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pivotCache/pivotCacheDefinition1.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Records1.xml" ContentType="application/vnd.openxmlformats-officedocument.spreadsheetml.pivotCacheRecords+xml"/>
  <Override PartName="/xl/pivotCache/pivotCacheRecords10.xml" ContentType="application/vnd.openxmlformats-officedocument.spreadsheetml.pivotCacheRecords+xml"/>
  <Override PartName="/xl/pivotCache/pivotCacheRecords2.xml" ContentType="application/vnd.openxmlformats-officedocument.spreadsheetml.pivotCacheRecords+xml"/>
  <Override PartName="/xl/pivotCache/pivotCacheRecords3.xml" ContentType="application/vnd.openxmlformats-officedocument.spreadsheetml.pivotCacheRecords+xml"/>
  <Override PartName="/xl/pivotCache/pivotCacheRecords4.xml" ContentType="application/vnd.openxmlformats-officedocument.spreadsheetml.pivotCacheRecords+xml"/>
  <Override PartName="/xl/pivotCache/pivotCacheRecords5.xml" ContentType="application/vnd.openxmlformats-officedocument.spreadsheetml.pivotCacheRecords+xml"/>
  <Override PartName="/xl/pivotCache/pivotCacheRecords6.xml" ContentType="application/vnd.openxmlformats-officedocument.spreadsheetml.pivotCacheRecords+xml"/>
  <Override PartName="/xl/pivotCache/pivotCacheRecords7.xml" ContentType="application/vnd.openxmlformats-officedocument.spreadsheetml.pivotCacheRecords+xml"/>
  <Override PartName="/xl/pivotCache/pivotCacheRecords8.xml" ContentType="application/vnd.openxmlformats-officedocument.spreadsheetml.pivotCacheRecords+xml"/>
  <Override PartName="/xl/pivotCache/pivotCacheRecords9.xml" ContentType="application/vnd.openxmlformats-officedocument.spreadsheetml.pivotCacheRecords+xml"/>
  <Override PartName="/xl/pivotTables/pivotTable1.xml" ContentType="application/vnd.openxmlformats-officedocument.spreadsheetml.pivotTable+xml"/>
  <Override PartName="/xl/pivotTables/pivotTable10.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小仙\设备\采购\16改扩建开办费\第二轮挂网邀请论证\"/>
    </mc:Choice>
  </mc:AlternateContent>
  <bookViews>
    <workbookView windowWidth="27945" windowHeight="12375" tabRatio="893" firstSheet="52" activeTab="52"/>
  </bookViews>
  <sheets>
    <sheet name="开办费汇总表（改扩建工程+质子）" sheetId="3" state="hidden" r:id="rId1"/>
    <sheet name="医疗设备、信息化、开办费汇总投资" sheetId="35" state="hidden" r:id="rId2"/>
    <sheet name="开办费汇总表（改扩建工程）702床" sheetId="77" state="hidden" r:id="rId3"/>
    <sheet name="功能用房数量" sheetId="67" state="hidden" r:id="rId4"/>
    <sheet name="开办费资金使用计划" sheetId="61" state="hidden" r:id="rId5"/>
    <sheet name="开办费资金分期使用计划" sheetId="64" state="hidden" r:id="rId6"/>
    <sheet name="附表1-1办公家具汇总表2" sheetId="48" state="hidden" r:id="rId7"/>
    <sheet name="办公家具透视表" sheetId="56" state="hidden" r:id="rId8"/>
    <sheet name="Sheet1" sheetId="68" state="hidden" r:id="rId9"/>
    <sheet name="办公家具702透视表" sheetId="84" state="hidden" r:id="rId10"/>
    <sheet name="附表1-1办公家具汇总表702床（未分类）" sheetId="85" state="hidden" r:id="rId11"/>
    <sheet name="附表1-2办公家具明细表702床(已复核小数）" sheetId="83" state="hidden" r:id="rId12"/>
    <sheet name="附表2-2窗帘明细表（1200床）" sheetId="50" state="hidden" r:id="rId13"/>
    <sheet name="附表2-1窗帘汇总表702床" sheetId="79" state="hidden" r:id="rId14"/>
    <sheet name="办公家具配置标准" sheetId="14" state="hidden" r:id="rId15"/>
    <sheet name="办公设备透视表" sheetId="57" state="hidden" r:id="rId16"/>
    <sheet name="办公设备702透视表" sheetId="87" state="hidden" r:id="rId17"/>
    <sheet name="附表3-1办公设备汇总表702床（未分类）" sheetId="88" state="hidden" r:id="rId18"/>
    <sheet name="附表3-2办公设备明细表702床" sheetId="86" state="hidden" r:id="rId19"/>
    <sheet name="附表4-1厨房终端设备（含食堂）汇总表2" sheetId="65" state="hidden" r:id="rId20"/>
    <sheet name="Sheet6" sheetId="74" state="hidden" r:id="rId21"/>
    <sheet name="厨房设备透视表702床" sheetId="102" state="hidden" r:id="rId22"/>
    <sheet name="附表4-1厨房终端设备（含食堂）汇总表702床" sheetId="103" state="hidden" r:id="rId23"/>
    <sheet name="附表4-2厨房终端设备（含食堂）明细表702床" sheetId="101" state="hidden" r:id="rId24"/>
    <sheet name="厨房设备透视表702" sheetId="90" state="hidden" r:id="rId25"/>
    <sheet name="办公设备配置标准" sheetId="15" state="hidden" r:id="rId26"/>
    <sheet name="附表4-1 会议设备汇总表" sheetId="52" state="hidden" r:id="rId27"/>
    <sheet name="附表4-2 会议设备明细表" sheetId="23" state="hidden" r:id="rId28"/>
    <sheet name="会议设备配置标准" sheetId="16" state="hidden" r:id="rId29"/>
    <sheet name="附表4厨房终端设备（含食堂） (未删除其他房间)" sheetId="29" state="hidden" r:id="rId30"/>
    <sheet name="厨房设备配置标准" sheetId="17" state="hidden" r:id="rId31"/>
    <sheet name="附表4-1厨房终端设备（含食堂）汇总表3" sheetId="54" state="hidden" r:id="rId32"/>
    <sheet name="附表4-2厨房终端设备（含食堂）明细表4" sheetId="60" state="hidden" r:id="rId33"/>
    <sheet name="附表4-2厨房终端设备（含食堂）明细表3" sheetId="24" state="hidden" r:id="rId34"/>
    <sheet name="附表6小型医疗器械1" sheetId="25" state="hidden" r:id="rId35"/>
    <sheet name="附表5小型医疗器械 702床" sheetId="92" state="hidden" r:id="rId36"/>
    <sheet name="附表6 低值易耗物品汇总表" sheetId="63" state="hidden" r:id="rId37"/>
    <sheet name="低值易耗物品配置标准" sheetId="18" state="hidden" r:id="rId38"/>
    <sheet name="附表7低值易耗物品汇总表" sheetId="40" state="hidden" r:id="rId39"/>
    <sheet name="附表6低值易耗物品汇总表2" sheetId="42" state="hidden" r:id="rId40"/>
    <sheet name="附表6低值易耗物品汇总表702床" sheetId="93" state="hidden" r:id="rId41"/>
    <sheet name="附表7安防设备及消防器材 702床" sheetId="94" state="hidden" r:id="rId42"/>
    <sheet name="附表7-2安防、消防点位图" sheetId="43" state="hidden" r:id="rId43"/>
    <sheet name="后勤保障用品透视图" sheetId="58" state="hidden" r:id="rId44"/>
    <sheet name="后勤保障用品透视表702床" sheetId="96" state="hidden" r:id="rId45"/>
    <sheet name="附表8-1后勤保障用品汇总表（未分类）" sheetId="97" state="hidden" r:id="rId46"/>
    <sheet name="附表8-2后勤保障用品明细表702床" sheetId="95" state="hidden" r:id="rId47"/>
    <sheet name="附表10地巾布巾汇总表" sheetId="44" state="hidden" r:id="rId48"/>
    <sheet name="附表9院内转运设备702床" sheetId="98" state="hidden" r:id="rId49"/>
    <sheet name="附表10-1数字化设备设施汇总表702床" sheetId="100" state="hidden" r:id="rId50"/>
    <sheet name="附表10-2数字化设备设施明细表702床" sheetId="99" state="hidden" r:id="rId51"/>
    <sheet name="附表13 医院文化建设" sheetId="62" state="hidden" r:id="rId52"/>
    <sheet name="二次挂网采购需求" sheetId="114" r:id="rId53"/>
  </sheets>
  <definedNames>
    <definedName name="_xlnm._FilterDatabase" localSheetId="6" hidden="1">'附表1-1办公家具汇总表2'!$A$2:$L$181</definedName>
    <definedName name="_xlnm._FilterDatabase" localSheetId="11" hidden="1">'附表1-2办公家具明细表702床(已复核小数）'!$A$2:$Q$2130</definedName>
    <definedName name="_xlnm._FilterDatabase" localSheetId="12" hidden="1">'附表2-2窗帘明细表（1200床）'!$A$2:$L$3288</definedName>
    <definedName name="_xlnm._FilterDatabase" localSheetId="18" hidden="1">'附表3-2办公设备明细表702床'!$A$2:$K$1143</definedName>
    <definedName name="_xlnm._FilterDatabase" localSheetId="19" hidden="1">'附表4-1厨房终端设备（含食堂）汇总表2'!$A$2:$G$380</definedName>
    <definedName name="_xlnm._FilterDatabase" localSheetId="23" hidden="1">'附表4-2厨房终端设备（含食堂）明细表702床'!$A$2:$J$1000</definedName>
    <definedName name="_xlnm._FilterDatabase" localSheetId="27" hidden="1">'附表4-2 会议设备明细表'!$A$2:$K$2729</definedName>
    <definedName name="_xlnm._FilterDatabase" localSheetId="29" hidden="1">'附表4厨房终端设备（含食堂） (未删除其他房间)'!$A$3:$N$2609</definedName>
    <definedName name="_xlnm._FilterDatabase" localSheetId="31" hidden="1">'附表4-1厨房终端设备（含食堂）汇总表3'!$A$2:$G$380</definedName>
    <definedName name="_xlnm._FilterDatabase" localSheetId="32" hidden="1">'附表4-2厨房终端设备（含食堂）明细表4'!$A$2:$J$1008</definedName>
    <definedName name="_xlnm._FilterDatabase" localSheetId="33" hidden="1">'附表4-2厨房终端设备（含食堂）明细表3'!$2:$1360</definedName>
    <definedName name="_xlnm._FilterDatabase" localSheetId="34" hidden="1">附表6小型医疗器械1!$A$2:$J$139</definedName>
    <definedName name="_xlnm._FilterDatabase" localSheetId="35" hidden="1">'附表5小型医疗器械 702床'!$A$3:$H$298</definedName>
    <definedName name="_xlnm._FilterDatabase" localSheetId="41" hidden="1">'附表7安防设备及消防器材 702床'!$A$2:$J$227</definedName>
    <definedName name="_xlnm._FilterDatabase" localSheetId="46" hidden="1">'附表8-2后勤保障用品明细表702床'!$A$2:$L$926</definedName>
    <definedName name="_xlnm._FilterDatabase" localSheetId="50" hidden="1">'附表10-2数字化设备设施明细表702床'!$A$2:$M$87</definedName>
    <definedName name="_xlnm._FilterDatabase" localSheetId="51" hidden="1">'附表13 医院文化建设'!$A$2:$I$11</definedName>
    <definedName name="_xlnm._FilterDatabase" localSheetId="52" hidden="1">二次挂网采购需求!$A$2:$XFA$48</definedName>
    <definedName name="_xlnm.Print_Area" localSheetId="27">'附表4-2 会议设备明细表'!$A$1:$K$1363</definedName>
    <definedName name="_xlnm.Print_Area" localSheetId="33">'附表4-2厨房终端设备（含食堂）明细表3'!$A$1:$J$1360</definedName>
    <definedName name="_xlnm.Print_Area" localSheetId="34">附表6小型医疗器械1!$A$1:$J$139</definedName>
    <definedName name="_xlnm.Print_Area" localSheetId="0">'开办费汇总表（改扩建工程+质子）'!$A$1:$E$13</definedName>
    <definedName name="_xlnm.Print_Area" localSheetId="39">附表6低值易耗物品汇总表2!$A$1:$J$776</definedName>
    <definedName name="_xlnm.Print_Area" localSheetId="6">'附表1-1办公家具汇总表2'!$A$1:$H$171</definedName>
    <definedName name="_xlnm.Print_Area" localSheetId="32">'附表4-2厨房终端设备（含食堂）明细表4'!$A$1:$H$1008</definedName>
    <definedName name="_xlnm.Print_Area" localSheetId="4">开办费资金使用计划!$A$1:$J$19</definedName>
    <definedName name="_xlnm.Print_Area" localSheetId="47">附表10地巾布巾汇总表!$A$1:$H$8</definedName>
    <definedName name="_xlnm.Print_Area" localSheetId="51">'附表13 医院文化建设'!$A$1:$H$11</definedName>
    <definedName name="_xlnm.Print_Titles" localSheetId="6">'附表1-1办公家具汇总表2'!$2:$2</definedName>
    <definedName name="_xlnm.Print_Titles" localSheetId="12">'附表2-2窗帘明细表（1200床）'!$2:$2</definedName>
    <definedName name="_xlnm.Print_Titles" localSheetId="31">'附表4-1厨房终端设备（含食堂）汇总表3'!$2:$2</definedName>
    <definedName name="_xlnm.Print_Titles" localSheetId="32">'附表4-2厨房终端设备（含食堂）明细表4'!$2:$2</definedName>
    <definedName name="_xlnm.Print_Area" localSheetId="36">'附表6 低值易耗物品汇总表'!$A$1:$M$40</definedName>
    <definedName name="_xlnm.Print_Titles" localSheetId="36">'附表6 低值易耗物品汇总表'!$3:$3</definedName>
    <definedName name="_xlnm.Print_Area" localSheetId="12">'附表2-2窗帘明细表（1200床）'!$A$1:$L$3288</definedName>
    <definedName name="_xlnm.Print_Area" localSheetId="11">'附表1-2办公家具明细表702床(已复核小数）'!$A$1:$J$2129</definedName>
    <definedName name="_xlnm.Print_Titles" localSheetId="11">'附表1-2办公家具明细表702床(已复核小数）'!$2:$2</definedName>
    <definedName name="_xlnm.Print_Area" localSheetId="18">'附表3-2办公设备明细表702床'!$A$1:$I$1142</definedName>
    <definedName name="_xlnm.Print_Titles" localSheetId="18">'附表3-2办公设备明细表702床'!$2:$2</definedName>
    <definedName name="_xlnm.Print_Area" localSheetId="35">'附表5小型医疗器械 702床'!$A$1:$L$293</definedName>
    <definedName name="_xlnm.Print_Titles" localSheetId="35">'附表5小型医疗器械 702床'!$3:$3</definedName>
    <definedName name="_xlnm.Print_Area" localSheetId="40">附表6低值易耗物品汇总表702床!$A$1:$K$35</definedName>
    <definedName name="_xlnm.Print_Titles" localSheetId="41">'附表7安防设备及消防器材 702床'!$2:$2</definedName>
    <definedName name="_xlnm.Print_Area" localSheetId="41">'附表7安防设备及消防器材 702床'!$A$1:$J$222</definedName>
    <definedName name="_xlnm.Print_Area" localSheetId="46">'附表8-2后勤保障用品明细表702床'!$A$1:$I$925</definedName>
    <definedName name="_xlnm.Print_Titles" localSheetId="46">'附表8-2后勤保障用品明细表702床'!$2:$2</definedName>
    <definedName name="_xlnm.Print_Area" localSheetId="48">附表9院内转运设备702床!$A$1:$H$5</definedName>
    <definedName name="_xlnm.Print_Area" localSheetId="50">'附表10-2数字化设备设施明细表702床'!$A$1:$J$87</definedName>
    <definedName name="_xlnm.Print_Titles" localSheetId="50">'附表10-2数字化设备设施明细表702床'!$2:$2</definedName>
    <definedName name="_xlnm.Print_Area" localSheetId="49">'附表10-1数字化设备设施汇总表702床'!$A$1:$G$7</definedName>
    <definedName name="_xlnm.Print_Area" localSheetId="23">'附表4-2厨房终端设备（含食堂）明细表702床'!$A$1:$H$1000</definedName>
  </definedNames>
  <calcPr calcId="191029"/>
  <pivotCaches>
    <pivotCache cacheId="0" r:id="rId57"/>
    <pivotCache cacheId="1" r:id="rId58"/>
    <pivotCache cacheId="2" r:id="rId59"/>
    <pivotCache cacheId="3" r:id="rId60"/>
    <pivotCache cacheId="4" r:id="rId61"/>
    <pivotCache cacheId="5" r:id="rId62"/>
    <pivotCache cacheId="6" r:id="rId63"/>
    <pivotCache cacheId="7" r:id="rId64"/>
    <pivotCache cacheId="8" r:id="rId65"/>
    <pivotCache cacheId="9" r:id="rId6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<sst xmlns="http://schemas.openxmlformats.org/spreadsheetml/2006/main" count="97040" uniqueCount="10577">
  <si>
    <r>
      <rPr>
        <b/>
        <sz val="16"/>
        <color theme="1"/>
        <rFont val="宋体"/>
        <charset val="134"/>
      </rPr>
      <t>开办费汇总表</t>
    </r>
  </si>
  <si>
    <r>
      <rPr>
        <b/>
        <sz val="14"/>
        <color theme="1"/>
        <rFont val="宋体"/>
        <charset val="134"/>
      </rPr>
      <t>序号</t>
    </r>
  </si>
  <si>
    <r>
      <rPr>
        <b/>
        <sz val="14"/>
        <color theme="1"/>
        <rFont val="宋体"/>
        <charset val="134"/>
      </rPr>
      <t>名称</t>
    </r>
  </si>
  <si>
    <r>
      <rPr>
        <b/>
        <sz val="14"/>
        <color theme="1"/>
        <rFont val="宋体"/>
        <charset val="134"/>
      </rPr>
      <t>数量（项）</t>
    </r>
  </si>
  <si>
    <r>
      <rPr>
        <b/>
        <sz val="14"/>
        <color theme="1"/>
        <rFont val="宋体"/>
        <charset val="134"/>
      </rPr>
      <t>合计（万元）</t>
    </r>
  </si>
  <si>
    <r>
      <rPr>
        <b/>
        <sz val="14"/>
        <color theme="1"/>
        <rFont val="宋体"/>
        <charset val="134"/>
      </rPr>
      <t>备注</t>
    </r>
  </si>
  <si>
    <r>
      <rPr>
        <b/>
        <sz val="14"/>
        <color theme="1"/>
        <rFont val="宋体"/>
        <charset val="134"/>
      </rPr>
      <t>一</t>
    </r>
  </si>
  <si>
    <r>
      <rPr>
        <b/>
        <sz val="14"/>
        <color theme="1"/>
        <rFont val="宋体"/>
        <charset val="134"/>
      </rPr>
      <t>传统类（共性）设备设施</t>
    </r>
  </si>
  <si>
    <r>
      <rPr>
        <sz val="14"/>
        <color theme="1"/>
        <rFont val="宋体"/>
        <charset val="134"/>
      </rPr>
      <t>办公家具（含窗帘）</t>
    </r>
  </si>
  <si>
    <r>
      <rPr>
        <sz val="14"/>
        <color theme="1"/>
        <rFont val="宋体"/>
        <charset val="134"/>
      </rPr>
      <t>附表</t>
    </r>
    <r>
      <rPr>
        <sz val="14"/>
        <color theme="1"/>
        <rFont val="Times New Roman"/>
        <charset val="134"/>
      </rPr>
      <t>1</t>
    </r>
    <r>
      <rPr>
        <sz val="14"/>
        <color theme="1"/>
        <rFont val="宋体"/>
        <charset val="134"/>
      </rPr>
      <t>，基建总务部</t>
    </r>
  </si>
  <si>
    <r>
      <rPr>
        <sz val="14"/>
        <color theme="1"/>
        <rFont val="宋体"/>
        <charset val="134"/>
      </rPr>
      <t>办公设备</t>
    </r>
  </si>
  <si>
    <r>
      <rPr>
        <sz val="14"/>
        <color theme="1"/>
        <rFont val="宋体"/>
        <charset val="134"/>
      </rPr>
      <t>附表</t>
    </r>
    <r>
      <rPr>
        <sz val="14"/>
        <color theme="1"/>
        <rFont val="Times New Roman"/>
        <charset val="134"/>
      </rPr>
      <t>2</t>
    </r>
    <r>
      <rPr>
        <sz val="14"/>
        <color theme="1"/>
        <rFont val="宋体"/>
        <charset val="134"/>
      </rPr>
      <t>，信息管理部</t>
    </r>
    <r>
      <rPr>
        <sz val="14"/>
        <color theme="1"/>
        <rFont val="Times New Roman"/>
        <charset val="134"/>
      </rPr>
      <t>/</t>
    </r>
    <r>
      <rPr>
        <sz val="14"/>
        <color theme="1"/>
        <rFont val="宋体"/>
        <charset val="134"/>
      </rPr>
      <t>设备部</t>
    </r>
  </si>
  <si>
    <r>
      <rPr>
        <sz val="14"/>
        <color theme="1"/>
        <rFont val="宋体"/>
        <charset val="134"/>
      </rPr>
      <t>会议设备</t>
    </r>
  </si>
  <si>
    <r>
      <rPr>
        <sz val="14"/>
        <color theme="1"/>
        <rFont val="宋体"/>
        <charset val="134"/>
      </rPr>
      <t>附表</t>
    </r>
    <r>
      <rPr>
        <sz val="14"/>
        <color theme="1"/>
        <rFont val="Times New Roman"/>
        <charset val="134"/>
      </rPr>
      <t>3</t>
    </r>
    <r>
      <rPr>
        <sz val="14"/>
        <color theme="1"/>
        <rFont val="宋体"/>
        <charset val="134"/>
      </rPr>
      <t>，基建总务部</t>
    </r>
  </si>
  <si>
    <r>
      <rPr>
        <sz val="14"/>
        <color theme="1"/>
        <rFont val="宋体"/>
        <charset val="134"/>
      </rPr>
      <t>厨房终端设备（含食堂）</t>
    </r>
  </si>
  <si>
    <r>
      <rPr>
        <sz val="14"/>
        <color theme="1"/>
        <rFont val="宋体"/>
        <charset val="134"/>
      </rPr>
      <t>附表</t>
    </r>
    <r>
      <rPr>
        <sz val="14"/>
        <color theme="1"/>
        <rFont val="Times New Roman"/>
        <charset val="134"/>
      </rPr>
      <t>4</t>
    </r>
    <r>
      <rPr>
        <sz val="14"/>
        <color theme="1"/>
        <rFont val="宋体"/>
        <charset val="134"/>
      </rPr>
      <t>，基建总务部</t>
    </r>
  </si>
  <si>
    <r>
      <rPr>
        <b/>
        <sz val="14"/>
        <color theme="1"/>
        <rFont val="宋体"/>
        <charset val="134"/>
      </rPr>
      <t>二</t>
    </r>
  </si>
  <si>
    <r>
      <rPr>
        <b/>
        <sz val="14"/>
        <color theme="1"/>
        <rFont val="宋体"/>
        <charset val="134"/>
      </rPr>
      <t>专业类（非共性）设备设施</t>
    </r>
  </si>
  <si>
    <t>小型医疗器械（单价 1 万元以下）</t>
  </si>
  <si>
    <r>
      <rPr>
        <sz val="14"/>
        <color theme="1"/>
        <rFont val="宋体"/>
        <charset val="134"/>
      </rPr>
      <t>附表</t>
    </r>
    <r>
      <rPr>
        <sz val="14"/>
        <color theme="1"/>
        <rFont val="Times New Roman"/>
        <charset val="134"/>
      </rPr>
      <t>5</t>
    </r>
    <r>
      <rPr>
        <sz val="14"/>
        <color theme="1"/>
        <rFont val="宋体"/>
        <charset val="134"/>
      </rPr>
      <t>，医务部/护理部/设备部/科教部</t>
    </r>
  </si>
  <si>
    <r>
      <rPr>
        <sz val="14"/>
        <color theme="1"/>
        <rFont val="宋体"/>
        <charset val="134"/>
      </rPr>
      <t>低值易耗物品</t>
    </r>
  </si>
  <si>
    <r>
      <rPr>
        <sz val="14"/>
        <color theme="1"/>
        <rFont val="宋体"/>
        <charset val="134"/>
      </rPr>
      <t>附表</t>
    </r>
    <r>
      <rPr>
        <sz val="14"/>
        <color theme="1"/>
        <rFont val="Times New Roman"/>
        <charset val="134"/>
      </rPr>
      <t>6</t>
    </r>
    <r>
      <rPr>
        <sz val="14"/>
        <color theme="1"/>
        <rFont val="宋体"/>
        <charset val="134"/>
      </rPr>
      <t>，医务部/护理部/设备部/科教部</t>
    </r>
  </si>
  <si>
    <r>
      <rPr>
        <b/>
        <sz val="14"/>
        <color theme="1"/>
        <rFont val="宋体"/>
        <charset val="134"/>
      </rPr>
      <t>三</t>
    </r>
  </si>
  <si>
    <r>
      <rPr>
        <b/>
        <sz val="14"/>
        <color theme="1"/>
        <rFont val="宋体"/>
        <charset val="134"/>
      </rPr>
      <t>其他类设备设施</t>
    </r>
  </si>
  <si>
    <r>
      <rPr>
        <sz val="14"/>
        <color theme="1"/>
        <rFont val="宋体"/>
        <charset val="134"/>
      </rPr>
      <t>安防、消防设备设施</t>
    </r>
  </si>
  <si>
    <r>
      <rPr>
        <sz val="14"/>
        <color theme="1"/>
        <rFont val="宋体"/>
        <charset val="134"/>
      </rPr>
      <t>附表</t>
    </r>
    <r>
      <rPr>
        <sz val="14"/>
        <color theme="1"/>
        <rFont val="Times New Roman"/>
        <charset val="134"/>
      </rPr>
      <t>7</t>
    </r>
    <r>
      <rPr>
        <sz val="14"/>
        <color theme="1"/>
        <rFont val="宋体"/>
        <charset val="134"/>
      </rPr>
      <t>，安全办</t>
    </r>
  </si>
  <si>
    <r>
      <rPr>
        <b/>
        <sz val="14"/>
        <color theme="1"/>
        <rFont val="宋体"/>
        <charset val="134"/>
      </rPr>
      <t>四</t>
    </r>
  </si>
  <si>
    <r>
      <rPr>
        <b/>
        <sz val="14"/>
        <color theme="1"/>
        <rFont val="宋体"/>
        <charset val="134"/>
      </rPr>
      <t>合计</t>
    </r>
  </si>
  <si>
    <r>
      <rPr>
        <b/>
        <sz val="14"/>
        <color theme="1"/>
        <rFont val="宋体"/>
        <charset val="134"/>
      </rPr>
      <t>一</t>
    </r>
    <r>
      <rPr>
        <b/>
        <sz val="14"/>
        <color theme="1"/>
        <rFont val="Times New Roman"/>
        <charset val="134"/>
      </rPr>
      <t>+</t>
    </r>
    <r>
      <rPr>
        <b/>
        <sz val="14"/>
        <color theme="1"/>
        <rFont val="宋体"/>
        <charset val="134"/>
      </rPr>
      <t>二</t>
    </r>
    <r>
      <rPr>
        <b/>
        <sz val="14"/>
        <color theme="1"/>
        <rFont val="Times New Roman"/>
        <charset val="134"/>
      </rPr>
      <t>+</t>
    </r>
    <r>
      <rPr>
        <b/>
        <sz val="14"/>
        <color theme="1"/>
        <rFont val="宋体"/>
        <charset val="134"/>
      </rPr>
      <t>三</t>
    </r>
  </si>
  <si>
    <r>
      <rPr>
        <sz val="12"/>
        <color theme="1"/>
        <rFont val="Times New Roman"/>
        <charset val="134"/>
      </rPr>
      <t>1500</t>
    </r>
    <r>
      <rPr>
        <sz val="12"/>
        <color theme="1"/>
        <rFont val="宋体"/>
        <charset val="134"/>
      </rPr>
      <t>床</t>
    </r>
  </si>
  <si>
    <r>
      <rPr>
        <sz val="12"/>
        <color theme="1"/>
        <rFont val="Times New Roman"/>
        <charset val="134"/>
      </rPr>
      <t>1200</t>
    </r>
    <r>
      <rPr>
        <sz val="12"/>
        <color theme="1"/>
        <rFont val="宋体"/>
        <charset val="134"/>
      </rPr>
      <t>床</t>
    </r>
  </si>
  <si>
    <r>
      <rPr>
        <sz val="12"/>
        <color theme="1"/>
        <rFont val="Times New Roman"/>
        <charset val="134"/>
      </rPr>
      <t>300</t>
    </r>
    <r>
      <rPr>
        <sz val="12"/>
        <color theme="1"/>
        <rFont val="宋体"/>
        <charset val="134"/>
      </rPr>
      <t>床</t>
    </r>
  </si>
  <si>
    <t>质子中心、改扩建工程
医疗设备、信息化、开办费投资汇总表</t>
  </si>
  <si>
    <t>序号</t>
  </si>
  <si>
    <t>费用名称</t>
  </si>
  <si>
    <t>投资额（万元）</t>
  </si>
  <si>
    <t>占比</t>
  </si>
  <si>
    <t>备注</t>
  </si>
  <si>
    <t>一</t>
  </si>
  <si>
    <t>医用设备购置专项投资</t>
  </si>
  <si>
    <t>设备购置费</t>
  </si>
  <si>
    <t>工程建设其他费用</t>
  </si>
  <si>
    <t>预备费</t>
  </si>
  <si>
    <t>二</t>
  </si>
  <si>
    <t>信息化建设专项投资</t>
  </si>
  <si>
    <t>工程建设费</t>
  </si>
  <si>
    <t>三</t>
  </si>
  <si>
    <t>开办费</t>
  </si>
  <si>
    <t>开办费报告编制费</t>
  </si>
  <si>
    <t>四</t>
  </si>
  <si>
    <t>总投资</t>
  </si>
  <si>
    <r>
      <rPr>
        <b/>
        <sz val="16"/>
        <color theme="1"/>
        <rFont val="宋体"/>
        <charset val="134"/>
      </rPr>
      <t>开办费汇总表（改扩建工程）</t>
    </r>
  </si>
  <si>
    <r>
      <rPr>
        <b/>
        <sz val="14"/>
        <color theme="1"/>
        <rFont val="宋体"/>
        <charset val="134"/>
      </rPr>
      <t>比例</t>
    </r>
  </si>
  <si>
    <t>通用设备设施</t>
  </si>
  <si>
    <r>
      <rPr>
        <sz val="14"/>
        <color theme="1"/>
        <rFont val="宋体"/>
        <charset val="134"/>
      </rPr>
      <t>办公家具</t>
    </r>
  </si>
  <si>
    <r>
      <rPr>
        <sz val="14"/>
        <color theme="1"/>
        <rFont val="宋体"/>
        <charset val="134"/>
      </rPr>
      <t>窗帘</t>
    </r>
  </si>
  <si>
    <t>专用设备设施</t>
  </si>
  <si>
    <r>
      <rPr>
        <sz val="14"/>
        <color theme="1"/>
        <rFont val="宋体"/>
        <charset val="134"/>
      </rPr>
      <t>小型医疗器械</t>
    </r>
  </si>
  <si>
    <t>低值易耗物品</t>
  </si>
  <si>
    <t>其他设备设施</t>
  </si>
  <si>
    <r>
      <rPr>
        <sz val="14"/>
        <color theme="1"/>
        <rFont val="宋体"/>
        <charset val="134"/>
      </rPr>
      <t>安防设备及消防器材</t>
    </r>
  </si>
  <si>
    <r>
      <rPr>
        <sz val="14"/>
        <color theme="1"/>
        <rFont val="宋体"/>
        <charset val="134"/>
      </rPr>
      <t>后勤保障用品</t>
    </r>
  </si>
  <si>
    <r>
      <rPr>
        <sz val="14"/>
        <color theme="1"/>
        <rFont val="宋体"/>
        <charset val="134"/>
      </rPr>
      <t>院内转运设备</t>
    </r>
  </si>
  <si>
    <r>
      <rPr>
        <sz val="14"/>
        <color theme="1"/>
        <rFont val="宋体"/>
        <charset val="134"/>
      </rPr>
      <t>数字化设备设施</t>
    </r>
  </si>
  <si>
    <r>
      <rPr>
        <b/>
        <sz val="14"/>
        <color theme="1"/>
        <rFont val="宋体"/>
        <charset val="134"/>
      </rPr>
      <t>开办咨询费</t>
    </r>
  </si>
  <si>
    <r>
      <rPr>
        <b/>
        <sz val="14"/>
        <color theme="1"/>
        <rFont val="宋体"/>
        <charset val="134"/>
      </rPr>
      <t>五</t>
    </r>
  </si>
  <si>
    <r>
      <rPr>
        <b/>
        <sz val="14"/>
        <color theme="1"/>
        <rFont val="宋体"/>
        <charset val="134"/>
      </rPr>
      <t>合计（一</t>
    </r>
    <r>
      <rPr>
        <b/>
        <sz val="14"/>
        <color theme="1"/>
        <rFont val="Times New Roman"/>
        <charset val="134"/>
      </rPr>
      <t>+</t>
    </r>
    <r>
      <rPr>
        <b/>
        <sz val="14"/>
        <color theme="1"/>
        <rFont val="宋体"/>
        <charset val="134"/>
      </rPr>
      <t>二</t>
    </r>
    <r>
      <rPr>
        <b/>
        <sz val="14"/>
        <color theme="1"/>
        <rFont val="Times New Roman"/>
        <charset val="134"/>
      </rPr>
      <t>+</t>
    </r>
    <r>
      <rPr>
        <b/>
        <sz val="14"/>
        <color theme="1"/>
        <rFont val="宋体"/>
        <charset val="134"/>
      </rPr>
      <t>三</t>
    </r>
    <r>
      <rPr>
        <b/>
        <sz val="14"/>
        <color theme="1"/>
        <rFont val="Times New Roman"/>
        <charset val="134"/>
      </rPr>
      <t>+</t>
    </r>
    <r>
      <rPr>
        <b/>
        <sz val="14"/>
        <color theme="1"/>
        <rFont val="宋体"/>
        <charset val="134"/>
      </rPr>
      <t>四）</t>
    </r>
  </si>
  <si>
    <r>
      <rPr>
        <b/>
        <sz val="14"/>
        <color theme="1"/>
        <rFont val="宋体"/>
        <charset val="134"/>
      </rPr>
      <t>床均</t>
    </r>
    <r>
      <rPr>
        <b/>
        <sz val="14"/>
        <color theme="1"/>
        <rFont val="Times New Roman"/>
        <charset val="134"/>
      </rPr>
      <t>11.45</t>
    </r>
    <r>
      <rPr>
        <b/>
        <sz val="14"/>
        <color theme="1"/>
        <rFont val="宋体"/>
        <charset val="134"/>
      </rPr>
      <t>万元（</t>
    </r>
    <r>
      <rPr>
        <b/>
        <sz val="14"/>
        <color theme="1"/>
        <rFont val="Times New Roman"/>
        <charset val="134"/>
      </rPr>
      <t>702</t>
    </r>
    <r>
      <rPr>
        <b/>
        <sz val="14"/>
        <color theme="1"/>
        <rFont val="宋体"/>
        <charset val="134"/>
      </rPr>
      <t>床）</t>
    </r>
  </si>
  <si>
    <t/>
  </si>
  <si>
    <t>房间名称</t>
  </si>
  <si>
    <t>数量（间）</t>
  </si>
  <si>
    <t>座位/床位</t>
  </si>
  <si>
    <t>位置</t>
  </si>
  <si>
    <t>学术交流中心</t>
  </si>
  <si>
    <t>学生宿舍</t>
  </si>
  <si>
    <t>值班室</t>
  </si>
  <si>
    <t>多功能会议室</t>
  </si>
  <si>
    <t>院长办公室</t>
  </si>
  <si>
    <t>副院长办公室</t>
  </si>
  <si>
    <t>主任、副主任办公室</t>
  </si>
  <si>
    <t>护士长办公室</t>
  </si>
  <si>
    <t>会议室</t>
  </si>
  <si>
    <t>病房</t>
  </si>
  <si>
    <t>单人间</t>
  </si>
  <si>
    <t>第二住院楼6-23层</t>
  </si>
  <si>
    <t>双人间</t>
  </si>
  <si>
    <t>第二住院楼6-19层</t>
  </si>
  <si>
    <t>三人间</t>
  </si>
  <si>
    <t>VIP套间</t>
  </si>
  <si>
    <t>第二住院楼20-23层</t>
  </si>
  <si>
    <t>抢救室</t>
  </si>
  <si>
    <t>改扩建工程开办费资金使用计划</t>
  </si>
  <si>
    <r>
      <rPr>
        <b/>
        <sz val="12"/>
        <rFont val="宋体"/>
        <charset val="134"/>
      </rPr>
      <t>序号</t>
    </r>
  </si>
  <si>
    <r>
      <rPr>
        <b/>
        <sz val="12"/>
        <rFont val="宋体"/>
        <charset val="134"/>
      </rPr>
      <t>所属类型</t>
    </r>
  </si>
  <si>
    <r>
      <rPr>
        <b/>
        <sz val="12"/>
        <rFont val="宋体"/>
        <charset val="134"/>
      </rPr>
      <t>项目名称</t>
    </r>
  </si>
  <si>
    <r>
      <rPr>
        <b/>
        <sz val="12"/>
        <rFont val="宋体"/>
        <charset val="134"/>
      </rPr>
      <t>数量</t>
    </r>
    <r>
      <rPr>
        <b/>
        <sz val="12"/>
        <rFont val="Times New Roman"/>
        <charset val="134"/>
      </rPr>
      <t xml:space="preserve">
</t>
    </r>
    <r>
      <rPr>
        <b/>
        <sz val="12"/>
        <rFont val="宋体"/>
        <charset val="134"/>
      </rPr>
      <t>（项）</t>
    </r>
  </si>
  <si>
    <r>
      <rPr>
        <b/>
        <sz val="12"/>
        <rFont val="宋体"/>
        <charset val="134"/>
      </rPr>
      <t>总投资（</t>
    </r>
    <r>
      <rPr>
        <b/>
        <sz val="12"/>
        <rFont val="Times New Roman"/>
        <charset val="134"/>
      </rPr>
      <t>1200</t>
    </r>
    <r>
      <rPr>
        <b/>
        <sz val="12"/>
        <rFont val="宋体"/>
        <charset val="134"/>
      </rPr>
      <t>床）</t>
    </r>
  </si>
  <si>
    <r>
      <rPr>
        <b/>
        <sz val="12"/>
        <color theme="1"/>
        <rFont val="Times New Roman"/>
        <charset val="134"/>
      </rPr>
      <t>2026</t>
    </r>
    <r>
      <rPr>
        <b/>
        <sz val="12"/>
        <color theme="1"/>
        <rFont val="宋体"/>
        <charset val="134"/>
      </rPr>
      <t>年（</t>
    </r>
    <r>
      <rPr>
        <b/>
        <sz val="12"/>
        <color theme="1"/>
        <rFont val="Times New Roman"/>
        <charset val="134"/>
      </rPr>
      <t>702</t>
    </r>
    <r>
      <rPr>
        <b/>
        <sz val="12"/>
        <color theme="1"/>
        <rFont val="宋体"/>
        <charset val="134"/>
      </rPr>
      <t>床）</t>
    </r>
  </si>
  <si>
    <r>
      <rPr>
        <b/>
        <sz val="12"/>
        <color theme="1"/>
        <rFont val="Times New Roman"/>
        <charset val="134"/>
      </rPr>
      <t>2027</t>
    </r>
    <r>
      <rPr>
        <b/>
        <sz val="12"/>
        <color theme="1"/>
        <rFont val="宋体"/>
        <charset val="134"/>
      </rPr>
      <t>年（</t>
    </r>
    <r>
      <rPr>
        <b/>
        <sz val="12"/>
        <color theme="1"/>
        <rFont val="Times New Roman"/>
        <charset val="134"/>
      </rPr>
      <t>498</t>
    </r>
    <r>
      <rPr>
        <b/>
        <sz val="12"/>
        <color theme="1"/>
        <rFont val="宋体"/>
        <charset val="134"/>
      </rPr>
      <t>床）</t>
    </r>
  </si>
  <si>
    <r>
      <rPr>
        <b/>
        <sz val="12"/>
        <rFont val="宋体"/>
        <charset val="134"/>
      </rPr>
      <t>测算金额（万元）</t>
    </r>
  </si>
  <si>
    <r>
      <rPr>
        <b/>
        <sz val="12"/>
        <rFont val="宋体"/>
        <charset val="134"/>
      </rPr>
      <t>资金占比</t>
    </r>
  </si>
  <si>
    <r>
      <rPr>
        <b/>
        <sz val="12"/>
        <rFont val="宋体"/>
        <charset val="134"/>
      </rPr>
      <t>金额（万元）</t>
    </r>
  </si>
  <si>
    <r>
      <rPr>
        <sz val="12"/>
        <rFont val="宋体"/>
        <charset val="134"/>
      </rPr>
      <t>办公家具</t>
    </r>
  </si>
  <si>
    <r>
      <rPr>
        <sz val="12"/>
        <rFont val="宋体"/>
        <charset val="134"/>
      </rPr>
      <t>窗帘</t>
    </r>
  </si>
  <si>
    <r>
      <rPr>
        <sz val="12"/>
        <rFont val="宋体"/>
        <charset val="134"/>
      </rPr>
      <t>办公设备</t>
    </r>
  </si>
  <si>
    <t>厨房终端设备（含食堂）</t>
  </si>
  <si>
    <r>
      <rPr>
        <b/>
        <sz val="12"/>
        <rFont val="宋体"/>
        <charset val="134"/>
      </rPr>
      <t>小计</t>
    </r>
  </si>
  <si>
    <t>小型医疗器械</t>
  </si>
  <si>
    <r>
      <rPr>
        <sz val="12"/>
        <rFont val="宋体"/>
        <charset val="134"/>
      </rPr>
      <t>安防设备及消防器材</t>
    </r>
  </si>
  <si>
    <r>
      <rPr>
        <sz val="12"/>
        <rFont val="宋体"/>
        <charset val="134"/>
      </rPr>
      <t>后勤保障用品</t>
    </r>
  </si>
  <si>
    <r>
      <rPr>
        <sz val="12"/>
        <rFont val="宋体"/>
        <charset val="134"/>
      </rPr>
      <t>院内转运设备</t>
    </r>
  </si>
  <si>
    <t>数字化设备设施</t>
  </si>
  <si>
    <r>
      <rPr>
        <sz val="12"/>
        <rFont val="宋体"/>
        <charset val="134"/>
      </rPr>
      <t>咨询费</t>
    </r>
  </si>
  <si>
    <r>
      <rPr>
        <sz val="12"/>
        <rFont val="宋体"/>
        <charset val="134"/>
      </rPr>
      <t>开办咨询费</t>
    </r>
  </si>
  <si>
    <r>
      <rPr>
        <b/>
        <sz val="12"/>
        <rFont val="宋体"/>
        <charset val="134"/>
      </rPr>
      <t>合计</t>
    </r>
  </si>
  <si>
    <t>所属类型</t>
  </si>
  <si>
    <t>项目名称</t>
  </si>
  <si>
    <r>
      <rPr>
        <b/>
        <sz val="12"/>
        <color theme="1"/>
        <rFont val="Times New Roman"/>
        <charset val="134"/>
      </rPr>
      <t>2026</t>
    </r>
    <r>
      <rPr>
        <b/>
        <sz val="12"/>
        <color theme="1"/>
        <rFont val="宋体"/>
        <charset val="134"/>
      </rPr>
      <t>年</t>
    </r>
  </si>
  <si>
    <t>测算金额（万元）</t>
  </si>
  <si>
    <t>资金占比</t>
  </si>
  <si>
    <r>
      <rPr>
        <b/>
        <sz val="12"/>
        <rFont val="宋体"/>
        <charset val="134"/>
      </rPr>
      <t>建筑名称</t>
    </r>
  </si>
  <si>
    <r>
      <rPr>
        <b/>
        <sz val="12"/>
        <rFont val="宋体"/>
        <charset val="134"/>
      </rPr>
      <t>开放区域</t>
    </r>
  </si>
  <si>
    <r>
      <rPr>
        <b/>
        <sz val="12"/>
        <rFont val="宋体"/>
        <charset val="134"/>
      </rPr>
      <t>金额</t>
    </r>
    <r>
      <rPr>
        <b/>
        <sz val="12"/>
        <rFont val="Times New Roman"/>
        <charset val="134"/>
      </rPr>
      <t xml:space="preserve">
</t>
    </r>
    <r>
      <rPr>
        <b/>
        <sz val="12"/>
        <rFont val="宋体"/>
        <charset val="134"/>
      </rPr>
      <t>（万元）</t>
    </r>
  </si>
  <si>
    <t>传统类</t>
  </si>
  <si>
    <t>办公家具</t>
  </si>
  <si>
    <r>
      <rPr>
        <sz val="12"/>
        <rFont val="宋体"/>
        <charset val="134"/>
      </rPr>
      <t>后勤楼</t>
    </r>
  </si>
  <si>
    <r>
      <rPr>
        <sz val="12"/>
        <rFont val="宋体"/>
        <charset val="134"/>
      </rPr>
      <t>全部（</t>
    </r>
    <r>
      <rPr>
        <sz val="12"/>
        <rFont val="Times New Roman"/>
        <charset val="134"/>
      </rPr>
      <t>B2-8</t>
    </r>
    <r>
      <rPr>
        <sz val="12"/>
        <rFont val="宋体"/>
        <charset val="134"/>
      </rPr>
      <t>层）</t>
    </r>
  </si>
  <si>
    <r>
      <rPr>
        <sz val="12"/>
        <color rgb="FFFF0000"/>
        <rFont val="宋体"/>
        <charset val="134"/>
      </rPr>
      <t>第二住院楼</t>
    </r>
    <r>
      <rPr>
        <sz val="12"/>
        <color rgb="FFFF0000"/>
        <rFont val="Times New Roman"/>
        <charset val="134"/>
      </rPr>
      <t xml:space="preserve">
</t>
    </r>
    <r>
      <rPr>
        <sz val="12"/>
        <color rgb="FFFF0000"/>
        <rFont val="宋体"/>
        <charset val="134"/>
      </rPr>
      <t>（</t>
    </r>
    <r>
      <rPr>
        <sz val="12"/>
        <color rgb="FFFF0000"/>
        <rFont val="Times New Roman"/>
        <charset val="134"/>
      </rPr>
      <t>36</t>
    </r>
    <r>
      <rPr>
        <sz val="12"/>
        <color rgb="FFFF0000"/>
        <rFont val="宋体"/>
        <charset val="134"/>
      </rPr>
      <t>个病区）</t>
    </r>
  </si>
  <si>
    <r>
      <rPr>
        <sz val="12"/>
        <rFont val="Times New Roman"/>
        <charset val="134"/>
      </rPr>
      <t>B5-5</t>
    </r>
    <r>
      <rPr>
        <sz val="12"/>
        <rFont val="宋体"/>
        <charset val="134"/>
      </rPr>
      <t>层</t>
    </r>
  </si>
  <si>
    <r>
      <rPr>
        <sz val="12"/>
        <color rgb="FFFF0000"/>
        <rFont val="Times New Roman"/>
        <charset val="134"/>
      </rPr>
      <t>1</t>
    </r>
    <r>
      <rPr>
        <sz val="12"/>
        <color rgb="FFFF0000"/>
        <rFont val="宋体"/>
        <charset val="134"/>
      </rPr>
      <t>个病区</t>
    </r>
  </si>
  <si>
    <t>窗帘</t>
  </si>
  <si>
    <r>
      <rPr>
        <sz val="12"/>
        <rFont val="宋体"/>
        <charset val="134"/>
      </rPr>
      <t>第二住院楼</t>
    </r>
  </si>
  <si>
    <r>
      <rPr>
        <sz val="12"/>
        <rFont val="宋体"/>
        <charset val="134"/>
      </rPr>
      <t>全部（</t>
    </r>
    <r>
      <rPr>
        <sz val="12"/>
        <rFont val="Times New Roman"/>
        <charset val="134"/>
      </rPr>
      <t>B5-23</t>
    </r>
    <r>
      <rPr>
        <sz val="12"/>
        <rFont val="宋体"/>
        <charset val="134"/>
      </rPr>
      <t>层）</t>
    </r>
  </si>
  <si>
    <t>办公设备</t>
  </si>
  <si>
    <t>小计</t>
  </si>
  <si>
    <t>专业类</t>
  </si>
  <si>
    <t>医用地巾抹布洗消设备</t>
  </si>
  <si>
    <t>其他类</t>
  </si>
  <si>
    <t>安防设备及消防器材</t>
  </si>
  <si>
    <t>后勤保障用品</t>
  </si>
  <si>
    <t>地巾布巾</t>
  </si>
  <si>
    <t>院内转运设备</t>
  </si>
  <si>
    <t>医院文化建设</t>
  </si>
  <si>
    <t>咨询费</t>
  </si>
  <si>
    <t>开办咨询费</t>
  </si>
  <si>
    <t>合计</t>
  </si>
  <si>
    <r>
      <rPr>
        <b/>
        <sz val="14"/>
        <color theme="1"/>
        <rFont val="宋体"/>
        <charset val="134"/>
      </rPr>
      <t>附表</t>
    </r>
    <r>
      <rPr>
        <b/>
        <sz val="14"/>
        <color theme="1"/>
        <rFont val="Times New Roman"/>
        <charset val="134"/>
      </rPr>
      <t>1-1</t>
    </r>
    <r>
      <rPr>
        <b/>
        <sz val="14"/>
        <color theme="1"/>
        <rFont val="宋体"/>
        <charset val="134"/>
      </rPr>
      <t>办公家具汇总表</t>
    </r>
  </si>
  <si>
    <t>产品名称</t>
  </si>
  <si>
    <r>
      <rPr>
        <b/>
        <sz val="12"/>
        <color theme="1"/>
        <rFont val="宋体"/>
        <charset val="134"/>
      </rPr>
      <t>规格参数</t>
    </r>
  </si>
  <si>
    <t>材质参数</t>
  </si>
  <si>
    <t>单位</t>
  </si>
  <si>
    <t>数量</t>
  </si>
  <si>
    <t>单价（元）</t>
  </si>
  <si>
    <r>
      <rPr>
        <b/>
        <sz val="12"/>
        <color theme="1"/>
        <rFont val="宋体"/>
        <charset val="134"/>
      </rPr>
      <t>总价</t>
    </r>
    <r>
      <rPr>
        <b/>
        <sz val="12"/>
        <color theme="1"/>
        <rFont val="Times New Roman"/>
        <charset val="134"/>
      </rPr>
      <t xml:space="preserve">
</t>
    </r>
    <r>
      <rPr>
        <b/>
        <sz val="12"/>
        <color theme="1"/>
        <rFont val="宋体"/>
        <charset val="134"/>
      </rPr>
      <t>（元）</t>
    </r>
  </si>
  <si>
    <t>一、桌子类</t>
  </si>
  <si>
    <t>办公桌</t>
  </si>
  <si>
    <r>
      <rPr>
        <sz val="12"/>
        <color theme="1"/>
        <rFont val="宋体"/>
        <charset val="134"/>
      </rPr>
      <t>根据现场实际测量定制</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</si>
  <si>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、脚架：采用静电粉末喷涂钢脚架。</t>
    </r>
    <r>
      <rPr>
        <sz val="12"/>
        <color theme="1"/>
        <rFont val="Times New Roman"/>
        <charset val="134"/>
      </rPr>
      <t xml:space="preserve">
7</t>
    </r>
    <r>
      <rPr>
        <sz val="12"/>
        <color theme="1"/>
        <rFont val="宋体"/>
        <charset val="134"/>
      </rPr>
      <t>、每个位配活动柜一组</t>
    </r>
  </si>
  <si>
    <t>张</t>
  </si>
  <si>
    <r>
      <rPr>
        <sz val="12"/>
        <color theme="1"/>
        <rFont val="宋体"/>
        <charset val="134"/>
      </rPr>
      <t>办公桌</t>
    </r>
    <r>
      <rPr>
        <sz val="12"/>
        <color theme="1"/>
        <rFont val="Times New Roman"/>
        <charset val="134"/>
      </rPr>
      <t>1</t>
    </r>
  </si>
  <si>
    <t>1000*600*750</t>
  </si>
  <si>
    <r>
      <rPr>
        <sz val="12"/>
        <color theme="1"/>
        <rFont val="宋体"/>
        <charset val="134"/>
      </rPr>
      <t>办公桌</t>
    </r>
    <r>
      <rPr>
        <sz val="12"/>
        <color theme="1"/>
        <rFont val="Times New Roman"/>
        <charset val="134"/>
      </rPr>
      <t>2</t>
    </r>
  </si>
  <si>
    <r>
      <rPr>
        <sz val="12"/>
        <color theme="1"/>
        <rFont val="Times New Roman"/>
        <charset val="134"/>
      </rPr>
      <t>L</t>
    </r>
    <r>
      <rPr>
        <sz val="12"/>
        <color theme="1"/>
        <rFont val="宋体"/>
        <charset val="134"/>
      </rPr>
      <t>型</t>
    </r>
  </si>
  <si>
    <r>
      <rPr>
        <sz val="12"/>
        <color theme="1"/>
        <rFont val="宋体"/>
        <charset val="134"/>
      </rPr>
      <t>办公桌</t>
    </r>
    <r>
      <rPr>
        <sz val="12"/>
        <color theme="1"/>
        <rFont val="Times New Roman"/>
        <charset val="134"/>
      </rPr>
      <t>3</t>
    </r>
  </si>
  <si>
    <t>900*450*2000mm，桌面上带吊柜，桌下带机箱柜，整体高度2000mm</t>
  </si>
  <si>
    <r>
      <rPr>
        <sz val="12"/>
        <color theme="1"/>
        <rFont val="宋体"/>
        <charset val="134"/>
      </rPr>
      <t>办公桌</t>
    </r>
    <r>
      <rPr>
        <sz val="12"/>
        <color theme="1"/>
        <rFont val="Times New Roman"/>
        <charset val="134"/>
      </rPr>
      <t>4</t>
    </r>
  </si>
  <si>
    <r>
      <rPr>
        <sz val="12"/>
        <color theme="1"/>
        <rFont val="宋体"/>
        <charset val="134"/>
      </rPr>
      <t>办公桌主台：长</t>
    </r>
    <r>
      <rPr>
        <sz val="12"/>
        <color theme="1"/>
        <rFont val="Times New Roman"/>
        <charset val="134"/>
      </rPr>
      <t>1.2</t>
    </r>
    <r>
      <rPr>
        <sz val="12"/>
        <color theme="1"/>
        <rFont val="宋体"/>
        <charset val="134"/>
      </rPr>
      <t>米，宽</t>
    </r>
    <r>
      <rPr>
        <sz val="12"/>
        <color theme="1"/>
        <rFont val="Times New Roman"/>
        <charset val="134"/>
      </rPr>
      <t>0.6</t>
    </r>
    <r>
      <rPr>
        <sz val="12"/>
        <color theme="1"/>
        <rFont val="宋体"/>
        <charset val="134"/>
      </rPr>
      <t>米，高</t>
    </r>
    <r>
      <rPr>
        <sz val="12"/>
        <color theme="1"/>
        <rFont val="Times New Roman"/>
        <charset val="134"/>
      </rPr>
      <t>0.76</t>
    </r>
    <r>
      <rPr>
        <sz val="12"/>
        <color theme="1"/>
        <rFont val="宋体"/>
        <charset val="134"/>
      </rPr>
      <t>米；</t>
    </r>
  </si>
  <si>
    <r>
      <rPr>
        <sz val="12"/>
        <color theme="1"/>
        <rFont val="宋体"/>
        <charset val="134"/>
      </rPr>
      <t>办公桌</t>
    </r>
    <r>
      <rPr>
        <sz val="12"/>
        <color theme="1"/>
        <rFont val="Times New Roman"/>
        <charset val="134"/>
      </rPr>
      <t>5</t>
    </r>
  </si>
  <si>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</si>
  <si>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r>
      <rPr>
        <sz val="12"/>
        <color theme="1"/>
        <rFont val="宋体"/>
        <charset val="134"/>
      </rPr>
      <t>办公桌</t>
    </r>
    <r>
      <rPr>
        <sz val="12"/>
        <color theme="1"/>
        <rFont val="Times New Roman"/>
        <charset val="134"/>
      </rPr>
      <t>6</t>
    </r>
  </si>
  <si>
    <r>
      <rPr>
        <sz val="12"/>
        <color theme="1"/>
        <rFont val="宋体"/>
        <charset val="134"/>
      </rPr>
      <t>办公桌主台：长</t>
    </r>
    <r>
      <rPr>
        <sz val="12"/>
        <color theme="1"/>
        <rFont val="Times New Roman"/>
        <charset val="134"/>
      </rPr>
      <t xml:space="preserve"> 1.8 </t>
    </r>
    <r>
      <rPr>
        <sz val="12"/>
        <color theme="1"/>
        <rFont val="宋体"/>
        <charset val="134"/>
      </rPr>
      <t>米，宽</t>
    </r>
    <r>
      <rPr>
        <sz val="12"/>
        <color theme="1"/>
        <rFont val="Times New Roman"/>
        <charset val="134"/>
      </rPr>
      <t xml:space="preserve"> 0.9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副台：长</t>
    </r>
    <r>
      <rPr>
        <sz val="12"/>
        <color theme="1"/>
        <rFont val="Times New Roman"/>
        <charset val="134"/>
      </rPr>
      <t xml:space="preserve"> 0.9 </t>
    </r>
    <r>
      <rPr>
        <sz val="12"/>
        <color theme="1"/>
        <rFont val="宋体"/>
        <charset val="134"/>
      </rPr>
      <t>米，宽</t>
    </r>
    <r>
      <rPr>
        <sz val="12"/>
        <color theme="1"/>
        <rFont val="Times New Roman"/>
        <charset val="134"/>
      </rPr>
      <t xml:space="preserve"> 0.55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0.62 </t>
    </r>
    <r>
      <rPr>
        <sz val="12"/>
        <color theme="1"/>
        <rFont val="宋体"/>
        <charset val="134"/>
      </rPr>
      <t>米。</t>
    </r>
  </si>
  <si>
    <r>
      <rPr>
        <sz val="12"/>
        <color theme="1"/>
        <rFont val="宋体"/>
        <charset val="134"/>
      </rPr>
      <t>办公桌</t>
    </r>
    <r>
      <rPr>
        <sz val="12"/>
        <color theme="1"/>
        <rFont val="Times New Roman"/>
        <charset val="134"/>
      </rPr>
      <t>7</t>
    </r>
  </si>
  <si>
    <r>
      <rPr>
        <sz val="12"/>
        <color theme="1"/>
        <rFont val="宋体"/>
        <charset val="134"/>
      </rPr>
      <t>长</t>
    </r>
    <r>
      <rPr>
        <sz val="12"/>
        <color theme="1"/>
        <rFont val="Times New Roman"/>
        <charset val="134"/>
      </rPr>
      <t xml:space="preserve">2 </t>
    </r>
    <r>
      <rPr>
        <sz val="12"/>
        <color theme="1"/>
        <rFont val="宋体"/>
        <charset val="134"/>
      </rPr>
      <t>米，宽</t>
    </r>
    <r>
      <rPr>
        <sz val="12"/>
        <color theme="1"/>
        <rFont val="Times New Roman"/>
        <charset val="134"/>
      </rPr>
      <t>1.2</t>
    </r>
    <r>
      <rPr>
        <sz val="12"/>
        <color theme="1"/>
        <rFont val="宋体"/>
        <charset val="134"/>
      </rPr>
      <t>米，高</t>
    </r>
    <r>
      <rPr>
        <sz val="12"/>
        <color theme="1"/>
        <rFont val="Times New Roman"/>
        <charset val="134"/>
      </rPr>
      <t xml:space="preserve"> 0.76 </t>
    </r>
    <r>
      <rPr>
        <sz val="12"/>
        <color theme="1"/>
        <rFont val="宋体"/>
        <charset val="134"/>
      </rPr>
      <t>米；或根据现场实际测量</t>
    </r>
  </si>
  <si>
    <r>
      <rPr>
        <sz val="12"/>
        <color theme="1"/>
        <rFont val="宋体"/>
        <charset val="134"/>
      </rPr>
      <t>办公桌</t>
    </r>
    <r>
      <rPr>
        <sz val="12"/>
        <color theme="1"/>
        <rFont val="Times New Roman"/>
        <charset val="134"/>
      </rPr>
      <t>8</t>
    </r>
  </si>
  <si>
    <r>
      <rPr>
        <sz val="12"/>
        <color theme="1"/>
        <rFont val="宋体"/>
        <charset val="134"/>
      </rPr>
      <t>办公桌主台：长</t>
    </r>
    <r>
      <rPr>
        <sz val="12"/>
        <color theme="1"/>
        <rFont val="Times New Roman"/>
        <charset val="134"/>
      </rPr>
      <t xml:space="preserve"> 2.0 </t>
    </r>
    <r>
      <rPr>
        <sz val="12"/>
        <color theme="1"/>
        <rFont val="宋体"/>
        <charset val="134"/>
      </rPr>
      <t>米，宽</t>
    </r>
    <r>
      <rPr>
        <sz val="12"/>
        <color theme="1"/>
        <rFont val="Times New Roman"/>
        <charset val="134"/>
      </rPr>
      <t xml:space="preserve">2.0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</si>
  <si>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r>
      <rPr>
        <sz val="12"/>
        <color theme="1"/>
        <rFont val="宋体"/>
        <charset val="134"/>
      </rPr>
      <t>办公桌</t>
    </r>
    <r>
      <rPr>
        <sz val="12"/>
        <color theme="1"/>
        <rFont val="Times New Roman"/>
        <charset val="134"/>
      </rPr>
      <t>9</t>
    </r>
  </si>
  <si>
    <r>
      <rPr>
        <sz val="12"/>
        <color theme="1"/>
        <rFont val="宋体"/>
        <charset val="134"/>
      </rPr>
      <t>办公桌主台：长</t>
    </r>
    <r>
      <rPr>
        <sz val="12"/>
        <color theme="1"/>
        <rFont val="Times New Roman"/>
        <charset val="134"/>
      </rPr>
      <t xml:space="preserve"> 2.2 </t>
    </r>
    <r>
      <rPr>
        <sz val="12"/>
        <color theme="1"/>
        <rFont val="宋体"/>
        <charset val="134"/>
      </rPr>
      <t>米，宽</t>
    </r>
    <r>
      <rPr>
        <sz val="12"/>
        <color theme="1"/>
        <rFont val="Times New Roman"/>
        <charset val="134"/>
      </rPr>
      <t xml:space="preserve"> 1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副台：长</t>
    </r>
    <r>
      <rPr>
        <sz val="12"/>
        <color theme="1"/>
        <rFont val="Times New Roman"/>
        <charset val="134"/>
      </rPr>
      <t xml:space="preserve"> 1 </t>
    </r>
    <r>
      <rPr>
        <sz val="12"/>
        <color theme="1"/>
        <rFont val="宋体"/>
        <charset val="134"/>
      </rPr>
      <t>米，宽</t>
    </r>
    <r>
      <rPr>
        <sz val="12"/>
        <color theme="1"/>
        <rFont val="Times New Roman"/>
        <charset val="134"/>
      </rPr>
      <t xml:space="preserve"> 0.55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0.62 </t>
    </r>
    <r>
      <rPr>
        <sz val="12"/>
        <color theme="1"/>
        <rFont val="宋体"/>
        <charset val="134"/>
      </rPr>
      <t>米。</t>
    </r>
  </si>
  <si>
    <t>办公卡座</t>
  </si>
  <si>
    <r>
      <rPr>
        <sz val="12"/>
        <color theme="1"/>
        <rFont val="宋体"/>
        <charset val="134"/>
      </rPr>
      <t>长</t>
    </r>
    <r>
      <rPr>
        <sz val="12"/>
        <color theme="1"/>
        <rFont val="Times New Roman"/>
        <charset val="134"/>
      </rPr>
      <t xml:space="preserve">1.6 </t>
    </r>
    <r>
      <rPr>
        <sz val="12"/>
        <color theme="1"/>
        <rFont val="宋体"/>
        <charset val="134"/>
      </rPr>
      <t>米，宽</t>
    </r>
    <r>
      <rPr>
        <sz val="12"/>
        <color theme="1"/>
        <rFont val="Times New Roman"/>
        <charset val="134"/>
      </rPr>
      <t xml:space="preserve">1.6 </t>
    </r>
    <r>
      <rPr>
        <sz val="12"/>
        <color theme="1"/>
        <rFont val="宋体"/>
        <charset val="134"/>
      </rPr>
      <t>米，高</t>
    </r>
    <r>
      <rPr>
        <sz val="12"/>
        <color theme="1"/>
        <rFont val="Times New Roman"/>
        <charset val="134"/>
      </rPr>
      <t xml:space="preserve">1.2 </t>
    </r>
    <r>
      <rPr>
        <sz val="12"/>
        <color theme="1"/>
        <rFont val="宋体"/>
        <charset val="134"/>
      </rPr>
      <t>米；或根据现场实际测量定制</t>
    </r>
  </si>
  <si>
    <t>电脑桌</t>
  </si>
  <si>
    <r>
      <rPr>
        <sz val="12"/>
        <color theme="1"/>
        <rFont val="宋体"/>
        <charset val="134"/>
      </rPr>
      <t>多媒体电教室使用，嵌入式，翻转桌电脑屏主机隐藏</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</si>
  <si>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、脚架：采用静电粉末喷涂钢脚架。</t>
    </r>
    <r>
      <rPr>
        <sz val="12"/>
        <color theme="1"/>
        <rFont val="Times New Roman"/>
        <charset val="134"/>
      </rPr>
      <t xml:space="preserve">
7</t>
    </r>
    <r>
      <rPr>
        <sz val="12"/>
        <color theme="1"/>
        <rFont val="宋体"/>
        <charset val="134"/>
      </rPr>
      <t>、每个位配活动柜一组</t>
    </r>
  </si>
  <si>
    <t>多功能培训桌</t>
  </si>
  <si>
    <r>
      <rPr>
        <sz val="12"/>
        <color theme="1"/>
        <rFont val="宋体"/>
        <charset val="134"/>
      </rPr>
      <t>可折叠、可移动、多人联合开会培训，多种组合随意拼接；长方形：长</t>
    </r>
    <r>
      <rPr>
        <sz val="12"/>
        <color theme="1"/>
        <rFont val="Times New Roman"/>
        <charset val="134"/>
      </rPr>
      <t>1.2m*</t>
    </r>
    <r>
      <rPr>
        <sz val="12"/>
        <color theme="1"/>
        <rFont val="宋体"/>
        <charset val="134"/>
      </rPr>
      <t>宽</t>
    </r>
    <r>
      <rPr>
        <sz val="12"/>
        <color theme="1"/>
        <rFont val="Times New Roman"/>
        <charset val="134"/>
      </rPr>
      <t>0.5m*</t>
    </r>
    <r>
      <rPr>
        <sz val="12"/>
        <color theme="1"/>
        <rFont val="宋体"/>
        <charset val="134"/>
      </rPr>
      <t>高</t>
    </r>
    <r>
      <rPr>
        <sz val="12"/>
        <color theme="1"/>
        <rFont val="Times New Roman"/>
        <charset val="134"/>
      </rPr>
      <t>0.75m</t>
    </r>
  </si>
  <si>
    <r>
      <rPr>
        <sz val="12"/>
        <color theme="1"/>
        <rFont val="Times New Roman"/>
        <charset val="134"/>
      </rPr>
      <t>1</t>
    </r>
    <r>
      <rPr>
        <sz val="12"/>
        <color theme="1"/>
        <rFont val="宋体"/>
        <charset val="134"/>
      </rPr>
      <t>、面板：整体采用三聚氰胺浸渍纸双饰面刨花板，</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封边，封边与贴面同色</t>
    </r>
    <r>
      <rPr>
        <sz val="12"/>
        <color theme="1"/>
        <rFont val="Times New Roman"/>
        <charset val="134"/>
      </rPr>
      <t xml:space="preserve">
2</t>
    </r>
    <r>
      <rPr>
        <sz val="12"/>
        <color theme="1"/>
        <rFont val="宋体"/>
        <charset val="134"/>
      </rPr>
      <t>、框架：铝合金材质、采用高温静电喷绘工艺：静电，</t>
    </r>
    <r>
      <rPr>
        <sz val="12"/>
        <color theme="1"/>
        <rFont val="Times New Roman"/>
        <charset val="134"/>
      </rPr>
      <t xml:space="preserve">
3</t>
    </r>
    <r>
      <rPr>
        <sz val="12"/>
        <color theme="1"/>
        <rFont val="宋体"/>
        <charset val="134"/>
      </rPr>
      <t>、五金配件：采用三节缓冲滑轨，推拉平稳有回位功能，承重量为</t>
    </r>
    <r>
      <rPr>
        <sz val="12"/>
        <color theme="1"/>
        <rFont val="Times New Roman"/>
        <charset val="134"/>
      </rPr>
      <t>30KG</t>
    </r>
    <r>
      <rPr>
        <sz val="12"/>
        <color theme="1"/>
        <rFont val="宋体"/>
        <charset val="134"/>
      </rPr>
      <t>。所有五金件作防锈、防腐处理且表面镀层没有剥落现象；</t>
    </r>
    <r>
      <rPr>
        <sz val="12"/>
        <color theme="1"/>
        <rFont val="Times New Roman"/>
        <charset val="134"/>
      </rPr>
      <t xml:space="preserve">
4</t>
    </r>
    <r>
      <rPr>
        <sz val="12"/>
        <color theme="1"/>
        <rFont val="宋体"/>
        <charset val="134"/>
      </rPr>
      <t>、高弹力</t>
    </r>
    <r>
      <rPr>
        <sz val="12"/>
        <color theme="1"/>
        <rFont val="Times New Roman"/>
        <charset val="134"/>
      </rPr>
      <t>PU</t>
    </r>
    <r>
      <rPr>
        <sz val="12"/>
        <color theme="1"/>
        <rFont val="宋体"/>
        <charset val="134"/>
      </rPr>
      <t>滚轮，</t>
    </r>
    <r>
      <rPr>
        <sz val="12"/>
        <color theme="1"/>
        <rFont val="Times New Roman"/>
        <charset val="134"/>
      </rPr>
      <t xml:space="preserve">
5</t>
    </r>
    <r>
      <rPr>
        <sz val="12"/>
        <color theme="1"/>
        <rFont val="宋体"/>
        <charset val="134"/>
      </rPr>
      <t>、线控把手开关</t>
    </r>
  </si>
  <si>
    <t>多功能培训桌椅</t>
  </si>
  <si>
    <t>套</t>
  </si>
  <si>
    <t>会议桌</t>
  </si>
  <si>
    <r>
      <rPr>
        <sz val="12"/>
        <color theme="1"/>
        <rFont val="Times New Roman"/>
        <charset val="134"/>
      </rPr>
      <t>1</t>
    </r>
    <r>
      <rPr>
        <sz val="12"/>
        <color theme="1"/>
        <rFont val="宋体"/>
        <charset val="134"/>
      </rPr>
      <t>、贴面材料：采用优质木皮饰面，</t>
    </r>
    <r>
      <rPr>
        <sz val="12"/>
        <color theme="1"/>
        <rFont val="Times New Roman"/>
        <charset val="134"/>
      </rPr>
      <t xml:space="preserve">                                     
2</t>
    </r>
    <r>
      <rPr>
        <sz val="12"/>
        <color theme="1"/>
        <rFont val="宋体"/>
        <charset val="134"/>
      </rPr>
      <t>、封边用材：与贴面相同的实木木材；</t>
    </r>
    <r>
      <rPr>
        <sz val="12"/>
        <color theme="1"/>
        <rFont val="Times New Roman"/>
        <charset val="134"/>
      </rPr>
      <t xml:space="preserve">           
3</t>
    </r>
    <r>
      <rPr>
        <sz val="12"/>
        <color theme="1"/>
        <rFont val="宋体"/>
        <charset val="134"/>
      </rPr>
      <t>、基材：采用优质高密度中纤板</t>
    </r>
    <r>
      <rPr>
        <sz val="12"/>
        <color theme="1"/>
        <rFont val="Times New Roman"/>
        <charset val="134"/>
      </rPr>
      <t>,</t>
    </r>
    <r>
      <rPr>
        <sz val="12"/>
        <color theme="1"/>
        <rFont val="宋体"/>
        <charset val="134"/>
      </rPr>
      <t>优质绿色环保产品。</t>
    </r>
    <r>
      <rPr>
        <sz val="12"/>
        <color theme="1"/>
        <rFont val="Times New Roman"/>
        <charset val="134"/>
      </rPr>
      <t xml:space="preserve">                                  
4</t>
    </r>
    <r>
      <rPr>
        <sz val="12"/>
        <color theme="1"/>
        <rFont val="宋体"/>
        <charset val="134"/>
      </rPr>
      <t>、品牌油漆：面漆采用</t>
    </r>
    <r>
      <rPr>
        <sz val="12"/>
        <color theme="1"/>
        <rFont val="Times New Roman"/>
        <charset val="134"/>
      </rPr>
      <t>PU</t>
    </r>
    <r>
      <rPr>
        <sz val="12"/>
        <color theme="1"/>
        <rFont val="宋体"/>
        <charset val="134"/>
      </rPr>
      <t>聚脂漆</t>
    </r>
    <r>
      <rPr>
        <sz val="12"/>
        <color theme="1"/>
        <rFont val="Times New Roman"/>
        <charset val="134"/>
      </rPr>
      <t>,</t>
    </r>
    <r>
      <rPr>
        <sz val="12"/>
        <color theme="1"/>
        <rFont val="宋体"/>
        <charset val="134"/>
      </rPr>
      <t>底漆采用</t>
    </r>
    <r>
      <rPr>
        <sz val="12"/>
        <color theme="1"/>
        <rFont val="Times New Roman"/>
        <charset val="134"/>
      </rPr>
      <t>PE</t>
    </r>
    <r>
      <rPr>
        <sz val="12"/>
        <color theme="1"/>
        <rFont val="宋体"/>
        <charset val="134"/>
      </rPr>
      <t>不饱和树脂，甲苯、二甲苯、乙苯含量总和符合国家环保要求。</t>
    </r>
    <r>
      <rPr>
        <sz val="12"/>
        <color theme="1"/>
        <rFont val="Times New Roman"/>
        <charset val="134"/>
      </rPr>
      <t xml:space="preserve">                                    
5</t>
    </r>
    <r>
      <rPr>
        <sz val="12"/>
        <color theme="1"/>
        <rFont val="宋体"/>
        <charset val="134"/>
      </rPr>
      <t>、品牌优质五金配件；</t>
    </r>
  </si>
  <si>
    <t>会议桌（大号）</t>
  </si>
  <si>
    <r>
      <rPr>
        <sz val="12"/>
        <color theme="1"/>
        <rFont val="宋体"/>
        <charset val="134"/>
      </rPr>
      <t>长度（或直径）大于</t>
    </r>
    <r>
      <rPr>
        <sz val="12"/>
        <color theme="1"/>
        <rFont val="Times New Roman"/>
        <charset val="134"/>
      </rPr>
      <t xml:space="preserve"> 9 </t>
    </r>
    <r>
      <rPr>
        <sz val="12"/>
        <color theme="1"/>
        <rFont val="宋体"/>
        <charset val="134"/>
      </rPr>
      <t>米；或根据现场实际测量定制</t>
    </r>
  </si>
  <si>
    <t>会议桌（中号）</t>
  </si>
  <si>
    <r>
      <rPr>
        <sz val="12"/>
        <color theme="1"/>
        <rFont val="Times New Roman"/>
        <charset val="134"/>
      </rPr>
      <t>4.5</t>
    </r>
    <r>
      <rPr>
        <sz val="12"/>
        <color theme="1"/>
        <rFont val="宋体"/>
        <charset val="134"/>
      </rPr>
      <t>米定制，可放置翻盖笔记本电脑；或根据现场实际测量定制</t>
    </r>
  </si>
  <si>
    <t>会议桌（小号）</t>
  </si>
  <si>
    <r>
      <rPr>
        <sz val="12"/>
        <color theme="1"/>
        <rFont val="宋体"/>
        <charset val="134"/>
      </rPr>
      <t>长度（或直径）大于等于</t>
    </r>
    <r>
      <rPr>
        <sz val="12"/>
        <color theme="1"/>
        <rFont val="Times New Roman"/>
        <charset val="134"/>
      </rPr>
      <t xml:space="preserve"> 4.2 </t>
    </r>
    <r>
      <rPr>
        <sz val="12"/>
        <color theme="1"/>
        <rFont val="宋体"/>
        <charset val="134"/>
      </rPr>
      <t>米；或根据现场实际测量定制</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</si>
  <si>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、脚架：钢制脚架，配有防滑脚垫。</t>
    </r>
  </si>
  <si>
    <t>圆形会议桌</t>
  </si>
  <si>
    <t>折叠会议桌（小号）</t>
  </si>
  <si>
    <t>条形桌</t>
  </si>
  <si>
    <r>
      <rPr>
        <sz val="12"/>
        <color theme="1"/>
        <rFont val="Times New Roman"/>
        <charset val="134"/>
      </rPr>
      <t>1.</t>
    </r>
    <r>
      <rPr>
        <sz val="12"/>
        <color theme="1"/>
        <rFont val="宋体"/>
        <charset val="134"/>
      </rPr>
      <t>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</si>
  <si>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r>
      <rPr>
        <sz val="12"/>
        <color theme="1"/>
        <rFont val="宋体"/>
        <charset val="134"/>
      </rPr>
      <t>条形桌</t>
    </r>
    <r>
      <rPr>
        <sz val="12"/>
        <color theme="1"/>
        <rFont val="Times New Roman"/>
        <charset val="134"/>
      </rPr>
      <t>1</t>
    </r>
  </si>
  <si>
    <r>
      <rPr>
        <sz val="12"/>
        <color theme="1"/>
        <rFont val="Times New Roman"/>
        <charset val="134"/>
      </rPr>
      <t>1.8*0.6*0.75</t>
    </r>
    <r>
      <rPr>
        <sz val="12"/>
        <color theme="1"/>
        <rFont val="宋体"/>
        <charset val="134"/>
      </rPr>
      <t>；或根据现场实际测量定制</t>
    </r>
  </si>
  <si>
    <r>
      <rPr>
        <sz val="12"/>
        <color theme="1"/>
        <rFont val="宋体"/>
        <charset val="134"/>
      </rPr>
      <t>条形桌</t>
    </r>
    <r>
      <rPr>
        <sz val="12"/>
        <color theme="1"/>
        <rFont val="Times New Roman"/>
        <charset val="134"/>
      </rPr>
      <t>2</t>
    </r>
  </si>
  <si>
    <r>
      <rPr>
        <sz val="12"/>
        <color theme="1"/>
        <rFont val="Times New Roman"/>
        <charset val="134"/>
      </rPr>
      <t>1500*650*750</t>
    </r>
    <r>
      <rPr>
        <sz val="12"/>
        <color theme="1"/>
        <rFont val="宋体"/>
        <charset val="134"/>
      </rPr>
      <t>；或根据现场实际测量定制</t>
    </r>
  </si>
  <si>
    <r>
      <rPr>
        <sz val="12"/>
        <color theme="1"/>
        <rFont val="宋体"/>
        <charset val="134"/>
      </rPr>
      <t>条形桌</t>
    </r>
    <r>
      <rPr>
        <sz val="12"/>
        <color theme="1"/>
        <rFont val="Times New Roman"/>
        <charset val="134"/>
      </rPr>
      <t>3</t>
    </r>
  </si>
  <si>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，带置物层；或根据现场实际测量定制</t>
    </r>
  </si>
  <si>
    <r>
      <rPr>
        <sz val="12"/>
        <color theme="1"/>
        <rFont val="宋体"/>
        <charset val="134"/>
      </rPr>
      <t>条形桌</t>
    </r>
    <r>
      <rPr>
        <sz val="12"/>
        <color theme="1"/>
        <rFont val="Times New Roman"/>
        <charset val="134"/>
      </rPr>
      <t>4</t>
    </r>
  </si>
  <si>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；或根据现场实际测量定制</t>
    </r>
  </si>
  <si>
    <r>
      <rPr>
        <sz val="12"/>
        <color theme="1"/>
        <rFont val="宋体"/>
        <charset val="134"/>
      </rPr>
      <t>条形桌</t>
    </r>
    <r>
      <rPr>
        <sz val="12"/>
        <color theme="1"/>
        <rFont val="Times New Roman"/>
        <charset val="134"/>
      </rPr>
      <t>5</t>
    </r>
  </si>
  <si>
    <r>
      <rPr>
        <sz val="12"/>
        <color theme="1"/>
        <rFont val="宋体"/>
        <charset val="134"/>
      </rPr>
      <t>长</t>
    </r>
    <r>
      <rPr>
        <sz val="12"/>
        <color theme="1"/>
        <rFont val="Times New Roman"/>
        <charset val="134"/>
      </rPr>
      <t>1.8</t>
    </r>
    <r>
      <rPr>
        <sz val="12"/>
        <color theme="1"/>
        <rFont val="宋体"/>
        <charset val="134"/>
      </rPr>
      <t>米，宽</t>
    </r>
    <r>
      <rPr>
        <sz val="12"/>
        <color theme="1"/>
        <rFont val="Times New Roman"/>
        <charset val="134"/>
      </rPr>
      <t>0.4</t>
    </r>
    <r>
      <rPr>
        <sz val="12"/>
        <color theme="1"/>
        <rFont val="宋体"/>
        <charset val="134"/>
      </rPr>
      <t>米；或根据现场实际测量定制</t>
    </r>
  </si>
  <si>
    <t>扇形可折叠组合桌</t>
  </si>
  <si>
    <r>
      <rPr>
        <sz val="12"/>
        <color theme="1"/>
        <rFont val="宋体"/>
        <charset val="134"/>
      </rPr>
      <t>折叠会议桌椅扇形组合培训桌智慧教室桌椅桌椅组合多边形拼接</t>
    </r>
  </si>
  <si>
    <t>组</t>
  </si>
  <si>
    <t>阅览桌</t>
  </si>
  <si>
    <r>
      <rPr>
        <sz val="12"/>
        <color theme="1"/>
        <rFont val="宋体"/>
        <charset val="134"/>
      </rPr>
      <t>阅览桌</t>
    </r>
    <r>
      <rPr>
        <sz val="12"/>
        <color theme="1"/>
        <rFont val="Times New Roman"/>
        <charset val="134"/>
      </rPr>
      <t>1</t>
    </r>
  </si>
  <si>
    <t>1600W*700D*760H</t>
  </si>
  <si>
    <t>1600W*600D*760H</t>
  </si>
  <si>
    <r>
      <rPr>
        <sz val="12"/>
        <color theme="1"/>
        <rFont val="宋体"/>
        <charset val="134"/>
      </rPr>
      <t>阅览桌</t>
    </r>
    <r>
      <rPr>
        <sz val="12"/>
        <color theme="1"/>
        <rFont val="Times New Roman"/>
        <charset val="134"/>
      </rPr>
      <t>2</t>
    </r>
  </si>
  <si>
    <t>2400W*1200D*760H</t>
  </si>
  <si>
    <r>
      <rPr>
        <sz val="12"/>
        <color theme="1"/>
        <rFont val="宋体"/>
        <charset val="134"/>
      </rPr>
      <t>阅览桌</t>
    </r>
    <r>
      <rPr>
        <sz val="12"/>
        <color theme="1"/>
        <rFont val="Times New Roman"/>
        <charset val="134"/>
      </rPr>
      <t>3</t>
    </r>
  </si>
  <si>
    <t>2400W*800D*760H</t>
  </si>
  <si>
    <t>长条桌</t>
  </si>
  <si>
    <r>
      <rPr>
        <sz val="12"/>
        <color theme="1"/>
        <rFont val="宋体"/>
        <charset val="134"/>
      </rPr>
      <t>长</t>
    </r>
    <r>
      <rPr>
        <sz val="12"/>
        <color theme="1"/>
        <rFont val="Times New Roman"/>
        <charset val="134"/>
      </rPr>
      <t>1.8×</t>
    </r>
    <r>
      <rPr>
        <sz val="12"/>
        <color theme="1"/>
        <rFont val="宋体"/>
        <charset val="134"/>
      </rPr>
      <t>宽</t>
    </r>
    <r>
      <rPr>
        <sz val="12"/>
        <color theme="1"/>
        <rFont val="Times New Roman"/>
        <charset val="134"/>
      </rPr>
      <t>0.4*</t>
    </r>
    <r>
      <rPr>
        <sz val="12"/>
        <color theme="1"/>
        <rFont val="宋体"/>
        <charset val="134"/>
      </rPr>
      <t>高</t>
    </r>
    <r>
      <rPr>
        <sz val="12"/>
        <color theme="1"/>
        <rFont val="Times New Roman"/>
        <charset val="134"/>
      </rPr>
      <t>0.75</t>
    </r>
  </si>
  <si>
    <r>
      <rPr>
        <sz val="12"/>
        <color theme="1"/>
        <rFont val="Times New Roman"/>
        <charset val="134"/>
      </rPr>
      <t>1.</t>
    </r>
    <r>
      <rPr>
        <sz val="12"/>
        <color theme="1"/>
        <rFont val="宋体"/>
        <charset val="134"/>
      </rPr>
      <t>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</si>
  <si>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t>户外圆桌</t>
  </si>
  <si>
    <r>
      <rPr>
        <sz val="12"/>
        <color theme="1"/>
        <rFont val="Times New Roman"/>
        <charset val="134"/>
      </rPr>
      <t>1.</t>
    </r>
    <r>
      <rPr>
        <sz val="12"/>
        <color theme="1"/>
        <rFont val="宋体"/>
        <charset val="134"/>
      </rPr>
      <t>管型：</t>
    </r>
    <r>
      <rPr>
        <sz val="12"/>
        <color theme="1"/>
        <rFont val="Times New Roman"/>
        <charset val="134"/>
      </rPr>
      <t>25*20*1.2mm, Φ70*2.0mm, 
2.</t>
    </r>
    <r>
      <rPr>
        <sz val="12"/>
        <color theme="1"/>
        <rFont val="宋体"/>
        <charset val="134"/>
      </rPr>
      <t>底盘：铝板</t>
    </r>
    <r>
      <rPr>
        <sz val="12"/>
        <color theme="1"/>
        <rFont val="Times New Roman"/>
        <charset val="134"/>
      </rPr>
      <t>48*48*5mm</t>
    </r>
  </si>
  <si>
    <r>
      <rPr>
        <sz val="12"/>
        <color theme="1"/>
        <rFont val="Times New Roman"/>
        <charset val="134"/>
      </rPr>
      <t>3.</t>
    </r>
    <r>
      <rPr>
        <sz val="12"/>
        <color theme="1"/>
        <rFont val="宋体"/>
        <charset val="134"/>
      </rPr>
      <t>架子颜色：砂纹白</t>
    </r>
    <r>
      <rPr>
        <sz val="12"/>
        <color theme="1"/>
        <rFont val="Times New Roman"/>
        <charset val="134"/>
      </rPr>
      <t xml:space="preserve">
</t>
    </r>
    <r>
      <rPr>
        <sz val="12"/>
        <color theme="1"/>
        <rFont val="宋体"/>
        <charset val="134"/>
      </rPr>
      <t>面板：钢化玻璃</t>
    </r>
    <r>
      <rPr>
        <sz val="12"/>
        <color theme="1"/>
        <rFont val="Times New Roman"/>
        <charset val="134"/>
      </rPr>
      <t>≥6mm</t>
    </r>
    <r>
      <rPr>
        <sz val="12"/>
        <color theme="1"/>
        <rFont val="宋体"/>
        <charset val="134"/>
      </rPr>
      <t>厚，表面药砂处理</t>
    </r>
    <r>
      <rPr>
        <sz val="12"/>
        <color theme="1"/>
        <rFont val="Times New Roman"/>
        <charset val="134"/>
      </rPr>
      <t xml:space="preserve"> </t>
    </r>
    <r>
      <rPr>
        <sz val="12"/>
        <color theme="1"/>
        <rFont val="宋体"/>
        <charset val="134"/>
      </rPr>
      <t>白色</t>
    </r>
  </si>
  <si>
    <t>餐台</t>
  </si>
  <si>
    <r>
      <rPr>
        <sz val="12"/>
        <color theme="1"/>
        <rFont val="Times New Roman"/>
        <charset val="134"/>
      </rPr>
      <t>1.8</t>
    </r>
    <r>
      <rPr>
        <sz val="12"/>
        <color theme="1"/>
        <rFont val="宋体"/>
        <charset val="134"/>
      </rPr>
      <t>米长</t>
    </r>
    <r>
      <rPr>
        <sz val="12"/>
        <color theme="1"/>
        <rFont val="Times New Roman"/>
        <charset val="134"/>
      </rPr>
      <t>*0.8</t>
    </r>
    <r>
      <rPr>
        <sz val="12"/>
        <color theme="1"/>
        <rFont val="宋体"/>
        <charset val="134"/>
      </rPr>
      <t>米宽</t>
    </r>
  </si>
  <si>
    <t>个</t>
  </si>
  <si>
    <r>
      <rPr>
        <sz val="12"/>
        <color theme="1"/>
        <rFont val="宋体"/>
        <charset val="134"/>
      </rPr>
      <t>餐台</t>
    </r>
    <r>
      <rPr>
        <sz val="12"/>
        <color theme="1"/>
        <rFont val="Times New Roman"/>
        <charset val="134"/>
      </rPr>
      <t>1</t>
    </r>
  </si>
  <si>
    <r>
      <rPr>
        <sz val="12"/>
        <color theme="1"/>
        <rFont val="宋体"/>
        <charset val="134"/>
      </rPr>
      <t>餐台</t>
    </r>
    <r>
      <rPr>
        <sz val="12"/>
        <color theme="1"/>
        <rFont val="Times New Roman"/>
        <charset val="134"/>
      </rPr>
      <t>2</t>
    </r>
  </si>
  <si>
    <r>
      <rPr>
        <sz val="12"/>
        <color theme="1"/>
        <rFont val="宋体"/>
        <charset val="134"/>
      </rPr>
      <t>定制</t>
    </r>
  </si>
  <si>
    <t>多媒体讲台</t>
  </si>
  <si>
    <r>
      <rPr>
        <sz val="12"/>
        <color theme="1"/>
        <rFont val="Times New Roman"/>
        <charset val="134"/>
      </rPr>
      <t>1</t>
    </r>
    <r>
      <rPr>
        <sz val="12"/>
        <color theme="1"/>
        <rFont val="宋体"/>
        <charset val="134"/>
      </rPr>
      <t>、贴面材料：采用优质木皮饰面，</t>
    </r>
    <r>
      <rPr>
        <sz val="12"/>
        <color theme="1"/>
        <rFont val="Times New Roman"/>
        <charset val="134"/>
      </rPr>
      <t xml:space="preserve">                                     
2</t>
    </r>
    <r>
      <rPr>
        <sz val="12"/>
        <color theme="1"/>
        <rFont val="宋体"/>
        <charset val="134"/>
      </rPr>
      <t>、基材：采用优质高密度中纤板</t>
    </r>
    <r>
      <rPr>
        <sz val="12"/>
        <color theme="1"/>
        <rFont val="Times New Roman"/>
        <charset val="134"/>
      </rPr>
      <t>,</t>
    </r>
    <r>
      <rPr>
        <sz val="12"/>
        <color theme="1"/>
        <rFont val="宋体"/>
        <charset val="134"/>
      </rPr>
      <t>优质绿色环保产品。</t>
    </r>
    <r>
      <rPr>
        <sz val="12"/>
        <color theme="1"/>
        <rFont val="Times New Roman"/>
        <charset val="134"/>
      </rPr>
      <t xml:space="preserve">                                  
3</t>
    </r>
    <r>
      <rPr>
        <sz val="12"/>
        <color theme="1"/>
        <rFont val="宋体"/>
        <charset val="134"/>
      </rPr>
      <t>、品牌油漆：面漆采用</t>
    </r>
    <r>
      <rPr>
        <sz val="12"/>
        <color theme="1"/>
        <rFont val="Times New Roman"/>
        <charset val="134"/>
      </rPr>
      <t>PU</t>
    </r>
    <r>
      <rPr>
        <sz val="12"/>
        <color theme="1"/>
        <rFont val="宋体"/>
        <charset val="134"/>
      </rPr>
      <t>聚脂漆</t>
    </r>
    <r>
      <rPr>
        <sz val="12"/>
        <color theme="1"/>
        <rFont val="Times New Roman"/>
        <charset val="134"/>
      </rPr>
      <t>,</t>
    </r>
    <r>
      <rPr>
        <sz val="12"/>
        <color theme="1"/>
        <rFont val="宋体"/>
        <charset val="134"/>
      </rPr>
      <t>底漆采用</t>
    </r>
    <r>
      <rPr>
        <sz val="12"/>
        <color theme="1"/>
        <rFont val="Times New Roman"/>
        <charset val="134"/>
      </rPr>
      <t>PE</t>
    </r>
    <r>
      <rPr>
        <sz val="12"/>
        <color theme="1"/>
        <rFont val="宋体"/>
        <charset val="134"/>
      </rPr>
      <t>不饱和树脂，甲苯、二甲苯、乙苯含量总和符合国家环保要求。</t>
    </r>
    <r>
      <rPr>
        <sz val="12"/>
        <color theme="1"/>
        <rFont val="Times New Roman"/>
        <charset val="134"/>
      </rPr>
      <t xml:space="preserve">                                    
4</t>
    </r>
    <r>
      <rPr>
        <sz val="12"/>
        <color theme="1"/>
        <rFont val="宋体"/>
        <charset val="134"/>
      </rPr>
      <t>、品牌优质五金配件；</t>
    </r>
  </si>
  <si>
    <t>打包台</t>
  </si>
  <si>
    <r>
      <rPr>
        <sz val="12"/>
        <color theme="1"/>
        <rFont val="宋体"/>
        <charset val="134"/>
      </rPr>
      <t>双层</t>
    </r>
    <r>
      <rPr>
        <sz val="12"/>
        <color theme="1"/>
        <rFont val="Times New Roman"/>
        <charset val="134"/>
      </rPr>
      <t xml:space="preserve"> 1400*800*800mm</t>
    </r>
  </si>
  <si>
    <r>
      <rPr>
        <sz val="12"/>
        <color theme="1"/>
        <rFont val="Times New Roman"/>
        <charset val="134"/>
      </rPr>
      <t>1</t>
    </r>
    <r>
      <rPr>
        <sz val="12"/>
        <color theme="1"/>
        <rFont val="宋体"/>
        <charset val="134"/>
      </rPr>
      <t>、材料：材质为</t>
    </r>
    <r>
      <rPr>
        <sz val="12"/>
        <color theme="1"/>
        <rFont val="Times New Roman"/>
        <charset val="134"/>
      </rPr>
      <t>316#</t>
    </r>
    <r>
      <rPr>
        <sz val="12"/>
        <color theme="1"/>
        <rFont val="宋体"/>
        <charset val="134"/>
      </rPr>
      <t>不锈钢，主体钢板（柜体、层板、背板）厚度</t>
    </r>
    <r>
      <rPr>
        <sz val="12"/>
        <color theme="1"/>
        <rFont val="Times New Roman"/>
        <charset val="134"/>
      </rPr>
      <t>≥1.0mm</t>
    </r>
    <r>
      <rPr>
        <sz val="12"/>
        <color theme="1"/>
        <rFont val="宋体"/>
        <charset val="134"/>
      </rPr>
      <t>。钢材符合</t>
    </r>
    <r>
      <rPr>
        <sz val="12"/>
        <color theme="1"/>
        <rFont val="Times New Roman"/>
        <charset val="134"/>
      </rPr>
      <t>GB/T 20123-2006</t>
    </r>
    <r>
      <rPr>
        <sz val="12"/>
        <color theme="1"/>
        <rFont val="宋体"/>
        <charset val="134"/>
      </rPr>
      <t>《钢铁</t>
    </r>
    <r>
      <rPr>
        <sz val="12"/>
        <color theme="1"/>
        <rFont val="Times New Roman"/>
        <charset val="134"/>
      </rPr>
      <t xml:space="preserve"> </t>
    </r>
    <r>
      <rPr>
        <sz val="12"/>
        <color theme="1"/>
        <rFont val="宋体"/>
        <charset val="134"/>
      </rPr>
      <t>总碳含量的测定</t>
    </r>
    <r>
      <rPr>
        <sz val="12"/>
        <color theme="1"/>
        <rFont val="Times New Roman"/>
        <charset val="134"/>
      </rPr>
      <t xml:space="preserve"> </t>
    </r>
    <r>
      <rPr>
        <sz val="12"/>
        <color theme="1"/>
        <rFont val="宋体"/>
        <charset val="134"/>
      </rPr>
      <t>高频感应炉燃烧后红外吸收法</t>
    </r>
    <r>
      <rPr>
        <sz val="12"/>
        <color theme="1"/>
        <rFont val="Times New Roman"/>
        <charset val="134"/>
      </rPr>
      <t>(</t>
    </r>
    <r>
      <rPr>
        <sz val="12"/>
        <color theme="1"/>
        <rFont val="宋体"/>
        <charset val="134"/>
      </rPr>
      <t>常规方法</t>
    </r>
    <r>
      <rPr>
        <sz val="12"/>
        <color theme="1"/>
        <rFont val="Times New Roman"/>
        <charset val="134"/>
      </rPr>
      <t>)</t>
    </r>
    <r>
      <rPr>
        <sz val="12"/>
        <color theme="1"/>
        <rFont val="宋体"/>
        <charset val="134"/>
      </rPr>
      <t>》</t>
    </r>
    <r>
      <rPr>
        <sz val="12"/>
        <color theme="1"/>
        <rFont val="Times New Roman"/>
        <charset val="134"/>
      </rPr>
      <t>;YB/T4171-2020</t>
    </r>
    <r>
      <rPr>
        <sz val="12"/>
        <color theme="1"/>
        <rFont val="宋体"/>
        <charset val="134"/>
      </rPr>
      <t>《含铜抗菌不锈钢》；</t>
    </r>
    <r>
      <rPr>
        <sz val="12"/>
        <color theme="1"/>
        <rFont val="Times New Roman"/>
        <charset val="134"/>
      </rPr>
      <t>GB/T228.1-2010</t>
    </r>
    <r>
      <rPr>
        <sz val="12"/>
        <color theme="1"/>
        <rFont val="宋体"/>
        <charset val="134"/>
      </rPr>
      <t>《金属材料</t>
    </r>
    <r>
      <rPr>
        <sz val="12"/>
        <color theme="1"/>
        <rFont val="Times New Roman"/>
        <charset val="134"/>
      </rPr>
      <t xml:space="preserve"> </t>
    </r>
    <r>
      <rPr>
        <sz val="12"/>
        <color theme="1"/>
        <rFont val="宋体"/>
        <charset val="134"/>
      </rPr>
      <t>拉伸试验</t>
    </r>
    <r>
      <rPr>
        <sz val="12"/>
        <color theme="1"/>
        <rFont val="Times New Roman"/>
        <charset val="134"/>
      </rPr>
      <t xml:space="preserve"> </t>
    </r>
    <r>
      <rPr>
        <sz val="12"/>
        <color theme="1"/>
        <rFont val="宋体"/>
        <charset val="134"/>
      </rPr>
      <t>第一部分：温室试验方法》；</t>
    </r>
    <r>
      <rPr>
        <sz val="12"/>
        <color theme="1"/>
        <rFont val="Times New Roman"/>
        <charset val="134"/>
      </rPr>
      <t>QB/T3826-1999</t>
    </r>
    <r>
      <rPr>
        <sz val="12"/>
        <color theme="1"/>
        <rFont val="宋体"/>
        <charset val="134"/>
      </rPr>
      <t>《轻工气氛腐蚀试验</t>
    </r>
    <r>
      <rPr>
        <sz val="12"/>
        <color theme="1"/>
        <rFont val="Times New Roman"/>
        <charset val="134"/>
      </rPr>
      <t xml:space="preserve"> </t>
    </r>
    <r>
      <rPr>
        <sz val="12"/>
        <color theme="1"/>
        <rFont val="宋体"/>
        <charset val="134"/>
      </rPr>
      <t>盐雾试验》</t>
    </r>
    <r>
      <rPr>
        <sz val="12"/>
        <color theme="1"/>
        <rFont val="Times New Roman"/>
        <charset val="134"/>
      </rPr>
      <t>QB/T 3832-1999</t>
    </r>
    <r>
      <rPr>
        <sz val="12"/>
        <color theme="1"/>
        <rFont val="宋体"/>
        <charset val="134"/>
      </rPr>
      <t>《轻工产品金属镀层腐蚀试验结果的评价》</t>
    </r>
    <r>
      <rPr>
        <sz val="12"/>
        <color theme="1"/>
        <rFont val="Times New Roman"/>
        <charset val="134"/>
      </rPr>
      <t>BT/T20125-2006</t>
    </r>
    <r>
      <rPr>
        <sz val="12"/>
        <color theme="1"/>
        <rFont val="宋体"/>
        <charset val="134"/>
      </rPr>
      <t>《低合金钢</t>
    </r>
    <r>
      <rPr>
        <sz val="12"/>
        <color theme="1"/>
        <rFont val="Times New Roman"/>
        <charset val="134"/>
      </rPr>
      <t xml:space="preserve"> </t>
    </r>
    <r>
      <rPr>
        <sz val="12"/>
        <color theme="1"/>
        <rFont val="宋体"/>
        <charset val="134"/>
      </rPr>
      <t>多元素含量的测定</t>
    </r>
    <r>
      <rPr>
        <sz val="12"/>
        <color theme="1"/>
        <rFont val="Times New Roman"/>
        <charset val="134"/>
      </rPr>
      <t xml:space="preserve"> </t>
    </r>
    <r>
      <rPr>
        <sz val="12"/>
        <color theme="1"/>
        <rFont val="宋体"/>
        <charset val="134"/>
      </rPr>
      <t>电感耦合等离子体院子发射光谱法》；</t>
    </r>
    <r>
      <rPr>
        <sz val="12"/>
        <color theme="1"/>
        <rFont val="Times New Roman"/>
        <charset val="134"/>
      </rPr>
      <t>GB/T3325-2017</t>
    </r>
    <r>
      <rPr>
        <sz val="12"/>
        <color theme="1"/>
        <rFont val="宋体"/>
        <charset val="134"/>
      </rPr>
      <t>《金属家具通用技术条件》，耐腐蚀</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）导轨：不锈钢三节阻尼导轨。整体符合</t>
    </r>
    <r>
      <rPr>
        <sz val="12"/>
        <color theme="1"/>
        <rFont val="Times New Roman"/>
        <charset val="134"/>
      </rPr>
      <t>QB/T 2454-2013</t>
    </r>
    <r>
      <rPr>
        <sz val="12"/>
        <color theme="1"/>
        <rFont val="宋体"/>
        <charset val="134"/>
      </rPr>
      <t>《家具五金抽屉导轨》、不锈钢符合</t>
    </r>
    <r>
      <rPr>
        <sz val="12"/>
        <color theme="1"/>
        <rFont val="Times New Roman"/>
        <charset val="134"/>
      </rPr>
      <t>QB/T3826--1999</t>
    </r>
    <r>
      <rPr>
        <sz val="12"/>
        <color theme="1"/>
        <rFont val="宋体"/>
        <charset val="134"/>
      </rPr>
      <t>《轻工产品金属镀层和化学处理层的耐腐蚀性试验方法中性盐雾试验</t>
    </r>
    <r>
      <rPr>
        <sz val="12"/>
        <color theme="1"/>
        <rFont val="Times New Roman"/>
        <charset val="134"/>
      </rPr>
      <t>(NSS)</t>
    </r>
    <r>
      <rPr>
        <sz val="12"/>
        <color theme="1"/>
        <rFont val="宋体"/>
        <charset val="134"/>
      </rPr>
      <t>法》，</t>
    </r>
    <r>
      <rPr>
        <sz val="12"/>
        <color theme="1"/>
        <rFont val="Times New Roman"/>
        <charset val="134"/>
      </rPr>
      <t>QB/T3832-1999</t>
    </r>
    <r>
      <rPr>
        <sz val="12"/>
        <color theme="1"/>
        <rFont val="宋体"/>
        <charset val="134"/>
      </rPr>
      <t>《轻工产品金属镀层腐蚀试验结果的评价》，耐腐蚀等级</t>
    </r>
    <r>
      <rPr>
        <sz val="12"/>
        <color theme="1"/>
        <rFont val="Times New Roman"/>
        <charset val="134"/>
      </rPr>
      <t>10</t>
    </r>
    <r>
      <rPr>
        <sz val="12"/>
        <color theme="1"/>
        <rFont val="宋体"/>
        <charset val="134"/>
      </rPr>
      <t>级。</t>
    </r>
    <r>
      <rPr>
        <sz val="12"/>
        <color theme="1"/>
        <rFont val="Times New Roman"/>
        <charset val="134"/>
      </rPr>
      <t xml:space="preserve">
2</t>
    </r>
    <r>
      <rPr>
        <sz val="12"/>
        <color theme="1"/>
        <rFont val="宋体"/>
        <charset val="134"/>
      </rPr>
      <t>、整体工艺：</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）整体采用电阻焊接工艺，无外露焊点，钢板采用激光切割及数控折边成型。表面光滑光洁，光泽保持性强，清晰亮净，抗酸耐碱，耐脏易清洁，在接触人体或收藏物品的部位无毛刺、刃口、棱角。</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）采用双层门板设计；门框加减震垫，关门静音。柜门内置磁吸功能；柜门采用门轴连接方式，门轴连接件直径为</t>
    </r>
    <r>
      <rPr>
        <sz val="12"/>
        <color theme="1"/>
        <rFont val="Times New Roman"/>
        <charset val="134"/>
      </rPr>
      <t>≥4.0mm</t>
    </r>
    <r>
      <rPr>
        <sz val="12"/>
        <color theme="1"/>
        <rFont val="宋体"/>
        <charset val="134"/>
      </rPr>
      <t>。</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）采用隐藏式卷边拉手，折弯一体成型。</t>
    </r>
    <r>
      <rPr>
        <sz val="12"/>
        <color theme="1"/>
        <rFont val="Times New Roman"/>
        <charset val="134"/>
      </rPr>
      <t xml:space="preserve">
2</t>
    </r>
    <r>
      <rPr>
        <sz val="12"/>
        <color theme="1"/>
        <rFont val="宋体"/>
        <charset val="134"/>
      </rPr>
      <t>、配置：</t>
    </r>
    <r>
      <rPr>
        <sz val="12"/>
        <color theme="1"/>
        <rFont val="Times New Roman"/>
        <charset val="134"/>
      </rPr>
      <t>316#</t>
    </r>
    <r>
      <rPr>
        <sz val="12"/>
        <color theme="1"/>
        <rFont val="宋体"/>
        <charset val="134"/>
      </rPr>
      <t>不锈钢水盆、下水器、水龙头</t>
    </r>
    <r>
      <rPr>
        <sz val="12"/>
        <color theme="1"/>
        <rFont val="Times New Roman"/>
        <charset val="134"/>
      </rPr>
      <t>.</t>
    </r>
    <r>
      <rPr>
        <sz val="12"/>
        <color theme="1"/>
        <rFont val="宋体"/>
        <charset val="134"/>
      </rPr>
      <t>根据采购方需求进行深化设计。</t>
    </r>
    <r>
      <rPr>
        <sz val="12"/>
        <color theme="1"/>
        <rFont val="Times New Roman"/>
        <charset val="134"/>
      </rPr>
      <t xml:space="preserve">
4</t>
    </r>
    <r>
      <rPr>
        <sz val="12"/>
        <color theme="1"/>
        <rFont val="宋体"/>
        <charset val="134"/>
      </rPr>
      <t>、成品验收标准：</t>
    </r>
    <r>
      <rPr>
        <sz val="12"/>
        <color theme="1"/>
        <rFont val="Times New Roman"/>
        <charset val="134"/>
      </rPr>
      <t xml:space="preserve">QB∕T 1951.2-2013 </t>
    </r>
    <r>
      <rPr>
        <sz val="12"/>
        <color theme="1"/>
        <rFont val="宋体"/>
        <charset val="134"/>
      </rPr>
      <t>《金属家具质量检验及质量评定》、</t>
    </r>
    <r>
      <rPr>
        <sz val="12"/>
        <color theme="1"/>
        <rFont val="Times New Roman"/>
        <charset val="134"/>
      </rPr>
      <t>GB 3325-2017</t>
    </r>
    <r>
      <rPr>
        <sz val="12"/>
        <color theme="1"/>
        <rFont val="宋体"/>
        <charset val="134"/>
      </rPr>
      <t>《金属家具通用技术条件》、</t>
    </r>
    <r>
      <rPr>
        <sz val="12"/>
        <color theme="1"/>
        <rFont val="Times New Roman"/>
        <charset val="134"/>
      </rPr>
      <t>GB/T 35607-2017</t>
    </r>
    <r>
      <rPr>
        <sz val="12"/>
        <color theme="1"/>
        <rFont val="宋体"/>
        <charset val="134"/>
      </rPr>
      <t>《绿色产品评价</t>
    </r>
    <r>
      <rPr>
        <sz val="12"/>
        <color theme="1"/>
        <rFont val="Times New Roman"/>
        <charset val="134"/>
      </rPr>
      <t xml:space="preserve"> </t>
    </r>
    <r>
      <rPr>
        <sz val="12"/>
        <color theme="1"/>
        <rFont val="宋体"/>
        <charset val="134"/>
      </rPr>
      <t>家具》。</t>
    </r>
  </si>
  <si>
    <t>分拣台</t>
  </si>
  <si>
    <t>工作台</t>
  </si>
  <si>
    <t>不锈钢</t>
  </si>
  <si>
    <r>
      <rPr>
        <sz val="12"/>
        <color theme="1"/>
        <rFont val="宋体"/>
        <charset val="134"/>
      </rPr>
      <t>工作台</t>
    </r>
    <r>
      <rPr>
        <sz val="12"/>
        <color theme="1"/>
        <rFont val="Times New Roman"/>
        <charset val="134"/>
      </rPr>
      <t>1</t>
    </r>
  </si>
  <si>
    <r>
      <rPr>
        <sz val="12"/>
        <color theme="1"/>
        <rFont val="宋体"/>
        <charset val="134"/>
      </rPr>
      <t>长</t>
    </r>
    <r>
      <rPr>
        <sz val="12"/>
        <color theme="1"/>
        <rFont val="Times New Roman"/>
        <charset val="134"/>
      </rPr>
      <t>2</t>
    </r>
    <r>
      <rPr>
        <sz val="12"/>
        <color theme="1"/>
        <rFont val="宋体"/>
        <charset val="134"/>
      </rPr>
      <t>米，宽</t>
    </r>
    <r>
      <rPr>
        <sz val="12"/>
        <color theme="1"/>
        <rFont val="Times New Roman"/>
        <charset val="134"/>
      </rPr>
      <t>0.8</t>
    </r>
    <r>
      <rPr>
        <sz val="12"/>
        <color theme="1"/>
        <rFont val="宋体"/>
        <charset val="134"/>
      </rPr>
      <t>米，高</t>
    </r>
    <r>
      <rPr>
        <sz val="12"/>
        <color theme="1"/>
        <rFont val="Times New Roman"/>
        <charset val="134"/>
      </rPr>
      <t>0.85</t>
    </r>
    <r>
      <rPr>
        <sz val="12"/>
        <color theme="1"/>
        <rFont val="宋体"/>
        <charset val="134"/>
      </rPr>
      <t>米，带轮锁定</t>
    </r>
  </si>
  <si>
    <r>
      <rPr>
        <sz val="12"/>
        <color theme="1"/>
        <rFont val="宋体"/>
        <charset val="134"/>
      </rPr>
      <t>工作台</t>
    </r>
    <r>
      <rPr>
        <sz val="12"/>
        <color theme="1"/>
        <rFont val="Times New Roman"/>
        <charset val="134"/>
      </rPr>
      <t>2</t>
    </r>
  </si>
  <si>
    <r>
      <rPr>
        <sz val="12"/>
        <color theme="1"/>
        <rFont val="Times New Roman"/>
        <charset val="134"/>
      </rPr>
      <t>2</t>
    </r>
    <r>
      <rPr>
        <sz val="12"/>
        <color theme="1"/>
        <rFont val="宋体"/>
        <charset val="134"/>
      </rPr>
      <t>米</t>
    </r>
    <r>
      <rPr>
        <sz val="12"/>
        <color theme="1"/>
        <rFont val="Times New Roman"/>
        <charset val="134"/>
      </rPr>
      <t>*1</t>
    </r>
    <r>
      <rPr>
        <sz val="12"/>
        <color theme="1"/>
        <rFont val="宋体"/>
        <charset val="134"/>
      </rPr>
      <t>米、不锈钢，双层，带轮子锁定</t>
    </r>
  </si>
  <si>
    <r>
      <rPr>
        <sz val="12"/>
        <color theme="1"/>
        <rFont val="宋体"/>
        <charset val="134"/>
      </rPr>
      <t>工作台</t>
    </r>
    <r>
      <rPr>
        <sz val="12"/>
        <color theme="1"/>
        <rFont val="Times New Roman"/>
        <charset val="134"/>
      </rPr>
      <t>3</t>
    </r>
  </si>
  <si>
    <r>
      <rPr>
        <sz val="12"/>
        <color theme="1"/>
        <rFont val="Times New Roman"/>
        <charset val="134"/>
      </rPr>
      <t>2</t>
    </r>
    <r>
      <rPr>
        <sz val="12"/>
        <color theme="1"/>
        <rFont val="宋体"/>
        <charset val="134"/>
      </rPr>
      <t>米</t>
    </r>
    <r>
      <rPr>
        <sz val="12"/>
        <color theme="1"/>
        <rFont val="Times New Roman"/>
        <charset val="134"/>
      </rPr>
      <t>*1</t>
    </r>
    <r>
      <rPr>
        <sz val="12"/>
        <color theme="1"/>
        <rFont val="宋体"/>
        <charset val="134"/>
      </rPr>
      <t>米、双层，带轮子锁定</t>
    </r>
  </si>
  <si>
    <r>
      <rPr>
        <sz val="12"/>
        <color theme="1"/>
        <rFont val="宋体"/>
        <charset val="134"/>
      </rPr>
      <t>工作台</t>
    </r>
    <r>
      <rPr>
        <sz val="12"/>
        <color theme="1"/>
        <rFont val="Times New Roman"/>
        <charset val="134"/>
      </rPr>
      <t>4</t>
    </r>
  </si>
  <si>
    <r>
      <rPr>
        <sz val="12"/>
        <color theme="1"/>
        <rFont val="宋体"/>
        <charset val="134"/>
      </rPr>
      <t>（带镜子和灯光）</t>
    </r>
    <r>
      <rPr>
        <sz val="12"/>
        <color theme="1"/>
        <rFont val="Times New Roman"/>
        <charset val="134"/>
      </rPr>
      <t>2400*700*750</t>
    </r>
  </si>
  <si>
    <t>人造板</t>
  </si>
  <si>
    <r>
      <rPr>
        <sz val="12"/>
        <color theme="1"/>
        <rFont val="宋体"/>
        <charset val="134"/>
      </rPr>
      <t>工作台</t>
    </r>
    <r>
      <rPr>
        <sz val="12"/>
        <color theme="1"/>
        <rFont val="Times New Roman"/>
        <charset val="134"/>
      </rPr>
      <t>5</t>
    </r>
  </si>
  <si>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0.4</t>
    </r>
    <r>
      <rPr>
        <sz val="12"/>
        <color theme="1"/>
        <rFont val="宋体"/>
        <charset val="134"/>
      </rPr>
      <t>米</t>
    </r>
  </si>
  <si>
    <t>讲台</t>
  </si>
  <si>
    <r>
      <rPr>
        <sz val="12"/>
        <color theme="1"/>
        <rFont val="Times New Roman"/>
        <charset val="134"/>
      </rPr>
      <t>1</t>
    </r>
    <r>
      <rPr>
        <sz val="12"/>
        <color theme="1"/>
        <rFont val="宋体"/>
        <charset val="134"/>
      </rPr>
      <t>、基材：采用</t>
    </r>
    <r>
      <rPr>
        <sz val="12"/>
        <color theme="1"/>
        <rFont val="Times New Roman"/>
        <charset val="134"/>
      </rPr>
      <t xml:space="preserve">E1 </t>
    </r>
    <r>
      <rPr>
        <sz val="12"/>
        <color theme="1"/>
        <rFont val="宋体"/>
        <charset val="134"/>
      </rPr>
      <t>级刨花板及中纤板，符合</t>
    </r>
    <r>
      <rPr>
        <sz val="12"/>
        <color theme="1"/>
        <rFont val="Times New Roman"/>
        <charset val="134"/>
      </rPr>
      <t>GB 18580-2017</t>
    </r>
    <r>
      <rPr>
        <sz val="12"/>
        <color theme="1"/>
        <rFont val="宋体"/>
        <charset val="134"/>
      </rPr>
      <t>《室内装饰装修材料</t>
    </r>
    <r>
      <rPr>
        <sz val="12"/>
        <color theme="1"/>
        <rFont val="Times New Roman"/>
        <charset val="134"/>
      </rPr>
      <t xml:space="preserve"> </t>
    </r>
    <r>
      <rPr>
        <sz val="12"/>
        <color theme="1"/>
        <rFont val="宋体"/>
        <charset val="134"/>
      </rPr>
      <t>人造板及其制品中甲醛释放限量》</t>
    </r>
    <r>
      <rPr>
        <sz val="12"/>
        <color theme="1"/>
        <rFont val="Times New Roman"/>
        <charset val="134"/>
      </rPr>
      <t xml:space="preserve">
2</t>
    </r>
    <r>
      <rPr>
        <sz val="12"/>
        <color theme="1"/>
        <rFont val="宋体"/>
        <charset val="134"/>
      </rPr>
      <t>、贴面：采用</t>
    </r>
    <r>
      <rPr>
        <sz val="12"/>
        <color theme="1"/>
        <rFont val="Times New Roman"/>
        <charset val="134"/>
      </rPr>
      <t>AAA</t>
    </r>
    <r>
      <rPr>
        <sz val="12"/>
        <color theme="1"/>
        <rFont val="宋体"/>
        <charset val="134"/>
      </rPr>
      <t>级实木皮贴面，厚度</t>
    </r>
    <r>
      <rPr>
        <sz val="12"/>
        <color theme="1"/>
        <rFont val="Times New Roman"/>
        <charset val="134"/>
      </rPr>
      <t>≥0.8mm
3</t>
    </r>
    <r>
      <rPr>
        <sz val="12"/>
        <color theme="1"/>
        <rFont val="宋体"/>
        <charset val="134"/>
      </rPr>
      <t>、封边：实木封边条，符合</t>
    </r>
    <r>
      <rPr>
        <sz val="12"/>
        <color theme="1"/>
        <rFont val="Times New Roman"/>
        <charset val="134"/>
      </rPr>
      <t>QB/T4463-2013</t>
    </r>
    <r>
      <rPr>
        <sz val="12"/>
        <color theme="1"/>
        <rFont val="宋体"/>
        <charset val="134"/>
      </rPr>
      <t>《家具用封边条技术要求》</t>
    </r>
    <r>
      <rPr>
        <sz val="12"/>
        <color theme="1"/>
        <rFont val="Times New Roman"/>
        <charset val="134"/>
      </rPr>
      <t xml:space="preserve">
4</t>
    </r>
    <r>
      <rPr>
        <sz val="12"/>
        <color theme="1"/>
        <rFont val="宋体"/>
        <charset val="134"/>
      </rPr>
      <t>、油漆：采用优质环保水性面漆和水性底漆，并经过五底三面油漆工艺处理，各指标均达到</t>
    </r>
    <r>
      <rPr>
        <sz val="12"/>
        <color theme="1"/>
        <rFont val="Times New Roman"/>
        <charset val="134"/>
      </rPr>
      <t>SZJG 52-2016</t>
    </r>
    <r>
      <rPr>
        <sz val="12"/>
        <color theme="1"/>
        <rFont val="宋体"/>
        <charset val="134"/>
      </rPr>
      <t>《家具成品及原辅材料有害物质限量》要求；</t>
    </r>
    <r>
      <rPr>
        <sz val="12"/>
        <color theme="1"/>
        <rFont val="Times New Roman"/>
        <charset val="134"/>
      </rPr>
      <t xml:space="preserve">
5</t>
    </r>
    <r>
      <rPr>
        <sz val="12"/>
        <color theme="1"/>
        <rFont val="宋体"/>
        <charset val="134"/>
      </rPr>
      <t>、台面三面围合，下部带储物柜及空格柜，根据采购方需求设计。台面可内嵌显示屏，麦克风，满足及配合信息化走线、开孔需求。</t>
    </r>
    <r>
      <rPr>
        <sz val="12"/>
        <color theme="1"/>
        <rFont val="Times New Roman"/>
        <charset val="134"/>
      </rPr>
      <t xml:space="preserve">
</t>
    </r>
    <r>
      <rPr>
        <sz val="12"/>
        <color theme="1"/>
        <rFont val="宋体"/>
        <charset val="134"/>
      </rPr>
      <t>备注：图片仅供参考，具体材质、样式、颜色需与采购方确认。</t>
    </r>
    <r>
      <rPr>
        <sz val="12"/>
        <color theme="1"/>
        <rFont val="Times New Roman"/>
        <charset val="134"/>
      </rPr>
      <t xml:space="preserve">
6</t>
    </r>
    <r>
      <rPr>
        <sz val="12"/>
        <color theme="1"/>
        <rFont val="宋体"/>
        <charset val="134"/>
      </rPr>
      <t>、后期检测验收参考标准：</t>
    </r>
    <r>
      <rPr>
        <sz val="12"/>
        <color theme="1"/>
        <rFont val="Times New Roman"/>
        <charset val="134"/>
      </rPr>
      <t xml:space="preserve">
SZJG 52-2016 </t>
    </r>
    <r>
      <rPr>
        <sz val="12"/>
        <color theme="1"/>
        <rFont val="宋体"/>
        <charset val="134"/>
      </rPr>
      <t>《家具成品及原辅材料中有害物质限量》</t>
    </r>
    <r>
      <rPr>
        <sz val="12"/>
        <color theme="1"/>
        <rFont val="Times New Roman"/>
        <charset val="134"/>
      </rPr>
      <t xml:space="preserve">
GB/T 334-2017</t>
    </r>
    <r>
      <rPr>
        <sz val="12"/>
        <color theme="1"/>
        <rFont val="宋体"/>
        <charset val="134"/>
      </rPr>
      <t>《木家具通用技术条件》</t>
    </r>
  </si>
  <si>
    <t>尿布台</t>
  </si>
  <si>
    <r>
      <rPr>
        <sz val="12"/>
        <color theme="1"/>
        <rFont val="Times New Roman"/>
        <charset val="134"/>
      </rPr>
      <t>HDPE</t>
    </r>
    <r>
      <rPr>
        <sz val="12"/>
        <color theme="1"/>
        <rFont val="宋体"/>
        <charset val="134"/>
      </rPr>
      <t>材料</t>
    </r>
  </si>
  <si>
    <t>咨询台</t>
  </si>
  <si>
    <t>材质：人造板</t>
  </si>
  <si>
    <t>物品台</t>
  </si>
  <si>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、脚架：钢制脚架，配有防滑脚垫。</t>
    </r>
  </si>
  <si>
    <t>写字台</t>
  </si>
  <si>
    <t>演讲台</t>
  </si>
  <si>
    <t>茶几</t>
  </si>
  <si>
    <r>
      <rPr>
        <sz val="12"/>
        <color theme="1"/>
        <rFont val="宋体"/>
        <charset val="134"/>
      </rPr>
      <t>圆形直径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</si>
  <si>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r>
      <rPr>
        <sz val="12"/>
        <color theme="1"/>
        <rFont val="宋体"/>
        <charset val="134"/>
      </rPr>
      <t>茶几</t>
    </r>
    <r>
      <rPr>
        <sz val="12"/>
        <color theme="1"/>
        <rFont val="Times New Roman"/>
        <charset val="134"/>
      </rPr>
      <t>1</t>
    </r>
  </si>
  <si>
    <r>
      <rPr>
        <sz val="12"/>
        <color theme="1"/>
        <rFont val="宋体"/>
        <charset val="134"/>
      </rPr>
      <t>茶几</t>
    </r>
    <r>
      <rPr>
        <sz val="12"/>
        <color theme="1"/>
        <rFont val="Times New Roman"/>
        <charset val="134"/>
      </rPr>
      <t>2</t>
    </r>
  </si>
  <si>
    <r>
      <rPr>
        <sz val="12"/>
        <color theme="1"/>
        <rFont val="宋体"/>
        <charset val="134"/>
      </rPr>
      <t>方形直径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</si>
  <si>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r>
      <rPr>
        <sz val="12"/>
        <color theme="1"/>
        <rFont val="宋体"/>
        <charset val="134"/>
      </rPr>
      <t>茶几</t>
    </r>
    <r>
      <rPr>
        <sz val="12"/>
        <color theme="1"/>
        <rFont val="Times New Roman"/>
        <charset val="134"/>
      </rPr>
      <t>3</t>
    </r>
  </si>
  <si>
    <r>
      <rPr>
        <sz val="12"/>
        <color theme="1"/>
        <rFont val="宋体"/>
        <charset val="134"/>
      </rPr>
      <t>小圆直径</t>
    </r>
    <r>
      <rPr>
        <sz val="12"/>
        <color theme="1"/>
        <rFont val="Times New Roman"/>
        <charset val="134"/>
      </rPr>
      <t>0.6</t>
    </r>
    <r>
      <rPr>
        <sz val="12"/>
        <color theme="1"/>
        <rFont val="宋体"/>
        <charset val="134"/>
      </rPr>
      <t>，高</t>
    </r>
    <r>
      <rPr>
        <sz val="12"/>
        <color theme="1"/>
        <rFont val="Times New Roman"/>
        <charset val="134"/>
      </rPr>
      <t>0.75</t>
    </r>
    <r>
      <rPr>
        <sz val="12"/>
        <color theme="1"/>
        <rFont val="宋体"/>
        <charset val="134"/>
      </rPr>
      <t>；或根据现场实际测量定制，活动、休息室</t>
    </r>
    <r>
      <rPr>
        <sz val="12"/>
        <color theme="1"/>
        <rFont val="Times New Roman"/>
        <charset val="134"/>
      </rPr>
      <t>/</t>
    </r>
    <r>
      <rPr>
        <sz val="12"/>
        <color theme="1"/>
        <rFont val="宋体"/>
        <charset val="134"/>
      </rPr>
      <t>办公室</t>
    </r>
  </si>
  <si>
    <t>茶几4</t>
  </si>
  <si>
    <r>
      <rPr>
        <sz val="12"/>
        <color theme="1"/>
        <rFont val="宋体"/>
        <charset val="134"/>
      </rPr>
      <t>椭圆形；或根据现场实际测量定制</t>
    </r>
  </si>
  <si>
    <t>二、椅子类</t>
  </si>
  <si>
    <t>办公椅</t>
  </si>
  <si>
    <r>
      <rPr>
        <sz val="12"/>
        <color theme="1"/>
        <rFont val="宋体"/>
        <charset val="134"/>
      </rPr>
      <t>内置</t>
    </r>
    <r>
      <rPr>
        <sz val="12"/>
        <color theme="1"/>
        <rFont val="Times New Roman"/>
        <charset val="134"/>
      </rPr>
      <t>≥10mm</t>
    </r>
    <r>
      <rPr>
        <sz val="12"/>
        <color theme="1"/>
        <rFont val="宋体"/>
        <charset val="134"/>
      </rPr>
      <t>厚夹板</t>
    </r>
  </si>
  <si>
    <r>
      <rPr>
        <sz val="12"/>
        <color theme="1"/>
        <rFont val="Times New Roman"/>
        <charset val="134"/>
      </rPr>
      <t>1</t>
    </r>
    <r>
      <rPr>
        <sz val="12"/>
        <color theme="1"/>
        <rFont val="宋体"/>
        <charset val="134"/>
      </rPr>
      <t>、椅背：采用专用优质网布，整个框架为工程塑胶框架，结实耐用，曲线造型，更显得十分美观自然；</t>
    </r>
    <r>
      <rPr>
        <sz val="12"/>
        <color theme="1"/>
        <rFont val="Times New Roman"/>
        <charset val="134"/>
      </rPr>
      <t xml:space="preserve">
2</t>
    </r>
    <r>
      <rPr>
        <sz val="12"/>
        <color theme="1"/>
        <rFont val="宋体"/>
        <charset val="134"/>
      </rPr>
      <t>、座垫：采用复合高弹海棉，面覆优质网布；</t>
    </r>
    <r>
      <rPr>
        <sz val="12"/>
        <color theme="1"/>
        <rFont val="Times New Roman"/>
        <charset val="134"/>
      </rPr>
      <t xml:space="preserve">
3</t>
    </r>
    <r>
      <rPr>
        <sz val="12"/>
        <color theme="1"/>
        <rFont val="宋体"/>
        <charset val="134"/>
      </rPr>
      <t>、扶手：为</t>
    </r>
    <r>
      <rPr>
        <sz val="12"/>
        <color theme="1"/>
        <rFont val="Times New Roman"/>
        <charset val="134"/>
      </rPr>
      <t>PU</t>
    </r>
    <r>
      <rPr>
        <sz val="12"/>
        <color theme="1"/>
        <rFont val="宋体"/>
        <charset val="134"/>
      </rPr>
      <t>扶手；</t>
    </r>
    <r>
      <rPr>
        <sz val="12"/>
        <color theme="1"/>
        <rFont val="Times New Roman"/>
        <charset val="134"/>
      </rPr>
      <t xml:space="preserve">
4</t>
    </r>
    <r>
      <rPr>
        <sz val="12"/>
        <color theme="1"/>
        <rFont val="宋体"/>
        <charset val="134"/>
      </rPr>
      <t>、脚架：采用优质五星脚架。</t>
    </r>
  </si>
  <si>
    <r>
      <rPr>
        <sz val="12"/>
        <color theme="1"/>
        <rFont val="宋体"/>
        <charset val="134"/>
      </rPr>
      <t>办公椅</t>
    </r>
    <r>
      <rPr>
        <sz val="12"/>
        <color theme="1"/>
        <rFont val="Times New Roman"/>
        <charset val="134"/>
      </rPr>
      <t>1</t>
    </r>
  </si>
  <si>
    <r>
      <rPr>
        <sz val="12"/>
        <color theme="1"/>
        <rFont val="宋体"/>
        <charset val="134"/>
      </rPr>
      <t>常规</t>
    </r>
  </si>
  <si>
    <r>
      <rPr>
        <sz val="12"/>
        <color theme="1"/>
        <rFont val="宋体"/>
        <charset val="134"/>
      </rPr>
      <t>办公椅</t>
    </r>
    <r>
      <rPr>
        <sz val="12"/>
        <color theme="1"/>
        <rFont val="Times New Roman"/>
        <charset val="134"/>
      </rPr>
      <t>2</t>
    </r>
  </si>
  <si>
    <r>
      <rPr>
        <sz val="12"/>
        <color theme="1"/>
        <rFont val="Times New Roman"/>
        <charset val="134"/>
      </rPr>
      <t>PU</t>
    </r>
    <r>
      <rPr>
        <sz val="12"/>
        <color theme="1"/>
        <rFont val="宋体"/>
        <charset val="134"/>
      </rPr>
      <t>聚氨酯一体成型发泡坐、靠背椅面，内置</t>
    </r>
    <r>
      <rPr>
        <sz val="12"/>
        <color theme="1"/>
        <rFont val="Times New Roman"/>
        <charset val="134"/>
      </rPr>
      <t>≥10mm</t>
    </r>
    <r>
      <rPr>
        <sz val="12"/>
        <color theme="1"/>
        <rFont val="宋体"/>
        <charset val="134"/>
      </rPr>
      <t>厚夹板，聚氨酯发泡包裹木板，结实耐用、耐</t>
    </r>
    <r>
      <rPr>
        <sz val="12"/>
        <color theme="1"/>
        <rFont val="Times New Roman"/>
        <charset val="134"/>
      </rPr>
      <t xml:space="preserve"> </t>
    </r>
    <r>
      <rPr>
        <sz val="12"/>
        <color theme="1"/>
        <rFont val="宋体"/>
        <charset val="134"/>
      </rPr>
      <t>磨，</t>
    </r>
  </si>
  <si>
    <r>
      <rPr>
        <sz val="12"/>
        <color theme="1"/>
        <rFont val="宋体"/>
        <charset val="134"/>
      </rPr>
      <t>办公椅</t>
    </r>
    <r>
      <rPr>
        <sz val="12"/>
        <color theme="1"/>
        <rFont val="Times New Roman"/>
        <charset val="134"/>
      </rPr>
      <t>3</t>
    </r>
  </si>
  <si>
    <t>餐椅</t>
  </si>
  <si>
    <t>540*540*800</t>
  </si>
  <si>
    <r>
      <rPr>
        <sz val="12"/>
        <color theme="1"/>
        <rFont val="Times New Roman"/>
        <charset val="134"/>
      </rPr>
      <t>1.</t>
    </r>
    <r>
      <rPr>
        <sz val="12"/>
        <color theme="1"/>
        <rFont val="宋体"/>
        <charset val="134"/>
      </rPr>
      <t>面料：采用高强度工程塑料，内板及外框材料采用</t>
    </r>
    <r>
      <rPr>
        <sz val="12"/>
        <color theme="1"/>
        <rFont val="Times New Roman"/>
        <charset val="134"/>
      </rPr>
      <t>PP+PA</t>
    </r>
    <r>
      <rPr>
        <sz val="12"/>
        <color theme="1"/>
        <rFont val="宋体"/>
        <charset val="134"/>
      </rPr>
      <t>材料；</t>
    </r>
    <r>
      <rPr>
        <sz val="12"/>
        <color theme="1"/>
        <rFont val="Times New Roman"/>
        <charset val="134"/>
      </rPr>
      <t xml:space="preserve">
2.</t>
    </r>
    <r>
      <rPr>
        <sz val="12"/>
        <color theme="1"/>
        <rFont val="宋体"/>
        <charset val="134"/>
      </rPr>
      <t>结构功能：座椅的座面与靠背均一体成型，下架电镀金属钢架，配双排扣尼龙脚垫。</t>
    </r>
  </si>
  <si>
    <t>座椅</t>
  </si>
  <si>
    <r>
      <rPr>
        <sz val="12"/>
        <color theme="1"/>
        <rFont val="宋体"/>
        <charset val="134"/>
      </rPr>
      <t>整椅胶背深度</t>
    </r>
    <r>
      <rPr>
        <sz val="12"/>
        <color theme="1"/>
        <rFont val="Times New Roman"/>
        <charset val="134"/>
      </rPr>
      <t>≥440mm,</t>
    </r>
    <r>
      <rPr>
        <sz val="12"/>
        <color theme="1"/>
        <rFont val="宋体"/>
        <charset val="134"/>
      </rPr>
      <t>整椅胶背高度</t>
    </r>
    <r>
      <rPr>
        <sz val="12"/>
        <color theme="1"/>
        <rFont val="Times New Roman"/>
        <charset val="134"/>
      </rPr>
      <t>≥441mm</t>
    </r>
    <r>
      <rPr>
        <sz val="12"/>
        <color theme="1"/>
        <rFont val="宋体"/>
        <charset val="134"/>
      </rPr>
      <t>，胶背顶腰高度</t>
    </r>
    <r>
      <rPr>
        <sz val="12"/>
        <color theme="1"/>
        <rFont val="Times New Roman"/>
        <charset val="134"/>
      </rPr>
      <t>≥155mm,</t>
    </r>
    <r>
      <rPr>
        <sz val="12"/>
        <color theme="1"/>
        <rFont val="宋体"/>
        <charset val="134"/>
      </rPr>
      <t>重量</t>
    </r>
    <r>
      <rPr>
        <sz val="12"/>
        <color theme="1"/>
        <rFont val="Times New Roman"/>
        <charset val="134"/>
      </rPr>
      <t>≥3.35kg</t>
    </r>
  </si>
  <si>
    <r>
      <rPr>
        <sz val="12"/>
        <color theme="1"/>
        <rFont val="Times New Roman"/>
        <charset val="134"/>
      </rPr>
      <t>1.</t>
    </r>
    <r>
      <rPr>
        <sz val="12"/>
        <color theme="1"/>
        <rFont val="宋体"/>
        <charset val="134"/>
      </rPr>
      <t>椅身：采用全新聚丙烯加玻璃纤维，由两部分组成（座面、装饰壳），整椅胶背深度</t>
    </r>
    <r>
      <rPr>
        <sz val="12"/>
        <color theme="1"/>
        <rFont val="Times New Roman"/>
        <charset val="134"/>
      </rPr>
      <t>≥440mm,</t>
    </r>
    <r>
      <rPr>
        <sz val="12"/>
        <color theme="1"/>
        <rFont val="宋体"/>
        <charset val="134"/>
      </rPr>
      <t>整椅胶背高度</t>
    </r>
    <r>
      <rPr>
        <sz val="12"/>
        <color theme="1"/>
        <rFont val="Times New Roman"/>
        <charset val="134"/>
      </rPr>
      <t>≥441mm</t>
    </r>
    <r>
      <rPr>
        <sz val="12"/>
        <color theme="1"/>
        <rFont val="宋体"/>
        <charset val="134"/>
      </rPr>
      <t>，胶背顶腰高度</t>
    </r>
    <r>
      <rPr>
        <sz val="12"/>
        <color theme="1"/>
        <rFont val="Times New Roman"/>
        <charset val="134"/>
      </rPr>
      <t>≥155mm,</t>
    </r>
    <r>
      <rPr>
        <sz val="12"/>
        <color theme="1"/>
        <rFont val="宋体"/>
        <charset val="134"/>
      </rPr>
      <t>重量</t>
    </r>
    <r>
      <rPr>
        <sz val="12"/>
        <color theme="1"/>
        <rFont val="Times New Roman"/>
        <charset val="134"/>
      </rPr>
      <t>≥3.35kg</t>
    </r>
    <r>
      <rPr>
        <sz val="12"/>
        <color theme="1"/>
        <rFont val="宋体"/>
        <charset val="134"/>
      </rPr>
      <t>。椅身和装饰壳通过颜色区分搭配。</t>
    </r>
    <r>
      <rPr>
        <sz val="12"/>
        <color theme="1"/>
        <rFont val="Times New Roman"/>
        <charset val="134"/>
      </rPr>
      <t xml:space="preserve">
2.</t>
    </r>
    <r>
      <rPr>
        <sz val="12"/>
        <color theme="1"/>
        <rFont val="宋体"/>
        <charset val="134"/>
      </rPr>
      <t>座面：深度</t>
    </r>
    <r>
      <rPr>
        <sz val="12"/>
        <color theme="1"/>
        <rFont val="Times New Roman"/>
        <charset val="134"/>
      </rPr>
      <t>≥520mm,</t>
    </r>
    <r>
      <rPr>
        <sz val="12"/>
        <color theme="1"/>
        <rFont val="宋体"/>
        <charset val="134"/>
      </rPr>
      <t>座板宽</t>
    </r>
    <r>
      <rPr>
        <sz val="12"/>
        <color theme="1"/>
        <rFont val="Times New Roman"/>
        <charset val="134"/>
      </rPr>
      <t>≥440mm,</t>
    </r>
    <r>
      <rPr>
        <sz val="12"/>
        <color theme="1"/>
        <rFont val="宋体"/>
        <charset val="134"/>
      </rPr>
      <t>厚度</t>
    </r>
    <r>
      <rPr>
        <sz val="12"/>
        <color theme="1"/>
        <rFont val="Times New Roman"/>
        <charset val="134"/>
      </rPr>
      <t>≥7.5mm</t>
    </r>
    <r>
      <rPr>
        <sz val="12"/>
        <color theme="1"/>
        <rFont val="宋体"/>
        <charset val="134"/>
      </rPr>
      <t>，背部分是运用埃菲尔铁塔的元素设计，铁塔底部宽度为</t>
    </r>
    <r>
      <rPr>
        <sz val="12"/>
        <color theme="1"/>
        <rFont val="Times New Roman"/>
        <charset val="134"/>
      </rPr>
      <t>≥215mm</t>
    </r>
    <r>
      <rPr>
        <sz val="12"/>
        <color theme="1"/>
        <rFont val="宋体"/>
        <charset val="134"/>
      </rPr>
      <t>，上部宽度为</t>
    </r>
    <r>
      <rPr>
        <sz val="12"/>
        <color theme="1"/>
        <rFont val="Times New Roman"/>
        <charset val="134"/>
      </rPr>
      <t>≥120mm</t>
    </r>
    <r>
      <rPr>
        <sz val="12"/>
        <color theme="1"/>
        <rFont val="宋体"/>
        <charset val="134"/>
      </rPr>
      <t>，结合腰位、颈椎位置巧妙的设计出</t>
    </r>
    <r>
      <rPr>
        <sz val="12"/>
        <color theme="1"/>
        <rFont val="Times New Roman"/>
        <charset val="134"/>
      </rPr>
      <t>3D</t>
    </r>
    <r>
      <rPr>
        <sz val="12"/>
        <color theme="1"/>
        <rFont val="宋体"/>
        <charset val="134"/>
      </rPr>
      <t>立面的椅背，为了更好的撑腰护脊，贴腰和包覆性明显。胶背顶部宽度</t>
    </r>
    <r>
      <rPr>
        <sz val="12"/>
        <color theme="1"/>
        <rFont val="Times New Roman"/>
        <charset val="134"/>
      </rPr>
      <t>350mm</t>
    </r>
    <r>
      <rPr>
        <sz val="12"/>
        <color theme="1"/>
        <rFont val="宋体"/>
        <charset val="134"/>
      </rPr>
      <t>，回翻式设计，可以方便使用者手提搬运。</t>
    </r>
    <r>
      <rPr>
        <sz val="12"/>
        <color theme="1"/>
        <rFont val="Times New Roman"/>
        <charset val="134"/>
      </rPr>
      <t>≥
3.</t>
    </r>
    <r>
      <rPr>
        <sz val="12"/>
        <color theme="1"/>
        <rFont val="宋体"/>
        <charset val="134"/>
      </rPr>
      <t>装饰壳：采用全新</t>
    </r>
    <r>
      <rPr>
        <sz val="12"/>
        <color theme="1"/>
        <rFont val="Times New Roman"/>
        <charset val="134"/>
      </rPr>
      <t>ABS</t>
    </r>
    <r>
      <rPr>
        <sz val="12"/>
        <color theme="1"/>
        <rFont val="宋体"/>
        <charset val="134"/>
      </rPr>
      <t>材质，</t>
    </r>
    <r>
      <rPr>
        <sz val="12"/>
        <color theme="1"/>
        <rFont val="Times New Roman"/>
        <charset val="134"/>
      </rPr>
      <t>3D</t>
    </r>
    <r>
      <rPr>
        <sz val="12"/>
        <color theme="1"/>
        <rFont val="宋体"/>
        <charset val="134"/>
      </rPr>
      <t>等腰梯形设计，厚度</t>
    </r>
    <r>
      <rPr>
        <sz val="12"/>
        <color theme="1"/>
        <rFont val="Times New Roman"/>
        <charset val="134"/>
      </rPr>
      <t>≥5mm</t>
    </r>
    <r>
      <rPr>
        <sz val="12"/>
        <color theme="1"/>
        <rFont val="宋体"/>
        <charset val="134"/>
      </rPr>
      <t>，重量</t>
    </r>
    <r>
      <rPr>
        <sz val="12"/>
        <color theme="1"/>
        <rFont val="Times New Roman"/>
        <charset val="134"/>
      </rPr>
      <t>≥0.05kg</t>
    </r>
    <r>
      <rPr>
        <sz val="12"/>
        <color theme="1"/>
        <rFont val="宋体"/>
        <charset val="134"/>
      </rPr>
      <t>；外部梯形部分采用光面材质，上宽</t>
    </r>
    <r>
      <rPr>
        <sz val="12"/>
        <color theme="1"/>
        <rFont val="Times New Roman"/>
        <charset val="134"/>
      </rPr>
      <t>≥100mm</t>
    </r>
    <r>
      <rPr>
        <sz val="12"/>
        <color theme="1"/>
        <rFont val="宋体"/>
        <charset val="134"/>
      </rPr>
      <t>，下宽</t>
    </r>
    <r>
      <rPr>
        <sz val="12"/>
        <color theme="1"/>
        <rFont val="Times New Roman"/>
        <charset val="134"/>
      </rPr>
      <t>≥215mm</t>
    </r>
    <r>
      <rPr>
        <sz val="12"/>
        <color theme="1"/>
        <rFont val="宋体"/>
        <charset val="134"/>
      </rPr>
      <t>，高度</t>
    </r>
    <r>
      <rPr>
        <sz val="12"/>
        <color theme="1"/>
        <rFont val="Times New Roman"/>
        <charset val="134"/>
      </rPr>
      <t>≥135mm</t>
    </r>
    <r>
      <rPr>
        <sz val="12"/>
        <color theme="1"/>
        <rFont val="宋体"/>
        <charset val="134"/>
      </rPr>
      <t>，腰长</t>
    </r>
    <r>
      <rPr>
        <sz val="12"/>
        <color theme="1"/>
        <rFont val="Times New Roman"/>
        <charset val="134"/>
      </rPr>
      <t>≥140mm</t>
    </r>
    <r>
      <rPr>
        <sz val="12"/>
        <color theme="1"/>
        <rFont val="宋体"/>
        <charset val="134"/>
      </rPr>
      <t>，厚度</t>
    </r>
    <r>
      <rPr>
        <sz val="12"/>
        <color theme="1"/>
        <rFont val="Times New Roman"/>
        <charset val="134"/>
      </rPr>
      <t>≥5mm</t>
    </r>
    <r>
      <rPr>
        <sz val="12"/>
        <color theme="1"/>
        <rFont val="宋体"/>
        <charset val="134"/>
      </rPr>
      <t>；内部梯形采用磨砂材质，上宽</t>
    </r>
    <r>
      <rPr>
        <sz val="12"/>
        <color theme="1"/>
        <rFont val="Times New Roman"/>
        <charset val="134"/>
      </rPr>
      <t>≥70mm</t>
    </r>
    <r>
      <rPr>
        <sz val="12"/>
        <color theme="1"/>
        <rFont val="宋体"/>
        <charset val="134"/>
      </rPr>
      <t>，下宽</t>
    </r>
    <r>
      <rPr>
        <sz val="12"/>
        <color theme="1"/>
        <rFont val="Times New Roman"/>
        <charset val="134"/>
      </rPr>
      <t>≥180mm</t>
    </r>
    <r>
      <rPr>
        <sz val="12"/>
        <color theme="1"/>
        <rFont val="宋体"/>
        <charset val="134"/>
      </rPr>
      <t>，高度</t>
    </r>
    <r>
      <rPr>
        <sz val="12"/>
        <color theme="1"/>
        <rFont val="Times New Roman"/>
        <charset val="134"/>
      </rPr>
      <t>≥105mm</t>
    </r>
    <r>
      <rPr>
        <sz val="12"/>
        <color theme="1"/>
        <rFont val="宋体"/>
        <charset val="134"/>
      </rPr>
      <t>，腰长</t>
    </r>
    <r>
      <rPr>
        <sz val="12"/>
        <color theme="1"/>
        <rFont val="Times New Roman"/>
        <charset val="134"/>
      </rPr>
      <t>≥110mm</t>
    </r>
    <r>
      <rPr>
        <sz val="12"/>
        <color theme="1"/>
        <rFont val="宋体"/>
        <charset val="134"/>
      </rPr>
      <t>；安装方式是卡扣加隐藏式螺丝。</t>
    </r>
    <r>
      <rPr>
        <sz val="12"/>
        <color theme="1"/>
        <rFont val="Times New Roman"/>
        <charset val="134"/>
      </rPr>
      <t xml:space="preserve">
4.</t>
    </r>
    <r>
      <rPr>
        <sz val="12"/>
        <color theme="1"/>
        <rFont val="宋体"/>
        <charset val="134"/>
      </rPr>
      <t>优质白蜡木椅脚，较高的光泽度，质地细密，不易吸水，耐腐蚀，强度大，稳定性强，断裂强度高、抗震能力特别强，结实耐用，使用年限长。表面清漆处理，符合国家环保标准。内置优质铁架</t>
    </r>
    <r>
      <rPr>
        <sz val="12"/>
        <color theme="1"/>
        <rFont val="Times New Roman"/>
        <charset val="134"/>
      </rPr>
      <t>15*15*1.5</t>
    </r>
    <r>
      <rPr>
        <sz val="12"/>
        <color theme="1"/>
        <rFont val="宋体"/>
        <charset val="134"/>
      </rPr>
      <t>，连接胶背坐板，更加稳定和实效。</t>
    </r>
  </si>
  <si>
    <t>会议椅</t>
  </si>
  <si>
    <t>580*540*770</t>
  </si>
  <si>
    <r>
      <rPr>
        <sz val="12"/>
        <color theme="1"/>
        <rFont val="Times New Roman"/>
        <charset val="134"/>
      </rPr>
      <t>1</t>
    </r>
    <r>
      <rPr>
        <sz val="12"/>
        <color theme="1"/>
        <rFont val="宋体"/>
        <charset val="134"/>
      </rPr>
      <t>、面料：选用优质皮质面料，防潮、防污易清洁等，皮面柔软舒适，光泽持久性好，手感柔软，纹理细腻，富有弹性；</t>
    </r>
    <r>
      <rPr>
        <sz val="12"/>
        <color theme="1"/>
        <rFont val="Times New Roman"/>
        <charset val="134"/>
      </rPr>
      <t xml:space="preserve">
2</t>
    </r>
    <r>
      <rPr>
        <sz val="12"/>
        <color theme="1"/>
        <rFont val="宋体"/>
        <charset val="134"/>
      </rPr>
      <t>、海绵：采用优质</t>
    </r>
    <r>
      <rPr>
        <sz val="12"/>
        <color theme="1"/>
        <rFont val="Times New Roman"/>
        <charset val="134"/>
      </rPr>
      <t>PU</t>
    </r>
    <r>
      <rPr>
        <sz val="12"/>
        <color theme="1"/>
        <rFont val="宋体"/>
        <charset val="134"/>
      </rPr>
      <t>阻燃成型高密度泡绵，在常期负重状态下性能保持良好。泡棉表面做防腐化和防变形保护膜，耐久不变形，高回弹，耐冲击。</t>
    </r>
    <r>
      <rPr>
        <sz val="12"/>
        <color theme="1"/>
        <rFont val="Times New Roman"/>
        <charset val="134"/>
      </rPr>
      <t xml:space="preserve">
3</t>
    </r>
    <r>
      <rPr>
        <sz val="12"/>
        <color theme="1"/>
        <rFont val="宋体"/>
        <charset val="134"/>
      </rPr>
      <t>、扶手：铝合金扶手架，配皮扶手面。</t>
    </r>
    <r>
      <rPr>
        <sz val="12"/>
        <color theme="1"/>
        <rFont val="Times New Roman"/>
        <charset val="134"/>
      </rPr>
      <t xml:space="preserve">
4</t>
    </r>
    <r>
      <rPr>
        <sz val="12"/>
        <color theme="1"/>
        <rFont val="宋体"/>
        <charset val="134"/>
      </rPr>
      <t>、脚架：优质五星脚架，带静音滑轮</t>
    </r>
  </si>
  <si>
    <t>肌注凳</t>
  </si>
  <si>
    <r>
      <rPr>
        <sz val="12"/>
        <color theme="1"/>
        <rFont val="宋体"/>
        <charset val="134"/>
      </rPr>
      <t>座板：采用</t>
    </r>
    <r>
      <rPr>
        <sz val="12"/>
        <color theme="1"/>
        <rFont val="Times New Roman"/>
        <charset val="134"/>
      </rPr>
      <t>12mm</t>
    </r>
    <r>
      <rPr>
        <sz val="12"/>
        <color theme="1"/>
        <rFont val="宋体"/>
        <charset val="134"/>
      </rPr>
      <t>的成型板，带座壳；</t>
    </r>
    <r>
      <rPr>
        <sz val="12"/>
        <color theme="1"/>
        <rFont val="Times New Roman"/>
        <charset val="134"/>
      </rPr>
      <t xml:space="preserve">
2.5MM</t>
    </r>
    <r>
      <rPr>
        <sz val="12"/>
        <color theme="1"/>
        <rFont val="宋体"/>
        <charset val="134"/>
      </rPr>
      <t>厚蝴蝶专用底盘；</t>
    </r>
    <r>
      <rPr>
        <sz val="12"/>
        <color theme="1"/>
        <rFont val="Times New Roman"/>
        <charset val="134"/>
      </rPr>
      <t xml:space="preserve">
</t>
    </r>
    <r>
      <rPr>
        <sz val="12"/>
        <color theme="1"/>
        <rFont val="宋体"/>
        <charset val="134"/>
      </rPr>
      <t>二级电镀拉深下沉</t>
    </r>
    <r>
      <rPr>
        <sz val="12"/>
        <color theme="1"/>
        <rFont val="Times New Roman"/>
        <charset val="134"/>
      </rPr>
      <t>100</t>
    </r>
    <r>
      <rPr>
        <sz val="12"/>
        <color theme="1"/>
        <rFont val="宋体"/>
        <charset val="134"/>
      </rPr>
      <t>汽杆，氮气纯度达</t>
    </r>
    <r>
      <rPr>
        <sz val="12"/>
        <color theme="1"/>
        <rFont val="Times New Roman"/>
        <charset val="134"/>
      </rPr>
      <t>99.99%</t>
    </r>
    <r>
      <rPr>
        <sz val="12"/>
        <color theme="1"/>
        <rFont val="宋体"/>
        <charset val="134"/>
      </rPr>
      <t>，内壁厚度</t>
    </r>
    <r>
      <rPr>
        <sz val="12"/>
        <color theme="1"/>
        <rFont val="Times New Roman"/>
        <charset val="134"/>
      </rPr>
      <t>1.5mm,</t>
    </r>
    <r>
      <rPr>
        <sz val="12"/>
        <color theme="1"/>
        <rFont val="宋体"/>
        <charset val="134"/>
      </rPr>
      <t>外壁比</t>
    </r>
    <r>
      <rPr>
        <sz val="12"/>
        <color theme="1"/>
        <rFont val="Times New Roman"/>
        <charset val="134"/>
      </rPr>
      <t>1.2mm</t>
    </r>
  </si>
  <si>
    <r>
      <rPr>
        <sz val="12"/>
        <color theme="1"/>
        <rFont val="Times New Roman"/>
        <charset val="134"/>
      </rPr>
      <t>1</t>
    </r>
    <r>
      <rPr>
        <sz val="12"/>
        <color theme="1"/>
        <rFont val="宋体"/>
        <charset val="134"/>
      </rPr>
      <t>、框架采用工程塑料全新料（</t>
    </r>
    <r>
      <rPr>
        <sz val="12"/>
        <color theme="1"/>
        <rFont val="Times New Roman"/>
        <charset val="134"/>
      </rPr>
      <t>PP+</t>
    </r>
    <r>
      <rPr>
        <sz val="12"/>
        <color theme="1"/>
        <rFont val="宋体"/>
        <charset val="134"/>
      </rPr>
      <t>玻纤），抗老化</t>
    </r>
    <r>
      <rPr>
        <sz val="12"/>
        <color theme="1"/>
        <rFont val="Times New Roman"/>
        <charset val="134"/>
      </rPr>
      <t xml:space="preserve">
2</t>
    </r>
    <r>
      <rPr>
        <sz val="12"/>
        <color theme="1"/>
        <rFont val="宋体"/>
        <charset val="134"/>
      </rPr>
      <t>、面料采用网布。</t>
    </r>
    <r>
      <rPr>
        <sz val="12"/>
        <color theme="1"/>
        <rFont val="Times New Roman"/>
        <charset val="134"/>
      </rPr>
      <t xml:space="preserve">
3</t>
    </r>
    <r>
      <rPr>
        <sz val="12"/>
        <color theme="1"/>
        <rFont val="宋体"/>
        <charset val="134"/>
      </rPr>
      <t>、可调节扶手，可向上翻转</t>
    </r>
    <r>
      <rPr>
        <sz val="12"/>
        <color theme="1"/>
        <rFont val="Times New Roman"/>
        <charset val="134"/>
      </rPr>
      <t>90°</t>
    </r>
    <r>
      <rPr>
        <sz val="12"/>
        <color theme="1"/>
        <rFont val="宋体"/>
        <charset val="134"/>
      </rPr>
      <t>，通过</t>
    </r>
    <r>
      <rPr>
        <sz val="12"/>
        <color theme="1"/>
        <rFont val="Times New Roman"/>
        <charset val="134"/>
      </rPr>
      <t>91kg</t>
    </r>
    <r>
      <rPr>
        <sz val="12"/>
        <color theme="1"/>
        <rFont val="宋体"/>
        <charset val="134"/>
      </rPr>
      <t>的静压测试和</t>
    </r>
    <r>
      <rPr>
        <sz val="12"/>
        <color theme="1"/>
        <rFont val="Times New Roman"/>
        <charset val="134"/>
      </rPr>
      <t>45kg</t>
    </r>
    <r>
      <rPr>
        <sz val="12"/>
        <color theme="1"/>
        <rFont val="宋体"/>
        <charset val="134"/>
      </rPr>
      <t>的水平拉力测试。</t>
    </r>
    <r>
      <rPr>
        <sz val="12"/>
        <color theme="1"/>
        <rFont val="Times New Roman"/>
        <charset val="134"/>
      </rPr>
      <t xml:space="preserve">
4</t>
    </r>
    <r>
      <rPr>
        <sz val="12"/>
        <color theme="1"/>
        <rFont val="宋体"/>
        <charset val="134"/>
      </rPr>
      <t>、高密度纯棉，海绵密度</t>
    </r>
    <r>
      <rPr>
        <sz val="12"/>
        <color theme="1"/>
        <rFont val="Times New Roman"/>
        <charset val="134"/>
      </rPr>
      <t>≥45kg/m³</t>
    </r>
    <r>
      <rPr>
        <sz val="12"/>
        <color theme="1"/>
        <rFont val="宋体"/>
        <charset val="134"/>
      </rPr>
      <t>，回弹率</t>
    </r>
    <r>
      <rPr>
        <sz val="12"/>
        <color theme="1"/>
        <rFont val="Times New Roman"/>
        <charset val="134"/>
      </rPr>
      <t>≥35%</t>
    </r>
    <r>
      <rPr>
        <sz val="12"/>
        <color theme="1"/>
        <rFont val="宋体"/>
        <charset val="134"/>
      </rPr>
      <t>。</t>
    </r>
    <r>
      <rPr>
        <sz val="12"/>
        <color theme="1"/>
        <rFont val="Times New Roman"/>
        <charset val="134"/>
      </rPr>
      <t xml:space="preserve"> 
5</t>
    </r>
    <r>
      <rPr>
        <sz val="12"/>
        <color theme="1"/>
        <rFont val="宋体"/>
        <charset val="134"/>
      </rPr>
      <t>、座板：采用</t>
    </r>
    <r>
      <rPr>
        <sz val="12"/>
        <color theme="1"/>
        <rFont val="Times New Roman"/>
        <charset val="134"/>
      </rPr>
      <t>12mm</t>
    </r>
    <r>
      <rPr>
        <sz val="12"/>
        <color theme="1"/>
        <rFont val="宋体"/>
        <charset val="134"/>
      </rPr>
      <t>的成型板，带座壳</t>
    </r>
    <r>
      <rPr>
        <sz val="12"/>
        <color theme="1"/>
        <rFont val="Times New Roman"/>
        <charset val="134"/>
      </rPr>
      <t xml:space="preserve">   6</t>
    </r>
    <r>
      <rPr>
        <sz val="12"/>
        <color theme="1"/>
        <rFont val="宋体"/>
        <charset val="134"/>
      </rPr>
      <t>、</t>
    </r>
    <r>
      <rPr>
        <sz val="12"/>
        <color theme="1"/>
        <rFont val="Times New Roman"/>
        <charset val="134"/>
      </rPr>
      <t>2.5MM</t>
    </r>
    <r>
      <rPr>
        <sz val="12"/>
        <color theme="1"/>
        <rFont val="宋体"/>
        <charset val="134"/>
      </rPr>
      <t>厚蝴蝶专用底盘</t>
    </r>
    <r>
      <rPr>
        <sz val="12"/>
        <color theme="1"/>
        <rFont val="Times New Roman"/>
        <charset val="134"/>
      </rPr>
      <t xml:space="preserve">
7</t>
    </r>
    <r>
      <rPr>
        <sz val="12"/>
        <color theme="1"/>
        <rFont val="宋体"/>
        <charset val="134"/>
      </rPr>
      <t>、二级电镀拉深下沉</t>
    </r>
    <r>
      <rPr>
        <sz val="12"/>
        <color theme="1"/>
        <rFont val="Times New Roman"/>
        <charset val="134"/>
      </rPr>
      <t>100</t>
    </r>
    <r>
      <rPr>
        <sz val="12"/>
        <color theme="1"/>
        <rFont val="宋体"/>
        <charset val="134"/>
      </rPr>
      <t>汽杆，氮气纯度达</t>
    </r>
    <r>
      <rPr>
        <sz val="12"/>
        <color theme="1"/>
        <rFont val="Times New Roman"/>
        <charset val="134"/>
      </rPr>
      <t>99.99%</t>
    </r>
    <r>
      <rPr>
        <sz val="12"/>
        <color theme="1"/>
        <rFont val="宋体"/>
        <charset val="134"/>
      </rPr>
      <t>，内壁厚度</t>
    </r>
    <r>
      <rPr>
        <sz val="12"/>
        <color theme="1"/>
        <rFont val="Times New Roman"/>
        <charset val="134"/>
      </rPr>
      <t>1.5mm,</t>
    </r>
    <r>
      <rPr>
        <sz val="12"/>
        <color theme="1"/>
        <rFont val="宋体"/>
        <charset val="134"/>
      </rPr>
      <t>外壁比</t>
    </r>
    <r>
      <rPr>
        <sz val="12"/>
        <color theme="1"/>
        <rFont val="Times New Roman"/>
        <charset val="134"/>
      </rPr>
      <t>1.2mm</t>
    </r>
    <r>
      <rPr>
        <sz val="12"/>
        <color theme="1"/>
        <rFont val="宋体"/>
        <charset val="134"/>
      </rPr>
      <t>，通过</t>
    </r>
    <r>
      <rPr>
        <sz val="12"/>
        <color theme="1"/>
        <rFont val="Times New Roman"/>
        <charset val="134"/>
      </rPr>
      <t>SGS</t>
    </r>
    <r>
      <rPr>
        <sz val="12"/>
        <color theme="1"/>
        <rFont val="宋体"/>
        <charset val="134"/>
      </rPr>
      <t>认证。</t>
    </r>
    <r>
      <rPr>
        <sz val="12"/>
        <color theme="1"/>
        <rFont val="Times New Roman"/>
        <charset val="134"/>
      </rPr>
      <t xml:space="preserve">
8</t>
    </r>
    <r>
      <rPr>
        <sz val="12"/>
        <color theme="1"/>
        <rFont val="宋体"/>
        <charset val="134"/>
      </rPr>
      <t>、高强度白色</t>
    </r>
    <r>
      <rPr>
        <sz val="12"/>
        <color theme="1"/>
        <rFont val="Times New Roman"/>
        <charset val="134"/>
      </rPr>
      <t>PP</t>
    </r>
    <r>
      <rPr>
        <sz val="12"/>
        <color theme="1"/>
        <rFont val="宋体"/>
        <charset val="134"/>
      </rPr>
      <t>脚。</t>
    </r>
    <r>
      <rPr>
        <sz val="12"/>
        <color theme="1"/>
        <rFont val="Times New Roman"/>
        <charset val="134"/>
      </rPr>
      <t xml:space="preserve">
9</t>
    </r>
    <r>
      <rPr>
        <sz val="12"/>
        <color theme="1"/>
        <rFont val="宋体"/>
        <charset val="134"/>
      </rPr>
      <t>、</t>
    </r>
    <r>
      <rPr>
        <sz val="12"/>
        <color theme="1"/>
        <rFont val="Times New Roman"/>
        <charset val="134"/>
      </rPr>
      <t>PA+PU</t>
    </r>
    <r>
      <rPr>
        <sz val="12"/>
        <color theme="1"/>
        <rFont val="宋体"/>
        <charset val="134"/>
      </rPr>
      <t>黑轮，</t>
    </r>
    <r>
      <rPr>
        <sz val="12"/>
        <color theme="1"/>
        <rFont val="Times New Roman"/>
        <charset val="134"/>
      </rPr>
      <t>115</t>
    </r>
    <r>
      <rPr>
        <sz val="12"/>
        <color theme="1"/>
        <rFont val="宋体"/>
        <charset val="134"/>
      </rPr>
      <t>公斤负重下转动</t>
    </r>
    <r>
      <rPr>
        <sz val="12"/>
        <color theme="1"/>
        <rFont val="Times New Roman"/>
        <charset val="134"/>
      </rPr>
      <t>10</t>
    </r>
    <r>
      <rPr>
        <sz val="12"/>
        <color theme="1"/>
        <rFont val="宋体"/>
        <charset val="134"/>
      </rPr>
      <t>万周无故障。</t>
    </r>
    <r>
      <rPr>
        <sz val="12"/>
        <color theme="1"/>
        <rFont val="Times New Roman"/>
        <charset val="134"/>
      </rPr>
      <t xml:space="preserve">                                
10</t>
    </r>
    <r>
      <rPr>
        <sz val="12"/>
        <color theme="1"/>
        <rFont val="宋体"/>
        <charset val="134"/>
      </rPr>
      <t>、</t>
    </r>
    <r>
      <rPr>
        <sz val="12"/>
        <color theme="1"/>
        <rFont val="Times New Roman"/>
        <charset val="134"/>
      </rPr>
      <t>PP</t>
    </r>
    <r>
      <rPr>
        <sz val="12"/>
        <color theme="1"/>
        <rFont val="宋体"/>
        <charset val="134"/>
      </rPr>
      <t>弹性护腰腰片支撑、底盘逍遥逍遥</t>
    </r>
    <r>
      <rPr>
        <sz val="12"/>
        <color theme="1"/>
        <rFont val="Times New Roman"/>
        <charset val="134"/>
      </rPr>
      <t>90°</t>
    </r>
    <r>
      <rPr>
        <sz val="12"/>
        <color theme="1"/>
        <rFont val="宋体"/>
        <charset val="134"/>
      </rPr>
      <t>和</t>
    </r>
    <r>
      <rPr>
        <sz val="12"/>
        <color theme="1"/>
        <rFont val="Times New Roman"/>
        <charset val="134"/>
      </rPr>
      <t>125°</t>
    </r>
    <r>
      <rPr>
        <sz val="12"/>
        <color theme="1"/>
        <rFont val="宋体"/>
        <charset val="134"/>
      </rPr>
      <t>及原位锁定；气杆升降，扶手可上下活动</t>
    </r>
  </si>
  <si>
    <t>靠背椅</t>
  </si>
  <si>
    <r>
      <rPr>
        <sz val="12"/>
        <color theme="1"/>
        <rFont val="宋体"/>
        <charset val="134"/>
      </rPr>
      <t>可升降，带滑轮</t>
    </r>
  </si>
  <si>
    <t>连排椅</t>
  </si>
  <si>
    <r>
      <rPr>
        <sz val="12"/>
        <color theme="1"/>
        <rFont val="宋体"/>
        <charset val="134"/>
      </rPr>
      <t>长</t>
    </r>
    <r>
      <rPr>
        <sz val="12"/>
        <color theme="1"/>
        <rFont val="Times New Roman"/>
        <charset val="134"/>
      </rPr>
      <t xml:space="preserve"> 2</t>
    </r>
    <r>
      <rPr>
        <sz val="12"/>
        <color theme="1"/>
        <rFont val="宋体"/>
        <charset val="134"/>
      </rPr>
      <t>米，宽</t>
    </r>
    <r>
      <rPr>
        <sz val="12"/>
        <color theme="1"/>
        <rFont val="Times New Roman"/>
        <charset val="134"/>
      </rPr>
      <t xml:space="preserve"> 0.5 </t>
    </r>
    <r>
      <rPr>
        <sz val="12"/>
        <color theme="1"/>
        <rFont val="宋体"/>
        <charset val="134"/>
      </rPr>
      <t>米，高</t>
    </r>
    <r>
      <rPr>
        <sz val="12"/>
        <color theme="1"/>
        <rFont val="Times New Roman"/>
        <charset val="134"/>
      </rPr>
      <t xml:space="preserve"> 0.9</t>
    </r>
    <r>
      <rPr>
        <sz val="12"/>
        <color theme="1"/>
        <rFont val="宋体"/>
        <charset val="134"/>
      </rPr>
      <t>米</t>
    </r>
  </si>
  <si>
    <r>
      <rPr>
        <sz val="12"/>
        <color theme="1"/>
        <rFont val="Times New Roman"/>
        <charset val="134"/>
      </rPr>
      <t>1</t>
    </r>
    <r>
      <rPr>
        <sz val="12"/>
        <color theme="1"/>
        <rFont val="宋体"/>
        <charset val="134"/>
      </rPr>
      <t>、椅身及扶手面：</t>
    </r>
    <r>
      <rPr>
        <sz val="12"/>
        <color theme="1"/>
        <rFont val="Times New Roman"/>
        <charset val="134"/>
      </rPr>
      <t>PU</t>
    </r>
    <r>
      <rPr>
        <sz val="12"/>
        <color theme="1"/>
        <rFont val="宋体"/>
        <charset val="134"/>
      </rPr>
      <t>成型自结皮饰面，温馨耐用，密度达到</t>
    </r>
    <r>
      <rPr>
        <sz val="12"/>
        <color theme="1"/>
        <rFont val="Times New Roman"/>
        <charset val="134"/>
      </rPr>
      <t>60kg\m³</t>
    </r>
    <r>
      <rPr>
        <sz val="12"/>
        <color theme="1"/>
        <rFont val="宋体"/>
        <charset val="134"/>
      </rPr>
      <t>，拉伸强度</t>
    </r>
    <r>
      <rPr>
        <sz val="12"/>
        <color theme="1"/>
        <rFont val="Times New Roman"/>
        <charset val="134"/>
      </rPr>
      <t>≥90kPa</t>
    </r>
    <r>
      <rPr>
        <sz val="12"/>
        <color theme="1"/>
        <rFont val="宋体"/>
        <charset val="134"/>
      </rPr>
      <t>，伸长率</t>
    </r>
    <r>
      <rPr>
        <sz val="12"/>
        <color theme="1"/>
        <rFont val="Times New Roman"/>
        <charset val="134"/>
      </rPr>
      <t>≥130%</t>
    </r>
    <r>
      <rPr>
        <sz val="12"/>
        <color theme="1"/>
        <rFont val="宋体"/>
        <charset val="134"/>
      </rPr>
      <t>，回弹率</t>
    </r>
    <r>
      <rPr>
        <sz val="12"/>
        <color theme="1"/>
        <rFont val="Times New Roman"/>
        <charset val="134"/>
      </rPr>
      <t>≥35%</t>
    </r>
    <r>
      <rPr>
        <sz val="12"/>
        <color theme="1"/>
        <rFont val="宋体"/>
        <charset val="134"/>
      </rPr>
      <t>，撕裂强度</t>
    </r>
    <r>
      <rPr>
        <sz val="12"/>
        <color theme="1"/>
        <rFont val="Times New Roman"/>
        <charset val="134"/>
      </rPr>
      <t>≥2.0N/cm</t>
    </r>
    <r>
      <rPr>
        <sz val="12"/>
        <color theme="1"/>
        <rFont val="宋体"/>
        <charset val="134"/>
      </rPr>
      <t>，干热老化后拉伸强度</t>
    </r>
    <r>
      <rPr>
        <sz val="12"/>
        <color theme="1"/>
        <rFont val="Times New Roman"/>
        <charset val="134"/>
      </rPr>
      <t>≥55kPa</t>
    </r>
    <r>
      <rPr>
        <sz val="12"/>
        <color theme="1"/>
        <rFont val="宋体"/>
        <charset val="134"/>
      </rPr>
      <t>甲醛释放</t>
    </r>
    <r>
      <rPr>
        <sz val="12"/>
        <color theme="1"/>
        <rFont val="Times New Roman"/>
        <charset val="134"/>
      </rPr>
      <t>≤0.120mg/m2h,TVOC≤0.5mg/m2h</t>
    </r>
    <r>
      <rPr>
        <sz val="12"/>
        <color theme="1"/>
        <rFont val="宋体"/>
        <charset val="134"/>
      </rPr>
      <t>。</t>
    </r>
    <r>
      <rPr>
        <sz val="12"/>
        <color theme="1"/>
        <rFont val="Times New Roman"/>
        <charset val="134"/>
      </rPr>
      <t xml:space="preserve">
2</t>
    </r>
    <r>
      <rPr>
        <sz val="12"/>
        <color theme="1"/>
        <rFont val="宋体"/>
        <charset val="134"/>
      </rPr>
      <t>、内框架：采用厚度</t>
    </r>
    <r>
      <rPr>
        <sz val="12"/>
        <color theme="1"/>
        <rFont val="Times New Roman"/>
        <charset val="134"/>
      </rPr>
      <t>12MM</t>
    </r>
    <r>
      <rPr>
        <sz val="12"/>
        <color theme="1"/>
        <rFont val="宋体"/>
        <charset val="134"/>
      </rPr>
      <t>冷轧钢板激光切割成型后焊接而成，所有焊接部分均为满焊，结实稳固。</t>
    </r>
    <r>
      <rPr>
        <sz val="12"/>
        <color theme="1"/>
        <rFont val="Times New Roman"/>
        <charset val="134"/>
      </rPr>
      <t xml:space="preserve">
3</t>
    </r>
    <r>
      <rPr>
        <sz val="12"/>
        <color theme="1"/>
        <rFont val="宋体"/>
        <charset val="134"/>
      </rPr>
      <t>、横梁：高强度</t>
    </r>
    <r>
      <rPr>
        <sz val="12"/>
        <color theme="1"/>
        <rFont val="Times New Roman"/>
        <charset val="134"/>
      </rPr>
      <t>135*100*100</t>
    </r>
    <r>
      <rPr>
        <sz val="12"/>
        <color theme="1"/>
        <rFont val="宋体"/>
        <charset val="134"/>
      </rPr>
      <t>三角形冷轧钢管，表面喷涂处理，金属抗盐雾</t>
    </r>
    <r>
      <rPr>
        <sz val="12"/>
        <color theme="1"/>
        <rFont val="Times New Roman"/>
        <charset val="134"/>
      </rPr>
      <t xml:space="preserve"> 
4</t>
    </r>
    <r>
      <rPr>
        <sz val="12"/>
        <color theme="1"/>
        <rFont val="宋体"/>
        <charset val="134"/>
      </rPr>
      <t>、脚架：高强度冷轧方形钢管，表面喷涂处理，金属抗盐雾</t>
    </r>
    <r>
      <rPr>
        <sz val="12"/>
        <color theme="1"/>
        <rFont val="Times New Roman"/>
        <charset val="134"/>
      </rPr>
      <t xml:space="preserve"> 18h</t>
    </r>
    <r>
      <rPr>
        <sz val="12"/>
        <color theme="1"/>
        <rFont val="宋体"/>
        <charset val="134"/>
      </rPr>
      <t>。</t>
    </r>
  </si>
  <si>
    <t>二级阶梯凳</t>
  </si>
  <si>
    <t>45*46*47mm</t>
  </si>
  <si>
    <t>主体材质：金属</t>
  </si>
  <si>
    <t>高脚踏凳</t>
  </si>
  <si>
    <t>47*67*69mm</t>
  </si>
  <si>
    <r>
      <rPr>
        <sz val="12"/>
        <color theme="1"/>
        <rFont val="Times New Roman"/>
        <charset val="134"/>
      </rPr>
      <t>1</t>
    </r>
    <r>
      <rPr>
        <sz val="12"/>
        <color theme="1"/>
        <rFont val="宋体"/>
        <charset val="134"/>
      </rPr>
      <t>、</t>
    </r>
    <r>
      <rPr>
        <sz val="12"/>
        <color theme="1"/>
        <rFont val="Times New Roman"/>
        <charset val="134"/>
      </rPr>
      <t>304</t>
    </r>
    <r>
      <rPr>
        <sz val="12"/>
        <color theme="1"/>
        <rFont val="宋体"/>
        <charset val="134"/>
      </rPr>
      <t>不锈钢材质，表面抛光处理，抗腐蚀易清洗</t>
    </r>
  </si>
  <si>
    <t>等候椅（三位）</t>
  </si>
  <si>
    <r>
      <rPr>
        <sz val="12"/>
        <color theme="1"/>
        <rFont val="宋体"/>
        <charset val="134"/>
      </rPr>
      <t>密度达到</t>
    </r>
    <r>
      <rPr>
        <sz val="12"/>
        <color theme="1"/>
        <rFont val="Times New Roman"/>
        <charset val="134"/>
      </rPr>
      <t>60kg\m³</t>
    </r>
    <r>
      <rPr>
        <sz val="12"/>
        <color theme="1"/>
        <rFont val="宋体"/>
        <charset val="134"/>
      </rPr>
      <t>，拉伸强度</t>
    </r>
    <r>
      <rPr>
        <sz val="12"/>
        <color theme="1"/>
        <rFont val="Times New Roman"/>
        <charset val="134"/>
      </rPr>
      <t>≥90kPa</t>
    </r>
    <r>
      <rPr>
        <sz val="12"/>
        <color theme="1"/>
        <rFont val="宋体"/>
        <charset val="134"/>
      </rPr>
      <t>，伸长率</t>
    </r>
    <r>
      <rPr>
        <sz val="12"/>
        <color theme="1"/>
        <rFont val="Times New Roman"/>
        <charset val="134"/>
      </rPr>
      <t>≥130%</t>
    </r>
    <r>
      <rPr>
        <sz val="12"/>
        <color theme="1"/>
        <rFont val="宋体"/>
        <charset val="134"/>
      </rPr>
      <t>，回弹率</t>
    </r>
    <r>
      <rPr>
        <sz val="12"/>
        <color theme="1"/>
        <rFont val="Times New Roman"/>
        <charset val="134"/>
      </rPr>
      <t>≥35%</t>
    </r>
    <r>
      <rPr>
        <sz val="12"/>
        <color theme="1"/>
        <rFont val="宋体"/>
        <charset val="134"/>
      </rPr>
      <t>，撕裂强度</t>
    </r>
    <r>
      <rPr>
        <sz val="12"/>
        <color theme="1"/>
        <rFont val="Times New Roman"/>
        <charset val="134"/>
      </rPr>
      <t>≥2.0N/cm</t>
    </r>
  </si>
  <si>
    <t>排</t>
  </si>
  <si>
    <t>陪人椅</t>
  </si>
  <si>
    <r>
      <rPr>
        <sz val="12"/>
        <color theme="1"/>
        <rFont val="Times New Roman"/>
        <charset val="134"/>
      </rPr>
      <t>h</t>
    </r>
    <r>
      <rPr>
        <sz val="12"/>
        <color theme="1"/>
        <rFont val="宋体"/>
        <charset val="134"/>
      </rPr>
      <t>型普通椅子</t>
    </r>
  </si>
  <si>
    <t>PVC</t>
  </si>
  <si>
    <t>普通椅</t>
  </si>
  <si>
    <t>550*480*820</t>
  </si>
  <si>
    <t>移动培训椅</t>
  </si>
  <si>
    <r>
      <rPr>
        <sz val="12"/>
        <color theme="1"/>
        <rFont val="宋体"/>
        <charset val="134"/>
      </rPr>
      <t>可折叠、可移动</t>
    </r>
  </si>
  <si>
    <t>长条凳</t>
  </si>
  <si>
    <t>材质：实木</t>
  </si>
  <si>
    <t>折叠椅</t>
  </si>
  <si>
    <r>
      <rPr>
        <sz val="12"/>
        <color theme="1"/>
        <rFont val="宋体"/>
        <charset val="134"/>
      </rPr>
      <t>四脚椅</t>
    </r>
  </si>
  <si>
    <r>
      <rPr>
        <sz val="12"/>
        <color theme="1"/>
        <rFont val="宋体"/>
        <charset val="134"/>
      </rPr>
      <t>五星脚材质：锦纶</t>
    </r>
    <r>
      <rPr>
        <sz val="12"/>
        <color theme="1"/>
        <rFont val="Times New Roman"/>
        <charset val="134"/>
      </rPr>
      <t>/</t>
    </r>
    <r>
      <rPr>
        <sz val="12"/>
        <color theme="1"/>
        <rFont val="宋体"/>
        <charset val="134"/>
      </rPr>
      <t>尼龙</t>
    </r>
    <r>
      <rPr>
        <sz val="12"/>
        <color theme="1"/>
        <rFont val="Times New Roman"/>
        <charset val="134"/>
      </rPr>
      <t>(</t>
    </r>
    <r>
      <rPr>
        <sz val="12"/>
        <color theme="1"/>
        <rFont val="宋体"/>
        <charset val="134"/>
      </rPr>
      <t>聚酰胺纤维</t>
    </r>
    <r>
      <rPr>
        <sz val="12"/>
        <color theme="1"/>
        <rFont val="Times New Roman"/>
        <charset val="134"/>
      </rPr>
      <t xml:space="preserve">)
</t>
    </r>
    <r>
      <rPr>
        <sz val="12"/>
        <color theme="1"/>
        <rFont val="宋体"/>
        <charset val="134"/>
      </rPr>
      <t>面料材质：网布</t>
    </r>
  </si>
  <si>
    <t>圆椅</t>
  </si>
  <si>
    <r>
      <rPr>
        <sz val="12"/>
        <color theme="1"/>
        <rFont val="宋体"/>
        <charset val="134"/>
      </rPr>
      <t>硬座面</t>
    </r>
  </si>
  <si>
    <r>
      <rPr>
        <sz val="12"/>
        <color theme="1"/>
        <rFont val="Times New Roman"/>
        <charset val="134"/>
      </rPr>
      <t>1</t>
    </r>
    <r>
      <rPr>
        <sz val="12"/>
        <color theme="1"/>
        <rFont val="宋体"/>
        <charset val="134"/>
      </rPr>
      <t>、采用优质实木，质地均匀而又紧密，结构坚固，承重力强；</t>
    </r>
    <r>
      <rPr>
        <sz val="12"/>
        <color theme="1"/>
        <rFont val="Times New Roman"/>
        <charset val="134"/>
      </rPr>
      <t xml:space="preserve">                                        
2</t>
    </r>
    <r>
      <rPr>
        <sz val="12"/>
        <color theme="1"/>
        <rFont val="宋体"/>
        <charset val="134"/>
      </rPr>
      <t>、木纹美观独特，具有极强的装饰效果；</t>
    </r>
    <r>
      <rPr>
        <sz val="12"/>
        <color theme="1"/>
        <rFont val="Times New Roman"/>
        <charset val="134"/>
      </rPr>
      <t xml:space="preserve">                       
3</t>
    </r>
    <r>
      <rPr>
        <sz val="12"/>
        <color theme="1"/>
        <rFont val="宋体"/>
        <charset val="134"/>
      </rPr>
      <t>、采用优质品牌五金配件；</t>
    </r>
    <r>
      <rPr>
        <sz val="12"/>
        <color theme="1"/>
        <rFont val="Times New Roman"/>
        <charset val="134"/>
      </rPr>
      <t xml:space="preserve">                               
4</t>
    </r>
    <r>
      <rPr>
        <sz val="12"/>
        <color theme="1"/>
        <rFont val="宋体"/>
        <charset val="134"/>
      </rPr>
      <t>、油漆采用环保油漆，光泽度好，环保无气味；</t>
    </r>
  </si>
  <si>
    <t>桌前椅</t>
  </si>
  <si>
    <t>户外椅</t>
  </si>
  <si>
    <r>
      <rPr>
        <sz val="12"/>
        <color theme="1"/>
        <rFont val="宋体"/>
        <charset val="134"/>
      </rPr>
      <t>带扶手</t>
    </r>
    <r>
      <rPr>
        <sz val="12"/>
        <color theme="1"/>
        <rFont val="Times New Roman"/>
        <charset val="134"/>
      </rPr>
      <t xml:space="preserve"> </t>
    </r>
    <r>
      <rPr>
        <sz val="12"/>
        <color theme="1"/>
        <rFont val="宋体"/>
        <charset val="134"/>
      </rPr>
      <t>椅背</t>
    </r>
  </si>
  <si>
    <r>
      <rPr>
        <sz val="12"/>
        <color theme="1"/>
        <rFont val="Times New Roman"/>
        <charset val="134"/>
      </rPr>
      <t>1.</t>
    </r>
    <r>
      <rPr>
        <sz val="12"/>
        <color theme="1"/>
        <rFont val="宋体"/>
        <charset val="134"/>
      </rPr>
      <t>管型：铝合金</t>
    </r>
    <r>
      <rPr>
        <sz val="12"/>
        <color theme="1"/>
        <rFont val="Times New Roman"/>
        <charset val="134"/>
      </rPr>
      <t xml:space="preserve"> </t>
    </r>
    <r>
      <rPr>
        <sz val="12"/>
        <color theme="1"/>
        <rFont val="宋体"/>
        <charset val="134"/>
      </rPr>
      <t>锥管（</t>
    </r>
    <r>
      <rPr>
        <sz val="12"/>
        <color theme="1"/>
        <rFont val="Times New Roman"/>
        <charset val="134"/>
      </rPr>
      <t xml:space="preserve">50-25)*25*1.2mm, </t>
    </r>
    <r>
      <rPr>
        <sz val="12"/>
        <color theme="1"/>
        <rFont val="宋体"/>
        <charset val="134"/>
      </rPr>
      <t>十字架：</t>
    </r>
    <r>
      <rPr>
        <sz val="12"/>
        <color theme="1"/>
        <rFont val="Times New Roman"/>
        <charset val="134"/>
      </rPr>
      <t>50*25*1.5mm</t>
    </r>
    <r>
      <rPr>
        <sz val="12"/>
        <color theme="1"/>
        <rFont val="宋体"/>
        <charset val="134"/>
      </rPr>
      <t>，座板：</t>
    </r>
    <r>
      <rPr>
        <sz val="12"/>
        <color theme="1"/>
        <rFont val="Times New Roman"/>
        <charset val="134"/>
      </rPr>
      <t>48*7.5mm
2.</t>
    </r>
    <r>
      <rPr>
        <sz val="12"/>
        <color theme="1"/>
        <rFont val="宋体"/>
        <charset val="134"/>
      </rPr>
      <t>表面处理：高温喷涂户外砂纹粉</t>
    </r>
    <r>
      <rPr>
        <sz val="12"/>
        <color theme="1"/>
        <rFont val="Times New Roman"/>
        <charset val="134"/>
      </rPr>
      <t>-</t>
    </r>
    <r>
      <rPr>
        <sz val="12"/>
        <color theme="1"/>
        <rFont val="宋体"/>
        <charset val="134"/>
      </rPr>
      <t>碳灰色</t>
    </r>
    <r>
      <rPr>
        <sz val="12"/>
        <color theme="1"/>
        <rFont val="Times New Roman"/>
        <charset val="134"/>
      </rPr>
      <t>PT9970
3.</t>
    </r>
    <r>
      <rPr>
        <sz val="12"/>
        <color theme="1"/>
        <rFont val="宋体"/>
        <charset val="134"/>
      </rPr>
      <t>编织：澳利芬</t>
    </r>
    <r>
      <rPr>
        <sz val="12"/>
        <color theme="1"/>
        <rFont val="Times New Roman"/>
        <charset val="134"/>
      </rPr>
      <t>Olifen</t>
    </r>
    <r>
      <rPr>
        <sz val="12"/>
        <color theme="1"/>
        <rFont val="宋体"/>
        <charset val="134"/>
      </rPr>
      <t>户外织带</t>
    </r>
    <r>
      <rPr>
        <sz val="12"/>
        <color theme="1"/>
        <rFont val="Times New Roman"/>
        <charset val="134"/>
      </rPr>
      <t xml:space="preserve"> Dia6mm, </t>
    </r>
    <r>
      <rPr>
        <sz val="12"/>
        <color theme="1"/>
        <rFont val="宋体"/>
        <charset val="134"/>
      </rPr>
      <t>深灰色</t>
    </r>
    <r>
      <rPr>
        <sz val="12"/>
        <color theme="1"/>
        <rFont val="Times New Roman"/>
        <charset val="134"/>
      </rPr>
      <t xml:space="preserve"> TF17-0612
4.</t>
    </r>
    <r>
      <rPr>
        <sz val="12"/>
        <color theme="1"/>
        <rFont val="宋体"/>
        <charset val="134"/>
      </rPr>
      <t>座垫</t>
    </r>
    <r>
      <rPr>
        <sz val="12"/>
        <color theme="1"/>
        <rFont val="Times New Roman"/>
        <charset val="134"/>
      </rPr>
      <t xml:space="preserve"> ≥5cm</t>
    </r>
    <r>
      <rPr>
        <sz val="12"/>
        <color theme="1"/>
        <rFont val="宋体"/>
        <charset val="134"/>
      </rPr>
      <t>厚，软靠垫</t>
    </r>
    <r>
      <rPr>
        <sz val="12"/>
        <color theme="1"/>
        <rFont val="Times New Roman"/>
        <charset val="134"/>
      </rPr>
      <t>≥5cm</t>
    </r>
    <r>
      <rPr>
        <sz val="12"/>
        <color theme="1"/>
        <rFont val="宋体"/>
        <charset val="134"/>
      </rPr>
      <t>，软海棉</t>
    </r>
    <r>
      <rPr>
        <sz val="12"/>
        <color theme="1"/>
        <rFont val="Times New Roman"/>
        <charset val="134"/>
      </rPr>
      <t xml:space="preserve">
5.</t>
    </r>
    <r>
      <rPr>
        <sz val="12"/>
        <color theme="1"/>
        <rFont val="宋体"/>
        <charset val="134"/>
      </rPr>
      <t>面料：国产常规防泼水户外布</t>
    </r>
    <r>
      <rPr>
        <sz val="12"/>
        <color theme="1"/>
        <rFont val="Times New Roman"/>
        <charset val="134"/>
      </rPr>
      <t xml:space="preserve"> </t>
    </r>
    <r>
      <rPr>
        <sz val="12"/>
        <color theme="1"/>
        <rFont val="宋体"/>
        <charset val="134"/>
      </rPr>
      <t>灰麻色</t>
    </r>
    <r>
      <rPr>
        <sz val="12"/>
        <color theme="1"/>
        <rFont val="Times New Roman"/>
        <charset val="134"/>
      </rPr>
      <t>B*4015
6.</t>
    </r>
    <r>
      <rPr>
        <sz val="12"/>
        <color theme="1"/>
        <rFont val="宋体"/>
        <charset val="134"/>
      </rPr>
      <t>内料：中高密度海棉</t>
    </r>
    <r>
      <rPr>
        <sz val="12"/>
        <color theme="1"/>
        <rFont val="Times New Roman"/>
        <charset val="134"/>
      </rPr>
      <t>+</t>
    </r>
    <r>
      <rPr>
        <sz val="12"/>
        <color theme="1"/>
        <rFont val="宋体"/>
        <charset val="134"/>
      </rPr>
      <t>松棉，里布内胆，防水工艺</t>
    </r>
    <r>
      <rPr>
        <sz val="12"/>
        <color theme="1"/>
        <rFont val="Times New Roman"/>
        <charset val="134"/>
      </rPr>
      <t xml:space="preserve">
7.</t>
    </r>
    <r>
      <rPr>
        <sz val="12"/>
        <color theme="1"/>
        <rFont val="宋体"/>
        <charset val="134"/>
      </rPr>
      <t>结构：上下拆装</t>
    </r>
    <r>
      <rPr>
        <sz val="12"/>
        <color theme="1"/>
        <rFont val="Times New Roman"/>
        <charset val="134"/>
      </rPr>
      <t xml:space="preserve">
8.</t>
    </r>
    <r>
      <rPr>
        <sz val="12"/>
        <color theme="1"/>
        <rFont val="宋体"/>
        <charset val="134"/>
      </rPr>
      <t>配不锈钢螺丝及垫片</t>
    </r>
    <r>
      <rPr>
        <sz val="12"/>
        <color theme="1"/>
        <rFont val="Times New Roman"/>
        <charset val="134"/>
      </rPr>
      <t xml:space="preserve"> </t>
    </r>
  </si>
  <si>
    <t>活动椅</t>
  </si>
  <si>
    <t>通风座椅</t>
  </si>
  <si>
    <t xml:space="preserve">560*650*950mm </t>
  </si>
  <si>
    <r>
      <rPr>
        <sz val="12"/>
        <color theme="1"/>
        <rFont val="宋体"/>
        <charset val="134"/>
      </rPr>
      <t>侧边为实木侧框，软</t>
    </r>
    <r>
      <rPr>
        <sz val="12"/>
        <color theme="1"/>
        <rFont val="Times New Roman"/>
        <charset val="134"/>
      </rPr>
      <t xml:space="preserve"> </t>
    </r>
    <r>
      <rPr>
        <sz val="12"/>
        <color theme="1"/>
        <rFont val="宋体"/>
        <charset val="134"/>
      </rPr>
      <t>包为定型棉加绒麻阻</t>
    </r>
    <r>
      <rPr>
        <sz val="12"/>
        <color theme="1"/>
        <rFont val="Times New Roman"/>
        <charset val="134"/>
      </rPr>
      <t xml:space="preserve"> </t>
    </r>
    <r>
      <rPr>
        <sz val="12"/>
        <color theme="1"/>
        <rFont val="宋体"/>
        <charset val="134"/>
      </rPr>
      <t>燃面料，座背板采用</t>
    </r>
    <r>
      <rPr>
        <sz val="12"/>
        <color theme="1"/>
        <rFont val="Times New Roman"/>
        <charset val="134"/>
      </rPr>
      <t xml:space="preserve"> </t>
    </r>
    <r>
      <rPr>
        <sz val="12"/>
        <color theme="1"/>
        <rFont val="宋体"/>
        <charset val="134"/>
      </rPr>
      <t>实木多层板。配置小</t>
    </r>
    <r>
      <rPr>
        <sz val="12"/>
        <color theme="1"/>
        <rFont val="Times New Roman"/>
        <charset val="134"/>
      </rPr>
      <t xml:space="preserve"> </t>
    </r>
    <r>
      <rPr>
        <sz val="12"/>
        <color theme="1"/>
        <rFont val="宋体"/>
        <charset val="134"/>
      </rPr>
      <t>桌板，小桌板收纳槽</t>
    </r>
    <r>
      <rPr>
        <sz val="12"/>
        <color theme="1"/>
        <rFont val="Times New Roman"/>
        <charset val="134"/>
      </rPr>
      <t xml:space="preserve"> </t>
    </r>
    <r>
      <rPr>
        <sz val="12"/>
        <color theme="1"/>
        <rFont val="宋体"/>
        <charset val="134"/>
      </rPr>
      <t>内需配置减震海绵。</t>
    </r>
    <r>
      <rPr>
        <sz val="12"/>
        <color theme="1"/>
        <rFont val="Times New Roman"/>
        <charset val="134"/>
      </rPr>
      <t xml:space="preserve"> </t>
    </r>
    <r>
      <rPr>
        <sz val="12"/>
        <color theme="1"/>
        <rFont val="宋体"/>
        <charset val="134"/>
      </rPr>
      <t>座椅下方设通风立</t>
    </r>
    <r>
      <rPr>
        <sz val="12"/>
        <color theme="1"/>
        <rFont val="Times New Roman"/>
        <charset val="134"/>
      </rPr>
      <t xml:space="preserve"> </t>
    </r>
    <r>
      <rPr>
        <sz val="12"/>
        <color theme="1"/>
        <rFont val="宋体"/>
        <charset val="134"/>
      </rPr>
      <t>柱，通风口需设置调</t>
    </r>
    <r>
      <rPr>
        <sz val="12"/>
        <color theme="1"/>
        <rFont val="Times New Roman"/>
        <charset val="134"/>
      </rPr>
      <t xml:space="preserve"> </t>
    </r>
    <r>
      <rPr>
        <sz val="12"/>
        <color theme="1"/>
        <rFont val="宋体"/>
        <charset val="134"/>
      </rPr>
      <t>节阀。</t>
    </r>
  </si>
  <si>
    <t>洗澡凳</t>
  </si>
  <si>
    <t>常规</t>
  </si>
  <si>
    <t>木质</t>
  </si>
  <si>
    <t>三、柜子类</t>
  </si>
  <si>
    <r>
      <rPr>
        <sz val="12"/>
        <color theme="1"/>
        <rFont val="Times New Roman"/>
        <charset val="134"/>
      </rPr>
      <t>3</t>
    </r>
    <r>
      <rPr>
        <sz val="12"/>
        <color theme="1"/>
        <rFont val="宋体"/>
        <charset val="134"/>
      </rPr>
      <t>门文件柜</t>
    </r>
  </si>
  <si>
    <r>
      <rPr>
        <sz val="12"/>
        <color theme="1"/>
        <rFont val="宋体"/>
        <charset val="134"/>
      </rPr>
      <t>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</si>
  <si>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基材、铁皮</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</si>
  <si>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r>
      <rPr>
        <sz val="12"/>
        <color theme="1"/>
        <rFont val="Times New Roman"/>
        <charset val="134"/>
      </rPr>
      <t>L</t>
    </r>
    <r>
      <rPr>
        <sz val="12"/>
        <color theme="1"/>
        <rFont val="宋体"/>
        <charset val="134"/>
      </rPr>
      <t>型治疗组合柜</t>
    </r>
  </si>
  <si>
    <r>
      <rPr>
        <sz val="12"/>
        <color theme="1"/>
        <rFont val="Times New Roman"/>
        <charset val="134"/>
      </rPr>
      <t xml:space="preserve"> </t>
    </r>
    <r>
      <rPr>
        <sz val="12"/>
        <color theme="1"/>
        <rFont val="宋体"/>
        <charset val="134"/>
      </rPr>
      <t>上吊柜可下拉</t>
    </r>
    <r>
      <rPr>
        <sz val="12"/>
        <color theme="1"/>
        <rFont val="Times New Roman"/>
        <charset val="134"/>
      </rPr>
      <t xml:space="preserve"> </t>
    </r>
    <r>
      <rPr>
        <sz val="12"/>
        <color theme="1"/>
        <rFont val="宋体"/>
        <charset val="134"/>
      </rPr>
      <t>下台面柜</t>
    </r>
    <r>
      <rPr>
        <sz val="12"/>
        <color theme="1"/>
        <rFont val="Times New Roman"/>
        <charset val="134"/>
      </rPr>
      <t xml:space="preserve"> </t>
    </r>
    <r>
      <rPr>
        <sz val="12"/>
        <color theme="1"/>
        <rFont val="宋体"/>
        <charset val="134"/>
      </rPr>
      <t>换药室（根据现场实际测量定制）</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</si>
  <si>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r>
      <rPr>
        <sz val="12"/>
        <color theme="1"/>
        <rFont val="Times New Roman"/>
        <charset val="134"/>
      </rPr>
      <t xml:space="preserve">
5</t>
    </r>
    <r>
      <rPr>
        <sz val="12"/>
        <color theme="1"/>
        <rFont val="宋体"/>
        <charset val="134"/>
      </rPr>
      <t>、台面医用级纯亚克力台面，厚度</t>
    </r>
    <r>
      <rPr>
        <sz val="12"/>
        <color theme="1"/>
        <rFont val="Times New Roman"/>
        <charset val="134"/>
      </rPr>
      <t>≥12mm</t>
    </r>
    <r>
      <rPr>
        <sz val="12"/>
        <color theme="1"/>
        <rFont val="宋体"/>
        <charset val="134"/>
      </rPr>
      <t>。</t>
    </r>
  </si>
  <si>
    <t>办公柜</t>
  </si>
  <si>
    <r>
      <rPr>
        <sz val="12"/>
        <color theme="1"/>
        <rFont val="宋体"/>
        <charset val="134"/>
      </rPr>
      <t>根据护士站范围定制</t>
    </r>
  </si>
  <si>
    <t>米</t>
  </si>
  <si>
    <t>保密文件柜</t>
  </si>
  <si>
    <r>
      <rPr>
        <sz val="12"/>
        <color theme="1"/>
        <rFont val="宋体"/>
        <charset val="134"/>
      </rPr>
      <t>国密、蓝盾、指纹锁</t>
    </r>
    <r>
      <rPr>
        <sz val="12"/>
        <color theme="1"/>
        <rFont val="Times New Roman"/>
        <charset val="134"/>
      </rPr>
      <t>+</t>
    </r>
    <r>
      <rPr>
        <sz val="12"/>
        <color theme="1"/>
        <rFont val="宋体"/>
        <charset val="134"/>
      </rPr>
      <t>电子密码、双开门</t>
    </r>
  </si>
  <si>
    <t>冷轧钢板</t>
  </si>
  <si>
    <t>台</t>
  </si>
  <si>
    <t>保险柜</t>
  </si>
  <si>
    <r>
      <rPr>
        <sz val="12"/>
        <color theme="1"/>
        <rFont val="宋体"/>
        <charset val="134"/>
      </rPr>
      <t>长</t>
    </r>
    <r>
      <rPr>
        <sz val="12"/>
        <color theme="1"/>
        <rFont val="Times New Roman"/>
        <charset val="134"/>
      </rPr>
      <t>600mm</t>
    </r>
    <r>
      <rPr>
        <sz val="12"/>
        <color theme="1"/>
        <rFont val="宋体"/>
        <charset val="134"/>
      </rPr>
      <t>；宽</t>
    </r>
    <r>
      <rPr>
        <sz val="12"/>
        <color theme="1"/>
        <rFont val="Times New Roman"/>
        <charset val="134"/>
      </rPr>
      <t>560mm</t>
    </r>
    <r>
      <rPr>
        <sz val="12"/>
        <color theme="1"/>
        <rFont val="宋体"/>
        <charset val="134"/>
      </rPr>
      <t>；高</t>
    </r>
    <r>
      <rPr>
        <sz val="12"/>
        <color theme="1"/>
        <rFont val="Times New Roman"/>
        <charset val="134"/>
      </rPr>
      <t>1500mm</t>
    </r>
    <r>
      <rPr>
        <sz val="12"/>
        <color theme="1"/>
        <rFont val="宋体"/>
        <charset val="134"/>
      </rPr>
      <t>；或根据现场实际测量定制</t>
    </r>
  </si>
  <si>
    <t>高强度低碳合金钢</t>
  </si>
  <si>
    <t>壁柜</t>
  </si>
  <si>
    <r>
      <rPr>
        <sz val="12"/>
        <color theme="1"/>
        <rFont val="宋体"/>
        <charset val="134"/>
      </rPr>
      <t>定制，嵌入式，根据后方或侧方墙面长宽设置整面柜子</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</si>
  <si>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</si>
  <si>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t>餐柜</t>
  </si>
  <si>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r>
      <rPr>
        <sz val="12"/>
        <color theme="1"/>
        <rFont val="Times New Roman"/>
        <charset val="134"/>
      </rPr>
      <t xml:space="preserve">
5</t>
    </r>
    <r>
      <rPr>
        <sz val="12"/>
        <color theme="1"/>
        <rFont val="宋体"/>
        <charset val="134"/>
      </rPr>
      <t>、台面医用级人造大理石，厚度</t>
    </r>
    <r>
      <rPr>
        <sz val="12"/>
        <color theme="1"/>
        <rFont val="Times New Roman"/>
        <charset val="134"/>
      </rPr>
      <t>12mm</t>
    </r>
    <r>
      <rPr>
        <sz val="12"/>
        <color theme="1"/>
        <rFont val="宋体"/>
        <charset val="134"/>
      </rPr>
      <t>。</t>
    </r>
  </si>
  <si>
    <t>茶水柜</t>
  </si>
  <si>
    <r>
      <rPr>
        <sz val="12"/>
        <color theme="1"/>
        <rFont val="宋体"/>
        <charset val="134"/>
      </rPr>
      <t>茶水柜：长</t>
    </r>
    <r>
      <rPr>
        <sz val="12"/>
        <color theme="1"/>
        <rFont val="Times New Roman"/>
        <charset val="134"/>
      </rPr>
      <t xml:space="preserve"> 1</t>
    </r>
    <r>
      <rPr>
        <sz val="12"/>
        <color theme="1"/>
        <rFont val="宋体"/>
        <charset val="134"/>
      </rPr>
      <t>米，宽</t>
    </r>
    <r>
      <rPr>
        <sz val="12"/>
        <color theme="1"/>
        <rFont val="Times New Roman"/>
        <charset val="134"/>
      </rPr>
      <t xml:space="preserve"> 0.4</t>
    </r>
    <r>
      <rPr>
        <sz val="12"/>
        <color theme="1"/>
        <rFont val="宋体"/>
        <charset val="134"/>
      </rPr>
      <t>米，高</t>
    </r>
    <r>
      <rPr>
        <sz val="12"/>
        <color theme="1"/>
        <rFont val="Times New Roman"/>
        <charset val="134"/>
      </rPr>
      <t xml:space="preserve"> 0.9</t>
    </r>
    <r>
      <rPr>
        <sz val="12"/>
        <color theme="1"/>
        <rFont val="宋体"/>
        <charset val="134"/>
      </rPr>
      <t>米；或根据现场实际测量定制</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</si>
  <si>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工艺：</t>
    </r>
    <r>
      <rPr>
        <sz val="12"/>
        <color theme="1"/>
        <rFont val="Times New Roman"/>
        <charset val="134"/>
      </rPr>
      <t xml:space="preserve"> </t>
    </r>
    <r>
      <rPr>
        <sz val="12"/>
        <color theme="1"/>
        <rFont val="宋体"/>
        <charset val="134"/>
      </rPr>
      <t>门板采用</t>
    </r>
    <r>
      <rPr>
        <sz val="12"/>
        <color theme="1"/>
        <rFont val="Times New Roman"/>
        <charset val="134"/>
      </rPr>
      <t>45 °</t>
    </r>
    <r>
      <rPr>
        <sz val="12"/>
        <color theme="1"/>
        <rFont val="宋体"/>
        <charset val="134"/>
      </rPr>
      <t>斜切式隐形拉手，开启更简便，将突兀的拉手隐藏后，简洁大方；</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(TP-11A</t>
    </r>
    <r>
      <rPr>
        <sz val="12"/>
        <color theme="1"/>
        <rFont val="宋体"/>
        <charset val="134"/>
      </rPr>
      <t>型柜底支撑</t>
    </r>
    <r>
      <rPr>
        <sz val="12"/>
        <color theme="1"/>
        <rFont val="Times New Roman"/>
        <charset val="134"/>
      </rPr>
      <t>)
4.</t>
    </r>
    <r>
      <rPr>
        <sz val="12"/>
        <color theme="1"/>
        <rFont val="宋体"/>
        <charset val="134"/>
      </rPr>
      <t>锁具：优质品牌锁具</t>
    </r>
    <r>
      <rPr>
        <sz val="12"/>
        <color theme="1"/>
        <rFont val="Times New Roman"/>
        <charset val="134"/>
      </rPr>
      <t xml:space="preserve">
5.</t>
    </r>
    <r>
      <rPr>
        <sz val="12"/>
        <color theme="1"/>
        <rFont val="宋体"/>
        <charset val="134"/>
      </rPr>
      <t>内部结构：</t>
    </r>
    <r>
      <rPr>
        <sz val="12"/>
        <color theme="1"/>
        <rFont val="Times New Roman"/>
        <charset val="134"/>
      </rPr>
      <t xml:space="preserve"> </t>
    </r>
    <r>
      <rPr>
        <sz val="12"/>
        <color theme="1"/>
        <rFont val="宋体"/>
        <charset val="134"/>
      </rPr>
      <t>内置一块活动层板</t>
    </r>
  </si>
  <si>
    <t>陈列柜</t>
  </si>
  <si>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0.55</t>
    </r>
    <r>
      <rPr>
        <sz val="12"/>
        <color theme="1"/>
        <rFont val="宋体"/>
        <charset val="134"/>
      </rPr>
      <t>米，高</t>
    </r>
    <r>
      <rPr>
        <sz val="12"/>
        <color theme="1"/>
        <rFont val="Times New Roman"/>
        <charset val="134"/>
      </rPr>
      <t>2.4</t>
    </r>
    <r>
      <rPr>
        <sz val="12"/>
        <color theme="1"/>
        <rFont val="宋体"/>
        <charset val="134"/>
      </rPr>
      <t>米</t>
    </r>
  </si>
  <si>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t>
    </r>
    <r>
      <rPr>
        <sz val="12"/>
        <color theme="1"/>
        <rFont val="Times New Roman"/>
        <charset val="134"/>
      </rPr>
      <t xml:space="preserve">                                                                                                                                                                                                             2</t>
    </r>
    <r>
      <rPr>
        <sz val="12"/>
        <color theme="1"/>
        <rFont val="宋体"/>
        <charset val="134"/>
      </rPr>
      <t>、焊接光滑无毛刺，表面抛光处理，抗腐蚀易清洗，整体设计实用而坚固、工艺精致美观、操作灵活方便，制作工艺采用激光设备切割、数控设备折弯，使产品更具流线性，整体坚实稳固。</t>
    </r>
  </si>
  <si>
    <t>储物柜</t>
  </si>
  <si>
    <r>
      <rPr>
        <sz val="12"/>
        <color theme="1"/>
        <rFont val="宋体"/>
        <charset val="134"/>
      </rPr>
      <t>采用</t>
    </r>
    <r>
      <rPr>
        <sz val="12"/>
        <color theme="1"/>
        <rFont val="Times New Roman"/>
        <charset val="134"/>
      </rPr>
      <t>≥1.0mm</t>
    </r>
    <r>
      <rPr>
        <sz val="12"/>
        <color theme="1"/>
        <rFont val="宋体"/>
        <charset val="134"/>
      </rPr>
      <t>一级电解钢板</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</si>
  <si>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</si>
  <si>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存物柜</t>
  </si>
  <si>
    <r>
      <rPr>
        <sz val="12"/>
        <color theme="1"/>
        <rFont val="宋体"/>
        <charset val="134"/>
      </rPr>
      <t>大约需要</t>
    </r>
    <r>
      <rPr>
        <sz val="12"/>
        <color theme="1"/>
        <rFont val="Times New Roman"/>
        <charset val="134"/>
      </rPr>
      <t>50</t>
    </r>
    <r>
      <rPr>
        <sz val="12"/>
        <color theme="1"/>
        <rFont val="宋体"/>
        <charset val="134"/>
      </rPr>
      <t>格</t>
    </r>
  </si>
  <si>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、拉手：一字折弯暗拉手。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</si>
  <si>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地柜</t>
  </si>
  <si>
    <t>1000W*500D*900H</t>
  </si>
  <si>
    <t>电视柜</t>
  </si>
  <si>
    <t>1800*400*420</t>
  </si>
  <si>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r>
      <rPr>
        <sz val="12"/>
        <color theme="1"/>
        <rFont val="Times New Roman"/>
        <charset val="134"/>
      </rPr>
      <t xml:space="preserve">
6</t>
    </r>
    <r>
      <rPr>
        <sz val="12"/>
        <color theme="1"/>
        <rFont val="宋体"/>
        <charset val="134"/>
      </rPr>
      <t>、脚架：采用木质脚架。</t>
    </r>
  </si>
  <si>
    <t>防磁柜</t>
  </si>
  <si>
    <t>钢</t>
  </si>
  <si>
    <t>防盗柜</t>
  </si>
  <si>
    <r>
      <rPr>
        <sz val="12"/>
        <color theme="1"/>
        <rFont val="宋体"/>
        <charset val="134"/>
      </rPr>
      <t>定制，可容纳</t>
    </r>
    <r>
      <rPr>
        <sz val="12"/>
        <color theme="1"/>
        <rFont val="Times New Roman"/>
        <charset val="134"/>
      </rPr>
      <t>6</t>
    </r>
    <r>
      <rPr>
        <sz val="12"/>
        <color theme="1"/>
        <rFont val="宋体"/>
        <charset val="134"/>
      </rPr>
      <t>个保险柜</t>
    </r>
  </si>
  <si>
    <t>更衣柜</t>
  </si>
  <si>
    <r>
      <rPr>
        <sz val="12"/>
        <color theme="1"/>
        <rFont val="Times New Roman"/>
        <charset val="134"/>
      </rPr>
      <t>1</t>
    </r>
    <r>
      <rPr>
        <sz val="12"/>
        <color theme="1"/>
        <rFont val="宋体"/>
        <charset val="134"/>
      </rPr>
      <t>、材料：</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）钢材：采用</t>
    </r>
    <r>
      <rPr>
        <sz val="12"/>
        <color theme="1"/>
        <rFont val="Times New Roman"/>
        <charset val="134"/>
      </rPr>
      <t>SECC</t>
    </r>
    <r>
      <rPr>
        <sz val="12"/>
        <color theme="1"/>
        <rFont val="宋体"/>
        <charset val="134"/>
      </rPr>
      <t>双面电解钢板，主体钢板（柜体、层板、背板）厚度</t>
    </r>
    <r>
      <rPr>
        <sz val="12"/>
        <color theme="1"/>
        <rFont val="Times New Roman"/>
        <charset val="134"/>
      </rPr>
      <t>≥1.0mm</t>
    </r>
    <r>
      <rPr>
        <sz val="12"/>
        <color theme="1"/>
        <rFont val="宋体"/>
        <charset val="134"/>
      </rPr>
      <t>。钢材符合</t>
    </r>
    <r>
      <rPr>
        <sz val="12"/>
        <color theme="1"/>
        <rFont val="Times New Roman"/>
        <charset val="134"/>
      </rPr>
      <t>QB/T3826--1999</t>
    </r>
    <r>
      <rPr>
        <sz val="12"/>
        <color theme="1"/>
        <rFont val="宋体"/>
        <charset val="134"/>
      </rPr>
      <t>《轻工产品金属镀层和化学处理层的耐腐蚀性试验方法中性盐雾试验</t>
    </r>
    <r>
      <rPr>
        <sz val="12"/>
        <color theme="1"/>
        <rFont val="Times New Roman"/>
        <charset val="134"/>
      </rPr>
      <t>(NSS)</t>
    </r>
    <r>
      <rPr>
        <sz val="12"/>
        <color theme="1"/>
        <rFont val="宋体"/>
        <charset val="134"/>
      </rPr>
      <t>法》，</t>
    </r>
    <r>
      <rPr>
        <sz val="12"/>
        <color theme="1"/>
        <rFont val="Times New Roman"/>
        <charset val="134"/>
      </rPr>
      <t>QB/T3832-1999</t>
    </r>
    <r>
      <rPr>
        <sz val="12"/>
        <color theme="1"/>
        <rFont val="宋体"/>
        <charset val="134"/>
      </rPr>
      <t>《轻工产品金属镀层腐蚀试验结果的评价》，耐腐蚀等级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）金属表面处理：表面脱脂、水洗、酸洗、水洗中和等过程后，经环氧树脂有色粉末静电喷涂，在高温烘箱内固定成光滑表面。粉末涂料符合</t>
    </r>
    <r>
      <rPr>
        <sz val="12"/>
        <color theme="1"/>
        <rFont val="Times New Roman"/>
        <charset val="134"/>
      </rPr>
      <t>HG/T2006-2022</t>
    </r>
    <r>
      <rPr>
        <sz val="12"/>
        <color theme="1"/>
        <rFont val="宋体"/>
        <charset val="134"/>
      </rPr>
      <t>《热固性和热塑性粉末涂料》。</t>
    </r>
    <r>
      <rPr>
        <sz val="12"/>
        <color theme="1"/>
        <rFont val="Times New Roman"/>
        <charset val="134"/>
      </rPr>
      <t xml:space="preserve">
2</t>
    </r>
    <r>
      <rPr>
        <sz val="12"/>
        <color theme="1"/>
        <rFont val="宋体"/>
        <charset val="134"/>
      </rPr>
      <t>、整体工艺：</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）采用双层门板、抽板设计；门框加减震垫，关门静音。柜门内置磁吸功能；柜门采用门轴连接方式，门轴连接件直径为</t>
    </r>
    <r>
      <rPr>
        <sz val="12"/>
        <color theme="1"/>
        <rFont val="Times New Roman"/>
        <charset val="134"/>
      </rPr>
      <t>≥4.0mm</t>
    </r>
    <r>
      <rPr>
        <sz val="12"/>
        <color theme="1"/>
        <rFont val="宋体"/>
        <charset val="134"/>
      </rPr>
      <t>，柜门带有透气孔。</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）活动层板四边折弯，可自由调节高度，层板挂钩采用</t>
    </r>
    <r>
      <rPr>
        <sz val="12"/>
        <color theme="1"/>
        <rFont val="Times New Roman"/>
        <charset val="134"/>
      </rPr>
      <t xml:space="preserve"> 2.0mm </t>
    </r>
    <r>
      <rPr>
        <sz val="12"/>
        <color theme="1"/>
        <rFont val="宋体"/>
        <charset val="134"/>
      </rPr>
      <t>厚</t>
    </r>
    <r>
      <rPr>
        <sz val="12"/>
        <color theme="1"/>
        <rFont val="Times New Roman"/>
        <charset val="134"/>
      </rPr>
      <t>316#</t>
    </r>
    <r>
      <rPr>
        <sz val="12"/>
        <color theme="1"/>
        <rFont val="宋体"/>
        <charset val="134"/>
      </rPr>
      <t>不锈钢制作，可自由拆卸，逐级调整高度；底部配有加强筋。</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）采用隐藏式卷边拉手，折弯一体成型。</t>
    </r>
    <r>
      <rPr>
        <sz val="12"/>
        <color theme="1"/>
        <rFont val="Times New Roman"/>
        <charset val="134"/>
      </rPr>
      <t xml:space="preserve">
3</t>
    </r>
    <r>
      <rPr>
        <sz val="12"/>
        <color theme="1"/>
        <rFont val="宋体"/>
        <charset val="134"/>
      </rPr>
      <t>、配置：配有掩门，柜门有锁、柜门上配标签卡槽、。柜体底部采用厚度</t>
    </r>
    <r>
      <rPr>
        <sz val="12"/>
        <color theme="1"/>
        <rFont val="Times New Roman"/>
        <charset val="134"/>
      </rPr>
      <t>≥1.0mm</t>
    </r>
    <r>
      <rPr>
        <sz val="12"/>
        <color theme="1"/>
        <rFont val="宋体"/>
        <charset val="134"/>
      </rPr>
      <t>的</t>
    </r>
    <r>
      <rPr>
        <sz val="12"/>
        <color theme="1"/>
        <rFont val="Times New Roman"/>
        <charset val="134"/>
      </rPr>
      <t>316#</t>
    </r>
    <r>
      <rPr>
        <sz val="12"/>
        <color theme="1"/>
        <rFont val="宋体"/>
        <charset val="134"/>
      </rPr>
      <t>不锈钢踢脚线，</t>
    </r>
    <r>
      <rPr>
        <sz val="12"/>
        <color theme="1"/>
        <rFont val="Times New Roman"/>
        <charset val="134"/>
      </rPr>
      <t>≥150mm</t>
    </r>
    <r>
      <rPr>
        <sz val="12"/>
        <color theme="1"/>
        <rFont val="宋体"/>
        <charset val="134"/>
      </rPr>
      <t>高。根据采购方需求深化设计。</t>
    </r>
    <r>
      <rPr>
        <sz val="12"/>
        <color theme="1"/>
        <rFont val="Times New Roman"/>
        <charset val="134"/>
      </rPr>
      <t xml:space="preserve">
5</t>
    </r>
    <r>
      <rPr>
        <sz val="12"/>
        <color theme="1"/>
        <rFont val="宋体"/>
        <charset val="134"/>
      </rPr>
      <t>、成品验收标准：</t>
    </r>
    <r>
      <rPr>
        <sz val="12"/>
        <color theme="1"/>
        <rFont val="Times New Roman"/>
        <charset val="134"/>
      </rPr>
      <t xml:space="preserve">QB∕T 1951.2-2013 </t>
    </r>
    <r>
      <rPr>
        <sz val="12"/>
        <color theme="1"/>
        <rFont val="宋体"/>
        <charset val="134"/>
      </rPr>
      <t>《金属家具质量检验及质量评定》、</t>
    </r>
    <r>
      <rPr>
        <sz val="12"/>
        <color theme="1"/>
        <rFont val="Times New Roman"/>
        <charset val="134"/>
      </rPr>
      <t>GB 3325-2017</t>
    </r>
    <r>
      <rPr>
        <sz val="12"/>
        <color theme="1"/>
        <rFont val="宋体"/>
        <charset val="134"/>
      </rPr>
      <t>《金属家具通用技术条件》、</t>
    </r>
    <r>
      <rPr>
        <sz val="12"/>
        <color theme="1"/>
        <rFont val="Times New Roman"/>
        <charset val="134"/>
      </rPr>
      <t>GB/T 35607-2017</t>
    </r>
    <r>
      <rPr>
        <sz val="12"/>
        <color theme="1"/>
        <rFont val="宋体"/>
        <charset val="134"/>
      </rPr>
      <t>《绿色产品评价</t>
    </r>
    <r>
      <rPr>
        <sz val="12"/>
        <color theme="1"/>
        <rFont val="Times New Roman"/>
        <charset val="134"/>
      </rPr>
      <t xml:space="preserve"> </t>
    </r>
    <r>
      <rPr>
        <sz val="12"/>
        <color theme="1"/>
        <rFont val="宋体"/>
        <charset val="134"/>
      </rPr>
      <t>家具》。</t>
    </r>
  </si>
  <si>
    <t>三门柜</t>
  </si>
  <si>
    <r>
      <rPr>
        <sz val="12"/>
        <color theme="1"/>
        <rFont val="宋体"/>
        <charset val="134"/>
      </rPr>
      <t>常规或根据现场实际测量定制</t>
    </r>
  </si>
  <si>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r>
      <rPr>
        <sz val="12"/>
        <color theme="1"/>
        <rFont val="Times New Roman"/>
        <charset val="134"/>
      </rPr>
      <t xml:space="preserve">
7.</t>
    </r>
    <r>
      <rPr>
        <sz val="12"/>
        <color theme="1"/>
        <rFont val="宋体"/>
        <charset val="134"/>
      </rPr>
      <t>红木文件柜</t>
    </r>
  </si>
  <si>
    <t>实验台柜</t>
  </si>
  <si>
    <r>
      <rPr>
        <sz val="12"/>
        <color theme="1"/>
        <rFont val="Times New Roman"/>
        <charset val="134"/>
      </rPr>
      <t>5000*750*850</t>
    </r>
    <r>
      <rPr>
        <sz val="12"/>
        <color theme="1"/>
        <rFont val="宋体"/>
        <charset val="134"/>
      </rPr>
      <t>（或根据现场实际测量定制）</t>
    </r>
  </si>
  <si>
    <r>
      <rPr>
        <sz val="12"/>
        <color theme="1"/>
        <rFont val="Times New Roman"/>
        <charset val="134"/>
      </rPr>
      <t xml:space="preserve">1. </t>
    </r>
    <r>
      <rPr>
        <sz val="12"/>
        <color theme="1"/>
        <rFont val="宋体"/>
        <charset val="134"/>
      </rPr>
      <t>冷轧钢柜体</t>
    </r>
    <r>
      <rPr>
        <sz val="12"/>
        <color theme="1"/>
        <rFont val="Times New Roman"/>
        <charset val="134"/>
      </rPr>
      <t>+</t>
    </r>
    <r>
      <rPr>
        <sz val="12"/>
        <color theme="1"/>
        <rFont val="宋体"/>
        <charset val="134"/>
      </rPr>
      <t>陶瓷台面</t>
    </r>
    <r>
      <rPr>
        <sz val="12"/>
        <color theme="1"/>
        <rFont val="Times New Roman"/>
        <charset val="134"/>
      </rPr>
      <t xml:space="preserve">
2. </t>
    </r>
    <r>
      <rPr>
        <sz val="12"/>
        <color theme="1"/>
        <rFont val="宋体"/>
        <charset val="134"/>
      </rPr>
      <t>台面：采用陶瓷板台面，由专业生产厂家用</t>
    </r>
    <r>
      <rPr>
        <sz val="12"/>
        <color theme="1"/>
        <rFont val="Times New Roman"/>
        <charset val="134"/>
      </rPr>
      <t>CNC</t>
    </r>
    <r>
      <rPr>
        <sz val="12"/>
        <color theme="1"/>
        <rFont val="宋体"/>
        <charset val="134"/>
      </rPr>
      <t>机械加工而成。</t>
    </r>
    <r>
      <rPr>
        <sz val="12"/>
        <color theme="1"/>
        <rFont val="Times New Roman"/>
        <charset val="134"/>
      </rPr>
      <t xml:space="preserve">
3.</t>
    </r>
    <r>
      <rPr>
        <sz val="12"/>
        <color theme="1"/>
        <rFont val="宋体"/>
        <charset val="134"/>
      </rPr>
      <t>柜体：采用</t>
    </r>
    <r>
      <rPr>
        <sz val="12"/>
        <color theme="1"/>
        <rFont val="Times New Roman"/>
        <charset val="134"/>
      </rPr>
      <t>1.0mm</t>
    </r>
    <r>
      <rPr>
        <sz val="12"/>
        <color theme="1"/>
        <rFont val="宋体"/>
        <charset val="134"/>
      </rPr>
      <t>优质冷轧钢板，采用二氧化碳保护焊焊接，边缘打磨处理，表面经酸洗、磷化及环氧树脂户外粉静电喷涂，具备较强的耐酸碱防护能力。</t>
    </r>
    <r>
      <rPr>
        <sz val="12"/>
        <color theme="1"/>
        <rFont val="Times New Roman"/>
        <charset val="134"/>
      </rPr>
      <t xml:space="preserve">
4</t>
    </r>
    <r>
      <rPr>
        <sz val="12"/>
        <color theme="1"/>
        <rFont val="宋体"/>
        <charset val="134"/>
      </rPr>
      <t>、含一套</t>
    </r>
    <r>
      <rPr>
        <sz val="12"/>
        <color theme="1"/>
        <rFont val="Times New Roman"/>
        <charset val="134"/>
      </rPr>
      <t>86</t>
    </r>
    <r>
      <rPr>
        <sz val="12"/>
        <color theme="1"/>
        <rFont val="宋体"/>
        <charset val="134"/>
      </rPr>
      <t>插座</t>
    </r>
  </si>
  <si>
    <t>试剂样品柜</t>
  </si>
  <si>
    <t>900*450*1800mm</t>
  </si>
  <si>
    <r>
      <rPr>
        <sz val="12"/>
        <color theme="1"/>
        <rFont val="Times New Roman"/>
        <charset val="134"/>
      </rPr>
      <t>1</t>
    </r>
    <r>
      <rPr>
        <sz val="12"/>
        <color theme="1"/>
        <rFont val="宋体"/>
        <charset val="134"/>
      </rPr>
      <t>、柜体：采用</t>
    </r>
    <r>
      <rPr>
        <sz val="12"/>
        <color theme="1"/>
        <rFont val="Times New Roman"/>
        <charset val="134"/>
      </rPr>
      <t>1.0mm</t>
    </r>
    <r>
      <rPr>
        <sz val="12"/>
        <color theme="1"/>
        <rFont val="宋体"/>
        <charset val="134"/>
      </rPr>
      <t>一级电解钢板。</t>
    </r>
    <r>
      <rPr>
        <sz val="12"/>
        <color theme="1"/>
        <rFont val="Times New Roman"/>
        <charset val="134"/>
      </rPr>
      <t xml:space="preserve">
2</t>
    </r>
    <r>
      <rPr>
        <sz val="12"/>
        <color theme="1"/>
        <rFont val="宋体"/>
        <charset val="134"/>
      </rPr>
      <t>、门板：采用一级电解钢板。</t>
    </r>
    <r>
      <rPr>
        <sz val="12"/>
        <color theme="1"/>
        <rFont val="Times New Roman"/>
        <charset val="134"/>
      </rPr>
      <t xml:space="preserve">
3</t>
    </r>
    <r>
      <rPr>
        <sz val="12"/>
        <color theme="1"/>
        <rFont val="宋体"/>
        <charset val="134"/>
      </rPr>
      <t>、拉手：优质五金拉手。</t>
    </r>
    <r>
      <rPr>
        <sz val="12"/>
        <color theme="1"/>
        <rFont val="Times New Roman"/>
        <charset val="134"/>
      </rPr>
      <t xml:space="preserve">
4</t>
    </r>
    <r>
      <rPr>
        <sz val="12"/>
        <color theme="1"/>
        <rFont val="宋体"/>
        <charset val="134"/>
      </rPr>
      <t>、表面处理：表面采用环氧树脂粉末喷涂，涂层膜厚度均匀，内外一致，耐撞击，抗腐蚀力强。</t>
    </r>
  </si>
  <si>
    <t>手机屏蔽柜</t>
  </si>
  <si>
    <r>
      <rPr>
        <sz val="12"/>
        <color theme="1"/>
        <rFont val="Times New Roman"/>
        <charset val="134"/>
      </rPr>
      <t>12</t>
    </r>
    <r>
      <rPr>
        <sz val="12"/>
        <color theme="1"/>
        <rFont val="宋体"/>
        <charset val="134"/>
      </rPr>
      <t>格，屏蔽效能大于等于</t>
    </r>
    <r>
      <rPr>
        <sz val="12"/>
        <color theme="1"/>
        <rFont val="Times New Roman"/>
        <charset val="134"/>
      </rPr>
      <t>65db</t>
    </r>
  </si>
  <si>
    <t>镀锌钢板</t>
  </si>
  <si>
    <t>书柜</t>
  </si>
  <si>
    <r>
      <rPr>
        <sz val="12"/>
        <color theme="1"/>
        <rFont val="Times New Roman"/>
        <charset val="134"/>
      </rPr>
      <t>1.</t>
    </r>
    <r>
      <rPr>
        <sz val="12"/>
        <color theme="1"/>
        <rFont val="宋体"/>
        <charset val="134"/>
      </rPr>
      <t>基材：</t>
    </r>
    <r>
      <rPr>
        <sz val="12"/>
        <color theme="1"/>
        <rFont val="Times New Roman"/>
        <charset val="134"/>
      </rPr>
      <t>E0</t>
    </r>
    <r>
      <rPr>
        <sz val="12"/>
        <color theme="1"/>
        <rFont val="宋体"/>
        <charset val="134"/>
      </rPr>
      <t>级</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</si>
  <si>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t>双开门衣柜</t>
  </si>
  <si>
    <t>双门文件柜</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</si>
  <si>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 xml:space="preserve">0.4 </t>
    </r>
    <r>
      <rPr>
        <sz val="12"/>
        <color theme="1"/>
        <rFont val="宋体"/>
        <charset val="134"/>
      </rPr>
      <t>米，高</t>
    </r>
    <r>
      <rPr>
        <sz val="12"/>
        <color theme="1"/>
        <rFont val="Times New Roman"/>
        <charset val="134"/>
      </rPr>
      <t xml:space="preserve"> 2.2 </t>
    </r>
    <r>
      <rPr>
        <sz val="12"/>
        <color theme="1"/>
        <rFont val="宋体"/>
        <charset val="134"/>
      </rPr>
      <t>米；</t>
    </r>
  </si>
  <si>
    <t>四门柜</t>
  </si>
  <si>
    <t>文件柜</t>
  </si>
  <si>
    <t>无菌柜</t>
  </si>
  <si>
    <t>900*500*2000</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</si>
  <si>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、焊接光滑无毛刺，表面抛光处理，抗腐蚀易清洗，整体设计实用而坚固、工艺精致美观、操作灵活方便，制作工艺采用激光设备切割、数控设备折弯，使产品更具流线性，整体坚实稳固。</t>
    </r>
  </si>
  <si>
    <t>药柜</t>
  </si>
  <si>
    <r>
      <rPr>
        <sz val="12"/>
        <color theme="1"/>
        <rFont val="Times New Roman"/>
        <charset val="134"/>
      </rPr>
      <t>1.</t>
    </r>
    <r>
      <rPr>
        <sz val="12"/>
        <color theme="1"/>
        <rFont val="宋体"/>
        <charset val="134"/>
      </rPr>
      <t>基材：铁皮柜</t>
    </r>
    <r>
      <rPr>
        <sz val="12"/>
        <color theme="1"/>
        <rFont val="Times New Roman"/>
        <charset val="134"/>
      </rPr>
      <t xml:space="preserve">
2.</t>
    </r>
    <r>
      <rPr>
        <sz val="12"/>
        <color theme="1"/>
        <rFont val="宋体"/>
        <charset val="134"/>
      </rPr>
      <t>锁具：使用品牌锁具</t>
    </r>
    <r>
      <rPr>
        <sz val="12"/>
        <color theme="1"/>
        <rFont val="Times New Roman"/>
        <charset val="134"/>
      </rPr>
      <t xml:space="preserve"> 
3.</t>
    </r>
    <r>
      <rPr>
        <sz val="12"/>
        <color theme="1"/>
        <rFont val="宋体"/>
        <charset val="134"/>
      </rPr>
      <t>底部支撑：矮柜使用轻型柜底支撑</t>
    </r>
    <r>
      <rPr>
        <sz val="12"/>
        <color theme="1"/>
        <rFont val="Times New Roman"/>
        <charset val="134"/>
      </rPr>
      <t>(TP-12B</t>
    </r>
    <r>
      <rPr>
        <sz val="12"/>
        <color theme="1"/>
        <rFont val="宋体"/>
        <charset val="134"/>
      </rPr>
      <t>型柜底支撑</t>
    </r>
    <r>
      <rPr>
        <sz val="12"/>
        <color theme="1"/>
        <rFont val="Times New Roman"/>
        <charset val="134"/>
      </rPr>
      <t>)
4.</t>
    </r>
    <r>
      <rPr>
        <sz val="12"/>
        <color theme="1"/>
        <rFont val="宋体"/>
        <charset val="134"/>
      </rPr>
      <t>内部结构：上带两块活层，下带一块活层；整体为门板覆盖顶、底板；</t>
    </r>
    <r>
      <rPr>
        <sz val="12"/>
        <color theme="1"/>
        <rFont val="Times New Roman"/>
        <charset val="134"/>
      </rPr>
      <t xml:space="preserve">
5.</t>
    </r>
    <r>
      <rPr>
        <sz val="12"/>
        <color theme="1"/>
        <rFont val="宋体"/>
        <charset val="134"/>
      </rPr>
      <t>层板厚度：层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r>
      <rPr>
        <sz val="12"/>
        <color theme="1"/>
        <rFont val="宋体"/>
        <charset val="134"/>
      </rPr>
      <t>；</t>
    </r>
    <r>
      <rPr>
        <sz val="12"/>
        <color theme="1"/>
        <rFont val="Times New Roman"/>
        <charset val="134"/>
      </rPr>
      <t xml:space="preserve">
6.</t>
    </r>
    <r>
      <rPr>
        <sz val="12"/>
        <color theme="1"/>
        <rFont val="宋体"/>
        <charset val="134"/>
      </rPr>
      <t>铝框玻璃门默认不带锁具，所使用的玻璃标配为钢化玻璃</t>
    </r>
  </si>
  <si>
    <r>
      <rPr>
        <sz val="12"/>
        <color theme="1"/>
        <rFont val="宋体"/>
        <charset val="134"/>
      </rPr>
      <t>药柜</t>
    </r>
    <r>
      <rPr>
        <sz val="12"/>
        <color theme="1"/>
        <rFont val="Times New Roman"/>
        <charset val="134"/>
      </rPr>
      <t>1</t>
    </r>
  </si>
  <si>
    <r>
      <rPr>
        <sz val="12"/>
        <color theme="1"/>
        <rFont val="宋体"/>
        <charset val="134"/>
      </rPr>
      <t>长宽高：</t>
    </r>
    <r>
      <rPr>
        <sz val="12"/>
        <color theme="1"/>
        <rFont val="Times New Roman"/>
        <charset val="134"/>
      </rPr>
      <t xml:space="preserve"> 1.5</t>
    </r>
    <r>
      <rPr>
        <sz val="12"/>
        <color theme="1"/>
        <rFont val="宋体"/>
        <charset val="134"/>
      </rPr>
      <t>米</t>
    </r>
    <r>
      <rPr>
        <sz val="12"/>
        <color theme="1"/>
        <rFont val="Times New Roman"/>
        <charset val="134"/>
      </rPr>
      <t xml:space="preserve">*0.5 </t>
    </r>
    <r>
      <rPr>
        <sz val="12"/>
        <color theme="1"/>
        <rFont val="宋体"/>
        <charset val="134"/>
      </rPr>
      <t>米</t>
    </r>
    <r>
      <rPr>
        <sz val="12"/>
        <color theme="1"/>
        <rFont val="Times New Roman"/>
        <charset val="134"/>
      </rPr>
      <t>*2</t>
    </r>
    <r>
      <rPr>
        <sz val="12"/>
        <color theme="1"/>
        <rFont val="宋体"/>
        <charset val="134"/>
      </rPr>
      <t>米</t>
    </r>
  </si>
  <si>
    <r>
      <rPr>
        <sz val="12"/>
        <color theme="1"/>
        <rFont val="宋体"/>
        <charset val="134"/>
      </rPr>
      <t>药柜</t>
    </r>
    <r>
      <rPr>
        <sz val="12"/>
        <color theme="1"/>
        <rFont val="Times New Roman"/>
        <charset val="134"/>
      </rPr>
      <t>2</t>
    </r>
  </si>
  <si>
    <r>
      <rPr>
        <sz val="12"/>
        <color theme="1"/>
        <rFont val="宋体"/>
        <charset val="134"/>
      </rPr>
      <t>长宽高：</t>
    </r>
    <r>
      <rPr>
        <sz val="12"/>
        <color theme="1"/>
        <rFont val="Times New Roman"/>
        <charset val="134"/>
      </rPr>
      <t>0.9</t>
    </r>
    <r>
      <rPr>
        <sz val="12"/>
        <color theme="1"/>
        <rFont val="宋体"/>
        <charset val="134"/>
      </rPr>
      <t>米</t>
    </r>
    <r>
      <rPr>
        <sz val="12"/>
        <color theme="1"/>
        <rFont val="Times New Roman"/>
        <charset val="134"/>
      </rPr>
      <t xml:space="preserve">*0.5 </t>
    </r>
    <r>
      <rPr>
        <sz val="12"/>
        <color theme="1"/>
        <rFont val="宋体"/>
        <charset val="134"/>
      </rPr>
      <t>米</t>
    </r>
    <r>
      <rPr>
        <sz val="12"/>
        <color theme="1"/>
        <rFont val="Times New Roman"/>
        <charset val="134"/>
      </rPr>
      <t>*2</t>
    </r>
    <r>
      <rPr>
        <sz val="12"/>
        <color theme="1"/>
        <rFont val="宋体"/>
        <charset val="134"/>
      </rPr>
      <t>米</t>
    </r>
  </si>
  <si>
    <t>药品柜</t>
  </si>
  <si>
    <r>
      <rPr>
        <sz val="12"/>
        <color theme="1"/>
        <rFont val="宋体"/>
        <charset val="134"/>
      </rPr>
      <t>带锁（长</t>
    </r>
    <r>
      <rPr>
        <sz val="12"/>
        <color theme="1"/>
        <rFont val="Times New Roman"/>
        <charset val="134"/>
      </rPr>
      <t>1</t>
    </r>
    <r>
      <rPr>
        <sz val="12"/>
        <color theme="1"/>
        <rFont val="宋体"/>
        <charset val="134"/>
      </rPr>
      <t>米，宽</t>
    </r>
    <r>
      <rPr>
        <sz val="12"/>
        <color theme="1"/>
        <rFont val="Times New Roman"/>
        <charset val="134"/>
      </rPr>
      <t xml:space="preserve"> 0.5 </t>
    </r>
    <r>
      <rPr>
        <sz val="12"/>
        <color theme="1"/>
        <rFont val="宋体"/>
        <charset val="134"/>
      </rPr>
      <t>米，高</t>
    </r>
    <r>
      <rPr>
        <sz val="12"/>
        <color theme="1"/>
        <rFont val="Times New Roman"/>
        <charset val="134"/>
      </rPr>
      <t xml:space="preserve"> 1.8</t>
    </r>
    <r>
      <rPr>
        <sz val="12"/>
        <color theme="1"/>
        <rFont val="宋体"/>
        <charset val="134"/>
      </rPr>
      <t>米</t>
    </r>
    <r>
      <rPr>
        <sz val="12"/>
        <color theme="1"/>
        <rFont val="Times New Roman"/>
        <charset val="134"/>
      </rPr>
      <t>)</t>
    </r>
  </si>
  <si>
    <t>药品交接柜</t>
  </si>
  <si>
    <r>
      <rPr>
        <sz val="12"/>
        <color theme="1"/>
        <rFont val="宋体"/>
        <charset val="134"/>
      </rPr>
      <t>定制，由</t>
    </r>
    <r>
      <rPr>
        <sz val="12"/>
        <color theme="1"/>
        <rFont val="Times New Roman"/>
        <charset val="134"/>
      </rPr>
      <t>30</t>
    </r>
    <r>
      <rPr>
        <sz val="12"/>
        <color theme="1"/>
        <rFont val="宋体"/>
        <charset val="134"/>
      </rPr>
      <t>个单元柜组成，每个单元柜尺寸：长</t>
    </r>
    <r>
      <rPr>
        <sz val="12"/>
        <color theme="1"/>
        <rFont val="Times New Roman"/>
        <charset val="134"/>
      </rPr>
      <t>0.37</t>
    </r>
    <r>
      <rPr>
        <sz val="12"/>
        <color theme="1"/>
        <rFont val="宋体"/>
        <charset val="134"/>
      </rPr>
      <t>，宽（进深）</t>
    </r>
    <r>
      <rPr>
        <sz val="12"/>
        <color theme="1"/>
        <rFont val="Times New Roman"/>
        <charset val="134"/>
      </rPr>
      <t xml:space="preserve"> 0.6 </t>
    </r>
    <r>
      <rPr>
        <sz val="12"/>
        <color theme="1"/>
        <rFont val="宋体"/>
        <charset val="134"/>
      </rPr>
      <t>米，高</t>
    </r>
    <r>
      <rPr>
        <sz val="12"/>
        <color theme="1"/>
        <rFont val="Times New Roman"/>
        <charset val="134"/>
      </rPr>
      <t xml:space="preserve"> 0.45</t>
    </r>
    <r>
      <rPr>
        <sz val="12"/>
        <color theme="1"/>
        <rFont val="宋体"/>
        <charset val="134"/>
      </rPr>
      <t>米，分为上下对称</t>
    </r>
    <r>
      <rPr>
        <sz val="12"/>
        <color theme="1"/>
        <rFont val="Times New Roman"/>
        <charset val="134"/>
      </rPr>
      <t>2</t>
    </r>
    <r>
      <rPr>
        <sz val="12"/>
        <color theme="1"/>
        <rFont val="宋体"/>
        <charset val="134"/>
      </rPr>
      <t>层，每层</t>
    </r>
    <r>
      <rPr>
        <sz val="12"/>
        <color theme="1"/>
        <rFont val="Times New Roman"/>
        <charset val="134"/>
      </rPr>
      <t>15</t>
    </r>
    <r>
      <rPr>
        <sz val="12"/>
        <color theme="1"/>
        <rFont val="宋体"/>
        <charset val="134"/>
      </rPr>
      <t>个单元柜，两边均可刷卡开启柜门取药</t>
    </r>
  </si>
  <si>
    <t>员工物品柜</t>
  </si>
  <si>
    <r>
      <rPr>
        <sz val="12"/>
        <color theme="1"/>
        <rFont val="宋体"/>
        <charset val="134"/>
      </rPr>
      <t>多格</t>
    </r>
    <r>
      <rPr>
        <sz val="12"/>
        <color theme="1"/>
        <rFont val="Times New Roman"/>
        <charset val="134"/>
      </rPr>
      <t>30</t>
    </r>
    <r>
      <rPr>
        <sz val="12"/>
        <color theme="1"/>
        <rFont val="宋体"/>
        <charset val="134"/>
      </rPr>
      <t>叠加柜</t>
    </r>
    <r>
      <rPr>
        <sz val="12"/>
        <color theme="1"/>
        <rFont val="Times New Roman"/>
        <charset val="134"/>
      </rPr>
      <t xml:space="preserve"> </t>
    </r>
    <r>
      <rPr>
        <sz val="12"/>
        <color theme="1"/>
        <rFont val="宋体"/>
        <charset val="134"/>
      </rPr>
      <t>；或根据现场实际测量定制</t>
    </r>
  </si>
  <si>
    <t>展示柜</t>
  </si>
  <si>
    <t>1.4*0.4*1.8</t>
  </si>
  <si>
    <t>置物柜</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</si>
  <si>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、结构：焊接光滑无毛刺，表面抛光处理，抗腐蚀易清洗，整体设计实用而坚固、工艺精致美观、操作灵活方便，制作工艺采用激光设备切割、数控设备折弯，使产品更具流线性，整体坚实稳固。</t>
    </r>
  </si>
  <si>
    <r>
      <rPr>
        <sz val="12"/>
        <color theme="1"/>
        <rFont val="宋体"/>
        <charset val="134"/>
      </rPr>
      <t>置物柜</t>
    </r>
    <r>
      <rPr>
        <sz val="12"/>
        <color theme="1"/>
        <rFont val="Times New Roman"/>
        <charset val="134"/>
      </rPr>
      <t>1</t>
    </r>
  </si>
  <si>
    <r>
      <rPr>
        <sz val="12"/>
        <color theme="1"/>
        <rFont val="宋体"/>
        <charset val="134"/>
      </rPr>
      <t>置物柜</t>
    </r>
    <r>
      <rPr>
        <sz val="12"/>
        <color theme="1"/>
        <rFont val="Times New Roman"/>
        <charset val="134"/>
      </rPr>
      <t>2</t>
    </r>
  </si>
  <si>
    <r>
      <rPr>
        <sz val="12"/>
        <color theme="1"/>
        <rFont val="宋体"/>
        <charset val="134"/>
      </rPr>
      <t>定制</t>
    </r>
    <r>
      <rPr>
        <sz val="12"/>
        <color theme="1"/>
        <rFont val="Times New Roman"/>
        <charset val="134"/>
      </rPr>
      <t xml:space="preserve"> </t>
    </r>
    <r>
      <rPr>
        <sz val="12"/>
        <color theme="1"/>
        <rFont val="宋体"/>
        <charset val="134"/>
      </rPr>
      <t>放置垃圾袋</t>
    </r>
    <r>
      <rPr>
        <sz val="12"/>
        <color theme="1"/>
        <rFont val="Times New Roman"/>
        <charset val="134"/>
      </rPr>
      <t xml:space="preserve"> </t>
    </r>
    <r>
      <rPr>
        <sz val="12"/>
        <color theme="1"/>
        <rFont val="宋体"/>
        <charset val="134"/>
      </rPr>
      <t>清洁毛巾</t>
    </r>
  </si>
  <si>
    <t>贮物柜</t>
  </si>
  <si>
    <r>
      <rPr>
        <sz val="12"/>
        <color theme="1"/>
        <rFont val="宋体"/>
        <charset val="134"/>
      </rPr>
      <t>长宽高：</t>
    </r>
    <r>
      <rPr>
        <sz val="12"/>
        <color theme="1"/>
        <rFont val="Times New Roman"/>
        <charset val="134"/>
      </rPr>
      <t>0.9</t>
    </r>
    <r>
      <rPr>
        <sz val="12"/>
        <color theme="1"/>
        <rFont val="宋体"/>
        <charset val="134"/>
      </rPr>
      <t>米</t>
    </r>
    <r>
      <rPr>
        <sz val="12"/>
        <color theme="1"/>
        <rFont val="Times New Roman"/>
        <charset val="134"/>
      </rPr>
      <t>*</t>
    </r>
    <r>
      <rPr>
        <sz val="12"/>
        <color theme="1"/>
        <rFont val="宋体"/>
        <charset val="134"/>
      </rPr>
      <t>宽</t>
    </r>
    <r>
      <rPr>
        <sz val="12"/>
        <color theme="1"/>
        <rFont val="Times New Roman"/>
        <charset val="134"/>
      </rPr>
      <t xml:space="preserve"> 0.45 </t>
    </r>
    <r>
      <rPr>
        <sz val="12"/>
        <color theme="1"/>
        <rFont val="宋体"/>
        <charset val="134"/>
      </rPr>
      <t>米</t>
    </r>
    <r>
      <rPr>
        <sz val="12"/>
        <color theme="1"/>
        <rFont val="Times New Roman"/>
        <charset val="134"/>
      </rPr>
      <t>*1.8</t>
    </r>
    <r>
      <rPr>
        <sz val="12"/>
        <color theme="1"/>
        <rFont val="宋体"/>
        <charset val="134"/>
      </rPr>
      <t>米</t>
    </r>
  </si>
  <si>
    <t>资料柜</t>
  </si>
  <si>
    <r>
      <rPr>
        <sz val="12"/>
        <color theme="1"/>
        <rFont val="宋体"/>
        <charset val="134"/>
      </rPr>
      <t>层</t>
    </r>
    <r>
      <rPr>
        <sz val="12"/>
        <color theme="1"/>
        <rFont val="Times New Roman"/>
        <charset val="134"/>
      </rPr>
      <t>/</t>
    </r>
    <r>
      <rPr>
        <sz val="12"/>
        <color theme="1"/>
        <rFont val="宋体"/>
        <charset val="134"/>
      </rPr>
      <t>底板为</t>
    </r>
    <r>
      <rPr>
        <sz val="12"/>
        <color theme="1"/>
        <rFont val="Times New Roman"/>
        <charset val="134"/>
      </rPr>
      <t>25mm</t>
    </r>
    <r>
      <rPr>
        <sz val="12"/>
        <color theme="1"/>
        <rFont val="宋体"/>
        <charset val="134"/>
      </rPr>
      <t>，其余为</t>
    </r>
    <r>
      <rPr>
        <sz val="12"/>
        <color theme="1"/>
        <rFont val="Times New Roman"/>
        <charset val="134"/>
      </rPr>
      <t>16mm</t>
    </r>
  </si>
  <si>
    <t>组合柜</t>
  </si>
  <si>
    <r>
      <rPr>
        <sz val="12"/>
        <color theme="1"/>
        <rFont val="宋体"/>
        <charset val="134"/>
      </rPr>
      <t>库房（定制放被服区、无菌物品分区）；根据现场实际测量定制</t>
    </r>
  </si>
  <si>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t>
    </r>
    <r>
      <rPr>
        <sz val="12"/>
        <color theme="1"/>
        <rFont val="Times New Roman"/>
        <charset val="134"/>
      </rPr>
      <t>≥1.0mm</t>
    </r>
    <r>
      <rPr>
        <sz val="12"/>
        <color theme="1"/>
        <rFont val="宋体"/>
        <charset val="134"/>
      </rPr>
      <t>；</t>
    </r>
    <r>
      <rPr>
        <sz val="12"/>
        <color theme="1"/>
        <rFont val="Times New Roman"/>
        <charset val="134"/>
      </rPr>
      <t xml:space="preserve">                                                                                                                                                                                                                                                                               2</t>
    </r>
    <r>
      <rPr>
        <sz val="12"/>
        <color theme="1"/>
        <rFont val="宋体"/>
        <charset val="134"/>
      </rPr>
      <t>、结构：焊接光滑无毛刺，表面抛光处理，抗腐蚀易清洗，整体设计实用而坚固、工艺精致美观、操作灵活方便，制作工艺采用激光设备切割、数控设备折弯，使产品更具流线性，整体坚实稳固。</t>
    </r>
  </si>
  <si>
    <t>展示柜2</t>
  </si>
  <si>
    <t>定制</t>
  </si>
  <si>
    <t>6米*2米*0.6定制展示柜及及超长中岛，1.2MM厚304不锈钢、玻璃刚、多层实木板结合、拼接，柜子内含配套射灯及灯带。不锈钢烤烤氟碳漆，</t>
  </si>
  <si>
    <t>平方</t>
  </si>
  <si>
    <t>鞋柜</t>
  </si>
  <si>
    <t>四、沙发类</t>
  </si>
  <si>
    <t>沙发（单人）</t>
  </si>
  <si>
    <r>
      <rPr>
        <sz val="12"/>
        <color theme="1"/>
        <rFont val="Times New Roman"/>
        <charset val="134"/>
      </rPr>
      <t>1</t>
    </r>
    <r>
      <rPr>
        <sz val="12"/>
        <color theme="1"/>
        <rFont val="宋体"/>
        <charset val="134"/>
      </rPr>
      <t>、面料：采用优质皮质面料，透气强，柔软且富有韧性，厚度适中，手感良好；</t>
    </r>
    <r>
      <rPr>
        <sz val="12"/>
        <color theme="1"/>
        <rFont val="Times New Roman"/>
        <charset val="134"/>
      </rPr>
      <t xml:space="preserve">
2</t>
    </r>
    <r>
      <rPr>
        <sz val="12"/>
        <color theme="1"/>
        <rFont val="宋体"/>
        <charset val="134"/>
      </rPr>
      <t>、海绵：采用高回弹聚胺脂定型海棉或高密度成型</t>
    </r>
    <r>
      <rPr>
        <sz val="12"/>
        <color theme="1"/>
        <rFont val="Times New Roman"/>
        <charset val="134"/>
      </rPr>
      <t>PU</t>
    </r>
    <r>
      <rPr>
        <sz val="12"/>
        <color theme="1"/>
        <rFont val="宋体"/>
        <charset val="134"/>
      </rPr>
      <t>泡棉，密度高，软硬适中，回弹性好，不含氟氨化合物，无甲醛及二甲苯等异味；</t>
    </r>
    <r>
      <rPr>
        <sz val="12"/>
        <color theme="1"/>
        <rFont val="Times New Roman"/>
        <charset val="134"/>
      </rPr>
      <t xml:space="preserve">                       
3</t>
    </r>
    <r>
      <rPr>
        <sz val="12"/>
        <color theme="1"/>
        <rFont val="宋体"/>
        <charset val="134"/>
      </rPr>
      <t>、框架：选用上等的实木方，材质坚硬、刚性强、含水率符合国家标准，防腐、防虫永不变形。</t>
    </r>
    <r>
      <rPr>
        <sz val="12"/>
        <color theme="1"/>
        <rFont val="Times New Roman"/>
        <charset val="134"/>
      </rPr>
      <t xml:space="preserve">
4</t>
    </r>
    <r>
      <rPr>
        <sz val="12"/>
        <color theme="1"/>
        <rFont val="宋体"/>
        <charset val="134"/>
      </rPr>
      <t>、脚架：选用优质金属脚架</t>
    </r>
  </si>
  <si>
    <r>
      <rPr>
        <sz val="12"/>
        <color theme="1"/>
        <rFont val="宋体"/>
        <charset val="134"/>
      </rPr>
      <t>可躺</t>
    </r>
  </si>
  <si>
    <t>两人沙发</t>
  </si>
  <si>
    <r>
      <rPr>
        <sz val="12"/>
        <color theme="1"/>
        <rFont val="宋体"/>
        <charset val="134"/>
      </rPr>
      <t>三人</t>
    </r>
    <r>
      <rPr>
        <sz val="12"/>
        <color theme="1"/>
        <rFont val="Times New Roman"/>
        <charset val="134"/>
      </rPr>
      <t>+</t>
    </r>
    <r>
      <rPr>
        <sz val="12"/>
        <color theme="1"/>
        <rFont val="宋体"/>
        <charset val="134"/>
      </rPr>
      <t>单人沙发</t>
    </r>
  </si>
  <si>
    <t>沙发（二加一）</t>
  </si>
  <si>
    <r>
      <rPr>
        <sz val="12"/>
        <color theme="1"/>
        <rFont val="Times New Roman"/>
        <charset val="134"/>
      </rPr>
      <t>1</t>
    </r>
    <r>
      <rPr>
        <sz val="12"/>
        <color theme="1"/>
        <rFont val="宋体"/>
        <charset val="134"/>
      </rPr>
      <t>、面料：采用优质皮质面料，透气强，柔软且富有韧性，厚度适中，手感良好；</t>
    </r>
    <r>
      <rPr>
        <sz val="12"/>
        <color theme="1"/>
        <rFont val="Times New Roman"/>
        <charset val="134"/>
      </rPr>
      <t xml:space="preserve">
2</t>
    </r>
    <r>
      <rPr>
        <sz val="12"/>
        <color theme="1"/>
        <rFont val="宋体"/>
        <charset val="134"/>
      </rPr>
      <t>、海绵：采用高回弹聚胺脂定型海棉或高密度成型</t>
    </r>
    <r>
      <rPr>
        <sz val="12"/>
        <color theme="1"/>
        <rFont val="Times New Roman"/>
        <charset val="134"/>
      </rPr>
      <t>PU</t>
    </r>
    <r>
      <rPr>
        <sz val="12"/>
        <color theme="1"/>
        <rFont val="宋体"/>
        <charset val="134"/>
      </rPr>
      <t>泡棉，密度高，软硬适中，回弹性好，不含氟氨化合物，无甲醛及二甲苯等异味；</t>
    </r>
    <r>
      <rPr>
        <sz val="12"/>
        <color theme="1"/>
        <rFont val="Times New Roman"/>
        <charset val="134"/>
      </rPr>
      <t xml:space="preserve">                       
3</t>
    </r>
    <r>
      <rPr>
        <sz val="12"/>
        <color theme="1"/>
        <rFont val="宋体"/>
        <charset val="134"/>
      </rPr>
      <t>、框架：选用上等的实木方，材质坚硬、刚性强、含水率符合国家标准，防腐、防虫永不变形。钢制脚架不易摇摆。</t>
    </r>
  </si>
  <si>
    <t>沙发（三人）</t>
  </si>
  <si>
    <t>转角沙发</t>
  </si>
  <si>
    <t>1.8m</t>
  </si>
  <si>
    <r>
      <rPr>
        <sz val="12"/>
        <color theme="1"/>
        <rFont val="宋体"/>
        <charset val="134"/>
      </rPr>
      <t>组合沙发</t>
    </r>
    <r>
      <rPr>
        <sz val="12"/>
        <color theme="1"/>
        <rFont val="Times New Roman"/>
        <charset val="134"/>
      </rPr>
      <t xml:space="preserve">
(1+1+3)</t>
    </r>
  </si>
  <si>
    <t>五、架子类</t>
  </si>
  <si>
    <t>不锈钢货架</t>
  </si>
  <si>
    <r>
      <rPr>
        <sz val="12"/>
        <color theme="1"/>
        <rFont val="宋体"/>
        <charset val="134"/>
      </rPr>
      <t>长</t>
    </r>
    <r>
      <rPr>
        <sz val="12"/>
        <color theme="1"/>
        <rFont val="Times New Roman"/>
        <charset val="134"/>
      </rPr>
      <t xml:space="preserve"> 1.5 </t>
    </r>
    <r>
      <rPr>
        <sz val="12"/>
        <color theme="1"/>
        <rFont val="宋体"/>
        <charset val="134"/>
      </rPr>
      <t>米，宽</t>
    </r>
    <r>
      <rPr>
        <sz val="12"/>
        <color theme="1"/>
        <rFont val="Times New Roman"/>
        <charset val="134"/>
      </rPr>
      <t xml:space="preserve"> 0.8</t>
    </r>
    <r>
      <rPr>
        <sz val="12"/>
        <color theme="1"/>
        <rFont val="宋体"/>
        <charset val="134"/>
      </rPr>
      <t>米，高</t>
    </r>
    <r>
      <rPr>
        <sz val="12"/>
        <color theme="1"/>
        <rFont val="Times New Roman"/>
        <charset val="134"/>
      </rPr>
      <t xml:space="preserve"> 2 </t>
    </r>
    <r>
      <rPr>
        <sz val="12"/>
        <color theme="1"/>
        <rFont val="宋体"/>
        <charset val="134"/>
      </rPr>
      <t>米</t>
    </r>
  </si>
  <si>
    <r>
      <rPr>
        <sz val="12"/>
        <color theme="1"/>
        <rFont val="宋体"/>
        <charset val="134"/>
      </rPr>
      <t>不锈钢货架</t>
    </r>
    <r>
      <rPr>
        <sz val="12"/>
        <color theme="1"/>
        <rFont val="Times New Roman"/>
        <charset val="134"/>
      </rPr>
      <t>1</t>
    </r>
  </si>
  <si>
    <r>
      <rPr>
        <sz val="12"/>
        <color theme="1"/>
        <rFont val="Times New Roman"/>
        <charset val="134"/>
      </rPr>
      <t xml:space="preserve"> </t>
    </r>
    <r>
      <rPr>
        <sz val="12"/>
        <color theme="1"/>
        <rFont val="宋体"/>
        <charset val="134"/>
      </rPr>
      <t>定制轨道式可移动货架</t>
    </r>
    <r>
      <rPr>
        <sz val="12"/>
        <color theme="1"/>
        <rFont val="Times New Roman"/>
        <charset val="134"/>
      </rPr>
      <t xml:space="preserve"> </t>
    </r>
    <r>
      <rPr>
        <sz val="12"/>
        <color theme="1"/>
        <rFont val="宋体"/>
        <charset val="134"/>
      </rPr>
      <t>库房</t>
    </r>
  </si>
  <si>
    <r>
      <rPr>
        <sz val="12"/>
        <color theme="1"/>
        <rFont val="宋体"/>
        <charset val="134"/>
      </rPr>
      <t>不锈钢货架</t>
    </r>
    <r>
      <rPr>
        <sz val="12"/>
        <color theme="1"/>
        <rFont val="Times New Roman"/>
        <charset val="134"/>
      </rPr>
      <t>2</t>
    </r>
  </si>
  <si>
    <r>
      <rPr>
        <sz val="12"/>
        <color theme="1"/>
        <rFont val="Times New Roman"/>
        <charset val="134"/>
      </rPr>
      <t>1500</t>
    </r>
    <r>
      <rPr>
        <sz val="12"/>
        <color theme="1"/>
        <rFont val="宋体"/>
        <charset val="134"/>
      </rPr>
      <t>（一节）</t>
    </r>
    <r>
      <rPr>
        <sz val="12"/>
        <color theme="1"/>
        <rFont val="Times New Roman"/>
        <charset val="134"/>
      </rPr>
      <t>*600*1800mm</t>
    </r>
    <r>
      <rPr>
        <sz val="12"/>
        <color theme="1"/>
        <rFont val="宋体"/>
        <charset val="134"/>
      </rPr>
      <t>（四层）</t>
    </r>
  </si>
  <si>
    <r>
      <rPr>
        <sz val="12"/>
        <color theme="1"/>
        <rFont val="宋体"/>
        <charset val="134"/>
      </rPr>
      <t>不锈钢货架</t>
    </r>
    <r>
      <rPr>
        <sz val="12"/>
        <color theme="1"/>
        <rFont val="Times New Roman"/>
        <charset val="134"/>
      </rPr>
      <t>3</t>
    </r>
  </si>
  <si>
    <t>1500W×600D×2000H</t>
  </si>
  <si>
    <r>
      <rPr>
        <sz val="12"/>
        <color theme="1"/>
        <rFont val="宋体"/>
        <charset val="134"/>
      </rPr>
      <t>不锈钢货架</t>
    </r>
    <r>
      <rPr>
        <sz val="12"/>
        <color theme="1"/>
        <rFont val="Times New Roman"/>
        <charset val="134"/>
      </rPr>
      <t>4</t>
    </r>
  </si>
  <si>
    <r>
      <rPr>
        <sz val="12"/>
        <color theme="1"/>
        <rFont val="Times New Roman"/>
        <charset val="134"/>
      </rPr>
      <t>2500*500*2000</t>
    </r>
    <r>
      <rPr>
        <sz val="12"/>
        <color theme="1"/>
        <rFont val="宋体"/>
        <charset val="134"/>
      </rPr>
      <t>，四层</t>
    </r>
  </si>
  <si>
    <r>
      <rPr>
        <sz val="12"/>
        <color theme="1"/>
        <rFont val="宋体"/>
        <charset val="134"/>
      </rPr>
      <t>不锈钢货架</t>
    </r>
    <r>
      <rPr>
        <sz val="12"/>
        <color theme="1"/>
        <rFont val="Times New Roman"/>
        <charset val="134"/>
      </rPr>
      <t>5</t>
    </r>
  </si>
  <si>
    <r>
      <rPr>
        <sz val="12"/>
        <color theme="1"/>
        <rFont val="宋体"/>
        <charset val="134"/>
      </rPr>
      <t>不锈钢货架</t>
    </r>
    <r>
      <rPr>
        <sz val="12"/>
        <color theme="1"/>
        <rFont val="Times New Roman"/>
        <charset val="134"/>
      </rPr>
      <t>6</t>
    </r>
  </si>
  <si>
    <r>
      <rPr>
        <sz val="12"/>
        <color theme="1"/>
        <rFont val="宋体"/>
        <charset val="134"/>
      </rPr>
      <t>高</t>
    </r>
    <r>
      <rPr>
        <sz val="12"/>
        <color theme="1"/>
        <rFont val="Times New Roman"/>
        <charset val="134"/>
      </rPr>
      <t>2</t>
    </r>
    <r>
      <rPr>
        <sz val="12"/>
        <color theme="1"/>
        <rFont val="宋体"/>
        <charset val="134"/>
      </rPr>
      <t>米，宽</t>
    </r>
    <r>
      <rPr>
        <sz val="12"/>
        <color theme="1"/>
        <rFont val="Times New Roman"/>
        <charset val="134"/>
      </rPr>
      <t>1.5</t>
    </r>
    <r>
      <rPr>
        <sz val="12"/>
        <color theme="1"/>
        <rFont val="宋体"/>
        <charset val="134"/>
      </rPr>
      <t>米</t>
    </r>
  </si>
  <si>
    <r>
      <rPr>
        <sz val="12"/>
        <color theme="1"/>
        <rFont val="宋体"/>
        <charset val="134"/>
      </rPr>
      <t>不锈钢货架</t>
    </r>
    <r>
      <rPr>
        <sz val="12"/>
        <color theme="1"/>
        <rFont val="Times New Roman"/>
        <charset val="134"/>
      </rPr>
      <t>7</t>
    </r>
  </si>
  <si>
    <r>
      <rPr>
        <sz val="12"/>
        <color theme="1"/>
        <rFont val="宋体"/>
        <charset val="134"/>
      </rPr>
      <t>根据房间长宽间隔设置货架</t>
    </r>
  </si>
  <si>
    <r>
      <rPr>
        <sz val="12"/>
        <color theme="1"/>
        <rFont val="宋体"/>
        <charset val="134"/>
      </rPr>
      <t>不锈钢货架</t>
    </r>
    <r>
      <rPr>
        <sz val="12"/>
        <color theme="1"/>
        <rFont val="Times New Roman"/>
        <charset val="134"/>
      </rPr>
      <t>8</t>
    </r>
  </si>
  <si>
    <r>
      <rPr>
        <sz val="12"/>
        <color theme="1"/>
        <rFont val="宋体"/>
        <charset val="134"/>
      </rPr>
      <t>三层双排货架</t>
    </r>
  </si>
  <si>
    <r>
      <rPr>
        <sz val="12"/>
        <color theme="1"/>
        <rFont val="宋体"/>
        <charset val="134"/>
      </rPr>
      <t>不锈钢货架</t>
    </r>
    <r>
      <rPr>
        <sz val="12"/>
        <color theme="1"/>
        <rFont val="Times New Roman"/>
        <charset val="134"/>
      </rPr>
      <t>9</t>
    </r>
  </si>
  <si>
    <r>
      <rPr>
        <sz val="12"/>
        <color theme="1"/>
        <rFont val="宋体"/>
        <charset val="134"/>
      </rPr>
      <t>不锈钢货架</t>
    </r>
    <r>
      <rPr>
        <sz val="12"/>
        <color theme="1"/>
        <rFont val="Times New Roman"/>
        <charset val="134"/>
      </rPr>
      <t>10</t>
    </r>
  </si>
  <si>
    <r>
      <rPr>
        <sz val="12"/>
        <color theme="1"/>
        <rFont val="宋体"/>
        <charset val="134"/>
      </rPr>
      <t>长宽高：</t>
    </r>
    <r>
      <rPr>
        <sz val="12"/>
        <color theme="1"/>
        <rFont val="Times New Roman"/>
        <charset val="134"/>
      </rPr>
      <t>2</t>
    </r>
    <r>
      <rPr>
        <sz val="12"/>
        <color theme="1"/>
        <rFont val="宋体"/>
        <charset val="134"/>
      </rPr>
      <t>米</t>
    </r>
    <r>
      <rPr>
        <sz val="12"/>
        <color theme="1"/>
        <rFont val="Times New Roman"/>
        <charset val="134"/>
      </rPr>
      <t>*0.6</t>
    </r>
    <r>
      <rPr>
        <sz val="12"/>
        <color theme="1"/>
        <rFont val="宋体"/>
        <charset val="134"/>
      </rPr>
      <t>米</t>
    </r>
    <r>
      <rPr>
        <sz val="12"/>
        <color theme="1"/>
        <rFont val="Times New Roman"/>
        <charset val="134"/>
      </rPr>
      <t>*2</t>
    </r>
    <r>
      <rPr>
        <sz val="12"/>
        <color theme="1"/>
        <rFont val="宋体"/>
        <charset val="134"/>
      </rPr>
      <t>米，</t>
    </r>
    <r>
      <rPr>
        <sz val="12"/>
        <color theme="1"/>
        <rFont val="Times New Roman"/>
        <charset val="134"/>
      </rPr>
      <t>3</t>
    </r>
    <r>
      <rPr>
        <sz val="12"/>
        <color theme="1"/>
        <rFont val="宋体"/>
        <charset val="134"/>
      </rPr>
      <t>层</t>
    </r>
  </si>
  <si>
    <t>不锈钢置物架</t>
  </si>
  <si>
    <r>
      <rPr>
        <sz val="12"/>
        <color theme="1"/>
        <rFont val="宋体"/>
        <charset val="134"/>
      </rPr>
      <t>放置标本</t>
    </r>
    <r>
      <rPr>
        <sz val="12"/>
        <color theme="1"/>
        <rFont val="Times New Roman"/>
        <charset val="134"/>
      </rPr>
      <t>/</t>
    </r>
    <r>
      <rPr>
        <sz val="12"/>
        <color theme="1"/>
        <rFont val="宋体"/>
        <charset val="134"/>
      </rPr>
      <t>污染器械箱</t>
    </r>
  </si>
  <si>
    <r>
      <rPr>
        <sz val="12"/>
        <color theme="1"/>
        <rFont val="宋体"/>
        <charset val="134"/>
      </rPr>
      <t>放置标本</t>
    </r>
    <r>
      <rPr>
        <sz val="12"/>
        <color theme="1"/>
        <rFont val="Times New Roman"/>
        <charset val="134"/>
      </rPr>
      <t>/</t>
    </r>
    <r>
      <rPr>
        <sz val="12"/>
        <color theme="1"/>
        <rFont val="宋体"/>
        <charset val="134"/>
      </rPr>
      <t>污染器械箱</t>
    </r>
    <r>
      <rPr>
        <sz val="12"/>
        <color theme="1"/>
        <rFont val="Times New Roman"/>
        <charset val="134"/>
      </rPr>
      <t xml:space="preserve"> </t>
    </r>
    <r>
      <rPr>
        <sz val="12"/>
        <color theme="1"/>
        <rFont val="宋体"/>
        <charset val="134"/>
      </rPr>
      <t>定制</t>
    </r>
  </si>
  <si>
    <r>
      <rPr>
        <sz val="12"/>
        <color theme="1"/>
        <rFont val="宋体"/>
        <charset val="134"/>
      </rPr>
      <t>杂物间</t>
    </r>
    <r>
      <rPr>
        <sz val="12"/>
        <color theme="1"/>
        <rFont val="Times New Roman"/>
        <charset val="134"/>
      </rPr>
      <t xml:space="preserve"> </t>
    </r>
    <r>
      <rPr>
        <sz val="12"/>
        <color theme="1"/>
        <rFont val="宋体"/>
        <charset val="134"/>
      </rPr>
      <t>定制（放小型设备</t>
    </r>
    <r>
      <rPr>
        <sz val="12"/>
        <color theme="1"/>
        <rFont val="Times New Roman"/>
        <charset val="134"/>
      </rPr>
      <t xml:space="preserve"> </t>
    </r>
    <r>
      <rPr>
        <sz val="12"/>
        <color theme="1"/>
        <rFont val="宋体"/>
        <charset val="134"/>
      </rPr>
      <t>如泵类）</t>
    </r>
  </si>
  <si>
    <t>电脑主机托架</t>
  </si>
  <si>
    <r>
      <rPr>
        <sz val="12"/>
        <color theme="1"/>
        <rFont val="宋体"/>
        <charset val="134"/>
      </rPr>
      <t>主体材质：铁</t>
    </r>
    <r>
      <rPr>
        <sz val="12"/>
        <color theme="1"/>
        <rFont val="Times New Roman"/>
        <charset val="134"/>
      </rPr>
      <t xml:space="preserve">
</t>
    </r>
    <r>
      <rPr>
        <sz val="12"/>
        <color theme="1"/>
        <rFont val="宋体"/>
        <charset val="134"/>
      </rPr>
      <t>表面工艺：烤漆</t>
    </r>
    <r>
      <rPr>
        <sz val="12"/>
        <color theme="1"/>
        <rFont val="Times New Roman"/>
        <charset val="134"/>
      </rPr>
      <t xml:space="preserve">
</t>
    </r>
    <r>
      <rPr>
        <sz val="12"/>
        <color theme="1"/>
        <rFont val="宋体"/>
        <charset val="134"/>
      </rPr>
      <t>类别：推车置物架层架</t>
    </r>
    <r>
      <rPr>
        <sz val="12"/>
        <color theme="1"/>
        <rFont val="Times New Roman"/>
        <charset val="134"/>
      </rPr>
      <t xml:space="preserve">
</t>
    </r>
    <r>
      <rPr>
        <sz val="12"/>
        <color theme="1"/>
        <rFont val="宋体"/>
        <charset val="134"/>
      </rPr>
      <t>形状：长方形</t>
    </r>
    <r>
      <rPr>
        <sz val="12"/>
        <color theme="1"/>
        <rFont val="Times New Roman"/>
        <charset val="134"/>
      </rPr>
      <t xml:space="preserve">
</t>
    </r>
    <r>
      <rPr>
        <sz val="12"/>
        <color theme="1"/>
        <rFont val="宋体"/>
        <charset val="134"/>
      </rPr>
      <t>附加功能：可折叠</t>
    </r>
  </si>
  <si>
    <t>固定架</t>
  </si>
  <si>
    <r>
      <rPr>
        <sz val="12"/>
        <color theme="1"/>
        <rFont val="宋体"/>
        <charset val="134"/>
      </rPr>
      <t>固定拖把</t>
    </r>
  </si>
  <si>
    <t>密集架</t>
  </si>
  <si>
    <r>
      <rPr>
        <sz val="12"/>
        <color theme="1"/>
        <rFont val="Times New Roman"/>
        <charset val="134"/>
      </rPr>
      <t>W6300*D600*H2500</t>
    </r>
    <r>
      <rPr>
        <sz val="12"/>
        <color theme="1"/>
        <rFont val="宋体"/>
        <charset val="134"/>
      </rPr>
      <t>（</t>
    </r>
    <r>
      <rPr>
        <sz val="12"/>
        <color theme="1"/>
        <rFont val="Times New Roman"/>
        <charset val="134"/>
      </rPr>
      <t>6</t>
    </r>
    <r>
      <rPr>
        <sz val="12"/>
        <color theme="1"/>
        <rFont val="宋体"/>
        <charset val="134"/>
      </rPr>
      <t>层）</t>
    </r>
  </si>
  <si>
    <r>
      <rPr>
        <sz val="12"/>
        <color theme="1"/>
        <rFont val="Times New Roman"/>
        <charset val="134"/>
      </rPr>
      <t>1.</t>
    </r>
    <r>
      <rPr>
        <sz val="12"/>
        <color theme="1"/>
        <rFont val="宋体"/>
        <charset val="134"/>
      </rPr>
      <t>采用优质品牌冷轧板经横具化金流水线精工而成，耐压、强度大、抗冲击不易变形</t>
    </r>
    <r>
      <rPr>
        <sz val="12"/>
        <color theme="1"/>
        <rFont val="Times New Roman"/>
        <charset val="134"/>
      </rPr>
      <t>;
2.</t>
    </r>
    <r>
      <rPr>
        <sz val="12"/>
        <color theme="1"/>
        <rFont val="宋体"/>
        <charset val="134"/>
      </rPr>
      <t>轨道采用埋入式，轨道的预留沟槽底面的小平偏差小，达到横平竖直</t>
    </r>
    <r>
      <rPr>
        <sz val="12"/>
        <color theme="1"/>
        <rFont val="Times New Roman"/>
        <charset val="134"/>
      </rPr>
      <t>;
3.</t>
    </r>
    <r>
      <rPr>
        <sz val="12"/>
        <color theme="1"/>
        <rFont val="宋体"/>
        <charset val="134"/>
      </rPr>
      <t>喷塑材料采用绿色环保型粉沫，对人体及周围环境不产生危害，无毒、无副作用，使用时无异味</t>
    </r>
    <r>
      <rPr>
        <sz val="12"/>
        <color theme="1"/>
        <rFont val="Times New Roman"/>
        <charset val="134"/>
      </rPr>
      <t>:
4.</t>
    </r>
    <r>
      <rPr>
        <sz val="12"/>
        <color theme="1"/>
        <rFont val="宋体"/>
        <charset val="134"/>
      </rPr>
      <t>连接标准确件，支撑加固辅件耐压，硬度满足承重要求</t>
    </r>
    <r>
      <rPr>
        <sz val="12"/>
        <color theme="1"/>
        <rFont val="Times New Roman"/>
        <charset val="134"/>
      </rPr>
      <t>;
5.</t>
    </r>
    <r>
      <rPr>
        <sz val="12"/>
        <color theme="1"/>
        <rFont val="宋体"/>
        <charset val="134"/>
      </rPr>
      <t>五金件及配件均选用专业配件、环保、耐磨、触摸面光滑；</t>
    </r>
  </si>
  <si>
    <t>m³</t>
  </si>
  <si>
    <r>
      <rPr>
        <sz val="12"/>
        <color theme="1"/>
        <rFont val="宋体"/>
        <charset val="134"/>
      </rPr>
      <t>密集架</t>
    </r>
    <r>
      <rPr>
        <sz val="12"/>
        <color theme="1"/>
        <rFont val="Times New Roman"/>
        <charset val="134"/>
      </rPr>
      <t>1</t>
    </r>
  </si>
  <si>
    <t>4930*560*2250</t>
  </si>
  <si>
    <r>
      <rPr>
        <sz val="12"/>
        <color theme="1"/>
        <rFont val="宋体"/>
        <charset val="134"/>
      </rPr>
      <t>密集架</t>
    </r>
    <r>
      <rPr>
        <sz val="12"/>
        <color theme="1"/>
        <rFont val="Times New Roman"/>
        <charset val="134"/>
      </rPr>
      <t>2</t>
    </r>
  </si>
  <si>
    <r>
      <rPr>
        <sz val="12"/>
        <color theme="1"/>
        <rFont val="宋体"/>
        <charset val="134"/>
      </rPr>
      <t>密集架</t>
    </r>
    <r>
      <rPr>
        <sz val="12"/>
        <color theme="1"/>
        <rFont val="Times New Roman"/>
        <charset val="134"/>
      </rPr>
      <t>3</t>
    </r>
  </si>
  <si>
    <r>
      <rPr>
        <sz val="12"/>
        <color theme="1"/>
        <rFont val="Times New Roman"/>
        <charset val="134"/>
      </rPr>
      <t>2080*560*2250  16</t>
    </r>
    <r>
      <rPr>
        <sz val="12"/>
        <color theme="1"/>
        <rFont val="宋体"/>
        <charset val="134"/>
      </rPr>
      <t>列</t>
    </r>
    <r>
      <rPr>
        <sz val="12"/>
        <color theme="1"/>
        <rFont val="Times New Roman"/>
        <charset val="134"/>
      </rPr>
      <t xml:space="preserve">
2080*420*2250  1</t>
    </r>
    <r>
      <rPr>
        <sz val="12"/>
        <color theme="1"/>
        <rFont val="宋体"/>
        <charset val="134"/>
      </rPr>
      <t>列</t>
    </r>
  </si>
  <si>
    <t>血标本架</t>
  </si>
  <si>
    <t>材质：不锈钢</t>
  </si>
  <si>
    <r>
      <rPr>
        <sz val="12"/>
        <color theme="1"/>
        <rFont val="Times New Roman"/>
        <charset val="134"/>
      </rPr>
      <t>PP</t>
    </r>
    <r>
      <rPr>
        <sz val="12"/>
        <color theme="1"/>
        <rFont val="宋体"/>
        <charset val="134"/>
      </rPr>
      <t>滴水架</t>
    </r>
  </si>
  <si>
    <r>
      <rPr>
        <sz val="12"/>
        <color theme="1"/>
        <rFont val="宋体"/>
        <charset val="134"/>
      </rPr>
      <t>实验室导流管配件沥水架</t>
    </r>
    <r>
      <rPr>
        <sz val="12"/>
        <color theme="1"/>
        <rFont val="Times New Roman"/>
        <charset val="134"/>
      </rPr>
      <t xml:space="preserve"> </t>
    </r>
    <r>
      <rPr>
        <sz val="12"/>
        <color theme="1"/>
        <rFont val="宋体"/>
        <charset val="134"/>
      </rPr>
      <t>烧杯器皿晾干架</t>
    </r>
  </si>
  <si>
    <t>衣帽架</t>
  </si>
  <si>
    <r>
      <rPr>
        <sz val="12"/>
        <color theme="1"/>
        <rFont val="宋体"/>
        <charset val="134"/>
      </rPr>
      <t>类别：竖型衣帽架</t>
    </r>
    <r>
      <rPr>
        <sz val="12"/>
        <color theme="1"/>
        <rFont val="Times New Roman"/>
        <charset val="134"/>
      </rPr>
      <t xml:space="preserve">
</t>
    </r>
    <r>
      <rPr>
        <sz val="12"/>
        <color theme="1"/>
        <rFont val="宋体"/>
        <charset val="134"/>
      </rPr>
      <t>附加功能：可移动</t>
    </r>
    <r>
      <rPr>
        <sz val="12"/>
        <color theme="1"/>
        <rFont val="Times New Roman"/>
        <charset val="134"/>
      </rPr>
      <t xml:space="preserve">
</t>
    </r>
    <r>
      <rPr>
        <sz val="12"/>
        <color theme="1"/>
        <rFont val="宋体"/>
        <charset val="134"/>
      </rPr>
      <t>主体材质：实木</t>
    </r>
  </si>
  <si>
    <t>六、床类</t>
  </si>
  <si>
    <t>单人折叠值班床</t>
  </si>
  <si>
    <r>
      <rPr>
        <sz val="12"/>
        <color theme="1"/>
        <rFont val="宋体"/>
        <charset val="134"/>
      </rPr>
      <t>面料材质：帆布</t>
    </r>
    <r>
      <rPr>
        <sz val="12"/>
        <color theme="1"/>
        <rFont val="Times New Roman"/>
        <charset val="134"/>
      </rPr>
      <t xml:space="preserve">
</t>
    </r>
    <r>
      <rPr>
        <sz val="12"/>
        <color theme="1"/>
        <rFont val="宋体"/>
        <charset val="134"/>
      </rPr>
      <t>框架材质：金属</t>
    </r>
  </si>
  <si>
    <t>双层值班床</t>
  </si>
  <si>
    <r>
      <rPr>
        <sz val="12"/>
        <color theme="1"/>
        <rFont val="Times New Roman"/>
        <charset val="134"/>
      </rPr>
      <t>1.</t>
    </r>
    <r>
      <rPr>
        <sz val="12"/>
        <color theme="1"/>
        <rFont val="宋体"/>
        <charset val="134"/>
      </rPr>
      <t>基材</t>
    </r>
    <r>
      <rPr>
        <sz val="12"/>
        <color theme="1"/>
        <rFont val="Times New Roman"/>
        <charset val="134"/>
      </rPr>
      <t>:</t>
    </r>
    <r>
      <rPr>
        <sz val="12"/>
        <color theme="1"/>
        <rFont val="宋体"/>
        <charset val="134"/>
      </rPr>
      <t>榉木</t>
    </r>
    <r>
      <rPr>
        <sz val="12"/>
        <color theme="1"/>
        <rFont val="Times New Roman"/>
        <charset val="134"/>
      </rPr>
      <t xml:space="preserve">
2.</t>
    </r>
    <r>
      <rPr>
        <sz val="12"/>
        <color theme="1"/>
        <rFont val="宋体"/>
        <charset val="134"/>
      </rPr>
      <t>油漆</t>
    </r>
    <r>
      <rPr>
        <sz val="12"/>
        <color theme="1"/>
        <rFont val="Times New Roman"/>
        <charset val="134"/>
      </rPr>
      <t>:</t>
    </r>
    <r>
      <rPr>
        <sz val="12"/>
        <color theme="1"/>
        <rFont val="宋体"/>
        <charset val="134"/>
      </rPr>
      <t>三底两面环保水性漆</t>
    </r>
    <r>
      <rPr>
        <sz val="12"/>
        <color theme="1"/>
        <rFont val="Times New Roman"/>
        <charset val="134"/>
      </rPr>
      <t xml:space="preserve">
3.</t>
    </r>
    <r>
      <rPr>
        <sz val="12"/>
        <color theme="1"/>
        <rFont val="宋体"/>
        <charset val="134"/>
      </rPr>
      <t>立柱</t>
    </r>
    <r>
      <rPr>
        <sz val="12"/>
        <color theme="1"/>
        <rFont val="Times New Roman"/>
        <charset val="134"/>
      </rPr>
      <t>:≥60*60mm
4.</t>
    </r>
    <r>
      <rPr>
        <sz val="12"/>
        <color theme="1"/>
        <rFont val="宋体"/>
        <charset val="134"/>
      </rPr>
      <t>床板</t>
    </r>
    <r>
      <rPr>
        <sz val="12"/>
        <color theme="1"/>
        <rFont val="Times New Roman"/>
        <charset val="134"/>
      </rPr>
      <t>:≥15mm</t>
    </r>
    <r>
      <rPr>
        <sz val="12"/>
        <color theme="1"/>
        <rFont val="宋体"/>
        <charset val="134"/>
      </rPr>
      <t>杉木板</t>
    </r>
    <r>
      <rPr>
        <sz val="12"/>
        <color theme="1"/>
        <rFont val="Times New Roman"/>
        <charset val="134"/>
      </rPr>
      <t xml:space="preserve">
5.</t>
    </r>
    <r>
      <rPr>
        <sz val="12"/>
        <color theme="1"/>
        <rFont val="宋体"/>
        <charset val="134"/>
      </rPr>
      <t>梯高</t>
    </r>
    <r>
      <rPr>
        <sz val="12"/>
        <color theme="1"/>
        <rFont val="Times New Roman"/>
        <charset val="134"/>
      </rPr>
      <t>/</t>
    </r>
    <r>
      <rPr>
        <sz val="12"/>
        <color theme="1"/>
        <rFont val="宋体"/>
        <charset val="134"/>
      </rPr>
      <t>宽</t>
    </r>
    <r>
      <rPr>
        <sz val="12"/>
        <color theme="1"/>
        <rFont val="Times New Roman"/>
        <charset val="134"/>
      </rPr>
      <t>1350*350mm
6.</t>
    </r>
    <r>
      <rPr>
        <sz val="12"/>
        <color theme="1"/>
        <rFont val="宋体"/>
        <charset val="134"/>
      </rPr>
      <t>床母厚度</t>
    </r>
    <r>
      <rPr>
        <sz val="12"/>
        <color theme="1"/>
        <rFont val="Times New Roman"/>
        <charset val="134"/>
      </rPr>
      <t>90*25mm
7.</t>
    </r>
    <r>
      <rPr>
        <sz val="12"/>
        <color theme="1"/>
        <rFont val="宋体"/>
        <charset val="134"/>
      </rPr>
      <t>床栏高度</t>
    </r>
    <r>
      <rPr>
        <sz val="12"/>
        <color theme="1"/>
        <rFont val="Times New Roman"/>
        <charset val="134"/>
      </rPr>
      <t>≥280mm
8.</t>
    </r>
    <r>
      <rPr>
        <sz val="12"/>
        <color theme="1"/>
        <rFont val="宋体"/>
        <charset val="134"/>
      </rPr>
      <t>床垫尺寸</t>
    </r>
    <r>
      <rPr>
        <sz val="12"/>
        <color theme="1"/>
        <rFont val="Times New Roman"/>
        <charset val="134"/>
      </rPr>
      <t>/</t>
    </r>
    <r>
      <rPr>
        <sz val="12"/>
        <color theme="1"/>
        <rFont val="宋体"/>
        <charset val="134"/>
      </rPr>
      <t>厚度</t>
    </r>
    <r>
      <rPr>
        <sz val="12"/>
        <color theme="1"/>
        <rFont val="Times New Roman"/>
        <charset val="134"/>
      </rPr>
      <t>1900*1150*50mm</t>
    </r>
  </si>
  <si>
    <t>值班床</t>
  </si>
  <si>
    <t>1.5m</t>
  </si>
  <si>
    <r>
      <rPr>
        <sz val="12"/>
        <color theme="1"/>
        <rFont val="Times New Roman"/>
        <charset val="134"/>
      </rPr>
      <t>1.</t>
    </r>
    <r>
      <rPr>
        <sz val="12"/>
        <color theme="1"/>
        <rFont val="宋体"/>
        <charset val="134"/>
      </rPr>
      <t>基材</t>
    </r>
    <r>
      <rPr>
        <sz val="12"/>
        <color theme="1"/>
        <rFont val="Times New Roman"/>
        <charset val="134"/>
      </rPr>
      <t>:</t>
    </r>
    <r>
      <rPr>
        <sz val="12"/>
        <color theme="1"/>
        <rFont val="宋体"/>
        <charset val="134"/>
      </rPr>
      <t>榉木</t>
    </r>
    <r>
      <rPr>
        <sz val="12"/>
        <color theme="1"/>
        <rFont val="Times New Roman"/>
        <charset val="134"/>
      </rPr>
      <t xml:space="preserve">
2.</t>
    </r>
    <r>
      <rPr>
        <sz val="12"/>
        <color theme="1"/>
        <rFont val="宋体"/>
        <charset val="134"/>
      </rPr>
      <t>油漆</t>
    </r>
    <r>
      <rPr>
        <sz val="12"/>
        <color theme="1"/>
        <rFont val="Times New Roman"/>
        <charset val="134"/>
      </rPr>
      <t>:</t>
    </r>
    <r>
      <rPr>
        <sz val="12"/>
        <color theme="1"/>
        <rFont val="宋体"/>
        <charset val="134"/>
      </rPr>
      <t>三底两面环保水性漆</t>
    </r>
    <r>
      <rPr>
        <sz val="12"/>
        <color theme="1"/>
        <rFont val="Times New Roman"/>
        <charset val="134"/>
      </rPr>
      <t xml:space="preserve">
3.</t>
    </r>
    <r>
      <rPr>
        <sz val="12"/>
        <color theme="1"/>
        <rFont val="宋体"/>
        <charset val="134"/>
      </rPr>
      <t>立柱</t>
    </r>
    <r>
      <rPr>
        <sz val="12"/>
        <color theme="1"/>
        <rFont val="Times New Roman"/>
        <charset val="134"/>
      </rPr>
      <t>:60*60mm
4.</t>
    </r>
    <r>
      <rPr>
        <sz val="12"/>
        <color theme="1"/>
        <rFont val="宋体"/>
        <charset val="134"/>
      </rPr>
      <t>床板</t>
    </r>
    <r>
      <rPr>
        <sz val="12"/>
        <color theme="1"/>
        <rFont val="Times New Roman"/>
        <charset val="134"/>
      </rPr>
      <t>:15mm</t>
    </r>
    <r>
      <rPr>
        <sz val="12"/>
        <color theme="1"/>
        <rFont val="宋体"/>
        <charset val="134"/>
      </rPr>
      <t>杉木板</t>
    </r>
    <r>
      <rPr>
        <sz val="12"/>
        <color theme="1"/>
        <rFont val="Times New Roman"/>
        <charset val="134"/>
      </rPr>
      <t xml:space="preserve">
5.</t>
    </r>
    <r>
      <rPr>
        <sz val="12"/>
        <color theme="1"/>
        <rFont val="宋体"/>
        <charset val="134"/>
      </rPr>
      <t>梯高</t>
    </r>
    <r>
      <rPr>
        <sz val="12"/>
        <color theme="1"/>
        <rFont val="Times New Roman"/>
        <charset val="134"/>
      </rPr>
      <t>/</t>
    </r>
    <r>
      <rPr>
        <sz val="12"/>
        <color theme="1"/>
        <rFont val="宋体"/>
        <charset val="134"/>
      </rPr>
      <t>宽</t>
    </r>
    <r>
      <rPr>
        <sz val="12"/>
        <color theme="1"/>
        <rFont val="Times New Roman"/>
        <charset val="134"/>
      </rPr>
      <t>1350*350mm
6.</t>
    </r>
    <r>
      <rPr>
        <sz val="12"/>
        <color theme="1"/>
        <rFont val="宋体"/>
        <charset val="134"/>
      </rPr>
      <t>床母厚度</t>
    </r>
    <r>
      <rPr>
        <sz val="12"/>
        <color theme="1"/>
        <rFont val="Times New Roman"/>
        <charset val="134"/>
      </rPr>
      <t>90*25mm
7.</t>
    </r>
    <r>
      <rPr>
        <sz val="12"/>
        <color theme="1"/>
        <rFont val="宋体"/>
        <charset val="134"/>
      </rPr>
      <t>床栏高度</t>
    </r>
    <r>
      <rPr>
        <sz val="12"/>
        <color theme="1"/>
        <rFont val="Times New Roman"/>
        <charset val="134"/>
      </rPr>
      <t>280mm
8.</t>
    </r>
    <r>
      <rPr>
        <sz val="12"/>
        <color theme="1"/>
        <rFont val="宋体"/>
        <charset val="134"/>
      </rPr>
      <t>床垫尺寸</t>
    </r>
    <r>
      <rPr>
        <sz val="12"/>
        <color theme="1"/>
        <rFont val="Times New Roman"/>
        <charset val="134"/>
      </rPr>
      <t>/</t>
    </r>
    <r>
      <rPr>
        <sz val="12"/>
        <color theme="1"/>
        <rFont val="宋体"/>
        <charset val="134"/>
      </rPr>
      <t>厚度</t>
    </r>
    <r>
      <rPr>
        <sz val="12"/>
        <color theme="1"/>
        <rFont val="Times New Roman"/>
        <charset val="134"/>
      </rPr>
      <t>1900*1150*50mm</t>
    </r>
  </si>
  <si>
    <t>七、其他类</t>
  </si>
  <si>
    <t>防火防盗门带自动闭门器</t>
  </si>
  <si>
    <r>
      <rPr>
        <sz val="12"/>
        <color theme="1"/>
        <rFont val="宋体"/>
        <charset val="134"/>
      </rPr>
      <t>定制，甲级防盗门，需同时满足</t>
    </r>
    <r>
      <rPr>
        <sz val="12"/>
        <color theme="1"/>
        <rFont val="Times New Roman"/>
        <charset val="134"/>
      </rPr>
      <t>GB12955</t>
    </r>
    <r>
      <rPr>
        <sz val="12"/>
        <color theme="1"/>
        <rFont val="宋体"/>
        <charset val="134"/>
      </rPr>
      <t>与</t>
    </r>
    <r>
      <rPr>
        <sz val="12"/>
        <color theme="1"/>
        <rFont val="Times New Roman"/>
        <charset val="134"/>
      </rPr>
      <t>GB17565</t>
    </r>
  </si>
  <si>
    <r>
      <rPr>
        <sz val="12"/>
        <color theme="1"/>
        <rFont val="宋体"/>
        <charset val="134"/>
      </rPr>
      <t>钢</t>
    </r>
    <r>
      <rPr>
        <sz val="12"/>
        <color theme="1"/>
        <rFont val="Times New Roman"/>
        <charset val="134"/>
      </rPr>
      <t>+</t>
    </r>
    <r>
      <rPr>
        <sz val="12"/>
        <color theme="1"/>
        <rFont val="宋体"/>
        <charset val="134"/>
      </rPr>
      <t>铸铝</t>
    </r>
  </si>
  <si>
    <t>樘</t>
  </si>
  <si>
    <t>拖把池</t>
  </si>
  <si>
    <t>陶瓷、不锈钢</t>
  </si>
  <si>
    <r>
      <rPr>
        <sz val="12"/>
        <color theme="1"/>
        <rFont val="Times New Roman"/>
        <charset val="134"/>
      </rPr>
      <t>PP</t>
    </r>
    <r>
      <rPr>
        <sz val="12"/>
        <color theme="1"/>
        <rFont val="宋体"/>
        <charset val="134"/>
      </rPr>
      <t>水槽</t>
    </r>
  </si>
  <si>
    <t>高密度聚丙烯防腐蚀</t>
  </si>
  <si>
    <t>总计</t>
  </si>
  <si>
    <t>规格参数</t>
  </si>
  <si>
    <t>求和项:数量</t>
  </si>
  <si>
    <t>求和项:总价
（元）</t>
  </si>
  <si>
    <t>3门文件柜</t>
  </si>
  <si>
    <t>1.基材：E0级MFC基材、铁皮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</si>
  <si>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L型治疗组合柜</t>
  </si>
  <si>
    <t xml:space="preserve"> 上吊柜可下拉 下台面柜 换药室（根据现场实际测量定制）</t>
  </si>
  <si>
    <t>1、柜体：采用≥1.0mm一级电解钢板。
2、门板：采用一级电解钢板。
3、拉手：一字折弯暗拉手。
4、表面处理：表面采用环氧树脂粉末喷涂，涂层膜厚度均匀，内外一致，耐撞击，抗腐蚀力强。
5、台面医用级纯亚克力台面，厚度≥12mm。</t>
  </si>
  <si>
    <t>PP滴水架</t>
  </si>
  <si>
    <t>实验室导流管配件沥水架 烧杯器皿晾干架</t>
  </si>
  <si>
    <t>PP水槽</t>
  </si>
  <si>
    <t>根据护士站范围定制</t>
  </si>
  <si>
    <t>(空白)</t>
  </si>
  <si>
    <t>长1.6 米，宽1.6 米，高1.2 米；或根据现场实际测量定制</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</si>
  <si>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6、脚架：采用静电粉末喷涂钢脚架。
7、每个位配活动柜一组</t>
  </si>
  <si>
    <t>办公台</t>
  </si>
  <si>
    <t>1、椅背：采用专用优质网布，整个框架为工程塑胶框架，结实耐用，曲线造型，更显得十分美观自然；
2、座垫：采用复合高弹海棉，面覆优质网布；
3、扶手：为PU扶手；
4、脚架：采用优质五星脚架。</t>
  </si>
  <si>
    <t>PU聚氨酯一体成型发泡坐、靠背椅面，内置≥10mm厚夹板，聚氨酯发泡包裹木板，结实耐用、耐 磨，</t>
  </si>
  <si>
    <t>L型</t>
  </si>
  <si>
    <t>办公桌：长 1.4 米，宽 0.8 米，高 0.76 米；</t>
  </si>
  <si>
    <t>办公桌主台：长 1.4 米，宽 0.8 米，高 0.76 米；</t>
  </si>
  <si>
    <t>办公桌主台：长 1.4 米，宽 0.8 米，高 0.76 米；
副柜：长 0.48 米，宽 0.4 米，高 0.6 米。</t>
  </si>
  <si>
    <t>办公桌主台：长 1.4 米，宽 0.8 米，高 0.76 米；
卡座：长 1.6 米，宽 1.6 米，高 1.2 米；
副柜：长 0.48 米，宽 0.4 米，高 0.6 米。</t>
  </si>
  <si>
    <t>办公桌主台：长 1.8 米，宽 0.9 米，高 0.76 米；
副台：长 0.9 米，宽 0.55 米，高 0.76 米；
副柜：长 0.48 米，宽 0.4 米，高 0.62 米。</t>
  </si>
  <si>
    <t>办公桌主台：长1.2米，宽0.6米，高0.76米；</t>
  </si>
  <si>
    <t>医生专用定制1米长</t>
  </si>
  <si>
    <t>医生专用定制1米长 小型卡座</t>
  </si>
  <si>
    <t>长 1.4 米，宽 0.6 米，高0.75</t>
  </si>
  <si>
    <t>长 1.4 米，宽 0.8 米，高 0.76 米</t>
  </si>
  <si>
    <t>办公桌（含副台和副柜）</t>
  </si>
  <si>
    <t>办公桌主台：长 2.2 米，宽 1 米，高 0.76 米；
副台：长 1 米，宽 0.55 米，高 0.76 米；
副柜：长 0.48 米，宽 0.4 米，高 0.62 米。</t>
  </si>
  <si>
    <t>办公桌或卡座</t>
  </si>
  <si>
    <t>办公桌椅</t>
  </si>
  <si>
    <t>国密、蓝盾、指纹锁+电子密码、双开门</t>
  </si>
  <si>
    <t>长600mm；宽560mm；高1500mm；或根据现场实际测量定制</t>
  </si>
  <si>
    <t>定制，嵌入式，根据后方或侧方墙面长宽设置整面柜子</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</si>
  <si>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</si>
  <si>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病理切片蜡块密集储存柜</t>
  </si>
  <si>
    <t>规格型号：500×400×1600mm/组，定制</t>
  </si>
  <si>
    <t>钢制玻片柜</t>
  </si>
  <si>
    <t xml:space="preserve"> 定制轨道式可移动货架 库房</t>
  </si>
  <si>
    <t>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t>
  </si>
  <si>
    <t>1500（一节）*600*1800mm（四层）</t>
  </si>
  <si>
    <t>2500*500*2000，四层</t>
  </si>
  <si>
    <t>常规或根据现场实际测量定制</t>
  </si>
  <si>
    <t>高2米，宽1.5米</t>
  </si>
  <si>
    <t>根据房间长宽间隔设置货架</t>
  </si>
  <si>
    <t>三层双排货架</t>
  </si>
  <si>
    <t>长 1.5 米，宽 0.8米，高 2 米</t>
  </si>
  <si>
    <t>长宽高：2米*0.6米*2米，3层</t>
  </si>
  <si>
    <t>放置标本/污染器械箱</t>
  </si>
  <si>
    <t>放置标本/污染器械箱 定制</t>
  </si>
  <si>
    <t>杂物间 定制（放小型设备 如泵类）</t>
  </si>
  <si>
    <t>1、柜体：采用≥1.0mm一级电解钢板。
2、门板：采用一级电解钢板。
3、拉手：一字折弯暗拉手。
4、表面处理：表面采用环氧树脂粉末喷涂，涂层膜厚度均匀，内外一致，耐撞击，抗腐蚀力强。
5、台面医用级人造大理石，厚度12mm。</t>
  </si>
  <si>
    <t>1.8米长*0.8米宽</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</si>
  <si>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6、脚架：钢制脚架，配有防滑脚垫。</t>
  </si>
  <si>
    <t>配餐间 定制</t>
  </si>
  <si>
    <t>1.面料：采用高强度工程塑料，内板及外框材料采用PP+PA材料；
2.结构功能：座椅的座面与靠背均一体成型，下架电镀金属钢架，配双排扣尼龙脚垫。</t>
  </si>
  <si>
    <t>操作台</t>
  </si>
  <si>
    <t>带洗手盆</t>
  </si>
  <si>
    <t>圆形直径0.6，高0.75；或根据现场实际测量定制，活动、休息室/办公室</t>
  </si>
  <si>
    <t>1、贴面材料：采用优质木皮饰面，                                     
2、封边用材：与贴面相同的实木木材；           
3、基材：采用优质高密度中纤板,优质绿色环保产品。                                  
4、品牌油漆：面漆采用PU聚脂漆,底漆采用PE不饱和树脂，甲苯、二甲苯、乙苯含量总和符合国家环保要求。                                    
5、品牌优质五金配件；</t>
  </si>
  <si>
    <t>茶水柜：长 1米，宽 0.4米，高 0.9米；或根据现场实际测量定制</t>
  </si>
  <si>
    <t>1.基材：E0级环保MFC基材；
2.工艺： 门板采用45 °斜切式隐形拉手，开启更简便，将突兀的拉手隐藏后，简洁大方；
3.底部支撑：矮柜使用轻型柜底支撑(TP-11A型柜底支撑)
4.锁具：优质品牌锁具
5.内部结构： 内置一块活动层板</t>
  </si>
  <si>
    <t>拆分式长桌</t>
  </si>
  <si>
    <t>拆分式</t>
  </si>
  <si>
    <t>桌面材质：实木桌面
组件：带弱电插座</t>
  </si>
  <si>
    <t>长1.2米，宽0.55米，高2.4米</t>
  </si>
  <si>
    <t>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t>
  </si>
  <si>
    <t>1、柜体：采用≥1.0mm一级电解钢板。
2、门板：采用一级电解钢板。
3、拉手：一字折弯暗拉手。
4、表面处理：表面采用环氧树脂粉末喷涂，涂层膜厚度均匀，内外一致，耐撞击，抗腐蚀力强。</t>
  </si>
  <si>
    <t>大约需要50格</t>
  </si>
  <si>
    <t>1、柜体：采用1.0mm一级电解钢板。
2、门板：采用一级电解钢板。
3、拉手：一字折弯暗拉手。
4、表面处理：表面采用环氧树脂粉末喷涂，涂层膜厚度均匀，内外一致，耐撞击，抗腐蚀力强。</t>
  </si>
  <si>
    <t>双层 1400*800*800mm</t>
  </si>
  <si>
    <t>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
2、整体工艺：
    （1）整体采用电阻焊接工艺，无外露焊点，钢板采用激光切割及数控折边成型。表面光滑光洁，光泽保持性强，清晰亮净，抗酸耐碱，耐脏易清洁，在接触人体或收藏物品的部位无毛刺、刃口、棱角。 
    （2）采用双层门板设计；门框加减震垫，关门静音。柜门内置磁吸功能；柜门采用门轴连接方式，门轴连接件直径为≥4.0mm。
    （3）采用隐藏式卷边拉手，折弯一体成型。
2、配置：316#不锈钢水盆、下水器、水龙头.根据采购方需求进行深化设计。
4、成品验收标准：QB∕T 1951.2-2013 《金属家具质量检验及质量评定》、GB 3325-2017《金属家具通用技术条件》、GB/T 35607-2017《绿色产品评价 家具》。</t>
  </si>
  <si>
    <t>面料材质：帆布
框架材质：金属</t>
  </si>
  <si>
    <t>1、椅身及扶手面：PU成型自结皮饰面，温馨耐用，密度达到60kg\m³，拉伸强度≥90kPa，伸长率≥130%，回弹率≥35%，撕裂强度≥2.0N/cm，干热老化后拉伸强度≥55kPa甲醛释放≤0.120mg/m2h,TVOC≤0.5mg/m2h。
2、内框架：采用厚度12MM冷轧钢板激光切割成型后焊接而成，所有焊接部分均为满焊，结实稳固。
3、横梁：高强度135*100*100三角形冷轧钢管，表面喷涂处理，金属抗盐雾 
4、脚架：高强度冷轧方形钢管，表面喷涂处理，金属抗盐雾 18h。</t>
  </si>
  <si>
    <t>主体材质：铁
表面工艺：烤漆
类别：推车置物架层架
形状：长方形
附加功能：可折叠</t>
  </si>
  <si>
    <t>多媒体电教室使用，嵌入式，翻转桌电脑屏主机隐藏</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</si>
  <si>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6、脚架：采用静电粉末喷涂钢脚架。
7、每个位配活动柜一组</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</si>
  <si>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6、脚架：采用木质脚架。</t>
  </si>
  <si>
    <t>吊柜</t>
  </si>
  <si>
    <t>处置室吊柜（定制）</t>
  </si>
  <si>
    <t>可折叠、可移动、多人联合开会培训，多种组合随意拼接；1500*650*750</t>
  </si>
  <si>
    <t>1、面板：整体采用三聚氰胺浸渍纸双饰面刨花板，2mm厚PVC封边，封边与贴面同色
2、框架：铝合金材质、采用高温静电喷绘工艺：静电，
3、五金配件：采用三节缓冲滑轨，推拉平稳有回位功能，承重量为30KG。所有五金件作防锈、防腐处理且表面镀层没有剥落现象；
4、高弹力PU滚轮，
5、线控把手开关</t>
  </si>
  <si>
    <t>可折叠、可移动、多人联合开会培训，多种组合随意拼接；长方形：长1.2m*宽0.5m*高0.75m</t>
  </si>
  <si>
    <t>1、贴面材料：采用优质木皮饰面，                                     
2、基材：采用优质高密度中纤板,优质绿色环保产品。                                  
3、品牌油漆：面漆采用PU聚脂漆,底漆采用PE不饱和树脂，甲苯、二甲苯、乙苯含量总和符合国家环保要求。                                    
4、品牌优质五金配件；</t>
  </si>
  <si>
    <t>方形茶几</t>
  </si>
  <si>
    <t>定制，可容纳6个保险柜</t>
  </si>
  <si>
    <t>防盗门</t>
  </si>
  <si>
    <t>定制，甲级防盗门</t>
  </si>
  <si>
    <t>钢+铸铝</t>
  </si>
  <si>
    <t>防火门</t>
  </si>
  <si>
    <t>定制，甲级</t>
  </si>
  <si>
    <t>80*60*75cm</t>
  </si>
  <si>
    <t>1、304不锈钢材质，表面抛光处理，抗腐蚀易清洗</t>
  </si>
  <si>
    <t>根据现场实际测量定制</t>
  </si>
  <si>
    <t>1、材料：
（1）钢材：采用SECC双面电解钢板，主体钢板（柜体、层板、背板）厚度≥1.0mm。钢材符合QB/T3826--1999《轻工产品金属镀层和化学处理层的耐腐蚀性试验方法中性盐雾试验(NSS)法》，QB/T3832-1999《轻工产品金属镀层腐蚀试验结果的评价》，耐腐蚀等级10级。
（2）金属表面处理：表面脱脂、水洗、酸洗、水洗中和等过程后，经环氧树脂有色粉末静电喷涂，在高温烘箱内固定成光滑表面。粉末涂料符合HG/T2006-2022《热固性和热塑性粉末涂料》。
2、整体工艺：
（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
（2）采用双层门板、抽板设计；门框加减震垫，关门静音。柜门内置磁吸功能；柜门采用门轴连接方式，门轴连接件直径为≥4.0mm，柜门带有透气孔。
（3）活动层板四边折弯，可自由调节高度，层板挂钩采用 2.0mm 厚316#不锈钢制作，可自由拆卸，逐级调整高度；底部配有加强筋。
（4）采用隐藏式卷边拉手，折弯一体成型。
3、配置：配有掩门，柜门有锁、柜门上配标签卡槽、。柜体底部采用厚度≥1.0mm的316#不锈钢踢脚线，≥150mm高。根据采购方需求深化设计。
5、成品验收标准：QB∕T 1951.2-2013 《金属家具质量检验及质量评定》、GB 3325-2017《金属家具通用技术条件》、GB/T 35607-2017《绿色产品评价 家具》。</t>
  </si>
  <si>
    <t>，长2米，宽0.8米，高0.85米，带轮锁定</t>
  </si>
  <si>
    <t>2米*1米、不锈钢，双层，带轮子锁定</t>
  </si>
  <si>
    <t xml:space="preserve"> 张 </t>
  </si>
  <si>
    <t>2米*1米、双层，带轮子锁定</t>
  </si>
  <si>
    <t>长1.2米，宽0.4米</t>
  </si>
  <si>
    <t>固定拖把</t>
  </si>
  <si>
    <t>红木文件柜</t>
  </si>
  <si>
    <t>长 0.8米，宽0.4 米，高 2.2 米；</t>
  </si>
  <si>
    <t>后勤综合楼</t>
  </si>
  <si>
    <t>化妆桌</t>
  </si>
  <si>
    <t>（带镜子和灯光）2400*700*750</t>
  </si>
  <si>
    <t>会客椅</t>
  </si>
  <si>
    <t>1.椅身：采用全新聚丙烯加玻璃纤维，由两部分组成（座面、装饰壳），整椅胶背深度≥440mm,整椅胶背高度≥441mm，胶背顶腰高度≥155mm,重量≥3.35kg。椅身和装饰壳通过颜色区分搭配。
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
3.装饰壳：采用全新ABS材质，3D等腰梯形设计，厚度≥5mm，重量≥0.05kg；外部梯形部分采用光面材质，上宽≥100mm，下宽≥215mm，高度≥135mm，腰长≥140mm，厚度≥5mm；内部梯形采用磨砂材质，上宽≥70mm，下宽≥180mm，高度≥105mm，腰长≥110mm；安装方式是卡扣加隐藏式螺丝。
4.优质白蜡木椅脚，较高的光泽度，质地细密，不易吸水，耐腐蚀，强度大，稳定性强，断裂强度高、抗震能力特别强，结实耐用，使用年限长。表面清漆处理，符合国家环保标准。内置优质铁架15*15*1.5，连接胶背坐板，更加稳定和实效。</t>
  </si>
  <si>
    <t>1、面料：选用优质皮质面料，防潮、防污易清洁等，皮面柔软舒适，光泽持久性好，手感柔软，纹理细腻，富有弹性；
2、海绵：采用优质PU阻燃成型高密度泡绵，在常期负重状态下性能保持良好。泡棉表面做防腐化和防变形保护膜，耐久不变形，高回弹，耐冲击。
3、扶手：铝合金扶手架，配皮扶手面。
4、脚架：优质五星脚架，带静音滑轮</t>
  </si>
  <si>
    <t>长度（或直径）大于 9 米；或根据现场实际测量定制</t>
  </si>
  <si>
    <t>长度（或直径）大于等于 4.2 米；或根据现场实际测量定制</t>
  </si>
  <si>
    <t>4.5米定制，可放置翻盖笔记本电脑；或根据现场实际测量定制</t>
  </si>
  <si>
    <t>1、框架采用工程塑料全新料（PP+玻纤），抗老化
2、面料采用网布。
3、可调节扶手，可向上翻转90°，通过91kg的静压测试和45kg的水平拉力测试。
4、高密度纯棉，海绵密度≥45kg/m³，回弹率≥35%。 
5、座板：采用12mm的成型板，带座壳   6、2.5MM厚蝴蝶专用底盘
7、二级电镀拉深下沉100汽杆，氮气纯度达99.99%，内壁厚度1.5mm,外壁比1.2mm，通过SGS认证。
8、高强度白色PP脚。
9、PA+PU黑轮，115公斤负重下转动10万周无故障。                                
10、PP弹性护腰腰片支撑、底盘逍遥逍遥90°和125°及原位锁定；气杆升降，扶手可上下活动</t>
  </si>
  <si>
    <t>1、基材：采用E1 级刨花板及中纤板，符合GB 18580-2017《室内装饰装修材料 人造板及其制品中甲醛释放限量》
2、贴面：采用AAA级实木皮贴面，厚度≥0.8mm
3、封边：实木封边条，符合QB/T4463-2013《家具用封边条技术要求》
4、油漆：采用优质环保水性面漆和水性底漆，并经过五底三面油漆工艺处理，各指标均达到SZJG 52-2016《家具成品及原辅材料有害物质限量》要求；
5、台面三面围合，下部带储物柜及空格柜，根据采购方需求设计。台面可内嵌显示屏，麦克风，满足及配合信息化走线、开孔需求。
备注：图片仅供参考，具体材质、样式、颜色需与采购方确认。
6、后期检测验收参考标准：
SZJG 52-2016 《家具成品及原辅材料中有害物质限量》
GB/T 334-2017《木家具通用技术条件》</t>
  </si>
  <si>
    <t>可升降，带滑轮</t>
  </si>
  <si>
    <t>可升降，带滑轮，全不锈钢</t>
  </si>
  <si>
    <t>长 2米，宽 0.5 米，高 0.9米</t>
  </si>
  <si>
    <t>1、面料：采用优质皮质面料，透气强，柔软且富有韧性，厚度适中，手感良好；
2、海绵：采用高回弹聚胺脂定型海棉或高密度成型PU泡棉，密度高，软硬适中，回弹性好，不含氟氨化合物，无甲醛及二甲苯等异味；                       
3、框架：选用上等的实木方，材质坚硬、刚性强、含水率符合国家标准，防腐、防虫永不变形。
4、脚架：选用优质金属脚架</t>
  </si>
  <si>
    <t>1.采用优质品牌冷轧板经横具化金流水线精工而成，耐压、强度大、抗冲击不易变形;
2.轨道采用埋入式，轨道的预留沟槽底面的小平偏差小，达到横平竖直;
3.喷塑材料采用绿色环保型粉沫，对人体及周围环境不产生危害，无毒、无副作用，使用时无异味:
4.连接标准确件，支撑加固辅件耐压，硬度满足承重要求;
5.五金件及配件均选用专业配件、环保、耐磨、触摸面光滑；</t>
  </si>
  <si>
    <t>W6300*D600*H2500（6层）</t>
  </si>
  <si>
    <t>移动列:W2080*D560*H2250*16列
固定列:W2080*D420*H2250*1列</t>
  </si>
  <si>
    <t>HDPE材料</t>
  </si>
  <si>
    <t>h型普通椅子</t>
  </si>
  <si>
    <t>平板推车</t>
  </si>
  <si>
    <t>长宽:0.9米*0.6米，加厚不锈钢，可折叠</t>
  </si>
  <si>
    <t>三层推车</t>
  </si>
  <si>
    <t>长宽高: 0.75米*0.5米*1米，不锈钢材质</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</si>
  <si>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
7.红木文件柜</t>
  </si>
  <si>
    <t>三人+单人沙发</t>
  </si>
  <si>
    <t>1、面料：采用优质皮质面料，透气强，柔软且富有韧性，厚度适中，手感良好；
2、海绵：采用高回弹聚胺脂定型海棉或高密度成型PU泡棉，密度高，软硬适中，回弹性好，不含氟氨化合物，无甲醛及二甲苯等异味；                       
3、框架：选用上等的实木方，材质坚硬、刚性强、含水率符合国家标准，防腐、防虫永不变形。钢制脚架不易摇摆。</t>
  </si>
  <si>
    <t>折叠会议桌椅扇形组合培训桌智慧教室桌椅桌椅组合多边形拼接</t>
  </si>
  <si>
    <t>5000*750*850（或根据现场实际测量定制）</t>
  </si>
  <si>
    <t>1. 冷轧钢柜体+陶瓷台面
2. 台面：采用陶瓷板台面，由专业生产厂家用CNC机械加工而成。
3.柜体：采用1.0mm优质冷轧钢板，采用二氧化碳保护焊焊接，边缘打磨处理，表面经酸洗、磷化及环氧树脂户外粉静电喷涂，具备较强的耐酸碱防护能力。
4、含一套86插座</t>
  </si>
  <si>
    <t>1、柜体：采用1.0mm一级电解钢板。
2、门板：采用一级电解钢板。
3、拉手：优质五金拉手。
4、表面处理：表面采用环氧树脂粉末喷涂，涂层膜厚度均匀，内外一致，耐撞击，抗腐蚀力强。</t>
  </si>
  <si>
    <t>12格，屏蔽效能大于等于65db</t>
  </si>
  <si>
    <t>1.基材：E0级MFC基材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</si>
  <si>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双层推车</t>
  </si>
  <si>
    <t>长宽高: 0.6米*0.4*0.9米</t>
  </si>
  <si>
    <t>轻质塑料治疗推车</t>
  </si>
  <si>
    <t>长宽高: 1米*0.5 米*1.1米，不锈钢</t>
  </si>
  <si>
    <t>1.基材:榉木
2.油漆:三底两面环保水性漆
3.立柱:≥60*60mm
4.床板:≥15mm杉木板
5.梯高/宽1350*350mm
6.床母厚度90*25mm
7.床栏高度≥280mm
8.床垫尺寸/厚度1900*1150*50mm</t>
  </si>
  <si>
    <t>水槽</t>
  </si>
  <si>
    <t>四层推车</t>
  </si>
  <si>
    <t>长宽高: 0.76米*0.5*1.37米，不锈钢材质</t>
  </si>
  <si>
    <t>1.8*0.6*0.75；或根据现场实际测量定制</t>
  </si>
  <si>
    <t>1.基材：厚E0级环保MFC基材；
2.饰面：三聚氰胺纸饰面；
3.封边：PVC封边带；
4.台面：≥25mm；台面下配支撑托；
5.钢架：铝合金立柱+铝合金脚，
6.脚轮：采用医用级TPU静音滑轮；
7.档板：吸音材质,挡板尺寸为900*300*9MM, 颜色可选深银灰</t>
  </si>
  <si>
    <t>1500*650*750；或根据现场实际测量定制</t>
  </si>
  <si>
    <t>长1.2×宽0.4，带置物层；或根据现场实际测量定制</t>
  </si>
  <si>
    <t>长1.2×宽0.4；或根据现场实际测量定制</t>
  </si>
  <si>
    <t>长1.8米，宽0.4米；或根据现场实际测量定制</t>
  </si>
  <si>
    <t>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</si>
  <si>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
6、脚架：钢制脚架，配有防滑脚垫。</t>
  </si>
  <si>
    <t>洗手池</t>
  </si>
  <si>
    <t>陶瓷</t>
  </si>
  <si>
    <t>小圆茶几</t>
  </si>
  <si>
    <t>长宽高： 1.5米*0.5 米*2米</t>
  </si>
  <si>
    <t>1.基材：铁皮柜
2.锁具：使用品牌锁具 
3.底部支撑：矮柜使用轻型柜底支撑(TP-12B型柜底支撑)
4.内部结构：上带两块活层，下带一块活层；整体为门板覆盖顶、底板；
5.层板厚度：层/底板为25mm，其余为16mm；
6.铝框玻璃门默认不带锁具，所使用的玻璃标配为钢化玻璃</t>
  </si>
  <si>
    <t>长宽高：0.9米*0.5 米*2米</t>
  </si>
  <si>
    <t>带锁（长1米，宽 0.5 米，高 1.8米)</t>
  </si>
  <si>
    <t>定制，由30个单元柜组成，每个单元柜尺寸：长0.37，宽（进深） 0.6 米，高 0.45米，分为上下对称2层，每层15个单元柜，两边均可刷卡开启柜门取药</t>
  </si>
  <si>
    <t>类别：竖型衣帽架
附加功能：可移动
主体材质：实木</t>
  </si>
  <si>
    <t>多格30叠加柜 ；或根据现场实际测量定制</t>
  </si>
  <si>
    <t>1、采用优质实木，质地均匀而又紧密，结构坚固，承重力强；                                        
2、木纹美观独特，具有极强的装饰效果；                       
3、采用优质品牌五金配件；                               
4、油漆采用环保油漆，光泽度好，环保无气味；</t>
  </si>
  <si>
    <t>1600W*800D*760H</t>
  </si>
  <si>
    <t>长1.8×宽0.4*高0.75</t>
  </si>
  <si>
    <t>1.基材：厚E0级环保MFC基材；
2.饰面：三聚氰胺纸饰面；
3.封边：PVC封边带；
4.台面：25mm；台面下配支撑托；
5.钢架：铝合金立柱+铝合金脚，
6.脚轮：采用医用级TPU静音滑轮；
7.档板：吸音材质,挡板尺寸为900*300*9MM, 颜色可选深银灰</t>
  </si>
  <si>
    <t>类别：四脚椅
五星脚材质：锦纶/尼龙(聚酰胺纤维)
面料材质：网布</t>
  </si>
  <si>
    <t>整体式长桌</t>
  </si>
  <si>
    <t>整体式，长度超4米部分</t>
  </si>
  <si>
    <t>1.基材:榉木
2.油漆:三底两面环保水性漆
3.立柱:60*60mm
4.床板:15mm杉木板
5.梯高/宽1350*350mm
6.床母厚度90*25mm
7.床栏高度280mm
8.床垫尺寸/厚度1900*1150*50mm</t>
  </si>
  <si>
    <t>1.5米*1.8米*0.5米</t>
  </si>
  <si>
    <t>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t>
  </si>
  <si>
    <t>定制 放置垃圾袋 清洁毛巾</t>
  </si>
  <si>
    <t>长宽高：0.9米*宽 0.45 米*1.8米</t>
  </si>
  <si>
    <t>桌子</t>
  </si>
  <si>
    <t>库房（定制放被服区、无菌物品分区）；根据现场实际测量定制</t>
  </si>
  <si>
    <t>组合沙发
(1+1+3)</t>
  </si>
  <si>
    <t>PU聚氨酯一体成型发泡坐、靠背椅面，内置≥10mm厚夹板，聚氨酯发泡包裹木板，结实耐用、耐 磨，</t>
  </si>
  <si>
    <t>办公桌主台：长 1.0 米，宽 0.6 米，高 0.76 米；
卡座：长 1.6 米，宽 1.6 米，高 1.2 米；
副柜：长 0.48 米，宽 0.4 米，高 0.6 米。</t>
  </si>
  <si>
    <t>办公桌主台：长 1.2 米，宽 0.6 米，高 0.76 米；
副柜：长 0.48 米，宽 0.4 米，高 0.6 米。</t>
  </si>
  <si>
    <t xml:space="preserve">办公桌主台：长 1.8 米，宽 0.9 米，高 0.76 米；
</t>
  </si>
  <si>
    <t>长 1.4 米，宽 0.6 米，高 0.76 米</t>
  </si>
  <si>
    <t>长2 米，宽1.2米，高 0.76 米；或根据现场实际测量</t>
  </si>
  <si>
    <t>办公桌主台：长 1.6米，宽 0.6 米，高 0.76 米；
副台：长 0.9 米，宽 0.55 米，高 0.76 米；
副柜：长 0.48 米，宽 0.4 米，高 0.62 米。</t>
  </si>
  <si>
    <t>办公桌+桌面高柜</t>
  </si>
  <si>
    <t>办公桌主台：长 1.4 米，宽1米，高 0.76 米；
卡座：长 1.6 米，宽 1.6 米，高 1.2 米；
副柜：长 0.48 米，宽 0.4 米，高 0.6 米。</t>
  </si>
  <si>
    <t>办公桌主台：长 2.0 米，宽2.0 米，高 0.76 米；
卡座：长 1.6 米，宽 1.6 米，高 1.2 米；
副柜：长 0.48 米，宽 0.4 米，高 0.6 米。</t>
  </si>
  <si>
    <t>长600mm；宽560mm；高500mm；或根据现场实际测量定制</t>
  </si>
  <si>
    <t>长2米，宽1.5米</t>
  </si>
  <si>
    <t>方形</t>
  </si>
  <si>
    <t>椭圆形；或根据现场实际测量定制</t>
  </si>
  <si>
    <t>圆形直径0.6，高0.75；或根据现场实际测量定制</t>
  </si>
  <si>
    <t>床头柜</t>
  </si>
  <si>
    <t>1、贴面板材：采用优质三聚氰胺纸 ,甲醛释放限量符合国家标准，                                         
2、基材：采用通过国家技术标准的优质环保刨花板。确保甲醛排放达安全水平，经过防潮、防虫、防腐的化学处理，强度高，刚性好，不变形不开裂；
3、粘合剂：优质乳胶,
4、封边用材：2mm厚PVC胶边，优质热熔胶，
5、品牌优质五金配件；</t>
  </si>
  <si>
    <t>根据现场实际测量定制，活动、休息室/办公室</t>
  </si>
  <si>
    <t>定制，甲级防盗门，需同时满足GB12955与GB17565</t>
  </si>
  <si>
    <t>长2米，宽0.8米，高0.85米，带轮锁定</t>
  </si>
  <si>
    <t>带扶手 椅背</t>
  </si>
  <si>
    <t xml:space="preserve">1.管型：铝合金 锥管（50-25)*25*1.2mm, 十字架：50*25*1.5mm，座板：48*7.5mm
2.表面处理：高温喷涂户外砂纹粉-碳灰色PT9970
3.编织：澳利芬Olifen户外织带 Dia6mm, 深灰色 TF17-0612
4.座垫 ≥5cm厚，软靠垫≥5cm，软海棉
5.面料：国产常规防泼水户外布 灰麻色B*4015
6.内料：中高密度海棉+松棉，里布内胆，防水工艺
7.结构：上下拆装
8.配不锈钢螺丝及垫片 </t>
  </si>
  <si>
    <t>把</t>
  </si>
  <si>
    <t>1.管型：25*20*1.2mm, Φ70*2.0mm, 
2.底盘：铝板48*48*5mm
3.架子颜色：砂纹白
面板：钢化玻璃≥6mm厚，表面药砂处理 白色</t>
  </si>
  <si>
    <t>定制，可移动</t>
  </si>
  <si>
    <t>1、框架采用工程塑料全新料（PP+玻纤），抗老化
2、面料采用网布。
3、可调节扶手，可向上翻转90°，通过91kg的静压测试和45kg的水平拉力测试。
4、高密度纯棉，海绵密度≥45kg/m³，回弹率≥35%。 
5、座板：采用12mm的成型板，带座壳   6、2.5MM厚蝴蝶专用底盘
7、二级电镀拉深下沉100汽杆，氮气纯度达99.99%，内壁厚度1.5mm,外壁比1.2mm，通过SGS认证。
8、高强度白色PP脚。
9、PA+PU黑轮，115公斤负重下转动10万周无故障。                                
10、PP弹性护腰腰片支撑、底盘逍遥逍遥90°和125°及原位锁定；气杆升降，扶手可上下活动</t>
  </si>
  <si>
    <t>2080*560*2250  16列
2080*420*2250  1列</t>
  </si>
  <si>
    <t>折叠床</t>
  </si>
  <si>
    <t>深圳市区域肿瘤防筛诊治康全周期管理展示区展示柜2</t>
  </si>
  <si>
    <t>长0.95米，宽0.65 米，高 2.2 米；或根据现场情况制作</t>
  </si>
  <si>
    <t>书架</t>
  </si>
  <si>
    <t>L4000*W350*H2000</t>
  </si>
  <si>
    <t>采用钢板，材料厚度≥1.4mm，立柱正面宽度45mm±1mm，正面压两条加强筋，侧面厚度36mm±1mm，侧面各两条加强筋，共六条加强筋，提高立柱承载力。3、书架搁板：采用钢板，材料厚度≥1.1mm，搁板采用六次折弯成型以增强其承载力，搁板上面压四条加强筋，两侧面各压一条加强筋。每张搁板均匀载重不少于40kg（每层两张搁板）。</t>
  </si>
  <si>
    <t>㎡</t>
  </si>
  <si>
    <t>四人位餐桌配椅</t>
  </si>
  <si>
    <t xml:space="preserve">1200*1350*750mm(±10%)                                              </t>
  </si>
  <si>
    <t>材质：台面为松木（原木色，提供色卡）厚50mm(±10%)或按样选定</t>
  </si>
  <si>
    <t xml:space="preserve">924*924*750mm(±10%)                                              </t>
  </si>
  <si>
    <t>长1.2×宽0.4*高0.75</t>
  </si>
  <si>
    <t>长1.2米，宽0.6米；或根据现场实际测量定制</t>
  </si>
  <si>
    <t>560*650*950mm</t>
  </si>
  <si>
    <t>侧边为实木侧框，软 包为定型棉加绒麻阻 燃面料，座背板采用 实木多层板。配置小 桌板，小桌板收纳槽 内需配置减震海绵。 座椅下方设通风立 柱，通风口需设置调 节阀。</t>
  </si>
  <si>
    <t>长 0.8米，宽0.5 米，高 2.2 米；</t>
  </si>
  <si>
    <t>长 0.8米，宽0.5米，高 2.2 米；</t>
  </si>
  <si>
    <t>长1米，宽0.4 米，高 2.2 米；</t>
  </si>
  <si>
    <t>硬座面</t>
  </si>
  <si>
    <t>求和项:数量
（台/套）</t>
  </si>
  <si>
    <t xml:space="preserve">数量
</t>
  </si>
  <si>
    <t>总价
（元）</t>
  </si>
  <si>
    <t>附表1-2办公家具明细表</t>
  </si>
  <si>
    <t>第一批（702床）</t>
  </si>
  <si>
    <r>
      <rPr>
        <b/>
        <sz val="11"/>
        <color theme="1"/>
        <rFont val="宋体"/>
        <charset val="134"/>
      </rPr>
      <t>第二批（</t>
    </r>
    <r>
      <rPr>
        <b/>
        <sz val="11"/>
        <color theme="1"/>
        <rFont val="Times New Roman"/>
        <charset val="134"/>
      </rPr>
      <t>498</t>
    </r>
    <r>
      <rPr>
        <b/>
        <sz val="11"/>
        <color theme="1"/>
        <rFont val="宋体"/>
        <charset val="134"/>
      </rPr>
      <t>床）</t>
    </r>
  </si>
  <si>
    <t>位置信息</t>
  </si>
  <si>
    <t>数量
（台/套）</t>
  </si>
  <si>
    <t>房间编号</t>
  </si>
  <si>
    <t>计划使用科室</t>
  </si>
  <si>
    <r>
      <rPr>
        <b/>
        <sz val="11"/>
        <color theme="1"/>
        <rFont val="宋体"/>
        <charset val="134"/>
      </rPr>
      <t>数量</t>
    </r>
    <r>
      <rPr>
        <b/>
        <sz val="11"/>
        <color theme="1"/>
        <rFont val="Times New Roman"/>
        <charset val="0"/>
      </rPr>
      <t xml:space="preserve">
</t>
    </r>
    <r>
      <rPr>
        <b/>
        <sz val="11"/>
        <color theme="1"/>
        <rFont val="宋体"/>
        <charset val="134"/>
      </rPr>
      <t>（台</t>
    </r>
    <r>
      <rPr>
        <b/>
        <sz val="11"/>
        <color theme="1"/>
        <rFont val="Times New Roman"/>
        <charset val="0"/>
      </rPr>
      <t>/</t>
    </r>
    <r>
      <rPr>
        <b/>
        <sz val="11"/>
        <color theme="1"/>
        <rFont val="宋体"/>
        <charset val="134"/>
      </rPr>
      <t>套）</t>
    </r>
  </si>
  <si>
    <r>
      <rPr>
        <b/>
        <sz val="11"/>
        <color theme="1"/>
        <rFont val="宋体"/>
        <charset val="134"/>
      </rPr>
      <t>总价</t>
    </r>
    <r>
      <rPr>
        <b/>
        <sz val="11"/>
        <color indexed="8"/>
        <rFont val="Times New Roman"/>
        <charset val="0"/>
      </rPr>
      <t xml:space="preserve">
</t>
    </r>
    <r>
      <rPr>
        <b/>
        <sz val="11"/>
        <color theme="1"/>
        <rFont val="宋体"/>
        <charset val="134"/>
      </rPr>
      <t>（元）</t>
    </r>
  </si>
  <si>
    <t>第二住院楼</t>
  </si>
  <si>
    <r>
      <rPr>
        <sz val="12"/>
        <color theme="1"/>
        <rFont val="Times New Roman"/>
        <charset val="134"/>
      </rPr>
      <t>B5</t>
    </r>
    <r>
      <rPr>
        <sz val="12"/>
        <color theme="1"/>
        <rFont val="宋体"/>
        <charset val="134"/>
      </rPr>
      <t>层</t>
    </r>
  </si>
  <si>
    <r>
      <rPr>
        <sz val="12"/>
        <color theme="1"/>
        <rFont val="Times New Roman"/>
        <charset val="134"/>
      </rPr>
      <t>B4</t>
    </r>
    <r>
      <rPr>
        <sz val="12"/>
        <color theme="1"/>
        <rFont val="宋体"/>
        <charset val="134"/>
      </rPr>
      <t>层</t>
    </r>
  </si>
  <si>
    <r>
      <rPr>
        <sz val="12"/>
        <color theme="1"/>
        <rFont val="Times New Roman"/>
        <charset val="134"/>
      </rPr>
      <t>B3</t>
    </r>
    <r>
      <rPr>
        <sz val="12"/>
        <color theme="1"/>
        <rFont val="宋体"/>
        <charset val="134"/>
      </rPr>
      <t>层</t>
    </r>
  </si>
  <si>
    <r>
      <rPr>
        <sz val="12"/>
        <color theme="1"/>
        <rFont val="Times New Roman"/>
        <charset val="134"/>
      </rPr>
      <t>B2</t>
    </r>
    <r>
      <rPr>
        <sz val="12"/>
        <color theme="1"/>
        <rFont val="宋体"/>
        <charset val="134"/>
      </rPr>
      <t>层</t>
    </r>
  </si>
  <si>
    <r>
      <rPr>
        <sz val="12"/>
        <color theme="1"/>
        <rFont val="Times New Roman"/>
        <charset val="134"/>
      </rPr>
      <t>B1</t>
    </r>
    <r>
      <rPr>
        <sz val="12"/>
        <color theme="1"/>
        <rFont val="宋体"/>
        <charset val="134"/>
      </rPr>
      <t>层</t>
    </r>
  </si>
  <si>
    <r>
      <rPr>
        <sz val="12"/>
        <color theme="1"/>
        <rFont val="宋体"/>
        <charset val="134"/>
      </rPr>
      <t>报告室</t>
    </r>
    <r>
      <rPr>
        <sz val="12"/>
        <color theme="1"/>
        <rFont val="Times New Roman"/>
        <charset val="134"/>
      </rPr>
      <t>1</t>
    </r>
  </si>
  <si>
    <t>G-B1-05</t>
  </si>
  <si>
    <t>核医学科</t>
  </si>
  <si>
    <r>
      <rPr>
        <sz val="12"/>
        <color theme="1"/>
        <rFont val="宋体"/>
        <charset val="134"/>
      </rPr>
      <t>报告室</t>
    </r>
    <r>
      <rPr>
        <sz val="12"/>
        <color theme="1"/>
        <rFont val="Times New Roman"/>
        <charset val="134"/>
      </rPr>
      <t>2</t>
    </r>
  </si>
  <si>
    <t>G-B1-06</t>
  </si>
  <si>
    <r>
      <rPr>
        <sz val="12"/>
        <color theme="1"/>
        <rFont val="宋体"/>
        <charset val="134"/>
      </rPr>
      <t>报告室</t>
    </r>
    <r>
      <rPr>
        <sz val="12"/>
        <color theme="1"/>
        <rFont val="Times New Roman"/>
        <charset val="134"/>
      </rPr>
      <t>3</t>
    </r>
  </si>
  <si>
    <t>G-B1-07</t>
  </si>
  <si>
    <r>
      <rPr>
        <sz val="12"/>
        <color theme="1"/>
        <rFont val="宋体"/>
        <charset val="134"/>
      </rPr>
      <t>报告室</t>
    </r>
    <r>
      <rPr>
        <sz val="12"/>
        <color theme="1"/>
        <rFont val="Times New Roman"/>
        <charset val="134"/>
      </rPr>
      <t>4</t>
    </r>
  </si>
  <si>
    <t>G-B1-08</t>
  </si>
  <si>
    <r>
      <rPr>
        <sz val="12"/>
        <color theme="1"/>
        <rFont val="宋体"/>
        <charset val="134"/>
      </rPr>
      <t>诊室</t>
    </r>
    <r>
      <rPr>
        <sz val="12"/>
        <color theme="1"/>
        <rFont val="Times New Roman"/>
        <charset val="134"/>
      </rPr>
      <t>1</t>
    </r>
  </si>
  <si>
    <t>G-B1-09</t>
  </si>
  <si>
    <r>
      <rPr>
        <sz val="12"/>
        <color theme="1"/>
        <rFont val="宋体"/>
        <charset val="134"/>
      </rPr>
      <t>报告</t>
    </r>
    <r>
      <rPr>
        <sz val="12"/>
        <color theme="1"/>
        <rFont val="Times New Roman"/>
        <charset val="134"/>
      </rPr>
      <t>5</t>
    </r>
  </si>
  <si>
    <t>G-B1-10</t>
  </si>
  <si>
    <t>垃圾间</t>
  </si>
  <si>
    <t>G-B1-12</t>
  </si>
  <si>
    <t>基建总务部</t>
  </si>
  <si>
    <t>清点间</t>
  </si>
  <si>
    <t>G-B1-13</t>
  </si>
  <si>
    <t>被服分发间</t>
  </si>
  <si>
    <t>G-B1-14</t>
  </si>
  <si>
    <r>
      <rPr>
        <sz val="12"/>
        <color theme="1"/>
        <rFont val="宋体"/>
        <charset val="134"/>
      </rPr>
      <t>办公桌：长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</si>
  <si>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t>医疗垃圾暂存</t>
  </si>
  <si>
    <t>G-B1-15</t>
  </si>
  <si>
    <r>
      <rPr>
        <sz val="12"/>
        <color theme="1"/>
        <rFont val="宋体"/>
        <charset val="134"/>
      </rPr>
      <t>放疗设备间</t>
    </r>
    <r>
      <rPr>
        <sz val="12"/>
        <color theme="1"/>
        <rFont val="Times New Roman"/>
        <charset val="134"/>
      </rPr>
      <t>1</t>
    </r>
  </si>
  <si>
    <t>G-B1-25</t>
  </si>
  <si>
    <t>放疗科</t>
  </si>
  <si>
    <r>
      <rPr>
        <sz val="12"/>
        <color theme="1"/>
        <rFont val="宋体"/>
        <charset val="134"/>
      </rPr>
      <t>放疗设备间</t>
    </r>
    <r>
      <rPr>
        <sz val="12"/>
        <color theme="1"/>
        <rFont val="Times New Roman"/>
        <charset val="134"/>
      </rPr>
      <t>2</t>
    </r>
  </si>
  <si>
    <t>G-B1-26</t>
  </si>
  <si>
    <r>
      <rPr>
        <sz val="12"/>
        <color theme="1"/>
        <rFont val="宋体"/>
        <charset val="134"/>
      </rPr>
      <t>放疗设备间</t>
    </r>
    <r>
      <rPr>
        <sz val="12"/>
        <color theme="1"/>
        <rFont val="Times New Roman"/>
        <charset val="134"/>
      </rPr>
      <t>3</t>
    </r>
  </si>
  <si>
    <t>G-B1-27</t>
  </si>
  <si>
    <r>
      <rPr>
        <sz val="12"/>
        <color theme="1"/>
        <rFont val="宋体"/>
        <charset val="134"/>
      </rPr>
      <t>放疗设备间</t>
    </r>
    <r>
      <rPr>
        <sz val="12"/>
        <color theme="1"/>
        <rFont val="Times New Roman"/>
        <charset val="134"/>
      </rPr>
      <t>4</t>
    </r>
  </si>
  <si>
    <t>G-B1-28</t>
  </si>
  <si>
    <t>铅模制作室</t>
  </si>
  <si>
    <t>G-B1-29</t>
  </si>
  <si>
    <r>
      <rPr>
        <sz val="12"/>
        <color theme="1"/>
        <rFont val="宋体"/>
        <charset val="134"/>
      </rPr>
      <t>治疗计划室</t>
    </r>
    <r>
      <rPr>
        <sz val="12"/>
        <color theme="1"/>
        <rFont val="Times New Roman"/>
        <charset val="134"/>
      </rPr>
      <t>1</t>
    </r>
  </si>
  <si>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</si>
  <si>
    <t>G-B1-30</t>
  </si>
  <si>
    <r>
      <rPr>
        <sz val="12"/>
        <color theme="1"/>
        <rFont val="宋体"/>
        <charset val="134"/>
      </rPr>
      <t>治疗计划室</t>
    </r>
    <r>
      <rPr>
        <sz val="12"/>
        <color theme="1"/>
        <rFont val="Times New Roman"/>
        <charset val="134"/>
      </rPr>
      <t>2</t>
    </r>
  </si>
  <si>
    <t>G-B1-31</t>
  </si>
  <si>
    <r>
      <rPr>
        <sz val="12"/>
        <color theme="1"/>
        <rFont val="宋体"/>
        <charset val="134"/>
      </rPr>
      <t>类别：四脚椅</t>
    </r>
    <r>
      <rPr>
        <sz val="12"/>
        <color theme="1"/>
        <rFont val="Times New Roman"/>
        <charset val="134"/>
      </rPr>
      <t xml:space="preserve">
</t>
    </r>
    <r>
      <rPr>
        <sz val="12"/>
        <color theme="1"/>
        <rFont val="宋体"/>
        <charset val="134"/>
      </rPr>
      <t>五星脚材质：锦纶</t>
    </r>
    <r>
      <rPr>
        <sz val="12"/>
        <color theme="1"/>
        <rFont val="Times New Roman"/>
        <charset val="134"/>
      </rPr>
      <t>/</t>
    </r>
    <r>
      <rPr>
        <sz val="12"/>
        <color theme="1"/>
        <rFont val="宋体"/>
        <charset val="134"/>
      </rPr>
      <t>尼龙</t>
    </r>
    <r>
      <rPr>
        <sz val="12"/>
        <color theme="1"/>
        <rFont val="Times New Roman"/>
        <charset val="134"/>
      </rPr>
      <t>(</t>
    </r>
    <r>
      <rPr>
        <sz val="12"/>
        <color theme="1"/>
        <rFont val="宋体"/>
        <charset val="134"/>
      </rPr>
      <t>聚酰胺纤维</t>
    </r>
    <r>
      <rPr>
        <sz val="12"/>
        <color theme="1"/>
        <rFont val="Times New Roman"/>
        <charset val="134"/>
      </rPr>
      <t xml:space="preserve">)
</t>
    </r>
    <r>
      <rPr>
        <sz val="12"/>
        <color theme="1"/>
        <rFont val="宋体"/>
        <charset val="134"/>
      </rPr>
      <t>面料材质：网布</t>
    </r>
  </si>
  <si>
    <r>
      <rPr>
        <sz val="12"/>
        <color theme="1"/>
        <rFont val="宋体"/>
        <charset val="134"/>
      </rPr>
      <t>会议</t>
    </r>
    <r>
      <rPr>
        <sz val="12"/>
        <color theme="1"/>
        <rFont val="Times New Roman"/>
        <charset val="134"/>
      </rPr>
      <t>/</t>
    </r>
    <r>
      <rPr>
        <sz val="12"/>
        <color theme="1"/>
        <rFont val="宋体"/>
        <charset val="134"/>
      </rPr>
      <t>示教室</t>
    </r>
  </si>
  <si>
    <t>G-B1-32</t>
  </si>
  <si>
    <t>技师办公</t>
  </si>
  <si>
    <t>G-B1-33</t>
  </si>
  <si>
    <t>主任办公</t>
  </si>
  <si>
    <t>G-B1-34</t>
  </si>
  <si>
    <r>
      <rPr>
        <sz val="12"/>
        <color theme="1"/>
        <rFont val="宋体"/>
        <charset val="134"/>
      </rPr>
      <t>报告室</t>
    </r>
    <r>
      <rPr>
        <sz val="12"/>
        <color theme="1"/>
        <rFont val="Times New Roman"/>
        <charset val="134"/>
      </rPr>
      <t>6</t>
    </r>
  </si>
  <si>
    <t>G-B1-35</t>
  </si>
  <si>
    <r>
      <rPr>
        <sz val="12"/>
        <color theme="1"/>
        <rFont val="宋体"/>
        <charset val="134"/>
      </rPr>
      <t>报告室</t>
    </r>
    <r>
      <rPr>
        <sz val="12"/>
        <color theme="1"/>
        <rFont val="Times New Roman"/>
        <charset val="134"/>
      </rPr>
      <t>7</t>
    </r>
  </si>
  <si>
    <t>G-B1-36</t>
  </si>
  <si>
    <t>女更衣</t>
  </si>
  <si>
    <t>G-B1-37</t>
  </si>
  <si>
    <t>男更衣</t>
  </si>
  <si>
    <t>G-B1-38</t>
  </si>
  <si>
    <t>设备间</t>
  </si>
  <si>
    <t>G-B1-39</t>
  </si>
  <si>
    <r>
      <rPr>
        <sz val="12"/>
        <color theme="1"/>
        <rFont val="Times New Roman"/>
        <charset val="134"/>
      </rPr>
      <t>PET-MRI</t>
    </r>
    <r>
      <rPr>
        <sz val="12"/>
        <color theme="1"/>
        <rFont val="宋体"/>
        <charset val="134"/>
      </rPr>
      <t>治疗间</t>
    </r>
  </si>
  <si>
    <t>G-B1-43</t>
  </si>
  <si>
    <r>
      <rPr>
        <sz val="12"/>
        <color theme="1"/>
        <rFont val="Times New Roman"/>
        <charset val="134"/>
      </rPr>
      <t>PET-CT</t>
    </r>
    <r>
      <rPr>
        <sz val="12"/>
        <color theme="1"/>
        <rFont val="宋体"/>
        <charset val="134"/>
      </rPr>
      <t>治疗间</t>
    </r>
    <r>
      <rPr>
        <sz val="12"/>
        <color theme="1"/>
        <rFont val="Times New Roman"/>
        <charset val="134"/>
      </rPr>
      <t>1</t>
    </r>
  </si>
  <si>
    <t>G-B1-44</t>
  </si>
  <si>
    <r>
      <rPr>
        <sz val="12"/>
        <color theme="1"/>
        <rFont val="Times New Roman"/>
        <charset val="134"/>
      </rPr>
      <t>PET-CT</t>
    </r>
    <r>
      <rPr>
        <sz val="12"/>
        <color theme="1"/>
        <rFont val="宋体"/>
        <charset val="134"/>
      </rPr>
      <t>治疗间</t>
    </r>
    <r>
      <rPr>
        <sz val="12"/>
        <color theme="1"/>
        <rFont val="Times New Roman"/>
        <charset val="134"/>
      </rPr>
      <t>2</t>
    </r>
  </si>
  <si>
    <t>G-B1-45</t>
  </si>
  <si>
    <t>G-B1-46</t>
  </si>
  <si>
    <t>注射</t>
  </si>
  <si>
    <t>G-B1-47</t>
  </si>
  <si>
    <t>控制室</t>
  </si>
  <si>
    <t>G-B1-49</t>
  </si>
  <si>
    <t>休息厅</t>
  </si>
  <si>
    <t>G-B1-50</t>
  </si>
  <si>
    <t>留观</t>
  </si>
  <si>
    <t>G-B1-51</t>
  </si>
  <si>
    <t>注射后休息室1</t>
  </si>
  <si>
    <t>G-B1-52</t>
  </si>
  <si>
    <t>注射后休息室2</t>
  </si>
  <si>
    <t>G-B1-53</t>
  </si>
  <si>
    <t>注射后休息室3</t>
  </si>
  <si>
    <t>G-B1-54</t>
  </si>
  <si>
    <t>注射后休息室4</t>
  </si>
  <si>
    <t>G-B1-55</t>
  </si>
  <si>
    <t>注射后休息室5</t>
  </si>
  <si>
    <t>G-B1-56</t>
  </si>
  <si>
    <t>注射后休息室6</t>
  </si>
  <si>
    <t>G-B1-57</t>
  </si>
  <si>
    <t>注射后休息室7</t>
  </si>
  <si>
    <t>G-B1-58</t>
  </si>
  <si>
    <t>注射后休息室8</t>
  </si>
  <si>
    <t>G-B1-59</t>
  </si>
  <si>
    <t>埋针室</t>
  </si>
  <si>
    <t>G-B1-60</t>
  </si>
  <si>
    <r>
      <rPr>
        <sz val="12"/>
        <color theme="1"/>
        <rFont val="宋体"/>
        <charset val="134"/>
      </rPr>
      <t>诊室</t>
    </r>
    <r>
      <rPr>
        <sz val="12"/>
        <color theme="1"/>
        <rFont val="Times New Roman"/>
        <charset val="134"/>
      </rPr>
      <t>2</t>
    </r>
  </si>
  <si>
    <t>G-B1-61</t>
  </si>
  <si>
    <t>核医学候诊</t>
  </si>
  <si>
    <t>G-B1-62</t>
  </si>
  <si>
    <t>核医学等候区</t>
  </si>
  <si>
    <r>
      <rPr>
        <sz val="12"/>
        <color theme="1"/>
        <rFont val="Times New Roman"/>
        <charset val="134"/>
      </rPr>
      <t>1</t>
    </r>
    <r>
      <rPr>
        <sz val="12"/>
        <color theme="1"/>
        <rFont val="宋体"/>
        <charset val="134"/>
      </rPr>
      <t>层</t>
    </r>
  </si>
  <si>
    <t>G-1-01</t>
  </si>
  <si>
    <r>
      <rPr>
        <sz val="12"/>
        <color theme="1"/>
        <rFont val="宋体"/>
        <charset val="134"/>
      </rPr>
      <t>阅片</t>
    </r>
    <r>
      <rPr>
        <sz val="12"/>
        <color theme="1"/>
        <rFont val="Times New Roman"/>
        <charset val="134"/>
      </rPr>
      <t>1</t>
    </r>
  </si>
  <si>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</si>
  <si>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G-1-02</t>
  </si>
  <si>
    <t>放射诊断科</t>
  </si>
  <si>
    <t>茶水</t>
  </si>
  <si>
    <t>G-1-03</t>
  </si>
  <si>
    <t>资料室</t>
  </si>
  <si>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</si>
  <si>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G-1-04</t>
  </si>
  <si>
    <t>G-1-05</t>
  </si>
  <si>
    <t>G-1-07</t>
  </si>
  <si>
    <r>
      <rPr>
        <sz val="12"/>
        <color theme="1"/>
        <rFont val="Times New Roman"/>
        <charset val="134"/>
      </rPr>
      <t>AGV</t>
    </r>
    <r>
      <rPr>
        <sz val="12"/>
        <color theme="1"/>
        <rFont val="宋体"/>
        <charset val="134"/>
      </rPr>
      <t>被服送货</t>
    </r>
  </si>
  <si>
    <r>
      <rPr>
        <sz val="12"/>
        <color theme="1"/>
        <rFont val="宋体"/>
        <charset val="134"/>
      </rPr>
      <t>长</t>
    </r>
    <r>
      <rPr>
        <sz val="12"/>
        <color theme="1"/>
        <rFont val="Times New Roman"/>
        <charset val="134"/>
      </rPr>
      <t>2</t>
    </r>
    <r>
      <rPr>
        <sz val="12"/>
        <color theme="1"/>
        <rFont val="宋体"/>
        <charset val="134"/>
      </rPr>
      <t>米，宽</t>
    </r>
    <r>
      <rPr>
        <sz val="12"/>
        <color theme="1"/>
        <rFont val="Times New Roman"/>
        <charset val="134"/>
      </rPr>
      <t>1.5</t>
    </r>
    <r>
      <rPr>
        <sz val="12"/>
        <color theme="1"/>
        <rFont val="宋体"/>
        <charset val="134"/>
      </rPr>
      <t>米</t>
    </r>
  </si>
  <si>
    <t>G-1-08</t>
  </si>
  <si>
    <t>茶水间</t>
  </si>
  <si>
    <t>G-1-10</t>
  </si>
  <si>
    <t>G-1-12</t>
  </si>
  <si>
    <t>读片</t>
  </si>
  <si>
    <t>G-1-20</t>
  </si>
  <si>
    <t>G-1-21</t>
  </si>
  <si>
    <t>备餐</t>
  </si>
  <si>
    <t>G-1-23</t>
  </si>
  <si>
    <r>
      <rPr>
        <sz val="12"/>
        <color theme="1"/>
        <rFont val="宋体"/>
        <charset val="134"/>
      </rPr>
      <t>阅片</t>
    </r>
    <r>
      <rPr>
        <sz val="12"/>
        <color theme="1"/>
        <rFont val="Times New Roman"/>
        <charset val="134"/>
      </rPr>
      <t>2</t>
    </r>
  </si>
  <si>
    <t>G-1-24</t>
  </si>
  <si>
    <r>
      <rPr>
        <sz val="12"/>
        <color theme="1"/>
        <rFont val="宋体"/>
        <charset val="134"/>
      </rPr>
      <t>阅片</t>
    </r>
    <r>
      <rPr>
        <sz val="12"/>
        <color theme="1"/>
        <rFont val="Times New Roman"/>
        <charset val="134"/>
      </rPr>
      <t>3</t>
    </r>
  </si>
  <si>
    <t>G-1-25</t>
  </si>
  <si>
    <r>
      <rPr>
        <sz val="12"/>
        <color theme="1"/>
        <rFont val="宋体"/>
        <charset val="134"/>
      </rPr>
      <t>阅片</t>
    </r>
    <r>
      <rPr>
        <sz val="12"/>
        <color theme="1"/>
        <rFont val="Times New Roman"/>
        <charset val="134"/>
      </rPr>
      <t>4</t>
    </r>
  </si>
  <si>
    <t>G-1-26</t>
  </si>
  <si>
    <r>
      <rPr>
        <sz val="12"/>
        <color theme="1"/>
        <rFont val="宋体"/>
        <charset val="134"/>
      </rPr>
      <t>阅片</t>
    </r>
    <r>
      <rPr>
        <sz val="12"/>
        <color theme="1"/>
        <rFont val="Times New Roman"/>
        <charset val="134"/>
      </rPr>
      <t>5</t>
    </r>
  </si>
  <si>
    <t>G-1-27</t>
  </si>
  <si>
    <r>
      <rPr>
        <sz val="12"/>
        <color theme="1"/>
        <rFont val="宋体"/>
        <charset val="134"/>
      </rPr>
      <t>阅片</t>
    </r>
    <r>
      <rPr>
        <sz val="12"/>
        <color theme="1"/>
        <rFont val="Times New Roman"/>
        <charset val="134"/>
      </rPr>
      <t>6</t>
    </r>
  </si>
  <si>
    <t>G-1-28</t>
  </si>
  <si>
    <r>
      <rPr>
        <sz val="12"/>
        <color theme="1"/>
        <rFont val="宋体"/>
        <charset val="134"/>
      </rPr>
      <t>阅片</t>
    </r>
    <r>
      <rPr>
        <sz val="12"/>
        <color theme="1"/>
        <rFont val="Times New Roman"/>
        <charset val="134"/>
      </rPr>
      <t>7</t>
    </r>
  </si>
  <si>
    <t>G-1-29</t>
  </si>
  <si>
    <r>
      <rPr>
        <sz val="12"/>
        <color theme="1"/>
        <rFont val="宋体"/>
        <charset val="134"/>
      </rPr>
      <t>阅片</t>
    </r>
    <r>
      <rPr>
        <sz val="12"/>
        <color theme="1"/>
        <rFont val="Times New Roman"/>
        <charset val="134"/>
      </rPr>
      <t>8</t>
    </r>
  </si>
  <si>
    <t>G-1-31</t>
  </si>
  <si>
    <r>
      <rPr>
        <sz val="12"/>
        <color theme="1"/>
        <rFont val="宋体"/>
        <charset val="134"/>
      </rPr>
      <t>阅片</t>
    </r>
    <r>
      <rPr>
        <sz val="12"/>
        <color theme="1"/>
        <rFont val="Times New Roman"/>
        <charset val="134"/>
      </rPr>
      <t>9</t>
    </r>
  </si>
  <si>
    <t>G-1-32</t>
  </si>
  <si>
    <r>
      <rPr>
        <sz val="12"/>
        <color theme="1"/>
        <rFont val="宋体"/>
        <charset val="134"/>
      </rPr>
      <t>阅片</t>
    </r>
    <r>
      <rPr>
        <sz val="12"/>
        <color theme="1"/>
        <rFont val="Times New Roman"/>
        <charset val="134"/>
      </rPr>
      <t>10</t>
    </r>
  </si>
  <si>
    <t>G-1-33</t>
  </si>
  <si>
    <r>
      <rPr>
        <sz val="12"/>
        <color theme="1"/>
        <rFont val="宋体"/>
        <charset val="134"/>
      </rPr>
      <t>阅片</t>
    </r>
    <r>
      <rPr>
        <sz val="12"/>
        <color theme="1"/>
        <rFont val="Times New Roman"/>
        <charset val="134"/>
      </rPr>
      <t>11</t>
    </r>
  </si>
  <si>
    <t>G-1-34</t>
  </si>
  <si>
    <t>收费窗口</t>
  </si>
  <si>
    <t>G-1-35</t>
  </si>
  <si>
    <t>财务部</t>
  </si>
  <si>
    <t>住院窗口</t>
  </si>
  <si>
    <t>G-1-36</t>
  </si>
  <si>
    <t>医务部</t>
  </si>
  <si>
    <t>负责人办公室</t>
  </si>
  <si>
    <t>G-1-37</t>
  </si>
  <si>
    <t>办公室</t>
  </si>
  <si>
    <t>G-1-38</t>
  </si>
  <si>
    <t>综合办公区</t>
  </si>
  <si>
    <t>G-1-39</t>
  </si>
  <si>
    <t>G-1-40</t>
  </si>
  <si>
    <t>等候大厅</t>
  </si>
  <si>
    <t>G-1-41</t>
  </si>
  <si>
    <r>
      <rPr>
        <sz val="12"/>
        <color theme="1"/>
        <rFont val="Times New Roman"/>
        <charset val="134"/>
      </rPr>
      <t>2</t>
    </r>
    <r>
      <rPr>
        <sz val="12"/>
        <color theme="1"/>
        <rFont val="宋体"/>
        <charset val="134"/>
      </rPr>
      <t>层</t>
    </r>
  </si>
  <si>
    <t>G-2-02</t>
  </si>
  <si>
    <t>检验科</t>
  </si>
  <si>
    <r>
      <rPr>
        <sz val="12"/>
        <color theme="1"/>
        <rFont val="宋体"/>
        <charset val="134"/>
      </rPr>
      <t>值班室</t>
    </r>
    <r>
      <rPr>
        <sz val="12"/>
        <color theme="1"/>
        <rFont val="Times New Roman"/>
        <charset val="134"/>
      </rPr>
      <t>2</t>
    </r>
  </si>
  <si>
    <t>G-2-03</t>
  </si>
  <si>
    <t>G-2-04</t>
  </si>
  <si>
    <t>配餐</t>
  </si>
  <si>
    <t>G-2-05</t>
  </si>
  <si>
    <r>
      <rPr>
        <sz val="12"/>
        <color theme="1"/>
        <rFont val="宋体"/>
        <charset val="134"/>
      </rPr>
      <t>办公室</t>
    </r>
    <r>
      <rPr>
        <sz val="12"/>
        <color theme="1"/>
        <rFont val="Times New Roman"/>
        <charset val="134"/>
      </rPr>
      <t>1</t>
    </r>
  </si>
  <si>
    <t>G-2-07</t>
  </si>
  <si>
    <r>
      <rPr>
        <sz val="12"/>
        <color theme="1"/>
        <rFont val="宋体"/>
        <charset val="134"/>
      </rPr>
      <t>办公室</t>
    </r>
    <r>
      <rPr>
        <sz val="12"/>
        <color theme="1"/>
        <rFont val="Times New Roman"/>
        <charset val="134"/>
      </rPr>
      <t>2</t>
    </r>
  </si>
  <si>
    <r>
      <rPr>
        <sz val="12"/>
        <color theme="1"/>
        <rFont val="宋体"/>
        <charset val="134"/>
      </rPr>
      <t>办公桌主台：长</t>
    </r>
    <r>
      <rPr>
        <sz val="12"/>
        <color theme="1"/>
        <rFont val="Times New Roman"/>
        <charset val="134"/>
      </rPr>
      <t xml:space="preserve"> 1.2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</si>
  <si>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G-2-06</t>
  </si>
  <si>
    <r>
      <rPr>
        <sz val="12"/>
        <color theme="1"/>
        <rFont val="宋体"/>
        <charset val="134"/>
      </rPr>
      <t>办公室</t>
    </r>
    <r>
      <rPr>
        <sz val="12"/>
        <color theme="1"/>
        <rFont val="Times New Roman"/>
        <charset val="134"/>
      </rPr>
      <t>3</t>
    </r>
  </si>
  <si>
    <t>G-2-08</t>
  </si>
  <si>
    <t>文件室</t>
  </si>
  <si>
    <t>G-2-09</t>
  </si>
  <si>
    <t>女更</t>
  </si>
  <si>
    <t>G-2-10</t>
  </si>
  <si>
    <t>学习室</t>
  </si>
  <si>
    <t>G-2-11</t>
  </si>
  <si>
    <t>男更</t>
  </si>
  <si>
    <t>G-2-12</t>
  </si>
  <si>
    <t>检验科物资库房</t>
  </si>
  <si>
    <t>G-2-13</t>
  </si>
  <si>
    <r>
      <rPr>
        <sz val="12"/>
        <color theme="1"/>
        <rFont val="宋体"/>
        <charset val="134"/>
      </rPr>
      <t>控制室</t>
    </r>
    <r>
      <rPr>
        <sz val="12"/>
        <color theme="1"/>
        <rFont val="Times New Roman"/>
        <charset val="134"/>
      </rPr>
      <t>1</t>
    </r>
  </si>
  <si>
    <r>
      <rPr>
        <sz val="12"/>
        <color theme="1"/>
        <rFont val="宋体"/>
        <charset val="134"/>
      </rPr>
      <t>办公桌主台：长</t>
    </r>
    <r>
      <rPr>
        <sz val="12"/>
        <color theme="1"/>
        <rFont val="Times New Roman"/>
        <charset val="134"/>
      </rPr>
      <t xml:space="preserve"> 1.4 </t>
    </r>
    <r>
      <rPr>
        <sz val="12"/>
        <color theme="1"/>
        <rFont val="宋体"/>
        <charset val="134"/>
      </rPr>
      <t>米，宽</t>
    </r>
    <r>
      <rPr>
        <sz val="12"/>
        <color theme="1"/>
        <rFont val="Times New Roman"/>
        <charset val="134"/>
      </rPr>
      <t xml:space="preserve"> 0.8 </t>
    </r>
    <r>
      <rPr>
        <sz val="12"/>
        <color theme="1"/>
        <rFont val="宋体"/>
        <charset val="134"/>
      </rPr>
      <t>米，高</t>
    </r>
    <r>
      <rPr>
        <sz val="12"/>
        <color theme="1"/>
        <rFont val="Times New Roman"/>
        <charset val="134"/>
      </rPr>
      <t xml:space="preserve"> 0.76 </t>
    </r>
    <r>
      <rPr>
        <sz val="12"/>
        <color theme="1"/>
        <rFont val="宋体"/>
        <charset val="134"/>
      </rPr>
      <t>米；</t>
    </r>
  </si>
  <si>
    <t>G-2-16</t>
  </si>
  <si>
    <r>
      <rPr>
        <sz val="12"/>
        <color theme="1"/>
        <rFont val="宋体"/>
        <charset val="134"/>
      </rPr>
      <t>控制室</t>
    </r>
    <r>
      <rPr>
        <sz val="12"/>
        <color theme="1"/>
        <rFont val="Times New Roman"/>
        <charset val="134"/>
      </rPr>
      <t>2</t>
    </r>
  </si>
  <si>
    <t>G-2-21</t>
  </si>
  <si>
    <r>
      <rPr>
        <sz val="12"/>
        <color theme="1"/>
        <rFont val="宋体"/>
        <charset val="134"/>
      </rPr>
      <t>控制室</t>
    </r>
    <r>
      <rPr>
        <sz val="12"/>
        <color theme="1"/>
        <rFont val="Times New Roman"/>
        <charset val="134"/>
      </rPr>
      <t>3</t>
    </r>
  </si>
  <si>
    <t>G-2-22</t>
  </si>
  <si>
    <t>G-2-25</t>
  </si>
  <si>
    <t>G-2-26</t>
  </si>
  <si>
    <t>G-2-27</t>
  </si>
  <si>
    <t>G-2-37</t>
  </si>
  <si>
    <t>G-2-39</t>
  </si>
  <si>
    <r>
      <rPr>
        <sz val="12"/>
        <color theme="1"/>
        <rFont val="宋体"/>
        <charset val="134"/>
      </rPr>
      <t>办公</t>
    </r>
    <r>
      <rPr>
        <sz val="12"/>
        <color theme="1"/>
        <rFont val="Times New Roman"/>
        <charset val="134"/>
      </rPr>
      <t>1</t>
    </r>
  </si>
  <si>
    <t>G-2-41</t>
  </si>
  <si>
    <t>抢救</t>
  </si>
  <si>
    <t>G-2-42</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</si>
  <si>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1"/>
        <color theme="1"/>
        <rFont val="宋体"/>
        <charset val="134"/>
      </rPr>
      <t xml:space="preserve">                                                                                                                                                                                                                                                                                2、焊接光滑无毛刺，表面抛光处理，抗腐蚀易清洗，整体设计实用而坚固、工艺精致美观、操作灵活方便，制作工艺采用激光设备切割、数控设备折弯，使产品更具流线性，整体坚实稳固。</t>
    </r>
  </si>
  <si>
    <t>G-2-43</t>
  </si>
  <si>
    <t>等候区</t>
  </si>
  <si>
    <t>G-2-44</t>
  </si>
  <si>
    <r>
      <rPr>
        <sz val="12"/>
        <color theme="1"/>
        <rFont val="宋体"/>
        <charset val="134"/>
      </rPr>
      <t>办公</t>
    </r>
    <r>
      <rPr>
        <sz val="12"/>
        <color theme="1"/>
        <rFont val="Times New Roman"/>
        <charset val="134"/>
      </rPr>
      <t>2</t>
    </r>
  </si>
  <si>
    <t>G-2-45</t>
  </si>
  <si>
    <r>
      <rPr>
        <sz val="12"/>
        <color theme="1"/>
        <rFont val="宋体"/>
        <charset val="134"/>
      </rPr>
      <t>办公</t>
    </r>
    <r>
      <rPr>
        <sz val="12"/>
        <color theme="1"/>
        <rFont val="Times New Roman"/>
        <charset val="134"/>
      </rPr>
      <t>3</t>
    </r>
  </si>
  <si>
    <t>G-2-46</t>
  </si>
  <si>
    <r>
      <rPr>
        <sz val="12"/>
        <color theme="1"/>
        <rFont val="宋体"/>
        <charset val="134"/>
      </rPr>
      <t>办公</t>
    </r>
    <r>
      <rPr>
        <sz val="12"/>
        <color theme="1"/>
        <rFont val="Times New Roman"/>
        <charset val="134"/>
      </rPr>
      <t>4</t>
    </r>
  </si>
  <si>
    <t>G-2-47</t>
  </si>
  <si>
    <r>
      <rPr>
        <sz val="12"/>
        <color theme="1"/>
        <rFont val="宋体"/>
        <charset val="134"/>
      </rPr>
      <t>办公</t>
    </r>
    <r>
      <rPr>
        <sz val="12"/>
        <color theme="1"/>
        <rFont val="Times New Roman"/>
        <charset val="134"/>
      </rPr>
      <t>5</t>
    </r>
  </si>
  <si>
    <t>G-2-48</t>
  </si>
  <si>
    <t>注射抢救检测</t>
  </si>
  <si>
    <t>G-2-49</t>
  </si>
  <si>
    <t xml:space="preserve"> </t>
  </si>
  <si>
    <r>
      <rPr>
        <sz val="12"/>
        <color theme="1"/>
        <rFont val="宋体"/>
        <charset val="134"/>
      </rPr>
      <t>控制室</t>
    </r>
    <r>
      <rPr>
        <sz val="12"/>
        <color theme="1"/>
        <rFont val="Times New Roman"/>
        <charset val="134"/>
      </rPr>
      <t>4</t>
    </r>
  </si>
  <si>
    <t>G-2-50</t>
  </si>
  <si>
    <r>
      <rPr>
        <sz val="12"/>
        <color theme="1"/>
        <rFont val="宋体"/>
        <charset val="134"/>
      </rPr>
      <t>办公</t>
    </r>
    <r>
      <rPr>
        <sz val="12"/>
        <color theme="1"/>
        <rFont val="Times New Roman"/>
        <charset val="134"/>
      </rPr>
      <t>6</t>
    </r>
  </si>
  <si>
    <t>G-2-53</t>
  </si>
  <si>
    <r>
      <rPr>
        <sz val="12"/>
        <color theme="1"/>
        <rFont val="宋体"/>
        <charset val="134"/>
      </rPr>
      <t>办公</t>
    </r>
    <r>
      <rPr>
        <sz val="12"/>
        <color theme="1"/>
        <rFont val="Times New Roman"/>
        <charset val="134"/>
      </rPr>
      <t>7</t>
    </r>
  </si>
  <si>
    <t>G-2-54</t>
  </si>
  <si>
    <r>
      <rPr>
        <sz val="12"/>
        <color theme="1"/>
        <rFont val="宋体"/>
        <charset val="134"/>
      </rPr>
      <t>办公</t>
    </r>
    <r>
      <rPr>
        <sz val="12"/>
        <color theme="1"/>
        <rFont val="Times New Roman"/>
        <charset val="134"/>
      </rPr>
      <t>8</t>
    </r>
  </si>
  <si>
    <t>G-2-55</t>
  </si>
  <si>
    <r>
      <rPr>
        <sz val="12"/>
        <color theme="1"/>
        <rFont val="宋体"/>
        <charset val="134"/>
      </rPr>
      <t>办公</t>
    </r>
    <r>
      <rPr>
        <sz val="12"/>
        <color theme="1"/>
        <rFont val="Times New Roman"/>
        <charset val="134"/>
      </rPr>
      <t>9</t>
    </r>
  </si>
  <si>
    <t>G-2-56</t>
  </si>
  <si>
    <t>库房</t>
  </si>
  <si>
    <t>G-2-57</t>
  </si>
  <si>
    <t>G-2-58</t>
  </si>
  <si>
    <t>G-2-59</t>
  </si>
  <si>
    <r>
      <rPr>
        <sz val="12"/>
        <color theme="1"/>
        <rFont val="宋体"/>
        <charset val="134"/>
      </rPr>
      <t>长</t>
    </r>
    <r>
      <rPr>
        <sz val="12"/>
        <color theme="1"/>
        <rFont val="Times New Roman"/>
        <charset val="134"/>
      </rPr>
      <t>1.2×</t>
    </r>
    <r>
      <rPr>
        <sz val="12"/>
        <color theme="1"/>
        <rFont val="宋体"/>
        <charset val="134"/>
      </rPr>
      <t>宽</t>
    </r>
    <r>
      <rPr>
        <sz val="12"/>
        <color theme="1"/>
        <rFont val="Times New Roman"/>
        <charset val="134"/>
      </rPr>
      <t>0.4*</t>
    </r>
    <r>
      <rPr>
        <sz val="12"/>
        <color theme="1"/>
        <rFont val="宋体"/>
        <charset val="134"/>
      </rPr>
      <t>高</t>
    </r>
    <r>
      <rPr>
        <sz val="12"/>
        <color theme="1"/>
        <rFont val="Times New Roman"/>
        <charset val="134"/>
      </rPr>
      <t>0.75</t>
    </r>
  </si>
  <si>
    <t>G-2-60</t>
  </si>
  <si>
    <r>
      <rPr>
        <sz val="12"/>
        <color theme="1"/>
        <rFont val="宋体"/>
        <charset val="134"/>
      </rPr>
      <t>办公室</t>
    </r>
    <r>
      <rPr>
        <sz val="12"/>
        <color theme="1"/>
        <rFont val="Times New Roman"/>
        <charset val="134"/>
      </rPr>
      <t>10</t>
    </r>
  </si>
  <si>
    <t>G-2-61</t>
  </si>
  <si>
    <t>G-2-62</t>
  </si>
  <si>
    <t>院感办</t>
  </si>
  <si>
    <t>公共区域</t>
  </si>
  <si>
    <t>G-2-63</t>
  </si>
  <si>
    <r>
      <rPr>
        <sz val="12"/>
        <color theme="1"/>
        <rFont val="Times New Roman"/>
        <charset val="134"/>
      </rPr>
      <t>3</t>
    </r>
    <r>
      <rPr>
        <sz val="12"/>
        <color theme="1"/>
        <rFont val="宋体"/>
        <charset val="134"/>
      </rPr>
      <t>层</t>
    </r>
  </si>
  <si>
    <t>临床药学室</t>
  </si>
  <si>
    <t>G-3-01</t>
  </si>
  <si>
    <t>药学部</t>
  </si>
  <si>
    <t>临床药学实验室</t>
  </si>
  <si>
    <t>G-3-02</t>
  </si>
  <si>
    <t>药学情报室</t>
  </si>
  <si>
    <t>G-3-03</t>
  </si>
  <si>
    <t>女值班室</t>
  </si>
  <si>
    <t>G-3-04</t>
  </si>
  <si>
    <t>男值班室</t>
  </si>
  <si>
    <t>G-3-05</t>
  </si>
  <si>
    <t>女更衣室</t>
  </si>
  <si>
    <t>G-3-06</t>
  </si>
  <si>
    <t>男更衣室</t>
  </si>
  <si>
    <t>G-3-07</t>
  </si>
  <si>
    <t>茶水、配餐</t>
  </si>
  <si>
    <t>G-3-08</t>
  </si>
  <si>
    <t>主任办公室</t>
  </si>
  <si>
    <t>G-3-09</t>
  </si>
  <si>
    <t>副主任办公室</t>
  </si>
  <si>
    <t>G-3-10</t>
  </si>
  <si>
    <t>G-3-11</t>
  </si>
  <si>
    <t>G-3-12</t>
  </si>
  <si>
    <t>输液库</t>
  </si>
  <si>
    <t>G-3-13</t>
  </si>
  <si>
    <t>资料库</t>
  </si>
  <si>
    <t>G-3-14</t>
  </si>
  <si>
    <t>药库办公室</t>
  </si>
  <si>
    <t>G-3-15</t>
  </si>
  <si>
    <t>冷库</t>
  </si>
  <si>
    <t>G-3-16</t>
  </si>
  <si>
    <t>药库</t>
  </si>
  <si>
    <t>G-3-17</t>
  </si>
  <si>
    <t>阴凉库</t>
  </si>
  <si>
    <t>G-3-18</t>
  </si>
  <si>
    <t>静配常温库</t>
  </si>
  <si>
    <t>G-3-19</t>
  </si>
  <si>
    <t>拆包间</t>
  </si>
  <si>
    <t>G-3-20</t>
  </si>
  <si>
    <t>成品复核区、摆药区</t>
  </si>
  <si>
    <t>G-3-21</t>
  </si>
  <si>
    <r>
      <rPr>
        <sz val="12"/>
        <color theme="1"/>
        <rFont val="Times New Roman"/>
        <charset val="134"/>
      </rPr>
      <t xml:space="preserve"> </t>
    </r>
    <r>
      <rPr>
        <sz val="12"/>
        <color theme="1"/>
        <rFont val="宋体"/>
        <charset val="134"/>
      </rPr>
      <t>张</t>
    </r>
    <r>
      <rPr>
        <sz val="12"/>
        <color theme="1"/>
        <rFont val="Times New Roman"/>
        <charset val="134"/>
      </rPr>
      <t xml:space="preserve"> </t>
    </r>
  </si>
  <si>
    <t>二更</t>
  </si>
  <si>
    <t>G-3-23</t>
  </si>
  <si>
    <t>一更</t>
  </si>
  <si>
    <t>G-3-25</t>
  </si>
  <si>
    <r>
      <rPr>
        <sz val="12"/>
        <color theme="1"/>
        <rFont val="宋体"/>
        <charset val="134"/>
      </rPr>
      <t>普通药品和</t>
    </r>
    <r>
      <rPr>
        <sz val="12"/>
        <color theme="1"/>
        <rFont val="Times New Roman"/>
        <charset val="134"/>
      </rPr>
      <t>TNA</t>
    </r>
    <r>
      <rPr>
        <sz val="12"/>
        <color theme="1"/>
        <rFont val="宋体"/>
        <charset val="134"/>
      </rPr>
      <t>调配间</t>
    </r>
  </si>
  <si>
    <t>G-3-26</t>
  </si>
  <si>
    <t>审方打印间</t>
  </si>
  <si>
    <t>G-3-27</t>
  </si>
  <si>
    <t>G-3-29</t>
  </si>
  <si>
    <t>G-3-30</t>
  </si>
  <si>
    <t>抗菌药品和细胞毒性药品调配间</t>
  </si>
  <si>
    <t>G-3-31</t>
  </si>
  <si>
    <t>G-3-32</t>
  </si>
  <si>
    <t>G-3-33</t>
  </si>
  <si>
    <t>换鞋</t>
  </si>
  <si>
    <t>G-3-34</t>
  </si>
  <si>
    <t>药物配送区</t>
  </si>
  <si>
    <t>G-3-35</t>
  </si>
  <si>
    <t>急诊药房</t>
  </si>
  <si>
    <r>
      <rPr>
        <sz val="12"/>
        <color theme="1"/>
        <rFont val="宋体"/>
        <charset val="134"/>
      </rPr>
      <t>长</t>
    </r>
    <r>
      <rPr>
        <sz val="12"/>
        <color theme="1"/>
        <rFont val="Times New Roman"/>
        <charset val="134"/>
      </rPr>
      <t xml:space="preserve"> 1.4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0.75</t>
    </r>
  </si>
  <si>
    <t>G-3-37</t>
  </si>
  <si>
    <t>住院药房</t>
  </si>
  <si>
    <t>G-3-39</t>
  </si>
  <si>
    <t>G-3-40</t>
  </si>
  <si>
    <r>
      <rPr>
        <sz val="12"/>
        <color theme="1"/>
        <rFont val="宋体"/>
        <charset val="134"/>
      </rPr>
      <t>办公桌主台：长</t>
    </r>
    <r>
      <rPr>
        <sz val="12"/>
        <color theme="1"/>
        <rFont val="Times New Roman"/>
        <charset val="134"/>
      </rPr>
      <t xml:space="preserve"> 1.4 </t>
    </r>
    <r>
      <rPr>
        <sz val="12"/>
        <color theme="1"/>
        <rFont val="宋体"/>
        <charset val="134"/>
      </rPr>
      <t>米，宽1米，高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</si>
  <si>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G-3-41</t>
  </si>
  <si>
    <t>病案办</t>
  </si>
  <si>
    <t>G-3-42</t>
  </si>
  <si>
    <t>G-3-43</t>
  </si>
  <si>
    <r>
      <rPr>
        <sz val="12"/>
        <color theme="1"/>
        <rFont val="宋体"/>
        <charset val="134"/>
      </rPr>
      <t>办公室</t>
    </r>
    <r>
      <rPr>
        <sz val="12"/>
        <color theme="1"/>
        <rFont val="Times New Roman"/>
        <charset val="134"/>
      </rPr>
      <t>4</t>
    </r>
  </si>
  <si>
    <t>G-3-44</t>
  </si>
  <si>
    <t>G-3-45</t>
  </si>
  <si>
    <t>G-3-46</t>
  </si>
  <si>
    <t>G-3-47</t>
  </si>
  <si>
    <r>
      <rPr>
        <sz val="12"/>
        <color theme="1"/>
        <rFont val="宋体"/>
        <charset val="134"/>
      </rPr>
      <t>办公室</t>
    </r>
    <r>
      <rPr>
        <sz val="12"/>
        <color theme="1"/>
        <rFont val="Times New Roman"/>
        <charset val="134"/>
      </rPr>
      <t>5</t>
    </r>
  </si>
  <si>
    <t>G-3-48</t>
  </si>
  <si>
    <t>G-3-49</t>
  </si>
  <si>
    <t>G-3-50</t>
  </si>
  <si>
    <t>G-3-51</t>
  </si>
  <si>
    <r>
      <rPr>
        <sz val="12"/>
        <color theme="1"/>
        <rFont val="宋体"/>
        <charset val="134"/>
      </rPr>
      <t>办公室</t>
    </r>
    <r>
      <rPr>
        <sz val="12"/>
        <color theme="1"/>
        <rFont val="Times New Roman"/>
        <charset val="134"/>
      </rPr>
      <t>6</t>
    </r>
  </si>
  <si>
    <t>G-3-52</t>
  </si>
  <si>
    <t>物价医保部</t>
  </si>
  <si>
    <r>
      <rPr>
        <sz val="12"/>
        <color theme="1"/>
        <rFont val="宋体"/>
        <charset val="134"/>
      </rPr>
      <t>1.基材：厚</t>
    </r>
    <r>
      <rPr>
        <sz val="12"/>
        <color theme="1"/>
        <rFont val="Times New Roman"/>
        <charset val="134"/>
      </rPr>
      <t>E0</t>
    </r>
    <r>
      <rPr>
        <sz val="12"/>
        <color theme="1"/>
        <rFont val="宋体"/>
        <charset val="134"/>
      </rPr>
      <t>级环保</t>
    </r>
    <r>
      <rPr>
        <sz val="12"/>
        <color theme="1"/>
        <rFont val="Times New Roman"/>
        <charset val="134"/>
      </rPr>
      <t>MFC</t>
    </r>
    <r>
      <rPr>
        <sz val="12"/>
        <color theme="1"/>
        <rFont val="宋体"/>
        <charset val="134"/>
      </rPr>
      <t>基材；</t>
    </r>
    <r>
      <rPr>
        <sz val="12"/>
        <color theme="1"/>
        <rFont val="Times New Roman"/>
        <charset val="134"/>
      </rPr>
      <t xml:space="preserve">
2.</t>
    </r>
    <r>
      <rPr>
        <sz val="12"/>
        <color theme="1"/>
        <rFont val="宋体"/>
        <charset val="134"/>
      </rPr>
      <t>饰面：三聚氰胺纸饰面；</t>
    </r>
    <r>
      <rPr>
        <sz val="12"/>
        <color theme="1"/>
        <rFont val="Times New Roman"/>
        <charset val="134"/>
      </rPr>
      <t xml:space="preserve">
3.</t>
    </r>
    <r>
      <rPr>
        <sz val="12"/>
        <color theme="1"/>
        <rFont val="宋体"/>
        <charset val="134"/>
      </rPr>
      <t>封边：</t>
    </r>
    <r>
      <rPr>
        <sz val="12"/>
        <color theme="1"/>
        <rFont val="Times New Roman"/>
        <charset val="134"/>
      </rPr>
      <t>PVC</t>
    </r>
    <r>
      <rPr>
        <sz val="12"/>
        <color theme="1"/>
        <rFont val="宋体"/>
        <charset val="134"/>
      </rPr>
      <t>封边带；</t>
    </r>
    <r>
      <rPr>
        <sz val="12"/>
        <color theme="1"/>
        <rFont val="Times New Roman"/>
        <charset val="134"/>
      </rPr>
      <t xml:space="preserve">
4.</t>
    </r>
    <r>
      <rPr>
        <sz val="12"/>
        <color theme="1"/>
        <rFont val="宋体"/>
        <charset val="134"/>
      </rPr>
      <t>台面：</t>
    </r>
    <r>
      <rPr>
        <sz val="12"/>
        <color theme="1"/>
        <rFont val="Times New Roman"/>
        <charset val="134"/>
      </rPr>
      <t>≥25mm</t>
    </r>
    <r>
      <rPr>
        <sz val="12"/>
        <color theme="1"/>
        <rFont val="宋体"/>
        <charset val="134"/>
      </rPr>
      <t>；台面下配支撑托；</t>
    </r>
    <r>
      <rPr>
        <sz val="12"/>
        <color theme="1"/>
        <rFont val="Times New Roman"/>
        <charset val="134"/>
      </rPr>
      <t xml:space="preserve">
5.</t>
    </r>
    <r>
      <rPr>
        <sz val="12"/>
        <color theme="1"/>
        <rFont val="宋体"/>
        <charset val="134"/>
      </rPr>
      <t>钢架：铝合金立柱</t>
    </r>
    <r>
      <rPr>
        <sz val="12"/>
        <color theme="1"/>
        <rFont val="Times New Roman"/>
        <charset val="134"/>
      </rPr>
      <t>+</t>
    </r>
    <r>
      <rPr>
        <sz val="12"/>
        <color theme="1"/>
        <rFont val="宋体"/>
        <charset val="134"/>
      </rPr>
      <t>铝合金脚，</t>
    </r>
    <r>
      <rPr>
        <sz val="12"/>
        <color theme="1"/>
        <rFont val="Times New Roman"/>
        <charset val="134"/>
      </rPr>
      <t xml:space="preserve">
6.</t>
    </r>
    <r>
      <rPr>
        <sz val="12"/>
        <color theme="1"/>
        <rFont val="宋体"/>
        <charset val="134"/>
      </rPr>
      <t>脚轮：采用医用级</t>
    </r>
    <r>
      <rPr>
        <sz val="12"/>
        <color theme="1"/>
        <rFont val="Times New Roman"/>
        <charset val="134"/>
      </rPr>
      <t>TPU</t>
    </r>
    <r>
      <rPr>
        <sz val="12"/>
        <color theme="1"/>
        <rFont val="宋体"/>
        <charset val="134"/>
      </rPr>
      <t>静音滑轮；</t>
    </r>
    <r>
      <rPr>
        <sz val="12"/>
        <color theme="1"/>
        <rFont val="Times New Roman"/>
        <charset val="134"/>
      </rPr>
      <t xml:space="preserve">
7.</t>
    </r>
    <r>
      <rPr>
        <sz val="12"/>
        <color theme="1"/>
        <rFont val="宋体"/>
        <charset val="134"/>
      </rPr>
      <t>档板：吸音材质</t>
    </r>
    <r>
      <rPr>
        <sz val="12"/>
        <color theme="1"/>
        <rFont val="Times New Roman"/>
        <charset val="134"/>
      </rPr>
      <t>,</t>
    </r>
    <r>
      <rPr>
        <sz val="12"/>
        <color theme="1"/>
        <rFont val="宋体"/>
        <charset val="134"/>
      </rPr>
      <t>挡板尺寸为</t>
    </r>
    <r>
      <rPr>
        <sz val="12"/>
        <color theme="1"/>
        <rFont val="Times New Roman"/>
        <charset val="134"/>
      </rPr>
      <t xml:space="preserve">900*300*9MM, </t>
    </r>
    <r>
      <rPr>
        <sz val="12"/>
        <color theme="1"/>
        <rFont val="宋体"/>
        <charset val="134"/>
      </rPr>
      <t>颜色可选深银灰</t>
    </r>
  </si>
  <si>
    <t>谈话间</t>
  </si>
  <si>
    <t>G-3-53</t>
  </si>
  <si>
    <r>
      <rPr>
        <sz val="12"/>
        <color theme="1"/>
        <rFont val="宋体"/>
        <charset val="134"/>
      </rPr>
      <t>办公室</t>
    </r>
    <r>
      <rPr>
        <sz val="12"/>
        <color theme="1"/>
        <rFont val="Times New Roman"/>
        <charset val="134"/>
      </rPr>
      <t>7</t>
    </r>
  </si>
  <si>
    <t>G-3-54</t>
  </si>
  <si>
    <t>办公室7</t>
  </si>
  <si>
    <t>G-3-55</t>
  </si>
  <si>
    <t>G-3-56</t>
  </si>
  <si>
    <t>电话机房</t>
  </si>
  <si>
    <t>G-3-57</t>
  </si>
  <si>
    <t>UPS</t>
  </si>
  <si>
    <t>G-3-58</t>
  </si>
  <si>
    <t>数据备份机房</t>
  </si>
  <si>
    <t>G-3-59</t>
  </si>
  <si>
    <t>G-3-60</t>
  </si>
  <si>
    <r>
      <rPr>
        <sz val="12"/>
        <color theme="1"/>
        <rFont val="Times New Roman"/>
        <charset val="134"/>
      </rPr>
      <t>4</t>
    </r>
    <r>
      <rPr>
        <sz val="12"/>
        <color theme="1"/>
        <rFont val="宋体"/>
        <charset val="134"/>
      </rPr>
      <t>层</t>
    </r>
  </si>
  <si>
    <t>G-4-08</t>
  </si>
  <si>
    <t>营养科</t>
  </si>
  <si>
    <t>肠内营养操作间</t>
  </si>
  <si>
    <t>G-4-09</t>
  </si>
  <si>
    <t>G-4-10</t>
  </si>
  <si>
    <t>G-4-11</t>
  </si>
  <si>
    <t>G-4-13</t>
  </si>
  <si>
    <t>G-4-14</t>
  </si>
  <si>
    <t>放射治疗计划教育培训平台（电教室）</t>
  </si>
  <si>
    <t>G-4-32</t>
  </si>
  <si>
    <t>技能培训中心</t>
  </si>
  <si>
    <t>G-4-33</t>
  </si>
  <si>
    <t>G-4-34</t>
  </si>
  <si>
    <t>综合模拟实训平台（多功能会议厅）</t>
  </si>
  <si>
    <t>G-4-35</t>
  </si>
  <si>
    <r>
      <rPr>
        <sz val="12"/>
        <color theme="1"/>
        <rFont val="Times New Roman"/>
        <charset val="134"/>
      </rPr>
      <t>4</t>
    </r>
    <r>
      <rPr>
        <sz val="12"/>
        <color theme="1"/>
        <rFont val="汉仪书宋二KW"/>
        <charset val="134"/>
      </rPr>
      <t>层</t>
    </r>
  </si>
  <si>
    <r>
      <rPr>
        <sz val="12"/>
        <color theme="1"/>
        <rFont val="汉仪书宋二KW"/>
        <charset val="134"/>
      </rPr>
      <t>技能培训室</t>
    </r>
    <r>
      <rPr>
        <sz val="12"/>
        <color theme="1"/>
        <rFont val="Times New Roman"/>
        <charset val="134"/>
      </rPr>
      <t>1</t>
    </r>
  </si>
  <si>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级环保</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工艺：</t>
    </r>
    <r>
      <rPr>
        <sz val="12"/>
        <color theme="1"/>
        <rFont val="Times New Roman"/>
        <charset val="134"/>
      </rPr>
      <t xml:space="preserve"> </t>
    </r>
    <r>
      <rPr>
        <sz val="12"/>
        <color theme="1"/>
        <rFont val="汉仪书宋二KW"/>
        <charset val="134"/>
      </rPr>
      <t>门板采用</t>
    </r>
    <r>
      <rPr>
        <sz val="12"/>
        <color theme="1"/>
        <rFont val="Times New Roman"/>
        <charset val="134"/>
      </rPr>
      <t>45 °</t>
    </r>
    <r>
      <rPr>
        <sz val="12"/>
        <color theme="1"/>
        <rFont val="汉仪书宋二KW"/>
        <charset val="134"/>
      </rPr>
      <t>斜切式隐形拉手，开启更简便，将突兀的拉手隐藏后，简洁大方；</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(TP-11A</t>
    </r>
    <r>
      <rPr>
        <sz val="12"/>
        <color theme="1"/>
        <rFont val="汉仪书宋二KW"/>
        <charset val="134"/>
      </rPr>
      <t>型柜底支撑</t>
    </r>
    <r>
      <rPr>
        <sz val="12"/>
        <color theme="1"/>
        <rFont val="Times New Roman"/>
        <charset val="134"/>
      </rPr>
      <t>)
4.</t>
    </r>
    <r>
      <rPr>
        <sz val="12"/>
        <color theme="1"/>
        <rFont val="汉仪书宋二KW"/>
        <charset val="134"/>
      </rPr>
      <t>锁具：优质品牌锁具</t>
    </r>
    <r>
      <rPr>
        <sz val="12"/>
        <color theme="1"/>
        <rFont val="Times New Roman"/>
        <charset val="134"/>
      </rPr>
      <t xml:space="preserve">
5.</t>
    </r>
    <r>
      <rPr>
        <sz val="12"/>
        <color theme="1"/>
        <rFont val="汉仪书宋二KW"/>
        <charset val="134"/>
      </rPr>
      <t>内部结构：</t>
    </r>
    <r>
      <rPr>
        <sz val="12"/>
        <color theme="1"/>
        <rFont val="Times New Roman"/>
        <charset val="134"/>
      </rPr>
      <t xml:space="preserve"> </t>
    </r>
    <r>
      <rPr>
        <sz val="12"/>
        <color theme="1"/>
        <rFont val="汉仪书宋二KW"/>
        <charset val="134"/>
      </rPr>
      <t>内置一块活动层板</t>
    </r>
  </si>
  <si>
    <t>G-4-36</t>
  </si>
  <si>
    <r>
      <rPr>
        <sz val="12"/>
        <color theme="1"/>
        <rFont val="Times New Roman"/>
        <charset val="134"/>
      </rPr>
      <t>1</t>
    </r>
    <r>
      <rPr>
        <sz val="12"/>
        <color theme="1"/>
        <rFont val="汉仪书宋二KW"/>
        <charset val="134"/>
      </rPr>
      <t>、贴面材料：采用优质木皮饰面，</t>
    </r>
    <r>
      <rPr>
        <sz val="12"/>
        <color theme="1"/>
        <rFont val="Times New Roman"/>
        <charset val="134"/>
      </rPr>
      <t xml:space="preserve">                                     
2</t>
    </r>
    <r>
      <rPr>
        <sz val="12"/>
        <color theme="1"/>
        <rFont val="汉仪书宋二KW"/>
        <charset val="134"/>
      </rPr>
      <t>、封边用材：与贴面相同的实木木材；</t>
    </r>
    <r>
      <rPr>
        <sz val="12"/>
        <color theme="1"/>
        <rFont val="Times New Roman"/>
        <charset val="134"/>
      </rPr>
      <t xml:space="preserve">           
3</t>
    </r>
    <r>
      <rPr>
        <sz val="12"/>
        <color theme="1"/>
        <rFont val="汉仪书宋二KW"/>
        <charset val="134"/>
      </rPr>
      <t>、基材：采用优质高密度中纤板</t>
    </r>
    <r>
      <rPr>
        <sz val="12"/>
        <color theme="1"/>
        <rFont val="Times New Roman"/>
        <charset val="134"/>
      </rPr>
      <t>,</t>
    </r>
    <r>
      <rPr>
        <sz val="12"/>
        <color theme="1"/>
        <rFont val="汉仪书宋二KW"/>
        <charset val="134"/>
      </rPr>
      <t>优质绿色环保产品。</t>
    </r>
    <r>
      <rPr>
        <sz val="12"/>
        <color theme="1"/>
        <rFont val="Times New Roman"/>
        <charset val="134"/>
      </rPr>
      <t xml:space="preserve">                                  
4</t>
    </r>
    <r>
      <rPr>
        <sz val="12"/>
        <color theme="1"/>
        <rFont val="汉仪书宋二KW"/>
        <charset val="134"/>
      </rPr>
      <t>、品牌油漆：面漆采用</t>
    </r>
    <r>
      <rPr>
        <sz val="12"/>
        <color theme="1"/>
        <rFont val="Times New Roman"/>
        <charset val="134"/>
      </rPr>
      <t>PU</t>
    </r>
    <r>
      <rPr>
        <sz val="12"/>
        <color theme="1"/>
        <rFont val="汉仪书宋二KW"/>
        <charset val="134"/>
      </rPr>
      <t>聚脂漆</t>
    </r>
    <r>
      <rPr>
        <sz val="12"/>
        <color theme="1"/>
        <rFont val="Times New Roman"/>
        <charset val="134"/>
      </rPr>
      <t>,</t>
    </r>
    <r>
      <rPr>
        <sz val="12"/>
        <color theme="1"/>
        <rFont val="汉仪书宋二KW"/>
        <charset val="134"/>
      </rPr>
      <t>底漆采用</t>
    </r>
    <r>
      <rPr>
        <sz val="12"/>
        <color theme="1"/>
        <rFont val="Times New Roman"/>
        <charset val="134"/>
      </rPr>
      <t>PE</t>
    </r>
    <r>
      <rPr>
        <sz val="12"/>
        <color theme="1"/>
        <rFont val="汉仪书宋二KW"/>
        <charset val="134"/>
      </rPr>
      <t>不饱和树脂，甲苯、二甲苯、乙苯含量总和符合国家环保要求。</t>
    </r>
    <r>
      <rPr>
        <sz val="12"/>
        <color theme="1"/>
        <rFont val="Times New Roman"/>
        <charset val="134"/>
      </rPr>
      <t xml:space="preserve">                                    
5</t>
    </r>
    <r>
      <rPr>
        <sz val="12"/>
        <color theme="1"/>
        <rFont val="汉仪书宋二KW"/>
        <charset val="134"/>
      </rPr>
      <t>、品牌优质五金配件；</t>
    </r>
  </si>
  <si>
    <r>
      <rPr>
        <sz val="12"/>
        <color theme="1"/>
        <rFont val="汉仪书宋二KW"/>
        <charset val="134"/>
      </rPr>
      <t>主体材质：铁</t>
    </r>
    <r>
      <rPr>
        <sz val="12"/>
        <color theme="1"/>
        <rFont val="Times New Roman"/>
        <charset val="134"/>
      </rPr>
      <t xml:space="preserve">
</t>
    </r>
    <r>
      <rPr>
        <sz val="12"/>
        <color theme="1"/>
        <rFont val="汉仪书宋二KW"/>
        <charset val="134"/>
      </rPr>
      <t>表面工艺：烤漆</t>
    </r>
    <r>
      <rPr>
        <sz val="12"/>
        <color theme="1"/>
        <rFont val="Times New Roman"/>
        <charset val="134"/>
      </rPr>
      <t xml:space="preserve">
</t>
    </r>
    <r>
      <rPr>
        <sz val="12"/>
        <color theme="1"/>
        <rFont val="汉仪书宋二KW"/>
        <charset val="134"/>
      </rPr>
      <t>类别：推车置物架层架</t>
    </r>
    <r>
      <rPr>
        <sz val="12"/>
        <color theme="1"/>
        <rFont val="Times New Roman"/>
        <charset val="134"/>
      </rPr>
      <t xml:space="preserve">
</t>
    </r>
    <r>
      <rPr>
        <sz val="12"/>
        <color theme="1"/>
        <rFont val="汉仪书宋二KW"/>
        <charset val="134"/>
      </rPr>
      <t>形状：长方形</t>
    </r>
    <r>
      <rPr>
        <sz val="12"/>
        <color theme="1"/>
        <rFont val="Times New Roman"/>
        <charset val="134"/>
      </rPr>
      <t xml:space="preserve">
</t>
    </r>
    <r>
      <rPr>
        <sz val="12"/>
        <color theme="1"/>
        <rFont val="汉仪书宋二KW"/>
        <charset val="134"/>
      </rPr>
      <t>附加功能：可折叠</t>
    </r>
  </si>
  <si>
    <r>
      <rPr>
        <sz val="12"/>
        <color theme="1"/>
        <rFont val="Times New Roman"/>
        <charset val="134"/>
      </rPr>
      <t>1</t>
    </r>
    <r>
      <rPr>
        <sz val="12"/>
        <color theme="1"/>
        <rFont val="汉仪书宋二KW"/>
        <charset val="134"/>
      </rPr>
      <t>、椅背：采用专用优质网布，整个框架为工程塑胶框架，结实耐用，曲线造型，更显得十分美观自然；</t>
    </r>
    <r>
      <rPr>
        <sz val="12"/>
        <color theme="1"/>
        <rFont val="Times New Roman"/>
        <charset val="134"/>
      </rPr>
      <t xml:space="preserve">
2</t>
    </r>
    <r>
      <rPr>
        <sz val="12"/>
        <color theme="1"/>
        <rFont val="汉仪书宋二KW"/>
        <charset val="134"/>
      </rPr>
      <t>、座垫：采用复合高弹海棉，面覆优质网布；</t>
    </r>
    <r>
      <rPr>
        <sz val="12"/>
        <color theme="1"/>
        <rFont val="Times New Roman"/>
        <charset val="134"/>
      </rPr>
      <t xml:space="preserve">
3</t>
    </r>
    <r>
      <rPr>
        <sz val="12"/>
        <color theme="1"/>
        <rFont val="汉仪书宋二KW"/>
        <charset val="134"/>
      </rPr>
      <t>、扶手：为</t>
    </r>
    <r>
      <rPr>
        <sz val="12"/>
        <color theme="1"/>
        <rFont val="Times New Roman"/>
        <charset val="134"/>
      </rPr>
      <t>PU</t>
    </r>
    <r>
      <rPr>
        <sz val="12"/>
        <color theme="1"/>
        <rFont val="汉仪书宋二KW"/>
        <charset val="134"/>
      </rPr>
      <t>扶手；</t>
    </r>
    <r>
      <rPr>
        <sz val="12"/>
        <color theme="1"/>
        <rFont val="Times New Roman"/>
        <charset val="134"/>
      </rPr>
      <t xml:space="preserve">
4</t>
    </r>
    <r>
      <rPr>
        <sz val="12"/>
        <color theme="1"/>
        <rFont val="汉仪书宋二KW"/>
        <charset val="134"/>
      </rPr>
      <t>、脚架：采用优质五星脚架。</t>
    </r>
  </si>
  <si>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锁具：使用品牌锁具</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(TP-12B</t>
    </r>
    <r>
      <rPr>
        <sz val="12"/>
        <color theme="1"/>
        <rFont val="汉仪书宋二KW"/>
        <charset val="134"/>
      </rPr>
      <t>型柜底支撑</t>
    </r>
    <r>
      <rPr>
        <sz val="12"/>
        <color theme="1"/>
        <rFont val="Times New Roman"/>
        <charset val="134"/>
      </rPr>
      <t>)
4.</t>
    </r>
    <r>
      <rPr>
        <sz val="12"/>
        <color theme="1"/>
        <rFont val="汉仪书宋二KW"/>
        <charset val="134"/>
      </rPr>
      <t>内部结构：上带两块活层，下带一块活层；整体为门板覆盖顶、底板；</t>
    </r>
    <r>
      <rPr>
        <sz val="12"/>
        <color theme="1"/>
        <rFont val="Times New Roman"/>
        <charset val="134"/>
      </rPr>
      <t xml:space="preserve">
5.</t>
    </r>
    <r>
      <rPr>
        <sz val="12"/>
        <color theme="1"/>
        <rFont val="汉仪书宋二KW"/>
        <charset val="134"/>
      </rPr>
      <t>层板厚度：层</t>
    </r>
    <r>
      <rPr>
        <sz val="12"/>
        <color theme="1"/>
        <rFont val="Times New Roman"/>
        <charset val="134"/>
      </rPr>
      <t>/</t>
    </r>
    <r>
      <rPr>
        <sz val="12"/>
        <color theme="1"/>
        <rFont val="汉仪书宋二KW"/>
        <charset val="134"/>
      </rPr>
      <t>底板为</t>
    </r>
    <r>
      <rPr>
        <sz val="12"/>
        <color theme="1"/>
        <rFont val="Times New Roman"/>
        <charset val="134"/>
      </rPr>
      <t>25mm</t>
    </r>
    <r>
      <rPr>
        <sz val="12"/>
        <color theme="1"/>
        <rFont val="汉仪书宋二KW"/>
        <charset val="134"/>
      </rPr>
      <t>，其余为</t>
    </r>
    <r>
      <rPr>
        <sz val="12"/>
        <color theme="1"/>
        <rFont val="Times New Roman"/>
        <charset val="134"/>
      </rPr>
      <t>16mm</t>
    </r>
    <r>
      <rPr>
        <sz val="12"/>
        <color theme="1"/>
        <rFont val="汉仪书宋二KW"/>
        <charset val="134"/>
      </rPr>
      <t>；</t>
    </r>
    <r>
      <rPr>
        <sz val="12"/>
        <color theme="1"/>
        <rFont val="Times New Roman"/>
        <charset val="134"/>
      </rPr>
      <t xml:space="preserve">
6.</t>
    </r>
    <r>
      <rPr>
        <sz val="12"/>
        <color theme="1"/>
        <rFont val="汉仪书宋二KW"/>
        <charset val="134"/>
      </rPr>
      <t>铝框玻璃门默认不带锁具，所使用的玻璃标配为钢化玻璃</t>
    </r>
  </si>
  <si>
    <r>
      <rPr>
        <sz val="12"/>
        <color theme="1"/>
        <rFont val="Times New Roman"/>
        <charset val="134"/>
      </rPr>
      <t>1</t>
    </r>
    <r>
      <rPr>
        <sz val="12"/>
        <color theme="1"/>
        <rFont val="汉仪书宋二KW"/>
        <charset val="134"/>
      </rPr>
      <t>、贴面材料：采用优质木皮饰面，</t>
    </r>
    <r>
      <rPr>
        <sz val="12"/>
        <color theme="1"/>
        <rFont val="Times New Roman"/>
        <charset val="134"/>
      </rPr>
      <t xml:space="preserve">                                     
2</t>
    </r>
    <r>
      <rPr>
        <sz val="12"/>
        <color theme="1"/>
        <rFont val="汉仪书宋二KW"/>
        <charset val="134"/>
      </rPr>
      <t>、基材：采用优质高密度中纤板</t>
    </r>
    <r>
      <rPr>
        <sz val="12"/>
        <color theme="1"/>
        <rFont val="Times New Roman"/>
        <charset val="134"/>
      </rPr>
      <t>,</t>
    </r>
    <r>
      <rPr>
        <sz val="12"/>
        <color theme="1"/>
        <rFont val="汉仪书宋二KW"/>
        <charset val="134"/>
      </rPr>
      <t>优质绿色环保产品。</t>
    </r>
    <r>
      <rPr>
        <sz val="12"/>
        <color theme="1"/>
        <rFont val="Times New Roman"/>
        <charset val="134"/>
      </rPr>
      <t xml:space="preserve">                                  
3</t>
    </r>
    <r>
      <rPr>
        <sz val="12"/>
        <color theme="1"/>
        <rFont val="汉仪书宋二KW"/>
        <charset val="134"/>
      </rPr>
      <t>、品牌油漆：面漆采用</t>
    </r>
    <r>
      <rPr>
        <sz val="12"/>
        <color theme="1"/>
        <rFont val="Times New Roman"/>
        <charset val="134"/>
      </rPr>
      <t>PU</t>
    </r>
    <r>
      <rPr>
        <sz val="12"/>
        <color theme="1"/>
        <rFont val="汉仪书宋二KW"/>
        <charset val="134"/>
      </rPr>
      <t>聚脂漆</t>
    </r>
    <r>
      <rPr>
        <sz val="12"/>
        <color theme="1"/>
        <rFont val="Times New Roman"/>
        <charset val="134"/>
      </rPr>
      <t>,</t>
    </r>
    <r>
      <rPr>
        <sz val="12"/>
        <color theme="1"/>
        <rFont val="汉仪书宋二KW"/>
        <charset val="134"/>
      </rPr>
      <t>底漆采用</t>
    </r>
    <r>
      <rPr>
        <sz val="12"/>
        <color theme="1"/>
        <rFont val="Times New Roman"/>
        <charset val="134"/>
      </rPr>
      <t>PE</t>
    </r>
    <r>
      <rPr>
        <sz val="12"/>
        <color theme="1"/>
        <rFont val="汉仪书宋二KW"/>
        <charset val="134"/>
      </rPr>
      <t>不饱和树脂，甲苯、二甲苯、乙苯含量总和符合国家环保要求。</t>
    </r>
    <r>
      <rPr>
        <sz val="12"/>
        <color theme="1"/>
        <rFont val="Times New Roman"/>
        <charset val="134"/>
      </rPr>
      <t xml:space="preserve">                                    
4</t>
    </r>
    <r>
      <rPr>
        <sz val="12"/>
        <color theme="1"/>
        <rFont val="汉仪书宋二KW"/>
        <charset val="134"/>
      </rPr>
      <t>、品牌优质五金配件；</t>
    </r>
  </si>
  <si>
    <t>模拟手术室</t>
  </si>
  <si>
    <t>G-4-37</t>
  </si>
  <si>
    <t>腔镜培训室</t>
  </si>
  <si>
    <t>G-4-38</t>
  </si>
  <si>
    <t>技能培训室2</t>
  </si>
  <si>
    <r>
      <rPr>
        <sz val="12"/>
        <color theme="1"/>
        <rFont val="Times New Roman"/>
        <charset val="134"/>
      </rPr>
      <t>1</t>
    </r>
    <r>
      <rPr>
        <sz val="12"/>
        <color theme="1"/>
        <rFont val="汉仪书宋二KW"/>
        <charset val="134"/>
      </rPr>
      <t>、面板：整体采用三聚氰胺浸渍纸双饰面刨花板，</t>
    </r>
    <r>
      <rPr>
        <sz val="12"/>
        <color theme="1"/>
        <rFont val="Times New Roman"/>
        <charset val="134"/>
      </rPr>
      <t>2mm</t>
    </r>
    <r>
      <rPr>
        <sz val="12"/>
        <color theme="1"/>
        <rFont val="汉仪书宋二KW"/>
        <charset val="134"/>
      </rPr>
      <t>厚</t>
    </r>
    <r>
      <rPr>
        <sz val="12"/>
        <color theme="1"/>
        <rFont val="Times New Roman"/>
        <charset val="134"/>
      </rPr>
      <t>PVC</t>
    </r>
    <r>
      <rPr>
        <sz val="12"/>
        <color theme="1"/>
        <rFont val="汉仪书宋二KW"/>
        <charset val="134"/>
      </rPr>
      <t>封边，封边与贴面同色</t>
    </r>
    <r>
      <rPr>
        <sz val="12"/>
        <color theme="1"/>
        <rFont val="Times New Roman"/>
        <charset val="134"/>
      </rPr>
      <t xml:space="preserve">
2</t>
    </r>
    <r>
      <rPr>
        <sz val="12"/>
        <color theme="1"/>
        <rFont val="汉仪书宋二KW"/>
        <charset val="134"/>
      </rPr>
      <t>、框架：铝合金材质、采用高温静电喷绘工艺：静电，</t>
    </r>
    <r>
      <rPr>
        <sz val="12"/>
        <color theme="1"/>
        <rFont val="Times New Roman"/>
        <charset val="134"/>
      </rPr>
      <t xml:space="preserve">
3</t>
    </r>
    <r>
      <rPr>
        <sz val="12"/>
        <color theme="1"/>
        <rFont val="汉仪书宋二KW"/>
        <charset val="134"/>
      </rPr>
      <t>、五金配件：采用三节缓冲滑轨，推拉平稳有回位功能，承重量为</t>
    </r>
    <r>
      <rPr>
        <sz val="12"/>
        <color theme="1"/>
        <rFont val="Times New Roman"/>
        <charset val="134"/>
      </rPr>
      <t>30KG</t>
    </r>
    <r>
      <rPr>
        <sz val="12"/>
        <color theme="1"/>
        <rFont val="汉仪书宋二KW"/>
        <charset val="134"/>
      </rPr>
      <t>。所有五金件作防锈、防腐处理且表面镀层没有剥落现象；</t>
    </r>
    <r>
      <rPr>
        <sz val="12"/>
        <color theme="1"/>
        <rFont val="Times New Roman"/>
        <charset val="134"/>
      </rPr>
      <t xml:space="preserve">
4</t>
    </r>
    <r>
      <rPr>
        <sz val="12"/>
        <color theme="1"/>
        <rFont val="汉仪书宋二KW"/>
        <charset val="134"/>
      </rPr>
      <t>、高弹力</t>
    </r>
    <r>
      <rPr>
        <sz val="12"/>
        <color theme="1"/>
        <rFont val="Times New Roman"/>
        <charset val="134"/>
      </rPr>
      <t>PU</t>
    </r>
    <r>
      <rPr>
        <sz val="12"/>
        <color theme="1"/>
        <rFont val="汉仪书宋二KW"/>
        <charset val="134"/>
      </rPr>
      <t>滚轮，</t>
    </r>
    <r>
      <rPr>
        <sz val="12"/>
        <color theme="1"/>
        <rFont val="Times New Roman"/>
        <charset val="134"/>
      </rPr>
      <t xml:space="preserve">
5</t>
    </r>
    <r>
      <rPr>
        <sz val="12"/>
        <color theme="1"/>
        <rFont val="汉仪书宋二KW"/>
        <charset val="134"/>
      </rPr>
      <t>、线控把手开关</t>
    </r>
  </si>
  <si>
    <t>G-4-39</t>
  </si>
  <si>
    <r>
      <rPr>
        <sz val="12"/>
        <color theme="1"/>
        <rFont val="宋体"/>
        <charset val="134"/>
      </rPr>
      <t>技能培训室</t>
    </r>
    <r>
      <rPr>
        <sz val="12"/>
        <color theme="1"/>
        <rFont val="Times New Roman"/>
        <charset val="134"/>
      </rPr>
      <t>4</t>
    </r>
  </si>
  <si>
    <t>G-4-40</t>
  </si>
  <si>
    <r>
      <rPr>
        <sz val="12"/>
        <color theme="1"/>
        <rFont val="Times New Roman"/>
        <charset val="134"/>
      </rPr>
      <t xml:space="preserve">PBL </t>
    </r>
    <r>
      <rPr>
        <sz val="12"/>
        <color theme="1"/>
        <rFont val="宋体"/>
        <charset val="134"/>
      </rPr>
      <t>讨论室</t>
    </r>
  </si>
  <si>
    <t>G-4-41</t>
  </si>
  <si>
    <t>监控室</t>
  </si>
  <si>
    <t>G-4-42</t>
  </si>
  <si>
    <r>
      <rPr>
        <sz val="12"/>
        <color theme="1"/>
        <rFont val="宋体"/>
        <charset val="134"/>
      </rPr>
      <t>考站</t>
    </r>
    <r>
      <rPr>
        <sz val="12"/>
        <color theme="1"/>
        <rFont val="Times New Roman"/>
        <charset val="134"/>
      </rPr>
      <t>1</t>
    </r>
  </si>
  <si>
    <t>G-4-43</t>
  </si>
  <si>
    <r>
      <rPr>
        <sz val="12"/>
        <color theme="1"/>
        <rFont val="宋体"/>
        <charset val="134"/>
      </rPr>
      <t>考站</t>
    </r>
    <r>
      <rPr>
        <sz val="12"/>
        <color theme="1"/>
        <rFont val="Times New Roman"/>
        <charset val="134"/>
      </rPr>
      <t>2</t>
    </r>
  </si>
  <si>
    <t>G-4-44</t>
  </si>
  <si>
    <r>
      <rPr>
        <sz val="12"/>
        <color theme="1"/>
        <rFont val="宋体"/>
        <charset val="134"/>
      </rPr>
      <t>考站</t>
    </r>
    <r>
      <rPr>
        <sz val="12"/>
        <color theme="1"/>
        <rFont val="Times New Roman"/>
        <charset val="134"/>
      </rPr>
      <t>3</t>
    </r>
  </si>
  <si>
    <t>G-4-45</t>
  </si>
  <si>
    <t>智慧教室</t>
  </si>
  <si>
    <t>G-4-46</t>
  </si>
  <si>
    <r>
      <rPr>
        <sz val="12"/>
        <color theme="1"/>
        <rFont val="宋体"/>
        <charset val="134"/>
      </rPr>
      <t>考站</t>
    </r>
    <r>
      <rPr>
        <sz val="12"/>
        <color theme="1"/>
        <rFont val="Times New Roman"/>
        <charset val="134"/>
      </rPr>
      <t>4</t>
    </r>
  </si>
  <si>
    <t>G-4-47</t>
  </si>
  <si>
    <r>
      <rPr>
        <sz val="12"/>
        <color theme="1"/>
        <rFont val="宋体"/>
        <charset val="134"/>
      </rPr>
      <t>考站</t>
    </r>
    <r>
      <rPr>
        <sz val="12"/>
        <color theme="1"/>
        <rFont val="Times New Roman"/>
        <charset val="134"/>
      </rPr>
      <t>5</t>
    </r>
  </si>
  <si>
    <t>G-4-48</t>
  </si>
  <si>
    <r>
      <rPr>
        <sz val="12"/>
        <color theme="1"/>
        <rFont val="宋体"/>
        <charset val="134"/>
      </rPr>
      <t>考站</t>
    </r>
    <r>
      <rPr>
        <sz val="12"/>
        <color theme="1"/>
        <rFont val="Times New Roman"/>
        <charset val="134"/>
      </rPr>
      <t>6</t>
    </r>
  </si>
  <si>
    <t>G-4-49</t>
  </si>
  <si>
    <t>模拟病房</t>
  </si>
  <si>
    <t>G-4-50</t>
  </si>
  <si>
    <r>
      <rPr>
        <sz val="12"/>
        <color theme="1"/>
        <rFont val="Times New Roman"/>
        <charset val="134"/>
      </rPr>
      <t>1.</t>
    </r>
    <r>
      <rPr>
        <sz val="12"/>
        <color theme="1"/>
        <rFont val="汉仪书宋二KW"/>
        <charset val="134"/>
      </rPr>
      <t>基材</t>
    </r>
    <r>
      <rPr>
        <sz val="12"/>
        <color theme="1"/>
        <rFont val="Times New Roman"/>
        <charset val="134"/>
      </rPr>
      <t>:</t>
    </r>
    <r>
      <rPr>
        <sz val="12"/>
        <color theme="1"/>
        <rFont val="汉仪书宋二KW"/>
        <charset val="134"/>
      </rPr>
      <t>榉木</t>
    </r>
    <r>
      <rPr>
        <sz val="12"/>
        <color theme="1"/>
        <rFont val="Times New Roman"/>
        <charset val="134"/>
      </rPr>
      <t xml:space="preserve">
2.</t>
    </r>
    <r>
      <rPr>
        <sz val="12"/>
        <color theme="1"/>
        <rFont val="汉仪书宋二KW"/>
        <charset val="134"/>
      </rPr>
      <t>油漆</t>
    </r>
    <r>
      <rPr>
        <sz val="12"/>
        <color theme="1"/>
        <rFont val="Times New Roman"/>
        <charset val="134"/>
      </rPr>
      <t>:</t>
    </r>
    <r>
      <rPr>
        <sz val="12"/>
        <color theme="1"/>
        <rFont val="汉仪书宋二KW"/>
        <charset val="134"/>
      </rPr>
      <t>三底两面环保水性漆</t>
    </r>
    <r>
      <rPr>
        <sz val="12"/>
        <color theme="1"/>
        <rFont val="Times New Roman"/>
        <charset val="134"/>
      </rPr>
      <t xml:space="preserve">
3.</t>
    </r>
    <r>
      <rPr>
        <sz val="12"/>
        <color theme="1"/>
        <rFont val="汉仪书宋二KW"/>
        <charset val="134"/>
      </rPr>
      <t>立柱</t>
    </r>
    <r>
      <rPr>
        <sz val="12"/>
        <color theme="1"/>
        <rFont val="Times New Roman"/>
        <charset val="134"/>
      </rPr>
      <t>:≥60*60mm
4.</t>
    </r>
    <r>
      <rPr>
        <sz val="12"/>
        <color theme="1"/>
        <rFont val="汉仪书宋二KW"/>
        <charset val="134"/>
      </rPr>
      <t>床板</t>
    </r>
    <r>
      <rPr>
        <sz val="12"/>
        <color theme="1"/>
        <rFont val="Times New Roman"/>
        <charset val="134"/>
      </rPr>
      <t>:≥15mm</t>
    </r>
    <r>
      <rPr>
        <sz val="12"/>
        <color theme="1"/>
        <rFont val="汉仪书宋二KW"/>
        <charset val="134"/>
      </rPr>
      <t>杉木板</t>
    </r>
    <r>
      <rPr>
        <sz val="12"/>
        <color theme="1"/>
        <rFont val="Times New Roman"/>
        <charset val="134"/>
      </rPr>
      <t xml:space="preserve">
5.</t>
    </r>
    <r>
      <rPr>
        <sz val="12"/>
        <color theme="1"/>
        <rFont val="汉仪书宋二KW"/>
        <charset val="134"/>
      </rPr>
      <t>梯高</t>
    </r>
    <r>
      <rPr>
        <sz val="12"/>
        <color theme="1"/>
        <rFont val="Times New Roman"/>
        <charset val="134"/>
      </rPr>
      <t>/</t>
    </r>
    <r>
      <rPr>
        <sz val="12"/>
        <color theme="1"/>
        <rFont val="汉仪书宋二KW"/>
        <charset val="134"/>
      </rPr>
      <t>宽</t>
    </r>
    <r>
      <rPr>
        <sz val="12"/>
        <color theme="1"/>
        <rFont val="Times New Roman"/>
        <charset val="134"/>
      </rPr>
      <t>1350*350mm
6.</t>
    </r>
    <r>
      <rPr>
        <sz val="12"/>
        <color theme="1"/>
        <rFont val="汉仪书宋二KW"/>
        <charset val="134"/>
      </rPr>
      <t>床母厚度</t>
    </r>
    <r>
      <rPr>
        <sz val="12"/>
        <color theme="1"/>
        <rFont val="Times New Roman"/>
        <charset val="134"/>
      </rPr>
      <t>90*25mm
7.</t>
    </r>
    <r>
      <rPr>
        <sz val="12"/>
        <color theme="1"/>
        <rFont val="汉仪书宋二KW"/>
        <charset val="134"/>
      </rPr>
      <t>床栏高度</t>
    </r>
    <r>
      <rPr>
        <sz val="12"/>
        <color theme="1"/>
        <rFont val="Times New Roman"/>
        <charset val="134"/>
      </rPr>
      <t>≥280mm
8.</t>
    </r>
    <r>
      <rPr>
        <sz val="12"/>
        <color theme="1"/>
        <rFont val="汉仪书宋二KW"/>
        <charset val="134"/>
      </rPr>
      <t>床垫尺寸</t>
    </r>
    <r>
      <rPr>
        <sz val="12"/>
        <color theme="1"/>
        <rFont val="Times New Roman"/>
        <charset val="134"/>
      </rPr>
      <t>/</t>
    </r>
    <r>
      <rPr>
        <sz val="12"/>
        <color theme="1"/>
        <rFont val="汉仪书宋二KW"/>
        <charset val="134"/>
      </rPr>
      <t>厚度</t>
    </r>
    <r>
      <rPr>
        <sz val="12"/>
        <color theme="1"/>
        <rFont val="Times New Roman"/>
        <charset val="134"/>
      </rPr>
      <t>1900*1150*50mm</t>
    </r>
  </si>
  <si>
    <t>G-4-51</t>
  </si>
  <si>
    <t>储藏室</t>
  </si>
  <si>
    <t>G-4-52</t>
  </si>
  <si>
    <t>会议</t>
  </si>
  <si>
    <t>G-4-54</t>
  </si>
  <si>
    <t>G-4-55</t>
  </si>
  <si>
    <t>医务、护理、院感</t>
  </si>
  <si>
    <t>G-4-56</t>
  </si>
  <si>
    <t>护理部</t>
  </si>
  <si>
    <r>
      <rPr>
        <sz val="12"/>
        <color theme="1"/>
        <rFont val="宋体"/>
        <charset val="134"/>
      </rPr>
      <t>长</t>
    </r>
    <r>
      <rPr>
        <sz val="12"/>
        <color theme="1"/>
        <rFont val="Times New Roman"/>
        <charset val="134"/>
      </rPr>
      <t>1.2</t>
    </r>
    <r>
      <rPr>
        <sz val="12"/>
        <color theme="1"/>
        <rFont val="宋体"/>
        <charset val="134"/>
      </rPr>
      <t>米，宽</t>
    </r>
    <r>
      <rPr>
        <sz val="12"/>
        <color theme="1"/>
        <rFont val="Times New Roman"/>
        <charset val="134"/>
      </rPr>
      <t>0.6</t>
    </r>
    <r>
      <rPr>
        <sz val="12"/>
        <color theme="1"/>
        <rFont val="宋体"/>
        <charset val="134"/>
      </rPr>
      <t>米；或根据现场实际测量定制</t>
    </r>
  </si>
  <si>
    <t>G-4-57</t>
  </si>
  <si>
    <r>
      <rPr>
        <sz val="11"/>
        <color theme="1"/>
        <rFont val="宋体"/>
        <charset val="134"/>
      </rPr>
      <t>办公桌主台：长</t>
    </r>
    <r>
      <rPr>
        <sz val="11"/>
        <color theme="1"/>
        <rFont val="Times New Roman"/>
        <charset val="134"/>
      </rPr>
      <t xml:space="preserve"> 1.6</t>
    </r>
    <r>
      <rPr>
        <sz val="11"/>
        <color theme="1"/>
        <rFont val="宋体"/>
        <charset val="134"/>
      </rPr>
      <t>米，宽</t>
    </r>
    <r>
      <rPr>
        <sz val="11"/>
        <color theme="1"/>
        <rFont val="Times New Roman"/>
        <charset val="134"/>
      </rPr>
      <t xml:space="preserve"> 0.6 </t>
    </r>
    <r>
      <rPr>
        <sz val="11"/>
        <color theme="1"/>
        <rFont val="宋体"/>
        <charset val="134"/>
      </rPr>
      <t>米，高</t>
    </r>
    <r>
      <rPr>
        <sz val="11"/>
        <color theme="1"/>
        <rFont val="Times New Roman"/>
        <charset val="134"/>
      </rPr>
      <t xml:space="preserve"> 0.76 </t>
    </r>
    <r>
      <rPr>
        <sz val="11"/>
        <color theme="1"/>
        <rFont val="宋体"/>
        <charset val="134"/>
      </rPr>
      <t>米；</t>
    </r>
    <r>
      <rPr>
        <sz val="11"/>
        <color theme="1"/>
        <rFont val="Times New Roman"/>
        <charset val="134"/>
      </rPr>
      <t xml:space="preserve">
</t>
    </r>
    <r>
      <rPr>
        <sz val="11"/>
        <color theme="1"/>
        <rFont val="宋体"/>
        <charset val="134"/>
      </rPr>
      <t>副台：长</t>
    </r>
    <r>
      <rPr>
        <sz val="11"/>
        <color theme="1"/>
        <rFont val="Times New Roman"/>
        <charset val="134"/>
      </rPr>
      <t xml:space="preserve"> 0.9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米；</t>
    </r>
    <r>
      <rPr>
        <sz val="11"/>
        <color theme="1"/>
        <rFont val="Times New Roman"/>
        <charset val="134"/>
      </rPr>
      <t xml:space="preserve">
</t>
    </r>
    <r>
      <rPr>
        <sz val="11"/>
        <color theme="1"/>
        <rFont val="宋体"/>
        <charset val="134"/>
      </rPr>
      <t>副柜：长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</si>
  <si>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1"/>
        <color theme="1"/>
        <rFont val="Times New Roman"/>
        <charset val="134"/>
      </rPr>
      <t>1</t>
    </r>
    <r>
      <rPr>
        <sz val="11"/>
        <color theme="1"/>
        <rFont val="宋体"/>
        <charset val="134"/>
      </rPr>
      <t>、贴面板材：采用优质三聚氰胺纸</t>
    </r>
    <r>
      <rPr>
        <sz val="11"/>
        <color theme="1"/>
        <rFont val="Times New Roman"/>
        <charset val="134"/>
      </rPr>
      <t xml:space="preserve"> ,</t>
    </r>
    <r>
      <rPr>
        <sz val="11"/>
        <color theme="1"/>
        <rFont val="宋体"/>
        <charset val="134"/>
      </rPr>
      <t>甲醛释放限量符合国家标准，</t>
    </r>
    <r>
      <rPr>
        <sz val="11"/>
        <color theme="1"/>
        <rFont val="Times New Roman"/>
        <charset val="134"/>
      </rPr>
      <t xml:space="preserve">                                         
2</t>
    </r>
    <r>
      <rPr>
        <sz val="11"/>
        <color theme="1"/>
        <rFont val="宋体"/>
        <charset val="134"/>
      </rPr>
      <t>、基材：采用通过国家技术标准的优质环保刨花板。确保甲醛排放达安全水平，经过防潮、防虫、防腐的化学处理，强度高，刚性好，不变形不开裂；</t>
    </r>
    <r>
      <rPr>
        <sz val="11"/>
        <color theme="1"/>
        <rFont val="Times New Roman"/>
        <charset val="134"/>
      </rPr>
      <t xml:space="preserve">
3</t>
    </r>
    <r>
      <rPr>
        <sz val="11"/>
        <color theme="1"/>
        <rFont val="宋体"/>
        <charset val="134"/>
      </rPr>
      <t>、粘合剂：优质乳胶</t>
    </r>
    <r>
      <rPr>
        <sz val="11"/>
        <color theme="1"/>
        <rFont val="Times New Roman"/>
        <charset val="134"/>
      </rPr>
      <t>,
4</t>
    </r>
    <r>
      <rPr>
        <sz val="11"/>
        <color theme="1"/>
        <rFont val="宋体"/>
        <charset val="134"/>
      </rPr>
      <t>、封边用材：</t>
    </r>
    <r>
      <rPr>
        <sz val="11"/>
        <color theme="1"/>
        <rFont val="Times New Roman"/>
        <charset val="134"/>
      </rPr>
      <t>≥2mm</t>
    </r>
    <r>
      <rPr>
        <sz val="11"/>
        <color theme="1"/>
        <rFont val="宋体"/>
        <charset val="134"/>
      </rPr>
      <t>厚</t>
    </r>
    <r>
      <rPr>
        <sz val="11"/>
        <color theme="1"/>
        <rFont val="Times New Roman"/>
        <charset val="134"/>
      </rPr>
      <t>PVC</t>
    </r>
    <r>
      <rPr>
        <sz val="11"/>
        <color theme="1"/>
        <rFont val="宋体"/>
        <charset val="134"/>
      </rPr>
      <t>胶边，优质热熔胶。</t>
    </r>
    <r>
      <rPr>
        <sz val="11"/>
        <color theme="1"/>
        <rFont val="Times New Roman"/>
        <charset val="134"/>
      </rPr>
      <t xml:space="preserve">
5</t>
    </r>
    <r>
      <rPr>
        <sz val="11"/>
        <color theme="1"/>
        <rFont val="宋体"/>
        <charset val="134"/>
      </rPr>
      <t>、品牌优质五金配件；</t>
    </r>
    <r>
      <rPr>
        <sz val="11"/>
        <color theme="1"/>
        <rFont val="Times New Roman"/>
        <charset val="134"/>
      </rPr>
      <t xml:space="preserve">
6</t>
    </r>
    <r>
      <rPr>
        <sz val="11"/>
        <color theme="1"/>
        <rFont val="宋体"/>
        <charset val="134"/>
      </rPr>
      <t>、脚架：采用静电粉末喷涂钢脚架。</t>
    </r>
    <r>
      <rPr>
        <sz val="11"/>
        <color theme="1"/>
        <rFont val="Times New Roman"/>
        <charset val="134"/>
      </rPr>
      <t xml:space="preserve">
7</t>
    </r>
    <r>
      <rPr>
        <sz val="11"/>
        <color theme="1"/>
        <rFont val="宋体"/>
        <charset val="134"/>
      </rPr>
      <t>、每个位配活动柜一组</t>
    </r>
  </si>
  <si>
    <t>G-4-58</t>
  </si>
  <si>
    <t>科研教育部</t>
  </si>
  <si>
    <t>G-4-59</t>
  </si>
  <si>
    <t>G-4-60</t>
  </si>
  <si>
    <t>配餐休息区</t>
  </si>
  <si>
    <t>G-4-61</t>
  </si>
  <si>
    <r>
      <rPr>
        <sz val="12"/>
        <color theme="1"/>
        <rFont val="宋体"/>
        <charset val="134"/>
      </rPr>
      <t>配餐间</t>
    </r>
    <r>
      <rPr>
        <sz val="12"/>
        <color theme="1"/>
        <rFont val="Times New Roman"/>
        <charset val="134"/>
      </rPr>
      <t xml:space="preserve"> </t>
    </r>
    <r>
      <rPr>
        <sz val="12"/>
        <color theme="1"/>
        <rFont val="宋体"/>
        <charset val="134"/>
      </rPr>
      <t>定制</t>
    </r>
  </si>
  <si>
    <r>
      <rPr>
        <sz val="12"/>
        <color theme="1"/>
        <rFont val="Times New Roman"/>
        <charset val="134"/>
      </rPr>
      <t>6~9</t>
    </r>
    <r>
      <rPr>
        <sz val="12"/>
        <color theme="1"/>
        <rFont val="宋体"/>
        <charset val="134"/>
      </rPr>
      <t>层</t>
    </r>
  </si>
  <si>
    <r>
      <rPr>
        <sz val="12"/>
        <color theme="1"/>
        <rFont val="Times New Roman"/>
        <charset val="134"/>
      </rPr>
      <t>6~9</t>
    </r>
    <r>
      <rPr>
        <sz val="12"/>
        <color theme="1"/>
        <rFont val="宋体"/>
        <charset val="134"/>
      </rPr>
      <t>层东区</t>
    </r>
  </si>
  <si>
    <t>单人病房</t>
  </si>
  <si>
    <t>GE-6~9-08/09</t>
  </si>
  <si>
    <t>医务护理院感</t>
  </si>
  <si>
    <r>
      <rPr>
        <sz val="12"/>
        <color theme="1"/>
        <rFont val="Times New Roman"/>
        <charset val="134"/>
      </rPr>
      <t>1.</t>
    </r>
    <r>
      <rPr>
        <sz val="12"/>
        <color theme="1"/>
        <rFont val="宋体"/>
        <charset val="134"/>
      </rPr>
      <t>管型：</t>
    </r>
    <r>
      <rPr>
        <sz val="12"/>
        <color theme="1"/>
        <rFont val="Times New Roman"/>
        <charset val="134"/>
      </rPr>
      <t>25*20*1.2mm, Φ70*2.0mm, 
2.</t>
    </r>
    <r>
      <rPr>
        <sz val="12"/>
        <color theme="1"/>
        <rFont val="宋体"/>
        <charset val="134"/>
      </rPr>
      <t>底盘：铝板</t>
    </r>
    <r>
      <rPr>
        <sz val="12"/>
        <color theme="1"/>
        <rFont val="Times New Roman"/>
        <charset val="134"/>
      </rPr>
      <t>48*48*5mm
3.</t>
    </r>
    <r>
      <rPr>
        <sz val="12"/>
        <color theme="1"/>
        <rFont val="宋体"/>
        <charset val="134"/>
      </rPr>
      <t>架子颜色：砂纹白</t>
    </r>
    <r>
      <rPr>
        <sz val="12"/>
        <color theme="1"/>
        <rFont val="Times New Roman"/>
        <charset val="134"/>
      </rPr>
      <t xml:space="preserve">
</t>
    </r>
    <r>
      <rPr>
        <sz val="12"/>
        <color theme="1"/>
        <rFont val="宋体"/>
        <charset val="134"/>
      </rPr>
      <t>面板：钢化玻璃</t>
    </r>
    <r>
      <rPr>
        <sz val="12"/>
        <color theme="1"/>
        <rFont val="Times New Roman"/>
        <charset val="134"/>
      </rPr>
      <t>≥6mm</t>
    </r>
    <r>
      <rPr>
        <sz val="12"/>
        <color theme="1"/>
        <rFont val="宋体"/>
        <charset val="134"/>
      </rPr>
      <t>厚，表面药砂处理</t>
    </r>
    <r>
      <rPr>
        <sz val="12"/>
        <color theme="1"/>
        <rFont val="Times New Roman"/>
        <charset val="134"/>
      </rPr>
      <t xml:space="preserve"> </t>
    </r>
    <r>
      <rPr>
        <sz val="12"/>
        <color theme="1"/>
        <rFont val="宋体"/>
        <charset val="134"/>
      </rPr>
      <t>白色</t>
    </r>
  </si>
  <si>
    <t>双人病房</t>
  </si>
  <si>
    <r>
      <rPr>
        <sz val="12"/>
        <color theme="1"/>
        <rFont val="Times New Roman"/>
        <charset val="134"/>
      </rPr>
      <t>GE-6-~9-01/02/03/04</t>
    </r>
    <r>
      <rPr>
        <sz val="12"/>
        <color theme="1"/>
        <rFont val="宋体"/>
        <charset val="134"/>
      </rPr>
      <t>、</t>
    </r>
    <r>
      <rPr>
        <sz val="12"/>
        <color theme="1"/>
        <rFont val="Times New Roman"/>
        <charset val="134"/>
      </rPr>
      <t>GE-6-~9-14/15/16/17</t>
    </r>
  </si>
  <si>
    <t>三人病房</t>
  </si>
  <si>
    <r>
      <rPr>
        <sz val="12"/>
        <color theme="1"/>
        <rFont val="Times New Roman"/>
        <charset val="134"/>
      </rPr>
      <t>GE-6~9-05/06/07</t>
    </r>
    <r>
      <rPr>
        <sz val="12"/>
        <color theme="1"/>
        <rFont val="宋体"/>
        <charset val="134"/>
      </rPr>
      <t>、</t>
    </r>
    <r>
      <rPr>
        <sz val="12"/>
        <color theme="1"/>
        <rFont val="Times New Roman"/>
        <charset val="134"/>
      </rPr>
      <t>GE-6~9-10/11/12/13</t>
    </r>
  </si>
  <si>
    <t>多功能治疗兼抢救室</t>
  </si>
  <si>
    <t>GE-6~9-18</t>
  </si>
  <si>
    <t>住院医师办公</t>
  </si>
  <si>
    <t>GE-6~9-19</t>
  </si>
  <si>
    <t>换药室</t>
  </si>
  <si>
    <t>GE-6~9-20</t>
  </si>
  <si>
    <t>处置室</t>
  </si>
  <si>
    <t>GE-6~9-21</t>
  </si>
  <si>
    <t>配液室</t>
  </si>
  <si>
    <t>GE-6~9-22</t>
  </si>
  <si>
    <t>物流前室</t>
  </si>
  <si>
    <t>GE-6~9-23</t>
  </si>
  <si>
    <t>更衣室</t>
  </si>
  <si>
    <t>GE-6~9-24/25</t>
  </si>
  <si>
    <t>GE-6~9-26</t>
  </si>
  <si>
    <r>
      <rPr>
        <sz val="12"/>
        <color theme="1"/>
        <rFont val="宋体"/>
        <charset val="134"/>
      </rPr>
      <t>休息</t>
    </r>
    <r>
      <rPr>
        <sz val="12"/>
        <color theme="1"/>
        <rFont val="Times New Roman"/>
        <charset val="134"/>
      </rPr>
      <t>/</t>
    </r>
    <r>
      <rPr>
        <sz val="12"/>
        <color theme="1"/>
        <rFont val="宋体"/>
        <charset val="134"/>
      </rPr>
      <t>用餐</t>
    </r>
  </si>
  <si>
    <t>GE-6~9-27</t>
  </si>
  <si>
    <t>GE-6~9-28/29</t>
  </si>
  <si>
    <r>
      <rPr>
        <sz val="12"/>
        <color theme="1"/>
        <rFont val="宋体"/>
        <charset val="134"/>
      </rPr>
      <t>办公桌主台：长</t>
    </r>
    <r>
      <rPr>
        <sz val="12"/>
        <color theme="1"/>
        <rFont val="Times New Roman"/>
        <charset val="134"/>
      </rPr>
      <t xml:space="preserve"> 1.0 </t>
    </r>
    <r>
      <rPr>
        <sz val="12"/>
        <color theme="1"/>
        <rFont val="宋体"/>
        <charset val="134"/>
      </rPr>
      <t>米，宽</t>
    </r>
    <r>
      <rPr>
        <sz val="12"/>
        <color theme="1"/>
        <rFont val="Times New Roman"/>
        <charset val="134"/>
      </rPr>
      <t xml:space="preserve"> 0.6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r>
      <rPr>
        <sz val="12"/>
        <color theme="1"/>
        <rFont val="宋体"/>
        <charset val="134"/>
      </rPr>
      <t>卡座：长</t>
    </r>
    <r>
      <rPr>
        <sz val="12"/>
        <color theme="1"/>
        <rFont val="Times New Roman"/>
        <charset val="134"/>
      </rPr>
      <t xml:space="preserve"> 1.6 </t>
    </r>
    <r>
      <rPr>
        <sz val="12"/>
        <color theme="1"/>
        <rFont val="宋体"/>
        <charset val="134"/>
      </rPr>
      <t>米，宽</t>
    </r>
    <r>
      <rPr>
        <sz val="12"/>
        <color theme="1"/>
        <rFont val="Times New Roman"/>
        <charset val="134"/>
      </rPr>
      <t xml:space="preserve"> 1.6 </t>
    </r>
    <r>
      <rPr>
        <sz val="12"/>
        <color theme="1"/>
        <rFont val="宋体"/>
        <charset val="134"/>
      </rPr>
      <t>米，高</t>
    </r>
    <r>
      <rPr>
        <sz val="12"/>
        <color theme="1"/>
        <rFont val="Times New Roman"/>
        <charset val="134"/>
      </rPr>
      <t xml:space="preserve"> 1.2 </t>
    </r>
    <r>
      <rPr>
        <sz val="12"/>
        <color theme="1"/>
        <rFont val="宋体"/>
        <charset val="134"/>
      </rPr>
      <t>米；</t>
    </r>
    <r>
      <rPr>
        <sz val="12"/>
        <color theme="1"/>
        <rFont val="Times New Roman"/>
        <charset val="134"/>
      </rPr>
      <t xml:space="preserve">
</t>
    </r>
    <r>
      <rPr>
        <sz val="12"/>
        <color theme="1"/>
        <rFont val="宋体"/>
        <charset val="134"/>
      </rPr>
      <t>副柜：长</t>
    </r>
    <r>
      <rPr>
        <sz val="12"/>
        <color theme="1"/>
        <rFont val="Times New Roman"/>
        <charset val="134"/>
      </rPr>
      <t xml:space="preserve"> 0.48 </t>
    </r>
    <r>
      <rPr>
        <sz val="12"/>
        <color theme="1"/>
        <rFont val="宋体"/>
        <charset val="134"/>
      </rPr>
      <t>米，宽</t>
    </r>
    <r>
      <rPr>
        <sz val="12"/>
        <color theme="1"/>
        <rFont val="Times New Roman"/>
        <charset val="134"/>
      </rPr>
      <t xml:space="preserve"> 0.4 </t>
    </r>
    <r>
      <rPr>
        <sz val="12"/>
        <color theme="1"/>
        <rFont val="宋体"/>
        <charset val="134"/>
      </rPr>
      <t>米，高</t>
    </r>
    <r>
      <rPr>
        <sz val="12"/>
        <color theme="1"/>
        <rFont val="Times New Roman"/>
        <charset val="134"/>
      </rPr>
      <t xml:space="preserve"> 0.6 </t>
    </r>
    <r>
      <rPr>
        <sz val="12"/>
        <color theme="1"/>
        <rFont val="宋体"/>
        <charset val="134"/>
      </rPr>
      <t>米。</t>
    </r>
  </si>
  <si>
    <t>杂物间</t>
  </si>
  <si>
    <t>GE-6~9-30</t>
  </si>
  <si>
    <t>GE-6~9-31</t>
  </si>
  <si>
    <t>GE-6~9-32</t>
  </si>
  <si>
    <t>GE-6~9-33</t>
  </si>
  <si>
    <t>污洗间</t>
  </si>
  <si>
    <r>
      <rPr>
        <sz val="12"/>
        <color theme="1"/>
        <rFont val="Times New Roman"/>
        <charset val="134"/>
      </rPr>
      <t>1</t>
    </r>
    <r>
      <rPr>
        <sz val="12"/>
        <color theme="1"/>
        <rFont val="宋体"/>
        <charset val="134"/>
      </rPr>
      <t>、材质：采用优质</t>
    </r>
    <r>
      <rPr>
        <sz val="12"/>
        <color theme="1"/>
        <rFont val="Times New Roman"/>
        <charset val="134"/>
      </rPr>
      <t>304#</t>
    </r>
    <r>
      <rPr>
        <sz val="12"/>
        <color theme="1"/>
        <rFont val="宋体"/>
        <charset val="134"/>
      </rPr>
      <t>不锈钢经压折、焊接、抛光打磨而成，没有外露点；板材厚度均</t>
    </r>
    <r>
      <rPr>
        <sz val="12"/>
        <color theme="1"/>
        <rFont val="Times New Roman"/>
        <charset val="134"/>
      </rPr>
      <t>1.0mm</t>
    </r>
    <r>
      <rPr>
        <sz val="12"/>
        <color theme="1"/>
        <rFont val="宋体"/>
        <charset val="134"/>
      </rPr>
      <t>；</t>
    </r>
    <r>
      <rPr>
        <sz val="11"/>
        <color theme="1"/>
        <rFont val="宋体"/>
        <charset val="134"/>
      </rPr>
      <t xml:space="preserve">                                                                                                                                                                                                                                                                               2、结构：焊接光滑无毛刺，表面抛光处理，抗腐蚀易清洗，整体设计实用而坚固、工艺精致美观、操作灵活方便，制作工艺采用激光设备切割、数控设备折弯，使产品更具流线性，整体坚实稳固。</t>
    </r>
  </si>
  <si>
    <t>GE-6~9-34</t>
  </si>
  <si>
    <t>示教室（谈话间）</t>
  </si>
  <si>
    <t>GE-6~9-36</t>
  </si>
  <si>
    <t>护士站</t>
  </si>
  <si>
    <t>阳光活动厅</t>
  </si>
  <si>
    <t>室外阳台</t>
  </si>
  <si>
    <t>病区走道</t>
  </si>
  <si>
    <r>
      <rPr>
        <sz val="12"/>
        <color theme="1"/>
        <rFont val="Times New Roman"/>
        <charset val="134"/>
      </rPr>
      <t>6~9</t>
    </r>
    <r>
      <rPr>
        <sz val="12"/>
        <color theme="1"/>
        <rFont val="宋体"/>
        <charset val="134"/>
      </rPr>
      <t>层西区</t>
    </r>
  </si>
  <si>
    <r>
      <rPr>
        <sz val="12"/>
        <color theme="1"/>
        <rFont val="Times New Roman"/>
        <charset val="134"/>
      </rPr>
      <t>10</t>
    </r>
    <r>
      <rPr>
        <sz val="12"/>
        <color theme="1"/>
        <rFont val="宋体"/>
        <charset val="134"/>
      </rPr>
      <t>层</t>
    </r>
  </si>
  <si>
    <r>
      <rPr>
        <sz val="12"/>
        <color theme="1"/>
        <rFont val="Times New Roman"/>
        <charset val="134"/>
      </rPr>
      <t>10</t>
    </r>
    <r>
      <rPr>
        <sz val="12"/>
        <color theme="1"/>
        <rFont val="宋体"/>
        <charset val="134"/>
      </rPr>
      <t>层</t>
    </r>
    <r>
      <rPr>
        <sz val="12"/>
        <color theme="1"/>
        <rFont val="Times New Roman"/>
        <charset val="134"/>
      </rPr>
      <t xml:space="preserve">
</t>
    </r>
    <r>
      <rPr>
        <sz val="12"/>
        <color theme="1"/>
        <rFont val="宋体"/>
        <charset val="134"/>
      </rPr>
      <t>东区</t>
    </r>
  </si>
  <si>
    <t>GE-10-08/09</t>
  </si>
  <si>
    <r>
      <rPr>
        <sz val="12"/>
        <color theme="1"/>
        <rFont val="Times New Roman"/>
        <charset val="134"/>
      </rPr>
      <t>GE-10-01/02/03/04</t>
    </r>
    <r>
      <rPr>
        <sz val="12"/>
        <color theme="1"/>
        <rFont val="宋体"/>
        <charset val="134"/>
      </rPr>
      <t>、</t>
    </r>
    <r>
      <rPr>
        <sz val="12"/>
        <color theme="1"/>
        <rFont val="Times New Roman"/>
        <charset val="134"/>
      </rPr>
      <t>GE-10-13/14/15/16/17</t>
    </r>
  </si>
  <si>
    <r>
      <rPr>
        <sz val="12"/>
        <color theme="1"/>
        <rFont val="Times New Roman"/>
        <charset val="134"/>
      </rPr>
      <t>GE-10-05/06/07</t>
    </r>
    <r>
      <rPr>
        <sz val="12"/>
        <color theme="1"/>
        <rFont val="宋体"/>
        <charset val="134"/>
      </rPr>
      <t>、</t>
    </r>
    <r>
      <rPr>
        <sz val="12"/>
        <color theme="1"/>
        <rFont val="Times New Roman"/>
        <charset val="134"/>
      </rPr>
      <t>GE-10-10/11/12</t>
    </r>
  </si>
  <si>
    <t>GE-10-18</t>
  </si>
  <si>
    <t>GE-10-19</t>
  </si>
  <si>
    <t>GE-10-20</t>
  </si>
  <si>
    <t>GE-10-21</t>
  </si>
  <si>
    <t>GE-10-22</t>
  </si>
  <si>
    <t>GE-10-23</t>
  </si>
  <si>
    <t>GE-10-24/25</t>
  </si>
  <si>
    <t>GE-10-26</t>
  </si>
  <si>
    <t>GE-10-27</t>
  </si>
  <si>
    <t>GE-10-28/29</t>
  </si>
  <si>
    <t>GE-10-30</t>
  </si>
  <si>
    <t>GE-10-31</t>
  </si>
  <si>
    <t>GE-10-32</t>
  </si>
  <si>
    <t>GE-10-33</t>
  </si>
  <si>
    <t>GE-10-34</t>
  </si>
  <si>
    <t>GE-10-36</t>
  </si>
  <si>
    <r>
      <rPr>
        <sz val="12"/>
        <color theme="1"/>
        <rFont val="Times New Roman"/>
        <charset val="134"/>
      </rPr>
      <t>10</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</si>
  <si>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11</t>
    </r>
    <r>
      <rPr>
        <sz val="12"/>
        <color theme="1"/>
        <rFont val="宋体"/>
        <charset val="134"/>
      </rPr>
      <t>层</t>
    </r>
  </si>
  <si>
    <r>
      <rPr>
        <sz val="12"/>
        <color theme="1"/>
        <rFont val="Times New Roman"/>
        <charset val="134"/>
      </rPr>
      <t>11</t>
    </r>
    <r>
      <rPr>
        <sz val="12"/>
        <color theme="1"/>
        <rFont val="宋体"/>
        <charset val="134"/>
      </rPr>
      <t>层</t>
    </r>
    <r>
      <rPr>
        <sz val="12"/>
        <color theme="1"/>
        <rFont val="Times New Roman"/>
        <charset val="134"/>
      </rPr>
      <t xml:space="preserve">
</t>
    </r>
    <r>
      <rPr>
        <sz val="12"/>
        <color theme="1"/>
        <rFont val="宋体"/>
        <charset val="134"/>
      </rPr>
      <t>东区</t>
    </r>
  </si>
  <si>
    <t>GE-11-08</t>
  </si>
  <si>
    <r>
      <rPr>
        <sz val="12"/>
        <color theme="1"/>
        <rFont val="Times New Roman"/>
        <charset val="134"/>
      </rPr>
      <t>GE-11-01/02/03/04</t>
    </r>
    <r>
      <rPr>
        <sz val="12"/>
        <color theme="1"/>
        <rFont val="宋体"/>
        <charset val="134"/>
      </rPr>
      <t>、</t>
    </r>
    <r>
      <rPr>
        <sz val="12"/>
        <color theme="1"/>
        <rFont val="Times New Roman"/>
        <charset val="134"/>
      </rPr>
      <t>GE-11-13/14/15/16</t>
    </r>
  </si>
  <si>
    <r>
      <rPr>
        <sz val="12"/>
        <color theme="1"/>
        <rFont val="Times New Roman"/>
        <charset val="134"/>
      </rPr>
      <t>GE-11-05/06/07</t>
    </r>
    <r>
      <rPr>
        <sz val="12"/>
        <color theme="1"/>
        <rFont val="宋体"/>
        <charset val="134"/>
      </rPr>
      <t>、</t>
    </r>
    <r>
      <rPr>
        <sz val="12"/>
        <color theme="1"/>
        <rFont val="Times New Roman"/>
        <charset val="134"/>
      </rPr>
      <t>GE-11-09/10/11/12</t>
    </r>
  </si>
  <si>
    <t>GE-11-17</t>
  </si>
  <si>
    <t>GE-11-18</t>
  </si>
  <si>
    <t>GE-11-19</t>
  </si>
  <si>
    <t>GE-11-20</t>
  </si>
  <si>
    <t>GE-11-21</t>
  </si>
  <si>
    <t>GE-11-22</t>
  </si>
  <si>
    <t>GE-11-23/24</t>
  </si>
  <si>
    <t>GE-11-25</t>
  </si>
  <si>
    <t>GE-11-26</t>
  </si>
  <si>
    <t>GE-11-27</t>
  </si>
  <si>
    <t>GE-11-28</t>
  </si>
  <si>
    <t>GE-11-29</t>
  </si>
  <si>
    <t>GE-11-30</t>
  </si>
  <si>
    <t>GE-11-31</t>
  </si>
  <si>
    <t>GE-11-33</t>
  </si>
  <si>
    <t>活动室</t>
  </si>
  <si>
    <t>GE-11-34</t>
  </si>
  <si>
    <t>GE-11-27/28</t>
  </si>
  <si>
    <r>
      <rPr>
        <sz val="12"/>
        <color theme="1"/>
        <rFont val="Times New Roman"/>
        <charset val="134"/>
      </rPr>
      <t>11</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</si>
  <si>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12~16</t>
    </r>
    <r>
      <rPr>
        <sz val="12"/>
        <color theme="1"/>
        <rFont val="宋体"/>
        <charset val="134"/>
      </rPr>
      <t>层</t>
    </r>
  </si>
  <si>
    <r>
      <rPr>
        <sz val="12"/>
        <color theme="1"/>
        <rFont val="Times New Roman"/>
        <charset val="134"/>
      </rPr>
      <t>12~16</t>
    </r>
    <r>
      <rPr>
        <sz val="12"/>
        <color theme="1"/>
        <rFont val="宋体"/>
        <charset val="134"/>
      </rPr>
      <t>层</t>
    </r>
    <r>
      <rPr>
        <sz val="12"/>
        <color theme="1"/>
        <rFont val="Times New Roman"/>
        <charset val="134"/>
      </rPr>
      <t xml:space="preserve">
</t>
    </r>
    <r>
      <rPr>
        <sz val="12"/>
        <color theme="1"/>
        <rFont val="宋体"/>
        <charset val="134"/>
      </rPr>
      <t>东区</t>
    </r>
  </si>
  <si>
    <t>GE-12~16-08/09</t>
  </si>
  <si>
    <r>
      <rPr>
        <sz val="12"/>
        <color theme="1"/>
        <rFont val="Times New Roman"/>
        <charset val="134"/>
      </rPr>
      <t>GE-12~16-01/02/03/04</t>
    </r>
    <r>
      <rPr>
        <sz val="12"/>
        <color theme="1"/>
        <rFont val="宋体"/>
        <charset val="134"/>
      </rPr>
      <t>、</t>
    </r>
    <r>
      <rPr>
        <sz val="12"/>
        <color theme="1"/>
        <rFont val="Times New Roman"/>
        <charset val="134"/>
      </rPr>
      <t>GE-12~16-13/14/15/16/17</t>
    </r>
  </si>
  <si>
    <r>
      <rPr>
        <sz val="12"/>
        <color theme="1"/>
        <rFont val="Times New Roman"/>
        <charset val="134"/>
      </rPr>
      <t>GE-12~16-05/06/07</t>
    </r>
    <r>
      <rPr>
        <sz val="12"/>
        <color theme="1"/>
        <rFont val="宋体"/>
        <charset val="134"/>
      </rPr>
      <t>、</t>
    </r>
    <r>
      <rPr>
        <sz val="12"/>
        <color theme="1"/>
        <rFont val="Times New Roman"/>
        <charset val="134"/>
      </rPr>
      <t>GE-12~16-10/11/12</t>
    </r>
  </si>
  <si>
    <t>GE-12~16-18</t>
  </si>
  <si>
    <t>GE-12~16-19</t>
  </si>
  <si>
    <t>GE-12~16-20</t>
  </si>
  <si>
    <t>GE-12~16-21</t>
  </si>
  <si>
    <t>GE-12~16-22</t>
  </si>
  <si>
    <t>GE-12~16-23</t>
  </si>
  <si>
    <t>GE-12~16-24/25</t>
  </si>
  <si>
    <t>GE-12~16-26</t>
  </si>
  <si>
    <t>GE-12~16-27</t>
  </si>
  <si>
    <t>GE-12~16-28/29</t>
  </si>
  <si>
    <t>GE-12~16-30</t>
  </si>
  <si>
    <t>GE-12~16-31</t>
  </si>
  <si>
    <t>GE-12~16-32</t>
  </si>
  <si>
    <t>GE-12~16-33</t>
  </si>
  <si>
    <t>GE-12~16-34</t>
  </si>
  <si>
    <t>GE-12~16-36</t>
  </si>
  <si>
    <t>GE-12~16-37</t>
  </si>
  <si>
    <r>
      <rPr>
        <sz val="12"/>
        <color theme="1"/>
        <rFont val="Times New Roman"/>
        <charset val="134"/>
      </rPr>
      <t>12~16</t>
    </r>
    <r>
      <rPr>
        <sz val="12"/>
        <color theme="1"/>
        <rFont val="宋体"/>
        <charset val="134"/>
      </rPr>
      <t>层</t>
    </r>
    <r>
      <rPr>
        <sz val="12"/>
        <color theme="1"/>
        <rFont val="Times New Roman"/>
        <charset val="134"/>
      </rPr>
      <t xml:space="preserve">
</t>
    </r>
    <r>
      <rPr>
        <sz val="12"/>
        <color theme="1"/>
        <rFont val="宋体"/>
        <charset val="134"/>
      </rPr>
      <t>西区</t>
    </r>
  </si>
  <si>
    <t>GW-12~16-08/09</t>
  </si>
  <si>
    <r>
      <rPr>
        <sz val="12"/>
        <color theme="1"/>
        <rFont val="Times New Roman"/>
        <charset val="134"/>
      </rPr>
      <t>GW-12~16-01/02/03/04</t>
    </r>
    <r>
      <rPr>
        <sz val="12"/>
        <color theme="1"/>
        <rFont val="宋体"/>
        <charset val="134"/>
      </rPr>
      <t>、</t>
    </r>
    <r>
      <rPr>
        <sz val="12"/>
        <color theme="1"/>
        <rFont val="Times New Roman"/>
        <charset val="134"/>
      </rPr>
      <t>GW-12~16-13/14/15/16/17</t>
    </r>
  </si>
  <si>
    <r>
      <rPr>
        <sz val="12"/>
        <color theme="1"/>
        <rFont val="Times New Roman"/>
        <charset val="134"/>
      </rPr>
      <t>GW-12~16-05/06/07</t>
    </r>
    <r>
      <rPr>
        <sz val="12"/>
        <color theme="1"/>
        <rFont val="宋体"/>
        <charset val="134"/>
      </rPr>
      <t>、</t>
    </r>
    <r>
      <rPr>
        <sz val="12"/>
        <color theme="1"/>
        <rFont val="Times New Roman"/>
        <charset val="134"/>
      </rPr>
      <t>GW-12~16-10/11/12</t>
    </r>
  </si>
  <si>
    <t>GW-12~16-18</t>
  </si>
  <si>
    <t>GW-12~16-19</t>
  </si>
  <si>
    <t>GW-12~16-20</t>
  </si>
  <si>
    <t>GW-12~16-21</t>
  </si>
  <si>
    <t>GW-12~16-22</t>
  </si>
  <si>
    <t>GW-12~16-23</t>
  </si>
  <si>
    <t>GW-12~16-24/25</t>
  </si>
  <si>
    <t>GW-12~16-26</t>
  </si>
  <si>
    <t>GW-12~16-27</t>
  </si>
  <si>
    <t>GW-12~16-28</t>
  </si>
  <si>
    <t>GW-12~16-29</t>
  </si>
  <si>
    <t>GW-12~16-30</t>
  </si>
  <si>
    <t>GW-12~16-31/32</t>
  </si>
  <si>
    <t>GW-12~16-34</t>
  </si>
  <si>
    <t>GW-12~16-36</t>
  </si>
  <si>
    <t>GW-12~16-37</t>
  </si>
  <si>
    <r>
      <rPr>
        <sz val="12"/>
        <color theme="1"/>
        <rFont val="Times New Roman"/>
        <charset val="134"/>
      </rPr>
      <t>17</t>
    </r>
    <r>
      <rPr>
        <sz val="12"/>
        <color theme="1"/>
        <rFont val="宋体"/>
        <charset val="134"/>
      </rPr>
      <t>层</t>
    </r>
  </si>
  <si>
    <r>
      <rPr>
        <sz val="12"/>
        <color theme="1"/>
        <rFont val="Times New Roman"/>
        <charset val="134"/>
      </rPr>
      <t>17</t>
    </r>
    <r>
      <rPr>
        <sz val="12"/>
        <color theme="1"/>
        <rFont val="宋体"/>
        <charset val="134"/>
      </rPr>
      <t>层</t>
    </r>
    <r>
      <rPr>
        <sz val="12"/>
        <color theme="1"/>
        <rFont val="Times New Roman"/>
        <charset val="134"/>
      </rPr>
      <t xml:space="preserve">
</t>
    </r>
    <r>
      <rPr>
        <sz val="12"/>
        <color theme="1"/>
        <rFont val="宋体"/>
        <charset val="134"/>
      </rPr>
      <t>东区</t>
    </r>
  </si>
  <si>
    <t>GE-17-08/09</t>
  </si>
  <si>
    <r>
      <rPr>
        <sz val="12"/>
        <color theme="1"/>
        <rFont val="Times New Roman"/>
        <charset val="134"/>
      </rPr>
      <t>GE-17-01/02/03/04</t>
    </r>
    <r>
      <rPr>
        <sz val="12"/>
        <color theme="1"/>
        <rFont val="宋体"/>
        <charset val="134"/>
      </rPr>
      <t>、</t>
    </r>
    <r>
      <rPr>
        <sz val="12"/>
        <color theme="1"/>
        <rFont val="Times New Roman"/>
        <charset val="134"/>
      </rPr>
      <t>GE-17-13/14/15/16/17</t>
    </r>
  </si>
  <si>
    <r>
      <rPr>
        <sz val="12"/>
        <color theme="1"/>
        <rFont val="Times New Roman"/>
        <charset val="134"/>
      </rPr>
      <t>GE-17-05/06/07</t>
    </r>
    <r>
      <rPr>
        <sz val="12"/>
        <color theme="1"/>
        <rFont val="宋体"/>
        <charset val="134"/>
      </rPr>
      <t>、</t>
    </r>
    <r>
      <rPr>
        <sz val="12"/>
        <color theme="1"/>
        <rFont val="Times New Roman"/>
        <charset val="134"/>
      </rPr>
      <t>GE-17-10/11/12</t>
    </r>
  </si>
  <si>
    <t>GE-17-18</t>
  </si>
  <si>
    <t>GE-17-19</t>
  </si>
  <si>
    <t>GE-12~17-19</t>
  </si>
  <si>
    <t>GE-17-20</t>
  </si>
  <si>
    <t>GE-17-21</t>
  </si>
  <si>
    <t>GE-12~17-22</t>
  </si>
  <si>
    <t>GE-17-23</t>
  </si>
  <si>
    <t>GE-17-24/25</t>
  </si>
  <si>
    <t>GE-17-26</t>
  </si>
  <si>
    <t>GE-17-27</t>
  </si>
  <si>
    <t>GE-17-28/29</t>
  </si>
  <si>
    <t>GE-17-30</t>
  </si>
  <si>
    <t>GE-17-31</t>
  </si>
  <si>
    <t>GE-17-32</t>
  </si>
  <si>
    <t>GE-17-33</t>
  </si>
  <si>
    <t>GE-17-34</t>
  </si>
  <si>
    <t>GE-17-36</t>
  </si>
  <si>
    <r>
      <rPr>
        <sz val="12"/>
        <color theme="1"/>
        <rFont val="Times New Roman"/>
        <charset val="134"/>
      </rPr>
      <t>17</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</si>
  <si>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18</t>
    </r>
    <r>
      <rPr>
        <sz val="12"/>
        <color theme="1"/>
        <rFont val="宋体"/>
        <charset val="134"/>
      </rPr>
      <t>层</t>
    </r>
  </si>
  <si>
    <r>
      <rPr>
        <sz val="12"/>
        <color theme="1"/>
        <rFont val="Times New Roman"/>
        <charset val="134"/>
      </rPr>
      <t>18</t>
    </r>
    <r>
      <rPr>
        <sz val="12"/>
        <color theme="1"/>
        <rFont val="宋体"/>
        <charset val="134"/>
      </rPr>
      <t>层</t>
    </r>
    <r>
      <rPr>
        <sz val="12"/>
        <color theme="1"/>
        <rFont val="Times New Roman"/>
        <charset val="134"/>
      </rPr>
      <t xml:space="preserve">
</t>
    </r>
    <r>
      <rPr>
        <sz val="12"/>
        <color theme="1"/>
        <rFont val="宋体"/>
        <charset val="134"/>
      </rPr>
      <t>东区</t>
    </r>
  </si>
  <si>
    <t>GE-18-08</t>
  </si>
  <si>
    <r>
      <rPr>
        <sz val="12"/>
        <color theme="1"/>
        <rFont val="Times New Roman"/>
        <charset val="134"/>
      </rPr>
      <t>GE-18-01/02/03/04</t>
    </r>
    <r>
      <rPr>
        <sz val="12"/>
        <color theme="1"/>
        <rFont val="宋体"/>
        <charset val="134"/>
      </rPr>
      <t>、</t>
    </r>
    <r>
      <rPr>
        <sz val="12"/>
        <color theme="1"/>
        <rFont val="Times New Roman"/>
        <charset val="134"/>
      </rPr>
      <t>GE-18-13/14/15/16</t>
    </r>
  </si>
  <si>
    <r>
      <rPr>
        <sz val="12"/>
        <color theme="1"/>
        <rFont val="Times New Roman"/>
        <charset val="134"/>
      </rPr>
      <t>GE-18-05/06/07</t>
    </r>
    <r>
      <rPr>
        <sz val="12"/>
        <color theme="1"/>
        <rFont val="宋体"/>
        <charset val="134"/>
      </rPr>
      <t>、</t>
    </r>
    <r>
      <rPr>
        <sz val="12"/>
        <color theme="1"/>
        <rFont val="Times New Roman"/>
        <charset val="134"/>
      </rPr>
      <t>GE-18-09/10/11/12</t>
    </r>
  </si>
  <si>
    <t>GE-18-17</t>
  </si>
  <si>
    <t>GE-18-18</t>
  </si>
  <si>
    <t>GE-18-19</t>
  </si>
  <si>
    <t>GE-18-20</t>
  </si>
  <si>
    <t>GE-18-21</t>
  </si>
  <si>
    <t>GE-18-22</t>
  </si>
  <si>
    <t>GE-18-23/24</t>
  </si>
  <si>
    <t>GE-18-25</t>
  </si>
  <si>
    <t>GE-18-26</t>
  </si>
  <si>
    <t>GE-18-27/28</t>
  </si>
  <si>
    <t>GE-18-29</t>
  </si>
  <si>
    <t>GE-18-30</t>
  </si>
  <si>
    <t>GE-18-31</t>
  </si>
  <si>
    <t>GE-18-32</t>
  </si>
  <si>
    <t>GE-18-33</t>
  </si>
  <si>
    <t>GE-18-35</t>
  </si>
  <si>
    <r>
      <rPr>
        <sz val="12"/>
        <color theme="1"/>
        <rFont val="Times New Roman"/>
        <charset val="134"/>
      </rPr>
      <t>18</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</si>
  <si>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19</t>
    </r>
    <r>
      <rPr>
        <sz val="12"/>
        <color theme="1"/>
        <rFont val="宋体"/>
        <charset val="134"/>
      </rPr>
      <t>层</t>
    </r>
  </si>
  <si>
    <r>
      <rPr>
        <sz val="12"/>
        <color theme="1"/>
        <rFont val="Times New Roman"/>
        <charset val="134"/>
      </rPr>
      <t>19</t>
    </r>
    <r>
      <rPr>
        <sz val="12"/>
        <color theme="1"/>
        <rFont val="宋体"/>
        <charset val="134"/>
      </rPr>
      <t>层</t>
    </r>
    <r>
      <rPr>
        <sz val="12"/>
        <color theme="1"/>
        <rFont val="Times New Roman"/>
        <charset val="134"/>
      </rPr>
      <t xml:space="preserve">
</t>
    </r>
    <r>
      <rPr>
        <sz val="12"/>
        <color theme="1"/>
        <rFont val="宋体"/>
        <charset val="134"/>
      </rPr>
      <t>东区</t>
    </r>
  </si>
  <si>
    <t>GE-19-08/09</t>
  </si>
  <si>
    <r>
      <rPr>
        <sz val="12"/>
        <color theme="1"/>
        <rFont val="Times New Roman"/>
        <charset val="134"/>
      </rPr>
      <t>GE-19-01/02/03/04</t>
    </r>
    <r>
      <rPr>
        <sz val="12"/>
        <color theme="1"/>
        <rFont val="宋体"/>
        <charset val="134"/>
      </rPr>
      <t>、</t>
    </r>
    <r>
      <rPr>
        <sz val="12"/>
        <color theme="1"/>
        <rFont val="Times New Roman"/>
        <charset val="134"/>
      </rPr>
      <t>GE-19-13/14/15/16/17</t>
    </r>
  </si>
  <si>
    <r>
      <rPr>
        <sz val="12"/>
        <color theme="1"/>
        <rFont val="Times New Roman"/>
        <charset val="134"/>
      </rPr>
      <t>GE-19-05/06/07</t>
    </r>
    <r>
      <rPr>
        <sz val="12"/>
        <color theme="1"/>
        <rFont val="宋体"/>
        <charset val="134"/>
      </rPr>
      <t>、</t>
    </r>
    <r>
      <rPr>
        <sz val="12"/>
        <color theme="1"/>
        <rFont val="Times New Roman"/>
        <charset val="134"/>
      </rPr>
      <t>GE-19-10/11/12</t>
    </r>
  </si>
  <si>
    <t>GE-19-18</t>
  </si>
  <si>
    <t>GE-19-19</t>
  </si>
  <si>
    <t>GE-19-20</t>
  </si>
  <si>
    <t>GE-19-21</t>
  </si>
  <si>
    <t>GE-19-22</t>
  </si>
  <si>
    <t>GE-19-23</t>
  </si>
  <si>
    <t>GE-19-24/25</t>
  </si>
  <si>
    <t>GE-19-26</t>
  </si>
  <si>
    <t>GE-19-27</t>
  </si>
  <si>
    <t>GE-19-28/29</t>
  </si>
  <si>
    <t>GE-19-30</t>
  </si>
  <si>
    <t>GE-19-31</t>
  </si>
  <si>
    <t>GE-19-32</t>
  </si>
  <si>
    <t>GE-19-33</t>
  </si>
  <si>
    <t>GE-19-34</t>
  </si>
  <si>
    <t>GE-19-36</t>
  </si>
  <si>
    <r>
      <rPr>
        <sz val="12"/>
        <color theme="1"/>
        <rFont val="Times New Roman"/>
        <charset val="134"/>
      </rPr>
      <t>19</t>
    </r>
    <r>
      <rPr>
        <sz val="12"/>
        <color theme="1"/>
        <rFont val="宋体"/>
        <charset val="134"/>
      </rPr>
      <t>层</t>
    </r>
    <r>
      <rPr>
        <sz val="12"/>
        <color theme="1"/>
        <rFont val="Times New Roman"/>
        <charset val="134"/>
      </rPr>
      <t xml:space="preserve">
</t>
    </r>
    <r>
      <rPr>
        <sz val="12"/>
        <color theme="1"/>
        <rFont val="宋体"/>
        <charset val="134"/>
      </rPr>
      <t>西区</t>
    </r>
  </si>
  <si>
    <r>
      <rPr>
        <sz val="12"/>
        <color theme="1"/>
        <rFont val="Times New Roman"/>
        <charset val="134"/>
      </rPr>
      <t>20~23</t>
    </r>
    <r>
      <rPr>
        <sz val="12"/>
        <color theme="1"/>
        <rFont val="宋体"/>
        <charset val="134"/>
      </rPr>
      <t>层</t>
    </r>
  </si>
  <si>
    <r>
      <rPr>
        <sz val="12"/>
        <color theme="1"/>
        <rFont val="Times New Roman"/>
        <charset val="134"/>
      </rPr>
      <t>20~23</t>
    </r>
    <r>
      <rPr>
        <sz val="12"/>
        <color theme="1"/>
        <rFont val="宋体"/>
        <charset val="134"/>
      </rPr>
      <t>层</t>
    </r>
    <r>
      <rPr>
        <sz val="12"/>
        <color theme="1"/>
        <rFont val="Times New Roman"/>
        <charset val="134"/>
      </rPr>
      <t xml:space="preserve">
</t>
    </r>
    <r>
      <rPr>
        <sz val="12"/>
        <color theme="1"/>
        <rFont val="宋体"/>
        <charset val="134"/>
      </rPr>
      <t>东区</t>
    </r>
  </si>
  <si>
    <t>GE-20~23-01/02/03/04/05/06/07/08/09/10/11/12/13/14/17</t>
  </si>
  <si>
    <t>套间</t>
  </si>
  <si>
    <t>GE-20~23-15/16</t>
  </si>
  <si>
    <t>GE-20~23-18</t>
  </si>
  <si>
    <t>GE-20~23-19</t>
  </si>
  <si>
    <t>GE-20~23-20</t>
  </si>
  <si>
    <t>GE-20~23-21</t>
  </si>
  <si>
    <t>GE-20~23-22</t>
  </si>
  <si>
    <t>GE-20~23-23</t>
  </si>
  <si>
    <t>GE-20~23-24/25</t>
  </si>
  <si>
    <t>GE-20~23-26</t>
  </si>
  <si>
    <t>GE-20~23-27</t>
  </si>
  <si>
    <t>GE-20~23-28/29</t>
  </si>
  <si>
    <t>GE-20~23-30</t>
  </si>
  <si>
    <t>GE-20~23-31</t>
  </si>
  <si>
    <t>GE-20~23-32</t>
  </si>
  <si>
    <t>GE-20~23-33</t>
  </si>
  <si>
    <t>GE-20~23-34</t>
  </si>
  <si>
    <t>GE-20~23-36</t>
  </si>
  <si>
    <r>
      <rPr>
        <sz val="12"/>
        <color theme="1"/>
        <rFont val="Times New Roman"/>
        <charset val="134"/>
      </rPr>
      <t>20~23</t>
    </r>
    <r>
      <rPr>
        <sz val="12"/>
        <color theme="1"/>
        <rFont val="宋体"/>
        <charset val="134"/>
      </rPr>
      <t>层</t>
    </r>
    <r>
      <rPr>
        <sz val="12"/>
        <color theme="1"/>
        <rFont val="Times New Roman"/>
        <charset val="134"/>
      </rPr>
      <t xml:space="preserve">
</t>
    </r>
    <r>
      <rPr>
        <sz val="12"/>
        <color theme="1"/>
        <rFont val="宋体"/>
        <charset val="134"/>
      </rPr>
      <t>西区</t>
    </r>
  </si>
  <si>
    <t>GW-20~23-01/02/03/04/05/06/07/08/09/10/11/12/13/14/17</t>
  </si>
  <si>
    <t>GW-20~23-15/16</t>
  </si>
  <si>
    <t>GW-20~23-18</t>
  </si>
  <si>
    <t>GW-20~23-19</t>
  </si>
  <si>
    <t>GW-20~23-20</t>
  </si>
  <si>
    <t>GW-20~23-21</t>
  </si>
  <si>
    <t>GW-20~23-22</t>
  </si>
  <si>
    <t>GW-20~23-23</t>
  </si>
  <si>
    <t>GW-20~23-24/25</t>
  </si>
  <si>
    <t>GW-20~23-26</t>
  </si>
  <si>
    <t>GW-20~23-27</t>
  </si>
  <si>
    <t>GW-20~23-28</t>
  </si>
  <si>
    <t>GW-20~23-29</t>
  </si>
  <si>
    <t>GW-20~23-30</t>
  </si>
  <si>
    <t>GW-20~23-31/32</t>
  </si>
  <si>
    <t>GW-20~23-34</t>
  </si>
  <si>
    <t>GW-20~23-36</t>
  </si>
  <si>
    <r>
      <rPr>
        <sz val="12"/>
        <color theme="1"/>
        <rFont val="Times New Roman"/>
        <charset val="134"/>
      </rPr>
      <t>1~4</t>
    </r>
    <r>
      <rPr>
        <sz val="12"/>
        <color theme="1"/>
        <rFont val="宋体"/>
        <charset val="134"/>
      </rPr>
      <t>层
公共区域</t>
    </r>
  </si>
  <si>
    <t>F-1-25</t>
  </si>
  <si>
    <t>基建、党政办</t>
  </si>
  <si>
    <r>
      <rPr>
        <sz val="12"/>
        <color theme="1"/>
        <rFont val="Times New Roman"/>
        <charset val="134"/>
      </rPr>
      <t>3</t>
    </r>
    <r>
      <rPr>
        <sz val="12"/>
        <color theme="1"/>
        <rFont val="宋体"/>
        <charset val="134"/>
      </rPr>
      <t>层</t>
    </r>
    <r>
      <rPr>
        <sz val="12"/>
        <color theme="1"/>
        <rFont val="Times New Roman"/>
        <charset val="134"/>
      </rPr>
      <t>F2</t>
    </r>
    <r>
      <rPr>
        <sz val="12"/>
        <color theme="1"/>
        <rFont val="宋体"/>
        <charset val="134"/>
      </rPr>
      <t>栋</t>
    </r>
  </si>
  <si>
    <r>
      <rPr>
        <sz val="12"/>
        <color theme="1"/>
        <rFont val="宋体"/>
        <charset val="134"/>
      </rPr>
      <t>值班室</t>
    </r>
    <r>
      <rPr>
        <sz val="12"/>
        <color theme="1"/>
        <rFont val="Times New Roman"/>
        <charset val="134"/>
      </rPr>
      <t>1</t>
    </r>
  </si>
  <si>
    <t>F2-3-01</t>
  </si>
  <si>
    <t>设备物资部</t>
  </si>
  <si>
    <t>值班室1</t>
  </si>
  <si>
    <t>F2-3-02</t>
  </si>
  <si>
    <t>值班室2</t>
  </si>
  <si>
    <t>值班室3</t>
  </si>
  <si>
    <t>F2-3-03</t>
  </si>
  <si>
    <r>
      <rPr>
        <sz val="12"/>
        <color theme="1"/>
        <rFont val="宋体"/>
        <charset val="134"/>
      </rPr>
      <t>值班室</t>
    </r>
    <r>
      <rPr>
        <sz val="12"/>
        <color theme="1"/>
        <rFont val="Times New Roman"/>
        <charset val="134"/>
      </rPr>
      <t>3</t>
    </r>
  </si>
  <si>
    <r>
      <rPr>
        <sz val="12"/>
        <color theme="1"/>
        <rFont val="宋体"/>
        <charset val="134"/>
      </rPr>
      <t>值班室</t>
    </r>
    <r>
      <rPr>
        <sz val="12"/>
        <color theme="1"/>
        <rFont val="Times New Roman"/>
        <charset val="134"/>
      </rPr>
      <t>4</t>
    </r>
  </si>
  <si>
    <t>F2-3-05</t>
  </si>
  <si>
    <t>工会</t>
  </si>
  <si>
    <r>
      <rPr>
        <sz val="12"/>
        <color theme="1"/>
        <rFont val="宋体"/>
        <charset val="134"/>
      </rPr>
      <t>值班室</t>
    </r>
    <r>
      <rPr>
        <sz val="12"/>
        <color theme="1"/>
        <rFont val="Times New Roman"/>
        <charset val="134"/>
      </rPr>
      <t>5</t>
    </r>
  </si>
  <si>
    <t>F2-3-06</t>
  </si>
  <si>
    <r>
      <rPr>
        <sz val="12"/>
        <color theme="1"/>
        <rFont val="宋体"/>
        <charset val="134"/>
      </rPr>
      <t>值班室</t>
    </r>
    <r>
      <rPr>
        <sz val="12"/>
        <color theme="1"/>
        <rFont val="Times New Roman"/>
        <charset val="134"/>
      </rPr>
      <t>6</t>
    </r>
  </si>
  <si>
    <t>F2-3-09</t>
  </si>
  <si>
    <r>
      <rPr>
        <sz val="12"/>
        <color theme="1"/>
        <rFont val="宋体"/>
        <charset val="134"/>
      </rPr>
      <t>值班室</t>
    </r>
    <r>
      <rPr>
        <sz val="12"/>
        <color theme="1"/>
        <rFont val="Times New Roman"/>
        <charset val="134"/>
      </rPr>
      <t>7</t>
    </r>
  </si>
  <si>
    <t>F2-3-10</t>
  </si>
  <si>
    <r>
      <rPr>
        <sz val="12"/>
        <color theme="1"/>
        <rFont val="宋体"/>
        <charset val="134"/>
      </rPr>
      <t>值班室</t>
    </r>
    <r>
      <rPr>
        <sz val="12"/>
        <color theme="1"/>
        <rFont val="Times New Roman"/>
        <charset val="134"/>
      </rPr>
      <t>8</t>
    </r>
  </si>
  <si>
    <t>F2-3-11</t>
  </si>
  <si>
    <r>
      <rPr>
        <sz val="12"/>
        <color theme="1"/>
        <rFont val="宋体"/>
        <charset val="134"/>
      </rPr>
      <t>值班室</t>
    </r>
    <r>
      <rPr>
        <sz val="12"/>
        <color theme="1"/>
        <rFont val="Times New Roman"/>
        <charset val="134"/>
      </rPr>
      <t>9</t>
    </r>
  </si>
  <si>
    <t>F2-3-12</t>
  </si>
  <si>
    <r>
      <rPr>
        <sz val="12"/>
        <color theme="1"/>
        <rFont val="Times New Roman"/>
        <charset val="134"/>
      </rPr>
      <t>3</t>
    </r>
    <r>
      <rPr>
        <sz val="12"/>
        <color theme="1"/>
        <rFont val="宋体"/>
        <charset val="134"/>
      </rPr>
      <t>层</t>
    </r>
    <r>
      <rPr>
        <sz val="12"/>
        <color theme="1"/>
        <rFont val="Times New Roman"/>
        <charset val="134"/>
      </rPr>
      <t>F3</t>
    </r>
    <r>
      <rPr>
        <sz val="12"/>
        <color theme="1"/>
        <rFont val="宋体"/>
        <charset val="134"/>
      </rPr>
      <t>栋</t>
    </r>
  </si>
  <si>
    <t>医疗器械间1</t>
  </si>
  <si>
    <t>F3-3-01</t>
  </si>
  <si>
    <t>院领导和党政办</t>
  </si>
  <si>
    <t>党政办</t>
  </si>
  <si>
    <t>管理室1</t>
  </si>
  <si>
    <t>F3-3-02</t>
  </si>
  <si>
    <t>管理室2</t>
  </si>
  <si>
    <t>F3-3-03</t>
  </si>
  <si>
    <r>
      <rPr>
        <sz val="12"/>
        <color theme="1"/>
        <rFont val="宋体"/>
        <charset val="134"/>
      </rPr>
      <t>管理室</t>
    </r>
    <r>
      <rPr>
        <sz val="12"/>
        <color theme="1"/>
        <rFont val="Times New Roman"/>
        <charset val="134"/>
      </rPr>
      <t>3</t>
    </r>
  </si>
  <si>
    <t>F3-3-04</t>
  </si>
  <si>
    <t>管理室4</t>
  </si>
  <si>
    <t>F3-3-05</t>
  </si>
  <si>
    <t>管理室5</t>
  </si>
  <si>
    <t>F3-3-06</t>
  </si>
  <si>
    <t>医疗器械间2</t>
  </si>
  <si>
    <t>F3-3-07</t>
  </si>
  <si>
    <t>人事</t>
  </si>
  <si>
    <t>纪检谈话间</t>
  </si>
  <si>
    <r>
      <rPr>
        <sz val="12"/>
        <color theme="1"/>
        <rFont val="宋体"/>
        <charset val="134"/>
      </rPr>
      <t>办公桌主台：长</t>
    </r>
    <r>
      <rPr>
        <sz val="12"/>
        <color theme="1"/>
        <rFont val="Times New Roman"/>
        <charset val="134"/>
      </rPr>
      <t xml:space="preserve"> 1.8 </t>
    </r>
    <r>
      <rPr>
        <sz val="12"/>
        <color theme="1"/>
        <rFont val="宋体"/>
        <charset val="134"/>
      </rPr>
      <t>米，宽</t>
    </r>
    <r>
      <rPr>
        <sz val="12"/>
        <color theme="1"/>
        <rFont val="Times New Roman"/>
        <charset val="134"/>
      </rPr>
      <t xml:space="preserve"> 0.9 </t>
    </r>
    <r>
      <rPr>
        <sz val="12"/>
        <color theme="1"/>
        <rFont val="宋体"/>
        <charset val="134"/>
      </rPr>
      <t>米，高</t>
    </r>
    <r>
      <rPr>
        <sz val="12"/>
        <color theme="1"/>
        <rFont val="Times New Roman"/>
        <charset val="134"/>
      </rPr>
      <t xml:space="preserve"> 0.76 </t>
    </r>
    <r>
      <rPr>
        <sz val="12"/>
        <color theme="1"/>
        <rFont val="宋体"/>
        <charset val="134"/>
      </rPr>
      <t>米；</t>
    </r>
    <r>
      <rPr>
        <sz val="12"/>
        <color theme="1"/>
        <rFont val="Times New Roman"/>
        <charset val="134"/>
      </rPr>
      <t xml:space="preserve">
</t>
    </r>
  </si>
  <si>
    <t>F3-3-08</t>
  </si>
  <si>
    <t>纪检</t>
  </si>
  <si>
    <r>
      <rPr>
        <sz val="12"/>
        <color theme="1"/>
        <rFont val="Times New Roman"/>
        <charset val="134"/>
      </rPr>
      <t>4</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</si>
  <si>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4</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</si>
  <si>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5</t>
    </r>
    <r>
      <rPr>
        <sz val="12"/>
        <color theme="1"/>
        <rFont val="宋体"/>
        <charset val="134"/>
      </rPr>
      <t>层</t>
    </r>
  </si>
  <si>
    <r>
      <rPr>
        <sz val="12"/>
        <color theme="1"/>
        <rFont val="Times New Roman"/>
        <charset val="134"/>
      </rPr>
      <t>5</t>
    </r>
    <r>
      <rPr>
        <sz val="12"/>
        <color theme="1"/>
        <rFont val="宋体"/>
        <charset val="134"/>
      </rPr>
      <t>层</t>
    </r>
    <r>
      <rPr>
        <sz val="12"/>
        <color theme="1"/>
        <rFont val="Times New Roman"/>
        <charset val="134"/>
      </rPr>
      <t>F1</t>
    </r>
    <r>
      <rPr>
        <sz val="12"/>
        <color theme="1"/>
        <rFont val="宋体"/>
        <charset val="134"/>
      </rPr>
      <t>栋</t>
    </r>
  </si>
  <si>
    <t>F1-5-01</t>
  </si>
  <si>
    <t>F1-5-02</t>
  </si>
  <si>
    <t>接待室1</t>
  </si>
  <si>
    <t>F1-5-03</t>
  </si>
  <si>
    <t>F1-5-04</t>
  </si>
  <si>
    <t>接待室2</t>
  </si>
  <si>
    <t>F1-5-05</t>
  </si>
  <si>
    <t>接待室3</t>
  </si>
  <si>
    <t>F1-5-06</t>
  </si>
  <si>
    <t>F1-5-07</t>
  </si>
  <si>
    <t>F1-5-08</t>
  </si>
  <si>
    <t>院士办公室</t>
  </si>
  <si>
    <t>F1-5-09</t>
  </si>
  <si>
    <t>讨论室</t>
  </si>
  <si>
    <t>F1-5-10</t>
  </si>
  <si>
    <r>
      <rPr>
        <sz val="12"/>
        <color theme="1"/>
        <rFont val="宋体"/>
        <charset val="134"/>
      </rPr>
      <t>接待室</t>
    </r>
    <r>
      <rPr>
        <sz val="12"/>
        <color theme="1"/>
        <rFont val="Times New Roman"/>
        <charset val="134"/>
      </rPr>
      <t>4</t>
    </r>
  </si>
  <si>
    <t>F1-5-11</t>
  </si>
  <si>
    <r>
      <rPr>
        <sz val="12"/>
        <color theme="1"/>
        <rFont val="宋体"/>
        <charset val="134"/>
      </rPr>
      <t>会议室</t>
    </r>
    <r>
      <rPr>
        <sz val="12"/>
        <color theme="1"/>
        <rFont val="Times New Roman"/>
        <charset val="134"/>
      </rPr>
      <t>1</t>
    </r>
  </si>
  <si>
    <t>F1-5-12</t>
  </si>
  <si>
    <r>
      <rPr>
        <sz val="12"/>
        <color theme="1"/>
        <rFont val="宋体"/>
        <charset val="134"/>
      </rPr>
      <t>会议室</t>
    </r>
    <r>
      <rPr>
        <sz val="12"/>
        <color theme="1"/>
        <rFont val="Times New Roman"/>
        <charset val="134"/>
      </rPr>
      <t>2</t>
    </r>
  </si>
  <si>
    <t>F1-5-13</t>
  </si>
  <si>
    <t>F1-5-15</t>
  </si>
  <si>
    <t>F1-5-16</t>
  </si>
  <si>
    <r>
      <rPr>
        <sz val="12"/>
        <color theme="1"/>
        <rFont val="宋体"/>
        <charset val="134"/>
      </rPr>
      <t>办公室</t>
    </r>
    <r>
      <rPr>
        <sz val="12"/>
        <color theme="1"/>
        <rFont val="Times New Roman"/>
        <charset val="134"/>
      </rPr>
      <t>8</t>
    </r>
  </si>
  <si>
    <t>F1-5-17</t>
  </si>
  <si>
    <r>
      <rPr>
        <sz val="12"/>
        <color theme="1"/>
        <rFont val="Times New Roman"/>
        <charset val="134"/>
      </rPr>
      <t>5</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</si>
  <si>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5</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</si>
  <si>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6</t>
    </r>
    <r>
      <rPr>
        <sz val="12"/>
        <color theme="1"/>
        <rFont val="宋体"/>
        <charset val="134"/>
      </rPr>
      <t>层</t>
    </r>
  </si>
  <si>
    <r>
      <rPr>
        <sz val="12"/>
        <color theme="1"/>
        <rFont val="Times New Roman"/>
        <charset val="134"/>
      </rPr>
      <t>6</t>
    </r>
    <r>
      <rPr>
        <sz val="12"/>
        <color theme="1"/>
        <rFont val="宋体"/>
        <charset val="134"/>
      </rPr>
      <t>层</t>
    </r>
    <r>
      <rPr>
        <sz val="12"/>
        <color theme="1"/>
        <rFont val="Times New Roman"/>
        <charset val="134"/>
      </rPr>
      <t>F1</t>
    </r>
    <r>
      <rPr>
        <sz val="12"/>
        <color theme="1"/>
        <rFont val="宋体"/>
        <charset val="134"/>
      </rPr>
      <t>栋</t>
    </r>
  </si>
  <si>
    <t>F1-6-01</t>
  </si>
  <si>
    <r>
      <rPr>
        <sz val="12"/>
        <color theme="1"/>
        <rFont val="宋体"/>
        <charset val="134"/>
      </rPr>
      <t>长</t>
    </r>
    <r>
      <rPr>
        <sz val="12"/>
        <color theme="1"/>
        <rFont val="Times New Roman"/>
        <charset val="134"/>
      </rPr>
      <t>1</t>
    </r>
    <r>
      <rPr>
        <sz val="12"/>
        <color theme="1"/>
        <rFont val="宋体"/>
        <charset val="134"/>
      </rPr>
      <t>米，宽</t>
    </r>
    <r>
      <rPr>
        <sz val="12"/>
        <color theme="1"/>
        <rFont val="Times New Roman"/>
        <charset val="134"/>
      </rPr>
      <t xml:space="preserve">0.4 </t>
    </r>
    <r>
      <rPr>
        <sz val="12"/>
        <color theme="1"/>
        <rFont val="宋体"/>
        <charset val="134"/>
      </rPr>
      <t>米，高</t>
    </r>
    <r>
      <rPr>
        <sz val="12"/>
        <color theme="1"/>
        <rFont val="Times New Roman"/>
        <charset val="134"/>
      </rPr>
      <t xml:space="preserve"> 2.2 </t>
    </r>
    <r>
      <rPr>
        <sz val="12"/>
        <color theme="1"/>
        <rFont val="宋体"/>
        <charset val="134"/>
      </rPr>
      <t>米；</t>
    </r>
  </si>
  <si>
    <r>
      <rPr>
        <sz val="12"/>
        <color theme="1"/>
        <rFont val="宋体"/>
        <charset val="134"/>
      </rPr>
      <t>长</t>
    </r>
    <r>
      <rPr>
        <sz val="12"/>
        <color theme="1"/>
        <rFont val="Times New Roman"/>
        <charset val="134"/>
      </rPr>
      <t>0.95</t>
    </r>
    <r>
      <rPr>
        <sz val="12"/>
        <color theme="1"/>
        <rFont val="宋体"/>
        <charset val="134"/>
      </rPr>
      <t>米，宽</t>
    </r>
    <r>
      <rPr>
        <sz val="12"/>
        <color theme="1"/>
        <rFont val="Times New Roman"/>
        <charset val="134"/>
      </rPr>
      <t xml:space="preserve">0.65 </t>
    </r>
    <r>
      <rPr>
        <sz val="12"/>
        <color theme="1"/>
        <rFont val="宋体"/>
        <charset val="134"/>
      </rPr>
      <t>米，高</t>
    </r>
    <r>
      <rPr>
        <sz val="12"/>
        <color theme="1"/>
        <rFont val="Times New Roman"/>
        <charset val="134"/>
      </rPr>
      <t xml:space="preserve"> 2.2 </t>
    </r>
    <r>
      <rPr>
        <sz val="12"/>
        <color theme="1"/>
        <rFont val="宋体"/>
        <charset val="134"/>
      </rPr>
      <t>米；或根据现场情况制作</t>
    </r>
  </si>
  <si>
    <t>F1-6-04</t>
  </si>
  <si>
    <t>F1-6-02</t>
  </si>
  <si>
    <r>
      <rPr>
        <sz val="12"/>
        <color theme="1"/>
        <rFont val="宋体"/>
        <charset val="134"/>
      </rPr>
      <t>接待室</t>
    </r>
    <r>
      <rPr>
        <sz val="12"/>
        <color theme="1"/>
        <rFont val="Times New Roman"/>
        <charset val="134"/>
      </rPr>
      <t>1</t>
    </r>
  </si>
  <si>
    <t>F1-6-03</t>
  </si>
  <si>
    <t>F1-6-05</t>
  </si>
  <si>
    <t>F1-6-06</t>
  </si>
  <si>
    <t>F1-6-07</t>
  </si>
  <si>
    <t>F1-6-08</t>
  </si>
  <si>
    <t>F1-6-09</t>
  </si>
  <si>
    <t>F1-6-10</t>
  </si>
  <si>
    <t>F1-6-11</t>
  </si>
  <si>
    <r>
      <rPr>
        <sz val="12"/>
        <color theme="1"/>
        <rFont val="宋体"/>
        <charset val="134"/>
      </rPr>
      <t>储藏室</t>
    </r>
    <r>
      <rPr>
        <sz val="12"/>
        <color theme="1"/>
        <rFont val="Times New Roman"/>
        <charset val="134"/>
      </rPr>
      <t>1</t>
    </r>
  </si>
  <si>
    <t>F1-6-12</t>
  </si>
  <si>
    <r>
      <rPr>
        <sz val="12"/>
        <color theme="1"/>
        <rFont val="宋体"/>
        <charset val="134"/>
      </rPr>
      <t>储藏室</t>
    </r>
    <r>
      <rPr>
        <sz val="12"/>
        <color theme="1"/>
        <rFont val="Times New Roman"/>
        <charset val="134"/>
      </rPr>
      <t>2</t>
    </r>
  </si>
  <si>
    <t>F1-6-13</t>
  </si>
  <si>
    <r>
      <rPr>
        <sz val="12"/>
        <color theme="1"/>
        <rFont val="宋体"/>
        <charset val="134"/>
      </rPr>
      <t>办公室</t>
    </r>
    <r>
      <rPr>
        <sz val="12"/>
        <color theme="1"/>
        <rFont val="Times New Roman"/>
        <charset val="134"/>
      </rPr>
      <t>9</t>
    </r>
  </si>
  <si>
    <t>F1-6-14</t>
  </si>
  <si>
    <t>F1-6-15</t>
  </si>
  <si>
    <r>
      <rPr>
        <sz val="12"/>
        <color theme="1"/>
        <rFont val="Times New Roman"/>
        <charset val="134"/>
      </rPr>
      <t>6</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</si>
  <si>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6</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</si>
  <si>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7</t>
    </r>
    <r>
      <rPr>
        <sz val="12"/>
        <color theme="1"/>
        <rFont val="宋体"/>
        <charset val="134"/>
      </rPr>
      <t>层</t>
    </r>
  </si>
  <si>
    <r>
      <rPr>
        <sz val="12"/>
        <color theme="1"/>
        <rFont val="Times New Roman"/>
        <charset val="134"/>
      </rPr>
      <t>7</t>
    </r>
    <r>
      <rPr>
        <sz val="12"/>
        <color theme="1"/>
        <rFont val="宋体"/>
        <charset val="134"/>
      </rPr>
      <t>层</t>
    </r>
    <r>
      <rPr>
        <sz val="12"/>
        <color theme="1"/>
        <rFont val="Times New Roman"/>
        <charset val="134"/>
      </rPr>
      <t>F1</t>
    </r>
    <r>
      <rPr>
        <sz val="12"/>
        <color theme="1"/>
        <rFont val="宋体"/>
        <charset val="134"/>
      </rPr>
      <t>栋</t>
    </r>
  </si>
  <si>
    <t>储藏室（保密室）</t>
  </si>
  <si>
    <t>F1-7-01</t>
  </si>
  <si>
    <r>
      <rPr>
        <sz val="12"/>
        <color theme="1"/>
        <rFont val="Times New Roman"/>
        <charset val="134"/>
      </rPr>
      <t>1.</t>
    </r>
    <r>
      <rPr>
        <sz val="12"/>
        <color theme="1"/>
        <rFont val="汉仪书宋二KW"/>
        <charset val="134"/>
      </rPr>
      <t>基材：</t>
    </r>
    <r>
      <rPr>
        <sz val="12"/>
        <color theme="1"/>
        <rFont val="Times New Roman"/>
        <charset val="134"/>
      </rPr>
      <t>E0</t>
    </r>
    <r>
      <rPr>
        <sz val="12"/>
        <color theme="1"/>
        <rFont val="汉仪书宋二KW"/>
        <charset val="134"/>
      </rPr>
      <t>级</t>
    </r>
    <r>
      <rPr>
        <sz val="12"/>
        <color theme="1"/>
        <rFont val="Times New Roman"/>
        <charset val="134"/>
      </rPr>
      <t>MFC</t>
    </r>
    <r>
      <rPr>
        <sz val="12"/>
        <color theme="1"/>
        <rFont val="汉仪书宋二KW"/>
        <charset val="134"/>
      </rPr>
      <t>基材</t>
    </r>
    <r>
      <rPr>
        <sz val="12"/>
        <color theme="1"/>
        <rFont val="Times New Roman"/>
        <charset val="134"/>
      </rPr>
      <t xml:space="preserve">
2.</t>
    </r>
    <r>
      <rPr>
        <sz val="12"/>
        <color theme="1"/>
        <rFont val="汉仪书宋二KW"/>
        <charset val="134"/>
      </rPr>
      <t>锁具：使用品牌锁具</t>
    </r>
    <r>
      <rPr>
        <sz val="12"/>
        <color theme="1"/>
        <rFont val="Times New Roman"/>
        <charset val="134"/>
      </rPr>
      <t xml:space="preserve"> 
3.</t>
    </r>
    <r>
      <rPr>
        <sz val="12"/>
        <color theme="1"/>
        <rFont val="汉仪书宋二KW"/>
        <charset val="134"/>
      </rPr>
      <t>底部支撑：矮柜使用轻型柜底支撑</t>
    </r>
    <r>
      <rPr>
        <sz val="12"/>
        <color theme="1"/>
        <rFont val="Times New Roman"/>
        <charset val="134"/>
      </rPr>
      <t>(TP-12B</t>
    </r>
    <r>
      <rPr>
        <sz val="12"/>
        <color theme="1"/>
        <rFont val="汉仪书宋二KW"/>
        <charset val="134"/>
      </rPr>
      <t>型柜底支撑</t>
    </r>
    <r>
      <rPr>
        <sz val="12"/>
        <color theme="1"/>
        <rFont val="Times New Roman"/>
        <charset val="134"/>
      </rPr>
      <t>)
4.</t>
    </r>
    <r>
      <rPr>
        <sz val="12"/>
        <color theme="1"/>
        <rFont val="汉仪书宋二KW"/>
        <charset val="134"/>
      </rPr>
      <t>内部结构：上带两块活层，下带一块活层；整体为门板覆盖顶、底板；</t>
    </r>
    <r>
      <rPr>
        <sz val="12"/>
        <color theme="1"/>
        <rFont val="Times New Roman"/>
        <charset val="134"/>
      </rPr>
      <t xml:space="preserve">
5.</t>
    </r>
    <r>
      <rPr>
        <sz val="12"/>
        <color theme="1"/>
        <rFont val="汉仪书宋二KW"/>
        <charset val="134"/>
      </rPr>
      <t>层板厚度：层</t>
    </r>
    <r>
      <rPr>
        <sz val="12"/>
        <color theme="1"/>
        <rFont val="Times New Roman"/>
        <charset val="134"/>
      </rPr>
      <t>/</t>
    </r>
    <r>
      <rPr>
        <sz val="12"/>
        <color theme="1"/>
        <rFont val="汉仪书宋二KW"/>
        <charset val="134"/>
      </rPr>
      <t>底板为</t>
    </r>
    <r>
      <rPr>
        <sz val="12"/>
        <color theme="1"/>
        <rFont val="Times New Roman"/>
        <charset val="134"/>
      </rPr>
      <t>≥25mm</t>
    </r>
    <r>
      <rPr>
        <sz val="12"/>
        <color theme="1"/>
        <rFont val="汉仪书宋二KW"/>
        <charset val="134"/>
      </rPr>
      <t>，其余为</t>
    </r>
    <r>
      <rPr>
        <sz val="12"/>
        <color theme="1"/>
        <rFont val="Times New Roman"/>
        <charset val="134"/>
      </rPr>
      <t>≥16mm</t>
    </r>
    <r>
      <rPr>
        <sz val="12"/>
        <color theme="1"/>
        <rFont val="汉仪书宋二KW"/>
        <charset val="134"/>
      </rPr>
      <t>；</t>
    </r>
    <r>
      <rPr>
        <sz val="12"/>
        <color theme="1"/>
        <rFont val="Times New Roman"/>
        <charset val="134"/>
      </rPr>
      <t xml:space="preserve">
6.</t>
    </r>
    <r>
      <rPr>
        <sz val="12"/>
        <color theme="1"/>
        <rFont val="汉仪书宋二KW"/>
        <charset val="134"/>
      </rPr>
      <t>铝框玻璃门默认不带锁具，所使用的玻璃标配为钢化玻璃</t>
    </r>
  </si>
  <si>
    <r>
      <rPr>
        <sz val="12"/>
        <color theme="1"/>
        <rFont val="宋体"/>
        <charset val="134"/>
      </rPr>
      <t>长</t>
    </r>
    <r>
      <rPr>
        <sz val="12"/>
        <color theme="1"/>
        <rFont val="Times New Roman"/>
        <charset val="134"/>
      </rPr>
      <t>600mm</t>
    </r>
    <r>
      <rPr>
        <sz val="12"/>
        <color theme="1"/>
        <rFont val="宋体"/>
        <charset val="134"/>
      </rPr>
      <t>；宽</t>
    </r>
    <r>
      <rPr>
        <sz val="12"/>
        <color theme="1"/>
        <rFont val="Times New Roman"/>
        <charset val="134"/>
      </rPr>
      <t>560mm</t>
    </r>
    <r>
      <rPr>
        <sz val="12"/>
        <color theme="1"/>
        <rFont val="宋体"/>
        <charset val="134"/>
      </rPr>
      <t>；高</t>
    </r>
    <r>
      <rPr>
        <sz val="12"/>
        <color theme="1"/>
        <rFont val="Times New Roman"/>
        <charset val="134"/>
      </rPr>
      <t>500mm</t>
    </r>
    <r>
      <rPr>
        <sz val="12"/>
        <color theme="1"/>
        <rFont val="宋体"/>
        <charset val="134"/>
      </rPr>
      <t>；或根据现场实际测量定制</t>
    </r>
  </si>
  <si>
    <r>
      <rPr>
        <sz val="12"/>
        <color theme="1"/>
        <rFont val="汉仪书宋二KW"/>
        <charset val="134"/>
      </rPr>
      <t>国密、蓝盾、指纹锁</t>
    </r>
    <r>
      <rPr>
        <sz val="12"/>
        <color theme="1"/>
        <rFont val="Times New Roman"/>
        <charset val="134"/>
      </rPr>
      <t>+</t>
    </r>
    <r>
      <rPr>
        <sz val="12"/>
        <color theme="1"/>
        <rFont val="汉仪书宋二KW"/>
        <charset val="134"/>
      </rPr>
      <t>电子密码、双开门</t>
    </r>
  </si>
  <si>
    <t>F1-7-02</t>
  </si>
  <si>
    <t>F1-7-03</t>
  </si>
  <si>
    <t>F1-7-04</t>
  </si>
  <si>
    <r>
      <rPr>
        <sz val="12"/>
        <color theme="1"/>
        <rFont val="宋体"/>
        <charset val="134"/>
      </rPr>
      <t>接待室</t>
    </r>
    <r>
      <rPr>
        <sz val="12"/>
        <color theme="1"/>
        <rFont val="Times New Roman"/>
        <charset val="134"/>
      </rPr>
      <t>2</t>
    </r>
  </si>
  <si>
    <t>F1-7-05</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</si>
  <si>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 xml:space="preserve">0.5 </t>
    </r>
    <r>
      <rPr>
        <sz val="12"/>
        <color theme="1"/>
        <rFont val="宋体"/>
        <charset val="134"/>
      </rPr>
      <t>米，高</t>
    </r>
    <r>
      <rPr>
        <sz val="12"/>
        <color theme="1"/>
        <rFont val="Times New Roman"/>
        <charset val="134"/>
      </rPr>
      <t xml:space="preserve"> 2.2 </t>
    </r>
    <r>
      <rPr>
        <sz val="12"/>
        <color theme="1"/>
        <rFont val="宋体"/>
        <charset val="134"/>
      </rPr>
      <t>米；</t>
    </r>
  </si>
  <si>
    <t>F1-7-06</t>
  </si>
  <si>
    <t>秘书室</t>
  </si>
  <si>
    <t>F1-7-07</t>
  </si>
  <si>
    <t>F1-7-08</t>
  </si>
  <si>
    <r>
      <rPr>
        <sz val="12"/>
        <color theme="1"/>
        <rFont val="宋体"/>
        <charset val="134"/>
      </rPr>
      <t>接待室</t>
    </r>
    <r>
      <rPr>
        <sz val="12"/>
        <color theme="1"/>
        <rFont val="Times New Roman"/>
        <charset val="134"/>
      </rPr>
      <t>3</t>
    </r>
  </si>
  <si>
    <t>直饮水机位置，减少一个沙发</t>
  </si>
  <si>
    <t>F1-7-09</t>
  </si>
  <si>
    <t>F1-7-10</t>
  </si>
  <si>
    <t>F1-7-11</t>
  </si>
  <si>
    <r>
      <rPr>
        <sz val="12"/>
        <color theme="1"/>
        <rFont val="宋体"/>
        <charset val="134"/>
      </rPr>
      <t>长</t>
    </r>
    <r>
      <rPr>
        <sz val="12"/>
        <color theme="1"/>
        <rFont val="Times New Roman"/>
        <charset val="134"/>
      </rPr>
      <t xml:space="preserve"> 0.8</t>
    </r>
    <r>
      <rPr>
        <sz val="12"/>
        <color theme="1"/>
        <rFont val="宋体"/>
        <charset val="134"/>
      </rPr>
      <t>米，宽</t>
    </r>
    <r>
      <rPr>
        <sz val="12"/>
        <color theme="1"/>
        <rFont val="Times New Roman"/>
        <charset val="134"/>
      </rPr>
      <t>0.5</t>
    </r>
    <r>
      <rPr>
        <sz val="12"/>
        <color theme="1"/>
        <rFont val="宋体"/>
        <charset val="134"/>
      </rPr>
      <t>米，高</t>
    </r>
    <r>
      <rPr>
        <sz val="12"/>
        <color theme="1"/>
        <rFont val="Times New Roman"/>
        <charset val="134"/>
      </rPr>
      <t xml:space="preserve"> 2.2 </t>
    </r>
    <r>
      <rPr>
        <sz val="12"/>
        <color theme="1"/>
        <rFont val="宋体"/>
        <charset val="134"/>
      </rPr>
      <t>米；</t>
    </r>
  </si>
  <si>
    <t>F1-7-12</t>
  </si>
  <si>
    <t>F1-7-13</t>
  </si>
  <si>
    <t>会议室1</t>
  </si>
  <si>
    <t>F1-7-14</t>
  </si>
  <si>
    <t>会议室2</t>
  </si>
  <si>
    <t>F1-7-15</t>
  </si>
  <si>
    <t>F1-7-16</t>
  </si>
  <si>
    <t>F1-7-17</t>
  </si>
  <si>
    <t>办公室5</t>
  </si>
  <si>
    <t>F1-7-18</t>
  </si>
  <si>
    <t>办公室6</t>
  </si>
  <si>
    <r>
      <rPr>
        <sz val="12"/>
        <color theme="1"/>
        <rFont val="Times New Roman"/>
        <charset val="134"/>
      </rPr>
      <t>7</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</si>
  <si>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7</t>
    </r>
    <r>
      <rPr>
        <sz val="12"/>
        <color theme="1"/>
        <rFont val="宋体"/>
        <charset val="134"/>
      </rPr>
      <t>层</t>
    </r>
    <r>
      <rPr>
        <sz val="12"/>
        <color theme="1"/>
        <rFont val="Times New Roman"/>
        <charset val="134"/>
      </rPr>
      <t>F3</t>
    </r>
    <r>
      <rPr>
        <sz val="12"/>
        <color theme="1"/>
        <rFont val="宋体"/>
        <charset val="134"/>
      </rPr>
      <t>栋</t>
    </r>
  </si>
  <si>
    <r>
      <rPr>
        <sz val="12"/>
        <color theme="1"/>
        <rFont val="Times New Roman"/>
        <charset val="134"/>
      </rPr>
      <t>8</t>
    </r>
    <r>
      <rPr>
        <sz val="12"/>
        <color theme="1"/>
        <rFont val="宋体"/>
        <charset val="134"/>
      </rPr>
      <t>层</t>
    </r>
  </si>
  <si>
    <r>
      <rPr>
        <sz val="12"/>
        <color theme="1"/>
        <rFont val="Times New Roman"/>
        <charset val="134"/>
      </rPr>
      <t>8</t>
    </r>
    <r>
      <rPr>
        <sz val="12"/>
        <color theme="1"/>
        <rFont val="宋体"/>
        <charset val="134"/>
      </rPr>
      <t>层</t>
    </r>
    <r>
      <rPr>
        <sz val="12"/>
        <color theme="1"/>
        <rFont val="Times New Roman"/>
        <charset val="134"/>
      </rPr>
      <t>F2</t>
    </r>
    <r>
      <rPr>
        <sz val="12"/>
        <color theme="1"/>
        <rFont val="宋体"/>
        <charset val="134"/>
      </rPr>
      <t>栋</t>
    </r>
  </si>
  <si>
    <r>
      <rPr>
        <sz val="12"/>
        <color theme="1"/>
        <rFont val="Times New Roman"/>
        <charset val="134"/>
      </rPr>
      <t>8</t>
    </r>
    <r>
      <rPr>
        <sz val="12"/>
        <color theme="1"/>
        <rFont val="宋体"/>
        <charset val="134"/>
      </rPr>
      <t>层</t>
    </r>
    <r>
      <rPr>
        <sz val="12"/>
        <color theme="1"/>
        <rFont val="Times New Roman"/>
        <charset val="134"/>
      </rPr>
      <t>F3</t>
    </r>
    <r>
      <rPr>
        <sz val="12"/>
        <color theme="1"/>
        <rFont val="宋体"/>
        <charset val="134"/>
      </rPr>
      <t>栋</t>
    </r>
  </si>
  <si>
    <r>
      <rPr>
        <b/>
        <sz val="14"/>
        <color theme="1"/>
        <rFont val="宋体"/>
        <charset val="134"/>
      </rPr>
      <t>附表</t>
    </r>
    <r>
      <rPr>
        <b/>
        <sz val="14"/>
        <color theme="1"/>
        <rFont val="Times New Roman"/>
        <charset val="134"/>
      </rPr>
      <t xml:space="preserve">2-2 </t>
    </r>
    <r>
      <rPr>
        <b/>
        <sz val="14"/>
        <color theme="1"/>
        <rFont val="宋体"/>
        <charset val="134"/>
      </rPr>
      <t>窗帘明细表（</t>
    </r>
    <r>
      <rPr>
        <b/>
        <sz val="14"/>
        <color theme="1"/>
        <rFont val="Times New Roman"/>
        <charset val="134"/>
      </rPr>
      <t>1200</t>
    </r>
    <r>
      <rPr>
        <b/>
        <sz val="14"/>
        <color theme="1"/>
        <rFont val="宋体"/>
        <charset val="134"/>
      </rPr>
      <t>床）</t>
    </r>
  </si>
  <si>
    <t>楼层</t>
  </si>
  <si>
    <t>使用区域</t>
  </si>
  <si>
    <t>货物名称</t>
  </si>
  <si>
    <t>宽度（米）</t>
  </si>
  <si>
    <t>褶皱系数</t>
  </si>
  <si>
    <t>高度
（米）</t>
  </si>
  <si>
    <t>数量
（个）</t>
  </si>
  <si>
    <t>面积
（m²）</t>
  </si>
  <si>
    <t>布使用量（米）</t>
  </si>
  <si>
    <t>轨道使用量（米）</t>
  </si>
  <si>
    <t>负一层</t>
  </si>
  <si>
    <t>社会服务</t>
  </si>
  <si>
    <t>卷帘/百叶帘</t>
  </si>
  <si>
    <t>G-B1-01</t>
  </si>
  <si>
    <t>G-B1-02</t>
  </si>
  <si>
    <t>G-B1-03</t>
  </si>
  <si>
    <t>G-B1-04</t>
  </si>
  <si>
    <t>报告</t>
  </si>
  <si>
    <t>布帘</t>
  </si>
  <si>
    <t>报告室</t>
  </si>
  <si>
    <t>隔帘</t>
  </si>
  <si>
    <t>G-B1-41</t>
  </si>
  <si>
    <t>诊室</t>
  </si>
  <si>
    <t>1层</t>
  </si>
  <si>
    <t>阅片室（大）</t>
  </si>
  <si>
    <t>配套管理、快递收发</t>
  </si>
  <si>
    <t>/</t>
  </si>
  <si>
    <t>备餐间</t>
  </si>
  <si>
    <t>阅片室（小）</t>
  </si>
  <si>
    <t>G-1-30</t>
  </si>
  <si>
    <t>2层</t>
  </si>
  <si>
    <t>G-2-01</t>
  </si>
  <si>
    <t>正压送风机房</t>
  </si>
  <si>
    <t>VRV空调机房</t>
  </si>
  <si>
    <t>办公</t>
  </si>
  <si>
    <t>庭院公共走道</t>
  </si>
  <si>
    <t>精密空调</t>
  </si>
  <si>
    <t>钢瓶间</t>
  </si>
  <si>
    <t>空调机房</t>
  </si>
  <si>
    <t>3层</t>
  </si>
  <si>
    <t>验货区</t>
  </si>
  <si>
    <t>摆药区</t>
  </si>
  <si>
    <t>普通清洗间</t>
  </si>
  <si>
    <t>G-3-22</t>
  </si>
  <si>
    <t>调配间</t>
  </si>
  <si>
    <t>G-3-24</t>
  </si>
  <si>
    <t>房间（楼梯前厅）</t>
  </si>
  <si>
    <t>部门办公室</t>
  </si>
  <si>
    <t>4层</t>
  </si>
  <si>
    <t>西式简餐</t>
  </si>
  <si>
    <t>G-4-01</t>
  </si>
  <si>
    <t>休闲茶吧</t>
  </si>
  <si>
    <t>G-4-07</t>
  </si>
  <si>
    <t>经理办公室</t>
  </si>
  <si>
    <t>G-4-15</t>
  </si>
  <si>
    <t>主食库</t>
  </si>
  <si>
    <t>鱼、肉、蔬菜加工</t>
  </si>
  <si>
    <t>员工茶水区</t>
  </si>
  <si>
    <t>公共食堂</t>
  </si>
  <si>
    <t>排烟机房</t>
  </si>
  <si>
    <t>技能培训室</t>
  </si>
  <si>
    <t>PBL 讨论室</t>
  </si>
  <si>
    <t>考站</t>
  </si>
  <si>
    <t>机房</t>
  </si>
  <si>
    <t>G-4-53</t>
  </si>
  <si>
    <t>部门领导办公室</t>
  </si>
  <si>
    <t>隔油机房</t>
  </si>
  <si>
    <t>新风机房</t>
  </si>
  <si>
    <t>5层</t>
  </si>
  <si>
    <t>包间</t>
  </si>
  <si>
    <t>G-5-01</t>
  </si>
  <si>
    <t>纱帘</t>
  </si>
  <si>
    <t>G-5-02</t>
  </si>
  <si>
    <t>G-5-03</t>
  </si>
  <si>
    <t>G-5-04</t>
  </si>
  <si>
    <t>清真餐厅</t>
  </si>
  <si>
    <t>G-5-07</t>
  </si>
  <si>
    <t>G-5-10</t>
  </si>
  <si>
    <t>G-5-11</t>
  </si>
  <si>
    <t>G-5-12</t>
  </si>
  <si>
    <t>G-5-13</t>
  </si>
  <si>
    <t>G-5-14</t>
  </si>
  <si>
    <t>高、低温冷库</t>
  </si>
  <si>
    <t>G-5-15</t>
  </si>
  <si>
    <t>G-5-16</t>
  </si>
  <si>
    <t>调味库</t>
  </si>
  <si>
    <t>G-5-17</t>
  </si>
  <si>
    <t>公共食堂（一）</t>
  </si>
  <si>
    <t>G-5-32</t>
  </si>
  <si>
    <t>美食档-4</t>
  </si>
  <si>
    <t>G-5-33</t>
  </si>
  <si>
    <t>厨房-4</t>
  </si>
  <si>
    <t>G-5-34</t>
  </si>
  <si>
    <t>美食档-3</t>
  </si>
  <si>
    <t>G-5-36</t>
  </si>
  <si>
    <t>厨房-3</t>
  </si>
  <si>
    <t>G-5-35</t>
  </si>
  <si>
    <t>美食档-2</t>
  </si>
  <si>
    <t>G-5-38</t>
  </si>
  <si>
    <t>厨房-2</t>
  </si>
  <si>
    <t>G-5-39</t>
  </si>
  <si>
    <t>美食档-1</t>
  </si>
  <si>
    <t>G-5-41</t>
  </si>
  <si>
    <t>厨房-1</t>
  </si>
  <si>
    <t>G-5-40</t>
  </si>
  <si>
    <t>就餐区</t>
  </si>
  <si>
    <t>G-5-37</t>
  </si>
  <si>
    <t>G-5-42</t>
  </si>
  <si>
    <t>6层</t>
  </si>
  <si>
    <t>GW-6-36</t>
  </si>
  <si>
    <t>GW-6-01</t>
  </si>
  <si>
    <t>GW-6-02</t>
  </si>
  <si>
    <t>GW-6-03</t>
  </si>
  <si>
    <t>GW-6-04</t>
  </si>
  <si>
    <t>GW-6-05</t>
  </si>
  <si>
    <t>GW-6-06</t>
  </si>
  <si>
    <t>GW-6-07</t>
  </si>
  <si>
    <t>GW-6-08</t>
  </si>
  <si>
    <t>GW-6-09</t>
  </si>
  <si>
    <t>GW-6-10</t>
  </si>
  <si>
    <t>GW-6-11</t>
  </si>
  <si>
    <t>GW-6-12</t>
  </si>
  <si>
    <t>GW-6-13</t>
  </si>
  <si>
    <t>GW-6-14</t>
  </si>
  <si>
    <t>GW-6-15</t>
  </si>
  <si>
    <t>GW-6-16</t>
  </si>
  <si>
    <t>GW-6-17</t>
  </si>
  <si>
    <t>GW-6-18</t>
  </si>
  <si>
    <t>GW-6-19</t>
  </si>
  <si>
    <t>休息/用餐</t>
  </si>
  <si>
    <t>GW-6-27</t>
  </si>
  <si>
    <t>GW-6-28</t>
  </si>
  <si>
    <t>GW-6-29</t>
  </si>
  <si>
    <t>GW-6-30</t>
  </si>
  <si>
    <t>GW-6-31</t>
  </si>
  <si>
    <t>GW-6-32</t>
  </si>
  <si>
    <t>GE-6-27</t>
  </si>
  <si>
    <t>GE-6-28</t>
  </si>
  <si>
    <t>GE-6-29</t>
  </si>
  <si>
    <t>GE-6-31</t>
  </si>
  <si>
    <t>GE-6-32</t>
  </si>
  <si>
    <t>GE-6-33</t>
  </si>
  <si>
    <t>GE-6-36</t>
  </si>
  <si>
    <t>GE-6-10</t>
  </si>
  <si>
    <t>GE-6-11</t>
  </si>
  <si>
    <t>GE-6-12</t>
  </si>
  <si>
    <t>GE-6-13</t>
  </si>
  <si>
    <t>GE-6-14</t>
  </si>
  <si>
    <t>GE-6-15</t>
  </si>
  <si>
    <t>GE-6-16</t>
  </si>
  <si>
    <t>GE-6-17</t>
  </si>
  <si>
    <t>GE-6-09</t>
  </si>
  <si>
    <t>GE-6-08</t>
  </si>
  <si>
    <t>GE-6-07</t>
  </si>
  <si>
    <t>GE-6-06</t>
  </si>
  <si>
    <t>GE-6-05</t>
  </si>
  <si>
    <t>GE-6-04</t>
  </si>
  <si>
    <t>GE-6-03</t>
  </si>
  <si>
    <t>GE-6-02</t>
  </si>
  <si>
    <t>GE-6-01</t>
  </si>
  <si>
    <t>GE-6-18</t>
  </si>
  <si>
    <t>GE-6-19</t>
  </si>
  <si>
    <t>7层</t>
  </si>
  <si>
    <t>GW-7-36</t>
  </si>
  <si>
    <t>GW-7-01</t>
  </si>
  <si>
    <t>GW-7-02</t>
  </si>
  <si>
    <t>GW-7-03</t>
  </si>
  <si>
    <t>GW-7-04</t>
  </si>
  <si>
    <t>GW-7-05</t>
  </si>
  <si>
    <t>GW-7-06</t>
  </si>
  <si>
    <t>GW-7-07</t>
  </si>
  <si>
    <t>GW-7-08</t>
  </si>
  <si>
    <t>GW-7-09</t>
  </si>
  <si>
    <t>GW-7-10</t>
  </si>
  <si>
    <t>GW-7-11</t>
  </si>
  <si>
    <t>GW-7-12</t>
  </si>
  <si>
    <t>GW-7-13</t>
  </si>
  <si>
    <t>GW-7-14</t>
  </si>
  <si>
    <t>GW-7-15</t>
  </si>
  <si>
    <t>GW-7-16</t>
  </si>
  <si>
    <t>GW-7-17</t>
  </si>
  <si>
    <t>GW-7-18</t>
  </si>
  <si>
    <t>GW-7-19</t>
  </si>
  <si>
    <t>GW-7-27</t>
  </si>
  <si>
    <t>GW-7-28</t>
  </si>
  <si>
    <t>GW-7-29</t>
  </si>
  <si>
    <t>GW-7-30</t>
  </si>
  <si>
    <t>GW-7-31</t>
  </si>
  <si>
    <t>GW-7-32</t>
  </si>
  <si>
    <t>GE-7-27</t>
  </si>
  <si>
    <t>GE-7-28</t>
  </si>
  <si>
    <t>GE-7-29</t>
  </si>
  <si>
    <t>GE-7-31</t>
  </si>
  <si>
    <t>GE-7-32</t>
  </si>
  <si>
    <t>GE-7-33</t>
  </si>
  <si>
    <t>GE-7-36</t>
  </si>
  <si>
    <t>GE-7-10</t>
  </si>
  <si>
    <t>GE-7-11</t>
  </si>
  <si>
    <t>GE-7-13</t>
  </si>
  <si>
    <t>GE-7-14</t>
  </si>
  <si>
    <t>GE-7-15</t>
  </si>
  <si>
    <t>GE-7-16</t>
  </si>
  <si>
    <t>GE-7-17</t>
  </si>
  <si>
    <t>GE-7-09</t>
  </si>
  <si>
    <t>GE-7-08</t>
  </si>
  <si>
    <t>GE-7-07</t>
  </si>
  <si>
    <t>GE-7-06</t>
  </si>
  <si>
    <t>GE-7-05</t>
  </si>
  <si>
    <t>GE-7-04</t>
  </si>
  <si>
    <t>GE-7-03</t>
  </si>
  <si>
    <t>GE-7-02</t>
  </si>
  <si>
    <t>GE-7-01</t>
  </si>
  <si>
    <t>GE-7-18</t>
  </si>
  <si>
    <t>GE-7-19</t>
  </si>
  <si>
    <t>8层</t>
  </si>
  <si>
    <t>GW-8-36</t>
  </si>
  <si>
    <t>GW-8-01</t>
  </si>
  <si>
    <t>GW-8-02</t>
  </si>
  <si>
    <t>GW-8-03</t>
  </si>
  <si>
    <t>GW-8-04</t>
  </si>
  <si>
    <t>GW-8-05</t>
  </si>
  <si>
    <t>GW-8-06</t>
  </si>
  <si>
    <t>GW-8-07</t>
  </si>
  <si>
    <t>GW-8-08</t>
  </si>
  <si>
    <t>GW-8-09</t>
  </si>
  <si>
    <t>GW-8-10</t>
  </si>
  <si>
    <t>GW-8-11</t>
  </si>
  <si>
    <t>GW-8-12</t>
  </si>
  <si>
    <t>GW-8-13</t>
  </si>
  <si>
    <t>GW-8-14</t>
  </si>
  <si>
    <t>GW-8-15</t>
  </si>
  <si>
    <t>GW-8-16</t>
  </si>
  <si>
    <t>GW-8-17</t>
  </si>
  <si>
    <t>GW-8-18</t>
  </si>
  <si>
    <t>GW-8-19</t>
  </si>
  <si>
    <t>GW-8-27</t>
  </si>
  <si>
    <t>GW-8-28</t>
  </si>
  <si>
    <t>GW-8-29</t>
  </si>
  <si>
    <t>GW-8-30</t>
  </si>
  <si>
    <t>GW-8-31</t>
  </si>
  <si>
    <t>GW-8-32</t>
  </si>
  <si>
    <t>GE-8-27</t>
  </si>
  <si>
    <t>GE-8-28</t>
  </si>
  <si>
    <t>GE-8-29</t>
  </si>
  <si>
    <t>GE-8-31</t>
  </si>
  <si>
    <t>GE-8-32</t>
  </si>
  <si>
    <t>GE-8-33</t>
  </si>
  <si>
    <t>GE-8-36</t>
  </si>
  <si>
    <t>GE-8-10</t>
  </si>
  <si>
    <t>GE-8-11</t>
  </si>
  <si>
    <t>GE-8-12</t>
  </si>
  <si>
    <t>GE-8-13</t>
  </si>
  <si>
    <t>GE-8-14</t>
  </si>
  <si>
    <t>GE-8-15</t>
  </si>
  <si>
    <t>GE-8-16</t>
  </si>
  <si>
    <t>GE-8-17</t>
  </si>
  <si>
    <t>GE-8-09</t>
  </si>
  <si>
    <t>GE-8-08</t>
  </si>
  <si>
    <t>GE-8-07</t>
  </si>
  <si>
    <t>GE-8-06</t>
  </si>
  <si>
    <t>GE-8-05</t>
  </si>
  <si>
    <t>GE-8-04</t>
  </si>
  <si>
    <t>GE-8-03</t>
  </si>
  <si>
    <t>GE-8-02</t>
  </si>
  <si>
    <t>GE-8-01</t>
  </si>
  <si>
    <t>GE-8-18</t>
  </si>
  <si>
    <t>GE-8-19</t>
  </si>
  <si>
    <t>9层</t>
  </si>
  <si>
    <t>GW-9-36</t>
  </si>
  <si>
    <t>GW-9-01</t>
  </si>
  <si>
    <t>GW-9-02</t>
  </si>
  <si>
    <t>GW-9-03</t>
  </si>
  <si>
    <t>GW-9-04</t>
  </si>
  <si>
    <t>GW-9-05</t>
  </si>
  <si>
    <t>GW-9-06</t>
  </si>
  <si>
    <t>GW-9-07</t>
  </si>
  <si>
    <t>GW-9-08</t>
  </si>
  <si>
    <t>GW-9-09</t>
  </si>
  <si>
    <t>GW-9-10</t>
  </si>
  <si>
    <t>GW-9-11</t>
  </si>
  <si>
    <t>GW-9-12</t>
  </si>
  <si>
    <t>GW-9-13</t>
  </si>
  <si>
    <t>GW-9-14</t>
  </si>
  <si>
    <t>GW-9-15</t>
  </si>
  <si>
    <t>GW-9-16</t>
  </si>
  <si>
    <t>GW-9-17</t>
  </si>
  <si>
    <t>GW-9-18</t>
  </si>
  <si>
    <t>GW-9-19</t>
  </si>
  <si>
    <t>GW-9-27</t>
  </si>
  <si>
    <t>GW-9-28</t>
  </si>
  <si>
    <t>GW-9-29</t>
  </si>
  <si>
    <t>GW-9-30</t>
  </si>
  <si>
    <t>GW-9-31</t>
  </si>
  <si>
    <t>GW-9-32</t>
  </si>
  <si>
    <t>GE-9-27</t>
  </si>
  <si>
    <t>GE-9-28</t>
  </si>
  <si>
    <t>GE-9-29</t>
  </si>
  <si>
    <t>GE-9-31</t>
  </si>
  <si>
    <t>GE-9-32</t>
  </si>
  <si>
    <t>GE-9-33</t>
  </si>
  <si>
    <t>GE-9-36</t>
  </si>
  <si>
    <t>GE-9-10</t>
  </si>
  <si>
    <t>GE-9-11</t>
  </si>
  <si>
    <t>GE-9-12</t>
  </si>
  <si>
    <t>GE-9-13</t>
  </si>
  <si>
    <t>GE-9-14</t>
  </si>
  <si>
    <t>GE-9-15</t>
  </si>
  <si>
    <t>GE-9-16</t>
  </si>
  <si>
    <t>GE-9-17</t>
  </si>
  <si>
    <t>GE-9-09</t>
  </si>
  <si>
    <t>GE-9-08</t>
  </si>
  <si>
    <t>GE-9-07</t>
  </si>
  <si>
    <t>GE-9-06</t>
  </si>
  <si>
    <t>GE-9-05</t>
  </si>
  <si>
    <t>GE-9-04</t>
  </si>
  <si>
    <t>GE-9-03</t>
  </si>
  <si>
    <t>GE-9-02</t>
  </si>
  <si>
    <t>GE-9-01</t>
  </si>
  <si>
    <t>GE-9-18</t>
  </si>
  <si>
    <t>GE-9-19</t>
  </si>
  <si>
    <t>10层</t>
  </si>
  <si>
    <t>GW-10-36</t>
  </si>
  <si>
    <t>GW-10-01</t>
  </si>
  <si>
    <t>GW-10-02</t>
  </si>
  <si>
    <t>GW-10-03</t>
  </si>
  <si>
    <t>GW-10-04</t>
  </si>
  <si>
    <t>GW-10-05</t>
  </si>
  <si>
    <t>GW-10-06</t>
  </si>
  <si>
    <t>GW-10-07</t>
  </si>
  <si>
    <t>GW-10-08</t>
  </si>
  <si>
    <t>GW-10-09</t>
  </si>
  <si>
    <t>GW-10-10</t>
  </si>
  <si>
    <t>GW-10-11</t>
  </si>
  <si>
    <t>GW-10-12</t>
  </si>
  <si>
    <t>GW-10-13</t>
  </si>
  <si>
    <t>GW-10-14</t>
  </si>
  <si>
    <t>GW-10-15</t>
  </si>
  <si>
    <t>GW-10-16</t>
  </si>
  <si>
    <t>GW-10-17</t>
  </si>
  <si>
    <t>GW-10-18</t>
  </si>
  <si>
    <t>GW-10-19</t>
  </si>
  <si>
    <t>GW-10-27</t>
  </si>
  <si>
    <t>GW-10-28</t>
  </si>
  <si>
    <t>GW-10-29</t>
  </si>
  <si>
    <t>GW-10-30</t>
  </si>
  <si>
    <t>GW-10-31</t>
  </si>
  <si>
    <t>GW-10-32</t>
  </si>
  <si>
    <t>GE-10-28</t>
  </si>
  <si>
    <t>GE-10-29</t>
  </si>
  <si>
    <t>GE-10-10</t>
  </si>
  <si>
    <t>GE-10-11</t>
  </si>
  <si>
    <t>GE-10-12</t>
  </si>
  <si>
    <t>GE-10-13</t>
  </si>
  <si>
    <t>GE-10-14</t>
  </si>
  <si>
    <t>GE-10-15</t>
  </si>
  <si>
    <t>GE-10-16</t>
  </si>
  <si>
    <t>GE-10-17</t>
  </si>
  <si>
    <t>GE-10-09</t>
  </si>
  <si>
    <t>GE-10-08</t>
  </si>
  <si>
    <t>GE-10-07</t>
  </si>
  <si>
    <t>GE-10-06</t>
  </si>
  <si>
    <t>GE-10-05</t>
  </si>
  <si>
    <t>GE-10-04</t>
  </si>
  <si>
    <t>GE-10-03</t>
  </si>
  <si>
    <t>GE-10-02</t>
  </si>
  <si>
    <t>GE-10-01</t>
  </si>
  <si>
    <t>11层</t>
  </si>
  <si>
    <t>GW-11-33</t>
  </si>
  <si>
    <t>GW-11-01</t>
  </si>
  <si>
    <t>GW-11-02</t>
  </si>
  <si>
    <t>GW-11-03</t>
  </si>
  <si>
    <t>GW-11-04</t>
  </si>
  <si>
    <t>GW-11-05</t>
  </si>
  <si>
    <t>GW-11-06</t>
  </si>
  <si>
    <t>GW-11-07</t>
  </si>
  <si>
    <t>GW-11-08</t>
  </si>
  <si>
    <t>GW-11-09</t>
  </si>
  <si>
    <t>GW-11-10</t>
  </si>
  <si>
    <t>GW-11-11</t>
  </si>
  <si>
    <t>GW-11-12</t>
  </si>
  <si>
    <t>GW-11-13</t>
  </si>
  <si>
    <t>GW-11-14</t>
  </si>
  <si>
    <t>GW-11-15</t>
  </si>
  <si>
    <t>GW-11-16</t>
  </si>
  <si>
    <t>GW-11-18</t>
  </si>
  <si>
    <t>GW-11-19</t>
  </si>
  <si>
    <t>GW-11-26</t>
  </si>
  <si>
    <t>GW-11-27</t>
  </si>
  <si>
    <t>GW-11-28</t>
  </si>
  <si>
    <t>GW-11-29</t>
  </si>
  <si>
    <t>GE-11-09</t>
  </si>
  <si>
    <t>GE-11-10</t>
  </si>
  <si>
    <t>GE-11-11</t>
  </si>
  <si>
    <t>GE-11-12</t>
  </si>
  <si>
    <t>GE-11-13</t>
  </si>
  <si>
    <t>GE-11-14</t>
  </si>
  <si>
    <t>GE-11-15</t>
  </si>
  <si>
    <t>GE-11-16</t>
  </si>
  <si>
    <t>GE-11-07</t>
  </si>
  <si>
    <t>GE-11-06</t>
  </si>
  <si>
    <t>GE-11-05</t>
  </si>
  <si>
    <t>GE-11-04</t>
  </si>
  <si>
    <t>GE-11-03</t>
  </si>
  <si>
    <t>GE-11-02</t>
  </si>
  <si>
    <t>GE-11-01</t>
  </si>
  <si>
    <t>12层</t>
  </si>
  <si>
    <t>GW-12-36</t>
  </si>
  <si>
    <t>GW-12-01</t>
  </si>
  <si>
    <t>GW-12-02</t>
  </si>
  <si>
    <t>GW-12-03</t>
  </si>
  <si>
    <t>GW-12-04</t>
  </si>
  <si>
    <t>GW-12-05</t>
  </si>
  <si>
    <t>GW-12-06</t>
  </si>
  <si>
    <t>GW-12-07</t>
  </si>
  <si>
    <t>GW-12-08</t>
  </si>
  <si>
    <t>GW-12-09</t>
  </si>
  <si>
    <t>GW-12-10</t>
  </si>
  <si>
    <t>GW-12-11</t>
  </si>
  <si>
    <t>GW-12-12</t>
  </si>
  <si>
    <t>GW-12-13</t>
  </si>
  <si>
    <t>GW-12-14</t>
  </si>
  <si>
    <t>GW-12-15</t>
  </si>
  <si>
    <t>GW-12-16</t>
  </si>
  <si>
    <t>GW-12-17</t>
  </si>
  <si>
    <t>GW-12-18</t>
  </si>
  <si>
    <t>GW-12-19</t>
  </si>
  <si>
    <t>GW-12-27</t>
  </si>
  <si>
    <t>GW-12-28</t>
  </si>
  <si>
    <t>GW-12-29</t>
  </si>
  <si>
    <t>GW-12-30</t>
  </si>
  <si>
    <t>GW-12-31</t>
  </si>
  <si>
    <t>GW-12-32</t>
  </si>
  <si>
    <t>GE-12-27</t>
  </si>
  <si>
    <t>GE-12-28</t>
  </si>
  <si>
    <t>GE-12-29</t>
  </si>
  <si>
    <t>GE-12-31</t>
  </si>
  <si>
    <t>GE-12-32</t>
  </si>
  <si>
    <t>GE-12-33</t>
  </si>
  <si>
    <t>GE-12-36</t>
  </si>
  <si>
    <t>GE-12-10</t>
  </si>
  <si>
    <t>GE-12-11</t>
  </si>
  <si>
    <t>GE-12-12</t>
  </si>
  <si>
    <t>GE-12-13</t>
  </si>
  <si>
    <t>GE-12-14</t>
  </si>
  <si>
    <t>GE-12-15</t>
  </si>
  <si>
    <t>GE-12-16</t>
  </si>
  <si>
    <t>GE-12-17</t>
  </si>
  <si>
    <t>GE-12-09</t>
  </si>
  <si>
    <t>GE-12-08</t>
  </si>
  <si>
    <t>GE-12-07</t>
  </si>
  <si>
    <t>GE-12-06</t>
  </si>
  <si>
    <t>GE-12-05</t>
  </si>
  <si>
    <t>GE-12-04</t>
  </si>
  <si>
    <t>GE-12-03</t>
  </si>
  <si>
    <t>GE-12-02</t>
  </si>
  <si>
    <t>GE-12-01</t>
  </si>
  <si>
    <t>GE-12-18</t>
  </si>
  <si>
    <t>GE-12-19</t>
  </si>
  <si>
    <t>13层</t>
  </si>
  <si>
    <t>GW-13-36</t>
  </si>
  <si>
    <t>GW-13-01</t>
  </si>
  <si>
    <t>GW-13-02</t>
  </si>
  <si>
    <t>GW-13-03</t>
  </si>
  <si>
    <t>GW-13-04</t>
  </si>
  <si>
    <t>GW-13-05</t>
  </si>
  <si>
    <t>GW-13-06</t>
  </si>
  <si>
    <t>GW-13-07</t>
  </si>
  <si>
    <t>GW-13-08</t>
  </si>
  <si>
    <t>GW-13-09</t>
  </si>
  <si>
    <t>GW-13-10</t>
  </si>
  <si>
    <t>GW-13-11</t>
  </si>
  <si>
    <t>GW-13-12</t>
  </si>
  <si>
    <t>GW-13-13</t>
  </si>
  <si>
    <t>GW-13-14</t>
  </si>
  <si>
    <t>GW-13-15</t>
  </si>
  <si>
    <t>GW-13-16</t>
  </si>
  <si>
    <t>GW-13-17</t>
  </si>
  <si>
    <t>GW-13-18</t>
  </si>
  <si>
    <t>GW-13-19</t>
  </si>
  <si>
    <t>GW-13-27</t>
  </si>
  <si>
    <t>GW-13-28</t>
  </si>
  <si>
    <t>GW-13-29</t>
  </si>
  <si>
    <t>GW-13-30</t>
  </si>
  <si>
    <t>GW-13-31</t>
  </si>
  <si>
    <t>GW-13-32</t>
  </si>
  <si>
    <t>GE-13-27</t>
  </si>
  <si>
    <t>GE-13-28</t>
  </si>
  <si>
    <t>GE-13-29</t>
  </si>
  <si>
    <t>GE-13-31</t>
  </si>
  <si>
    <t>GE-13-32</t>
  </si>
  <si>
    <t>GE-13-33</t>
  </si>
  <si>
    <t>GE-13-36</t>
  </si>
  <si>
    <t>GE-13-10</t>
  </si>
  <si>
    <t>GE-13-11</t>
  </si>
  <si>
    <t>GE-13-12</t>
  </si>
  <si>
    <t>GE-13-13</t>
  </si>
  <si>
    <t>GE-13-14</t>
  </si>
  <si>
    <t>GE-13-15</t>
  </si>
  <si>
    <t>GE-13-16</t>
  </si>
  <si>
    <t>GE-13-17</t>
  </si>
  <si>
    <t>GE-13-09</t>
  </si>
  <si>
    <t>GE-13-08</t>
  </si>
  <si>
    <t>GE-13-07</t>
  </si>
  <si>
    <t>GE-13-06</t>
  </si>
  <si>
    <t>GE-13-05</t>
  </si>
  <si>
    <t>GE-13-04</t>
  </si>
  <si>
    <t>GE-13-03</t>
  </si>
  <si>
    <t>GE-13-02</t>
  </si>
  <si>
    <t>GE-13-01</t>
  </si>
  <si>
    <t>GE-13-18</t>
  </si>
  <si>
    <t>GE-13-19</t>
  </si>
  <si>
    <t>14层</t>
  </si>
  <si>
    <t>GW-14-36</t>
  </si>
  <si>
    <t>GW-14-01</t>
  </si>
  <si>
    <t>GW-14-02</t>
  </si>
  <si>
    <t>GW-14-03</t>
  </si>
  <si>
    <t>GW-14-04</t>
  </si>
  <si>
    <t>GW-14-05</t>
  </si>
  <si>
    <t>GW-14-06</t>
  </si>
  <si>
    <t>GW-14-07</t>
  </si>
  <si>
    <t>GW-14-08</t>
  </si>
  <si>
    <t>GW-14-09</t>
  </si>
  <si>
    <t>GW-14-10</t>
  </si>
  <si>
    <t>GW-14-11</t>
  </si>
  <si>
    <t>GW-14-12</t>
  </si>
  <si>
    <t>GW-14-13</t>
  </si>
  <si>
    <t>GW-14-14</t>
  </si>
  <si>
    <t>GW-14-15</t>
  </si>
  <si>
    <t>GW-14-16</t>
  </si>
  <si>
    <t>GW-14-17</t>
  </si>
  <si>
    <t>GW-14-18</t>
  </si>
  <si>
    <t>GW-14-19</t>
  </si>
  <si>
    <t>GW-14-27</t>
  </si>
  <si>
    <t>GW-14-28</t>
  </si>
  <si>
    <t>GW-14-29</t>
  </si>
  <si>
    <t>GW-14-30</t>
  </si>
  <si>
    <t>GW-14-31</t>
  </si>
  <si>
    <t>GW-14-32</t>
  </si>
  <si>
    <t>GE-14-27</t>
  </si>
  <si>
    <t>GE-14-28</t>
  </si>
  <si>
    <t>GE-14-29</t>
  </si>
  <si>
    <t>GE-14-31</t>
  </si>
  <si>
    <t>GE-14-32</t>
  </si>
  <si>
    <t>GE-14-33</t>
  </si>
  <si>
    <t>GE-14-36</t>
  </si>
  <si>
    <t>GE-14-10</t>
  </si>
  <si>
    <t>GE-14-11</t>
  </si>
  <si>
    <t>GE-14-12</t>
  </si>
  <si>
    <t>GE-14-13</t>
  </si>
  <si>
    <t>GE-14-14</t>
  </si>
  <si>
    <t>GE-14-15</t>
  </si>
  <si>
    <t>GE-14-16</t>
  </si>
  <si>
    <t>GE-14-17</t>
  </si>
  <si>
    <t>GE-14-09</t>
  </si>
  <si>
    <t>GE-14-08</t>
  </si>
  <si>
    <t>GE-14-07</t>
  </si>
  <si>
    <t>GE-14-06</t>
  </si>
  <si>
    <t>GE-14-05</t>
  </si>
  <si>
    <t>GE-14-04</t>
  </si>
  <si>
    <t>GE-14-03</t>
  </si>
  <si>
    <t>GE-14-02</t>
  </si>
  <si>
    <t>GE-14-01</t>
  </si>
  <si>
    <t>GE-14-18</t>
  </si>
  <si>
    <t>GE-14-19</t>
  </si>
  <si>
    <t>15层</t>
  </si>
  <si>
    <t>GW-15-36</t>
  </si>
  <si>
    <t>GW-15-01</t>
  </si>
  <si>
    <t>GW-15-02</t>
  </si>
  <si>
    <t>GW-15-03</t>
  </si>
  <si>
    <t>GW-15-04</t>
  </si>
  <si>
    <t>GW-15-05</t>
  </si>
  <si>
    <t>GW-15-06</t>
  </si>
  <si>
    <t>GW-15-07</t>
  </si>
  <si>
    <t>GW-15-08</t>
  </si>
  <si>
    <t>GW-15-09</t>
  </si>
  <si>
    <t>GW-15-10</t>
  </si>
  <si>
    <t>GW-15-11</t>
  </si>
  <si>
    <t>GW-15-12</t>
  </si>
  <si>
    <t>GW-15-13</t>
  </si>
  <si>
    <t>GW-15-14</t>
  </si>
  <si>
    <t>GW-15-15</t>
  </si>
  <si>
    <t>GW-15-16</t>
  </si>
  <si>
    <t>GW-15-17</t>
  </si>
  <si>
    <t>GW-15-18</t>
  </si>
  <si>
    <t>GW-15-19</t>
  </si>
  <si>
    <t>GW-15-27</t>
  </si>
  <si>
    <t>GW-15-28</t>
  </si>
  <si>
    <t>GW-15-29</t>
  </si>
  <si>
    <t>GW-15-30</t>
  </si>
  <si>
    <t>GW-15-31</t>
  </si>
  <si>
    <t>GW-15-32</t>
  </si>
  <si>
    <t>GE-15-27</t>
  </si>
  <si>
    <t>GE-15-28</t>
  </si>
  <si>
    <t>GE-15-29</t>
  </si>
  <si>
    <t>GE-15-31</t>
  </si>
  <si>
    <t>GE-15-32</t>
  </si>
  <si>
    <t>GE-15-33</t>
  </si>
  <si>
    <t>GE-15-36</t>
  </si>
  <si>
    <t>GE-15-10</t>
  </si>
  <si>
    <t>GE-15-11</t>
  </si>
  <si>
    <t>GE-15-12</t>
  </si>
  <si>
    <t>GE-15-13</t>
  </si>
  <si>
    <t>GE-15-14</t>
  </si>
  <si>
    <t>GE-15-15</t>
  </si>
  <si>
    <t>GE-15-16</t>
  </si>
  <si>
    <t>GE-15-17</t>
  </si>
  <si>
    <t>GE-15-09</t>
  </si>
  <si>
    <t>GE-15-08</t>
  </si>
  <si>
    <t>GE-15-07</t>
  </si>
  <si>
    <t>GE-15-06</t>
  </si>
  <si>
    <t>GE-15-05</t>
  </si>
  <si>
    <t>GE-15-04</t>
  </si>
  <si>
    <t>GE-15-03</t>
  </si>
  <si>
    <t>GE-15-01</t>
  </si>
  <si>
    <t>GE-15-18</t>
  </si>
  <si>
    <t>GE-15-19</t>
  </si>
  <si>
    <t>16层</t>
  </si>
  <si>
    <t>GW-16-36</t>
  </si>
  <si>
    <t>GW-16-01</t>
  </si>
  <si>
    <t>GW-16-02</t>
  </si>
  <si>
    <t>GW-16-03</t>
  </si>
  <si>
    <t>GW-16-04</t>
  </si>
  <si>
    <t>GW-16-06</t>
  </si>
  <si>
    <t>GW-16-07</t>
  </si>
  <si>
    <t>GW-16-08</t>
  </si>
  <si>
    <t>GW-16-09</t>
  </si>
  <si>
    <t>GW-16-10</t>
  </si>
  <si>
    <t>GW-16-11</t>
  </si>
  <si>
    <t>GW-16-12</t>
  </si>
  <si>
    <t>GW-16-13</t>
  </si>
  <si>
    <t>GW-16-14</t>
  </si>
  <si>
    <t>GW-16-15</t>
  </si>
  <si>
    <t>GW-16-16</t>
  </si>
  <si>
    <t>GW-16-17</t>
  </si>
  <si>
    <t>GW-16-18</t>
  </si>
  <si>
    <t>GW-16-19</t>
  </si>
  <si>
    <t>GW-16-27</t>
  </si>
  <si>
    <t>GW-16-28</t>
  </si>
  <si>
    <t>GW-16-29</t>
  </si>
  <si>
    <t>GW-16-30</t>
  </si>
  <si>
    <t>GW-16-31</t>
  </si>
  <si>
    <t>GW-16-32</t>
  </si>
  <si>
    <t>GE-16-27</t>
  </si>
  <si>
    <t>GE-16-28</t>
  </si>
  <si>
    <t>GE-16-29</t>
  </si>
  <si>
    <t>GE-16-31</t>
  </si>
  <si>
    <t>GE-16-32</t>
  </si>
  <si>
    <t>GE-16-33</t>
  </si>
  <si>
    <t>GE-16-36</t>
  </si>
  <si>
    <t>GE-16-10</t>
  </si>
  <si>
    <t>GE-16-11</t>
  </si>
  <si>
    <t>GE-16-12</t>
  </si>
  <si>
    <t>GE-16-13</t>
  </si>
  <si>
    <t>GE-16-14</t>
  </si>
  <si>
    <t>GE-16-15</t>
  </si>
  <si>
    <t>GE-16-16</t>
  </si>
  <si>
    <t>GE-16-17</t>
  </si>
  <si>
    <t>GE-16-09</t>
  </si>
  <si>
    <t>GE-16-08</t>
  </si>
  <si>
    <t>GE-16-07</t>
  </si>
  <si>
    <t>GE-16-06</t>
  </si>
  <si>
    <t>GE-16-05</t>
  </si>
  <si>
    <t>GE-16-04</t>
  </si>
  <si>
    <t>GE-16-03</t>
  </si>
  <si>
    <t>GE-16-02</t>
  </si>
  <si>
    <t>GE-16-01</t>
  </si>
  <si>
    <t>GE-16-18</t>
  </si>
  <si>
    <t>GE-16-19</t>
  </si>
  <si>
    <t>17层</t>
  </si>
  <si>
    <t>GW-17-36</t>
  </si>
  <si>
    <t>GW-17-01</t>
  </si>
  <si>
    <t>GW-17-02</t>
  </si>
  <si>
    <t>GW-17-03</t>
  </si>
  <si>
    <t>GW-17-04</t>
  </si>
  <si>
    <t>GW-17-05</t>
  </si>
  <si>
    <t>GW-17-06</t>
  </si>
  <si>
    <t>GW-17-07</t>
  </si>
  <si>
    <t>GW-17-08</t>
  </si>
  <si>
    <t>GW-17-09</t>
  </si>
  <si>
    <t>GW-17-10</t>
  </si>
  <si>
    <t>GW-17-11</t>
  </si>
  <si>
    <t>GW-17-12</t>
  </si>
  <si>
    <t>GW-17-13</t>
  </si>
  <si>
    <t>GW-17-14</t>
  </si>
  <si>
    <t>GW-17-15</t>
  </si>
  <si>
    <t>GW-17-16</t>
  </si>
  <si>
    <t>GW-17-17</t>
  </si>
  <si>
    <t>GW-17-18</t>
  </si>
  <si>
    <t>GW-17-19</t>
  </si>
  <si>
    <t>GW-17-27</t>
  </si>
  <si>
    <t>GW-17-28</t>
  </si>
  <si>
    <t>GW-17-29</t>
  </si>
  <si>
    <t>GW-17-30</t>
  </si>
  <si>
    <t>GW-17-31</t>
  </si>
  <si>
    <t>GW-17-32</t>
  </si>
  <si>
    <t>GE-17-28</t>
  </si>
  <si>
    <t>GE-17-29</t>
  </si>
  <si>
    <t>GE-17-10</t>
  </si>
  <si>
    <t>GE-17-11</t>
  </si>
  <si>
    <t>GE-17-12</t>
  </si>
  <si>
    <t>GE-17-13</t>
  </si>
  <si>
    <t>GE-17-14</t>
  </si>
  <si>
    <t>GE-17-15</t>
  </si>
  <si>
    <t>GE-17-16</t>
  </si>
  <si>
    <t>GE-17-17</t>
  </si>
  <si>
    <t>GE-17-09</t>
  </si>
  <si>
    <t>GE-17-08</t>
  </si>
  <si>
    <t>GE-17-07</t>
  </si>
  <si>
    <t>GE-17-06</t>
  </si>
  <si>
    <t>GE-17-05</t>
  </si>
  <si>
    <t>GE-17-04</t>
  </si>
  <si>
    <t>GE-17-03</t>
  </si>
  <si>
    <t>GE-17-02</t>
  </si>
  <si>
    <t>GE-17-01</t>
  </si>
  <si>
    <t>18层</t>
  </si>
  <si>
    <t>GW-18-35</t>
  </si>
  <si>
    <t>GW-18-01</t>
  </si>
  <si>
    <t>GW-18-02</t>
  </si>
  <si>
    <t>GW-18-03</t>
  </si>
  <si>
    <t>GW-18-04</t>
  </si>
  <si>
    <t>GW-18-05</t>
  </si>
  <si>
    <t>GW-18-06</t>
  </si>
  <si>
    <t>GW-18-07</t>
  </si>
  <si>
    <t>GW-18-08</t>
  </si>
  <si>
    <t>GW-18-09</t>
  </si>
  <si>
    <t>GW-18-10</t>
  </si>
  <si>
    <t>GW-18-11</t>
  </si>
  <si>
    <t>GW-18-12</t>
  </si>
  <si>
    <t>GW-18-13</t>
  </si>
  <si>
    <t>GW-18-14</t>
  </si>
  <si>
    <t>GW-18-15</t>
  </si>
  <si>
    <t>GW-18-16</t>
  </si>
  <si>
    <t>GW-18-17</t>
  </si>
  <si>
    <t>GW-18-18</t>
  </si>
  <si>
    <t>GW-18-27</t>
  </si>
  <si>
    <t>GW-18-28</t>
  </si>
  <si>
    <t>GW-18-29</t>
  </si>
  <si>
    <t>GW-18-30</t>
  </si>
  <si>
    <t>GW-18-31</t>
  </si>
  <si>
    <t>GW-18-32</t>
  </si>
  <si>
    <t>GE-18-27</t>
  </si>
  <si>
    <t>GE-18-28</t>
  </si>
  <si>
    <t>GE-18-09</t>
  </si>
  <si>
    <t>GE-18-10</t>
  </si>
  <si>
    <t>GE-18-11</t>
  </si>
  <si>
    <t>GE-18-12</t>
  </si>
  <si>
    <t>GE-18-13</t>
  </si>
  <si>
    <t>GE-18-14</t>
  </si>
  <si>
    <t>GE-18-15</t>
  </si>
  <si>
    <t>GE-18-16</t>
  </si>
  <si>
    <t>GE-18-07</t>
  </si>
  <si>
    <t>GE-18-06</t>
  </si>
  <si>
    <t>GE-18-05</t>
  </si>
  <si>
    <t>GE-18-04</t>
  </si>
  <si>
    <t>GE-18-03</t>
  </si>
  <si>
    <t>GE-18-02</t>
  </si>
  <si>
    <t>GE-18-01</t>
  </si>
  <si>
    <t>19层</t>
  </si>
  <si>
    <t>GW-19-36</t>
  </si>
  <si>
    <t>GW-19-01</t>
  </si>
  <si>
    <t>GW-19-02</t>
  </si>
  <si>
    <t>GW-19-03</t>
  </si>
  <si>
    <t>GW-19-04</t>
  </si>
  <si>
    <t>GW-19-05</t>
  </si>
  <si>
    <t>GW-19-06</t>
  </si>
  <si>
    <t>GW-19-07</t>
  </si>
  <si>
    <t>GW-19-08</t>
  </si>
  <si>
    <t>GW-19-09</t>
  </si>
  <si>
    <t>GW-19-10</t>
  </si>
  <si>
    <t>GW-19-11</t>
  </si>
  <si>
    <t>GW-19-12</t>
  </si>
  <si>
    <t>GW-19-13</t>
  </si>
  <si>
    <t>GW-19-14</t>
  </si>
  <si>
    <t>GW-19-15</t>
  </si>
  <si>
    <t>GW-19-16</t>
  </si>
  <si>
    <t>GW-19-17</t>
  </si>
  <si>
    <t>GW-19-18</t>
  </si>
  <si>
    <t>GW-19-19</t>
  </si>
  <si>
    <t>GW-19-27</t>
  </si>
  <si>
    <t>GW-19-28</t>
  </si>
  <si>
    <t>GW-19-29</t>
  </si>
  <si>
    <t>GW-19-30</t>
  </si>
  <si>
    <t>GW-19-31</t>
  </si>
  <si>
    <t>GW-19-32</t>
  </si>
  <si>
    <t>GE-19-28</t>
  </si>
  <si>
    <t>GE-19-29</t>
  </si>
  <si>
    <t>GE-19-10</t>
  </si>
  <si>
    <t>GE-19-11</t>
  </si>
  <si>
    <t>GE-19-12</t>
  </si>
  <si>
    <t>GE-19-13</t>
  </si>
  <si>
    <t>GE-19-14</t>
  </si>
  <si>
    <t>GE-19-15</t>
  </si>
  <si>
    <t>GE-19-16</t>
  </si>
  <si>
    <t>GE-19-17</t>
  </si>
  <si>
    <t>GE-19-09</t>
  </si>
  <si>
    <t>GE-19-08</t>
  </si>
  <si>
    <t>GE-19-07</t>
  </si>
  <si>
    <t>GE-19-06</t>
  </si>
  <si>
    <t>GE-19-05</t>
  </si>
  <si>
    <t>GE-19-04</t>
  </si>
  <si>
    <t>GE-19-03</t>
  </si>
  <si>
    <t>GE-19-02</t>
  </si>
  <si>
    <t>GE-19-01</t>
  </si>
  <si>
    <t>20层</t>
  </si>
  <si>
    <t>GW-20-36</t>
  </si>
  <si>
    <t>GW-20-01</t>
  </si>
  <si>
    <t>GW-20-02</t>
  </si>
  <si>
    <t>GW-20-03</t>
  </si>
  <si>
    <t>GW-20-04</t>
  </si>
  <si>
    <t>GW-20-05</t>
  </si>
  <si>
    <t>GW-20-06</t>
  </si>
  <si>
    <t>GW-20-07</t>
  </si>
  <si>
    <t>GW-20-08</t>
  </si>
  <si>
    <t>GW-20-09</t>
  </si>
  <si>
    <t>GW-20-10</t>
  </si>
  <si>
    <t>GW-20-11</t>
  </si>
  <si>
    <t>GW-20-12</t>
  </si>
  <si>
    <t>GW-20-13</t>
  </si>
  <si>
    <t>GW-20-14</t>
  </si>
  <si>
    <t>GW-20-15</t>
  </si>
  <si>
    <t>GW-20-16</t>
  </si>
  <si>
    <t>GW-20-17</t>
  </si>
  <si>
    <t>GW-20-18</t>
  </si>
  <si>
    <t>GW-20-19</t>
  </si>
  <si>
    <t>GW-20-27</t>
  </si>
  <si>
    <t>GW-20-28</t>
  </si>
  <si>
    <t>GW-20-29</t>
  </si>
  <si>
    <t>GW-20-30</t>
  </si>
  <si>
    <t>GW-20-31</t>
  </si>
  <si>
    <t>GW-20-32</t>
  </si>
  <si>
    <t>GE-20-27</t>
  </si>
  <si>
    <t>GE-20-28</t>
  </si>
  <si>
    <t>GE-20-29</t>
  </si>
  <si>
    <t>GE-20-31</t>
  </si>
  <si>
    <t>GE-20-32</t>
  </si>
  <si>
    <t>GE-20-33</t>
  </si>
  <si>
    <t>GE-20-36</t>
  </si>
  <si>
    <t>GE-20-10</t>
  </si>
  <si>
    <t>GE-20-11</t>
  </si>
  <si>
    <t>GE-20-12</t>
  </si>
  <si>
    <t>GE-20-13</t>
  </si>
  <si>
    <t>GE-20-14</t>
  </si>
  <si>
    <t>GE-20-15</t>
  </si>
  <si>
    <t>GE-20-16</t>
  </si>
  <si>
    <t>GE-20-17</t>
  </si>
  <si>
    <t>GE-20-09</t>
  </si>
  <si>
    <t>GE-20-08</t>
  </si>
  <si>
    <t>GE-20-07</t>
  </si>
  <si>
    <t>GE-20-06</t>
  </si>
  <si>
    <t>GE-20-05</t>
  </si>
  <si>
    <t>GE-20-04</t>
  </si>
  <si>
    <t>GE-20-03</t>
  </si>
  <si>
    <t>GE-20-02</t>
  </si>
  <si>
    <t>GE-20-01</t>
  </si>
  <si>
    <t>GE-20-18</t>
  </si>
  <si>
    <t>GE-20-19</t>
  </si>
  <si>
    <t>21层</t>
  </si>
  <si>
    <t>GW-21-36</t>
  </si>
  <si>
    <t>GW-21-01</t>
  </si>
  <si>
    <t>GW-21-02</t>
  </si>
  <si>
    <t>GW-21-03</t>
  </si>
  <si>
    <t>GW-21-04</t>
  </si>
  <si>
    <t>GW-21-05</t>
  </si>
  <si>
    <t>GW-21-06</t>
  </si>
  <si>
    <t>GW-21-07</t>
  </si>
  <si>
    <t>GW-21-08</t>
  </si>
  <si>
    <t>GW-21-09</t>
  </si>
  <si>
    <t>GW-21-10</t>
  </si>
  <si>
    <t>GW-21-11</t>
  </si>
  <si>
    <t>GW-21-12</t>
  </si>
  <si>
    <t>GW-21-13</t>
  </si>
  <si>
    <t>GW-21-14</t>
  </si>
  <si>
    <t>GW-21-15</t>
  </si>
  <si>
    <t>GW-21-16</t>
  </si>
  <si>
    <t>GW-21-17</t>
  </si>
  <si>
    <t>GW-21-18</t>
  </si>
  <si>
    <t>GW-21-19</t>
  </si>
  <si>
    <t>GW-21-27</t>
  </si>
  <si>
    <t>GW-21-28</t>
  </si>
  <si>
    <t>GW-21-29</t>
  </si>
  <si>
    <t>GW-21-30</t>
  </si>
  <si>
    <t>GW-21-31</t>
  </si>
  <si>
    <t>GW-21-32</t>
  </si>
  <si>
    <t>GE-21-27</t>
  </si>
  <si>
    <t>GE-21-28</t>
  </si>
  <si>
    <t>GE-21-29</t>
  </si>
  <si>
    <t>GE-21-31</t>
  </si>
  <si>
    <t>GE-21-32</t>
  </si>
  <si>
    <t>GE-21-33</t>
  </si>
  <si>
    <t>GE-21-36</t>
  </si>
  <si>
    <t>GE-21-10</t>
  </si>
  <si>
    <t>GE-21-11</t>
  </si>
  <si>
    <t>GE-21-12</t>
  </si>
  <si>
    <t>GE-21-13</t>
  </si>
  <si>
    <t>GE-21-14</t>
  </si>
  <si>
    <t>GE-21-15</t>
  </si>
  <si>
    <t>GE-21-16</t>
  </si>
  <si>
    <t>GE-21-17</t>
  </si>
  <si>
    <t>GE-21-09</t>
  </si>
  <si>
    <t>GE-21-08</t>
  </si>
  <si>
    <t>GE-21-07</t>
  </si>
  <si>
    <t>GE-21-06</t>
  </si>
  <si>
    <t>GE-21-05</t>
  </si>
  <si>
    <t>GE-21-04</t>
  </si>
  <si>
    <t>GE-21-03</t>
  </si>
  <si>
    <t>GE-21-02</t>
  </si>
  <si>
    <t>GE-21-01</t>
  </si>
  <si>
    <t>GE-21-18</t>
  </si>
  <si>
    <t>GE-21-19</t>
  </si>
  <si>
    <t>22层</t>
  </si>
  <si>
    <t>GW-22-36</t>
  </si>
  <si>
    <t>GW-22-01</t>
  </si>
  <si>
    <t>GW-22-02</t>
  </si>
  <si>
    <t>GW-22-03</t>
  </si>
  <si>
    <t>GW-22-04</t>
  </si>
  <si>
    <t>GW-22-05</t>
  </si>
  <si>
    <t>GW-22-06</t>
  </si>
  <si>
    <t>GW-22-07</t>
  </si>
  <si>
    <t>GW-22-08</t>
  </si>
  <si>
    <t>GW-22-09</t>
  </si>
  <si>
    <t>GW-22-10</t>
  </si>
  <si>
    <t>GW-22-11</t>
  </si>
  <si>
    <t>GW-22-12</t>
  </si>
  <si>
    <t>GW-22-13</t>
  </si>
  <si>
    <t>GW-22-14</t>
  </si>
  <si>
    <t>GW-22-15</t>
  </si>
  <si>
    <t>GW-22-16</t>
  </si>
  <si>
    <t>GW-22-17</t>
  </si>
  <si>
    <t>GW-22-18</t>
  </si>
  <si>
    <t>GW-22-19</t>
  </si>
  <si>
    <t>GW-22-27</t>
  </si>
  <si>
    <t>GW-22-28</t>
  </si>
  <si>
    <t>GW-22-29</t>
  </si>
  <si>
    <t>GW-22-30</t>
  </si>
  <si>
    <t>GW-22-31</t>
  </si>
  <si>
    <t>GW-22-32</t>
  </si>
  <si>
    <t>GE-22-27</t>
  </si>
  <si>
    <t>GE-22-28</t>
  </si>
  <si>
    <t>GE-22-29</t>
  </si>
  <si>
    <t>GE-22-31</t>
  </si>
  <si>
    <t>GE-22-32</t>
  </si>
  <si>
    <t>GE-22-33</t>
  </si>
  <si>
    <t>GE-22-36</t>
  </si>
  <si>
    <t>GE-22-10</t>
  </si>
  <si>
    <t>GE-22-11</t>
  </si>
  <si>
    <t>GE-22-12</t>
  </si>
  <si>
    <t>GE-22-13</t>
  </si>
  <si>
    <t>GE-22-14</t>
  </si>
  <si>
    <t>GE-22-15</t>
  </si>
  <si>
    <t>GE-22-16</t>
  </si>
  <si>
    <t>GE-22-17</t>
  </si>
  <si>
    <t>GE-22-09</t>
  </si>
  <si>
    <t>GE-22-08</t>
  </si>
  <si>
    <t>GE-22-07</t>
  </si>
  <si>
    <t>GE-22-06</t>
  </si>
  <si>
    <t>GE-22-05</t>
  </si>
  <si>
    <t>GE-22-04</t>
  </si>
  <si>
    <t>GE-22-03</t>
  </si>
  <si>
    <t>GE-22-02</t>
  </si>
  <si>
    <t>GE-22-01</t>
  </si>
  <si>
    <t>GE-22-18</t>
  </si>
  <si>
    <t>GE-22-19</t>
  </si>
  <si>
    <t>23层</t>
  </si>
  <si>
    <t>GW-23-36</t>
  </si>
  <si>
    <t>GW-23-01</t>
  </si>
  <si>
    <t>GW-23-02</t>
  </si>
  <si>
    <t>GW-23-03</t>
  </si>
  <si>
    <t>GW-23-04</t>
  </si>
  <si>
    <t>GW-23-05</t>
  </si>
  <si>
    <t>GW-23-06</t>
  </si>
  <si>
    <t>GW-23-07</t>
  </si>
  <si>
    <t>GW-23-08</t>
  </si>
  <si>
    <t>GW-23-09</t>
  </si>
  <si>
    <t>GW-23-10</t>
  </si>
  <si>
    <t>GW-23-11</t>
  </si>
  <si>
    <t>GW-23-12</t>
  </si>
  <si>
    <t>GW-23-13</t>
  </si>
  <si>
    <t>GW-23-14</t>
  </si>
  <si>
    <t>GW-23-15</t>
  </si>
  <si>
    <t>GW-23-16</t>
  </si>
  <si>
    <t>GW-23-17</t>
  </si>
  <si>
    <t>GW-23-18</t>
  </si>
  <si>
    <t>GW-23-19</t>
  </si>
  <si>
    <t>GW-23-27</t>
  </si>
  <si>
    <t>GW-23-28</t>
  </si>
  <si>
    <t>GW-23-29</t>
  </si>
  <si>
    <t>GW-23-30</t>
  </si>
  <si>
    <t>GW-23-31</t>
  </si>
  <si>
    <t>GW-23-32</t>
  </si>
  <si>
    <t>GE-23-27</t>
  </si>
  <si>
    <t>GE-23-28</t>
  </si>
  <si>
    <t>GE-23-29</t>
  </si>
  <si>
    <t>GE-23-31</t>
  </si>
  <si>
    <t>GE-23-32</t>
  </si>
  <si>
    <t>GE-23-33</t>
  </si>
  <si>
    <t>GE-23-36</t>
  </si>
  <si>
    <t>GE-23-10</t>
  </si>
  <si>
    <t>GE-23-11</t>
  </si>
  <si>
    <t>GE-23-12</t>
  </si>
  <si>
    <t>GE-23-13</t>
  </si>
  <si>
    <t>GE-23-14</t>
  </si>
  <si>
    <t>GE-23-15</t>
  </si>
  <si>
    <t>GE-23-16</t>
  </si>
  <si>
    <t>GE-23-17</t>
  </si>
  <si>
    <t>GE-23-09</t>
  </si>
  <si>
    <t>GE-23-08</t>
  </si>
  <si>
    <t>GE-23-07</t>
  </si>
  <si>
    <t>GE-23-06</t>
  </si>
  <si>
    <t>GE-23-05</t>
  </si>
  <si>
    <t>GE-23-04</t>
  </si>
  <si>
    <t>GE-23-03</t>
  </si>
  <si>
    <t>GE-23-02</t>
  </si>
  <si>
    <t>GE-23-01</t>
  </si>
  <si>
    <t>GE-23-18</t>
  </si>
  <si>
    <t>GE-23-19</t>
  </si>
  <si>
    <t>培训用房</t>
  </si>
  <si>
    <t>F-1-09</t>
  </si>
  <si>
    <t>F-1-10</t>
  </si>
  <si>
    <t>F-1-11</t>
  </si>
  <si>
    <t>F-1-12</t>
  </si>
  <si>
    <t>会议服务间</t>
  </si>
  <si>
    <t>F-1-13</t>
  </si>
  <si>
    <t>F-1-15</t>
  </si>
  <si>
    <t>F-1-16</t>
  </si>
  <si>
    <t>F-1-17</t>
  </si>
  <si>
    <t>F-1-18</t>
  </si>
  <si>
    <t>F-1-19</t>
  </si>
  <si>
    <t>庭院外走道</t>
  </si>
  <si>
    <t>医疗用房入口门厅</t>
  </si>
  <si>
    <t>集中餐厅</t>
  </si>
  <si>
    <t>F-2-01</t>
  </si>
  <si>
    <t>庭院上方走廊</t>
  </si>
  <si>
    <t>公共走廊</t>
  </si>
  <si>
    <t>后勤综合用房上方（C-F轴）</t>
  </si>
  <si>
    <t>后勤综合用房上方（2-7轴）</t>
  </si>
  <si>
    <t>男淋浴</t>
  </si>
  <si>
    <t>女淋浴</t>
  </si>
  <si>
    <t>F2-3-02~06</t>
  </si>
  <si>
    <t>F2-3-09~11</t>
  </si>
  <si>
    <t>集中餐厅2</t>
  </si>
  <si>
    <t>F1-3-01</t>
  </si>
  <si>
    <t>洗衣房</t>
  </si>
  <si>
    <t>F3-4-01</t>
  </si>
  <si>
    <t>值班室B-2</t>
  </si>
  <si>
    <t>F3-4-03</t>
  </si>
  <si>
    <t>值班室B-1</t>
  </si>
  <si>
    <t>F3-4-04</t>
  </si>
  <si>
    <t>F3-4-05</t>
  </si>
  <si>
    <t>F3-4-06</t>
  </si>
  <si>
    <t>F3-4-07</t>
  </si>
  <si>
    <t>F3-4-08</t>
  </si>
  <si>
    <t>F3-4-09</t>
  </si>
  <si>
    <t>值班室B-3</t>
  </si>
  <si>
    <t>F3-4-10</t>
  </si>
  <si>
    <t>值班室B-4</t>
  </si>
  <si>
    <t>F3-4-11</t>
  </si>
  <si>
    <t>自习室</t>
  </si>
  <si>
    <t>F3-4-22</t>
  </si>
  <si>
    <t>值班室A-4</t>
  </si>
  <si>
    <t>F3-4-21</t>
  </si>
  <si>
    <t>值班室A-2</t>
  </si>
  <si>
    <t>F3-4-20</t>
  </si>
  <si>
    <t>值班室A-1</t>
  </si>
  <si>
    <t>F3-4-19</t>
  </si>
  <si>
    <t>F3-4-18</t>
  </si>
  <si>
    <t>F3-4-17</t>
  </si>
  <si>
    <t>F3-4-16</t>
  </si>
  <si>
    <t>F3-4-15</t>
  </si>
  <si>
    <t>F3-4-14</t>
  </si>
  <si>
    <t>F3-4-13</t>
  </si>
  <si>
    <t>值班室A-3</t>
  </si>
  <si>
    <t>F3-4-12</t>
  </si>
  <si>
    <t>F2-4-01</t>
  </si>
  <si>
    <t>F2-4-02~09</t>
  </si>
  <si>
    <t>值班室3/自习室</t>
  </si>
  <si>
    <t>F2-4-12~18</t>
  </si>
  <si>
    <t>餐厅包间</t>
  </si>
  <si>
    <t>F1-4-01</t>
  </si>
  <si>
    <t>F1-4-03</t>
  </si>
  <si>
    <t>F1-4-06</t>
  </si>
  <si>
    <t>自助餐厅</t>
  </si>
  <si>
    <t>货梯前厅</t>
  </si>
  <si>
    <t>电梯前厅</t>
  </si>
  <si>
    <t>工具间</t>
  </si>
  <si>
    <t>F3-5-01</t>
  </si>
  <si>
    <t>F3-5-03</t>
  </si>
  <si>
    <t>F3-5-04</t>
  </si>
  <si>
    <t>F3-5-05</t>
  </si>
  <si>
    <t>F3-5-06</t>
  </si>
  <si>
    <t>F3-5-07</t>
  </si>
  <si>
    <t>F3-5-08</t>
  </si>
  <si>
    <t>F3-5-09</t>
  </si>
  <si>
    <t>F3-5-10</t>
  </si>
  <si>
    <t>F3-5-11</t>
  </si>
  <si>
    <t>F3-5-22</t>
  </si>
  <si>
    <t>F3-5-21</t>
  </si>
  <si>
    <t>F3-5-20</t>
  </si>
  <si>
    <t>F3-5-19</t>
  </si>
  <si>
    <t>F3-5-18</t>
  </si>
  <si>
    <t>F3-5-17</t>
  </si>
  <si>
    <t>F3-5-16</t>
  </si>
  <si>
    <t>F3-5-15</t>
  </si>
  <si>
    <t>F3-5-14</t>
  </si>
  <si>
    <t>F3-5-13</t>
  </si>
  <si>
    <t>F3-5-12</t>
  </si>
  <si>
    <t>F2-5-01</t>
  </si>
  <si>
    <t>F2-5-02~09</t>
  </si>
  <si>
    <t>F2-5-12~18</t>
  </si>
  <si>
    <t>接待室</t>
  </si>
  <si>
    <t>F1-5-14</t>
  </si>
  <si>
    <t>F1-5-18</t>
  </si>
  <si>
    <t>F3-6-01</t>
  </si>
  <si>
    <t>F3-6-03</t>
  </si>
  <si>
    <t>F3-6-04</t>
  </si>
  <si>
    <t>F3-6-05</t>
  </si>
  <si>
    <t>F3-6-06</t>
  </si>
  <si>
    <t>F3-6-07</t>
  </si>
  <si>
    <t>F3-6-08</t>
  </si>
  <si>
    <t>F3-6-09</t>
  </si>
  <si>
    <t>F3-6-10</t>
  </si>
  <si>
    <t>F3-6-11</t>
  </si>
  <si>
    <t>F3-6-22</t>
  </si>
  <si>
    <t>F3-6-21</t>
  </si>
  <si>
    <t>F3-6-20</t>
  </si>
  <si>
    <t>F3-6-19</t>
  </si>
  <si>
    <t>F3-6-18</t>
  </si>
  <si>
    <t>F3-6-17</t>
  </si>
  <si>
    <t>F3-6-16</t>
  </si>
  <si>
    <t>F3-6-15</t>
  </si>
  <si>
    <t>F3-6-14</t>
  </si>
  <si>
    <t>F3-6-13</t>
  </si>
  <si>
    <t>F3-6-12</t>
  </si>
  <si>
    <t>F2-6-01</t>
  </si>
  <si>
    <t>F2-6-02~09</t>
  </si>
  <si>
    <t>F2-6-12~18</t>
  </si>
  <si>
    <t>F1-6-16</t>
  </si>
  <si>
    <t>F3-7-01</t>
  </si>
  <si>
    <t>F3-7-03</t>
  </si>
  <si>
    <t>F3-7-04</t>
  </si>
  <si>
    <t>F3-7-05</t>
  </si>
  <si>
    <t>F3-7-06</t>
  </si>
  <si>
    <t>F3-7-07</t>
  </si>
  <si>
    <t>F3-7-08</t>
  </si>
  <si>
    <t>F3-7-09</t>
  </si>
  <si>
    <t>F3-7-10</t>
  </si>
  <si>
    <t>F3-7-11</t>
  </si>
  <si>
    <t>F3-7-22</t>
  </si>
  <si>
    <t>F3-7-21</t>
  </si>
  <si>
    <t>F3-7-20</t>
  </si>
  <si>
    <t>F3-7-19</t>
  </si>
  <si>
    <t>F3-7-18</t>
  </si>
  <si>
    <t>F3-7-17</t>
  </si>
  <si>
    <t>F3-7-16</t>
  </si>
  <si>
    <t>F3-7-15</t>
  </si>
  <si>
    <t>F3-7-14</t>
  </si>
  <si>
    <t>F3-7-13</t>
  </si>
  <si>
    <t>F3-7-12</t>
  </si>
  <si>
    <t>F2-7-01</t>
  </si>
  <si>
    <t>F2-7-02~09</t>
  </si>
  <si>
    <t>F2-7-11</t>
  </si>
  <si>
    <t>F2-7-12~18</t>
  </si>
  <si>
    <t>接待室A</t>
  </si>
  <si>
    <t>接待室C</t>
  </si>
  <si>
    <t>F1-7-19</t>
  </si>
  <si>
    <t>F3-8-01</t>
  </si>
  <si>
    <t>研究工作室B-2</t>
  </si>
  <si>
    <t>F3-8-03</t>
  </si>
  <si>
    <t>研究工作室B-1</t>
  </si>
  <si>
    <t>F3-8-04</t>
  </si>
  <si>
    <t>F3-8-05</t>
  </si>
  <si>
    <t>F3-8-06</t>
  </si>
  <si>
    <t>F3-8-07</t>
  </si>
  <si>
    <t>F3-8-08</t>
  </si>
  <si>
    <t>F3-8-09</t>
  </si>
  <si>
    <t>研究工作室B-3</t>
  </si>
  <si>
    <t>F3-8-10</t>
  </si>
  <si>
    <t>研究工作室B-4</t>
  </si>
  <si>
    <t>F3-8-11</t>
  </si>
  <si>
    <t>研究工作室C</t>
  </si>
  <si>
    <t>F3-8-22</t>
  </si>
  <si>
    <t>F3-8-21</t>
  </si>
  <si>
    <t>F3-8-20</t>
  </si>
  <si>
    <t>F3-8-19</t>
  </si>
  <si>
    <t>F3-8-18</t>
  </si>
  <si>
    <t>F3-8-17</t>
  </si>
  <si>
    <t>F3-8-16</t>
  </si>
  <si>
    <t>F3-8-15</t>
  </si>
  <si>
    <t>F3-8-14</t>
  </si>
  <si>
    <t>F3-8-13</t>
  </si>
  <si>
    <t>F3-8-12</t>
  </si>
  <si>
    <t>F2-8-01</t>
  </si>
  <si>
    <t>F2-8-02~07</t>
  </si>
  <si>
    <t>F2-8-08</t>
  </si>
  <si>
    <t>F2-8-09</t>
  </si>
  <si>
    <t>F2-8-10~12</t>
  </si>
  <si>
    <t>F2-8-13</t>
  </si>
  <si>
    <t>轨道</t>
  </si>
  <si>
    <t>附表2-1窗帘汇总表</t>
  </si>
  <si>
    <t>总价（元）</t>
  </si>
  <si>
    <t>卷帘（百叶）</t>
  </si>
  <si>
    <t>平方米</t>
  </si>
  <si>
    <r>
      <rPr>
        <b/>
        <sz val="14"/>
        <color theme="1"/>
        <rFont val="宋体"/>
        <charset val="134"/>
      </rPr>
      <t>办公家具配置标准</t>
    </r>
  </si>
  <si>
    <r>
      <rPr>
        <b/>
        <sz val="12"/>
        <color theme="1"/>
        <rFont val="宋体"/>
        <charset val="134"/>
      </rPr>
      <t>序号</t>
    </r>
  </si>
  <si>
    <r>
      <rPr>
        <b/>
        <sz val="12"/>
        <color theme="1"/>
        <rFont val="宋体"/>
        <charset val="134"/>
      </rPr>
      <t>设备名称</t>
    </r>
  </si>
  <si>
    <r>
      <rPr>
        <b/>
        <sz val="12"/>
        <color theme="1"/>
        <rFont val="宋体"/>
        <charset val="134"/>
      </rPr>
      <t>数量</t>
    </r>
  </si>
  <si>
    <r>
      <rPr>
        <b/>
        <sz val="12"/>
        <color theme="1"/>
        <rFont val="宋体"/>
        <charset val="134"/>
      </rPr>
      <t>单位</t>
    </r>
  </si>
  <si>
    <r>
      <rPr>
        <b/>
        <sz val="12"/>
        <color theme="1"/>
        <rFont val="宋体"/>
        <charset val="134"/>
      </rPr>
      <t>参考规格</t>
    </r>
  </si>
  <si>
    <r>
      <rPr>
        <b/>
        <sz val="12"/>
        <color theme="1"/>
        <rFont val="宋体"/>
        <charset val="134"/>
      </rPr>
      <t>配置标准</t>
    </r>
  </si>
  <si>
    <r>
      <rPr>
        <b/>
        <sz val="12"/>
        <color theme="1"/>
        <rFont val="宋体"/>
        <charset val="134"/>
      </rPr>
      <t>单价上限（元）</t>
    </r>
  </si>
  <si>
    <r>
      <rPr>
        <b/>
        <sz val="12"/>
        <color theme="1"/>
        <rFont val="宋体"/>
        <charset val="134"/>
      </rPr>
      <t>备注</t>
    </r>
  </si>
  <si>
    <r>
      <rPr>
        <b/>
        <sz val="12"/>
        <color theme="1"/>
        <rFont val="宋体"/>
        <charset val="134"/>
      </rPr>
      <t>一</t>
    </r>
  </si>
  <si>
    <r>
      <rPr>
        <b/>
        <sz val="12"/>
        <color theme="1"/>
        <rFont val="宋体"/>
        <charset val="134"/>
      </rPr>
      <t>办公室</t>
    </r>
  </si>
  <si>
    <r>
      <rPr>
        <sz val="12"/>
        <color theme="1"/>
        <rFont val="宋体"/>
        <charset val="134"/>
      </rPr>
      <t>（一）</t>
    </r>
  </si>
  <si>
    <r>
      <rPr>
        <sz val="12"/>
        <color theme="1"/>
        <rFont val="宋体"/>
        <charset val="134"/>
      </rPr>
      <t>基本配置</t>
    </r>
  </si>
  <si>
    <r>
      <rPr>
        <sz val="12"/>
        <color theme="1"/>
        <rFont val="宋体"/>
        <charset val="134"/>
      </rPr>
      <t>局级人员</t>
    </r>
  </si>
  <si>
    <r>
      <rPr>
        <sz val="12"/>
        <color theme="1"/>
        <rFont val="宋体"/>
        <charset val="134"/>
      </rPr>
      <t>办公桌（含副台和副柜）</t>
    </r>
  </si>
  <si>
    <r>
      <rPr>
        <sz val="12"/>
        <color theme="1"/>
        <rFont val="宋体"/>
        <charset val="134"/>
      </rPr>
      <t>张</t>
    </r>
  </si>
  <si>
    <r>
      <rPr>
        <b/>
        <sz val="11"/>
        <color theme="1"/>
        <rFont val="宋体"/>
        <charset val="134"/>
      </rPr>
      <t>办公桌主台：</t>
    </r>
    <r>
      <rPr>
        <sz val="11"/>
        <color theme="1"/>
        <rFont val="宋体"/>
        <charset val="134"/>
      </rPr>
      <t>长</t>
    </r>
    <r>
      <rPr>
        <sz val="11"/>
        <color theme="1"/>
        <rFont val="Times New Roman"/>
        <charset val="134"/>
      </rPr>
      <t xml:space="preserve"> 2.2 </t>
    </r>
    <r>
      <rPr>
        <sz val="11"/>
        <color theme="1"/>
        <rFont val="宋体"/>
        <charset val="134"/>
      </rPr>
      <t>米，宽</t>
    </r>
    <r>
      <rPr>
        <sz val="11"/>
        <color theme="1"/>
        <rFont val="Times New Roman"/>
        <charset val="134"/>
      </rPr>
      <t xml:space="preserve"> 1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副台：</t>
    </r>
    <r>
      <rPr>
        <sz val="11"/>
        <color theme="1"/>
        <rFont val="宋体"/>
        <charset val="134"/>
      </rPr>
      <t>长</t>
    </r>
    <r>
      <rPr>
        <sz val="11"/>
        <color theme="1"/>
        <rFont val="Times New Roman"/>
        <charset val="134"/>
      </rPr>
      <t xml:space="preserve"> 1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</si>
  <si>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2"/>
        <color theme="1"/>
        <rFont val="宋体"/>
        <charset val="134"/>
      </rPr>
      <t>每人可配置</t>
    </r>
    <r>
      <rPr>
        <sz val="12"/>
        <color theme="1"/>
        <rFont val="Times New Roman"/>
        <charset val="134"/>
      </rPr>
      <t xml:space="preserve"> 1 </t>
    </r>
    <r>
      <rPr>
        <sz val="12"/>
        <color theme="1"/>
        <rFont val="宋体"/>
        <charset val="134"/>
      </rPr>
      <t>张</t>
    </r>
  </si>
  <si>
    <r>
      <rPr>
        <sz val="11"/>
        <color theme="1"/>
        <rFont val="宋体"/>
        <charset val="134"/>
      </rPr>
      <t>整套总额上限</t>
    </r>
    <r>
      <rPr>
        <sz val="11"/>
        <color theme="1"/>
        <rFont val="Times New Roman"/>
        <charset val="134"/>
      </rPr>
      <t>10000</t>
    </r>
    <r>
      <rPr>
        <sz val="11"/>
        <color theme="1"/>
        <rFont val="宋体"/>
        <charset val="134"/>
      </rPr>
      <t>元</t>
    </r>
  </si>
  <si>
    <r>
      <rPr>
        <sz val="12"/>
        <color theme="1"/>
        <rFont val="宋体"/>
        <charset val="134"/>
      </rPr>
      <t>办公椅</t>
    </r>
  </si>
  <si>
    <r>
      <rPr>
        <sz val="12"/>
        <color theme="1"/>
        <rFont val="宋体"/>
        <charset val="134"/>
      </rPr>
      <t>桌前椅</t>
    </r>
  </si>
  <si>
    <r>
      <rPr>
        <sz val="12"/>
        <color theme="1"/>
        <rFont val="宋体"/>
        <charset val="134"/>
      </rPr>
      <t>每人可配置</t>
    </r>
    <r>
      <rPr>
        <sz val="12"/>
        <color theme="1"/>
        <rFont val="Times New Roman"/>
        <charset val="134"/>
      </rPr>
      <t xml:space="preserve"> 2 </t>
    </r>
    <r>
      <rPr>
        <sz val="12"/>
        <color theme="1"/>
        <rFont val="宋体"/>
        <charset val="134"/>
      </rPr>
      <t>张</t>
    </r>
  </si>
  <si>
    <r>
      <rPr>
        <sz val="12"/>
        <color theme="1"/>
        <rFont val="宋体"/>
        <charset val="134"/>
      </rPr>
      <t>处级人员</t>
    </r>
  </si>
  <si>
    <r>
      <rPr>
        <b/>
        <sz val="11"/>
        <color theme="1"/>
        <rFont val="宋体"/>
        <charset val="134"/>
      </rPr>
      <t>办公桌主台：</t>
    </r>
    <r>
      <rPr>
        <sz val="11"/>
        <color theme="1"/>
        <rFont val="宋体"/>
        <charset val="134"/>
      </rPr>
      <t>长</t>
    </r>
    <r>
      <rPr>
        <sz val="11"/>
        <color theme="1"/>
        <rFont val="Times New Roman"/>
        <charset val="134"/>
      </rPr>
      <t xml:space="preserve"> 1.8 </t>
    </r>
    <r>
      <rPr>
        <sz val="11"/>
        <color theme="1"/>
        <rFont val="宋体"/>
        <charset val="134"/>
      </rPr>
      <t>米，宽</t>
    </r>
    <r>
      <rPr>
        <sz val="11"/>
        <color theme="1"/>
        <rFont val="Times New Roman"/>
        <charset val="134"/>
      </rPr>
      <t xml:space="preserve"> 0.9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副台：</t>
    </r>
    <r>
      <rPr>
        <sz val="11"/>
        <color theme="1"/>
        <rFont val="宋体"/>
        <charset val="134"/>
      </rPr>
      <t>长</t>
    </r>
    <r>
      <rPr>
        <sz val="11"/>
        <color theme="1"/>
        <rFont val="Times New Roman"/>
        <charset val="134"/>
      </rPr>
      <t xml:space="preserve"> 0.9 </t>
    </r>
    <r>
      <rPr>
        <sz val="11"/>
        <color theme="1"/>
        <rFont val="宋体"/>
        <charset val="134"/>
      </rPr>
      <t>米，宽</t>
    </r>
    <r>
      <rPr>
        <sz val="11"/>
        <color theme="1"/>
        <rFont val="Times New Roman"/>
        <charset val="134"/>
      </rPr>
      <t xml:space="preserve"> 0.55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0.62 </t>
    </r>
    <r>
      <rPr>
        <sz val="11"/>
        <color theme="1"/>
        <rFont val="宋体"/>
        <charset val="134"/>
      </rPr>
      <t>米。</t>
    </r>
  </si>
  <si>
    <r>
      <rPr>
        <sz val="11"/>
        <color theme="1"/>
        <rFont val="宋体"/>
        <charset val="134"/>
      </rPr>
      <t>整套总额上限</t>
    </r>
    <r>
      <rPr>
        <sz val="11"/>
        <color theme="1"/>
        <rFont val="Times New Roman"/>
        <charset val="134"/>
      </rPr>
      <t>7350</t>
    </r>
    <r>
      <rPr>
        <sz val="11"/>
        <color theme="1"/>
        <rFont val="宋体"/>
        <charset val="134"/>
      </rPr>
      <t>元</t>
    </r>
  </si>
  <si>
    <r>
      <rPr>
        <sz val="12"/>
        <color theme="1"/>
        <rFont val="宋体"/>
        <charset val="134"/>
      </rPr>
      <t>科级及以下人员</t>
    </r>
  </si>
  <si>
    <r>
      <rPr>
        <sz val="12"/>
        <color theme="1"/>
        <rFont val="宋体"/>
        <charset val="134"/>
      </rPr>
      <t>办公桌或卡座</t>
    </r>
  </si>
  <si>
    <r>
      <rPr>
        <b/>
        <sz val="11"/>
        <color theme="1"/>
        <rFont val="宋体"/>
        <charset val="134"/>
      </rPr>
      <t>办公桌主台：</t>
    </r>
    <r>
      <rPr>
        <sz val="11"/>
        <color theme="1"/>
        <rFont val="宋体"/>
        <charset val="134"/>
      </rPr>
      <t>长</t>
    </r>
    <r>
      <rPr>
        <sz val="11"/>
        <color theme="1"/>
        <rFont val="Times New Roman"/>
        <charset val="134"/>
      </rPr>
      <t xml:space="preserve"> 1.4 </t>
    </r>
    <r>
      <rPr>
        <sz val="11"/>
        <color theme="1"/>
        <rFont val="宋体"/>
        <charset val="134"/>
      </rPr>
      <t>米，宽</t>
    </r>
    <r>
      <rPr>
        <sz val="11"/>
        <color theme="1"/>
        <rFont val="Times New Roman"/>
        <charset val="134"/>
      </rPr>
      <t xml:space="preserve"> 0.8 </t>
    </r>
    <r>
      <rPr>
        <sz val="11"/>
        <color theme="1"/>
        <rFont val="宋体"/>
        <charset val="134"/>
      </rPr>
      <t>米，高</t>
    </r>
    <r>
      <rPr>
        <sz val="11"/>
        <color theme="1"/>
        <rFont val="Times New Roman"/>
        <charset val="134"/>
      </rPr>
      <t xml:space="preserve"> 0.76 </t>
    </r>
    <r>
      <rPr>
        <sz val="11"/>
        <color theme="1"/>
        <rFont val="宋体"/>
        <charset val="134"/>
      </rPr>
      <t xml:space="preserve">米；
</t>
    </r>
    <r>
      <rPr>
        <b/>
        <sz val="11"/>
        <color theme="1"/>
        <rFont val="宋体"/>
        <charset val="134"/>
      </rPr>
      <t>卡座：</t>
    </r>
    <r>
      <rPr>
        <sz val="11"/>
        <color theme="1"/>
        <rFont val="宋体"/>
        <charset val="134"/>
      </rPr>
      <t>长</t>
    </r>
    <r>
      <rPr>
        <sz val="11"/>
        <color theme="1"/>
        <rFont val="Times New Roman"/>
        <charset val="134"/>
      </rPr>
      <t xml:space="preserve"> 1.6 </t>
    </r>
    <r>
      <rPr>
        <sz val="11"/>
        <color theme="1"/>
        <rFont val="宋体"/>
        <charset val="134"/>
      </rPr>
      <t>米，宽</t>
    </r>
    <r>
      <rPr>
        <sz val="11"/>
        <color theme="1"/>
        <rFont val="Times New Roman"/>
        <charset val="134"/>
      </rPr>
      <t xml:space="preserve"> 1.6 </t>
    </r>
    <r>
      <rPr>
        <sz val="11"/>
        <color theme="1"/>
        <rFont val="宋体"/>
        <charset val="134"/>
      </rPr>
      <t>米，高</t>
    </r>
    <r>
      <rPr>
        <sz val="11"/>
        <color theme="1"/>
        <rFont val="Times New Roman"/>
        <charset val="134"/>
      </rPr>
      <t xml:space="preserve"> 1.2 </t>
    </r>
    <r>
      <rPr>
        <sz val="11"/>
        <color theme="1"/>
        <rFont val="宋体"/>
        <charset val="134"/>
      </rPr>
      <t xml:space="preserve">米；
</t>
    </r>
    <r>
      <rPr>
        <b/>
        <sz val="11"/>
        <color theme="1"/>
        <rFont val="宋体"/>
        <charset val="134"/>
      </rPr>
      <t>副柜</t>
    </r>
    <r>
      <rPr>
        <sz val="11"/>
        <color theme="1"/>
        <rFont val="宋体"/>
        <charset val="134"/>
      </rPr>
      <t>：长</t>
    </r>
    <r>
      <rPr>
        <sz val="11"/>
        <color theme="1"/>
        <rFont val="Times New Roman"/>
        <charset val="134"/>
      </rPr>
      <t xml:space="preserve"> 0.48 </t>
    </r>
    <r>
      <rPr>
        <sz val="11"/>
        <color theme="1"/>
        <rFont val="宋体"/>
        <charset val="134"/>
      </rPr>
      <t>米，宽</t>
    </r>
    <r>
      <rPr>
        <sz val="11"/>
        <color theme="1"/>
        <rFont val="Times New Roman"/>
        <charset val="134"/>
      </rPr>
      <t xml:space="preserve"> 0.4 </t>
    </r>
    <r>
      <rPr>
        <sz val="11"/>
        <color theme="1"/>
        <rFont val="宋体"/>
        <charset val="134"/>
      </rPr>
      <t>米，高</t>
    </r>
    <r>
      <rPr>
        <sz val="11"/>
        <color theme="1"/>
        <rFont val="Times New Roman"/>
        <charset val="134"/>
      </rPr>
      <t xml:space="preserve"> 0.6 </t>
    </r>
    <r>
      <rPr>
        <sz val="11"/>
        <color theme="1"/>
        <rFont val="宋体"/>
        <charset val="134"/>
      </rPr>
      <t>米。</t>
    </r>
  </si>
  <si>
    <r>
      <rPr>
        <sz val="11"/>
        <color theme="1"/>
        <rFont val="宋体"/>
        <charset val="134"/>
      </rPr>
      <t>整套总额上限</t>
    </r>
    <r>
      <rPr>
        <sz val="11"/>
        <color theme="1"/>
        <rFont val="Times New Roman"/>
        <charset val="134"/>
      </rPr>
      <t>5320</t>
    </r>
    <r>
      <rPr>
        <sz val="11"/>
        <color theme="1"/>
        <rFont val="宋体"/>
        <charset val="134"/>
      </rPr>
      <t>元</t>
    </r>
  </si>
  <si>
    <r>
      <rPr>
        <sz val="12"/>
        <color theme="1"/>
        <rFont val="宋体"/>
        <charset val="134"/>
      </rPr>
      <t>（二）</t>
    </r>
  </si>
  <si>
    <r>
      <rPr>
        <sz val="12"/>
        <color theme="1"/>
        <rFont val="宋体"/>
        <charset val="134"/>
      </rPr>
      <t>公共配置</t>
    </r>
  </si>
  <si>
    <r>
      <rPr>
        <sz val="12"/>
        <color theme="1"/>
        <rFont val="宋体"/>
        <charset val="134"/>
      </rPr>
      <t>沙发（单人和三人沙发）</t>
    </r>
  </si>
  <si>
    <r>
      <rPr>
        <sz val="12"/>
        <color theme="1"/>
        <rFont val="宋体"/>
        <charset val="134"/>
      </rPr>
      <t>套</t>
    </r>
  </si>
  <si>
    <r>
      <rPr>
        <sz val="12"/>
        <color theme="1"/>
        <rFont val="宋体"/>
        <charset val="134"/>
      </rPr>
      <t>每间办公室可配置</t>
    </r>
    <r>
      <rPr>
        <sz val="12"/>
        <color theme="1"/>
        <rFont val="Times New Roman"/>
        <charset val="134"/>
      </rPr>
      <t xml:space="preserve"> 1</t>
    </r>
    <r>
      <rPr>
        <sz val="12"/>
        <color theme="1"/>
        <rFont val="宋体"/>
        <charset val="134"/>
      </rPr>
      <t>套</t>
    </r>
  </si>
  <si>
    <r>
      <rPr>
        <sz val="11"/>
        <color theme="1"/>
        <rFont val="宋体"/>
        <charset val="134"/>
      </rPr>
      <t>办公室面积≤</t>
    </r>
    <r>
      <rPr>
        <sz val="11"/>
        <color theme="1"/>
        <rFont val="Times New Roman"/>
        <charset val="134"/>
      </rPr>
      <t>18</t>
    </r>
    <r>
      <rPr>
        <sz val="11"/>
        <color theme="1"/>
        <rFont val="宋体"/>
        <charset val="134"/>
      </rPr>
      <t>平方米，不超</t>
    </r>
    <r>
      <rPr>
        <sz val="11"/>
        <color theme="1"/>
        <rFont val="Times New Roman"/>
        <charset val="134"/>
      </rPr>
      <t xml:space="preserve">12000 </t>
    </r>
    <r>
      <rPr>
        <sz val="11"/>
        <color theme="1"/>
        <rFont val="宋体"/>
        <charset val="134"/>
      </rPr>
      <t>元；</t>
    </r>
    <r>
      <rPr>
        <sz val="11"/>
        <color theme="1"/>
        <rFont val="Times New Roman"/>
        <charset val="134"/>
      </rPr>
      <t xml:space="preserve">18 </t>
    </r>
    <r>
      <rPr>
        <sz val="11"/>
        <color theme="1"/>
        <rFont val="宋体"/>
        <charset val="134"/>
      </rPr>
      <t>平方米＜面积≤</t>
    </r>
    <r>
      <rPr>
        <sz val="11"/>
        <color theme="1"/>
        <rFont val="Times New Roman"/>
        <charset val="134"/>
      </rPr>
      <t xml:space="preserve">24 </t>
    </r>
    <r>
      <rPr>
        <sz val="11"/>
        <color theme="1"/>
        <rFont val="宋体"/>
        <charset val="134"/>
      </rPr>
      <t>平方米，不超</t>
    </r>
    <r>
      <rPr>
        <sz val="11"/>
        <color theme="1"/>
        <rFont val="Times New Roman"/>
        <charset val="134"/>
      </rPr>
      <t xml:space="preserve"> 18000</t>
    </r>
    <r>
      <rPr>
        <sz val="11"/>
        <color theme="1"/>
        <rFont val="宋体"/>
        <charset val="134"/>
      </rPr>
      <t>元；</t>
    </r>
    <r>
      <rPr>
        <sz val="11"/>
        <color theme="1"/>
        <rFont val="Times New Roman"/>
        <charset val="134"/>
      </rPr>
      <t xml:space="preserve">24 </t>
    </r>
    <r>
      <rPr>
        <sz val="11"/>
        <color theme="1"/>
        <rFont val="宋体"/>
        <charset val="134"/>
      </rPr>
      <t>平方米＜面积≤</t>
    </r>
    <r>
      <rPr>
        <sz val="11"/>
        <color theme="1"/>
        <rFont val="Times New Roman"/>
        <charset val="134"/>
      </rPr>
      <t xml:space="preserve">30 </t>
    </r>
    <r>
      <rPr>
        <sz val="11"/>
        <color theme="1"/>
        <rFont val="宋体"/>
        <charset val="134"/>
      </rPr>
      <t>平方米，不超</t>
    </r>
    <r>
      <rPr>
        <sz val="11"/>
        <color theme="1"/>
        <rFont val="Times New Roman"/>
        <charset val="134"/>
      </rPr>
      <t xml:space="preserve"> 24000 </t>
    </r>
    <r>
      <rPr>
        <sz val="11"/>
        <color theme="1"/>
        <rFont val="宋体"/>
        <charset val="134"/>
      </rPr>
      <t>元；面积＞</t>
    </r>
    <r>
      <rPr>
        <sz val="11"/>
        <color theme="1"/>
        <rFont val="Times New Roman"/>
        <charset val="134"/>
      </rPr>
      <t xml:space="preserve">30 </t>
    </r>
    <r>
      <rPr>
        <sz val="11"/>
        <color theme="1"/>
        <rFont val="宋体"/>
        <charset val="134"/>
      </rPr>
      <t>平方米，按需配置。</t>
    </r>
  </si>
  <si>
    <r>
      <rPr>
        <sz val="12"/>
        <color theme="1"/>
        <rFont val="宋体"/>
        <charset val="134"/>
      </rPr>
      <t>茶几</t>
    </r>
  </si>
  <si>
    <r>
      <rPr>
        <sz val="12"/>
        <color theme="1"/>
        <rFont val="宋体"/>
        <charset val="134"/>
      </rPr>
      <t>每间办公室可配置</t>
    </r>
    <r>
      <rPr>
        <sz val="12"/>
        <color theme="1"/>
        <rFont val="Times New Roman"/>
        <charset val="134"/>
      </rPr>
      <t xml:space="preserve"> 1 </t>
    </r>
    <r>
      <rPr>
        <sz val="12"/>
        <color theme="1"/>
        <rFont val="宋体"/>
        <charset val="134"/>
      </rPr>
      <t>个</t>
    </r>
  </si>
  <si>
    <r>
      <rPr>
        <sz val="12"/>
        <color theme="1"/>
        <rFont val="宋体"/>
        <charset val="134"/>
      </rPr>
      <t>茶水柜</t>
    </r>
  </si>
  <si>
    <r>
      <rPr>
        <sz val="12"/>
        <color theme="1"/>
        <rFont val="宋体"/>
        <charset val="134"/>
      </rPr>
      <t>个</t>
    </r>
  </si>
  <si>
    <r>
      <rPr>
        <sz val="12"/>
        <color theme="1"/>
        <rFont val="宋体"/>
        <charset val="134"/>
      </rPr>
      <t>文件柜</t>
    </r>
  </si>
  <si>
    <r>
      <rPr>
        <sz val="12"/>
        <color theme="1"/>
        <rFont val="宋体"/>
        <charset val="134"/>
      </rPr>
      <t>按需</t>
    </r>
  </si>
  <si>
    <r>
      <rPr>
        <sz val="12"/>
        <color theme="1"/>
        <rFont val="宋体"/>
        <charset val="134"/>
      </rPr>
      <t>根据办公室设计定员，不应超过</t>
    </r>
    <r>
      <rPr>
        <sz val="12"/>
        <color theme="1"/>
        <rFont val="Times New Roman"/>
        <charset val="134"/>
      </rPr>
      <t xml:space="preserve"> 1 </t>
    </r>
    <r>
      <rPr>
        <sz val="12"/>
        <color theme="1"/>
        <rFont val="宋体"/>
        <charset val="134"/>
      </rPr>
      <t>个</t>
    </r>
    <r>
      <rPr>
        <sz val="12"/>
        <color theme="1"/>
        <rFont val="Times New Roman"/>
        <charset val="134"/>
      </rPr>
      <t>/</t>
    </r>
    <r>
      <rPr>
        <sz val="12"/>
        <color theme="1"/>
        <rFont val="宋体"/>
        <charset val="134"/>
      </rPr>
      <t>人</t>
    </r>
  </si>
  <si>
    <r>
      <rPr>
        <sz val="12"/>
        <color theme="1"/>
        <rFont val="宋体"/>
        <charset val="134"/>
      </rPr>
      <t>书柜</t>
    </r>
  </si>
  <si>
    <r>
      <rPr>
        <sz val="12"/>
        <color theme="1"/>
        <rFont val="宋体"/>
        <charset val="134"/>
      </rPr>
      <t>保险柜</t>
    </r>
  </si>
  <si>
    <r>
      <rPr>
        <sz val="12"/>
        <color theme="1"/>
        <rFont val="宋体"/>
        <charset val="134"/>
      </rPr>
      <t>按需配置</t>
    </r>
  </si>
  <si>
    <r>
      <rPr>
        <sz val="12"/>
        <color theme="1"/>
        <rFont val="宋体"/>
        <charset val="134"/>
      </rPr>
      <t>普通椅</t>
    </r>
  </si>
  <si>
    <r>
      <rPr>
        <b/>
        <sz val="12"/>
        <color theme="1"/>
        <rFont val="宋体"/>
        <charset val="134"/>
      </rPr>
      <t>二</t>
    </r>
  </si>
  <si>
    <r>
      <rPr>
        <b/>
        <sz val="12"/>
        <color theme="1"/>
        <rFont val="宋体"/>
        <charset val="134"/>
      </rPr>
      <t>会议室</t>
    </r>
  </si>
  <si>
    <r>
      <rPr>
        <sz val="12"/>
        <color theme="1"/>
        <rFont val="宋体"/>
        <charset val="134"/>
      </rPr>
      <t>会议桌</t>
    </r>
  </si>
  <si>
    <r>
      <rPr>
        <sz val="12"/>
        <color theme="1"/>
        <rFont val="宋体"/>
        <charset val="134"/>
      </rPr>
      <t>小号</t>
    </r>
  </si>
  <si>
    <r>
      <rPr>
        <sz val="12"/>
        <color theme="1"/>
        <rFont val="宋体"/>
        <charset val="134"/>
      </rPr>
      <t>中号</t>
    </r>
  </si>
  <si>
    <r>
      <rPr>
        <sz val="12"/>
        <color theme="1"/>
        <rFont val="宋体"/>
        <charset val="134"/>
      </rPr>
      <t>大号</t>
    </r>
  </si>
  <si>
    <r>
      <rPr>
        <sz val="11"/>
        <color theme="1"/>
        <rFont val="Times New Roman"/>
        <charset val="134"/>
      </rPr>
      <t xml:space="preserve"> </t>
    </r>
    <r>
      <rPr>
        <sz val="11"/>
        <color theme="1"/>
        <rFont val="宋体"/>
        <charset val="134"/>
      </rPr>
      <t>长度超</t>
    </r>
    <r>
      <rPr>
        <sz val="11"/>
        <color theme="1"/>
        <rFont val="Times New Roman"/>
        <charset val="134"/>
      </rPr>
      <t>12</t>
    </r>
    <r>
      <rPr>
        <sz val="11"/>
        <color theme="1"/>
        <rFont val="宋体"/>
        <charset val="134"/>
      </rPr>
      <t>米部分</t>
    </r>
  </si>
  <si>
    <r>
      <rPr>
        <sz val="12"/>
        <color theme="1"/>
        <rFont val="Times New Roman"/>
        <charset val="134"/>
      </rPr>
      <t>20000+1500/</t>
    </r>
    <r>
      <rPr>
        <sz val="12"/>
        <color theme="1"/>
        <rFont val="宋体"/>
        <charset val="134"/>
      </rPr>
      <t>延米</t>
    </r>
  </si>
  <si>
    <r>
      <rPr>
        <sz val="12"/>
        <color theme="1"/>
        <rFont val="宋体"/>
        <charset val="134"/>
      </rPr>
      <t>主席台桌椅</t>
    </r>
  </si>
  <si>
    <r>
      <rPr>
        <sz val="12"/>
        <color theme="1"/>
        <rFont val="宋体"/>
        <charset val="134"/>
      </rPr>
      <t>整体式</t>
    </r>
  </si>
  <si>
    <r>
      <rPr>
        <sz val="11"/>
        <color theme="1"/>
        <rFont val="宋体"/>
        <charset val="134"/>
      </rPr>
      <t>长度超</t>
    </r>
    <r>
      <rPr>
        <sz val="11"/>
        <color theme="1"/>
        <rFont val="Times New Roman"/>
        <charset val="134"/>
      </rPr>
      <t>4</t>
    </r>
    <r>
      <rPr>
        <sz val="11"/>
        <color theme="1"/>
        <rFont val="宋体"/>
        <charset val="134"/>
      </rPr>
      <t>米部分</t>
    </r>
  </si>
  <si>
    <r>
      <rPr>
        <sz val="12"/>
        <color theme="1"/>
        <rFont val="Times New Roman"/>
        <charset val="134"/>
      </rPr>
      <t>12000+1500/</t>
    </r>
    <r>
      <rPr>
        <sz val="12"/>
        <color theme="1"/>
        <rFont val="宋体"/>
        <charset val="134"/>
      </rPr>
      <t>延米</t>
    </r>
  </si>
  <si>
    <r>
      <rPr>
        <sz val="12"/>
        <color theme="1"/>
        <rFont val="宋体"/>
        <charset val="134"/>
      </rPr>
      <t>拆分式</t>
    </r>
  </si>
  <si>
    <r>
      <rPr>
        <sz val="12"/>
        <color theme="1"/>
        <rFont val="宋体"/>
        <charset val="134"/>
      </rPr>
      <t>演讲台</t>
    </r>
  </si>
  <si>
    <r>
      <rPr>
        <sz val="12"/>
        <color theme="1"/>
        <rFont val="宋体"/>
        <charset val="134"/>
      </rPr>
      <t>会议椅</t>
    </r>
  </si>
  <si>
    <r>
      <rPr>
        <sz val="12"/>
        <color theme="1"/>
        <rFont val="宋体"/>
        <charset val="134"/>
      </rPr>
      <t>条形桌</t>
    </r>
  </si>
  <si>
    <r>
      <rPr>
        <sz val="11"/>
        <color theme="1"/>
        <rFont val="宋体"/>
        <charset val="134"/>
      </rPr>
      <t>长</t>
    </r>
    <r>
      <rPr>
        <sz val="11"/>
        <color theme="1"/>
        <rFont val="Times New Roman"/>
        <charset val="134"/>
      </rPr>
      <t>1.2×</t>
    </r>
    <r>
      <rPr>
        <sz val="11"/>
        <color theme="1"/>
        <rFont val="宋体"/>
        <charset val="134"/>
      </rPr>
      <t>宽</t>
    </r>
    <r>
      <rPr>
        <sz val="11"/>
        <color theme="1"/>
        <rFont val="Times New Roman"/>
        <charset val="134"/>
      </rPr>
      <t>0.4</t>
    </r>
  </si>
  <si>
    <r>
      <rPr>
        <sz val="11"/>
        <color theme="1"/>
        <rFont val="宋体"/>
        <charset val="134"/>
      </rPr>
      <t>长</t>
    </r>
    <r>
      <rPr>
        <sz val="11"/>
        <color theme="1"/>
        <rFont val="Times New Roman"/>
        <charset val="134"/>
      </rPr>
      <t>1.8×</t>
    </r>
    <r>
      <rPr>
        <sz val="11"/>
        <color theme="1"/>
        <rFont val="宋体"/>
        <charset val="134"/>
      </rPr>
      <t>宽</t>
    </r>
    <r>
      <rPr>
        <sz val="11"/>
        <color theme="1"/>
        <rFont val="Times New Roman"/>
        <charset val="134"/>
      </rPr>
      <t>0.4</t>
    </r>
  </si>
  <si>
    <r>
      <rPr>
        <sz val="12"/>
        <color theme="1"/>
        <rFont val="宋体"/>
        <charset val="134"/>
      </rPr>
      <t>折叠椅</t>
    </r>
  </si>
  <si>
    <r>
      <rPr>
        <b/>
        <sz val="12"/>
        <color theme="1"/>
        <rFont val="宋体"/>
        <charset val="134"/>
      </rPr>
      <t>三</t>
    </r>
  </si>
  <si>
    <r>
      <rPr>
        <b/>
        <sz val="12"/>
        <color theme="1"/>
        <rFont val="宋体"/>
        <charset val="134"/>
      </rPr>
      <t>接待室</t>
    </r>
  </si>
  <si>
    <r>
      <rPr>
        <sz val="12"/>
        <color theme="1"/>
        <rFont val="宋体"/>
        <charset val="134"/>
      </rPr>
      <t>组合沙（</t>
    </r>
    <r>
      <rPr>
        <sz val="12"/>
        <color theme="1"/>
        <rFont val="Times New Roman"/>
        <charset val="134"/>
      </rPr>
      <t>1+1+3</t>
    </r>
    <r>
      <rPr>
        <sz val="12"/>
        <color theme="1"/>
        <rFont val="宋体"/>
        <charset val="134"/>
      </rPr>
      <t>）</t>
    </r>
  </si>
  <si>
    <r>
      <rPr>
        <sz val="12"/>
        <color theme="1"/>
        <rFont val="宋体"/>
        <charset val="134"/>
      </rPr>
      <t>沙发</t>
    </r>
  </si>
  <si>
    <r>
      <rPr>
        <b/>
        <sz val="12"/>
        <color theme="1"/>
        <rFont val="宋体"/>
        <charset val="134"/>
      </rPr>
      <t>四</t>
    </r>
  </si>
  <si>
    <r>
      <rPr>
        <b/>
        <sz val="12"/>
        <color theme="1"/>
        <rFont val="宋体"/>
        <charset val="134"/>
      </rPr>
      <t>服务大厅</t>
    </r>
  </si>
  <si>
    <r>
      <rPr>
        <sz val="12"/>
        <color theme="1"/>
        <rFont val="宋体"/>
        <charset val="134"/>
      </rPr>
      <t>咨询台</t>
    </r>
  </si>
  <si>
    <r>
      <rPr>
        <sz val="12"/>
        <color theme="1"/>
        <rFont val="宋体"/>
        <charset val="134"/>
      </rPr>
      <t>办公桌椅</t>
    </r>
  </si>
  <si>
    <r>
      <rPr>
        <sz val="12"/>
        <color theme="1"/>
        <rFont val="宋体"/>
        <charset val="134"/>
      </rPr>
      <t>连排椅</t>
    </r>
  </si>
  <si>
    <r>
      <rPr>
        <sz val="12"/>
        <color theme="1"/>
        <rFont val="宋体"/>
        <charset val="134"/>
      </rPr>
      <t>吧台椅</t>
    </r>
  </si>
  <si>
    <r>
      <rPr>
        <b/>
        <sz val="12"/>
        <color theme="1"/>
        <rFont val="宋体"/>
        <charset val="134"/>
      </rPr>
      <t>五</t>
    </r>
  </si>
  <si>
    <r>
      <rPr>
        <b/>
        <sz val="12"/>
        <color theme="1"/>
        <rFont val="宋体"/>
        <charset val="134"/>
      </rPr>
      <t>窗帘</t>
    </r>
  </si>
  <si>
    <r>
      <rPr>
        <sz val="12"/>
        <color theme="1"/>
        <rFont val="宋体"/>
        <charset val="134"/>
      </rPr>
      <t>布帘</t>
    </r>
  </si>
  <si>
    <r>
      <rPr>
        <sz val="12"/>
        <color theme="1"/>
        <rFont val="宋体"/>
        <charset val="134"/>
      </rPr>
      <t>米</t>
    </r>
  </si>
  <si>
    <r>
      <rPr>
        <sz val="11"/>
        <color theme="1"/>
        <rFont val="宋体"/>
        <charset val="134"/>
      </rPr>
      <t>含辅材</t>
    </r>
  </si>
  <si>
    <r>
      <rPr>
        <sz val="12"/>
        <color theme="1"/>
        <rFont val="宋体"/>
        <charset val="134"/>
      </rPr>
      <t>轨道</t>
    </r>
  </si>
  <si>
    <r>
      <rPr>
        <sz val="11"/>
        <color theme="1"/>
        <rFont val="宋体"/>
        <charset val="134"/>
      </rPr>
      <t>按窗户宽度</t>
    </r>
    <r>
      <rPr>
        <sz val="11"/>
        <color theme="1"/>
        <rFont val="Times New Roman"/>
        <charset val="134"/>
      </rPr>
      <t>+0.2</t>
    </r>
    <r>
      <rPr>
        <sz val="11"/>
        <color theme="1"/>
        <rFont val="宋体"/>
        <charset val="134"/>
      </rPr>
      <t>米配置</t>
    </r>
  </si>
  <si>
    <r>
      <rPr>
        <sz val="12"/>
        <color theme="1"/>
        <rFont val="宋体"/>
        <charset val="134"/>
      </rPr>
      <t>卷帘（百叶）</t>
    </r>
  </si>
  <si>
    <r>
      <rPr>
        <sz val="12"/>
        <color theme="1"/>
        <rFont val="宋体"/>
        <charset val="134"/>
      </rPr>
      <t>平方米</t>
    </r>
  </si>
  <si>
    <r>
      <rPr>
        <sz val="12"/>
        <color theme="1"/>
        <rFont val="宋体"/>
        <charset val="134"/>
      </rPr>
      <t>纱帘</t>
    </r>
  </si>
  <si>
    <r>
      <rPr>
        <sz val="12"/>
        <color theme="1"/>
        <rFont val="宋体"/>
        <charset val="134"/>
      </rPr>
      <t>隔帘</t>
    </r>
  </si>
  <si>
    <r>
      <rPr>
        <sz val="11"/>
        <color theme="1"/>
        <rFont val="宋体"/>
        <charset val="134"/>
      </rPr>
      <t>卫生领域医用隔帘</t>
    </r>
  </si>
  <si>
    <r>
      <rPr>
        <sz val="12"/>
        <color theme="1"/>
        <rFont val="宋体"/>
        <charset val="134"/>
      </rPr>
      <t>电机</t>
    </r>
  </si>
  <si>
    <r>
      <rPr>
        <sz val="12"/>
        <color theme="1"/>
        <rFont val="宋体"/>
        <charset val="134"/>
      </rPr>
      <t>台</t>
    </r>
  </si>
  <si>
    <t>求和项:总价（元）</t>
  </si>
  <si>
    <t>A3彩色激光打印机</t>
  </si>
  <si>
    <t>A3彩色激光打印机、≥20页/分、≥600*600dpi、USB2.0、有线网络、自动双面</t>
  </si>
  <si>
    <t>A3黑白激光打印机</t>
  </si>
  <si>
    <t>a3黑白激光、自动双面、有线、USB、单面≥29页/分、双面≥18页/分</t>
  </si>
  <si>
    <t>A4彩色激光打印机</t>
  </si>
  <si>
    <t>A4彩色激光、≥18页/分、≥600*600dpi、USB、网络</t>
  </si>
  <si>
    <t>A4黑白打印复印扫描一体机</t>
  </si>
  <si>
    <t>A4、黑白激光、打印、复印、扫描一体机，自动双面、单面≥28页/分、双面≥15页/分，USB、有线网络</t>
  </si>
  <si>
    <t>A4黑白激光打印机</t>
  </si>
  <si>
    <t>a4黑白激光、自动双面、有线、USB、单面≥29页/分、双面≥18页/分</t>
  </si>
  <si>
    <t>LED显示屏</t>
  </si>
  <si>
    <t>类型：液晶；是否触摸屏：非触摸屏；接口：HDMI，DVI，VGA</t>
  </si>
  <si>
    <t>PDA</t>
  </si>
  <si>
    <t>移动护理PDA、8核处理器，频率≥2.3GHZ、≥3GB RAM，≥32GB ROM、可充电锂电池、容量≥4100mAh，≥5英寸，电容屏多点触控、分辨率≥1280 x720、摄像头、支持802.11a/b/g/n/ac协议，2.4G/5G双频、支持4G全网通、条码扫描引擎、Android医疗操作系统</t>
  </si>
  <si>
    <t>RFID手持终端远距离电子标签读写器</t>
  </si>
  <si>
    <t>读卡距离0-20米，可调</t>
  </si>
  <si>
    <t>RFID无源定位电子标签</t>
  </si>
  <si>
    <t>20mm*60mm,超高频无源灯光定位寻物</t>
  </si>
  <si>
    <t>笔记本电脑</t>
  </si>
  <si>
    <t>酷睿Ultra514核以上、≥32GB DDR5、≥1TB固态、2.5K IPS屏、HDMI、RJ45</t>
  </si>
  <si>
    <t>冰箱</t>
  </si>
  <si>
    <t>能效等级：一级能效
变频/定频：变频
高度：180.1-190cm
控温方式：电脑控温
制冷方式：风冷
宽度：80.1-85cm
主色系：黑色系
门款式：多门面板
材质：PPM彩板
放置方式：独立式
总容积：500-549L
深度：65.1-70cm</t>
  </si>
  <si>
    <t>彩色喷墨打印机</t>
  </si>
  <si>
    <t>支持A3/A4打印，非自动双面，彩色打印速度≥10张/分，支持9600dpi分辨率，支持照片打印，USB</t>
  </si>
  <si>
    <t>除湿机</t>
  </si>
  <si>
    <t>功能：童锁保护；水满停机，万向轮自动；附带排水管：带排水管；日除湿量：31-50L；净化方式：负离子</t>
  </si>
  <si>
    <t>传真机</t>
  </si>
  <si>
    <t>四合一一体机</t>
  </si>
  <si>
    <t>串口通信盒子</t>
  </si>
  <si>
    <t xml:space="preserve">医疗设备串口通讯器，10/100M自适应以太网
、≥4个串口，支持RS-232、RS-422和RS-485
、所有的串口信号带内置15KV ESD
、支持socket操作模式，包括TCP Server、TCP Client和UDP
、配置方法可选择: Web console,Telnet console和Windows工具
、支持网络管理协议SNMP MIB-II
</t>
  </si>
  <si>
    <t>窗口对讲机</t>
  </si>
  <si>
    <t>连接主体：音箱；指向特征：全指向/无指向；传输方式：有线收音头：动圈式；供电方式：外接供电；喇叭单元：单喇叭</t>
  </si>
  <si>
    <t>档案装订机</t>
  </si>
  <si>
    <t>全自动多孔同步装订</t>
  </si>
  <si>
    <t>点钞机</t>
  </si>
  <si>
    <t>点钞机等级：A类；币种：人民币；使用方式：插电；鉴伪方式：磁性检测，安全线检测，紫光检测，红外鉴伪，幅面鉴伪，冠字号识别；功能：混点，金额合计，分版，计数，预置，累加，自检故障；语音提示：支持语音提示；屏幕数量：双屏</t>
  </si>
  <si>
    <t>电话</t>
  </si>
  <si>
    <t>无绳</t>
  </si>
  <si>
    <t>座式有绳板机</t>
  </si>
  <si>
    <t>部</t>
  </si>
  <si>
    <t>电热恒温干燥箱</t>
  </si>
  <si>
    <t>不锈钢内胆，温控，+10-300℃</t>
  </si>
  <si>
    <t>电子标签</t>
  </si>
  <si>
    <t>蓝牙 2.9英寸</t>
  </si>
  <si>
    <t>电子标签控制器</t>
  </si>
  <si>
    <t>匹配电子标签</t>
  </si>
  <si>
    <t>粉碎机</t>
  </si>
  <si>
    <t>密封式锤式，一次性进料20kg，出料粒度10mm以下</t>
  </si>
  <si>
    <t>风扇</t>
  </si>
  <si>
    <t>落地扇</t>
  </si>
  <si>
    <t>封口机</t>
  </si>
  <si>
    <t>不低于40厘米封口长度</t>
  </si>
  <si>
    <t>复印机（低速数码机）</t>
  </si>
  <si>
    <t>黑白激光打印、复印、扫描一体机，自动双面，输出速度≥22页/分，连续复印张数1-99，最大A3幅面，USB、RJ45</t>
  </si>
  <si>
    <t>复印机（高速数码机）</t>
  </si>
  <si>
    <t>打印速度划分：高速机(41~60页/分钟)
支持页宽：A3
能效等级：一级能效
技术类型：黑白激光</t>
  </si>
  <si>
    <t>复印机（中速数码机）</t>
  </si>
  <si>
    <t>打印速度划分：中速机(30~40页/分钟)
支持页宽：A3
能效等级：一级能效
技术类型：黑白激光</t>
  </si>
  <si>
    <t>高拍仪</t>
  </si>
  <si>
    <t>扫描速度：约1秒
接口：USB2.0
扫描介质：办公文稿、单据、身份证、笔记、图片、照片、杂志书籍、立体实物等</t>
  </si>
  <si>
    <t>高清摄像机</t>
  </si>
  <si>
    <t>带夜视功能，自动切换</t>
  </si>
  <si>
    <t>高速双面扫描仪</t>
  </si>
  <si>
    <t>馈纸式双面扫描仪，CIS感光原件，≥40页/分，≥600DPI，A4幅面,扫描介质发票、文档、合同、身份证，USB2.0接口，支持Windows/国产信创系统</t>
  </si>
  <si>
    <t>过塑机</t>
  </si>
  <si>
    <t>A3A4高速</t>
  </si>
  <si>
    <t>恒温恒湿空调</t>
  </si>
  <si>
    <t>10kw</t>
  </si>
  <si>
    <t>25kw</t>
  </si>
  <si>
    <t>烘干机</t>
  </si>
  <si>
    <t>除菌除螨除潮 速烘节能</t>
  </si>
  <si>
    <t>红外防盗报警器</t>
  </si>
  <si>
    <t>无线探测器、实现现场喇叭报警、远程报警、微信报警、电话报警</t>
  </si>
  <si>
    <t>加湿器</t>
  </si>
  <si>
    <t>加湿面积150平米</t>
  </si>
  <si>
    <t>加湿面积200平米</t>
  </si>
  <si>
    <t>加湿面积50平米</t>
  </si>
  <si>
    <t>监控</t>
  </si>
  <si>
    <t>红外报警系统、视频监控主机、监控摄像机等</t>
  </si>
  <si>
    <t>夜视类型：红外夜视；类别：球机；监控存储方式：硬盘+内存卡；探头个数：2个；智能识别：区域入侵检测，电子围栏，温度识别，烟雾识别；追踪方式：自动巡航；供网方式：网线；变倍变焦：光学变焦；像素：400万；防水等级：IP66；供电方式：电源供电</t>
  </si>
  <si>
    <t>叫号排队机（连显示屏）</t>
  </si>
  <si>
    <t>无线、排队机取号叫号机、 55寸液晶综合屏</t>
  </si>
  <si>
    <t>洁净区无尘电话对讲机</t>
  </si>
  <si>
    <t>可视对讲机</t>
  </si>
  <si>
    <t>内外可视对讲</t>
  </si>
  <si>
    <t>空调</t>
  </si>
  <si>
    <t>1.5匹</t>
  </si>
  <si>
    <t>1匹</t>
  </si>
  <si>
    <t>2匹</t>
  </si>
  <si>
    <t>3匹</t>
  </si>
  <si>
    <t>5匹</t>
  </si>
  <si>
    <t>空气净化器</t>
  </si>
  <si>
    <t>功能：除PM2.5，除甲醛，除过敏原
能效等级：一级能效</t>
  </si>
  <si>
    <t>落地台灯</t>
  </si>
  <si>
    <t>防眩指数UGR：16-19；最大瓦数：15-20W（含）；开关方式：遥控开关；防蓝光指数：RG0（豁免伤害）；光源类型：LED</t>
  </si>
  <si>
    <t>门禁</t>
  </si>
  <si>
    <t>人脸识别</t>
  </si>
  <si>
    <t>主机、磁力锁、电源、开关、线路</t>
  </si>
  <si>
    <t>票据打印机</t>
  </si>
  <si>
    <t>票据针式打印机，1+6联复写，24针击打式点阵打印、≥195汉字/秒，高精打印头、MTBF10000小时以上，前部平推和后面连续进纸，USB</t>
  </si>
  <si>
    <t>平板电脑</t>
  </si>
  <si>
    <t>64位八核以上CPU，Android11以上,≥12寸OLED，≥8GBLPDDR5+256GB UFS 3.1，802.11 a/b/g/n/ac/ax，电池≥10000MAH,人脸指纹识别</t>
  </si>
  <si>
    <t>凭条打印机</t>
  </si>
  <si>
    <t>行式热敏打印机、打印速度≥250mm/s、纸张80mm/ 58mm、MTBF≥36万小时、USB、以太网</t>
  </si>
  <si>
    <t>切纸机</t>
  </si>
  <si>
    <t>净重：10-20kg
装订厚度：31-50mm
装订方式：半自动</t>
  </si>
  <si>
    <t>全高清液晶智能电视</t>
  </si>
  <si>
    <t>50寸，带操作系统有线、无线网络接口，用于显示药品信息、效期等</t>
  </si>
  <si>
    <t>65寸，带操作系统有线、无线网络接口，用于显示药品信息、效期等</t>
  </si>
  <si>
    <t>全自动干手器</t>
  </si>
  <si>
    <t>全自动高速干手、自动感应</t>
  </si>
  <si>
    <t>热敏打印机</t>
  </si>
  <si>
    <t>扫描枪</t>
  </si>
  <si>
    <t>无线扫描器，支持一维二维，含充电通信底座、USB连接线，续航14小时以上、COMS影像式扫描、扫描性能强、解码能力:可读取标准1D、PDF、2D和Dotcode符号</t>
  </si>
  <si>
    <t>扫描仪</t>
  </si>
  <si>
    <t>普通</t>
  </si>
  <si>
    <t>设备车</t>
  </si>
  <si>
    <t>社保卡读卡器</t>
  </si>
  <si>
    <t>支持符合ISO 7816 标准的接触式 IC 卡、ISO14443 Type A/B 标准的非接触式 IC 卡、磁条的读写，可识别社保卡、银行卡，可附加 符合 GSM 11.11 的 SAM 卡座，USB接口、无驱模式，支持 Windows、Linux、Android</t>
  </si>
  <si>
    <t>身份证阅读器</t>
  </si>
  <si>
    <t>快速识别二代/三代居民身份证、港澳台居民居住证、外国人用永久居留证，USB 接口，阅读距离1-5CM、时间＜1S,适用Windows7/10/11、Android系统</t>
  </si>
  <si>
    <t>数字时钟</t>
  </si>
  <si>
    <t>数显</t>
  </si>
  <si>
    <t>碎纸机</t>
  </si>
  <si>
    <t>纸箱容量：21-30L；类型：自动碎纸机；单次碎纸张数：6-10张；功能：童锁保护，自动反向退纸；连续碎纸机时间：41-60分钟；移动轮：有移动轮；可碎介质：纸；保密等级：5级；安全触停：有安全触停；碎纸效果：米粒状</t>
  </si>
  <si>
    <t>台式电脑</t>
  </si>
  <si>
    <t>酷睿14代i5以上、≥16G DDR4、≥1TB HDD+256G SSD、≥23英寸显示器、正版操作系统</t>
  </si>
  <si>
    <t>条码打印机</t>
  </si>
  <si>
    <t>热敏/热转印打印机、≥203dpi、打印宽度20-104MM、速度50-152mm/S、USB、支持epl/zpl编程</t>
  </si>
  <si>
    <t>条码打印机（高速）</t>
  </si>
  <si>
    <t>热转印、热敏打印机，打印速度≥152MM/秒，打印宽度≥104MM，USB、串口</t>
  </si>
  <si>
    <t>条码扫描机</t>
  </si>
  <si>
    <t>无线影像立式扫码机，支持条码、二维码、可扫屏幕</t>
  </si>
  <si>
    <t>条码阅读器</t>
  </si>
  <si>
    <t>微波炉</t>
  </si>
  <si>
    <t>操控方式：旋钮式
烧烤管材质：石墨烯
变频/定频：变频
底盘类型：平板式
空气炸功率：&lt;2000w
功能：加热，烧烤功能
内胆材质：涂层
烧烤功率：&gt;1500w
开门方式：侧开门
类别：微烤一体机
能效等级：一级能效</t>
  </si>
  <si>
    <t>微机视频干扰器</t>
  </si>
  <si>
    <t>电磁干扰器带液晶显示</t>
  </si>
  <si>
    <t>文件消毒柜</t>
  </si>
  <si>
    <t>柜体材质：钢，臭氧紫外线消毒</t>
  </si>
  <si>
    <t>洗烘一体机</t>
  </si>
  <si>
    <t>污洗间；带除菌功能</t>
  </si>
  <si>
    <t>洗衣机</t>
  </si>
  <si>
    <t>能效等级：一级能效
变频/定频：变频
洗涤容量：10-20kg
排水方式：上排水
类型：滚筒单洗</t>
  </si>
  <si>
    <t>相机</t>
  </si>
  <si>
    <t>镜头参数：最大光圈F3.5
电源参数：支持外接电源；
电池类型：锂离子电池
存储参数：SD卡；SDHC卡；SDXC卡
功能：自拍；遥控拍摄；延时拍摄
接口：蓝牙；HDMI；Wi-Fi
有效像素：≥3250万</t>
  </si>
  <si>
    <t>消毒柜</t>
  </si>
  <si>
    <t>消毒方式：紫外线+臭氧+中温烘干</t>
  </si>
  <si>
    <t>移动工作站</t>
  </si>
  <si>
    <t>护理移动工作站，一体式电脑、酷睿I5以上、16G以上、≥256G固态、≥23.8IPS屏、正版操作系统，整车铝合金、不锈钢和塑料为主、医疗级脚轮、表面ABS抑菌材料，外部接口usb*6、RJ45，内置WiFi天线支持2.4G/5G双频网络、802.11 a/b/g/n/ac，电池可使用8小时以上</t>
  </si>
  <si>
    <t>移动投屏</t>
  </si>
  <si>
    <t>≥55寸</t>
  </si>
  <si>
    <t>移动硬盘</t>
  </si>
  <si>
    <t>2T</t>
  </si>
  <si>
    <t>针式打印机</t>
  </si>
  <si>
    <t>24针滚筒式针式打印机，支持连续进纸、D打印速度≥195字/秒打印头寿命≥4亿次、列宽≥80、1+3联复写、USB</t>
  </si>
  <si>
    <t>装订机</t>
  </si>
  <si>
    <t>电动静音</t>
  </si>
  <si>
    <t>自动装订机</t>
  </si>
  <si>
    <t>500页以内自动打孔、装订</t>
  </si>
  <si>
    <t>3D打印机</t>
  </si>
  <si>
    <t>用于后装模具打印，含耗材</t>
  </si>
  <si>
    <t>电磁炉</t>
  </si>
  <si>
    <t>4眼</t>
  </si>
  <si>
    <t>电风扇</t>
  </si>
  <si>
    <t>三级能效、落地扇、左右摇头、遥控器控制</t>
  </si>
  <si>
    <t>可录音座式有绳板机</t>
  </si>
  <si>
    <t>复印机（高速）</t>
  </si>
  <si>
    <t>打印速度划分：高速机(41~60页/分钟)
支持页宽：A3
能效等级：一级能效
技术类型：黑白激光
包括扫描、合同装订功能</t>
  </si>
  <si>
    <t>复印机（普通）</t>
  </si>
  <si>
    <t>光盘刻录机</t>
  </si>
  <si>
    <t>蓝光光驱USB3.0、外置刻录机6倍高速读刻一体、笔记本电脑外接DVD/CD光盘碟片、读取器4K高清播放</t>
  </si>
  <si>
    <t>1.5匹，室外机考虑减震降噪</t>
  </si>
  <si>
    <t>1匹，室外机考虑减震降噪</t>
  </si>
  <si>
    <t>2匹，室外机考虑减震降噪</t>
  </si>
  <si>
    <t>3匹，室外机考虑减震降噪</t>
  </si>
  <si>
    <t>录音录像设备</t>
  </si>
  <si>
    <t>NI-VX1648-C@V3”处理器：lntel 64位多核竺理器 内存：4GB,最大可定制16GB
网络接口：3个千以人网
4端口2 . 5Gbps以太网接( 2端口万兆以太网接口(选配)
4端口万兆以太网接口(选配) PCl-E插槽：2
USB接口：2个
串口：1个RS232 RJ45接口
VGA接口：1
磁盘类型：SATA/SSD
磁盘通道数：48
RAID功能：支持JBOD、RAID 0、1、5、6
支持自动空白盘全局热备、专有热备等多种热备方式 协议支持：iSCSI
"3500055%</t>
  </si>
  <si>
    <t>台灯</t>
  </si>
  <si>
    <t>扫描器，支持一维二维，USB连接线，COMS影像式扫描、扫描性能强、解码能力:可读取标准1D、PDF、2D和Dotcode符号</t>
  </si>
  <si>
    <t>小型冰箱</t>
  </si>
  <si>
    <t>能效等级：一级能效
变频/定频：变频
控温方式：电脑控温
制冷方式：风冷
主色系：黑色系
门款式：多门面板
材质：PPM彩板
放置方式：独立式</t>
  </si>
  <si>
    <t>小型饮水机</t>
  </si>
  <si>
    <t>能效等级：一级能效</t>
  </si>
  <si>
    <t>附表3-2办公设备明细表</t>
  </si>
  <si>
    <r>
      <rPr>
        <b/>
        <sz val="12"/>
        <color theme="1"/>
        <rFont val="Times New Roman"/>
        <charset val="134"/>
      </rPr>
      <t>B5</t>
    </r>
    <r>
      <rPr>
        <b/>
        <sz val="12"/>
        <color theme="1"/>
        <rFont val="宋体"/>
        <charset val="134"/>
      </rPr>
      <t>层</t>
    </r>
  </si>
  <si>
    <r>
      <rPr>
        <b/>
        <sz val="12"/>
        <color theme="1"/>
        <rFont val="Times New Roman"/>
        <charset val="134"/>
      </rPr>
      <t>B1</t>
    </r>
    <r>
      <rPr>
        <b/>
        <sz val="12"/>
        <color theme="1"/>
        <rFont val="宋体"/>
        <charset val="134"/>
      </rPr>
      <t>层</t>
    </r>
  </si>
  <si>
    <r>
      <rPr>
        <sz val="12"/>
        <color theme="1"/>
        <rFont val="Times New Roman"/>
        <charset val="134"/>
      </rPr>
      <t>A4</t>
    </r>
    <r>
      <rPr>
        <sz val="12"/>
        <color theme="1"/>
        <rFont val="宋体"/>
        <charset val="134"/>
      </rPr>
      <t>黑白激光打印机</t>
    </r>
  </si>
  <si>
    <r>
      <rPr>
        <sz val="12"/>
        <color theme="1"/>
        <rFont val="Times New Roman"/>
        <charset val="134"/>
      </rPr>
      <t>a4</t>
    </r>
    <r>
      <rPr>
        <sz val="12"/>
        <color theme="1"/>
        <rFont val="宋体"/>
        <charset val="134"/>
      </rPr>
      <t>黑白激光、自动双面、有线、</t>
    </r>
    <r>
      <rPr>
        <sz val="12"/>
        <color theme="1"/>
        <rFont val="Times New Roman"/>
        <charset val="134"/>
      </rPr>
      <t>USB</t>
    </r>
    <r>
      <rPr>
        <sz val="12"/>
        <color theme="1"/>
        <rFont val="宋体"/>
        <charset val="134"/>
      </rPr>
      <t>、单面</t>
    </r>
    <r>
      <rPr>
        <sz val="12"/>
        <color theme="1"/>
        <rFont val="Times New Roman"/>
        <charset val="134"/>
      </rPr>
      <t>≥29</t>
    </r>
    <r>
      <rPr>
        <sz val="12"/>
        <color theme="1"/>
        <rFont val="宋体"/>
        <charset val="134"/>
      </rPr>
      <t>页</t>
    </r>
    <r>
      <rPr>
        <sz val="12"/>
        <color theme="1"/>
        <rFont val="Times New Roman"/>
        <charset val="134"/>
      </rPr>
      <t>/</t>
    </r>
    <r>
      <rPr>
        <sz val="12"/>
        <color theme="1"/>
        <rFont val="宋体"/>
        <charset val="134"/>
      </rPr>
      <t>分、双面</t>
    </r>
    <r>
      <rPr>
        <sz val="12"/>
        <color theme="1"/>
        <rFont val="Times New Roman"/>
        <charset val="134"/>
      </rPr>
      <t>≥18</t>
    </r>
    <r>
      <rPr>
        <sz val="12"/>
        <color theme="1"/>
        <rFont val="宋体"/>
        <charset val="134"/>
      </rPr>
      <t>页</t>
    </r>
    <r>
      <rPr>
        <sz val="12"/>
        <color theme="1"/>
        <rFont val="Times New Roman"/>
        <charset val="134"/>
      </rPr>
      <t>/</t>
    </r>
    <r>
      <rPr>
        <sz val="12"/>
        <color theme="1"/>
        <rFont val="宋体"/>
        <charset val="134"/>
      </rPr>
      <t>分</t>
    </r>
  </si>
  <si>
    <r>
      <rPr>
        <sz val="12"/>
        <color theme="1"/>
        <rFont val="宋体"/>
        <charset val="134"/>
      </rPr>
      <t>酷睿</t>
    </r>
    <r>
      <rPr>
        <sz val="12"/>
        <color theme="1"/>
        <rFont val="Times New Roman"/>
        <charset val="134"/>
      </rPr>
      <t>14</t>
    </r>
    <r>
      <rPr>
        <sz val="12"/>
        <color theme="1"/>
        <rFont val="宋体"/>
        <charset val="134"/>
      </rPr>
      <t>代</t>
    </r>
    <r>
      <rPr>
        <sz val="12"/>
        <color theme="1"/>
        <rFont val="Times New Roman"/>
        <charset val="134"/>
      </rPr>
      <t>i5</t>
    </r>
    <r>
      <rPr>
        <sz val="12"/>
        <color theme="1"/>
        <rFont val="宋体"/>
        <charset val="134"/>
      </rPr>
      <t>以上、≥</t>
    </r>
    <r>
      <rPr>
        <sz val="12"/>
        <color theme="1"/>
        <rFont val="Times New Roman"/>
        <charset val="134"/>
      </rPr>
      <t>16G DDR4</t>
    </r>
    <r>
      <rPr>
        <sz val="12"/>
        <color theme="1"/>
        <rFont val="宋体"/>
        <charset val="134"/>
      </rPr>
      <t>、≥</t>
    </r>
    <r>
      <rPr>
        <sz val="12"/>
        <color theme="1"/>
        <rFont val="Times New Roman"/>
        <charset val="134"/>
      </rPr>
      <t>1TB HDD+256G SSD</t>
    </r>
    <r>
      <rPr>
        <sz val="12"/>
        <color theme="1"/>
        <rFont val="宋体"/>
        <charset val="134"/>
      </rPr>
      <t>、≥</t>
    </r>
    <r>
      <rPr>
        <sz val="12"/>
        <color theme="1"/>
        <rFont val="Times New Roman"/>
        <charset val="134"/>
      </rPr>
      <t>23</t>
    </r>
    <r>
      <rPr>
        <sz val="12"/>
        <color theme="1"/>
        <rFont val="宋体"/>
        <charset val="134"/>
      </rPr>
      <t>英寸显示器、正版操作系统</t>
    </r>
  </si>
  <si>
    <t>报告室3</t>
  </si>
  <si>
    <t>报告室4</t>
  </si>
  <si>
    <t>检查</t>
  </si>
  <si>
    <r>
      <rPr>
        <sz val="12"/>
        <color theme="1"/>
        <rFont val="宋体"/>
        <charset val="134"/>
      </rPr>
      <t>报告室</t>
    </r>
    <r>
      <rPr>
        <sz val="12"/>
        <color theme="1"/>
        <rFont val="Times New Roman"/>
        <charset val="134"/>
      </rPr>
      <t>5</t>
    </r>
  </si>
  <si>
    <t>放疗设备间</t>
  </si>
  <si>
    <t>G-B1-25~28</t>
  </si>
  <si>
    <r>
      <rPr>
        <sz val="11"/>
        <color theme="1"/>
        <rFont val="Times New Roman"/>
        <charset val="134"/>
      </rPr>
      <t>5</t>
    </r>
    <r>
      <rPr>
        <sz val="11"/>
        <color theme="1"/>
        <rFont val="宋体"/>
        <charset val="134"/>
      </rPr>
      <t>匹</t>
    </r>
  </si>
  <si>
    <r>
      <rPr>
        <sz val="12"/>
        <color theme="1"/>
        <rFont val="宋体"/>
        <charset val="134"/>
      </rPr>
      <t>无线扫描器，支持一维二维，含充电通信底座、</t>
    </r>
    <r>
      <rPr>
        <sz val="12"/>
        <color theme="1"/>
        <rFont val="Times New Roman"/>
        <charset val="134"/>
      </rPr>
      <t>USB</t>
    </r>
    <r>
      <rPr>
        <sz val="12"/>
        <color theme="1"/>
        <rFont val="宋体"/>
        <charset val="134"/>
      </rPr>
      <t>连接线，续航</t>
    </r>
    <r>
      <rPr>
        <sz val="12"/>
        <color theme="1"/>
        <rFont val="Times New Roman"/>
        <charset val="134"/>
      </rPr>
      <t>14</t>
    </r>
    <r>
      <rPr>
        <sz val="12"/>
        <color theme="1"/>
        <rFont val="宋体"/>
        <charset val="134"/>
      </rPr>
      <t>小时以上、</t>
    </r>
    <r>
      <rPr>
        <sz val="12"/>
        <color theme="1"/>
        <rFont val="Times New Roman"/>
        <charset val="134"/>
      </rPr>
      <t>COMS</t>
    </r>
    <r>
      <rPr>
        <sz val="12"/>
        <color theme="1"/>
        <rFont val="宋体"/>
        <charset val="134"/>
      </rPr>
      <t>影像式扫描、扫描性能强、解码能力</t>
    </r>
    <r>
      <rPr>
        <sz val="12"/>
        <color theme="1"/>
        <rFont val="Times New Roman"/>
        <charset val="134"/>
      </rPr>
      <t>:</t>
    </r>
    <r>
      <rPr>
        <sz val="12"/>
        <color theme="1"/>
        <rFont val="宋体"/>
        <charset val="134"/>
      </rPr>
      <t>可读取标准</t>
    </r>
    <r>
      <rPr>
        <sz val="12"/>
        <color theme="1"/>
        <rFont val="Times New Roman"/>
        <charset val="134"/>
      </rPr>
      <t>1D</t>
    </r>
    <r>
      <rPr>
        <sz val="12"/>
        <color theme="1"/>
        <rFont val="宋体"/>
        <charset val="134"/>
      </rPr>
      <t>、</t>
    </r>
    <r>
      <rPr>
        <sz val="12"/>
        <color theme="1"/>
        <rFont val="Times New Roman"/>
        <charset val="134"/>
      </rPr>
      <t>PDF</t>
    </r>
    <r>
      <rPr>
        <sz val="12"/>
        <color theme="1"/>
        <rFont val="宋体"/>
        <charset val="134"/>
      </rPr>
      <t>、</t>
    </r>
    <r>
      <rPr>
        <sz val="12"/>
        <color theme="1"/>
        <rFont val="Times New Roman"/>
        <charset val="134"/>
      </rPr>
      <t>2D</t>
    </r>
    <r>
      <rPr>
        <sz val="12"/>
        <color theme="1"/>
        <rFont val="宋体"/>
        <charset val="134"/>
      </rPr>
      <t>和</t>
    </r>
    <r>
      <rPr>
        <sz val="12"/>
        <color theme="1"/>
        <rFont val="Times New Roman"/>
        <charset val="134"/>
      </rPr>
      <t>Dotcode</t>
    </r>
    <r>
      <rPr>
        <sz val="12"/>
        <color theme="1"/>
        <rFont val="宋体"/>
        <charset val="134"/>
      </rPr>
      <t>符号</t>
    </r>
  </si>
  <si>
    <r>
      <rPr>
        <sz val="12"/>
        <color theme="1"/>
        <rFont val="宋体"/>
        <charset val="134"/>
      </rPr>
      <t>热敏</t>
    </r>
    <r>
      <rPr>
        <sz val="12"/>
        <color theme="1"/>
        <rFont val="Times New Roman"/>
        <charset val="134"/>
      </rPr>
      <t>/</t>
    </r>
    <r>
      <rPr>
        <sz val="12"/>
        <color theme="1"/>
        <rFont val="宋体"/>
        <charset val="134"/>
      </rPr>
      <t>热转印打印机、≥</t>
    </r>
    <r>
      <rPr>
        <sz val="12"/>
        <color theme="1"/>
        <rFont val="Times New Roman"/>
        <charset val="134"/>
      </rPr>
      <t>203dpi</t>
    </r>
    <r>
      <rPr>
        <sz val="12"/>
        <color theme="1"/>
        <rFont val="宋体"/>
        <charset val="134"/>
      </rPr>
      <t>、打印宽度</t>
    </r>
    <r>
      <rPr>
        <sz val="12"/>
        <color theme="1"/>
        <rFont val="Times New Roman"/>
        <charset val="134"/>
      </rPr>
      <t>20-104MM</t>
    </r>
    <r>
      <rPr>
        <sz val="12"/>
        <color theme="1"/>
        <rFont val="宋体"/>
        <charset val="134"/>
      </rPr>
      <t>、速度</t>
    </r>
    <r>
      <rPr>
        <sz val="12"/>
        <color theme="1"/>
        <rFont val="Times New Roman"/>
        <charset val="134"/>
      </rPr>
      <t>50-152mm/S</t>
    </r>
    <r>
      <rPr>
        <sz val="12"/>
        <color theme="1"/>
        <rFont val="宋体"/>
        <charset val="134"/>
      </rPr>
      <t>、</t>
    </r>
    <r>
      <rPr>
        <sz val="12"/>
        <color theme="1"/>
        <rFont val="Times New Roman"/>
        <charset val="134"/>
      </rPr>
      <t>USB</t>
    </r>
    <r>
      <rPr>
        <sz val="12"/>
        <color theme="1"/>
        <rFont val="宋体"/>
        <charset val="134"/>
      </rPr>
      <t>、支持</t>
    </r>
    <r>
      <rPr>
        <sz val="12"/>
        <color theme="1"/>
        <rFont val="Times New Roman"/>
        <charset val="134"/>
      </rPr>
      <t>epl/zpl</t>
    </r>
    <r>
      <rPr>
        <sz val="12"/>
        <color theme="1"/>
        <rFont val="宋体"/>
        <charset val="134"/>
      </rPr>
      <t>编程</t>
    </r>
  </si>
  <si>
    <r>
      <rPr>
        <sz val="11"/>
        <color theme="1"/>
        <rFont val="Times New Roman"/>
        <charset val="134"/>
      </rPr>
      <t>2</t>
    </r>
    <r>
      <rPr>
        <sz val="11"/>
        <color theme="1"/>
        <rFont val="宋体"/>
        <charset val="134"/>
      </rPr>
      <t>匹</t>
    </r>
  </si>
  <si>
    <t>治疗计划室</t>
  </si>
  <si>
    <r>
      <rPr>
        <sz val="12"/>
        <color theme="1"/>
        <rFont val="Times New Roman"/>
        <charset val="134"/>
      </rPr>
      <t>G-B1-30</t>
    </r>
    <r>
      <rPr>
        <sz val="12"/>
        <color theme="1"/>
        <rFont val="宋体"/>
        <charset val="134"/>
      </rPr>
      <t>、</t>
    </r>
    <r>
      <rPr>
        <sz val="12"/>
        <color theme="1"/>
        <rFont val="Times New Roman"/>
        <charset val="134"/>
      </rPr>
      <t>31</t>
    </r>
  </si>
  <si>
    <t>技师办公室</t>
  </si>
  <si>
    <r>
      <rPr>
        <sz val="12"/>
        <color theme="1"/>
        <rFont val="宋体"/>
        <charset val="134"/>
      </rPr>
      <t>纸箱容量：</t>
    </r>
    <r>
      <rPr>
        <sz val="12"/>
        <color theme="1"/>
        <rFont val="Times New Roman"/>
        <charset val="134"/>
      </rPr>
      <t>21-30L</t>
    </r>
    <r>
      <rPr>
        <sz val="12"/>
        <color theme="1"/>
        <rFont val="宋体"/>
        <charset val="134"/>
      </rPr>
      <t>；类型：自动碎纸机；单次碎纸张数：</t>
    </r>
    <r>
      <rPr>
        <sz val="12"/>
        <color theme="1"/>
        <rFont val="Times New Roman"/>
        <charset val="134"/>
      </rPr>
      <t>6-10</t>
    </r>
    <r>
      <rPr>
        <sz val="12"/>
        <color theme="1"/>
        <rFont val="宋体"/>
        <charset val="134"/>
      </rPr>
      <t>张；功能：童锁保护，自动反向退纸；连续碎纸机时间：</t>
    </r>
    <r>
      <rPr>
        <sz val="12"/>
        <color theme="1"/>
        <rFont val="Times New Roman"/>
        <charset val="134"/>
      </rPr>
      <t>41-60</t>
    </r>
    <r>
      <rPr>
        <sz val="12"/>
        <color theme="1"/>
        <rFont val="宋体"/>
        <charset val="134"/>
      </rPr>
      <t>分钟；移动轮：有移动轮；可碎介质：纸；保密等级：</t>
    </r>
    <r>
      <rPr>
        <sz val="12"/>
        <color theme="1"/>
        <rFont val="Times New Roman"/>
        <charset val="134"/>
      </rPr>
      <t>5</t>
    </r>
    <r>
      <rPr>
        <sz val="12"/>
        <color theme="1"/>
        <rFont val="宋体"/>
        <charset val="134"/>
      </rPr>
      <t>级；安全触停：有安全触停；碎纸效果：米粒状</t>
    </r>
  </si>
  <si>
    <t>电业开关站</t>
  </si>
  <si>
    <t>开关站值班室</t>
  </si>
  <si>
    <r>
      <rPr>
        <sz val="12"/>
        <color theme="1"/>
        <rFont val="Times New Roman"/>
        <charset val="134"/>
      </rPr>
      <t>1.5</t>
    </r>
    <r>
      <rPr>
        <sz val="12"/>
        <color theme="1"/>
        <rFont val="宋体"/>
        <charset val="134"/>
      </rPr>
      <t>匹</t>
    </r>
  </si>
  <si>
    <t>B1总配</t>
  </si>
  <si>
    <r>
      <rPr>
        <sz val="12"/>
        <color theme="1"/>
        <rFont val="Times New Roman"/>
        <charset val="134"/>
      </rPr>
      <t>1</t>
    </r>
    <r>
      <rPr>
        <sz val="12"/>
        <color theme="1"/>
        <rFont val="宋体"/>
        <charset val="134"/>
      </rPr>
      <t>匹</t>
    </r>
  </si>
  <si>
    <t>核医学总配</t>
  </si>
  <si>
    <t>服务器机房</t>
  </si>
  <si>
    <t>被服</t>
  </si>
  <si>
    <r>
      <rPr>
        <b/>
        <sz val="12"/>
        <color theme="1"/>
        <rFont val="Times New Roman"/>
        <charset val="134"/>
      </rPr>
      <t>1</t>
    </r>
    <r>
      <rPr>
        <b/>
        <sz val="12"/>
        <color theme="1"/>
        <rFont val="宋体"/>
        <charset val="134"/>
      </rPr>
      <t>层</t>
    </r>
  </si>
  <si>
    <t>阅片</t>
  </si>
  <si>
    <r>
      <rPr>
        <sz val="12"/>
        <color theme="1"/>
        <rFont val="Times New Roman"/>
        <charset val="134"/>
      </rPr>
      <t>A4</t>
    </r>
    <r>
      <rPr>
        <sz val="12"/>
        <color theme="1"/>
        <rFont val="宋体"/>
        <charset val="134"/>
      </rPr>
      <t>彩色激光打印机</t>
    </r>
  </si>
  <si>
    <r>
      <rPr>
        <sz val="12"/>
        <color theme="1"/>
        <rFont val="Times New Roman"/>
        <charset val="134"/>
      </rPr>
      <t>A4</t>
    </r>
    <r>
      <rPr>
        <sz val="12"/>
        <color theme="1"/>
        <rFont val="宋体"/>
        <charset val="134"/>
      </rPr>
      <t>彩色激光、</t>
    </r>
    <r>
      <rPr>
        <sz val="12"/>
        <color theme="1"/>
        <rFont val="Times New Roman"/>
        <charset val="134"/>
      </rPr>
      <t>≥18</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≥600*600dpi</t>
    </r>
    <r>
      <rPr>
        <sz val="12"/>
        <color theme="1"/>
        <rFont val="宋体"/>
        <charset val="134"/>
      </rPr>
      <t>、</t>
    </r>
    <r>
      <rPr>
        <sz val="12"/>
        <color theme="1"/>
        <rFont val="Times New Roman"/>
        <charset val="134"/>
      </rPr>
      <t>USB</t>
    </r>
    <r>
      <rPr>
        <sz val="12"/>
        <color theme="1"/>
        <rFont val="宋体"/>
        <charset val="134"/>
      </rPr>
      <t>、网络</t>
    </r>
  </si>
  <si>
    <r>
      <rPr>
        <sz val="12"/>
        <color theme="1"/>
        <rFont val="宋体"/>
        <charset val="134"/>
      </rPr>
      <t>馈纸式双面扫描仪，</t>
    </r>
    <r>
      <rPr>
        <sz val="12"/>
        <color theme="1"/>
        <rFont val="Times New Roman"/>
        <charset val="134"/>
      </rPr>
      <t>CIS</t>
    </r>
    <r>
      <rPr>
        <sz val="12"/>
        <color theme="1"/>
        <rFont val="宋体"/>
        <charset val="134"/>
      </rPr>
      <t>感光原件，</t>
    </r>
    <r>
      <rPr>
        <sz val="12"/>
        <color theme="1"/>
        <rFont val="Times New Roman"/>
        <charset val="134"/>
      </rPr>
      <t>≥40</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≥600DPI</t>
    </r>
    <r>
      <rPr>
        <sz val="12"/>
        <color theme="1"/>
        <rFont val="宋体"/>
        <charset val="134"/>
      </rPr>
      <t>，</t>
    </r>
    <r>
      <rPr>
        <sz val="12"/>
        <color theme="1"/>
        <rFont val="Times New Roman"/>
        <charset val="134"/>
      </rPr>
      <t>A4</t>
    </r>
    <r>
      <rPr>
        <sz val="12"/>
        <color theme="1"/>
        <rFont val="宋体"/>
        <charset val="134"/>
      </rPr>
      <t>幅面</t>
    </r>
    <r>
      <rPr>
        <sz val="12"/>
        <color theme="1"/>
        <rFont val="Times New Roman"/>
        <charset val="134"/>
      </rPr>
      <t>,</t>
    </r>
    <r>
      <rPr>
        <sz val="12"/>
        <color theme="1"/>
        <rFont val="宋体"/>
        <charset val="134"/>
      </rPr>
      <t>扫描介质发票、文档、合同、身份证，</t>
    </r>
    <r>
      <rPr>
        <sz val="12"/>
        <color theme="1"/>
        <rFont val="Times New Roman"/>
        <charset val="134"/>
      </rPr>
      <t>USB2.0</t>
    </r>
    <r>
      <rPr>
        <sz val="12"/>
        <color theme="1"/>
        <rFont val="宋体"/>
        <charset val="134"/>
      </rPr>
      <t>接口，支持</t>
    </r>
    <r>
      <rPr>
        <sz val="12"/>
        <color theme="1"/>
        <rFont val="Times New Roman"/>
        <charset val="134"/>
      </rPr>
      <t>Windows/</t>
    </r>
    <r>
      <rPr>
        <sz val="12"/>
        <color theme="1"/>
        <rFont val="宋体"/>
        <charset val="134"/>
      </rPr>
      <t>国产信创系统</t>
    </r>
  </si>
  <si>
    <r>
      <rPr>
        <sz val="12"/>
        <color theme="1"/>
        <rFont val="宋体"/>
        <charset val="134"/>
      </rPr>
      <t>能效等级：一级能效</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高度：</t>
    </r>
    <r>
      <rPr>
        <sz val="12"/>
        <color theme="1"/>
        <rFont val="Times New Roman"/>
        <charset val="134"/>
      </rPr>
      <t xml:space="preserve">180.1-190cm
</t>
    </r>
    <r>
      <rPr>
        <sz val="12"/>
        <color theme="1"/>
        <rFont val="宋体"/>
        <charset val="134"/>
      </rPr>
      <t>控温方式：电脑控温</t>
    </r>
    <r>
      <rPr>
        <sz val="12"/>
        <color theme="1"/>
        <rFont val="Times New Roman"/>
        <charset val="134"/>
      </rPr>
      <t xml:space="preserve">
</t>
    </r>
    <r>
      <rPr>
        <sz val="12"/>
        <color theme="1"/>
        <rFont val="宋体"/>
        <charset val="134"/>
      </rPr>
      <t>制冷方式：风冷</t>
    </r>
    <r>
      <rPr>
        <sz val="12"/>
        <color theme="1"/>
        <rFont val="Times New Roman"/>
        <charset val="134"/>
      </rPr>
      <t xml:space="preserve">
</t>
    </r>
    <r>
      <rPr>
        <sz val="12"/>
        <color theme="1"/>
        <rFont val="宋体"/>
        <charset val="134"/>
      </rPr>
      <t>宽度：</t>
    </r>
    <r>
      <rPr>
        <sz val="12"/>
        <color theme="1"/>
        <rFont val="Times New Roman"/>
        <charset val="134"/>
      </rPr>
      <t xml:space="preserve">80.1-85cm
</t>
    </r>
    <r>
      <rPr>
        <sz val="12"/>
        <color theme="1"/>
        <rFont val="宋体"/>
        <charset val="134"/>
      </rPr>
      <t>主色系：黑色系</t>
    </r>
    <r>
      <rPr>
        <sz val="12"/>
        <color theme="1"/>
        <rFont val="Times New Roman"/>
        <charset val="134"/>
      </rPr>
      <t xml:space="preserve">
</t>
    </r>
    <r>
      <rPr>
        <sz val="12"/>
        <color theme="1"/>
        <rFont val="宋体"/>
        <charset val="134"/>
      </rPr>
      <t>门款式：多门面板</t>
    </r>
    <r>
      <rPr>
        <sz val="12"/>
        <color theme="1"/>
        <rFont val="Times New Roman"/>
        <charset val="134"/>
      </rPr>
      <t xml:space="preserve">
</t>
    </r>
    <r>
      <rPr>
        <sz val="12"/>
        <color theme="1"/>
        <rFont val="宋体"/>
        <charset val="134"/>
      </rPr>
      <t>材质：</t>
    </r>
    <r>
      <rPr>
        <sz val="12"/>
        <color theme="1"/>
        <rFont val="Times New Roman"/>
        <charset val="134"/>
      </rPr>
      <t>PPM</t>
    </r>
    <r>
      <rPr>
        <sz val="12"/>
        <color theme="1"/>
        <rFont val="宋体"/>
        <charset val="134"/>
      </rPr>
      <t>彩板</t>
    </r>
    <r>
      <rPr>
        <sz val="12"/>
        <color theme="1"/>
        <rFont val="Times New Roman"/>
        <charset val="134"/>
      </rPr>
      <t xml:space="preserve">
</t>
    </r>
    <r>
      <rPr>
        <sz val="12"/>
        <color theme="1"/>
        <rFont val="宋体"/>
        <charset val="134"/>
      </rPr>
      <t>放置方式：独立式</t>
    </r>
    <r>
      <rPr>
        <sz val="12"/>
        <color theme="1"/>
        <rFont val="Times New Roman"/>
        <charset val="134"/>
      </rPr>
      <t xml:space="preserve">
</t>
    </r>
    <r>
      <rPr>
        <sz val="12"/>
        <color theme="1"/>
        <rFont val="宋体"/>
        <charset val="134"/>
      </rPr>
      <t>总容积：</t>
    </r>
    <r>
      <rPr>
        <sz val="12"/>
        <color theme="1"/>
        <rFont val="Times New Roman"/>
        <charset val="134"/>
      </rPr>
      <t xml:space="preserve">500-549L
</t>
    </r>
    <r>
      <rPr>
        <sz val="12"/>
        <color theme="1"/>
        <rFont val="宋体"/>
        <charset val="134"/>
      </rPr>
      <t>深度：</t>
    </r>
    <r>
      <rPr>
        <sz val="12"/>
        <color theme="1"/>
        <rFont val="Times New Roman"/>
        <charset val="134"/>
      </rPr>
      <t>65.1-70cm</t>
    </r>
  </si>
  <si>
    <t>垃圾被服控制室</t>
  </si>
  <si>
    <t>一层收费窗口</t>
  </si>
  <si>
    <t>复印患者相关证件、打印相关工作报表</t>
  </si>
  <si>
    <r>
      <rPr>
        <sz val="12"/>
        <color theme="1"/>
        <rFont val="Times New Roman"/>
        <charset val="134"/>
      </rPr>
      <t>8</t>
    </r>
    <r>
      <rPr>
        <sz val="12"/>
        <color theme="1"/>
        <rFont val="宋体"/>
        <charset val="134"/>
      </rPr>
      <t>个窗</t>
    </r>
    <r>
      <rPr>
        <sz val="12"/>
        <color theme="1"/>
        <rFont val="Times New Roman"/>
        <charset val="134"/>
      </rPr>
      <t>8</t>
    </r>
    <r>
      <rPr>
        <sz val="12"/>
        <color theme="1"/>
        <rFont val="宋体"/>
        <charset val="134"/>
      </rPr>
      <t>台</t>
    </r>
  </si>
  <si>
    <r>
      <rPr>
        <sz val="12"/>
        <color theme="1"/>
        <rFont val="宋体"/>
        <charset val="134"/>
      </rPr>
      <t>夜视类型：红外夜视；类别：球机；监控存储方式：硬盘</t>
    </r>
    <r>
      <rPr>
        <sz val="12"/>
        <color theme="1"/>
        <rFont val="Times New Roman"/>
        <charset val="134"/>
      </rPr>
      <t>+</t>
    </r>
    <r>
      <rPr>
        <sz val="12"/>
        <color theme="1"/>
        <rFont val="宋体"/>
        <charset val="134"/>
      </rPr>
      <t>内存卡；探头个数：</t>
    </r>
    <r>
      <rPr>
        <sz val="12"/>
        <color theme="1"/>
        <rFont val="Times New Roman"/>
        <charset val="134"/>
      </rPr>
      <t>2</t>
    </r>
    <r>
      <rPr>
        <sz val="12"/>
        <color theme="1"/>
        <rFont val="宋体"/>
        <charset val="134"/>
      </rPr>
      <t>个；智能识别：区域入侵检测，电子围栏，温度识别，烟雾识别；追踪方式：自动巡航；供网方式：网线；变倍变焦：光学变焦；像素：</t>
    </r>
    <r>
      <rPr>
        <sz val="12"/>
        <color theme="1"/>
        <rFont val="Times New Roman"/>
        <charset val="134"/>
      </rPr>
      <t>400</t>
    </r>
    <r>
      <rPr>
        <sz val="12"/>
        <color theme="1"/>
        <rFont val="宋体"/>
        <charset val="134"/>
      </rPr>
      <t>万；防水等级：</t>
    </r>
    <r>
      <rPr>
        <sz val="12"/>
        <color theme="1"/>
        <rFont val="Times New Roman"/>
        <charset val="134"/>
      </rPr>
      <t>IP66</t>
    </r>
    <r>
      <rPr>
        <sz val="12"/>
        <color theme="1"/>
        <rFont val="宋体"/>
        <charset val="134"/>
      </rPr>
      <t>；供电方式：电源供电</t>
    </r>
  </si>
  <si>
    <r>
      <rPr>
        <sz val="12"/>
        <color theme="1"/>
        <rFont val="Times New Roman"/>
        <charset val="134"/>
      </rPr>
      <t>8</t>
    </r>
    <r>
      <rPr>
        <sz val="12"/>
        <color theme="1"/>
        <rFont val="宋体"/>
        <charset val="134"/>
      </rPr>
      <t>个点位室内对窗口，</t>
    </r>
    <r>
      <rPr>
        <sz val="12"/>
        <color theme="1"/>
        <rFont val="Times New Roman"/>
        <charset val="134"/>
      </rPr>
      <t>1</t>
    </r>
    <r>
      <rPr>
        <sz val="12"/>
        <color theme="1"/>
        <rFont val="宋体"/>
        <charset val="134"/>
      </rPr>
      <t>个点位室内对押钞点，室外对窗口</t>
    </r>
    <r>
      <rPr>
        <sz val="12"/>
        <color theme="1"/>
        <rFont val="Times New Roman"/>
        <charset val="134"/>
      </rPr>
      <t>2</t>
    </r>
    <r>
      <rPr>
        <sz val="12"/>
        <color theme="1"/>
        <rFont val="宋体"/>
        <charset val="134"/>
      </rPr>
      <t>个点位</t>
    </r>
  </si>
  <si>
    <r>
      <rPr>
        <sz val="12"/>
        <color theme="1"/>
        <rFont val="宋体"/>
        <charset val="134"/>
      </rPr>
      <t>连接主体：音箱；指向特征：全指向</t>
    </r>
    <r>
      <rPr>
        <sz val="12"/>
        <color theme="1"/>
        <rFont val="Times New Roman"/>
        <charset val="134"/>
      </rPr>
      <t>/</t>
    </r>
    <r>
      <rPr>
        <sz val="12"/>
        <color theme="1"/>
        <rFont val="宋体"/>
        <charset val="134"/>
      </rPr>
      <t>无指向；传输方式：有线收音头：动圈式；供电方式：外接供电；喇叭单元：单喇叭</t>
    </r>
  </si>
  <si>
    <r>
      <rPr>
        <sz val="12"/>
        <color theme="1"/>
        <rFont val="宋体"/>
        <charset val="134"/>
      </rPr>
      <t>点钞机等级：</t>
    </r>
    <r>
      <rPr>
        <sz val="12"/>
        <color theme="1"/>
        <rFont val="Times New Roman"/>
        <charset val="134"/>
      </rPr>
      <t>A</t>
    </r>
    <r>
      <rPr>
        <sz val="12"/>
        <color theme="1"/>
        <rFont val="宋体"/>
        <charset val="134"/>
      </rPr>
      <t>类；币种：人民币；使用方式：插电；鉴伪方式：磁性检测，安全线检测，紫光检测，红外鉴伪，幅面鉴伪，冠字号识别；功能：混点，金额合计，分版，计数，预置，累加，自检故障；语音提示：支持语音提示；屏幕数量：双屏</t>
    </r>
  </si>
  <si>
    <r>
      <rPr>
        <sz val="12"/>
        <color theme="1"/>
        <rFont val="宋体"/>
        <charset val="134"/>
      </rPr>
      <t>快速识别二代</t>
    </r>
    <r>
      <rPr>
        <sz val="12"/>
        <color theme="1"/>
        <rFont val="Times New Roman"/>
        <charset val="134"/>
      </rPr>
      <t>/</t>
    </r>
    <r>
      <rPr>
        <sz val="12"/>
        <color theme="1"/>
        <rFont val="宋体"/>
        <charset val="134"/>
      </rPr>
      <t>三代居民身份证、港澳台居民居住证、外国人用永久居留证，</t>
    </r>
    <r>
      <rPr>
        <sz val="12"/>
        <color theme="1"/>
        <rFont val="Times New Roman"/>
        <charset val="134"/>
      </rPr>
      <t xml:space="preserve">USB </t>
    </r>
    <r>
      <rPr>
        <sz val="12"/>
        <color theme="1"/>
        <rFont val="宋体"/>
        <charset val="134"/>
      </rPr>
      <t>接口，阅读距离</t>
    </r>
    <r>
      <rPr>
        <sz val="12"/>
        <color theme="1"/>
        <rFont val="Times New Roman"/>
        <charset val="134"/>
      </rPr>
      <t>1-5CM</t>
    </r>
    <r>
      <rPr>
        <sz val="12"/>
        <color theme="1"/>
        <rFont val="宋体"/>
        <charset val="134"/>
      </rPr>
      <t>、时间＜</t>
    </r>
    <r>
      <rPr>
        <sz val="12"/>
        <color theme="1"/>
        <rFont val="Times New Roman"/>
        <charset val="134"/>
      </rPr>
      <t>1S,</t>
    </r>
    <r>
      <rPr>
        <sz val="12"/>
        <color theme="1"/>
        <rFont val="宋体"/>
        <charset val="134"/>
      </rPr>
      <t>适用</t>
    </r>
    <r>
      <rPr>
        <sz val="12"/>
        <color theme="1"/>
        <rFont val="Times New Roman"/>
        <charset val="134"/>
      </rPr>
      <t>Windows7/10/11</t>
    </r>
    <r>
      <rPr>
        <sz val="12"/>
        <color theme="1"/>
        <rFont val="宋体"/>
        <charset val="134"/>
      </rPr>
      <t>、</t>
    </r>
    <r>
      <rPr>
        <sz val="12"/>
        <color theme="1"/>
        <rFont val="Times New Roman"/>
        <charset val="134"/>
      </rPr>
      <t>Android</t>
    </r>
    <r>
      <rPr>
        <sz val="12"/>
        <color theme="1"/>
        <rFont val="宋体"/>
        <charset val="134"/>
      </rPr>
      <t>系统</t>
    </r>
  </si>
  <si>
    <r>
      <rPr>
        <sz val="12"/>
        <color theme="1"/>
        <rFont val="宋体"/>
        <charset val="134"/>
      </rPr>
      <t>支持符合</t>
    </r>
    <r>
      <rPr>
        <sz val="12"/>
        <color theme="1"/>
        <rFont val="Times New Roman"/>
        <charset val="134"/>
      </rPr>
      <t xml:space="preserve">ISO 7816 </t>
    </r>
    <r>
      <rPr>
        <sz val="12"/>
        <color theme="1"/>
        <rFont val="宋体"/>
        <charset val="134"/>
      </rPr>
      <t>标准的接触式</t>
    </r>
    <r>
      <rPr>
        <sz val="12"/>
        <color theme="1"/>
        <rFont val="Times New Roman"/>
        <charset val="134"/>
      </rPr>
      <t xml:space="preserve"> IC </t>
    </r>
    <r>
      <rPr>
        <sz val="12"/>
        <color theme="1"/>
        <rFont val="宋体"/>
        <charset val="134"/>
      </rPr>
      <t>卡、</t>
    </r>
    <r>
      <rPr>
        <sz val="12"/>
        <color theme="1"/>
        <rFont val="Times New Roman"/>
        <charset val="134"/>
      </rPr>
      <t xml:space="preserve">ISO14443 Type A/B </t>
    </r>
    <r>
      <rPr>
        <sz val="12"/>
        <color theme="1"/>
        <rFont val="宋体"/>
        <charset val="134"/>
      </rPr>
      <t>标准的非接触式</t>
    </r>
    <r>
      <rPr>
        <sz val="12"/>
        <color theme="1"/>
        <rFont val="Times New Roman"/>
        <charset val="134"/>
      </rPr>
      <t xml:space="preserve"> IC </t>
    </r>
    <r>
      <rPr>
        <sz val="12"/>
        <color theme="1"/>
        <rFont val="宋体"/>
        <charset val="134"/>
      </rPr>
      <t>卡、磁条的读写，可识别社保卡、银行卡，可附加</t>
    </r>
    <r>
      <rPr>
        <sz val="12"/>
        <color theme="1"/>
        <rFont val="Times New Roman"/>
        <charset val="134"/>
      </rPr>
      <t xml:space="preserve"> </t>
    </r>
    <r>
      <rPr>
        <sz val="12"/>
        <color theme="1"/>
        <rFont val="宋体"/>
        <charset val="134"/>
      </rPr>
      <t>符合</t>
    </r>
    <r>
      <rPr>
        <sz val="12"/>
        <color theme="1"/>
        <rFont val="Times New Roman"/>
        <charset val="134"/>
      </rPr>
      <t xml:space="preserve"> GSM 11.11 </t>
    </r>
    <r>
      <rPr>
        <sz val="12"/>
        <color theme="1"/>
        <rFont val="宋体"/>
        <charset val="134"/>
      </rPr>
      <t>的</t>
    </r>
    <r>
      <rPr>
        <sz val="12"/>
        <color theme="1"/>
        <rFont val="Times New Roman"/>
        <charset val="134"/>
      </rPr>
      <t xml:space="preserve"> SAM </t>
    </r>
    <r>
      <rPr>
        <sz val="12"/>
        <color theme="1"/>
        <rFont val="宋体"/>
        <charset val="134"/>
      </rPr>
      <t>卡座，</t>
    </r>
    <r>
      <rPr>
        <sz val="12"/>
        <color theme="1"/>
        <rFont val="Times New Roman"/>
        <charset val="134"/>
      </rPr>
      <t>USB</t>
    </r>
    <r>
      <rPr>
        <sz val="12"/>
        <color theme="1"/>
        <rFont val="宋体"/>
        <charset val="134"/>
      </rPr>
      <t>接口、无驱模式，支持</t>
    </r>
    <r>
      <rPr>
        <sz val="12"/>
        <color theme="1"/>
        <rFont val="Times New Roman"/>
        <charset val="134"/>
      </rPr>
      <t xml:space="preserve"> Windows</t>
    </r>
    <r>
      <rPr>
        <sz val="12"/>
        <color theme="1"/>
        <rFont val="宋体"/>
        <charset val="134"/>
      </rPr>
      <t>、</t>
    </r>
    <r>
      <rPr>
        <sz val="12"/>
        <color theme="1"/>
        <rFont val="Times New Roman"/>
        <charset val="134"/>
      </rPr>
      <t>Linux</t>
    </r>
    <r>
      <rPr>
        <sz val="12"/>
        <color theme="1"/>
        <rFont val="宋体"/>
        <charset val="134"/>
      </rPr>
      <t>、</t>
    </r>
    <r>
      <rPr>
        <sz val="12"/>
        <color theme="1"/>
        <rFont val="Times New Roman"/>
        <charset val="134"/>
      </rPr>
      <t>Android</t>
    </r>
  </si>
  <si>
    <r>
      <rPr>
        <sz val="12"/>
        <color theme="1"/>
        <rFont val="宋体"/>
        <charset val="134"/>
      </rPr>
      <t>票据针式打印机，</t>
    </r>
    <r>
      <rPr>
        <sz val="12"/>
        <color theme="1"/>
        <rFont val="Times New Roman"/>
        <charset val="134"/>
      </rPr>
      <t>1+6</t>
    </r>
    <r>
      <rPr>
        <sz val="12"/>
        <color theme="1"/>
        <rFont val="宋体"/>
        <charset val="134"/>
      </rPr>
      <t>联复写，</t>
    </r>
    <r>
      <rPr>
        <sz val="12"/>
        <color theme="1"/>
        <rFont val="Times New Roman"/>
        <charset val="134"/>
      </rPr>
      <t>24</t>
    </r>
    <r>
      <rPr>
        <sz val="12"/>
        <color theme="1"/>
        <rFont val="宋体"/>
        <charset val="134"/>
      </rPr>
      <t>针击打式点阵打印、</t>
    </r>
    <r>
      <rPr>
        <sz val="12"/>
        <color theme="1"/>
        <rFont val="Times New Roman"/>
        <charset val="134"/>
      </rPr>
      <t>≥195</t>
    </r>
    <r>
      <rPr>
        <sz val="12"/>
        <color theme="1"/>
        <rFont val="宋体"/>
        <charset val="134"/>
      </rPr>
      <t>汉字</t>
    </r>
    <r>
      <rPr>
        <sz val="12"/>
        <color theme="1"/>
        <rFont val="Times New Roman"/>
        <charset val="134"/>
      </rPr>
      <t>/</t>
    </r>
    <r>
      <rPr>
        <sz val="12"/>
        <color theme="1"/>
        <rFont val="宋体"/>
        <charset val="134"/>
      </rPr>
      <t>秒，高精打印头、</t>
    </r>
    <r>
      <rPr>
        <sz val="12"/>
        <color theme="1"/>
        <rFont val="Times New Roman"/>
        <charset val="134"/>
      </rPr>
      <t>MTBF10000</t>
    </r>
    <r>
      <rPr>
        <sz val="12"/>
        <color theme="1"/>
        <rFont val="宋体"/>
        <charset val="134"/>
      </rPr>
      <t>小时以上，前部平推和后面连续进纸，</t>
    </r>
    <r>
      <rPr>
        <sz val="12"/>
        <color theme="1"/>
        <rFont val="Times New Roman"/>
        <charset val="134"/>
      </rPr>
      <t>USB</t>
    </r>
  </si>
  <si>
    <r>
      <rPr>
        <sz val="12"/>
        <color theme="1"/>
        <rFont val="宋体"/>
        <charset val="134"/>
      </rPr>
      <t>每个窗口</t>
    </r>
    <r>
      <rPr>
        <sz val="12"/>
        <color theme="1"/>
        <rFont val="Times New Roman"/>
        <charset val="134"/>
      </rPr>
      <t>2</t>
    </r>
    <r>
      <rPr>
        <sz val="12"/>
        <color theme="1"/>
        <rFont val="宋体"/>
        <charset val="134"/>
      </rPr>
      <t>台（</t>
    </r>
    <r>
      <rPr>
        <sz val="12"/>
        <color theme="1"/>
        <rFont val="Times New Roman"/>
        <charset val="134"/>
      </rPr>
      <t>1</t>
    </r>
    <r>
      <rPr>
        <sz val="12"/>
        <color theme="1"/>
        <rFont val="宋体"/>
        <charset val="134"/>
      </rPr>
      <t>台预交金收据，</t>
    </r>
    <r>
      <rPr>
        <sz val="12"/>
        <color theme="1"/>
        <rFont val="Times New Roman"/>
        <charset val="134"/>
      </rPr>
      <t>1</t>
    </r>
    <r>
      <rPr>
        <sz val="12"/>
        <color theme="1"/>
        <rFont val="宋体"/>
        <charset val="134"/>
      </rPr>
      <t>台出院结算发票）</t>
    </r>
  </si>
  <si>
    <r>
      <rPr>
        <sz val="12"/>
        <color theme="1"/>
        <rFont val="Times New Roman"/>
        <charset val="134"/>
      </rPr>
      <t>8</t>
    </r>
    <r>
      <rPr>
        <sz val="12"/>
        <color theme="1"/>
        <rFont val="宋体"/>
        <charset val="134"/>
      </rPr>
      <t>个窗</t>
    </r>
    <r>
      <rPr>
        <sz val="12"/>
        <color theme="1"/>
        <rFont val="Times New Roman"/>
        <charset val="134"/>
      </rPr>
      <t>8</t>
    </r>
    <r>
      <rPr>
        <sz val="12"/>
        <color theme="1"/>
        <rFont val="宋体"/>
        <charset val="134"/>
      </rPr>
      <t>台，负责人办公室</t>
    </r>
    <r>
      <rPr>
        <sz val="12"/>
        <color theme="1"/>
        <rFont val="Times New Roman"/>
        <charset val="134"/>
      </rPr>
      <t>1</t>
    </r>
    <r>
      <rPr>
        <sz val="12"/>
        <color theme="1"/>
        <rFont val="宋体"/>
        <charset val="134"/>
      </rPr>
      <t>台，做账办公室</t>
    </r>
    <r>
      <rPr>
        <sz val="12"/>
        <color theme="1"/>
        <rFont val="Times New Roman"/>
        <charset val="134"/>
      </rPr>
      <t>1</t>
    </r>
    <r>
      <rPr>
        <sz val="12"/>
        <color theme="1"/>
        <rFont val="宋体"/>
        <charset val="134"/>
      </rPr>
      <t>台，综合办公区域</t>
    </r>
    <r>
      <rPr>
        <sz val="12"/>
        <color theme="1"/>
        <rFont val="Times New Roman"/>
        <charset val="134"/>
      </rPr>
      <t>1</t>
    </r>
    <r>
      <rPr>
        <sz val="12"/>
        <color theme="1"/>
        <rFont val="宋体"/>
        <charset val="134"/>
      </rPr>
      <t>台</t>
    </r>
  </si>
  <si>
    <r>
      <rPr>
        <sz val="12"/>
        <color theme="1"/>
        <rFont val="宋体"/>
        <charset val="134"/>
      </rPr>
      <t>行式热敏打印机、打印速度</t>
    </r>
    <r>
      <rPr>
        <sz val="12"/>
        <color theme="1"/>
        <rFont val="Times New Roman"/>
        <charset val="134"/>
      </rPr>
      <t>≥250mm/s</t>
    </r>
    <r>
      <rPr>
        <sz val="12"/>
        <color theme="1"/>
        <rFont val="宋体"/>
        <charset val="134"/>
      </rPr>
      <t>、纸张</t>
    </r>
    <r>
      <rPr>
        <sz val="12"/>
        <color theme="1"/>
        <rFont val="Times New Roman"/>
        <charset val="134"/>
      </rPr>
      <t>80mm/ 58mm</t>
    </r>
    <r>
      <rPr>
        <sz val="12"/>
        <color theme="1"/>
        <rFont val="宋体"/>
        <charset val="134"/>
      </rPr>
      <t>、</t>
    </r>
    <r>
      <rPr>
        <sz val="12"/>
        <color theme="1"/>
        <rFont val="Times New Roman"/>
        <charset val="134"/>
      </rPr>
      <t>MTBF≥36</t>
    </r>
    <r>
      <rPr>
        <sz val="12"/>
        <color theme="1"/>
        <rFont val="宋体"/>
        <charset val="134"/>
      </rPr>
      <t>万小时、</t>
    </r>
    <r>
      <rPr>
        <sz val="12"/>
        <color theme="1"/>
        <rFont val="Times New Roman"/>
        <charset val="134"/>
      </rPr>
      <t>USB</t>
    </r>
    <r>
      <rPr>
        <sz val="12"/>
        <color theme="1"/>
        <rFont val="宋体"/>
        <charset val="134"/>
      </rPr>
      <t>、以太网</t>
    </r>
  </si>
  <si>
    <t>一层负责人办公室</t>
  </si>
  <si>
    <t>一层办公室</t>
  </si>
  <si>
    <r>
      <rPr>
        <sz val="12"/>
        <color theme="1"/>
        <rFont val="宋体"/>
        <charset val="134"/>
      </rPr>
      <t>按需每人配置</t>
    </r>
    <r>
      <rPr>
        <sz val="12"/>
        <color theme="1"/>
        <rFont val="Times New Roman"/>
        <charset val="134"/>
      </rPr>
      <t xml:space="preserve"> 1 </t>
    </r>
    <r>
      <rPr>
        <sz val="12"/>
        <color theme="1"/>
        <rFont val="宋体"/>
        <charset val="134"/>
      </rPr>
      <t>台</t>
    </r>
  </si>
  <si>
    <t>一层综合办公区</t>
  </si>
  <si>
    <t>一层值班室</t>
  </si>
  <si>
    <t>一层等候大厅</t>
  </si>
  <si>
    <r>
      <rPr>
        <sz val="12"/>
        <color theme="1"/>
        <rFont val="宋体"/>
        <charset val="134"/>
      </rPr>
      <t>无线、排队机取号叫号机、</t>
    </r>
    <r>
      <rPr>
        <sz val="12"/>
        <color theme="1"/>
        <rFont val="Times New Roman"/>
        <charset val="134"/>
      </rPr>
      <t xml:space="preserve"> 55</t>
    </r>
    <r>
      <rPr>
        <sz val="12"/>
        <color theme="1"/>
        <rFont val="宋体"/>
        <charset val="134"/>
      </rPr>
      <t>寸液晶综合屏</t>
    </r>
  </si>
  <si>
    <r>
      <rPr>
        <sz val="12"/>
        <color theme="1"/>
        <rFont val="Times New Roman"/>
        <charset val="134"/>
      </rPr>
      <t>LED</t>
    </r>
    <r>
      <rPr>
        <sz val="12"/>
        <color theme="1"/>
        <rFont val="宋体"/>
        <charset val="134"/>
      </rPr>
      <t>显示屏</t>
    </r>
  </si>
  <si>
    <r>
      <rPr>
        <sz val="12"/>
        <color theme="1"/>
        <rFont val="宋体"/>
        <charset val="134"/>
      </rPr>
      <t>类型：液晶；是否触摸屏：非触摸屏；接口：</t>
    </r>
    <r>
      <rPr>
        <sz val="12"/>
        <color theme="1"/>
        <rFont val="Times New Roman"/>
        <charset val="134"/>
      </rPr>
      <t>HDMI</t>
    </r>
    <r>
      <rPr>
        <sz val="12"/>
        <color theme="1"/>
        <rFont val="宋体"/>
        <charset val="134"/>
      </rPr>
      <t>，</t>
    </r>
    <r>
      <rPr>
        <sz val="12"/>
        <color theme="1"/>
        <rFont val="Times New Roman"/>
        <charset val="134"/>
      </rPr>
      <t>DVI</t>
    </r>
    <r>
      <rPr>
        <sz val="12"/>
        <color theme="1"/>
        <rFont val="宋体"/>
        <charset val="134"/>
      </rPr>
      <t>，</t>
    </r>
    <r>
      <rPr>
        <sz val="12"/>
        <color theme="1"/>
        <rFont val="Times New Roman"/>
        <charset val="134"/>
      </rPr>
      <t>VGA</t>
    </r>
  </si>
  <si>
    <t>住院处（具体位置待定）</t>
  </si>
  <si>
    <r>
      <rPr>
        <sz val="12"/>
        <color theme="1"/>
        <rFont val="宋体"/>
        <charset val="134"/>
      </rPr>
      <t>酷睿</t>
    </r>
    <r>
      <rPr>
        <sz val="12"/>
        <color theme="1"/>
        <rFont val="Times New Roman"/>
        <charset val="134"/>
      </rPr>
      <t>Ultra514</t>
    </r>
    <r>
      <rPr>
        <sz val="12"/>
        <color theme="1"/>
        <rFont val="宋体"/>
        <charset val="134"/>
      </rPr>
      <t>核以上、≥</t>
    </r>
    <r>
      <rPr>
        <sz val="12"/>
        <color theme="1"/>
        <rFont val="Times New Roman"/>
        <charset val="134"/>
      </rPr>
      <t>32GB DDR5</t>
    </r>
    <r>
      <rPr>
        <sz val="12"/>
        <color theme="1"/>
        <rFont val="宋体"/>
        <charset val="134"/>
      </rPr>
      <t>、≥</t>
    </r>
    <r>
      <rPr>
        <sz val="12"/>
        <color theme="1"/>
        <rFont val="Times New Roman"/>
        <charset val="134"/>
      </rPr>
      <t>1TB</t>
    </r>
    <r>
      <rPr>
        <sz val="12"/>
        <color theme="1"/>
        <rFont val="宋体"/>
        <charset val="134"/>
      </rPr>
      <t>固态、</t>
    </r>
    <r>
      <rPr>
        <sz val="12"/>
        <color theme="1"/>
        <rFont val="Times New Roman"/>
        <charset val="134"/>
      </rPr>
      <t>2.5K IPS</t>
    </r>
    <r>
      <rPr>
        <sz val="12"/>
        <color theme="1"/>
        <rFont val="宋体"/>
        <charset val="134"/>
      </rPr>
      <t>屏、</t>
    </r>
    <r>
      <rPr>
        <sz val="12"/>
        <color theme="1"/>
        <rFont val="Times New Roman"/>
        <charset val="134"/>
      </rPr>
      <t>HDMI</t>
    </r>
    <r>
      <rPr>
        <sz val="12"/>
        <color theme="1"/>
        <rFont val="宋体"/>
        <charset val="134"/>
      </rPr>
      <t>、</t>
    </r>
    <r>
      <rPr>
        <sz val="12"/>
        <color theme="1"/>
        <rFont val="Times New Roman"/>
        <charset val="134"/>
      </rPr>
      <t>RJ45</t>
    </r>
  </si>
  <si>
    <r>
      <rPr>
        <sz val="12"/>
        <color theme="1"/>
        <rFont val="Times New Roman"/>
        <charset val="134"/>
      </rPr>
      <t>A4</t>
    </r>
    <r>
      <rPr>
        <sz val="12"/>
        <color theme="1"/>
        <rFont val="宋体"/>
        <charset val="134"/>
      </rPr>
      <t>黑白打印复印扫描一体机</t>
    </r>
  </si>
  <si>
    <r>
      <rPr>
        <sz val="12"/>
        <color theme="1"/>
        <rFont val="Times New Roman"/>
        <charset val="134"/>
      </rPr>
      <t>A4</t>
    </r>
    <r>
      <rPr>
        <sz val="12"/>
        <color theme="1"/>
        <rFont val="宋体"/>
        <charset val="134"/>
      </rPr>
      <t>、黑白激光、打印、复印、扫描一体机，自动双面、单面≥</t>
    </r>
    <r>
      <rPr>
        <sz val="12"/>
        <color theme="1"/>
        <rFont val="Times New Roman"/>
        <charset val="134"/>
      </rPr>
      <t>28</t>
    </r>
    <r>
      <rPr>
        <sz val="12"/>
        <color theme="1"/>
        <rFont val="宋体"/>
        <charset val="134"/>
      </rPr>
      <t>页</t>
    </r>
    <r>
      <rPr>
        <sz val="12"/>
        <color theme="1"/>
        <rFont val="Times New Roman"/>
        <charset val="134"/>
      </rPr>
      <t>/</t>
    </r>
    <r>
      <rPr>
        <sz val="12"/>
        <color theme="1"/>
        <rFont val="宋体"/>
        <charset val="134"/>
      </rPr>
      <t>分、双面≥</t>
    </r>
    <r>
      <rPr>
        <sz val="12"/>
        <color theme="1"/>
        <rFont val="Times New Roman"/>
        <charset val="134"/>
      </rPr>
      <t>15</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USB</t>
    </r>
    <r>
      <rPr>
        <sz val="12"/>
        <color theme="1"/>
        <rFont val="宋体"/>
        <charset val="134"/>
      </rPr>
      <t>、有线网络</t>
    </r>
  </si>
  <si>
    <r>
      <rPr>
        <b/>
        <sz val="12"/>
        <color theme="1"/>
        <rFont val="Times New Roman"/>
        <charset val="134"/>
      </rPr>
      <t>2</t>
    </r>
    <r>
      <rPr>
        <b/>
        <sz val="12"/>
        <color theme="1"/>
        <rFont val="宋体"/>
        <charset val="134"/>
      </rPr>
      <t>层</t>
    </r>
  </si>
  <si>
    <t>控制室2</t>
  </si>
  <si>
    <r>
      <rPr>
        <sz val="12"/>
        <color theme="1"/>
        <rFont val="宋体"/>
        <charset val="134"/>
      </rPr>
      <t>控制室</t>
    </r>
    <r>
      <rPr>
        <sz val="12"/>
        <color theme="1"/>
        <rFont val="Times New Roman"/>
        <charset val="134"/>
      </rPr>
      <t>5</t>
    </r>
  </si>
  <si>
    <r>
      <rPr>
        <sz val="12"/>
        <color theme="1"/>
        <rFont val="宋体"/>
        <charset val="134"/>
      </rPr>
      <t>控制室</t>
    </r>
    <r>
      <rPr>
        <sz val="12"/>
        <color theme="1"/>
        <rFont val="Times New Roman"/>
        <charset val="134"/>
      </rPr>
      <t>6</t>
    </r>
  </si>
  <si>
    <t>办公室2</t>
  </si>
  <si>
    <t>办公室4</t>
  </si>
  <si>
    <t>控制室7</t>
  </si>
  <si>
    <t>办公室8</t>
  </si>
  <si>
    <t>办公室9</t>
  </si>
  <si>
    <t>办公室10</t>
  </si>
  <si>
    <t>办公室11</t>
  </si>
  <si>
    <t>UPS间</t>
  </si>
  <si>
    <r>
      <rPr>
        <sz val="11"/>
        <color theme="1"/>
        <rFont val="Times New Roman"/>
        <charset val="134"/>
      </rPr>
      <t>3</t>
    </r>
    <r>
      <rPr>
        <sz val="11"/>
        <color theme="1"/>
        <rFont val="宋体"/>
        <charset val="134"/>
      </rPr>
      <t>匹</t>
    </r>
  </si>
  <si>
    <r>
      <rPr>
        <b/>
        <sz val="12"/>
        <color theme="1"/>
        <rFont val="Times New Roman"/>
        <charset val="134"/>
      </rPr>
      <t>3</t>
    </r>
    <r>
      <rPr>
        <b/>
        <sz val="12"/>
        <color theme="1"/>
        <rFont val="宋体"/>
        <charset val="134"/>
      </rPr>
      <t>层</t>
    </r>
  </si>
  <si>
    <r>
      <rPr>
        <sz val="12"/>
        <color theme="1"/>
        <rFont val="Times New Roman"/>
        <charset val="134"/>
      </rPr>
      <t>A3</t>
    </r>
    <r>
      <rPr>
        <sz val="12"/>
        <color theme="1"/>
        <rFont val="宋体"/>
        <charset val="134"/>
      </rPr>
      <t>黑白激光打印机</t>
    </r>
  </si>
  <si>
    <r>
      <rPr>
        <sz val="12"/>
        <color theme="1"/>
        <rFont val="Times New Roman"/>
        <charset val="134"/>
      </rPr>
      <t>A3A4</t>
    </r>
    <r>
      <rPr>
        <sz val="12"/>
        <color theme="1"/>
        <rFont val="宋体"/>
        <charset val="134"/>
      </rPr>
      <t>高速</t>
    </r>
  </si>
  <si>
    <r>
      <rPr>
        <sz val="12"/>
        <color theme="1"/>
        <rFont val="宋体"/>
        <charset val="134"/>
      </rPr>
      <t>加湿面积</t>
    </r>
    <r>
      <rPr>
        <sz val="12"/>
        <color theme="1"/>
        <rFont val="Times New Roman"/>
        <charset val="134"/>
      </rPr>
      <t>150</t>
    </r>
    <r>
      <rPr>
        <sz val="12"/>
        <color theme="1"/>
        <rFont val="宋体"/>
        <charset val="134"/>
      </rPr>
      <t>平米</t>
    </r>
  </si>
  <si>
    <r>
      <rPr>
        <sz val="12"/>
        <color theme="1"/>
        <rFont val="宋体"/>
        <charset val="134"/>
      </rPr>
      <t>功能：童锁保护；水满停机，万向轮自动；附带排水管：带排水管；日除湿量：</t>
    </r>
    <r>
      <rPr>
        <sz val="12"/>
        <color theme="1"/>
        <rFont val="Times New Roman"/>
        <charset val="134"/>
      </rPr>
      <t>31-50L</t>
    </r>
    <r>
      <rPr>
        <sz val="12"/>
        <color theme="1"/>
        <rFont val="宋体"/>
        <charset val="134"/>
      </rPr>
      <t>；净化方式：负离子</t>
    </r>
  </si>
  <si>
    <r>
      <rPr>
        <sz val="12"/>
        <color theme="1"/>
        <rFont val="宋体"/>
        <charset val="134"/>
      </rPr>
      <t>蓝牙</t>
    </r>
    <r>
      <rPr>
        <sz val="12"/>
        <color theme="1"/>
        <rFont val="Times New Roman"/>
        <charset val="134"/>
      </rPr>
      <t xml:space="preserve"> 2.9</t>
    </r>
    <r>
      <rPr>
        <sz val="12"/>
        <color theme="1"/>
        <rFont val="宋体"/>
        <charset val="134"/>
      </rPr>
      <t>英寸</t>
    </r>
  </si>
  <si>
    <r>
      <rPr>
        <sz val="12"/>
        <color theme="1"/>
        <rFont val="Times New Roman"/>
        <charset val="134"/>
      </rPr>
      <t>RFID</t>
    </r>
    <r>
      <rPr>
        <sz val="12"/>
        <color theme="1"/>
        <rFont val="宋体"/>
        <charset val="134"/>
      </rPr>
      <t>无源定位电子标签</t>
    </r>
  </si>
  <si>
    <r>
      <rPr>
        <sz val="12"/>
        <color theme="1"/>
        <rFont val="Times New Roman"/>
        <charset val="134"/>
      </rPr>
      <t>20mm*60mm,</t>
    </r>
    <r>
      <rPr>
        <sz val="12"/>
        <color theme="1"/>
        <rFont val="宋体"/>
        <charset val="134"/>
      </rPr>
      <t>超高频无源灯光定位寻物</t>
    </r>
  </si>
  <si>
    <r>
      <rPr>
        <sz val="12"/>
        <color theme="1"/>
        <rFont val="Times New Roman"/>
        <charset val="134"/>
      </rPr>
      <t>RFID</t>
    </r>
    <r>
      <rPr>
        <sz val="12"/>
        <color theme="1"/>
        <rFont val="宋体"/>
        <charset val="134"/>
      </rPr>
      <t>手持终端远距离电子标签读写器</t>
    </r>
  </si>
  <si>
    <r>
      <rPr>
        <sz val="12"/>
        <color theme="1"/>
        <rFont val="宋体"/>
        <charset val="134"/>
      </rPr>
      <t>读卡距离</t>
    </r>
    <r>
      <rPr>
        <sz val="12"/>
        <color theme="1"/>
        <rFont val="Times New Roman"/>
        <charset val="134"/>
      </rPr>
      <t>0-20</t>
    </r>
    <r>
      <rPr>
        <sz val="12"/>
        <color theme="1"/>
        <rFont val="宋体"/>
        <charset val="134"/>
      </rPr>
      <t>米，可调</t>
    </r>
  </si>
  <si>
    <r>
      <rPr>
        <sz val="12"/>
        <color theme="1"/>
        <rFont val="Times New Roman"/>
        <charset val="134"/>
      </rPr>
      <t>500</t>
    </r>
    <r>
      <rPr>
        <sz val="12"/>
        <color theme="1"/>
        <rFont val="宋体"/>
        <charset val="134"/>
      </rPr>
      <t>页以内自动打孔、装订</t>
    </r>
  </si>
  <si>
    <r>
      <rPr>
        <sz val="12"/>
        <color theme="1"/>
        <rFont val="宋体"/>
        <charset val="134"/>
      </rPr>
      <t>密封式锤式，一次性进料</t>
    </r>
    <r>
      <rPr>
        <sz val="12"/>
        <color theme="1"/>
        <rFont val="Times New Roman"/>
        <charset val="134"/>
      </rPr>
      <t>20kg</t>
    </r>
    <r>
      <rPr>
        <sz val="12"/>
        <color theme="1"/>
        <rFont val="宋体"/>
        <charset val="134"/>
      </rPr>
      <t>，出料粒度</t>
    </r>
    <r>
      <rPr>
        <sz val="12"/>
        <color theme="1"/>
        <rFont val="Times New Roman"/>
        <charset val="134"/>
      </rPr>
      <t>10mm</t>
    </r>
    <r>
      <rPr>
        <sz val="12"/>
        <color theme="1"/>
        <rFont val="宋体"/>
        <charset val="134"/>
      </rPr>
      <t>以下</t>
    </r>
  </si>
  <si>
    <r>
      <rPr>
        <sz val="12"/>
        <color theme="1"/>
        <rFont val="宋体"/>
        <charset val="134"/>
      </rPr>
      <t>不低于</t>
    </r>
    <r>
      <rPr>
        <sz val="12"/>
        <color theme="1"/>
        <rFont val="Times New Roman"/>
        <charset val="134"/>
      </rPr>
      <t>40</t>
    </r>
    <r>
      <rPr>
        <sz val="12"/>
        <color theme="1"/>
        <rFont val="宋体"/>
        <charset val="134"/>
      </rPr>
      <t>厘米封口长度</t>
    </r>
  </si>
  <si>
    <r>
      <rPr>
        <sz val="12"/>
        <color theme="1"/>
        <rFont val="宋体"/>
        <charset val="134"/>
      </rPr>
      <t>不锈钢内胆，温控，</t>
    </r>
    <r>
      <rPr>
        <sz val="12"/>
        <color theme="1"/>
        <rFont val="Times New Roman"/>
        <charset val="134"/>
      </rPr>
      <t>+10-300℃</t>
    </r>
  </si>
  <si>
    <t>洁具间</t>
  </si>
  <si>
    <r>
      <rPr>
        <sz val="12"/>
        <color theme="1"/>
        <rFont val="宋体"/>
        <charset val="134"/>
      </rPr>
      <t>移动护理</t>
    </r>
    <r>
      <rPr>
        <sz val="12"/>
        <color theme="1"/>
        <rFont val="Times New Roman"/>
        <charset val="134"/>
      </rPr>
      <t>PDA</t>
    </r>
    <r>
      <rPr>
        <sz val="12"/>
        <color theme="1"/>
        <rFont val="宋体"/>
        <charset val="134"/>
      </rPr>
      <t>、</t>
    </r>
    <r>
      <rPr>
        <sz val="12"/>
        <color theme="1"/>
        <rFont val="Times New Roman"/>
        <charset val="134"/>
      </rPr>
      <t>8</t>
    </r>
    <r>
      <rPr>
        <sz val="12"/>
        <color theme="1"/>
        <rFont val="宋体"/>
        <charset val="134"/>
      </rPr>
      <t>核处理器，频率≥</t>
    </r>
    <r>
      <rPr>
        <sz val="12"/>
        <color theme="1"/>
        <rFont val="Times New Roman"/>
        <charset val="134"/>
      </rPr>
      <t>2.3GHZ</t>
    </r>
    <r>
      <rPr>
        <sz val="12"/>
        <color theme="1"/>
        <rFont val="宋体"/>
        <charset val="134"/>
      </rPr>
      <t>、≥</t>
    </r>
    <r>
      <rPr>
        <sz val="12"/>
        <color theme="1"/>
        <rFont val="Times New Roman"/>
        <charset val="134"/>
      </rPr>
      <t>3GB RAM</t>
    </r>
    <r>
      <rPr>
        <sz val="12"/>
        <color theme="1"/>
        <rFont val="宋体"/>
        <charset val="134"/>
      </rPr>
      <t>，≥</t>
    </r>
    <r>
      <rPr>
        <sz val="12"/>
        <color theme="1"/>
        <rFont val="Times New Roman"/>
        <charset val="134"/>
      </rPr>
      <t>32GB ROM</t>
    </r>
    <r>
      <rPr>
        <sz val="12"/>
        <color theme="1"/>
        <rFont val="宋体"/>
        <charset val="134"/>
      </rPr>
      <t>、可充电锂电池、容量≥</t>
    </r>
    <r>
      <rPr>
        <sz val="12"/>
        <color theme="1"/>
        <rFont val="Times New Roman"/>
        <charset val="134"/>
      </rPr>
      <t>4100mAh</t>
    </r>
    <r>
      <rPr>
        <sz val="12"/>
        <color theme="1"/>
        <rFont val="宋体"/>
        <charset val="134"/>
      </rPr>
      <t>，≥</t>
    </r>
    <r>
      <rPr>
        <sz val="12"/>
        <color theme="1"/>
        <rFont val="Times New Roman"/>
        <charset val="134"/>
      </rPr>
      <t>5</t>
    </r>
    <r>
      <rPr>
        <sz val="12"/>
        <color theme="1"/>
        <rFont val="宋体"/>
        <charset val="134"/>
      </rPr>
      <t>英寸，电容屏多点触控、分辨率≥</t>
    </r>
    <r>
      <rPr>
        <sz val="12"/>
        <color theme="1"/>
        <rFont val="Times New Roman"/>
        <charset val="134"/>
      </rPr>
      <t>1280 x720</t>
    </r>
    <r>
      <rPr>
        <sz val="12"/>
        <color theme="1"/>
        <rFont val="宋体"/>
        <charset val="134"/>
      </rPr>
      <t>、摄像头、支持</t>
    </r>
    <r>
      <rPr>
        <sz val="12"/>
        <color theme="1"/>
        <rFont val="Times New Roman"/>
        <charset val="134"/>
      </rPr>
      <t>802.11a/b/g/n/ac</t>
    </r>
    <r>
      <rPr>
        <sz val="12"/>
        <color theme="1"/>
        <rFont val="宋体"/>
        <charset val="134"/>
      </rPr>
      <t>协议，</t>
    </r>
    <r>
      <rPr>
        <sz val="12"/>
        <color theme="1"/>
        <rFont val="Times New Roman"/>
        <charset val="134"/>
      </rPr>
      <t>2.4G/5G</t>
    </r>
    <r>
      <rPr>
        <sz val="12"/>
        <color theme="1"/>
        <rFont val="宋体"/>
        <charset val="134"/>
      </rPr>
      <t>双频、支持</t>
    </r>
    <r>
      <rPr>
        <sz val="12"/>
        <color theme="1"/>
        <rFont val="Times New Roman"/>
        <charset val="134"/>
      </rPr>
      <t>4G</t>
    </r>
    <r>
      <rPr>
        <sz val="12"/>
        <color theme="1"/>
        <rFont val="宋体"/>
        <charset val="134"/>
      </rPr>
      <t>全网通、条码扫描引擎、</t>
    </r>
    <r>
      <rPr>
        <sz val="12"/>
        <color theme="1"/>
        <rFont val="Times New Roman"/>
        <charset val="134"/>
      </rPr>
      <t>Android</t>
    </r>
    <r>
      <rPr>
        <sz val="12"/>
        <color theme="1"/>
        <rFont val="宋体"/>
        <charset val="134"/>
      </rPr>
      <t>医疗操作系统</t>
    </r>
  </si>
  <si>
    <t>G-3-28</t>
  </si>
  <si>
    <r>
      <rPr>
        <sz val="12"/>
        <color theme="1"/>
        <rFont val="Times New Roman"/>
        <charset val="134"/>
      </rPr>
      <t>64</t>
    </r>
    <r>
      <rPr>
        <sz val="12"/>
        <color theme="1"/>
        <rFont val="宋体"/>
        <charset val="134"/>
      </rPr>
      <t>位八核以上</t>
    </r>
    <r>
      <rPr>
        <sz val="12"/>
        <color theme="1"/>
        <rFont val="Times New Roman"/>
        <charset val="134"/>
      </rPr>
      <t>CPU</t>
    </r>
    <r>
      <rPr>
        <sz val="12"/>
        <color theme="1"/>
        <rFont val="宋体"/>
        <charset val="134"/>
      </rPr>
      <t>，</t>
    </r>
    <r>
      <rPr>
        <sz val="12"/>
        <color theme="1"/>
        <rFont val="Times New Roman"/>
        <charset val="134"/>
      </rPr>
      <t>Android11</t>
    </r>
    <r>
      <rPr>
        <sz val="12"/>
        <color theme="1"/>
        <rFont val="宋体"/>
        <charset val="134"/>
      </rPr>
      <t>以上</t>
    </r>
    <r>
      <rPr>
        <sz val="12"/>
        <color theme="1"/>
        <rFont val="Times New Roman"/>
        <charset val="134"/>
      </rPr>
      <t>,≥12</t>
    </r>
    <r>
      <rPr>
        <sz val="12"/>
        <color theme="1"/>
        <rFont val="宋体"/>
        <charset val="134"/>
      </rPr>
      <t>寸</t>
    </r>
    <r>
      <rPr>
        <sz val="12"/>
        <color theme="1"/>
        <rFont val="Times New Roman"/>
        <charset val="134"/>
      </rPr>
      <t>OLED</t>
    </r>
    <r>
      <rPr>
        <sz val="12"/>
        <color theme="1"/>
        <rFont val="宋体"/>
        <charset val="134"/>
      </rPr>
      <t>，≥</t>
    </r>
    <r>
      <rPr>
        <sz val="12"/>
        <color theme="1"/>
        <rFont val="Times New Roman"/>
        <charset val="134"/>
      </rPr>
      <t>8GBLPDDR5+256GB UFS 3.1</t>
    </r>
    <r>
      <rPr>
        <sz val="12"/>
        <color theme="1"/>
        <rFont val="宋体"/>
        <charset val="134"/>
      </rPr>
      <t>，</t>
    </r>
    <r>
      <rPr>
        <sz val="12"/>
        <color theme="1"/>
        <rFont val="Times New Roman"/>
        <charset val="134"/>
      </rPr>
      <t>802.11 a/b/g/n/ac/ax</t>
    </r>
    <r>
      <rPr>
        <sz val="12"/>
        <color theme="1"/>
        <rFont val="宋体"/>
        <charset val="134"/>
      </rPr>
      <t>，电池≥</t>
    </r>
    <r>
      <rPr>
        <sz val="12"/>
        <color theme="1"/>
        <rFont val="Times New Roman"/>
        <charset val="134"/>
      </rPr>
      <t>10000MAH,</t>
    </r>
    <r>
      <rPr>
        <sz val="12"/>
        <color theme="1"/>
        <rFont val="宋体"/>
        <charset val="134"/>
      </rPr>
      <t>人脸指纹识别</t>
    </r>
  </si>
  <si>
    <r>
      <rPr>
        <sz val="12"/>
        <color theme="1"/>
        <rFont val="宋体"/>
        <charset val="134"/>
      </rPr>
      <t>加湿面积</t>
    </r>
    <r>
      <rPr>
        <sz val="12"/>
        <color theme="1"/>
        <rFont val="Times New Roman"/>
        <charset val="134"/>
      </rPr>
      <t>200</t>
    </r>
    <r>
      <rPr>
        <sz val="12"/>
        <color theme="1"/>
        <rFont val="宋体"/>
        <charset val="134"/>
      </rPr>
      <t>平米</t>
    </r>
  </si>
  <si>
    <r>
      <rPr>
        <sz val="12"/>
        <color theme="1"/>
        <rFont val="Times New Roman"/>
        <charset val="134"/>
      </rPr>
      <t>3</t>
    </r>
    <r>
      <rPr>
        <sz val="12"/>
        <color theme="1"/>
        <rFont val="宋体"/>
        <charset val="134"/>
      </rPr>
      <t>匹</t>
    </r>
  </si>
  <si>
    <t>G-2-52/53/54</t>
  </si>
  <si>
    <t>医保物价部</t>
  </si>
  <si>
    <t>信息管理部</t>
  </si>
  <si>
    <r>
      <rPr>
        <b/>
        <sz val="12"/>
        <color theme="1"/>
        <rFont val="Times New Roman"/>
        <charset val="134"/>
      </rPr>
      <t>4</t>
    </r>
    <r>
      <rPr>
        <b/>
        <sz val="12"/>
        <color theme="1"/>
        <rFont val="汉仪书宋二KW"/>
        <charset val="134"/>
      </rPr>
      <t>层</t>
    </r>
  </si>
  <si>
    <r>
      <rPr>
        <sz val="12"/>
        <color theme="1"/>
        <rFont val="汉仪书宋二KW"/>
        <charset val="134"/>
      </rPr>
      <t>能效等级：一级能效</t>
    </r>
    <r>
      <rPr>
        <sz val="12"/>
        <color theme="1"/>
        <rFont val="Times New Roman"/>
        <charset val="134"/>
      </rPr>
      <t xml:space="preserve">
</t>
    </r>
    <r>
      <rPr>
        <sz val="12"/>
        <color theme="1"/>
        <rFont val="汉仪书宋二KW"/>
        <charset val="134"/>
      </rPr>
      <t>变频</t>
    </r>
    <r>
      <rPr>
        <sz val="12"/>
        <color theme="1"/>
        <rFont val="Times New Roman"/>
        <charset val="134"/>
      </rPr>
      <t>/</t>
    </r>
    <r>
      <rPr>
        <sz val="12"/>
        <color theme="1"/>
        <rFont val="汉仪书宋二KW"/>
        <charset val="134"/>
      </rPr>
      <t>定频：变频</t>
    </r>
    <r>
      <rPr>
        <sz val="12"/>
        <color theme="1"/>
        <rFont val="Times New Roman"/>
        <charset val="134"/>
      </rPr>
      <t xml:space="preserve">
</t>
    </r>
    <r>
      <rPr>
        <sz val="12"/>
        <color theme="1"/>
        <rFont val="汉仪书宋二KW"/>
        <charset val="134"/>
      </rPr>
      <t>高度：</t>
    </r>
    <r>
      <rPr>
        <sz val="12"/>
        <color theme="1"/>
        <rFont val="Times New Roman"/>
        <charset val="134"/>
      </rPr>
      <t xml:space="preserve">180.1-190cm
</t>
    </r>
    <r>
      <rPr>
        <sz val="12"/>
        <color theme="1"/>
        <rFont val="汉仪书宋二KW"/>
        <charset val="134"/>
      </rPr>
      <t>控温方式：电脑控温</t>
    </r>
    <r>
      <rPr>
        <sz val="12"/>
        <color theme="1"/>
        <rFont val="Times New Roman"/>
        <charset val="134"/>
      </rPr>
      <t xml:space="preserve">
</t>
    </r>
    <r>
      <rPr>
        <sz val="12"/>
        <color theme="1"/>
        <rFont val="汉仪书宋二KW"/>
        <charset val="134"/>
      </rPr>
      <t>制冷方式：风冷</t>
    </r>
    <r>
      <rPr>
        <sz val="12"/>
        <color theme="1"/>
        <rFont val="Times New Roman"/>
        <charset val="134"/>
      </rPr>
      <t xml:space="preserve">
</t>
    </r>
    <r>
      <rPr>
        <sz val="12"/>
        <color theme="1"/>
        <rFont val="汉仪书宋二KW"/>
        <charset val="134"/>
      </rPr>
      <t>宽度：</t>
    </r>
    <r>
      <rPr>
        <sz val="12"/>
        <color theme="1"/>
        <rFont val="Times New Roman"/>
        <charset val="134"/>
      </rPr>
      <t xml:space="preserve">80.1-85cm
</t>
    </r>
    <r>
      <rPr>
        <sz val="12"/>
        <color theme="1"/>
        <rFont val="汉仪书宋二KW"/>
        <charset val="134"/>
      </rPr>
      <t>主色系：黑色系</t>
    </r>
    <r>
      <rPr>
        <sz val="12"/>
        <color theme="1"/>
        <rFont val="Times New Roman"/>
        <charset val="134"/>
      </rPr>
      <t xml:space="preserve">
</t>
    </r>
    <r>
      <rPr>
        <sz val="12"/>
        <color theme="1"/>
        <rFont val="汉仪书宋二KW"/>
        <charset val="134"/>
      </rPr>
      <t>门款式：多门面板</t>
    </r>
    <r>
      <rPr>
        <sz val="12"/>
        <color theme="1"/>
        <rFont val="Times New Roman"/>
        <charset val="134"/>
      </rPr>
      <t xml:space="preserve">
</t>
    </r>
    <r>
      <rPr>
        <sz val="12"/>
        <color theme="1"/>
        <rFont val="汉仪书宋二KW"/>
        <charset val="134"/>
      </rPr>
      <t>材质：</t>
    </r>
    <r>
      <rPr>
        <sz val="12"/>
        <color theme="1"/>
        <rFont val="Times New Roman"/>
        <charset val="134"/>
      </rPr>
      <t>PPM</t>
    </r>
    <r>
      <rPr>
        <sz val="12"/>
        <color theme="1"/>
        <rFont val="汉仪书宋二KW"/>
        <charset val="134"/>
      </rPr>
      <t>彩板</t>
    </r>
    <r>
      <rPr>
        <sz val="12"/>
        <color theme="1"/>
        <rFont val="Times New Roman"/>
        <charset val="134"/>
      </rPr>
      <t xml:space="preserve">
</t>
    </r>
    <r>
      <rPr>
        <sz val="12"/>
        <color theme="1"/>
        <rFont val="汉仪书宋二KW"/>
        <charset val="134"/>
      </rPr>
      <t>放置方式：独立式</t>
    </r>
    <r>
      <rPr>
        <sz val="12"/>
        <color theme="1"/>
        <rFont val="Times New Roman"/>
        <charset val="134"/>
      </rPr>
      <t xml:space="preserve">
</t>
    </r>
    <r>
      <rPr>
        <sz val="12"/>
        <color theme="1"/>
        <rFont val="汉仪书宋二KW"/>
        <charset val="134"/>
      </rPr>
      <t>总容积：</t>
    </r>
    <r>
      <rPr>
        <sz val="12"/>
        <color theme="1"/>
        <rFont val="Times New Roman"/>
        <charset val="134"/>
      </rPr>
      <t xml:space="preserve">500-549L
</t>
    </r>
    <r>
      <rPr>
        <sz val="12"/>
        <color theme="1"/>
        <rFont val="汉仪书宋二KW"/>
        <charset val="134"/>
      </rPr>
      <t>深度：</t>
    </r>
    <r>
      <rPr>
        <sz val="12"/>
        <color theme="1"/>
        <rFont val="Times New Roman"/>
        <charset val="134"/>
      </rPr>
      <t>65.1-70cm</t>
    </r>
  </si>
  <si>
    <t>调料库</t>
  </si>
  <si>
    <r>
      <rPr>
        <sz val="12"/>
        <color theme="1"/>
        <rFont val="汉仪书宋二KW"/>
        <charset val="134"/>
      </rPr>
      <t>酷睿</t>
    </r>
    <r>
      <rPr>
        <sz val="12"/>
        <color theme="1"/>
        <rFont val="Times New Roman"/>
        <charset val="134"/>
      </rPr>
      <t>14</t>
    </r>
    <r>
      <rPr>
        <sz val="12"/>
        <color theme="1"/>
        <rFont val="汉仪书宋二KW"/>
        <charset val="134"/>
      </rPr>
      <t>代</t>
    </r>
    <r>
      <rPr>
        <sz val="12"/>
        <color theme="1"/>
        <rFont val="Times New Roman"/>
        <charset val="134"/>
      </rPr>
      <t>i5</t>
    </r>
    <r>
      <rPr>
        <sz val="12"/>
        <color theme="1"/>
        <rFont val="汉仪书宋二KW"/>
        <charset val="134"/>
      </rPr>
      <t>以上、</t>
    </r>
    <r>
      <rPr>
        <sz val="12"/>
        <color theme="1"/>
        <rFont val="Times New Roman"/>
        <charset val="134"/>
      </rPr>
      <t>≥16G DDR4</t>
    </r>
    <r>
      <rPr>
        <sz val="12"/>
        <color theme="1"/>
        <rFont val="汉仪书宋二KW"/>
        <charset val="134"/>
      </rPr>
      <t>、</t>
    </r>
    <r>
      <rPr>
        <sz val="12"/>
        <color theme="1"/>
        <rFont val="Times New Roman"/>
        <charset val="134"/>
      </rPr>
      <t>≥1TB HDD+256G SSD</t>
    </r>
    <r>
      <rPr>
        <sz val="12"/>
        <color theme="1"/>
        <rFont val="汉仪书宋二KW"/>
        <charset val="134"/>
      </rPr>
      <t>、</t>
    </r>
    <r>
      <rPr>
        <sz val="12"/>
        <color theme="1"/>
        <rFont val="Times New Roman"/>
        <charset val="134"/>
      </rPr>
      <t>≥23</t>
    </r>
    <r>
      <rPr>
        <sz val="12"/>
        <color theme="1"/>
        <rFont val="汉仪书宋二KW"/>
        <charset val="134"/>
      </rPr>
      <t>英寸显示器、正版操作系统</t>
    </r>
  </si>
  <si>
    <r>
      <rPr>
        <sz val="12"/>
        <color theme="1"/>
        <rFont val="汉仪书宋二KW"/>
        <charset val="134"/>
      </rPr>
      <t>纸箱容量：</t>
    </r>
    <r>
      <rPr>
        <sz val="12"/>
        <color theme="1"/>
        <rFont val="Times New Roman"/>
        <charset val="134"/>
      </rPr>
      <t>21-30L</t>
    </r>
    <r>
      <rPr>
        <sz val="12"/>
        <color theme="1"/>
        <rFont val="汉仪书宋二KW"/>
        <charset val="134"/>
      </rPr>
      <t>；类型：自动碎纸机；单次碎纸张数：</t>
    </r>
    <r>
      <rPr>
        <sz val="12"/>
        <color theme="1"/>
        <rFont val="Times New Roman"/>
        <charset val="134"/>
      </rPr>
      <t>6-10</t>
    </r>
    <r>
      <rPr>
        <sz val="12"/>
        <color theme="1"/>
        <rFont val="汉仪书宋二KW"/>
        <charset val="134"/>
      </rPr>
      <t>张；功能：童锁保护，自动反向退纸；连续碎纸机时间：</t>
    </r>
    <r>
      <rPr>
        <sz val="12"/>
        <color theme="1"/>
        <rFont val="Times New Roman"/>
        <charset val="134"/>
      </rPr>
      <t>41-60</t>
    </r>
    <r>
      <rPr>
        <sz val="12"/>
        <color theme="1"/>
        <rFont val="汉仪书宋二KW"/>
        <charset val="134"/>
      </rPr>
      <t>分钟；移动轮：有移动轮；可碎介质：纸；保密等级：</t>
    </r>
    <r>
      <rPr>
        <sz val="12"/>
        <color theme="1"/>
        <rFont val="Times New Roman"/>
        <charset val="134"/>
      </rPr>
      <t>5</t>
    </r>
    <r>
      <rPr>
        <sz val="12"/>
        <color theme="1"/>
        <rFont val="汉仪书宋二KW"/>
        <charset val="134"/>
      </rPr>
      <t>级；安全触停：有安全触停；碎纸效果：米粒状</t>
    </r>
  </si>
  <si>
    <r>
      <rPr>
        <sz val="12"/>
        <color theme="1"/>
        <rFont val="Times New Roman"/>
        <charset val="134"/>
      </rPr>
      <t>A4</t>
    </r>
    <r>
      <rPr>
        <sz val="12"/>
        <color theme="1"/>
        <rFont val="汉仪书宋二KW"/>
        <charset val="134"/>
      </rPr>
      <t>黑白激光打印机</t>
    </r>
  </si>
  <si>
    <r>
      <rPr>
        <sz val="12"/>
        <color theme="1"/>
        <rFont val="Times New Roman"/>
        <charset val="134"/>
      </rPr>
      <t>a4</t>
    </r>
    <r>
      <rPr>
        <sz val="12"/>
        <color theme="1"/>
        <rFont val="汉仪书宋二KW"/>
        <charset val="134"/>
      </rPr>
      <t>黑白激光、自动双面、有线、</t>
    </r>
    <r>
      <rPr>
        <sz val="12"/>
        <color theme="1"/>
        <rFont val="Times New Roman"/>
        <charset val="134"/>
      </rPr>
      <t>USB</t>
    </r>
    <r>
      <rPr>
        <sz val="12"/>
        <color theme="1"/>
        <rFont val="汉仪书宋二KW"/>
        <charset val="134"/>
      </rPr>
      <t>、单面</t>
    </r>
    <r>
      <rPr>
        <sz val="12"/>
        <color theme="1"/>
        <rFont val="Times New Roman"/>
        <charset val="134"/>
      </rPr>
      <t>≥29</t>
    </r>
    <r>
      <rPr>
        <sz val="12"/>
        <color theme="1"/>
        <rFont val="汉仪书宋二KW"/>
        <charset val="134"/>
      </rPr>
      <t>页</t>
    </r>
    <r>
      <rPr>
        <sz val="12"/>
        <color theme="1"/>
        <rFont val="Times New Roman"/>
        <charset val="134"/>
      </rPr>
      <t>/</t>
    </r>
    <r>
      <rPr>
        <sz val="12"/>
        <color theme="1"/>
        <rFont val="汉仪书宋二KW"/>
        <charset val="134"/>
      </rPr>
      <t>分、双面</t>
    </r>
    <r>
      <rPr>
        <sz val="12"/>
        <color theme="1"/>
        <rFont val="Times New Roman"/>
        <charset val="134"/>
      </rPr>
      <t>≥18</t>
    </r>
    <r>
      <rPr>
        <sz val="12"/>
        <color theme="1"/>
        <rFont val="汉仪书宋二KW"/>
        <charset val="134"/>
      </rPr>
      <t>页</t>
    </r>
    <r>
      <rPr>
        <sz val="12"/>
        <color theme="1"/>
        <rFont val="Times New Roman"/>
        <charset val="134"/>
      </rPr>
      <t>/</t>
    </r>
    <r>
      <rPr>
        <sz val="12"/>
        <color theme="1"/>
        <rFont val="汉仪书宋二KW"/>
        <charset val="134"/>
      </rPr>
      <t>分</t>
    </r>
  </si>
  <si>
    <r>
      <rPr>
        <sz val="12"/>
        <color theme="1"/>
        <rFont val="Times New Roman"/>
        <charset val="134"/>
      </rPr>
      <t>LED</t>
    </r>
    <r>
      <rPr>
        <sz val="12"/>
        <color theme="1"/>
        <rFont val="汉仪书宋二KW"/>
        <charset val="134"/>
      </rPr>
      <t>显示屏</t>
    </r>
  </si>
  <si>
    <r>
      <rPr>
        <sz val="12"/>
        <color theme="1"/>
        <rFont val="汉仪书宋二KW"/>
        <charset val="134"/>
      </rPr>
      <t>类型：液晶；是否触摸屏：非触摸屏；接口：</t>
    </r>
    <r>
      <rPr>
        <sz val="12"/>
        <color theme="1"/>
        <rFont val="Times New Roman"/>
        <charset val="134"/>
      </rPr>
      <t>HDMI</t>
    </r>
    <r>
      <rPr>
        <sz val="12"/>
        <color theme="1"/>
        <rFont val="汉仪书宋二KW"/>
        <charset val="134"/>
      </rPr>
      <t>，</t>
    </r>
    <r>
      <rPr>
        <sz val="12"/>
        <color theme="1"/>
        <rFont val="Times New Roman"/>
        <charset val="134"/>
      </rPr>
      <t>DVI</t>
    </r>
    <r>
      <rPr>
        <sz val="12"/>
        <color theme="1"/>
        <rFont val="汉仪书宋二KW"/>
        <charset val="134"/>
      </rPr>
      <t>，</t>
    </r>
    <r>
      <rPr>
        <sz val="12"/>
        <color theme="1"/>
        <rFont val="Times New Roman"/>
        <charset val="134"/>
      </rPr>
      <t>VGA</t>
    </r>
  </si>
  <si>
    <r>
      <rPr>
        <sz val="12"/>
        <color theme="1"/>
        <rFont val="汉仪书宋二KW"/>
        <charset val="134"/>
      </rPr>
      <t>打印速度划分：中速机</t>
    </r>
    <r>
      <rPr>
        <sz val="12"/>
        <color theme="1"/>
        <rFont val="Times New Roman"/>
        <charset val="134"/>
      </rPr>
      <t>(30~40</t>
    </r>
    <r>
      <rPr>
        <sz val="12"/>
        <color theme="1"/>
        <rFont val="汉仪书宋二KW"/>
        <charset val="134"/>
      </rPr>
      <t>页</t>
    </r>
    <r>
      <rPr>
        <sz val="12"/>
        <color theme="1"/>
        <rFont val="Times New Roman"/>
        <charset val="134"/>
      </rPr>
      <t>/</t>
    </r>
    <r>
      <rPr>
        <sz val="12"/>
        <color theme="1"/>
        <rFont val="汉仪书宋二KW"/>
        <charset val="134"/>
      </rPr>
      <t>分钟</t>
    </r>
    <r>
      <rPr>
        <sz val="12"/>
        <color theme="1"/>
        <rFont val="Times New Roman"/>
        <charset val="134"/>
      </rPr>
      <t xml:space="preserve">)
</t>
    </r>
    <r>
      <rPr>
        <sz val="12"/>
        <color theme="1"/>
        <rFont val="汉仪书宋二KW"/>
        <charset val="134"/>
      </rPr>
      <t>支持页宽：</t>
    </r>
    <r>
      <rPr>
        <sz val="12"/>
        <color theme="1"/>
        <rFont val="Times New Roman"/>
        <charset val="134"/>
      </rPr>
      <t xml:space="preserve">A3
</t>
    </r>
    <r>
      <rPr>
        <sz val="12"/>
        <color theme="1"/>
        <rFont val="汉仪书宋二KW"/>
        <charset val="134"/>
      </rPr>
      <t>能效等级：一级能效</t>
    </r>
    <r>
      <rPr>
        <sz val="12"/>
        <color theme="1"/>
        <rFont val="Times New Roman"/>
        <charset val="134"/>
      </rPr>
      <t xml:space="preserve">
</t>
    </r>
    <r>
      <rPr>
        <sz val="12"/>
        <color theme="1"/>
        <rFont val="汉仪书宋二KW"/>
        <charset val="134"/>
      </rPr>
      <t>技术类型：黑白激光</t>
    </r>
  </si>
  <si>
    <r>
      <rPr>
        <sz val="12"/>
        <color theme="1"/>
        <rFont val="宋体"/>
        <charset val="134"/>
      </rPr>
      <t>操控方式：旋钮式</t>
    </r>
    <r>
      <rPr>
        <sz val="12"/>
        <color theme="1"/>
        <rFont val="Times New Roman"/>
        <charset val="134"/>
      </rPr>
      <t xml:space="preserve">
</t>
    </r>
    <r>
      <rPr>
        <sz val="12"/>
        <color theme="1"/>
        <rFont val="宋体"/>
        <charset val="134"/>
      </rPr>
      <t>烧烤管材质：石墨烯</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底盘类型：平板式</t>
    </r>
    <r>
      <rPr>
        <sz val="12"/>
        <color theme="1"/>
        <rFont val="Times New Roman"/>
        <charset val="134"/>
      </rPr>
      <t xml:space="preserve">
</t>
    </r>
    <r>
      <rPr>
        <sz val="12"/>
        <color theme="1"/>
        <rFont val="宋体"/>
        <charset val="134"/>
      </rPr>
      <t>空气炸功率：</t>
    </r>
    <r>
      <rPr>
        <sz val="12"/>
        <color theme="1"/>
        <rFont val="Times New Roman"/>
        <charset val="134"/>
      </rPr>
      <t xml:space="preserve">&lt;2000w
</t>
    </r>
    <r>
      <rPr>
        <sz val="12"/>
        <color theme="1"/>
        <rFont val="宋体"/>
        <charset val="134"/>
      </rPr>
      <t>功能：加热，烧烤功能</t>
    </r>
    <r>
      <rPr>
        <sz val="12"/>
        <color theme="1"/>
        <rFont val="Times New Roman"/>
        <charset val="134"/>
      </rPr>
      <t xml:space="preserve">
</t>
    </r>
    <r>
      <rPr>
        <sz val="12"/>
        <color theme="1"/>
        <rFont val="宋体"/>
        <charset val="134"/>
      </rPr>
      <t>内胆材质：涂层</t>
    </r>
    <r>
      <rPr>
        <sz val="12"/>
        <color theme="1"/>
        <rFont val="Times New Roman"/>
        <charset val="134"/>
      </rPr>
      <t xml:space="preserve">
</t>
    </r>
    <r>
      <rPr>
        <sz val="12"/>
        <color theme="1"/>
        <rFont val="宋体"/>
        <charset val="134"/>
      </rPr>
      <t>烧烤功率：</t>
    </r>
    <r>
      <rPr>
        <sz val="12"/>
        <color theme="1"/>
        <rFont val="Times New Roman"/>
        <charset val="134"/>
      </rPr>
      <t xml:space="preserve">&gt;1500w
</t>
    </r>
    <r>
      <rPr>
        <sz val="12"/>
        <color theme="1"/>
        <rFont val="宋体"/>
        <charset val="134"/>
      </rPr>
      <t>开门方式：侧开门</t>
    </r>
    <r>
      <rPr>
        <sz val="12"/>
        <color theme="1"/>
        <rFont val="Times New Roman"/>
        <charset val="134"/>
      </rPr>
      <t xml:space="preserve">
</t>
    </r>
    <r>
      <rPr>
        <sz val="12"/>
        <color theme="1"/>
        <rFont val="宋体"/>
        <charset val="134"/>
      </rPr>
      <t>类别：微烤一体机</t>
    </r>
    <r>
      <rPr>
        <sz val="12"/>
        <color theme="1"/>
        <rFont val="Times New Roman"/>
        <charset val="134"/>
      </rPr>
      <t xml:space="preserve">
</t>
    </r>
    <r>
      <rPr>
        <sz val="12"/>
        <color theme="1"/>
        <rFont val="宋体"/>
        <charset val="134"/>
      </rPr>
      <t>能效等级：一级能效</t>
    </r>
  </si>
  <si>
    <r>
      <rPr>
        <sz val="12"/>
        <color theme="1"/>
        <rFont val="Times New Roman"/>
        <charset val="134"/>
      </rPr>
      <t>4</t>
    </r>
    <r>
      <rPr>
        <sz val="12"/>
        <color theme="1"/>
        <rFont val="宋体"/>
        <charset val="134"/>
      </rPr>
      <t>眼</t>
    </r>
  </si>
  <si>
    <r>
      <rPr>
        <b/>
        <sz val="12"/>
        <color theme="1"/>
        <rFont val="Times New Roman"/>
        <charset val="134"/>
      </rPr>
      <t>4</t>
    </r>
    <r>
      <rPr>
        <b/>
        <sz val="12"/>
        <color theme="1"/>
        <rFont val="宋体"/>
        <charset val="134"/>
      </rPr>
      <t>层</t>
    </r>
  </si>
  <si>
    <r>
      <rPr>
        <sz val="12"/>
        <color theme="1"/>
        <rFont val="Times New Roman"/>
        <charset val="134"/>
      </rPr>
      <t>2</t>
    </r>
    <r>
      <rPr>
        <sz val="12"/>
        <color theme="1"/>
        <rFont val="宋体"/>
        <charset val="134"/>
      </rPr>
      <t>匹</t>
    </r>
  </si>
  <si>
    <t>无菌室</t>
  </si>
  <si>
    <t>备用间</t>
  </si>
  <si>
    <t>留样室</t>
  </si>
  <si>
    <t>点心制作间</t>
  </si>
  <si>
    <t>冷菜间</t>
  </si>
  <si>
    <t>售卖间</t>
  </si>
  <si>
    <t>水吧</t>
  </si>
  <si>
    <t>操作间</t>
  </si>
  <si>
    <t>凉菜间</t>
  </si>
  <si>
    <t>科教部</t>
  </si>
  <si>
    <r>
      <rPr>
        <sz val="12"/>
        <color theme="1"/>
        <rFont val="宋体"/>
        <charset val="134"/>
      </rPr>
      <t>技能培训室</t>
    </r>
    <r>
      <rPr>
        <sz val="12"/>
        <color theme="1"/>
        <rFont val="Times New Roman"/>
        <charset val="134"/>
      </rPr>
      <t>1</t>
    </r>
  </si>
  <si>
    <r>
      <rPr>
        <sz val="12"/>
        <color theme="1"/>
        <rFont val="宋体"/>
        <charset val="134"/>
      </rPr>
      <t>技能培训室</t>
    </r>
    <r>
      <rPr>
        <sz val="12"/>
        <color theme="1"/>
        <rFont val="Times New Roman"/>
        <charset val="134"/>
      </rPr>
      <t>2</t>
    </r>
  </si>
  <si>
    <r>
      <rPr>
        <sz val="12"/>
        <color theme="1"/>
        <rFont val="宋体"/>
        <charset val="134"/>
      </rPr>
      <t>技能培训室</t>
    </r>
    <r>
      <rPr>
        <sz val="12"/>
        <color theme="1"/>
        <rFont val="Times New Roman"/>
        <charset val="134"/>
      </rPr>
      <t>3</t>
    </r>
  </si>
  <si>
    <t>技能培训室4</t>
  </si>
  <si>
    <t>智慧教室（候考室）</t>
  </si>
  <si>
    <t>G-4-43/44/45/46/47/48/49</t>
  </si>
  <si>
    <r>
      <rPr>
        <sz val="12"/>
        <color theme="1"/>
        <rFont val="宋体"/>
        <charset val="134"/>
      </rPr>
      <t>技能培训室</t>
    </r>
    <r>
      <rPr>
        <sz val="12"/>
        <color theme="1"/>
        <rFont val="Times New Roman"/>
        <charset val="134"/>
      </rPr>
      <t>5</t>
    </r>
  </si>
  <si>
    <t>医务护理院感公用</t>
  </si>
  <si>
    <r>
      <rPr>
        <sz val="12"/>
        <color theme="1"/>
        <rFont val="Times New Roman"/>
        <charset val="134"/>
      </rPr>
      <t>A3</t>
    </r>
    <r>
      <rPr>
        <sz val="12"/>
        <color theme="1"/>
        <rFont val="宋体"/>
        <charset val="134"/>
      </rPr>
      <t>彩色激光打印机</t>
    </r>
  </si>
  <si>
    <r>
      <rPr>
        <sz val="12"/>
        <color theme="1"/>
        <rFont val="Times New Roman"/>
        <charset val="134"/>
      </rPr>
      <t>A3</t>
    </r>
    <r>
      <rPr>
        <sz val="12"/>
        <color theme="1"/>
        <rFont val="宋体"/>
        <charset val="134"/>
      </rPr>
      <t>彩色激光打印机、</t>
    </r>
    <r>
      <rPr>
        <sz val="12"/>
        <color theme="1"/>
        <rFont val="Times New Roman"/>
        <charset val="134"/>
      </rPr>
      <t>≥20</t>
    </r>
    <r>
      <rPr>
        <sz val="12"/>
        <color theme="1"/>
        <rFont val="宋体"/>
        <charset val="134"/>
      </rPr>
      <t>页</t>
    </r>
    <r>
      <rPr>
        <sz val="12"/>
        <color theme="1"/>
        <rFont val="Times New Roman"/>
        <charset val="134"/>
      </rPr>
      <t>/</t>
    </r>
    <r>
      <rPr>
        <sz val="12"/>
        <color theme="1"/>
        <rFont val="宋体"/>
        <charset val="134"/>
      </rPr>
      <t>分、</t>
    </r>
    <r>
      <rPr>
        <sz val="12"/>
        <color theme="1"/>
        <rFont val="Times New Roman"/>
        <charset val="134"/>
      </rPr>
      <t>≥600*600dpi</t>
    </r>
    <r>
      <rPr>
        <sz val="12"/>
        <color theme="1"/>
        <rFont val="宋体"/>
        <charset val="134"/>
      </rPr>
      <t>、</t>
    </r>
    <r>
      <rPr>
        <sz val="12"/>
        <color theme="1"/>
        <rFont val="Times New Roman"/>
        <charset val="134"/>
      </rPr>
      <t>USB2.0</t>
    </r>
    <r>
      <rPr>
        <sz val="12"/>
        <color theme="1"/>
        <rFont val="宋体"/>
        <charset val="134"/>
      </rPr>
      <t>、有线网络、自动双面</t>
    </r>
  </si>
  <si>
    <r>
      <rPr>
        <b/>
        <sz val="12"/>
        <color theme="1"/>
        <rFont val="Times New Roman"/>
        <charset val="134"/>
      </rPr>
      <t>5</t>
    </r>
    <r>
      <rPr>
        <b/>
        <sz val="12"/>
        <color theme="1"/>
        <rFont val="宋体"/>
        <charset val="134"/>
      </rPr>
      <t>层</t>
    </r>
  </si>
  <si>
    <r>
      <rPr>
        <b/>
        <sz val="12"/>
        <color theme="1"/>
        <rFont val="Times New Roman"/>
        <charset val="134"/>
      </rPr>
      <t>6~9</t>
    </r>
    <r>
      <rPr>
        <b/>
        <sz val="12"/>
        <color theme="1"/>
        <rFont val="宋体"/>
        <charset val="134"/>
      </rPr>
      <t>层东区</t>
    </r>
  </si>
  <si>
    <r>
      <rPr>
        <sz val="12"/>
        <color theme="1"/>
        <rFont val="宋体"/>
        <charset val="134"/>
      </rPr>
      <t>能效等级：一级能效</t>
    </r>
    <r>
      <rPr>
        <sz val="12"/>
        <color theme="1"/>
        <rFont val="Times New Roman"/>
        <charset val="134"/>
      </rPr>
      <t xml:space="preserve">
</t>
    </r>
    <r>
      <rPr>
        <sz val="12"/>
        <color theme="1"/>
        <rFont val="宋体"/>
        <charset val="134"/>
      </rPr>
      <t>变频</t>
    </r>
    <r>
      <rPr>
        <sz val="12"/>
        <color theme="1"/>
        <rFont val="Times New Roman"/>
        <charset val="134"/>
      </rPr>
      <t>/</t>
    </r>
    <r>
      <rPr>
        <sz val="12"/>
        <color theme="1"/>
        <rFont val="宋体"/>
        <charset val="134"/>
      </rPr>
      <t>定频：变频</t>
    </r>
    <r>
      <rPr>
        <sz val="12"/>
        <color theme="1"/>
        <rFont val="Times New Roman"/>
        <charset val="134"/>
      </rPr>
      <t xml:space="preserve">
</t>
    </r>
    <r>
      <rPr>
        <sz val="12"/>
        <color theme="1"/>
        <rFont val="宋体"/>
        <charset val="134"/>
      </rPr>
      <t>控温方式：电脑控温</t>
    </r>
    <r>
      <rPr>
        <sz val="12"/>
        <color theme="1"/>
        <rFont val="Times New Roman"/>
        <charset val="134"/>
      </rPr>
      <t xml:space="preserve">
</t>
    </r>
    <r>
      <rPr>
        <sz val="12"/>
        <color theme="1"/>
        <rFont val="宋体"/>
        <charset val="134"/>
      </rPr>
      <t>制冷方式：风冷</t>
    </r>
    <r>
      <rPr>
        <sz val="12"/>
        <color theme="1"/>
        <rFont val="Times New Roman"/>
        <charset val="134"/>
      </rPr>
      <t xml:space="preserve">
</t>
    </r>
    <r>
      <rPr>
        <sz val="12"/>
        <color theme="1"/>
        <rFont val="宋体"/>
        <charset val="134"/>
      </rPr>
      <t>主色系：黑色系</t>
    </r>
    <r>
      <rPr>
        <sz val="12"/>
        <color theme="1"/>
        <rFont val="Times New Roman"/>
        <charset val="134"/>
      </rPr>
      <t xml:space="preserve">
</t>
    </r>
    <r>
      <rPr>
        <sz val="12"/>
        <color theme="1"/>
        <rFont val="宋体"/>
        <charset val="134"/>
      </rPr>
      <t>门款式：多门面板</t>
    </r>
    <r>
      <rPr>
        <sz val="12"/>
        <color theme="1"/>
        <rFont val="Times New Roman"/>
        <charset val="134"/>
      </rPr>
      <t xml:space="preserve">
</t>
    </r>
    <r>
      <rPr>
        <sz val="12"/>
        <color theme="1"/>
        <rFont val="宋体"/>
        <charset val="134"/>
      </rPr>
      <t>材质：</t>
    </r>
    <r>
      <rPr>
        <sz val="12"/>
        <color theme="1"/>
        <rFont val="Times New Roman"/>
        <charset val="134"/>
      </rPr>
      <t>PPM</t>
    </r>
    <r>
      <rPr>
        <sz val="12"/>
        <color theme="1"/>
        <rFont val="宋体"/>
        <charset val="134"/>
      </rPr>
      <t>彩板</t>
    </r>
    <r>
      <rPr>
        <sz val="12"/>
        <color theme="1"/>
        <rFont val="Times New Roman"/>
        <charset val="134"/>
      </rPr>
      <t xml:space="preserve">
</t>
    </r>
    <r>
      <rPr>
        <sz val="12"/>
        <color theme="1"/>
        <rFont val="宋体"/>
        <charset val="134"/>
      </rPr>
      <t>放置方式：独立式</t>
    </r>
  </si>
  <si>
    <t>护理单元</t>
  </si>
  <si>
    <t>值班1</t>
  </si>
  <si>
    <t>GE-6~9-28</t>
  </si>
  <si>
    <r>
      <rPr>
        <sz val="12"/>
        <color theme="1"/>
        <rFont val="宋体"/>
        <charset val="134"/>
      </rPr>
      <t>值班</t>
    </r>
    <r>
      <rPr>
        <sz val="12"/>
        <color theme="1"/>
        <rFont val="Times New Roman"/>
        <charset val="134"/>
      </rPr>
      <t>2</t>
    </r>
  </si>
  <si>
    <t>GE-6~9-29</t>
  </si>
  <si>
    <t>医务护理</t>
  </si>
  <si>
    <t>办公室3</t>
  </si>
  <si>
    <r>
      <rPr>
        <sz val="12"/>
        <color theme="1"/>
        <rFont val="宋体"/>
        <charset val="134"/>
      </rPr>
      <t>护理移动工作站，一体式电脑、酷睿</t>
    </r>
    <r>
      <rPr>
        <sz val="12"/>
        <color theme="1"/>
        <rFont val="Times New Roman"/>
        <charset val="134"/>
      </rPr>
      <t>I5</t>
    </r>
    <r>
      <rPr>
        <sz val="12"/>
        <color theme="1"/>
        <rFont val="宋体"/>
        <charset val="134"/>
      </rPr>
      <t>以上、</t>
    </r>
    <r>
      <rPr>
        <sz val="12"/>
        <color theme="1"/>
        <rFont val="Times New Roman"/>
        <charset val="134"/>
      </rPr>
      <t>16G</t>
    </r>
    <r>
      <rPr>
        <sz val="12"/>
        <color theme="1"/>
        <rFont val="宋体"/>
        <charset val="134"/>
      </rPr>
      <t>以上、≥</t>
    </r>
    <r>
      <rPr>
        <sz val="12"/>
        <color theme="1"/>
        <rFont val="Times New Roman"/>
        <charset val="134"/>
      </rPr>
      <t>256G</t>
    </r>
    <r>
      <rPr>
        <sz val="12"/>
        <color theme="1"/>
        <rFont val="宋体"/>
        <charset val="134"/>
      </rPr>
      <t>固态、≥</t>
    </r>
    <r>
      <rPr>
        <sz val="12"/>
        <color theme="1"/>
        <rFont val="Times New Roman"/>
        <charset val="134"/>
      </rPr>
      <t>23.8IPS</t>
    </r>
    <r>
      <rPr>
        <sz val="12"/>
        <color theme="1"/>
        <rFont val="宋体"/>
        <charset val="134"/>
      </rPr>
      <t>屏、正版操作系统，整车铝合金、不锈钢和塑料为主、医疗级脚轮、表面</t>
    </r>
    <r>
      <rPr>
        <sz val="12"/>
        <color theme="1"/>
        <rFont val="Times New Roman"/>
        <charset val="134"/>
      </rPr>
      <t>ABS</t>
    </r>
    <r>
      <rPr>
        <sz val="12"/>
        <color theme="1"/>
        <rFont val="宋体"/>
        <charset val="134"/>
      </rPr>
      <t>抑菌材料，外部接口</t>
    </r>
    <r>
      <rPr>
        <sz val="12"/>
        <color theme="1"/>
        <rFont val="Times New Roman"/>
        <charset val="134"/>
      </rPr>
      <t>usb*6</t>
    </r>
    <r>
      <rPr>
        <sz val="12"/>
        <color theme="1"/>
        <rFont val="宋体"/>
        <charset val="134"/>
      </rPr>
      <t>、</t>
    </r>
    <r>
      <rPr>
        <sz val="12"/>
        <color theme="1"/>
        <rFont val="Times New Roman"/>
        <charset val="134"/>
      </rPr>
      <t>RJ45</t>
    </r>
    <r>
      <rPr>
        <sz val="12"/>
        <color theme="1"/>
        <rFont val="宋体"/>
        <charset val="134"/>
      </rPr>
      <t>，内置</t>
    </r>
    <r>
      <rPr>
        <sz val="12"/>
        <color theme="1"/>
        <rFont val="Times New Roman"/>
        <charset val="134"/>
      </rPr>
      <t>WiFi</t>
    </r>
    <r>
      <rPr>
        <sz val="12"/>
        <color theme="1"/>
        <rFont val="宋体"/>
        <charset val="134"/>
      </rPr>
      <t>天线支持</t>
    </r>
    <r>
      <rPr>
        <sz val="12"/>
        <color theme="1"/>
        <rFont val="Times New Roman"/>
        <charset val="134"/>
      </rPr>
      <t>2.4G/5G</t>
    </r>
    <r>
      <rPr>
        <sz val="12"/>
        <color theme="1"/>
        <rFont val="宋体"/>
        <charset val="134"/>
      </rPr>
      <t>双频网络、</t>
    </r>
    <r>
      <rPr>
        <sz val="12"/>
        <color theme="1"/>
        <rFont val="Times New Roman"/>
        <charset val="134"/>
      </rPr>
      <t>802.11 a/b/g/n/ac</t>
    </r>
    <r>
      <rPr>
        <sz val="12"/>
        <color theme="1"/>
        <rFont val="宋体"/>
        <charset val="134"/>
      </rPr>
      <t>，电池可使用</t>
    </r>
    <r>
      <rPr>
        <sz val="12"/>
        <color theme="1"/>
        <rFont val="Times New Roman"/>
        <charset val="134"/>
      </rPr>
      <t>8</t>
    </r>
    <r>
      <rPr>
        <sz val="12"/>
        <color theme="1"/>
        <rFont val="宋体"/>
        <charset val="134"/>
      </rPr>
      <t>小时以上</t>
    </r>
  </si>
  <si>
    <r>
      <rPr>
        <sz val="12"/>
        <color theme="1"/>
        <rFont val="Times New Roman"/>
        <charset val="134"/>
      </rPr>
      <t>AGV</t>
    </r>
    <r>
      <rPr>
        <sz val="12"/>
        <color theme="1"/>
        <rFont val="宋体"/>
        <charset val="134"/>
      </rPr>
      <t>电梯前厅</t>
    </r>
  </si>
  <si>
    <r>
      <rPr>
        <b/>
        <sz val="12"/>
        <color theme="1"/>
        <rFont val="Times New Roman"/>
        <charset val="134"/>
      </rPr>
      <t>10</t>
    </r>
    <r>
      <rPr>
        <b/>
        <sz val="12"/>
        <color theme="1"/>
        <rFont val="宋体"/>
        <charset val="134"/>
      </rPr>
      <t>层</t>
    </r>
    <r>
      <rPr>
        <b/>
        <sz val="12"/>
        <color theme="1"/>
        <rFont val="Times New Roman"/>
        <charset val="134"/>
      </rPr>
      <t xml:space="preserve">
</t>
    </r>
    <r>
      <rPr>
        <b/>
        <sz val="12"/>
        <color theme="1"/>
        <rFont val="宋体"/>
        <charset val="134"/>
      </rPr>
      <t>东区</t>
    </r>
  </si>
  <si>
    <r>
      <rPr>
        <sz val="12"/>
        <color theme="1"/>
        <rFont val="宋体"/>
        <charset val="134"/>
      </rPr>
      <t>值班</t>
    </r>
    <r>
      <rPr>
        <sz val="12"/>
        <color theme="1"/>
        <rFont val="Times New Roman"/>
        <charset val="134"/>
      </rPr>
      <t>1</t>
    </r>
  </si>
  <si>
    <r>
      <rPr>
        <b/>
        <sz val="12"/>
        <color theme="1"/>
        <rFont val="Times New Roman"/>
        <charset val="134"/>
      </rPr>
      <t>11</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</si>
  <si>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12~17</t>
    </r>
    <r>
      <rPr>
        <b/>
        <sz val="12"/>
        <color theme="1"/>
        <rFont val="宋体"/>
        <charset val="134"/>
      </rPr>
      <t>层</t>
    </r>
    <r>
      <rPr>
        <b/>
        <sz val="12"/>
        <color theme="1"/>
        <rFont val="Times New Roman"/>
        <charset val="134"/>
      </rPr>
      <t xml:space="preserve">
</t>
    </r>
    <r>
      <rPr>
        <b/>
        <sz val="12"/>
        <color theme="1"/>
        <rFont val="宋体"/>
        <charset val="134"/>
      </rPr>
      <t>东区</t>
    </r>
  </si>
  <si>
    <t>GE-12~17-08/09</t>
  </si>
  <si>
    <t>GE-12~17-20</t>
  </si>
  <si>
    <t>GE-12~17-23</t>
  </si>
  <si>
    <t>GE-12~17-27</t>
  </si>
  <si>
    <t>GE-12~17-28</t>
  </si>
  <si>
    <t>GE-12~17-29</t>
  </si>
  <si>
    <t>GE-12~17-31</t>
  </si>
  <si>
    <t>GE-12~17-32</t>
  </si>
  <si>
    <t>GE-12~17-33</t>
  </si>
  <si>
    <t>GE-12~17-36</t>
  </si>
  <si>
    <r>
      <rPr>
        <b/>
        <sz val="12"/>
        <color theme="1"/>
        <rFont val="Times New Roman"/>
        <charset val="134"/>
      </rPr>
      <t>12~17</t>
    </r>
    <r>
      <rPr>
        <b/>
        <sz val="12"/>
        <color theme="1"/>
        <rFont val="宋体"/>
        <charset val="134"/>
      </rPr>
      <t>层</t>
    </r>
    <r>
      <rPr>
        <b/>
        <sz val="12"/>
        <color theme="1"/>
        <rFont val="Times New Roman"/>
        <charset val="134"/>
      </rPr>
      <t xml:space="preserve">
</t>
    </r>
    <r>
      <rPr>
        <b/>
        <sz val="12"/>
        <color theme="1"/>
        <rFont val="宋体"/>
        <charset val="134"/>
      </rPr>
      <t>西区</t>
    </r>
  </si>
  <si>
    <t>GW-12~17-08/09</t>
  </si>
  <si>
    <t>GW-12~17-19</t>
  </si>
  <si>
    <t>GW-12~17-20</t>
  </si>
  <si>
    <t>GW-12~17-22</t>
  </si>
  <si>
    <t>GW-12~17-23</t>
  </si>
  <si>
    <t>GW-12~17-27</t>
  </si>
  <si>
    <t>GW-12~17-28</t>
  </si>
  <si>
    <t>GW-12~17-29</t>
  </si>
  <si>
    <t>GW-12~17-30</t>
  </si>
  <si>
    <t>GW-12~17-31</t>
  </si>
  <si>
    <t>GW-12~17-32</t>
  </si>
  <si>
    <t>GW-12~17-36</t>
  </si>
  <si>
    <r>
      <rPr>
        <sz val="12"/>
        <color theme="1"/>
        <rFont val="Times New Roman"/>
        <charset val="134"/>
      </rPr>
      <t>A4</t>
    </r>
    <r>
      <rPr>
        <sz val="12"/>
        <color theme="1"/>
        <rFont val="汉仪书宋二KW"/>
        <charset val="134"/>
      </rPr>
      <t>黑白打印复印扫描一体机</t>
    </r>
  </si>
  <si>
    <r>
      <rPr>
        <b/>
        <sz val="12"/>
        <color theme="1"/>
        <rFont val="Times New Roman"/>
        <charset val="134"/>
      </rPr>
      <t>18</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</si>
  <si>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19</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</si>
  <si>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20~23</t>
    </r>
    <r>
      <rPr>
        <b/>
        <sz val="12"/>
        <color theme="1"/>
        <rFont val="宋体"/>
        <charset val="134"/>
      </rPr>
      <t>层</t>
    </r>
    <r>
      <rPr>
        <b/>
        <sz val="12"/>
        <color theme="1"/>
        <rFont val="Times New Roman"/>
        <charset val="134"/>
      </rPr>
      <t xml:space="preserve">
</t>
    </r>
    <r>
      <rPr>
        <b/>
        <sz val="12"/>
        <color theme="1"/>
        <rFont val="宋体"/>
        <charset val="134"/>
      </rPr>
      <t>东区</t>
    </r>
  </si>
  <si>
    <r>
      <rPr>
        <sz val="12"/>
        <color theme="1"/>
        <rFont val="宋体"/>
        <charset val="134"/>
      </rPr>
      <t>防眩指数</t>
    </r>
    <r>
      <rPr>
        <sz val="12"/>
        <color theme="1"/>
        <rFont val="Times New Roman"/>
        <charset val="134"/>
      </rPr>
      <t>UGR</t>
    </r>
    <r>
      <rPr>
        <sz val="12"/>
        <color theme="1"/>
        <rFont val="宋体"/>
        <charset val="134"/>
      </rPr>
      <t>：</t>
    </r>
    <r>
      <rPr>
        <sz val="12"/>
        <color theme="1"/>
        <rFont val="Times New Roman"/>
        <charset val="134"/>
      </rPr>
      <t>16-19</t>
    </r>
    <r>
      <rPr>
        <sz val="12"/>
        <color theme="1"/>
        <rFont val="宋体"/>
        <charset val="134"/>
      </rPr>
      <t>；最大瓦数：</t>
    </r>
    <r>
      <rPr>
        <sz val="12"/>
        <color theme="1"/>
        <rFont val="Times New Roman"/>
        <charset val="134"/>
      </rPr>
      <t>15-20W</t>
    </r>
    <r>
      <rPr>
        <sz val="12"/>
        <color theme="1"/>
        <rFont val="宋体"/>
        <charset val="134"/>
      </rPr>
      <t>（含）；开关方式：遥控开关；防蓝光指数：</t>
    </r>
    <r>
      <rPr>
        <sz val="12"/>
        <color theme="1"/>
        <rFont val="Times New Roman"/>
        <charset val="134"/>
      </rPr>
      <t>RG0</t>
    </r>
    <r>
      <rPr>
        <sz val="12"/>
        <color theme="1"/>
        <rFont val="宋体"/>
        <charset val="134"/>
      </rPr>
      <t>（豁免伤害）；光源类型：</t>
    </r>
    <r>
      <rPr>
        <sz val="12"/>
        <color theme="1"/>
        <rFont val="Times New Roman"/>
        <charset val="134"/>
      </rPr>
      <t>LED</t>
    </r>
  </si>
  <si>
    <t>GE-20~23-28</t>
  </si>
  <si>
    <t>GE-20~23-29</t>
  </si>
  <si>
    <r>
      <rPr>
        <b/>
        <sz val="12"/>
        <color theme="1"/>
        <rFont val="Times New Roman"/>
        <charset val="134"/>
      </rPr>
      <t>20~23</t>
    </r>
    <r>
      <rPr>
        <b/>
        <sz val="12"/>
        <color theme="1"/>
        <rFont val="宋体"/>
        <charset val="134"/>
      </rPr>
      <t>层</t>
    </r>
    <r>
      <rPr>
        <b/>
        <sz val="12"/>
        <color theme="1"/>
        <rFont val="Times New Roman"/>
        <charset val="134"/>
      </rPr>
      <t xml:space="preserve">
</t>
    </r>
    <r>
      <rPr>
        <b/>
        <sz val="12"/>
        <color theme="1"/>
        <rFont val="宋体"/>
        <charset val="134"/>
      </rPr>
      <t>西区</t>
    </r>
  </si>
  <si>
    <t>GW-20~23-31</t>
  </si>
  <si>
    <t>GW-20~23-32</t>
  </si>
  <si>
    <t>屋顶电梯机房</t>
  </si>
  <si>
    <r>
      <rPr>
        <sz val="12"/>
        <color theme="1"/>
        <rFont val="Times New Roman"/>
        <charset val="134"/>
      </rPr>
      <t>5</t>
    </r>
    <r>
      <rPr>
        <sz val="12"/>
        <color theme="1"/>
        <rFont val="宋体"/>
        <charset val="134"/>
      </rPr>
      <t>匹</t>
    </r>
  </si>
  <si>
    <t>灯光音响控制室、同声传译</t>
  </si>
  <si>
    <t>F-1-27</t>
  </si>
  <si>
    <t>职工活动中心</t>
  </si>
  <si>
    <t>面档</t>
  </si>
  <si>
    <t>面食加工</t>
  </si>
  <si>
    <t>蔬菜加工</t>
  </si>
  <si>
    <t>肉类加工</t>
  </si>
  <si>
    <t>厨房办公室</t>
  </si>
  <si>
    <r>
      <rPr>
        <b/>
        <sz val="12"/>
        <color theme="1"/>
        <rFont val="Times New Roman"/>
        <charset val="134"/>
      </rPr>
      <t>3</t>
    </r>
    <r>
      <rPr>
        <b/>
        <sz val="12"/>
        <color theme="1"/>
        <rFont val="宋体"/>
        <charset val="134"/>
      </rPr>
      <t>层</t>
    </r>
    <r>
      <rPr>
        <b/>
        <sz val="12"/>
        <color theme="1"/>
        <rFont val="Times New Roman"/>
        <charset val="134"/>
      </rPr>
      <t>F1</t>
    </r>
    <r>
      <rPr>
        <b/>
        <sz val="12"/>
        <color theme="1"/>
        <rFont val="宋体"/>
        <charset val="134"/>
      </rPr>
      <t>栋</t>
    </r>
  </si>
  <si>
    <t>风味明档一（无明火）</t>
  </si>
  <si>
    <t>风味明档二（无明火）</t>
  </si>
  <si>
    <t>风味明档三（无明火）</t>
  </si>
  <si>
    <t>风味明档四（无明火）</t>
  </si>
  <si>
    <t>粉房</t>
  </si>
  <si>
    <t>切配间</t>
  </si>
  <si>
    <r>
      <rPr>
        <b/>
        <sz val="12"/>
        <color theme="1"/>
        <rFont val="Times New Roman"/>
        <charset val="134"/>
      </rPr>
      <t>3</t>
    </r>
    <r>
      <rPr>
        <b/>
        <sz val="12"/>
        <color theme="1"/>
        <rFont val="宋体"/>
        <charset val="134"/>
      </rPr>
      <t>层</t>
    </r>
    <r>
      <rPr>
        <b/>
        <sz val="12"/>
        <color theme="1"/>
        <rFont val="Times New Roman"/>
        <charset val="134"/>
      </rPr>
      <t>F2</t>
    </r>
    <r>
      <rPr>
        <b/>
        <sz val="12"/>
        <color theme="1"/>
        <rFont val="宋体"/>
        <charset val="134"/>
      </rPr>
      <t>栋</t>
    </r>
  </si>
  <si>
    <r>
      <rPr>
        <sz val="12"/>
        <color theme="1"/>
        <rFont val="Times New Roman"/>
        <charset val="134"/>
      </rPr>
      <t>3</t>
    </r>
    <r>
      <rPr>
        <sz val="12"/>
        <color theme="1"/>
        <rFont val="宋体"/>
        <charset val="134"/>
      </rPr>
      <t>匹，室外机考虑减震降噪</t>
    </r>
  </si>
  <si>
    <t>值班室2、3</t>
  </si>
  <si>
    <t>F2-3-02/03</t>
  </si>
  <si>
    <r>
      <rPr>
        <sz val="12"/>
        <color theme="1"/>
        <rFont val="宋体"/>
        <charset val="134"/>
      </rPr>
      <t>功能：除</t>
    </r>
    <r>
      <rPr>
        <sz val="12"/>
        <color theme="1"/>
        <rFont val="Times New Roman"/>
        <charset val="134"/>
      </rPr>
      <t>PM2.5</t>
    </r>
    <r>
      <rPr>
        <sz val="12"/>
        <color theme="1"/>
        <rFont val="宋体"/>
        <charset val="134"/>
      </rPr>
      <t>，除甲醛，除过敏原
能效等级：一级能效</t>
    </r>
  </si>
  <si>
    <r>
      <rPr>
        <sz val="12"/>
        <color theme="1"/>
        <rFont val="Times New Roman"/>
        <charset val="134"/>
      </rPr>
      <t>1.5</t>
    </r>
    <r>
      <rPr>
        <sz val="12"/>
        <color theme="1"/>
        <rFont val="宋体"/>
        <charset val="134"/>
      </rPr>
      <t>匹，室外机考虑减震降噪</t>
    </r>
  </si>
  <si>
    <r>
      <rPr>
        <sz val="12"/>
        <color theme="1"/>
        <rFont val="Times New Roman"/>
        <charset val="134"/>
      </rPr>
      <t>1</t>
    </r>
    <r>
      <rPr>
        <sz val="12"/>
        <color theme="1"/>
        <rFont val="宋体"/>
        <charset val="134"/>
      </rPr>
      <t>匹，室外机考虑减震降噪</t>
    </r>
  </si>
  <si>
    <t>F2-3-04</t>
  </si>
  <si>
    <r>
      <rPr>
        <sz val="12"/>
        <color theme="1"/>
        <rFont val="Times New Roman"/>
        <charset val="134"/>
      </rPr>
      <t>2</t>
    </r>
    <r>
      <rPr>
        <sz val="12"/>
        <color theme="1"/>
        <rFont val="宋体"/>
        <charset val="134"/>
      </rPr>
      <t>匹，室外机考虑减震降噪</t>
    </r>
  </si>
  <si>
    <t>值班室6</t>
  </si>
  <si>
    <r>
      <rPr>
        <sz val="12"/>
        <color theme="1"/>
        <rFont val="宋体"/>
        <charset val="134"/>
      </rPr>
      <t>值班室</t>
    </r>
    <r>
      <rPr>
        <sz val="12"/>
        <color theme="1"/>
        <rFont val="Times New Roman"/>
        <charset val="134"/>
      </rPr>
      <t>10</t>
    </r>
  </si>
  <si>
    <r>
      <rPr>
        <b/>
        <sz val="12"/>
        <color theme="1"/>
        <rFont val="Times New Roman"/>
        <charset val="134"/>
      </rPr>
      <t>3</t>
    </r>
    <r>
      <rPr>
        <b/>
        <sz val="12"/>
        <color theme="1"/>
        <rFont val="宋体"/>
        <charset val="134"/>
      </rPr>
      <t>层</t>
    </r>
    <r>
      <rPr>
        <b/>
        <sz val="12"/>
        <color theme="1"/>
        <rFont val="Times New Roman"/>
        <charset val="134"/>
      </rPr>
      <t>F3</t>
    </r>
    <r>
      <rPr>
        <b/>
        <sz val="12"/>
        <color theme="1"/>
        <rFont val="宋体"/>
        <charset val="134"/>
      </rPr>
      <t>栋</t>
    </r>
  </si>
  <si>
    <t>医疗器械间</t>
  </si>
  <si>
    <r>
      <rPr>
        <sz val="12"/>
        <color theme="1"/>
        <rFont val="宋体"/>
        <charset val="134"/>
      </rPr>
      <t>管理室（资料室</t>
    </r>
    <r>
      <rPr>
        <sz val="12"/>
        <color theme="1"/>
        <rFont val="Times New Roman"/>
        <charset val="134"/>
      </rPr>
      <t>/</t>
    </r>
    <r>
      <rPr>
        <sz val="12"/>
        <color theme="1"/>
        <rFont val="宋体"/>
        <charset val="134"/>
      </rPr>
      <t>档案室）</t>
    </r>
  </si>
  <si>
    <r>
      <rPr>
        <sz val="12"/>
        <color theme="1"/>
        <rFont val="宋体"/>
        <charset val="134"/>
      </rPr>
      <t>管理室</t>
    </r>
    <r>
      <rPr>
        <sz val="12"/>
        <color theme="1"/>
        <rFont val="Times New Roman"/>
        <charset val="134"/>
      </rPr>
      <t>1</t>
    </r>
  </si>
  <si>
    <r>
      <rPr>
        <sz val="12"/>
        <color theme="1"/>
        <rFont val="宋体"/>
        <charset val="134"/>
      </rPr>
      <t>管理室</t>
    </r>
    <r>
      <rPr>
        <sz val="12"/>
        <color theme="1"/>
        <rFont val="Times New Roman"/>
        <charset val="134"/>
      </rPr>
      <t>2</t>
    </r>
  </si>
  <si>
    <t>谈话室</t>
  </si>
  <si>
    <r>
      <rPr>
        <sz val="12"/>
        <color theme="1"/>
        <rFont val="Times New Roman"/>
        <charset val="134"/>
      </rPr>
      <t>NI-VX1648-C@V3”</t>
    </r>
    <r>
      <rPr>
        <sz val="12"/>
        <color theme="1"/>
        <rFont val="汉仪书宋二KW"/>
        <charset val="134"/>
      </rPr>
      <t>处理器：</t>
    </r>
    <r>
      <rPr>
        <sz val="12"/>
        <color theme="1"/>
        <rFont val="Times New Roman"/>
        <charset val="134"/>
      </rPr>
      <t>lntel 64</t>
    </r>
    <r>
      <rPr>
        <sz val="12"/>
        <color theme="1"/>
        <rFont val="汉仪书宋二KW"/>
        <charset val="134"/>
      </rPr>
      <t>位多核竺理器</t>
    </r>
    <r>
      <rPr>
        <sz val="12"/>
        <color theme="1"/>
        <rFont val="Times New Roman"/>
        <charset val="134"/>
      </rPr>
      <t xml:space="preserve"> </t>
    </r>
    <r>
      <rPr>
        <sz val="12"/>
        <color theme="1"/>
        <rFont val="汉仪书宋二KW"/>
        <charset val="134"/>
      </rPr>
      <t>内存：</t>
    </r>
    <r>
      <rPr>
        <sz val="12"/>
        <color theme="1"/>
        <rFont val="Times New Roman"/>
        <charset val="134"/>
      </rPr>
      <t>4GB,</t>
    </r>
    <r>
      <rPr>
        <sz val="12"/>
        <color theme="1"/>
        <rFont val="汉仪书宋二KW"/>
        <charset val="134"/>
      </rPr>
      <t>最大可定制</t>
    </r>
    <r>
      <rPr>
        <sz val="12"/>
        <color theme="1"/>
        <rFont val="Times New Roman"/>
        <charset val="134"/>
      </rPr>
      <t xml:space="preserve">16GB
</t>
    </r>
    <r>
      <rPr>
        <sz val="12"/>
        <color theme="1"/>
        <rFont val="汉仪书宋二KW"/>
        <charset val="134"/>
      </rPr>
      <t>网络接口：</t>
    </r>
    <r>
      <rPr>
        <sz val="12"/>
        <color theme="1"/>
        <rFont val="Times New Roman"/>
        <charset val="134"/>
      </rPr>
      <t>3</t>
    </r>
    <r>
      <rPr>
        <sz val="12"/>
        <color theme="1"/>
        <rFont val="汉仪书宋二KW"/>
        <charset val="134"/>
      </rPr>
      <t>个千以人网</t>
    </r>
    <r>
      <rPr>
        <sz val="12"/>
        <color theme="1"/>
        <rFont val="Times New Roman"/>
        <charset val="134"/>
      </rPr>
      <t xml:space="preserve">
4</t>
    </r>
    <r>
      <rPr>
        <sz val="12"/>
        <color theme="1"/>
        <rFont val="汉仪书宋二KW"/>
        <charset val="134"/>
      </rPr>
      <t>端口</t>
    </r>
    <r>
      <rPr>
        <sz val="12"/>
        <color theme="1"/>
        <rFont val="Times New Roman"/>
        <charset val="134"/>
      </rPr>
      <t>2 . 5Gbps</t>
    </r>
    <r>
      <rPr>
        <sz val="12"/>
        <color theme="1"/>
        <rFont val="汉仪书宋二KW"/>
        <charset val="134"/>
      </rPr>
      <t>以太网接</t>
    </r>
    <r>
      <rPr>
        <sz val="12"/>
        <color theme="1"/>
        <rFont val="Times New Roman"/>
        <charset val="134"/>
      </rPr>
      <t>( 2</t>
    </r>
    <r>
      <rPr>
        <sz val="12"/>
        <color theme="1"/>
        <rFont val="汉仪书宋二KW"/>
        <charset val="134"/>
      </rPr>
      <t>端口万兆以太网接口</t>
    </r>
    <r>
      <rPr>
        <sz val="12"/>
        <color theme="1"/>
        <rFont val="Times New Roman"/>
        <charset val="134"/>
      </rPr>
      <t>(</t>
    </r>
    <r>
      <rPr>
        <sz val="12"/>
        <color theme="1"/>
        <rFont val="汉仪书宋二KW"/>
        <charset val="134"/>
      </rPr>
      <t>选配</t>
    </r>
    <r>
      <rPr>
        <sz val="12"/>
        <color theme="1"/>
        <rFont val="Times New Roman"/>
        <charset val="134"/>
      </rPr>
      <t>)
4</t>
    </r>
    <r>
      <rPr>
        <sz val="12"/>
        <color theme="1"/>
        <rFont val="汉仪书宋二KW"/>
        <charset val="134"/>
      </rPr>
      <t>端口万兆以太网接口</t>
    </r>
    <r>
      <rPr>
        <sz val="12"/>
        <color theme="1"/>
        <rFont val="Times New Roman"/>
        <charset val="134"/>
      </rPr>
      <t>(</t>
    </r>
    <r>
      <rPr>
        <sz val="12"/>
        <color theme="1"/>
        <rFont val="汉仪书宋二KW"/>
        <charset val="134"/>
      </rPr>
      <t>选配</t>
    </r>
    <r>
      <rPr>
        <sz val="12"/>
        <color theme="1"/>
        <rFont val="Times New Roman"/>
        <charset val="134"/>
      </rPr>
      <t>) PCl-E</t>
    </r>
    <r>
      <rPr>
        <sz val="12"/>
        <color theme="1"/>
        <rFont val="汉仪书宋二KW"/>
        <charset val="134"/>
      </rPr>
      <t>插槽：</t>
    </r>
    <r>
      <rPr>
        <sz val="12"/>
        <color theme="1"/>
        <rFont val="Times New Roman"/>
        <charset val="134"/>
      </rPr>
      <t>2
USB</t>
    </r>
    <r>
      <rPr>
        <sz val="12"/>
        <color theme="1"/>
        <rFont val="汉仪书宋二KW"/>
        <charset val="134"/>
      </rPr>
      <t>接口：</t>
    </r>
    <r>
      <rPr>
        <sz val="12"/>
        <color theme="1"/>
        <rFont val="Times New Roman"/>
        <charset val="134"/>
      </rPr>
      <t>2</t>
    </r>
    <r>
      <rPr>
        <sz val="12"/>
        <color theme="1"/>
        <rFont val="汉仪书宋二KW"/>
        <charset val="134"/>
      </rPr>
      <t>个</t>
    </r>
    <r>
      <rPr>
        <sz val="12"/>
        <color theme="1"/>
        <rFont val="Times New Roman"/>
        <charset val="134"/>
      </rPr>
      <t xml:space="preserve">
</t>
    </r>
    <r>
      <rPr>
        <sz val="12"/>
        <color theme="1"/>
        <rFont val="汉仪书宋二KW"/>
        <charset val="134"/>
      </rPr>
      <t>串口：</t>
    </r>
    <r>
      <rPr>
        <sz val="12"/>
        <color theme="1"/>
        <rFont val="Times New Roman"/>
        <charset val="134"/>
      </rPr>
      <t>1</t>
    </r>
    <r>
      <rPr>
        <sz val="12"/>
        <color theme="1"/>
        <rFont val="汉仪书宋二KW"/>
        <charset val="134"/>
      </rPr>
      <t>个</t>
    </r>
    <r>
      <rPr>
        <sz val="12"/>
        <color theme="1"/>
        <rFont val="Times New Roman"/>
        <charset val="134"/>
      </rPr>
      <t>RS232 RJ45</t>
    </r>
    <r>
      <rPr>
        <sz val="12"/>
        <color theme="1"/>
        <rFont val="汉仪书宋二KW"/>
        <charset val="134"/>
      </rPr>
      <t>接口</t>
    </r>
    <r>
      <rPr>
        <sz val="12"/>
        <color theme="1"/>
        <rFont val="Times New Roman"/>
        <charset val="134"/>
      </rPr>
      <t xml:space="preserve">
VGA</t>
    </r>
    <r>
      <rPr>
        <sz val="12"/>
        <color theme="1"/>
        <rFont val="汉仪书宋二KW"/>
        <charset val="134"/>
      </rPr>
      <t>接口：</t>
    </r>
    <r>
      <rPr>
        <sz val="12"/>
        <color theme="1"/>
        <rFont val="Times New Roman"/>
        <charset val="134"/>
      </rPr>
      <t xml:space="preserve">1
</t>
    </r>
    <r>
      <rPr>
        <sz val="12"/>
        <color theme="1"/>
        <rFont val="汉仪书宋二KW"/>
        <charset val="134"/>
      </rPr>
      <t>磁盘类型：</t>
    </r>
    <r>
      <rPr>
        <sz val="12"/>
        <color theme="1"/>
        <rFont val="Times New Roman"/>
        <charset val="134"/>
      </rPr>
      <t xml:space="preserve">SATA/SSD
</t>
    </r>
    <r>
      <rPr>
        <sz val="12"/>
        <color theme="1"/>
        <rFont val="汉仪书宋二KW"/>
        <charset val="134"/>
      </rPr>
      <t>磁盘通道数：</t>
    </r>
    <r>
      <rPr>
        <sz val="12"/>
        <color theme="1"/>
        <rFont val="Times New Roman"/>
        <charset val="134"/>
      </rPr>
      <t>48
RAID</t>
    </r>
    <r>
      <rPr>
        <sz val="12"/>
        <color theme="1"/>
        <rFont val="汉仪书宋二KW"/>
        <charset val="134"/>
      </rPr>
      <t>功能：支持</t>
    </r>
    <r>
      <rPr>
        <sz val="12"/>
        <color theme="1"/>
        <rFont val="Times New Roman"/>
        <charset val="134"/>
      </rPr>
      <t>JBOD</t>
    </r>
    <r>
      <rPr>
        <sz val="12"/>
        <color theme="1"/>
        <rFont val="汉仪书宋二KW"/>
        <charset val="134"/>
      </rPr>
      <t>、</t>
    </r>
    <r>
      <rPr>
        <sz val="12"/>
        <color theme="1"/>
        <rFont val="Times New Roman"/>
        <charset val="134"/>
      </rPr>
      <t>RAID 0</t>
    </r>
    <r>
      <rPr>
        <sz val="12"/>
        <color theme="1"/>
        <rFont val="汉仪书宋二KW"/>
        <charset val="134"/>
      </rPr>
      <t>、</t>
    </r>
    <r>
      <rPr>
        <sz val="12"/>
        <color theme="1"/>
        <rFont val="Times New Roman"/>
        <charset val="134"/>
      </rPr>
      <t>1</t>
    </r>
    <r>
      <rPr>
        <sz val="12"/>
        <color theme="1"/>
        <rFont val="汉仪书宋二KW"/>
        <charset val="134"/>
      </rPr>
      <t>、</t>
    </r>
    <r>
      <rPr>
        <sz val="12"/>
        <color theme="1"/>
        <rFont val="Times New Roman"/>
        <charset val="134"/>
      </rPr>
      <t>5</t>
    </r>
    <r>
      <rPr>
        <sz val="12"/>
        <color theme="1"/>
        <rFont val="汉仪书宋二KW"/>
        <charset val="134"/>
      </rPr>
      <t>、</t>
    </r>
    <r>
      <rPr>
        <sz val="12"/>
        <color theme="1"/>
        <rFont val="Times New Roman"/>
        <charset val="134"/>
      </rPr>
      <t xml:space="preserve">6
</t>
    </r>
    <r>
      <rPr>
        <sz val="12"/>
        <color theme="1"/>
        <rFont val="汉仪书宋二KW"/>
        <charset val="134"/>
      </rPr>
      <t>支持自动空白盘全局热备、专有热备等多种热备方式</t>
    </r>
    <r>
      <rPr>
        <sz val="12"/>
        <color theme="1"/>
        <rFont val="Times New Roman"/>
        <charset val="134"/>
      </rPr>
      <t xml:space="preserve"> </t>
    </r>
    <r>
      <rPr>
        <sz val="12"/>
        <color theme="1"/>
        <rFont val="汉仪书宋二KW"/>
        <charset val="134"/>
      </rPr>
      <t>协议支持：</t>
    </r>
    <r>
      <rPr>
        <sz val="12"/>
        <color theme="1"/>
        <rFont val="Times New Roman"/>
        <charset val="134"/>
      </rPr>
      <t>iSCSI
"3500055%</t>
    </r>
  </si>
  <si>
    <r>
      <rPr>
        <sz val="12"/>
        <color theme="1"/>
        <rFont val="汉仪书宋二KW"/>
        <charset val="134"/>
      </rPr>
      <t>蓝光光驱</t>
    </r>
    <r>
      <rPr>
        <sz val="12"/>
        <color theme="1"/>
        <rFont val="Times New Roman"/>
        <charset val="134"/>
      </rPr>
      <t>USB3.0</t>
    </r>
    <r>
      <rPr>
        <sz val="12"/>
        <color theme="1"/>
        <rFont val="汉仪书宋二KW"/>
        <charset val="134"/>
      </rPr>
      <t>、外置刻录机</t>
    </r>
    <r>
      <rPr>
        <sz val="12"/>
        <color theme="1"/>
        <rFont val="Times New Roman"/>
        <charset val="134"/>
      </rPr>
      <t>6</t>
    </r>
    <r>
      <rPr>
        <sz val="12"/>
        <color theme="1"/>
        <rFont val="汉仪书宋二KW"/>
        <charset val="134"/>
      </rPr>
      <t>倍高速读刻一体、笔记本电脑外接</t>
    </r>
    <r>
      <rPr>
        <sz val="12"/>
        <color theme="1"/>
        <rFont val="Times New Roman"/>
        <charset val="134"/>
      </rPr>
      <t>DVD/CD</t>
    </r>
    <r>
      <rPr>
        <sz val="12"/>
        <color theme="1"/>
        <rFont val="汉仪书宋二KW"/>
        <charset val="134"/>
      </rPr>
      <t>光盘碟片、读取器</t>
    </r>
    <r>
      <rPr>
        <sz val="12"/>
        <color theme="1"/>
        <rFont val="Times New Roman"/>
        <charset val="134"/>
      </rPr>
      <t>4K</t>
    </r>
    <r>
      <rPr>
        <sz val="12"/>
        <color theme="1"/>
        <rFont val="汉仪书宋二KW"/>
        <charset val="134"/>
      </rPr>
      <t>高清播放</t>
    </r>
  </si>
  <si>
    <r>
      <rPr>
        <b/>
        <sz val="12"/>
        <color theme="1"/>
        <rFont val="Times New Roman"/>
        <charset val="134"/>
      </rPr>
      <t>5</t>
    </r>
    <r>
      <rPr>
        <b/>
        <sz val="12"/>
        <color theme="1"/>
        <rFont val="宋体"/>
        <charset val="134"/>
      </rPr>
      <t>层</t>
    </r>
    <r>
      <rPr>
        <b/>
        <sz val="12"/>
        <color theme="1"/>
        <rFont val="Times New Roman"/>
        <charset val="134"/>
      </rPr>
      <t>F1</t>
    </r>
    <r>
      <rPr>
        <b/>
        <sz val="12"/>
        <color theme="1"/>
        <rFont val="宋体"/>
        <charset val="134"/>
      </rPr>
      <t>栋</t>
    </r>
  </si>
  <si>
    <t>内外网各一台</t>
  </si>
  <si>
    <r>
      <rPr>
        <b/>
        <sz val="12"/>
        <color theme="1"/>
        <rFont val="Times New Roman"/>
        <charset val="134"/>
      </rPr>
      <t>6</t>
    </r>
    <r>
      <rPr>
        <b/>
        <sz val="12"/>
        <color theme="1"/>
        <rFont val="宋体"/>
        <charset val="134"/>
      </rPr>
      <t>层</t>
    </r>
    <r>
      <rPr>
        <b/>
        <sz val="12"/>
        <color theme="1"/>
        <rFont val="Times New Roman"/>
        <charset val="134"/>
      </rPr>
      <t>F1</t>
    </r>
    <r>
      <rPr>
        <b/>
        <sz val="12"/>
        <color theme="1"/>
        <rFont val="宋体"/>
        <charset val="134"/>
      </rPr>
      <t>栋</t>
    </r>
  </si>
  <si>
    <t>F1-6-01/04</t>
  </si>
  <si>
    <t>用于装订会计凭证</t>
  </si>
  <si>
    <t>用于扫描凭证等会计资料</t>
  </si>
  <si>
    <t>用于打印凭证，日常资料等</t>
  </si>
  <si>
    <t>用于清点财务部现金收款</t>
  </si>
  <si>
    <r>
      <rPr>
        <b/>
        <sz val="12"/>
        <color theme="1"/>
        <rFont val="Times New Roman"/>
        <charset val="134"/>
      </rPr>
      <t>7</t>
    </r>
    <r>
      <rPr>
        <b/>
        <sz val="12"/>
        <color theme="1"/>
        <rFont val="宋体"/>
        <charset val="134"/>
      </rPr>
      <t>层</t>
    </r>
    <r>
      <rPr>
        <b/>
        <sz val="12"/>
        <color theme="1"/>
        <rFont val="Times New Roman"/>
        <charset val="134"/>
      </rPr>
      <t>F1</t>
    </r>
    <r>
      <rPr>
        <b/>
        <sz val="12"/>
        <color theme="1"/>
        <rFont val="宋体"/>
        <charset val="134"/>
      </rPr>
      <t>栋</t>
    </r>
  </si>
  <si>
    <t>保密专用（全国产，含办公软件、防病毒系统、安全登录系统、打印刻录安全监控与审计系统（涉密专用计算平台版）等）</t>
  </si>
  <si>
    <t>保密专用</t>
  </si>
  <si>
    <t>该房间无中央空调，需独立配置空调</t>
  </si>
  <si>
    <t>人力资源部</t>
  </si>
  <si>
    <r>
      <rPr>
        <b/>
        <sz val="12"/>
        <color theme="1"/>
        <rFont val="Times New Roman"/>
        <charset val="134"/>
      </rPr>
      <t>7</t>
    </r>
    <r>
      <rPr>
        <b/>
        <sz val="12"/>
        <color theme="1"/>
        <rFont val="宋体"/>
        <charset val="134"/>
      </rPr>
      <t>层</t>
    </r>
    <r>
      <rPr>
        <b/>
        <sz val="12"/>
        <color theme="1"/>
        <rFont val="Times New Roman"/>
        <charset val="134"/>
      </rPr>
      <t>F2</t>
    </r>
    <r>
      <rPr>
        <b/>
        <sz val="12"/>
        <color theme="1"/>
        <rFont val="宋体"/>
        <charset val="134"/>
      </rPr>
      <t>栋</t>
    </r>
  </si>
  <si>
    <r>
      <rPr>
        <sz val="12"/>
        <color theme="1"/>
        <rFont val="宋体"/>
        <charset val="134"/>
      </rPr>
      <t>值班室</t>
    </r>
    <r>
      <rPr>
        <sz val="12"/>
        <color theme="1"/>
        <rFont val="Times New Roman"/>
        <charset val="134"/>
      </rPr>
      <t>1</t>
    </r>
    <r>
      <rPr>
        <sz val="12"/>
        <color theme="1"/>
        <rFont val="宋体"/>
        <charset val="134"/>
      </rPr>
      <t>（一房）</t>
    </r>
  </si>
  <si>
    <t>附表 4-1厨房终端设备（含食堂）汇总表</t>
  </si>
  <si>
    <t>名称</t>
  </si>
  <si>
    <t>金额（元）</t>
  </si>
  <si>
    <t>厨房设备</t>
  </si>
  <si>
    <t>保温汤饭桶车连不锈钢加固底架</t>
  </si>
  <si>
    <r>
      <rPr>
        <sz val="12"/>
        <color theme="1"/>
        <rFont val="Times New Roman"/>
        <charset val="134"/>
      </rPr>
      <t>1</t>
    </r>
    <r>
      <rPr>
        <sz val="12"/>
        <color theme="1"/>
        <rFont val="宋体"/>
        <charset val="134"/>
      </rPr>
      <t>、直径</t>
    </r>
    <r>
      <rPr>
        <sz val="12"/>
        <color theme="1"/>
        <rFont val="Times New Roman"/>
        <charset val="134"/>
      </rPr>
      <t>520*820mm(±10%)                                          2</t>
    </r>
    <r>
      <rPr>
        <sz val="12"/>
        <color theme="1"/>
        <rFont val="宋体"/>
        <charset val="134"/>
      </rPr>
      <t>、圆桶形车身，内置汤饭桶。配万向活动轮</t>
    </r>
  </si>
  <si>
    <t>保温汤炉（嵌入式）</t>
  </si>
  <si>
    <r>
      <rPr>
        <sz val="12"/>
        <color theme="1"/>
        <rFont val="Times New Roman"/>
        <charset val="134"/>
      </rPr>
      <t>1</t>
    </r>
    <r>
      <rPr>
        <sz val="12"/>
        <color theme="1"/>
        <rFont val="宋体"/>
        <charset val="134"/>
      </rPr>
      <t>、容量</t>
    </r>
    <r>
      <rPr>
        <sz val="12"/>
        <color theme="1"/>
        <rFont val="Times New Roman"/>
        <charset val="134"/>
      </rPr>
      <t>10Lmm(±10%)                                          2</t>
    </r>
    <r>
      <rPr>
        <sz val="12"/>
        <color theme="1"/>
        <rFont val="宋体"/>
        <charset val="134"/>
      </rPr>
      <t>、采用不锈钢汤炉，带盖</t>
    </r>
  </si>
  <si>
    <t>饼盆车</t>
  </si>
  <si>
    <r>
      <rPr>
        <sz val="12"/>
        <color theme="1"/>
        <rFont val="Times New Roman"/>
        <charset val="134"/>
      </rPr>
      <t>1</t>
    </r>
    <r>
      <rPr>
        <sz val="12"/>
        <color theme="1"/>
        <rFont val="宋体"/>
        <charset val="134"/>
      </rPr>
      <t>、</t>
    </r>
    <r>
      <rPr>
        <sz val="12"/>
        <color theme="1"/>
        <rFont val="Times New Roman"/>
        <charset val="134"/>
      </rPr>
      <t>470*620*1730mm(±10%)                                       2</t>
    </r>
    <r>
      <rPr>
        <sz val="12"/>
        <color theme="1"/>
        <rFont val="宋体"/>
        <charset val="134"/>
      </rPr>
      <t>、采用不锈钢支架，配万向活动轮</t>
    </r>
  </si>
  <si>
    <t>不锈钢封墙钢</t>
  </si>
  <si>
    <r>
      <rPr>
        <sz val="12"/>
        <color theme="1"/>
        <rFont val="Times New Roman"/>
        <charset val="134"/>
      </rPr>
      <t>1</t>
    </r>
    <r>
      <rPr>
        <sz val="12"/>
        <color theme="1"/>
        <rFont val="宋体"/>
        <charset val="134"/>
      </rPr>
      <t>、</t>
    </r>
    <r>
      <rPr>
        <sz val="12"/>
        <color theme="1"/>
        <rFont val="Times New Roman"/>
        <charset val="134"/>
      </rPr>
      <t>L*1500mm(±10%)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</si>
  <si>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L*700mm(±10%)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</si>
  <si>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t>不锈钢和面台</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</si>
  <si>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t>
    </r>
    <r>
      <rPr>
        <sz val="12"/>
        <color theme="1"/>
        <rFont val="Times New Roman"/>
        <charset val="134"/>
      </rPr>
      <t>50mm</t>
    </r>
    <r>
      <rPr>
        <sz val="12"/>
        <color theme="1"/>
        <rFont val="宋体"/>
        <charset val="134"/>
      </rPr>
      <t>采用</t>
    </r>
    <r>
      <rPr>
        <sz val="12"/>
        <color theme="1"/>
        <rFont val="Times New Roman"/>
        <charset val="134"/>
      </rPr>
      <t>201</t>
    </r>
    <r>
      <rPr>
        <sz val="12"/>
        <color theme="1"/>
        <rFont val="宋体"/>
        <charset val="134"/>
      </rPr>
      <t>不锈钢支撑架，带可调脚</t>
    </r>
  </si>
  <si>
    <t>不锈钢排油烟风管（排油烟主管道接驳到末端）</t>
  </si>
  <si>
    <r>
      <rPr>
        <sz val="12"/>
        <color theme="1"/>
        <rFont val="宋体"/>
        <charset val="134"/>
      </rPr>
      <t>采用</t>
    </r>
    <r>
      <rPr>
        <sz val="12"/>
        <color theme="1"/>
        <rFont val="Times New Roman"/>
        <charset val="134"/>
      </rPr>
      <t>1.0mm(±10%)</t>
    </r>
    <r>
      <rPr>
        <sz val="12"/>
        <color theme="1"/>
        <rFont val="宋体"/>
        <charset val="134"/>
      </rPr>
      <t>不锈钢板制作，氩弧焊满焊连接</t>
    </r>
  </si>
  <si>
    <r>
      <rPr>
        <sz val="12"/>
        <color theme="1"/>
        <rFont val="Times New Roman"/>
        <charset val="134"/>
      </rPr>
      <t>m</t>
    </r>
    <r>
      <rPr>
        <vertAlign val="superscript"/>
        <sz val="12"/>
        <color theme="1"/>
        <rFont val="Times New Roman"/>
        <charset val="134"/>
      </rPr>
      <t>2</t>
    </r>
  </si>
  <si>
    <t>不锈钢蒸包盘</t>
  </si>
  <si>
    <r>
      <rPr>
        <sz val="12"/>
        <color theme="1"/>
        <rFont val="Times New Roman"/>
        <charset val="134"/>
      </rPr>
      <t>1</t>
    </r>
    <r>
      <rPr>
        <sz val="12"/>
        <color theme="1"/>
        <rFont val="宋体"/>
        <charset val="134"/>
      </rPr>
      <t>、</t>
    </r>
    <r>
      <rPr>
        <sz val="12"/>
        <color theme="1"/>
        <rFont val="Times New Roman"/>
        <charset val="134"/>
      </rPr>
      <t>600*400*48mm(±10%)                               
2</t>
    </r>
    <r>
      <rPr>
        <sz val="12"/>
        <color theme="1"/>
        <rFont val="宋体"/>
        <charset val="134"/>
      </rPr>
      <t>、采用</t>
    </r>
    <r>
      <rPr>
        <sz val="12"/>
        <color theme="1"/>
        <rFont val="Times New Roman"/>
        <charset val="134"/>
      </rPr>
      <t>304</t>
    </r>
    <r>
      <rPr>
        <sz val="12"/>
        <color theme="1"/>
        <rFont val="宋体"/>
        <charset val="134"/>
      </rPr>
      <t>不锈钢冲压成型，加厚</t>
    </r>
  </si>
  <si>
    <t>不锈钢蒸饭盘</t>
  </si>
  <si>
    <t>不锈钢座台（配电扒炉）</t>
  </si>
  <si>
    <r>
      <rPr>
        <sz val="12"/>
        <color theme="1"/>
        <rFont val="Times New Roman"/>
        <charset val="134"/>
      </rPr>
      <t>1</t>
    </r>
    <r>
      <rPr>
        <sz val="12"/>
        <color theme="1"/>
        <rFont val="宋体"/>
        <charset val="134"/>
      </rPr>
      <t>、</t>
    </r>
    <r>
      <rPr>
        <sz val="12"/>
        <color theme="1"/>
        <rFont val="Times New Roman"/>
        <charset val="134"/>
      </rPr>
      <t>800*800*600mm(±10%)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，上配电扒炉</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</si>
  <si>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t>餐具</t>
  </si>
  <si>
    <t>含菜碟、汤碗、饭碗、筷子等。</t>
  </si>
  <si>
    <t>餐具回收输送线</t>
  </si>
  <si>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 xml:space="preserve"> GB/T 24021-2024 </t>
    </r>
    <r>
      <rPr>
        <sz val="12"/>
        <color theme="1"/>
        <rFont val="宋体"/>
        <charset val="134"/>
      </rPr>
      <t>标准的中国环境标志（</t>
    </r>
    <r>
      <rPr>
        <sz val="12"/>
        <color theme="1"/>
        <rFont val="Times New Roman"/>
        <charset val="134"/>
      </rPr>
      <t>Ⅱ</t>
    </r>
    <r>
      <rPr>
        <sz val="12"/>
        <color theme="1"/>
        <rFont val="宋体"/>
        <charset val="134"/>
      </rPr>
      <t>型）认证证书；②餐具回收输送线链板依据</t>
    </r>
    <r>
      <rPr>
        <sz val="12"/>
        <color theme="1"/>
        <rFont val="Times New Roman"/>
        <charset val="134"/>
      </rPr>
      <t xml:space="preserve"> GB/T1040.1-2018</t>
    </r>
    <r>
      <rPr>
        <sz val="12"/>
        <color theme="1"/>
        <rFont val="宋体"/>
        <charset val="134"/>
      </rPr>
      <t>、</t>
    </r>
    <r>
      <rPr>
        <sz val="12"/>
        <color theme="1"/>
        <rFont val="Times New Roman"/>
        <charset val="134"/>
      </rPr>
      <t xml:space="preserve">GB/T1040.2-
2022 </t>
    </r>
    <r>
      <rPr>
        <sz val="12"/>
        <color theme="1"/>
        <rFont val="宋体"/>
        <charset val="134"/>
      </rPr>
      <t>标准，制样后测试其拉伸强度</t>
    </r>
    <r>
      <rPr>
        <sz val="12"/>
        <color theme="1"/>
        <rFont val="Times New Roman"/>
        <charset val="134"/>
      </rPr>
      <t>≥203MPa,</t>
    </r>
    <r>
      <rPr>
        <sz val="12"/>
        <color theme="1"/>
        <rFont val="宋体"/>
        <charset val="134"/>
      </rPr>
      <t>符合产品强度要求；</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GB/T 26572-2011</t>
    </r>
    <r>
      <rPr>
        <sz val="12"/>
        <color theme="1"/>
        <rFont val="宋体"/>
        <charset val="134"/>
      </rPr>
      <t>，</t>
    </r>
    <r>
      <rPr>
        <sz val="12"/>
        <color theme="1"/>
        <rFont val="Times New Roman"/>
        <charset val="134"/>
      </rPr>
      <t>GB/T 39560.1-2020</t>
    </r>
    <r>
      <rPr>
        <sz val="12"/>
        <color theme="1"/>
        <rFont val="宋体"/>
        <charset val="134"/>
      </rPr>
      <t>，</t>
    </r>
    <r>
      <rPr>
        <sz val="12"/>
        <color theme="1"/>
        <rFont val="Times New Roman"/>
        <charset val="134"/>
      </rPr>
      <t>GB/T 39560.2-2020</t>
    </r>
    <r>
      <rPr>
        <sz val="12"/>
        <color theme="1"/>
        <rFont val="宋体"/>
        <charset val="134"/>
      </rPr>
      <t>，</t>
    </r>
    <r>
      <rPr>
        <sz val="12"/>
        <color theme="1"/>
        <rFont val="Times New Roman"/>
        <charset val="134"/>
      </rPr>
      <t>GB/T 39560.301-2020</t>
    </r>
    <r>
      <rPr>
        <sz val="12"/>
        <color theme="1"/>
        <rFont val="宋体"/>
        <charset val="134"/>
      </rPr>
      <t>，</t>
    </r>
    <r>
      <rPr>
        <sz val="12"/>
        <color theme="1"/>
        <rFont val="Times New Roman"/>
        <charset val="134"/>
      </rPr>
      <t>GB/T 39560.4-2021</t>
    </r>
    <r>
      <rPr>
        <sz val="12"/>
        <color theme="1"/>
        <rFont val="宋体"/>
        <charset val="134"/>
      </rPr>
      <t>，</t>
    </r>
    <r>
      <rPr>
        <sz val="12"/>
        <color theme="1"/>
        <rFont val="Times New Roman"/>
        <charset val="134"/>
      </rPr>
      <t>GB/T 39560.5-2021</t>
    </r>
    <r>
      <rPr>
        <sz val="12"/>
        <color theme="1"/>
        <rFont val="宋体"/>
        <charset val="134"/>
      </rPr>
      <t>，</t>
    </r>
    <r>
      <rPr>
        <sz val="12"/>
        <color theme="1"/>
        <rFont val="Times New Roman"/>
        <charset val="134"/>
      </rPr>
      <t xml:space="preserve">GB/T 39560.6-2020 </t>
    </r>
    <r>
      <rPr>
        <sz val="12"/>
        <color theme="1"/>
        <rFont val="宋体"/>
        <charset val="134"/>
      </rPr>
      <t>，</t>
    </r>
    <r>
      <rPr>
        <sz val="12"/>
        <color theme="1"/>
        <rFont val="Times New Roman"/>
        <charset val="134"/>
      </rPr>
      <t>GB/T 39560.701-2020</t>
    </r>
    <r>
      <rPr>
        <sz val="12"/>
        <color theme="1"/>
        <rFont val="宋体"/>
        <charset val="134"/>
      </rPr>
      <t>，</t>
    </r>
    <r>
      <rPr>
        <sz val="12"/>
        <color theme="1"/>
        <rFont val="Times New Roman"/>
        <charset val="134"/>
      </rPr>
      <t>GB/T 39560.702-2021</t>
    </r>
    <r>
      <rPr>
        <sz val="12"/>
        <color theme="1"/>
        <rFont val="宋体"/>
        <charset val="134"/>
      </rPr>
      <t>标准有害物质限制使用符合性认证证书；②餐具回收输送线链板取得</t>
    </r>
    <r>
      <rPr>
        <sz val="12"/>
        <color theme="1"/>
        <rFont val="Times New Roman"/>
        <charset val="134"/>
      </rPr>
      <t>GB/T16422.3-2022</t>
    </r>
    <r>
      <rPr>
        <sz val="12"/>
        <color theme="1"/>
        <rFont val="宋体"/>
        <charset val="134"/>
      </rPr>
      <t>标准塑料产品认证证书，依据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60±3℃/8h</t>
    </r>
    <r>
      <rPr>
        <sz val="12"/>
        <color theme="1"/>
        <rFont val="宋体"/>
        <charset val="134"/>
      </rPr>
      <t>，冷凝</t>
    </r>
    <r>
      <rPr>
        <sz val="12"/>
        <color theme="1"/>
        <rFont val="Times New Roman"/>
        <charset val="134"/>
      </rPr>
      <t>50±3℃/4h</t>
    </r>
    <r>
      <rPr>
        <sz val="12"/>
        <color theme="1"/>
        <rFont val="宋体"/>
        <charset val="134"/>
      </rPr>
      <t>，作用下持续测试</t>
    </r>
    <r>
      <rPr>
        <sz val="12"/>
        <color theme="1"/>
        <rFont val="Times New Roman"/>
        <charset val="134"/>
      </rPr>
      <t>200</t>
    </r>
    <r>
      <rPr>
        <sz val="12"/>
        <color theme="1"/>
        <rFont val="宋体"/>
        <charset val="134"/>
      </rPr>
      <t>小时，测试结果外观无裂纹无气泡，符合产品老化测试</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</si>
  <si>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承炉工作台</t>
  </si>
  <si>
    <r>
      <rPr>
        <sz val="12"/>
        <color theme="1"/>
        <rFont val="Times New Roman"/>
        <charset val="134"/>
      </rPr>
      <t>1</t>
    </r>
    <r>
      <rPr>
        <sz val="12"/>
        <color theme="1"/>
        <rFont val="宋体"/>
        <charset val="134"/>
      </rPr>
      <t>、</t>
    </r>
    <r>
      <rPr>
        <sz val="12"/>
        <color theme="1"/>
        <rFont val="Times New Roman"/>
        <charset val="134"/>
      </rPr>
      <t>1250*760*500mm(±10%)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</si>
  <si>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1250*800*500mm(±10%)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</si>
  <si>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1300*800*480mm(±10%)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</si>
  <si>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1600*760*500mm(±10%)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38*38*1.0mm(±10%)</t>
    </r>
    <r>
      <rPr>
        <sz val="12"/>
        <color theme="1"/>
        <rFont val="宋体"/>
        <charset val="134"/>
      </rPr>
      <t>不锈钢支撑腿，带全钢可调脚</t>
    </r>
  </si>
  <si>
    <t>承炉工作台连插盘架</t>
  </si>
  <si>
    <r>
      <rPr>
        <sz val="12"/>
        <color theme="1"/>
        <rFont val="Times New Roman"/>
        <charset val="134"/>
      </rPr>
      <t>1</t>
    </r>
    <r>
      <rPr>
        <sz val="12"/>
        <color theme="1"/>
        <rFont val="宋体"/>
        <charset val="134"/>
      </rPr>
      <t>、</t>
    </r>
    <r>
      <rPr>
        <sz val="12"/>
        <color theme="1"/>
        <rFont val="Times New Roman"/>
        <charset val="134"/>
      </rPr>
      <t>910*810*700mm(±10%)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t>
    </r>
    <r>
      <rPr>
        <sz val="12"/>
        <color theme="1"/>
        <rFont val="Times New Roman"/>
        <charset val="134"/>
      </rPr>
      <t xml:space="preserve">                                            3</t>
    </r>
    <r>
      <rPr>
        <sz val="12"/>
        <color theme="1"/>
        <rFont val="宋体"/>
        <charset val="134"/>
      </rPr>
      <t>、采用</t>
    </r>
    <r>
      <rPr>
        <sz val="12"/>
        <color theme="1"/>
        <rFont val="Times New Roman"/>
        <charset val="134"/>
      </rPr>
      <t>50*1.2mm(±10%)</t>
    </r>
    <r>
      <rPr>
        <sz val="12"/>
        <color theme="1"/>
        <rFont val="宋体"/>
        <charset val="134"/>
      </rPr>
      <t>不锈钢支撑腿，带全钢可调脚</t>
    </r>
  </si>
  <si>
    <t>抽气牛角罩</t>
  </si>
  <si>
    <r>
      <rPr>
        <sz val="12"/>
        <color theme="1"/>
        <rFont val="Times New Roman"/>
        <charset val="134"/>
      </rPr>
      <t>1</t>
    </r>
    <r>
      <rPr>
        <sz val="12"/>
        <color theme="1"/>
        <rFont val="宋体"/>
        <charset val="134"/>
      </rPr>
      <t>、</t>
    </r>
    <r>
      <rPr>
        <sz val="12"/>
        <color theme="1"/>
        <rFont val="Times New Roman"/>
        <charset val="134"/>
      </rPr>
      <t>780*250*200mm(±10%)                                          2</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0.9mm(±0.1mm)</t>
    </r>
  </si>
  <si>
    <t>厨房内电源接驳</t>
  </si>
  <si>
    <r>
      <rPr>
        <sz val="12"/>
        <color theme="1"/>
        <rFont val="宋体"/>
        <charset val="134"/>
      </rPr>
      <t>设备</t>
    </r>
    <r>
      <rPr>
        <sz val="12"/>
        <color theme="1"/>
        <rFont val="Times New Roman"/>
        <charset val="134"/>
      </rPr>
      <t>1</t>
    </r>
    <r>
      <rPr>
        <sz val="12"/>
        <color theme="1"/>
        <rFont val="宋体"/>
        <charset val="134"/>
      </rPr>
      <t>米内</t>
    </r>
  </si>
  <si>
    <t>项</t>
  </si>
  <si>
    <t>厨房内气源接驳</t>
  </si>
  <si>
    <t>厨房内水源接驳</t>
  </si>
  <si>
    <t>厨房设备自动灭火装置</t>
  </si>
  <si>
    <r>
      <rPr>
        <sz val="12"/>
        <color theme="1"/>
        <rFont val="Times New Roman"/>
        <charset val="134"/>
      </rPr>
      <t>1</t>
    </r>
    <r>
      <rPr>
        <sz val="12"/>
        <color theme="1"/>
        <rFont val="宋体"/>
        <charset val="134"/>
      </rPr>
      <t>、宽</t>
    </r>
    <r>
      <rPr>
        <sz val="12"/>
        <color theme="1"/>
        <rFont val="Times New Roman"/>
        <charset val="134"/>
      </rPr>
      <t>230*</t>
    </r>
    <r>
      <rPr>
        <sz val="12"/>
        <color theme="1"/>
        <rFont val="宋体"/>
        <charset val="134"/>
      </rPr>
      <t>高</t>
    </r>
    <r>
      <rPr>
        <sz val="12"/>
        <color theme="1"/>
        <rFont val="Times New Roman"/>
        <charset val="134"/>
      </rPr>
      <t>620mm(±10%)                       2</t>
    </r>
    <r>
      <rPr>
        <sz val="12"/>
        <color theme="1"/>
        <rFont val="宋体"/>
        <charset val="134"/>
      </rPr>
      <t>、系统装置组成：控制箱、管路、喷嘴探测器、易熔连接片、金属拉索、滑轮三通、滑轮弯头</t>
    </r>
    <r>
      <rPr>
        <sz val="12"/>
        <color theme="1"/>
        <rFont val="Times New Roman"/>
        <charset val="134"/>
      </rPr>
      <t>.</t>
    </r>
    <r>
      <rPr>
        <sz val="12"/>
        <color theme="1"/>
        <rFont val="宋体"/>
        <charset val="134"/>
      </rPr>
      <t>释放机构、驱动瓶、水流控制阀、单向阀、减压阀</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灭火装置具有以下检测（检验类别：型式检验）：</t>
    </r>
    <r>
      <rPr>
        <sz val="12"/>
        <color theme="1"/>
        <rFont val="Times New Roman"/>
        <charset val="134"/>
      </rPr>
      <t xml:space="preserve">                                           </t>
    </r>
    <r>
      <rPr>
        <sz val="12"/>
        <color theme="1"/>
        <rFont val="宋体"/>
        <charset val="134"/>
      </rPr>
      <t>①产品依据</t>
    </r>
    <r>
      <rPr>
        <sz val="12"/>
        <color theme="1"/>
        <rFont val="Times New Roman"/>
        <charset val="134"/>
      </rPr>
      <t xml:space="preserve"> XF 498-2012</t>
    </r>
    <r>
      <rPr>
        <sz val="12"/>
        <color theme="1"/>
        <rFont val="宋体"/>
        <charset val="134"/>
      </rPr>
      <t>《厨房设备灭火装置》、</t>
    </r>
    <r>
      <rPr>
        <sz val="12"/>
        <color theme="1"/>
        <rFont val="Times New Roman"/>
        <charset val="134"/>
      </rPr>
      <t>CCCF-CPRZ-21:2019</t>
    </r>
    <r>
      <rPr>
        <sz val="12"/>
        <color theme="1"/>
        <rFont val="宋体"/>
        <charset val="134"/>
      </rPr>
      <t>《消防类产品认证实施规则</t>
    </r>
    <r>
      <rPr>
        <sz val="12"/>
        <color theme="1"/>
        <rFont val="Times New Roman"/>
        <charset val="134"/>
      </rPr>
      <t xml:space="preserve"> </t>
    </r>
    <r>
      <rPr>
        <sz val="12"/>
        <color theme="1"/>
        <rFont val="宋体"/>
        <charset val="134"/>
      </rPr>
      <t>灭火设备产品</t>
    </r>
    <r>
      <rPr>
        <sz val="12"/>
        <color theme="1"/>
        <rFont val="Times New Roman"/>
        <charset val="134"/>
      </rPr>
      <t xml:space="preserve"> </t>
    </r>
    <r>
      <rPr>
        <sz val="12"/>
        <color theme="1"/>
        <rFont val="宋体"/>
        <charset val="134"/>
      </rPr>
      <t>泡沫灭火设备产品》标准进行检测，所检项目均符合标准要求，其中灭火剂有效使用期</t>
    </r>
    <r>
      <rPr>
        <sz val="12"/>
        <color theme="1"/>
        <rFont val="Times New Roman"/>
        <charset val="134"/>
      </rPr>
      <t>≥10</t>
    </r>
    <r>
      <rPr>
        <sz val="12"/>
        <color theme="1"/>
        <rFont val="宋体"/>
        <charset val="134"/>
      </rPr>
      <t>年。</t>
    </r>
    <r>
      <rPr>
        <sz val="12"/>
        <color theme="1"/>
        <rFont val="Times New Roman"/>
        <charset val="134"/>
      </rPr>
      <t xml:space="preserve">                                                                                 </t>
    </r>
    <r>
      <rPr>
        <sz val="12"/>
        <color theme="1"/>
        <rFont val="宋体"/>
        <charset val="134"/>
      </rPr>
      <t>②依据</t>
    </r>
    <r>
      <rPr>
        <sz val="12"/>
        <color theme="1"/>
        <rFont val="Times New Roman"/>
        <charset val="134"/>
      </rPr>
      <t>XF498-2012</t>
    </r>
    <r>
      <rPr>
        <sz val="12"/>
        <color theme="1"/>
        <rFont val="宋体"/>
        <charset val="134"/>
      </rPr>
      <t>；</t>
    </r>
    <r>
      <rPr>
        <sz val="12"/>
        <color theme="1"/>
        <rFont val="Times New Roman"/>
        <charset val="134"/>
      </rPr>
      <t>CCCF-CPRZ-21</t>
    </r>
    <r>
      <rPr>
        <sz val="12"/>
        <color theme="1"/>
        <rFont val="宋体"/>
        <charset val="134"/>
      </rPr>
      <t>：</t>
    </r>
    <r>
      <rPr>
        <sz val="12"/>
        <color theme="1"/>
        <rFont val="Times New Roman"/>
        <charset val="134"/>
      </rPr>
      <t>2019</t>
    </r>
    <r>
      <rPr>
        <sz val="12"/>
        <color theme="1"/>
        <rFont val="宋体"/>
        <charset val="134"/>
      </rPr>
      <t>认证实施细则，厨房设备灭火装置单瓶组喷嘴数量：</t>
    </r>
    <r>
      <rPr>
        <sz val="12"/>
        <color theme="1"/>
        <rFont val="Times New Roman"/>
        <charset val="134"/>
      </rPr>
      <t>≥16</t>
    </r>
    <r>
      <rPr>
        <sz val="12"/>
        <color theme="1"/>
        <rFont val="宋体"/>
        <charset val="134"/>
      </rPr>
      <t>只</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</si>
  <si>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t>单门保洁柜</t>
  </si>
  <si>
    <r>
      <rPr>
        <sz val="12"/>
        <color theme="1"/>
        <rFont val="Times New Roman"/>
        <charset val="134"/>
      </rPr>
      <t>1</t>
    </r>
    <r>
      <rPr>
        <sz val="12"/>
        <color theme="1"/>
        <rFont val="宋体"/>
        <charset val="134"/>
      </rPr>
      <t>、</t>
    </r>
    <r>
      <rPr>
        <sz val="12"/>
        <color theme="1"/>
        <rFont val="Times New Roman"/>
        <charset val="134"/>
      </rPr>
      <t>570*480*1860mm(±10%)                             2</t>
    </r>
    <r>
      <rPr>
        <sz val="12"/>
        <color theme="1"/>
        <rFont val="宋体"/>
        <charset val="134"/>
      </rPr>
      <t>、采用热风循环，功率</t>
    </r>
    <r>
      <rPr>
        <sz val="12"/>
        <color theme="1"/>
        <rFont val="Times New Roman"/>
        <charset val="134"/>
      </rPr>
      <t>1.05KW/220V(±10%)</t>
    </r>
  </si>
  <si>
    <t>单门餐具保洁柜（推车式）</t>
  </si>
  <si>
    <r>
      <rPr>
        <sz val="12"/>
        <color theme="1"/>
        <rFont val="Times New Roman"/>
        <charset val="134"/>
      </rPr>
      <t>1</t>
    </r>
    <r>
      <rPr>
        <sz val="12"/>
        <color theme="1"/>
        <rFont val="宋体"/>
        <charset val="134"/>
      </rPr>
      <t>、</t>
    </r>
    <r>
      <rPr>
        <sz val="12"/>
        <color theme="1"/>
        <rFont val="Times New Roman"/>
        <charset val="134"/>
      </rPr>
      <t>750*830*1940mm(±10%)                    2</t>
    </r>
    <r>
      <rPr>
        <sz val="12"/>
        <color theme="1"/>
        <rFont val="宋体"/>
        <charset val="134"/>
      </rPr>
      <t>、采用热风循环系统，功率</t>
    </r>
    <r>
      <rPr>
        <sz val="12"/>
        <color theme="1"/>
        <rFont val="Times New Roman"/>
        <charset val="134"/>
      </rPr>
      <t>2130W/220V(±10%)</t>
    </r>
    <r>
      <rPr>
        <sz val="12"/>
        <color theme="1"/>
        <rFont val="宋体"/>
        <charset val="134"/>
      </rPr>
      <t>，可放不同材质餐具</t>
    </r>
    <r>
      <rPr>
        <sz val="12"/>
        <color theme="1"/>
        <rFont val="Times New Roman"/>
        <charset val="134"/>
      </rPr>
      <t xml:space="preserve">                                               3</t>
    </r>
    <r>
      <rPr>
        <sz val="12"/>
        <color theme="1"/>
        <rFont val="宋体"/>
        <charset val="134"/>
      </rPr>
      <t>、智能高稳数码显示屏，带故障检测系统，风机延时功能，一键保温功能</t>
    </r>
  </si>
  <si>
    <t>单门发酵柜</t>
  </si>
  <si>
    <r>
      <rPr>
        <sz val="12"/>
        <color theme="1"/>
        <rFont val="Times New Roman"/>
        <charset val="134"/>
      </rPr>
      <t>1</t>
    </r>
    <r>
      <rPr>
        <sz val="12"/>
        <color theme="1"/>
        <rFont val="宋体"/>
        <charset val="134"/>
      </rPr>
      <t>、</t>
    </r>
    <r>
      <rPr>
        <sz val="12"/>
        <color theme="1"/>
        <rFont val="Times New Roman"/>
        <charset val="134"/>
      </rPr>
      <t>530*750*1825mm(±10%) 
2</t>
    </r>
    <r>
      <rPr>
        <sz val="12"/>
        <color theme="1"/>
        <rFont val="宋体"/>
        <charset val="134"/>
      </rPr>
      <t>、采用不锈钢柜身，功率</t>
    </r>
    <r>
      <rPr>
        <sz val="12"/>
        <color theme="1"/>
        <rFont val="Times New Roman"/>
        <charset val="134"/>
      </rPr>
      <t>2.62KW/220V(±10%)</t>
    </r>
  </si>
  <si>
    <t>单星大盆台</t>
  </si>
  <si>
    <r>
      <rPr>
        <sz val="12"/>
        <color theme="1"/>
        <rFont val="Times New Roman"/>
        <charset val="134"/>
      </rPr>
      <t>1</t>
    </r>
    <r>
      <rPr>
        <sz val="12"/>
        <color theme="1"/>
        <rFont val="宋体"/>
        <charset val="134"/>
      </rPr>
      <t>、</t>
    </r>
    <r>
      <rPr>
        <sz val="12"/>
        <color theme="1"/>
        <rFont val="Times New Roman"/>
        <charset val="134"/>
      </rPr>
      <t>1200*900*810mm(±10%)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</si>
  <si>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</si>
  <si>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</si>
  <si>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</si>
  <si>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单星盆台</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</si>
  <si>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</si>
  <si>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</si>
  <si>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</si>
  <si>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</si>
  <si>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单星盆台柜</t>
  </si>
  <si>
    <r>
      <rPr>
        <sz val="12"/>
        <color theme="1"/>
        <rFont val="Times New Roman"/>
        <charset val="134"/>
      </rPr>
      <t>1</t>
    </r>
    <r>
      <rPr>
        <sz val="12"/>
        <color theme="1"/>
        <rFont val="宋体"/>
        <charset val="134"/>
      </rPr>
      <t>、</t>
    </r>
    <r>
      <rPr>
        <sz val="12"/>
        <color theme="1"/>
        <rFont val="Times New Roman"/>
        <charset val="134"/>
      </rPr>
      <t>1950*700*810mm(±10%)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</si>
  <si>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</si>
  <si>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</si>
  <si>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</si>
  <si>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</si>
  <si>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</si>
  <si>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</si>
  <si>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</si>
  <si>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</si>
  <si>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t>单星剖鱼台</t>
  </si>
  <si>
    <t>挡鼠板连不锈钢滑轨</t>
  </si>
  <si>
    <r>
      <rPr>
        <sz val="12"/>
        <color theme="1"/>
        <rFont val="Times New Roman"/>
        <charset val="134"/>
      </rPr>
      <t>1</t>
    </r>
    <r>
      <rPr>
        <sz val="12"/>
        <color theme="1"/>
        <rFont val="宋体"/>
        <charset val="134"/>
      </rPr>
      <t>、</t>
    </r>
    <r>
      <rPr>
        <sz val="12"/>
        <color theme="1"/>
        <rFont val="Times New Roman"/>
        <charset val="134"/>
      </rPr>
      <t>1800*600mm(±10%)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</si>
  <si>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1100*600mm(±10%)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</si>
  <si>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1200*600mm(±10%)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</si>
  <si>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r>
      <rPr>
        <sz val="12"/>
        <color theme="1"/>
        <rFont val="Times New Roman"/>
        <charset val="134"/>
      </rPr>
      <t>1</t>
    </r>
    <r>
      <rPr>
        <sz val="12"/>
        <color theme="1"/>
        <rFont val="宋体"/>
        <charset val="134"/>
      </rPr>
      <t>、</t>
    </r>
    <r>
      <rPr>
        <sz val="12"/>
        <color theme="1"/>
        <rFont val="Times New Roman"/>
        <charset val="134"/>
      </rPr>
      <t>1500*600mm(±10%)                              2</t>
    </r>
    <r>
      <rPr>
        <sz val="12"/>
        <color theme="1"/>
        <rFont val="宋体"/>
        <charset val="134"/>
      </rPr>
      <t>、采用</t>
    </r>
    <r>
      <rPr>
        <sz val="12"/>
        <color theme="1"/>
        <rFont val="Times New Roman"/>
        <charset val="134"/>
      </rPr>
      <t>201</t>
    </r>
    <r>
      <rPr>
        <sz val="12"/>
        <color theme="1"/>
        <rFont val="宋体"/>
        <charset val="134"/>
      </rPr>
      <t>不锈钢挡鼠板，厚</t>
    </r>
    <r>
      <rPr>
        <sz val="12"/>
        <color theme="1"/>
        <rFont val="Times New Roman"/>
        <charset val="134"/>
      </rPr>
      <t>0.9mm(±0.1mm)</t>
    </r>
    <r>
      <rPr>
        <sz val="12"/>
        <color theme="1"/>
        <rFont val="宋体"/>
        <charset val="134"/>
      </rPr>
      <t>，二侧带不锈钢滑轨</t>
    </r>
  </si>
  <si>
    <t>低温冷库</t>
  </si>
  <si>
    <r>
      <rPr>
        <sz val="12"/>
        <color theme="1"/>
        <rFont val="Times New Roman"/>
        <charset val="134"/>
      </rPr>
      <t>1</t>
    </r>
    <r>
      <rPr>
        <sz val="12"/>
        <color theme="1"/>
        <rFont val="宋体"/>
        <charset val="134"/>
      </rPr>
      <t>、</t>
    </r>
    <r>
      <rPr>
        <sz val="12"/>
        <color theme="1"/>
        <rFont val="Times New Roman"/>
        <charset val="134"/>
      </rPr>
      <t>2650*2900*2500mm(±10%)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</si>
  <si>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t>座</t>
  </si>
  <si>
    <r>
      <rPr>
        <sz val="12"/>
        <color theme="1"/>
        <rFont val="Times New Roman"/>
        <charset val="134"/>
      </rPr>
      <t>1</t>
    </r>
    <r>
      <rPr>
        <sz val="12"/>
        <color theme="1"/>
        <rFont val="宋体"/>
        <charset val="134"/>
      </rPr>
      <t>、</t>
    </r>
    <r>
      <rPr>
        <sz val="12"/>
        <color theme="1"/>
        <rFont val="Times New Roman"/>
        <charset val="134"/>
      </rPr>
      <t>2050*1850*2500mm(±10%)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</si>
  <si>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2400*2600*2500mm(±10%)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</si>
  <si>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2750*2900*2500mm(±10%)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</si>
  <si>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t>低噪声箱式离心送风风机</t>
  </si>
  <si>
    <r>
      <rPr>
        <sz val="12"/>
        <color theme="1"/>
        <rFont val="宋体"/>
        <charset val="134"/>
      </rPr>
      <t>风量：</t>
    </r>
    <r>
      <rPr>
        <sz val="12"/>
        <color theme="1"/>
        <rFont val="Times New Roman"/>
        <charset val="134"/>
      </rPr>
      <t xml:space="preserve">43000m³/h(±10%)
</t>
    </r>
    <r>
      <rPr>
        <sz val="12"/>
        <color theme="1"/>
        <rFont val="宋体"/>
        <charset val="134"/>
      </rPr>
      <t>功率：</t>
    </r>
    <r>
      <rPr>
        <sz val="12"/>
        <color theme="1"/>
        <rFont val="Times New Roman"/>
        <charset val="134"/>
      </rPr>
      <t>18.5kW/380V</t>
    </r>
  </si>
  <si>
    <r>
      <rPr>
        <sz val="12"/>
        <color theme="1"/>
        <rFont val="宋体"/>
        <charset val="134"/>
      </rPr>
      <t>风量：</t>
    </r>
    <r>
      <rPr>
        <sz val="12"/>
        <color theme="1"/>
        <rFont val="Times New Roman"/>
        <charset val="134"/>
      </rPr>
      <t xml:space="preserve">11000m³/h(±10%)
</t>
    </r>
    <r>
      <rPr>
        <sz val="12"/>
        <color theme="1"/>
        <rFont val="宋体"/>
        <charset val="134"/>
      </rPr>
      <t>功率：</t>
    </r>
    <r>
      <rPr>
        <sz val="12"/>
        <color theme="1"/>
        <rFont val="Times New Roman"/>
        <charset val="134"/>
      </rPr>
      <t>3kW/380V</t>
    </r>
  </si>
  <si>
    <r>
      <rPr>
        <sz val="12"/>
        <color theme="1"/>
        <rFont val="宋体"/>
        <charset val="134"/>
      </rPr>
      <t>风量：</t>
    </r>
    <r>
      <rPr>
        <sz val="12"/>
        <color theme="1"/>
        <rFont val="Times New Roman"/>
        <charset val="134"/>
      </rPr>
      <t xml:space="preserve">11900m³/h(±10%)
</t>
    </r>
    <r>
      <rPr>
        <sz val="12"/>
        <color theme="1"/>
        <rFont val="宋体"/>
        <charset val="134"/>
      </rPr>
      <t>功率：</t>
    </r>
    <r>
      <rPr>
        <sz val="12"/>
        <color theme="1"/>
        <rFont val="Times New Roman"/>
        <charset val="134"/>
      </rPr>
      <t>3kW/380V</t>
    </r>
  </si>
  <si>
    <r>
      <rPr>
        <sz val="12"/>
        <color theme="1"/>
        <rFont val="宋体"/>
        <charset val="134"/>
      </rPr>
      <t>风量：</t>
    </r>
    <r>
      <rPr>
        <sz val="12"/>
        <color theme="1"/>
        <rFont val="Times New Roman"/>
        <charset val="134"/>
      </rPr>
      <t xml:space="preserve">12000m³/h(±10%)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</si>
  <si>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18000m³/h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</si>
  <si>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19500m³/h(±10%)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</si>
  <si>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20500m³/h(±10%)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</si>
  <si>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24000m³/h(±10%)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</si>
  <si>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5000m³/h(±10%)
</t>
    </r>
    <r>
      <rPr>
        <sz val="12"/>
        <color theme="1"/>
        <rFont val="宋体"/>
        <charset val="134"/>
      </rPr>
      <t>功率：</t>
    </r>
    <r>
      <rPr>
        <sz val="12"/>
        <color theme="1"/>
        <rFont val="Times New Roman"/>
        <charset val="134"/>
      </rPr>
      <t>1.1kW/380V</t>
    </r>
  </si>
  <si>
    <t>电磁扒炉连柜</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</si>
  <si>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、功率</t>
    </r>
    <r>
      <rPr>
        <sz val="12"/>
        <color theme="1"/>
        <rFont val="Times New Roman"/>
        <charset val="134"/>
      </rPr>
      <t>≤15KW/380V(±10%)</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</si>
  <si>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电磁肠粉炉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</si>
  <si>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t>
    </r>
    <r>
      <rPr>
        <sz val="12"/>
        <color theme="1"/>
        <rFont val="Times New Roman"/>
        <charset val="134"/>
      </rPr>
      <t>▲</t>
    </r>
    <r>
      <rPr>
        <sz val="12"/>
        <color theme="1"/>
        <rFont val="宋体"/>
        <charset val="134"/>
      </rPr>
      <t>具有相关检测</t>
    </r>
  </si>
  <si>
    <t>电磁单缸炸炉</t>
  </si>
  <si>
    <r>
      <rPr>
        <sz val="12"/>
        <color theme="1"/>
        <rFont val="Times New Roman"/>
        <charset val="134"/>
      </rPr>
      <t>1</t>
    </r>
    <r>
      <rPr>
        <sz val="12"/>
        <color theme="1"/>
        <rFont val="宋体"/>
        <charset val="134"/>
      </rPr>
      <t>、</t>
    </r>
    <r>
      <rPr>
        <sz val="12"/>
        <color theme="1"/>
        <rFont val="Times New Roman"/>
        <charset val="134"/>
      </rPr>
      <t>400*800*810mm(±10%)                            2</t>
    </r>
    <r>
      <rPr>
        <sz val="12"/>
        <color theme="1"/>
        <rFont val="宋体"/>
        <charset val="134"/>
      </rPr>
      <t>、功率</t>
    </r>
    <r>
      <rPr>
        <sz val="12"/>
        <color theme="1"/>
        <rFont val="Times New Roman"/>
        <charset val="134"/>
      </rPr>
      <t>≤15KW/380V(±10%)</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</si>
  <si>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r>
      <rPr>
        <sz val="12"/>
        <color theme="1"/>
        <rFont val="宋体"/>
        <charset val="134"/>
      </rPr>
      <t>电磁单门单控</t>
    </r>
    <r>
      <rPr>
        <sz val="12"/>
        <color theme="1"/>
        <rFont val="Times New Roman"/>
        <charset val="134"/>
      </rPr>
      <t>12</t>
    </r>
    <r>
      <rPr>
        <sz val="12"/>
        <color theme="1"/>
        <rFont val="宋体"/>
        <charset val="134"/>
      </rPr>
      <t>盆蒸饭柜</t>
    </r>
  </si>
  <si>
    <r>
      <rPr>
        <sz val="12"/>
        <color theme="1"/>
        <rFont val="Times New Roman"/>
        <charset val="134"/>
      </rPr>
      <t>1</t>
    </r>
    <r>
      <rPr>
        <sz val="12"/>
        <color theme="1"/>
        <rFont val="宋体"/>
        <charset val="134"/>
      </rPr>
      <t>、</t>
    </r>
    <r>
      <rPr>
        <sz val="12"/>
        <color theme="1"/>
        <rFont val="Times New Roman"/>
        <charset val="134"/>
      </rPr>
      <t>850*910*1870mm(±10%)                        2</t>
    </r>
    <r>
      <rPr>
        <sz val="12"/>
        <color theme="1"/>
        <rFont val="宋体"/>
        <charset val="134"/>
      </rPr>
      <t>、采用</t>
    </r>
    <r>
      <rPr>
        <sz val="12"/>
        <color theme="1"/>
        <rFont val="Times New Roman"/>
        <charset val="134"/>
      </rPr>
      <t>304</t>
    </r>
    <r>
      <rPr>
        <sz val="12"/>
        <color theme="1"/>
        <rFont val="宋体"/>
        <charset val="134"/>
      </rPr>
      <t>不锈钢板，炉台面板厚</t>
    </r>
    <r>
      <rPr>
        <sz val="12"/>
        <color theme="1"/>
        <rFont val="Times New Roman"/>
        <charset val="134"/>
      </rPr>
      <t>1.2mm(±0.1mm)</t>
    </r>
    <r>
      <rPr>
        <sz val="12"/>
        <color theme="1"/>
        <rFont val="宋体"/>
        <charset val="134"/>
      </rPr>
      <t>，炉身及门板厚</t>
    </r>
    <r>
      <rPr>
        <sz val="12"/>
        <color theme="1"/>
        <rFont val="Times New Roman"/>
        <charset val="134"/>
      </rPr>
      <t>0.9mm(±0.1mm)</t>
    </r>
    <r>
      <rPr>
        <sz val="12"/>
        <color theme="1"/>
        <rFont val="宋体"/>
        <charset val="134"/>
      </rPr>
      <t>。含</t>
    </r>
    <r>
      <rPr>
        <sz val="12"/>
        <color theme="1"/>
        <rFont val="Times New Roman"/>
        <charset val="134"/>
      </rPr>
      <t>20</t>
    </r>
    <r>
      <rPr>
        <sz val="12"/>
        <color theme="1"/>
        <rFont val="宋体"/>
        <charset val="134"/>
      </rPr>
      <t>米内电安装</t>
    </r>
    <r>
      <rPr>
        <sz val="12"/>
        <color theme="1"/>
        <rFont val="Times New Roman"/>
        <charset val="134"/>
      </rPr>
      <t xml:space="preserve">                                                   3</t>
    </r>
    <r>
      <rPr>
        <sz val="12"/>
        <color theme="1"/>
        <rFont val="宋体"/>
        <charset val="134"/>
      </rPr>
      <t>、产品符合相关标准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标准的构成该产品材料及配件（包含但不限于食物盛放盆、不锈钢浮球阀，须具有该配件图片和检测内容）检验合格的认证试验报告（带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标志）和商用电磁灶电磁辐射认证证书；</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盆蒸饭柜所配电磁蒸饭柜炉用汤锅、电磁蒸饭柜炉用无孔蒸饭盆锅环境保护质量指标要求：具有符合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t>
    </r>
    <r>
      <rPr>
        <sz val="12"/>
        <color theme="1"/>
        <rFont val="Times New Roman"/>
        <charset val="134"/>
      </rPr>
      <t>8~9</t>
    </r>
    <r>
      <rPr>
        <sz val="12"/>
        <color theme="1"/>
        <rFont val="宋体"/>
        <charset val="134"/>
      </rPr>
      <t>项证明材料需全部提供齐全方可认定为符合质量指标要求，投标时所提供试验报告和证书中的检测、认证依据需在检测、认证机构的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号）中的认证机构出具，相关证书需提供全国认证认可信息公共服务平台（</t>
    </r>
    <r>
      <rPr>
        <sz val="12"/>
        <color theme="1"/>
        <rFont val="Times New Roman"/>
        <charset val="134"/>
      </rPr>
      <t>http://cx.cnca.cn</t>
    </r>
    <r>
      <rPr>
        <sz val="12"/>
        <color theme="1"/>
        <rFont val="宋体"/>
        <charset val="134"/>
      </rPr>
      <t>）上证书状态</t>
    </r>
    <r>
      <rPr>
        <sz val="12"/>
        <color theme="1"/>
        <rFont val="Times New Roman"/>
        <charset val="134"/>
      </rPr>
      <t>“</t>
    </r>
    <r>
      <rPr>
        <sz val="12"/>
        <color theme="1"/>
        <rFont val="宋体"/>
        <charset val="134"/>
      </rPr>
      <t>有效</t>
    </r>
    <r>
      <rPr>
        <sz val="12"/>
        <color theme="1"/>
        <rFont val="Times New Roman"/>
        <charset val="134"/>
      </rPr>
      <t>”</t>
    </r>
    <r>
      <rPr>
        <sz val="12"/>
        <color theme="1"/>
        <rFont val="宋体"/>
        <charset val="134"/>
      </rPr>
      <t>的查询结果截图（带网址）（或网页），否则视为负偏离】</t>
    </r>
    <r>
      <rPr>
        <sz val="12"/>
        <color theme="1"/>
        <rFont val="Times New Roman"/>
        <charset val="134"/>
      </rPr>
      <t xml:space="preserve">  </t>
    </r>
  </si>
  <si>
    <r>
      <rPr>
        <sz val="12"/>
        <color theme="1"/>
        <rFont val="宋体"/>
        <charset val="134"/>
      </rPr>
      <t>电磁单头</t>
    </r>
    <r>
      <rPr>
        <sz val="12"/>
        <color theme="1"/>
        <rFont val="Times New Roman"/>
        <charset val="134"/>
      </rPr>
      <t>56</t>
    </r>
    <r>
      <rPr>
        <sz val="12"/>
        <color theme="1"/>
        <rFont val="宋体"/>
        <charset val="134"/>
      </rPr>
      <t>蒸炉</t>
    </r>
  </si>
  <si>
    <r>
      <rPr>
        <sz val="12"/>
        <color theme="1"/>
        <rFont val="Times New Roman"/>
        <charset val="134"/>
      </rPr>
      <t>1</t>
    </r>
    <r>
      <rPr>
        <sz val="12"/>
        <color theme="1"/>
        <rFont val="宋体"/>
        <charset val="134"/>
      </rPr>
      <t>、</t>
    </r>
    <r>
      <rPr>
        <sz val="12"/>
        <color theme="1"/>
        <rFont val="Times New Roman"/>
        <charset val="134"/>
      </rPr>
      <t>800*800*</t>
    </r>
    <r>
      <rPr>
        <sz val="12"/>
        <color theme="1"/>
        <rFont val="宋体"/>
        <charset val="134"/>
      </rPr>
      <t>（</t>
    </r>
    <r>
      <rPr>
        <sz val="12"/>
        <color theme="1"/>
        <rFont val="Times New Roman"/>
        <charset val="134"/>
      </rPr>
      <t>810+50</t>
    </r>
    <r>
      <rPr>
        <sz val="12"/>
        <color theme="1"/>
        <rFont val="宋体"/>
        <charset val="134"/>
      </rPr>
      <t>）</t>
    </r>
    <r>
      <rPr>
        <sz val="12"/>
        <color theme="1"/>
        <rFont val="Times New Roman"/>
        <charset val="134"/>
      </rPr>
      <t>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电磁单头</t>
    </r>
    <r>
      <rPr>
        <sz val="12"/>
        <color theme="1"/>
        <rFont val="Times New Roman"/>
        <charset val="134"/>
      </rPr>
      <t>56</t>
    </r>
    <r>
      <rPr>
        <sz val="12"/>
        <color theme="1"/>
        <rFont val="宋体"/>
        <charset val="134"/>
      </rPr>
      <t>蒸炉整机有害物质限制和环境保护质量指标要求：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标准的构成该产品材料及配件（包含但不限于散热风扇，整流桥，须具有该配件图片和检测内容）检验合格的认证试验报告和符合以上标准的有害物质限制使用认证证书；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</si>
  <si>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电磁煎包炉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</si>
  <si>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，电加热式</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具有相关检测</t>
    </r>
  </si>
  <si>
    <t>电磁九格煮面炉连汤池</t>
  </si>
  <si>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电磁九格煮面炉整机有害物质限制使用和电磁辐射安全质量指标要求：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标准的构成该产品材料及配件（包含但不限于不锈钢捞篱、不锈钢捞篱托板，须具有该配件图片和检测内容）检验合格的认证试验报告和符合以上标准的有害物质限制使用认证证书；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面电磁场辐射合格的认证试验报告和商用电磁灶电磁辐射认证证书；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</si>
  <si>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电磁可倾（摇摆）</t>
    </r>
    <r>
      <rPr>
        <sz val="12"/>
        <color theme="1"/>
        <rFont val="Times New Roman"/>
        <charset val="134"/>
      </rPr>
      <t>80</t>
    </r>
    <r>
      <rPr>
        <sz val="12"/>
        <color theme="1"/>
        <rFont val="宋体"/>
        <charset val="134"/>
      </rPr>
      <t>汤煲炉</t>
    </r>
  </si>
  <si>
    <r>
      <rPr>
        <sz val="12"/>
        <color theme="1"/>
        <rFont val="Times New Roman"/>
        <charset val="134"/>
      </rPr>
      <t>1</t>
    </r>
    <r>
      <rPr>
        <sz val="12"/>
        <color theme="1"/>
        <rFont val="宋体"/>
        <charset val="134"/>
      </rPr>
      <t>、</t>
    </r>
    <r>
      <rPr>
        <sz val="12"/>
        <color theme="1"/>
        <rFont val="Times New Roman"/>
        <charset val="134"/>
      </rPr>
      <t>1550*1120*1000mm(±10%)                            2</t>
    </r>
    <r>
      <rPr>
        <sz val="12"/>
        <color theme="1"/>
        <rFont val="宋体"/>
        <charset val="134"/>
      </rPr>
      <t>、功率</t>
    </r>
    <r>
      <rPr>
        <sz val="12"/>
        <color theme="1"/>
        <rFont val="Times New Roman"/>
        <charset val="134"/>
      </rPr>
      <t>≤25KW/380V(±10%)</t>
    </r>
    <r>
      <rPr>
        <sz val="12"/>
        <color theme="1"/>
        <rFont val="宋体"/>
        <charset val="134"/>
      </rPr>
      <t>，配可倾式汤桶，容积</t>
    </r>
    <r>
      <rPr>
        <sz val="12"/>
        <color theme="1"/>
        <rFont val="Times New Roman"/>
        <charset val="134"/>
      </rPr>
      <t xml:space="preserve">200L(±10%) </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电磁可倾（摇摆）式</t>
    </r>
    <r>
      <rPr>
        <sz val="12"/>
        <color theme="1"/>
        <rFont val="Times New Roman"/>
        <charset val="134"/>
      </rPr>
      <t>80</t>
    </r>
    <r>
      <rPr>
        <sz val="12"/>
        <color theme="1"/>
        <rFont val="宋体"/>
        <charset val="134"/>
      </rPr>
      <t>汤煲炉整机需同时具有：①所投产品对应型号整机依据</t>
    </r>
    <r>
      <rPr>
        <sz val="12"/>
        <color theme="1"/>
        <rFont val="Times New Roman"/>
        <charset val="134"/>
      </rPr>
      <t>GB/T 39640-2020</t>
    </r>
    <r>
      <rPr>
        <sz val="12"/>
        <color theme="1"/>
        <rFont val="宋体"/>
        <charset val="134"/>
      </rPr>
      <t>标准；测试项目：</t>
    </r>
    <r>
      <rPr>
        <sz val="12"/>
        <color theme="1"/>
        <rFont val="Times New Roman"/>
        <charset val="134"/>
      </rPr>
      <t>6</t>
    </r>
    <r>
      <rPr>
        <sz val="12"/>
        <color theme="1"/>
        <rFont val="宋体"/>
        <charset val="134"/>
      </rPr>
      <t>面电磁场辐射；测试结论：所测</t>
    </r>
    <r>
      <rPr>
        <sz val="12"/>
        <color theme="1"/>
        <rFont val="Times New Roman"/>
        <charset val="134"/>
      </rPr>
      <t>6</t>
    </r>
    <r>
      <rPr>
        <sz val="12"/>
        <color theme="1"/>
        <rFont val="宋体"/>
        <charset val="134"/>
      </rPr>
      <t>面电磁辐射值合格的认证试验报告；②符合</t>
    </r>
    <r>
      <rPr>
        <sz val="12"/>
        <color theme="1"/>
        <rFont val="Times New Roman"/>
        <charset val="134"/>
      </rPr>
      <t>GB/T 39640-2020</t>
    </r>
    <r>
      <rPr>
        <sz val="12"/>
        <color theme="1"/>
        <rFont val="宋体"/>
        <charset val="134"/>
      </rPr>
      <t>标准的商用电磁灶电磁辐射认证证书；③所投产品对应型号整机所配汤锅具有符合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</si>
  <si>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</si>
  <si>
    <r>
      <rPr>
        <sz val="12"/>
        <color theme="1"/>
        <rFont val="Times New Roman"/>
        <charset val="134"/>
      </rPr>
      <t>1</t>
    </r>
    <r>
      <rPr>
        <sz val="12"/>
        <color theme="1"/>
        <rFont val="宋体"/>
        <charset val="134"/>
      </rPr>
      <t>、</t>
    </r>
    <r>
      <rPr>
        <sz val="12"/>
        <color theme="1"/>
        <rFont val="Times New Roman"/>
        <charset val="134"/>
      </rPr>
      <t>1200*800*800mm(±10%)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≤4*3.5KW(±10%)</t>
    </r>
    <r>
      <rPr>
        <sz val="12"/>
        <color theme="1"/>
        <rFont val="宋体"/>
        <charset val="134"/>
      </rPr>
      <t>，配锅具：</t>
    </r>
    <r>
      <rPr>
        <sz val="12"/>
        <color theme="1"/>
        <rFont val="Times New Roman"/>
        <charset val="134"/>
      </rPr>
      <t>6</t>
    </r>
    <r>
      <rPr>
        <sz val="12"/>
        <color theme="1"/>
        <rFont val="宋体"/>
        <charset val="134"/>
      </rPr>
      <t>个，</t>
    </r>
    <r>
      <rPr>
        <sz val="12"/>
        <color theme="1"/>
        <rFont val="Times New Roman"/>
        <charset val="134"/>
      </rPr>
      <t>Φ200*h100mm</t>
    </r>
    <r>
      <rPr>
        <sz val="12"/>
        <color theme="1"/>
        <rFont val="宋体"/>
        <charset val="134"/>
      </rPr>
      <t>（</t>
    </r>
    <r>
      <rPr>
        <sz val="12"/>
        <color theme="1"/>
        <rFont val="Times New Roman"/>
        <charset val="134"/>
      </rPr>
      <t>±10mm</t>
    </r>
    <r>
      <rPr>
        <sz val="12"/>
        <color theme="1"/>
        <rFont val="宋体"/>
        <charset val="134"/>
      </rPr>
      <t>）；容量，≧</t>
    </r>
    <r>
      <rPr>
        <sz val="12"/>
        <color theme="1"/>
        <rFont val="Times New Roman"/>
        <charset val="134"/>
      </rPr>
      <t>3L/</t>
    </r>
    <r>
      <rPr>
        <sz val="12"/>
        <color theme="1"/>
        <rFont val="宋体"/>
        <charset val="134"/>
      </rPr>
      <t>个；锅具材质：采用底厚</t>
    </r>
    <r>
      <rPr>
        <sz val="12"/>
        <color theme="1"/>
        <rFont val="Times New Roman"/>
        <charset val="134"/>
      </rPr>
      <t>1.2mm</t>
    </r>
    <r>
      <rPr>
        <sz val="12"/>
        <color theme="1"/>
        <rFont val="宋体"/>
        <charset val="134"/>
      </rPr>
      <t>（</t>
    </r>
    <r>
      <rPr>
        <sz val="12"/>
        <color theme="1"/>
        <rFont val="Times New Roman"/>
        <charset val="134"/>
      </rPr>
      <t>±0.1mm</t>
    </r>
    <r>
      <rPr>
        <sz val="12"/>
        <color theme="1"/>
        <rFont val="宋体"/>
        <charset val="134"/>
      </rPr>
      <t>），身厚</t>
    </r>
    <r>
      <rPr>
        <sz val="12"/>
        <color theme="1"/>
        <rFont val="Times New Roman"/>
        <charset val="134"/>
      </rPr>
      <t>0.7mm</t>
    </r>
    <r>
      <rPr>
        <sz val="12"/>
        <color theme="1"/>
        <rFont val="宋体"/>
        <charset val="134"/>
      </rPr>
      <t>（</t>
    </r>
    <r>
      <rPr>
        <sz val="12"/>
        <color theme="1"/>
        <rFont val="Times New Roman"/>
        <charset val="134"/>
      </rPr>
      <t>±0.1mm</t>
    </r>
    <r>
      <rPr>
        <sz val="12"/>
        <color theme="1"/>
        <rFont val="宋体"/>
        <charset val="134"/>
      </rPr>
      <t>）的</t>
    </r>
    <r>
      <rPr>
        <sz val="12"/>
        <color theme="1"/>
        <rFont val="Times New Roman"/>
        <charset val="134"/>
      </rPr>
      <t>022Cr11Ti(409#)</t>
    </r>
    <r>
      <rPr>
        <sz val="12"/>
        <color theme="1"/>
        <rFont val="宋体"/>
        <charset val="134"/>
      </rPr>
      <t>或</t>
    </r>
    <r>
      <rPr>
        <sz val="12"/>
        <color theme="1"/>
        <rFont val="Times New Roman"/>
        <charset val="134"/>
      </rPr>
      <t>10Cr17</t>
    </r>
    <r>
      <rPr>
        <sz val="12"/>
        <color theme="1"/>
        <rFont val="宋体"/>
        <charset val="134"/>
      </rPr>
      <t>（</t>
    </r>
    <r>
      <rPr>
        <sz val="12"/>
        <color theme="1"/>
        <rFont val="Times New Roman"/>
        <charset val="134"/>
      </rPr>
      <t>430#</t>
    </r>
    <r>
      <rPr>
        <sz val="12"/>
        <color theme="1"/>
        <rFont val="宋体"/>
        <charset val="134"/>
      </rPr>
      <t>）不锈钢板材制作，带玻璃盖；</t>
    </r>
    <r>
      <rPr>
        <sz val="12"/>
        <color theme="1"/>
        <rFont val="Times New Roman"/>
        <charset val="134"/>
      </rPr>
      <t xml:space="preserve">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有害物质限制使用和环境保护质量指标要求：</t>
    </r>
    <r>
      <rPr>
        <sz val="12"/>
        <color theme="1"/>
        <rFont val="Times New Roman"/>
        <charset val="134"/>
      </rPr>
      <t xml:space="preserve">
</t>
    </r>
    <r>
      <rPr>
        <sz val="12"/>
        <color theme="1"/>
        <rFont val="宋体"/>
        <charset val="134"/>
      </rPr>
      <t>①整机符合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标准的构成该产品材料及配件（包含但不限于火力开关、显示屏，须有该配件检测图片和检测点检测内容）检验合格的认证试验报告和符合以上标准的有害物质限制使用认证证书；</t>
    </r>
    <r>
      <rPr>
        <sz val="12"/>
        <color theme="1"/>
        <rFont val="Times New Roman"/>
        <charset val="134"/>
      </rPr>
      <t xml:space="preserve">
</t>
    </r>
    <r>
      <rPr>
        <sz val="12"/>
        <color theme="1"/>
        <rFont val="宋体"/>
        <charset val="134"/>
      </rPr>
      <t>②电磁六眼煲仔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所配电磁煲仔炉用</t>
    </r>
    <r>
      <rPr>
        <sz val="12"/>
        <color theme="1"/>
        <rFont val="Times New Roman"/>
        <charset val="134"/>
      </rPr>
      <t>20</t>
    </r>
    <r>
      <rPr>
        <sz val="12"/>
        <color theme="1"/>
        <rFont val="宋体"/>
        <charset val="134"/>
      </rPr>
      <t>防腐蚀锅具具有：符合</t>
    </r>
    <r>
      <rPr>
        <sz val="12"/>
        <color theme="1"/>
        <rFont val="Times New Roman"/>
        <charset val="134"/>
      </rPr>
      <t>GB/T 24021-2024</t>
    </r>
    <r>
      <rPr>
        <sz val="12"/>
        <color theme="1"/>
        <rFont val="宋体"/>
        <charset val="134"/>
      </rPr>
      <t>标准的中国环境标志（</t>
    </r>
    <r>
      <rPr>
        <sz val="12"/>
        <color theme="1"/>
        <rFont val="Times New Roman"/>
        <charset val="134"/>
      </rPr>
      <t>Ⅱ</t>
    </r>
    <r>
      <rPr>
        <sz val="12"/>
        <color theme="1"/>
        <rFont val="宋体"/>
        <charset val="134"/>
      </rPr>
      <t>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</si>
  <si>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t>电磁四眼煲仔炉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</si>
  <si>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、功率</t>
    </r>
    <r>
      <rPr>
        <sz val="12"/>
        <color theme="1"/>
        <rFont val="Times New Roman"/>
        <charset val="134"/>
      </rPr>
      <t>≤4*3.5KW/380V(±10%)</t>
    </r>
    <r>
      <rPr>
        <sz val="12"/>
        <color theme="1"/>
        <rFont val="宋体"/>
        <charset val="134"/>
      </rPr>
      <t>，配专用汤锅。</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</si>
  <si>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电磁摇摆汤炉</t>
  </si>
  <si>
    <r>
      <rPr>
        <sz val="12"/>
        <color theme="1"/>
        <rFont val="Times New Roman"/>
        <charset val="134"/>
      </rPr>
      <t>1</t>
    </r>
    <r>
      <rPr>
        <sz val="12"/>
        <color theme="1"/>
        <rFont val="宋体"/>
        <charset val="134"/>
      </rPr>
      <t>、容量</t>
    </r>
    <r>
      <rPr>
        <sz val="12"/>
        <color theme="1"/>
        <rFont val="Times New Roman"/>
        <charset val="134"/>
      </rPr>
      <t>200L(±10%)                                 
2</t>
    </r>
    <r>
      <rPr>
        <sz val="12"/>
        <color theme="1"/>
        <rFont val="宋体"/>
        <charset val="134"/>
      </rPr>
      <t>、配可倾式汤桶，功率</t>
    </r>
    <r>
      <rPr>
        <sz val="12"/>
        <color theme="1"/>
        <rFont val="Times New Roman"/>
        <charset val="134"/>
      </rPr>
      <t xml:space="preserve">25KW/380V(±10%) </t>
    </r>
    <r>
      <rPr>
        <sz val="12"/>
        <color theme="1"/>
        <rFont val="宋体"/>
        <charset val="134"/>
      </rPr>
      <t>；</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所投产品具有相关检测</t>
    </r>
  </si>
  <si>
    <t>电磁杂粮保温炉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</si>
  <si>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具有相关检测</t>
    </r>
  </si>
  <si>
    <t>电磁左汤面右煲汤炉</t>
  </si>
  <si>
    <r>
      <rPr>
        <sz val="12"/>
        <color theme="1"/>
        <rFont val="Times New Roman"/>
        <charset val="134"/>
      </rPr>
      <t>1</t>
    </r>
    <r>
      <rPr>
        <sz val="12"/>
        <color theme="1"/>
        <rFont val="宋体"/>
        <charset val="134"/>
      </rPr>
      <t>、</t>
    </r>
    <r>
      <rPr>
        <sz val="12"/>
        <color theme="1"/>
        <rFont val="Times New Roman"/>
        <charset val="134"/>
      </rPr>
      <t>1600*800*810mm(±10%)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≤2*15KW(±10%)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所投产品具有相关检测</t>
    </r>
  </si>
  <si>
    <t>电力万能蒸烤箱</t>
  </si>
  <si>
    <r>
      <rPr>
        <sz val="12"/>
        <color theme="1"/>
        <rFont val="Times New Roman"/>
        <charset val="134"/>
      </rPr>
      <t>1</t>
    </r>
    <r>
      <rPr>
        <sz val="12"/>
        <color theme="1"/>
        <rFont val="宋体"/>
        <charset val="134"/>
      </rPr>
      <t>、</t>
    </r>
    <r>
      <rPr>
        <sz val="12"/>
        <color theme="1"/>
        <rFont val="Times New Roman"/>
        <charset val="134"/>
      </rPr>
      <t>910*810*1080mm(±10%)   
2</t>
    </r>
    <r>
      <rPr>
        <sz val="12"/>
        <color theme="1"/>
        <rFont val="宋体"/>
        <charset val="134"/>
      </rPr>
      <t>、功率</t>
    </r>
    <r>
      <rPr>
        <sz val="12"/>
        <color theme="1"/>
        <rFont val="Times New Roman"/>
        <charset val="134"/>
      </rPr>
      <t>18.5KW/380V(±10%)</t>
    </r>
  </si>
  <si>
    <t>电烧饼炉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</si>
  <si>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，电加热式</t>
    </r>
  </si>
  <si>
    <t>电双头蒸煮炉</t>
  </si>
  <si>
    <r>
      <rPr>
        <sz val="12"/>
        <color theme="1"/>
        <rFont val="Times New Roman"/>
        <charset val="134"/>
      </rPr>
      <t>1</t>
    </r>
    <r>
      <rPr>
        <sz val="12"/>
        <color theme="1"/>
        <rFont val="宋体"/>
        <charset val="134"/>
      </rPr>
      <t>、</t>
    </r>
    <r>
      <rPr>
        <sz val="12"/>
        <color theme="1"/>
        <rFont val="Times New Roman"/>
        <charset val="134"/>
      </rPr>
      <t>1400*800*810mm(±10%)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2*9KW(±10%)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</si>
  <si>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宋体"/>
        <charset val="134"/>
      </rPr>
      <t>电双头蒸煮炉</t>
    </r>
    <r>
      <rPr>
        <sz val="12"/>
        <color theme="1"/>
        <rFont val="Times New Roman"/>
        <charset val="134"/>
      </rPr>
      <t xml:space="preserve"> </t>
    </r>
  </si>
  <si>
    <r>
      <rPr>
        <sz val="12"/>
        <color theme="1"/>
        <rFont val="Times New Roman"/>
        <charset val="134"/>
      </rPr>
      <t>1</t>
    </r>
    <r>
      <rPr>
        <sz val="12"/>
        <color theme="1"/>
        <rFont val="宋体"/>
        <charset val="134"/>
      </rPr>
      <t>、</t>
    </r>
    <r>
      <rPr>
        <sz val="12"/>
        <color theme="1"/>
        <rFont val="Times New Roman"/>
        <charset val="134"/>
      </rPr>
      <t>1400*760*810mm(±10%)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2*9KW(±10%)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</si>
  <si>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t>电蒸煮炉</t>
  </si>
  <si>
    <r>
      <rPr>
        <sz val="12"/>
        <color theme="1"/>
        <rFont val="Times New Roman"/>
        <charset val="134"/>
      </rPr>
      <t>1</t>
    </r>
    <r>
      <rPr>
        <sz val="12"/>
        <color theme="1"/>
        <rFont val="宋体"/>
        <charset val="134"/>
      </rPr>
      <t>、</t>
    </r>
    <r>
      <rPr>
        <sz val="12"/>
        <color theme="1"/>
        <rFont val="Times New Roman"/>
        <charset val="134"/>
      </rPr>
      <t>700*800*810mm(±10%)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，围身厚</t>
    </r>
    <r>
      <rPr>
        <sz val="12"/>
        <color theme="1"/>
        <rFont val="Times New Roman"/>
        <charset val="134"/>
      </rPr>
      <t>0.9mm(±0.1mm)</t>
    </r>
    <r>
      <rPr>
        <sz val="12"/>
        <color theme="1"/>
        <rFont val="宋体"/>
        <charset val="134"/>
      </rPr>
      <t>，功率</t>
    </r>
    <r>
      <rPr>
        <sz val="12"/>
        <color theme="1"/>
        <rFont val="Times New Roman"/>
        <charset val="134"/>
      </rPr>
      <t>9KW(±10%)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</si>
  <si>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t>吊顶点心笼架</t>
  </si>
  <si>
    <r>
      <rPr>
        <sz val="12"/>
        <color theme="1"/>
        <rFont val="Times New Roman"/>
        <charset val="134"/>
      </rPr>
      <t>1</t>
    </r>
    <r>
      <rPr>
        <sz val="12"/>
        <color theme="1"/>
        <rFont val="宋体"/>
        <charset val="134"/>
      </rPr>
      <t>、</t>
    </r>
    <r>
      <rPr>
        <sz val="12"/>
        <color theme="1"/>
        <rFont val="Times New Roman"/>
        <charset val="134"/>
      </rPr>
      <t>1800*400mm(±10%)                                                            2</t>
    </r>
    <r>
      <rPr>
        <sz val="12"/>
        <color theme="1"/>
        <rFont val="宋体"/>
        <charset val="134"/>
      </rPr>
      <t>、采用不锈钢吊架</t>
    </r>
  </si>
  <si>
    <t>多功能搅拌机</t>
  </si>
  <si>
    <r>
      <rPr>
        <sz val="12"/>
        <color theme="1"/>
        <rFont val="Times New Roman"/>
        <charset val="134"/>
      </rPr>
      <t>1</t>
    </r>
    <r>
      <rPr>
        <sz val="12"/>
        <color theme="1"/>
        <rFont val="宋体"/>
        <charset val="134"/>
      </rPr>
      <t>、容量</t>
    </r>
    <r>
      <rPr>
        <sz val="12"/>
        <color theme="1"/>
        <rFont val="Times New Roman"/>
        <charset val="134"/>
      </rPr>
      <t>40L(±10%)   
2</t>
    </r>
    <r>
      <rPr>
        <sz val="12"/>
        <color theme="1"/>
        <rFont val="宋体"/>
        <charset val="134"/>
      </rPr>
      <t>、功率</t>
    </r>
    <r>
      <rPr>
        <sz val="12"/>
        <color theme="1"/>
        <rFont val="Times New Roman"/>
        <charset val="134"/>
      </rPr>
      <t>≤1.5KW(±10%)</t>
    </r>
  </si>
  <si>
    <t>防尘玻璃罩</t>
  </si>
  <si>
    <r>
      <rPr>
        <sz val="12"/>
        <color theme="1"/>
        <rFont val="Times New Roman"/>
        <charset val="134"/>
      </rPr>
      <t>1</t>
    </r>
    <r>
      <rPr>
        <sz val="12"/>
        <color theme="1"/>
        <rFont val="宋体"/>
        <charset val="134"/>
      </rPr>
      <t>、</t>
    </r>
    <r>
      <rPr>
        <sz val="12"/>
        <color theme="1"/>
        <rFont val="Times New Roman"/>
        <charset val="134"/>
      </rPr>
      <t>3800*400mm(±10%)                    
2</t>
    </r>
    <r>
      <rPr>
        <sz val="12"/>
        <color theme="1"/>
        <rFont val="宋体"/>
        <charset val="134"/>
      </rPr>
      <t>、采用不锈钢支架，配透明玻璃</t>
    </r>
  </si>
  <si>
    <t>防雨百叶</t>
  </si>
  <si>
    <t>1600X2500mm(±10%)</t>
  </si>
  <si>
    <t>风干柜</t>
  </si>
  <si>
    <r>
      <rPr>
        <sz val="12"/>
        <color theme="1"/>
        <rFont val="Times New Roman"/>
        <charset val="134"/>
      </rPr>
      <t>1</t>
    </r>
    <r>
      <rPr>
        <sz val="12"/>
        <color theme="1"/>
        <rFont val="宋体"/>
        <charset val="134"/>
      </rPr>
      <t>、</t>
    </r>
    <r>
      <rPr>
        <sz val="12"/>
        <color theme="1"/>
        <rFont val="Times New Roman"/>
        <charset val="134"/>
      </rPr>
      <t>1200*700*1800mm(±10%)                                            2</t>
    </r>
    <r>
      <rPr>
        <sz val="12"/>
        <color theme="1"/>
        <rFont val="宋体"/>
        <charset val="134"/>
      </rPr>
      <t>、采用</t>
    </r>
    <r>
      <rPr>
        <sz val="12"/>
        <color theme="1"/>
        <rFont val="Times New Roman"/>
        <charset val="134"/>
      </rPr>
      <t>304</t>
    </r>
    <r>
      <rPr>
        <sz val="12"/>
        <color theme="1"/>
        <rFont val="宋体"/>
        <charset val="134"/>
      </rPr>
      <t>不锈钢板，柜身厚</t>
    </r>
    <r>
      <rPr>
        <sz val="12"/>
        <color theme="1"/>
        <rFont val="Times New Roman"/>
        <charset val="134"/>
      </rPr>
      <t>0.9mm(±0.1mm)</t>
    </r>
    <r>
      <rPr>
        <sz val="12"/>
        <color theme="1"/>
        <rFont val="宋体"/>
        <charset val="134"/>
      </rPr>
      <t>，配全钢可调脚</t>
    </r>
  </si>
  <si>
    <t>风机变频控制箱</t>
  </si>
  <si>
    <t>18.5kW/380V</t>
  </si>
  <si>
    <t>风机控制箱</t>
  </si>
  <si>
    <t>7.5kW/380V</t>
  </si>
  <si>
    <t>1.1kW/380V</t>
  </si>
  <si>
    <t>3kW/380V</t>
  </si>
  <si>
    <t>5.5kW/380V</t>
  </si>
  <si>
    <t>风幕机</t>
  </si>
  <si>
    <r>
      <rPr>
        <sz val="12"/>
        <color theme="1"/>
        <rFont val="Times New Roman"/>
        <charset val="134"/>
      </rPr>
      <t>1</t>
    </r>
    <r>
      <rPr>
        <sz val="12"/>
        <color theme="1"/>
        <rFont val="宋体"/>
        <charset val="134"/>
      </rPr>
      <t>、长</t>
    </r>
    <r>
      <rPr>
        <sz val="12"/>
        <color theme="1"/>
        <rFont val="Times New Roman"/>
        <charset val="134"/>
      </rPr>
      <t>1800mm(±10%)                                  2</t>
    </r>
    <r>
      <rPr>
        <sz val="12"/>
        <color theme="1"/>
        <rFont val="宋体"/>
        <charset val="134"/>
      </rPr>
      <t>、贯流式，风速</t>
    </r>
    <r>
      <rPr>
        <sz val="12"/>
        <color theme="1"/>
        <rFont val="Times New Roman"/>
        <charset val="134"/>
      </rPr>
      <t>7/11m/s</t>
    </r>
  </si>
  <si>
    <r>
      <rPr>
        <sz val="12"/>
        <color theme="1"/>
        <rFont val="Times New Roman"/>
        <charset val="134"/>
      </rPr>
      <t>1</t>
    </r>
    <r>
      <rPr>
        <sz val="12"/>
        <color theme="1"/>
        <rFont val="宋体"/>
        <charset val="134"/>
      </rPr>
      <t>、</t>
    </r>
    <r>
      <rPr>
        <sz val="12"/>
        <color theme="1"/>
        <rFont val="Times New Roman"/>
        <charset val="134"/>
      </rPr>
      <t>1500*180*249mm(±10%)                                  2</t>
    </r>
    <r>
      <rPr>
        <sz val="12"/>
        <color theme="1"/>
        <rFont val="宋体"/>
        <charset val="134"/>
      </rPr>
      <t>、功率：</t>
    </r>
    <r>
      <rPr>
        <sz val="12"/>
        <color theme="1"/>
        <rFont val="Times New Roman"/>
        <charset val="134"/>
      </rPr>
      <t>0.24kw(±10%)</t>
    </r>
    <r>
      <rPr>
        <sz val="12"/>
        <color theme="1"/>
        <rFont val="宋体"/>
        <charset val="134"/>
      </rPr>
      <t>，风量</t>
    </r>
    <r>
      <rPr>
        <sz val="12"/>
        <color theme="1"/>
        <rFont val="Times New Roman"/>
        <charset val="134"/>
      </rPr>
      <t>3500/4200m³/h(±10%)</t>
    </r>
    <r>
      <rPr>
        <sz val="12"/>
        <color theme="1"/>
        <rFont val="宋体"/>
        <charset val="134"/>
      </rPr>
      <t>，具有杀菌净化功能；风幕机内置净化模块。具有手动和自动工作模式，无线联动自动控制装置，实现节能环保优化管理</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①风幕机内置净模块依据</t>
    </r>
    <r>
      <rPr>
        <sz val="12"/>
        <color theme="1"/>
        <rFont val="Times New Roman"/>
        <charset val="134"/>
      </rPr>
      <t>GB/T 34012-2017</t>
    </r>
    <r>
      <rPr>
        <sz val="12"/>
        <color theme="1"/>
        <rFont val="宋体"/>
        <charset val="134"/>
      </rPr>
      <t>《通风系统用空气净化装置》及</t>
    </r>
    <r>
      <rPr>
        <sz val="12"/>
        <color theme="1"/>
        <rFont val="Times New Roman"/>
        <charset val="134"/>
      </rPr>
      <t>GB/T1971-2021</t>
    </r>
    <r>
      <rPr>
        <sz val="12"/>
        <color theme="1"/>
        <rFont val="宋体"/>
        <charset val="134"/>
      </rPr>
      <t>《旋转电机线端标志与旋转方向》标准检测，检测结果：大肠杆菌灭杀率</t>
    </r>
    <r>
      <rPr>
        <sz val="12"/>
        <color theme="1"/>
        <rFont val="Times New Roman"/>
        <charset val="134"/>
      </rPr>
      <t>≥99.9%</t>
    </r>
    <r>
      <rPr>
        <sz val="12"/>
        <color theme="1"/>
        <rFont val="宋体"/>
        <charset val="134"/>
      </rPr>
      <t>，白色葡萄球菌灭杀率</t>
    </r>
    <r>
      <rPr>
        <sz val="12"/>
        <color theme="1"/>
        <rFont val="Times New Roman"/>
        <charset val="134"/>
      </rPr>
      <t>≥99.9%</t>
    </r>
    <r>
      <rPr>
        <sz val="12"/>
        <color theme="1"/>
        <rFont val="宋体"/>
        <charset val="134"/>
      </rPr>
      <t>，自然菌除菌率</t>
    </r>
    <r>
      <rPr>
        <sz val="12"/>
        <color theme="1"/>
        <rFont val="Times New Roman"/>
        <charset val="134"/>
      </rPr>
      <t>≥99.9%</t>
    </r>
    <r>
      <rPr>
        <sz val="12"/>
        <color theme="1"/>
        <rFont val="宋体"/>
        <charset val="134"/>
      </rPr>
      <t>，</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t>
    </r>
    <r>
      <rPr>
        <sz val="12"/>
        <color theme="1"/>
        <rFont val="Times New Roman"/>
        <charset val="134"/>
      </rPr>
      <t xml:space="preserve">                                                                          </t>
    </r>
    <r>
      <rPr>
        <sz val="12"/>
        <color theme="1"/>
        <rFont val="宋体"/>
        <charset val="134"/>
      </rPr>
      <t>②风幕机（无线门控联动）依据</t>
    </r>
    <r>
      <rPr>
        <sz val="12"/>
        <color theme="1"/>
        <rFont val="Times New Roman"/>
        <charset val="134"/>
      </rPr>
      <t>GB/T 26572-2011</t>
    </r>
    <r>
      <rPr>
        <sz val="12"/>
        <color theme="1"/>
        <rFont val="宋体"/>
        <charset val="134"/>
      </rPr>
      <t>电子电气产品中限用物质的限量要求，对无线门控联动控制板进行检测，测试方法：</t>
    </r>
    <r>
      <rPr>
        <sz val="12"/>
        <color theme="1"/>
        <rFont val="Times New Roman"/>
        <charset val="134"/>
      </rPr>
      <t>A.XRF</t>
    </r>
    <r>
      <rPr>
        <sz val="12"/>
        <color theme="1"/>
        <rFont val="宋体"/>
        <charset val="134"/>
      </rPr>
      <t>扫描测试，根据</t>
    </r>
    <r>
      <rPr>
        <sz val="12"/>
        <color theme="1"/>
        <rFont val="Times New Roman"/>
        <charset val="134"/>
      </rPr>
      <t>GB/T39560.301-2020</t>
    </r>
    <r>
      <rPr>
        <sz val="12"/>
        <color theme="1"/>
        <rFont val="宋体"/>
        <charset val="134"/>
      </rPr>
      <t>，包含铅（</t>
    </r>
    <r>
      <rPr>
        <sz val="12"/>
        <color theme="1"/>
        <rFont val="Times New Roman"/>
        <charset val="134"/>
      </rPr>
      <t>Pb</t>
    </r>
    <r>
      <rPr>
        <sz val="12"/>
        <color theme="1"/>
        <rFont val="宋体"/>
        <charset val="134"/>
      </rPr>
      <t>）、镉（</t>
    </r>
    <r>
      <rPr>
        <sz val="12"/>
        <color theme="1"/>
        <rFont val="Times New Roman"/>
        <charset val="134"/>
      </rPr>
      <t>Cd</t>
    </r>
    <r>
      <rPr>
        <sz val="12"/>
        <color theme="1"/>
        <rFont val="宋体"/>
        <charset val="134"/>
      </rPr>
      <t>）、汞（</t>
    </r>
    <r>
      <rPr>
        <sz val="12"/>
        <color theme="1"/>
        <rFont val="Times New Roman"/>
        <charset val="134"/>
      </rPr>
      <t>Hg</t>
    </r>
    <r>
      <rPr>
        <sz val="12"/>
        <color theme="1"/>
        <rFont val="宋体"/>
        <charset val="134"/>
      </rPr>
      <t>）、铬（</t>
    </r>
    <r>
      <rPr>
        <sz val="12"/>
        <color theme="1"/>
        <rFont val="Times New Roman"/>
        <charset val="134"/>
      </rPr>
      <t>Cr</t>
    </r>
    <r>
      <rPr>
        <sz val="12"/>
        <color theme="1"/>
        <rFont val="宋体"/>
        <charset val="134"/>
      </rPr>
      <t>）、溴（</t>
    </r>
    <r>
      <rPr>
        <sz val="12"/>
        <color theme="1"/>
        <rFont val="Times New Roman"/>
        <charset val="134"/>
      </rPr>
      <t>Br</t>
    </r>
    <r>
      <rPr>
        <sz val="12"/>
        <color theme="1"/>
        <rFont val="宋体"/>
        <charset val="134"/>
      </rPr>
      <t>）。</t>
    </r>
    <r>
      <rPr>
        <sz val="12"/>
        <color theme="1"/>
        <rFont val="Times New Roman"/>
        <charset val="134"/>
      </rPr>
      <t>B.</t>
    </r>
    <r>
      <rPr>
        <sz val="12"/>
        <color theme="1"/>
        <rFont val="宋体"/>
        <charset val="134"/>
      </rPr>
      <t>化学测试：包含铅（</t>
    </r>
    <r>
      <rPr>
        <sz val="12"/>
        <color theme="1"/>
        <rFont val="Times New Roman"/>
        <charset val="134"/>
      </rPr>
      <t>Pb</t>
    </r>
    <r>
      <rPr>
        <sz val="12"/>
        <color theme="1"/>
        <rFont val="宋体"/>
        <charset val="134"/>
      </rPr>
      <t>）、镉（</t>
    </r>
    <r>
      <rPr>
        <sz val="12"/>
        <color theme="1"/>
        <rFont val="Times New Roman"/>
        <charset val="134"/>
      </rPr>
      <t>Cd</t>
    </r>
    <r>
      <rPr>
        <sz val="12"/>
        <color theme="1"/>
        <rFont val="宋体"/>
        <charset val="134"/>
      </rPr>
      <t>）、汞（</t>
    </r>
    <r>
      <rPr>
        <sz val="12"/>
        <color theme="1"/>
        <rFont val="Times New Roman"/>
        <charset val="134"/>
      </rPr>
      <t>Hg</t>
    </r>
    <r>
      <rPr>
        <sz val="12"/>
        <color theme="1"/>
        <rFont val="宋体"/>
        <charset val="134"/>
      </rPr>
      <t>）、六价铬（</t>
    </r>
    <r>
      <rPr>
        <sz val="12"/>
        <color theme="1"/>
        <rFont val="Times New Roman"/>
        <charset val="134"/>
      </rPr>
      <t>Cr6+</t>
    </r>
    <r>
      <rPr>
        <sz val="12"/>
        <color theme="1"/>
        <rFont val="宋体"/>
        <charset val="134"/>
      </rPr>
      <t>）、多溴二苯（</t>
    </r>
    <r>
      <rPr>
        <sz val="12"/>
        <color theme="1"/>
        <rFont val="Times New Roman"/>
        <charset val="134"/>
      </rPr>
      <t>PBB</t>
    </r>
    <r>
      <rPr>
        <sz val="12"/>
        <color theme="1"/>
        <rFont val="宋体"/>
        <charset val="134"/>
      </rPr>
      <t>）、多溴二苯醚（</t>
    </r>
    <r>
      <rPr>
        <sz val="12"/>
        <color theme="1"/>
        <rFont val="Times New Roman"/>
        <charset val="134"/>
      </rPr>
      <t>PBDE</t>
    </r>
    <r>
      <rPr>
        <sz val="12"/>
        <color theme="1"/>
        <rFont val="宋体"/>
        <charset val="134"/>
      </rPr>
      <t>），测试结果：全部合格</t>
    </r>
    <r>
      <rPr>
        <sz val="12"/>
        <color theme="1"/>
        <rFont val="Times New Roman"/>
        <charset val="134"/>
      </rPr>
      <t xml:space="preserve">                                                                                </t>
    </r>
    <r>
      <rPr>
        <sz val="12"/>
        <color theme="1"/>
        <rFont val="宋体"/>
        <charset val="134"/>
      </rPr>
      <t>③所投产品具有节能环保系统优化管理软件相关的计算机软件著作权登记证书。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标识的检测报告关键页及上述认证证书扫描件；②上述检测报告在全国认证认可信息公共服务平台（认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t>
    </r>
  </si>
  <si>
    <r>
      <rPr>
        <sz val="12"/>
        <color theme="1"/>
        <rFont val="Times New Roman"/>
        <charset val="134"/>
      </rPr>
      <t>1</t>
    </r>
    <r>
      <rPr>
        <sz val="12"/>
        <color theme="1"/>
        <rFont val="宋体"/>
        <charset val="134"/>
      </rPr>
      <t>、长</t>
    </r>
    <r>
      <rPr>
        <sz val="12"/>
        <color theme="1"/>
        <rFont val="Times New Roman"/>
        <charset val="134"/>
      </rPr>
      <t>1200mm(±10%)                                  2</t>
    </r>
    <r>
      <rPr>
        <sz val="12"/>
        <color theme="1"/>
        <rFont val="宋体"/>
        <charset val="134"/>
      </rPr>
      <t>、贯流式，风速</t>
    </r>
    <r>
      <rPr>
        <sz val="12"/>
        <color theme="1"/>
        <rFont val="Times New Roman"/>
        <charset val="134"/>
      </rPr>
      <t>7/11m/s</t>
    </r>
  </si>
  <si>
    <r>
      <rPr>
        <sz val="12"/>
        <color theme="1"/>
        <rFont val="Times New Roman"/>
        <charset val="134"/>
      </rPr>
      <t>1</t>
    </r>
    <r>
      <rPr>
        <sz val="12"/>
        <color theme="1"/>
        <rFont val="宋体"/>
        <charset val="134"/>
      </rPr>
      <t>、长</t>
    </r>
    <r>
      <rPr>
        <sz val="12"/>
        <color theme="1"/>
        <rFont val="Times New Roman"/>
        <charset val="134"/>
      </rPr>
      <t>1500mm(±10%)                                  2</t>
    </r>
    <r>
      <rPr>
        <sz val="12"/>
        <color theme="1"/>
        <rFont val="宋体"/>
        <charset val="134"/>
      </rPr>
      <t>、贯流式，风速</t>
    </r>
    <r>
      <rPr>
        <sz val="12"/>
        <color theme="1"/>
        <rFont val="Times New Roman"/>
        <charset val="134"/>
      </rPr>
      <t>7/11m/s</t>
    </r>
  </si>
  <si>
    <t>感应式洗手盆连柜身及烘手机</t>
  </si>
  <si>
    <r>
      <rPr>
        <sz val="12"/>
        <color theme="1"/>
        <rFont val="Times New Roman"/>
        <charset val="134"/>
      </rPr>
      <t>1</t>
    </r>
    <r>
      <rPr>
        <sz val="12"/>
        <color theme="1"/>
        <rFont val="宋体"/>
        <charset val="134"/>
      </rPr>
      <t>、</t>
    </r>
    <r>
      <rPr>
        <sz val="12"/>
        <color theme="1"/>
        <rFont val="Times New Roman"/>
        <charset val="134"/>
      </rPr>
      <t>460*445*255mm(±10%)                              2</t>
    </r>
    <r>
      <rPr>
        <sz val="12"/>
        <color theme="1"/>
        <rFont val="宋体"/>
        <charset val="134"/>
      </rPr>
      <t>、采用</t>
    </r>
    <r>
      <rPr>
        <sz val="12"/>
        <color theme="1"/>
        <rFont val="Times New Roman"/>
        <charset val="134"/>
      </rPr>
      <t>304</t>
    </r>
    <r>
      <rPr>
        <sz val="12"/>
        <color theme="1"/>
        <rFont val="宋体"/>
        <charset val="134"/>
      </rPr>
      <t>不锈钢板，星盆面板厚</t>
    </r>
    <r>
      <rPr>
        <sz val="12"/>
        <color theme="1"/>
        <rFont val="Times New Roman"/>
        <charset val="134"/>
      </rPr>
      <t>1.0mm(±0.1mm)</t>
    </r>
    <r>
      <rPr>
        <sz val="12"/>
        <color theme="1"/>
        <rFont val="宋体"/>
        <charset val="134"/>
      </rPr>
      <t>，围身厚</t>
    </r>
    <r>
      <rPr>
        <sz val="12"/>
        <color theme="1"/>
        <rFont val="Times New Roman"/>
        <charset val="134"/>
      </rPr>
      <t>0.9mm(±0.1mm)</t>
    </r>
    <r>
      <rPr>
        <sz val="12"/>
        <color theme="1"/>
        <rFont val="宋体"/>
        <charset val="134"/>
      </rPr>
      <t>，一次冲压成型洗手盆斗厚</t>
    </r>
    <r>
      <rPr>
        <sz val="12"/>
        <color theme="1"/>
        <rFont val="Times New Roman"/>
        <charset val="134"/>
      </rPr>
      <t>0.6mm(±0.1mm)</t>
    </r>
  </si>
  <si>
    <t>高温冷库</t>
  </si>
  <si>
    <r>
      <rPr>
        <sz val="12"/>
        <color theme="1"/>
        <rFont val="Times New Roman"/>
        <charset val="134"/>
      </rPr>
      <t>1</t>
    </r>
    <r>
      <rPr>
        <sz val="12"/>
        <color theme="1"/>
        <rFont val="宋体"/>
        <charset val="134"/>
      </rPr>
      <t>、</t>
    </r>
    <r>
      <rPr>
        <sz val="12"/>
        <color theme="1"/>
        <rFont val="Times New Roman"/>
        <charset val="134"/>
      </rPr>
      <t>3050*2900*2500mm(±10%)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</si>
  <si>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2050*2200*2500mm(±10%)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</si>
  <si>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Times New Roman"/>
        <charset val="134"/>
      </rPr>
      <t>1</t>
    </r>
    <r>
      <rPr>
        <sz val="12"/>
        <color theme="1"/>
        <rFont val="宋体"/>
        <charset val="134"/>
      </rPr>
      <t>、</t>
    </r>
    <r>
      <rPr>
        <sz val="12"/>
        <color theme="1"/>
        <rFont val="Times New Roman"/>
        <charset val="134"/>
      </rPr>
      <t>2400*3500*2500mm(±10%)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</si>
  <si>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rgb="FFFF0000"/>
        <rFont val="Times New Roman"/>
        <charset val="134"/>
      </rPr>
      <t>1</t>
    </r>
    <r>
      <rPr>
        <sz val="12"/>
        <color rgb="FFFF0000"/>
        <rFont val="宋体"/>
        <charset val="134"/>
      </rPr>
      <t>、</t>
    </r>
    <r>
      <rPr>
        <sz val="12"/>
        <color rgb="FFFF0000"/>
        <rFont val="Times New Roman"/>
        <charset val="134"/>
      </rPr>
      <t>3500*2900*2500mm(±10%)                    2</t>
    </r>
    <r>
      <rPr>
        <sz val="12"/>
        <color rgb="FFFF0000"/>
        <rFont val="宋体"/>
        <charset val="134"/>
      </rPr>
      <t>、库身采用不锈钢板厚</t>
    </r>
    <r>
      <rPr>
        <sz val="12"/>
        <color rgb="FFFF0000"/>
        <rFont val="Times New Roman"/>
        <charset val="134"/>
      </rPr>
      <t>0.6mm(±0.1mm)                    3</t>
    </r>
    <r>
      <rPr>
        <sz val="12"/>
        <color rgb="FFFF0000"/>
        <rFont val="宋体"/>
        <charset val="134"/>
      </rPr>
      <t>、库体厚</t>
    </r>
    <r>
      <rPr>
        <sz val="12"/>
        <color rgb="FFFF0000"/>
        <rFont val="Times New Roman"/>
        <charset val="134"/>
      </rPr>
      <t>100mm(±10%)</t>
    </r>
    <r>
      <rPr>
        <sz val="12"/>
        <color rgb="FFFF0000"/>
        <rFont val="宋体"/>
        <charset val="134"/>
      </rPr>
      <t>，底板采用彩钢板，库内铺防滑铝板</t>
    </r>
    <r>
      <rPr>
        <sz val="12"/>
        <color rgb="FFFF0000"/>
        <rFont val="Times New Roman"/>
        <charset val="134"/>
      </rPr>
      <t xml:space="preserve">                                     4</t>
    </r>
    <r>
      <rPr>
        <sz val="12"/>
        <color rgb="FFFF0000"/>
        <rFont val="宋体"/>
        <charset val="134"/>
      </rPr>
      <t>、配压缩机组，冷风机，配重力库门</t>
    </r>
  </si>
  <si>
    <t>高压冲地装置</t>
  </si>
  <si>
    <r>
      <rPr>
        <sz val="12"/>
        <color theme="1"/>
        <rFont val="Times New Roman"/>
        <charset val="134"/>
      </rPr>
      <t>1</t>
    </r>
    <r>
      <rPr>
        <sz val="12"/>
        <color theme="1"/>
        <rFont val="宋体"/>
        <charset val="134"/>
      </rPr>
      <t>、长度</t>
    </r>
    <r>
      <rPr>
        <sz val="12"/>
        <color theme="1"/>
        <rFont val="Times New Roman"/>
        <charset val="134"/>
      </rPr>
      <t>10m(±10%)  
2</t>
    </r>
    <r>
      <rPr>
        <sz val="12"/>
        <color theme="1"/>
        <rFont val="宋体"/>
        <charset val="134"/>
      </rPr>
      <t>、挂墙式，带伸缩管，金属外壳</t>
    </r>
  </si>
  <si>
    <t>高压座台冲洗装置</t>
  </si>
  <si>
    <r>
      <rPr>
        <sz val="12"/>
        <color theme="1"/>
        <rFont val="Times New Roman"/>
        <charset val="134"/>
      </rPr>
      <t>1</t>
    </r>
    <r>
      <rPr>
        <sz val="12"/>
        <color theme="1"/>
        <rFont val="宋体"/>
        <charset val="134"/>
      </rPr>
      <t>、高度</t>
    </r>
    <r>
      <rPr>
        <sz val="12"/>
        <color theme="1"/>
        <rFont val="Times New Roman"/>
        <charset val="134"/>
      </rPr>
      <t>1193mm(±10%)                                      2</t>
    </r>
    <r>
      <rPr>
        <sz val="12"/>
        <color theme="1"/>
        <rFont val="宋体"/>
        <charset val="134"/>
      </rPr>
      <t>、单冷，带伸缩管</t>
    </r>
  </si>
  <si>
    <t>挂墙杯筐架</t>
  </si>
  <si>
    <r>
      <rPr>
        <sz val="12"/>
        <color theme="1"/>
        <rFont val="Times New Roman"/>
        <charset val="134"/>
      </rPr>
      <t>1</t>
    </r>
    <r>
      <rPr>
        <sz val="12"/>
        <color theme="1"/>
        <rFont val="宋体"/>
        <charset val="134"/>
      </rPr>
      <t>、</t>
    </r>
    <r>
      <rPr>
        <sz val="12"/>
        <color theme="1"/>
        <rFont val="Times New Roman"/>
        <charset val="134"/>
      </rPr>
      <t>1800*540mm(±10%)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</si>
  <si>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1300*540mm(±10%)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</si>
  <si>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1500*540mm(±10%)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</si>
  <si>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1600*540mm(±10%)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 xml:space="preserve">0.9mm(±0.1mm) </t>
    </r>
  </si>
  <si>
    <t>挂墙层板</t>
  </si>
  <si>
    <r>
      <rPr>
        <sz val="12"/>
        <color theme="1"/>
        <rFont val="Times New Roman"/>
        <charset val="134"/>
      </rPr>
      <t>1</t>
    </r>
    <r>
      <rPr>
        <sz val="12"/>
        <color theme="1"/>
        <rFont val="宋体"/>
        <charset val="134"/>
      </rPr>
      <t>、</t>
    </r>
    <r>
      <rPr>
        <sz val="12"/>
        <color theme="1"/>
        <rFont val="Times New Roman"/>
        <charset val="134"/>
      </rPr>
      <t>2000*350mm(±10%)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</si>
  <si>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1500*350mm(±10%)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</si>
  <si>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1600*350mm(±10%)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</si>
  <si>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1700*350mm(±10%)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</si>
  <si>
    <t>挂墙刀具保洁柜</t>
  </si>
  <si>
    <r>
      <rPr>
        <sz val="12"/>
        <color theme="1"/>
        <rFont val="Times New Roman"/>
        <charset val="134"/>
      </rPr>
      <t>1</t>
    </r>
    <r>
      <rPr>
        <sz val="12"/>
        <color theme="1"/>
        <rFont val="宋体"/>
        <charset val="134"/>
      </rPr>
      <t>、</t>
    </r>
    <r>
      <rPr>
        <sz val="12"/>
        <color theme="1"/>
        <rFont val="Times New Roman"/>
        <charset val="134"/>
      </rPr>
      <t>430*230*625mm(±10%) 
2</t>
    </r>
    <r>
      <rPr>
        <sz val="12"/>
        <color theme="1"/>
        <rFont val="宋体"/>
        <charset val="134"/>
      </rPr>
      <t>、配紫外线灯管，容量</t>
    </r>
    <r>
      <rPr>
        <sz val="12"/>
        <color theme="1"/>
        <rFont val="Times New Roman"/>
        <charset val="134"/>
      </rPr>
      <t>40L(±10%)</t>
    </r>
  </si>
  <si>
    <t>挂墙吊柜</t>
  </si>
  <si>
    <r>
      <rPr>
        <sz val="12"/>
        <color theme="1"/>
        <rFont val="Times New Roman"/>
        <charset val="134"/>
      </rPr>
      <t>1</t>
    </r>
    <r>
      <rPr>
        <sz val="12"/>
        <color theme="1"/>
        <rFont val="宋体"/>
        <charset val="134"/>
      </rPr>
      <t>、</t>
    </r>
    <r>
      <rPr>
        <sz val="12"/>
        <color theme="1"/>
        <rFont val="Times New Roman"/>
        <charset val="134"/>
      </rPr>
      <t>2200*350*600mm(±10%)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</si>
  <si>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1100*350*600mm(±10%)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</si>
  <si>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</si>
  <si>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</si>
  <si>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</si>
  <si>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</si>
  <si>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1950*350*600mm(±10%)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t>
    </r>
  </si>
  <si>
    <t>挂墙吊柜（带锁）</t>
  </si>
  <si>
    <t>挂墙开水器连架</t>
  </si>
  <si>
    <r>
      <rPr>
        <sz val="12"/>
        <color theme="1"/>
        <rFont val="Times New Roman"/>
        <charset val="134"/>
      </rPr>
      <t>1</t>
    </r>
    <r>
      <rPr>
        <sz val="12"/>
        <color theme="1"/>
        <rFont val="宋体"/>
        <charset val="134"/>
      </rPr>
      <t>、</t>
    </r>
    <r>
      <rPr>
        <sz val="12"/>
        <color theme="1"/>
        <rFont val="Times New Roman"/>
        <charset val="134"/>
      </rPr>
      <t>9KW/380V(±10%)                             2</t>
    </r>
    <r>
      <rPr>
        <sz val="12"/>
        <color theme="1"/>
        <rFont val="宋体"/>
        <charset val="134"/>
      </rPr>
      <t>、采用</t>
    </r>
    <r>
      <rPr>
        <sz val="12"/>
        <color theme="1"/>
        <rFont val="Times New Roman"/>
        <charset val="134"/>
      </rPr>
      <t>304</t>
    </r>
    <r>
      <rPr>
        <sz val="12"/>
        <color theme="1"/>
        <rFont val="宋体"/>
        <charset val="134"/>
      </rPr>
      <t>不锈钢挂架，厚</t>
    </r>
    <r>
      <rPr>
        <sz val="12"/>
        <color theme="1"/>
        <rFont val="Times New Roman"/>
        <charset val="134"/>
      </rPr>
      <t>0.9mm(±0.1mm)</t>
    </r>
  </si>
  <si>
    <t>挂墙食品添加剂柜</t>
  </si>
  <si>
    <r>
      <rPr>
        <sz val="12"/>
        <color theme="1"/>
        <rFont val="Times New Roman"/>
        <charset val="134"/>
      </rPr>
      <t>1</t>
    </r>
    <r>
      <rPr>
        <sz val="12"/>
        <color theme="1"/>
        <rFont val="宋体"/>
        <charset val="134"/>
      </rPr>
      <t>、</t>
    </r>
    <r>
      <rPr>
        <sz val="12"/>
        <color theme="1"/>
        <rFont val="Times New Roman"/>
        <charset val="134"/>
      </rPr>
      <t>1200*350*600mm(±10%)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、门内采用</t>
    </r>
    <r>
      <rPr>
        <sz val="12"/>
        <color theme="1"/>
        <rFont val="Times New Roman"/>
        <charset val="134"/>
      </rPr>
      <t>201</t>
    </r>
    <r>
      <rPr>
        <sz val="12"/>
        <color theme="1"/>
        <rFont val="宋体"/>
        <charset val="134"/>
      </rPr>
      <t>不锈钢封内衬板，门带锁</t>
    </r>
  </si>
  <si>
    <t>挂墙式面火炉</t>
  </si>
  <si>
    <r>
      <rPr>
        <sz val="12"/>
        <color theme="1"/>
        <rFont val="Times New Roman"/>
        <charset val="134"/>
      </rPr>
      <t>1</t>
    </r>
    <r>
      <rPr>
        <sz val="12"/>
        <color theme="1"/>
        <rFont val="宋体"/>
        <charset val="134"/>
      </rPr>
      <t>、</t>
    </r>
    <r>
      <rPr>
        <sz val="12"/>
        <color theme="1"/>
        <rFont val="Times New Roman"/>
        <charset val="134"/>
      </rPr>
      <t>610*340*260mm(±10%)   
2</t>
    </r>
    <r>
      <rPr>
        <sz val="12"/>
        <color theme="1"/>
        <rFont val="宋体"/>
        <charset val="134"/>
      </rPr>
      <t>、功率</t>
    </r>
    <r>
      <rPr>
        <sz val="12"/>
        <color theme="1"/>
        <rFont val="Times New Roman"/>
        <charset val="134"/>
      </rPr>
      <t>2KW(±10%)</t>
    </r>
    <r>
      <rPr>
        <sz val="12"/>
        <color theme="1"/>
        <rFont val="宋体"/>
        <charset val="134"/>
      </rPr>
      <t>，挂墙式</t>
    </r>
  </si>
  <si>
    <t>过滤器</t>
  </si>
  <si>
    <r>
      <rPr>
        <sz val="12"/>
        <color theme="1"/>
        <rFont val="Times New Roman"/>
        <charset val="134"/>
      </rPr>
      <t>1</t>
    </r>
    <r>
      <rPr>
        <sz val="12"/>
        <color theme="1"/>
        <rFont val="宋体"/>
        <charset val="134"/>
      </rPr>
      <t>、</t>
    </r>
    <r>
      <rPr>
        <sz val="12"/>
        <color theme="1"/>
        <rFont val="Times New Roman"/>
        <charset val="134"/>
      </rPr>
      <t>155*120*610mmH(±10%)                                                  2</t>
    </r>
    <r>
      <rPr>
        <sz val="12"/>
        <color theme="1"/>
        <rFont val="宋体"/>
        <charset val="134"/>
      </rPr>
      <t>、净水产量：</t>
    </r>
    <r>
      <rPr>
        <sz val="12"/>
        <color theme="1"/>
        <rFont val="Times New Roman"/>
        <charset val="134"/>
      </rPr>
      <t xml:space="preserve">360(L/H)(±10%) </t>
    </r>
  </si>
  <si>
    <t>和面机</t>
  </si>
  <si>
    <r>
      <rPr>
        <sz val="12"/>
        <color theme="1"/>
        <rFont val="Times New Roman"/>
        <charset val="134"/>
      </rPr>
      <t>1</t>
    </r>
    <r>
      <rPr>
        <sz val="12"/>
        <color theme="1"/>
        <rFont val="宋体"/>
        <charset val="134"/>
      </rPr>
      <t>、</t>
    </r>
    <r>
      <rPr>
        <sz val="12"/>
        <color theme="1"/>
        <rFont val="Times New Roman"/>
        <charset val="134"/>
      </rPr>
      <t>500*890*930mm(±10%)   
2</t>
    </r>
    <r>
      <rPr>
        <sz val="12"/>
        <color theme="1"/>
        <rFont val="宋体"/>
        <charset val="134"/>
      </rPr>
      <t>、容量</t>
    </r>
    <r>
      <rPr>
        <sz val="12"/>
        <color theme="1"/>
        <rFont val="Times New Roman"/>
        <charset val="134"/>
      </rPr>
      <t>50L(±10%)</t>
    </r>
    <r>
      <rPr>
        <sz val="12"/>
        <color theme="1"/>
        <rFont val="宋体"/>
        <charset val="134"/>
      </rPr>
      <t>，功率</t>
    </r>
    <r>
      <rPr>
        <sz val="12"/>
        <color theme="1"/>
        <rFont val="Times New Roman"/>
        <charset val="134"/>
      </rPr>
      <t>2.2KW(±10%)</t>
    </r>
  </si>
  <si>
    <t>活动工作台</t>
  </si>
  <si>
    <r>
      <rPr>
        <sz val="12"/>
        <color theme="1"/>
        <rFont val="Times New Roman"/>
        <charset val="134"/>
      </rPr>
      <t>1</t>
    </r>
    <r>
      <rPr>
        <sz val="12"/>
        <color theme="1"/>
        <rFont val="宋体"/>
        <charset val="134"/>
      </rPr>
      <t>、</t>
    </r>
    <r>
      <rPr>
        <sz val="12"/>
        <color theme="1"/>
        <rFont val="Times New Roman"/>
        <charset val="134"/>
      </rPr>
      <t>650*650*900mm(±10%)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，配万向活动轮，带二个刹车</t>
    </r>
  </si>
  <si>
    <t>活动浸渍单星盆</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</si>
  <si>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不锈钢板，星盆板厚</t>
    </r>
    <r>
      <rPr>
        <sz val="12"/>
        <color theme="1"/>
        <rFont val="Times New Roman"/>
        <charset val="134"/>
      </rPr>
      <t>1.0mm(±0.1mm)</t>
    </r>
    <r>
      <rPr>
        <sz val="12"/>
        <color theme="1"/>
        <rFont val="宋体"/>
        <charset val="134"/>
      </rPr>
      <t>，配万向活动轮，带二个刹车</t>
    </r>
  </si>
  <si>
    <t>活动烧腊挂架车</t>
  </si>
  <si>
    <r>
      <rPr>
        <sz val="12"/>
        <color theme="1"/>
        <rFont val="Times New Roman"/>
        <charset val="134"/>
      </rPr>
      <t>1</t>
    </r>
    <r>
      <rPr>
        <sz val="12"/>
        <color theme="1"/>
        <rFont val="宋体"/>
        <charset val="134"/>
      </rPr>
      <t>、</t>
    </r>
    <r>
      <rPr>
        <sz val="12"/>
        <color theme="1"/>
        <rFont val="Times New Roman"/>
        <charset val="134"/>
      </rPr>
      <t>1200*400*1200mm(±10%)                      2</t>
    </r>
    <r>
      <rPr>
        <sz val="12"/>
        <color theme="1"/>
        <rFont val="宋体"/>
        <charset val="134"/>
      </rPr>
      <t>、采用</t>
    </r>
    <r>
      <rPr>
        <sz val="12"/>
        <color theme="1"/>
        <rFont val="Times New Roman"/>
        <charset val="134"/>
      </rPr>
      <t>304</t>
    </r>
    <r>
      <rPr>
        <sz val="12"/>
        <color theme="1"/>
        <rFont val="宋体"/>
        <charset val="134"/>
      </rPr>
      <t>不锈钢板，底板厚</t>
    </r>
    <r>
      <rPr>
        <sz val="12"/>
        <color theme="1"/>
        <rFont val="Times New Roman"/>
        <charset val="134"/>
      </rPr>
      <t>0.9mm(±0.1mm)</t>
    </r>
    <r>
      <rPr>
        <sz val="12"/>
        <color theme="1"/>
        <rFont val="宋体"/>
        <charset val="134"/>
      </rPr>
      <t>，配万向活动轮，带二个刹车</t>
    </r>
  </si>
  <si>
    <t>活动双层工作台</t>
  </si>
  <si>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，配万向活动轮，带二个刹车</t>
    </r>
  </si>
  <si>
    <t>揭盖式洗碗机</t>
  </si>
  <si>
    <r>
      <rPr>
        <sz val="12"/>
        <color theme="1"/>
        <rFont val="Times New Roman"/>
        <charset val="134"/>
      </rPr>
      <t>1</t>
    </r>
    <r>
      <rPr>
        <sz val="12"/>
        <color theme="1"/>
        <rFont val="宋体"/>
        <charset val="134"/>
      </rPr>
      <t>、</t>
    </r>
    <r>
      <rPr>
        <sz val="12"/>
        <color theme="1"/>
        <rFont val="Times New Roman"/>
        <charset val="134"/>
      </rPr>
      <t>740*850*1470mm(±10%)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60(±10%)</t>
    </r>
    <r>
      <rPr>
        <sz val="12"/>
        <color theme="1"/>
        <rFont val="宋体"/>
        <charset val="134"/>
      </rPr>
      <t>，</t>
    </r>
    <r>
      <rPr>
        <sz val="12"/>
        <color theme="1"/>
        <rFont val="Times New Roman"/>
        <charset val="134"/>
      </rPr>
      <t xml:space="preserve">12KW/380V(±10%)                        </t>
    </r>
  </si>
  <si>
    <t>洁碟台</t>
  </si>
  <si>
    <r>
      <rPr>
        <sz val="12"/>
        <color theme="1"/>
        <rFont val="Times New Roman"/>
        <charset val="134"/>
      </rPr>
      <t>1</t>
    </r>
    <r>
      <rPr>
        <sz val="12"/>
        <color theme="1"/>
        <rFont val="宋体"/>
        <charset val="134"/>
      </rPr>
      <t>、</t>
    </r>
    <r>
      <rPr>
        <sz val="12"/>
        <color theme="1"/>
        <rFont val="Times New Roman"/>
        <charset val="134"/>
      </rPr>
      <t>1800*760*850mm(±10%)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</si>
  <si>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</si>
  <si>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开口柜</t>
  </si>
  <si>
    <r>
      <rPr>
        <sz val="12"/>
        <color theme="1"/>
        <rFont val="Times New Roman"/>
        <charset val="134"/>
      </rPr>
      <t>1</t>
    </r>
    <r>
      <rPr>
        <sz val="12"/>
        <color theme="1"/>
        <rFont val="宋体"/>
        <charset val="134"/>
      </rPr>
      <t>、</t>
    </r>
    <r>
      <rPr>
        <sz val="12"/>
        <color theme="1"/>
        <rFont val="Times New Roman"/>
        <charset val="134"/>
      </rPr>
      <t>1500*350*810mm(±10%)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t>
    </r>
    <r>
      <rPr>
        <sz val="12"/>
        <color theme="1"/>
        <rFont val="宋体"/>
        <charset val="134"/>
      </rPr>
      <t>，带全钢可调脚</t>
    </r>
  </si>
  <si>
    <r>
      <rPr>
        <sz val="12"/>
        <color theme="1"/>
        <rFont val="Times New Roman"/>
        <charset val="134"/>
      </rPr>
      <t>1</t>
    </r>
    <r>
      <rPr>
        <sz val="12"/>
        <color theme="1"/>
        <rFont val="宋体"/>
        <charset val="134"/>
      </rPr>
      <t>、</t>
    </r>
    <r>
      <rPr>
        <sz val="12"/>
        <color theme="1"/>
        <rFont val="Times New Roman"/>
        <charset val="134"/>
      </rPr>
      <t>1600*760*810mm(±10%)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t>
    </r>
    <r>
      <rPr>
        <sz val="12"/>
        <color theme="1"/>
        <rFont val="宋体"/>
        <charset val="134"/>
      </rPr>
      <t>，带全钢可调脚</t>
    </r>
  </si>
  <si>
    <t>开水器连底座</t>
  </si>
  <si>
    <r>
      <rPr>
        <sz val="12"/>
        <color theme="1"/>
        <rFont val="Times New Roman"/>
        <charset val="134"/>
      </rPr>
      <t>1</t>
    </r>
    <r>
      <rPr>
        <sz val="12"/>
        <color theme="1"/>
        <rFont val="宋体"/>
        <charset val="134"/>
      </rPr>
      <t>、</t>
    </r>
    <r>
      <rPr>
        <sz val="12"/>
        <color theme="1"/>
        <rFont val="Times New Roman"/>
        <charset val="134"/>
      </rPr>
      <t>9KW/380V(±10%)                             2</t>
    </r>
    <r>
      <rPr>
        <sz val="12"/>
        <color theme="1"/>
        <rFont val="宋体"/>
        <charset val="134"/>
      </rPr>
      <t>、采用</t>
    </r>
    <r>
      <rPr>
        <sz val="12"/>
        <color theme="1"/>
        <rFont val="Times New Roman"/>
        <charset val="134"/>
      </rPr>
      <t>304</t>
    </r>
    <r>
      <rPr>
        <sz val="12"/>
        <color theme="1"/>
        <rFont val="宋体"/>
        <charset val="134"/>
      </rPr>
      <t>不锈钢底座，厚</t>
    </r>
    <r>
      <rPr>
        <sz val="12"/>
        <color theme="1"/>
        <rFont val="Times New Roman"/>
        <charset val="134"/>
      </rPr>
      <t>0.9mm(±0.1mm)</t>
    </r>
  </si>
  <si>
    <t>可调式四层层架</t>
  </si>
  <si>
    <r>
      <rPr>
        <sz val="12"/>
        <color theme="1"/>
        <rFont val="Times New Roman"/>
        <charset val="134"/>
      </rPr>
      <t>1</t>
    </r>
    <r>
      <rPr>
        <sz val="12"/>
        <color theme="1"/>
        <rFont val="宋体"/>
        <charset val="134"/>
      </rPr>
      <t>、</t>
    </r>
    <r>
      <rPr>
        <sz val="12"/>
        <color theme="1"/>
        <rFont val="Times New Roman"/>
        <charset val="134"/>
      </rPr>
      <t>1500*500*1500mm(±10%)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1.0mm(±0.1mm)</t>
    </r>
    <r>
      <rPr>
        <sz val="12"/>
        <color theme="1"/>
        <rFont val="宋体"/>
        <charset val="134"/>
      </rPr>
      <t>折成异形支架，带可调脚</t>
    </r>
  </si>
  <si>
    <r>
      <rPr>
        <sz val="12"/>
        <color theme="1"/>
        <rFont val="Times New Roman"/>
        <charset val="134"/>
      </rPr>
      <t>1</t>
    </r>
    <r>
      <rPr>
        <sz val="12"/>
        <color theme="1"/>
        <rFont val="宋体"/>
        <charset val="134"/>
      </rPr>
      <t>、</t>
    </r>
    <r>
      <rPr>
        <sz val="12"/>
        <color theme="1"/>
        <rFont val="Times New Roman"/>
        <charset val="134"/>
      </rPr>
      <t>1200*500*1500mm(±10%)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、采用</t>
    </r>
    <r>
      <rPr>
        <sz val="12"/>
        <color theme="1"/>
        <rFont val="Times New Roman"/>
        <charset val="134"/>
      </rPr>
      <t>304</t>
    </r>
    <r>
      <rPr>
        <sz val="12"/>
        <color theme="1"/>
        <rFont val="宋体"/>
        <charset val="134"/>
      </rPr>
      <t>不锈钢板厚</t>
    </r>
    <r>
      <rPr>
        <sz val="12"/>
        <color theme="1"/>
        <rFont val="Times New Roman"/>
        <charset val="134"/>
      </rPr>
      <t>1.0mm(±0.1mm)</t>
    </r>
    <r>
      <rPr>
        <sz val="12"/>
        <color theme="1"/>
        <rFont val="宋体"/>
        <charset val="134"/>
      </rPr>
      <t>折成异形支架，带可调脚</t>
    </r>
  </si>
  <si>
    <t>孔板蒸汽发生器式电热汤池柜</t>
  </si>
  <si>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</si>
  <si>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烙饼机</t>
  </si>
  <si>
    <r>
      <rPr>
        <sz val="12"/>
        <color theme="1"/>
        <rFont val="Times New Roman"/>
        <charset val="134"/>
      </rPr>
      <t>1</t>
    </r>
    <r>
      <rPr>
        <sz val="12"/>
        <color theme="1"/>
        <rFont val="宋体"/>
        <charset val="134"/>
      </rPr>
      <t>、</t>
    </r>
    <r>
      <rPr>
        <sz val="12"/>
        <color theme="1"/>
        <rFont val="Times New Roman"/>
        <charset val="134"/>
      </rPr>
      <t>640*790*780mm(±10%)                        2</t>
    </r>
    <r>
      <rPr>
        <sz val="12"/>
        <color theme="1"/>
        <rFont val="宋体"/>
        <charset val="134"/>
      </rPr>
      <t>、落地式，功率</t>
    </r>
    <r>
      <rPr>
        <sz val="12"/>
        <color theme="1"/>
        <rFont val="Times New Roman"/>
        <charset val="134"/>
      </rPr>
      <t>4.5KW/220V(±10%)</t>
    </r>
  </si>
  <si>
    <r>
      <rPr>
        <sz val="12"/>
        <color theme="1"/>
        <rFont val="宋体"/>
        <charset val="134"/>
      </rPr>
      <t>留样雪柜</t>
    </r>
    <r>
      <rPr>
        <sz val="12"/>
        <color theme="1"/>
        <rFont val="Times New Roman"/>
        <charset val="134"/>
      </rPr>
      <t>(</t>
    </r>
    <r>
      <rPr>
        <sz val="12"/>
        <color theme="1"/>
        <rFont val="宋体"/>
        <charset val="134"/>
      </rPr>
      <t>带锁）</t>
    </r>
  </si>
  <si>
    <r>
      <rPr>
        <sz val="12"/>
        <color theme="1"/>
        <rFont val="Times New Roman"/>
        <charset val="134"/>
      </rPr>
      <t>1</t>
    </r>
    <r>
      <rPr>
        <sz val="12"/>
        <color theme="1"/>
        <rFont val="宋体"/>
        <charset val="134"/>
      </rPr>
      <t>、</t>
    </r>
    <r>
      <rPr>
        <sz val="12"/>
        <color theme="1"/>
        <rFont val="Times New Roman"/>
        <charset val="134"/>
      </rPr>
      <t>620*580*1850mm(±10%)                   
2</t>
    </r>
    <r>
      <rPr>
        <sz val="12"/>
        <color theme="1"/>
        <rFont val="宋体"/>
        <charset val="134"/>
      </rPr>
      <t>、冷藏型，玻璃门，风直冷</t>
    </r>
  </si>
  <si>
    <t>炉后拼板</t>
  </si>
  <si>
    <r>
      <rPr>
        <sz val="12"/>
        <color theme="1"/>
        <rFont val="Times New Roman"/>
        <charset val="134"/>
      </rPr>
      <t>1</t>
    </r>
    <r>
      <rPr>
        <sz val="12"/>
        <color theme="1"/>
        <rFont val="宋体"/>
        <charset val="134"/>
      </rPr>
      <t>、</t>
    </r>
    <r>
      <rPr>
        <sz val="12"/>
        <color theme="1"/>
        <rFont val="Times New Roman"/>
        <charset val="134"/>
      </rPr>
      <t>1300*300mm(±10%)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</si>
  <si>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700*300mm(±10%)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</si>
  <si>
    <t>炉面开口柜</t>
  </si>
  <si>
    <r>
      <rPr>
        <sz val="12"/>
        <color theme="1"/>
        <rFont val="Times New Roman"/>
        <charset val="134"/>
      </rPr>
      <t>1</t>
    </r>
    <r>
      <rPr>
        <sz val="12"/>
        <color theme="1"/>
        <rFont val="宋体"/>
        <charset val="134"/>
      </rPr>
      <t>、</t>
    </r>
    <r>
      <rPr>
        <sz val="12"/>
        <color theme="1"/>
        <rFont val="Times New Roman"/>
        <charset val="134"/>
      </rPr>
      <t>1500*1250*810mm(±10%)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</si>
  <si>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t>炉面拼台</t>
  </si>
  <si>
    <r>
      <rPr>
        <sz val="12"/>
        <color theme="1"/>
        <rFont val="Times New Roman"/>
        <charset val="134"/>
      </rPr>
      <t>1</t>
    </r>
    <r>
      <rPr>
        <sz val="12"/>
        <color theme="1"/>
        <rFont val="宋体"/>
        <charset val="134"/>
      </rPr>
      <t>、</t>
    </r>
    <r>
      <rPr>
        <sz val="12"/>
        <color theme="1"/>
        <rFont val="Times New Roman"/>
        <charset val="134"/>
      </rPr>
      <t>300*1250mm(±10%)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，前封及背板</t>
    </r>
    <r>
      <rPr>
        <sz val="12"/>
        <color theme="1"/>
        <rFont val="Times New Roman"/>
        <charset val="134"/>
      </rPr>
      <t xml:space="preserve">0.9mm(±0.1mm) </t>
    </r>
  </si>
  <si>
    <r>
      <rPr>
        <sz val="12"/>
        <color theme="1"/>
        <rFont val="Times New Roman"/>
        <charset val="134"/>
      </rPr>
      <t>1</t>
    </r>
    <r>
      <rPr>
        <sz val="12"/>
        <color theme="1"/>
        <rFont val="宋体"/>
        <charset val="134"/>
      </rPr>
      <t>、</t>
    </r>
    <r>
      <rPr>
        <sz val="12"/>
        <color theme="1"/>
        <rFont val="Times New Roman"/>
        <charset val="134"/>
      </rPr>
      <t>1000*550*810mm(±10%)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</si>
  <si>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1000*550mm(±10%)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</si>
  <si>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200*1250mm(±10%)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</si>
  <si>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400*1250mm(±10%)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r>
      <rPr>
        <sz val="12"/>
        <color theme="1"/>
        <rFont val="宋体"/>
        <charset val="134"/>
      </rPr>
      <t>，前封及背板</t>
    </r>
    <r>
      <rPr>
        <sz val="12"/>
        <color theme="1"/>
        <rFont val="Times New Roman"/>
        <charset val="134"/>
      </rPr>
      <t>0.9mm(±0.1mm)</t>
    </r>
  </si>
  <si>
    <r>
      <rPr>
        <sz val="12"/>
        <color theme="1"/>
        <rFont val="Times New Roman"/>
        <charset val="134"/>
      </rPr>
      <t>1</t>
    </r>
    <r>
      <rPr>
        <sz val="12"/>
        <color theme="1"/>
        <rFont val="宋体"/>
        <charset val="134"/>
      </rPr>
      <t>、</t>
    </r>
    <r>
      <rPr>
        <sz val="12"/>
        <color theme="1"/>
        <rFont val="Times New Roman"/>
        <charset val="134"/>
      </rPr>
      <t>800*400mm(±10%)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</si>
  <si>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800*450mm(±10%)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1.2mm(±0.1mm)</t>
    </r>
    <r>
      <rPr>
        <sz val="12"/>
        <color theme="1"/>
        <rFont val="宋体"/>
        <charset val="134"/>
      </rPr>
      <t>，背板</t>
    </r>
    <r>
      <rPr>
        <sz val="12"/>
        <color theme="1"/>
        <rFont val="Times New Roman"/>
        <charset val="134"/>
      </rPr>
      <t>0.9mm(±0.1mm)</t>
    </r>
  </si>
  <si>
    <t>麦芽糖箱</t>
  </si>
  <si>
    <r>
      <rPr>
        <sz val="12"/>
        <color theme="1"/>
        <rFont val="Times New Roman"/>
        <charset val="134"/>
      </rPr>
      <t>1</t>
    </r>
    <r>
      <rPr>
        <sz val="12"/>
        <color theme="1"/>
        <rFont val="宋体"/>
        <charset val="134"/>
      </rPr>
      <t>、</t>
    </r>
    <r>
      <rPr>
        <sz val="12"/>
        <color theme="1"/>
        <rFont val="Times New Roman"/>
        <charset val="134"/>
      </rPr>
      <t>550*550*1200mm(±10%)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0.9mm(±0.1mm)</t>
    </r>
    <r>
      <rPr>
        <sz val="12"/>
        <color theme="1"/>
        <rFont val="宋体"/>
        <charset val="134"/>
      </rPr>
      <t>，围身厚</t>
    </r>
    <r>
      <rPr>
        <sz val="12"/>
        <color theme="1"/>
        <rFont val="Times New Roman"/>
        <charset val="134"/>
      </rPr>
      <t>1.0mm(±0.1mm)</t>
    </r>
    <r>
      <rPr>
        <sz val="12"/>
        <color theme="1"/>
        <rFont val="宋体"/>
        <charset val="134"/>
      </rPr>
      <t>，配不锈钢烧腊架</t>
    </r>
  </si>
  <si>
    <t>米面架</t>
  </si>
  <si>
    <r>
      <rPr>
        <sz val="12"/>
        <color theme="1"/>
        <rFont val="Times New Roman"/>
        <charset val="134"/>
      </rPr>
      <t>1</t>
    </r>
    <r>
      <rPr>
        <sz val="12"/>
        <color theme="1"/>
        <rFont val="宋体"/>
        <charset val="134"/>
      </rPr>
      <t>、</t>
    </r>
    <r>
      <rPr>
        <sz val="12"/>
        <color theme="1"/>
        <rFont val="Times New Roman"/>
        <charset val="134"/>
      </rPr>
      <t>1200*600*300mm(±10%)                    2</t>
    </r>
    <r>
      <rPr>
        <sz val="12"/>
        <color theme="1"/>
        <rFont val="宋体"/>
        <charset val="134"/>
      </rPr>
      <t>、采用</t>
    </r>
    <r>
      <rPr>
        <sz val="12"/>
        <color theme="1"/>
        <rFont val="Times New Roman"/>
        <charset val="134"/>
      </rPr>
      <t>304</t>
    </r>
    <r>
      <rPr>
        <sz val="12"/>
        <color theme="1"/>
        <rFont val="宋体"/>
        <charset val="134"/>
      </rPr>
      <t>不锈钢冲孔层板厚</t>
    </r>
    <r>
      <rPr>
        <sz val="12"/>
        <color theme="1"/>
        <rFont val="Times New Roman"/>
        <charset val="134"/>
      </rPr>
      <t>1.0mm(±0.1mm)                                                 3</t>
    </r>
    <r>
      <rPr>
        <sz val="12"/>
        <color theme="1"/>
        <rFont val="宋体"/>
        <charset val="134"/>
      </rPr>
      <t>、不锈钢</t>
    </r>
    <r>
      <rPr>
        <sz val="12"/>
        <color theme="1"/>
        <rFont val="Times New Roman"/>
        <charset val="134"/>
      </rPr>
      <t>30*30mm(±10%)</t>
    </r>
    <r>
      <rPr>
        <sz val="12"/>
        <color theme="1"/>
        <rFont val="宋体"/>
        <charset val="134"/>
      </rPr>
      <t>方通支架</t>
    </r>
  </si>
  <si>
    <t>面粉车</t>
  </si>
  <si>
    <r>
      <rPr>
        <sz val="12"/>
        <color theme="1"/>
        <rFont val="Times New Roman"/>
        <charset val="134"/>
      </rPr>
      <t>1</t>
    </r>
    <r>
      <rPr>
        <sz val="12"/>
        <color theme="1"/>
        <rFont val="宋体"/>
        <charset val="134"/>
      </rPr>
      <t>、</t>
    </r>
    <r>
      <rPr>
        <sz val="12"/>
        <color theme="1"/>
        <rFont val="Times New Roman"/>
        <charset val="134"/>
      </rPr>
      <t>550*550*550mm(±10%)                                    2</t>
    </r>
    <r>
      <rPr>
        <sz val="12"/>
        <color theme="1"/>
        <rFont val="宋体"/>
        <charset val="134"/>
      </rPr>
      <t>、采用</t>
    </r>
    <r>
      <rPr>
        <sz val="12"/>
        <color theme="1"/>
        <rFont val="Times New Roman"/>
        <charset val="134"/>
      </rPr>
      <t>304</t>
    </r>
    <r>
      <rPr>
        <sz val="12"/>
        <color theme="1"/>
        <rFont val="宋体"/>
        <charset val="134"/>
      </rPr>
      <t>不锈钢板，盖板厚</t>
    </r>
    <r>
      <rPr>
        <sz val="12"/>
        <color theme="1"/>
        <rFont val="Times New Roman"/>
        <charset val="134"/>
      </rPr>
      <t>0.9mm(±0.1mm)</t>
    </r>
    <r>
      <rPr>
        <sz val="12"/>
        <color theme="1"/>
        <rFont val="宋体"/>
        <charset val="134"/>
      </rPr>
      <t>，围身厚</t>
    </r>
    <r>
      <rPr>
        <sz val="12"/>
        <color theme="1"/>
        <rFont val="Times New Roman"/>
        <charset val="134"/>
      </rPr>
      <t>1.0mm(±0.1mm)</t>
    </r>
    <r>
      <rPr>
        <sz val="12"/>
        <color theme="1"/>
        <rFont val="宋体"/>
        <charset val="134"/>
      </rPr>
      <t>，配万向活动轮</t>
    </r>
  </si>
  <si>
    <t>拼台</t>
  </si>
  <si>
    <r>
      <rPr>
        <sz val="12"/>
        <color theme="1"/>
        <rFont val="Times New Roman"/>
        <charset val="134"/>
      </rPr>
      <t>1</t>
    </r>
    <r>
      <rPr>
        <sz val="12"/>
        <color theme="1"/>
        <rFont val="宋体"/>
        <charset val="134"/>
      </rPr>
      <t>、</t>
    </r>
    <r>
      <rPr>
        <sz val="12"/>
        <color theme="1"/>
        <rFont val="Times New Roman"/>
        <charset val="134"/>
      </rPr>
      <t>700*700mm(±10%)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</si>
  <si>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r>
      <rPr>
        <sz val="12"/>
        <color theme="1"/>
        <rFont val="Times New Roman"/>
        <charset val="134"/>
      </rPr>
      <t>1</t>
    </r>
    <r>
      <rPr>
        <sz val="12"/>
        <color theme="1"/>
        <rFont val="宋体"/>
        <charset val="134"/>
      </rPr>
      <t>、</t>
    </r>
    <r>
      <rPr>
        <sz val="12"/>
        <color theme="1"/>
        <rFont val="Times New Roman"/>
        <charset val="134"/>
      </rPr>
      <t>300*800mm(±10%)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</si>
  <si>
    <t>嵌入式玻璃保温板</t>
  </si>
  <si>
    <r>
      <rPr>
        <sz val="12"/>
        <color theme="1"/>
        <rFont val="Times New Roman"/>
        <charset val="134"/>
      </rPr>
      <t>1</t>
    </r>
    <r>
      <rPr>
        <sz val="12"/>
        <color theme="1"/>
        <rFont val="宋体"/>
        <charset val="134"/>
      </rPr>
      <t>、长</t>
    </r>
    <r>
      <rPr>
        <sz val="12"/>
        <color theme="1"/>
        <rFont val="Times New Roman"/>
        <charset val="134"/>
      </rPr>
      <t>915mm(±10%)                                                                 2</t>
    </r>
    <r>
      <rPr>
        <sz val="12"/>
        <color theme="1"/>
        <rFont val="宋体"/>
        <charset val="134"/>
      </rPr>
      <t>、采用嵌入式，电压</t>
    </r>
    <r>
      <rPr>
        <sz val="12"/>
        <color theme="1"/>
        <rFont val="Times New Roman"/>
        <charset val="134"/>
      </rPr>
      <t>220V</t>
    </r>
  </si>
  <si>
    <t>切肉片肉丝机</t>
  </si>
  <si>
    <r>
      <rPr>
        <sz val="12"/>
        <color theme="1"/>
        <rFont val="Times New Roman"/>
        <charset val="134"/>
      </rPr>
      <t>1</t>
    </r>
    <r>
      <rPr>
        <sz val="12"/>
        <color theme="1"/>
        <rFont val="宋体"/>
        <charset val="134"/>
      </rPr>
      <t>、</t>
    </r>
    <r>
      <rPr>
        <sz val="12"/>
        <color theme="1"/>
        <rFont val="Times New Roman"/>
        <charset val="134"/>
      </rPr>
      <t>675*620*890mm(±10%)                      2</t>
    </r>
    <r>
      <rPr>
        <sz val="12"/>
        <color theme="1"/>
        <rFont val="宋体"/>
        <charset val="134"/>
      </rPr>
      <t>、切肉丝规格</t>
    </r>
    <r>
      <rPr>
        <sz val="12"/>
        <color theme="1"/>
        <rFont val="Times New Roman"/>
        <charset val="134"/>
      </rPr>
      <t>≤5mm</t>
    </r>
    <r>
      <rPr>
        <sz val="12"/>
        <color theme="1"/>
        <rFont val="宋体"/>
        <charset val="134"/>
      </rPr>
      <t>。功率：</t>
    </r>
    <r>
      <rPr>
        <sz val="12"/>
        <color theme="1"/>
        <rFont val="Times New Roman"/>
        <charset val="134"/>
      </rPr>
      <t>0.75+0.75KW/220V(±10%)</t>
    </r>
  </si>
  <si>
    <t>燃气单头煲汤炉</t>
  </si>
  <si>
    <r>
      <rPr>
        <sz val="12"/>
        <color theme="1"/>
        <rFont val="Times New Roman"/>
        <charset val="134"/>
      </rPr>
      <t>1</t>
    </r>
    <r>
      <rPr>
        <sz val="12"/>
        <color theme="1"/>
        <rFont val="宋体"/>
        <charset val="134"/>
      </rPr>
      <t>、</t>
    </r>
    <r>
      <rPr>
        <sz val="12"/>
        <color theme="1"/>
        <rFont val="Times New Roman"/>
        <charset val="134"/>
      </rPr>
      <t>700*800*560mm(±10%)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、带双电磁阀熄火保护装置，炉架采用</t>
    </r>
    <r>
      <rPr>
        <sz val="12"/>
        <color theme="1"/>
        <rFont val="Times New Roman"/>
        <charset val="134"/>
      </rPr>
      <t>430</t>
    </r>
    <r>
      <rPr>
        <sz val="12"/>
        <color theme="1"/>
        <rFont val="宋体"/>
        <charset val="134"/>
      </rPr>
      <t>不锈钢</t>
    </r>
    <r>
      <rPr>
        <sz val="12"/>
        <color theme="1"/>
        <rFont val="Times New Roman"/>
        <charset val="134"/>
      </rPr>
      <t>1.45mm(±0.1mm)</t>
    </r>
    <r>
      <rPr>
        <sz val="12"/>
        <color theme="1"/>
        <rFont val="宋体"/>
        <charset val="134"/>
      </rPr>
      <t>铆接制作，每个燃烧器配一个变频风机连不锈钢保护箱</t>
    </r>
    <r>
      <rPr>
        <sz val="12"/>
        <color theme="1"/>
        <rFont val="Times New Roman"/>
        <charset val="134"/>
      </rPr>
      <t xml:space="preserve">  </t>
    </r>
  </si>
  <si>
    <t>燃气节能环保变频控制式小炒炉</t>
  </si>
  <si>
    <r>
      <rPr>
        <sz val="12"/>
        <color theme="1"/>
        <rFont val="Times New Roman"/>
        <charset val="134"/>
      </rPr>
      <t>1</t>
    </r>
    <r>
      <rPr>
        <sz val="12"/>
        <color theme="1"/>
        <rFont val="宋体"/>
        <charset val="134"/>
      </rPr>
      <t>、</t>
    </r>
    <r>
      <rPr>
        <sz val="12"/>
        <color theme="1"/>
        <rFont val="Times New Roman"/>
        <charset val="134"/>
      </rPr>
      <t>2200*1250*810mm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</si>
  <si>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t>燃气节能环保变频控制式单头小炒炉</t>
  </si>
  <si>
    <r>
      <rPr>
        <sz val="12"/>
        <color theme="1"/>
        <rFont val="Times New Roman"/>
        <charset val="134"/>
      </rPr>
      <t>1</t>
    </r>
    <r>
      <rPr>
        <sz val="12"/>
        <color theme="1"/>
        <rFont val="宋体"/>
        <charset val="134"/>
      </rPr>
      <t>、</t>
    </r>
    <r>
      <rPr>
        <sz val="12"/>
        <color theme="1"/>
        <rFont val="Times New Roman"/>
        <charset val="134"/>
      </rPr>
      <t>1100*1250*810mm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</si>
  <si>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r>
      <rPr>
        <sz val="12"/>
        <color theme="1"/>
        <rFont val="Times New Roman"/>
        <charset val="134"/>
      </rPr>
      <t>1</t>
    </r>
    <r>
      <rPr>
        <sz val="12"/>
        <color theme="1"/>
        <rFont val="宋体"/>
        <charset val="134"/>
      </rPr>
      <t>、</t>
    </r>
    <r>
      <rPr>
        <sz val="12"/>
        <color theme="1"/>
        <rFont val="Times New Roman"/>
        <charset val="134"/>
      </rPr>
      <t>1100*1250*810mm(±10%)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</si>
  <si>
    <r>
      <rPr>
        <sz val="12"/>
        <color theme="1"/>
        <rFont val="Times New Roman"/>
        <charset val="134"/>
      </rPr>
      <t>1</t>
    </r>
    <r>
      <rPr>
        <sz val="12"/>
        <color theme="1"/>
        <rFont val="宋体"/>
        <charset val="134"/>
      </rPr>
      <t>、</t>
    </r>
    <r>
      <rPr>
        <sz val="12"/>
        <color theme="1"/>
        <rFont val="Times New Roman"/>
        <charset val="134"/>
      </rPr>
      <t>2200*1250*810mm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、采用变频控制相关专利技术，可通过数码显示窗视觉观察风机实时转速，旨在通过变频技术调节风机转速，达到最佳空燃比的目的。本技术不得用于电能替换</t>
    </r>
    <r>
      <rPr>
        <sz val="12"/>
        <color theme="1"/>
        <rFont val="Times New Roman"/>
        <charset val="134"/>
      </rPr>
      <t xml:space="preserve">
6</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①具有有效期内检测报告（检验类别：气源适配性检验）。检测结果：</t>
    </r>
    <r>
      <rPr>
        <sz val="12"/>
        <color theme="1"/>
        <rFont val="Times New Roman"/>
        <charset val="134"/>
      </rPr>
      <t>1</t>
    </r>
    <r>
      <rPr>
        <sz val="12"/>
        <color theme="1"/>
        <rFont val="宋体"/>
        <charset val="134"/>
      </rPr>
      <t>、运行噪声</t>
    </r>
    <r>
      <rPr>
        <sz val="12"/>
        <color theme="1"/>
        <rFont val="Times New Roman"/>
        <charset val="134"/>
      </rPr>
      <t>≤75.3dB(A)</t>
    </r>
    <r>
      <rPr>
        <sz val="12"/>
        <color theme="1"/>
        <rFont val="宋体"/>
        <charset val="134"/>
      </rPr>
      <t>；</t>
    </r>
    <r>
      <rPr>
        <sz val="12"/>
        <color theme="1"/>
        <rFont val="Times New Roman"/>
        <charset val="134"/>
      </rPr>
      <t>2</t>
    </r>
    <r>
      <rPr>
        <sz val="12"/>
        <color theme="1"/>
        <rFont val="宋体"/>
        <charset val="134"/>
      </rPr>
      <t>、特殊工况下干烟气中</t>
    </r>
    <r>
      <rPr>
        <sz val="12"/>
        <color theme="1"/>
        <rFont val="Times New Roman"/>
        <charset val="134"/>
      </rPr>
      <t>COa=1</t>
    </r>
    <r>
      <rPr>
        <sz val="12"/>
        <color theme="1"/>
        <rFont val="宋体"/>
        <charset val="134"/>
      </rPr>
      <t>含量：脱火燃烧：左燃烧器</t>
    </r>
    <r>
      <rPr>
        <sz val="12"/>
        <color theme="1"/>
        <rFont val="Times New Roman"/>
        <charset val="134"/>
      </rPr>
      <t>≤0.005%</t>
    </r>
    <r>
      <rPr>
        <sz val="12"/>
        <color theme="1"/>
        <rFont val="宋体"/>
        <charset val="134"/>
      </rPr>
      <t>，右燃烧器</t>
    </r>
    <r>
      <rPr>
        <sz val="12"/>
        <color theme="1"/>
        <rFont val="Times New Roman"/>
        <charset val="134"/>
      </rPr>
      <t>≤0.003%</t>
    </r>
    <r>
      <rPr>
        <sz val="12"/>
        <color theme="1"/>
        <rFont val="宋体"/>
        <charset val="134"/>
      </rPr>
      <t>；</t>
    </r>
    <r>
      <rPr>
        <sz val="12"/>
        <color theme="1"/>
        <rFont val="Times New Roman"/>
        <charset val="134"/>
      </rPr>
      <t>3</t>
    </r>
    <r>
      <rPr>
        <sz val="12"/>
        <color theme="1"/>
        <rFont val="宋体"/>
        <charset val="134"/>
      </rPr>
      <t>、主要零部件温升：燃气接头</t>
    </r>
    <r>
      <rPr>
        <sz val="12"/>
        <color theme="1"/>
        <rFont val="Times New Roman"/>
        <charset val="134"/>
      </rPr>
      <t xml:space="preserve">≤12.5K                                                   </t>
    </r>
    <r>
      <rPr>
        <sz val="12"/>
        <color theme="1"/>
        <rFont val="宋体"/>
        <charset val="134"/>
      </rPr>
      <t>②具有变频控制相关的专利证书</t>
    </r>
    <r>
      <rPr>
        <sz val="12"/>
        <color theme="1"/>
        <rFont val="Times New Roman"/>
        <charset val="134"/>
      </rPr>
      <t xml:space="preserve">                                                   </t>
    </r>
    <r>
      <rPr>
        <sz val="12"/>
        <color theme="1"/>
        <rFont val="宋体"/>
        <charset val="134"/>
      </rPr>
      <t>③所投产品组件不锈钢电控箱具有试验周期</t>
    </r>
    <r>
      <rPr>
        <sz val="12"/>
        <color theme="1"/>
        <rFont val="Times New Roman"/>
        <charset val="134"/>
      </rPr>
      <t>≥200h</t>
    </r>
    <r>
      <rPr>
        <sz val="12"/>
        <color theme="1"/>
        <rFont val="宋体"/>
        <charset val="134"/>
      </rPr>
      <t>的防腐蚀性能认证试验报告及产品防腐蚀性能认证证书（产品标准：</t>
    </r>
    <r>
      <rPr>
        <sz val="12"/>
        <color theme="1"/>
        <rFont val="Times New Roman"/>
        <charset val="134"/>
      </rPr>
      <t>GBT10125-2021</t>
    </r>
    <r>
      <rPr>
        <sz val="12"/>
        <color theme="1"/>
        <rFont val="宋体"/>
        <charset val="134"/>
      </rPr>
      <t>、</t>
    </r>
    <r>
      <rPr>
        <sz val="12"/>
        <color theme="1"/>
        <rFont val="Times New Roman"/>
        <charset val="134"/>
      </rPr>
      <t>GB/T 6461-2002</t>
    </r>
    <r>
      <rPr>
        <sz val="12"/>
        <color theme="1"/>
        <rFont val="宋体"/>
        <charset val="134"/>
      </rPr>
      <t>）</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标识的检测报告关键页扫描件及证书扫描件；②上述检测报告及认证证书全国认证认可信息公共服务平台（认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专利证书在国家知识产权局平台的信息查询记录截图。送检人须为投标人或产品制造商（若送检人为产品制造商的，还需要提供产品制造商出具的检测报告及证书使用授权书，格式自拟）。原件备查）</t>
    </r>
    <r>
      <rPr>
        <sz val="12"/>
        <color theme="1"/>
        <rFont val="Times New Roman"/>
        <charset val="134"/>
      </rPr>
      <t xml:space="preserve">    </t>
    </r>
  </si>
  <si>
    <t>燃气节能环保单门蒸柜</t>
  </si>
  <si>
    <r>
      <rPr>
        <sz val="12"/>
        <color theme="1"/>
        <rFont val="Times New Roman"/>
        <charset val="134"/>
      </rPr>
      <t>1</t>
    </r>
    <r>
      <rPr>
        <sz val="12"/>
        <color theme="1"/>
        <rFont val="宋体"/>
        <charset val="134"/>
      </rPr>
      <t>、</t>
    </r>
    <r>
      <rPr>
        <sz val="12"/>
        <color theme="1"/>
        <rFont val="Times New Roman"/>
        <charset val="134"/>
      </rPr>
      <t>650*815*1850mm(±10%)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</si>
  <si>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燃气节能环保风气联动式大炒炉</t>
  </si>
  <si>
    <r>
      <rPr>
        <sz val="12"/>
        <color theme="1"/>
        <rFont val="Times New Roman"/>
        <charset val="134"/>
      </rPr>
      <t>1</t>
    </r>
    <r>
      <rPr>
        <sz val="12"/>
        <color theme="1"/>
        <rFont val="宋体"/>
        <charset val="134"/>
      </rPr>
      <t>、</t>
    </r>
    <r>
      <rPr>
        <sz val="12"/>
        <color theme="1"/>
        <rFont val="Times New Roman"/>
        <charset val="134"/>
      </rPr>
      <t>2200*1250*810mm(±10%)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</si>
  <si>
    <r>
      <rPr>
        <sz val="12"/>
        <color theme="1"/>
        <rFont val="Times New Roman"/>
        <charset val="134"/>
      </rPr>
      <t>1</t>
    </r>
    <r>
      <rPr>
        <sz val="12"/>
        <color theme="1"/>
        <rFont val="宋体"/>
        <charset val="134"/>
      </rPr>
      <t>、</t>
    </r>
    <r>
      <rPr>
        <sz val="12"/>
        <color theme="1"/>
        <rFont val="Times New Roman"/>
        <charset val="134"/>
      </rPr>
      <t>2200*1250*810mm(±10%)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r>
      <rPr>
        <sz val="12"/>
        <color theme="1"/>
        <rFont val="Times New Roman"/>
        <charset val="134"/>
      </rPr>
      <t xml:space="preserve">
6</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①具有有效期内检测报告（检验类别：气源适配性检验）。检测结果：</t>
    </r>
    <r>
      <rPr>
        <sz val="12"/>
        <color theme="1"/>
        <rFont val="Times New Roman"/>
        <charset val="134"/>
      </rPr>
      <t>1</t>
    </r>
    <r>
      <rPr>
        <sz val="12"/>
        <color theme="1"/>
        <rFont val="宋体"/>
        <charset val="134"/>
      </rPr>
      <t>、运行噪声</t>
    </r>
    <r>
      <rPr>
        <sz val="12"/>
        <color theme="1"/>
        <rFont val="Times New Roman"/>
        <charset val="134"/>
      </rPr>
      <t>≤75.8dB(A)</t>
    </r>
    <r>
      <rPr>
        <sz val="12"/>
        <color theme="1"/>
        <rFont val="宋体"/>
        <charset val="134"/>
      </rPr>
      <t>；</t>
    </r>
    <r>
      <rPr>
        <sz val="12"/>
        <color theme="1"/>
        <rFont val="Times New Roman"/>
        <charset val="134"/>
      </rPr>
      <t>2</t>
    </r>
    <r>
      <rPr>
        <sz val="12"/>
        <color theme="1"/>
        <rFont val="宋体"/>
        <charset val="134"/>
      </rPr>
      <t>、特殊工况下干烟气中</t>
    </r>
    <r>
      <rPr>
        <sz val="12"/>
        <color theme="1"/>
        <rFont val="Times New Roman"/>
        <charset val="134"/>
      </rPr>
      <t>COa=1</t>
    </r>
    <r>
      <rPr>
        <sz val="12"/>
        <color theme="1"/>
        <rFont val="宋体"/>
        <charset val="134"/>
      </rPr>
      <t>含量：黄焰燃烧：左燃烧器</t>
    </r>
    <r>
      <rPr>
        <sz val="12"/>
        <color theme="1"/>
        <rFont val="Times New Roman"/>
        <charset val="134"/>
      </rPr>
      <t>≤0.003%</t>
    </r>
    <r>
      <rPr>
        <sz val="12"/>
        <color theme="1"/>
        <rFont val="宋体"/>
        <charset val="134"/>
      </rPr>
      <t>，右燃烧器</t>
    </r>
    <r>
      <rPr>
        <sz val="12"/>
        <color theme="1"/>
        <rFont val="Times New Roman"/>
        <charset val="134"/>
      </rPr>
      <t>≤0.002%</t>
    </r>
    <r>
      <rPr>
        <sz val="12"/>
        <color theme="1"/>
        <rFont val="宋体"/>
        <charset val="134"/>
      </rPr>
      <t>；</t>
    </r>
    <r>
      <rPr>
        <sz val="12"/>
        <color theme="1"/>
        <rFont val="Times New Roman"/>
        <charset val="134"/>
      </rPr>
      <t>3</t>
    </r>
    <r>
      <rPr>
        <sz val="12"/>
        <color theme="1"/>
        <rFont val="宋体"/>
        <charset val="134"/>
      </rPr>
      <t>、主要零部件温升：燃气接头</t>
    </r>
    <r>
      <rPr>
        <sz val="12"/>
        <color theme="1"/>
        <rFont val="Times New Roman"/>
        <charset val="134"/>
      </rPr>
      <t xml:space="preserve">≤12.8K                                                   </t>
    </r>
    <r>
      <rPr>
        <sz val="12"/>
        <color theme="1"/>
        <rFont val="宋体"/>
        <charset val="134"/>
      </rPr>
      <t>②具有风气联动相关的专利证书</t>
    </r>
    <r>
      <rPr>
        <sz val="12"/>
        <color theme="1"/>
        <rFont val="Times New Roman"/>
        <charset val="134"/>
      </rPr>
      <t xml:space="preserve">                                                   </t>
    </r>
    <r>
      <rPr>
        <sz val="12"/>
        <color theme="1"/>
        <rFont val="宋体"/>
        <charset val="134"/>
      </rPr>
      <t>③所投产品组件不锈钢风气联动模块具有试验周期</t>
    </r>
    <r>
      <rPr>
        <sz val="12"/>
        <color theme="1"/>
        <rFont val="Times New Roman"/>
        <charset val="134"/>
      </rPr>
      <t>≥200h</t>
    </r>
    <r>
      <rPr>
        <sz val="12"/>
        <color theme="1"/>
        <rFont val="宋体"/>
        <charset val="134"/>
      </rPr>
      <t>的防腐蚀性能认证试验报告及产品防腐蚀性能认证证书（产品标准：</t>
    </r>
    <r>
      <rPr>
        <sz val="12"/>
        <color theme="1"/>
        <rFont val="Times New Roman"/>
        <charset val="134"/>
      </rPr>
      <t>GBT10125-2021</t>
    </r>
    <r>
      <rPr>
        <sz val="12"/>
        <color theme="1"/>
        <rFont val="宋体"/>
        <charset val="134"/>
      </rPr>
      <t>、</t>
    </r>
    <r>
      <rPr>
        <sz val="12"/>
        <color theme="1"/>
        <rFont val="Times New Roman"/>
        <charset val="134"/>
      </rPr>
      <t>GB/T 6461-2002</t>
    </r>
    <r>
      <rPr>
        <sz val="12"/>
        <color theme="1"/>
        <rFont val="宋体"/>
        <charset val="134"/>
      </rPr>
      <t>）</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标识的检测报告关键页及证书扫描件；②上述检测报告及认证证书在全国认证认可信息公共服务平台（认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专利证书在国家知识产权局平台的信息查询记录截图。送检人须为投标人或产品制造商（若送检人为产品制造商的，还需要提供产品制造商出具的检测报告及证书使用授权书，格式自拟）。原件备查）</t>
    </r>
    <r>
      <rPr>
        <sz val="12"/>
        <color theme="1"/>
        <rFont val="Times New Roman"/>
        <charset val="134"/>
      </rPr>
      <t xml:space="preserve">    </t>
    </r>
  </si>
  <si>
    <t>燃气节能环保风气联动式单头大炒炉</t>
  </si>
  <si>
    <r>
      <rPr>
        <sz val="12"/>
        <color theme="1"/>
        <rFont val="Times New Roman"/>
        <charset val="134"/>
      </rPr>
      <t>1</t>
    </r>
    <r>
      <rPr>
        <sz val="12"/>
        <color theme="1"/>
        <rFont val="宋体"/>
        <charset val="134"/>
      </rPr>
      <t>、</t>
    </r>
    <r>
      <rPr>
        <sz val="12"/>
        <color theme="1"/>
        <rFont val="Times New Roman"/>
        <charset val="134"/>
      </rPr>
      <t>1100*1250*810mm(±10%)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t>
    </r>
    <r>
      <rPr>
        <sz val="12"/>
        <color theme="1"/>
        <rFont val="Times New Roman"/>
        <charset val="134"/>
      </rPr>
      <t>0.9mm(±0.1mm)                                           3</t>
    </r>
    <r>
      <rPr>
        <sz val="12"/>
        <color theme="1"/>
        <rFont val="宋体"/>
        <charset val="134"/>
      </rPr>
      <t>、复合一体化热幅射炉膛，采用高强度、高隔热、质量轻等专有技术，每个燃烧器配一个变频风机连不锈钢保护箱</t>
    </r>
    <r>
      <rPr>
        <sz val="12"/>
        <color theme="1"/>
        <rFont val="Times New Roman"/>
        <charset val="134"/>
      </rPr>
      <t xml:space="preserve">                                            4</t>
    </r>
    <r>
      <rPr>
        <sz val="12"/>
        <color theme="1"/>
        <rFont val="宋体"/>
        <charset val="134"/>
      </rPr>
      <t>、采用一键启动，带双电磁阀熄火保护装置；配有预防误操作的电子传感器，熄火灯光显示报警，炉架、炉烟囱、炉胆面板全部采用</t>
    </r>
    <r>
      <rPr>
        <sz val="12"/>
        <color theme="1"/>
        <rFont val="Times New Roman"/>
        <charset val="134"/>
      </rPr>
      <t>430</t>
    </r>
    <r>
      <rPr>
        <sz val="12"/>
        <color theme="1"/>
        <rFont val="宋体"/>
        <charset val="134"/>
      </rPr>
      <t>不锈钢铆接制作。</t>
    </r>
    <r>
      <rPr>
        <sz val="12"/>
        <color theme="1"/>
        <rFont val="Times New Roman"/>
        <charset val="134"/>
      </rPr>
      <t xml:space="preserve">                                             5</t>
    </r>
    <r>
      <rPr>
        <sz val="12"/>
        <color theme="1"/>
        <rFont val="宋体"/>
        <charset val="134"/>
      </rPr>
      <t>、采用风气联动相关发明专利技术，本技术采用燃气与助燃风联动工作，旨在通过最佳风气配比从而实现最佳燃烧工况，达到节能环保目的，本技术不得用于燃气种类转换</t>
    </r>
  </si>
  <si>
    <t>燃气节能环保三门蒸柜</t>
  </si>
  <si>
    <r>
      <rPr>
        <sz val="12"/>
        <color theme="1"/>
        <rFont val="Times New Roman"/>
        <charset val="134"/>
      </rPr>
      <t>1</t>
    </r>
    <r>
      <rPr>
        <sz val="12"/>
        <color theme="1"/>
        <rFont val="宋体"/>
        <charset val="134"/>
      </rPr>
      <t>、</t>
    </r>
    <r>
      <rPr>
        <sz val="12"/>
        <color theme="1"/>
        <rFont val="Times New Roman"/>
        <charset val="134"/>
      </rPr>
      <t>910*815*1850mm(±10%)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</si>
  <si>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燃气节能环保双门蒸柜</t>
  </si>
  <si>
    <r>
      <rPr>
        <sz val="12"/>
        <color theme="1"/>
        <rFont val="Times New Roman"/>
        <charset val="134"/>
      </rPr>
      <t>1</t>
    </r>
    <r>
      <rPr>
        <sz val="12"/>
        <color theme="1"/>
        <rFont val="宋体"/>
        <charset val="134"/>
      </rPr>
      <t>、</t>
    </r>
    <r>
      <rPr>
        <sz val="12"/>
        <color theme="1"/>
        <rFont val="Times New Roman"/>
        <charset val="134"/>
      </rPr>
      <t>1150*815*1850mm(±10%)                        2</t>
    </r>
    <r>
      <rPr>
        <sz val="12"/>
        <color theme="1"/>
        <rFont val="宋体"/>
        <charset val="134"/>
      </rPr>
      <t>、采用</t>
    </r>
    <r>
      <rPr>
        <sz val="12"/>
        <color theme="1"/>
        <rFont val="Times New Roman"/>
        <charset val="134"/>
      </rPr>
      <t>304</t>
    </r>
    <r>
      <rPr>
        <sz val="12"/>
        <color theme="1"/>
        <rFont val="宋体"/>
        <charset val="134"/>
      </rPr>
      <t>不锈钢板，柜身上部侧板厚</t>
    </r>
    <r>
      <rPr>
        <sz val="12"/>
        <color theme="1"/>
        <rFont val="Times New Roman"/>
        <charset val="134"/>
      </rPr>
      <t>1.0mm(±0.1mm)</t>
    </r>
    <r>
      <rPr>
        <sz val="12"/>
        <color theme="1"/>
        <rFont val="宋体"/>
        <charset val="134"/>
      </rPr>
      <t>，炉身及门板厚</t>
    </r>
    <r>
      <rPr>
        <sz val="12"/>
        <color theme="1"/>
        <rFont val="Times New Roman"/>
        <charset val="134"/>
      </rPr>
      <t>0.9mm(±0.1mm)                                                   3</t>
    </r>
    <r>
      <rPr>
        <sz val="12"/>
        <color theme="1"/>
        <rFont val="宋体"/>
        <charset val="134"/>
      </rPr>
      <t>、带熄火保护装置，炉架、烟囱采用</t>
    </r>
    <r>
      <rPr>
        <sz val="12"/>
        <color theme="1"/>
        <rFont val="Times New Roman"/>
        <charset val="134"/>
      </rPr>
      <t>430</t>
    </r>
    <r>
      <rPr>
        <sz val="12"/>
        <color theme="1"/>
        <rFont val="宋体"/>
        <charset val="134"/>
      </rPr>
      <t>不锈钢铆接制作，配蒸汽发生器</t>
    </r>
  </si>
  <si>
    <t>燃气烤鸭炉</t>
  </si>
  <si>
    <r>
      <rPr>
        <sz val="12"/>
        <color theme="1"/>
        <rFont val="Times New Roman"/>
        <charset val="134"/>
      </rPr>
      <t>1</t>
    </r>
    <r>
      <rPr>
        <sz val="12"/>
        <color theme="1"/>
        <rFont val="宋体"/>
        <charset val="134"/>
      </rPr>
      <t>、直径</t>
    </r>
    <r>
      <rPr>
        <sz val="12"/>
        <color theme="1"/>
        <rFont val="Times New Roman"/>
        <charset val="134"/>
      </rPr>
      <t>900mm(±10%)                                   2</t>
    </r>
    <r>
      <rPr>
        <sz val="12"/>
        <color theme="1"/>
        <rFont val="宋体"/>
        <charset val="134"/>
      </rPr>
      <t>、采用</t>
    </r>
    <r>
      <rPr>
        <sz val="12"/>
        <color theme="1"/>
        <rFont val="Times New Roman"/>
        <charset val="134"/>
      </rPr>
      <t>304</t>
    </r>
    <r>
      <rPr>
        <sz val="12"/>
        <color theme="1"/>
        <rFont val="宋体"/>
        <charset val="134"/>
      </rPr>
      <t>不锈钢板外壳，带阀熄火保护装置</t>
    </r>
  </si>
  <si>
    <t>燃气三门海鲜蒸柜</t>
  </si>
  <si>
    <t>燃气双头煲汤炉</t>
  </si>
  <si>
    <r>
      <rPr>
        <sz val="12"/>
        <color theme="1"/>
        <rFont val="Times New Roman"/>
        <charset val="134"/>
      </rPr>
      <t>1</t>
    </r>
    <r>
      <rPr>
        <sz val="12"/>
        <color theme="1"/>
        <rFont val="宋体"/>
        <charset val="134"/>
      </rPr>
      <t>、</t>
    </r>
    <r>
      <rPr>
        <sz val="12"/>
        <color theme="1"/>
        <rFont val="Times New Roman"/>
        <charset val="134"/>
      </rPr>
      <t>1300*800*560mm(±10%)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、带双电磁阀熄火保护装置，炉架采用</t>
    </r>
    <r>
      <rPr>
        <sz val="12"/>
        <color theme="1"/>
        <rFont val="Times New Roman"/>
        <charset val="134"/>
      </rPr>
      <t>430</t>
    </r>
    <r>
      <rPr>
        <sz val="12"/>
        <color theme="1"/>
        <rFont val="宋体"/>
        <charset val="134"/>
      </rPr>
      <t>不锈钢</t>
    </r>
    <r>
      <rPr>
        <sz val="12"/>
        <color theme="1"/>
        <rFont val="Times New Roman"/>
        <charset val="134"/>
      </rPr>
      <t>1.45mm(±0.1mm)</t>
    </r>
    <r>
      <rPr>
        <sz val="12"/>
        <color theme="1"/>
        <rFont val="宋体"/>
        <charset val="134"/>
      </rPr>
      <t>铆接制作，每个燃烧器配一个变频风机连不锈钢保护箱</t>
    </r>
    <r>
      <rPr>
        <sz val="12"/>
        <color theme="1"/>
        <rFont val="Times New Roman"/>
        <charset val="134"/>
      </rPr>
      <t xml:space="preserve">  </t>
    </r>
  </si>
  <si>
    <t>燃气四头煲仔炉</t>
  </si>
  <si>
    <r>
      <rPr>
        <sz val="12"/>
        <color theme="1"/>
        <rFont val="Times New Roman"/>
        <charset val="134"/>
      </rPr>
      <t>1</t>
    </r>
    <r>
      <rPr>
        <sz val="12"/>
        <color theme="1"/>
        <rFont val="宋体"/>
        <charset val="134"/>
      </rPr>
      <t>、</t>
    </r>
    <r>
      <rPr>
        <sz val="12"/>
        <color theme="1"/>
        <rFont val="Times New Roman"/>
        <charset val="134"/>
      </rPr>
      <t>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，炉身厚</t>
    </r>
    <r>
      <rPr>
        <sz val="12"/>
        <color theme="1"/>
        <rFont val="Times New Roman"/>
        <charset val="134"/>
      </rPr>
      <t>0.9mm(±0.1mm)                                                                   3</t>
    </r>
    <r>
      <rPr>
        <sz val="12"/>
        <color theme="1"/>
        <rFont val="宋体"/>
        <charset val="134"/>
      </rPr>
      <t>、带熄火保护装置，配全钢可调脚</t>
    </r>
  </si>
  <si>
    <t>三层电局炉</t>
  </si>
  <si>
    <r>
      <rPr>
        <sz val="12"/>
        <color theme="1"/>
        <rFont val="Times New Roman"/>
        <charset val="134"/>
      </rPr>
      <t>1</t>
    </r>
    <r>
      <rPr>
        <sz val="12"/>
        <color theme="1"/>
        <rFont val="宋体"/>
        <charset val="134"/>
      </rPr>
      <t>、</t>
    </r>
    <r>
      <rPr>
        <sz val="12"/>
        <color theme="1"/>
        <rFont val="Times New Roman"/>
        <charset val="134"/>
      </rPr>
      <t>1240*870*1275mm(±10%)                                  2</t>
    </r>
    <r>
      <rPr>
        <sz val="12"/>
        <color theme="1"/>
        <rFont val="宋体"/>
        <charset val="134"/>
      </rPr>
      <t>、三层六盘，功率</t>
    </r>
    <r>
      <rPr>
        <sz val="12"/>
        <color theme="1"/>
        <rFont val="Times New Roman"/>
        <charset val="134"/>
      </rPr>
      <t>19.8KW/380V(±10%)</t>
    </r>
  </si>
  <si>
    <t>三层电烤箱</t>
  </si>
  <si>
    <t>三格蒸汽发生器式电热汤池柜</t>
  </si>
  <si>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</si>
  <si>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三星盆台</t>
  </si>
  <si>
    <t>纱门饼盆柜</t>
  </si>
  <si>
    <r>
      <rPr>
        <sz val="12"/>
        <color theme="1"/>
        <rFont val="Times New Roman"/>
        <charset val="134"/>
      </rPr>
      <t>1</t>
    </r>
    <r>
      <rPr>
        <sz val="12"/>
        <color theme="1"/>
        <rFont val="宋体"/>
        <charset val="134"/>
      </rPr>
      <t>、</t>
    </r>
    <r>
      <rPr>
        <sz val="12"/>
        <color theme="1"/>
        <rFont val="Times New Roman"/>
        <charset val="134"/>
      </rPr>
      <t>540*700*1800mm(±10%)                       2</t>
    </r>
    <r>
      <rPr>
        <sz val="12"/>
        <color theme="1"/>
        <rFont val="宋体"/>
        <charset val="134"/>
      </rPr>
      <t>、采用</t>
    </r>
    <r>
      <rPr>
        <sz val="12"/>
        <color theme="1"/>
        <rFont val="Times New Roman"/>
        <charset val="134"/>
      </rPr>
      <t>304</t>
    </r>
    <r>
      <rPr>
        <sz val="12"/>
        <color theme="1"/>
        <rFont val="宋体"/>
        <charset val="134"/>
      </rPr>
      <t>不锈钢板，柜身厚</t>
    </r>
    <r>
      <rPr>
        <sz val="12"/>
        <color theme="1"/>
        <rFont val="Times New Roman"/>
        <charset val="134"/>
      </rPr>
      <t>0.9mm(±0.1mm)</t>
    </r>
    <r>
      <rPr>
        <sz val="12"/>
        <color theme="1"/>
        <rFont val="宋体"/>
        <charset val="134"/>
      </rPr>
      <t>，门内层板厚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r>
      <rPr>
        <sz val="12"/>
        <color theme="1"/>
        <rFont val="Times New Roman"/>
        <charset val="134"/>
      </rPr>
      <t xml:space="preserve">    </t>
    </r>
  </si>
  <si>
    <t>商用电煮锅（商用米糊豆浆机）</t>
  </si>
  <si>
    <r>
      <rPr>
        <sz val="12"/>
        <color theme="1"/>
        <rFont val="Times New Roman"/>
        <charset val="134"/>
      </rPr>
      <t>1</t>
    </r>
    <r>
      <rPr>
        <sz val="12"/>
        <color theme="1"/>
        <rFont val="宋体"/>
        <charset val="134"/>
      </rPr>
      <t>、</t>
    </r>
    <r>
      <rPr>
        <sz val="12"/>
        <color theme="1"/>
        <rFont val="Times New Roman"/>
        <charset val="134"/>
      </rPr>
      <t>650*475*1270mm(±10%)                                                    2</t>
    </r>
    <r>
      <rPr>
        <sz val="12"/>
        <color theme="1"/>
        <rFont val="宋体"/>
        <charset val="134"/>
      </rPr>
      <t>、生产容量可达</t>
    </r>
    <r>
      <rPr>
        <sz val="12"/>
        <color theme="1"/>
        <rFont val="Times New Roman"/>
        <charset val="134"/>
      </rPr>
      <t>50L(±10%)</t>
    </r>
    <r>
      <rPr>
        <sz val="12"/>
        <color theme="1"/>
        <rFont val="宋体"/>
        <charset val="134"/>
      </rPr>
      <t>，采用</t>
    </r>
    <r>
      <rPr>
        <sz val="12"/>
        <color theme="1"/>
        <rFont val="Times New Roman"/>
        <charset val="134"/>
      </rPr>
      <t>SUS304</t>
    </r>
    <r>
      <rPr>
        <sz val="12"/>
        <color theme="1"/>
        <rFont val="宋体"/>
        <charset val="134"/>
      </rPr>
      <t>食品级不锈钢桶，满水、防溢出、防干烧保护，干豆制浆无需泡豆，自带预约烧水功能。一键操作、全程零接触，全自动完成，浆渣分离自动过滤，打开水龙头即可饮用。加热功率</t>
    </r>
    <r>
      <rPr>
        <sz val="12"/>
        <color theme="1"/>
        <rFont val="Times New Roman"/>
        <charset val="134"/>
      </rPr>
      <t>5KW(±10%)</t>
    </r>
    <r>
      <rPr>
        <sz val="12"/>
        <color theme="1"/>
        <rFont val="宋体"/>
        <charset val="134"/>
      </rPr>
      <t>，具有大容量跨度。配不锈钢支架</t>
    </r>
  </si>
  <si>
    <t>商用洗碗机</t>
  </si>
  <si>
    <r>
      <rPr>
        <sz val="12"/>
        <color theme="1"/>
        <rFont val="Times New Roman"/>
        <charset val="134"/>
      </rPr>
      <t>1</t>
    </r>
    <r>
      <rPr>
        <sz val="12"/>
        <color theme="1"/>
        <rFont val="宋体"/>
        <charset val="134"/>
      </rPr>
      <t>、</t>
    </r>
    <r>
      <rPr>
        <sz val="12"/>
        <color theme="1"/>
        <rFont val="Times New Roman"/>
        <charset val="134"/>
      </rPr>
      <t>4500*840*2025mm(±10%)                                 2</t>
    </r>
    <r>
      <rPr>
        <sz val="12"/>
        <color theme="1"/>
        <rFont val="宋体"/>
        <charset val="134"/>
      </rPr>
      <t>、洗涤能力：</t>
    </r>
    <r>
      <rPr>
        <sz val="12"/>
        <color theme="1"/>
        <rFont val="Times New Roman"/>
        <charset val="134"/>
      </rPr>
      <t>1500-2000</t>
    </r>
    <r>
      <rPr>
        <sz val="12"/>
        <color theme="1"/>
        <rFont val="宋体"/>
        <charset val="134"/>
      </rPr>
      <t>碟</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t>
    </r>
    <r>
      <rPr>
        <sz val="12"/>
        <color theme="1"/>
        <rFont val="Times New Roman"/>
        <charset val="134"/>
      </rPr>
      <t>≤68.95kW/380V(±10%)                                                                                                                                                                                                                                                                                                                                                                                                                                                                                3</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 24067-2024</t>
    </r>
    <r>
      <rPr>
        <sz val="12"/>
        <color theme="1"/>
        <rFont val="宋体"/>
        <charset val="134"/>
      </rPr>
      <t>标准要求的产品碳足迹认证证书、低碳产品认证证书、②依据</t>
    </r>
    <r>
      <rPr>
        <sz val="12"/>
        <color theme="1"/>
        <rFont val="Times New Roman"/>
        <charset val="134"/>
      </rPr>
      <t>GB/T2423.4-2008</t>
    </r>
    <r>
      <rPr>
        <sz val="12"/>
        <color theme="1"/>
        <rFont val="宋体"/>
        <charset val="134"/>
      </rPr>
      <t>标准要求，其：</t>
    </r>
    <r>
      <rPr>
        <sz val="12"/>
        <color theme="1"/>
        <rFont val="Times New Roman"/>
        <charset val="134"/>
      </rPr>
      <t>12h+12h</t>
    </r>
    <r>
      <rPr>
        <sz val="12"/>
        <color theme="1"/>
        <rFont val="宋体"/>
        <charset val="134"/>
      </rPr>
      <t>循环，试验后样品外观完好无变形损坏；依据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标准要求，其：试验后样品外观应完好无变形损坏，且锈蚀、穿孔、裂纹点蚀腐蚀及氧化现象；依据</t>
    </r>
    <r>
      <rPr>
        <sz val="12"/>
        <color theme="1"/>
        <rFont val="Times New Roman"/>
        <charset val="134"/>
      </rPr>
      <t>GB/T2423.38-2021</t>
    </r>
    <r>
      <rPr>
        <sz val="12"/>
        <color theme="1"/>
        <rFont val="宋体"/>
        <charset val="134"/>
      </rPr>
      <t>标准要求，其：试验后样品无进水，防水等级达到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标准要求：试验后样品外观完好无变形损坏，且无锈蚀、穿孔、裂纹、点蚀腐蚀及氧化现象；依据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标准要求，其：试验后样品外观完整、无变形损坏、零部件脱落现象，无异响，电气设备无异常，通电运行正常；依据</t>
    </r>
    <r>
      <rPr>
        <sz val="12"/>
        <color theme="1"/>
        <rFont val="Times New Roman"/>
        <charset val="134"/>
      </rPr>
      <t>GB/T2423.3-2016</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2423.55-2023</t>
    </r>
    <r>
      <rPr>
        <sz val="12"/>
        <color theme="1"/>
        <rFont val="宋体"/>
        <charset val="134"/>
      </rPr>
      <t>标准要求，其：试验后样品外观完整、无变形损坏、零部件脱落现象，无异响，通电运行正常；依据</t>
    </r>
    <r>
      <rPr>
        <sz val="12"/>
        <color theme="1"/>
        <rFont val="Times New Roman"/>
        <charset val="134"/>
      </rPr>
      <t>GB/T 2423.5-2019</t>
    </r>
    <r>
      <rPr>
        <sz val="12"/>
        <color theme="1"/>
        <rFont val="宋体"/>
        <charset val="134"/>
      </rPr>
      <t>标准要求，其：试验后样品外观完整、无变形损坏、零部件脱落现象，无异响；依据</t>
    </r>
    <r>
      <rPr>
        <sz val="12"/>
        <color theme="1"/>
        <rFont val="Times New Roman"/>
        <charset val="134"/>
      </rPr>
      <t>GB/T 2423.22-2012</t>
    </r>
    <r>
      <rPr>
        <sz val="12"/>
        <color theme="1"/>
        <rFont val="宋体"/>
        <charset val="134"/>
      </rPr>
      <t>标准要求，其：试验后样品外观完整、无变形损坏；依据</t>
    </r>
    <r>
      <rPr>
        <sz val="12"/>
        <color theme="1"/>
        <rFont val="Times New Roman"/>
        <charset val="134"/>
      </rPr>
      <t>GB/T2423.56-2023</t>
    </r>
    <r>
      <rPr>
        <sz val="12"/>
        <color theme="1"/>
        <rFont val="宋体"/>
        <charset val="134"/>
      </rPr>
      <t>标准要求，其：试验后样品外观完整、无变形损坏、零部件脱落现象，无异响的检测（试验）报告。【投标时提供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低温环境优品认证证书、②水位开关外壳防护等级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240h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240h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标准，提供吸合开关及控制柜具有满足</t>
    </r>
    <r>
      <rPr>
        <sz val="12"/>
        <color theme="1"/>
        <rFont val="Times New Roman"/>
        <charset val="134"/>
      </rPr>
      <t>GB/T5080.7-1986</t>
    </r>
    <r>
      <rPr>
        <sz val="12"/>
        <color theme="1"/>
        <rFont val="宋体"/>
        <charset val="134"/>
      </rPr>
      <t>标准要求，其：吸合开关进行平均无故障时间（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≥83.4</t>
    </r>
    <r>
      <rPr>
        <sz val="12"/>
        <color theme="1"/>
        <rFont val="宋体"/>
        <charset val="134"/>
      </rPr>
      <t>小时（测试过程中，设备运行</t>
    </r>
    <r>
      <rPr>
        <sz val="12"/>
        <color theme="1"/>
        <rFont val="Times New Roman"/>
        <charset val="134"/>
      </rPr>
      <t>≥ 10</t>
    </r>
    <r>
      <rPr>
        <sz val="12"/>
        <color theme="1"/>
        <rFont val="宋体"/>
        <charset val="134"/>
      </rPr>
      <t>万次）；控制柜进行平均无故障时间（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≥61.25</t>
    </r>
    <r>
      <rPr>
        <sz val="12"/>
        <color theme="1"/>
        <rFont val="宋体"/>
        <charset val="134"/>
      </rPr>
      <t>小时（测试过程中，设备运行</t>
    </r>
    <r>
      <rPr>
        <sz val="12"/>
        <color theme="1"/>
        <rFont val="Times New Roman"/>
        <charset val="134"/>
      </rPr>
      <t>≥ 11</t>
    </r>
    <r>
      <rPr>
        <sz val="12"/>
        <color theme="1"/>
        <rFont val="宋体"/>
        <charset val="134"/>
      </rPr>
      <t>万次）的检测（试验）报告。【投标时提供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商用洗碗机：①水泵具有满足</t>
    </r>
    <r>
      <rPr>
        <sz val="12"/>
        <color theme="1"/>
        <rFont val="Times New Roman"/>
        <charset val="134"/>
      </rPr>
      <t>GB/T 4208-2017</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、三相异步电机具有满足</t>
    </r>
    <r>
      <rPr>
        <sz val="12"/>
        <color theme="1"/>
        <rFont val="Times New Roman"/>
        <charset val="134"/>
      </rPr>
      <t>GB/T 4942-2021</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、②水泵、电机、控制柜具有满足</t>
    </r>
    <r>
      <rPr>
        <sz val="12"/>
        <color theme="1"/>
        <rFont val="Times New Roman"/>
        <charset val="134"/>
      </rPr>
      <t>GB 4706.1-2005</t>
    </r>
    <r>
      <rPr>
        <sz val="12"/>
        <color theme="1"/>
        <rFont val="宋体"/>
        <charset val="134"/>
      </rPr>
      <t>、</t>
    </r>
    <r>
      <rPr>
        <sz val="12"/>
        <color theme="1"/>
        <rFont val="Times New Roman"/>
        <charset val="134"/>
      </rPr>
      <t>GB/T4208-2017</t>
    </r>
    <r>
      <rPr>
        <sz val="12"/>
        <color theme="1"/>
        <rFont val="宋体"/>
        <charset val="134"/>
      </rPr>
      <t>标准要求，其：通过对耐潮湿、泄漏电流和电气强度、结构这三项的检测，按</t>
    </r>
    <r>
      <rPr>
        <sz val="12"/>
        <color theme="1"/>
        <rFont val="Times New Roman"/>
        <charset val="134"/>
      </rPr>
      <t>IEC60529</t>
    </r>
    <r>
      <rPr>
        <sz val="12"/>
        <color theme="1"/>
        <rFont val="宋体"/>
        <charset val="134"/>
      </rPr>
      <t>有关要求，防水测试时水温保持在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，在外壳（基本绝缘）经受不小于</t>
    </r>
    <r>
      <rPr>
        <sz val="12"/>
        <color theme="1"/>
        <rFont val="Times New Roman"/>
        <charset val="134"/>
      </rPr>
      <t>1250V</t>
    </r>
    <r>
      <rPr>
        <sz val="12"/>
        <color theme="1"/>
        <rFont val="宋体"/>
        <charset val="134"/>
      </rPr>
      <t>电压下不击穿，且外壳（加强绝缘）经受不小于</t>
    </r>
    <r>
      <rPr>
        <sz val="12"/>
        <color theme="1"/>
        <rFont val="Times New Roman"/>
        <charset val="134"/>
      </rPr>
      <t>3000V</t>
    </r>
    <r>
      <rPr>
        <sz val="12"/>
        <color theme="1"/>
        <rFont val="宋体"/>
        <charset val="134"/>
      </rPr>
      <t>的电压下不击穿情况下：外壳防护等级达到</t>
    </r>
    <r>
      <rPr>
        <sz val="12"/>
        <color theme="1"/>
        <rFont val="Times New Roman"/>
        <charset val="134"/>
      </rPr>
      <t>IP69</t>
    </r>
    <r>
      <rPr>
        <sz val="12"/>
        <color theme="1"/>
        <rFont val="宋体"/>
        <charset val="134"/>
      </rPr>
      <t>；加热桶具有满足</t>
    </r>
    <r>
      <rPr>
        <sz val="12"/>
        <color theme="1"/>
        <rFont val="Times New Roman"/>
        <charset val="134"/>
      </rPr>
      <t>GB/T4208-2017</t>
    </r>
    <r>
      <rPr>
        <sz val="12"/>
        <color theme="1"/>
        <rFont val="宋体"/>
        <charset val="134"/>
      </rPr>
      <t>标准要求，其：直径</t>
    </r>
    <r>
      <rPr>
        <sz val="12"/>
        <color theme="1"/>
        <rFont val="Times New Roman"/>
        <charset val="134"/>
      </rPr>
      <t xml:space="preserve"> 1mm </t>
    </r>
    <r>
      <rPr>
        <sz val="12"/>
        <color theme="1"/>
        <rFont val="宋体"/>
        <charset val="134"/>
      </rPr>
      <t>测试探针无法探进样品内部，防尘测试后，拆开目视检查样品内部无进尘，测试后，拆开目视检查样品内部无进水，外壳防护等级达到</t>
    </r>
    <r>
      <rPr>
        <sz val="12"/>
        <color theme="1"/>
        <rFont val="Times New Roman"/>
        <charset val="134"/>
      </rPr>
      <t>IP69</t>
    </r>
    <r>
      <rPr>
        <sz val="12"/>
        <color theme="1"/>
        <rFont val="宋体"/>
        <charset val="134"/>
      </rPr>
      <t>；门磁开关具有满足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；电控箱成套设备具有满足</t>
    </r>
    <r>
      <rPr>
        <sz val="12"/>
        <color theme="1"/>
        <rFont val="Times New Roman"/>
        <charset val="134"/>
      </rPr>
      <t>GB/T 4208-2017</t>
    </r>
    <r>
      <rPr>
        <sz val="12"/>
        <color theme="1"/>
        <rFont val="宋体"/>
        <charset val="134"/>
      </rPr>
      <t>标准要求，且外壳防护等级达到</t>
    </r>
    <r>
      <rPr>
        <sz val="12"/>
        <color theme="1"/>
        <rFont val="Times New Roman"/>
        <charset val="134"/>
      </rPr>
      <t>IP69</t>
    </r>
    <r>
      <rPr>
        <sz val="12"/>
        <color theme="1"/>
        <rFont val="宋体"/>
        <charset val="134"/>
      </rPr>
      <t>；三相异步电机具有满足</t>
    </r>
    <r>
      <rPr>
        <sz val="12"/>
        <color theme="1"/>
        <rFont val="Times New Roman"/>
        <charset val="134"/>
      </rPr>
      <t>GB/T4942-2021</t>
    </r>
    <r>
      <rPr>
        <sz val="12"/>
        <color theme="1"/>
        <rFont val="宋体"/>
        <charset val="134"/>
      </rPr>
      <t>标准要求，且外壳防护等级达到</t>
    </r>
    <r>
      <rPr>
        <sz val="12"/>
        <color theme="1"/>
        <rFont val="Times New Roman"/>
        <charset val="134"/>
      </rPr>
      <t>IP69</t>
    </r>
    <r>
      <rPr>
        <sz val="12"/>
        <color theme="1"/>
        <rFont val="宋体"/>
        <charset val="134"/>
      </rPr>
      <t>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</si>
  <si>
    <r>
      <rPr>
        <sz val="12"/>
        <color theme="1"/>
        <rFont val="Times New Roman"/>
        <charset val="134"/>
      </rPr>
      <t>1</t>
    </r>
    <r>
      <rPr>
        <sz val="12"/>
        <color theme="1"/>
        <rFont val="宋体"/>
        <charset val="134"/>
      </rPr>
      <t>、</t>
    </r>
    <r>
      <rPr>
        <sz val="12"/>
        <color theme="1"/>
        <rFont val="Times New Roman"/>
        <charset val="134"/>
      </rPr>
      <t>1550*776*1409mm(±10%)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200(±10%)</t>
    </r>
    <r>
      <rPr>
        <sz val="12"/>
        <color theme="1"/>
        <rFont val="宋体"/>
        <charset val="134"/>
      </rPr>
      <t>，</t>
    </r>
    <r>
      <rPr>
        <sz val="12"/>
        <color theme="1"/>
        <rFont val="Times New Roman"/>
        <charset val="134"/>
      </rPr>
      <t>44.17KW/380V(±10%)</t>
    </r>
    <r>
      <rPr>
        <sz val="12"/>
        <color theme="1"/>
        <rFont val="宋体"/>
        <charset val="134"/>
      </rPr>
      <t>，整机采用</t>
    </r>
    <r>
      <rPr>
        <sz val="12"/>
        <color theme="1"/>
        <rFont val="Times New Roman"/>
        <charset val="134"/>
      </rPr>
      <t>304</t>
    </r>
    <r>
      <rPr>
        <sz val="12"/>
        <color theme="1"/>
        <rFont val="宋体"/>
        <charset val="134"/>
      </rPr>
      <t>不锈钢板</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商用洗碗机：①水泵、三相异步电机具有满足产品外壳防护等级认证证书，且产品外壳防护等级为：</t>
    </r>
    <r>
      <rPr>
        <sz val="12"/>
        <color theme="1"/>
        <rFont val="Times New Roman"/>
        <charset val="134"/>
      </rPr>
      <t>IP69</t>
    </r>
    <r>
      <rPr>
        <sz val="12"/>
        <color theme="1"/>
        <rFont val="宋体"/>
        <charset val="134"/>
      </rPr>
      <t>、②具有满足低碳产品认证证书、③门磁开关具有满足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t>
    </r>
    <r>
      <rPr>
        <sz val="12"/>
        <color theme="1"/>
        <rFont val="Times New Roman"/>
        <charset val="134"/>
      </rPr>
      <t>℃</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，电机、水泵依据</t>
    </r>
    <r>
      <rPr>
        <sz val="12"/>
        <color theme="1"/>
        <rFont val="Times New Roman"/>
        <charset val="134"/>
      </rPr>
      <t>GB/T 12350-2022</t>
    </r>
    <r>
      <rPr>
        <sz val="12"/>
        <color theme="1"/>
        <rFont val="宋体"/>
        <charset val="134"/>
      </rPr>
      <t>标准要求，其：绝缘电阻和电气强度、工作温度下的泄漏电流等方面均检测合格，提供水位控制器具有满足</t>
    </r>
    <r>
      <rPr>
        <sz val="12"/>
        <color theme="1"/>
        <rFont val="Times New Roman"/>
        <charset val="134"/>
      </rPr>
      <t>GB/T 4208-2017</t>
    </r>
    <r>
      <rPr>
        <sz val="12"/>
        <color theme="1"/>
        <rFont val="宋体"/>
        <charset val="134"/>
      </rPr>
      <t>、</t>
    </r>
    <r>
      <rPr>
        <sz val="12"/>
        <color theme="1"/>
        <rFont val="Times New Roman"/>
        <charset val="134"/>
      </rPr>
      <t>GB/T 2423.1-2008</t>
    </r>
    <r>
      <rPr>
        <sz val="12"/>
        <color theme="1"/>
        <rFont val="宋体"/>
        <charset val="134"/>
      </rPr>
      <t>、</t>
    </r>
    <r>
      <rPr>
        <sz val="12"/>
        <color theme="1"/>
        <rFont val="Times New Roman"/>
        <charset val="134"/>
      </rPr>
      <t>GB/T2423.2-2008</t>
    </r>
    <r>
      <rPr>
        <sz val="12"/>
        <color theme="1"/>
        <rFont val="宋体"/>
        <charset val="134"/>
      </rPr>
      <t>、</t>
    </r>
    <r>
      <rPr>
        <sz val="12"/>
        <color theme="1"/>
        <rFont val="Times New Roman"/>
        <charset val="134"/>
      </rPr>
      <t>GB/T10125-2021</t>
    </r>
    <r>
      <rPr>
        <sz val="12"/>
        <color theme="1"/>
        <rFont val="宋体"/>
        <charset val="134"/>
      </rPr>
      <t>、</t>
    </r>
    <r>
      <rPr>
        <sz val="12"/>
        <color theme="1"/>
        <rFont val="Times New Roman"/>
        <charset val="134"/>
      </rPr>
      <t>JB/T 9536-2013</t>
    </r>
    <r>
      <rPr>
        <sz val="12"/>
        <color theme="1"/>
        <rFont val="宋体"/>
        <charset val="134"/>
      </rPr>
      <t>、</t>
    </r>
    <r>
      <rPr>
        <sz val="12"/>
        <color theme="1"/>
        <rFont val="Times New Roman"/>
        <charset val="134"/>
      </rPr>
      <t>GB/T 5080.7-1986</t>
    </r>
    <r>
      <rPr>
        <sz val="12"/>
        <color theme="1"/>
        <rFont val="宋体"/>
        <charset val="134"/>
      </rPr>
      <t>标准要求，其：外壳防护等级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≥210h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≥210h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低温环境优品认证证书、②具有满足碳足迹认证证书、③依据</t>
    </r>
    <r>
      <rPr>
        <sz val="12"/>
        <color theme="1"/>
        <rFont val="Times New Roman"/>
        <charset val="134"/>
      </rPr>
      <t>GB/T2423.4-2008</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标准要求，其：试验后样品外观应完好无变形损坏，且无脆化、锈蚀、穿孔、裂纹点蚀腐蚀及氧化现象；依据</t>
    </r>
    <r>
      <rPr>
        <sz val="12"/>
        <color theme="1"/>
        <rFont val="Times New Roman"/>
        <charset val="134"/>
      </rPr>
      <t>GB/T2423.38-2021</t>
    </r>
    <r>
      <rPr>
        <sz val="12"/>
        <color theme="1"/>
        <rFont val="宋体"/>
        <charset val="134"/>
      </rPr>
      <t>标准要求，其：试验后样品内部无进水，通电工作无异常，防水等级达到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标准要求：试验后样品外观完好无变形损坏，且无脆化、锈蚀、穿孔、裂纹、点蚀腐蚀及氧化现象，机械强度应正常</t>
    </r>
    <r>
      <rPr>
        <sz val="12"/>
        <color theme="1"/>
        <rFont val="Times New Roman"/>
        <charset val="134"/>
      </rPr>
      <t>,</t>
    </r>
    <r>
      <rPr>
        <sz val="12"/>
        <color theme="1"/>
        <rFont val="宋体"/>
        <charset val="134"/>
      </rPr>
      <t>无物理、绝缘、机械故障；依据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</si>
  <si>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 xml:space="preserve">60KW(±10%) </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</si>
  <si>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60KW(±10%)                                                               3</t>
    </r>
    <r>
      <rPr>
        <sz val="12"/>
        <color theme="1"/>
        <rFont val="宋体"/>
        <charset val="134"/>
      </rPr>
      <t>、</t>
    </r>
    <r>
      <rPr>
        <sz val="12"/>
        <color theme="1"/>
        <rFont val="Times New Roman"/>
        <charset val="134"/>
      </rPr>
      <t>▲</t>
    </r>
    <r>
      <rPr>
        <sz val="12"/>
        <color theme="1"/>
        <rFont val="宋体"/>
        <charset val="134"/>
      </rPr>
      <t>商用洗碗机：①洗碗机水位开关取得</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标准高</t>
    </r>
    <r>
      <rPr>
        <sz val="12"/>
        <color theme="1"/>
        <rFont val="Times New Roman"/>
        <charset val="134"/>
      </rPr>
      <t>/</t>
    </r>
    <r>
      <rPr>
        <sz val="12"/>
        <color theme="1"/>
        <rFont val="宋体"/>
        <charset val="134"/>
      </rPr>
      <t>低温环境优品认证证书；②洗碗机机身不锈钢依据</t>
    </r>
    <r>
      <rPr>
        <sz val="12"/>
        <color theme="1"/>
        <rFont val="Times New Roman"/>
        <charset val="134"/>
      </rPr>
      <t>GB/T 11170-2008</t>
    </r>
    <r>
      <rPr>
        <sz val="12"/>
        <color theme="1"/>
        <rFont val="宋体"/>
        <charset val="134"/>
      </rPr>
      <t>、</t>
    </r>
    <r>
      <rPr>
        <sz val="12"/>
        <color theme="1"/>
        <rFont val="Times New Roman"/>
        <charset val="134"/>
      </rPr>
      <t>SN/T2718-2010</t>
    </r>
    <r>
      <rPr>
        <sz val="12"/>
        <color theme="1"/>
        <rFont val="宋体"/>
        <charset val="134"/>
      </rPr>
      <t>、</t>
    </r>
    <r>
      <rPr>
        <sz val="12"/>
        <color theme="1"/>
        <rFont val="Times New Roman"/>
        <charset val="134"/>
      </rPr>
      <t>GB/T20123-2006</t>
    </r>
    <r>
      <rPr>
        <sz val="12"/>
        <color theme="1"/>
        <rFont val="宋体"/>
        <charset val="134"/>
      </rPr>
      <t>、</t>
    </r>
    <r>
      <rPr>
        <sz val="12"/>
        <color theme="1"/>
        <rFont val="Times New Roman"/>
        <charset val="134"/>
      </rPr>
      <t xml:space="preserve"> GB/T 228.1-2021</t>
    </r>
    <r>
      <rPr>
        <sz val="12"/>
        <color theme="1"/>
        <rFont val="宋体"/>
        <charset val="134"/>
      </rPr>
      <t>标准检验，检测结果符合</t>
    </r>
    <r>
      <rPr>
        <sz val="12"/>
        <color theme="1"/>
        <rFont val="Times New Roman"/>
        <charset val="134"/>
      </rPr>
      <t>GB/T3280-2015</t>
    </r>
    <r>
      <rPr>
        <sz val="12"/>
        <color theme="1"/>
        <rFont val="宋体"/>
        <charset val="134"/>
      </rPr>
      <t>《不锈钢冷轧钢板和钢带》判定标准，其抗拉强度</t>
    </r>
    <r>
      <rPr>
        <sz val="12"/>
        <color theme="1"/>
        <rFont val="Times New Roman"/>
        <charset val="134"/>
      </rPr>
      <t>Rm≥680MPa</t>
    </r>
    <r>
      <rPr>
        <sz val="12"/>
        <color theme="1"/>
        <rFont val="宋体"/>
        <charset val="134"/>
      </rPr>
      <t>、塑性延伸强度</t>
    </r>
    <r>
      <rPr>
        <sz val="12"/>
        <color theme="1"/>
        <rFont val="Times New Roman"/>
        <charset val="134"/>
      </rPr>
      <t>Rp0.2≥250MPa</t>
    </r>
    <r>
      <rPr>
        <sz val="12"/>
        <color theme="1"/>
        <rFont val="宋体"/>
        <charset val="134"/>
      </rPr>
      <t>、断后伸长率</t>
    </r>
    <r>
      <rPr>
        <sz val="12"/>
        <color theme="1"/>
        <rFont val="Times New Roman"/>
        <charset val="134"/>
      </rPr>
      <t>A≥50%</t>
    </r>
    <r>
      <rPr>
        <sz val="12"/>
        <color theme="1"/>
        <rFont val="宋体"/>
        <charset val="134"/>
      </rPr>
      <t>，通过</t>
    </r>
    <r>
      <rPr>
        <sz val="12"/>
        <color theme="1"/>
        <rFont val="Times New Roman"/>
        <charset val="134"/>
      </rPr>
      <t>GB/T10125-2021</t>
    </r>
    <r>
      <rPr>
        <sz val="12"/>
        <color theme="1"/>
        <rFont val="宋体"/>
        <charset val="134"/>
      </rPr>
      <t>标准不低于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级；③洗碗机水位开关符合标准</t>
    </r>
    <r>
      <rPr>
        <sz val="12"/>
        <color theme="1"/>
        <rFont val="Times New Roman"/>
        <charset val="134"/>
      </rPr>
      <t>GB/T 2423.22-2012</t>
    </r>
    <r>
      <rPr>
        <sz val="12"/>
        <color theme="1"/>
        <rFont val="宋体"/>
        <charset val="134"/>
      </rPr>
      <t>，对样品进行快速温变环境下的测试，分别采用低温低于</t>
    </r>
    <r>
      <rPr>
        <sz val="12"/>
        <color theme="1"/>
        <rFont val="Times New Roman"/>
        <charset val="134"/>
      </rPr>
      <t>-40℃/</t>
    </r>
    <r>
      <rPr>
        <sz val="12"/>
        <color theme="1"/>
        <rFont val="宋体"/>
        <charset val="134"/>
      </rPr>
      <t>高温高于</t>
    </r>
    <r>
      <rPr>
        <sz val="12"/>
        <color theme="1"/>
        <rFont val="Times New Roman"/>
        <charset val="134"/>
      </rPr>
      <t>140℃</t>
    </r>
    <r>
      <rPr>
        <sz val="12"/>
        <color theme="1"/>
        <rFont val="宋体"/>
        <charset val="134"/>
      </rPr>
      <t>，温变速率不低于</t>
    </r>
    <r>
      <rPr>
        <sz val="12"/>
        <color theme="1"/>
        <rFont val="Times New Roman"/>
        <charset val="134"/>
      </rPr>
      <t>15℃/min</t>
    </r>
    <r>
      <rPr>
        <sz val="12"/>
        <color theme="1"/>
        <rFont val="宋体"/>
        <charset val="134"/>
      </rPr>
      <t>，试验不低于</t>
    </r>
    <r>
      <rPr>
        <sz val="12"/>
        <color theme="1"/>
        <rFont val="Times New Roman"/>
        <charset val="134"/>
      </rPr>
      <t>20</t>
    </r>
    <r>
      <rPr>
        <sz val="12"/>
        <color theme="1"/>
        <rFont val="宋体"/>
        <charset val="134"/>
      </rPr>
      <t>个循环，持续不低于</t>
    </r>
    <r>
      <rPr>
        <sz val="12"/>
        <color theme="1"/>
        <rFont val="Times New Roman"/>
        <charset val="134"/>
      </rPr>
      <t>48</t>
    </r>
    <r>
      <rPr>
        <sz val="12"/>
        <color theme="1"/>
        <rFont val="宋体"/>
        <charset val="134"/>
      </rPr>
      <t>小时后，样品表面无明显变化；</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商用洗碗机：①洗碗机电控箱取得</t>
    </r>
    <r>
      <rPr>
        <sz val="12"/>
        <color theme="1"/>
        <rFont val="Times New Roman"/>
        <charset val="134"/>
      </rPr>
      <t>GB/T 10125-2021</t>
    </r>
    <r>
      <rPr>
        <sz val="12"/>
        <color theme="1"/>
        <rFont val="宋体"/>
        <charset val="134"/>
      </rPr>
      <t>、</t>
    </r>
    <r>
      <rPr>
        <sz val="12"/>
        <color theme="1"/>
        <rFont val="Times New Roman"/>
        <charset val="134"/>
      </rPr>
      <t>QB/T 3827-1999</t>
    </r>
    <r>
      <rPr>
        <sz val="12"/>
        <color theme="1"/>
        <rFont val="宋体"/>
        <charset val="134"/>
      </rPr>
      <t>、</t>
    </r>
    <r>
      <rPr>
        <sz val="12"/>
        <color theme="1"/>
        <rFont val="Times New Roman"/>
        <charset val="134"/>
      </rPr>
      <t>QB/T 3832-1999</t>
    </r>
    <r>
      <rPr>
        <sz val="12"/>
        <color theme="1"/>
        <rFont val="宋体"/>
        <charset val="134"/>
      </rPr>
      <t>标准产品防腐蚀等级认证证书，防腐蚀性能评级：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②洗碗机输送带</t>
    </r>
    <r>
      <rPr>
        <sz val="12"/>
        <color theme="1"/>
        <rFont val="Times New Roman"/>
        <charset val="134"/>
      </rPr>
      <t>(</t>
    </r>
    <r>
      <rPr>
        <sz val="12"/>
        <color theme="1"/>
        <rFont val="宋体"/>
        <charset val="134"/>
      </rPr>
      <t>拔齿</t>
    </r>
    <r>
      <rPr>
        <sz val="12"/>
        <color theme="1"/>
        <rFont val="Times New Roman"/>
        <charset val="134"/>
      </rPr>
      <t>)</t>
    </r>
    <r>
      <rPr>
        <sz val="12"/>
        <color theme="1"/>
        <rFont val="宋体"/>
        <charset val="134"/>
      </rPr>
      <t>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60±3℃/8h</t>
    </r>
    <r>
      <rPr>
        <sz val="12"/>
        <color theme="1"/>
        <rFont val="宋体"/>
        <charset val="134"/>
      </rPr>
      <t>，冷凝</t>
    </r>
    <r>
      <rPr>
        <sz val="12"/>
        <color theme="1"/>
        <rFont val="Times New Roman"/>
        <charset val="134"/>
      </rPr>
      <t>50±3℃/4h</t>
    </r>
    <r>
      <rPr>
        <sz val="12"/>
        <color theme="1"/>
        <rFont val="宋体"/>
        <charset val="134"/>
      </rPr>
      <t>，作用下持续测试</t>
    </r>
    <r>
      <rPr>
        <sz val="12"/>
        <color theme="1"/>
        <rFont val="Times New Roman"/>
        <charset val="134"/>
      </rPr>
      <t>≥210</t>
    </r>
    <r>
      <rPr>
        <sz val="12"/>
        <color theme="1"/>
        <rFont val="宋体"/>
        <charset val="134"/>
      </rPr>
      <t>小时，测试结果外观无裂纹无气泡，符合产品老化测试；依据</t>
    </r>
    <r>
      <rPr>
        <sz val="12"/>
        <color theme="1"/>
        <rFont val="Times New Roman"/>
        <charset val="134"/>
      </rPr>
      <t>GB/T9341-2008</t>
    </r>
    <r>
      <rPr>
        <sz val="12"/>
        <color theme="1"/>
        <rFont val="宋体"/>
        <charset val="134"/>
      </rPr>
      <t>弯曲性能试验，样品弯曲强度</t>
    </r>
    <r>
      <rPr>
        <sz val="12"/>
        <color theme="1"/>
        <rFont val="Times New Roman"/>
        <charset val="134"/>
      </rPr>
      <t>≥70MPa,</t>
    </r>
    <r>
      <rPr>
        <sz val="12"/>
        <color theme="1"/>
        <rFont val="宋体"/>
        <charset val="134"/>
      </rPr>
      <t>弯曲模量</t>
    </r>
    <r>
      <rPr>
        <sz val="12"/>
        <color theme="1"/>
        <rFont val="Times New Roman"/>
        <charset val="134"/>
      </rPr>
      <t>≥1400MPa</t>
    </r>
    <r>
      <rPr>
        <sz val="12"/>
        <color theme="1"/>
        <rFont val="宋体"/>
        <charset val="134"/>
      </rPr>
      <t>，符合传送带产品性能需求；依据</t>
    </r>
    <r>
      <rPr>
        <sz val="12"/>
        <color theme="1"/>
        <rFont val="Times New Roman"/>
        <charset val="134"/>
      </rPr>
      <t>GB/T1634.1-2019</t>
    </r>
    <r>
      <rPr>
        <sz val="12"/>
        <color theme="1"/>
        <rFont val="宋体"/>
        <charset val="134"/>
      </rPr>
      <t>、</t>
    </r>
    <r>
      <rPr>
        <sz val="12"/>
        <color theme="1"/>
        <rFont val="Times New Roman"/>
        <charset val="134"/>
      </rPr>
      <t>GB/T1634.2-2019</t>
    </r>
    <r>
      <rPr>
        <sz val="12"/>
        <color theme="1"/>
        <rFont val="宋体"/>
        <charset val="134"/>
      </rPr>
      <t>进行塑料负荷变形温度试验，产品原材料制样后在升温速度</t>
    </r>
    <r>
      <rPr>
        <sz val="12"/>
        <color theme="1"/>
        <rFont val="Times New Roman"/>
        <charset val="134"/>
      </rPr>
      <t>120℃/h</t>
    </r>
    <r>
      <rPr>
        <sz val="12"/>
        <color theme="1"/>
        <rFont val="宋体"/>
        <charset val="134"/>
      </rPr>
      <t>，弯曲应力</t>
    </r>
    <r>
      <rPr>
        <sz val="12"/>
        <color theme="1"/>
        <rFont val="Times New Roman"/>
        <charset val="134"/>
      </rPr>
      <t>0.45MPa</t>
    </r>
    <r>
      <rPr>
        <sz val="12"/>
        <color theme="1"/>
        <rFont val="宋体"/>
        <charset val="134"/>
      </rPr>
      <t>作用下，测试结果平均值＞</t>
    </r>
    <r>
      <rPr>
        <sz val="12"/>
        <color theme="1"/>
        <rFont val="Times New Roman"/>
        <charset val="134"/>
      </rPr>
      <t>120℃</t>
    </r>
    <r>
      <rPr>
        <sz val="12"/>
        <color theme="1"/>
        <rFont val="宋体"/>
        <charset val="134"/>
      </rPr>
      <t>，符合洗碗机高温环境使用；③洗碗机电磁阀、洗碗机水位开关、洗碗机门板卷簧、洗碗机发热管在试验箱温湿度：</t>
    </r>
    <r>
      <rPr>
        <sz val="12"/>
        <color theme="1"/>
        <rFont val="Times New Roman"/>
        <charset val="134"/>
      </rPr>
      <t>35°C, 95% RH</t>
    </r>
    <r>
      <rPr>
        <sz val="12"/>
        <color theme="1"/>
        <rFont val="宋体"/>
        <charset val="134"/>
      </rPr>
      <t>，盐水浓度：（</t>
    </r>
    <r>
      <rPr>
        <sz val="12"/>
        <color theme="1"/>
        <rFont val="Times New Roman"/>
        <charset val="134"/>
      </rPr>
      <t>50±5</t>
    </r>
    <r>
      <rPr>
        <sz val="12"/>
        <color theme="1"/>
        <rFont val="宋体"/>
        <charset val="134"/>
      </rPr>
      <t>）</t>
    </r>
    <r>
      <rPr>
        <sz val="12"/>
        <color theme="1"/>
        <rFont val="Times New Roman"/>
        <charset val="134"/>
      </rPr>
      <t>g/L (NaCl)</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25℃</t>
    </r>
    <r>
      <rPr>
        <sz val="12"/>
        <color theme="1"/>
        <rFont val="宋体"/>
        <charset val="134"/>
      </rPr>
      <t>）：</t>
    </r>
    <r>
      <rPr>
        <sz val="12"/>
        <color theme="1"/>
        <rFont val="Times New Roman"/>
        <charset val="134"/>
      </rPr>
      <t>6.5~7.2</t>
    </r>
    <r>
      <rPr>
        <sz val="12"/>
        <color theme="1"/>
        <rFont val="宋体"/>
        <charset val="134"/>
      </rPr>
      <t>环境下，依据</t>
    </r>
    <r>
      <rPr>
        <sz val="12"/>
        <color theme="1"/>
        <rFont val="Times New Roman"/>
        <charset val="134"/>
      </rPr>
      <t>GB/T 10125-2021</t>
    </r>
    <r>
      <rPr>
        <sz val="12"/>
        <color theme="1"/>
        <rFont val="宋体"/>
        <charset val="134"/>
      </rPr>
      <t>《</t>
    </r>
    <r>
      <rPr>
        <sz val="12"/>
        <color theme="1"/>
        <rFont val="Times New Roman"/>
        <charset val="134"/>
      </rPr>
      <t xml:space="preserve"> </t>
    </r>
    <r>
      <rPr>
        <sz val="12"/>
        <color theme="1"/>
        <rFont val="宋体"/>
        <charset val="134"/>
      </rPr>
      <t>人造气氛腐蚀试验盐雾试验》通过不低于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商用洗碗机：①洗碗机发热管、洗碗机门磁开关满足</t>
    </r>
    <r>
      <rPr>
        <sz val="12"/>
        <color theme="1"/>
        <rFont val="Times New Roman"/>
        <charset val="134"/>
      </rPr>
      <t xml:space="preserve">GB/T 4208-2017 </t>
    </r>
    <r>
      <rPr>
        <sz val="12"/>
        <color theme="1"/>
        <rFont val="宋体"/>
        <charset val="134"/>
      </rPr>
      <t>标准的产品防水等级认证证书，防水等级</t>
    </r>
    <r>
      <rPr>
        <sz val="12"/>
        <color theme="1"/>
        <rFont val="Times New Roman"/>
        <charset val="134"/>
      </rPr>
      <t xml:space="preserve"> IPX9 </t>
    </r>
    <r>
      <rPr>
        <sz val="12"/>
        <color theme="1"/>
        <rFont val="宋体"/>
        <charset val="134"/>
      </rPr>
      <t>，②洗碗机电机符合</t>
    </r>
    <r>
      <rPr>
        <sz val="12"/>
        <color theme="1"/>
        <rFont val="Times New Roman"/>
        <charset val="134"/>
      </rPr>
      <t xml:space="preserve"> GB/T 4942-2021 IP69</t>
    </r>
    <r>
      <rPr>
        <sz val="12"/>
        <color theme="1"/>
        <rFont val="宋体"/>
        <charset val="134"/>
      </rPr>
      <t>试验检测结果，依据</t>
    </r>
    <r>
      <rPr>
        <sz val="12"/>
        <color theme="1"/>
        <rFont val="Times New Roman"/>
        <charset val="134"/>
      </rPr>
      <t>GB/T 12350-2022</t>
    </r>
    <r>
      <rPr>
        <sz val="12"/>
        <color theme="1"/>
        <rFont val="宋体"/>
        <charset val="134"/>
      </rPr>
      <t>《小功率电动机的安全要求》标准，对电磁干扰抗扰度：静电放电抗扰度、电快速瞬变脉冲群抗扰度、浪涌</t>
    </r>
    <r>
      <rPr>
        <sz val="12"/>
        <color theme="1"/>
        <rFont val="Times New Roman"/>
        <charset val="134"/>
      </rPr>
      <t>(</t>
    </r>
    <r>
      <rPr>
        <sz val="12"/>
        <color theme="1"/>
        <rFont val="宋体"/>
        <charset val="134"/>
      </rPr>
      <t>冲击</t>
    </r>
    <r>
      <rPr>
        <sz val="12"/>
        <color theme="1"/>
        <rFont val="Times New Roman"/>
        <charset val="134"/>
      </rPr>
      <t>)</t>
    </r>
    <r>
      <rPr>
        <sz val="12"/>
        <color theme="1"/>
        <rFont val="宋体"/>
        <charset val="134"/>
      </rPr>
      <t>抗扰度进行检测，符合</t>
    </r>
    <r>
      <rPr>
        <sz val="12"/>
        <color theme="1"/>
        <rFont val="Times New Roman"/>
        <charset val="134"/>
      </rPr>
      <t>GB/T 17626.2-2018</t>
    </r>
    <r>
      <rPr>
        <sz val="12"/>
        <color theme="1"/>
        <rFont val="宋体"/>
        <charset val="134"/>
      </rPr>
      <t>、</t>
    </r>
    <r>
      <rPr>
        <sz val="12"/>
        <color theme="1"/>
        <rFont val="Times New Roman"/>
        <charset val="134"/>
      </rPr>
      <t>GB/T 17626.4-2018</t>
    </r>
    <r>
      <rPr>
        <sz val="12"/>
        <color theme="1"/>
        <rFont val="宋体"/>
        <charset val="134"/>
      </rPr>
      <t>、</t>
    </r>
    <r>
      <rPr>
        <sz val="12"/>
        <color theme="1"/>
        <rFont val="Times New Roman"/>
        <charset val="134"/>
      </rPr>
      <t>GB/T 17626.5-2019</t>
    </r>
    <r>
      <rPr>
        <sz val="12"/>
        <color theme="1"/>
        <rFont val="宋体"/>
        <charset val="134"/>
      </rPr>
      <t>测试标准，测试合格。</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</si>
  <si>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t>收污台柜连车</t>
  </si>
  <si>
    <r>
      <rPr>
        <sz val="12"/>
        <color theme="1"/>
        <rFont val="Times New Roman"/>
        <charset val="134"/>
      </rPr>
      <t>1</t>
    </r>
    <r>
      <rPr>
        <sz val="12"/>
        <color theme="1"/>
        <rFont val="宋体"/>
        <charset val="134"/>
      </rPr>
      <t>、</t>
    </r>
    <r>
      <rPr>
        <sz val="12"/>
        <color theme="1"/>
        <rFont val="Times New Roman"/>
        <charset val="134"/>
      </rPr>
      <t>1300*650*900mm(±10%)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，配活动塑料垃圾桶车</t>
    </r>
  </si>
  <si>
    <t>双层斩台工作台</t>
  </si>
  <si>
    <r>
      <rPr>
        <sz val="12"/>
        <color theme="1"/>
        <rFont val="Times New Roman"/>
        <charset val="134"/>
      </rPr>
      <t>1</t>
    </r>
    <r>
      <rPr>
        <sz val="12"/>
        <color theme="1"/>
        <rFont val="宋体"/>
        <charset val="134"/>
      </rPr>
      <t>、</t>
    </r>
    <r>
      <rPr>
        <sz val="12"/>
        <color theme="1"/>
        <rFont val="Times New Roman"/>
        <charset val="134"/>
      </rPr>
      <t>2000*1050*810mm(±10%)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</si>
  <si>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</si>
  <si>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</si>
  <si>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</si>
  <si>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1150*760*810mm(±10%)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</si>
  <si>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</si>
  <si>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</si>
  <si>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1300*760*810mm(±10%)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</si>
  <si>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</si>
  <si>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</si>
  <si>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</si>
  <si>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1450*900*810mm(±10%)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</si>
  <si>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1480*760*810mm(±10%)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</si>
  <si>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1500*1050*810mm(±10%)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</si>
  <si>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</si>
  <si>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</si>
  <si>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</si>
  <si>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</si>
  <si>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1600*800*810mm(±10%)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</si>
  <si>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</si>
  <si>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</si>
  <si>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</si>
  <si>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</si>
  <si>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2200*600*810mm(±10%)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</si>
  <si>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400*760*810mm(±10%)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</si>
  <si>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450*760*810mm(±10%)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</si>
  <si>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</si>
  <si>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</si>
  <si>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</si>
  <si>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650*1000*810mm(±10%)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</si>
  <si>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650*760*810mm(±10%)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</si>
  <si>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</si>
  <si>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</si>
  <si>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740*760*810mm(±10%)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</si>
  <si>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900*500*810mm(±10%)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</si>
  <si>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900*760*810mm(±10%)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夹板支撑并覆防潮膜，层板厚</t>
    </r>
    <r>
      <rPr>
        <sz val="12"/>
        <color theme="1"/>
        <rFont val="Times New Roman"/>
        <charset val="134"/>
      </rPr>
      <t>0.9mm(±0.1mm)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</si>
  <si>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双规格绞切肉机</t>
  </si>
  <si>
    <r>
      <rPr>
        <sz val="12"/>
        <color theme="1"/>
        <rFont val="Times New Roman"/>
        <charset val="134"/>
      </rPr>
      <t>1</t>
    </r>
    <r>
      <rPr>
        <sz val="12"/>
        <color theme="1"/>
        <rFont val="宋体"/>
        <charset val="134"/>
      </rPr>
      <t>、</t>
    </r>
    <r>
      <rPr>
        <sz val="12"/>
        <color theme="1"/>
        <rFont val="Times New Roman"/>
        <charset val="134"/>
      </rPr>
      <t>705*465*780mm(±10%)                      2</t>
    </r>
    <r>
      <rPr>
        <sz val="12"/>
        <color theme="1"/>
        <rFont val="宋体"/>
        <charset val="134"/>
      </rPr>
      <t>、产量可达</t>
    </r>
    <r>
      <rPr>
        <sz val="12"/>
        <color theme="1"/>
        <rFont val="Times New Roman"/>
        <charset val="134"/>
      </rPr>
      <t>500KG/HR(±10%)</t>
    </r>
    <r>
      <rPr>
        <sz val="12"/>
        <color theme="1"/>
        <rFont val="宋体"/>
        <charset val="134"/>
      </rPr>
      <t>。功率：</t>
    </r>
    <r>
      <rPr>
        <sz val="12"/>
        <color theme="1"/>
        <rFont val="Times New Roman"/>
        <charset val="134"/>
      </rPr>
      <t>1.5KW/220V(±10%)</t>
    </r>
    <r>
      <rPr>
        <sz val="12"/>
        <color theme="1"/>
        <rFont val="宋体"/>
        <charset val="134"/>
      </rPr>
      <t>，切片厚度</t>
    </r>
    <r>
      <rPr>
        <sz val="12"/>
        <color theme="1"/>
        <rFont val="Times New Roman"/>
        <charset val="134"/>
      </rPr>
      <t>3.5mm</t>
    </r>
  </si>
  <si>
    <t>双门保洁柜</t>
  </si>
  <si>
    <r>
      <rPr>
        <sz val="12"/>
        <color theme="1"/>
        <rFont val="Times New Roman"/>
        <charset val="134"/>
      </rPr>
      <t>1</t>
    </r>
    <r>
      <rPr>
        <sz val="12"/>
        <color theme="1"/>
        <rFont val="宋体"/>
        <charset val="134"/>
      </rPr>
      <t>、</t>
    </r>
    <r>
      <rPr>
        <sz val="12"/>
        <color theme="1"/>
        <rFont val="Times New Roman"/>
        <charset val="134"/>
      </rPr>
      <t>1155*480*1860mm(±10%)                             2</t>
    </r>
    <r>
      <rPr>
        <sz val="12"/>
        <color theme="1"/>
        <rFont val="宋体"/>
        <charset val="134"/>
      </rPr>
      <t>、采用热风循环，功率</t>
    </r>
    <r>
      <rPr>
        <sz val="12"/>
        <color theme="1"/>
        <rFont val="Times New Roman"/>
        <charset val="134"/>
      </rPr>
      <t>1.72KW/220V(±10%)</t>
    </r>
  </si>
  <si>
    <t>双门餐具保洁柜（推车式）</t>
  </si>
  <si>
    <r>
      <rPr>
        <sz val="12"/>
        <color theme="1"/>
        <rFont val="Times New Roman"/>
        <charset val="134"/>
      </rPr>
      <t>1</t>
    </r>
    <r>
      <rPr>
        <sz val="12"/>
        <color theme="1"/>
        <rFont val="宋体"/>
        <charset val="134"/>
      </rPr>
      <t>、</t>
    </r>
    <r>
      <rPr>
        <sz val="12"/>
        <color theme="1"/>
        <rFont val="Times New Roman"/>
        <charset val="134"/>
      </rPr>
      <t>1470*830*1940mm(±10%)                  
2</t>
    </r>
    <r>
      <rPr>
        <sz val="12"/>
        <color theme="1"/>
        <rFont val="宋体"/>
        <charset val="134"/>
      </rPr>
      <t>、采用热风循环系统，功率</t>
    </r>
    <r>
      <rPr>
        <sz val="12"/>
        <color theme="1"/>
        <rFont val="Times New Roman"/>
        <charset val="134"/>
      </rPr>
      <t>4260W/220V(±10%)</t>
    </r>
    <r>
      <rPr>
        <sz val="12"/>
        <color theme="1"/>
        <rFont val="宋体"/>
        <charset val="134"/>
      </rPr>
      <t>，可放不同材质餐具</t>
    </r>
    <r>
      <rPr>
        <sz val="12"/>
        <color theme="1"/>
        <rFont val="Times New Roman"/>
        <charset val="134"/>
      </rPr>
      <t xml:space="preserve">                                               3</t>
    </r>
    <r>
      <rPr>
        <sz val="12"/>
        <color theme="1"/>
        <rFont val="宋体"/>
        <charset val="134"/>
      </rPr>
      <t>、智能高稳数码显示屏，带故障检测系统，风机延时功能，一键保温功能</t>
    </r>
  </si>
  <si>
    <r>
      <rPr>
        <sz val="12"/>
        <color theme="1"/>
        <rFont val="Times New Roman"/>
        <charset val="134"/>
      </rPr>
      <t>1</t>
    </r>
    <r>
      <rPr>
        <sz val="12"/>
        <color theme="1"/>
        <rFont val="宋体"/>
        <charset val="134"/>
      </rPr>
      <t>、</t>
    </r>
    <r>
      <rPr>
        <sz val="12"/>
        <color theme="1"/>
        <rFont val="Times New Roman"/>
        <charset val="134"/>
      </rPr>
      <t>1170*510*1900mm(±10%)                                       2</t>
    </r>
    <r>
      <rPr>
        <sz val="12"/>
        <color theme="1"/>
        <rFont val="宋体"/>
        <charset val="134"/>
      </rPr>
      <t>、采用热风循环，</t>
    </r>
    <r>
      <rPr>
        <sz val="12"/>
        <color theme="1"/>
        <rFont val="Times New Roman"/>
        <charset val="134"/>
      </rPr>
      <t>2.52KW/220V(±10%)</t>
    </r>
    <r>
      <rPr>
        <sz val="12"/>
        <color theme="1"/>
        <rFont val="宋体"/>
        <charset val="134"/>
      </rPr>
      <t>，可推车式</t>
    </r>
    <r>
      <rPr>
        <sz val="12"/>
        <color theme="1"/>
        <rFont val="Times New Roman"/>
        <charset val="134"/>
      </rPr>
      <t xml:space="preserve">                                        3</t>
    </r>
    <r>
      <rPr>
        <sz val="12"/>
        <color theme="1"/>
        <rFont val="宋体"/>
        <charset val="134"/>
      </rPr>
      <t>、设有可调温控器，可调定时器功能</t>
    </r>
  </si>
  <si>
    <t>双门高身高温雪柜</t>
  </si>
  <si>
    <r>
      <rPr>
        <sz val="12"/>
        <color theme="1"/>
        <rFont val="Times New Roman"/>
        <charset val="134"/>
      </rPr>
      <t>1</t>
    </r>
    <r>
      <rPr>
        <sz val="12"/>
        <color theme="1"/>
        <rFont val="宋体"/>
        <charset val="134"/>
      </rPr>
      <t>、</t>
    </r>
    <r>
      <rPr>
        <sz val="12"/>
        <color theme="1"/>
        <rFont val="Times New Roman"/>
        <charset val="134"/>
      </rPr>
      <t>670*770*1970mm(±10%)                   
2</t>
    </r>
    <r>
      <rPr>
        <sz val="12"/>
        <color theme="1"/>
        <rFont val="宋体"/>
        <charset val="134"/>
      </rPr>
      <t>、冷藏型，直冷</t>
    </r>
  </si>
  <si>
    <t>双门工具保洁柜</t>
  </si>
  <si>
    <r>
      <rPr>
        <sz val="12"/>
        <color theme="1"/>
        <rFont val="Times New Roman"/>
        <charset val="134"/>
      </rPr>
      <t>1</t>
    </r>
    <r>
      <rPr>
        <sz val="12"/>
        <color theme="1"/>
        <rFont val="宋体"/>
        <charset val="134"/>
      </rPr>
      <t>、</t>
    </r>
    <r>
      <rPr>
        <sz val="12"/>
        <color theme="1"/>
        <rFont val="Times New Roman"/>
        <charset val="134"/>
      </rPr>
      <t>1470*830*1940mm(±10%)                    2</t>
    </r>
    <r>
      <rPr>
        <sz val="12"/>
        <color theme="1"/>
        <rFont val="宋体"/>
        <charset val="134"/>
      </rPr>
      <t>、功率</t>
    </r>
    <r>
      <rPr>
        <sz val="12"/>
        <color theme="1"/>
        <rFont val="Times New Roman"/>
        <charset val="134"/>
      </rPr>
      <t>4.24KW/220V(±10%)</t>
    </r>
    <r>
      <rPr>
        <sz val="12"/>
        <color theme="1"/>
        <rFont val="宋体"/>
        <charset val="134"/>
      </rPr>
      <t>，可放大锅、大盆等</t>
    </r>
    <r>
      <rPr>
        <sz val="12"/>
        <color theme="1"/>
        <rFont val="Times New Roman"/>
        <charset val="134"/>
      </rPr>
      <t xml:space="preserve">                                                 3</t>
    </r>
    <r>
      <rPr>
        <sz val="12"/>
        <color theme="1"/>
        <rFont val="宋体"/>
        <charset val="134"/>
      </rPr>
      <t>、采用智能控制系统，调温、调时功能，热风循环系统，独立风道设计，最大可放直径</t>
    </r>
    <r>
      <rPr>
        <sz val="12"/>
        <color theme="1"/>
        <rFont val="Times New Roman"/>
        <charset val="134"/>
      </rPr>
      <t>600mm</t>
    </r>
    <r>
      <rPr>
        <sz val="12"/>
        <color theme="1"/>
        <rFont val="宋体"/>
        <charset val="134"/>
      </rPr>
      <t>的汤桶</t>
    </r>
  </si>
  <si>
    <t>双门晾胚柜</t>
  </si>
  <si>
    <r>
      <rPr>
        <sz val="12"/>
        <color theme="1"/>
        <rFont val="Times New Roman"/>
        <charset val="134"/>
      </rPr>
      <t>1</t>
    </r>
    <r>
      <rPr>
        <sz val="12"/>
        <color theme="1"/>
        <rFont val="宋体"/>
        <charset val="134"/>
      </rPr>
      <t>、</t>
    </r>
    <r>
      <rPr>
        <sz val="12"/>
        <color theme="1"/>
        <rFont val="Times New Roman"/>
        <charset val="134"/>
      </rPr>
      <t>1225*800*2080mm(±10%)                   
2</t>
    </r>
    <r>
      <rPr>
        <sz val="12"/>
        <color theme="1"/>
        <rFont val="宋体"/>
        <charset val="134"/>
      </rPr>
      <t>、冷藏型，玻璃门，风冷</t>
    </r>
  </si>
  <si>
    <t>双门麻辣烫展示柜</t>
  </si>
  <si>
    <r>
      <rPr>
        <sz val="12"/>
        <color theme="1"/>
        <rFont val="Times New Roman"/>
        <charset val="134"/>
      </rPr>
      <t>1</t>
    </r>
    <r>
      <rPr>
        <sz val="12"/>
        <color theme="1"/>
        <rFont val="宋体"/>
        <charset val="134"/>
      </rPr>
      <t>、</t>
    </r>
    <r>
      <rPr>
        <sz val="12"/>
        <color theme="1"/>
        <rFont val="Times New Roman"/>
        <charset val="134"/>
      </rPr>
      <t>1200*750*Hmm(±10%)                               2</t>
    </r>
    <r>
      <rPr>
        <sz val="12"/>
        <color theme="1"/>
        <rFont val="宋体"/>
        <charset val="134"/>
      </rPr>
      <t>、冷藏型，带玻璃门</t>
    </r>
  </si>
  <si>
    <t>双门平台高温雪柜</t>
  </si>
  <si>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、冷藏型，直冷</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</si>
  <si>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、冷藏型，直冷</t>
    </r>
  </si>
  <si>
    <t>双门平台雪柜</t>
  </si>
  <si>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、冷藏型，直冷</t>
    </r>
  </si>
  <si>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、冷藏型，直冷</t>
    </r>
  </si>
  <si>
    <t>双门消毒柜</t>
  </si>
  <si>
    <r>
      <rPr>
        <sz val="12"/>
        <color theme="1"/>
        <rFont val="Times New Roman"/>
        <charset val="134"/>
      </rPr>
      <t>1</t>
    </r>
    <r>
      <rPr>
        <sz val="12"/>
        <color theme="1"/>
        <rFont val="宋体"/>
        <charset val="134"/>
      </rPr>
      <t>、</t>
    </r>
    <r>
      <rPr>
        <sz val="12"/>
        <color theme="1"/>
        <rFont val="Times New Roman"/>
        <charset val="134"/>
      </rPr>
      <t>570*520*1900mm(±10%)                                                     2</t>
    </r>
    <r>
      <rPr>
        <sz val="12"/>
        <color theme="1"/>
        <rFont val="宋体"/>
        <charset val="134"/>
      </rPr>
      <t>、采用不锈钢柜身，臭氧</t>
    </r>
    <r>
      <rPr>
        <sz val="12"/>
        <color theme="1"/>
        <rFont val="Times New Roman"/>
        <charset val="134"/>
      </rPr>
      <t>+</t>
    </r>
    <r>
      <rPr>
        <sz val="12"/>
        <color theme="1"/>
        <rFont val="宋体"/>
        <charset val="134"/>
      </rPr>
      <t>高温双重消毒，容量</t>
    </r>
    <r>
      <rPr>
        <sz val="12"/>
        <color theme="1"/>
        <rFont val="Times New Roman"/>
        <charset val="134"/>
      </rPr>
      <t>350L</t>
    </r>
    <r>
      <rPr>
        <sz val="12"/>
        <color theme="1"/>
        <rFont val="宋体"/>
        <charset val="134"/>
      </rPr>
      <t>，可适合不同材质厨房用品</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①依据卫生部《消毒技术规范》的检测报告。检验结论：</t>
    </r>
    <r>
      <rPr>
        <sz val="12"/>
        <color theme="1"/>
        <rFont val="Times New Roman"/>
        <charset val="134"/>
      </rPr>
      <t>1.</t>
    </r>
    <r>
      <rPr>
        <sz val="12"/>
        <color theme="1"/>
        <rFont val="宋体"/>
        <charset val="134"/>
      </rPr>
      <t>消毒柜温度与保持时间测定：在满载状态下，开启样机</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），测得消毒柜上层中点、中层中间点及下层外点的最高温度分别</t>
    </r>
    <r>
      <rPr>
        <sz val="12"/>
        <color theme="1"/>
        <rFont val="Times New Roman"/>
        <charset val="134"/>
      </rPr>
      <t>≥180℃</t>
    </r>
    <r>
      <rPr>
        <sz val="12"/>
        <color theme="1"/>
        <rFont val="宋体"/>
        <charset val="134"/>
      </rPr>
      <t>、</t>
    </r>
    <r>
      <rPr>
        <sz val="12"/>
        <color theme="1"/>
        <rFont val="Times New Roman"/>
        <charset val="134"/>
      </rPr>
      <t>≥175.0℃</t>
    </r>
    <r>
      <rPr>
        <sz val="12"/>
        <color theme="1"/>
        <rFont val="宋体"/>
        <charset val="134"/>
      </rPr>
      <t>及</t>
    </r>
    <r>
      <rPr>
        <sz val="12"/>
        <color theme="1"/>
        <rFont val="Times New Roman"/>
        <charset val="134"/>
      </rPr>
      <t>≥175.0℃</t>
    </r>
    <r>
      <rPr>
        <sz val="12"/>
        <color theme="1"/>
        <rFont val="宋体"/>
        <charset val="134"/>
      </rPr>
      <t>；</t>
    </r>
    <r>
      <rPr>
        <sz val="12"/>
        <color theme="1"/>
        <rFont val="Times New Roman"/>
        <charset val="134"/>
      </rPr>
      <t>120℃</t>
    </r>
    <r>
      <rPr>
        <sz val="12"/>
        <color theme="1"/>
        <rFont val="宋体"/>
        <charset val="134"/>
      </rPr>
      <t>以上保持时间分别为</t>
    </r>
    <r>
      <rPr>
        <sz val="12"/>
        <color theme="1"/>
        <rFont val="Times New Roman"/>
        <charset val="134"/>
      </rPr>
      <t>≥24min</t>
    </r>
    <r>
      <rPr>
        <sz val="12"/>
        <color theme="1"/>
        <rFont val="宋体"/>
        <charset val="134"/>
      </rPr>
      <t>、</t>
    </r>
    <r>
      <rPr>
        <sz val="12"/>
        <color theme="1"/>
        <rFont val="Times New Roman"/>
        <charset val="134"/>
      </rPr>
      <t xml:space="preserve">≥22min </t>
    </r>
    <r>
      <rPr>
        <sz val="12"/>
        <color theme="1"/>
        <rFont val="宋体"/>
        <charset val="134"/>
      </rPr>
      <t>和</t>
    </r>
    <r>
      <rPr>
        <sz val="12"/>
        <color theme="1"/>
        <rFont val="Times New Roman"/>
        <charset val="134"/>
      </rPr>
      <t>≥22min</t>
    </r>
    <r>
      <rPr>
        <sz val="12"/>
        <color theme="1"/>
        <rFont val="宋体"/>
        <charset val="134"/>
      </rPr>
      <t>。符合二星级消毒柜的要求。</t>
    </r>
    <r>
      <rPr>
        <sz val="12"/>
        <color theme="1"/>
        <rFont val="Times New Roman"/>
        <charset val="134"/>
      </rPr>
      <t xml:space="preserve">
2.</t>
    </r>
    <r>
      <rPr>
        <sz val="12"/>
        <color theme="1"/>
        <rFont val="宋体"/>
        <charset val="134"/>
      </rPr>
      <t>大肠杆菌消毒效果试验：在满载状态下，开启样机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），测得消毒柜上室一、二层及下室一、三层内、外点对大肠杆菌的杀灭对数值均</t>
    </r>
    <r>
      <rPr>
        <sz val="12"/>
        <color theme="1"/>
        <rFont val="Times New Roman"/>
        <charset val="134"/>
      </rPr>
      <t>&gt;3.00</t>
    </r>
    <r>
      <rPr>
        <sz val="12"/>
        <color theme="1"/>
        <rFont val="宋体"/>
        <charset val="134"/>
      </rPr>
      <t>。符合二星级的要求。</t>
    </r>
    <r>
      <rPr>
        <sz val="12"/>
        <color theme="1"/>
        <rFont val="Times New Roman"/>
        <charset val="134"/>
      </rPr>
      <t xml:space="preserve">
3.</t>
    </r>
    <r>
      <rPr>
        <sz val="12"/>
        <color theme="1"/>
        <rFont val="宋体"/>
        <charset val="134"/>
      </rPr>
      <t>食具消毒柜管箍灰质炎病毒灭活试验：在满载状态下，开启样机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），测得消毒柜上室一、二层及下室一、三层内、外点对管箍灰质炎病毒的灭活对数值均</t>
    </r>
    <r>
      <rPr>
        <sz val="12"/>
        <color theme="1"/>
        <rFont val="Times New Roman"/>
        <charset val="134"/>
      </rPr>
      <t>&gt;4.00</t>
    </r>
    <r>
      <rPr>
        <sz val="12"/>
        <color theme="1"/>
        <rFont val="宋体"/>
        <charset val="134"/>
      </rPr>
      <t>。符合二星级消毒柜的要求。</t>
    </r>
    <r>
      <rPr>
        <sz val="12"/>
        <color theme="1"/>
        <rFont val="Times New Roman"/>
        <charset val="134"/>
      </rPr>
      <t xml:space="preserve">
4.</t>
    </r>
    <r>
      <rPr>
        <sz val="12"/>
        <color theme="1"/>
        <rFont val="宋体"/>
        <charset val="134"/>
      </rPr>
      <t>臭氧浓度与消毒时间：在满载状态下，开启样机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键工作</t>
    </r>
    <r>
      <rPr>
        <sz val="12"/>
        <color theme="1"/>
        <rFont val="Times New Roman"/>
        <charset val="134"/>
      </rPr>
      <t xml:space="preserve"> 90min</t>
    </r>
    <r>
      <rPr>
        <sz val="12"/>
        <color theme="1"/>
        <rFont val="宋体"/>
        <charset val="134"/>
      </rPr>
      <t>（</t>
    </r>
    <r>
      <rPr>
        <sz val="12"/>
        <color theme="1"/>
        <rFont val="Times New Roman"/>
        <charset val="134"/>
      </rPr>
      <t>±2min</t>
    </r>
    <r>
      <rPr>
        <sz val="12"/>
        <color theme="1"/>
        <rFont val="宋体"/>
        <charset val="134"/>
      </rPr>
      <t>），测得消毒柜内臭氧浓度最高值</t>
    </r>
    <r>
      <rPr>
        <sz val="12"/>
        <color theme="1"/>
        <rFont val="Times New Roman"/>
        <charset val="134"/>
      </rPr>
      <t>≥250mg/m³</t>
    </r>
    <r>
      <rPr>
        <sz val="12"/>
        <color theme="1"/>
        <rFont val="宋体"/>
        <charset val="134"/>
      </rPr>
      <t>，大于</t>
    </r>
    <r>
      <rPr>
        <sz val="12"/>
        <color theme="1"/>
        <rFont val="Times New Roman"/>
        <charset val="134"/>
      </rPr>
      <t>40mg/m³</t>
    </r>
    <r>
      <rPr>
        <sz val="12"/>
        <color theme="1"/>
        <rFont val="宋体"/>
        <charset val="134"/>
      </rPr>
      <t>的消毒时间为大于</t>
    </r>
    <r>
      <rPr>
        <sz val="12"/>
        <color theme="1"/>
        <rFont val="Times New Roman"/>
        <charset val="134"/>
      </rPr>
      <t>81min</t>
    </r>
    <r>
      <rPr>
        <sz val="12"/>
        <color theme="1"/>
        <rFont val="宋体"/>
        <charset val="134"/>
      </rPr>
      <t>。符合二星级消毒柜的要求。</t>
    </r>
    <r>
      <rPr>
        <sz val="12"/>
        <color theme="1"/>
        <rFont val="Times New Roman"/>
        <charset val="134"/>
      </rPr>
      <t xml:space="preserve">                                                                                                                                                  </t>
    </r>
    <r>
      <rPr>
        <sz val="12"/>
        <color theme="1"/>
        <rFont val="宋体"/>
        <charset val="134"/>
      </rPr>
      <t>②具有中国环境标志（</t>
    </r>
    <r>
      <rPr>
        <sz val="12"/>
        <color theme="1"/>
        <rFont val="Times New Roman"/>
        <charset val="134"/>
      </rPr>
      <t>II</t>
    </r>
    <r>
      <rPr>
        <sz val="12"/>
        <color theme="1"/>
        <rFont val="宋体"/>
        <charset val="134"/>
      </rPr>
      <t>型）产品认证证书</t>
    </r>
    <r>
      <rPr>
        <sz val="12"/>
        <color theme="1"/>
        <rFont val="Times New Roman"/>
        <charset val="134"/>
      </rPr>
      <t xml:space="preserve">                                                                                           </t>
    </r>
    <r>
      <rPr>
        <sz val="12"/>
        <color theme="1"/>
        <rFont val="宋体"/>
        <charset val="134"/>
      </rPr>
      <t>③产品防腐蚀等级认证证书（符合</t>
    </r>
    <r>
      <rPr>
        <sz val="12"/>
        <color theme="1"/>
        <rFont val="Times New Roman"/>
        <charset val="134"/>
      </rPr>
      <t>JB/T 9535-2013</t>
    </r>
    <r>
      <rPr>
        <sz val="12"/>
        <color theme="1"/>
        <rFont val="宋体"/>
        <charset val="134"/>
      </rPr>
      <t>，防腐蚀等级</t>
    </r>
    <r>
      <rPr>
        <sz val="12"/>
        <color theme="1"/>
        <rFont val="Times New Roman"/>
        <charset val="134"/>
      </rPr>
      <t>:WF2</t>
    </r>
    <r>
      <rPr>
        <sz val="12"/>
        <color theme="1"/>
        <rFont val="宋体"/>
        <charset val="134"/>
      </rPr>
      <t>）</t>
    </r>
    <r>
      <rPr>
        <sz val="12"/>
        <color theme="1"/>
        <rFont val="Times New Roman"/>
        <charset val="134"/>
      </rPr>
      <t xml:space="preserve">
</t>
    </r>
    <r>
      <rPr>
        <sz val="12"/>
        <color theme="1"/>
        <rFont val="宋体"/>
        <charset val="134"/>
      </rPr>
      <t>④有毒有害物质限量认证证书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标识的检测报告关键页扫描件及上述认证证书扫描件；②上述检测报告及认证证书在全国认证认可信息公共服务平台（认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</si>
  <si>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t>双门斩台工作台柜</t>
  </si>
  <si>
    <r>
      <rPr>
        <sz val="12"/>
        <color theme="1"/>
        <rFont val="Times New Roman"/>
        <charset val="134"/>
      </rPr>
      <t>1</t>
    </r>
    <r>
      <rPr>
        <sz val="12"/>
        <color theme="1"/>
        <rFont val="宋体"/>
        <charset val="134"/>
      </rPr>
      <t>、</t>
    </r>
    <r>
      <rPr>
        <sz val="12"/>
        <color theme="1"/>
        <rFont val="Times New Roman"/>
        <charset val="134"/>
      </rPr>
      <t>2200*700*810mm(±10%)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</si>
  <si>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1000*700*810mm(±10%)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</si>
  <si>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1100*700*810mm(±10%)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</si>
  <si>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</si>
  <si>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</si>
  <si>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</si>
  <si>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</si>
  <si>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</si>
  <si>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1350*760*810mm(±10%)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</si>
  <si>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1400*700*810mm(±10%)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</si>
  <si>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</si>
  <si>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1500*760*810mm(±10%)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</si>
  <si>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</si>
  <si>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1750*700*810mm(±10%)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</si>
  <si>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</si>
  <si>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</si>
  <si>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2100*760*810mm(±10%)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</si>
  <si>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700*700*810mm(±10%)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</si>
  <si>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t>双门斩台工作台柜连玻璃罩</t>
  </si>
  <si>
    <t>双门斩台工作台热柜</t>
  </si>
  <si>
    <t>双通工作台柜</t>
  </si>
  <si>
    <r>
      <rPr>
        <sz val="12"/>
        <color theme="1"/>
        <rFont val="Times New Roman"/>
        <charset val="134"/>
      </rPr>
      <t>1</t>
    </r>
    <r>
      <rPr>
        <sz val="12"/>
        <color theme="1"/>
        <rFont val="宋体"/>
        <charset val="134"/>
      </rPr>
      <t>、</t>
    </r>
    <r>
      <rPr>
        <sz val="12"/>
        <color theme="1"/>
        <rFont val="Times New Roman"/>
        <charset val="134"/>
      </rPr>
      <t>2200*800*810mm(±10%)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</si>
  <si>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1800*800*810mm(±10%)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</si>
  <si>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r>
      <rPr>
        <sz val="12"/>
        <color theme="1"/>
        <rFont val="Times New Roman"/>
        <charset val="134"/>
      </rPr>
      <t>1</t>
    </r>
    <r>
      <rPr>
        <sz val="12"/>
        <color theme="1"/>
        <rFont val="宋体"/>
        <charset val="134"/>
      </rPr>
      <t>、</t>
    </r>
    <r>
      <rPr>
        <sz val="12"/>
        <color theme="1"/>
        <rFont val="Times New Roman"/>
        <charset val="134"/>
      </rPr>
      <t>2000*800*810mm(±10%)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，面底加</t>
    </r>
    <r>
      <rPr>
        <sz val="12"/>
        <color theme="1"/>
        <rFont val="Times New Roman"/>
        <charset val="134"/>
      </rPr>
      <t>13mm(±10%)</t>
    </r>
    <r>
      <rPr>
        <sz val="12"/>
        <color theme="1"/>
        <rFont val="宋体"/>
        <charset val="134"/>
      </rPr>
      <t>夹板支撑并覆防潮膜，柜身及层板厚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不锈钢封内衬板</t>
    </r>
  </si>
  <si>
    <t>双通碗碟柜</t>
  </si>
  <si>
    <r>
      <rPr>
        <sz val="12"/>
        <color theme="1"/>
        <rFont val="Times New Roman"/>
        <charset val="134"/>
      </rPr>
      <t>1</t>
    </r>
    <r>
      <rPr>
        <sz val="12"/>
        <color theme="1"/>
        <rFont val="宋体"/>
        <charset val="134"/>
      </rPr>
      <t>、</t>
    </r>
    <r>
      <rPr>
        <sz val="12"/>
        <color theme="1"/>
        <rFont val="Times New Roman"/>
        <charset val="134"/>
      </rPr>
      <t>1440*650*1940mm(±10%)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                                                3</t>
    </r>
    <r>
      <rPr>
        <sz val="12"/>
        <color theme="1"/>
        <rFont val="宋体"/>
        <charset val="134"/>
      </rPr>
      <t>、采用直径</t>
    </r>
    <r>
      <rPr>
        <sz val="12"/>
        <color theme="1"/>
        <rFont val="Times New Roman"/>
        <charset val="134"/>
      </rPr>
      <t>50*1.2mm(±10%)</t>
    </r>
    <r>
      <rPr>
        <sz val="12"/>
        <color theme="1"/>
        <rFont val="宋体"/>
        <charset val="134"/>
      </rPr>
      <t>不锈钢支撑腿，带全钢可调脚</t>
    </r>
  </si>
  <si>
    <t>双通型餐具保洁柜</t>
  </si>
  <si>
    <r>
      <rPr>
        <sz val="12"/>
        <color theme="1"/>
        <rFont val="Times New Roman"/>
        <charset val="134"/>
      </rPr>
      <t>1</t>
    </r>
    <r>
      <rPr>
        <sz val="12"/>
        <color theme="1"/>
        <rFont val="宋体"/>
        <charset val="134"/>
      </rPr>
      <t>、</t>
    </r>
    <r>
      <rPr>
        <sz val="12"/>
        <color theme="1"/>
        <rFont val="Times New Roman"/>
        <charset val="134"/>
      </rPr>
      <t>1440*650*1940mm(±10%)                    2</t>
    </r>
    <r>
      <rPr>
        <sz val="12"/>
        <color theme="1"/>
        <rFont val="宋体"/>
        <charset val="134"/>
      </rPr>
      <t>、功率</t>
    </r>
    <r>
      <rPr>
        <sz val="12"/>
        <color theme="1"/>
        <rFont val="Times New Roman"/>
        <charset val="134"/>
      </rPr>
      <t>4240W/220V(±10%)</t>
    </r>
    <r>
      <rPr>
        <sz val="12"/>
        <color theme="1"/>
        <rFont val="宋体"/>
        <charset val="134"/>
      </rPr>
      <t>，热风循环，带风机延时功能，双面开门</t>
    </r>
  </si>
  <si>
    <t>双星盆台</t>
  </si>
  <si>
    <t>双星盆台连过滤器</t>
  </si>
  <si>
    <t>双星污碟台</t>
  </si>
  <si>
    <r>
      <rPr>
        <sz val="12"/>
        <color theme="1"/>
        <rFont val="Times New Roman"/>
        <charset val="134"/>
      </rPr>
      <t>1</t>
    </r>
    <r>
      <rPr>
        <sz val="12"/>
        <color theme="1"/>
        <rFont val="宋体"/>
        <charset val="134"/>
      </rPr>
      <t>、</t>
    </r>
    <r>
      <rPr>
        <sz val="12"/>
        <color theme="1"/>
        <rFont val="Times New Roman"/>
        <charset val="134"/>
      </rPr>
      <t>2500*760*850mm(±10%)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</si>
  <si>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2200*760*850mm(±10%)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</si>
  <si>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宋体"/>
        <charset val="134"/>
      </rPr>
      <t>双星污碟台（</t>
    </r>
    <r>
      <rPr>
        <sz val="12"/>
        <color theme="1"/>
        <rFont val="Times New Roman"/>
        <charset val="134"/>
      </rPr>
      <t>L</t>
    </r>
    <r>
      <rPr>
        <sz val="12"/>
        <color theme="1"/>
        <rFont val="宋体"/>
        <charset val="134"/>
      </rPr>
      <t>形）</t>
    </r>
  </si>
  <si>
    <r>
      <rPr>
        <sz val="12"/>
        <color theme="1"/>
        <rFont val="Times New Roman"/>
        <charset val="134"/>
      </rPr>
      <t>1</t>
    </r>
    <r>
      <rPr>
        <sz val="12"/>
        <color theme="1"/>
        <rFont val="宋体"/>
        <charset val="134"/>
      </rPr>
      <t>、</t>
    </r>
    <r>
      <rPr>
        <sz val="12"/>
        <color theme="1"/>
        <rFont val="Times New Roman"/>
        <charset val="134"/>
      </rPr>
      <t>(1800+2250)*750*850mm(±10%)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</si>
  <si>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四格蒸汽发生器式电热汤池柜</t>
  </si>
  <si>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</si>
  <si>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四格蒸汽发生器式电热汤池柜连玻璃罩</t>
  </si>
  <si>
    <t>四门高身双温雪柜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</si>
  <si>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、双温型，直冷</t>
    </r>
  </si>
  <si>
    <t>四门高身低温雪柜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</si>
  <si>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、冷冻型，直冷</t>
    </r>
  </si>
  <si>
    <t>四门高身高温雪柜</t>
  </si>
  <si>
    <r>
      <rPr>
        <sz val="12"/>
        <color theme="1"/>
        <rFont val="Times New Roman"/>
        <charset val="134"/>
      </rPr>
      <t>1</t>
    </r>
    <r>
      <rPr>
        <sz val="12"/>
        <color theme="1"/>
        <rFont val="宋体"/>
        <charset val="134"/>
      </rPr>
      <t>、</t>
    </r>
    <r>
      <rPr>
        <sz val="12"/>
        <color theme="1"/>
        <rFont val="Times New Roman"/>
        <charset val="134"/>
      </rPr>
      <t>1220*725*1935mm(±10%)                                 2</t>
    </r>
    <r>
      <rPr>
        <sz val="12"/>
        <color theme="1"/>
        <rFont val="宋体"/>
        <charset val="134"/>
      </rPr>
      <t>、冷藏型，直冷</t>
    </r>
  </si>
  <si>
    <t>四头电煮食炉</t>
  </si>
  <si>
    <r>
      <rPr>
        <sz val="12"/>
        <color theme="1"/>
        <rFont val="Times New Roman"/>
        <charset val="134"/>
      </rPr>
      <t>1</t>
    </r>
    <r>
      <rPr>
        <sz val="12"/>
        <color theme="1"/>
        <rFont val="宋体"/>
        <charset val="134"/>
      </rPr>
      <t>、</t>
    </r>
    <r>
      <rPr>
        <sz val="12"/>
        <color theme="1"/>
        <rFont val="Times New Roman"/>
        <charset val="134"/>
      </rPr>
      <t>800*760*810mm(±10%)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8KW(±10%)                                                  3</t>
    </r>
    <r>
      <rPr>
        <sz val="12"/>
        <color theme="1"/>
        <rFont val="宋体"/>
        <charset val="134"/>
      </rPr>
      <t>、采用</t>
    </r>
    <r>
      <rPr>
        <sz val="12"/>
        <color theme="1"/>
        <rFont val="Times New Roman"/>
        <charset val="134"/>
      </rPr>
      <t>38*38*1.0mm(±10%)</t>
    </r>
    <r>
      <rPr>
        <sz val="12"/>
        <color theme="1"/>
        <rFont val="宋体"/>
        <charset val="134"/>
      </rPr>
      <t>不锈钢支撑腿，带全钢可调脚</t>
    </r>
  </si>
  <si>
    <r>
      <rPr>
        <sz val="12"/>
        <color theme="1"/>
        <rFont val="Times New Roman"/>
        <charset val="134"/>
      </rPr>
      <t>1</t>
    </r>
    <r>
      <rPr>
        <sz val="12"/>
        <color theme="1"/>
        <rFont val="宋体"/>
        <charset val="134"/>
      </rPr>
      <t>、</t>
    </r>
    <r>
      <rPr>
        <sz val="12"/>
        <color theme="1"/>
        <rFont val="Times New Roman"/>
        <charset val="134"/>
      </rPr>
      <t>1000*500*500mm(±10%)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</si>
  <si>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拖把接水盆连挂架</t>
  </si>
  <si>
    <r>
      <rPr>
        <sz val="12"/>
        <color theme="1"/>
        <rFont val="Times New Roman"/>
        <charset val="134"/>
      </rPr>
      <t>1</t>
    </r>
    <r>
      <rPr>
        <sz val="12"/>
        <color theme="1"/>
        <rFont val="宋体"/>
        <charset val="134"/>
      </rPr>
      <t>、</t>
    </r>
    <r>
      <rPr>
        <sz val="12"/>
        <color theme="1"/>
        <rFont val="Times New Roman"/>
        <charset val="134"/>
      </rPr>
      <t>1200*500*1500mm(±10%)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，星盆板厚</t>
    </r>
    <r>
      <rPr>
        <sz val="12"/>
        <color theme="1"/>
        <rFont val="Times New Roman"/>
        <charset val="134"/>
      </rPr>
      <t>1.0mm(±0.1mm)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</si>
  <si>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碗碟柜</t>
  </si>
  <si>
    <r>
      <rPr>
        <sz val="12"/>
        <color theme="1"/>
        <rFont val="Times New Roman"/>
        <charset val="134"/>
      </rPr>
      <t>1</t>
    </r>
    <r>
      <rPr>
        <sz val="12"/>
        <color theme="1"/>
        <rFont val="宋体"/>
        <charset val="134"/>
      </rPr>
      <t>、</t>
    </r>
    <r>
      <rPr>
        <sz val="12"/>
        <color theme="1"/>
        <rFont val="Times New Roman"/>
        <charset val="134"/>
      </rPr>
      <t>1100*550*1800mm(±10%)                               2</t>
    </r>
    <r>
      <rPr>
        <sz val="12"/>
        <color theme="1"/>
        <rFont val="宋体"/>
        <charset val="134"/>
      </rPr>
      <t>、采用</t>
    </r>
    <r>
      <rPr>
        <sz val="12"/>
        <color theme="1"/>
        <rFont val="Times New Roman"/>
        <charset val="134"/>
      </rPr>
      <t>304</t>
    </r>
    <r>
      <rPr>
        <sz val="12"/>
        <color theme="1"/>
        <rFont val="宋体"/>
        <charset val="134"/>
      </rPr>
      <t>不锈钢板，柜身及层板厚</t>
    </r>
    <r>
      <rPr>
        <sz val="12"/>
        <color theme="1"/>
        <rFont val="Times New Roman"/>
        <charset val="134"/>
      </rPr>
      <t>0.9mm(±0.1mm)</t>
    </r>
    <r>
      <rPr>
        <sz val="12"/>
        <color theme="1"/>
        <rFont val="宋体"/>
        <charset val="134"/>
      </rPr>
      <t>，配全钢可调脚</t>
    </r>
  </si>
  <si>
    <t>卧式保洁柜</t>
  </si>
  <si>
    <r>
      <rPr>
        <sz val="12"/>
        <color theme="1"/>
        <rFont val="Times New Roman"/>
        <charset val="134"/>
      </rPr>
      <t>1</t>
    </r>
    <r>
      <rPr>
        <sz val="12"/>
        <color theme="1"/>
        <rFont val="宋体"/>
        <charset val="134"/>
      </rPr>
      <t>、</t>
    </r>
    <r>
      <rPr>
        <sz val="12"/>
        <color theme="1"/>
        <rFont val="Times New Roman"/>
        <charset val="134"/>
      </rPr>
      <t xml:space="preserve">1500*500*900mm(±10%) </t>
    </r>
  </si>
  <si>
    <t>污碟台</t>
  </si>
  <si>
    <r>
      <rPr>
        <sz val="12"/>
        <color theme="1"/>
        <rFont val="Times New Roman"/>
        <charset val="134"/>
      </rPr>
      <t>1</t>
    </r>
    <r>
      <rPr>
        <sz val="12"/>
        <color theme="1"/>
        <rFont val="宋体"/>
        <charset val="134"/>
      </rPr>
      <t>、</t>
    </r>
    <r>
      <rPr>
        <sz val="12"/>
        <color theme="1"/>
        <rFont val="Times New Roman"/>
        <charset val="134"/>
      </rPr>
      <t>1500*800*810mm(±10%)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</si>
  <si>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五格蒸汽发生器式电热汤池柜</t>
  </si>
  <si>
    <r>
      <rPr>
        <sz val="12"/>
        <color theme="1"/>
        <rFont val="Times New Roman"/>
        <charset val="134"/>
      </rPr>
      <t>1</t>
    </r>
    <r>
      <rPr>
        <sz val="12"/>
        <color theme="1"/>
        <rFont val="宋体"/>
        <charset val="134"/>
      </rPr>
      <t>、</t>
    </r>
    <r>
      <rPr>
        <sz val="12"/>
        <color theme="1"/>
        <rFont val="Times New Roman"/>
        <charset val="134"/>
      </rPr>
      <t>1800*700*810mm(±10%)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                                                      3</t>
    </r>
    <r>
      <rPr>
        <sz val="12"/>
        <color theme="1"/>
        <rFont val="宋体"/>
        <charset val="134"/>
      </rPr>
      <t>、采用直径</t>
    </r>
    <r>
      <rPr>
        <sz val="12"/>
        <color theme="1"/>
        <rFont val="Times New Roman"/>
        <charset val="134"/>
      </rPr>
      <t>50mm(±10%)</t>
    </r>
    <r>
      <rPr>
        <sz val="12"/>
        <color theme="1"/>
        <rFont val="宋体"/>
        <charset val="134"/>
      </rPr>
      <t>不锈钢支撑腿，带全钢可调脚，门内采用</t>
    </r>
    <r>
      <rPr>
        <sz val="12"/>
        <color theme="1"/>
        <rFont val="Times New Roman"/>
        <charset val="134"/>
      </rPr>
      <t>201</t>
    </r>
    <r>
      <rPr>
        <sz val="12"/>
        <color theme="1"/>
        <rFont val="宋体"/>
        <charset val="134"/>
      </rPr>
      <t>不锈钢封板</t>
    </r>
    <r>
      <rPr>
        <sz val="12"/>
        <color theme="1"/>
        <rFont val="Times New Roman"/>
        <charset val="134"/>
      </rPr>
      <t xml:space="preserve">                                                      4</t>
    </r>
    <r>
      <rPr>
        <sz val="12"/>
        <color theme="1"/>
        <rFont val="宋体"/>
        <charset val="134"/>
      </rPr>
      <t>、配小型蒸汽发生器，可产生喷射式蒸汽，具有水位控制、缺水保护功能</t>
    </r>
  </si>
  <si>
    <t>五格蒸汽发生器式电热汤池柜连玻璃罩</t>
  </si>
  <si>
    <t>限位工作台连距玻璃罩</t>
  </si>
  <si>
    <r>
      <rPr>
        <sz val="12"/>
        <color theme="1"/>
        <rFont val="Times New Roman"/>
        <charset val="134"/>
      </rPr>
      <t>1</t>
    </r>
    <r>
      <rPr>
        <sz val="12"/>
        <color theme="1"/>
        <rFont val="宋体"/>
        <charset val="134"/>
      </rPr>
      <t>、</t>
    </r>
    <r>
      <rPr>
        <sz val="12"/>
        <color theme="1"/>
        <rFont val="Times New Roman"/>
        <charset val="134"/>
      </rPr>
      <t>1500*700*810mm(±10%)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，面配玻璃罩，带全钢可调脚</t>
    </r>
  </si>
  <si>
    <t>箱形风机安装平台</t>
  </si>
  <si>
    <t>现在度做</t>
  </si>
  <si>
    <t>新风风管</t>
  </si>
  <si>
    <r>
      <rPr>
        <sz val="12"/>
        <color theme="1"/>
        <rFont val="宋体"/>
        <charset val="134"/>
      </rPr>
      <t>采用</t>
    </r>
    <r>
      <rPr>
        <sz val="12"/>
        <color theme="1"/>
        <rFont val="Times New Roman"/>
        <charset val="134"/>
      </rPr>
      <t>0.7mm(±10%)</t>
    </r>
    <r>
      <rPr>
        <sz val="12"/>
        <color theme="1"/>
        <rFont val="宋体"/>
        <charset val="134"/>
      </rPr>
      <t>镀锌板制作，法兰或插骨连接。</t>
    </r>
  </si>
  <si>
    <t>m2</t>
  </si>
  <si>
    <t>新风机电源线及线管</t>
  </si>
  <si>
    <t>国标阻燃电缆及线管</t>
  </si>
  <si>
    <t>新风咀</t>
  </si>
  <si>
    <t>350*350mm</t>
  </si>
  <si>
    <t>压面机（高速）</t>
  </si>
  <si>
    <r>
      <rPr>
        <sz val="12"/>
        <color theme="1"/>
        <rFont val="Times New Roman"/>
        <charset val="134"/>
      </rPr>
      <t>1</t>
    </r>
    <r>
      <rPr>
        <sz val="12"/>
        <color theme="1"/>
        <rFont val="宋体"/>
        <charset val="134"/>
      </rPr>
      <t>、</t>
    </r>
    <r>
      <rPr>
        <sz val="12"/>
        <color theme="1"/>
        <rFont val="Times New Roman"/>
        <charset val="134"/>
      </rPr>
      <t>640*670*1070mm(±10%)                       2</t>
    </r>
    <r>
      <rPr>
        <sz val="12"/>
        <color theme="1"/>
        <rFont val="宋体"/>
        <charset val="134"/>
      </rPr>
      <t>、压面滚筒长度：</t>
    </r>
    <r>
      <rPr>
        <sz val="12"/>
        <color theme="1"/>
        <rFont val="Times New Roman"/>
        <charset val="134"/>
      </rPr>
      <t>300mm(±10%)</t>
    </r>
    <r>
      <rPr>
        <sz val="12"/>
        <color theme="1"/>
        <rFont val="宋体"/>
        <charset val="134"/>
      </rPr>
      <t>。功率</t>
    </r>
    <r>
      <rPr>
        <sz val="12"/>
        <color theme="1"/>
        <rFont val="Times New Roman"/>
        <charset val="134"/>
      </rPr>
      <t>1.5KW/220V(±10%)</t>
    </r>
  </si>
  <si>
    <t>烟罩灭火装置（厨房设备灭火装置）</t>
  </si>
  <si>
    <r>
      <rPr>
        <sz val="12"/>
        <color theme="1"/>
        <rFont val="Times New Roman"/>
        <charset val="134"/>
      </rPr>
      <t>1</t>
    </r>
    <r>
      <rPr>
        <sz val="12"/>
        <color theme="1"/>
        <rFont val="宋体"/>
        <charset val="134"/>
      </rPr>
      <t>、宽</t>
    </r>
    <r>
      <rPr>
        <sz val="12"/>
        <color theme="1"/>
        <rFont val="Times New Roman"/>
        <charset val="134"/>
      </rPr>
      <t>225*</t>
    </r>
    <r>
      <rPr>
        <sz val="12"/>
        <color theme="1"/>
        <rFont val="宋体"/>
        <charset val="134"/>
      </rPr>
      <t>高</t>
    </r>
    <r>
      <rPr>
        <sz val="12"/>
        <color theme="1"/>
        <rFont val="Times New Roman"/>
        <charset val="134"/>
      </rPr>
      <t>610mm(±10%)                       2</t>
    </r>
    <r>
      <rPr>
        <sz val="12"/>
        <color theme="1"/>
        <rFont val="宋体"/>
        <charset val="134"/>
      </rPr>
      <t>、主要配件：驱动瓶、药剂罐、水流控制阀、感温装置、控制箱、食用油专用灭火药剂及释放机构等</t>
    </r>
  </si>
  <si>
    <t>烟罩一体机</t>
  </si>
  <si>
    <r>
      <rPr>
        <sz val="12"/>
        <color theme="1"/>
        <rFont val="Times New Roman"/>
        <charset val="134"/>
      </rPr>
      <t>1</t>
    </r>
    <r>
      <rPr>
        <sz val="12"/>
        <color theme="1"/>
        <rFont val="宋体"/>
        <charset val="134"/>
      </rPr>
      <t>、</t>
    </r>
    <r>
      <rPr>
        <sz val="12"/>
        <color theme="1"/>
        <rFont val="Times New Roman"/>
        <charset val="134"/>
      </rPr>
      <t>13500*1300*610mm(±10%)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</si>
  <si>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1000*1000*610mm(±10%)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</si>
  <si>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10200*1300*610mm(±10%)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</si>
  <si>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1300*1200*610mm(±10%)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</si>
  <si>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1300*1300*610mm(±10%)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t>
    </r>
  </si>
  <si>
    <r>
      <rPr>
        <sz val="12"/>
        <color theme="1"/>
        <rFont val="Times New Roman"/>
        <charset val="134"/>
      </rPr>
      <t>1</t>
    </r>
    <r>
      <rPr>
        <sz val="12"/>
        <color theme="1"/>
        <rFont val="宋体"/>
        <charset val="134"/>
      </rPr>
      <t>、</t>
    </r>
    <r>
      <rPr>
        <sz val="12"/>
        <color theme="1"/>
        <rFont val="Times New Roman"/>
        <charset val="134"/>
      </rPr>
      <t>1400*1200*610mm(±10%)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</si>
  <si>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1500*1000*610mm(±10%)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</si>
  <si>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1500*1000*610mm(±10%)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</si>
  <si>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1800*1000*610mm(±10%)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</si>
  <si>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1800*1000*610mm(±10%)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</si>
  <si>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2000*1200*500mm(±10%)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</si>
  <si>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2100*1200*610mm(±10%)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</si>
  <si>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</si>
  <si>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2200*1000*610mm(±10%)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t>
    </r>
  </si>
  <si>
    <r>
      <rPr>
        <sz val="12"/>
        <color theme="1"/>
        <rFont val="Times New Roman"/>
        <charset val="134"/>
      </rPr>
      <t>1</t>
    </r>
    <r>
      <rPr>
        <sz val="12"/>
        <color theme="1"/>
        <rFont val="宋体"/>
        <charset val="134"/>
      </rPr>
      <t>、</t>
    </r>
    <r>
      <rPr>
        <sz val="12"/>
        <color theme="1"/>
        <rFont val="Times New Roman"/>
        <charset val="134"/>
      </rPr>
      <t>2600*1200*610mm(±10%)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</si>
  <si>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3600*1300*610mm(±10%)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</si>
  <si>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3900*1200*610mm(±10%)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</si>
  <si>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5200*1000*610mm(±10%)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</si>
  <si>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5700*1300*610mm(±10%)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</si>
  <si>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8100*1300*610mm(±10%)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</si>
  <si>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9200*1300*610mm(±10%)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</si>
  <si>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L*1000*610mm(±10%)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</si>
  <si>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r>
      <rPr>
        <sz val="12"/>
        <color theme="1"/>
        <rFont val="Times New Roman"/>
        <charset val="134"/>
      </rPr>
      <t>1</t>
    </r>
    <r>
      <rPr>
        <sz val="12"/>
        <color theme="1"/>
        <rFont val="宋体"/>
        <charset val="134"/>
      </rPr>
      <t>、</t>
    </r>
    <r>
      <rPr>
        <sz val="12"/>
        <color theme="1"/>
        <rFont val="Times New Roman"/>
        <charset val="134"/>
      </rPr>
      <t>L*3600*610mm(±10%)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、配不锈钢接油盒，采用丝杆吊架。配双层排油烟隔油器</t>
    </r>
  </si>
  <si>
    <t>异形工作台</t>
  </si>
  <si>
    <r>
      <rPr>
        <sz val="12"/>
        <color theme="1"/>
        <rFont val="Times New Roman"/>
        <charset val="134"/>
      </rPr>
      <t>1</t>
    </r>
    <r>
      <rPr>
        <sz val="12"/>
        <color theme="1"/>
        <rFont val="宋体"/>
        <charset val="134"/>
      </rPr>
      <t>、</t>
    </r>
    <r>
      <rPr>
        <sz val="12"/>
        <color theme="1"/>
        <rFont val="Times New Roman"/>
        <charset val="134"/>
      </rPr>
      <t>1000*760*810mm(±10%)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                                                3</t>
    </r>
    <r>
      <rPr>
        <sz val="12"/>
        <color theme="1"/>
        <rFont val="宋体"/>
        <charset val="134"/>
      </rPr>
      <t>、采用</t>
    </r>
    <r>
      <rPr>
        <sz val="12"/>
        <color theme="1"/>
        <rFont val="Times New Roman"/>
        <charset val="134"/>
      </rPr>
      <t>38*38*1.0mm(±10%)</t>
    </r>
    <r>
      <rPr>
        <sz val="12"/>
        <color theme="1"/>
        <rFont val="宋体"/>
        <charset val="134"/>
      </rPr>
      <t>不锈钢支撑腿，带全钢可调脚</t>
    </r>
  </si>
  <si>
    <t>粘捕式灭蝇灯</t>
  </si>
  <si>
    <r>
      <rPr>
        <sz val="12"/>
        <color theme="1"/>
        <rFont val="Times New Roman"/>
        <charset val="134"/>
      </rPr>
      <t>1</t>
    </r>
    <r>
      <rPr>
        <sz val="12"/>
        <color theme="1"/>
        <rFont val="宋体"/>
        <charset val="134"/>
      </rPr>
      <t>、</t>
    </r>
    <r>
      <rPr>
        <sz val="12"/>
        <color theme="1"/>
        <rFont val="Times New Roman"/>
        <charset val="134"/>
      </rPr>
      <t>395*120*290mm(±10%)                                                       2</t>
    </r>
    <r>
      <rPr>
        <sz val="12"/>
        <color theme="1"/>
        <rFont val="宋体"/>
        <charset val="134"/>
      </rPr>
      <t>、粘捕式灭蝇灯，带接蝇槽</t>
    </r>
  </si>
  <si>
    <t>长条形星盆水槽</t>
  </si>
  <si>
    <r>
      <rPr>
        <sz val="12"/>
        <color theme="1"/>
        <rFont val="Times New Roman"/>
        <charset val="134"/>
      </rPr>
      <t>1</t>
    </r>
    <r>
      <rPr>
        <sz val="12"/>
        <color theme="1"/>
        <rFont val="宋体"/>
        <charset val="134"/>
      </rPr>
      <t>、</t>
    </r>
    <r>
      <rPr>
        <sz val="12"/>
        <color theme="1"/>
        <rFont val="Times New Roman"/>
        <charset val="134"/>
      </rPr>
      <t>6400*250mm(±10%)                                          2</t>
    </r>
    <r>
      <rPr>
        <sz val="12"/>
        <color theme="1"/>
        <rFont val="宋体"/>
        <charset val="134"/>
      </rPr>
      <t>、采用</t>
    </r>
    <r>
      <rPr>
        <sz val="12"/>
        <color theme="1"/>
        <rFont val="Times New Roman"/>
        <charset val="134"/>
      </rPr>
      <t>304</t>
    </r>
    <r>
      <rPr>
        <sz val="12"/>
        <color theme="1"/>
        <rFont val="宋体"/>
        <charset val="134"/>
      </rPr>
      <t>不锈钢板，水槽厚</t>
    </r>
    <r>
      <rPr>
        <sz val="12"/>
        <color theme="1"/>
        <rFont val="Times New Roman"/>
        <charset val="134"/>
      </rPr>
      <t>1.0mm(±0.1mm)</t>
    </r>
    <r>
      <rPr>
        <sz val="12"/>
        <color theme="1"/>
        <rFont val="宋体"/>
        <charset val="134"/>
      </rPr>
      <t>，循环水系统</t>
    </r>
  </si>
  <si>
    <t>砧板刀具保洁柜</t>
  </si>
  <si>
    <r>
      <rPr>
        <sz val="12"/>
        <color theme="1"/>
        <rFont val="Times New Roman"/>
        <charset val="134"/>
      </rPr>
      <t>1</t>
    </r>
    <r>
      <rPr>
        <sz val="12"/>
        <color theme="1"/>
        <rFont val="宋体"/>
        <charset val="134"/>
      </rPr>
      <t>、</t>
    </r>
    <r>
      <rPr>
        <sz val="12"/>
        <color theme="1"/>
        <rFont val="Times New Roman"/>
        <charset val="134"/>
      </rPr>
      <t>1200*600*1790mm(±10%)                             2</t>
    </r>
    <r>
      <rPr>
        <sz val="12"/>
        <color theme="1"/>
        <rFont val="宋体"/>
        <charset val="134"/>
      </rPr>
      <t>、配紫外线灯管，可放砧板、刀具、毛巾，功率</t>
    </r>
    <r>
      <rPr>
        <sz val="12"/>
        <color theme="1"/>
        <rFont val="Times New Roman"/>
        <charset val="134"/>
      </rPr>
      <t>930W/220V(±10%)</t>
    </r>
  </si>
  <si>
    <t>智能控制自动清洗烟罩一体机</t>
  </si>
  <si>
    <r>
      <rPr>
        <sz val="12"/>
        <color theme="1"/>
        <rFont val="Times New Roman"/>
        <charset val="134"/>
      </rPr>
      <t>1</t>
    </r>
    <r>
      <rPr>
        <sz val="12"/>
        <color theme="1"/>
        <rFont val="宋体"/>
        <charset val="134"/>
      </rPr>
      <t>、</t>
    </r>
    <r>
      <rPr>
        <sz val="12"/>
        <color theme="1"/>
        <rFont val="Times New Roman"/>
        <charset val="134"/>
      </rPr>
      <t>9200*1300*610mm(±10%)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                    
3</t>
    </r>
    <r>
      <rPr>
        <sz val="12"/>
        <color theme="1"/>
        <rFont val="宋体"/>
        <charset val="134"/>
      </rPr>
      <t>、内置烟罩灯，配不锈钢接油盒，采用丝杆吊架。采用</t>
    </r>
    <r>
      <rPr>
        <sz val="12"/>
        <color theme="1"/>
        <rFont val="Times New Roman"/>
        <charset val="134"/>
      </rPr>
      <t>UV</t>
    </r>
    <r>
      <rPr>
        <sz val="12"/>
        <color theme="1"/>
        <rFont val="宋体"/>
        <charset val="134"/>
      </rPr>
      <t>净化模块，油烟前端净化，变频控制风机，带含清洗液储存箱、计量泵、高压水泵、喷头阵列的智能清洗控制系统。</t>
    </r>
    <r>
      <rPr>
        <sz val="12"/>
        <color theme="1"/>
        <rFont val="Times New Roman"/>
        <charset val="134"/>
      </rPr>
      <t>UV</t>
    </r>
    <r>
      <rPr>
        <sz val="12"/>
        <color theme="1"/>
        <rFont val="宋体"/>
        <charset val="134"/>
      </rPr>
      <t>光解技术可将油烟中的油脂、异味分子等污染物分解为二氧化碳和水等无害物质，油烟净化效率高达</t>
    </r>
    <r>
      <rPr>
        <sz val="12"/>
        <color theme="1"/>
        <rFont val="Times New Roman"/>
        <charset val="134"/>
      </rPr>
      <t xml:space="preserve"> 98% </t>
    </r>
    <r>
      <rPr>
        <sz val="12"/>
        <color theme="1"/>
        <rFont val="宋体"/>
        <charset val="134"/>
      </rPr>
      <t>以上，有效改善厨房工作环境，减少油烟对周边环境的污染。搭载西门子</t>
    </r>
    <r>
      <rPr>
        <sz val="12"/>
        <color theme="1"/>
        <rFont val="Times New Roman"/>
        <charset val="134"/>
      </rPr>
      <t>CPU</t>
    </r>
    <r>
      <rPr>
        <sz val="12"/>
        <color theme="1"/>
        <rFont val="宋体"/>
        <charset val="134"/>
      </rPr>
      <t>，实现对烟罩的照明功能、抽风功能、</t>
    </r>
    <r>
      <rPr>
        <sz val="12"/>
        <color theme="1"/>
        <rFont val="Times New Roman"/>
        <charset val="134"/>
      </rPr>
      <t>UV</t>
    </r>
    <r>
      <rPr>
        <sz val="12"/>
        <color theme="1"/>
        <rFont val="宋体"/>
        <charset val="134"/>
      </rPr>
      <t>除油功能、自动清洗功能的实时控制。排风量达</t>
    </r>
    <r>
      <rPr>
        <sz val="12"/>
        <color theme="1"/>
        <rFont val="Times New Roman"/>
        <charset val="134"/>
      </rPr>
      <t xml:space="preserve">8000m3/h, </t>
    </r>
    <r>
      <rPr>
        <sz val="12"/>
        <color theme="1"/>
        <rFont val="宋体"/>
        <charset val="134"/>
      </rPr>
      <t>风速</t>
    </r>
    <r>
      <rPr>
        <sz val="12"/>
        <color theme="1"/>
        <rFont val="Times New Roman"/>
        <charset val="134"/>
      </rPr>
      <t>4.75m/s</t>
    </r>
    <r>
      <rPr>
        <sz val="12"/>
        <color theme="1"/>
        <rFont val="宋体"/>
        <charset val="134"/>
      </rPr>
      <t>，</t>
    </r>
    <r>
      <rPr>
        <sz val="12"/>
        <color theme="1"/>
        <rFont val="Times New Roman"/>
        <charset val="134"/>
      </rPr>
      <t>UV</t>
    </r>
    <r>
      <rPr>
        <sz val="12"/>
        <color theme="1"/>
        <rFont val="宋体"/>
        <charset val="134"/>
      </rPr>
      <t>模块长度：</t>
    </r>
    <r>
      <rPr>
        <sz val="12"/>
        <color theme="1"/>
        <rFont val="Times New Roman"/>
        <charset val="134"/>
      </rPr>
      <t>843/1550mm</t>
    </r>
    <r>
      <rPr>
        <sz val="12"/>
        <color theme="1"/>
        <rFont val="宋体"/>
        <charset val="134"/>
      </rPr>
      <t>；</t>
    </r>
    <r>
      <rPr>
        <sz val="12"/>
        <color theme="1"/>
        <rFont val="Times New Roman"/>
        <charset val="134"/>
      </rPr>
      <t>UV</t>
    </r>
    <r>
      <rPr>
        <sz val="12"/>
        <color theme="1"/>
        <rFont val="宋体"/>
        <charset val="134"/>
      </rPr>
      <t>功能：紫外线强度</t>
    </r>
    <r>
      <rPr>
        <sz val="12"/>
        <color theme="1"/>
        <rFont val="Times New Roman"/>
        <charset val="134"/>
      </rPr>
      <t>57μw/cm2</t>
    </r>
    <r>
      <rPr>
        <sz val="12"/>
        <color theme="1"/>
        <rFont val="宋体"/>
        <charset val="134"/>
      </rPr>
      <t>以上；清洗功能：出水流量</t>
    </r>
    <r>
      <rPr>
        <sz val="12"/>
        <color theme="1"/>
        <rFont val="Times New Roman"/>
        <charset val="134"/>
      </rPr>
      <t>25</t>
    </r>
    <r>
      <rPr>
        <sz val="12"/>
        <color theme="1"/>
        <rFont val="宋体"/>
        <charset val="134"/>
      </rPr>
      <t>升</t>
    </r>
    <r>
      <rPr>
        <sz val="12"/>
        <color theme="1"/>
        <rFont val="Times New Roman"/>
        <charset val="134"/>
      </rPr>
      <t>/</t>
    </r>
    <r>
      <rPr>
        <sz val="12"/>
        <color theme="1"/>
        <rFont val="宋体"/>
        <charset val="134"/>
      </rPr>
      <t>分钟，清洗功率</t>
    </r>
    <r>
      <rPr>
        <sz val="12"/>
        <color theme="1"/>
        <rFont val="Times New Roman"/>
        <charset val="134"/>
      </rPr>
      <t>1100W</t>
    </r>
    <r>
      <rPr>
        <sz val="12"/>
        <color theme="1"/>
        <rFont val="宋体"/>
        <charset val="134"/>
      </rPr>
      <t>；烟罩清洗程序：水浸</t>
    </r>
    <r>
      <rPr>
        <sz val="12"/>
        <color theme="1"/>
        <rFont val="Times New Roman"/>
        <charset val="134"/>
      </rPr>
      <t>→</t>
    </r>
    <r>
      <rPr>
        <sz val="12"/>
        <color theme="1"/>
        <rFont val="宋体"/>
        <charset val="134"/>
      </rPr>
      <t>洗涤</t>
    </r>
    <r>
      <rPr>
        <sz val="12"/>
        <color theme="1"/>
        <rFont val="Times New Roman"/>
        <charset val="134"/>
      </rPr>
      <t>→</t>
    </r>
    <r>
      <rPr>
        <sz val="12"/>
        <color theme="1"/>
        <rFont val="宋体"/>
        <charset val="134"/>
      </rPr>
      <t>循环</t>
    </r>
    <r>
      <rPr>
        <sz val="12"/>
        <color theme="1"/>
        <rFont val="Times New Roman"/>
        <charset val="134"/>
      </rPr>
      <t>→</t>
    </r>
    <r>
      <rPr>
        <sz val="12"/>
        <color theme="1"/>
        <rFont val="宋体"/>
        <charset val="134"/>
      </rPr>
      <t>漂洗</t>
    </r>
    <r>
      <rPr>
        <sz val="12"/>
        <color theme="1"/>
        <rFont val="Times New Roman"/>
        <charset val="134"/>
      </rPr>
      <t>→</t>
    </r>
    <r>
      <rPr>
        <sz val="12"/>
        <color theme="1"/>
        <rFont val="宋体"/>
        <charset val="134"/>
      </rPr>
      <t>晾干</t>
    </r>
  </si>
  <si>
    <t>紫外线杀菌灯连支架</t>
  </si>
  <si>
    <r>
      <rPr>
        <sz val="12"/>
        <color theme="1"/>
        <rFont val="Times New Roman"/>
        <charset val="134"/>
      </rPr>
      <t>1</t>
    </r>
    <r>
      <rPr>
        <sz val="12"/>
        <color theme="1"/>
        <rFont val="宋体"/>
        <charset val="134"/>
      </rPr>
      <t>、长</t>
    </r>
    <r>
      <rPr>
        <sz val="12"/>
        <color theme="1"/>
        <rFont val="Times New Roman"/>
        <charset val="134"/>
      </rPr>
      <t>1200mm(±10%)                             2</t>
    </r>
    <r>
      <rPr>
        <sz val="12"/>
        <color theme="1"/>
        <rFont val="宋体"/>
        <charset val="134"/>
      </rPr>
      <t>、配紫外线灯管，带支架</t>
    </r>
  </si>
  <si>
    <t>自循环异味控制装置</t>
  </si>
  <si>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</si>
  <si>
    <t>座台电扒炉</t>
  </si>
  <si>
    <r>
      <rPr>
        <sz val="12"/>
        <color theme="1"/>
        <rFont val="Times New Roman"/>
        <charset val="134"/>
      </rPr>
      <t>1</t>
    </r>
    <r>
      <rPr>
        <sz val="12"/>
        <color theme="1"/>
        <rFont val="宋体"/>
        <charset val="134"/>
      </rPr>
      <t>、</t>
    </r>
    <r>
      <rPr>
        <sz val="12"/>
        <color theme="1"/>
        <rFont val="Times New Roman"/>
        <charset val="134"/>
      </rPr>
      <t>730*500*230mm(±10%)                               2</t>
    </r>
    <r>
      <rPr>
        <sz val="12"/>
        <color theme="1"/>
        <rFont val="宋体"/>
        <charset val="134"/>
      </rPr>
      <t>、功率</t>
    </r>
    <r>
      <rPr>
        <sz val="12"/>
        <color theme="1"/>
        <rFont val="Times New Roman"/>
        <charset val="134"/>
      </rPr>
      <t xml:space="preserve">4.4KW/220V(±10%) </t>
    </r>
  </si>
  <si>
    <r>
      <rPr>
        <sz val="12"/>
        <color theme="1"/>
        <rFont val="Times New Roman"/>
        <charset val="134"/>
      </rPr>
      <t>1</t>
    </r>
    <r>
      <rPr>
        <sz val="12"/>
        <color theme="1"/>
        <rFont val="宋体"/>
        <charset val="134"/>
      </rPr>
      <t>、</t>
    </r>
    <r>
      <rPr>
        <sz val="12"/>
        <color theme="1"/>
        <rFont val="Times New Roman"/>
        <charset val="134"/>
      </rPr>
      <t>550*450*240mm(±10%)   
2</t>
    </r>
    <r>
      <rPr>
        <sz val="12"/>
        <color theme="1"/>
        <rFont val="宋体"/>
        <charset val="134"/>
      </rPr>
      <t>、功率</t>
    </r>
    <r>
      <rPr>
        <sz val="12"/>
        <color theme="1"/>
        <rFont val="Times New Roman"/>
        <charset val="134"/>
      </rPr>
      <t>3KW/220V(±10%)</t>
    </r>
  </si>
  <si>
    <t>座台电单缸炸炉</t>
  </si>
  <si>
    <r>
      <rPr>
        <sz val="12"/>
        <color theme="1"/>
        <rFont val="Times New Roman"/>
        <charset val="134"/>
      </rPr>
      <t>1</t>
    </r>
    <r>
      <rPr>
        <sz val="12"/>
        <color theme="1"/>
        <rFont val="宋体"/>
        <charset val="134"/>
      </rPr>
      <t>、</t>
    </r>
    <r>
      <rPr>
        <sz val="12"/>
        <color theme="1"/>
        <rFont val="Times New Roman"/>
        <charset val="134"/>
      </rPr>
      <t>262*478*404mm(±10%)   
2</t>
    </r>
    <r>
      <rPr>
        <sz val="12"/>
        <color theme="1"/>
        <rFont val="宋体"/>
        <charset val="134"/>
      </rPr>
      <t>、功率</t>
    </r>
    <r>
      <rPr>
        <sz val="12"/>
        <color theme="1"/>
        <rFont val="Times New Roman"/>
        <charset val="134"/>
      </rPr>
      <t>3.25KW/220V(±10%)</t>
    </r>
  </si>
  <si>
    <t>座台电烧烤炉</t>
  </si>
  <si>
    <r>
      <rPr>
        <sz val="12"/>
        <color theme="1"/>
        <rFont val="Times New Roman"/>
        <charset val="134"/>
      </rPr>
      <t>1</t>
    </r>
    <r>
      <rPr>
        <sz val="12"/>
        <color theme="1"/>
        <rFont val="宋体"/>
        <charset val="134"/>
      </rPr>
      <t>、</t>
    </r>
    <r>
      <rPr>
        <sz val="12"/>
        <color theme="1"/>
        <rFont val="Times New Roman"/>
        <charset val="134"/>
      </rPr>
      <t>1100*480*240mm(±10%)   
2</t>
    </r>
    <r>
      <rPr>
        <sz val="12"/>
        <color theme="1"/>
        <rFont val="宋体"/>
        <charset val="134"/>
      </rPr>
      <t>、功率</t>
    </r>
    <r>
      <rPr>
        <sz val="12"/>
        <color theme="1"/>
        <rFont val="Times New Roman"/>
        <charset val="134"/>
      </rPr>
      <t>7.8KW/220V(±10%)</t>
    </r>
  </si>
  <si>
    <t>座台二层架</t>
  </si>
  <si>
    <r>
      <rPr>
        <sz val="12"/>
        <color theme="1"/>
        <rFont val="Times New Roman"/>
        <charset val="134"/>
      </rPr>
      <t>1</t>
    </r>
    <r>
      <rPr>
        <sz val="12"/>
        <color theme="1"/>
        <rFont val="宋体"/>
        <charset val="134"/>
      </rPr>
      <t>、</t>
    </r>
    <r>
      <rPr>
        <sz val="12"/>
        <color theme="1"/>
        <rFont val="Times New Roman"/>
        <charset val="134"/>
      </rPr>
      <t>1800*350*800mm(±10%)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r>
      <rPr>
        <sz val="12"/>
        <color theme="1"/>
        <rFont val="宋体"/>
        <charset val="134"/>
      </rPr>
      <t>，采用不锈钢支撑腿</t>
    </r>
  </si>
  <si>
    <r>
      <rPr>
        <sz val="12"/>
        <color theme="1"/>
        <rFont val="Times New Roman"/>
        <charset val="134"/>
      </rPr>
      <t>1</t>
    </r>
    <r>
      <rPr>
        <sz val="12"/>
        <color theme="1"/>
        <rFont val="宋体"/>
        <charset val="134"/>
      </rPr>
      <t>、</t>
    </r>
    <r>
      <rPr>
        <sz val="12"/>
        <color theme="1"/>
        <rFont val="Times New Roman"/>
        <charset val="134"/>
      </rPr>
      <t>1500*350*800mm(±10%)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                                            3</t>
    </r>
    <r>
      <rPr>
        <sz val="12"/>
        <color theme="1"/>
        <rFont val="宋体"/>
        <charset val="134"/>
      </rPr>
      <t>、采用直径</t>
    </r>
    <r>
      <rPr>
        <sz val="12"/>
        <color theme="1"/>
        <rFont val="Times New Roman"/>
        <charset val="134"/>
      </rPr>
      <t>38*38mm(±10%)</t>
    </r>
    <r>
      <rPr>
        <sz val="12"/>
        <color theme="1"/>
        <rFont val="宋体"/>
        <charset val="134"/>
      </rPr>
      <t>不锈钢支撑腿</t>
    </r>
  </si>
  <si>
    <r>
      <rPr>
        <sz val="12"/>
        <color theme="1"/>
        <rFont val="Times New Roman"/>
        <charset val="134"/>
      </rPr>
      <t>1</t>
    </r>
    <r>
      <rPr>
        <sz val="12"/>
        <color theme="1"/>
        <rFont val="宋体"/>
        <charset val="134"/>
      </rPr>
      <t>、</t>
    </r>
    <r>
      <rPr>
        <sz val="12"/>
        <color theme="1"/>
        <rFont val="Times New Roman"/>
        <charset val="134"/>
      </rPr>
      <t>1500*350*800mm(±10%)                               2</t>
    </r>
    <r>
      <rPr>
        <sz val="12"/>
        <color theme="1"/>
        <rFont val="宋体"/>
        <charset val="134"/>
      </rPr>
      <t>、采用</t>
    </r>
    <r>
      <rPr>
        <sz val="12"/>
        <color theme="1"/>
        <rFont val="Times New Roman"/>
        <charset val="134"/>
      </rPr>
      <t>304</t>
    </r>
    <r>
      <rPr>
        <sz val="12"/>
        <color theme="1"/>
        <rFont val="宋体"/>
        <charset val="134"/>
      </rPr>
      <t>不锈钢板，层板厚</t>
    </r>
    <r>
      <rPr>
        <sz val="12"/>
        <color theme="1"/>
        <rFont val="Times New Roman"/>
        <charset val="134"/>
      </rPr>
      <t>0.9mm(±0.1mm)</t>
    </r>
    <r>
      <rPr>
        <sz val="12"/>
        <color theme="1"/>
        <rFont val="宋体"/>
        <charset val="134"/>
      </rPr>
      <t>，采用不锈钢支撑腿</t>
    </r>
  </si>
  <si>
    <t>餐厅设备</t>
  </si>
  <si>
    <t>实木靠背椅</t>
  </si>
  <si>
    <t>木质材料</t>
  </si>
  <si>
    <t>电动实木圆桌（二十人位）</t>
  </si>
  <si>
    <r>
      <rPr>
        <sz val="12"/>
        <color theme="1"/>
        <rFont val="Times New Roman"/>
        <charset val="134"/>
      </rPr>
      <t>1</t>
    </r>
    <r>
      <rPr>
        <sz val="12"/>
        <color theme="1"/>
        <rFont val="宋体"/>
        <charset val="134"/>
      </rPr>
      <t>、直径</t>
    </r>
    <r>
      <rPr>
        <sz val="12"/>
        <color theme="1"/>
        <rFont val="Times New Roman"/>
        <charset val="134"/>
      </rPr>
      <t>3200*800mm(±10%)                                             2</t>
    </r>
    <r>
      <rPr>
        <sz val="12"/>
        <color theme="1"/>
        <rFont val="宋体"/>
        <charset val="134"/>
      </rPr>
      <t>、材质：整体为木质材质，海棠色桌面（颜色可选）或按样选定。桌面配转盘</t>
    </r>
  </si>
  <si>
    <t>电动实木圆桌（十人位）</t>
  </si>
  <si>
    <t>四人位餐桌连椅</t>
  </si>
  <si>
    <r>
      <rPr>
        <sz val="12"/>
        <color theme="1"/>
        <rFont val="Times New Roman"/>
        <charset val="134"/>
      </rPr>
      <t>1</t>
    </r>
    <r>
      <rPr>
        <sz val="12"/>
        <color theme="1"/>
        <rFont val="宋体"/>
        <charset val="134"/>
      </rPr>
      <t>、</t>
    </r>
    <r>
      <rPr>
        <sz val="12"/>
        <color theme="1"/>
        <rFont val="Times New Roman"/>
        <charset val="134"/>
      </rPr>
      <t>1200*1350*750mm(±10%)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</si>
  <si>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Times New Roman"/>
        <charset val="134"/>
      </rPr>
      <t>1</t>
    </r>
    <r>
      <rPr>
        <sz val="12"/>
        <color theme="1"/>
        <rFont val="宋体"/>
        <charset val="134"/>
      </rPr>
      <t>、</t>
    </r>
    <r>
      <rPr>
        <sz val="12"/>
        <color theme="1"/>
        <rFont val="Times New Roman"/>
        <charset val="134"/>
      </rPr>
      <t>924*924*750mm(±10%)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</si>
  <si>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t>长形卡座连椅</t>
  </si>
  <si>
    <r>
      <rPr>
        <sz val="12"/>
        <color theme="1"/>
        <rFont val="Times New Roman"/>
        <charset val="134"/>
      </rPr>
      <t>1</t>
    </r>
    <r>
      <rPr>
        <sz val="12"/>
        <color theme="1"/>
        <rFont val="宋体"/>
        <charset val="134"/>
      </rPr>
      <t>、</t>
    </r>
    <r>
      <rPr>
        <sz val="12"/>
        <color theme="1"/>
        <rFont val="Times New Roman"/>
        <charset val="134"/>
      </rPr>
      <t>6850*1150*750mm(±10%)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或按样选定，椅面软包</t>
    </r>
  </si>
  <si>
    <t>单价</t>
  </si>
  <si>
    <t>求和项:金额</t>
  </si>
  <si>
    <t>4层、5层公共食堂（二）、清真餐厅、包间、西式简餐</t>
  </si>
  <si>
    <t>4层厨房</t>
  </si>
  <si>
    <t>AA垃圾暂存间</t>
  </si>
  <si>
    <t>AA主食库</t>
  </si>
  <si>
    <t>AB调料库</t>
  </si>
  <si>
    <t>AC鱼、肉、蔬菜加工间</t>
  </si>
  <si>
    <t>AC主食库</t>
  </si>
  <si>
    <t>AD高、低温冷库</t>
  </si>
  <si>
    <t>AE库房</t>
  </si>
  <si>
    <t>AE蔬菜、肉类加工</t>
  </si>
  <si>
    <t>AF留样室、无菌室</t>
  </si>
  <si>
    <t>AF烹调厨房</t>
  </si>
  <si>
    <t>AG垃圾房</t>
  </si>
  <si>
    <t>AG洗锅区&amp;烹调区</t>
  </si>
  <si>
    <t>AH清洁用品房</t>
  </si>
  <si>
    <t>AH烧味间/腌制间</t>
  </si>
  <si>
    <t>AI冷菜间</t>
  </si>
  <si>
    <t>AJ点心制作</t>
  </si>
  <si>
    <t>AJ洗锅间</t>
  </si>
  <si>
    <t>AK烹调厨房</t>
  </si>
  <si>
    <t>AK售卖间/面档</t>
  </si>
  <si>
    <t>AL点心制作间</t>
  </si>
  <si>
    <t>AL留样室</t>
  </si>
  <si>
    <t>AM冷菜间</t>
  </si>
  <si>
    <t>AM洗碗碟间</t>
  </si>
  <si>
    <t>AN备餐间</t>
  </si>
  <si>
    <t>AN烹调厨房、烧味间新风设备</t>
  </si>
  <si>
    <t>AO售卖间</t>
  </si>
  <si>
    <t>AO售卖间、点心制作新风设备</t>
  </si>
  <si>
    <t>AP洗碗碟间新风设备</t>
  </si>
  <si>
    <t>AP洗碗间</t>
  </si>
  <si>
    <t>AQ烧味间</t>
  </si>
  <si>
    <t>AR仓库</t>
  </si>
  <si>
    <t>BA垃圾房</t>
  </si>
  <si>
    <t>BA烹调区</t>
  </si>
  <si>
    <t>BB干货库</t>
  </si>
  <si>
    <t>BB冷菜间</t>
  </si>
  <si>
    <t>BC备餐间</t>
  </si>
  <si>
    <t>BC高、低温冷库</t>
  </si>
  <si>
    <t>BD通道</t>
  </si>
  <si>
    <t>BD洗碗碟间</t>
  </si>
  <si>
    <t>BE蔬菜、肉类加工间</t>
  </si>
  <si>
    <t>BF烹调厨房</t>
  </si>
  <si>
    <t>BF烹调厨房新风设备</t>
  </si>
  <si>
    <t>BG风味档、点心制作、洗碗间新风设备</t>
  </si>
  <si>
    <t>BG冷菜间</t>
  </si>
  <si>
    <t>BH风味明档五</t>
  </si>
  <si>
    <t>BH特色厨房（一）新风设备</t>
  </si>
  <si>
    <t>BI风味明档四</t>
  </si>
  <si>
    <t>BJ风味明档三</t>
  </si>
  <si>
    <t>BK风味明档二</t>
  </si>
  <si>
    <t>BL风味明档一</t>
  </si>
  <si>
    <t>BM洗碗间</t>
  </si>
  <si>
    <t>BN烹调厨房新风设备</t>
  </si>
  <si>
    <t>BO洗碗间新风设备</t>
  </si>
  <si>
    <t>CA备餐间</t>
  </si>
  <si>
    <t>CA主食库</t>
  </si>
  <si>
    <t>CB备餐间</t>
  </si>
  <si>
    <t>CB高、低温冷库</t>
  </si>
  <si>
    <t>CC后勤综合用房（自助餐厅）</t>
  </si>
  <si>
    <t>CC鱼、肉、蔬菜加工间</t>
  </si>
  <si>
    <t>CD调料库</t>
  </si>
  <si>
    <t>CD污碟暂存间</t>
  </si>
  <si>
    <t>CE留样室、无菌室</t>
  </si>
  <si>
    <t>CF垃圾房</t>
  </si>
  <si>
    <t>CG洗锅间</t>
  </si>
  <si>
    <t>CI发放接收</t>
  </si>
  <si>
    <t>CJ清洁用品间</t>
  </si>
  <si>
    <t>CK烹调厨房</t>
  </si>
  <si>
    <t>CL点心制作间</t>
  </si>
  <si>
    <t>CM冷菜间</t>
  </si>
  <si>
    <t>CN备餐间</t>
  </si>
  <si>
    <t>CO售卖间</t>
  </si>
  <si>
    <t>CP洗碗间</t>
  </si>
  <si>
    <t>CQ烧味间</t>
  </si>
  <si>
    <t>DA烹饪区</t>
  </si>
  <si>
    <t>DB洗碗碟间</t>
  </si>
  <si>
    <t>DC烹调厨房新风设备</t>
  </si>
  <si>
    <t>DD点心制作、洗碗间新风设备</t>
  </si>
  <si>
    <t>DE清真厨房新风设备</t>
  </si>
  <si>
    <t>半地下层集中餐厅（一）、一层集中餐厅（二）、二层自助餐餐厅、包间</t>
  </si>
  <si>
    <t>半地下层一层厨房</t>
  </si>
  <si>
    <t>1、直径520*820mm(±10%)                                          2、圆桶形车身，内置汤饭桶。配万向活动轮</t>
  </si>
  <si>
    <t>1、容量10Lmm(±10%)                                          2、采用不锈钢汤炉，带盖</t>
  </si>
  <si>
    <t>备用编号</t>
  </si>
  <si>
    <t>壁挂式空气净化机</t>
  </si>
  <si>
    <t>1、470*620*1730mm(±10%)                                       2、采用不锈钢支架，配万向活动轮</t>
  </si>
  <si>
    <t>1、1800*760*810mm(±10%)                               2、采用304不锈钢板，面板厚1.2mm(±0.1mm)                                                   3、50mm采用201不锈钢支撑架，带可调脚</t>
  </si>
  <si>
    <t>不锈钢筷子</t>
  </si>
  <si>
    <t>采用304#不锈钢板制作。</t>
  </si>
  <si>
    <t>双</t>
  </si>
  <si>
    <t>不锈钢磨砂夹（1）</t>
  </si>
  <si>
    <t>不锈钢勺子</t>
  </si>
  <si>
    <t>不锈钢双层面碗</t>
  </si>
  <si>
    <t>采用304#不锈钢板制作，双层。</t>
  </si>
  <si>
    <t>不锈钢双层汤碗</t>
  </si>
  <si>
    <t>1、600*400*48mm(±10%)                               
2、采用304不锈钢冲压成型，加厚</t>
  </si>
  <si>
    <t>1、800*800*600mm(±10%)                      2、采用304不锈钢板，面板厚1.2mm(±0.1mm)，星盆板厚1.0mm(±0.1mm)，上配电扒炉                                                3、采用38*38*1.0mm(±10%)不锈钢支撑腿，带全钢可调脚</t>
  </si>
  <si>
    <t xml:space="preserve">1、8500*600*900mm(±10%)                                          2、采用304不锈钢板，面板厚1.2mm(±0.1mm)，柜身厚0.9mm(±0.1mm)，弯头按2.5倍直线计算，链板式传送，自动清洗链板正反面，采用不锈钢支架，配可调脚 </t>
  </si>
  <si>
    <t>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
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</si>
  <si>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茶几1</t>
  </si>
  <si>
    <t>茶几2</t>
  </si>
  <si>
    <t>1、1250*760*500mm(±10%)                               2、采用304不锈钢板，面板厚1.2mm(±0.1mm)，面底加13mm(±10%)夹板支撑并覆防潮膜                                                  3、采用38*38*1.0mm(±10%)不锈钢支撑腿，带全钢可调脚</t>
  </si>
  <si>
    <t>1、1250*800*500mm(±10%)                               2、采用304不锈钢板，面板厚1.2mm(±0.1mm)，面底加13mm(±10%)夹板支撑并覆防潮膜                                                  3、采用38*38*1.0mm(±10%)不锈钢支撑腿，带全钢可调脚</t>
  </si>
  <si>
    <t>1、1300*800*480mm(±10%)                               2、采用304不锈钢板，面板厚1.2mm(±0.1mm)，面底加13mm(±10%)夹板支撑并覆防潮膜                                                  3、采用38*38*1.0mm(±10%)不锈钢支撑腿，带全钢可调脚</t>
  </si>
  <si>
    <t>1、1600*760*500mm(±10%)                               2、采用304不锈钢板，面板厚1.2mm(±0.1mm)，面底加13mm(±10%)夹板支撑并覆防潮膜                                            3、采用38*38*1.0mm(±10%)不锈钢支撑腿，带全钢可调脚</t>
  </si>
  <si>
    <t>1、910*810*700mm(±10%)                               2、采用304不锈钢板，面板厚1.2mm(±0.1mm)，面底加13mm(±10%)夹板支撑并覆防潮膜                                            3、采用50*1.2mm(±10%)不锈钢支撑腿，带全钢可调脚</t>
  </si>
  <si>
    <t>1、780*250*200mm(±10%)                                          2、采用304不锈钢板，厚0.9mm(±0.1mm)</t>
  </si>
  <si>
    <t>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t>
  </si>
  <si>
    <t>打菜勺</t>
  </si>
  <si>
    <t>大锅铲套餐</t>
  </si>
  <si>
    <t>多种规格</t>
  </si>
  <si>
    <t>1、570*480*1860mm(±10%)                             2、采用热风循环，功率1.05KW/220V(±10%)</t>
  </si>
  <si>
    <t>1、750*830*1940mm(±10%)                    2、采用热风循环系统，功率2130W/220V(±10%)，可放不同材质餐具                                               3、智能高稳数码显示屏，带故障检测系统，风机延时功能，一键保温功能</t>
  </si>
  <si>
    <t>1、530*750*1825mm(±10%) 
2、采用不锈钢柜身，功率2.62KW/220V(±10%)</t>
  </si>
  <si>
    <t>1、1000*700*810mm(±10%)                      2、采用304不锈钢板，面板厚1.2mm(±0.1mm)，星盆板厚1.0mm(±0.1mm)                                                3、采用38*38*1.0mm(±10%)不锈钢支撑腿，带全钢可调脚</t>
  </si>
  <si>
    <t>1、1000*760*810mm(±10%)                      2、采用304不锈钢板，面板厚1.2mm(±0.1mm)，星盆板厚1.0mm(±0.1mm)                                                3、采用38*38*1.0mm(±10%)不锈钢支撑腿，带全钢可调脚</t>
  </si>
  <si>
    <t>1、1000*900*810mm(±10%)                      2、采用304不锈钢板，面板厚1.2mm(±0.1mm)，星盆板厚1.0mm(±0.1mm)                                                3、采用38*38*1.0mm(±10%)不锈钢支撑腿，带全钢可调脚</t>
  </si>
  <si>
    <t>1、1200*900*810mm(±10%)                      2、采用304不锈钢板，面板厚1.2mm(±0.1mm)，星盆板厚1.0mm(±0.1mm)                                                3、采用38*38*1.0mm(±10%)不锈钢支撑腿，带全钢可调脚</t>
  </si>
  <si>
    <t>1、1200*760*810mm(±10%)                      2、采用304不锈钢板，面板厚1.2mm(±0.1mm)，星盆板厚1.0mm(±0.1mm)                                                3、采用38*38*1.0mm(±10%)不锈钢支撑腿，带全钢可调脚</t>
  </si>
  <si>
    <t>1、1500*760*810mm(±10%)                      2、采用304不锈钢板，面板厚1.2mm(±0.1mm)，星盆板厚1.0mm(±0.1mm)                                                3、采用38*38*1.0mm(±10%)不锈钢支撑腿，带全钢可调脚</t>
  </si>
  <si>
    <t>1、1800*760*810mm(±10%)                      2、采用304不锈钢板，面板厚1.2mm(±0.1mm)，星盆板厚1.0mm(±0.1mm)                                                3、采用38*38*1.0mm(±10%)不锈钢支撑腿，带全钢可调脚</t>
  </si>
  <si>
    <t>1、700*760*810mm(±10%)                      2、采用304不锈钢板，面板厚1.2mm(±0.1mm)，星盆板厚1.0mm(±0.1mm)                                                3、采用38*38*1.0mm(±10%)不锈钢支撑腿，带全钢可调脚</t>
  </si>
  <si>
    <t>1、1000*760*810mm(±10%)                      2、采用304不锈钢板，面板厚1.2mm(±0.1mm)，星盆板厚1.0mm(±0.1mm)，柜身厚0.9mm(±0.1mm)                                                3、采用直径50*1.2mm(±10%)不锈钢支撑腿，带全钢可调脚</t>
  </si>
  <si>
    <t>1、1100*700*810mm(±10%)                      2、采用304不锈钢板，面板厚1.2mm(±0.1mm)，星盆板厚1.0mm(±0.1mm)，柜身厚0.9mm(±0.1mm)                                                3、采用直径50*1.2mm(±10%)不锈钢支撑腿，带全钢可调脚</t>
  </si>
  <si>
    <t>1、1200*700*810mm(±10%)                      2、采用304不锈钢板，面板厚1.2mm(±0.1mm)，星盆板厚1.0mm(±0.1mm)，柜身厚0.9mm(±0.1mm)                                                3、采用直径50*1.2mm(±10%)不锈钢支撑腿，带全钢可调脚</t>
  </si>
  <si>
    <t>1、1200*800*810mm(±10%)                      2、采用304不锈钢板，面板厚1.2mm(±0.1mm)，星盆板厚1.0mm(±0.1mm)，柜身厚0.9mm(±0.1mm)                                               3、采用直径50*1.2mm(±10%)不锈钢支撑腿，带全钢可调脚</t>
  </si>
  <si>
    <t>1、1500*700*810mm(±10%)                      2、采用304不锈钢板，面板厚1.2mm(±0.1mm)，星盆板厚1.0mm(±0.1mm)，柜身厚0.9mm(±0.1mm)                                                3、采用直径50*1.2mm(±10%)不锈钢支撑腿，带全钢可调脚</t>
  </si>
  <si>
    <t>1、1500*760*810mm(±10%)                      2、采用304不锈钢板，面板厚1.2mm(±0.1mm)，星盆板厚1.0mm(±0.1mm)，柜身厚0.9mm(±0.1mm)                                                3、采用直径50*1.2mm(±10%)不锈钢支撑腿，带全钢可调脚</t>
  </si>
  <si>
    <t>1、1700*700*810mm(±10%)                      2、采用304不锈钢板，面板厚1.2mm(±0.1mm)，星盆板厚1.0mm(±0.1mm)，柜身厚0.9mm(±0.1mm)                                                3、采用直径50*1.2mm(±10%)不锈钢支撑腿，带全钢可调脚</t>
  </si>
  <si>
    <t>1、1800*700*810mm(±10%)                      2、采用304不锈钢板，面板厚1.2mm(±0.1mm)，星盆板厚1.0mm(±0.1mm)，柜身厚0.9mm(±0.1mm)                                                3、采用直径50*1.2mm(±10%)不锈钢支撑腿，带全钢可调脚</t>
  </si>
  <si>
    <t>1、1950*700*810mm(±10%)                      2、采用304不锈钢板，面板厚1.2mm(±0.1mm)，星盆板厚1.0mm(±0.1mm)，柜身厚0.9mm(±0.1mm)                                                3、采用直径50*1.2mm(±10%)不锈钢支撑腿，带全钢可调脚</t>
  </si>
  <si>
    <t>刀具套餐</t>
  </si>
  <si>
    <t>1、800*800*810mm(±10%)                            2、功率≤15KW/380V(±10%)。                                  3、质量要求：设备符合相关卫生、安全、节能、环保相关国家标准；                                                                  4、▲所投产品具有相关检测</t>
  </si>
  <si>
    <t>1、800*800*810mm(±10%)                      2、采用304不锈钢板，面板厚1.2mm(±0.1mm)，功率≤15KW(±10%)                                                                                                                                                                                                                                                                                                                                                                                                                                                                               3、▲具有相关检测</t>
  </si>
  <si>
    <t>1、400*800*810mm(±10%)                            2、功率≤15KW/380V(±10%)。                                  3、质量要求：设备符合相关卫生、安全、节能、环保相关国家标准；                                                                  4、▲所投产品具有相关检测</t>
  </si>
  <si>
    <t>电磁单门单控12盆蒸饭柜</t>
  </si>
  <si>
    <t xml:space="preserve">1、850*910*1870mm(±10%)                        2、采用304不锈钢板，炉台面板厚1.2mm(±0.1mm)，炉身及门板厚0.9mm(±0.1mm)。含20米内电安装                                                   3、产品符合相关标准                                         4、▲电磁单门单控12盆蒸饭柜整机有害物质限制使用和电磁辐射安全质量指标要求：
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
②符合GB/T 39640-2020标准的6面电磁场辐射合格的认证试验报告（带CMA、CNAS标志）和商用电磁灶电磁辐射认证证书；
5、▲电磁单门单控12盆蒸饭柜所配电磁蒸饭柜炉用汤锅、电磁蒸饭柜炉用无孔蒸饭盆锅环境保护质量指标要求：具有符合GB/T 24021-2024标准的中国环境标志（Ⅱ型）产品认证证书；
【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t>
  </si>
  <si>
    <t>电磁单头56蒸炉</t>
  </si>
  <si>
    <t>1、800*800*（810+50）mm(±10%)                                          2、采用304不锈钢板，面板厚1.2mm(±0.1mm)，功率≤15KW(±10%)                           3、质量指标要求：设备符合相关卫生、安全、节能、环保相关国家标准；                                                                4、▲电磁单头56蒸炉整机有害物质限制和环境保护质量指标要求：
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
②符合GB/T 24021-2024标准的中国环境标志（Ⅱ型）产品认证证书；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</si>
  <si>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1、800*800*810mm(±10%)                               2、采用304不锈钢板，面板厚1.2mm(±0.1mm)，电加热式                                                3、质量要求：设备符合相关卫生、安全、节能、环保相关国家标准；                                                                  4、▲具有相关检测</t>
  </si>
  <si>
    <t>1、1200*800*810mm(±10%)                                                       2、采用304不锈钢板，面板厚1.2mm(±0.1mm)。功率≤15KW(±10%)                           3、质量指标要求：设备符合相关卫生、安全、节能、环保相关国家标准；                                                                4、▲电磁九格煮面炉整机有害物质限制使用和电磁辐射安全质量指标要求：
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
②符合GB/T 39640-2020标准的6面电磁场辐射合格的认证试验报告和商用电磁灶电磁辐射认证证书；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</si>
  <si>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电磁可倾（摇摆）80汤煲炉</t>
  </si>
  <si>
    <t>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t>
  </si>
  <si>
    <t>电磁六眼煲仔(煮食)炉(平面)</t>
  </si>
  <si>
    <t>1、1200*800*800mm(±10%)                                      2、采用304不锈钢板，面板厚1.2mm(±0.1mm)，功率≤4*3.5KW(±10%)，配锅具：6个，Φ200*h100mm（±10mm）；容量，≧3L/个；锅具材质：采用底厚1.2mm（±0.1mm），身厚0.7mm（±0.1mm）的022Cr11Ti(409#)或10Cr17（430#）不锈钢板材制作，带玻璃盖；  
3、质量指标要求：设备符合相关卫生、安全、节能、环保相关国家标准；                                               4、▲电磁六眼煲仔(煮食)炉(平面)有害物质限制使用和环境保护质量指标要求：
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
②电磁六眼煲仔(煮食)炉(平面)所配电磁煲仔炉用20防腐蚀锅具具有：符合GB/T 24021-2024标准的中国环境标志（Ⅱ型）产品认证证书；                       
（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t>
  </si>
  <si>
    <t>1、800*800*810mm(±10%)                            2、功率≤4*3.5KW/380V(±10%)，配专用汤锅。                                  3、质量要求：设备符合相关卫生、安全、节能、环保相关国家标准；                                                                  4、▲所投产品具有相关检测</t>
  </si>
  <si>
    <t>1、容量200L(±10%)                                 
2、配可倾式汤桶，功率25KW/380V(±10%) ；                                                                  3、▲所投产品具有相关检测</t>
  </si>
  <si>
    <t>1、800*800*810mm(±10%)                      2、采用304不锈钢板，面板厚1.2mm(±0.1mm)。功率≤15KW(±10%)                                   3、质量指标要求：设备符合相关卫生、安全、节能、环保相关国家标准；                                                                4、▲具有相关检测</t>
  </si>
  <si>
    <t>1、1600*800*810mm(±10%)                      2、采用304不锈钢板，面板厚1.2mm(±0.1mm)，功率≤2*15KW(±10%)                                  3、质量要求：设备符合相关卫生、安全、节能、环保相关国家标准；                                                                  4、▲所投产品具有相关检测</t>
  </si>
  <si>
    <t>1、910*810*1080mm(±10%)   
2、功率18.5KW/380V(±10%)</t>
  </si>
  <si>
    <t>1、800*800*810mm(±10%)                               2、采用304不锈钢板，面板厚1.2mm(±0.1mm)，电加热式</t>
  </si>
  <si>
    <t>1、1400*800*810mm(±10%)                      2、采用304不锈钢板，面板厚1.2mm(±0.1mm)，围身厚0.9mm(±0.1mm)，功率2*9KW(±10%)                                                3、采用38*38*1.0mm(±10%)不锈钢支撑腿，带全钢可调脚</t>
  </si>
  <si>
    <t xml:space="preserve">电双头蒸煮炉 </t>
  </si>
  <si>
    <t>1、1400*760*810mm(±10%)                      2、采用304不锈钢板，面板厚1.2mm(±0.1mm)，围身厚0.9mm(±0.1mm)，功率2*9KW(±10%)                                                3、采用38*38*1.0mm(±10%)不锈钢支撑腿，带全钢可调脚</t>
  </si>
  <si>
    <t>1、700*800*810mm(±10%)                      2、采用304不锈钢板，面板厚1.2mm(±0.1mm)，围身厚0.9mm(±0.1mm)，功率9KW(±10%)                                                3、采用38*38*1.0mm(±10%)不锈钢支撑腿，带全钢可调脚</t>
  </si>
  <si>
    <t>电子台称</t>
  </si>
  <si>
    <t>1、1800*400mm(±10%)                                                            2、采用不锈钢吊架</t>
  </si>
  <si>
    <t>多功能保温送餐车</t>
  </si>
  <si>
    <t>1、容量40L(±10%)   
2、功率≤1.5KW(±10%)</t>
  </si>
  <si>
    <t>多功能切菜机</t>
  </si>
  <si>
    <t>二层餐厅</t>
  </si>
  <si>
    <t>1、3800*400mm(±10%)                    
2、采用不锈钢支架，配透明玻璃</t>
  </si>
  <si>
    <t>1600X2500</t>
  </si>
  <si>
    <t>1、1200*700*1800mm(±10%)                                            2、采用304不锈钢板，柜身厚0.9mm(±0.1mm)，配全钢可调脚</t>
  </si>
  <si>
    <t>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t>
  </si>
  <si>
    <t>1、长1200mm(±10%)                                  2、贯流式，风速7/11m/s</t>
  </si>
  <si>
    <t>1、长1500mm(±10%)                                  2、贯流式，风速7/11m/s</t>
  </si>
  <si>
    <t>1、长1800mm(±10%)                                  2、贯流式，风速7/11m/s</t>
  </si>
  <si>
    <t>1、460*445*255mm(±10%)                              2、采用304不锈钢板，星盆面板厚1.0mm(±0.1mm)，围身厚0.9mm(±0.1mm)，一次冲压成型洗手盆斗厚0.6mm(±0.1mm)</t>
  </si>
  <si>
    <t>1、长度10m(±10%)  
2、挂墙式，带伸缩管，金属外壳</t>
  </si>
  <si>
    <t>1、高度1193mm(±10%)                                      2、单冷，带伸缩管</t>
  </si>
  <si>
    <t xml:space="preserve">1、1300*540mm(±10%)                               2、采用304不锈钢板，层板厚0.9mm(±0.1mm) </t>
  </si>
  <si>
    <t xml:space="preserve">1、1500*540mm(±10%)                               2、采用304不锈钢板，层板厚0.9mm(±0.1mm) </t>
  </si>
  <si>
    <t xml:space="preserve">1、1600*540mm(±10%)                               2、采用304不锈钢板，层板厚0.9mm(±0.1mm) </t>
  </si>
  <si>
    <t xml:space="preserve">1、1800*540mm(±10%)                               2、采用304不锈钢板，层板厚0.9mm(±0.1mm) </t>
  </si>
  <si>
    <t>1、1500*350mm(±10%)                                          2、采用304不锈钢板，层板厚0.9mm(±0.1mm)</t>
  </si>
  <si>
    <t>1、1600*350mm(±10%)                                          2、采用304不锈钢板，层板厚0.9mm(±0.1mm)</t>
  </si>
  <si>
    <t>1、1700*350mm(±10%)                                          2、采用304不锈钢板，层板厚0.9mm(±0.1mm)</t>
  </si>
  <si>
    <t>1、2000*350mm(±10%)                                          2、采用304不锈钢板，层板厚0.9mm(±0.1mm)</t>
  </si>
  <si>
    <t>1、430*230*625mm(±10%) 
2、配紫外线灯管，容量40L(±10%)</t>
  </si>
  <si>
    <t>1、1100*350*600mm(±10%)                               2、采用304不锈钢板，柜身及层板厚0.9mm(±0.1mm)                                            3、门内采用201不锈钢封内衬板</t>
  </si>
  <si>
    <t>1、1200*350*600mm(±10%)                               2、采用304不锈钢板，柜身及层板厚0.9mm(±0.1mm)                                            3、门内采用201不锈钢封内衬板</t>
  </si>
  <si>
    <t>1、1300*350*600mm(±10%)                               2、采用304不锈钢板，柜身及层板厚0.9mm(±0.1mm)                                            3、门内采用201不锈钢封内衬板</t>
  </si>
  <si>
    <t>1、1500*350*600mm(±10%)                               2、采用304不锈钢板，柜身及层板厚0.9mm(±0.1mm)                                            3、门内采用201不锈钢封内衬板</t>
  </si>
  <si>
    <t>1、1800*350*600mm(±10%)                               2、采用304不锈钢板，柜身及层板厚0.9mm(±0.1mm)                                            3、门内采用201不锈钢封内衬板</t>
  </si>
  <si>
    <t>1、1950*350*600mm(±10%)                               2、采用304不锈钢板，柜身及层板厚0.9mm(±0.1mm)                                            3、门内采用201不锈钢封内衬板</t>
  </si>
  <si>
    <t>1、2200*350*600mm(±10%)                               2、采用304不锈钢板，柜身及层板厚0.9mm(±0.1mm)                                            3、门内采用201不锈钢封内衬板</t>
  </si>
  <si>
    <t>1、9KW/380V(±10%)                             2、采用304不锈钢挂架，厚0.9mm(±0.1mm)</t>
  </si>
  <si>
    <t>1、1200*350*600mm(±10%)                               2、采用304不锈钢板，柜身及层板厚0.9mm(±0.1mm)                                            3、门内采用201不锈钢封内衬板，门带锁</t>
  </si>
  <si>
    <t>1、610*340*260mm(±10%)   
2、功率2KW(±10%)，挂墙式</t>
  </si>
  <si>
    <t>挂墙消毒刀箱</t>
  </si>
  <si>
    <t xml:space="preserve">1、155*120*610mmH(±10%)                                                  2、净水产量：360(L/H)(±10%) </t>
  </si>
  <si>
    <t>1、500*890*930mm(±10%)   
2、容量50L(±10%)，功率2.2KW(±10%)</t>
  </si>
  <si>
    <t>1、650*650*900mm(±10%)                      2、采用304不锈钢板，面板厚1.2mm(±0.1mm)，配万向活动轮，带二个刹车</t>
  </si>
  <si>
    <t>1、800*800*810mm(±10%)                      2、采用304不锈钢板，星盆板厚1.0mm(±0.1mm)，配万向活动轮，带二个刹车</t>
  </si>
  <si>
    <t>活动垃圾桶</t>
  </si>
  <si>
    <t>1、1200*400*1200mm(±10%)                      2、采用304不锈钢板，底板厚0.9mm(±0.1mm)，配万向活动轮，带二个刹车</t>
  </si>
  <si>
    <t>1、1200*700*810mm(±10%)                      2、采用304不锈钢板，面板厚1.2mm(±0.1mm)，配万向活动轮，带二个刹车</t>
  </si>
  <si>
    <t xml:space="preserve">1、740*850*1470mm(±10%)                                 2、洗涤能力（蓝/小时）：60(±10%)，12KW/380V(±10%)                        </t>
  </si>
  <si>
    <t>1、1450*760*850mm(±10%)                      2、采用304不锈钢板，面板厚1.2mm(±0.1mm)                                                3、采用38*38*1.0mm(±10%)不锈钢支撑腿，带全钢可调脚</t>
  </si>
  <si>
    <t>1、1800*760*850mm(±10%)                      2、采用304不锈钢板，面板厚1.2mm(±0.1mm)                                                3、采用38*38*1.0mm(±10%)不锈钢支撑腿，带全钢可调脚</t>
  </si>
  <si>
    <t>1、1500*350*810mm(±10%)                               2、采用304不锈钢板，面板厚1.2mm(±0.1mm)，面底加13mm(±10%)夹板支撑并覆防潮膜，柜身及层板厚0.9mm(±0.1mm)，带全钢可调脚</t>
  </si>
  <si>
    <t>1、1600*760*810mm(±10%)                               2、采用304不锈钢板，面板厚1.2mm(±0.1mm)，面底加13mm(±10%)夹板支撑并覆防潮膜，柜身及层板厚0.9mm(±0.1mm)，带全钢可调脚</t>
  </si>
  <si>
    <t>1、9KW/380V(±10%)                             2、采用304不锈钢底座，厚0.9mm(±0.1mm)</t>
  </si>
  <si>
    <t>1、1200*500*1500mm(±10%)                    2、采用304不锈钢冲孔层板厚1.0mm(±0.1mm)                                                 3、采用304不锈钢板厚1.0mm(±0.1mm)折成异形支架，带可调脚</t>
  </si>
  <si>
    <t>1、1500*500*1500mm(±10%)                    2、采用304不锈钢冲孔层板厚1.0mm(±0.1mm)                                                 3、采用304不锈钢板厚1.0mm(±0.1mm)折成异形支架，带可调脚</t>
  </si>
  <si>
    <t>1、1200*700*810mm(±10%)                                  2、采用304不锈钢板，面板厚1.2mm(±0.1mm)，柜身厚0.9mm(±0.1mm)                                                      3、采用直径50mm(±10%)不锈钢支撑腿，带全钢可调脚，门内采用201不锈钢封板                                                      4、配小型蒸汽发生器，可产生喷射式蒸汽，具有水位控制、缺水保护功能</t>
  </si>
  <si>
    <t>垃圾收集柜</t>
  </si>
  <si>
    <t>1、640*790*780mm(±10%)                        2、落地式，功率4.5KW/220V(±10%)</t>
  </si>
  <si>
    <t>临床专家用餐桌</t>
  </si>
  <si>
    <t>1、直径3200*800mm(±10%)                                             2、材质：整体为木质材质，海棠色桌面（颜色可选）或按样选定。桌面配转盘</t>
  </si>
  <si>
    <t>留样雪柜(带锁）</t>
  </si>
  <si>
    <t>1、620*580*1850mm(±10%)                   
2、冷藏型，玻璃门，风直冷</t>
  </si>
  <si>
    <t>六人位餐桌配椅</t>
  </si>
  <si>
    <t>1、1800*800*750mm(±10%)                                              2、材质：台面为松木（原木色，提供色卡）厚50mm(±10%)或按样选定</t>
  </si>
  <si>
    <t>1、1300*300mm(±10%)                                                         2、采用304不锈钢板，面板厚0.9mm(±0.1mm)</t>
  </si>
  <si>
    <t>1、1300*300mm(±10%)                    
2、采用304不锈钢板，面板0.9mm(±0.1mm)</t>
  </si>
  <si>
    <t>1、700*300mm(±10%)                                 
2、采用304不锈钢板，面板厚0.9mm(±0.1mm)</t>
  </si>
  <si>
    <t>1、1500*1250*810mm(±10%)                    
2、采用304不锈钢板，面板1.2mm(±0.1mm)</t>
  </si>
  <si>
    <t>1、1000*550*810mm(±10%)                    
2、采用304不锈钢板，面板1.2mm(±0.1mm)</t>
  </si>
  <si>
    <t>1、1000*550mm(±10%)                                 
2、采用304不锈钢板，面板厚1.2mm(±0.1mm)</t>
  </si>
  <si>
    <t>1、200*1250mm(±10%)                                 
2、采用304不锈钢板，面板厚1.2mm(±0.1mm)</t>
  </si>
  <si>
    <t xml:space="preserve">1、300*1250mm(±10%)                                 
2、采用304不锈钢板，面板厚1.2mm(±0.1mm)，前封及背板0.9mm(±0.1mm) </t>
  </si>
  <si>
    <t>1、400*1250mm(±10%)                    
2、采用304不锈钢板，面板1.2mm(±0.1mm)，前封及背板0.9mm(±0.1mm)</t>
  </si>
  <si>
    <t>1、800*400mm(±10%)                    
2、采用304不锈钢板，面板1.2mm(±0.1mm)</t>
  </si>
  <si>
    <t>1、800*450mm(±10%)                    
2、采用304不锈钢板，面板1.2mm(±0.1mm)，背板0.9mm(±0.1mm)</t>
  </si>
  <si>
    <t>落地式锯骨机</t>
  </si>
  <si>
    <t>1、550*550*1200mm(±10%)                              2、采用304不锈钢板，面板厚0.9mm(±0.1mm)，围身厚1.0mm(±0.1mm)，配不锈钢烧腊架</t>
  </si>
  <si>
    <t>1、1200*600*300mm(±10%)                    2、采用304不锈钢冲孔层板厚1.0mm(±0.1mm)                                                 3、不锈钢30*30mm(±10%)方通支架</t>
  </si>
  <si>
    <t>1、550*550*550mm(±10%)                                    2、采用304不锈钢板，盖板厚0.9mm(±0.1mm)，围身厚1.0mm(±0.1mm)，配万向活动轮</t>
  </si>
  <si>
    <t>1、550*550*550mm(±10%)                       2、采用304不锈钢板，盖板厚0.9mm(±0.1mm)，车身厚1.0mm(±0.1mm)                                          3、配万向活动轮</t>
  </si>
  <si>
    <t>农药残留快速测试仪</t>
  </si>
  <si>
    <t>1、300*800mm(±10%)                                      2、采用304不锈钢板，面板厚1.2mm(±0.1mm)</t>
  </si>
  <si>
    <t>1、700*700mm(±10%)                                                                 2、采用304不锈钢板，面板厚1.2mm(±0.1mm)</t>
  </si>
  <si>
    <t>其它</t>
  </si>
  <si>
    <t>1、长915mm(±10%)                                                                 2、采用嵌入式，电压220V</t>
  </si>
  <si>
    <t>1、675*620*890mm(±10%)                      2、切肉丝规格≤5mm。功率：0.75+0.75KW/220V(±10%)</t>
  </si>
  <si>
    <t>清真厨房</t>
  </si>
  <si>
    <t xml:space="preserve">1、700*800*560mm(±10%)                                   2、采用304不锈钢板，面板厚1.2mm(±0.1mm)，炉身厚0.9mm(±0.1mm)                                                         3、带双电磁阀熄火保护装置，炉架采用430不锈钢1.45mm(±0.1mm)铆接制作，每个燃烧器配一个变频风机连不锈钢保护箱  </t>
  </si>
  <si>
    <t>燃气单头煲汤炉（大鸡眼炉头）</t>
  </si>
  <si>
    <t>1、1100*1250*810mm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</si>
  <si>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1、1100*1250*810mm(±10%)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</si>
  <si>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1、2200*1250*810mm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t>
  </si>
  <si>
    <t xml:space="preserve">1、2200*1250*810mm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t>
  </si>
  <si>
    <t>1、650*815*1850mm(±10%)                        2、采用304不锈钢板，柜身上部侧板厚1.0mm(±0.1mm)，炉身及门板厚0.9mm(±0.1mm)                                                   3、带熄火保护装置，炉架、烟囱采用430不锈钢铆接制作，配蒸汽发生器</t>
  </si>
  <si>
    <t>1、2200*1250*810mm(±10%)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t>
  </si>
  <si>
    <t xml:space="preserve">1、2200*1250*810mm(±10%)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t>
  </si>
  <si>
    <t>1、1100*1250*810mm(±10%)                                 
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t>
  </si>
  <si>
    <t>1、910*815*1850mm(±10%)                        2、采用304不锈钢板，柜身上部侧板厚1.0mm(±0.1mm)，炉身及门板厚0.9mm(±0.1mm)                                                   3、带熄火保护装置，炉架、烟囱采用430不锈钢铆接制作，配蒸汽发生器</t>
  </si>
  <si>
    <t>1、1150*815*1850mm(±10%)                        2、采用304不锈钢板，柜身上部侧板厚1.0mm(±0.1mm)，炉身及门板厚0.9mm(±0.1mm)                                                   3、带熄火保护装置，炉架、烟囱采用430不锈钢铆接制作，配蒸汽发生器</t>
  </si>
  <si>
    <t>1、直径900mm(±10%)                                   2、采用304不锈钢板外壳，带阀熄火保护装置</t>
  </si>
  <si>
    <t xml:space="preserve">1、1300*800*560mm(±10%)                                   2、采用304不锈钢板，面板厚1.2mm(±0.1mm)，炉身厚0.9mm(±0.1mm)                                                         3、带双电磁阀熄火保护装置，炉架采用430不锈钢1.45mm(±0.1mm)铆接制作，每个燃烧器配一个变频风机连不锈钢保护箱  </t>
  </si>
  <si>
    <t>1、800*800*810mm(±10%)                                  2、采用304不锈钢板，面板厚1.2mm(±0.1mm)，炉身厚0.9mm(±0.1mm)                                                                   3、带熄火保护装置，配全钢可调脚</t>
  </si>
  <si>
    <t>1、1240*870*1275mm(±10%)                                  2、三层六盘，功率19.8KW/380V(±10%)</t>
  </si>
  <si>
    <t>1、1100*700*810mm(±10%)                                  2、采用304不锈钢板，面板厚1.2mm(±0.1mm)，柜身厚0.9mm(±0.1mm)                                                      3、采用直径50mm(±10%)不锈钢支撑腿，带全钢可调脚，门内采用201不锈钢封板                                                      4、配小型蒸汽发生器，可产生喷射式蒸汽，具有水位控制、缺水保护功能</t>
  </si>
  <si>
    <t xml:space="preserve">1、540*700*1800mm(±10%)                       2、采用304不锈钢板，柜身厚0.9mm(±0.1mm)，门内层板厚0.9mm(±0.1mm)                                          3、采用直径50*1.2mm(±10%)不锈钢支撑腿，带全钢可调脚    </t>
  </si>
  <si>
    <t>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t>
  </si>
  <si>
    <t xml:space="preserve">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t>
  </si>
  <si>
    <t xml:space="preserve">1、4300*870*1990mm(±10%)                                                                                              2、洗涤量3500件/小时(±10%)，带烘干功能，功率60KW(±10%) </t>
  </si>
  <si>
    <t>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t>
  </si>
  <si>
    <t>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
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
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t>
  </si>
  <si>
    <t>1、1300*650*900mm(±10%)                              2、采用304不锈钢板，面板厚1.2mm(±0.1mm)，柜身厚0.9mm(±0.1mm)，配活动塑料垃圾桶车</t>
  </si>
  <si>
    <t>1、1000*760*810mm(±10%)                               2、采用304不锈钢板，面板厚1.2mm(±0.1mm)，面底加13mm(±10%)夹板支撑并覆防潮膜，层板厚0.9mm(±0.1mm)                                          3、采用38*38*1.0mm(±10%)不锈钢支撑腿，带全钢可调脚</t>
  </si>
  <si>
    <t>1、1100*750*810mm(±10%)                               2、采用304不锈钢板，面板厚1.2mm(±0.1mm)，面底加13mm(±10%)夹板支撑并覆防潮膜，层板厚0.9mm(±0.1mm)                                          3、采用38*38*1.0mm(±10%)不锈钢支撑腿，带全钢可调脚</t>
  </si>
  <si>
    <t>1、1100*760*810mm(±10%)                               2、采用304不锈钢板，面板厚1.2mm(±0.1mm)，面底加13mm(±10%)夹板支撑并覆防潮膜，层板厚0.9mm(±0.1mm)                                          3、采用38*38*1.0mm(±10%)不锈钢支撑腿，带全钢可调脚</t>
  </si>
  <si>
    <t>1、1150*760*810mm(±10%)                               2、采用304不锈钢板，面板厚1.2mm(±0.1mm)，面底加13mm(±10%)夹板支撑并覆防潮膜，层板厚0.9mm(±0.1mm)                                          3、采用38*38*1.0mm(±10%)不锈钢支撑腿，带全钢可调脚</t>
  </si>
  <si>
    <t>1、1200*600*810mm(±10%)                               2、采用304不锈钢板，面板厚1.2mm(±0.1mm)，面底加13mm(±10%)夹板支撑并覆防潮膜，层板厚0.9mm(±0.1mm)                                          3、采用38*38*1.0mm(±10%)不锈钢支撑腿，带全钢可调脚</t>
  </si>
  <si>
    <t>1、1200*760*810mm(±10%)                               2、采用304不锈钢板，面板厚1.2mm(±0.1mm)，面底加13mm(±10%)夹板支撑并覆防潮膜，层板厚0.9mm(±0.1mm)                                          3、采用38*38*1.0mm(±10%)不锈钢支撑腿，带全钢可调脚</t>
  </si>
  <si>
    <t>1、1300*760*810mm(±10%)                               2、采用304不锈钢板，面板厚1.2mm(±0.1mm)，面底加13mm(±10%)夹板支撑并覆防潮膜，层板厚0.9mm(±0.1mm)                                          3、采用38*38*1.0mm(±10%)不锈钢支撑腿，带全钢可调脚</t>
  </si>
  <si>
    <t>1、1400*760*810mm(±10%)                               2、采用304不锈钢板，面板厚1.2mm(±0.1mm)，面底加13mm(±10%)夹板支撑并覆防潮膜，层板厚0.9mm(±0.1mm)                                          3、采用38*38*1.0mm(±10%)不锈钢支撑腿，带全钢可调脚</t>
  </si>
  <si>
    <t>1、1450*500*810mm(±10%)                               2、采用304不锈钢板，面板厚1.2mm(±0.1mm)，面底加13mm(±10%)夹板支撑并覆防潮膜，层板厚0.9mm(±0.1mm)                                          3、采用38*38*1.0mm(±10%)不锈钢支撑腿，带全钢可调脚</t>
  </si>
  <si>
    <t>1、1450*760*810mm(±10%)                               2、采用304不锈钢板，面板厚1.2mm(±0.1mm)，面底加13mm(±10%)夹板支撑并覆防潮膜，层板厚0.9mm(±0.1mm)                                          3、采用38*38*1.0mm(±10%)不锈钢支撑腿，带全钢可调脚</t>
  </si>
  <si>
    <t>1、1450*900*810mm(±10%)                               2、采用304不锈钢板，面板厚1.2mm(±0.1mm)，面底加13mm(±10%)夹板支撑并覆防潮膜，层板厚0.9mm(±0.1mm)                                          3、采用38*38*1.0mm(±10%)不锈钢支撑腿，带全钢可调脚</t>
  </si>
  <si>
    <t>1、1480*760*810mm(±10%)                               2、采用304不锈钢板，面板厚1.2mm(±0.1mm)，面底加13mm(±10%)夹板支撑并覆防潮膜，层板厚0.9mm(±0.1mm)                                          3、采用38*38*1.0mm(±10%)不锈钢支撑腿，带全钢可调脚</t>
  </si>
  <si>
    <t>1、1500*1050*810mm(±10%)                               2、采用304不锈钢板，面板厚1.2mm(±0.1mm)，面底加13mm(±10%)夹板支撑并覆防潮膜，层板厚0.9mm(±0.1mm)                                          3、采用38*38*1.0mm(±10%)不锈钢支撑腿，带全钢可调脚</t>
  </si>
  <si>
    <t>1、1500*760*810mm(±10%)                               2、采用304不锈钢板，面板厚1.2mm(±0.1mm)，面底加13mm(±10%)夹板支撑并覆防潮膜，层板厚0.9mm(±0.1mm)                                          3、采用38*38*1.0mm(±10%)不锈钢支撑腿，带全钢可调脚</t>
  </si>
  <si>
    <t>1、1500*800*810mm(±10%)                               2、采用304不锈钢板，面板厚1.2mm(±0.1mm)，面底加13mm(±10%)夹板支撑并覆防潮膜，层板厚0.9mm(±0.1mm)                                          3、采用38*38*1.0mm(±10%)不锈钢支撑腿，带全钢可调脚</t>
  </si>
  <si>
    <t>1、1600*500*810mm(±10%)                               2、采用304不锈钢板，面板厚1.2mm(±0.1mm)，面底加13mm(±10%)夹板支撑并覆防潮膜，层板厚0.9mm(±0.1mm)                                          3、采用38*38*1.0mm(±10%)不锈钢支撑腿，带全钢可调脚</t>
  </si>
  <si>
    <t>1、1600*760*810mm(±10%)                               2、采用304不锈钢板，面板厚1.2mm(±0.1mm)，面底加13mm(±10%)夹板支撑并覆防潮膜，层板厚0.9mm(±0.1mm)                                          3、采用38*38*1.0mm(±10%)不锈钢支撑腿，带全钢可调脚</t>
  </si>
  <si>
    <t>1、1600*800*810mm(±10%)                               2、采用304不锈钢板，面板厚1.2mm(±0.1mm)，面底加13mm(±10%)夹板支撑并覆防潮膜，层板厚0.9mm(±0.1mm)                                          3、采用38*38*1.0mm(±10%)不锈钢支撑腿，带全钢可调脚</t>
  </si>
  <si>
    <t>1、1800*600*810mm(±10%)                               2、采用304不锈钢板，面板厚1.2mm(±0.1mm)，面底加13mm(±10%)夹板支撑并覆防潮膜，层板厚0.9mm(±0.1mm)                                          3、采用38*38*1.0mm(±10%)不锈钢支撑腿，带全钢可调脚</t>
  </si>
  <si>
    <t>1、1800*700*810mm(±10%)                               2、采用304不锈钢板，面板厚1.2mm(±0.1mm)，面底加13mm(±10%)夹板支撑并覆防潮膜，层板厚0.9mm(±0.1mm)                                          3、采用38*38*1.0mm(±10%)不锈钢支撑腿，带全钢可调脚</t>
  </si>
  <si>
    <t>1、1800*760*810mm(±10%)                               2、采用304不锈钢板，面板厚1.2mm(±0.1mm)，面底加13mm(±10%)夹板支撑并覆防潮膜，层板厚0.9mm(±0.1mm)                                          3、采用38*38*1.0mm(±10%)不锈钢支撑腿，带全钢可调脚</t>
  </si>
  <si>
    <t>1、1800*800*810mm(±10%)                               2、采用304不锈钢板，面板厚1.2mm(±0.1mm)，面底加13mm(±10%)夹板支撑并覆防潮膜，层板厚0.9mm(±0.1mm)                                          3、采用38*38*1.0mm(±10%)不锈钢支撑腿，带全钢可调脚</t>
  </si>
  <si>
    <t>1、2000*1050*810mm(±10%)                               2、采用304不锈钢板，面板厚1.2mm(±0.1mm)，面底加13mm(±10%)夹板支撑并覆防潮膜，层板厚0.9mm(±0.1mm)                                          3、采用38*38*1.0mm(±10%)不锈钢支撑腿，带全钢可调脚</t>
  </si>
  <si>
    <t>1、2200*600*810mm(±10%)                               2、采用304不锈钢板，面板厚1.2mm(±0.1mm)，面底加13mm(±10%)夹板支撑并覆防潮膜，层板厚0.9mm(±0.1mm)                                          3、采用38*38*1.0mm(±10%)不锈钢支撑腿，带全钢可调脚</t>
  </si>
  <si>
    <t>1、400*760*810mm(±10%)                               2、采用304不锈钢板，面板厚1.2mm(±0.1mm)，面底加13mm(±10%)夹板支撑并覆防潮膜，层板厚0.9mm(±0.1mm)                                          3、采用38*38*1.0mm(±10%)不锈钢支撑腿，带全钢可调脚</t>
  </si>
  <si>
    <t>1、450*760*810mm(±10%)                               2、采用304不锈钢板，面板厚1.2mm(±0.1mm)，面底加13mm(±10%)夹板支撑并覆防潮膜，层板厚0.9mm(±0.1mm)                                          3、采用38*38*1.0mm(±10%)不锈钢支撑腿，带全钢可调脚</t>
  </si>
  <si>
    <t>1、500*760*810mm(±10%)                               2、采用304不锈钢板，面板厚1.2mm(±0.1mm)，面底加13mm(±10%)夹板支撑并覆防潮膜，层板厚0.9mm(±0.1mm)                                          3、采用38*38*1.0mm(±10%)不锈钢支撑腿，带全钢可调脚</t>
  </si>
  <si>
    <t>1、500*800*810mm(±10%)                                                              2、采用304不锈钢板，面板厚1.2mm(±0.1mm)，面底加13mm(±10%)夹板支撑并覆防潮膜，层板厚0.9mm(±0.1mm)                                                                  3、采用38*38*1.0mm(±10%)不锈钢支撑腿，带全钢可调脚</t>
  </si>
  <si>
    <t>1、600*760*810mm(±10%)                               2、采用304不锈钢板，面板厚1.2mm(±0.1mm)，面底加13mm(±10%)夹板支撑并覆防潮膜，层板厚0.9mm(±0.1mm)                                          3、采用38*38*1.0mm(±10%)不锈钢支撑腿，带全钢可调脚</t>
  </si>
  <si>
    <t>1、650*1000*810mm(±10%)                               2、采用304不锈钢板，面板厚1.2mm(±0.1mm)，面底加13mm(±10%)夹板支撑并覆防潮膜，层板厚0.9mm(±0.1mm)                                          3、采用38*38*1.0mm(±10%)不锈钢支撑腿，带全钢可调脚</t>
  </si>
  <si>
    <t>1、650*760*810mm(±10%)                               2、采用304不锈钢板，面板厚1.2mm(±0.1mm)，面底加13mm(±10%)夹板支撑并覆防潮膜，层板厚0.9mm(±0.1mm)                                          3、采用38*38*1.0mm(±10%)不锈钢支撑腿，带全钢可调脚</t>
  </si>
  <si>
    <t>1、700*700*810mm(±10%)                               2、采用304不锈钢板，面板厚1.2mm(±0.1mm)，面底加13mm(±10%)夹板支撑并覆防潮膜，层板厚0.9mm(±0.1mm)                                          3、采用38*38*1.0mm(±10%)不锈钢支撑腿，带全钢可调脚</t>
  </si>
  <si>
    <t>1、700*760*810mm(±10%)                               2、采用304不锈钢板，面板厚1.2mm(±0.1mm)，面底加13mm(±10%)夹板支撑并覆防潮膜，层板厚0.9mm(±0.1mm)                                          3、采用38*38*1.0mm(±10%)不锈钢支撑腿，带全钢可调脚</t>
  </si>
  <si>
    <t>1、740*760*810mm(±10%)                               2、采用304不锈钢板，面板厚1.2mm(±0.1mm)，面底加13mm(±10%)夹板支撑并覆防潮膜，层板厚0.9mm(±0.1mm)                                          3、采用38*38*1.0mm(±10%)不锈钢支撑腿，带全钢可调脚</t>
  </si>
  <si>
    <t>1、900*500*810mm(±10%)                               2、采用304不锈钢板，面板厚1.2mm(±0.1mm)，面底加13mm(±10%)夹板支撑并覆防潮膜，层板厚0.9mm(±0.1mm)                                          3、采用38*38*1.0mm(±10%)不锈钢支撑腿，带全钢可调脚</t>
  </si>
  <si>
    <t>1、900*760*810mm(±10%)                               2、采用304不锈钢板，面板厚1.2mm(±0.1mm)，面底加13mm(±10%)夹板支撑并覆防潮膜，层板厚0.9mm(±0.1mm)                                          3、采用38*38*1.0mm(±10%)不锈钢支撑腿，带全钢可调脚</t>
  </si>
  <si>
    <t>1、705*465*780mm(±10%)                      2、产量可达500KG/HR(±10%)。功率：1.5KW/220V(±10%)，切片厚度3.5mm</t>
  </si>
  <si>
    <t>1、1155*480*1860mm(±10%)                             2、采用热风循环，功率1.72KW/220V(±10%)</t>
  </si>
  <si>
    <t>1、1170*510*1900mm(±10%)                                       2、采用热风循环，2.52KW/220V(±10%)，可推车式                                        3、设有可调温控器，可调定时器功能</t>
  </si>
  <si>
    <t>1、1470*830*1940mm(±10%)                  
2、采用热风循环系统，功率4260W/220V(±10%)，可放不同材质餐具                                               3、智能高稳数码显示屏，带故障检测系统，风机延时功能，一键保温功能</t>
  </si>
  <si>
    <t>1、670*770*1970mm(±10%)                   
2、冷藏型，直冷</t>
  </si>
  <si>
    <t>1、1470*830*1940mm(±10%)                    2、功率4.24KW/220V(±10%)，可放大锅、大盆等                                                 3、采用智能控制系统，调温、调时功能，热风循环系统，独立风道设计，最大可放直径600mm的汤桶</t>
  </si>
  <si>
    <t>1、1225*800*2080mm(±10%)                   
2、冷藏型，玻璃门，风冷</t>
  </si>
  <si>
    <t>1、1200*750*Hmm(±10%)                               2、冷藏型，带玻璃门</t>
  </si>
  <si>
    <t>1、1500*760*810mm(±10%)                                 2、冷藏型，直冷</t>
  </si>
  <si>
    <t>1、1800*760*810mm(±10%)                                 2、冷藏型，直冷</t>
  </si>
  <si>
    <t>1、1200*800*810mm(±10%)                                 2、冷藏型，直冷</t>
  </si>
  <si>
    <t>1、1500*800*810mm(±10%)                                 2、冷藏型，直冷</t>
  </si>
  <si>
    <t>1、570*520*1900mm(±10%)                                                     2、采用不锈钢柜身，臭氧+高温双重消毒，容量350L，可适合不同材质厨房用品 
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
2.大肠杆菌消毒效果试验：在满载状态下，开启样机“上室”、“下室”键分别工作 60min（±2min），测得消毒柜上室一、二层及下室一、三层内、外点对大肠杆菌的杀灭对数值均&gt;3.00。符合二星级的要求。
3.食具消毒柜管箍灰质炎病毒灭活试验：在满载状态下，开启样机“上室”、“下室”键分别工作 60min（±2min），测得消毒柜上室一、二层及下室一、三层内、外点对管箍灰质炎病毒的灭活对数值均&gt;4.00。符合二星级消毒柜的要求。
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
④有毒有害物质限量认证证书
（投标时同时提供：①第三方检测机构出具的具有CMA或CNAS标识的检测报告关键页扫描件及上述认证证书扫描件；②上述检测报告及认证证书在全国认证认可信息公共服务平台（认e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t>
  </si>
  <si>
    <t>1、1000*700*810mm(±10%)                               2、采用304不锈钢板，面板厚1.2mm(±0.1mm)，面底加13mm(±10%)夹板支撑并覆防潮膜，柜身及层板厚0.9mm(±0.1mm)                                            3、采用直径50*1.2mm(±10%)不锈钢支撑腿，带全钢可调脚，门内采用201不锈钢封内衬板</t>
  </si>
  <si>
    <t>1、1100*700*810mm(±10%)                               2、采用304不锈钢板，面板厚1.2mm(±0.1mm)，面底加13mm(±10%)夹板支撑并覆防潮膜，柜身及层板厚0.9mm(±0.1mm)                                            3、采用直径50*1.2mm(±10%)不锈钢支撑腿，带全钢可调脚，门内采用201不锈钢封内衬板</t>
  </si>
  <si>
    <t>1、1200*700*810mm(±10%)                               2、采用304不锈钢板，面板厚1.2mm(±0.1mm)，面底加13mm(±10%)夹板支撑并覆防潮膜，柜身及层板厚0.9mm(±0.1mm)                                            3、采用直径50*1.2mm(±10%)不锈钢支撑腿，带全钢可调脚，门内采用201不锈钢封内衬板</t>
  </si>
  <si>
    <t>1、1200*760*810mm(±10%)                               2、采用304不锈钢板，面板厚1.2mm(±0.1mm)，面底加13mm(±10%)夹板支撑并覆防潮膜，柜身及层板厚0.9mm(±0.1mm)                                            3、采用直径50*1.2mm(±10%)不锈钢支撑腿，带全钢可调脚，门内采用201不锈钢封内衬板</t>
  </si>
  <si>
    <t>1、1200*800*810mm(±10%)                               2、采用304不锈钢板，面板厚1.2mm(±0.1mm)，面底加13mm(±10%)夹板支撑并覆防潮膜，柜身及层板厚0.9mm(±0.1mm)                                            3、采用直径50*1.2mm(±10%)不锈钢支撑腿，带全钢可调脚，门内采用201不锈钢封内衬板</t>
  </si>
  <si>
    <t>1、1300*700*810mm(±10%)                               2、采用304不锈钢板，面板厚1.2mm(±0.1mm)，面底加13mm(±10%)夹板支撑并覆防潮膜，柜身及层板厚0.9mm(±0.1mm)                                            3、采用直径50*1.2mm(±10%)不锈钢支撑腿，带全钢可调脚，门内采用201不锈钢封内衬板</t>
  </si>
  <si>
    <t>1、1300*760*810mm(±10%)                               2、采用304不锈钢板，面板厚1.2mm(±0.1mm)，面底加13mm(±10%)夹板支撑并覆防潮膜，柜身及层板厚0.9mm(±0.1mm)                                            3、采用直径50*1.2mm(±10%)不锈钢支撑腿，带全钢可调脚，门内采用201不锈钢封内衬板</t>
  </si>
  <si>
    <t>1、1350*760*810mm(±10%)                               2、采用304不锈钢板，面板厚1.2mm(±0.1mm)，面底加13mm(±10%)夹板支撑并覆防潮膜，柜身及层板厚0.9mm(±0.1mm)                                            3、采用直径50*1.2mm(±10%)不锈钢支撑腿，带全钢可调脚，门内采用201不锈钢封内衬板</t>
  </si>
  <si>
    <t>1、1400*700*810mm(±10%)                               2、采用304不锈钢板，面板厚1.2mm(±0.1mm)，面底加13mm(±10%)夹板支撑并覆防潮膜，柜身及层板厚0.9mm(±0.1mm)                                            3、采用直径50*1.2mm(±10%)不锈钢支撑腿，带全钢可调脚，门内采用201不锈钢封内衬板</t>
  </si>
  <si>
    <t>1、1500*700*810mm(±10%)                               2、采用304不锈钢板，面板厚1.2mm(±0.1mm)，面底加13mm(±10%)夹板支撑并覆防潮膜，柜身及层板厚0.9mm(±0.1mm)                                            3、采用直径50*1.2mm(±10%)不锈钢支撑腿，带全钢可调脚，门内采用201不锈钢封内衬板</t>
  </si>
  <si>
    <t>1、1500*760*810mm(±10%)                               2、采用304不锈钢板，面板厚1.2mm(±0.1mm)，面底加13mm(±10%)夹板支撑并覆防潮膜，柜身及层板厚0.9mm(±0.1mm)                                            3、采用直径50*1.2mm(±10%)不锈钢支撑腿，带全钢可调脚，门内采用201不锈钢封内衬板</t>
  </si>
  <si>
    <t>1、1700*700*810mm(±10%)                               2、采用304不锈钢板，面板厚1.2mm(±0.1mm)，面底加13mm(±10%)夹板支撑并覆防潮膜，柜身及层板厚0.9mm(±0.1mm)                                            3、采用直径50*1.2mm(±10%)不锈钢支撑腿，带全钢可调脚，门内采用201不锈钢封内衬板</t>
  </si>
  <si>
    <t>1、1750*700*810mm(±10%)                               2、采用304不锈钢板，面板厚1.2mm(±0.1mm)，面底加13mm(±10%)夹板支撑并覆防潮膜，柜身及层板厚0.9mm(±0.1mm)                                            3、采用直径50*1.2mm(±10%)不锈钢支撑腿，带全钢可调脚，门内采用201不锈钢封内衬板</t>
  </si>
  <si>
    <t>1、1800*700*810mm(±10%)                               2、采用304不锈钢板，面板厚1.2mm(±0.1mm)，面底加13mm(±10%)夹板支撑并覆防潮膜，柜身及层板厚0.9mm(±0.1mm)                                            3、采用直径50*1.2mm(±10%)不锈钢支撑腿，带全钢可调脚，门内采用201不锈钢封内衬板</t>
  </si>
  <si>
    <t>1、1800*760*810mm(±10%)                               2、采用304不锈钢板，面板厚1.2mm(±0.1mm)，面底加13mm(±10%)夹板支撑并覆防潮膜，柜身及层板厚0.9mm(±0.1mm)                                            3、采用直径50*1.2mm(±10%)不锈钢支撑腿，带全钢可调脚，门内采用201不锈钢封内衬板</t>
  </si>
  <si>
    <t>1、2100*760*810mm(±10%)                               2、采用304不锈钢板，面板厚1.2mm(±0.1mm)，面底加13mm(±10%)夹板支撑并覆防潮膜，柜身及层板厚0.9mm(±0.1mm)                                            3、采用直径50*1.2mm(±10%)不锈钢支撑腿，带全钢可调脚，门内采用201不锈钢封内衬板</t>
  </si>
  <si>
    <t>1、2200*700*810mm(±10%)                               2、采用304不锈钢板，面板厚1.2mm(±0.1mm)，面底加13mm(±10%)夹板支撑并覆防潮膜，柜身及层板厚0.9mm(±0.1mm)                                            3、采用直径50*1.2mm(±10%)不锈钢支撑腿，带全钢可调脚，门内采用201不锈钢封内衬板</t>
  </si>
  <si>
    <t>1、700*700*810mm(±10%)                               2、采用304不锈钢板，面板厚1.2mm(±0.1mm)，面底加13mm(±10%)夹板支撑并覆防潮膜，柜身及层板厚0.9mm(±0.1mm)                                            3、采用直径50*1.2mm(±10%)不锈钢支撑腿，带全钢可调脚，门内采用201不锈钢封内衬板</t>
  </si>
  <si>
    <t>1、1800*800*810mm(±10%)                               2、采用304不锈钢板，面板厚1.2mm(±0.1mm)，面底加13mm(±10%)夹板支撑并覆防潮膜，柜身及层板厚0.9mm(±0.1mm)                                            3、采用直径50*1.2mm(±10%)不锈钢支撑腿，带全钢可调脚，门内采用201不锈钢封内衬板</t>
  </si>
  <si>
    <t>1、2000*800*810mm(±10%)                               2、采用304不锈钢板，面板厚1.2mm(±0.1mm)，面底加13mm(±10%)夹板支撑并覆防潮膜，柜身及层板厚0.9mm(±0.1mm)                                            3、采用直径50*1.2mm(±10%)不锈钢支撑腿，带全钢可调脚，门内采用201不锈钢封内衬板</t>
  </si>
  <si>
    <t>1、2200*800*810mm(±10%)                               2、采用304不锈钢板，面板厚1.2mm(±0.1mm)，面底加13mm(±10%)夹板支撑并覆防潮膜，柜身及层板厚0.9mm(±0.1mm)                                            3、采用直径50*1.2mm(±10%)不锈钢支撑腿，带全钢可调脚，门内采用201不锈钢封内衬板</t>
  </si>
  <si>
    <t>1、1440*650*1940mm(±10%)                      2、采用304不锈钢板，柜身及层板厚0.9mm(±0.1mm)                                                3、采用直径50*1.2mm(±10%)不锈钢支撑腿，带全钢可调脚</t>
  </si>
  <si>
    <t>1、1440*650*1940mm(±10%)                    2、功率4240W/220V(±10%)，热风循环，带风机延时功能，双面开门</t>
  </si>
  <si>
    <t>1、2200*760*850mm(±10%)                      2、采用304不锈钢板，面板厚1.2mm(±0.1mm)，星盆板厚1.0mm(±0.1mm)                                                3、采用38*38*1.0mm(±10%)不锈钢支撑腿，带全钢可调脚</t>
  </si>
  <si>
    <t>1、2500*760*850mm(±10%)                      2、采用304不锈钢板，面板厚1.2mm(±0.1mm)，星盆板厚1.0mm(±0.1mm)                                                3、采用38*38*1.0mm(±10%)不锈钢支撑腿，带全钢可调脚</t>
  </si>
  <si>
    <t>双星污碟台（L形）</t>
  </si>
  <si>
    <t>1、(1800+2250)*750*850mm(±10%)                      2、采用304不锈钢板，面板厚1.2mm(±0.1mm)，星盆板厚1.0mm(±0.1mm)                                                3、采用38*38*1.0mm(±10%)不锈钢支撑腿，带全钢可调脚</t>
  </si>
  <si>
    <t>1、1500*700*810mm(±10%)                                  2、采用304不锈钢板，面板厚1.2mm(±0.1mm)，柜身厚0.9mm(±0.1mm)                                                      3、采用直径50mm(±10%)不锈钢支撑腿，带全钢可调脚，门内采用201不锈钢封板                                                      4、配小型蒸汽发生器，可产生喷射式蒸汽，具有水位控制、缺水保护功能</t>
  </si>
  <si>
    <t>1、1220*725*1935mm(±10%)                                 2、冷冻型，直冷</t>
  </si>
  <si>
    <t>1、1220*725*1935mm(±10%)                                 2、冷藏型，直冷</t>
  </si>
  <si>
    <t>1、1220*725*1935mm(±10%)                                 2、双温型，直冷</t>
  </si>
  <si>
    <t>1、1400*800*750mm(±10%)                                              2、材质：台面为松木（原木色，提供色卡）厚50mm(±10%)或按样选定</t>
  </si>
  <si>
    <t>1、1200*800*750mm(±10%)                                              2、材质：台面为松木（原木色，提供色卡）厚50mm(±10%)或按样选定</t>
  </si>
  <si>
    <t>1、800*760*810mm(±10%)                               2、采用304不锈钢板，面板厚1.2mm(±0.1mm)，功率8KW(±10%)                                                  3、采用38*38*1.0mm(±10%)不锈钢支撑腿，带全钢可调脚</t>
  </si>
  <si>
    <t>陶瓷餐具</t>
  </si>
  <si>
    <t>含菜碟、汤碗、饭碗、筷子、勺子、筷子架等。</t>
  </si>
  <si>
    <t>特色厨房(一)</t>
  </si>
  <si>
    <t>特殊患者及家属桌椅</t>
  </si>
  <si>
    <t>土豆去皮机</t>
  </si>
  <si>
    <t>托盘</t>
  </si>
  <si>
    <t>1、1000*500*500mm(±10%)                      2、采用304不锈钢板，面板厚1.2mm(±0.1mm)，星盆板厚1.0mm(±0.1mm)                                                3、采用38*38*1.0mm(±10%)不锈钢支撑腿，带全钢可调脚</t>
  </si>
  <si>
    <t>1、1200*500*1500mm(±10%)                      2、采用304不锈钢板，面板厚1.2mm(±0.1mm)，星盆板厚1.0mm(±0.1mm)                                                3、采用38*38*1.0mm(±10%)不锈钢支撑腿，带全钢可调脚</t>
  </si>
  <si>
    <t>1、1100*550*1800mm(±10%)                               2、采用304不锈钢板，柜身及层板厚0.9mm(±0.1mm)，配全钢可调脚</t>
  </si>
  <si>
    <t xml:space="preserve">1、1500*500*900mm(±10%) </t>
  </si>
  <si>
    <t>1、1500*800*810mm(±10%)                      2、采用304不锈钢板，面板厚1.2mm(±0.1mm)                                                         3、采用38*38*1.0mm(±10%)不锈钢支撑腿，带全钢可调脚</t>
  </si>
  <si>
    <t>五层厨房</t>
  </si>
  <si>
    <t>五格不锈钢餐盘</t>
  </si>
  <si>
    <t>1、1800*700*810mm(±10%)                                  2、采用304不锈钢板，面板厚1.2mm(±0.1mm)，柜身厚0.9mm(±0.1mm)                                                      3、采用直径50mm(±10%)不锈钢支撑腿，带全钢可调脚，门内采用201不锈钢封板                                                      4、配小型蒸汽发生器，可产生喷射式蒸汽，具有水位控制、缺水保护功能</t>
  </si>
  <si>
    <t>1、1500*700*810mm(±10%)                               2、采用304不锈钢板，面板厚1.2mm(±0.1mm)，面配玻璃罩，带全钢可调脚</t>
  </si>
  <si>
    <t>消毒筷子机</t>
  </si>
  <si>
    <t>550*400*380</t>
  </si>
  <si>
    <t>压面机</t>
  </si>
  <si>
    <t>1、640*670*1070mm(±10%)                       2、压面滚筒长度：300mm(±10%)。功率1.5KW/220V(±10%)</t>
  </si>
  <si>
    <t>一层厨房</t>
  </si>
  <si>
    <t>1、1000*760*810mm(±10%)                      2、采用304不锈钢板，面板厚1.2mm(±0.1mm)                                                3、采用38*38*1.0mm(±10%)不锈钢支撑腿，带全钢可调脚</t>
  </si>
  <si>
    <t>1、395*120*290mm(±10%)                                                       2、粘捕式灭蝇灯，带接蝇槽</t>
  </si>
  <si>
    <t>盏</t>
  </si>
  <si>
    <t>1、6400*250mm(±10%)                                          2、采用304不锈钢板，水槽厚1.0mm(±0.1mm)，循环水系统</t>
  </si>
  <si>
    <t>1、6850*1150*750mm(±10%)                                              2、材质：台面为松木（原木色，提供色卡）厚50mm(±10%)或按样选定，椅面软包</t>
  </si>
  <si>
    <t>真空包装机</t>
  </si>
  <si>
    <t>1、1200*600*1790mm(±10%)                             2、配紫外线灯管，可放砧板、刀具、毛巾，功率930W/220V(±10%)</t>
  </si>
  <si>
    <t>砧板套餐</t>
  </si>
  <si>
    <t>职工洗手池</t>
  </si>
  <si>
    <t>紫外线消毒灯(遥控版)</t>
  </si>
  <si>
    <t>1、长1200mm(±10%)                             2、配紫外线灯管，带支架</t>
  </si>
  <si>
    <t>自动打饭机</t>
  </si>
  <si>
    <t>1、530*230*800mm(±10%)                                                       2、采用厨房异味专用空气净化器，功率130W(±10%) ，运用高能双极离子管的空气净化电离作用，达到分解空气中TVOC氨等有害气体、杀死细菌、沉降颗粒物的目的</t>
  </si>
  <si>
    <t>1、530*230*800mm(±10%)                                                       2、采用厨房异味专用空气净化器，功率130W(±10%) ，运用高能双极离子管的空气净化电离作用，达到分解空气中TVOC氨等有害气体、杀死细菌、沉降颗粒物的目的
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t>
  </si>
  <si>
    <t>1、550*450*240mm(±10%)   
2、功率3KW/220V(±10%)</t>
  </si>
  <si>
    <t xml:space="preserve">1、730*500*230mm(±10%)                               2、功率4.4KW/220V(±10%) </t>
  </si>
  <si>
    <t>1、262*478*404mm(±10%)   
2、功率3.25KW/220V(±10%)</t>
  </si>
  <si>
    <t>1、1100*480*240mm(±10%)   
2、功率7.8KW/220V(±10%)</t>
  </si>
  <si>
    <t>座台电子磅</t>
  </si>
  <si>
    <t>1、1500*350*800mm(±10%)                               2、采用304不锈钢板，层板厚0.9mm(±0.1mm)                                            3、采用直径38*38mm(±10%)不锈钢支撑腿</t>
  </si>
  <si>
    <t>1、1500*350*800mm(±10%)                               2、采用304不锈钢板，层板厚0.9mm(±0.1mm)，采用不锈钢支撑腿</t>
  </si>
  <si>
    <t>1、1800*350*800mm(±10%)                      2、采用304不锈钢板，层板厚0.9mm(±0.1mm)，采用不锈钢支撑腿</t>
  </si>
  <si>
    <t>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t>
  </si>
  <si>
    <t>采用304#不锈钢</t>
  </si>
  <si>
    <t>规格：900*840，不锈钢</t>
  </si>
  <si>
    <t>机器尺寸1230*580*1280mm(长*宽*高)成品形状片、丝、丁切割尺寸1－30mm(可调)产量300－1000kg/hr电源220V单相功率1.5kW输送带宽度120mm机器重量135kg随机配件斩刀片1组（切叶菜部）、切丁刀盘1组、切片刀盘1个、切丝刀盘一个(切根菜部)</t>
  </si>
  <si>
    <t>外形尺寸mm:670*750*1490mm，台面尺寸：510*595，切割尺寸:220*210，电机功率:380V1.5hp，机重KG:78。整机质保一年，终身维护</t>
  </si>
  <si>
    <t>波长配置：约410nm；抑制率显示范围：0%～100%；抑制率测量范围：0%～100%；透射比准确度：±1.5%；透射比重复性：≤0.5%；漂移：≤0.005Abs/3min；抑制率示值误差：≤10%。</t>
  </si>
  <si>
    <t>大功率电机，强劲动力，高速打磨，不伤果肉；一键开关，操作简便；机身加厚，安全保险，坚固耐用；减震防滑脚，防滑耐磨损。含安装费</t>
  </si>
  <si>
    <t>包装范围0.35～5kg，包装速度550～650包/小时
备注：包装范围0.35～5kg，包装速度550～650包/小时</t>
  </si>
  <si>
    <t>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t>
  </si>
  <si>
    <t>精度0.5kg，允差±1.5kg；尺寸1200*1200，国标4厘花碳钢板；柯力SQB高精度传感器，防护等级IP65；自动打印危废标签，标签款式自适应多种规格；数据自动与国家、省平台对接；满足JJG539-2016《数字指示秤检定规程》Ⅲ级标准</t>
  </si>
  <si>
    <t>金额</t>
  </si>
  <si>
    <r>
      <rPr>
        <b/>
        <sz val="16"/>
        <color theme="1"/>
        <rFont val="汉仪书宋二KW"/>
        <charset val="134"/>
      </rPr>
      <t>附表</t>
    </r>
    <r>
      <rPr>
        <b/>
        <sz val="16"/>
        <color theme="1"/>
        <rFont val="Times New Roman"/>
        <charset val="134"/>
      </rPr>
      <t xml:space="preserve"> 4-2</t>
    </r>
    <r>
      <rPr>
        <b/>
        <sz val="16"/>
        <color theme="1"/>
        <rFont val="汉仪书宋二KW"/>
        <charset val="134"/>
      </rPr>
      <t>厨房终端设备（含食堂）明细表</t>
    </r>
  </si>
  <si>
    <t>A</t>
  </si>
  <si>
    <r>
      <rPr>
        <b/>
        <sz val="12"/>
        <color theme="1"/>
        <rFont val="Times New Roman"/>
        <charset val="134"/>
      </rPr>
      <t>4</t>
    </r>
    <r>
      <rPr>
        <b/>
        <sz val="12"/>
        <color theme="1"/>
        <rFont val="宋体"/>
        <charset val="134"/>
      </rPr>
      <t>层厨房</t>
    </r>
  </si>
  <si>
    <r>
      <rPr>
        <b/>
        <sz val="12"/>
        <color theme="1"/>
        <rFont val="Times New Roman"/>
        <charset val="134"/>
      </rPr>
      <t>AA</t>
    </r>
    <r>
      <rPr>
        <b/>
        <sz val="12"/>
        <color theme="1"/>
        <rFont val="宋体"/>
        <charset val="134"/>
      </rPr>
      <t>主食库</t>
    </r>
  </si>
  <si>
    <t>AA01</t>
  </si>
  <si>
    <t>四层</t>
  </si>
  <si>
    <t>AA02</t>
  </si>
  <si>
    <t>AA03</t>
  </si>
  <si>
    <r>
      <rPr>
        <b/>
        <sz val="12"/>
        <color theme="1"/>
        <rFont val="Times New Roman"/>
        <charset val="134"/>
      </rPr>
      <t>AB</t>
    </r>
    <r>
      <rPr>
        <b/>
        <sz val="12"/>
        <color theme="1"/>
        <rFont val="宋体"/>
        <charset val="134"/>
      </rPr>
      <t>调料库</t>
    </r>
  </si>
  <si>
    <t>AB01</t>
  </si>
  <si>
    <t>AB02</t>
  </si>
  <si>
    <r>
      <rPr>
        <b/>
        <sz val="12"/>
        <color theme="1"/>
        <rFont val="Times New Roman"/>
        <charset val="134"/>
      </rPr>
      <t>AC</t>
    </r>
    <r>
      <rPr>
        <b/>
        <sz val="12"/>
        <color theme="1"/>
        <rFont val="宋体"/>
        <charset val="134"/>
      </rPr>
      <t>鱼、肉、蔬菜加工间</t>
    </r>
  </si>
  <si>
    <t>AC01</t>
  </si>
  <si>
    <t>AC02</t>
  </si>
  <si>
    <t>AC03</t>
  </si>
  <si>
    <t>AC04</t>
  </si>
  <si>
    <t>AC05</t>
  </si>
  <si>
    <t>AC06</t>
  </si>
  <si>
    <t>AC07</t>
  </si>
  <si>
    <t>AC08</t>
  </si>
  <si>
    <t>AC10</t>
  </si>
  <si>
    <t>AC11</t>
  </si>
  <si>
    <t>AC12</t>
  </si>
  <si>
    <t>AC13</t>
  </si>
  <si>
    <t>AC14</t>
  </si>
  <si>
    <t>AC15</t>
  </si>
  <si>
    <t>AC16</t>
  </si>
  <si>
    <t>AC17</t>
  </si>
  <si>
    <t>AC18</t>
  </si>
  <si>
    <t>AC19</t>
  </si>
  <si>
    <t>AC20</t>
  </si>
  <si>
    <r>
      <rPr>
        <sz val="12"/>
        <color theme="1"/>
        <rFont val="宋体"/>
        <charset val="134"/>
      </rPr>
      <t>紫外线消毒灯</t>
    </r>
    <r>
      <rPr>
        <sz val="12"/>
        <color theme="1"/>
        <rFont val="Times New Roman"/>
        <charset val="134"/>
      </rPr>
      <t>(</t>
    </r>
    <r>
      <rPr>
        <sz val="12"/>
        <color theme="1"/>
        <rFont val="宋体"/>
        <charset val="134"/>
      </rPr>
      <t>遥控版</t>
    </r>
    <r>
      <rPr>
        <sz val="12"/>
        <color theme="1"/>
        <rFont val="Times New Roman"/>
        <charset val="134"/>
      </rPr>
      <t>)</t>
    </r>
  </si>
  <si>
    <t>AC21</t>
  </si>
  <si>
    <r>
      <rPr>
        <sz val="12"/>
        <color theme="1"/>
        <rFont val="Times New Roman"/>
        <charset val="134"/>
      </rPr>
      <t>波长配置：约</t>
    </r>
    <r>
      <rPr>
        <sz val="12"/>
        <color theme="1"/>
        <rFont val="Times New Roman"/>
        <charset val="134"/>
      </rPr>
      <t>410nm</t>
    </r>
    <r>
      <rPr>
        <sz val="12"/>
        <color theme="1"/>
        <rFont val="宋体"/>
        <charset val="134"/>
      </rPr>
      <t>；抑制率显示范围：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；抑制率测量范围：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；透射比准确度：</t>
    </r>
    <r>
      <rPr>
        <sz val="12"/>
        <color theme="1"/>
        <rFont val="Times New Roman"/>
        <charset val="134"/>
      </rPr>
      <t>±1.5%</t>
    </r>
    <r>
      <rPr>
        <sz val="12"/>
        <color theme="1"/>
        <rFont val="宋体"/>
        <charset val="134"/>
      </rPr>
      <t>；透射比重复性：</t>
    </r>
    <r>
      <rPr>
        <sz val="12"/>
        <color theme="1"/>
        <rFont val="Times New Roman"/>
        <charset val="134"/>
      </rPr>
      <t>≤0.5%</t>
    </r>
    <r>
      <rPr>
        <sz val="12"/>
        <color theme="1"/>
        <rFont val="宋体"/>
        <charset val="134"/>
      </rPr>
      <t>；漂移：</t>
    </r>
    <r>
      <rPr>
        <sz val="12"/>
        <color theme="1"/>
        <rFont val="Times New Roman"/>
        <charset val="134"/>
      </rPr>
      <t>≤0.005Abs/3min</t>
    </r>
    <r>
      <rPr>
        <sz val="12"/>
        <color theme="1"/>
        <rFont val="宋体"/>
        <charset val="134"/>
      </rPr>
      <t>；抑制率示值误差：</t>
    </r>
    <r>
      <rPr>
        <sz val="12"/>
        <color theme="1"/>
        <rFont val="Times New Roman"/>
        <charset val="134"/>
      </rPr>
      <t>≤10%</t>
    </r>
    <r>
      <rPr>
        <sz val="12"/>
        <color theme="1"/>
        <rFont val="宋体"/>
        <charset val="134"/>
      </rPr>
      <t>。</t>
    </r>
  </si>
  <si>
    <t>AC22</t>
  </si>
  <si>
    <t>AC23</t>
  </si>
  <si>
    <r>
      <rPr>
        <sz val="12"/>
        <color theme="1"/>
        <rFont val="Times New Roman"/>
        <charset val="134"/>
      </rPr>
      <t>1.</t>
    </r>
    <r>
      <rPr>
        <sz val="12"/>
        <color theme="1"/>
        <rFont val="宋体"/>
        <charset val="134"/>
      </rPr>
      <t>消毒方式：等离子体；</t>
    </r>
    <r>
      <rPr>
        <sz val="12"/>
        <color theme="1"/>
        <rFont val="Times New Roman"/>
        <charset val="134"/>
      </rPr>
      <t>2.</t>
    </r>
    <r>
      <rPr>
        <sz val="12"/>
        <color theme="1"/>
        <rFont val="宋体"/>
        <charset val="134"/>
      </rPr>
      <t>安装方式：壁挂式；</t>
    </r>
    <r>
      <rPr>
        <sz val="12"/>
        <color theme="1"/>
        <rFont val="Times New Roman"/>
        <charset val="134"/>
      </rPr>
      <t>3.</t>
    </r>
    <r>
      <rPr>
        <sz val="12"/>
        <color theme="1"/>
        <rFont val="宋体"/>
        <charset val="134"/>
      </rPr>
      <t>适用范围：</t>
    </r>
    <r>
      <rPr>
        <sz val="12"/>
        <color theme="1"/>
        <rFont val="Times New Roman"/>
        <charset val="134"/>
      </rPr>
      <t>≤100m3</t>
    </r>
    <r>
      <rPr>
        <sz val="12"/>
        <color theme="1"/>
        <rFont val="宋体"/>
        <charset val="134"/>
      </rPr>
      <t>；</t>
    </r>
    <r>
      <rPr>
        <sz val="12"/>
        <color theme="1"/>
        <rFont val="Times New Roman"/>
        <charset val="134"/>
      </rPr>
      <t>4.</t>
    </r>
    <r>
      <rPr>
        <sz val="12"/>
        <color theme="1"/>
        <rFont val="宋体"/>
        <charset val="134"/>
      </rPr>
      <t>循环风量：</t>
    </r>
    <r>
      <rPr>
        <sz val="12"/>
        <color theme="1"/>
        <rFont val="Times New Roman"/>
        <charset val="134"/>
      </rPr>
      <t>≥880m3/h</t>
    </r>
    <r>
      <rPr>
        <sz val="12"/>
        <color theme="1"/>
        <rFont val="宋体"/>
        <charset val="134"/>
      </rPr>
      <t>；</t>
    </r>
    <r>
      <rPr>
        <sz val="12"/>
        <color theme="1"/>
        <rFont val="Times New Roman"/>
        <charset val="134"/>
      </rPr>
      <t>5.</t>
    </r>
    <r>
      <rPr>
        <sz val="12"/>
        <color theme="1"/>
        <rFont val="宋体"/>
        <charset val="134"/>
      </rPr>
      <t>电源要求：工作电源</t>
    </r>
    <r>
      <rPr>
        <sz val="12"/>
        <color theme="1"/>
        <rFont val="Times New Roman"/>
        <charset val="134"/>
      </rPr>
      <t>:AC220V,50/60Hz</t>
    </r>
    <r>
      <rPr>
        <sz val="12"/>
        <color theme="1"/>
        <rFont val="宋体"/>
        <charset val="134"/>
      </rPr>
      <t>；</t>
    </r>
    <r>
      <rPr>
        <sz val="12"/>
        <color theme="1"/>
        <rFont val="Times New Roman"/>
        <charset val="134"/>
      </rPr>
      <t>6.</t>
    </r>
    <r>
      <rPr>
        <sz val="12"/>
        <color theme="1"/>
        <rFont val="宋体"/>
        <charset val="134"/>
      </rPr>
      <t>人机共存：动态消毒机，人机共存使用，不生成二次污染；</t>
    </r>
    <r>
      <rPr>
        <sz val="12"/>
        <color theme="1"/>
        <rFont val="Times New Roman"/>
        <charset val="134"/>
      </rPr>
      <t>7.</t>
    </r>
    <r>
      <rPr>
        <sz val="12"/>
        <color theme="1"/>
        <rFont val="宋体"/>
        <charset val="134"/>
      </rPr>
      <t>臭氧残留量：</t>
    </r>
    <r>
      <rPr>
        <sz val="12"/>
        <color theme="1"/>
        <rFont val="Times New Roman"/>
        <charset val="134"/>
      </rPr>
      <t>≤0.004mg/m3</t>
    </r>
    <r>
      <rPr>
        <sz val="12"/>
        <color theme="1"/>
        <rFont val="宋体"/>
        <charset val="134"/>
      </rPr>
      <t>；</t>
    </r>
    <r>
      <rPr>
        <sz val="12"/>
        <color theme="1"/>
        <rFont val="Times New Roman"/>
        <charset val="134"/>
      </rPr>
      <t>8.</t>
    </r>
    <r>
      <rPr>
        <sz val="12"/>
        <color theme="1"/>
        <rFont val="宋体"/>
        <charset val="134"/>
      </rPr>
      <t>消毒效果：设备持续工作</t>
    </r>
    <r>
      <rPr>
        <sz val="12"/>
        <color theme="1"/>
        <rFont val="Times New Roman"/>
        <charset val="134"/>
      </rPr>
      <t>1</t>
    </r>
    <r>
      <rPr>
        <sz val="12"/>
        <color theme="1"/>
        <rFont val="宋体"/>
        <charset val="134"/>
      </rPr>
      <t>小时，可使</t>
    </r>
    <r>
      <rPr>
        <sz val="12"/>
        <color theme="1"/>
        <rFont val="Times New Roman"/>
        <charset val="134"/>
      </rPr>
      <t>100m3</t>
    </r>
    <r>
      <rPr>
        <sz val="12"/>
        <color theme="1"/>
        <rFont val="宋体"/>
        <charset val="134"/>
      </rPr>
      <t>房间空气中的自然菌的消亡率</t>
    </r>
    <r>
      <rPr>
        <sz val="12"/>
        <color theme="1"/>
        <rFont val="Times New Roman"/>
        <charset val="134"/>
      </rPr>
      <t>≥90%</t>
    </r>
    <r>
      <rPr>
        <sz val="12"/>
        <color theme="1"/>
        <rFont val="宋体"/>
        <charset val="134"/>
      </rPr>
      <t>，实际平均值</t>
    </r>
    <r>
      <rPr>
        <sz val="12"/>
        <color theme="1"/>
        <rFont val="Times New Roman"/>
        <charset val="134"/>
      </rPr>
      <t>≥98%</t>
    </r>
    <r>
      <rPr>
        <sz val="12"/>
        <color theme="1"/>
        <rFont val="宋体"/>
        <charset val="134"/>
      </rPr>
      <t>、</t>
    </r>
    <r>
      <rPr>
        <sz val="12"/>
        <color theme="1"/>
        <rFont val="Times New Roman"/>
        <charset val="134"/>
      </rPr>
      <t>30min/10m3</t>
    </r>
    <r>
      <rPr>
        <sz val="12"/>
        <color theme="1"/>
        <rFont val="宋体"/>
        <charset val="134"/>
      </rPr>
      <t>空气中的白色葡萄球菌杀灭率</t>
    </r>
    <r>
      <rPr>
        <sz val="12"/>
        <color theme="1"/>
        <rFont val="Times New Roman"/>
        <charset val="134"/>
      </rPr>
      <t>≥99.90%</t>
    </r>
    <r>
      <rPr>
        <sz val="12"/>
        <color theme="1"/>
        <rFont val="宋体"/>
        <charset val="134"/>
      </rPr>
      <t>、气雾室中</t>
    </r>
    <r>
      <rPr>
        <sz val="12"/>
        <color theme="1"/>
        <rFont val="Times New Roman"/>
        <charset val="134"/>
      </rPr>
      <t>H1N1/</t>
    </r>
    <r>
      <rPr>
        <sz val="12"/>
        <color theme="1"/>
        <rFont val="宋体"/>
        <charset val="134"/>
      </rPr>
      <t>流感病毒</t>
    </r>
    <r>
      <rPr>
        <sz val="12"/>
        <color theme="1"/>
        <rFont val="Times New Roman"/>
        <charset val="134"/>
      </rPr>
      <t>FM4.02</t>
    </r>
    <r>
      <rPr>
        <sz val="12"/>
        <color theme="1"/>
        <rFont val="宋体"/>
        <charset val="134"/>
      </rPr>
      <t>去除率＞</t>
    </r>
    <r>
      <rPr>
        <sz val="12"/>
        <color theme="1"/>
        <rFont val="Times New Roman"/>
        <charset val="134"/>
      </rPr>
      <t>99.95%</t>
    </r>
    <r>
      <rPr>
        <sz val="12"/>
        <color theme="1"/>
        <rFont val="宋体"/>
        <charset val="134"/>
      </rPr>
      <t>；；</t>
    </r>
    <r>
      <rPr>
        <sz val="12"/>
        <color theme="1"/>
        <rFont val="Times New Roman"/>
        <charset val="134"/>
      </rPr>
      <t>9.</t>
    </r>
    <r>
      <rPr>
        <sz val="12"/>
        <color theme="1"/>
        <rFont val="宋体"/>
        <charset val="134"/>
      </rPr>
      <t>消毒效果：对冠状病毒</t>
    </r>
    <r>
      <rPr>
        <sz val="12"/>
        <color theme="1"/>
        <rFont val="Times New Roman"/>
        <charset val="134"/>
      </rPr>
      <t>HCoV-229E</t>
    </r>
    <r>
      <rPr>
        <sz val="12"/>
        <color theme="1"/>
        <rFont val="宋体"/>
        <charset val="134"/>
      </rPr>
      <t>清除率</t>
    </r>
    <r>
      <rPr>
        <sz val="12"/>
        <color theme="1"/>
        <rFont val="Times New Roman"/>
        <charset val="134"/>
      </rPr>
      <t>≥99.99%</t>
    </r>
    <r>
      <rPr>
        <sz val="12"/>
        <color theme="1"/>
        <rFont val="宋体"/>
        <charset val="134"/>
      </rPr>
      <t>、对肺炎克雷伯氏菌的杀灭率＞</t>
    </r>
    <r>
      <rPr>
        <sz val="12"/>
        <color theme="1"/>
        <rFont val="Times New Roman"/>
        <charset val="134"/>
      </rPr>
      <t>99.90%</t>
    </r>
    <r>
      <rPr>
        <sz val="12"/>
        <color theme="1"/>
        <rFont val="宋体"/>
        <charset val="134"/>
      </rPr>
      <t>；</t>
    </r>
    <r>
      <rPr>
        <sz val="12"/>
        <color theme="1"/>
        <rFont val="Times New Roman"/>
        <charset val="134"/>
      </rPr>
      <t>10.</t>
    </r>
    <r>
      <rPr>
        <sz val="12"/>
        <color theme="1"/>
        <rFont val="宋体"/>
        <charset val="134"/>
      </rPr>
      <t>等离子体发生器：洁净空气量（颗粒物）＞</t>
    </r>
    <r>
      <rPr>
        <sz val="12"/>
        <color theme="1"/>
        <rFont val="Times New Roman"/>
        <charset val="134"/>
      </rPr>
      <t>760m3/h</t>
    </r>
    <r>
      <rPr>
        <sz val="12"/>
        <color theme="1"/>
        <rFont val="宋体"/>
        <charset val="134"/>
      </rPr>
      <t>、净化能效（颗粒物）＞</t>
    </r>
    <r>
      <rPr>
        <sz val="12"/>
        <color theme="1"/>
        <rFont val="Times New Roman"/>
        <charset val="134"/>
      </rPr>
      <t>5m3/</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h</t>
    </r>
    <r>
      <rPr>
        <sz val="12"/>
        <color theme="1"/>
        <rFont val="宋体"/>
        <charset val="134"/>
      </rPr>
      <t>）达到高效级、颗粒物去除率＞</t>
    </r>
    <r>
      <rPr>
        <sz val="12"/>
        <color theme="1"/>
        <rFont val="Times New Roman"/>
        <charset val="134"/>
      </rPr>
      <t>99.98%</t>
    </r>
    <r>
      <rPr>
        <sz val="12"/>
        <color theme="1"/>
        <rFont val="宋体"/>
        <charset val="134"/>
      </rPr>
      <t>；</t>
    </r>
    <r>
      <rPr>
        <sz val="12"/>
        <color theme="1"/>
        <rFont val="Times New Roman"/>
        <charset val="134"/>
      </rPr>
      <t>11.</t>
    </r>
    <r>
      <rPr>
        <sz val="12"/>
        <color theme="1"/>
        <rFont val="宋体"/>
        <charset val="134"/>
      </rPr>
      <t>等离子体发生器：洁净空气量（甲醛）＞</t>
    </r>
    <r>
      <rPr>
        <sz val="12"/>
        <color theme="1"/>
        <rFont val="Times New Roman"/>
        <charset val="134"/>
      </rPr>
      <t>400m3/h</t>
    </r>
    <r>
      <rPr>
        <sz val="12"/>
        <color theme="1"/>
        <rFont val="宋体"/>
        <charset val="134"/>
      </rPr>
      <t>、净化能效（甲醛）＞</t>
    </r>
    <r>
      <rPr>
        <sz val="12"/>
        <color theme="1"/>
        <rFont val="Times New Roman"/>
        <charset val="134"/>
      </rPr>
      <t>1.2m3/</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h</t>
    </r>
    <r>
      <rPr>
        <sz val="12"/>
        <color theme="1"/>
        <rFont val="宋体"/>
        <charset val="134"/>
      </rPr>
      <t>）达到高效级、累计净化量达到</t>
    </r>
    <r>
      <rPr>
        <sz val="12"/>
        <color theme="1"/>
        <rFont val="Times New Roman"/>
        <charset val="134"/>
      </rPr>
      <t>F4</t>
    </r>
    <r>
      <rPr>
        <sz val="12"/>
        <color theme="1"/>
        <rFont val="宋体"/>
        <charset val="134"/>
      </rPr>
      <t>级、对甲醛、氨、苯、二甲苯、</t>
    </r>
    <r>
      <rPr>
        <sz val="12"/>
        <color theme="1"/>
        <rFont val="Times New Roman"/>
        <charset val="134"/>
      </rPr>
      <t>TVOC</t>
    </r>
    <r>
      <rPr>
        <sz val="12"/>
        <color theme="1"/>
        <rFont val="宋体"/>
        <charset val="134"/>
      </rPr>
      <t>的去除率</t>
    </r>
    <r>
      <rPr>
        <sz val="12"/>
        <color theme="1"/>
        <rFont val="Times New Roman"/>
        <charset val="134"/>
      </rPr>
      <t>≥97%</t>
    </r>
    <r>
      <rPr>
        <sz val="12"/>
        <color theme="1"/>
        <rFont val="宋体"/>
        <charset val="134"/>
      </rPr>
      <t>；</t>
    </r>
    <r>
      <rPr>
        <sz val="12"/>
        <color theme="1"/>
        <rFont val="Times New Roman"/>
        <charset val="134"/>
      </rPr>
      <t>12.</t>
    </r>
    <r>
      <rPr>
        <sz val="12"/>
        <color theme="1"/>
        <rFont val="宋体"/>
        <charset val="134"/>
      </rPr>
      <t>等离子体发生器为阻燃材料，阻燃等级要求达到</t>
    </r>
    <r>
      <rPr>
        <sz val="12"/>
        <color theme="1"/>
        <rFont val="Times New Roman"/>
        <charset val="134"/>
      </rPr>
      <t>V-0</t>
    </r>
    <r>
      <rPr>
        <sz val="12"/>
        <color theme="1"/>
        <rFont val="宋体"/>
        <charset val="134"/>
      </rPr>
      <t>；</t>
    </r>
    <r>
      <rPr>
        <sz val="12"/>
        <color theme="1"/>
        <rFont val="Times New Roman"/>
        <charset val="134"/>
      </rPr>
      <t>13.</t>
    </r>
    <r>
      <rPr>
        <sz val="12"/>
        <color theme="1"/>
        <rFont val="宋体"/>
        <charset val="134"/>
      </rPr>
      <t>等离子体密度分布：</t>
    </r>
    <r>
      <rPr>
        <sz val="12"/>
        <color theme="1"/>
        <rFont val="Times New Roman"/>
        <charset val="134"/>
      </rPr>
      <t>8.79X1017m-3</t>
    </r>
    <r>
      <rPr>
        <sz val="12"/>
        <color theme="1"/>
        <rFont val="宋体"/>
        <charset val="134"/>
      </rPr>
      <t>～</t>
    </r>
    <r>
      <rPr>
        <sz val="12"/>
        <color theme="1"/>
        <rFont val="Times New Roman"/>
        <charset val="134"/>
      </rPr>
      <t>2.49X1018m-3</t>
    </r>
    <r>
      <rPr>
        <sz val="12"/>
        <color theme="1"/>
        <rFont val="宋体"/>
        <charset val="134"/>
      </rPr>
      <t>；</t>
    </r>
    <r>
      <rPr>
        <sz val="12"/>
        <color theme="1"/>
        <rFont val="Times New Roman"/>
        <charset val="134"/>
      </rPr>
      <t>14.</t>
    </r>
    <r>
      <rPr>
        <sz val="12"/>
        <color theme="1"/>
        <rFont val="宋体"/>
        <charset val="134"/>
      </rPr>
      <t>核心组件设计寿命大于等于</t>
    </r>
    <r>
      <rPr>
        <sz val="12"/>
        <color theme="1"/>
        <rFont val="Times New Roman"/>
        <charset val="134"/>
      </rPr>
      <t>4</t>
    </r>
    <r>
      <rPr>
        <sz val="12"/>
        <color theme="1"/>
        <rFont val="宋体"/>
        <charset val="134"/>
      </rPr>
      <t>万小时；不含安装</t>
    </r>
  </si>
  <si>
    <t>AC24</t>
  </si>
  <si>
    <r>
      <rPr>
        <sz val="12"/>
        <color theme="1"/>
        <rFont val="Times New Roman"/>
        <charset val="134"/>
      </rPr>
      <t>外形尺寸</t>
    </r>
    <r>
      <rPr>
        <sz val="12"/>
        <color theme="1"/>
        <rFont val="Times New Roman"/>
        <charset val="134"/>
      </rPr>
      <t>mm:670*750*1490mm</t>
    </r>
    <r>
      <rPr>
        <sz val="12"/>
        <color theme="1"/>
        <rFont val="宋体"/>
        <charset val="134"/>
      </rPr>
      <t>，台面尺寸：</t>
    </r>
    <r>
      <rPr>
        <sz val="12"/>
        <color theme="1"/>
        <rFont val="Times New Roman"/>
        <charset val="134"/>
      </rPr>
      <t>510*595</t>
    </r>
    <r>
      <rPr>
        <sz val="12"/>
        <color theme="1"/>
        <rFont val="宋体"/>
        <charset val="134"/>
      </rPr>
      <t>，切割尺寸</t>
    </r>
    <r>
      <rPr>
        <sz val="12"/>
        <color theme="1"/>
        <rFont val="Times New Roman"/>
        <charset val="134"/>
      </rPr>
      <t>:220*210</t>
    </r>
    <r>
      <rPr>
        <sz val="12"/>
        <color theme="1"/>
        <rFont val="宋体"/>
        <charset val="134"/>
      </rPr>
      <t>，电机功率</t>
    </r>
    <r>
      <rPr>
        <sz val="12"/>
        <color theme="1"/>
        <rFont val="Times New Roman"/>
        <charset val="134"/>
      </rPr>
      <t>:380V1.5hp</t>
    </r>
    <r>
      <rPr>
        <sz val="12"/>
        <color theme="1"/>
        <rFont val="宋体"/>
        <charset val="134"/>
      </rPr>
      <t>，机重</t>
    </r>
    <r>
      <rPr>
        <sz val="12"/>
        <color theme="1"/>
        <rFont val="Times New Roman"/>
        <charset val="134"/>
      </rPr>
      <t>KG:78</t>
    </r>
    <r>
      <rPr>
        <sz val="12"/>
        <color theme="1"/>
        <rFont val="宋体"/>
        <charset val="134"/>
      </rPr>
      <t>。整机质保一年，终身维护</t>
    </r>
  </si>
  <si>
    <t>AC25</t>
  </si>
  <si>
    <r>
      <rPr>
        <sz val="12"/>
        <color theme="1"/>
        <rFont val="Times New Roman"/>
        <charset val="134"/>
      </rPr>
      <t>精度</t>
    </r>
    <r>
      <rPr>
        <sz val="12"/>
        <color theme="1"/>
        <rFont val="Times New Roman"/>
        <charset val="134"/>
      </rPr>
      <t>0.5kg</t>
    </r>
    <r>
      <rPr>
        <sz val="12"/>
        <color theme="1"/>
        <rFont val="宋体"/>
        <charset val="134"/>
      </rPr>
      <t>，允差</t>
    </r>
    <r>
      <rPr>
        <sz val="12"/>
        <color theme="1"/>
        <rFont val="Times New Roman"/>
        <charset val="134"/>
      </rPr>
      <t>±1.5kg</t>
    </r>
    <r>
      <rPr>
        <sz val="12"/>
        <color theme="1"/>
        <rFont val="宋体"/>
        <charset val="134"/>
      </rPr>
      <t>；尺寸</t>
    </r>
    <r>
      <rPr>
        <sz val="12"/>
        <color theme="1"/>
        <rFont val="Times New Roman"/>
        <charset val="134"/>
      </rPr>
      <t>1200*1200</t>
    </r>
    <r>
      <rPr>
        <sz val="12"/>
        <color theme="1"/>
        <rFont val="宋体"/>
        <charset val="134"/>
      </rPr>
      <t>，国标</t>
    </r>
    <r>
      <rPr>
        <sz val="12"/>
        <color theme="1"/>
        <rFont val="Times New Roman"/>
        <charset val="134"/>
      </rPr>
      <t>4</t>
    </r>
    <r>
      <rPr>
        <sz val="12"/>
        <color theme="1"/>
        <rFont val="宋体"/>
        <charset val="134"/>
      </rPr>
      <t>厘花碳钢板；柯力</t>
    </r>
    <r>
      <rPr>
        <sz val="12"/>
        <color theme="1"/>
        <rFont val="Times New Roman"/>
        <charset val="134"/>
      </rPr>
      <t>SQB</t>
    </r>
    <r>
      <rPr>
        <sz val="12"/>
        <color theme="1"/>
        <rFont val="宋体"/>
        <charset val="134"/>
      </rPr>
      <t>高精度传感器，防护等级</t>
    </r>
    <r>
      <rPr>
        <sz val="12"/>
        <color theme="1"/>
        <rFont val="Times New Roman"/>
        <charset val="134"/>
      </rPr>
      <t>IP65</t>
    </r>
    <r>
      <rPr>
        <sz val="12"/>
        <color theme="1"/>
        <rFont val="宋体"/>
        <charset val="134"/>
      </rPr>
      <t>；自动打印危废标签，标签款式自适应多种规格；数据自动与国家、省平台对接；满足</t>
    </r>
    <r>
      <rPr>
        <sz val="12"/>
        <color theme="1"/>
        <rFont val="Times New Roman"/>
        <charset val="134"/>
      </rPr>
      <t>JJG539-2016</t>
    </r>
    <r>
      <rPr>
        <sz val="12"/>
        <color theme="1"/>
        <rFont val="宋体"/>
        <charset val="134"/>
      </rPr>
      <t>《数字指示秤检定规程》</t>
    </r>
    <r>
      <rPr>
        <sz val="12"/>
        <color theme="1"/>
        <rFont val="Times New Roman"/>
        <charset val="134"/>
      </rPr>
      <t>Ⅲ</t>
    </r>
    <r>
      <rPr>
        <sz val="12"/>
        <color theme="1"/>
        <rFont val="宋体"/>
        <charset val="134"/>
      </rPr>
      <t>级标准</t>
    </r>
  </si>
  <si>
    <t>AC26</t>
  </si>
  <si>
    <r>
      <rPr>
        <sz val="12"/>
        <color theme="1"/>
        <rFont val="Times New Roman"/>
        <charset val="134"/>
      </rPr>
      <t>包装范围</t>
    </r>
    <r>
      <rPr>
        <sz val="12"/>
        <color theme="1"/>
        <rFont val="Times New Roman"/>
        <charset val="134"/>
      </rPr>
      <t>0.35</t>
    </r>
    <r>
      <rPr>
        <sz val="12"/>
        <color theme="1"/>
        <rFont val="宋体"/>
        <charset val="134"/>
      </rPr>
      <t>～</t>
    </r>
    <r>
      <rPr>
        <sz val="12"/>
        <color theme="1"/>
        <rFont val="Times New Roman"/>
        <charset val="134"/>
      </rPr>
      <t>5kg</t>
    </r>
    <r>
      <rPr>
        <sz val="12"/>
        <color theme="1"/>
        <rFont val="宋体"/>
        <charset val="134"/>
      </rPr>
      <t>，包装速度</t>
    </r>
    <r>
      <rPr>
        <sz val="12"/>
        <color theme="1"/>
        <rFont val="Times New Roman"/>
        <charset val="134"/>
      </rPr>
      <t>550</t>
    </r>
    <r>
      <rPr>
        <sz val="12"/>
        <color theme="1"/>
        <rFont val="宋体"/>
        <charset val="134"/>
      </rPr>
      <t>～</t>
    </r>
    <r>
      <rPr>
        <sz val="12"/>
        <color theme="1"/>
        <rFont val="Times New Roman"/>
        <charset val="134"/>
      </rPr>
      <t>650</t>
    </r>
    <r>
      <rPr>
        <sz val="12"/>
        <color theme="1"/>
        <rFont val="宋体"/>
        <charset val="134"/>
      </rPr>
      <t>包</t>
    </r>
    <r>
      <rPr>
        <sz val="12"/>
        <color theme="1"/>
        <rFont val="Times New Roman"/>
        <charset val="134"/>
      </rPr>
      <t>/</t>
    </r>
    <r>
      <rPr>
        <sz val="12"/>
        <color theme="1"/>
        <rFont val="宋体"/>
        <charset val="134"/>
      </rPr>
      <t>小时</t>
    </r>
    <r>
      <rPr>
        <sz val="12"/>
        <color theme="1"/>
        <rFont val="Times New Roman"/>
        <charset val="134"/>
      </rPr>
      <t xml:space="preserve">
</t>
    </r>
    <r>
      <rPr>
        <sz val="12"/>
        <color theme="1"/>
        <rFont val="宋体"/>
        <charset val="134"/>
      </rPr>
      <t>备注：包装范围</t>
    </r>
    <r>
      <rPr>
        <sz val="12"/>
        <color theme="1"/>
        <rFont val="Times New Roman"/>
        <charset val="134"/>
      </rPr>
      <t>0.35</t>
    </r>
    <r>
      <rPr>
        <sz val="12"/>
        <color theme="1"/>
        <rFont val="宋体"/>
        <charset val="134"/>
      </rPr>
      <t>～</t>
    </r>
    <r>
      <rPr>
        <sz val="12"/>
        <color theme="1"/>
        <rFont val="Times New Roman"/>
        <charset val="134"/>
      </rPr>
      <t>5kg</t>
    </r>
    <r>
      <rPr>
        <sz val="12"/>
        <color theme="1"/>
        <rFont val="宋体"/>
        <charset val="134"/>
      </rPr>
      <t>，包装速度</t>
    </r>
    <r>
      <rPr>
        <sz val="12"/>
        <color theme="1"/>
        <rFont val="Times New Roman"/>
        <charset val="134"/>
      </rPr>
      <t>550</t>
    </r>
    <r>
      <rPr>
        <sz val="12"/>
        <color theme="1"/>
        <rFont val="宋体"/>
        <charset val="134"/>
      </rPr>
      <t>～</t>
    </r>
    <r>
      <rPr>
        <sz val="12"/>
        <color theme="1"/>
        <rFont val="Times New Roman"/>
        <charset val="134"/>
      </rPr>
      <t>650</t>
    </r>
    <r>
      <rPr>
        <sz val="12"/>
        <color theme="1"/>
        <rFont val="宋体"/>
        <charset val="134"/>
      </rPr>
      <t>包</t>
    </r>
    <r>
      <rPr>
        <sz val="12"/>
        <color theme="1"/>
        <rFont val="Times New Roman"/>
        <charset val="134"/>
      </rPr>
      <t>/</t>
    </r>
    <r>
      <rPr>
        <sz val="12"/>
        <color theme="1"/>
        <rFont val="宋体"/>
        <charset val="134"/>
      </rPr>
      <t>小时</t>
    </r>
  </si>
  <si>
    <t>AC27</t>
  </si>
  <si>
    <t>AC28</t>
  </si>
  <si>
    <r>
      <rPr>
        <sz val="12"/>
        <color theme="1"/>
        <rFont val="Times New Roman"/>
        <charset val="134"/>
      </rPr>
      <t>机器尺寸</t>
    </r>
    <r>
      <rPr>
        <sz val="12"/>
        <color theme="1"/>
        <rFont val="Times New Roman"/>
        <charset val="134"/>
      </rPr>
      <t>1230*580*1280mm(</t>
    </r>
    <r>
      <rPr>
        <sz val="12"/>
        <color theme="1"/>
        <rFont val="宋体"/>
        <charset val="134"/>
      </rPr>
      <t>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t>
    </r>
    <r>
      <rPr>
        <sz val="12"/>
        <color theme="1"/>
        <rFont val="宋体"/>
        <charset val="134"/>
      </rPr>
      <t>成品形状片、丝、丁切割尺寸</t>
    </r>
    <r>
      <rPr>
        <sz val="12"/>
        <color theme="1"/>
        <rFont val="Times New Roman"/>
        <charset val="134"/>
      </rPr>
      <t>1</t>
    </r>
    <r>
      <rPr>
        <sz val="12"/>
        <color theme="1"/>
        <rFont val="宋体"/>
        <charset val="134"/>
      </rPr>
      <t>－</t>
    </r>
    <r>
      <rPr>
        <sz val="12"/>
        <color theme="1"/>
        <rFont val="Times New Roman"/>
        <charset val="134"/>
      </rPr>
      <t>30mm(</t>
    </r>
    <r>
      <rPr>
        <sz val="12"/>
        <color theme="1"/>
        <rFont val="宋体"/>
        <charset val="134"/>
      </rPr>
      <t>可调</t>
    </r>
    <r>
      <rPr>
        <sz val="12"/>
        <color theme="1"/>
        <rFont val="Times New Roman"/>
        <charset val="134"/>
      </rPr>
      <t>)</t>
    </r>
    <r>
      <rPr>
        <sz val="12"/>
        <color theme="1"/>
        <rFont val="宋体"/>
        <charset val="134"/>
      </rPr>
      <t>产量</t>
    </r>
    <r>
      <rPr>
        <sz val="12"/>
        <color theme="1"/>
        <rFont val="Times New Roman"/>
        <charset val="134"/>
      </rPr>
      <t>300</t>
    </r>
    <r>
      <rPr>
        <sz val="12"/>
        <color theme="1"/>
        <rFont val="宋体"/>
        <charset val="134"/>
      </rPr>
      <t>－</t>
    </r>
    <r>
      <rPr>
        <sz val="12"/>
        <color theme="1"/>
        <rFont val="Times New Roman"/>
        <charset val="134"/>
      </rPr>
      <t>1000kg/hr</t>
    </r>
    <r>
      <rPr>
        <sz val="12"/>
        <color theme="1"/>
        <rFont val="宋体"/>
        <charset val="134"/>
      </rPr>
      <t>电源</t>
    </r>
    <r>
      <rPr>
        <sz val="12"/>
        <color theme="1"/>
        <rFont val="Times New Roman"/>
        <charset val="134"/>
      </rPr>
      <t>220V</t>
    </r>
    <r>
      <rPr>
        <sz val="12"/>
        <color theme="1"/>
        <rFont val="宋体"/>
        <charset val="134"/>
      </rPr>
      <t>单相功率</t>
    </r>
    <r>
      <rPr>
        <sz val="12"/>
        <color theme="1"/>
        <rFont val="Times New Roman"/>
        <charset val="134"/>
      </rPr>
      <t>1.5kW</t>
    </r>
    <r>
      <rPr>
        <sz val="12"/>
        <color theme="1"/>
        <rFont val="宋体"/>
        <charset val="134"/>
      </rPr>
      <t>输送带宽度</t>
    </r>
    <r>
      <rPr>
        <sz val="12"/>
        <color theme="1"/>
        <rFont val="Times New Roman"/>
        <charset val="134"/>
      </rPr>
      <t>120mm</t>
    </r>
    <r>
      <rPr>
        <sz val="12"/>
        <color theme="1"/>
        <rFont val="宋体"/>
        <charset val="134"/>
      </rPr>
      <t>机器重量</t>
    </r>
    <r>
      <rPr>
        <sz val="12"/>
        <color theme="1"/>
        <rFont val="Times New Roman"/>
        <charset val="134"/>
      </rPr>
      <t>135kg</t>
    </r>
    <r>
      <rPr>
        <sz val="12"/>
        <color theme="1"/>
        <rFont val="宋体"/>
        <charset val="134"/>
      </rPr>
      <t>随机配件斩刀片</t>
    </r>
    <r>
      <rPr>
        <sz val="12"/>
        <color theme="1"/>
        <rFont val="Times New Roman"/>
        <charset val="134"/>
      </rPr>
      <t>1</t>
    </r>
    <r>
      <rPr>
        <sz val="12"/>
        <color theme="1"/>
        <rFont val="宋体"/>
        <charset val="134"/>
      </rPr>
      <t>组（切叶菜部）、切丁刀盘</t>
    </r>
    <r>
      <rPr>
        <sz val="12"/>
        <color theme="1"/>
        <rFont val="Times New Roman"/>
        <charset val="134"/>
      </rPr>
      <t>1</t>
    </r>
    <r>
      <rPr>
        <sz val="12"/>
        <color theme="1"/>
        <rFont val="宋体"/>
        <charset val="134"/>
      </rPr>
      <t>组、切片刀盘</t>
    </r>
    <r>
      <rPr>
        <sz val="12"/>
        <color theme="1"/>
        <rFont val="Times New Roman"/>
        <charset val="134"/>
      </rPr>
      <t>1</t>
    </r>
    <r>
      <rPr>
        <sz val="12"/>
        <color theme="1"/>
        <rFont val="宋体"/>
        <charset val="134"/>
      </rPr>
      <t>个、切丝刀盘一个</t>
    </r>
    <r>
      <rPr>
        <sz val="12"/>
        <color theme="1"/>
        <rFont val="Times New Roman"/>
        <charset val="134"/>
      </rPr>
      <t>(</t>
    </r>
    <r>
      <rPr>
        <sz val="12"/>
        <color theme="1"/>
        <rFont val="宋体"/>
        <charset val="134"/>
      </rPr>
      <t>切根菜部</t>
    </r>
    <r>
      <rPr>
        <sz val="12"/>
        <color theme="1"/>
        <rFont val="Times New Roman"/>
        <charset val="134"/>
      </rPr>
      <t>)</t>
    </r>
  </si>
  <si>
    <t>AC29</t>
  </si>
  <si>
    <t>AC30</t>
  </si>
  <si>
    <t>AC31</t>
  </si>
  <si>
    <t>AC32</t>
  </si>
  <si>
    <r>
      <rPr>
        <b/>
        <sz val="12"/>
        <color theme="1"/>
        <rFont val="Times New Roman"/>
        <charset val="134"/>
      </rPr>
      <t>AD</t>
    </r>
    <r>
      <rPr>
        <b/>
        <sz val="12"/>
        <color theme="1"/>
        <rFont val="宋体"/>
        <charset val="134"/>
      </rPr>
      <t>高、低温冷库</t>
    </r>
  </si>
  <si>
    <t>AD01</t>
  </si>
  <si>
    <t>AD02</t>
  </si>
  <si>
    <t>AD03</t>
  </si>
  <si>
    <t>AD04</t>
  </si>
  <si>
    <r>
      <rPr>
        <b/>
        <sz val="12"/>
        <color theme="1"/>
        <rFont val="Times New Roman"/>
        <charset val="134"/>
      </rPr>
      <t>AE</t>
    </r>
    <r>
      <rPr>
        <b/>
        <sz val="12"/>
        <color theme="1"/>
        <rFont val="宋体"/>
        <charset val="134"/>
      </rPr>
      <t>库房</t>
    </r>
  </si>
  <si>
    <t>AE01</t>
  </si>
  <si>
    <t>AE02</t>
  </si>
  <si>
    <r>
      <rPr>
        <b/>
        <sz val="12"/>
        <color theme="1"/>
        <rFont val="Times New Roman"/>
        <charset val="134"/>
      </rPr>
      <t>AF</t>
    </r>
    <r>
      <rPr>
        <b/>
        <sz val="12"/>
        <color theme="1"/>
        <rFont val="宋体"/>
        <charset val="134"/>
      </rPr>
      <t>留样室、无菌室</t>
    </r>
  </si>
  <si>
    <t>AF01</t>
  </si>
  <si>
    <t>AF02</t>
  </si>
  <si>
    <t>AF03</t>
  </si>
  <si>
    <t>AF04</t>
  </si>
  <si>
    <t>AF05</t>
  </si>
  <si>
    <t>AF06</t>
  </si>
  <si>
    <t>AF07</t>
  </si>
  <si>
    <t>AF08</t>
  </si>
  <si>
    <t>AF09</t>
  </si>
  <si>
    <r>
      <rPr>
        <b/>
        <sz val="12"/>
        <color theme="1"/>
        <rFont val="Times New Roman"/>
        <charset val="134"/>
      </rPr>
      <t>AG</t>
    </r>
    <r>
      <rPr>
        <b/>
        <sz val="12"/>
        <color theme="1"/>
        <rFont val="宋体"/>
        <charset val="134"/>
      </rPr>
      <t>垃圾房</t>
    </r>
  </si>
  <si>
    <t>AG01</t>
  </si>
  <si>
    <t>AG02</t>
  </si>
  <si>
    <t>AG03</t>
  </si>
  <si>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所投自循环异味控制装置具有：</t>
    </r>
    <r>
      <rPr>
        <sz val="12"/>
        <color theme="1"/>
        <rFont val="Times New Roman"/>
        <charset val="134"/>
      </rPr>
      <t xml:space="preserve">                                                       </t>
    </r>
    <r>
      <rPr>
        <sz val="12"/>
        <color theme="1"/>
        <rFont val="宋体"/>
        <charset val="134"/>
      </rPr>
      <t>①核心配件</t>
    </r>
    <r>
      <rPr>
        <sz val="12"/>
        <color theme="1"/>
        <rFont val="Times New Roman"/>
        <charset val="134"/>
      </rPr>
      <t>-</t>
    </r>
    <r>
      <rPr>
        <sz val="12"/>
        <color theme="1"/>
        <rFont val="宋体"/>
        <charset val="134"/>
      </rPr>
      <t>离子净化模组依据</t>
    </r>
    <r>
      <rPr>
        <sz val="12"/>
        <color theme="1"/>
        <rFont val="Times New Roman"/>
        <charset val="134"/>
      </rPr>
      <t>GB/T 34012-2017</t>
    </r>
    <r>
      <rPr>
        <sz val="12"/>
        <color theme="1"/>
        <rFont val="宋体"/>
        <charset val="134"/>
      </rPr>
      <t>《通风系统用空气净化装置》、</t>
    </r>
    <r>
      <rPr>
        <sz val="12"/>
        <color theme="1"/>
        <rFont val="Times New Roman"/>
        <charset val="134"/>
      </rPr>
      <t>GB 10891-1989</t>
    </r>
    <r>
      <rPr>
        <sz val="12"/>
        <color theme="1"/>
        <rFont val="宋体"/>
        <charset val="134"/>
      </rPr>
      <t>《空气处理机组</t>
    </r>
    <r>
      <rPr>
        <sz val="12"/>
        <color theme="1"/>
        <rFont val="Times New Roman"/>
        <charset val="134"/>
      </rPr>
      <t xml:space="preserve"> </t>
    </r>
    <r>
      <rPr>
        <sz val="12"/>
        <color theme="1"/>
        <rFont val="宋体"/>
        <charset val="134"/>
      </rPr>
      <t>安全要求》，在气温</t>
    </r>
    <r>
      <rPr>
        <sz val="12"/>
        <color theme="1"/>
        <rFont val="Times New Roman"/>
        <charset val="134"/>
      </rPr>
      <t>37℃</t>
    </r>
    <r>
      <rPr>
        <sz val="12"/>
        <color theme="1"/>
        <rFont val="宋体"/>
        <charset val="134"/>
      </rPr>
      <t>（</t>
    </r>
    <r>
      <rPr>
        <sz val="12"/>
        <color theme="1"/>
        <rFont val="Times New Roman"/>
        <charset val="134"/>
      </rPr>
      <t>±3℃</t>
    </r>
    <r>
      <rPr>
        <sz val="12"/>
        <color theme="1"/>
        <rFont val="宋体"/>
        <charset val="134"/>
      </rPr>
      <t>）的</t>
    </r>
    <r>
      <rPr>
        <sz val="12"/>
        <color theme="1"/>
        <rFont val="Times New Roman"/>
        <charset val="134"/>
      </rPr>
      <t>30m3</t>
    </r>
    <r>
      <rPr>
        <sz val="12"/>
        <color theme="1"/>
        <rFont val="宋体"/>
        <charset val="134"/>
      </rPr>
      <t>（</t>
    </r>
    <r>
      <rPr>
        <sz val="12"/>
        <color theme="1"/>
        <rFont val="Times New Roman"/>
        <charset val="134"/>
      </rPr>
      <t>±3m3</t>
    </r>
    <r>
      <rPr>
        <sz val="12"/>
        <color theme="1"/>
        <rFont val="宋体"/>
        <charset val="134"/>
      </rPr>
      <t>）试验舱内开机后进行实验，所检项目：①外观：符合要求；②大肠杆菌杀灭率</t>
    </r>
    <r>
      <rPr>
        <sz val="12"/>
        <color theme="1"/>
        <rFont val="Times New Roman"/>
        <charset val="134"/>
      </rPr>
      <t>≥99.99%</t>
    </r>
    <r>
      <rPr>
        <sz val="12"/>
        <color theme="1"/>
        <rFont val="宋体"/>
        <charset val="134"/>
      </rPr>
      <t>；③白色葡萄球菌杀灭率</t>
    </r>
    <r>
      <rPr>
        <sz val="12"/>
        <color theme="1"/>
        <rFont val="Times New Roman"/>
        <charset val="134"/>
      </rPr>
      <t>≥99.99%</t>
    </r>
    <r>
      <rPr>
        <sz val="12"/>
        <color theme="1"/>
        <rFont val="宋体"/>
        <charset val="134"/>
      </rPr>
      <t>；④</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；⑤</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；⑥空气自然菌除菌率</t>
    </r>
    <r>
      <rPr>
        <sz val="12"/>
        <color theme="1"/>
        <rFont val="Times New Roman"/>
        <charset val="134"/>
      </rPr>
      <t>≥99.99%</t>
    </r>
    <r>
      <rPr>
        <sz val="12"/>
        <color theme="1"/>
        <rFont val="宋体"/>
        <charset val="134"/>
      </rPr>
      <t>；⑦硫化氢净化效率</t>
    </r>
    <r>
      <rPr>
        <sz val="12"/>
        <color theme="1"/>
        <rFont val="Times New Roman"/>
        <charset val="134"/>
      </rPr>
      <t>≥99.99%</t>
    </r>
    <r>
      <rPr>
        <sz val="12"/>
        <color theme="1"/>
        <rFont val="宋体"/>
        <charset val="134"/>
      </rPr>
      <t>；⑧氨气净化效率</t>
    </r>
    <r>
      <rPr>
        <sz val="12"/>
        <color theme="1"/>
        <rFont val="Times New Roman"/>
        <charset val="134"/>
      </rPr>
      <t>≥99.99%</t>
    </r>
    <r>
      <rPr>
        <sz val="12"/>
        <color theme="1"/>
        <rFont val="宋体"/>
        <charset val="134"/>
      </rPr>
      <t>。</t>
    </r>
    <r>
      <rPr>
        <sz val="12"/>
        <color theme="1"/>
        <rFont val="Times New Roman"/>
        <charset val="134"/>
      </rPr>
      <t xml:space="preserve">                                                       </t>
    </r>
    <r>
      <rPr>
        <sz val="12"/>
        <color theme="1"/>
        <rFont val="宋体"/>
        <charset val="134"/>
      </rPr>
      <t>②所投产品具有异味空气净化器相关的专利证书。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标识的检测报告关键页扫描件及有效期内的认证证书扫描件；②上述检测报告在全国认证认可信息公共服务平台（认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知识产权局网上的信息查询记录截图。送检人须为投标人或产品制造商（若送检人为产品制造商的，还需要提供产品制造商出具的检测报告及证书使用授权书，格式自拟）。原件备查）</t>
    </r>
  </si>
  <si>
    <t>AG04</t>
  </si>
  <si>
    <t>AG05</t>
  </si>
  <si>
    <t>AG07</t>
  </si>
  <si>
    <r>
      <rPr>
        <b/>
        <sz val="12"/>
        <color theme="1"/>
        <rFont val="Times New Roman"/>
        <charset val="134"/>
      </rPr>
      <t>AH</t>
    </r>
    <r>
      <rPr>
        <b/>
        <sz val="12"/>
        <color theme="1"/>
        <rFont val="宋体"/>
        <charset val="134"/>
      </rPr>
      <t>清洁用品房</t>
    </r>
  </si>
  <si>
    <t>AH01</t>
  </si>
  <si>
    <t>AH02</t>
  </si>
  <si>
    <t>AH03</t>
  </si>
  <si>
    <t>AH04</t>
  </si>
  <si>
    <t>AH05</t>
  </si>
  <si>
    <r>
      <rPr>
        <b/>
        <sz val="12"/>
        <color theme="1"/>
        <rFont val="Times New Roman"/>
        <charset val="134"/>
      </rPr>
      <t>AJ</t>
    </r>
    <r>
      <rPr>
        <b/>
        <sz val="12"/>
        <color theme="1"/>
        <rFont val="宋体"/>
        <charset val="134"/>
      </rPr>
      <t>洗锅间</t>
    </r>
  </si>
  <si>
    <t>AJ01</t>
  </si>
  <si>
    <t>AJ02</t>
  </si>
  <si>
    <t>AJ03</t>
  </si>
  <si>
    <t>AJ04</t>
  </si>
  <si>
    <t>AJ05</t>
  </si>
  <si>
    <r>
      <rPr>
        <b/>
        <sz val="12"/>
        <color theme="1"/>
        <rFont val="Times New Roman"/>
        <charset val="134"/>
      </rPr>
      <t>AK</t>
    </r>
    <r>
      <rPr>
        <b/>
        <sz val="12"/>
        <color theme="1"/>
        <rFont val="宋体"/>
        <charset val="134"/>
      </rPr>
      <t>烹调厨房</t>
    </r>
  </si>
  <si>
    <t>AK01</t>
  </si>
  <si>
    <t>AK02</t>
  </si>
  <si>
    <t>AK03</t>
  </si>
  <si>
    <t>AK04</t>
  </si>
  <si>
    <t>AK05</t>
  </si>
  <si>
    <t>AK06</t>
  </si>
  <si>
    <t>AK07</t>
  </si>
  <si>
    <t>AK08</t>
  </si>
  <si>
    <t>AK09</t>
  </si>
  <si>
    <t>AK10</t>
  </si>
  <si>
    <t>AK11</t>
  </si>
  <si>
    <t>AK12</t>
  </si>
  <si>
    <t>AK13</t>
  </si>
  <si>
    <t>AK14</t>
  </si>
  <si>
    <t>AK15</t>
  </si>
  <si>
    <t>AK16</t>
  </si>
  <si>
    <t>AK17</t>
  </si>
  <si>
    <t>AK18</t>
  </si>
  <si>
    <t>AK19</t>
  </si>
  <si>
    <t>AK20</t>
  </si>
  <si>
    <t>AK21</t>
  </si>
  <si>
    <t>AK22</t>
  </si>
  <si>
    <t>AK23</t>
  </si>
  <si>
    <t>AK24</t>
  </si>
  <si>
    <t>AK25</t>
  </si>
  <si>
    <t>AK26</t>
  </si>
  <si>
    <t>AK27</t>
  </si>
  <si>
    <r>
      <rPr>
        <sz val="12"/>
        <color theme="1"/>
        <rFont val="Times New Roman"/>
        <charset val="134"/>
      </rPr>
      <t>1</t>
    </r>
    <r>
      <rPr>
        <sz val="12"/>
        <color theme="1"/>
        <rFont val="宋体"/>
        <charset val="134"/>
      </rPr>
      <t>、</t>
    </r>
    <r>
      <rPr>
        <sz val="12"/>
        <color theme="1"/>
        <rFont val="Times New Roman"/>
        <charset val="134"/>
      </rPr>
      <t>1300*300mm(±10%)                    
2</t>
    </r>
    <r>
      <rPr>
        <sz val="12"/>
        <color theme="1"/>
        <rFont val="宋体"/>
        <charset val="134"/>
      </rPr>
      <t>、采用</t>
    </r>
    <r>
      <rPr>
        <sz val="12"/>
        <color theme="1"/>
        <rFont val="Times New Roman"/>
        <charset val="134"/>
      </rPr>
      <t>304</t>
    </r>
    <r>
      <rPr>
        <sz val="12"/>
        <color theme="1"/>
        <rFont val="宋体"/>
        <charset val="134"/>
      </rPr>
      <t>不锈钢板，面板</t>
    </r>
    <r>
      <rPr>
        <sz val="12"/>
        <color theme="1"/>
        <rFont val="Times New Roman"/>
        <charset val="134"/>
      </rPr>
      <t>0.9mm(±0.1mm)</t>
    </r>
  </si>
  <si>
    <t>AK28</t>
  </si>
  <si>
    <t>AK29</t>
  </si>
  <si>
    <t>AK30</t>
  </si>
  <si>
    <t>AK31</t>
  </si>
  <si>
    <t>AK32</t>
  </si>
  <si>
    <t>AK33</t>
  </si>
  <si>
    <r>
      <rPr>
        <b/>
        <sz val="12"/>
        <color theme="1"/>
        <rFont val="Times New Roman"/>
        <charset val="134"/>
      </rPr>
      <t>AL</t>
    </r>
    <r>
      <rPr>
        <b/>
        <sz val="12"/>
        <color theme="1"/>
        <rFont val="宋体"/>
        <charset val="134"/>
      </rPr>
      <t>点心制作间</t>
    </r>
  </si>
  <si>
    <t>AL01</t>
  </si>
  <si>
    <t>AL02</t>
  </si>
  <si>
    <t>AL03</t>
  </si>
  <si>
    <t>AL04</t>
  </si>
  <si>
    <t>AL05</t>
  </si>
  <si>
    <t>AL06</t>
  </si>
  <si>
    <t>AL07</t>
  </si>
  <si>
    <t>AL08</t>
  </si>
  <si>
    <t>AL09</t>
  </si>
  <si>
    <r>
      <rPr>
        <sz val="12"/>
        <color theme="1"/>
        <rFont val="Times New Roman"/>
        <charset val="134"/>
      </rPr>
      <t>1</t>
    </r>
    <r>
      <rPr>
        <sz val="12"/>
        <color theme="1"/>
        <rFont val="宋体"/>
        <charset val="134"/>
      </rPr>
      <t>、</t>
    </r>
    <r>
      <rPr>
        <sz val="12"/>
        <color theme="1"/>
        <rFont val="Times New Roman"/>
        <charset val="134"/>
      </rPr>
      <t>550*550*550mm(±10%)                       2</t>
    </r>
    <r>
      <rPr>
        <sz val="12"/>
        <color theme="1"/>
        <rFont val="宋体"/>
        <charset val="134"/>
      </rPr>
      <t>、采用</t>
    </r>
    <r>
      <rPr>
        <sz val="12"/>
        <color theme="1"/>
        <rFont val="Times New Roman"/>
        <charset val="134"/>
      </rPr>
      <t>304</t>
    </r>
    <r>
      <rPr>
        <sz val="12"/>
        <color theme="1"/>
        <rFont val="宋体"/>
        <charset val="134"/>
      </rPr>
      <t>不锈钢板，盖板厚</t>
    </r>
    <r>
      <rPr>
        <sz val="12"/>
        <color theme="1"/>
        <rFont val="Times New Roman"/>
        <charset val="134"/>
      </rPr>
      <t>0.9mm(±0.1mm)</t>
    </r>
    <r>
      <rPr>
        <sz val="12"/>
        <color theme="1"/>
        <rFont val="宋体"/>
        <charset val="134"/>
      </rPr>
      <t>，车身厚</t>
    </r>
    <r>
      <rPr>
        <sz val="12"/>
        <color theme="1"/>
        <rFont val="Times New Roman"/>
        <charset val="134"/>
      </rPr>
      <t>1.0mm(±0.1mm)                                          3</t>
    </r>
    <r>
      <rPr>
        <sz val="12"/>
        <color theme="1"/>
        <rFont val="宋体"/>
        <charset val="134"/>
      </rPr>
      <t>、配万向活动轮</t>
    </r>
  </si>
  <si>
    <t>AL10</t>
  </si>
  <si>
    <t>AL11</t>
  </si>
  <si>
    <t>AL12</t>
  </si>
  <si>
    <t>AL13</t>
  </si>
  <si>
    <t>AL14</t>
  </si>
  <si>
    <t>AL15</t>
  </si>
  <si>
    <t>AL16</t>
  </si>
  <si>
    <t>AL17</t>
  </si>
  <si>
    <t>AL18</t>
  </si>
  <si>
    <t>AL19</t>
  </si>
  <si>
    <t>AL20</t>
  </si>
  <si>
    <r>
      <rPr>
        <b/>
        <sz val="12"/>
        <color theme="1"/>
        <rFont val="Times New Roman"/>
        <charset val="134"/>
      </rPr>
      <t>AM</t>
    </r>
    <r>
      <rPr>
        <b/>
        <sz val="12"/>
        <color theme="1"/>
        <rFont val="宋体"/>
        <charset val="134"/>
      </rPr>
      <t>冷菜间</t>
    </r>
  </si>
  <si>
    <t>AM01</t>
  </si>
  <si>
    <t>AM02</t>
  </si>
  <si>
    <t>AM03</t>
  </si>
  <si>
    <t>AM04</t>
  </si>
  <si>
    <t>AM05</t>
  </si>
  <si>
    <t>AM06</t>
  </si>
  <si>
    <t>AM07</t>
  </si>
  <si>
    <t>AM08</t>
  </si>
  <si>
    <t>AM09</t>
  </si>
  <si>
    <t>AM10</t>
  </si>
  <si>
    <t>AM11</t>
  </si>
  <si>
    <t>AM12</t>
  </si>
  <si>
    <t>AM13</t>
  </si>
  <si>
    <t>AM14</t>
  </si>
  <si>
    <t>AM15</t>
  </si>
  <si>
    <t>AM16</t>
  </si>
  <si>
    <r>
      <rPr>
        <b/>
        <sz val="12"/>
        <color theme="1"/>
        <rFont val="Times New Roman"/>
        <charset val="134"/>
      </rPr>
      <t>AN</t>
    </r>
    <r>
      <rPr>
        <b/>
        <sz val="12"/>
        <color theme="1"/>
        <rFont val="宋体"/>
        <charset val="134"/>
      </rPr>
      <t>备餐间</t>
    </r>
  </si>
  <si>
    <t>AN01</t>
  </si>
  <si>
    <t>AN02</t>
  </si>
  <si>
    <t>AN03</t>
  </si>
  <si>
    <t>AN04</t>
  </si>
  <si>
    <t>AN05</t>
  </si>
  <si>
    <t>AN06</t>
  </si>
  <si>
    <t>AN07</t>
  </si>
  <si>
    <t>AN08</t>
  </si>
  <si>
    <t>AN09</t>
  </si>
  <si>
    <t>AN10</t>
  </si>
  <si>
    <r>
      <rPr>
        <sz val="12"/>
        <color theme="1"/>
        <rFont val="Times New Roman"/>
        <charset val="134"/>
      </rPr>
      <t>1</t>
    </r>
    <r>
      <rPr>
        <sz val="12"/>
        <color theme="1"/>
        <rFont val="宋体"/>
        <charset val="134"/>
      </rPr>
      <t>、定量：定量出饭、节省米饭；</t>
    </r>
    <r>
      <rPr>
        <sz val="12"/>
        <color theme="1"/>
        <rFont val="Times New Roman"/>
        <charset val="134"/>
      </rPr>
      <t>2</t>
    </r>
    <r>
      <rPr>
        <sz val="12"/>
        <color theme="1"/>
        <rFont val="宋体"/>
        <charset val="134"/>
      </rPr>
      <t>、快速：平均</t>
    </r>
    <r>
      <rPr>
        <sz val="12"/>
        <color theme="1"/>
        <rFont val="Times New Roman"/>
        <charset val="134"/>
      </rPr>
      <t>2</t>
    </r>
    <r>
      <rPr>
        <sz val="12"/>
        <color theme="1"/>
        <rFont val="宋体"/>
        <charset val="134"/>
      </rPr>
      <t>秒可打完一份饭，提升分饭效率；</t>
    </r>
    <r>
      <rPr>
        <sz val="12"/>
        <color theme="1"/>
        <rFont val="Times New Roman"/>
        <charset val="134"/>
      </rPr>
      <t>3</t>
    </r>
    <r>
      <rPr>
        <sz val="12"/>
        <color theme="1"/>
        <rFont val="宋体"/>
        <charset val="134"/>
      </rPr>
      <t>、卫生：自动分饭，全程免人手接触；</t>
    </r>
    <r>
      <rPr>
        <sz val="12"/>
        <color theme="1"/>
        <rFont val="Times New Roman"/>
        <charset val="134"/>
      </rPr>
      <t>4</t>
    </r>
    <r>
      <rPr>
        <sz val="12"/>
        <color theme="1"/>
        <rFont val="宋体"/>
        <charset val="134"/>
      </rPr>
      <t>、保温：内置式储饭桶，桶内喷涂符合食品卫生要求的不沾涂料，保持米饭温热温润；</t>
    </r>
    <r>
      <rPr>
        <sz val="12"/>
        <color theme="1"/>
        <rFont val="Times New Roman"/>
        <charset val="134"/>
      </rPr>
      <t>5</t>
    </r>
    <r>
      <rPr>
        <sz val="12"/>
        <color theme="1"/>
        <rFont val="宋体"/>
        <charset val="134"/>
      </rPr>
      <t>、安全：无饭指示灯亮提示，无饭蜂鸣报警提示；</t>
    </r>
    <r>
      <rPr>
        <sz val="12"/>
        <color theme="1"/>
        <rFont val="Times New Roman"/>
        <charset val="134"/>
      </rPr>
      <t>6</t>
    </r>
    <r>
      <rPr>
        <sz val="12"/>
        <color theme="1"/>
        <rFont val="宋体"/>
        <charset val="134"/>
      </rPr>
      <t>、外形美观，结构合理，工艺流畅，机台骨架均为不锈钢材质，经久耐用；</t>
    </r>
    <r>
      <rPr>
        <sz val="12"/>
        <color theme="1"/>
        <rFont val="Times New Roman"/>
        <charset val="134"/>
      </rPr>
      <t>7</t>
    </r>
    <r>
      <rPr>
        <sz val="12"/>
        <color theme="1"/>
        <rFont val="宋体"/>
        <charset val="134"/>
      </rPr>
      <t>、与米饭直接接触的部分均可拆卸，易清洗，符合国家食品卫生要求；</t>
    </r>
    <r>
      <rPr>
        <sz val="12"/>
        <color theme="1"/>
        <rFont val="Times New Roman"/>
        <charset val="134"/>
      </rPr>
      <t>8</t>
    </r>
    <r>
      <rPr>
        <sz val="12"/>
        <color theme="1"/>
        <rFont val="宋体"/>
        <charset val="134"/>
      </rPr>
      <t>、电气控制采用进口元件制作，低故障率，低能耗；</t>
    </r>
    <r>
      <rPr>
        <sz val="12"/>
        <color theme="1"/>
        <rFont val="Times New Roman"/>
        <charset val="134"/>
      </rPr>
      <t>9</t>
    </r>
    <r>
      <rPr>
        <sz val="12"/>
        <color theme="1"/>
        <rFont val="宋体"/>
        <charset val="134"/>
      </rPr>
      <t>、设备可对接一卡通、扫码或人脸识别等多种支付方式扣费下饭</t>
    </r>
  </si>
  <si>
    <r>
      <rPr>
        <b/>
        <sz val="12"/>
        <color theme="1"/>
        <rFont val="Times New Roman"/>
        <charset val="134"/>
      </rPr>
      <t>AO</t>
    </r>
    <r>
      <rPr>
        <b/>
        <sz val="12"/>
        <color theme="1"/>
        <rFont val="宋体"/>
        <charset val="134"/>
      </rPr>
      <t>售卖间</t>
    </r>
  </si>
  <si>
    <t>AO01</t>
  </si>
  <si>
    <t>AO02</t>
  </si>
  <si>
    <t>AO03</t>
  </si>
  <si>
    <t>AO04</t>
  </si>
  <si>
    <t>AO05</t>
  </si>
  <si>
    <t>AO06</t>
  </si>
  <si>
    <t>AO07</t>
  </si>
  <si>
    <t>AO08</t>
  </si>
  <si>
    <t>AO09</t>
  </si>
  <si>
    <t>AO10</t>
  </si>
  <si>
    <t>AO11</t>
  </si>
  <si>
    <t>AO12</t>
  </si>
  <si>
    <t>AO13</t>
  </si>
  <si>
    <t>AO14</t>
  </si>
  <si>
    <t>AO15</t>
  </si>
  <si>
    <t>AO16</t>
  </si>
  <si>
    <t>AO17</t>
  </si>
  <si>
    <t>AO18</t>
  </si>
  <si>
    <t>AO19</t>
  </si>
  <si>
    <r>
      <rPr>
        <sz val="12"/>
        <color theme="1"/>
        <rFont val="Times New Roman"/>
        <charset val="134"/>
      </rPr>
      <t>规格：</t>
    </r>
    <r>
      <rPr>
        <sz val="12"/>
        <color theme="1"/>
        <rFont val="Times New Roman"/>
        <charset val="134"/>
      </rPr>
      <t>900*840</t>
    </r>
    <r>
      <rPr>
        <sz val="12"/>
        <color theme="1"/>
        <rFont val="宋体"/>
        <charset val="134"/>
      </rPr>
      <t>，不锈钢</t>
    </r>
  </si>
  <si>
    <r>
      <rPr>
        <b/>
        <sz val="12"/>
        <color theme="1"/>
        <rFont val="Times New Roman"/>
        <charset val="134"/>
      </rPr>
      <t>AP</t>
    </r>
    <r>
      <rPr>
        <b/>
        <sz val="12"/>
        <color theme="1"/>
        <rFont val="宋体"/>
        <charset val="134"/>
      </rPr>
      <t>洗碗间</t>
    </r>
  </si>
  <si>
    <t>AP01</t>
  </si>
  <si>
    <t>AP02</t>
  </si>
  <si>
    <t>AP03</t>
  </si>
  <si>
    <t>AP04</t>
  </si>
  <si>
    <t>AP05</t>
  </si>
  <si>
    <t>AP06</t>
  </si>
  <si>
    <t>AP07</t>
  </si>
  <si>
    <t>AP08</t>
  </si>
  <si>
    <t>AP09</t>
  </si>
  <si>
    <t>AP10</t>
  </si>
  <si>
    <t>AP11</t>
  </si>
  <si>
    <t>AP12</t>
  </si>
  <si>
    <t>AP13</t>
  </si>
  <si>
    <t>AP14</t>
  </si>
  <si>
    <t>AP15</t>
  </si>
  <si>
    <t>AP16</t>
  </si>
  <si>
    <r>
      <rPr>
        <b/>
        <sz val="12"/>
        <color theme="1"/>
        <rFont val="Times New Roman"/>
        <charset val="134"/>
      </rPr>
      <t>AQ</t>
    </r>
    <r>
      <rPr>
        <b/>
        <sz val="12"/>
        <color theme="1"/>
        <rFont val="宋体"/>
        <charset val="134"/>
      </rPr>
      <t>烧味间</t>
    </r>
  </si>
  <si>
    <t>AQ01</t>
  </si>
  <si>
    <t>AQ02</t>
  </si>
  <si>
    <t>AQ03</t>
  </si>
  <si>
    <t>AQ04</t>
  </si>
  <si>
    <t>AQ05</t>
  </si>
  <si>
    <t>AQ06</t>
  </si>
  <si>
    <t>AQ07</t>
  </si>
  <si>
    <t>AQ08</t>
  </si>
  <si>
    <t>AQ09</t>
  </si>
  <si>
    <t>AQ10</t>
  </si>
  <si>
    <t>AQ11</t>
  </si>
  <si>
    <t>AQ12</t>
  </si>
  <si>
    <t>AQ13</t>
  </si>
  <si>
    <t>AQ14</t>
  </si>
  <si>
    <t>AQ15</t>
  </si>
  <si>
    <r>
      <rPr>
        <b/>
        <sz val="12"/>
        <color theme="1"/>
        <rFont val="Times New Roman"/>
        <charset val="134"/>
      </rPr>
      <t>AR</t>
    </r>
    <r>
      <rPr>
        <b/>
        <sz val="12"/>
        <color theme="1"/>
        <rFont val="宋体"/>
        <charset val="134"/>
      </rPr>
      <t>仓库</t>
    </r>
  </si>
  <si>
    <t>AR01</t>
  </si>
  <si>
    <t>B</t>
  </si>
  <si>
    <r>
      <rPr>
        <b/>
        <sz val="12"/>
        <color theme="1"/>
        <rFont val="宋体"/>
        <charset val="134"/>
      </rPr>
      <t>特色厨房</t>
    </r>
    <r>
      <rPr>
        <b/>
        <sz val="12"/>
        <color theme="1"/>
        <rFont val="Times New Roman"/>
        <charset val="134"/>
      </rPr>
      <t>(</t>
    </r>
    <r>
      <rPr>
        <b/>
        <sz val="12"/>
        <color theme="1"/>
        <rFont val="宋体"/>
        <charset val="134"/>
      </rPr>
      <t>一</t>
    </r>
    <r>
      <rPr>
        <b/>
        <sz val="12"/>
        <color theme="1"/>
        <rFont val="Times New Roman"/>
        <charset val="134"/>
      </rPr>
      <t>)</t>
    </r>
  </si>
  <si>
    <r>
      <rPr>
        <b/>
        <sz val="12"/>
        <color theme="1"/>
        <rFont val="Times New Roman"/>
        <charset val="134"/>
      </rPr>
      <t>BA</t>
    </r>
    <r>
      <rPr>
        <b/>
        <sz val="12"/>
        <color theme="1"/>
        <rFont val="宋体"/>
        <charset val="134"/>
      </rPr>
      <t>烹调区</t>
    </r>
  </si>
  <si>
    <t>BA01</t>
  </si>
  <si>
    <t>BA02</t>
  </si>
  <si>
    <t>BA03</t>
  </si>
  <si>
    <t>BA04</t>
  </si>
  <si>
    <t>BA05</t>
  </si>
  <si>
    <t>BA06</t>
  </si>
  <si>
    <t>BA07</t>
  </si>
  <si>
    <t>BA08</t>
  </si>
  <si>
    <t>BA09</t>
  </si>
  <si>
    <t>BA10</t>
  </si>
  <si>
    <t>BA11</t>
  </si>
  <si>
    <t>BA12</t>
  </si>
  <si>
    <t>BA13</t>
  </si>
  <si>
    <t>BA14</t>
  </si>
  <si>
    <t>BA15</t>
  </si>
  <si>
    <t>BA16</t>
  </si>
  <si>
    <t>BA17</t>
  </si>
  <si>
    <t>BA18</t>
  </si>
  <si>
    <t>BA19</t>
  </si>
  <si>
    <t>BA20</t>
  </si>
  <si>
    <t>BA21</t>
  </si>
  <si>
    <t>BA22</t>
  </si>
  <si>
    <t>BA23</t>
  </si>
  <si>
    <t>BA24</t>
  </si>
  <si>
    <t>BA25</t>
  </si>
  <si>
    <t>BA26</t>
  </si>
  <si>
    <t>BA27</t>
  </si>
  <si>
    <t>BA28</t>
  </si>
  <si>
    <r>
      <rPr>
        <b/>
        <sz val="12"/>
        <color theme="1"/>
        <rFont val="Times New Roman"/>
        <charset val="134"/>
      </rPr>
      <t>BB</t>
    </r>
    <r>
      <rPr>
        <b/>
        <sz val="12"/>
        <color theme="1"/>
        <rFont val="宋体"/>
        <charset val="134"/>
      </rPr>
      <t>冷菜间</t>
    </r>
  </si>
  <si>
    <t>BB01</t>
  </si>
  <si>
    <t>BB02</t>
  </si>
  <si>
    <t>BB03</t>
  </si>
  <si>
    <t>BB04</t>
  </si>
  <si>
    <t>BB05</t>
  </si>
  <si>
    <t>BB06</t>
  </si>
  <si>
    <t>BB07</t>
  </si>
  <si>
    <t>BB08</t>
  </si>
  <si>
    <t>BB09</t>
  </si>
  <si>
    <t>BB10</t>
  </si>
  <si>
    <t>BB11</t>
  </si>
  <si>
    <t>BB12</t>
  </si>
  <si>
    <t>BB13</t>
  </si>
  <si>
    <t>BB14</t>
  </si>
  <si>
    <t>BB15</t>
  </si>
  <si>
    <r>
      <rPr>
        <b/>
        <sz val="12"/>
        <color theme="1"/>
        <rFont val="Times New Roman"/>
        <charset val="134"/>
      </rPr>
      <t>BC</t>
    </r>
    <r>
      <rPr>
        <b/>
        <sz val="12"/>
        <color theme="1"/>
        <rFont val="宋体"/>
        <charset val="134"/>
      </rPr>
      <t>备餐间</t>
    </r>
  </si>
  <si>
    <t>BC01</t>
  </si>
  <si>
    <t>BC02</t>
  </si>
  <si>
    <t>BC03</t>
  </si>
  <si>
    <t>BC04</t>
  </si>
  <si>
    <t>BC05</t>
  </si>
  <si>
    <t>BC06</t>
  </si>
  <si>
    <t>BC07</t>
  </si>
  <si>
    <t>BC08</t>
  </si>
  <si>
    <t>BC09</t>
  </si>
  <si>
    <t>BC10</t>
  </si>
  <si>
    <t>BC11</t>
  </si>
  <si>
    <t>BC12</t>
  </si>
  <si>
    <t>BC13</t>
  </si>
  <si>
    <t>BC14</t>
  </si>
  <si>
    <t>BC15</t>
  </si>
  <si>
    <r>
      <rPr>
        <b/>
        <sz val="12"/>
        <color theme="1"/>
        <rFont val="Times New Roman"/>
        <charset val="134"/>
      </rPr>
      <t>BD</t>
    </r>
    <r>
      <rPr>
        <b/>
        <sz val="12"/>
        <color theme="1"/>
        <rFont val="宋体"/>
        <charset val="134"/>
      </rPr>
      <t>洗碗碟间</t>
    </r>
  </si>
  <si>
    <t>BD01</t>
  </si>
  <si>
    <t>BD02</t>
  </si>
  <si>
    <t>BD03</t>
  </si>
  <si>
    <t>BD04</t>
  </si>
  <si>
    <t>BD05</t>
  </si>
  <si>
    <t>BD06</t>
  </si>
  <si>
    <t>BD07</t>
  </si>
  <si>
    <t>BD08</t>
  </si>
  <si>
    <t>BD09</t>
  </si>
  <si>
    <t>BD10</t>
  </si>
  <si>
    <t>BD11</t>
  </si>
  <si>
    <t>BD12</t>
  </si>
  <si>
    <t>BD13</t>
  </si>
  <si>
    <t>BD14</t>
  </si>
  <si>
    <t>BD15</t>
  </si>
  <si>
    <r>
      <rPr>
        <b/>
        <sz val="12"/>
        <color theme="1"/>
        <rFont val="Times New Roman"/>
        <charset val="134"/>
      </rPr>
      <t>BF</t>
    </r>
    <r>
      <rPr>
        <b/>
        <sz val="12"/>
        <color theme="1"/>
        <rFont val="宋体"/>
        <charset val="134"/>
      </rPr>
      <t>烹调厨房新风设备</t>
    </r>
  </si>
  <si>
    <r>
      <rPr>
        <b/>
        <sz val="12"/>
        <color theme="1"/>
        <rFont val="Times New Roman"/>
        <charset val="134"/>
      </rPr>
      <t xml:space="preserve"> </t>
    </r>
    <r>
      <rPr>
        <b/>
        <sz val="12"/>
        <color theme="1"/>
        <rFont val="宋体"/>
        <charset val="134"/>
      </rPr>
      <t>四层</t>
    </r>
  </si>
  <si>
    <t>BF01</t>
  </si>
  <si>
    <r>
      <rPr>
        <sz val="12"/>
        <color theme="1"/>
        <rFont val="Times New Roman"/>
        <charset val="134"/>
      </rPr>
      <t xml:space="preserve"> </t>
    </r>
    <r>
      <rPr>
        <sz val="12"/>
        <color theme="1"/>
        <rFont val="宋体"/>
        <charset val="134"/>
      </rPr>
      <t>四层</t>
    </r>
  </si>
  <si>
    <r>
      <rPr>
        <b/>
        <sz val="12"/>
        <color theme="1"/>
        <rFont val="Times New Roman"/>
        <charset val="134"/>
      </rPr>
      <t>BG</t>
    </r>
    <r>
      <rPr>
        <b/>
        <sz val="12"/>
        <color theme="1"/>
        <rFont val="宋体"/>
        <charset val="134"/>
      </rPr>
      <t>风味档、点心制作、洗碗间新风设备</t>
    </r>
  </si>
  <si>
    <t>BG01</t>
  </si>
  <si>
    <r>
      <rPr>
        <b/>
        <sz val="12"/>
        <color theme="1"/>
        <rFont val="Times New Roman"/>
        <charset val="134"/>
      </rPr>
      <t>BH</t>
    </r>
    <r>
      <rPr>
        <b/>
        <sz val="12"/>
        <color theme="1"/>
        <rFont val="宋体"/>
        <charset val="134"/>
      </rPr>
      <t>特色厨房（一）新风设备</t>
    </r>
  </si>
  <si>
    <t>BH01</t>
  </si>
  <si>
    <t>C</t>
  </si>
  <si>
    <r>
      <rPr>
        <b/>
        <sz val="12"/>
        <color theme="1"/>
        <rFont val="Times New Roman"/>
        <charset val="134"/>
      </rPr>
      <t>CA</t>
    </r>
    <r>
      <rPr>
        <b/>
        <sz val="12"/>
        <color theme="1"/>
        <rFont val="宋体"/>
        <charset val="134"/>
      </rPr>
      <t>主食库</t>
    </r>
  </si>
  <si>
    <t>CA01</t>
  </si>
  <si>
    <t>CA02</t>
  </si>
  <si>
    <t>五层</t>
  </si>
  <si>
    <t>CA03</t>
  </si>
  <si>
    <t>CA04</t>
  </si>
  <si>
    <r>
      <rPr>
        <b/>
        <sz val="12"/>
        <color theme="1"/>
        <rFont val="Times New Roman"/>
        <charset val="134"/>
      </rPr>
      <t>CB</t>
    </r>
    <r>
      <rPr>
        <b/>
        <sz val="12"/>
        <color theme="1"/>
        <rFont val="宋体"/>
        <charset val="134"/>
      </rPr>
      <t>高、低温冷库</t>
    </r>
  </si>
  <si>
    <t>CB01</t>
  </si>
  <si>
    <t>CB02</t>
  </si>
  <si>
    <t>CB03</t>
  </si>
  <si>
    <t>CB04</t>
  </si>
  <si>
    <r>
      <rPr>
        <b/>
        <sz val="12"/>
        <color theme="1"/>
        <rFont val="Times New Roman"/>
        <charset val="134"/>
      </rPr>
      <t>CC</t>
    </r>
    <r>
      <rPr>
        <b/>
        <sz val="12"/>
        <color theme="1"/>
        <rFont val="宋体"/>
        <charset val="134"/>
      </rPr>
      <t>鱼、肉、蔬菜加工间</t>
    </r>
  </si>
  <si>
    <t>CC01</t>
  </si>
  <si>
    <t>CC02</t>
  </si>
  <si>
    <t>CC03</t>
  </si>
  <si>
    <t>CC04</t>
  </si>
  <si>
    <t>CC05</t>
  </si>
  <si>
    <t>CC06</t>
  </si>
  <si>
    <t>CC07</t>
  </si>
  <si>
    <t>CC08</t>
  </si>
  <si>
    <t>CC09</t>
  </si>
  <si>
    <t>CC10</t>
  </si>
  <si>
    <t>CC11</t>
  </si>
  <si>
    <t>CC12</t>
  </si>
  <si>
    <t>CC13</t>
  </si>
  <si>
    <t>CC14</t>
  </si>
  <si>
    <t>CC15</t>
  </si>
  <si>
    <t>CC16</t>
  </si>
  <si>
    <t>CC17</t>
  </si>
  <si>
    <t>CC18</t>
  </si>
  <si>
    <t>CC19</t>
  </si>
  <si>
    <t>CC20</t>
  </si>
  <si>
    <t>CC21</t>
  </si>
  <si>
    <t>CC22</t>
  </si>
  <si>
    <t>CC23</t>
  </si>
  <si>
    <t>CC24</t>
  </si>
  <si>
    <t>CC25</t>
  </si>
  <si>
    <t>CC26</t>
  </si>
  <si>
    <t>CC27</t>
  </si>
  <si>
    <t>CC28</t>
  </si>
  <si>
    <t>CC29</t>
  </si>
  <si>
    <r>
      <rPr>
        <b/>
        <sz val="12"/>
        <color theme="1"/>
        <rFont val="Times New Roman"/>
        <charset val="134"/>
      </rPr>
      <t>CD</t>
    </r>
    <r>
      <rPr>
        <b/>
        <sz val="12"/>
        <color theme="1"/>
        <rFont val="宋体"/>
        <charset val="134"/>
      </rPr>
      <t>调料库</t>
    </r>
  </si>
  <si>
    <t>CD01</t>
  </si>
  <si>
    <t>CD02</t>
  </si>
  <si>
    <t>CD03</t>
  </si>
  <si>
    <r>
      <rPr>
        <b/>
        <sz val="12"/>
        <color theme="1"/>
        <rFont val="Times New Roman"/>
        <charset val="134"/>
      </rPr>
      <t>CE</t>
    </r>
    <r>
      <rPr>
        <b/>
        <sz val="12"/>
        <color theme="1"/>
        <rFont val="宋体"/>
        <charset val="134"/>
      </rPr>
      <t>留样室、无菌室</t>
    </r>
  </si>
  <si>
    <t>CE01</t>
  </si>
  <si>
    <t>CE02</t>
  </si>
  <si>
    <t>CE03</t>
  </si>
  <si>
    <t>CE04</t>
  </si>
  <si>
    <t>CE05</t>
  </si>
  <si>
    <t>CE06</t>
  </si>
  <si>
    <t>CE07</t>
  </si>
  <si>
    <t>CE08</t>
  </si>
  <si>
    <t>CE09</t>
  </si>
  <si>
    <r>
      <rPr>
        <b/>
        <sz val="12"/>
        <color theme="1"/>
        <rFont val="Times New Roman"/>
        <charset val="134"/>
      </rPr>
      <t>CF</t>
    </r>
    <r>
      <rPr>
        <b/>
        <sz val="12"/>
        <color theme="1"/>
        <rFont val="宋体"/>
        <charset val="134"/>
      </rPr>
      <t>垃圾房</t>
    </r>
  </si>
  <si>
    <t>CF01</t>
  </si>
  <si>
    <t>CF02</t>
  </si>
  <si>
    <t>CF03</t>
  </si>
  <si>
    <t>CF04</t>
  </si>
  <si>
    <t>CF05</t>
  </si>
  <si>
    <t>CF06</t>
  </si>
  <si>
    <r>
      <rPr>
        <b/>
        <sz val="12"/>
        <color theme="1"/>
        <rFont val="Times New Roman"/>
        <charset val="134"/>
      </rPr>
      <t>CG</t>
    </r>
    <r>
      <rPr>
        <b/>
        <sz val="12"/>
        <color theme="1"/>
        <rFont val="宋体"/>
        <charset val="134"/>
      </rPr>
      <t>洗锅间</t>
    </r>
  </si>
  <si>
    <t>CG01</t>
  </si>
  <si>
    <t>CG02</t>
  </si>
  <si>
    <t>CG03</t>
  </si>
  <si>
    <t>CG04</t>
  </si>
  <si>
    <t>CG05</t>
  </si>
  <si>
    <r>
      <rPr>
        <b/>
        <sz val="12"/>
        <color theme="1"/>
        <rFont val="Times New Roman"/>
        <charset val="134"/>
      </rPr>
      <t>CI</t>
    </r>
    <r>
      <rPr>
        <b/>
        <sz val="12"/>
        <color theme="1"/>
        <rFont val="宋体"/>
        <charset val="134"/>
      </rPr>
      <t>发放接收</t>
    </r>
  </si>
  <si>
    <t>CI01</t>
  </si>
  <si>
    <t>CI02</t>
  </si>
  <si>
    <t>CI03</t>
  </si>
  <si>
    <r>
      <rPr>
        <b/>
        <sz val="12"/>
        <color theme="1"/>
        <rFont val="Times New Roman"/>
        <charset val="134"/>
      </rPr>
      <t>CJ</t>
    </r>
    <r>
      <rPr>
        <b/>
        <sz val="12"/>
        <color theme="1"/>
        <rFont val="宋体"/>
        <charset val="134"/>
      </rPr>
      <t>清洁用品间</t>
    </r>
  </si>
  <si>
    <t>CJ01</t>
  </si>
  <si>
    <t>CJ02</t>
  </si>
  <si>
    <t>CJ03</t>
  </si>
  <si>
    <t>CJ04</t>
  </si>
  <si>
    <t>CJ05</t>
  </si>
  <si>
    <t>CJ06</t>
  </si>
  <si>
    <r>
      <rPr>
        <b/>
        <sz val="12"/>
        <color theme="1"/>
        <rFont val="Times New Roman"/>
        <charset val="134"/>
      </rPr>
      <t>CK</t>
    </r>
    <r>
      <rPr>
        <b/>
        <sz val="12"/>
        <color theme="1"/>
        <rFont val="宋体"/>
        <charset val="134"/>
      </rPr>
      <t>烹调厨房</t>
    </r>
  </si>
  <si>
    <t>CK01</t>
  </si>
  <si>
    <t>CK02</t>
  </si>
  <si>
    <t>CK03</t>
  </si>
  <si>
    <t>CK04</t>
  </si>
  <si>
    <t>CK05</t>
  </si>
  <si>
    <t>CK06</t>
  </si>
  <si>
    <t>CK07</t>
  </si>
  <si>
    <t>CK08</t>
  </si>
  <si>
    <t>CK09</t>
  </si>
  <si>
    <t>CK10</t>
  </si>
  <si>
    <t>CK11</t>
  </si>
  <si>
    <t>CK12</t>
  </si>
  <si>
    <t>CK13</t>
  </si>
  <si>
    <t>CK14</t>
  </si>
  <si>
    <t>CK15</t>
  </si>
  <si>
    <t>CK16</t>
  </si>
  <si>
    <t>CK17</t>
  </si>
  <si>
    <t>CK18</t>
  </si>
  <si>
    <t>CK19</t>
  </si>
  <si>
    <t>CK20</t>
  </si>
  <si>
    <t>CK21</t>
  </si>
  <si>
    <t>CK22</t>
  </si>
  <si>
    <t>CK23</t>
  </si>
  <si>
    <t>CK24</t>
  </si>
  <si>
    <t>CK25</t>
  </si>
  <si>
    <t>CK26</t>
  </si>
  <si>
    <t>CK27</t>
  </si>
  <si>
    <t>CK28</t>
  </si>
  <si>
    <t>CK29</t>
  </si>
  <si>
    <t>CK30</t>
  </si>
  <si>
    <t>CK31</t>
  </si>
  <si>
    <t>CK32</t>
  </si>
  <si>
    <r>
      <rPr>
        <b/>
        <sz val="12"/>
        <color theme="1"/>
        <rFont val="Times New Roman"/>
        <charset val="134"/>
      </rPr>
      <t>CL</t>
    </r>
    <r>
      <rPr>
        <b/>
        <sz val="12"/>
        <color theme="1"/>
        <rFont val="宋体"/>
        <charset val="134"/>
      </rPr>
      <t>点心制作间</t>
    </r>
  </si>
  <si>
    <t>CL01</t>
  </si>
  <si>
    <t>CL02</t>
  </si>
  <si>
    <t>CL03</t>
  </si>
  <si>
    <t>CL04</t>
  </si>
  <si>
    <t>CL05</t>
  </si>
  <si>
    <t>CL06</t>
  </si>
  <si>
    <t>CL07</t>
  </si>
  <si>
    <t>CL08</t>
  </si>
  <si>
    <t>CL09</t>
  </si>
  <si>
    <t>CL10</t>
  </si>
  <si>
    <t>CL11</t>
  </si>
  <si>
    <t>CL12</t>
  </si>
  <si>
    <t>CL13</t>
  </si>
  <si>
    <t>CL14</t>
  </si>
  <si>
    <t>CL15</t>
  </si>
  <si>
    <t>CL16</t>
  </si>
  <si>
    <t>CL17</t>
  </si>
  <si>
    <t>CL18</t>
  </si>
  <si>
    <t>CL19</t>
  </si>
  <si>
    <r>
      <rPr>
        <b/>
        <sz val="12"/>
        <color theme="1"/>
        <rFont val="Times New Roman"/>
        <charset val="134"/>
      </rPr>
      <t>CM</t>
    </r>
    <r>
      <rPr>
        <b/>
        <sz val="12"/>
        <color theme="1"/>
        <rFont val="宋体"/>
        <charset val="134"/>
      </rPr>
      <t>冷菜间</t>
    </r>
  </si>
  <si>
    <t>CM01</t>
  </si>
  <si>
    <t>CM02</t>
  </si>
  <si>
    <t>CM03</t>
  </si>
  <si>
    <t>CM04</t>
  </si>
  <si>
    <t>CM05</t>
  </si>
  <si>
    <t>CM06</t>
  </si>
  <si>
    <t>CM07</t>
  </si>
  <si>
    <t>CM08</t>
  </si>
  <si>
    <t>CM09</t>
  </si>
  <si>
    <t>CM10</t>
  </si>
  <si>
    <t>CM11</t>
  </si>
  <si>
    <t>CM12</t>
  </si>
  <si>
    <t>CM13</t>
  </si>
  <si>
    <t>CM14</t>
  </si>
  <si>
    <t>CM15</t>
  </si>
  <si>
    <t>CM16</t>
  </si>
  <si>
    <r>
      <rPr>
        <b/>
        <sz val="12"/>
        <color theme="1"/>
        <rFont val="Times New Roman"/>
        <charset val="134"/>
      </rPr>
      <t>CN</t>
    </r>
    <r>
      <rPr>
        <b/>
        <sz val="12"/>
        <color theme="1"/>
        <rFont val="宋体"/>
        <charset val="134"/>
      </rPr>
      <t>备餐间</t>
    </r>
  </si>
  <si>
    <t>CN01</t>
  </si>
  <si>
    <t>CN02</t>
  </si>
  <si>
    <t>CN03</t>
  </si>
  <si>
    <t>CN04</t>
  </si>
  <si>
    <t>CN05</t>
  </si>
  <si>
    <t>CN06</t>
  </si>
  <si>
    <t>CN07</t>
  </si>
  <si>
    <t>CN08</t>
  </si>
  <si>
    <t>CN09</t>
  </si>
  <si>
    <t>CN10</t>
  </si>
  <si>
    <r>
      <rPr>
        <b/>
        <sz val="12"/>
        <color theme="1"/>
        <rFont val="Times New Roman"/>
        <charset val="134"/>
      </rPr>
      <t>CO</t>
    </r>
    <r>
      <rPr>
        <b/>
        <sz val="12"/>
        <color theme="1"/>
        <rFont val="宋体"/>
        <charset val="134"/>
      </rPr>
      <t>售卖间</t>
    </r>
  </si>
  <si>
    <t>CO01</t>
  </si>
  <si>
    <t>CO02</t>
  </si>
  <si>
    <t>CO03</t>
  </si>
  <si>
    <t>CO04</t>
  </si>
  <si>
    <t>CO05</t>
  </si>
  <si>
    <t>CO06</t>
  </si>
  <si>
    <t>CO07</t>
  </si>
  <si>
    <t>CO08</t>
  </si>
  <si>
    <t>CO09</t>
  </si>
  <si>
    <t>CO10</t>
  </si>
  <si>
    <t>CO11</t>
  </si>
  <si>
    <t>CO12</t>
  </si>
  <si>
    <t>CO13</t>
  </si>
  <si>
    <t>CO14</t>
  </si>
  <si>
    <t>CO15</t>
  </si>
  <si>
    <t>CO16</t>
  </si>
  <si>
    <t>CO17</t>
  </si>
  <si>
    <t>CO18</t>
  </si>
  <si>
    <t>CO19</t>
  </si>
  <si>
    <r>
      <rPr>
        <b/>
        <sz val="12"/>
        <color theme="1"/>
        <rFont val="Times New Roman"/>
        <charset val="134"/>
      </rPr>
      <t>CP</t>
    </r>
    <r>
      <rPr>
        <b/>
        <sz val="12"/>
        <color theme="1"/>
        <rFont val="宋体"/>
        <charset val="134"/>
      </rPr>
      <t>洗碗间</t>
    </r>
  </si>
  <si>
    <t>CP01</t>
  </si>
  <si>
    <t>CP02</t>
  </si>
  <si>
    <t>CP03</t>
  </si>
  <si>
    <t>CP04</t>
  </si>
  <si>
    <t>CP05</t>
  </si>
  <si>
    <t>CP06</t>
  </si>
  <si>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t>
    </r>
  </si>
  <si>
    <t>CP07</t>
  </si>
  <si>
    <t>CP08</t>
  </si>
  <si>
    <t>CP09</t>
  </si>
  <si>
    <t>CP10</t>
  </si>
  <si>
    <t>CP11</t>
  </si>
  <si>
    <t>CP12</t>
  </si>
  <si>
    <t>CP13</t>
  </si>
  <si>
    <t>CP14</t>
  </si>
  <si>
    <t>CP15</t>
  </si>
  <si>
    <t>CP16</t>
  </si>
  <si>
    <r>
      <rPr>
        <b/>
        <sz val="12"/>
        <color theme="1"/>
        <rFont val="Times New Roman"/>
        <charset val="134"/>
      </rPr>
      <t>CQ</t>
    </r>
    <r>
      <rPr>
        <b/>
        <sz val="12"/>
        <color theme="1"/>
        <rFont val="宋体"/>
        <charset val="134"/>
      </rPr>
      <t>烧味间</t>
    </r>
  </si>
  <si>
    <t>CQ01</t>
  </si>
  <si>
    <t>CQ02</t>
  </si>
  <si>
    <t>CQ03</t>
  </si>
  <si>
    <t>CQ04</t>
  </si>
  <si>
    <t>CQ05</t>
  </si>
  <si>
    <t>CQ06</t>
  </si>
  <si>
    <t>CQ07</t>
  </si>
  <si>
    <t>CQ08</t>
  </si>
  <si>
    <t>CQ09</t>
  </si>
  <si>
    <t>D</t>
  </si>
  <si>
    <r>
      <rPr>
        <b/>
        <sz val="12"/>
        <color theme="1"/>
        <rFont val="Times New Roman"/>
        <charset val="134"/>
      </rPr>
      <t>DA</t>
    </r>
    <r>
      <rPr>
        <b/>
        <sz val="12"/>
        <color theme="1"/>
        <rFont val="宋体"/>
        <charset val="134"/>
      </rPr>
      <t>烹饪区</t>
    </r>
  </si>
  <si>
    <t>DA01</t>
  </si>
  <si>
    <t>DA02</t>
  </si>
  <si>
    <t>DA03</t>
  </si>
  <si>
    <t>DA04</t>
  </si>
  <si>
    <t>DA05</t>
  </si>
  <si>
    <t>DA06</t>
  </si>
  <si>
    <t>DA07</t>
  </si>
  <si>
    <t>DA08</t>
  </si>
  <si>
    <t>DA09</t>
  </si>
  <si>
    <t>DA10</t>
  </si>
  <si>
    <t>DA11</t>
  </si>
  <si>
    <t>DA12</t>
  </si>
  <si>
    <t>DA13</t>
  </si>
  <si>
    <t>DA14</t>
  </si>
  <si>
    <t>DA15</t>
  </si>
  <si>
    <t>DA16</t>
  </si>
  <si>
    <t>DA17</t>
  </si>
  <si>
    <t>DA18</t>
  </si>
  <si>
    <t>DA19</t>
  </si>
  <si>
    <t>DA20</t>
  </si>
  <si>
    <t>DA21</t>
  </si>
  <si>
    <t>DA22</t>
  </si>
  <si>
    <t>DA23</t>
  </si>
  <si>
    <t>DA24</t>
  </si>
  <si>
    <t>DA25</t>
  </si>
  <si>
    <t>DA26</t>
  </si>
  <si>
    <r>
      <rPr>
        <b/>
        <sz val="12"/>
        <color theme="1"/>
        <rFont val="Times New Roman"/>
        <charset val="134"/>
      </rPr>
      <t>DB</t>
    </r>
    <r>
      <rPr>
        <b/>
        <sz val="12"/>
        <color theme="1"/>
        <rFont val="宋体"/>
        <charset val="134"/>
      </rPr>
      <t>洗碗碟间</t>
    </r>
  </si>
  <si>
    <r>
      <rPr>
        <b/>
        <sz val="12"/>
        <color theme="1"/>
        <rFont val="Times New Roman"/>
        <charset val="134"/>
      </rPr>
      <t>DC</t>
    </r>
    <r>
      <rPr>
        <b/>
        <sz val="12"/>
        <color theme="1"/>
        <rFont val="宋体"/>
        <charset val="134"/>
      </rPr>
      <t>烹调厨房新风设备</t>
    </r>
  </si>
  <si>
    <t>DC01</t>
  </si>
  <si>
    <r>
      <rPr>
        <b/>
        <sz val="12"/>
        <color theme="1"/>
        <rFont val="Times New Roman"/>
        <charset val="134"/>
      </rPr>
      <t>DD</t>
    </r>
    <r>
      <rPr>
        <b/>
        <sz val="12"/>
        <color theme="1"/>
        <rFont val="宋体"/>
        <charset val="134"/>
      </rPr>
      <t>点心制作、洗碗间新风设备</t>
    </r>
  </si>
  <si>
    <t>DD01</t>
  </si>
  <si>
    <r>
      <rPr>
        <b/>
        <sz val="12"/>
        <color theme="1"/>
        <rFont val="Times New Roman"/>
        <charset val="134"/>
      </rPr>
      <t>DE</t>
    </r>
    <r>
      <rPr>
        <b/>
        <sz val="12"/>
        <color theme="1"/>
        <rFont val="宋体"/>
        <charset val="134"/>
      </rPr>
      <t>清真厨房新风设备</t>
    </r>
  </si>
  <si>
    <t>DE01</t>
  </si>
  <si>
    <t>四层、五层</t>
  </si>
  <si>
    <r>
      <rPr>
        <b/>
        <sz val="12"/>
        <color theme="1"/>
        <rFont val="Times New Roman"/>
        <charset val="134"/>
      </rPr>
      <t>4</t>
    </r>
    <r>
      <rPr>
        <b/>
        <sz val="12"/>
        <color theme="1"/>
        <rFont val="宋体"/>
        <charset val="134"/>
      </rPr>
      <t>层、</t>
    </r>
    <r>
      <rPr>
        <b/>
        <sz val="12"/>
        <color theme="1"/>
        <rFont val="Times New Roman"/>
        <charset val="134"/>
      </rPr>
      <t>5</t>
    </r>
    <r>
      <rPr>
        <b/>
        <sz val="12"/>
        <color theme="1"/>
        <rFont val="宋体"/>
        <charset val="134"/>
      </rPr>
      <t>层公共食堂（二）、清真餐厅、包间、西式简餐</t>
    </r>
  </si>
  <si>
    <r>
      <rPr>
        <sz val="12"/>
        <color theme="1"/>
        <rFont val="Times New Roman"/>
        <charset val="134"/>
      </rPr>
      <t>1</t>
    </r>
    <r>
      <rPr>
        <sz val="12"/>
        <color theme="1"/>
        <rFont val="宋体"/>
        <charset val="134"/>
      </rPr>
      <t>、</t>
    </r>
    <r>
      <rPr>
        <sz val="12"/>
        <color theme="1"/>
        <rFont val="Times New Roman"/>
        <charset val="134"/>
      </rPr>
      <t>1200*800*750mm(±10%)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</si>
  <si>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Times New Roman"/>
        <charset val="134"/>
      </rPr>
      <t>1</t>
    </r>
    <r>
      <rPr>
        <sz val="12"/>
        <color theme="1"/>
        <rFont val="宋体"/>
        <charset val="134"/>
      </rPr>
      <t>、</t>
    </r>
    <r>
      <rPr>
        <sz val="12"/>
        <color theme="1"/>
        <rFont val="Times New Roman"/>
        <charset val="134"/>
      </rPr>
      <t>1800*800*750mm(±10%)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</si>
  <si>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sz val="12"/>
        <color theme="1"/>
        <rFont val="宋体"/>
        <charset val="134"/>
      </rPr>
      <t>多种规格</t>
    </r>
  </si>
  <si>
    <r>
      <rPr>
        <sz val="12"/>
        <color theme="1"/>
        <rFont val="宋体"/>
        <charset val="134"/>
      </rPr>
      <t>不锈钢磨砂夹（</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</si>
  <si>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t>
    </r>
  </si>
  <si>
    <r>
      <rPr>
        <sz val="11"/>
        <color theme="1"/>
        <rFont val="宋体"/>
        <charset val="134"/>
      </rPr>
      <t>采用</t>
    </r>
    <r>
      <rPr>
        <sz val="11"/>
        <color theme="1"/>
        <rFont val="Times New Roman"/>
        <charset val="134"/>
      </rPr>
      <t>304#</t>
    </r>
    <r>
      <rPr>
        <sz val="11"/>
        <color theme="1"/>
        <rFont val="宋体"/>
        <charset val="134"/>
      </rPr>
      <t>不锈钢板制作。</t>
    </r>
  </si>
  <si>
    <r>
      <rPr>
        <sz val="11"/>
        <color theme="1"/>
        <rFont val="宋体"/>
        <charset val="134"/>
      </rPr>
      <t>采用</t>
    </r>
    <r>
      <rPr>
        <sz val="11"/>
        <color theme="1"/>
        <rFont val="Times New Roman"/>
        <charset val="134"/>
      </rPr>
      <t>304#</t>
    </r>
    <r>
      <rPr>
        <sz val="11"/>
        <color theme="1"/>
        <rFont val="宋体"/>
        <charset val="134"/>
      </rPr>
      <t>不锈钢板制作，双层。</t>
    </r>
  </si>
  <si>
    <r>
      <rPr>
        <b/>
        <sz val="12"/>
        <color theme="1"/>
        <rFont val="Times New Roman"/>
        <charset val="134"/>
      </rPr>
      <t>AA</t>
    </r>
    <r>
      <rPr>
        <b/>
        <sz val="12"/>
        <color theme="1"/>
        <rFont val="宋体"/>
        <charset val="134"/>
      </rPr>
      <t>垃圾暂存间</t>
    </r>
  </si>
  <si>
    <t>AA04</t>
  </si>
  <si>
    <t>AB03</t>
  </si>
  <si>
    <r>
      <rPr>
        <b/>
        <sz val="12"/>
        <color theme="1"/>
        <rFont val="Times New Roman"/>
        <charset val="134"/>
      </rPr>
      <t>AC</t>
    </r>
    <r>
      <rPr>
        <b/>
        <sz val="12"/>
        <color theme="1"/>
        <rFont val="宋体"/>
        <charset val="134"/>
      </rPr>
      <t>主食库</t>
    </r>
  </si>
  <si>
    <r>
      <rPr>
        <b/>
        <sz val="12"/>
        <color theme="1"/>
        <rFont val="Times New Roman"/>
        <charset val="134"/>
      </rPr>
      <t>AE</t>
    </r>
    <r>
      <rPr>
        <b/>
        <sz val="12"/>
        <color theme="1"/>
        <rFont val="宋体"/>
        <charset val="134"/>
      </rPr>
      <t>蔬菜、肉类加工</t>
    </r>
  </si>
  <si>
    <t>AE03</t>
  </si>
  <si>
    <t>AE04</t>
  </si>
  <si>
    <t>AE05</t>
  </si>
  <si>
    <t>AE06</t>
  </si>
  <si>
    <t>AE07</t>
  </si>
  <si>
    <t>AE08</t>
  </si>
  <si>
    <t>AE09</t>
  </si>
  <si>
    <t>AE10</t>
  </si>
  <si>
    <t>AE11</t>
  </si>
  <si>
    <t>AE12</t>
  </si>
  <si>
    <t>AE13</t>
  </si>
  <si>
    <t>AE14</t>
  </si>
  <si>
    <t>AE15</t>
  </si>
  <si>
    <t>AE16</t>
  </si>
  <si>
    <t>AE17</t>
  </si>
  <si>
    <t>AE18</t>
  </si>
  <si>
    <t>AE19</t>
  </si>
  <si>
    <t>AE20</t>
  </si>
  <si>
    <r>
      <rPr>
        <b/>
        <sz val="12"/>
        <color theme="1"/>
        <rFont val="Times New Roman"/>
        <charset val="134"/>
      </rPr>
      <t>AF</t>
    </r>
    <r>
      <rPr>
        <b/>
        <sz val="12"/>
        <color theme="1"/>
        <rFont val="宋体"/>
        <charset val="134"/>
      </rPr>
      <t>烹调厨房</t>
    </r>
  </si>
  <si>
    <t>AF10</t>
  </si>
  <si>
    <t>AF11</t>
  </si>
  <si>
    <t>AF12</t>
  </si>
  <si>
    <t>AF13</t>
  </si>
  <si>
    <r>
      <rPr>
        <b/>
        <sz val="12"/>
        <color theme="1"/>
        <rFont val="Times New Roman"/>
        <charset val="134"/>
      </rPr>
      <t>AG</t>
    </r>
    <r>
      <rPr>
        <b/>
        <sz val="12"/>
        <color theme="1"/>
        <rFont val="宋体"/>
        <charset val="134"/>
      </rPr>
      <t>洗锅区</t>
    </r>
    <r>
      <rPr>
        <b/>
        <sz val="12"/>
        <color theme="1"/>
        <rFont val="Times New Roman"/>
        <charset val="134"/>
      </rPr>
      <t>&amp;</t>
    </r>
    <r>
      <rPr>
        <b/>
        <sz val="12"/>
        <color theme="1"/>
        <rFont val="宋体"/>
        <charset val="134"/>
      </rPr>
      <t>烹调区</t>
    </r>
  </si>
  <si>
    <t>AG06</t>
  </si>
  <si>
    <t>AG08</t>
  </si>
  <si>
    <t>AG09</t>
  </si>
  <si>
    <t>AG10</t>
  </si>
  <si>
    <t>AG11</t>
  </si>
  <si>
    <t>AG12</t>
  </si>
  <si>
    <t>AG13</t>
  </si>
  <si>
    <t>AG14</t>
  </si>
  <si>
    <t>AG15</t>
  </si>
  <si>
    <t>AG16</t>
  </si>
  <si>
    <t>AG17</t>
  </si>
  <si>
    <t>AG18</t>
  </si>
  <si>
    <t>AG19</t>
  </si>
  <si>
    <t>AG20</t>
  </si>
  <si>
    <t>AG21</t>
  </si>
  <si>
    <t>AG22</t>
  </si>
  <si>
    <t>AG23</t>
  </si>
  <si>
    <t>AG24</t>
  </si>
  <si>
    <t>AG25</t>
  </si>
  <si>
    <t>AG26</t>
  </si>
  <si>
    <t>AG27</t>
  </si>
  <si>
    <t>AG28</t>
  </si>
  <si>
    <t>AG29</t>
  </si>
  <si>
    <r>
      <rPr>
        <b/>
        <sz val="12"/>
        <color theme="1"/>
        <rFont val="Times New Roman"/>
        <charset val="134"/>
      </rPr>
      <t>AH</t>
    </r>
    <r>
      <rPr>
        <b/>
        <sz val="12"/>
        <color theme="1"/>
        <rFont val="宋体"/>
        <charset val="134"/>
      </rPr>
      <t>烧味间</t>
    </r>
    <r>
      <rPr>
        <b/>
        <sz val="12"/>
        <color theme="1"/>
        <rFont val="Times New Roman"/>
        <charset val="134"/>
      </rPr>
      <t>/</t>
    </r>
    <r>
      <rPr>
        <b/>
        <sz val="12"/>
        <color theme="1"/>
        <rFont val="宋体"/>
        <charset val="134"/>
      </rPr>
      <t>腌制间</t>
    </r>
  </si>
  <si>
    <t>AH06</t>
  </si>
  <si>
    <t>AH07</t>
  </si>
  <si>
    <t>AH08</t>
  </si>
  <si>
    <t>AH09</t>
  </si>
  <si>
    <t>AH10</t>
  </si>
  <si>
    <t>AH11</t>
  </si>
  <si>
    <t>AH12</t>
  </si>
  <si>
    <t>AH13</t>
  </si>
  <si>
    <t>AH14</t>
  </si>
  <si>
    <t>AH15</t>
  </si>
  <si>
    <t>AH16</t>
  </si>
  <si>
    <t>AH17</t>
  </si>
  <si>
    <t>AH18</t>
  </si>
  <si>
    <t>AH19</t>
  </si>
  <si>
    <r>
      <rPr>
        <b/>
        <sz val="12"/>
        <color theme="1"/>
        <rFont val="Times New Roman"/>
        <charset val="134"/>
      </rPr>
      <t>AI</t>
    </r>
    <r>
      <rPr>
        <b/>
        <sz val="12"/>
        <color theme="1"/>
        <rFont val="宋体"/>
        <charset val="134"/>
      </rPr>
      <t>冷菜间</t>
    </r>
  </si>
  <si>
    <t>AI01</t>
  </si>
  <si>
    <t>AI02</t>
  </si>
  <si>
    <t>AI03</t>
  </si>
  <si>
    <t>AI04</t>
  </si>
  <si>
    <t>AI05</t>
  </si>
  <si>
    <t>AI06</t>
  </si>
  <si>
    <t>AI07</t>
  </si>
  <si>
    <t>AI08</t>
  </si>
  <si>
    <t>AI09</t>
  </si>
  <si>
    <t>AI10</t>
  </si>
  <si>
    <t>AI11</t>
  </si>
  <si>
    <t>AI12</t>
  </si>
  <si>
    <t>AI13</t>
  </si>
  <si>
    <t>AI14</t>
  </si>
  <si>
    <t>AI15</t>
  </si>
  <si>
    <t>AI16</t>
  </si>
  <si>
    <r>
      <rPr>
        <b/>
        <sz val="12"/>
        <color theme="1"/>
        <rFont val="Times New Roman"/>
        <charset val="134"/>
      </rPr>
      <t>AJ</t>
    </r>
    <r>
      <rPr>
        <b/>
        <sz val="12"/>
        <color theme="1"/>
        <rFont val="宋体"/>
        <charset val="134"/>
      </rPr>
      <t>点心制作</t>
    </r>
  </si>
  <si>
    <t>AJ06</t>
  </si>
  <si>
    <t>AJ07</t>
  </si>
  <si>
    <t>AJ08</t>
  </si>
  <si>
    <t>AJ09</t>
  </si>
  <si>
    <t>AJ10</t>
  </si>
  <si>
    <t>AJ11</t>
  </si>
  <si>
    <t>AJ12</t>
  </si>
  <si>
    <t>AJ13</t>
  </si>
  <si>
    <t>AJ14</t>
  </si>
  <si>
    <t>AJ15</t>
  </si>
  <si>
    <t>AJ16</t>
  </si>
  <si>
    <t>AJ17</t>
  </si>
  <si>
    <t>AJ18</t>
  </si>
  <si>
    <t>AJ19</t>
  </si>
  <si>
    <t>AJ20</t>
  </si>
  <si>
    <r>
      <rPr>
        <b/>
        <sz val="12"/>
        <color theme="1"/>
        <rFont val="Times New Roman"/>
        <charset val="134"/>
      </rPr>
      <t>AK</t>
    </r>
    <r>
      <rPr>
        <b/>
        <sz val="12"/>
        <color theme="1"/>
        <rFont val="宋体"/>
        <charset val="134"/>
      </rPr>
      <t>售卖间</t>
    </r>
    <r>
      <rPr>
        <b/>
        <sz val="12"/>
        <color theme="1"/>
        <rFont val="Times New Roman"/>
        <charset val="134"/>
      </rPr>
      <t>/</t>
    </r>
    <r>
      <rPr>
        <b/>
        <sz val="12"/>
        <color theme="1"/>
        <rFont val="宋体"/>
        <charset val="134"/>
      </rPr>
      <t>面档</t>
    </r>
  </si>
  <si>
    <r>
      <rPr>
        <b/>
        <sz val="12"/>
        <color theme="1"/>
        <rFont val="Times New Roman"/>
        <charset val="134"/>
      </rPr>
      <t>AL</t>
    </r>
    <r>
      <rPr>
        <b/>
        <sz val="12"/>
        <color theme="1"/>
        <rFont val="宋体"/>
        <charset val="134"/>
      </rPr>
      <t>留样室</t>
    </r>
  </si>
  <si>
    <r>
      <rPr>
        <b/>
        <sz val="12"/>
        <color theme="1"/>
        <rFont val="Times New Roman"/>
        <charset val="134"/>
      </rPr>
      <t>AM</t>
    </r>
    <r>
      <rPr>
        <b/>
        <sz val="12"/>
        <color theme="1"/>
        <rFont val="宋体"/>
        <charset val="134"/>
      </rPr>
      <t>洗碗碟间</t>
    </r>
  </si>
  <si>
    <t>AM17</t>
  </si>
  <si>
    <r>
      <rPr>
        <b/>
        <sz val="12"/>
        <color theme="1"/>
        <rFont val="Times New Roman"/>
        <charset val="134"/>
      </rPr>
      <t>AN</t>
    </r>
    <r>
      <rPr>
        <b/>
        <sz val="12"/>
        <color theme="1"/>
        <rFont val="宋体"/>
        <charset val="134"/>
      </rPr>
      <t>烹调厨房、烧味间新风设备</t>
    </r>
  </si>
  <si>
    <t>半地下一层</t>
  </si>
  <si>
    <r>
      <rPr>
        <b/>
        <sz val="12"/>
        <color theme="1"/>
        <rFont val="Times New Roman"/>
        <charset val="134"/>
      </rPr>
      <t>AO</t>
    </r>
    <r>
      <rPr>
        <b/>
        <sz val="12"/>
        <color theme="1"/>
        <rFont val="宋体"/>
        <charset val="134"/>
      </rPr>
      <t>售卖间、点心制作新风设备</t>
    </r>
  </si>
  <si>
    <r>
      <rPr>
        <b/>
        <sz val="12"/>
        <color theme="1"/>
        <rFont val="Times New Roman"/>
        <charset val="134"/>
      </rPr>
      <t>AP</t>
    </r>
    <r>
      <rPr>
        <b/>
        <sz val="12"/>
        <color theme="1"/>
        <rFont val="宋体"/>
        <charset val="134"/>
      </rPr>
      <t>洗碗碟间新风设备</t>
    </r>
  </si>
  <si>
    <r>
      <rPr>
        <b/>
        <sz val="12"/>
        <color theme="1"/>
        <rFont val="Times New Roman"/>
        <charset val="134"/>
      </rPr>
      <t>BA</t>
    </r>
    <r>
      <rPr>
        <b/>
        <sz val="12"/>
        <color theme="1"/>
        <rFont val="宋体"/>
        <charset val="134"/>
      </rPr>
      <t>垃圾房</t>
    </r>
  </si>
  <si>
    <t>一层</t>
  </si>
  <si>
    <r>
      <rPr>
        <b/>
        <sz val="12"/>
        <color theme="1"/>
        <rFont val="Times New Roman"/>
        <charset val="134"/>
      </rPr>
      <t>BB</t>
    </r>
    <r>
      <rPr>
        <b/>
        <sz val="12"/>
        <color theme="1"/>
        <rFont val="宋体"/>
        <charset val="134"/>
      </rPr>
      <t>干货库</t>
    </r>
  </si>
  <si>
    <r>
      <rPr>
        <b/>
        <sz val="12"/>
        <color theme="1"/>
        <rFont val="Times New Roman"/>
        <charset val="134"/>
      </rPr>
      <t>BC</t>
    </r>
    <r>
      <rPr>
        <b/>
        <sz val="12"/>
        <color theme="1"/>
        <rFont val="宋体"/>
        <charset val="134"/>
      </rPr>
      <t>高、低温冷库</t>
    </r>
  </si>
  <si>
    <r>
      <rPr>
        <b/>
        <sz val="12"/>
        <color theme="1"/>
        <rFont val="Times New Roman"/>
        <charset val="134"/>
      </rPr>
      <t>BD</t>
    </r>
    <r>
      <rPr>
        <b/>
        <sz val="12"/>
        <color theme="1"/>
        <rFont val="宋体"/>
        <charset val="134"/>
      </rPr>
      <t>通道</t>
    </r>
  </si>
  <si>
    <r>
      <rPr>
        <b/>
        <sz val="12"/>
        <color theme="1"/>
        <rFont val="Times New Roman"/>
        <charset val="134"/>
      </rPr>
      <t>BE</t>
    </r>
    <r>
      <rPr>
        <b/>
        <sz val="12"/>
        <color theme="1"/>
        <rFont val="宋体"/>
        <charset val="134"/>
      </rPr>
      <t>蔬菜、肉类加工间</t>
    </r>
  </si>
  <si>
    <t>BE01</t>
  </si>
  <si>
    <t>BE02</t>
  </si>
  <si>
    <t>BE03</t>
  </si>
  <si>
    <t>BE04</t>
  </si>
  <si>
    <t>BE05</t>
  </si>
  <si>
    <t>BE06</t>
  </si>
  <si>
    <t>BE07</t>
  </si>
  <si>
    <t>BE08</t>
  </si>
  <si>
    <t>BE09</t>
  </si>
  <si>
    <t>BE10</t>
  </si>
  <si>
    <t>BE11</t>
  </si>
  <si>
    <t>BE12</t>
  </si>
  <si>
    <t>BE13</t>
  </si>
  <si>
    <t>BE14</t>
  </si>
  <si>
    <t>BE15</t>
  </si>
  <si>
    <t>BE16</t>
  </si>
  <si>
    <t>BE17</t>
  </si>
  <si>
    <t>BE18</t>
  </si>
  <si>
    <t>BE19</t>
  </si>
  <si>
    <t>BE20</t>
  </si>
  <si>
    <t>BE21</t>
  </si>
  <si>
    <t>BE22</t>
  </si>
  <si>
    <t>BE23</t>
  </si>
  <si>
    <t>BE24</t>
  </si>
  <si>
    <r>
      <rPr>
        <b/>
        <sz val="12"/>
        <color theme="1"/>
        <rFont val="Times New Roman"/>
        <charset val="134"/>
      </rPr>
      <t>BF</t>
    </r>
    <r>
      <rPr>
        <b/>
        <sz val="12"/>
        <color theme="1"/>
        <rFont val="宋体"/>
        <charset val="134"/>
      </rPr>
      <t>烹调厨房</t>
    </r>
  </si>
  <si>
    <t>BF02</t>
  </si>
  <si>
    <t>BF03</t>
  </si>
  <si>
    <t>BF04</t>
  </si>
  <si>
    <t>BF05</t>
  </si>
  <si>
    <t>BF06</t>
  </si>
  <si>
    <t>BF07</t>
  </si>
  <si>
    <t>BF08</t>
  </si>
  <si>
    <t>BF09</t>
  </si>
  <si>
    <t>BF10</t>
  </si>
  <si>
    <t>BF11</t>
  </si>
  <si>
    <t>BF12</t>
  </si>
  <si>
    <t>BF13</t>
  </si>
  <si>
    <t>BF14</t>
  </si>
  <si>
    <t>BF15</t>
  </si>
  <si>
    <t>BF16</t>
  </si>
  <si>
    <t>BF17</t>
  </si>
  <si>
    <t>BF18</t>
  </si>
  <si>
    <t>BF19</t>
  </si>
  <si>
    <t>BF20</t>
  </si>
  <si>
    <t>BF21</t>
  </si>
  <si>
    <t>BF22</t>
  </si>
  <si>
    <t>BF23</t>
  </si>
  <si>
    <t>BF24</t>
  </si>
  <si>
    <r>
      <rPr>
        <b/>
        <sz val="12"/>
        <color theme="1"/>
        <rFont val="Times New Roman"/>
        <charset val="134"/>
      </rPr>
      <t>BG</t>
    </r>
    <r>
      <rPr>
        <b/>
        <sz val="12"/>
        <color theme="1"/>
        <rFont val="宋体"/>
        <charset val="134"/>
      </rPr>
      <t>冷菜间</t>
    </r>
  </si>
  <si>
    <t>BG02</t>
  </si>
  <si>
    <t>BG03</t>
  </si>
  <si>
    <t>BG04</t>
  </si>
  <si>
    <t>BG05</t>
  </si>
  <si>
    <t>BG06</t>
  </si>
  <si>
    <t>BG07</t>
  </si>
  <si>
    <t>BG08</t>
  </si>
  <si>
    <t>BG09</t>
  </si>
  <si>
    <t>BG10</t>
  </si>
  <si>
    <t>BG11</t>
  </si>
  <si>
    <t>BG12</t>
  </si>
  <si>
    <r>
      <rPr>
        <b/>
        <sz val="12"/>
        <color theme="1"/>
        <rFont val="Times New Roman"/>
        <charset val="134"/>
      </rPr>
      <t>BH</t>
    </r>
    <r>
      <rPr>
        <b/>
        <sz val="12"/>
        <color theme="1"/>
        <rFont val="宋体"/>
        <charset val="134"/>
      </rPr>
      <t>风味明档五</t>
    </r>
  </si>
  <si>
    <t>BH02</t>
  </si>
  <si>
    <t>BH03</t>
  </si>
  <si>
    <t>BH04</t>
  </si>
  <si>
    <t>BH05</t>
  </si>
  <si>
    <t>BH06</t>
  </si>
  <si>
    <t>BH07</t>
  </si>
  <si>
    <t>BH08</t>
  </si>
  <si>
    <t>BH09</t>
  </si>
  <si>
    <t>BH10</t>
  </si>
  <si>
    <t>BH11</t>
  </si>
  <si>
    <t>BH12</t>
  </si>
  <si>
    <t>BH13</t>
  </si>
  <si>
    <t>BH14</t>
  </si>
  <si>
    <r>
      <rPr>
        <b/>
        <sz val="12"/>
        <color theme="1"/>
        <rFont val="Times New Roman"/>
        <charset val="134"/>
      </rPr>
      <t>BI</t>
    </r>
    <r>
      <rPr>
        <b/>
        <sz val="12"/>
        <color theme="1"/>
        <rFont val="宋体"/>
        <charset val="134"/>
      </rPr>
      <t>风味明档四</t>
    </r>
  </si>
  <si>
    <t>BI01</t>
  </si>
  <si>
    <t>BI02</t>
  </si>
  <si>
    <t>BI03</t>
  </si>
  <si>
    <t>BI04</t>
  </si>
  <si>
    <t>BI05</t>
  </si>
  <si>
    <t>BI06</t>
  </si>
  <si>
    <t>BI07</t>
  </si>
  <si>
    <t>BI08</t>
  </si>
  <si>
    <t>BI09</t>
  </si>
  <si>
    <t>BI10</t>
  </si>
  <si>
    <r>
      <rPr>
        <b/>
        <sz val="12"/>
        <color theme="1"/>
        <rFont val="Times New Roman"/>
        <charset val="134"/>
      </rPr>
      <t>BJ</t>
    </r>
    <r>
      <rPr>
        <b/>
        <sz val="12"/>
        <color theme="1"/>
        <rFont val="宋体"/>
        <charset val="134"/>
      </rPr>
      <t>风味明档三</t>
    </r>
  </si>
  <si>
    <t>BJ01</t>
  </si>
  <si>
    <t>BJ02</t>
  </si>
  <si>
    <t>BJ03</t>
  </si>
  <si>
    <t>BJ04</t>
  </si>
  <si>
    <t>BJ05</t>
  </si>
  <si>
    <t>BJ06</t>
  </si>
  <si>
    <t>BJ07</t>
  </si>
  <si>
    <t>BJ08</t>
  </si>
  <si>
    <t>BJ09</t>
  </si>
  <si>
    <t>BJ10</t>
  </si>
  <si>
    <t>BJ11</t>
  </si>
  <si>
    <r>
      <rPr>
        <b/>
        <sz val="12"/>
        <color theme="1"/>
        <rFont val="Times New Roman"/>
        <charset val="134"/>
      </rPr>
      <t>BK</t>
    </r>
    <r>
      <rPr>
        <b/>
        <sz val="12"/>
        <color theme="1"/>
        <rFont val="宋体"/>
        <charset val="134"/>
      </rPr>
      <t>风味明档二</t>
    </r>
  </si>
  <si>
    <t>BK01</t>
  </si>
  <si>
    <t>BK02</t>
  </si>
  <si>
    <t>BK03</t>
  </si>
  <si>
    <t>BK04</t>
  </si>
  <si>
    <t>BK05</t>
  </si>
  <si>
    <t>BK06</t>
  </si>
  <si>
    <t>BK07</t>
  </si>
  <si>
    <t>BK08</t>
  </si>
  <si>
    <t>BK09</t>
  </si>
  <si>
    <t>BK10</t>
  </si>
  <si>
    <t>BK11</t>
  </si>
  <si>
    <t>BK12</t>
  </si>
  <si>
    <t>BK13</t>
  </si>
  <si>
    <r>
      <rPr>
        <b/>
        <sz val="12"/>
        <color theme="1"/>
        <rFont val="Times New Roman"/>
        <charset val="134"/>
      </rPr>
      <t>BL</t>
    </r>
    <r>
      <rPr>
        <b/>
        <sz val="12"/>
        <color theme="1"/>
        <rFont val="宋体"/>
        <charset val="134"/>
      </rPr>
      <t>风味明档一</t>
    </r>
  </si>
  <si>
    <t>BL01</t>
  </si>
  <si>
    <t>BL02</t>
  </si>
  <si>
    <t>BL03</t>
  </si>
  <si>
    <t>BL04</t>
  </si>
  <si>
    <t>BL05</t>
  </si>
  <si>
    <t>BL06</t>
  </si>
  <si>
    <t>BL07</t>
  </si>
  <si>
    <t>BL08</t>
  </si>
  <si>
    <t>BL09</t>
  </si>
  <si>
    <t>BL10</t>
  </si>
  <si>
    <t>BL11</t>
  </si>
  <si>
    <t>BL12</t>
  </si>
  <si>
    <r>
      <rPr>
        <b/>
        <sz val="12"/>
        <color theme="1"/>
        <rFont val="Times New Roman"/>
        <charset val="134"/>
      </rPr>
      <t>BM</t>
    </r>
    <r>
      <rPr>
        <b/>
        <sz val="12"/>
        <color theme="1"/>
        <rFont val="宋体"/>
        <charset val="134"/>
      </rPr>
      <t>洗碗间</t>
    </r>
  </si>
  <si>
    <t>BM01</t>
  </si>
  <si>
    <t>BM02</t>
  </si>
  <si>
    <t>BM03</t>
  </si>
  <si>
    <t>BM04</t>
  </si>
  <si>
    <t>BM05</t>
  </si>
  <si>
    <t>BM06</t>
  </si>
  <si>
    <t>BM07</t>
  </si>
  <si>
    <t>BM08</t>
  </si>
  <si>
    <t>BM09</t>
  </si>
  <si>
    <t>BM10</t>
  </si>
  <si>
    <t>BM11</t>
  </si>
  <si>
    <t>BM12</t>
  </si>
  <si>
    <t>BM13</t>
  </si>
  <si>
    <t>BM14</t>
  </si>
  <si>
    <t>BM15</t>
  </si>
  <si>
    <t>BM16</t>
  </si>
  <si>
    <r>
      <rPr>
        <b/>
        <sz val="12"/>
        <color theme="1"/>
        <rFont val="Times New Roman"/>
        <charset val="134"/>
      </rPr>
      <t>BN</t>
    </r>
    <r>
      <rPr>
        <b/>
        <sz val="12"/>
        <color theme="1"/>
        <rFont val="宋体"/>
        <charset val="134"/>
      </rPr>
      <t>烹调厨房新风设备</t>
    </r>
  </si>
  <si>
    <t>BN01</t>
  </si>
  <si>
    <r>
      <rPr>
        <sz val="12"/>
        <color theme="1"/>
        <rFont val="Times New Roman"/>
        <charset val="134"/>
      </rPr>
      <t xml:space="preserve"> </t>
    </r>
    <r>
      <rPr>
        <sz val="12"/>
        <color theme="1"/>
        <rFont val="宋体"/>
        <charset val="134"/>
      </rPr>
      <t>一层</t>
    </r>
  </si>
  <si>
    <r>
      <rPr>
        <b/>
        <sz val="12"/>
        <color theme="1"/>
        <rFont val="Times New Roman"/>
        <charset val="134"/>
      </rPr>
      <t>BO</t>
    </r>
    <r>
      <rPr>
        <b/>
        <sz val="12"/>
        <color theme="1"/>
        <rFont val="宋体"/>
        <charset val="134"/>
      </rPr>
      <t>洗碗间新风设备</t>
    </r>
  </si>
  <si>
    <r>
      <rPr>
        <b/>
        <sz val="12"/>
        <color theme="1"/>
        <rFont val="Times New Roman"/>
        <charset val="134"/>
      </rPr>
      <t xml:space="preserve"> </t>
    </r>
    <r>
      <rPr>
        <b/>
        <sz val="12"/>
        <color theme="1"/>
        <rFont val="宋体"/>
        <charset val="134"/>
      </rPr>
      <t>一层</t>
    </r>
  </si>
  <si>
    <t>BO01</t>
  </si>
  <si>
    <r>
      <rPr>
        <b/>
        <sz val="12"/>
        <color theme="1"/>
        <rFont val="Times New Roman"/>
        <charset val="134"/>
      </rPr>
      <t>CA</t>
    </r>
    <r>
      <rPr>
        <b/>
        <sz val="12"/>
        <color theme="1"/>
        <rFont val="宋体"/>
        <charset val="134"/>
      </rPr>
      <t>备餐间</t>
    </r>
  </si>
  <si>
    <t>二层</t>
  </si>
  <si>
    <t>CA05</t>
  </si>
  <si>
    <t>CA06</t>
  </si>
  <si>
    <r>
      <rPr>
        <b/>
        <sz val="12"/>
        <color theme="1"/>
        <rFont val="Times New Roman"/>
        <charset val="134"/>
      </rPr>
      <t>CB</t>
    </r>
    <r>
      <rPr>
        <b/>
        <sz val="12"/>
        <color theme="1"/>
        <rFont val="宋体"/>
        <charset val="134"/>
      </rPr>
      <t>备餐间</t>
    </r>
  </si>
  <si>
    <r>
      <rPr>
        <b/>
        <sz val="12"/>
        <color theme="1"/>
        <rFont val="Times New Roman"/>
        <charset val="134"/>
      </rPr>
      <t>CC</t>
    </r>
    <r>
      <rPr>
        <b/>
        <sz val="12"/>
        <color theme="1"/>
        <rFont val="宋体"/>
        <charset val="134"/>
      </rPr>
      <t>后勤综合用房（自助餐厅）</t>
    </r>
  </si>
  <si>
    <r>
      <rPr>
        <b/>
        <sz val="12"/>
        <color theme="1"/>
        <rFont val="Times New Roman"/>
        <charset val="134"/>
      </rPr>
      <t>CD</t>
    </r>
    <r>
      <rPr>
        <b/>
        <sz val="12"/>
        <color theme="1"/>
        <rFont val="宋体"/>
        <charset val="134"/>
      </rPr>
      <t>污碟暂存间</t>
    </r>
  </si>
  <si>
    <t>CD04</t>
  </si>
  <si>
    <t>半地下一层、一层、二层</t>
  </si>
  <si>
    <r>
      <rPr>
        <sz val="12"/>
        <color theme="1"/>
        <rFont val="Times New Roman"/>
        <charset val="134"/>
      </rPr>
      <t>1</t>
    </r>
    <r>
      <rPr>
        <sz val="12"/>
        <color theme="1"/>
        <rFont val="宋体"/>
        <charset val="134"/>
      </rPr>
      <t>、</t>
    </r>
    <r>
      <rPr>
        <sz val="12"/>
        <color theme="1"/>
        <rFont val="Times New Roman"/>
        <charset val="134"/>
      </rPr>
      <t>1400*800*750mm(±10%)                                              2</t>
    </r>
    <r>
      <rPr>
        <sz val="12"/>
        <color theme="1"/>
        <rFont val="宋体"/>
        <charset val="134"/>
      </rPr>
      <t>、材质：台面为松木（原木色，提供色卡）厚</t>
    </r>
    <r>
      <rPr>
        <sz val="12"/>
        <color theme="1"/>
        <rFont val="Times New Roman"/>
        <charset val="134"/>
      </rPr>
      <t>50mm(±10%)</t>
    </r>
    <r>
      <rPr>
        <sz val="12"/>
        <color theme="1"/>
        <rFont val="宋体"/>
        <charset val="134"/>
      </rPr>
      <t>或按样选定</t>
    </r>
  </si>
  <si>
    <r>
      <rPr>
        <b/>
        <sz val="14"/>
        <color theme="1"/>
        <rFont val="宋体"/>
        <charset val="134"/>
      </rPr>
      <t>办公设备配置标准</t>
    </r>
  </si>
  <si>
    <r>
      <rPr>
        <b/>
        <sz val="12"/>
        <color theme="1"/>
        <rFont val="宋体"/>
        <charset val="134"/>
      </rPr>
      <t>电脑</t>
    </r>
  </si>
  <si>
    <r>
      <rPr>
        <sz val="12"/>
        <color theme="1"/>
        <rFont val="宋体"/>
        <charset val="134"/>
      </rPr>
      <t>台式电脑</t>
    </r>
  </si>
  <si>
    <r>
      <rPr>
        <sz val="11"/>
        <color theme="1"/>
        <rFont val="宋体"/>
        <charset val="134"/>
      </rPr>
      <t>根据实际办公人数每人配置</t>
    </r>
    <r>
      <rPr>
        <sz val="11"/>
        <color theme="1"/>
        <rFont val="Times New Roman"/>
        <charset val="134"/>
      </rPr>
      <t xml:space="preserve"> 1 </t>
    </r>
    <r>
      <rPr>
        <sz val="11"/>
        <color theme="1"/>
        <rFont val="宋体"/>
        <charset val="134"/>
      </rPr>
      <t>台。</t>
    </r>
  </si>
  <si>
    <r>
      <rPr>
        <b/>
        <sz val="12"/>
        <color theme="1"/>
        <rFont val="宋体"/>
        <charset val="134"/>
      </rPr>
      <t>打印机</t>
    </r>
  </si>
  <si>
    <r>
      <rPr>
        <sz val="12"/>
        <color theme="1"/>
        <rFont val="宋体"/>
        <charset val="134"/>
      </rPr>
      <t>黑白喷墨打印机</t>
    </r>
  </si>
  <si>
    <r>
      <rPr>
        <sz val="11"/>
        <color theme="1"/>
        <rFont val="宋体"/>
        <charset val="134"/>
      </rPr>
      <t>处级及处级以上岗位每人</t>
    </r>
    <r>
      <rPr>
        <sz val="11"/>
        <color theme="1"/>
        <rFont val="Times New Roman"/>
        <charset val="134"/>
      </rPr>
      <t xml:space="preserve"> 1 </t>
    </r>
    <r>
      <rPr>
        <sz val="11"/>
        <color theme="1"/>
        <rFont val="宋体"/>
        <charset val="134"/>
      </rPr>
      <t>台，按实际员工人数每</t>
    </r>
    <r>
      <rPr>
        <sz val="11"/>
        <color theme="1"/>
        <rFont val="Times New Roman"/>
        <charset val="134"/>
      </rPr>
      <t xml:space="preserve"> 15 </t>
    </r>
    <r>
      <rPr>
        <sz val="11"/>
        <color theme="1"/>
        <rFont val="宋体"/>
        <charset val="134"/>
      </rPr>
      <t>人配置</t>
    </r>
    <r>
      <rPr>
        <sz val="11"/>
        <color theme="1"/>
        <rFont val="Times New Roman"/>
        <charset val="134"/>
      </rPr>
      <t xml:space="preserve"> 1 </t>
    </r>
    <r>
      <rPr>
        <sz val="11"/>
        <color theme="1"/>
        <rFont val="宋体"/>
        <charset val="134"/>
      </rPr>
      <t>台（公用打印机每层配置</t>
    </r>
    <r>
      <rPr>
        <sz val="11"/>
        <color theme="1"/>
        <rFont val="Times New Roman"/>
        <charset val="134"/>
      </rPr>
      <t xml:space="preserve"> 2 </t>
    </r>
    <r>
      <rPr>
        <sz val="11"/>
        <color theme="1"/>
        <rFont val="宋体"/>
        <charset val="134"/>
      </rPr>
      <t>台），总数不得超过实际员工人数的</t>
    </r>
    <r>
      <rPr>
        <sz val="11"/>
        <color theme="1"/>
        <rFont val="Times New Roman"/>
        <charset val="134"/>
      </rPr>
      <t xml:space="preserve"> 10%</t>
    </r>
    <r>
      <rPr>
        <sz val="11"/>
        <color theme="1"/>
        <rFont val="宋体"/>
        <charset val="134"/>
      </rPr>
      <t>。保密打印机按需配置</t>
    </r>
  </si>
  <si>
    <r>
      <rPr>
        <sz val="12"/>
        <color theme="1"/>
        <rFont val="宋体"/>
        <charset val="134"/>
      </rPr>
      <t>彩色喷墨打印机</t>
    </r>
  </si>
  <si>
    <r>
      <rPr>
        <sz val="12"/>
        <color theme="1"/>
        <rFont val="宋体"/>
        <charset val="134"/>
      </rPr>
      <t>针式打印机</t>
    </r>
  </si>
  <si>
    <r>
      <rPr>
        <sz val="12"/>
        <color theme="1"/>
        <rFont val="宋体"/>
        <charset val="134"/>
      </rPr>
      <t>黑白激光打印机</t>
    </r>
  </si>
  <si>
    <r>
      <rPr>
        <sz val="11"/>
        <color theme="1"/>
        <rFont val="宋体"/>
        <charset val="134"/>
      </rPr>
      <t>具备网络共享打印和双面打印功能</t>
    </r>
  </si>
  <si>
    <r>
      <rPr>
        <sz val="11"/>
        <color theme="1"/>
        <rFont val="宋体"/>
        <charset val="134"/>
      </rPr>
      <t>仅具备一项功能</t>
    </r>
  </si>
  <si>
    <r>
      <rPr>
        <sz val="12"/>
        <color theme="1"/>
        <rFont val="Times New Roman"/>
        <charset val="134"/>
      </rPr>
      <t xml:space="preserve">A3 </t>
    </r>
    <r>
      <rPr>
        <sz val="12"/>
        <color theme="1"/>
        <rFont val="宋体"/>
        <charset val="134"/>
      </rPr>
      <t>彩色打印机</t>
    </r>
  </si>
  <si>
    <r>
      <rPr>
        <b/>
        <sz val="12"/>
        <color theme="1"/>
        <rFont val="宋体"/>
        <charset val="134"/>
      </rPr>
      <t>复印机</t>
    </r>
  </si>
  <si>
    <r>
      <rPr>
        <sz val="12"/>
        <color theme="1"/>
        <rFont val="宋体"/>
        <charset val="134"/>
      </rPr>
      <t>低速数码机</t>
    </r>
  </si>
  <si>
    <r>
      <rPr>
        <sz val="12"/>
        <color theme="1"/>
        <rFont val="宋体"/>
        <charset val="134"/>
      </rPr>
      <t>中速数码机</t>
    </r>
  </si>
  <si>
    <r>
      <rPr>
        <sz val="12"/>
        <color theme="1"/>
        <rFont val="宋体"/>
        <charset val="134"/>
      </rPr>
      <t>高速数码机</t>
    </r>
  </si>
  <si>
    <r>
      <rPr>
        <sz val="12"/>
        <color theme="1"/>
        <rFont val="宋体"/>
        <charset val="134"/>
      </rPr>
      <t>速印机</t>
    </r>
  </si>
  <si>
    <r>
      <rPr>
        <b/>
        <sz val="12"/>
        <color theme="1"/>
        <rFont val="宋体"/>
        <charset val="134"/>
      </rPr>
      <t>碎纸机</t>
    </r>
  </si>
  <si>
    <r>
      <rPr>
        <b/>
        <sz val="12"/>
        <color theme="1"/>
        <rFont val="宋体"/>
        <charset val="134"/>
      </rPr>
      <t>台</t>
    </r>
  </si>
  <si>
    <r>
      <rPr>
        <b/>
        <sz val="11"/>
        <color theme="1"/>
        <rFont val="宋体"/>
        <charset val="134"/>
      </rPr>
      <t>按需要配置，不超过实际员工人数的</t>
    </r>
    <r>
      <rPr>
        <b/>
        <sz val="11"/>
        <color theme="1"/>
        <rFont val="Times New Roman"/>
        <charset val="134"/>
      </rPr>
      <t xml:space="preserve"> 10%</t>
    </r>
    <r>
      <rPr>
        <b/>
        <sz val="11"/>
        <color theme="1"/>
        <rFont val="宋体"/>
        <charset val="134"/>
      </rPr>
      <t>。保密碎纸机按需配置</t>
    </r>
  </si>
  <si>
    <r>
      <rPr>
        <b/>
        <sz val="12"/>
        <color theme="1"/>
        <rFont val="宋体"/>
        <charset val="134"/>
      </rPr>
      <t>扫描仪</t>
    </r>
  </si>
  <si>
    <r>
      <rPr>
        <sz val="12"/>
        <color theme="1"/>
        <rFont val="宋体"/>
        <charset val="134"/>
      </rPr>
      <t>普通扫描仪</t>
    </r>
  </si>
  <si>
    <r>
      <rPr>
        <sz val="12"/>
        <color theme="1"/>
        <rFont val="宋体"/>
        <charset val="134"/>
      </rPr>
      <t>高速双面扫描仪</t>
    </r>
  </si>
  <si>
    <r>
      <rPr>
        <b/>
        <sz val="12"/>
        <color theme="1"/>
        <rFont val="宋体"/>
        <charset val="134"/>
      </rPr>
      <t>六</t>
    </r>
  </si>
  <si>
    <r>
      <rPr>
        <b/>
        <sz val="12"/>
        <color theme="1"/>
        <rFont val="宋体"/>
        <charset val="134"/>
      </rPr>
      <t>电话</t>
    </r>
  </si>
  <si>
    <r>
      <rPr>
        <b/>
        <sz val="11"/>
        <color theme="1"/>
        <rFont val="宋体"/>
        <charset val="134"/>
      </rPr>
      <t>实际办公人数在</t>
    </r>
    <r>
      <rPr>
        <b/>
        <sz val="11"/>
        <color theme="1"/>
        <rFont val="Times New Roman"/>
        <charset val="134"/>
      </rPr>
      <t xml:space="preserve"> 100 </t>
    </r>
    <r>
      <rPr>
        <b/>
        <sz val="11"/>
        <color theme="1"/>
        <rFont val="宋体"/>
        <charset val="134"/>
      </rPr>
      <t>人以上（含</t>
    </r>
    <r>
      <rPr>
        <b/>
        <sz val="11"/>
        <color theme="1"/>
        <rFont val="Times New Roman"/>
        <charset val="134"/>
      </rPr>
      <t xml:space="preserve"> 100 </t>
    </r>
    <r>
      <rPr>
        <b/>
        <sz val="11"/>
        <color theme="1"/>
        <rFont val="宋体"/>
        <charset val="134"/>
      </rPr>
      <t>人）的单位可配置内部集群网</t>
    </r>
    <r>
      <rPr>
        <b/>
        <sz val="11"/>
        <color theme="1"/>
        <rFont val="Times New Roman"/>
        <charset val="134"/>
      </rPr>
      <t xml:space="preserve"> 1 </t>
    </r>
    <r>
      <rPr>
        <b/>
        <sz val="11"/>
        <color theme="1"/>
        <rFont val="宋体"/>
        <charset val="134"/>
      </rPr>
      <t>套。按需每人配置</t>
    </r>
    <r>
      <rPr>
        <b/>
        <sz val="11"/>
        <color theme="1"/>
        <rFont val="Times New Roman"/>
        <charset val="134"/>
      </rPr>
      <t xml:space="preserve"> 1 </t>
    </r>
    <r>
      <rPr>
        <b/>
        <sz val="11"/>
        <color theme="1"/>
        <rFont val="宋体"/>
        <charset val="134"/>
      </rPr>
      <t>台。</t>
    </r>
  </si>
  <si>
    <r>
      <rPr>
        <b/>
        <sz val="12"/>
        <color theme="1"/>
        <rFont val="宋体"/>
        <charset val="134"/>
      </rPr>
      <t>七</t>
    </r>
  </si>
  <si>
    <r>
      <rPr>
        <b/>
        <sz val="12"/>
        <color theme="1"/>
        <rFont val="宋体"/>
        <charset val="134"/>
      </rPr>
      <t>空调</t>
    </r>
  </si>
  <si>
    <r>
      <rPr>
        <sz val="12"/>
        <color theme="1"/>
        <rFont val="Times New Roman"/>
        <charset val="134"/>
      </rPr>
      <t xml:space="preserve">1 </t>
    </r>
    <r>
      <rPr>
        <sz val="12"/>
        <color theme="1"/>
        <rFont val="宋体"/>
        <charset val="134"/>
      </rPr>
      <t>匹空调</t>
    </r>
  </si>
  <si>
    <t>小空间场所根据使用面积按需配置分体空调</t>
  </si>
  <si>
    <r>
      <rPr>
        <sz val="11"/>
        <color theme="1"/>
        <rFont val="宋体"/>
        <charset val="134"/>
      </rPr>
      <t>面积≤</t>
    </r>
    <r>
      <rPr>
        <sz val="11"/>
        <color theme="1"/>
        <rFont val="Times New Roman"/>
        <charset val="134"/>
      </rPr>
      <t xml:space="preserve">30 </t>
    </r>
    <r>
      <rPr>
        <sz val="11"/>
        <color theme="1"/>
        <rFont val="宋体"/>
        <charset val="134"/>
      </rPr>
      <t>平方米，不超过</t>
    </r>
    <r>
      <rPr>
        <sz val="11"/>
        <color theme="1"/>
        <rFont val="Times New Roman"/>
        <charset val="134"/>
      </rPr>
      <t xml:space="preserve"> 1 </t>
    </r>
    <r>
      <rPr>
        <sz val="11"/>
        <color theme="1"/>
        <rFont val="宋体"/>
        <charset val="134"/>
      </rPr>
      <t>台</t>
    </r>
  </si>
  <si>
    <r>
      <rPr>
        <sz val="12"/>
        <color theme="1"/>
        <rFont val="Times New Roman"/>
        <charset val="134"/>
      </rPr>
      <t xml:space="preserve">1.5 </t>
    </r>
    <r>
      <rPr>
        <sz val="12"/>
        <color theme="1"/>
        <rFont val="宋体"/>
        <charset val="134"/>
      </rPr>
      <t>匹空调</t>
    </r>
  </si>
  <si>
    <r>
      <rPr>
        <sz val="11"/>
        <color theme="1"/>
        <rFont val="Times New Roman"/>
        <charset val="134"/>
      </rPr>
      <t>30</t>
    </r>
    <r>
      <rPr>
        <sz val="11"/>
        <color theme="1"/>
        <rFont val="宋体"/>
        <charset val="134"/>
      </rPr>
      <t>平方米＜面积≤</t>
    </r>
    <r>
      <rPr>
        <sz val="11"/>
        <color theme="1"/>
        <rFont val="Times New Roman"/>
        <charset val="134"/>
      </rPr>
      <t>40</t>
    </r>
    <r>
      <rPr>
        <sz val="11"/>
        <color theme="1"/>
        <rFont val="宋体"/>
        <charset val="134"/>
      </rPr>
      <t>平方米，不超过</t>
    </r>
    <r>
      <rPr>
        <sz val="11"/>
        <color theme="1"/>
        <rFont val="Times New Roman"/>
        <charset val="134"/>
      </rPr>
      <t xml:space="preserve"> 1 </t>
    </r>
    <r>
      <rPr>
        <sz val="11"/>
        <color theme="1"/>
        <rFont val="宋体"/>
        <charset val="134"/>
      </rPr>
      <t>台</t>
    </r>
  </si>
  <si>
    <r>
      <rPr>
        <sz val="12"/>
        <color theme="1"/>
        <rFont val="Times New Roman"/>
        <charset val="134"/>
      </rPr>
      <t xml:space="preserve">2 </t>
    </r>
    <r>
      <rPr>
        <sz val="12"/>
        <color theme="1"/>
        <rFont val="宋体"/>
        <charset val="134"/>
      </rPr>
      <t>匹空调</t>
    </r>
  </si>
  <si>
    <r>
      <rPr>
        <sz val="12"/>
        <color theme="1"/>
        <rFont val="Times New Roman"/>
        <charset val="134"/>
      </rPr>
      <t xml:space="preserve">3 </t>
    </r>
    <r>
      <rPr>
        <sz val="12"/>
        <color theme="1"/>
        <rFont val="宋体"/>
        <charset val="134"/>
      </rPr>
      <t>匹空调</t>
    </r>
  </si>
  <si>
    <r>
      <rPr>
        <sz val="11"/>
        <color theme="1"/>
        <rFont val="Times New Roman"/>
        <charset val="134"/>
      </rPr>
      <t xml:space="preserve">40 </t>
    </r>
    <r>
      <rPr>
        <sz val="11"/>
        <color theme="1"/>
        <rFont val="宋体"/>
        <charset val="134"/>
      </rPr>
      <t>平方米＜面积≤</t>
    </r>
    <r>
      <rPr>
        <sz val="11"/>
        <color theme="1"/>
        <rFont val="Times New Roman"/>
        <charset val="134"/>
      </rPr>
      <t>70</t>
    </r>
    <r>
      <rPr>
        <sz val="11"/>
        <color theme="1"/>
        <rFont val="宋体"/>
        <charset val="134"/>
      </rPr>
      <t>平方米，按需配置</t>
    </r>
  </si>
  <si>
    <r>
      <rPr>
        <sz val="12"/>
        <color theme="1"/>
        <rFont val="Times New Roman"/>
        <charset val="134"/>
      </rPr>
      <t xml:space="preserve">5 </t>
    </r>
    <r>
      <rPr>
        <sz val="12"/>
        <color theme="1"/>
        <rFont val="宋体"/>
        <charset val="134"/>
      </rPr>
      <t>匹空调</t>
    </r>
  </si>
  <si>
    <r>
      <rPr>
        <sz val="11"/>
        <color theme="1"/>
        <rFont val="Times New Roman"/>
        <charset val="134"/>
      </rPr>
      <t>70</t>
    </r>
    <r>
      <rPr>
        <sz val="11"/>
        <color theme="1"/>
        <rFont val="宋体"/>
        <charset val="134"/>
      </rPr>
      <t>＜面积≤</t>
    </r>
    <r>
      <rPr>
        <sz val="11"/>
        <color theme="1"/>
        <rFont val="Times New Roman"/>
        <charset val="134"/>
      </rPr>
      <t xml:space="preserve">100 </t>
    </r>
    <r>
      <rPr>
        <sz val="11"/>
        <color theme="1"/>
        <rFont val="宋体"/>
        <charset val="134"/>
      </rPr>
      <t>平方米，按需配置</t>
    </r>
  </si>
  <si>
    <r>
      <rPr>
        <b/>
        <sz val="12"/>
        <color theme="1"/>
        <rFont val="宋体"/>
        <charset val="134"/>
      </rPr>
      <t>八</t>
    </r>
  </si>
  <si>
    <r>
      <rPr>
        <b/>
        <sz val="12"/>
        <color theme="1"/>
        <rFont val="宋体"/>
        <charset val="134"/>
      </rPr>
      <t>饮水机</t>
    </r>
  </si>
  <si>
    <r>
      <rPr>
        <b/>
        <sz val="11"/>
        <color theme="1"/>
        <rFont val="宋体"/>
        <charset val="134"/>
      </rPr>
      <t>按需要配置，不超过实际办公人数的</t>
    </r>
    <r>
      <rPr>
        <b/>
        <sz val="11"/>
        <color theme="1"/>
        <rFont val="Times New Roman"/>
        <charset val="134"/>
      </rPr>
      <t xml:space="preserve"> 10%</t>
    </r>
  </si>
  <si>
    <r>
      <rPr>
        <b/>
        <sz val="12"/>
        <color rgb="FFFF0000"/>
        <rFont val="宋体"/>
        <charset val="134"/>
      </rPr>
      <t>附表</t>
    </r>
    <r>
      <rPr>
        <b/>
        <sz val="12"/>
        <color rgb="FFFF0000"/>
        <rFont val="Times New Roman"/>
        <charset val="134"/>
      </rPr>
      <t>4-1</t>
    </r>
    <r>
      <rPr>
        <b/>
        <sz val="12"/>
        <color rgb="FFFF0000"/>
        <rFont val="宋体"/>
        <charset val="134"/>
      </rPr>
      <t>会议室汇总表</t>
    </r>
  </si>
  <si>
    <r>
      <rPr>
        <b/>
        <sz val="12"/>
        <color rgb="FF000000"/>
        <rFont val="宋体"/>
        <charset val="134"/>
      </rPr>
      <t>序号</t>
    </r>
  </si>
  <si>
    <r>
      <rPr>
        <b/>
        <sz val="12"/>
        <color rgb="FF000000"/>
        <rFont val="宋体"/>
        <charset val="134"/>
      </rPr>
      <t>名称</t>
    </r>
  </si>
  <si>
    <r>
      <rPr>
        <b/>
        <sz val="12"/>
        <color rgb="FF000000"/>
        <rFont val="宋体"/>
        <charset val="134"/>
      </rPr>
      <t>单位</t>
    </r>
  </si>
  <si>
    <r>
      <rPr>
        <b/>
        <sz val="12"/>
        <color rgb="FF000000"/>
        <rFont val="宋体"/>
        <charset val="134"/>
      </rPr>
      <t>备注</t>
    </r>
  </si>
  <si>
    <r>
      <rPr>
        <b/>
        <sz val="12"/>
        <color rgb="FF000000"/>
        <rFont val="宋体"/>
        <charset val="134"/>
      </rPr>
      <t>数量</t>
    </r>
  </si>
  <si>
    <r>
      <rPr>
        <b/>
        <sz val="12"/>
        <color rgb="FF000000"/>
        <rFont val="宋体"/>
        <charset val="134"/>
      </rPr>
      <t>单价（元）</t>
    </r>
  </si>
  <si>
    <r>
      <rPr>
        <b/>
        <sz val="12"/>
        <color rgb="FF000000"/>
        <rFont val="宋体"/>
        <charset val="134"/>
      </rPr>
      <t>总价（元）</t>
    </r>
  </si>
  <si>
    <r>
      <rPr>
        <sz val="12"/>
        <color rgb="FF000000"/>
        <rFont val="宋体"/>
        <charset val="134"/>
      </rPr>
      <t>会议室（约</t>
    </r>
    <r>
      <rPr>
        <sz val="12"/>
        <color rgb="FF000000"/>
        <rFont val="Times New Roman"/>
        <charset val="134"/>
      </rPr>
      <t>30</t>
    </r>
    <r>
      <rPr>
        <sz val="12"/>
        <color rgb="FF000000"/>
        <rFont val="宋体"/>
        <charset val="134"/>
      </rPr>
      <t>平）</t>
    </r>
  </si>
  <si>
    <r>
      <rPr>
        <sz val="12"/>
        <color rgb="FF000000"/>
        <rFont val="宋体"/>
        <charset val="134"/>
      </rPr>
      <t>间</t>
    </r>
  </si>
  <si>
    <r>
      <rPr>
        <sz val="12"/>
        <color rgb="FF000000"/>
        <rFont val="Times New Roman"/>
        <charset val="134"/>
      </rPr>
      <t>3-10</t>
    </r>
    <r>
      <rPr>
        <sz val="12"/>
        <color rgb="FF000000"/>
        <rFont val="宋体"/>
        <charset val="134"/>
      </rPr>
      <t>层会议室</t>
    </r>
  </si>
  <si>
    <r>
      <rPr>
        <sz val="12"/>
        <color rgb="FF000000"/>
        <rFont val="宋体"/>
        <charset val="134"/>
      </rPr>
      <t>远程会议室（约</t>
    </r>
    <r>
      <rPr>
        <sz val="12"/>
        <color rgb="FF000000"/>
        <rFont val="Times New Roman"/>
        <charset val="134"/>
      </rPr>
      <t>75</t>
    </r>
    <r>
      <rPr>
        <sz val="12"/>
        <color rgb="FF000000"/>
        <rFont val="宋体"/>
        <charset val="134"/>
      </rPr>
      <t>平）</t>
    </r>
  </si>
  <si>
    <r>
      <rPr>
        <sz val="12"/>
        <color rgb="FF000000"/>
        <rFont val="Times New Roman"/>
        <charset val="134"/>
      </rPr>
      <t>2</t>
    </r>
    <r>
      <rPr>
        <sz val="12"/>
        <color rgb="FF000000"/>
        <rFont val="宋体"/>
        <charset val="134"/>
      </rPr>
      <t>层远程会议室</t>
    </r>
  </si>
  <si>
    <r>
      <rPr>
        <sz val="12"/>
        <color rgb="FF000000"/>
        <rFont val="宋体"/>
        <charset val="134"/>
      </rPr>
      <t>培训室（约</t>
    </r>
    <r>
      <rPr>
        <sz val="12"/>
        <color rgb="FF000000"/>
        <rFont val="Times New Roman"/>
        <charset val="134"/>
      </rPr>
      <t>137</t>
    </r>
    <r>
      <rPr>
        <sz val="12"/>
        <color rgb="FF000000"/>
        <rFont val="宋体"/>
        <charset val="134"/>
      </rPr>
      <t>平）</t>
    </r>
  </si>
  <si>
    <r>
      <rPr>
        <sz val="12"/>
        <color rgb="FF000000"/>
        <rFont val="Times New Roman"/>
        <charset val="134"/>
      </rPr>
      <t>2</t>
    </r>
    <r>
      <rPr>
        <sz val="12"/>
        <color rgb="FF000000"/>
        <rFont val="宋体"/>
        <charset val="134"/>
      </rPr>
      <t>层培训室</t>
    </r>
  </si>
  <si>
    <r>
      <rPr>
        <b/>
        <sz val="12"/>
        <color rgb="FF000000"/>
        <rFont val="宋体"/>
        <charset val="134"/>
      </rPr>
      <t>合计</t>
    </r>
    <r>
      <rPr>
        <b/>
        <sz val="12"/>
        <color rgb="FF000000"/>
        <rFont val="Times New Roman"/>
        <charset val="134"/>
      </rPr>
      <t>:</t>
    </r>
  </si>
  <si>
    <t>附表4-2 会议设备明细表</t>
  </si>
  <si>
    <t>所在楼层</t>
  </si>
  <si>
    <t>显示终端</t>
  </si>
  <si>
    <r>
      <rPr>
        <sz val="12"/>
        <color theme="1"/>
        <rFont val="Times New Roman"/>
        <charset val="134"/>
      </rPr>
      <t>1.</t>
    </r>
    <r>
      <rPr>
        <sz val="12"/>
        <color theme="1"/>
        <rFont val="宋体"/>
        <charset val="134"/>
      </rPr>
      <t>显示屏尺寸：</t>
    </r>
    <r>
      <rPr>
        <sz val="12"/>
        <color theme="1"/>
        <rFont val="Times New Roman"/>
        <charset val="134"/>
      </rPr>
      <t>98</t>
    </r>
    <r>
      <rPr>
        <sz val="12"/>
        <color theme="1"/>
        <rFont val="宋体"/>
        <charset val="134"/>
      </rPr>
      <t>英寸（</t>
    </r>
    <r>
      <rPr>
        <sz val="12"/>
        <color theme="1"/>
        <rFont val="Times New Roman"/>
        <charset val="134"/>
      </rPr>
      <t>16</t>
    </r>
    <r>
      <rPr>
        <sz val="12"/>
        <color theme="1"/>
        <rFont val="宋体"/>
        <charset val="134"/>
      </rPr>
      <t>：</t>
    </r>
    <r>
      <rPr>
        <sz val="12"/>
        <color theme="1"/>
        <rFont val="Times New Roman"/>
        <charset val="134"/>
      </rPr>
      <t>9</t>
    </r>
    <r>
      <rPr>
        <sz val="12"/>
        <color theme="1"/>
        <rFont val="宋体"/>
        <charset val="134"/>
      </rPr>
      <t>）</t>
    </r>
    <r>
      <rPr>
        <sz val="12"/>
        <color theme="1"/>
        <rFont val="Times New Roman"/>
        <charset val="134"/>
      </rPr>
      <t xml:space="preserve">
2.</t>
    </r>
    <r>
      <rPr>
        <sz val="12"/>
        <color theme="1"/>
        <rFont val="宋体"/>
        <charset val="134"/>
      </rPr>
      <t>显示屏类型：</t>
    </r>
    <r>
      <rPr>
        <sz val="12"/>
        <color theme="1"/>
        <rFont val="Times New Roman"/>
        <charset val="134"/>
      </rPr>
      <t>LED</t>
    </r>
    <r>
      <rPr>
        <sz val="12"/>
        <color theme="1"/>
        <rFont val="宋体"/>
        <charset val="134"/>
      </rPr>
      <t>液晶显示屏</t>
    </r>
    <r>
      <rPr>
        <sz val="12"/>
        <color theme="1"/>
        <rFont val="Times New Roman"/>
        <charset val="134"/>
      </rPr>
      <t xml:space="preserve">
3.</t>
    </r>
    <r>
      <rPr>
        <sz val="12"/>
        <color theme="1"/>
        <rFont val="宋体"/>
        <charset val="134"/>
      </rPr>
      <t>画面显示尺寸</t>
    </r>
    <r>
      <rPr>
        <sz val="12"/>
        <color theme="1"/>
        <rFont val="Times New Roman"/>
        <charset val="134"/>
      </rPr>
      <t>1895mm(L)*1066mm(H)
4.</t>
    </r>
    <r>
      <rPr>
        <sz val="12"/>
        <color theme="1"/>
        <rFont val="宋体"/>
        <charset val="134"/>
      </rPr>
      <t>物理分辨率：</t>
    </r>
    <r>
      <rPr>
        <sz val="12"/>
        <color theme="1"/>
        <rFont val="Times New Roman"/>
        <charset val="134"/>
      </rPr>
      <t>3840*2160
5.</t>
    </r>
    <r>
      <rPr>
        <sz val="12"/>
        <color theme="1"/>
        <rFont val="宋体"/>
        <charset val="134"/>
      </rPr>
      <t>显示屏防护：</t>
    </r>
    <r>
      <rPr>
        <sz val="12"/>
        <color theme="1"/>
        <rFont val="Times New Roman"/>
        <charset val="134"/>
      </rPr>
      <t>4mm</t>
    </r>
    <r>
      <rPr>
        <sz val="12"/>
        <color theme="1"/>
        <rFont val="宋体"/>
        <charset val="134"/>
      </rPr>
      <t>全钢化高防爆</t>
    </r>
    <r>
      <rPr>
        <sz val="12"/>
        <color theme="1"/>
        <rFont val="Times New Roman"/>
        <charset val="134"/>
      </rPr>
      <t>-</t>
    </r>
    <r>
      <rPr>
        <sz val="12"/>
        <color theme="1"/>
        <rFont val="宋体"/>
        <charset val="134"/>
      </rPr>
      <t>防眩光玻璃</t>
    </r>
    <r>
      <rPr>
        <sz val="12"/>
        <color theme="1"/>
        <rFont val="Times New Roman"/>
        <charset val="134"/>
      </rPr>
      <t xml:space="preserve">
6.</t>
    </r>
    <r>
      <rPr>
        <sz val="12"/>
        <color theme="1"/>
        <rFont val="宋体"/>
        <charset val="134"/>
      </rPr>
      <t>触摸方式：红外触摸</t>
    </r>
    <r>
      <rPr>
        <sz val="12"/>
        <color theme="1"/>
        <rFont val="Times New Roman"/>
        <charset val="134"/>
      </rPr>
      <t xml:space="preserve">
7.</t>
    </r>
    <r>
      <rPr>
        <sz val="12"/>
        <color theme="1"/>
        <rFont val="宋体"/>
        <charset val="134"/>
      </rPr>
      <t>安卓</t>
    </r>
    <r>
      <rPr>
        <sz val="12"/>
        <color theme="1"/>
        <rFont val="Times New Roman"/>
        <charset val="134"/>
      </rPr>
      <t>11.0</t>
    </r>
    <r>
      <rPr>
        <sz val="12"/>
        <color theme="1"/>
        <rFont val="宋体"/>
        <charset val="134"/>
      </rPr>
      <t>系统，</t>
    </r>
    <r>
      <rPr>
        <sz val="12"/>
        <color theme="1"/>
        <rFont val="Times New Roman"/>
        <charset val="134"/>
      </rPr>
      <t>4G RAM + 32GROM</t>
    </r>
  </si>
  <si>
    <t>无线投屏器</t>
  </si>
  <si>
    <r>
      <rPr>
        <sz val="12"/>
        <color theme="1"/>
        <rFont val="Times New Roman"/>
        <charset val="134"/>
      </rPr>
      <t>1.USB</t>
    </r>
    <r>
      <rPr>
        <sz val="12"/>
        <color theme="1"/>
        <rFont val="宋体"/>
        <charset val="134"/>
      </rPr>
      <t>高清投屏器、支持</t>
    </r>
    <r>
      <rPr>
        <sz val="12"/>
        <color theme="1"/>
        <rFont val="Times New Roman"/>
        <charset val="134"/>
      </rPr>
      <t>1080P</t>
    </r>
    <r>
      <rPr>
        <sz val="12"/>
        <color theme="1"/>
        <rFont val="宋体"/>
        <charset val="134"/>
      </rPr>
      <t>高清投屏、支持触摸回传</t>
    </r>
    <r>
      <rPr>
        <sz val="12"/>
        <color theme="1"/>
        <rFont val="Times New Roman"/>
        <charset val="134"/>
      </rPr>
      <t xml:space="preserve">
2.</t>
    </r>
    <r>
      <rPr>
        <sz val="12"/>
        <color theme="1"/>
        <rFont val="宋体"/>
        <charset val="134"/>
      </rPr>
      <t>无线传输协议</t>
    </r>
    <r>
      <rPr>
        <sz val="12"/>
        <color theme="1"/>
        <rFont val="Times New Roman"/>
        <charset val="134"/>
      </rPr>
      <t>IEEE 802. 11a/g/n
3.</t>
    </r>
    <r>
      <rPr>
        <sz val="12"/>
        <color theme="1"/>
        <rFont val="宋体"/>
        <charset val="134"/>
      </rPr>
      <t>频段：</t>
    </r>
    <r>
      <rPr>
        <sz val="12"/>
        <color theme="1"/>
        <rFont val="Times New Roman"/>
        <charset val="134"/>
      </rPr>
      <t xml:space="preserve">2.4GHz </t>
    </r>
    <r>
      <rPr>
        <sz val="12"/>
        <color theme="1"/>
        <rFont val="宋体"/>
        <charset val="134"/>
      </rPr>
      <t>和</t>
    </r>
    <r>
      <rPr>
        <sz val="12"/>
        <color theme="1"/>
        <rFont val="Times New Roman"/>
        <charset val="134"/>
      </rPr>
      <t xml:space="preserve"> 5GHz  (</t>
    </r>
    <r>
      <rPr>
        <sz val="12"/>
        <color theme="1"/>
        <rFont val="宋体"/>
        <charset val="134"/>
      </rPr>
      <t>建议使用</t>
    </r>
    <r>
      <rPr>
        <sz val="12"/>
        <color theme="1"/>
        <rFont val="Times New Roman"/>
        <charset val="134"/>
      </rPr>
      <t xml:space="preserve"> 5GHz)
4.</t>
    </r>
    <r>
      <rPr>
        <sz val="12"/>
        <color theme="1"/>
        <rFont val="宋体"/>
        <charset val="134"/>
      </rPr>
      <t>输入电压：</t>
    </r>
    <r>
      <rPr>
        <sz val="12"/>
        <color theme="1"/>
        <rFont val="Times New Roman"/>
        <charset val="134"/>
      </rPr>
      <t>DC5V
5.</t>
    </r>
    <r>
      <rPr>
        <sz val="12"/>
        <color theme="1"/>
        <rFont val="宋体"/>
        <charset val="134"/>
      </rPr>
      <t>整机功率：</t>
    </r>
    <r>
      <rPr>
        <sz val="12"/>
        <color theme="1"/>
        <rFont val="Times New Roman"/>
        <charset val="134"/>
      </rPr>
      <t>2.5W
6.</t>
    </r>
    <r>
      <rPr>
        <sz val="12"/>
        <color theme="1"/>
        <rFont val="宋体"/>
        <charset val="134"/>
      </rPr>
      <t>接口：</t>
    </r>
    <r>
      <rPr>
        <sz val="12"/>
        <color theme="1"/>
        <rFont val="Times New Roman"/>
        <charset val="134"/>
      </rPr>
      <t>USB2.1</t>
    </r>
  </si>
  <si>
    <t>智能翻页笔</t>
  </si>
  <si>
    <r>
      <rPr>
        <sz val="12"/>
        <color theme="1"/>
        <rFont val="Times New Roman"/>
        <charset val="134"/>
      </rPr>
      <t>1.</t>
    </r>
    <r>
      <rPr>
        <sz val="12"/>
        <color theme="1"/>
        <rFont val="宋体"/>
        <charset val="134"/>
      </rPr>
      <t>本产品采用</t>
    </r>
    <r>
      <rPr>
        <sz val="12"/>
        <color theme="1"/>
        <rFont val="Times New Roman"/>
        <charset val="134"/>
      </rPr>
      <t>2.4GHZ</t>
    </r>
    <r>
      <rPr>
        <sz val="12"/>
        <color theme="1"/>
        <rFont val="宋体"/>
        <charset val="134"/>
      </rPr>
      <t>无线技术制作，针对触控一体机、电子白板以及</t>
    </r>
    <r>
      <rPr>
        <sz val="12"/>
        <color theme="1"/>
        <rFont val="Times New Roman"/>
        <charset val="134"/>
      </rPr>
      <t>PPT</t>
    </r>
    <r>
      <rPr>
        <sz val="12"/>
        <color theme="1"/>
        <rFont val="宋体"/>
        <charset val="134"/>
      </rPr>
      <t>软件而开发，适用于学校、教育机构、商务人士进行教学演示、演讲、会议，以及其他配套使用的所有场景。</t>
    </r>
    <r>
      <rPr>
        <sz val="12"/>
        <color theme="1"/>
        <rFont val="Times New Roman"/>
        <charset val="134"/>
      </rPr>
      <t xml:space="preserve">
2.</t>
    </r>
    <r>
      <rPr>
        <sz val="12"/>
        <color theme="1"/>
        <rFont val="宋体"/>
        <charset val="134"/>
      </rPr>
      <t>遥控技术</t>
    </r>
    <r>
      <rPr>
        <sz val="12"/>
        <color theme="1"/>
        <rFont val="Times New Roman"/>
        <charset val="134"/>
      </rPr>
      <t>:RF2.4GHZ
3.</t>
    </r>
    <r>
      <rPr>
        <sz val="12"/>
        <color theme="1"/>
        <rFont val="宋体"/>
        <charset val="134"/>
      </rPr>
      <t>遥控距离</t>
    </r>
    <r>
      <rPr>
        <sz val="12"/>
        <color theme="1"/>
        <rFont val="Times New Roman"/>
        <charset val="134"/>
      </rPr>
      <t>:&gt;15</t>
    </r>
    <r>
      <rPr>
        <sz val="12"/>
        <color theme="1"/>
        <rFont val="宋体"/>
        <charset val="134"/>
      </rPr>
      <t>米</t>
    </r>
    <r>
      <rPr>
        <sz val="12"/>
        <color theme="1"/>
        <rFont val="Times New Roman"/>
        <charset val="134"/>
      </rPr>
      <t xml:space="preserve">
4.</t>
    </r>
    <r>
      <rPr>
        <sz val="12"/>
        <color theme="1"/>
        <rFont val="宋体"/>
        <charset val="134"/>
      </rPr>
      <t>工作电压</t>
    </r>
    <r>
      <rPr>
        <sz val="12"/>
        <color theme="1"/>
        <rFont val="Times New Roman"/>
        <charset val="134"/>
      </rPr>
      <t>:3.3-4.2v
5.</t>
    </r>
    <r>
      <rPr>
        <sz val="12"/>
        <color theme="1"/>
        <rFont val="宋体"/>
        <charset val="134"/>
      </rPr>
      <t>待机电流</t>
    </r>
    <r>
      <rPr>
        <sz val="12"/>
        <color theme="1"/>
        <rFont val="Times New Roman"/>
        <charset val="134"/>
      </rPr>
      <t>:25uA
6.</t>
    </r>
    <r>
      <rPr>
        <sz val="12"/>
        <color theme="1"/>
        <rFont val="宋体"/>
        <charset val="134"/>
      </rPr>
      <t>电池类型</t>
    </r>
    <r>
      <rPr>
        <sz val="12"/>
        <color theme="1"/>
        <rFont val="Times New Roman"/>
        <charset val="134"/>
      </rPr>
      <t>:</t>
    </r>
    <r>
      <rPr>
        <sz val="12"/>
        <color theme="1"/>
        <rFont val="宋体"/>
        <charset val="134"/>
      </rPr>
      <t>聚合物理电池</t>
    </r>
    <r>
      <rPr>
        <sz val="12"/>
        <color theme="1"/>
        <rFont val="Times New Roman"/>
        <charset val="134"/>
      </rPr>
      <t xml:space="preserve">
7.</t>
    </r>
    <r>
      <rPr>
        <sz val="12"/>
        <color theme="1"/>
        <rFont val="宋体"/>
        <charset val="134"/>
      </rPr>
      <t>外形尺寸</t>
    </r>
    <r>
      <rPr>
        <sz val="12"/>
        <color theme="1"/>
        <rFont val="Times New Roman"/>
        <charset val="134"/>
      </rPr>
      <t>:148x12mm(</t>
    </r>
    <r>
      <rPr>
        <sz val="12"/>
        <color theme="1"/>
        <rFont val="宋体"/>
        <charset val="134"/>
      </rPr>
      <t>粗笔头</t>
    </r>
    <r>
      <rPr>
        <sz val="12"/>
        <color theme="1"/>
        <rFont val="Times New Roman"/>
        <charset val="134"/>
      </rPr>
      <t>)
154x12mm(</t>
    </r>
    <r>
      <rPr>
        <sz val="12"/>
        <color theme="1"/>
        <rFont val="宋体"/>
        <charset val="134"/>
      </rPr>
      <t>细笔头</t>
    </r>
    <r>
      <rPr>
        <sz val="12"/>
        <color theme="1"/>
        <rFont val="Times New Roman"/>
        <charset val="134"/>
      </rPr>
      <t>)</t>
    </r>
  </si>
  <si>
    <r>
      <rPr>
        <sz val="12"/>
        <color theme="1"/>
        <rFont val="Times New Roman"/>
        <charset val="134"/>
      </rPr>
      <t>OPS</t>
    </r>
    <r>
      <rPr>
        <sz val="12"/>
        <color theme="1"/>
        <rFont val="宋体"/>
        <charset val="134"/>
      </rPr>
      <t>电脑</t>
    </r>
  </si>
  <si>
    <r>
      <rPr>
        <sz val="12"/>
        <color theme="1"/>
        <rFont val="Times New Roman"/>
        <charset val="134"/>
      </rPr>
      <t>1.</t>
    </r>
    <r>
      <rPr>
        <sz val="12"/>
        <color theme="1"/>
        <rFont val="宋体"/>
        <charset val="134"/>
      </rPr>
      <t>处理器</t>
    </r>
    <r>
      <rPr>
        <sz val="12"/>
        <color theme="1"/>
        <rFont val="Times New Roman"/>
        <charset val="134"/>
      </rPr>
      <t xml:space="preserve"> </t>
    </r>
    <r>
      <rPr>
        <sz val="12"/>
        <color theme="1"/>
        <rFont val="宋体"/>
        <charset val="134"/>
      </rPr>
      <t>：</t>
    </r>
    <r>
      <rPr>
        <sz val="12"/>
        <color theme="1"/>
        <rFont val="Times New Roman"/>
        <charset val="134"/>
      </rPr>
      <t xml:space="preserve">Intel </t>
    </r>
    <r>
      <rPr>
        <sz val="12"/>
        <color theme="1"/>
        <rFont val="宋体"/>
        <charset val="134"/>
      </rPr>
      <t>酷睿</t>
    </r>
    <r>
      <rPr>
        <sz val="12"/>
        <color theme="1"/>
        <rFont val="Times New Roman"/>
        <charset val="134"/>
      </rPr>
      <t>i5</t>
    </r>
    <r>
      <rPr>
        <sz val="12"/>
        <color theme="1"/>
        <rFont val="宋体"/>
        <charset val="134"/>
      </rPr>
      <t>（四代）</t>
    </r>
    <r>
      <rPr>
        <sz val="12"/>
        <color theme="1"/>
        <rFont val="Times New Roman"/>
        <charset val="134"/>
      </rPr>
      <t xml:space="preserve">
2.</t>
    </r>
    <r>
      <rPr>
        <sz val="12"/>
        <color theme="1"/>
        <rFont val="宋体"/>
        <charset val="134"/>
      </rPr>
      <t>内存：</t>
    </r>
    <r>
      <rPr>
        <sz val="12"/>
        <color theme="1"/>
        <rFont val="Times New Roman"/>
        <charset val="134"/>
      </rPr>
      <t>8G 
3.</t>
    </r>
    <r>
      <rPr>
        <sz val="12"/>
        <color theme="1"/>
        <rFont val="宋体"/>
        <charset val="134"/>
      </rPr>
      <t>硬盘</t>
    </r>
    <r>
      <rPr>
        <sz val="12"/>
        <color theme="1"/>
        <rFont val="Times New Roman"/>
        <charset val="134"/>
      </rPr>
      <t xml:space="preserve"> </t>
    </r>
    <r>
      <rPr>
        <sz val="12"/>
        <color theme="1"/>
        <rFont val="宋体"/>
        <charset val="134"/>
      </rPr>
      <t>：固态</t>
    </r>
    <r>
      <rPr>
        <sz val="12"/>
        <color theme="1"/>
        <rFont val="Times New Roman"/>
        <charset val="134"/>
      </rPr>
      <t>128G
4.</t>
    </r>
    <r>
      <rPr>
        <sz val="12"/>
        <color theme="1"/>
        <rFont val="宋体"/>
        <charset val="134"/>
      </rPr>
      <t>显卡：英特尔</t>
    </r>
    <r>
      <rPr>
        <sz val="12"/>
        <color theme="1"/>
        <rFont val="Times New Roman"/>
        <charset val="134"/>
      </rPr>
      <t>HD</t>
    </r>
    <r>
      <rPr>
        <sz val="12"/>
        <color theme="1"/>
        <rFont val="宋体"/>
        <charset val="134"/>
      </rPr>
      <t>集成显卡</t>
    </r>
    <r>
      <rPr>
        <sz val="12"/>
        <color theme="1"/>
        <rFont val="Times New Roman"/>
        <charset val="134"/>
      </rPr>
      <t xml:space="preserve">
5.IO</t>
    </r>
    <r>
      <rPr>
        <sz val="12"/>
        <color theme="1"/>
        <rFont val="宋体"/>
        <charset val="134"/>
      </rPr>
      <t>接口：</t>
    </r>
    <r>
      <rPr>
        <sz val="12"/>
        <color theme="1"/>
        <rFont val="Times New Roman"/>
        <charset val="134"/>
      </rPr>
      <t>HDMI</t>
    </r>
    <r>
      <rPr>
        <sz val="12"/>
        <color theme="1"/>
        <rFont val="宋体"/>
        <charset val="134"/>
      </rPr>
      <t>，</t>
    </r>
    <r>
      <rPr>
        <sz val="12"/>
        <color theme="1"/>
        <rFont val="Times New Roman"/>
        <charset val="134"/>
      </rPr>
      <t>VGA</t>
    </r>
    <r>
      <rPr>
        <sz val="12"/>
        <color theme="1"/>
        <rFont val="宋体"/>
        <charset val="134"/>
      </rPr>
      <t>，</t>
    </r>
    <r>
      <rPr>
        <sz val="12"/>
        <color theme="1"/>
        <rFont val="Times New Roman"/>
        <charset val="134"/>
      </rPr>
      <t>LAN</t>
    </r>
    <r>
      <rPr>
        <sz val="12"/>
        <color theme="1"/>
        <rFont val="宋体"/>
        <charset val="134"/>
      </rPr>
      <t>，</t>
    </r>
    <r>
      <rPr>
        <sz val="12"/>
        <color theme="1"/>
        <rFont val="Times New Roman"/>
        <charset val="134"/>
      </rPr>
      <t>MIC/SPK</t>
    </r>
    <r>
      <rPr>
        <sz val="12"/>
        <color theme="1"/>
        <rFont val="宋体"/>
        <charset val="134"/>
      </rPr>
      <t>，</t>
    </r>
    <r>
      <rPr>
        <sz val="12"/>
        <color theme="1"/>
        <rFont val="Times New Roman"/>
        <charset val="134"/>
      </rPr>
      <t>USB3.0</t>
    </r>
    <r>
      <rPr>
        <sz val="12"/>
        <color theme="1"/>
        <rFont val="宋体"/>
        <charset val="134"/>
      </rPr>
      <t>，</t>
    </r>
    <r>
      <rPr>
        <sz val="12"/>
        <color theme="1"/>
        <rFont val="Times New Roman"/>
        <charset val="134"/>
      </rPr>
      <t>USB2.0
6.OPS</t>
    </r>
    <r>
      <rPr>
        <sz val="12"/>
        <color theme="1"/>
        <rFont val="宋体"/>
        <charset val="134"/>
      </rPr>
      <t>接口：标准</t>
    </r>
    <r>
      <rPr>
        <sz val="12"/>
        <color theme="1"/>
        <rFont val="Times New Roman"/>
        <charset val="134"/>
      </rPr>
      <t>80PIN</t>
    </r>
    <r>
      <rPr>
        <sz val="12"/>
        <color theme="1"/>
        <rFont val="宋体"/>
        <charset val="134"/>
      </rPr>
      <t>接口</t>
    </r>
    <r>
      <rPr>
        <sz val="12"/>
        <color theme="1"/>
        <rFont val="Times New Roman"/>
        <charset val="134"/>
      </rPr>
      <t xml:space="preserve">
7.</t>
    </r>
    <r>
      <rPr>
        <sz val="12"/>
        <color theme="1"/>
        <rFont val="宋体"/>
        <charset val="134"/>
      </rPr>
      <t>操作系统：</t>
    </r>
    <r>
      <rPr>
        <sz val="12"/>
        <color theme="1"/>
        <rFont val="Times New Roman"/>
        <charset val="134"/>
      </rPr>
      <t>Windows</t>
    </r>
  </si>
  <si>
    <r>
      <rPr>
        <sz val="12"/>
        <color theme="1"/>
        <rFont val="宋体"/>
        <charset val="134"/>
      </rPr>
      <t>高清云台摄像机（</t>
    </r>
    <r>
      <rPr>
        <sz val="12"/>
        <color theme="1"/>
        <rFont val="Times New Roman"/>
        <charset val="134"/>
      </rPr>
      <t>4K</t>
    </r>
    <r>
      <rPr>
        <sz val="12"/>
        <color theme="1"/>
        <rFont val="宋体"/>
        <charset val="134"/>
      </rPr>
      <t>黑色）</t>
    </r>
  </si>
  <si>
    <r>
      <rPr>
        <sz val="12"/>
        <color theme="1"/>
        <rFont val="Times New Roman"/>
        <charset val="134"/>
      </rPr>
      <t>1</t>
    </r>
    <r>
      <rPr>
        <sz val="12"/>
        <color theme="1"/>
        <rFont val="宋体"/>
        <charset val="134"/>
      </rPr>
      <t>、采用</t>
    </r>
    <r>
      <rPr>
        <sz val="12"/>
        <color theme="1"/>
        <rFont val="Times New Roman"/>
        <charset val="134"/>
      </rPr>
      <t>SONY 1/1.8</t>
    </r>
    <r>
      <rPr>
        <sz val="12"/>
        <color theme="1"/>
        <rFont val="宋体"/>
        <charset val="134"/>
      </rPr>
      <t>英寸，</t>
    </r>
    <r>
      <rPr>
        <sz val="12"/>
        <color theme="1"/>
        <rFont val="Times New Roman"/>
        <charset val="134"/>
      </rPr>
      <t>1200</t>
    </r>
    <r>
      <rPr>
        <sz val="12"/>
        <color theme="1"/>
        <rFont val="宋体"/>
        <charset val="134"/>
      </rPr>
      <t>万像素超高清</t>
    </r>
    <r>
      <rPr>
        <sz val="12"/>
        <color theme="1"/>
        <rFont val="Times New Roman"/>
        <charset val="134"/>
      </rPr>
      <t>CMOS</t>
    </r>
    <r>
      <rPr>
        <sz val="12"/>
        <color theme="1"/>
        <rFont val="宋体"/>
        <charset val="134"/>
      </rPr>
      <t>图像传感器，</t>
    </r>
    <r>
      <rPr>
        <sz val="12"/>
        <color theme="1"/>
        <rFont val="Times New Roman"/>
        <charset val="134"/>
      </rPr>
      <t>60</t>
    </r>
    <r>
      <rPr>
        <sz val="12"/>
        <color theme="1"/>
        <rFont val="宋体"/>
        <charset val="134"/>
      </rPr>
      <t>度水平视角；</t>
    </r>
    <r>
      <rPr>
        <sz val="12"/>
        <color theme="1"/>
        <rFont val="Times New Roman"/>
        <charset val="134"/>
      </rPr>
      <t xml:space="preserve">
2</t>
    </r>
    <r>
      <rPr>
        <sz val="12"/>
        <color theme="1"/>
        <rFont val="宋体"/>
        <charset val="134"/>
      </rPr>
      <t>、标准大靶面</t>
    </r>
    <r>
      <rPr>
        <sz val="12"/>
        <color theme="1"/>
        <rFont val="Times New Roman"/>
        <charset val="134"/>
      </rPr>
      <t>30</t>
    </r>
    <r>
      <rPr>
        <sz val="12"/>
        <color theme="1"/>
        <rFont val="宋体"/>
        <charset val="134"/>
      </rPr>
      <t>倍</t>
    </r>
    <r>
      <rPr>
        <sz val="12"/>
        <color theme="1"/>
        <rFont val="Times New Roman"/>
        <charset val="134"/>
      </rPr>
      <t>4k 1/1.8</t>
    </r>
    <r>
      <rPr>
        <sz val="12"/>
        <color theme="1"/>
        <rFont val="宋体"/>
        <charset val="134"/>
      </rPr>
      <t>英寸超高清镜头，最大光圈达到</t>
    </r>
    <r>
      <rPr>
        <sz val="12"/>
        <color theme="1"/>
        <rFont val="Times New Roman"/>
        <charset val="134"/>
      </rPr>
      <t>1.8</t>
    </r>
    <r>
      <rPr>
        <sz val="12"/>
        <color theme="1"/>
        <rFont val="宋体"/>
        <charset val="134"/>
      </rPr>
      <t>；</t>
    </r>
    <r>
      <rPr>
        <sz val="12"/>
        <color theme="1"/>
        <rFont val="Times New Roman"/>
        <charset val="134"/>
      </rPr>
      <t xml:space="preserve">
3</t>
    </r>
    <r>
      <rPr>
        <sz val="12"/>
        <color theme="1"/>
        <rFont val="宋体"/>
        <charset val="134"/>
      </rPr>
      <t>、</t>
    </r>
    <r>
      <rPr>
        <sz val="12"/>
        <color theme="1"/>
        <rFont val="Times New Roman"/>
        <charset val="134"/>
      </rPr>
      <t>30</t>
    </r>
    <r>
      <rPr>
        <sz val="12"/>
        <color theme="1"/>
        <rFont val="宋体"/>
        <charset val="134"/>
      </rPr>
      <t>倍光学变焦</t>
    </r>
    <r>
      <rPr>
        <sz val="12"/>
        <color theme="1"/>
        <rFont val="Times New Roman"/>
        <charset val="134"/>
      </rPr>
      <t>+4</t>
    </r>
    <r>
      <rPr>
        <sz val="12"/>
        <color theme="1"/>
        <rFont val="宋体"/>
        <charset val="134"/>
      </rPr>
      <t>倍电子变焦，相当于</t>
    </r>
    <r>
      <rPr>
        <sz val="12"/>
        <color theme="1"/>
        <rFont val="Times New Roman"/>
        <charset val="134"/>
      </rPr>
      <t>120</t>
    </r>
    <r>
      <rPr>
        <sz val="12"/>
        <color theme="1"/>
        <rFont val="宋体"/>
        <charset val="134"/>
      </rPr>
      <t>倍变焦倍率，且在</t>
    </r>
    <r>
      <rPr>
        <sz val="12"/>
        <color theme="1"/>
        <rFont val="Times New Roman"/>
        <charset val="134"/>
      </rPr>
      <t>1080p</t>
    </r>
    <r>
      <rPr>
        <sz val="12"/>
        <color theme="1"/>
        <rFont val="宋体"/>
        <charset val="134"/>
      </rPr>
      <t>输出状态下几乎无损；</t>
    </r>
    <r>
      <rPr>
        <sz val="12"/>
        <color theme="1"/>
        <rFont val="Times New Roman"/>
        <charset val="134"/>
      </rPr>
      <t xml:space="preserve">
4</t>
    </r>
    <r>
      <rPr>
        <sz val="12"/>
        <color theme="1"/>
        <rFont val="宋体"/>
        <charset val="134"/>
      </rPr>
      <t>、支持</t>
    </r>
    <r>
      <rPr>
        <sz val="12"/>
        <color theme="1"/>
        <rFont val="Times New Roman"/>
        <charset val="134"/>
      </rPr>
      <t>HDMI,IP</t>
    </r>
    <r>
      <rPr>
        <sz val="12"/>
        <color theme="1"/>
        <rFont val="宋体"/>
        <charset val="134"/>
      </rPr>
      <t>双</t>
    </r>
    <r>
      <rPr>
        <sz val="12"/>
        <color theme="1"/>
        <rFont val="Times New Roman"/>
        <charset val="134"/>
      </rPr>
      <t>4k60</t>
    </r>
    <r>
      <rPr>
        <sz val="12"/>
        <color theme="1"/>
        <rFont val="宋体"/>
        <charset val="134"/>
      </rPr>
      <t>视频输出超低延时视频；</t>
    </r>
    <r>
      <rPr>
        <sz val="12"/>
        <color theme="1"/>
        <rFont val="Times New Roman"/>
        <charset val="134"/>
      </rPr>
      <t xml:space="preserve">
5</t>
    </r>
    <r>
      <rPr>
        <sz val="12"/>
        <color theme="1"/>
        <rFont val="宋体"/>
        <charset val="134"/>
      </rPr>
      <t>、支持</t>
    </r>
    <r>
      <rPr>
        <sz val="12"/>
        <color theme="1"/>
        <rFont val="Times New Roman"/>
        <charset val="134"/>
      </rPr>
      <t>RTMP</t>
    </r>
    <r>
      <rPr>
        <sz val="12"/>
        <color theme="1"/>
        <rFont val="宋体"/>
        <charset val="134"/>
      </rPr>
      <t>推流到外网，可直接推流到</t>
    </r>
    <r>
      <rPr>
        <sz val="12"/>
        <color theme="1"/>
        <rFont val="Times New Roman"/>
        <charset val="134"/>
      </rPr>
      <t>youtube</t>
    </r>
    <r>
      <rPr>
        <sz val="12"/>
        <color theme="1"/>
        <rFont val="宋体"/>
        <charset val="134"/>
      </rPr>
      <t>、</t>
    </r>
    <r>
      <rPr>
        <sz val="12"/>
        <color theme="1"/>
        <rFont val="Times New Roman"/>
        <charset val="134"/>
      </rPr>
      <t>facebook</t>
    </r>
    <r>
      <rPr>
        <sz val="12"/>
        <color theme="1"/>
        <rFont val="宋体"/>
        <charset val="134"/>
      </rPr>
      <t>、虎牙、斗鱼等直播平台；</t>
    </r>
    <r>
      <rPr>
        <sz val="12"/>
        <color theme="1"/>
        <rFont val="Times New Roman"/>
        <charset val="134"/>
      </rPr>
      <t xml:space="preserve">
6</t>
    </r>
    <r>
      <rPr>
        <sz val="12"/>
        <color theme="1"/>
        <rFont val="宋体"/>
        <charset val="134"/>
      </rPr>
      <t>、支持预置位运行过程画面冻结，更好地保护个人隐私；</t>
    </r>
    <r>
      <rPr>
        <sz val="12"/>
        <color theme="1"/>
        <rFont val="Times New Roman"/>
        <charset val="134"/>
      </rPr>
      <t xml:space="preserve">
7</t>
    </r>
    <r>
      <rPr>
        <sz val="12"/>
        <color theme="1"/>
        <rFont val="宋体"/>
        <charset val="134"/>
      </rPr>
      <t>、</t>
    </r>
    <r>
      <rPr>
        <sz val="12"/>
        <color theme="1"/>
        <rFont val="Times New Roman"/>
        <charset val="134"/>
      </rPr>
      <t>web</t>
    </r>
    <r>
      <rPr>
        <sz val="12"/>
        <color theme="1"/>
        <rFont val="宋体"/>
        <charset val="134"/>
      </rPr>
      <t>端支持</t>
    </r>
    <r>
      <rPr>
        <sz val="12"/>
        <color theme="1"/>
        <rFont val="Times New Roman"/>
        <charset val="134"/>
      </rPr>
      <t>4k60</t>
    </r>
    <r>
      <rPr>
        <sz val="12"/>
        <color theme="1"/>
        <rFont val="宋体"/>
        <charset val="134"/>
      </rPr>
      <t>视频预览，</t>
    </r>
    <r>
      <rPr>
        <sz val="12"/>
        <color theme="1"/>
        <rFont val="Times New Roman"/>
        <charset val="134"/>
      </rPr>
      <t>4k</t>
    </r>
    <r>
      <rPr>
        <sz val="12"/>
        <color theme="1"/>
        <rFont val="宋体"/>
        <charset val="134"/>
      </rPr>
      <t>输出模式下操控更方便快捷；</t>
    </r>
    <r>
      <rPr>
        <sz val="12"/>
        <color theme="1"/>
        <rFont val="Times New Roman"/>
        <charset val="134"/>
      </rPr>
      <t xml:space="preserve">
8</t>
    </r>
    <r>
      <rPr>
        <sz val="12"/>
        <color theme="1"/>
        <rFont val="宋体"/>
        <charset val="134"/>
      </rPr>
      <t>、支持</t>
    </r>
    <r>
      <rPr>
        <sz val="12"/>
        <color theme="1"/>
        <rFont val="Times New Roman"/>
        <charset val="134"/>
      </rPr>
      <t>Visca Serial</t>
    </r>
    <r>
      <rPr>
        <sz val="12"/>
        <color theme="1"/>
        <rFont val="宋体"/>
        <charset val="134"/>
      </rPr>
      <t>、</t>
    </r>
    <r>
      <rPr>
        <sz val="12"/>
        <color theme="1"/>
        <rFont val="Times New Roman"/>
        <charset val="134"/>
      </rPr>
      <t>Pelco-P</t>
    </r>
    <r>
      <rPr>
        <sz val="12"/>
        <color theme="1"/>
        <rFont val="宋体"/>
        <charset val="134"/>
      </rPr>
      <t>、</t>
    </r>
    <r>
      <rPr>
        <sz val="12"/>
        <color theme="1"/>
        <rFont val="Times New Roman"/>
        <charset val="134"/>
      </rPr>
      <t>Pelco-D</t>
    </r>
    <r>
      <rPr>
        <sz val="12"/>
        <color theme="1"/>
        <rFont val="宋体"/>
        <charset val="134"/>
      </rPr>
      <t>、</t>
    </r>
    <r>
      <rPr>
        <sz val="12"/>
        <color theme="1"/>
        <rFont val="Times New Roman"/>
        <charset val="134"/>
      </rPr>
      <t>VISCA over IP</t>
    </r>
    <r>
      <rPr>
        <sz val="12"/>
        <color theme="1"/>
        <rFont val="宋体"/>
        <charset val="134"/>
      </rPr>
      <t>、</t>
    </r>
    <r>
      <rPr>
        <sz val="12"/>
        <color theme="1"/>
        <rFont val="Times New Roman"/>
        <charset val="134"/>
      </rPr>
      <t>Visca TCP</t>
    </r>
    <r>
      <rPr>
        <sz val="12"/>
        <color theme="1"/>
        <rFont val="宋体"/>
        <charset val="134"/>
      </rPr>
      <t>、</t>
    </r>
    <r>
      <rPr>
        <sz val="12"/>
        <color theme="1"/>
        <rFont val="Times New Roman"/>
        <charset val="134"/>
      </rPr>
      <t>Visca UDP</t>
    </r>
    <r>
      <rPr>
        <sz val="12"/>
        <color theme="1"/>
        <rFont val="宋体"/>
        <charset val="134"/>
      </rPr>
      <t>、</t>
    </r>
    <r>
      <rPr>
        <sz val="12"/>
        <color theme="1"/>
        <rFont val="Times New Roman"/>
        <charset val="134"/>
      </rPr>
      <t>ONVIF</t>
    </r>
    <r>
      <rPr>
        <sz val="12"/>
        <color theme="1"/>
        <rFont val="宋体"/>
        <charset val="134"/>
      </rPr>
      <t>和</t>
    </r>
    <r>
      <rPr>
        <sz val="12"/>
        <color theme="1"/>
        <rFont val="Times New Roman"/>
        <charset val="134"/>
      </rPr>
      <t>NDI</t>
    </r>
    <r>
      <rPr>
        <sz val="12"/>
        <color theme="1"/>
        <rFont val="宋体"/>
        <charset val="134"/>
      </rPr>
      <t>控制协议，更好地兼容各大控制平台；</t>
    </r>
    <r>
      <rPr>
        <sz val="12"/>
        <color theme="1"/>
        <rFont val="Times New Roman"/>
        <charset val="134"/>
      </rPr>
      <t xml:space="preserve">
9</t>
    </r>
    <r>
      <rPr>
        <sz val="12"/>
        <color theme="1"/>
        <rFont val="宋体"/>
        <charset val="134"/>
      </rPr>
      <t>、支持</t>
    </r>
    <r>
      <rPr>
        <sz val="12"/>
        <color theme="1"/>
        <rFont val="Times New Roman"/>
        <charset val="134"/>
      </rPr>
      <t>3G SDI LEVELA/B</t>
    </r>
    <r>
      <rPr>
        <sz val="12"/>
        <color theme="1"/>
        <rFont val="宋体"/>
        <charset val="134"/>
      </rPr>
      <t>模式切换，更好兼容</t>
    </r>
    <r>
      <rPr>
        <sz val="12"/>
        <color theme="1"/>
        <rFont val="Times New Roman"/>
        <charset val="134"/>
      </rPr>
      <t>SDI</t>
    </r>
    <r>
      <rPr>
        <sz val="12"/>
        <color theme="1"/>
        <rFont val="宋体"/>
        <charset val="134"/>
      </rPr>
      <t>接收设备；</t>
    </r>
    <r>
      <rPr>
        <sz val="12"/>
        <color theme="1"/>
        <rFont val="Times New Roman"/>
        <charset val="134"/>
      </rPr>
      <t xml:space="preserve">
10</t>
    </r>
    <r>
      <rPr>
        <sz val="12"/>
        <color theme="1"/>
        <rFont val="宋体"/>
        <charset val="134"/>
      </rPr>
      <t>、</t>
    </r>
    <r>
      <rPr>
        <sz val="12"/>
        <color theme="1"/>
        <rFont val="Times New Roman"/>
        <charset val="134"/>
      </rPr>
      <t>HDMI</t>
    </r>
    <r>
      <rPr>
        <sz val="12"/>
        <color theme="1"/>
        <rFont val="宋体"/>
        <charset val="134"/>
      </rPr>
      <t>、</t>
    </r>
    <r>
      <rPr>
        <sz val="12"/>
        <color theme="1"/>
        <rFont val="Times New Roman"/>
        <charset val="134"/>
      </rPr>
      <t>SDI</t>
    </r>
    <r>
      <rPr>
        <sz val="12"/>
        <color theme="1"/>
        <rFont val="宋体"/>
        <charset val="134"/>
      </rPr>
      <t>支持音频输出</t>
    </r>
    <r>
      <rPr>
        <sz val="12"/>
        <color theme="1"/>
        <rFont val="Times New Roman"/>
        <charset val="134"/>
      </rPr>
      <t>,</t>
    </r>
    <r>
      <rPr>
        <sz val="12"/>
        <color theme="1"/>
        <rFont val="宋体"/>
        <charset val="134"/>
      </rPr>
      <t>可将</t>
    </r>
    <r>
      <rPr>
        <sz val="12"/>
        <color theme="1"/>
        <rFont val="Times New Roman"/>
        <charset val="134"/>
      </rPr>
      <t>line in</t>
    </r>
    <r>
      <rPr>
        <sz val="12"/>
        <color theme="1"/>
        <rFont val="宋体"/>
        <charset val="134"/>
      </rPr>
      <t>端口输入的音频信号通过</t>
    </r>
    <r>
      <rPr>
        <sz val="12"/>
        <color theme="1"/>
        <rFont val="Times New Roman"/>
        <charset val="134"/>
      </rPr>
      <t>HDMI</t>
    </r>
    <r>
      <rPr>
        <sz val="12"/>
        <color theme="1"/>
        <rFont val="宋体"/>
        <charset val="134"/>
      </rPr>
      <t>、</t>
    </r>
    <r>
      <rPr>
        <sz val="12"/>
        <color theme="1"/>
        <rFont val="Times New Roman"/>
        <charset val="134"/>
      </rPr>
      <t>SDI</t>
    </r>
    <r>
      <rPr>
        <sz val="12"/>
        <color theme="1"/>
        <rFont val="宋体"/>
        <charset val="134"/>
      </rPr>
      <t>输出到接收设备；</t>
    </r>
  </si>
  <si>
    <r>
      <rPr>
        <sz val="12"/>
        <color theme="1"/>
        <rFont val="Times New Roman"/>
        <charset val="134"/>
      </rPr>
      <t>USB</t>
    </r>
    <r>
      <rPr>
        <sz val="12"/>
        <color theme="1"/>
        <rFont val="宋体"/>
        <charset val="134"/>
      </rPr>
      <t>全向阵列麦克（白色）</t>
    </r>
  </si>
  <si>
    <r>
      <rPr>
        <sz val="12"/>
        <color theme="1"/>
        <rFont val="Times New Roman"/>
        <charset val="134"/>
      </rPr>
      <t>1</t>
    </r>
    <r>
      <rPr>
        <sz val="12"/>
        <color theme="1"/>
        <rFont val="宋体"/>
        <charset val="134"/>
      </rPr>
      <t>、内置七个全向麦组成环形阵列，</t>
    </r>
    <r>
      <rPr>
        <sz val="12"/>
        <color theme="1"/>
        <rFont val="Times New Roman"/>
        <charset val="134"/>
      </rPr>
      <t>360</t>
    </r>
    <r>
      <rPr>
        <sz val="12"/>
        <color theme="1"/>
        <rFont val="宋体"/>
        <charset val="134"/>
      </rPr>
      <t>度全向拾音，环形麦克风阵列设计</t>
    </r>
    <r>
      <rPr>
        <sz val="12"/>
        <color theme="1"/>
        <rFont val="Times New Roman"/>
        <charset val="134"/>
      </rPr>
      <t>;
2</t>
    </r>
    <r>
      <rPr>
        <sz val="12"/>
        <color theme="1"/>
        <rFont val="宋体"/>
        <charset val="134"/>
      </rPr>
      <t>、</t>
    </r>
    <r>
      <rPr>
        <sz val="12"/>
        <color theme="1"/>
        <rFont val="Times New Roman"/>
        <charset val="134"/>
      </rPr>
      <t xml:space="preserve">8 </t>
    </r>
    <r>
      <rPr>
        <sz val="12"/>
        <color theme="1"/>
        <rFont val="宋体"/>
        <charset val="134"/>
      </rPr>
      <t>米远距离清晰全向拾音，语音智能跟踪，自动对准发言人；</t>
    </r>
    <r>
      <rPr>
        <sz val="12"/>
        <color theme="1"/>
        <rFont val="Times New Roman"/>
        <charset val="134"/>
      </rPr>
      <t xml:space="preserve">
3</t>
    </r>
    <r>
      <rPr>
        <sz val="12"/>
        <color theme="1"/>
        <rFont val="宋体"/>
        <charset val="134"/>
      </rPr>
      <t>、凭借盲波束形成技术，定位精准，自适应声场环境，可实现语音增强，抗干扰能力更好；</t>
    </r>
    <r>
      <rPr>
        <sz val="12"/>
        <color theme="1"/>
        <rFont val="Times New Roman"/>
        <charset val="134"/>
      </rPr>
      <t xml:space="preserve">
4</t>
    </r>
    <r>
      <rPr>
        <sz val="12"/>
        <color theme="1"/>
        <rFont val="宋体"/>
        <charset val="134"/>
      </rPr>
      <t>、内嵌多重音频算法，抑制房间内的声学混响，降低环境噪声，去除回声和啸叫，双讲无压制，提供舒适听感；</t>
    </r>
    <r>
      <rPr>
        <sz val="12"/>
        <color theme="1"/>
        <rFont val="Times New Roman"/>
        <charset val="134"/>
      </rPr>
      <t xml:space="preserve">
5</t>
    </r>
    <r>
      <rPr>
        <sz val="12"/>
        <color theme="1"/>
        <rFont val="宋体"/>
        <charset val="134"/>
      </rPr>
      <t>、配备标准</t>
    </r>
    <r>
      <rPr>
        <sz val="12"/>
        <color theme="1"/>
        <rFont val="Times New Roman"/>
        <charset val="134"/>
      </rPr>
      <t>USB2.0</t>
    </r>
    <r>
      <rPr>
        <sz val="12"/>
        <color theme="1"/>
        <rFont val="宋体"/>
        <charset val="134"/>
      </rPr>
      <t>和</t>
    </r>
    <r>
      <rPr>
        <sz val="12"/>
        <color theme="1"/>
        <rFont val="Times New Roman"/>
        <charset val="134"/>
      </rPr>
      <t>3.5mm</t>
    </r>
    <r>
      <rPr>
        <sz val="12"/>
        <color theme="1"/>
        <rFont val="宋体"/>
        <charset val="134"/>
      </rPr>
      <t>音频接口，设备即插即用，无需专业调音，安装维护便捷，满足房间内的数字和模拟音频双模应用；</t>
    </r>
    <r>
      <rPr>
        <sz val="12"/>
        <color theme="1"/>
        <rFont val="Times New Roman"/>
        <charset val="134"/>
      </rPr>
      <t xml:space="preserve">
6</t>
    </r>
    <r>
      <rPr>
        <sz val="12"/>
        <color theme="1"/>
        <rFont val="宋体"/>
        <charset val="134"/>
      </rPr>
      <t>、频率响应</t>
    </r>
    <r>
      <rPr>
        <sz val="12"/>
        <color theme="1"/>
        <rFont val="Times New Roman"/>
        <charset val="134"/>
      </rPr>
      <t>20Hz~16kHz</t>
    </r>
    <r>
      <rPr>
        <sz val="12"/>
        <color theme="1"/>
        <rFont val="宋体"/>
        <charset val="134"/>
      </rPr>
      <t>，高清宽带音频</t>
    </r>
    <r>
      <rPr>
        <sz val="12"/>
        <color theme="1"/>
        <rFont val="Times New Roman"/>
        <charset val="134"/>
      </rPr>
      <t>32K</t>
    </r>
    <r>
      <rPr>
        <sz val="12"/>
        <color theme="1"/>
        <rFont val="宋体"/>
        <charset val="134"/>
      </rPr>
      <t>采样；</t>
    </r>
    <r>
      <rPr>
        <sz val="12"/>
        <color theme="1"/>
        <rFont val="Times New Roman"/>
        <charset val="134"/>
      </rPr>
      <t xml:space="preserve">
7</t>
    </r>
    <r>
      <rPr>
        <sz val="12"/>
        <color theme="1"/>
        <rFont val="宋体"/>
        <charset val="134"/>
      </rPr>
      <t>、支持回声消除、噪声抑制、增益控制、混响抑制；</t>
    </r>
    <r>
      <rPr>
        <sz val="12"/>
        <color theme="1"/>
        <rFont val="Times New Roman"/>
        <charset val="134"/>
      </rPr>
      <t xml:space="preserve">
8</t>
    </r>
    <r>
      <rPr>
        <sz val="12"/>
        <color theme="1"/>
        <rFont val="宋体"/>
        <charset val="134"/>
      </rPr>
      <t>、一路</t>
    </r>
    <r>
      <rPr>
        <sz val="12"/>
        <color theme="1"/>
        <rFont val="Times New Roman"/>
        <charset val="134"/>
      </rPr>
      <t>3.5mm</t>
    </r>
    <r>
      <rPr>
        <sz val="12"/>
        <color theme="1"/>
        <rFont val="宋体"/>
        <charset val="134"/>
      </rPr>
      <t>音频输入，一路</t>
    </r>
    <r>
      <rPr>
        <sz val="12"/>
        <color theme="1"/>
        <rFont val="Times New Roman"/>
        <charset val="134"/>
      </rPr>
      <t>3.5mm</t>
    </r>
    <r>
      <rPr>
        <sz val="12"/>
        <color theme="1"/>
        <rFont val="宋体"/>
        <charset val="134"/>
      </rPr>
      <t>音频输出，</t>
    </r>
    <r>
      <rPr>
        <sz val="12"/>
        <color theme="1"/>
        <rFont val="Times New Roman"/>
        <charset val="134"/>
      </rPr>
      <t>1</t>
    </r>
    <r>
      <rPr>
        <sz val="12"/>
        <color theme="1"/>
        <rFont val="宋体"/>
        <charset val="134"/>
      </rPr>
      <t>路</t>
    </r>
    <r>
      <rPr>
        <sz val="12"/>
        <color theme="1"/>
        <rFont val="Times New Roman"/>
        <charset val="134"/>
      </rPr>
      <t>USB</t>
    </r>
    <r>
      <rPr>
        <sz val="12"/>
        <color theme="1"/>
        <rFont val="宋体"/>
        <charset val="134"/>
      </rPr>
      <t>接口；</t>
    </r>
    <r>
      <rPr>
        <sz val="12"/>
        <color theme="1"/>
        <rFont val="Times New Roman"/>
        <charset val="134"/>
      </rPr>
      <t xml:space="preserve">
9</t>
    </r>
    <r>
      <rPr>
        <sz val="12"/>
        <color theme="1"/>
        <rFont val="宋体"/>
        <charset val="134"/>
      </rPr>
      <t>、</t>
    </r>
    <r>
      <rPr>
        <sz val="12"/>
        <color theme="1"/>
        <rFont val="Times New Roman"/>
        <charset val="134"/>
      </rPr>
      <t>USB</t>
    </r>
    <r>
      <rPr>
        <sz val="12"/>
        <color theme="1"/>
        <rFont val="宋体"/>
        <charset val="134"/>
      </rPr>
      <t>接口支持</t>
    </r>
    <r>
      <rPr>
        <sz val="12"/>
        <color theme="1"/>
        <rFont val="Times New Roman"/>
        <charset val="134"/>
      </rPr>
      <t>UAC1.0</t>
    </r>
    <r>
      <rPr>
        <sz val="12"/>
        <color theme="1"/>
        <rFont val="宋体"/>
        <charset val="134"/>
      </rPr>
      <t>协议，支持连接</t>
    </r>
    <r>
      <rPr>
        <sz val="12"/>
        <color theme="1"/>
        <rFont val="Times New Roman"/>
        <charset val="134"/>
      </rPr>
      <t>PC</t>
    </r>
    <r>
      <rPr>
        <sz val="12"/>
        <color theme="1"/>
        <rFont val="宋体"/>
        <charset val="134"/>
      </rPr>
      <t>电脑输出声音，实现音频数据通信，软件升级和参数配置，同时支持通过</t>
    </r>
    <r>
      <rPr>
        <sz val="12"/>
        <color theme="1"/>
        <rFont val="Times New Roman"/>
        <charset val="134"/>
      </rPr>
      <t>USB DC 5V</t>
    </r>
    <r>
      <rPr>
        <sz val="12"/>
        <color theme="1"/>
        <rFont val="宋体"/>
        <charset val="134"/>
      </rPr>
      <t>给麦克供电；</t>
    </r>
  </si>
  <si>
    <t>主显示系统</t>
  </si>
  <si>
    <r>
      <rPr>
        <sz val="12"/>
        <color theme="1"/>
        <rFont val="Times New Roman"/>
        <charset val="134"/>
      </rPr>
      <t xml:space="preserve"> </t>
    </r>
    <r>
      <rPr>
        <sz val="12"/>
        <color theme="1"/>
        <rFont val="宋体"/>
        <charset val="134"/>
      </rPr>
      <t>★点间距＜</t>
    </r>
    <r>
      <rPr>
        <sz val="12"/>
        <color theme="1"/>
        <rFont val="Times New Roman"/>
        <charset val="134"/>
      </rPr>
      <t>1.58mm</t>
    </r>
    <r>
      <rPr>
        <sz val="12"/>
        <color theme="1"/>
        <rFont val="宋体"/>
        <charset val="134"/>
      </rPr>
      <t>（提供具有</t>
    </r>
    <r>
      <rPr>
        <sz val="12"/>
        <color theme="1"/>
        <rFont val="Times New Roman"/>
        <charset val="134"/>
      </rPr>
      <t>CMA</t>
    </r>
    <r>
      <rPr>
        <sz val="12"/>
        <color theme="1"/>
        <rFont val="宋体"/>
        <charset val="134"/>
      </rPr>
      <t>、</t>
    </r>
    <r>
      <rPr>
        <sz val="12"/>
        <color theme="1"/>
        <rFont val="Times New Roman"/>
        <charset val="134"/>
      </rPr>
      <t>ilAC-MRA</t>
    </r>
    <r>
      <rPr>
        <sz val="12"/>
        <color theme="1"/>
        <rFont val="宋体"/>
        <charset val="134"/>
      </rPr>
      <t>及</t>
    </r>
    <r>
      <rPr>
        <sz val="12"/>
        <color theme="1"/>
        <rFont val="Times New Roman"/>
        <charset val="134"/>
      </rPr>
      <t>CNAS</t>
    </r>
    <r>
      <rPr>
        <sz val="12"/>
        <color theme="1"/>
        <rFont val="宋体"/>
        <charset val="134"/>
      </rPr>
      <t>认证的权威第三方检测报告复印件，并加盖原厂公章）；</t>
    </r>
    <r>
      <rPr>
        <sz val="12"/>
        <color theme="1"/>
        <rFont val="Times New Roman"/>
        <charset val="134"/>
      </rPr>
      <t xml:space="preserve">                                                                                                                                                  
</t>
    </r>
    <r>
      <rPr>
        <sz val="12"/>
        <color theme="1"/>
        <rFont val="宋体"/>
        <charset val="134"/>
      </rPr>
      <t>显示面积：</t>
    </r>
    <r>
      <rPr>
        <sz val="12"/>
        <color theme="1"/>
        <rFont val="Times New Roman"/>
        <charset val="134"/>
      </rPr>
      <t xml:space="preserve">6.1m×1.715m=10.46m²
</t>
    </r>
    <r>
      <rPr>
        <sz val="12"/>
        <color theme="1"/>
        <rFont val="宋体"/>
        <charset val="134"/>
      </rPr>
      <t>封装方式：</t>
    </r>
    <r>
      <rPr>
        <sz val="12"/>
        <color theme="1"/>
        <rFont val="Times New Roman"/>
        <charset val="134"/>
      </rPr>
      <t xml:space="preserve">SMD1010
</t>
    </r>
    <r>
      <rPr>
        <sz val="12"/>
        <color theme="1"/>
        <rFont val="宋体"/>
        <charset val="134"/>
      </rPr>
      <t>箱体尺寸：</t>
    </r>
    <r>
      <rPr>
        <sz val="12"/>
        <color theme="1"/>
        <rFont val="Times New Roman"/>
        <charset val="134"/>
      </rPr>
      <t xml:space="preserve">W610mm×H343mm
</t>
    </r>
    <r>
      <rPr>
        <sz val="12"/>
        <color theme="1"/>
        <rFont val="宋体"/>
        <charset val="134"/>
      </rPr>
      <t>箱体分辨率：</t>
    </r>
    <r>
      <rPr>
        <sz val="12"/>
        <color theme="1"/>
        <rFont val="Times New Roman"/>
        <charset val="134"/>
      </rPr>
      <t xml:space="preserve">384dots x216dots
</t>
    </r>
    <r>
      <rPr>
        <sz val="12"/>
        <color theme="1"/>
        <rFont val="宋体"/>
        <charset val="134"/>
      </rPr>
      <t>箱体数量：</t>
    </r>
    <r>
      <rPr>
        <sz val="12"/>
        <color theme="1"/>
        <rFont val="Times New Roman"/>
        <charset val="134"/>
      </rPr>
      <t>10×5=50</t>
    </r>
    <r>
      <rPr>
        <sz val="12"/>
        <color theme="1"/>
        <rFont val="宋体"/>
        <charset val="134"/>
      </rPr>
      <t>个</t>
    </r>
    <r>
      <rPr>
        <sz val="12"/>
        <color theme="1"/>
        <rFont val="Times New Roman"/>
        <charset val="134"/>
      </rPr>
      <t xml:space="preserve">
</t>
    </r>
    <r>
      <rPr>
        <sz val="12"/>
        <color theme="1"/>
        <rFont val="宋体"/>
        <charset val="134"/>
      </rPr>
      <t>屏体分辨率：</t>
    </r>
    <r>
      <rPr>
        <sz val="12"/>
        <color theme="1"/>
        <rFont val="Times New Roman"/>
        <charset val="134"/>
      </rPr>
      <t xml:space="preserve">3840*1080                                                                                  
</t>
    </r>
    <r>
      <rPr>
        <sz val="12"/>
        <color theme="1"/>
        <rFont val="宋体"/>
        <charset val="134"/>
      </rPr>
      <t>维护方式：完全前维护，模组、电源、接收卡可全部正面维护更换</t>
    </r>
    <r>
      <rPr>
        <sz val="12"/>
        <color theme="1"/>
        <rFont val="Times New Roman"/>
        <charset val="134"/>
      </rPr>
      <t xml:space="preserve">
</t>
    </r>
    <r>
      <rPr>
        <sz val="12"/>
        <color theme="1"/>
        <rFont val="宋体"/>
        <charset val="134"/>
      </rPr>
      <t>所投屏体须通过</t>
    </r>
    <r>
      <rPr>
        <sz val="12"/>
        <color theme="1"/>
        <rFont val="Times New Roman"/>
        <charset val="134"/>
      </rPr>
      <t>CCC</t>
    </r>
    <r>
      <rPr>
        <sz val="12"/>
        <color theme="1"/>
        <rFont val="宋体"/>
        <charset val="134"/>
      </rPr>
      <t>强制认证，不接受</t>
    </r>
    <r>
      <rPr>
        <sz val="12"/>
        <color theme="1"/>
        <rFont val="Times New Roman"/>
        <charset val="134"/>
      </rPr>
      <t>OEM</t>
    </r>
    <r>
      <rPr>
        <sz val="12"/>
        <color theme="1"/>
        <rFont val="宋体"/>
        <charset val="134"/>
      </rPr>
      <t>产品，要求</t>
    </r>
    <r>
      <rPr>
        <sz val="12"/>
        <color theme="1"/>
        <rFont val="Times New Roman"/>
        <charset val="134"/>
      </rPr>
      <t>3c</t>
    </r>
    <r>
      <rPr>
        <sz val="12"/>
        <color theme="1"/>
        <rFont val="宋体"/>
        <charset val="134"/>
      </rPr>
      <t>证书中申请人、制造商、生产企业三者名称须一致或为同一集团、法人企业，并提供证书复印件加盖原厂公章。</t>
    </r>
  </si>
  <si>
    <t>m²</t>
  </si>
  <si>
    <r>
      <rPr>
        <sz val="12"/>
        <color theme="1"/>
        <rFont val="Times New Roman"/>
        <charset val="134"/>
      </rPr>
      <t>4K</t>
    </r>
    <r>
      <rPr>
        <sz val="12"/>
        <color theme="1"/>
        <rFont val="宋体"/>
        <charset val="134"/>
      </rPr>
      <t>播控电脑</t>
    </r>
  </si>
  <si>
    <r>
      <rPr>
        <sz val="12"/>
        <color theme="1"/>
        <rFont val="宋体"/>
        <charset val="134"/>
      </rPr>
      <t>主机</t>
    </r>
    <r>
      <rPr>
        <sz val="12"/>
        <color theme="1"/>
        <rFont val="Times New Roman"/>
        <charset val="134"/>
      </rPr>
      <t>+4K</t>
    </r>
    <r>
      <rPr>
        <sz val="12"/>
        <color theme="1"/>
        <rFont val="宋体"/>
        <charset val="134"/>
      </rPr>
      <t>显示器</t>
    </r>
    <r>
      <rPr>
        <sz val="12"/>
        <color theme="1"/>
        <rFont val="Times New Roman"/>
        <charset val="134"/>
      </rPr>
      <t>+</t>
    </r>
    <r>
      <rPr>
        <sz val="12"/>
        <color theme="1"/>
        <rFont val="宋体"/>
        <charset val="134"/>
      </rPr>
      <t>键鼠</t>
    </r>
  </si>
  <si>
    <t>二合一视频处理主控</t>
  </si>
  <si>
    <r>
      <rPr>
        <sz val="12"/>
        <color theme="1"/>
        <rFont val="宋体"/>
        <charset val="134"/>
      </rPr>
      <t>视频输出最大带载高达</t>
    </r>
    <r>
      <rPr>
        <sz val="12"/>
        <color theme="1"/>
        <rFont val="Times New Roman"/>
        <charset val="134"/>
      </rPr>
      <t xml:space="preserve"> 650 </t>
    </r>
    <r>
      <rPr>
        <sz val="12"/>
        <color theme="1"/>
        <rFont val="宋体"/>
        <charset val="134"/>
      </rPr>
      <t>万像素（单台设备输出最大宽</t>
    </r>
    <r>
      <rPr>
        <sz val="12"/>
        <color theme="1"/>
        <rFont val="Times New Roman"/>
        <charset val="134"/>
      </rPr>
      <t xml:space="preserve"> </t>
    </r>
    <r>
      <rPr>
        <sz val="12"/>
        <color theme="1"/>
        <rFont val="宋体"/>
        <charset val="134"/>
      </rPr>
      <t>度</t>
    </r>
    <r>
      <rPr>
        <sz val="12"/>
        <color theme="1"/>
        <rFont val="Times New Roman"/>
        <charset val="134"/>
      </rPr>
      <t xml:space="preserve"> 10240</t>
    </r>
    <r>
      <rPr>
        <sz val="12"/>
        <color theme="1"/>
        <rFont val="宋体"/>
        <charset val="134"/>
      </rPr>
      <t>，高度</t>
    </r>
    <r>
      <rPr>
        <sz val="12"/>
        <color theme="1"/>
        <rFont val="Times New Roman"/>
        <charset val="134"/>
      </rPr>
      <t xml:space="preserve"> 8192</t>
    </r>
    <r>
      <rPr>
        <sz val="12"/>
        <color theme="1"/>
        <rFont val="宋体"/>
        <charset val="134"/>
      </rPr>
      <t>），</t>
    </r>
    <r>
      <rPr>
        <sz val="12"/>
        <color theme="1"/>
        <rFont val="Times New Roman"/>
        <charset val="134"/>
      </rPr>
      <t xml:space="preserve">10 </t>
    </r>
    <r>
      <rPr>
        <sz val="12"/>
        <color theme="1"/>
        <rFont val="宋体"/>
        <charset val="134"/>
      </rPr>
      <t>路千兆网口</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支持</t>
    </r>
    <r>
      <rPr>
        <sz val="12"/>
        <color theme="1"/>
        <rFont val="Times New Roman"/>
        <charset val="134"/>
      </rPr>
      <t xml:space="preserve"> 2 × HDMI 1.4 </t>
    </r>
    <r>
      <rPr>
        <sz val="12"/>
        <color theme="1"/>
        <rFont val="宋体"/>
        <charset val="134"/>
      </rPr>
      <t>，</t>
    </r>
    <r>
      <rPr>
        <sz val="12"/>
        <color theme="1"/>
        <rFont val="Times New Roman"/>
        <charset val="134"/>
      </rPr>
      <t>1 × DVI ,1 × 3G-SDI</t>
    </r>
    <r>
      <rPr>
        <sz val="12"/>
        <color theme="1"/>
        <rFont val="宋体"/>
        <charset val="134"/>
      </rPr>
      <t>（</t>
    </r>
    <r>
      <rPr>
        <sz val="12"/>
        <color theme="1"/>
        <rFont val="Times New Roman"/>
        <charset val="134"/>
      </rPr>
      <t>IN+LOOP</t>
    </r>
    <r>
      <rPr>
        <sz val="12"/>
        <color theme="1"/>
        <rFont val="宋体"/>
        <charset val="134"/>
      </rPr>
      <t>）</t>
    </r>
    <r>
      <rPr>
        <sz val="12"/>
        <color theme="1"/>
        <rFont val="Times New Roman"/>
        <charset val="134"/>
      </rPr>
      <t xml:space="preserve"> ,1 × 3.5mm </t>
    </r>
    <r>
      <rPr>
        <sz val="12"/>
        <color theme="1"/>
        <rFont val="宋体"/>
        <charset val="134"/>
      </rPr>
      <t>音频输入接口</t>
    </r>
    <r>
      <rPr>
        <sz val="12"/>
        <color theme="1"/>
        <rFont val="Times New Roman"/>
        <charset val="134"/>
      </rPr>
      <t xml:space="preserve"> 
</t>
    </r>
    <r>
      <rPr>
        <sz val="12"/>
        <color theme="1"/>
        <rFont val="宋体"/>
        <charset val="134"/>
      </rPr>
      <t>支持</t>
    </r>
    <r>
      <rPr>
        <sz val="12"/>
        <color theme="1"/>
        <rFont val="Times New Roman"/>
        <charset val="134"/>
      </rPr>
      <t xml:space="preserve"> 3 </t>
    </r>
    <r>
      <rPr>
        <sz val="12"/>
        <color theme="1"/>
        <rFont val="宋体"/>
        <charset val="134"/>
      </rPr>
      <t>个窗口。</t>
    </r>
  </si>
  <si>
    <t>配电柜</t>
  </si>
  <si>
    <r>
      <rPr>
        <sz val="12"/>
        <color theme="1"/>
        <rFont val="Times New Roman"/>
        <charset val="134"/>
      </rPr>
      <t>PLC</t>
    </r>
    <r>
      <rPr>
        <sz val="12"/>
        <color theme="1"/>
        <rFont val="宋体"/>
        <charset val="134"/>
      </rPr>
      <t>智能配电柜</t>
    </r>
  </si>
  <si>
    <t>壁挂电视</t>
  </si>
  <si>
    <r>
      <rPr>
        <sz val="12"/>
        <color theme="1"/>
        <rFont val="Times New Roman"/>
        <charset val="134"/>
      </rPr>
      <t>HDR</t>
    </r>
    <r>
      <rPr>
        <sz val="12"/>
        <color theme="1"/>
        <rFont val="宋体"/>
        <charset val="134"/>
      </rPr>
      <t>显示支持</t>
    </r>
    <r>
      <rPr>
        <sz val="12"/>
        <color theme="1"/>
        <rFont val="Times New Roman"/>
        <charset val="134"/>
      </rPr>
      <t>HDR
VRR</t>
    </r>
    <r>
      <rPr>
        <sz val="12"/>
        <color theme="1"/>
        <rFont val="宋体"/>
        <charset val="134"/>
      </rPr>
      <t>可变刷新率不支持</t>
    </r>
    <r>
      <rPr>
        <sz val="12"/>
        <color theme="1"/>
        <rFont val="Times New Roman"/>
        <charset val="134"/>
      </rPr>
      <t>VRR</t>
    </r>
    <r>
      <rPr>
        <sz val="12"/>
        <color theme="1"/>
        <rFont val="宋体"/>
        <charset val="134"/>
      </rPr>
      <t>可变刷新率</t>
    </r>
    <r>
      <rPr>
        <sz val="12"/>
        <color theme="1"/>
        <rFont val="Times New Roman"/>
        <charset val="134"/>
      </rPr>
      <t xml:space="preserve">
</t>
    </r>
    <r>
      <rPr>
        <sz val="12"/>
        <color theme="1"/>
        <rFont val="宋体"/>
        <charset val="134"/>
      </rPr>
      <t>屏幕比例</t>
    </r>
    <r>
      <rPr>
        <sz val="12"/>
        <color theme="1"/>
        <rFont val="Times New Roman"/>
        <charset val="134"/>
      </rPr>
      <t xml:space="preserve">16:9
</t>
    </r>
    <r>
      <rPr>
        <sz val="12"/>
        <color theme="1"/>
        <rFont val="宋体"/>
        <charset val="134"/>
      </rPr>
      <t>支持格式（高清）</t>
    </r>
    <r>
      <rPr>
        <sz val="12"/>
        <color theme="1"/>
        <rFont val="Times New Roman"/>
        <charset val="134"/>
      </rPr>
      <t xml:space="preserve">2160p
</t>
    </r>
    <r>
      <rPr>
        <sz val="12"/>
        <color theme="1"/>
        <rFont val="宋体"/>
        <charset val="134"/>
      </rPr>
      <t>刷屏率</t>
    </r>
    <r>
      <rPr>
        <sz val="12"/>
        <color theme="1"/>
        <rFont val="Times New Roman"/>
        <charset val="134"/>
      </rPr>
      <t xml:space="preserve">60Hz
</t>
    </r>
    <r>
      <rPr>
        <sz val="12"/>
        <color theme="1"/>
        <rFont val="宋体"/>
        <charset val="134"/>
      </rPr>
      <t>对比度</t>
    </r>
    <r>
      <rPr>
        <sz val="12"/>
        <color theme="1"/>
        <rFont val="Times New Roman"/>
        <charset val="134"/>
      </rPr>
      <t>5000</t>
    </r>
    <r>
      <rPr>
        <sz val="12"/>
        <color theme="1"/>
        <rFont val="宋体"/>
        <charset val="134"/>
      </rPr>
      <t>：</t>
    </r>
    <r>
      <rPr>
        <sz val="12"/>
        <color theme="1"/>
        <rFont val="Times New Roman"/>
        <charset val="134"/>
      </rPr>
      <t xml:space="preserve">1
</t>
    </r>
    <r>
      <rPr>
        <sz val="12"/>
        <color theme="1"/>
        <rFont val="宋体"/>
        <charset val="134"/>
      </rPr>
      <t>屏幕分辨率超高清</t>
    </r>
    <r>
      <rPr>
        <sz val="12"/>
        <color theme="1"/>
        <rFont val="Times New Roman"/>
        <charset val="134"/>
      </rPr>
      <t xml:space="preserve">4K
</t>
    </r>
    <r>
      <rPr>
        <sz val="12"/>
        <color theme="1"/>
        <rFont val="宋体"/>
        <charset val="134"/>
      </rPr>
      <t>色域标准</t>
    </r>
    <r>
      <rPr>
        <sz val="12"/>
        <color theme="1"/>
        <rFont val="Times New Roman"/>
        <charset val="134"/>
      </rPr>
      <t xml:space="preserve">NTSC
</t>
    </r>
    <r>
      <rPr>
        <sz val="12"/>
        <color theme="1"/>
        <rFont val="宋体"/>
        <charset val="134"/>
      </rPr>
      <t>色域值不小于</t>
    </r>
    <r>
      <rPr>
        <sz val="12"/>
        <color theme="1"/>
        <rFont val="Times New Roman"/>
        <charset val="134"/>
      </rPr>
      <t xml:space="preserve">72%
</t>
    </r>
    <r>
      <rPr>
        <sz val="12"/>
        <color theme="1"/>
        <rFont val="宋体"/>
        <charset val="134"/>
      </rPr>
      <t>屏幕尺寸不小于</t>
    </r>
    <r>
      <rPr>
        <sz val="12"/>
        <color theme="1"/>
        <rFont val="Times New Roman"/>
        <charset val="134"/>
      </rPr>
      <t>65</t>
    </r>
    <r>
      <rPr>
        <sz val="12"/>
        <color theme="1"/>
        <rFont val="宋体"/>
        <charset val="134"/>
      </rPr>
      <t>英寸</t>
    </r>
    <r>
      <rPr>
        <sz val="12"/>
        <color theme="1"/>
        <rFont val="Times New Roman"/>
        <charset val="134"/>
      </rPr>
      <t xml:space="preserve">
</t>
    </r>
    <r>
      <rPr>
        <sz val="12"/>
        <color theme="1"/>
        <rFont val="宋体"/>
        <charset val="134"/>
      </rPr>
      <t>安装方式：壁挂</t>
    </r>
  </si>
  <si>
    <r>
      <rPr>
        <sz val="12"/>
        <color theme="1"/>
        <rFont val="Times New Roman"/>
        <charset val="134"/>
      </rPr>
      <t>LED</t>
    </r>
    <r>
      <rPr>
        <sz val="12"/>
        <color theme="1"/>
        <rFont val="宋体"/>
        <charset val="134"/>
      </rPr>
      <t>显示屏结构</t>
    </r>
  </si>
  <si>
    <t>钢结构，采用专用钢结构支架，拼接效果好，安装简单，美观轻巧。</t>
  </si>
  <si>
    <t>发言系统</t>
  </si>
  <si>
    <t>双通道无线手持话筒</t>
  </si>
  <si>
    <r>
      <rPr>
        <sz val="12"/>
        <color theme="1"/>
        <rFont val="Times New Roman"/>
        <charset val="134"/>
      </rPr>
      <t xml:space="preserve">1. </t>
    </r>
    <r>
      <rPr>
        <sz val="12"/>
        <color theme="1"/>
        <rFont val="宋体"/>
        <charset val="134"/>
      </rPr>
      <t>双通道</t>
    </r>
    <r>
      <rPr>
        <sz val="12"/>
        <color theme="1"/>
        <rFont val="Times New Roman"/>
        <charset val="134"/>
      </rPr>
      <t>UHF</t>
    </r>
    <r>
      <rPr>
        <sz val="12"/>
        <color theme="1"/>
        <rFont val="宋体"/>
        <charset val="134"/>
      </rPr>
      <t>超高频真分集无线系统</t>
    </r>
    <r>
      <rPr>
        <sz val="12"/>
        <color theme="1"/>
        <rFont val="Times New Roman"/>
        <charset val="134"/>
      </rPr>
      <t xml:space="preserve">
2. </t>
    </r>
    <r>
      <rPr>
        <sz val="12"/>
        <color theme="1"/>
        <rFont val="宋体"/>
        <charset val="134"/>
      </rPr>
      <t>真分集天线支持根据信号强度自动切换，大幅度降低断频概率</t>
    </r>
    <r>
      <rPr>
        <sz val="12"/>
        <color theme="1"/>
        <rFont val="Times New Roman"/>
        <charset val="134"/>
      </rPr>
      <t xml:space="preserve">
3. </t>
    </r>
    <r>
      <rPr>
        <sz val="12"/>
        <color theme="1"/>
        <rFont val="宋体"/>
        <charset val="134"/>
      </rPr>
      <t>极速红外对频方式</t>
    </r>
    <r>
      <rPr>
        <sz val="12"/>
        <color theme="1"/>
        <rFont val="Times New Roman"/>
        <charset val="134"/>
      </rPr>
      <t xml:space="preserve">
4. </t>
    </r>
    <r>
      <rPr>
        <sz val="12"/>
        <color theme="1"/>
        <rFont val="宋体"/>
        <charset val="134"/>
      </rPr>
      <t>可调信道数</t>
    </r>
    <r>
      <rPr>
        <sz val="12"/>
        <color theme="1"/>
        <rFont val="Times New Roman"/>
        <charset val="134"/>
      </rPr>
      <t xml:space="preserve"> 100
5. </t>
    </r>
    <r>
      <rPr>
        <sz val="12"/>
        <color theme="1"/>
        <rFont val="宋体"/>
        <charset val="134"/>
      </rPr>
      <t>振荡方式</t>
    </r>
    <r>
      <rPr>
        <sz val="12"/>
        <color theme="1"/>
        <rFont val="Times New Roman"/>
        <charset val="134"/>
      </rPr>
      <t xml:space="preserve"> PLL</t>
    </r>
    <r>
      <rPr>
        <sz val="12"/>
        <color theme="1"/>
        <rFont val="宋体"/>
        <charset val="134"/>
      </rPr>
      <t>高精度锁相环技术</t>
    </r>
    <r>
      <rPr>
        <sz val="12"/>
        <color theme="1"/>
        <rFont val="Times New Roman"/>
        <charset val="134"/>
      </rPr>
      <t xml:space="preserve">
6. </t>
    </r>
    <r>
      <rPr>
        <sz val="12"/>
        <color theme="1"/>
        <rFont val="宋体"/>
        <charset val="134"/>
      </rPr>
      <t>频率稳定度</t>
    </r>
    <r>
      <rPr>
        <sz val="12"/>
        <color theme="1"/>
        <rFont val="Times New Roman"/>
        <charset val="134"/>
      </rPr>
      <t xml:space="preserve">&lt;±3ppm
7. </t>
    </r>
    <r>
      <rPr>
        <sz val="12"/>
        <color theme="1"/>
        <rFont val="宋体"/>
        <charset val="134"/>
      </rPr>
      <t>接收方式</t>
    </r>
    <r>
      <rPr>
        <sz val="12"/>
        <color theme="1"/>
        <rFont val="Times New Roman"/>
        <charset val="134"/>
      </rPr>
      <t xml:space="preserve"> </t>
    </r>
    <r>
      <rPr>
        <sz val="12"/>
        <color theme="1"/>
        <rFont val="宋体"/>
        <charset val="134"/>
      </rPr>
      <t>超外差</t>
    </r>
    <r>
      <rPr>
        <sz val="12"/>
        <color theme="1"/>
        <rFont val="Times New Roman"/>
        <charset val="134"/>
      </rPr>
      <t xml:space="preserve">
8.</t>
    </r>
    <r>
      <rPr>
        <sz val="12"/>
        <color theme="1"/>
        <rFont val="宋体"/>
        <charset val="134"/>
      </rPr>
      <t>接收机显示屏可显示</t>
    </r>
    <r>
      <rPr>
        <sz val="12"/>
        <color theme="1"/>
        <rFont val="Times New Roman"/>
        <charset val="134"/>
      </rPr>
      <t>RF</t>
    </r>
    <r>
      <rPr>
        <sz val="12"/>
        <color theme="1"/>
        <rFont val="宋体"/>
        <charset val="134"/>
      </rPr>
      <t>信号强度、</t>
    </r>
    <r>
      <rPr>
        <sz val="12"/>
        <color theme="1"/>
        <rFont val="Times New Roman"/>
        <charset val="134"/>
      </rPr>
      <t>AF</t>
    </r>
    <r>
      <rPr>
        <sz val="12"/>
        <color theme="1"/>
        <rFont val="宋体"/>
        <charset val="134"/>
      </rPr>
      <t>音频信号强度、当前使用的频率通道及频率、</t>
    </r>
    <r>
      <rPr>
        <sz val="12"/>
        <color theme="1"/>
        <rFont val="Times New Roman"/>
        <charset val="134"/>
      </rPr>
      <t>SQL</t>
    </r>
    <r>
      <rPr>
        <sz val="12"/>
        <color theme="1"/>
        <rFont val="宋体"/>
        <charset val="134"/>
      </rPr>
      <t>静噪阀值、当前话筒电量，发射功率调节等参数</t>
    </r>
    <r>
      <rPr>
        <sz val="12"/>
        <color theme="1"/>
        <rFont val="Times New Roman"/>
        <charset val="134"/>
      </rPr>
      <t xml:space="preserve">
9. </t>
    </r>
    <r>
      <rPr>
        <sz val="12"/>
        <color theme="1"/>
        <rFont val="宋体"/>
        <charset val="134"/>
      </rPr>
      <t>配备</t>
    </r>
    <r>
      <rPr>
        <sz val="12"/>
        <color theme="1"/>
        <rFont val="Times New Roman"/>
        <charset val="134"/>
      </rPr>
      <t>2</t>
    </r>
    <r>
      <rPr>
        <sz val="12"/>
        <color theme="1"/>
        <rFont val="宋体"/>
        <charset val="134"/>
      </rPr>
      <t>支超心形动圈手持话筒</t>
    </r>
    <r>
      <rPr>
        <sz val="12"/>
        <color theme="1"/>
        <rFont val="Times New Roman"/>
        <charset val="134"/>
      </rPr>
      <t xml:space="preserve">
10. </t>
    </r>
    <r>
      <rPr>
        <sz val="12"/>
        <color theme="1"/>
        <rFont val="宋体"/>
        <charset val="134"/>
      </rPr>
      <t>发射机显示屏可显示</t>
    </r>
    <r>
      <rPr>
        <sz val="12"/>
        <color theme="1"/>
        <rFont val="Times New Roman"/>
        <charset val="134"/>
      </rPr>
      <t>RF</t>
    </r>
    <r>
      <rPr>
        <sz val="12"/>
        <color theme="1"/>
        <rFont val="宋体"/>
        <charset val="134"/>
      </rPr>
      <t>信号强度、电池电量、当前使用的频率通道、静音状态等参数</t>
    </r>
  </si>
  <si>
    <t>四通道天线分配器</t>
  </si>
  <si>
    <r>
      <rPr>
        <sz val="12"/>
        <color theme="1"/>
        <rFont val="Times New Roman"/>
        <charset val="134"/>
      </rPr>
      <t>1.</t>
    </r>
    <r>
      <rPr>
        <sz val="12"/>
        <color theme="1"/>
        <rFont val="宋体"/>
        <charset val="134"/>
      </rPr>
      <t>高信号分离度，提高天线信噪比</t>
    </r>
    <r>
      <rPr>
        <sz val="12"/>
        <color theme="1"/>
        <rFont val="Times New Roman"/>
        <charset val="134"/>
      </rPr>
      <t xml:space="preserve">
2.</t>
    </r>
    <r>
      <rPr>
        <sz val="12"/>
        <color theme="1"/>
        <rFont val="宋体"/>
        <charset val="134"/>
      </rPr>
      <t>支持</t>
    </r>
    <r>
      <rPr>
        <sz val="12"/>
        <color theme="1"/>
        <rFont val="Times New Roman"/>
        <charset val="134"/>
      </rPr>
      <t>4</t>
    </r>
    <r>
      <rPr>
        <sz val="12"/>
        <color theme="1"/>
        <rFont val="宋体"/>
        <charset val="134"/>
      </rPr>
      <t>路无线接收机，</t>
    </r>
    <r>
      <rPr>
        <sz val="12"/>
        <color theme="1"/>
        <rFont val="Times New Roman"/>
        <charset val="134"/>
      </rPr>
      <t>8</t>
    </r>
    <r>
      <rPr>
        <sz val="12"/>
        <color theme="1"/>
        <rFont val="宋体"/>
        <charset val="134"/>
      </rPr>
      <t>个</t>
    </r>
    <r>
      <rPr>
        <sz val="12"/>
        <color theme="1"/>
        <rFont val="Times New Roman"/>
        <charset val="134"/>
      </rPr>
      <t>BNC</t>
    </r>
    <r>
      <rPr>
        <sz val="12"/>
        <color theme="1"/>
        <rFont val="宋体"/>
        <charset val="134"/>
      </rPr>
      <t>接口</t>
    </r>
    <r>
      <rPr>
        <sz val="12"/>
        <color theme="1"/>
        <rFont val="Times New Roman"/>
        <charset val="134"/>
      </rPr>
      <t xml:space="preserve">
3.</t>
    </r>
    <r>
      <rPr>
        <sz val="12"/>
        <color theme="1"/>
        <rFont val="宋体"/>
        <charset val="134"/>
      </rPr>
      <t>内置</t>
    </r>
    <r>
      <rPr>
        <sz val="12"/>
        <color theme="1"/>
        <rFont val="Times New Roman"/>
        <charset val="134"/>
      </rPr>
      <t>4</t>
    </r>
    <r>
      <rPr>
        <sz val="12"/>
        <color theme="1"/>
        <rFont val="宋体"/>
        <charset val="134"/>
      </rPr>
      <t>通道电源分配器，可直接对接收机</t>
    </r>
    <r>
      <rPr>
        <sz val="12"/>
        <color theme="1"/>
        <rFont val="Times New Roman"/>
        <charset val="134"/>
      </rPr>
      <t>DC</t>
    </r>
    <r>
      <rPr>
        <sz val="12"/>
        <color theme="1"/>
        <rFont val="宋体"/>
        <charset val="134"/>
      </rPr>
      <t>供电</t>
    </r>
    <r>
      <rPr>
        <sz val="12"/>
        <color theme="1"/>
        <rFont val="Times New Roman"/>
        <charset val="134"/>
      </rPr>
      <t xml:space="preserve">
4.</t>
    </r>
    <r>
      <rPr>
        <sz val="12"/>
        <color theme="1"/>
        <rFont val="宋体"/>
        <charset val="134"/>
      </rPr>
      <t>频率范围：</t>
    </r>
    <r>
      <rPr>
        <sz val="12"/>
        <color theme="1"/>
        <rFont val="Times New Roman"/>
        <charset val="134"/>
      </rPr>
      <t>450 ~ 950MHz
5.</t>
    </r>
    <r>
      <rPr>
        <sz val="12"/>
        <color theme="1"/>
        <rFont val="宋体"/>
        <charset val="134"/>
      </rPr>
      <t>带宽：</t>
    </r>
    <r>
      <rPr>
        <sz val="12"/>
        <color theme="1"/>
        <rFont val="Times New Roman"/>
        <charset val="134"/>
      </rPr>
      <t>500MHz
6.</t>
    </r>
    <r>
      <rPr>
        <sz val="12"/>
        <color theme="1"/>
        <rFont val="宋体"/>
        <charset val="134"/>
      </rPr>
      <t>增益：</t>
    </r>
    <r>
      <rPr>
        <sz val="12"/>
        <color theme="1"/>
        <rFont val="Times New Roman"/>
        <charset val="134"/>
      </rPr>
      <t>+3dB(450-900MHz) ,0dB(900-950MHz)</t>
    </r>
  </si>
  <si>
    <t>有源数字增益定向天线</t>
  </si>
  <si>
    <r>
      <rPr>
        <sz val="12"/>
        <color theme="1"/>
        <rFont val="Times New Roman"/>
        <charset val="134"/>
      </rPr>
      <t>1.</t>
    </r>
    <r>
      <rPr>
        <sz val="12"/>
        <color theme="1"/>
        <rFont val="宋体"/>
        <charset val="134"/>
      </rPr>
      <t>有源对数偶极子定向天线</t>
    </r>
    <r>
      <rPr>
        <sz val="12"/>
        <color theme="1"/>
        <rFont val="Times New Roman"/>
        <charset val="134"/>
      </rPr>
      <t xml:space="preserve">
2.</t>
    </r>
    <r>
      <rPr>
        <sz val="12"/>
        <color theme="1"/>
        <rFont val="宋体"/>
        <charset val="134"/>
      </rPr>
      <t>有效增加信号强度和信噪比</t>
    </r>
    <r>
      <rPr>
        <sz val="12"/>
        <color theme="1"/>
        <rFont val="Times New Roman"/>
        <charset val="134"/>
      </rPr>
      <t xml:space="preserve">
3.</t>
    </r>
    <r>
      <rPr>
        <sz val="12"/>
        <color theme="1"/>
        <rFont val="宋体"/>
        <charset val="134"/>
      </rPr>
      <t>隔离杂波信号，提升</t>
    </r>
    <r>
      <rPr>
        <sz val="12"/>
        <color theme="1"/>
        <rFont val="Times New Roman"/>
        <charset val="134"/>
      </rPr>
      <t>3</t>
    </r>
    <r>
      <rPr>
        <sz val="12"/>
        <color theme="1"/>
        <rFont val="宋体"/>
        <charset val="134"/>
      </rPr>
      <t>阶抑制</t>
    </r>
    <r>
      <rPr>
        <sz val="12"/>
        <color theme="1"/>
        <rFont val="Times New Roman"/>
        <charset val="134"/>
      </rPr>
      <t xml:space="preserve">
4.</t>
    </r>
    <r>
      <rPr>
        <sz val="12"/>
        <color theme="1"/>
        <rFont val="宋体"/>
        <charset val="134"/>
      </rPr>
      <t>频率范围：</t>
    </r>
    <r>
      <rPr>
        <sz val="12"/>
        <color theme="1"/>
        <rFont val="Times New Roman"/>
        <charset val="134"/>
      </rPr>
      <t>450 ~ 950MHz
5.</t>
    </r>
    <r>
      <rPr>
        <sz val="12"/>
        <color theme="1"/>
        <rFont val="宋体"/>
        <charset val="134"/>
      </rPr>
      <t>天线增益：</t>
    </r>
    <r>
      <rPr>
        <sz val="12"/>
        <color theme="1"/>
        <rFont val="Times New Roman"/>
        <charset val="134"/>
      </rPr>
      <t>4 ~ 6 dBi
6.</t>
    </r>
    <r>
      <rPr>
        <sz val="12"/>
        <color theme="1"/>
        <rFont val="宋体"/>
        <charset val="134"/>
      </rPr>
      <t>指向性：单指向</t>
    </r>
    <r>
      <rPr>
        <sz val="12"/>
        <color theme="1"/>
        <rFont val="Times New Roman"/>
        <charset val="134"/>
      </rPr>
      <t xml:space="preserve">
7.</t>
    </r>
    <r>
      <rPr>
        <sz val="12"/>
        <color theme="1"/>
        <rFont val="宋体"/>
        <charset val="134"/>
      </rPr>
      <t>有效角：</t>
    </r>
    <r>
      <rPr>
        <sz val="12"/>
        <color theme="1"/>
        <rFont val="Times New Roman"/>
        <charset val="134"/>
      </rPr>
      <t>100</t>
    </r>
    <r>
      <rPr>
        <sz val="12"/>
        <color theme="1"/>
        <rFont val="宋体"/>
        <charset val="134"/>
      </rPr>
      <t>度</t>
    </r>
    <r>
      <rPr>
        <sz val="12"/>
        <color theme="1"/>
        <rFont val="Times New Roman"/>
        <charset val="134"/>
      </rPr>
      <t xml:space="preserve">
8.</t>
    </r>
    <r>
      <rPr>
        <sz val="12"/>
        <color theme="1"/>
        <rFont val="宋体"/>
        <charset val="134"/>
      </rPr>
      <t>内部放大器增益：</t>
    </r>
    <r>
      <rPr>
        <sz val="12"/>
        <color theme="1"/>
        <rFont val="Times New Roman"/>
        <charset val="134"/>
      </rPr>
      <t>1</t>
    </r>
    <r>
      <rPr>
        <sz val="12"/>
        <color theme="1"/>
        <rFont val="宋体"/>
        <charset val="134"/>
      </rPr>
      <t>～</t>
    </r>
    <r>
      <rPr>
        <sz val="12"/>
        <color theme="1"/>
        <rFont val="Times New Roman"/>
        <charset val="134"/>
      </rPr>
      <t>16dB</t>
    </r>
    <r>
      <rPr>
        <sz val="12"/>
        <color theme="1"/>
        <rFont val="宋体"/>
        <charset val="134"/>
      </rPr>
      <t>可调</t>
    </r>
  </si>
  <si>
    <t>对</t>
  </si>
  <si>
    <t>天线放大器延长线</t>
  </si>
  <si>
    <r>
      <rPr>
        <sz val="12"/>
        <color theme="1"/>
        <rFont val="Times New Roman"/>
        <charset val="134"/>
      </rPr>
      <t>30</t>
    </r>
    <r>
      <rPr>
        <sz val="12"/>
        <color theme="1"/>
        <rFont val="宋体"/>
        <charset val="134"/>
      </rPr>
      <t>米，用于延长有源天线到分配器的距离</t>
    </r>
  </si>
  <si>
    <t>条</t>
  </si>
  <si>
    <t>短杆模拟话筒</t>
  </si>
  <si>
    <r>
      <rPr>
        <sz val="12"/>
        <color theme="1"/>
        <rFont val="Times New Roman"/>
        <charset val="134"/>
      </rPr>
      <t>1.</t>
    </r>
    <r>
      <rPr>
        <sz val="12"/>
        <color theme="1"/>
        <rFont val="宋体"/>
        <charset val="134"/>
      </rPr>
      <t>方型短杆一体式话筒</t>
    </r>
    <r>
      <rPr>
        <sz val="12"/>
        <color theme="1"/>
        <rFont val="Times New Roman"/>
        <charset val="134"/>
      </rPr>
      <t xml:space="preserve">
2.</t>
    </r>
    <r>
      <rPr>
        <sz val="12"/>
        <color theme="1"/>
        <rFont val="宋体"/>
        <charset val="134"/>
      </rPr>
      <t>带静音按键开关</t>
    </r>
    <r>
      <rPr>
        <sz val="12"/>
        <color theme="1"/>
        <rFont val="Times New Roman"/>
        <charset val="134"/>
      </rPr>
      <t xml:space="preserve">
3.</t>
    </r>
    <r>
      <rPr>
        <sz val="12"/>
        <color theme="1"/>
        <rFont val="宋体"/>
        <charset val="134"/>
      </rPr>
      <t>带红色指示灯环</t>
    </r>
    <r>
      <rPr>
        <sz val="12"/>
        <color theme="1"/>
        <rFont val="Times New Roman"/>
        <charset val="134"/>
      </rPr>
      <t xml:space="preserve">
4.</t>
    </r>
    <r>
      <rPr>
        <sz val="12"/>
        <color theme="1"/>
        <rFont val="宋体"/>
        <charset val="134"/>
      </rPr>
      <t>音头：</t>
    </r>
    <r>
      <rPr>
        <sz val="12"/>
        <color theme="1"/>
        <rFont val="Times New Roman"/>
        <charset val="134"/>
      </rPr>
      <t>20mm</t>
    </r>
    <r>
      <rPr>
        <sz val="12"/>
        <color theme="1"/>
        <rFont val="宋体"/>
        <charset val="134"/>
      </rPr>
      <t>镀金电容拾音头</t>
    </r>
    <r>
      <rPr>
        <sz val="12"/>
        <color theme="1"/>
        <rFont val="Times New Roman"/>
        <charset val="134"/>
      </rPr>
      <t xml:space="preserve">
5.</t>
    </r>
    <r>
      <rPr>
        <sz val="12"/>
        <color theme="1"/>
        <rFont val="宋体"/>
        <charset val="134"/>
      </rPr>
      <t>指向性：超心形</t>
    </r>
    <r>
      <rPr>
        <sz val="12"/>
        <color theme="1"/>
        <rFont val="Times New Roman"/>
        <charset val="134"/>
      </rPr>
      <t xml:space="preserve">
6.</t>
    </r>
    <r>
      <rPr>
        <sz val="12"/>
        <color theme="1"/>
        <rFont val="宋体"/>
        <charset val="134"/>
      </rPr>
      <t>频率响应：</t>
    </r>
    <r>
      <rPr>
        <sz val="12"/>
        <color theme="1"/>
        <rFont val="Times New Roman"/>
        <charset val="134"/>
      </rPr>
      <t>20</t>
    </r>
    <r>
      <rPr>
        <sz val="12"/>
        <color theme="1"/>
        <rFont val="宋体"/>
        <charset val="134"/>
      </rPr>
      <t>～</t>
    </r>
    <r>
      <rPr>
        <sz val="12"/>
        <color theme="1"/>
        <rFont val="Times New Roman"/>
        <charset val="134"/>
      </rPr>
      <t>20KHz
7.</t>
    </r>
    <r>
      <rPr>
        <sz val="12"/>
        <color theme="1"/>
        <rFont val="宋体"/>
        <charset val="134"/>
      </rPr>
      <t>灵敏度：</t>
    </r>
    <r>
      <rPr>
        <sz val="12"/>
        <color theme="1"/>
        <rFont val="Times New Roman"/>
        <charset val="134"/>
      </rPr>
      <t>-30dB,31.6mV/Pa(0dB=1V/Pa@1kHz)
8.</t>
    </r>
    <r>
      <rPr>
        <sz val="12"/>
        <color theme="1"/>
        <rFont val="宋体"/>
        <charset val="134"/>
      </rPr>
      <t>幻象电源：</t>
    </r>
    <r>
      <rPr>
        <sz val="12"/>
        <color theme="1"/>
        <rFont val="Times New Roman"/>
        <charset val="134"/>
      </rPr>
      <t>48V DC
9.</t>
    </r>
    <r>
      <rPr>
        <sz val="12"/>
        <color theme="1"/>
        <rFont val="宋体"/>
        <charset val="134"/>
      </rPr>
      <t>话筒杆长度</t>
    </r>
    <r>
      <rPr>
        <sz val="12"/>
        <color theme="1"/>
        <rFont val="Times New Roman"/>
        <charset val="134"/>
      </rPr>
      <t>221mm
10.</t>
    </r>
    <r>
      <rPr>
        <sz val="12"/>
        <color theme="1"/>
        <rFont val="宋体"/>
        <charset val="134"/>
      </rPr>
      <t>连接器：镀金三针卡侬公插头，配</t>
    </r>
    <r>
      <rPr>
        <sz val="12"/>
        <color theme="1"/>
        <rFont val="Times New Roman"/>
        <charset val="134"/>
      </rPr>
      <t>3m</t>
    </r>
    <r>
      <rPr>
        <sz val="12"/>
        <color theme="1"/>
        <rFont val="宋体"/>
        <charset val="134"/>
      </rPr>
      <t>屏蔽音频线</t>
    </r>
  </si>
  <si>
    <t>只</t>
  </si>
  <si>
    <t>扩声系统</t>
  </si>
  <si>
    <r>
      <rPr>
        <sz val="12"/>
        <color theme="1"/>
        <rFont val="Times New Roman"/>
        <charset val="134"/>
      </rPr>
      <t>10</t>
    </r>
    <r>
      <rPr>
        <sz val="12"/>
        <color theme="1"/>
        <rFont val="宋体"/>
        <charset val="134"/>
      </rPr>
      <t>寸两分频全频音箱</t>
    </r>
  </si>
  <si>
    <r>
      <rPr>
        <sz val="12"/>
        <color theme="1"/>
        <rFont val="Times New Roman"/>
        <charset val="134"/>
      </rPr>
      <t xml:space="preserve">1. </t>
    </r>
    <r>
      <rPr>
        <sz val="12"/>
        <color theme="1"/>
        <rFont val="宋体"/>
        <charset val="134"/>
      </rPr>
      <t>频率范围</t>
    </r>
    <r>
      <rPr>
        <sz val="12"/>
        <color theme="1"/>
        <rFont val="Times New Roman"/>
        <charset val="134"/>
      </rPr>
      <t>:72-20kHz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2. </t>
    </r>
    <r>
      <rPr>
        <sz val="12"/>
        <color theme="1"/>
        <rFont val="宋体"/>
        <charset val="134"/>
      </rPr>
      <t>轴向灵敏度</t>
    </r>
    <r>
      <rPr>
        <sz val="12"/>
        <color theme="1"/>
        <rFont val="Times New Roman"/>
        <charset val="134"/>
      </rPr>
      <t xml:space="preserve">:94dB±2dB/1W/1m;
3. </t>
    </r>
    <r>
      <rPr>
        <sz val="12"/>
        <color theme="1"/>
        <rFont val="宋体"/>
        <charset val="134"/>
      </rPr>
      <t>阻抗</t>
    </r>
    <r>
      <rPr>
        <sz val="12"/>
        <color theme="1"/>
        <rFont val="Times New Roman"/>
        <charset val="134"/>
      </rPr>
      <t xml:space="preserve">:8ohms;
4. </t>
    </r>
    <r>
      <rPr>
        <sz val="12"/>
        <color theme="1"/>
        <rFont val="宋体"/>
        <charset val="134"/>
      </rPr>
      <t>最大声压级</t>
    </r>
    <r>
      <rPr>
        <sz val="12"/>
        <color theme="1"/>
        <rFont val="Times New Roman"/>
        <charset val="134"/>
      </rPr>
      <t>:</t>
    </r>
    <r>
      <rPr>
        <sz val="12"/>
        <color theme="1"/>
        <rFont val="宋体"/>
        <charset val="134"/>
      </rPr>
      <t>连续：</t>
    </r>
    <r>
      <rPr>
        <sz val="12"/>
        <color theme="1"/>
        <rFont val="Times New Roman"/>
        <charset val="134"/>
      </rPr>
      <t>117dB±2dB</t>
    </r>
    <r>
      <rPr>
        <sz val="12"/>
        <color theme="1"/>
        <rFont val="宋体"/>
        <charset val="134"/>
      </rPr>
      <t>；峰值：</t>
    </r>
    <r>
      <rPr>
        <sz val="12"/>
        <color theme="1"/>
        <rFont val="Times New Roman"/>
        <charset val="134"/>
      </rPr>
      <t xml:space="preserve">123dB±2dB;
5. </t>
    </r>
    <r>
      <rPr>
        <sz val="12"/>
        <color theme="1"/>
        <rFont val="宋体"/>
        <charset val="134"/>
      </rPr>
      <t>功率：额定</t>
    </r>
    <r>
      <rPr>
        <sz val="12"/>
        <color theme="1"/>
        <rFont val="Times New Roman"/>
        <charset val="134"/>
      </rPr>
      <t>250W</t>
    </r>
    <r>
      <rPr>
        <sz val="12"/>
        <color theme="1"/>
        <rFont val="宋体"/>
        <charset val="134"/>
      </rPr>
      <t>，峰值</t>
    </r>
    <r>
      <rPr>
        <sz val="12"/>
        <color theme="1"/>
        <rFont val="Times New Roman"/>
        <charset val="134"/>
      </rPr>
      <t xml:space="preserve">1000W;
6. </t>
    </r>
    <r>
      <rPr>
        <sz val="12"/>
        <color theme="1"/>
        <rFont val="宋体"/>
        <charset val="134"/>
      </rPr>
      <t>覆盖角度：</t>
    </r>
    <r>
      <rPr>
        <sz val="12"/>
        <color theme="1"/>
        <rFont val="Times New Roman"/>
        <charset val="134"/>
      </rPr>
      <t xml:space="preserve">H90°×V60°;
7. </t>
    </r>
    <r>
      <rPr>
        <sz val="12"/>
        <color theme="1"/>
        <rFont val="宋体"/>
        <charset val="134"/>
      </rPr>
      <t>低频单元：</t>
    </r>
    <r>
      <rPr>
        <sz val="12"/>
        <color theme="1"/>
        <rFont val="Times New Roman"/>
        <charset val="134"/>
      </rPr>
      <t>10"</t>
    </r>
    <r>
      <rPr>
        <sz val="12"/>
        <color theme="1"/>
        <rFont val="宋体"/>
        <charset val="134"/>
      </rPr>
      <t>单元</t>
    </r>
    <r>
      <rPr>
        <sz val="12"/>
        <color theme="1"/>
        <rFont val="Times New Roman"/>
        <charset val="134"/>
      </rPr>
      <t>×1,2"</t>
    </r>
    <r>
      <rPr>
        <sz val="12"/>
        <color theme="1"/>
        <rFont val="宋体"/>
        <charset val="134"/>
      </rPr>
      <t>音圈</t>
    </r>
    <r>
      <rPr>
        <sz val="12"/>
        <color theme="1"/>
        <rFont val="Times New Roman"/>
        <charset val="134"/>
      </rPr>
      <t xml:space="preserve">;
8. </t>
    </r>
    <r>
      <rPr>
        <sz val="12"/>
        <color theme="1"/>
        <rFont val="宋体"/>
        <charset val="134"/>
      </rPr>
      <t>高频单元：</t>
    </r>
    <r>
      <rPr>
        <sz val="12"/>
        <color theme="1"/>
        <rFont val="Times New Roman"/>
        <charset val="134"/>
      </rPr>
      <t>1"</t>
    </r>
    <r>
      <rPr>
        <sz val="12"/>
        <color theme="1"/>
        <rFont val="宋体"/>
        <charset val="134"/>
      </rPr>
      <t>喉口</t>
    </r>
    <r>
      <rPr>
        <sz val="12"/>
        <color theme="1"/>
        <rFont val="Times New Roman"/>
        <charset val="134"/>
      </rPr>
      <t>,1"</t>
    </r>
    <r>
      <rPr>
        <sz val="12"/>
        <color theme="1"/>
        <rFont val="宋体"/>
        <charset val="134"/>
      </rPr>
      <t>音圈</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尺寸</t>
    </r>
    <r>
      <rPr>
        <sz val="12"/>
        <color theme="1"/>
        <rFont val="Times New Roman"/>
        <charset val="134"/>
      </rPr>
      <t>(</t>
    </r>
    <r>
      <rPr>
        <sz val="12"/>
        <color theme="1"/>
        <rFont val="宋体"/>
        <charset val="134"/>
      </rPr>
      <t>高</t>
    </r>
    <r>
      <rPr>
        <sz val="12"/>
        <color theme="1"/>
        <rFont val="Times New Roman"/>
        <charset val="134"/>
      </rPr>
      <t>x</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 xml:space="preserve">) </t>
    </r>
    <r>
      <rPr>
        <sz val="12"/>
        <color theme="1"/>
        <rFont val="宋体"/>
        <charset val="134"/>
      </rPr>
      <t>：</t>
    </r>
    <r>
      <rPr>
        <sz val="12"/>
        <color theme="1"/>
        <rFont val="Times New Roman"/>
        <charset val="134"/>
      </rPr>
      <t>520mmx306mmx280mm;</t>
    </r>
  </si>
  <si>
    <r>
      <rPr>
        <sz val="12"/>
        <color theme="1"/>
        <rFont val="Times New Roman"/>
        <charset val="134"/>
      </rPr>
      <t>6</t>
    </r>
    <r>
      <rPr>
        <sz val="12"/>
        <color theme="1"/>
        <rFont val="宋体"/>
        <charset val="134"/>
      </rPr>
      <t>寸同轴吸顶天花音箱</t>
    </r>
  </si>
  <si>
    <r>
      <rPr>
        <sz val="12"/>
        <color theme="1"/>
        <rFont val="Times New Roman"/>
        <charset val="134"/>
      </rPr>
      <t>1.</t>
    </r>
    <r>
      <rPr>
        <sz val="12"/>
        <color theme="1"/>
        <rFont val="宋体"/>
        <charset val="134"/>
      </rPr>
      <t>低音单元：</t>
    </r>
    <r>
      <rPr>
        <sz val="12"/>
        <color theme="1"/>
        <rFont val="Times New Roman"/>
        <charset val="134"/>
      </rPr>
      <t>6.5"</t>
    </r>
    <r>
      <rPr>
        <sz val="12"/>
        <color theme="1"/>
        <rFont val="宋体"/>
        <charset val="134"/>
      </rPr>
      <t>；</t>
    </r>
    <r>
      <rPr>
        <sz val="12"/>
        <color theme="1"/>
        <rFont val="Times New Roman"/>
        <charset val="134"/>
      </rPr>
      <t xml:space="preserve">
2.</t>
    </r>
    <r>
      <rPr>
        <sz val="12"/>
        <color theme="1"/>
        <rFont val="宋体"/>
        <charset val="134"/>
      </rPr>
      <t>高音单元：</t>
    </r>
    <r>
      <rPr>
        <sz val="12"/>
        <color theme="1"/>
        <rFont val="Times New Roman"/>
        <charset val="134"/>
      </rPr>
      <t>1"</t>
    </r>
    <r>
      <rPr>
        <sz val="12"/>
        <color theme="1"/>
        <rFont val="宋体"/>
        <charset val="134"/>
      </rPr>
      <t>；</t>
    </r>
    <r>
      <rPr>
        <sz val="12"/>
        <color theme="1"/>
        <rFont val="Times New Roman"/>
        <charset val="134"/>
      </rPr>
      <t xml:space="preserve">
3.</t>
    </r>
    <r>
      <rPr>
        <sz val="12"/>
        <color theme="1"/>
        <rFont val="宋体"/>
        <charset val="134"/>
      </rPr>
      <t>功率：持续</t>
    </r>
    <r>
      <rPr>
        <sz val="12"/>
        <color theme="1"/>
        <rFont val="Times New Roman"/>
        <charset val="134"/>
      </rPr>
      <t>60W</t>
    </r>
    <r>
      <rPr>
        <sz val="12"/>
        <color theme="1"/>
        <rFont val="宋体"/>
        <charset val="134"/>
      </rPr>
      <t>，节目</t>
    </r>
    <r>
      <rPr>
        <sz val="12"/>
        <color theme="1"/>
        <rFont val="Times New Roman"/>
        <charset val="134"/>
      </rPr>
      <t>120W</t>
    </r>
    <r>
      <rPr>
        <sz val="12"/>
        <color theme="1"/>
        <rFont val="宋体"/>
        <charset val="134"/>
      </rPr>
      <t>，峰值</t>
    </r>
    <r>
      <rPr>
        <sz val="12"/>
        <color theme="1"/>
        <rFont val="Times New Roman"/>
        <charset val="134"/>
      </rPr>
      <t>240W</t>
    </r>
    <r>
      <rPr>
        <sz val="12"/>
        <color theme="1"/>
        <rFont val="宋体"/>
        <charset val="134"/>
      </rPr>
      <t>；</t>
    </r>
    <r>
      <rPr>
        <sz val="12"/>
        <color theme="1"/>
        <rFont val="Times New Roman"/>
        <charset val="134"/>
      </rPr>
      <t xml:space="preserve">
4.</t>
    </r>
    <r>
      <rPr>
        <sz val="12"/>
        <color theme="1"/>
        <rFont val="宋体"/>
        <charset val="134"/>
      </rPr>
      <t>阻抗：</t>
    </r>
    <r>
      <rPr>
        <sz val="12"/>
        <color theme="1"/>
        <rFont val="Times New Roman"/>
        <charset val="134"/>
      </rPr>
      <t>8Ω</t>
    </r>
    <r>
      <rPr>
        <sz val="12"/>
        <color theme="1"/>
        <rFont val="宋体"/>
        <charset val="134"/>
      </rPr>
      <t>；</t>
    </r>
    <r>
      <rPr>
        <sz val="12"/>
        <color theme="1"/>
        <rFont val="Times New Roman"/>
        <charset val="134"/>
      </rPr>
      <t xml:space="preserve">
5.</t>
    </r>
    <r>
      <rPr>
        <sz val="12"/>
        <color theme="1"/>
        <rFont val="宋体"/>
        <charset val="134"/>
      </rPr>
      <t>频率响应：</t>
    </r>
    <r>
      <rPr>
        <sz val="12"/>
        <color theme="1"/>
        <rFont val="Times New Roman"/>
        <charset val="134"/>
      </rPr>
      <t>95Hz- 19kHz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6.</t>
    </r>
    <r>
      <rPr>
        <sz val="12"/>
        <color theme="1"/>
        <rFont val="宋体"/>
        <charset val="134"/>
      </rPr>
      <t>灵敏度：</t>
    </r>
    <r>
      <rPr>
        <sz val="12"/>
        <color theme="1"/>
        <rFont val="Times New Roman"/>
        <charset val="134"/>
      </rPr>
      <t>89±2dB</t>
    </r>
    <r>
      <rPr>
        <sz val="12"/>
        <color theme="1"/>
        <rFont val="宋体"/>
        <charset val="134"/>
      </rPr>
      <t>；</t>
    </r>
    <r>
      <rPr>
        <sz val="12"/>
        <color theme="1"/>
        <rFont val="Times New Roman"/>
        <charset val="134"/>
      </rPr>
      <t xml:space="preserve">
7.</t>
    </r>
    <r>
      <rPr>
        <sz val="12"/>
        <color theme="1"/>
        <rFont val="宋体"/>
        <charset val="134"/>
      </rPr>
      <t>最大声压级：</t>
    </r>
    <r>
      <rPr>
        <sz val="12"/>
        <color theme="1"/>
        <rFont val="Times New Roman"/>
        <charset val="134"/>
      </rPr>
      <t>RMS107±2dB</t>
    </r>
    <r>
      <rPr>
        <sz val="12"/>
        <color theme="1"/>
        <rFont val="宋体"/>
        <charset val="134"/>
      </rPr>
      <t>，</t>
    </r>
    <r>
      <rPr>
        <sz val="12"/>
        <color theme="1"/>
        <rFont val="Times New Roman"/>
        <charset val="134"/>
      </rPr>
      <t>Peak113±2dB</t>
    </r>
    <r>
      <rPr>
        <sz val="12"/>
        <color theme="1"/>
        <rFont val="宋体"/>
        <charset val="134"/>
      </rPr>
      <t>；</t>
    </r>
    <r>
      <rPr>
        <sz val="12"/>
        <color theme="1"/>
        <rFont val="Times New Roman"/>
        <charset val="134"/>
      </rPr>
      <t xml:space="preserve">
8.</t>
    </r>
    <r>
      <rPr>
        <sz val="12"/>
        <color theme="1"/>
        <rFont val="宋体"/>
        <charset val="134"/>
      </rPr>
      <t>指向角度：</t>
    </r>
    <r>
      <rPr>
        <sz val="12"/>
        <color theme="1"/>
        <rFont val="Times New Roman"/>
        <charset val="134"/>
      </rPr>
      <t>H100°×V100°</t>
    </r>
    <r>
      <rPr>
        <sz val="12"/>
        <color theme="1"/>
        <rFont val="宋体"/>
        <charset val="134"/>
      </rPr>
      <t>；</t>
    </r>
    <r>
      <rPr>
        <sz val="12"/>
        <color theme="1"/>
        <rFont val="Times New Roman"/>
        <charset val="134"/>
      </rPr>
      <t xml:space="preserve">
9.</t>
    </r>
    <r>
      <rPr>
        <sz val="12"/>
        <color theme="1"/>
        <rFont val="宋体"/>
        <charset val="134"/>
      </rPr>
      <t>开孔尺寸：</t>
    </r>
    <r>
      <rPr>
        <sz val="12"/>
        <color theme="1"/>
        <rFont val="Times New Roman"/>
        <charset val="134"/>
      </rPr>
      <t>Φ240mm</t>
    </r>
    <r>
      <rPr>
        <sz val="12"/>
        <color theme="1"/>
        <rFont val="宋体"/>
        <charset val="134"/>
      </rPr>
      <t>；</t>
    </r>
    <r>
      <rPr>
        <sz val="12"/>
        <color theme="1"/>
        <rFont val="Times New Roman"/>
        <charset val="134"/>
      </rPr>
      <t xml:space="preserve">
10.</t>
    </r>
    <r>
      <rPr>
        <sz val="12"/>
        <color theme="1"/>
        <rFont val="宋体"/>
        <charset val="134"/>
      </rPr>
      <t>尺寸：</t>
    </r>
    <r>
      <rPr>
        <sz val="12"/>
        <color theme="1"/>
        <rFont val="Times New Roman"/>
        <charset val="134"/>
      </rPr>
      <t>Φ264×162mm</t>
    </r>
    <r>
      <rPr>
        <sz val="12"/>
        <color theme="1"/>
        <rFont val="宋体"/>
        <charset val="134"/>
      </rPr>
      <t>；</t>
    </r>
  </si>
  <si>
    <t>两通道数字功率放大器</t>
  </si>
  <si>
    <r>
      <rPr>
        <sz val="12"/>
        <color theme="1"/>
        <rFont val="Times New Roman"/>
        <charset val="134"/>
      </rPr>
      <t xml:space="preserve">1. </t>
    </r>
    <r>
      <rPr>
        <sz val="12"/>
        <color theme="1"/>
        <rFont val="宋体"/>
        <charset val="134"/>
      </rPr>
      <t>采用</t>
    </r>
    <r>
      <rPr>
        <sz val="12"/>
        <color theme="1"/>
        <rFont val="Times New Roman"/>
        <charset val="134"/>
      </rPr>
      <t>Class D</t>
    </r>
    <r>
      <rPr>
        <sz val="12"/>
        <color theme="1"/>
        <rFont val="宋体"/>
        <charset val="134"/>
      </rPr>
      <t>技术，转换效率可达</t>
    </r>
    <r>
      <rPr>
        <sz val="12"/>
        <color theme="1"/>
        <rFont val="Times New Roman"/>
        <charset val="134"/>
      </rPr>
      <t>90%</t>
    </r>
    <r>
      <rPr>
        <sz val="12"/>
        <color theme="1"/>
        <rFont val="宋体"/>
        <charset val="134"/>
      </rPr>
      <t>以上；</t>
    </r>
    <r>
      <rPr>
        <sz val="12"/>
        <color theme="1"/>
        <rFont val="Times New Roman"/>
        <charset val="134"/>
      </rPr>
      <t xml:space="preserve">
2. 1U</t>
    </r>
    <r>
      <rPr>
        <sz val="12"/>
        <color theme="1"/>
        <rFont val="宋体"/>
        <charset val="134"/>
      </rPr>
      <t>设计、机身轻、方便携带和安装；</t>
    </r>
    <r>
      <rPr>
        <sz val="12"/>
        <color theme="1"/>
        <rFont val="Times New Roman"/>
        <charset val="134"/>
      </rPr>
      <t xml:space="preserve">
3. </t>
    </r>
    <r>
      <rPr>
        <sz val="12"/>
        <color theme="1"/>
        <rFont val="宋体"/>
        <charset val="134"/>
      </rPr>
      <t>额定功率：</t>
    </r>
    <r>
      <rPr>
        <sz val="12"/>
        <color theme="1"/>
        <rFont val="Times New Roman"/>
        <charset val="134"/>
      </rPr>
      <t>2×650W/8</t>
    </r>
    <r>
      <rPr>
        <sz val="12"/>
        <color theme="1"/>
        <rFont val="宋体"/>
        <charset val="134"/>
      </rPr>
      <t>欧，</t>
    </r>
    <r>
      <rPr>
        <sz val="12"/>
        <color theme="1"/>
        <rFont val="Times New Roman"/>
        <charset val="134"/>
      </rPr>
      <t>2×1050W/4</t>
    </r>
    <r>
      <rPr>
        <sz val="12"/>
        <color theme="1"/>
        <rFont val="宋体"/>
        <charset val="134"/>
      </rPr>
      <t>欧；</t>
    </r>
    <r>
      <rPr>
        <sz val="12"/>
        <color theme="1"/>
        <rFont val="Times New Roman"/>
        <charset val="134"/>
      </rPr>
      <t xml:space="preserve">
4. </t>
    </r>
    <r>
      <rPr>
        <sz val="12"/>
        <color theme="1"/>
        <rFont val="宋体"/>
        <charset val="134"/>
      </rPr>
      <t>频率响应：</t>
    </r>
    <r>
      <rPr>
        <sz val="12"/>
        <color theme="1"/>
        <rFont val="Times New Roman"/>
        <charset val="134"/>
      </rPr>
      <t>20Hz-20kHz</t>
    </r>
    <r>
      <rPr>
        <sz val="12"/>
        <color theme="1"/>
        <rFont val="宋体"/>
        <charset val="134"/>
      </rPr>
      <t>（</t>
    </r>
    <r>
      <rPr>
        <sz val="12"/>
        <color theme="1"/>
        <rFont val="Times New Roman"/>
        <charset val="134"/>
      </rPr>
      <t>±3dB</t>
    </r>
    <r>
      <rPr>
        <sz val="12"/>
        <color theme="1"/>
        <rFont val="宋体"/>
        <charset val="134"/>
      </rPr>
      <t>）；</t>
    </r>
    <r>
      <rPr>
        <sz val="12"/>
        <color theme="1"/>
        <rFont val="Times New Roman"/>
        <charset val="134"/>
      </rPr>
      <t xml:space="preserve">
5. </t>
    </r>
    <r>
      <rPr>
        <sz val="12"/>
        <color theme="1"/>
        <rFont val="宋体"/>
        <charset val="134"/>
      </rPr>
      <t>总谐波失真</t>
    </r>
    <r>
      <rPr>
        <sz val="12"/>
        <color theme="1"/>
        <rFont val="Times New Roman"/>
        <charset val="134"/>
      </rPr>
      <t>(THD)</t>
    </r>
    <r>
      <rPr>
        <sz val="12"/>
        <color theme="1"/>
        <rFont val="宋体"/>
        <charset val="134"/>
      </rPr>
      <t>：</t>
    </r>
    <r>
      <rPr>
        <sz val="12"/>
        <color theme="1"/>
        <rFont val="Times New Roman"/>
        <charset val="134"/>
      </rPr>
      <t>≤0.05% (8Ω</t>
    </r>
    <r>
      <rPr>
        <sz val="12"/>
        <color theme="1"/>
        <rFont val="宋体"/>
        <charset val="134"/>
      </rPr>
      <t>、</t>
    </r>
    <r>
      <rPr>
        <sz val="12"/>
        <color theme="1"/>
        <rFont val="Times New Roman"/>
        <charset val="134"/>
      </rPr>
      <t>650W)</t>
    </r>
    <r>
      <rPr>
        <sz val="12"/>
        <color theme="1"/>
        <rFont val="宋体"/>
        <charset val="134"/>
      </rPr>
      <t>；</t>
    </r>
    <r>
      <rPr>
        <sz val="12"/>
        <color theme="1"/>
        <rFont val="Times New Roman"/>
        <charset val="134"/>
      </rPr>
      <t xml:space="preserve">
6. </t>
    </r>
    <r>
      <rPr>
        <sz val="12"/>
        <color theme="1"/>
        <rFont val="宋体"/>
        <charset val="134"/>
      </rPr>
      <t>输入灵敏度：</t>
    </r>
    <r>
      <rPr>
        <sz val="12"/>
        <color theme="1"/>
        <rFont val="Times New Roman"/>
        <charset val="134"/>
      </rPr>
      <t>+4dB@(1.23V)</t>
    </r>
    <r>
      <rPr>
        <sz val="12"/>
        <color theme="1"/>
        <rFont val="宋体"/>
        <charset val="134"/>
      </rPr>
      <t>；</t>
    </r>
    <r>
      <rPr>
        <sz val="12"/>
        <color theme="1"/>
        <rFont val="Times New Roman"/>
        <charset val="134"/>
      </rPr>
      <t xml:space="preserve">
7. </t>
    </r>
    <r>
      <rPr>
        <sz val="12"/>
        <color theme="1"/>
        <rFont val="宋体"/>
        <charset val="134"/>
      </rPr>
      <t>输入阻抗：</t>
    </r>
    <r>
      <rPr>
        <sz val="12"/>
        <color theme="1"/>
        <rFont val="Times New Roman"/>
        <charset val="134"/>
      </rPr>
      <t>10kΩ(</t>
    </r>
    <r>
      <rPr>
        <sz val="12"/>
        <color theme="1"/>
        <rFont val="宋体"/>
        <charset val="134"/>
      </rPr>
      <t>电子平衡式</t>
    </r>
    <r>
      <rPr>
        <sz val="12"/>
        <color theme="1"/>
        <rFont val="Times New Roman"/>
        <charset val="134"/>
      </rPr>
      <t>)</t>
    </r>
    <r>
      <rPr>
        <sz val="12"/>
        <color theme="1"/>
        <rFont val="宋体"/>
        <charset val="134"/>
      </rPr>
      <t>；</t>
    </r>
    <r>
      <rPr>
        <sz val="12"/>
        <color theme="1"/>
        <rFont val="Times New Roman"/>
        <charset val="134"/>
      </rPr>
      <t xml:space="preserve">
8. </t>
    </r>
    <r>
      <rPr>
        <sz val="12"/>
        <color theme="1"/>
        <rFont val="宋体"/>
        <charset val="134"/>
      </rPr>
      <t>信噪比：</t>
    </r>
    <r>
      <rPr>
        <sz val="12"/>
        <color theme="1"/>
        <rFont val="Times New Roman"/>
        <charset val="134"/>
      </rPr>
      <t>≥80dB</t>
    </r>
    <r>
      <rPr>
        <sz val="12"/>
        <color theme="1"/>
        <rFont val="宋体"/>
        <charset val="134"/>
      </rPr>
      <t>；</t>
    </r>
    <r>
      <rPr>
        <sz val="12"/>
        <color theme="1"/>
        <rFont val="Times New Roman"/>
        <charset val="134"/>
      </rPr>
      <t xml:space="preserve">
9. </t>
    </r>
    <r>
      <rPr>
        <sz val="12"/>
        <color theme="1"/>
        <rFont val="宋体"/>
        <charset val="134"/>
      </rPr>
      <t>阻尼系数</t>
    </r>
    <r>
      <rPr>
        <sz val="12"/>
        <color theme="1"/>
        <rFont val="Times New Roman"/>
        <charset val="134"/>
      </rPr>
      <t>(20Hz-200Hz)</t>
    </r>
    <r>
      <rPr>
        <sz val="12"/>
        <color theme="1"/>
        <rFont val="宋体"/>
        <charset val="134"/>
      </rPr>
      <t>：</t>
    </r>
    <r>
      <rPr>
        <sz val="12"/>
        <color theme="1"/>
        <rFont val="Times New Roman"/>
        <charset val="134"/>
      </rPr>
      <t>≥500</t>
    </r>
    <r>
      <rPr>
        <sz val="12"/>
        <color theme="1"/>
        <rFont val="宋体"/>
        <charset val="134"/>
      </rPr>
      <t>；</t>
    </r>
    <r>
      <rPr>
        <sz val="12"/>
        <color theme="1"/>
        <rFont val="Times New Roman"/>
        <charset val="134"/>
      </rPr>
      <t xml:space="preserve">
10. </t>
    </r>
    <r>
      <rPr>
        <sz val="12"/>
        <color theme="1"/>
        <rFont val="宋体"/>
        <charset val="134"/>
      </rPr>
      <t>尺寸</t>
    </r>
    <r>
      <rPr>
        <sz val="12"/>
        <color theme="1"/>
        <rFont val="Times New Roman"/>
        <charset val="134"/>
      </rPr>
      <t>(W×H×D)</t>
    </r>
    <r>
      <rPr>
        <sz val="12"/>
        <color theme="1"/>
        <rFont val="宋体"/>
        <charset val="134"/>
      </rPr>
      <t>：</t>
    </r>
    <r>
      <rPr>
        <sz val="12"/>
        <color theme="1"/>
        <rFont val="Times New Roman"/>
        <charset val="134"/>
      </rPr>
      <t>483×45×355 (mm)</t>
    </r>
    <r>
      <rPr>
        <sz val="12"/>
        <color theme="1"/>
        <rFont val="宋体"/>
        <charset val="134"/>
      </rPr>
      <t>；</t>
    </r>
  </si>
  <si>
    <t>四通道数字功率放大器</t>
  </si>
  <si>
    <r>
      <rPr>
        <sz val="12"/>
        <color theme="1"/>
        <rFont val="Times New Roman"/>
        <charset val="134"/>
      </rPr>
      <t xml:space="preserve">1. </t>
    </r>
    <r>
      <rPr>
        <sz val="12"/>
        <color theme="1"/>
        <rFont val="宋体"/>
        <charset val="134"/>
      </rPr>
      <t>采用</t>
    </r>
    <r>
      <rPr>
        <sz val="12"/>
        <color theme="1"/>
        <rFont val="Times New Roman"/>
        <charset val="134"/>
      </rPr>
      <t>Class D</t>
    </r>
    <r>
      <rPr>
        <sz val="12"/>
        <color theme="1"/>
        <rFont val="宋体"/>
        <charset val="134"/>
      </rPr>
      <t>技术，转换效率可达</t>
    </r>
    <r>
      <rPr>
        <sz val="12"/>
        <color theme="1"/>
        <rFont val="Times New Roman"/>
        <charset val="134"/>
      </rPr>
      <t>90%</t>
    </r>
    <r>
      <rPr>
        <sz val="12"/>
        <color theme="1"/>
        <rFont val="宋体"/>
        <charset val="134"/>
      </rPr>
      <t>以上；</t>
    </r>
    <r>
      <rPr>
        <sz val="12"/>
        <color theme="1"/>
        <rFont val="Times New Roman"/>
        <charset val="134"/>
      </rPr>
      <t xml:space="preserve">
2. 1U</t>
    </r>
    <r>
      <rPr>
        <sz val="12"/>
        <color theme="1"/>
        <rFont val="宋体"/>
        <charset val="134"/>
      </rPr>
      <t>设计、机身轻、方便携带和安装；</t>
    </r>
    <r>
      <rPr>
        <sz val="12"/>
        <color theme="1"/>
        <rFont val="Times New Roman"/>
        <charset val="134"/>
      </rPr>
      <t xml:space="preserve">
3. </t>
    </r>
    <r>
      <rPr>
        <sz val="12"/>
        <color theme="1"/>
        <rFont val="宋体"/>
        <charset val="134"/>
      </rPr>
      <t>额定功率：</t>
    </r>
    <r>
      <rPr>
        <sz val="12"/>
        <color theme="1"/>
        <rFont val="Times New Roman"/>
        <charset val="134"/>
      </rPr>
      <t>4×150W/8</t>
    </r>
    <r>
      <rPr>
        <sz val="12"/>
        <color theme="1"/>
        <rFont val="宋体"/>
        <charset val="134"/>
      </rPr>
      <t>欧，</t>
    </r>
    <r>
      <rPr>
        <sz val="12"/>
        <color theme="1"/>
        <rFont val="Times New Roman"/>
        <charset val="134"/>
      </rPr>
      <t>4×250W/4</t>
    </r>
    <r>
      <rPr>
        <sz val="12"/>
        <color theme="1"/>
        <rFont val="宋体"/>
        <charset val="134"/>
      </rPr>
      <t>欧；桥接：</t>
    </r>
    <r>
      <rPr>
        <sz val="12"/>
        <color theme="1"/>
        <rFont val="Times New Roman"/>
        <charset val="134"/>
      </rPr>
      <t>2×500W/8</t>
    </r>
    <r>
      <rPr>
        <sz val="12"/>
        <color theme="1"/>
        <rFont val="宋体"/>
        <charset val="134"/>
      </rPr>
      <t>欧；</t>
    </r>
    <r>
      <rPr>
        <sz val="12"/>
        <color theme="1"/>
        <rFont val="Times New Roman"/>
        <charset val="134"/>
      </rPr>
      <t xml:space="preserve">
4. </t>
    </r>
    <r>
      <rPr>
        <sz val="12"/>
        <color theme="1"/>
        <rFont val="宋体"/>
        <charset val="134"/>
      </rPr>
      <t>频率响应：</t>
    </r>
    <r>
      <rPr>
        <sz val="12"/>
        <color theme="1"/>
        <rFont val="Times New Roman"/>
        <charset val="134"/>
      </rPr>
      <t>20Hz-20kHz</t>
    </r>
    <r>
      <rPr>
        <sz val="12"/>
        <color theme="1"/>
        <rFont val="宋体"/>
        <charset val="134"/>
      </rPr>
      <t>（</t>
    </r>
    <r>
      <rPr>
        <sz val="12"/>
        <color theme="1"/>
        <rFont val="Times New Roman"/>
        <charset val="134"/>
      </rPr>
      <t>±3dB</t>
    </r>
    <r>
      <rPr>
        <sz val="12"/>
        <color theme="1"/>
        <rFont val="宋体"/>
        <charset val="134"/>
      </rPr>
      <t>）；</t>
    </r>
    <r>
      <rPr>
        <sz val="12"/>
        <color theme="1"/>
        <rFont val="Times New Roman"/>
        <charset val="134"/>
      </rPr>
      <t xml:space="preserve">
5. </t>
    </r>
    <r>
      <rPr>
        <sz val="12"/>
        <color theme="1"/>
        <rFont val="宋体"/>
        <charset val="134"/>
      </rPr>
      <t>总谐波失真</t>
    </r>
    <r>
      <rPr>
        <sz val="12"/>
        <color theme="1"/>
        <rFont val="Times New Roman"/>
        <charset val="134"/>
      </rPr>
      <t>(THD)</t>
    </r>
    <r>
      <rPr>
        <sz val="12"/>
        <color theme="1"/>
        <rFont val="宋体"/>
        <charset val="134"/>
      </rPr>
      <t>：</t>
    </r>
    <r>
      <rPr>
        <sz val="12"/>
        <color theme="1"/>
        <rFont val="Times New Roman"/>
        <charset val="134"/>
      </rPr>
      <t>≤0.05% (8Ω</t>
    </r>
    <r>
      <rPr>
        <sz val="12"/>
        <color theme="1"/>
        <rFont val="宋体"/>
        <charset val="134"/>
      </rPr>
      <t>、</t>
    </r>
    <r>
      <rPr>
        <sz val="12"/>
        <color theme="1"/>
        <rFont val="Times New Roman"/>
        <charset val="134"/>
      </rPr>
      <t>150W)</t>
    </r>
    <r>
      <rPr>
        <sz val="12"/>
        <color theme="1"/>
        <rFont val="宋体"/>
        <charset val="134"/>
      </rPr>
      <t>；</t>
    </r>
    <r>
      <rPr>
        <sz val="12"/>
        <color theme="1"/>
        <rFont val="Times New Roman"/>
        <charset val="134"/>
      </rPr>
      <t xml:space="preserve">
6. </t>
    </r>
    <r>
      <rPr>
        <sz val="12"/>
        <color theme="1"/>
        <rFont val="宋体"/>
        <charset val="134"/>
      </rPr>
      <t>输入灵敏度：</t>
    </r>
    <r>
      <rPr>
        <sz val="12"/>
        <color theme="1"/>
        <rFont val="Times New Roman"/>
        <charset val="134"/>
      </rPr>
      <t>+4dB@(1.23V)</t>
    </r>
    <r>
      <rPr>
        <sz val="12"/>
        <color theme="1"/>
        <rFont val="宋体"/>
        <charset val="134"/>
      </rPr>
      <t>；</t>
    </r>
    <r>
      <rPr>
        <sz val="12"/>
        <color theme="1"/>
        <rFont val="Times New Roman"/>
        <charset val="134"/>
      </rPr>
      <t xml:space="preserve">
7. </t>
    </r>
    <r>
      <rPr>
        <sz val="12"/>
        <color theme="1"/>
        <rFont val="宋体"/>
        <charset val="134"/>
      </rPr>
      <t>输入阻抗：</t>
    </r>
    <r>
      <rPr>
        <sz val="12"/>
        <color theme="1"/>
        <rFont val="Times New Roman"/>
        <charset val="134"/>
      </rPr>
      <t>10kΩ(</t>
    </r>
    <r>
      <rPr>
        <sz val="12"/>
        <color theme="1"/>
        <rFont val="宋体"/>
        <charset val="134"/>
      </rPr>
      <t>电子平衡式</t>
    </r>
    <r>
      <rPr>
        <sz val="12"/>
        <color theme="1"/>
        <rFont val="Times New Roman"/>
        <charset val="134"/>
      </rPr>
      <t>)</t>
    </r>
    <r>
      <rPr>
        <sz val="12"/>
        <color theme="1"/>
        <rFont val="宋体"/>
        <charset val="134"/>
      </rPr>
      <t>；</t>
    </r>
    <r>
      <rPr>
        <sz val="12"/>
        <color theme="1"/>
        <rFont val="Times New Roman"/>
        <charset val="134"/>
      </rPr>
      <t xml:space="preserve">
8. </t>
    </r>
    <r>
      <rPr>
        <sz val="12"/>
        <color theme="1"/>
        <rFont val="宋体"/>
        <charset val="134"/>
      </rPr>
      <t>信噪比：</t>
    </r>
    <r>
      <rPr>
        <sz val="12"/>
        <color theme="1"/>
        <rFont val="Times New Roman"/>
        <charset val="134"/>
      </rPr>
      <t>≥80dB</t>
    </r>
    <r>
      <rPr>
        <sz val="12"/>
        <color theme="1"/>
        <rFont val="宋体"/>
        <charset val="134"/>
      </rPr>
      <t>；</t>
    </r>
    <r>
      <rPr>
        <sz val="12"/>
        <color theme="1"/>
        <rFont val="Times New Roman"/>
        <charset val="134"/>
      </rPr>
      <t xml:space="preserve">
9. </t>
    </r>
    <r>
      <rPr>
        <sz val="12"/>
        <color theme="1"/>
        <rFont val="宋体"/>
        <charset val="134"/>
      </rPr>
      <t>阻尼系数</t>
    </r>
    <r>
      <rPr>
        <sz val="12"/>
        <color theme="1"/>
        <rFont val="Times New Roman"/>
        <charset val="134"/>
      </rPr>
      <t>(20Hz-200Hz)</t>
    </r>
    <r>
      <rPr>
        <sz val="12"/>
        <color theme="1"/>
        <rFont val="宋体"/>
        <charset val="134"/>
      </rPr>
      <t>：</t>
    </r>
    <r>
      <rPr>
        <sz val="12"/>
        <color theme="1"/>
        <rFont val="Times New Roman"/>
        <charset val="134"/>
      </rPr>
      <t>≥500</t>
    </r>
    <r>
      <rPr>
        <sz val="12"/>
        <color theme="1"/>
        <rFont val="宋体"/>
        <charset val="134"/>
      </rPr>
      <t>；</t>
    </r>
    <r>
      <rPr>
        <sz val="12"/>
        <color theme="1"/>
        <rFont val="Times New Roman"/>
        <charset val="134"/>
      </rPr>
      <t xml:space="preserve">
10. </t>
    </r>
    <r>
      <rPr>
        <sz val="12"/>
        <color theme="1"/>
        <rFont val="宋体"/>
        <charset val="134"/>
      </rPr>
      <t>尺寸</t>
    </r>
    <r>
      <rPr>
        <sz val="12"/>
        <color theme="1"/>
        <rFont val="Times New Roman"/>
        <charset val="134"/>
      </rPr>
      <t>(W×H×D)</t>
    </r>
    <r>
      <rPr>
        <sz val="12"/>
        <color theme="1"/>
        <rFont val="宋体"/>
        <charset val="134"/>
      </rPr>
      <t>：</t>
    </r>
    <r>
      <rPr>
        <sz val="12"/>
        <color theme="1"/>
        <rFont val="Times New Roman"/>
        <charset val="134"/>
      </rPr>
      <t>483×45×355 (mm)</t>
    </r>
    <r>
      <rPr>
        <sz val="12"/>
        <color theme="1"/>
        <rFont val="宋体"/>
        <charset val="134"/>
      </rPr>
      <t>；</t>
    </r>
  </si>
  <si>
    <r>
      <rPr>
        <sz val="12"/>
        <color theme="1"/>
        <rFont val="宋体"/>
        <charset val="134"/>
      </rPr>
      <t>网络音频云节点（</t>
    </r>
    <r>
      <rPr>
        <sz val="12"/>
        <color theme="1"/>
        <rFont val="Times New Roman"/>
        <charset val="134"/>
      </rPr>
      <t>8</t>
    </r>
    <r>
      <rPr>
        <sz val="12"/>
        <color theme="1"/>
        <rFont val="宋体"/>
        <charset val="134"/>
      </rPr>
      <t>进</t>
    </r>
    <r>
      <rPr>
        <sz val="12"/>
        <color theme="1"/>
        <rFont val="Times New Roman"/>
        <charset val="134"/>
      </rPr>
      <t>8</t>
    </r>
    <r>
      <rPr>
        <sz val="12"/>
        <color theme="1"/>
        <rFont val="宋体"/>
        <charset val="134"/>
      </rPr>
      <t>出）</t>
    </r>
  </si>
  <si>
    <r>
      <rPr>
        <sz val="12"/>
        <color theme="1"/>
        <rFont val="Times New Roman"/>
        <charset val="134"/>
      </rPr>
      <t xml:space="preserve">1. </t>
    </r>
    <r>
      <rPr>
        <sz val="12"/>
        <color theme="1"/>
        <rFont val="宋体"/>
        <charset val="134"/>
      </rPr>
      <t>采用国产</t>
    </r>
    <r>
      <rPr>
        <sz val="12"/>
        <color theme="1"/>
        <rFont val="Times New Roman"/>
        <charset val="134"/>
      </rPr>
      <t>ARM</t>
    </r>
    <r>
      <rPr>
        <sz val="12"/>
        <color theme="1"/>
        <rFont val="宋体"/>
        <charset val="134"/>
      </rPr>
      <t>芯片作为设备管理和音频传输的处理核心；</t>
    </r>
    <r>
      <rPr>
        <sz val="12"/>
        <color theme="1"/>
        <rFont val="Times New Roman"/>
        <charset val="134"/>
      </rPr>
      <t xml:space="preserve">
2. 8</t>
    </r>
    <r>
      <rPr>
        <sz val="12"/>
        <color theme="1"/>
        <rFont val="宋体"/>
        <charset val="134"/>
      </rPr>
      <t>路平衡话筒</t>
    </r>
    <r>
      <rPr>
        <sz val="12"/>
        <color theme="1"/>
        <rFont val="Times New Roman"/>
        <charset val="134"/>
      </rPr>
      <t>/</t>
    </r>
    <r>
      <rPr>
        <sz val="12"/>
        <color theme="1"/>
        <rFont val="宋体"/>
        <charset val="134"/>
      </rPr>
      <t>线路输入，支持</t>
    </r>
    <r>
      <rPr>
        <sz val="12"/>
        <color theme="1"/>
        <rFont val="Times New Roman"/>
        <charset val="134"/>
      </rPr>
      <t>48V</t>
    </r>
    <r>
      <rPr>
        <sz val="12"/>
        <color theme="1"/>
        <rFont val="宋体"/>
        <charset val="134"/>
      </rPr>
      <t>幻象供电，采用</t>
    </r>
    <r>
      <rPr>
        <sz val="12"/>
        <color theme="1"/>
        <rFont val="Times New Roman"/>
        <charset val="134"/>
      </rPr>
      <t>3.81</t>
    </r>
    <r>
      <rPr>
        <sz val="12"/>
        <color theme="1"/>
        <rFont val="宋体"/>
        <charset val="134"/>
      </rPr>
      <t>凤凰端子接口；</t>
    </r>
    <r>
      <rPr>
        <sz val="12"/>
        <color theme="1"/>
        <rFont val="Times New Roman"/>
        <charset val="134"/>
      </rPr>
      <t xml:space="preserve">
3. 8</t>
    </r>
    <r>
      <rPr>
        <sz val="12"/>
        <color theme="1"/>
        <rFont val="宋体"/>
        <charset val="134"/>
      </rPr>
      <t>路线路输出，采用</t>
    </r>
    <r>
      <rPr>
        <sz val="12"/>
        <color theme="1"/>
        <rFont val="Times New Roman"/>
        <charset val="134"/>
      </rPr>
      <t>3.81</t>
    </r>
    <r>
      <rPr>
        <sz val="12"/>
        <color theme="1"/>
        <rFont val="宋体"/>
        <charset val="134"/>
      </rPr>
      <t>凤凰端子接口；</t>
    </r>
    <r>
      <rPr>
        <sz val="12"/>
        <color theme="1"/>
        <rFont val="Times New Roman"/>
        <charset val="134"/>
      </rPr>
      <t xml:space="preserve">
4. 8*8 Vailink</t>
    </r>
    <r>
      <rPr>
        <sz val="12"/>
        <color theme="1"/>
        <rFont val="宋体"/>
        <charset val="134"/>
      </rPr>
      <t>网络音频传输通道，在标准的以太网上实现网络音频扩展；</t>
    </r>
    <r>
      <rPr>
        <sz val="12"/>
        <color theme="1"/>
        <rFont val="Times New Roman"/>
        <charset val="134"/>
      </rPr>
      <t xml:space="preserve">
5. </t>
    </r>
    <r>
      <rPr>
        <sz val="12"/>
        <color theme="1"/>
        <rFont val="宋体"/>
        <charset val="134"/>
      </rPr>
      <t>两个</t>
    </r>
    <r>
      <rPr>
        <sz val="12"/>
        <color theme="1"/>
        <rFont val="Times New Roman"/>
        <charset val="134"/>
      </rPr>
      <t>1000M</t>
    </r>
    <r>
      <rPr>
        <sz val="12"/>
        <color theme="1"/>
        <rFont val="宋体"/>
        <charset val="134"/>
      </rPr>
      <t>以太网接口，支持网络音频传输不间断冗余备份；</t>
    </r>
    <r>
      <rPr>
        <sz val="12"/>
        <color theme="1"/>
        <rFont val="Times New Roman"/>
        <charset val="134"/>
      </rPr>
      <t xml:space="preserve">
6. </t>
    </r>
    <r>
      <rPr>
        <sz val="12"/>
        <color theme="1"/>
        <rFont val="宋体"/>
        <charset val="134"/>
      </rPr>
      <t>支持</t>
    </r>
    <r>
      <rPr>
        <sz val="12"/>
        <color theme="1"/>
        <rFont val="Times New Roman"/>
        <charset val="134"/>
      </rPr>
      <t>Web</t>
    </r>
    <r>
      <rPr>
        <sz val="12"/>
        <color theme="1"/>
        <rFont val="宋体"/>
        <charset val="134"/>
      </rPr>
      <t>界面登录基本配置、维护和升级操作；</t>
    </r>
    <r>
      <rPr>
        <sz val="12"/>
        <color theme="1"/>
        <rFont val="Times New Roman"/>
        <charset val="134"/>
      </rPr>
      <t xml:space="preserve">
7. LCD</t>
    </r>
    <r>
      <rPr>
        <sz val="12"/>
        <color theme="1"/>
        <rFont val="宋体"/>
        <charset val="134"/>
      </rPr>
      <t>显示屏，显示</t>
    </r>
    <r>
      <rPr>
        <sz val="12"/>
        <color theme="1"/>
        <rFont val="Times New Roman"/>
        <charset val="134"/>
      </rPr>
      <t>IP</t>
    </r>
    <r>
      <rPr>
        <sz val="12"/>
        <color theme="1"/>
        <rFont val="宋体"/>
        <charset val="134"/>
      </rPr>
      <t>地址、版本号等信息；</t>
    </r>
    <r>
      <rPr>
        <sz val="12"/>
        <color theme="1"/>
        <rFont val="Times New Roman"/>
        <charset val="134"/>
      </rPr>
      <t xml:space="preserve">
8. 1U </t>
    </r>
    <r>
      <rPr>
        <sz val="12"/>
        <color theme="1"/>
        <rFont val="宋体"/>
        <charset val="134"/>
      </rPr>
      <t>机柜独立安装或同时并排安装</t>
    </r>
    <r>
      <rPr>
        <sz val="12"/>
        <color theme="1"/>
        <rFont val="Times New Roman"/>
        <charset val="134"/>
      </rPr>
      <t xml:space="preserve"> 2 </t>
    </r>
    <r>
      <rPr>
        <sz val="12"/>
        <color theme="1"/>
        <rFont val="宋体"/>
        <charset val="134"/>
      </rPr>
      <t>台</t>
    </r>
    <r>
      <rPr>
        <sz val="12"/>
        <color theme="1"/>
        <rFont val="Times New Roman"/>
        <charset val="134"/>
      </rPr>
      <t xml:space="preserve">
9. DC12V 2A</t>
    </r>
    <r>
      <rPr>
        <sz val="12"/>
        <color theme="1"/>
        <rFont val="宋体"/>
        <charset val="134"/>
      </rPr>
      <t>适配器电源与</t>
    </r>
    <r>
      <rPr>
        <sz val="12"/>
        <color theme="1"/>
        <rFont val="Times New Roman"/>
        <charset val="134"/>
      </rPr>
      <t>PoE</t>
    </r>
    <r>
      <rPr>
        <sz val="12"/>
        <color theme="1"/>
        <rFont val="宋体"/>
        <charset val="134"/>
      </rPr>
      <t>供电备份</t>
    </r>
    <r>
      <rPr>
        <sz val="12"/>
        <color theme="1"/>
        <rFont val="Times New Roman"/>
        <charset val="134"/>
      </rPr>
      <t xml:space="preserve">
10. </t>
    </r>
    <r>
      <rPr>
        <sz val="12"/>
        <color theme="1"/>
        <rFont val="宋体"/>
        <charset val="134"/>
      </rPr>
      <t>无风扇静音设计</t>
    </r>
  </si>
  <si>
    <t>摄像录播</t>
  </si>
  <si>
    <t>超融合云节点</t>
  </si>
  <si>
    <r>
      <rPr>
        <sz val="12"/>
        <color theme="1"/>
        <rFont val="Times New Roman"/>
        <charset val="134"/>
      </rPr>
      <t>1</t>
    </r>
    <r>
      <rPr>
        <sz val="12"/>
        <color theme="1"/>
        <rFont val="宋体"/>
        <charset val="134"/>
      </rPr>
      <t>、视频输入支持</t>
    </r>
    <r>
      <rPr>
        <sz val="12"/>
        <color theme="1"/>
        <rFont val="Times New Roman"/>
        <charset val="134"/>
      </rPr>
      <t>4</t>
    </r>
    <r>
      <rPr>
        <sz val="12"/>
        <color theme="1"/>
        <rFont val="宋体"/>
        <charset val="134"/>
      </rPr>
      <t>路</t>
    </r>
    <r>
      <rPr>
        <sz val="12"/>
        <color theme="1"/>
        <rFont val="Times New Roman"/>
        <charset val="134"/>
      </rPr>
      <t>HDMI</t>
    </r>
    <r>
      <rPr>
        <sz val="12"/>
        <color theme="1"/>
        <rFont val="宋体"/>
        <charset val="134"/>
      </rPr>
      <t>接口、</t>
    </r>
    <r>
      <rPr>
        <sz val="12"/>
        <color theme="1"/>
        <rFont val="Times New Roman"/>
        <charset val="134"/>
      </rPr>
      <t>12</t>
    </r>
    <r>
      <rPr>
        <sz val="12"/>
        <color theme="1"/>
        <rFont val="宋体"/>
        <charset val="134"/>
      </rPr>
      <t>路本地</t>
    </r>
    <r>
      <rPr>
        <sz val="12"/>
        <color theme="1"/>
        <rFont val="Times New Roman"/>
        <charset val="134"/>
      </rPr>
      <t>IP</t>
    </r>
    <r>
      <rPr>
        <sz val="12"/>
        <color theme="1"/>
        <rFont val="宋体"/>
        <charset val="134"/>
      </rPr>
      <t>网络摄像机接入，同时支持</t>
    </r>
    <r>
      <rPr>
        <sz val="12"/>
        <color theme="1"/>
        <rFont val="Times New Roman"/>
        <charset val="134"/>
      </rPr>
      <t>4</t>
    </r>
    <r>
      <rPr>
        <sz val="12"/>
        <color theme="1"/>
        <rFont val="宋体"/>
        <charset val="134"/>
      </rPr>
      <t>路网络转发；</t>
    </r>
    <r>
      <rPr>
        <sz val="12"/>
        <color theme="1"/>
        <rFont val="Times New Roman"/>
        <charset val="134"/>
      </rPr>
      <t xml:space="preserve">
2</t>
    </r>
    <r>
      <rPr>
        <sz val="12"/>
        <color theme="1"/>
        <rFont val="宋体"/>
        <charset val="134"/>
      </rPr>
      <t>、视频输出支持</t>
    </r>
    <r>
      <rPr>
        <sz val="12"/>
        <color theme="1"/>
        <rFont val="Times New Roman"/>
        <charset val="134"/>
      </rPr>
      <t>2</t>
    </r>
    <r>
      <rPr>
        <sz val="12"/>
        <color theme="1"/>
        <rFont val="宋体"/>
        <charset val="134"/>
      </rPr>
      <t>路</t>
    </r>
    <r>
      <rPr>
        <sz val="12"/>
        <color theme="1"/>
        <rFont val="Times New Roman"/>
        <charset val="134"/>
      </rPr>
      <t>HDMI</t>
    </r>
    <r>
      <rPr>
        <sz val="12"/>
        <color theme="1"/>
        <rFont val="宋体"/>
        <charset val="134"/>
      </rPr>
      <t>接口；</t>
    </r>
    <r>
      <rPr>
        <sz val="12"/>
        <color theme="1"/>
        <rFont val="Times New Roman"/>
        <charset val="134"/>
      </rPr>
      <t xml:space="preserve">
3</t>
    </r>
    <r>
      <rPr>
        <sz val="12"/>
        <color theme="1"/>
        <rFont val="宋体"/>
        <charset val="134"/>
      </rPr>
      <t>、音频输入支持</t>
    </r>
    <r>
      <rPr>
        <sz val="12"/>
        <color theme="1"/>
        <rFont val="Times New Roman"/>
        <charset val="134"/>
      </rPr>
      <t>8</t>
    </r>
    <r>
      <rPr>
        <sz val="12"/>
        <color theme="1"/>
        <rFont val="宋体"/>
        <charset val="134"/>
      </rPr>
      <t>路凤凰端子输入，同时支持</t>
    </r>
    <r>
      <rPr>
        <sz val="12"/>
        <color theme="1"/>
        <rFont val="Times New Roman"/>
        <charset val="134"/>
      </rPr>
      <t>48V</t>
    </r>
    <r>
      <rPr>
        <sz val="12"/>
        <color theme="1"/>
        <rFont val="宋体"/>
        <charset val="134"/>
      </rPr>
      <t>幻像供电</t>
    </r>
    <r>
      <rPr>
        <sz val="12"/>
        <color theme="1"/>
        <rFont val="Times New Roman"/>
        <charset val="134"/>
      </rPr>
      <t>MIC</t>
    </r>
    <r>
      <rPr>
        <sz val="12"/>
        <color theme="1"/>
        <rFont val="宋体"/>
        <charset val="134"/>
      </rPr>
      <t>输入和</t>
    </r>
    <r>
      <rPr>
        <sz val="12"/>
        <color theme="1"/>
        <rFont val="Times New Roman"/>
        <charset val="134"/>
      </rPr>
      <t>line in</t>
    </r>
    <r>
      <rPr>
        <sz val="12"/>
        <color theme="1"/>
        <rFont val="宋体"/>
        <charset val="134"/>
      </rPr>
      <t>线性输入；</t>
    </r>
    <r>
      <rPr>
        <sz val="12"/>
        <color theme="1"/>
        <rFont val="Times New Roman"/>
        <charset val="134"/>
      </rPr>
      <t xml:space="preserve">
4</t>
    </r>
    <r>
      <rPr>
        <sz val="12"/>
        <color theme="1"/>
        <rFont val="宋体"/>
        <charset val="134"/>
      </rPr>
      <t>、音频输出支持</t>
    </r>
    <r>
      <rPr>
        <sz val="12"/>
        <color theme="1"/>
        <rFont val="Times New Roman"/>
        <charset val="134"/>
      </rPr>
      <t>2</t>
    </r>
    <r>
      <rPr>
        <sz val="12"/>
        <color theme="1"/>
        <rFont val="宋体"/>
        <charset val="134"/>
      </rPr>
      <t>对凤凰端子立体声输出并支持不同的音频通道输出，支持</t>
    </r>
    <r>
      <rPr>
        <sz val="12"/>
        <color theme="1"/>
        <rFont val="Times New Roman"/>
        <charset val="134"/>
      </rPr>
      <t>2</t>
    </r>
    <r>
      <rPr>
        <sz val="12"/>
        <color theme="1"/>
        <rFont val="宋体"/>
        <charset val="134"/>
      </rPr>
      <t>路</t>
    </r>
    <r>
      <rPr>
        <sz val="12"/>
        <color theme="1"/>
        <rFont val="Times New Roman"/>
        <charset val="134"/>
      </rPr>
      <t>100W@8</t>
    </r>
    <r>
      <rPr>
        <sz val="12"/>
        <color theme="1"/>
        <rFont val="宋体"/>
        <charset val="134"/>
      </rPr>
      <t>欧姆数字功放输出；</t>
    </r>
    <r>
      <rPr>
        <sz val="12"/>
        <color theme="1"/>
        <rFont val="Times New Roman"/>
        <charset val="134"/>
      </rPr>
      <t xml:space="preserve">
5</t>
    </r>
    <r>
      <rPr>
        <sz val="12"/>
        <color theme="1"/>
        <rFont val="宋体"/>
        <charset val="134"/>
      </rPr>
      <t>、控制口支持</t>
    </r>
    <r>
      <rPr>
        <sz val="12"/>
        <color theme="1"/>
        <rFont val="Times New Roman"/>
        <charset val="134"/>
      </rPr>
      <t>3</t>
    </r>
    <r>
      <rPr>
        <sz val="12"/>
        <color theme="1"/>
        <rFont val="宋体"/>
        <charset val="134"/>
      </rPr>
      <t>路</t>
    </r>
    <r>
      <rPr>
        <sz val="12"/>
        <color theme="1"/>
        <rFont val="Times New Roman"/>
        <charset val="134"/>
      </rPr>
      <t>RS-232/485</t>
    </r>
    <r>
      <rPr>
        <sz val="12"/>
        <color theme="1"/>
        <rFont val="宋体"/>
        <charset val="134"/>
      </rPr>
      <t>接口、</t>
    </r>
    <r>
      <rPr>
        <sz val="12"/>
        <color theme="1"/>
        <rFont val="Times New Roman"/>
        <charset val="134"/>
      </rPr>
      <t>1*RS232/RS485 DEBUG</t>
    </r>
    <r>
      <rPr>
        <sz val="12"/>
        <color theme="1"/>
        <rFont val="宋体"/>
        <charset val="134"/>
      </rPr>
      <t>、</t>
    </r>
    <r>
      <rPr>
        <sz val="12"/>
        <color theme="1"/>
        <rFont val="Times New Roman"/>
        <charset val="134"/>
      </rPr>
      <t>2</t>
    </r>
    <r>
      <rPr>
        <sz val="12"/>
        <color theme="1"/>
        <rFont val="宋体"/>
        <charset val="134"/>
      </rPr>
      <t>路</t>
    </r>
    <r>
      <rPr>
        <sz val="12"/>
        <color theme="1"/>
        <rFont val="Times New Roman"/>
        <charset val="134"/>
      </rPr>
      <t>RELAY</t>
    </r>
    <r>
      <rPr>
        <sz val="12"/>
        <color theme="1"/>
        <rFont val="宋体"/>
        <charset val="134"/>
      </rPr>
      <t>、</t>
    </r>
    <r>
      <rPr>
        <sz val="12"/>
        <color theme="1"/>
        <rFont val="Times New Roman"/>
        <charset val="134"/>
      </rPr>
      <t>2</t>
    </r>
    <r>
      <rPr>
        <sz val="12"/>
        <color theme="1"/>
        <rFont val="宋体"/>
        <charset val="134"/>
      </rPr>
      <t>路</t>
    </r>
    <r>
      <rPr>
        <sz val="12"/>
        <color theme="1"/>
        <rFont val="Times New Roman"/>
        <charset val="134"/>
      </rPr>
      <t>I/O</t>
    </r>
    <r>
      <rPr>
        <sz val="12"/>
        <color theme="1"/>
        <rFont val="宋体"/>
        <charset val="134"/>
      </rPr>
      <t>、</t>
    </r>
    <r>
      <rPr>
        <sz val="12"/>
        <color theme="1"/>
        <rFont val="Times New Roman"/>
        <charset val="134"/>
      </rPr>
      <t>2</t>
    </r>
    <r>
      <rPr>
        <sz val="12"/>
        <color theme="1"/>
        <rFont val="宋体"/>
        <charset val="134"/>
      </rPr>
      <t>路红外</t>
    </r>
    <r>
      <rPr>
        <sz val="12"/>
        <color theme="1"/>
        <rFont val="Times New Roman"/>
        <charset val="134"/>
      </rPr>
      <t>IR</t>
    </r>
    <r>
      <rPr>
        <sz val="12"/>
        <color theme="1"/>
        <rFont val="宋体"/>
        <charset val="134"/>
      </rPr>
      <t>；</t>
    </r>
    <r>
      <rPr>
        <sz val="12"/>
        <color theme="1"/>
        <rFont val="Times New Roman"/>
        <charset val="134"/>
      </rPr>
      <t xml:space="preserve">
6</t>
    </r>
    <r>
      <rPr>
        <sz val="12"/>
        <color theme="1"/>
        <rFont val="宋体"/>
        <charset val="134"/>
      </rPr>
      <t>、支持千兆网络，</t>
    </r>
    <r>
      <rPr>
        <sz val="12"/>
        <color theme="1"/>
        <rFont val="Times New Roman"/>
        <charset val="134"/>
      </rPr>
      <t>1</t>
    </r>
    <r>
      <rPr>
        <sz val="12"/>
        <color theme="1"/>
        <rFont val="宋体"/>
        <charset val="134"/>
      </rPr>
      <t>路</t>
    </r>
    <r>
      <rPr>
        <sz val="12"/>
        <color theme="1"/>
        <rFont val="Times New Roman"/>
        <charset val="134"/>
      </rPr>
      <t>WAN</t>
    </r>
    <r>
      <rPr>
        <sz val="12"/>
        <color theme="1"/>
        <rFont val="宋体"/>
        <charset val="134"/>
      </rPr>
      <t>口，</t>
    </r>
    <r>
      <rPr>
        <sz val="12"/>
        <color theme="1"/>
        <rFont val="Times New Roman"/>
        <charset val="134"/>
      </rPr>
      <t>5</t>
    </r>
    <r>
      <rPr>
        <sz val="12"/>
        <color theme="1"/>
        <rFont val="宋体"/>
        <charset val="134"/>
      </rPr>
      <t>路</t>
    </r>
    <r>
      <rPr>
        <sz val="12"/>
        <color theme="1"/>
        <rFont val="Times New Roman"/>
        <charset val="134"/>
      </rPr>
      <t>LAN</t>
    </r>
    <r>
      <rPr>
        <sz val="12"/>
        <color theme="1"/>
        <rFont val="宋体"/>
        <charset val="134"/>
      </rPr>
      <t>口；或者设置</t>
    </r>
    <r>
      <rPr>
        <sz val="12"/>
        <color theme="1"/>
        <rFont val="Times New Roman"/>
        <charset val="134"/>
      </rPr>
      <t>6</t>
    </r>
    <r>
      <rPr>
        <sz val="12"/>
        <color theme="1"/>
        <rFont val="宋体"/>
        <charset val="134"/>
      </rPr>
      <t>个网口全通；其中</t>
    </r>
    <r>
      <rPr>
        <sz val="12"/>
        <color theme="1"/>
        <rFont val="Times New Roman"/>
        <charset val="134"/>
      </rPr>
      <t>4</t>
    </r>
    <r>
      <rPr>
        <sz val="12"/>
        <color theme="1"/>
        <rFont val="宋体"/>
        <charset val="134"/>
      </rPr>
      <t>路网口支持</t>
    </r>
    <r>
      <rPr>
        <sz val="12"/>
        <color theme="1"/>
        <rFont val="Times New Roman"/>
        <charset val="134"/>
      </rPr>
      <t>POE</t>
    </r>
    <r>
      <rPr>
        <sz val="12"/>
        <color theme="1"/>
        <rFont val="宋体"/>
        <charset val="134"/>
      </rPr>
      <t>供电；</t>
    </r>
    <r>
      <rPr>
        <sz val="12"/>
        <color theme="1"/>
        <rFont val="Times New Roman"/>
        <charset val="134"/>
      </rPr>
      <t xml:space="preserve">
7</t>
    </r>
    <r>
      <rPr>
        <sz val="12"/>
        <color theme="1"/>
        <rFont val="宋体"/>
        <charset val="134"/>
      </rPr>
      <t>、支持录制内容从</t>
    </r>
    <r>
      <rPr>
        <sz val="12"/>
        <color theme="1"/>
        <rFont val="Times New Roman"/>
        <charset val="134"/>
      </rPr>
      <t>USB</t>
    </r>
    <r>
      <rPr>
        <sz val="12"/>
        <color theme="1"/>
        <rFont val="宋体"/>
        <charset val="134"/>
      </rPr>
      <t>口自动拷贝到</t>
    </r>
    <r>
      <rPr>
        <sz val="12"/>
        <color theme="1"/>
        <rFont val="Times New Roman"/>
        <charset val="134"/>
      </rPr>
      <t>U</t>
    </r>
    <r>
      <rPr>
        <sz val="12"/>
        <color theme="1"/>
        <rFont val="宋体"/>
        <charset val="134"/>
      </rPr>
      <t>盘，</t>
    </r>
    <r>
      <rPr>
        <sz val="12"/>
        <color theme="1"/>
        <rFont val="Times New Roman"/>
        <charset val="134"/>
      </rPr>
      <t>USB</t>
    </r>
    <r>
      <rPr>
        <sz val="12"/>
        <color theme="1"/>
        <rFont val="宋体"/>
        <charset val="134"/>
      </rPr>
      <t>接口系统升级；</t>
    </r>
    <r>
      <rPr>
        <sz val="12"/>
        <color theme="1"/>
        <rFont val="Times New Roman"/>
        <charset val="134"/>
      </rPr>
      <t xml:space="preserve">
8</t>
    </r>
    <r>
      <rPr>
        <sz val="12"/>
        <color theme="1"/>
        <rFont val="宋体"/>
        <charset val="134"/>
      </rPr>
      <t>、支持录制文件内容管理（下载</t>
    </r>
    <r>
      <rPr>
        <sz val="12"/>
        <color theme="1"/>
        <rFont val="Times New Roman"/>
        <charset val="134"/>
      </rPr>
      <t>/</t>
    </r>
    <r>
      <rPr>
        <sz val="12"/>
        <color theme="1"/>
        <rFont val="宋体"/>
        <charset val="134"/>
      </rPr>
      <t>导出</t>
    </r>
    <r>
      <rPr>
        <sz val="12"/>
        <color theme="1"/>
        <rFont val="Times New Roman"/>
        <charset val="134"/>
      </rPr>
      <t>/</t>
    </r>
    <r>
      <rPr>
        <sz val="12"/>
        <color theme="1"/>
        <rFont val="宋体"/>
        <charset val="134"/>
      </rPr>
      <t>编辑</t>
    </r>
    <r>
      <rPr>
        <sz val="12"/>
        <color theme="1"/>
        <rFont val="Times New Roman"/>
        <charset val="134"/>
      </rPr>
      <t>/</t>
    </r>
    <r>
      <rPr>
        <sz val="12"/>
        <color theme="1"/>
        <rFont val="宋体"/>
        <charset val="134"/>
      </rPr>
      <t>删除），标配</t>
    </r>
    <r>
      <rPr>
        <sz val="12"/>
        <color theme="1"/>
        <rFont val="Times New Roman"/>
        <charset val="134"/>
      </rPr>
      <t>2TB</t>
    </r>
    <r>
      <rPr>
        <sz val="12"/>
        <color theme="1"/>
        <rFont val="宋体"/>
        <charset val="134"/>
      </rPr>
      <t>监控级硬盘，可以通过</t>
    </r>
    <r>
      <rPr>
        <sz val="12"/>
        <color theme="1"/>
        <rFont val="Times New Roman"/>
        <charset val="134"/>
      </rPr>
      <t>USB</t>
    </r>
    <r>
      <rPr>
        <sz val="12"/>
        <color theme="1"/>
        <rFont val="宋体"/>
        <charset val="134"/>
      </rPr>
      <t>口外挂移动硬盘扩展存储空间；</t>
    </r>
    <r>
      <rPr>
        <sz val="12"/>
        <color theme="1"/>
        <rFont val="Times New Roman"/>
        <charset val="134"/>
      </rPr>
      <t xml:space="preserve">
9</t>
    </r>
    <r>
      <rPr>
        <sz val="12"/>
        <color theme="1"/>
        <rFont val="宋体"/>
        <charset val="134"/>
      </rPr>
      <t>、标准</t>
    </r>
    <r>
      <rPr>
        <sz val="12"/>
        <color theme="1"/>
        <rFont val="Times New Roman"/>
        <charset val="134"/>
      </rPr>
      <t>19</t>
    </r>
    <r>
      <rPr>
        <sz val="12"/>
        <color theme="1"/>
        <rFont val="宋体"/>
        <charset val="134"/>
      </rPr>
      <t>英寸机架安装，高度</t>
    </r>
    <r>
      <rPr>
        <sz val="12"/>
        <color theme="1"/>
        <rFont val="Times New Roman"/>
        <charset val="134"/>
      </rPr>
      <t>1U</t>
    </r>
    <r>
      <rPr>
        <sz val="12"/>
        <color theme="1"/>
        <rFont val="宋体"/>
        <charset val="134"/>
      </rPr>
      <t>；</t>
    </r>
  </si>
  <si>
    <t>超融合一体机软件</t>
  </si>
  <si>
    <r>
      <rPr>
        <sz val="12"/>
        <color theme="1"/>
        <rFont val="Times New Roman"/>
        <charset val="134"/>
      </rPr>
      <t>1</t>
    </r>
    <r>
      <rPr>
        <sz val="12"/>
        <color theme="1"/>
        <rFont val="宋体"/>
        <charset val="134"/>
      </rPr>
      <t>、同时内置多路全高清编解码器、视频混合矩阵、数字音频处理器、数字功放、智能中控、</t>
    </r>
    <r>
      <rPr>
        <sz val="12"/>
        <color theme="1"/>
        <rFont val="Times New Roman"/>
        <charset val="134"/>
      </rPr>
      <t>POE</t>
    </r>
    <r>
      <rPr>
        <sz val="12"/>
        <color theme="1"/>
        <rFont val="宋体"/>
        <charset val="134"/>
      </rPr>
      <t>千兆网络交换机等模块，节省设备空间，端到端大大地降低设备功耗和维护成本。</t>
    </r>
    <r>
      <rPr>
        <sz val="12"/>
        <color theme="1"/>
        <rFont val="Times New Roman"/>
        <charset val="134"/>
      </rPr>
      <t xml:space="preserve">
2</t>
    </r>
    <r>
      <rPr>
        <sz val="12"/>
        <color theme="1"/>
        <rFont val="宋体"/>
        <charset val="134"/>
      </rPr>
      <t>、同时支持</t>
    </r>
    <r>
      <rPr>
        <sz val="12"/>
        <color theme="1"/>
        <rFont val="Times New Roman"/>
        <charset val="134"/>
      </rPr>
      <t>RS-232</t>
    </r>
    <r>
      <rPr>
        <sz val="12"/>
        <color theme="1"/>
        <rFont val="宋体"/>
        <charset val="134"/>
      </rPr>
      <t>、</t>
    </r>
    <r>
      <rPr>
        <sz val="12"/>
        <color theme="1"/>
        <rFont val="Times New Roman"/>
        <charset val="134"/>
      </rPr>
      <t>RS-485</t>
    </r>
    <r>
      <rPr>
        <sz val="12"/>
        <color theme="1"/>
        <rFont val="宋体"/>
        <charset val="134"/>
      </rPr>
      <t>、</t>
    </r>
    <r>
      <rPr>
        <sz val="12"/>
        <color theme="1"/>
        <rFont val="Times New Roman"/>
        <charset val="134"/>
      </rPr>
      <t>RELAY</t>
    </r>
    <r>
      <rPr>
        <sz val="12"/>
        <color theme="1"/>
        <rFont val="宋体"/>
        <charset val="134"/>
      </rPr>
      <t>、</t>
    </r>
    <r>
      <rPr>
        <sz val="12"/>
        <color theme="1"/>
        <rFont val="Times New Roman"/>
        <charset val="134"/>
      </rPr>
      <t>I/O</t>
    </r>
    <r>
      <rPr>
        <sz val="12"/>
        <color theme="1"/>
        <rFont val="宋体"/>
        <charset val="134"/>
      </rPr>
      <t>、红外、</t>
    </r>
    <r>
      <rPr>
        <sz val="12"/>
        <color theme="1"/>
        <rFont val="Times New Roman"/>
        <charset val="134"/>
      </rPr>
      <t>USB</t>
    </r>
    <r>
      <rPr>
        <sz val="12"/>
        <color theme="1"/>
        <rFont val="宋体"/>
        <charset val="134"/>
      </rPr>
      <t>、功放、</t>
    </r>
    <r>
      <rPr>
        <sz val="12"/>
        <color theme="1"/>
        <rFont val="Times New Roman"/>
        <charset val="134"/>
      </rPr>
      <t>MIC</t>
    </r>
    <r>
      <rPr>
        <sz val="12"/>
        <color theme="1"/>
        <rFont val="宋体"/>
        <charset val="134"/>
      </rPr>
      <t>输入（支持幻象供电）、立体声、</t>
    </r>
    <r>
      <rPr>
        <sz val="12"/>
        <color theme="1"/>
        <rFont val="Times New Roman"/>
        <charset val="134"/>
      </rPr>
      <t>HDMI</t>
    </r>
    <r>
      <rPr>
        <sz val="12"/>
        <color theme="1"/>
        <rFont val="宋体"/>
        <charset val="134"/>
      </rPr>
      <t>（</t>
    </r>
    <r>
      <rPr>
        <sz val="12"/>
        <color theme="1"/>
        <rFont val="Times New Roman"/>
        <charset val="134"/>
      </rPr>
      <t>1.3</t>
    </r>
    <r>
      <rPr>
        <sz val="12"/>
        <color theme="1"/>
        <rFont val="宋体"/>
        <charset val="134"/>
      </rPr>
      <t>含音频）、</t>
    </r>
    <r>
      <rPr>
        <sz val="12"/>
        <color theme="1"/>
        <rFont val="Times New Roman"/>
        <charset val="134"/>
      </rPr>
      <t>IP</t>
    </r>
    <r>
      <rPr>
        <sz val="12"/>
        <color theme="1"/>
        <rFont val="宋体"/>
        <charset val="134"/>
      </rPr>
      <t>网络编解码输入输出等丰富的接口类型，轻松兼容各种主流视音频外设和环境外设。</t>
    </r>
    <r>
      <rPr>
        <sz val="12"/>
        <color theme="1"/>
        <rFont val="Times New Roman"/>
        <charset val="134"/>
      </rPr>
      <t xml:space="preserve">
3</t>
    </r>
    <r>
      <rPr>
        <sz val="12"/>
        <color theme="1"/>
        <rFont val="宋体"/>
        <charset val="134"/>
      </rPr>
      <t>、集成超强性能的</t>
    </r>
    <r>
      <rPr>
        <sz val="12"/>
        <color theme="1"/>
        <rFont val="Times New Roman"/>
        <charset val="134"/>
      </rPr>
      <t>DSP</t>
    </r>
    <r>
      <rPr>
        <sz val="12"/>
        <color theme="1"/>
        <rFont val="宋体"/>
        <charset val="134"/>
      </rPr>
      <t>和视音频矩阵，单台设备可以</t>
    </r>
    <r>
      <rPr>
        <sz val="12"/>
        <color theme="1"/>
        <rFont val="Times New Roman"/>
        <charset val="134"/>
      </rPr>
      <t>“</t>
    </r>
    <r>
      <rPr>
        <sz val="12"/>
        <color theme="1"/>
        <rFont val="宋体"/>
        <charset val="134"/>
      </rPr>
      <t>同时</t>
    </r>
    <r>
      <rPr>
        <sz val="12"/>
        <color theme="1"/>
        <rFont val="Times New Roman"/>
        <charset val="134"/>
      </rPr>
      <t>”</t>
    </r>
    <r>
      <rPr>
        <sz val="12"/>
        <color theme="1"/>
        <rFont val="宋体"/>
        <charset val="134"/>
      </rPr>
      <t>实现多种场景应用：本地多媒体中控应用、同时支持多方远程互动、远程直播录播、远程巡视等应用，针对每个应用预留足够的、独立的高清视音频处理资源，因而无需担心同时应用时存在各种复杂的限制和约束；</t>
    </r>
    <r>
      <rPr>
        <sz val="12"/>
        <color theme="1"/>
        <rFont val="Times New Roman"/>
        <charset val="134"/>
      </rPr>
      <t xml:space="preserve">
4</t>
    </r>
    <r>
      <rPr>
        <sz val="12"/>
        <color theme="1"/>
        <rFont val="宋体"/>
        <charset val="134"/>
      </rPr>
      <t>、支持对每路视频独立编解码，可支持</t>
    </r>
    <r>
      <rPr>
        <sz val="12"/>
        <color theme="1"/>
        <rFont val="Times New Roman"/>
        <charset val="134"/>
      </rPr>
      <t>4K30</t>
    </r>
    <r>
      <rPr>
        <sz val="12"/>
        <color theme="1"/>
        <rFont val="宋体"/>
        <charset val="134"/>
      </rPr>
      <t>视频编解码；支持</t>
    </r>
    <r>
      <rPr>
        <sz val="12"/>
        <color theme="1"/>
        <rFont val="Times New Roman"/>
        <charset val="134"/>
      </rPr>
      <t>H.265</t>
    </r>
    <r>
      <rPr>
        <sz val="12"/>
        <color theme="1"/>
        <rFont val="宋体"/>
        <charset val="134"/>
      </rPr>
      <t>、</t>
    </r>
    <r>
      <rPr>
        <sz val="12"/>
        <color theme="1"/>
        <rFont val="Times New Roman"/>
        <charset val="134"/>
      </rPr>
      <t>H.264 HP Level 4.2</t>
    </r>
    <r>
      <rPr>
        <sz val="12"/>
        <color theme="1"/>
        <rFont val="宋体"/>
        <charset val="134"/>
      </rPr>
      <t>，向下兼容</t>
    </r>
    <r>
      <rPr>
        <sz val="12"/>
        <color theme="1"/>
        <rFont val="Times New Roman"/>
        <charset val="134"/>
      </rPr>
      <t>H.264 BP</t>
    </r>
    <r>
      <rPr>
        <sz val="12"/>
        <color theme="1"/>
        <rFont val="宋体"/>
        <charset val="134"/>
      </rPr>
      <t>和</t>
    </r>
    <r>
      <rPr>
        <sz val="12"/>
        <color theme="1"/>
        <rFont val="Times New Roman"/>
        <charset val="134"/>
      </rPr>
      <t>MP</t>
    </r>
    <r>
      <rPr>
        <sz val="12"/>
        <color theme="1"/>
        <rFont val="宋体"/>
        <charset val="134"/>
      </rPr>
      <t>，实现广电级画质编解码、色彩无损还原；不仅可以实现</t>
    </r>
    <r>
      <rPr>
        <sz val="12"/>
        <color theme="1"/>
        <rFont val="Times New Roman"/>
        <charset val="134"/>
      </rPr>
      <t>4K30</t>
    </r>
    <r>
      <rPr>
        <sz val="12"/>
        <color theme="1"/>
        <rFont val="宋体"/>
        <charset val="134"/>
      </rPr>
      <t>高清，还可节省网络带宽；</t>
    </r>
    <r>
      <rPr>
        <sz val="12"/>
        <color theme="1"/>
        <rFont val="Times New Roman"/>
        <charset val="134"/>
      </rPr>
      <t xml:space="preserve">
5</t>
    </r>
    <r>
      <rPr>
        <sz val="12"/>
        <color theme="1"/>
        <rFont val="宋体"/>
        <charset val="134"/>
      </rPr>
      <t>、综合使用超强纠错</t>
    </r>
    <r>
      <rPr>
        <sz val="12"/>
        <color theme="1"/>
        <rFont val="Times New Roman"/>
        <charset val="134"/>
      </rPr>
      <t>(SEC)</t>
    </r>
    <r>
      <rPr>
        <sz val="12"/>
        <color theme="1"/>
        <rFont val="宋体"/>
        <charset val="134"/>
      </rPr>
      <t>、丢包重传</t>
    </r>
    <r>
      <rPr>
        <sz val="12"/>
        <color theme="1"/>
        <rFont val="Times New Roman"/>
        <charset val="134"/>
      </rPr>
      <t>(ARQ)</t>
    </r>
    <r>
      <rPr>
        <sz val="12"/>
        <color theme="1"/>
        <rFont val="宋体"/>
        <charset val="134"/>
      </rPr>
      <t>、视频</t>
    </r>
    <r>
      <rPr>
        <sz val="12"/>
        <color theme="1"/>
        <rFont val="Times New Roman"/>
        <charset val="134"/>
      </rPr>
      <t>FEC</t>
    </r>
    <r>
      <rPr>
        <sz val="12"/>
        <color theme="1"/>
        <rFont val="宋体"/>
        <charset val="134"/>
      </rPr>
      <t>（前向纠错）</t>
    </r>
    <r>
      <rPr>
        <sz val="12"/>
        <color theme="1"/>
        <rFont val="Times New Roman"/>
        <charset val="134"/>
      </rPr>
      <t>3</t>
    </r>
    <r>
      <rPr>
        <sz val="12"/>
        <color theme="1"/>
        <rFont val="宋体"/>
        <charset val="134"/>
      </rPr>
      <t>种抗丢包处理技术，在网络丢包率达</t>
    </r>
    <r>
      <rPr>
        <sz val="12"/>
        <color theme="1"/>
        <rFont val="Times New Roman"/>
        <charset val="134"/>
      </rPr>
      <t>20%</t>
    </r>
    <r>
      <rPr>
        <sz val="12"/>
        <color theme="1"/>
        <rFont val="宋体"/>
        <charset val="134"/>
      </rPr>
      <t>环境下仍可保障视频流畅；</t>
    </r>
    <r>
      <rPr>
        <sz val="12"/>
        <color theme="1"/>
        <rFont val="Times New Roman"/>
        <charset val="134"/>
      </rPr>
      <t xml:space="preserve">
6</t>
    </r>
    <r>
      <rPr>
        <sz val="12"/>
        <color theme="1"/>
        <rFont val="宋体"/>
        <charset val="134"/>
      </rPr>
      <t>、内置混合视频矩阵、多画面合成拼接和录播客户端，支持各种视频切换、分配、合成拼接、分割、字幕叠加、图像参数调节，内置本地录播及存储功能，支持网络直播、点播和推送功能，极大丰富了各种播放手段；</t>
    </r>
    <r>
      <rPr>
        <sz val="12"/>
        <color theme="1"/>
        <rFont val="Times New Roman"/>
        <charset val="134"/>
      </rPr>
      <t xml:space="preserve">
7</t>
    </r>
    <r>
      <rPr>
        <sz val="12"/>
        <color theme="1"/>
        <rFont val="宋体"/>
        <charset val="134"/>
      </rPr>
      <t>、内置视频分割功能，可实现单画面</t>
    </r>
    <r>
      <rPr>
        <sz val="12"/>
        <color theme="1"/>
        <rFont val="Times New Roman"/>
        <charset val="134"/>
      </rPr>
      <t>/</t>
    </r>
    <r>
      <rPr>
        <sz val="12"/>
        <color theme="1"/>
        <rFont val="宋体"/>
        <charset val="134"/>
      </rPr>
      <t>画中画</t>
    </r>
    <r>
      <rPr>
        <sz val="12"/>
        <color theme="1"/>
        <rFont val="Times New Roman"/>
        <charset val="134"/>
      </rPr>
      <t>/</t>
    </r>
    <r>
      <rPr>
        <sz val="12"/>
        <color theme="1"/>
        <rFont val="宋体"/>
        <charset val="134"/>
      </rPr>
      <t>画外画合成、字幕叠加；</t>
    </r>
    <r>
      <rPr>
        <sz val="12"/>
        <color theme="1"/>
        <rFont val="Times New Roman"/>
        <charset val="134"/>
      </rPr>
      <t xml:space="preserve">
8</t>
    </r>
    <r>
      <rPr>
        <sz val="12"/>
        <color theme="1"/>
        <rFont val="宋体"/>
        <charset val="134"/>
      </rPr>
      <t>、支持本地音频、</t>
    </r>
    <r>
      <rPr>
        <sz val="12"/>
        <color theme="1"/>
        <rFont val="Times New Roman"/>
        <charset val="134"/>
      </rPr>
      <t>HDMI</t>
    </r>
    <r>
      <rPr>
        <sz val="12"/>
        <color theme="1"/>
        <rFont val="宋体"/>
        <charset val="134"/>
      </rPr>
      <t>内嵌音频、远端音频</t>
    </r>
    <r>
      <rPr>
        <sz val="12"/>
        <color theme="1"/>
        <rFont val="Times New Roman"/>
        <charset val="134"/>
      </rPr>
      <t>RTSP</t>
    </r>
    <r>
      <rPr>
        <sz val="12"/>
        <color theme="1"/>
        <rFont val="宋体"/>
        <charset val="134"/>
      </rPr>
      <t>网络接入流进入混音器，可动态选择混音；</t>
    </r>
    <r>
      <rPr>
        <sz val="12"/>
        <color theme="1"/>
        <rFont val="Times New Roman"/>
        <charset val="134"/>
      </rPr>
      <t xml:space="preserve">
9</t>
    </r>
    <r>
      <rPr>
        <sz val="12"/>
        <color theme="1"/>
        <rFont val="宋体"/>
        <charset val="134"/>
      </rPr>
      <t>、支持不少于</t>
    </r>
    <r>
      <rPr>
        <sz val="12"/>
        <color theme="1"/>
        <rFont val="Times New Roman"/>
        <charset val="134"/>
      </rPr>
      <t>5</t>
    </r>
    <r>
      <rPr>
        <sz val="12"/>
        <color theme="1"/>
        <rFont val="宋体"/>
        <charset val="134"/>
      </rPr>
      <t>方的远程视频会议互动，支持</t>
    </r>
    <r>
      <rPr>
        <sz val="12"/>
        <color theme="1"/>
        <rFont val="Times New Roman"/>
        <charset val="134"/>
      </rPr>
      <t>RTMP</t>
    </r>
    <r>
      <rPr>
        <sz val="12"/>
        <color theme="1"/>
        <rFont val="宋体"/>
        <charset val="134"/>
      </rPr>
      <t>推流到云平台，支持同时推流到不同的直播平台；</t>
    </r>
    <r>
      <rPr>
        <sz val="12"/>
        <color theme="1"/>
        <rFont val="Times New Roman"/>
        <charset val="134"/>
      </rPr>
      <t xml:space="preserve">
10</t>
    </r>
    <r>
      <rPr>
        <sz val="12"/>
        <color theme="1"/>
        <rFont val="宋体"/>
        <charset val="134"/>
      </rPr>
      <t>、电源双开关保证系统安全、节能环保、使用方便，前面板强电软开关，后面板强电硬开关；支持网络休眠和唤醒，一键式开关系统。</t>
    </r>
  </si>
  <si>
    <t>高清云台摄像机（灰色）</t>
  </si>
  <si>
    <r>
      <rPr>
        <sz val="12"/>
        <color theme="1"/>
        <rFont val="Times New Roman"/>
        <charset val="134"/>
      </rPr>
      <t>1</t>
    </r>
    <r>
      <rPr>
        <sz val="12"/>
        <color theme="1"/>
        <rFont val="宋体"/>
        <charset val="134"/>
      </rPr>
      <t>、采用先进的工业广播级</t>
    </r>
    <r>
      <rPr>
        <sz val="12"/>
        <color theme="1"/>
        <rFont val="Times New Roman"/>
        <charset val="134"/>
      </rPr>
      <t>ISP</t>
    </r>
    <r>
      <rPr>
        <sz val="12"/>
        <color theme="1"/>
        <rFont val="宋体"/>
        <charset val="134"/>
      </rPr>
      <t>，</t>
    </r>
    <r>
      <rPr>
        <sz val="12"/>
        <color theme="1"/>
        <rFont val="Times New Roman"/>
        <charset val="134"/>
      </rPr>
      <t>Panasonic 1/2.8</t>
    </r>
    <r>
      <rPr>
        <sz val="12"/>
        <color theme="1"/>
        <rFont val="宋体"/>
        <charset val="134"/>
      </rPr>
      <t>英寸</t>
    </r>
    <r>
      <rPr>
        <sz val="12"/>
        <color theme="1"/>
        <rFont val="Times New Roman"/>
        <charset val="134"/>
      </rPr>
      <t xml:space="preserve"> 5MP</t>
    </r>
    <r>
      <rPr>
        <sz val="12"/>
        <color theme="1"/>
        <rFont val="宋体"/>
        <charset val="134"/>
      </rPr>
      <t>图像传感器，输出高清通透图像。</t>
    </r>
    <r>
      <rPr>
        <sz val="12"/>
        <color theme="1"/>
        <rFont val="Times New Roman"/>
        <charset val="134"/>
      </rPr>
      <t xml:space="preserve">  
2</t>
    </r>
    <r>
      <rPr>
        <sz val="12"/>
        <color theme="1"/>
        <rFont val="宋体"/>
        <charset val="134"/>
      </rPr>
      <t>、</t>
    </r>
    <r>
      <rPr>
        <sz val="12"/>
        <color theme="1"/>
        <rFont val="Times New Roman"/>
        <charset val="134"/>
      </rPr>
      <t>20x</t>
    </r>
    <r>
      <rPr>
        <sz val="12"/>
        <color theme="1"/>
        <rFont val="宋体"/>
        <charset val="134"/>
      </rPr>
      <t>倍光学变倍和</t>
    </r>
    <r>
      <rPr>
        <sz val="12"/>
        <color theme="1"/>
        <rFont val="Times New Roman"/>
        <charset val="134"/>
      </rPr>
      <t>12x</t>
    </r>
    <r>
      <rPr>
        <sz val="12"/>
        <color theme="1"/>
        <rFont val="宋体"/>
        <charset val="134"/>
      </rPr>
      <t>电子变倍，带</t>
    </r>
    <r>
      <rPr>
        <sz val="12"/>
        <color theme="1"/>
        <rFont val="Times New Roman"/>
        <charset val="134"/>
      </rPr>
      <t>60.5</t>
    </r>
    <r>
      <rPr>
        <sz val="12"/>
        <color theme="1"/>
        <rFont val="宋体"/>
        <charset val="134"/>
      </rPr>
      <t>度广角。</t>
    </r>
    <r>
      <rPr>
        <sz val="12"/>
        <color theme="1"/>
        <rFont val="Times New Roman"/>
        <charset val="134"/>
      </rPr>
      <t xml:space="preserve">
3</t>
    </r>
    <r>
      <rPr>
        <sz val="12"/>
        <color theme="1"/>
        <rFont val="宋体"/>
        <charset val="134"/>
      </rPr>
      <t>、</t>
    </r>
    <r>
      <rPr>
        <sz val="12"/>
        <color theme="1"/>
        <rFont val="Times New Roman"/>
        <charset val="134"/>
      </rPr>
      <t>IP</t>
    </r>
    <r>
      <rPr>
        <sz val="12"/>
        <color theme="1"/>
        <rFont val="宋体"/>
        <charset val="134"/>
      </rPr>
      <t>视频，</t>
    </r>
    <r>
      <rPr>
        <sz val="12"/>
        <color theme="1"/>
        <rFont val="Times New Roman"/>
        <charset val="134"/>
      </rPr>
      <t>H.264</t>
    </r>
    <r>
      <rPr>
        <sz val="12"/>
        <color theme="1"/>
        <rFont val="宋体"/>
        <charset val="134"/>
      </rPr>
      <t>和</t>
    </r>
    <r>
      <rPr>
        <sz val="12"/>
        <color theme="1"/>
        <rFont val="Times New Roman"/>
        <charset val="134"/>
      </rPr>
      <t>H.265</t>
    </r>
    <r>
      <rPr>
        <sz val="12"/>
        <color theme="1"/>
        <rFont val="宋体"/>
        <charset val="134"/>
      </rPr>
      <t>编码</t>
    </r>
    <r>
      <rPr>
        <sz val="12"/>
        <color theme="1"/>
        <rFont val="Times New Roman"/>
        <charset val="134"/>
      </rPr>
      <t xml:space="preserve">
4</t>
    </r>
    <r>
      <rPr>
        <sz val="12"/>
        <color theme="1"/>
        <rFont val="宋体"/>
        <charset val="134"/>
      </rPr>
      <t>、</t>
    </r>
    <r>
      <rPr>
        <sz val="12"/>
        <color theme="1"/>
        <rFont val="Times New Roman"/>
        <charset val="134"/>
      </rPr>
      <t>IP, HDMI, 3G-SDI</t>
    </r>
    <r>
      <rPr>
        <sz val="12"/>
        <color theme="1"/>
        <rFont val="宋体"/>
        <charset val="134"/>
      </rPr>
      <t>接口同时输出图像画面</t>
    </r>
    <r>
      <rPr>
        <sz val="12"/>
        <color theme="1"/>
        <rFont val="Times New Roman"/>
        <charset val="134"/>
      </rPr>
      <t xml:space="preserve">
5</t>
    </r>
    <r>
      <rPr>
        <sz val="12"/>
        <color theme="1"/>
        <rFont val="宋体"/>
        <charset val="134"/>
      </rPr>
      <t>、支持</t>
    </r>
    <r>
      <rPr>
        <sz val="12"/>
        <color theme="1"/>
        <rFont val="Times New Roman"/>
        <charset val="134"/>
      </rPr>
      <t>WDR</t>
    </r>
    <r>
      <rPr>
        <sz val="12"/>
        <color theme="1"/>
        <rFont val="宋体"/>
        <charset val="134"/>
      </rPr>
      <t>宽动态、背光补偿，白平衡调整，</t>
    </r>
    <r>
      <rPr>
        <sz val="12"/>
        <color theme="1"/>
        <rFont val="Times New Roman"/>
        <charset val="134"/>
      </rPr>
      <t>3D</t>
    </r>
    <r>
      <rPr>
        <sz val="12"/>
        <color theme="1"/>
        <rFont val="宋体"/>
        <charset val="134"/>
      </rPr>
      <t>降噪功能</t>
    </r>
    <r>
      <rPr>
        <sz val="12"/>
        <color theme="1"/>
        <rFont val="Times New Roman"/>
        <charset val="134"/>
      </rPr>
      <t xml:space="preserve">
6</t>
    </r>
    <r>
      <rPr>
        <sz val="12"/>
        <color theme="1"/>
        <rFont val="宋体"/>
        <charset val="134"/>
      </rPr>
      <t>、支持</t>
    </r>
    <r>
      <rPr>
        <sz val="12"/>
        <color theme="1"/>
        <rFont val="Times New Roman"/>
        <charset val="134"/>
      </rPr>
      <t>POE</t>
    </r>
    <r>
      <rPr>
        <sz val="12"/>
        <color theme="1"/>
        <rFont val="宋体"/>
        <charset val="134"/>
      </rPr>
      <t>，一条</t>
    </r>
    <r>
      <rPr>
        <sz val="12"/>
        <color theme="1"/>
        <rFont val="Times New Roman"/>
        <charset val="134"/>
      </rPr>
      <t>CAT5/6</t>
    </r>
    <r>
      <rPr>
        <sz val="12"/>
        <color theme="1"/>
        <rFont val="宋体"/>
        <charset val="134"/>
      </rPr>
      <t>线传输图像，支持控制和供电。</t>
    </r>
    <r>
      <rPr>
        <sz val="12"/>
        <color theme="1"/>
        <rFont val="Times New Roman"/>
        <charset val="134"/>
      </rPr>
      <t xml:space="preserve">
7</t>
    </r>
    <r>
      <rPr>
        <sz val="12"/>
        <color theme="1"/>
        <rFont val="宋体"/>
        <charset val="134"/>
      </rPr>
      <t>、快速而精准的聚焦性能，支持</t>
    </r>
    <r>
      <rPr>
        <sz val="12"/>
        <color theme="1"/>
        <rFont val="Times New Roman"/>
        <charset val="134"/>
      </rPr>
      <t>128</t>
    </r>
    <r>
      <rPr>
        <sz val="12"/>
        <color theme="1"/>
        <rFont val="宋体"/>
        <charset val="134"/>
      </rPr>
      <t>个预置位</t>
    </r>
    <r>
      <rPr>
        <sz val="12"/>
        <color theme="1"/>
        <rFont val="Times New Roman"/>
        <charset val="134"/>
      </rPr>
      <t xml:space="preserve"> 
8</t>
    </r>
    <r>
      <rPr>
        <sz val="12"/>
        <color theme="1"/>
        <rFont val="宋体"/>
        <charset val="134"/>
      </rPr>
      <t>、标准的串口</t>
    </r>
    <r>
      <rPr>
        <sz val="12"/>
        <color theme="1"/>
        <rFont val="Times New Roman"/>
        <charset val="134"/>
      </rPr>
      <t>Visca</t>
    </r>
    <r>
      <rPr>
        <sz val="12"/>
        <color theme="1"/>
        <rFont val="宋体"/>
        <charset val="134"/>
      </rPr>
      <t>和</t>
    </r>
    <r>
      <rPr>
        <sz val="12"/>
        <color theme="1"/>
        <rFont val="Times New Roman"/>
        <charset val="134"/>
      </rPr>
      <t xml:space="preserve">IP Visca, Pelco-P/D </t>
    </r>
    <r>
      <rPr>
        <sz val="12"/>
        <color theme="1"/>
        <rFont val="宋体"/>
        <charset val="134"/>
      </rPr>
      <t>控制协议</t>
    </r>
    <r>
      <rPr>
        <sz val="12"/>
        <color theme="1"/>
        <rFont val="Times New Roman"/>
        <charset val="134"/>
      </rPr>
      <t>.
9</t>
    </r>
    <r>
      <rPr>
        <sz val="12"/>
        <color theme="1"/>
        <rFont val="宋体"/>
        <charset val="134"/>
      </rPr>
      <t>、支持菊花链功能</t>
    </r>
    <r>
      <rPr>
        <sz val="12"/>
        <color theme="1"/>
        <rFont val="Times New Roman"/>
        <charset val="134"/>
      </rPr>
      <t xml:space="preserve">
10</t>
    </r>
    <r>
      <rPr>
        <sz val="12"/>
        <color theme="1"/>
        <rFont val="宋体"/>
        <charset val="134"/>
      </rPr>
      <t>、提供多功能红外遥控器；支持图像翻转功能：可正装、倒装</t>
    </r>
  </si>
  <si>
    <t>中控系统</t>
  </si>
  <si>
    <r>
      <rPr>
        <sz val="12"/>
        <color theme="1"/>
        <rFont val="Times New Roman"/>
        <charset val="134"/>
      </rPr>
      <t>NAVIoT</t>
    </r>
    <r>
      <rPr>
        <sz val="12"/>
        <color theme="1"/>
        <rFont val="宋体"/>
        <charset val="134"/>
      </rPr>
      <t>智慧主机硬件带扩展坞</t>
    </r>
  </si>
  <si>
    <r>
      <rPr>
        <sz val="12"/>
        <color theme="1"/>
        <rFont val="Times New Roman"/>
        <charset val="134"/>
      </rPr>
      <t xml:space="preserve">1. </t>
    </r>
    <r>
      <rPr>
        <sz val="12"/>
        <color theme="1"/>
        <rFont val="宋体"/>
        <charset val="134"/>
      </rPr>
      <t>高强度铝合金机身、防震抗压、坚固耐用；支持桌面</t>
    </r>
    <r>
      <rPr>
        <sz val="12"/>
        <color theme="1"/>
        <rFont val="Times New Roman"/>
        <charset val="134"/>
      </rPr>
      <t>/</t>
    </r>
    <r>
      <rPr>
        <sz val="12"/>
        <color theme="1"/>
        <rFont val="宋体"/>
        <charset val="134"/>
      </rPr>
      <t>壁挂</t>
    </r>
    <r>
      <rPr>
        <sz val="12"/>
        <color theme="1"/>
        <rFont val="Times New Roman"/>
        <charset val="134"/>
      </rPr>
      <t>/</t>
    </r>
    <r>
      <rPr>
        <sz val="12"/>
        <color theme="1"/>
        <rFont val="宋体"/>
        <charset val="134"/>
      </rPr>
      <t>导轨安装；</t>
    </r>
    <r>
      <rPr>
        <sz val="12"/>
        <color theme="1"/>
        <rFont val="Times New Roman"/>
        <charset val="134"/>
      </rPr>
      <t xml:space="preserve">
2. </t>
    </r>
    <r>
      <rPr>
        <sz val="12"/>
        <color theme="1"/>
        <rFont val="宋体"/>
        <charset val="134"/>
      </rPr>
      <t>新一代高性能四核</t>
    </r>
    <r>
      <rPr>
        <sz val="12"/>
        <color theme="1"/>
        <rFont val="Times New Roman"/>
        <charset val="134"/>
      </rPr>
      <t>64</t>
    </r>
    <r>
      <rPr>
        <sz val="12"/>
        <color theme="1"/>
        <rFont val="宋体"/>
        <charset val="134"/>
      </rPr>
      <t>位处理芯片；</t>
    </r>
    <r>
      <rPr>
        <sz val="12"/>
        <color theme="1"/>
        <rFont val="Times New Roman"/>
        <charset val="134"/>
      </rPr>
      <t xml:space="preserve">
3. 4G</t>
    </r>
    <r>
      <rPr>
        <sz val="12"/>
        <color theme="1"/>
        <rFont val="宋体"/>
        <charset val="134"/>
      </rPr>
      <t>内存、支持最大</t>
    </r>
    <r>
      <rPr>
        <sz val="12"/>
        <color theme="1"/>
        <rFont val="Times New Roman"/>
        <charset val="134"/>
      </rPr>
      <t>32GB</t>
    </r>
    <r>
      <rPr>
        <sz val="12"/>
        <color theme="1"/>
        <rFont val="宋体"/>
        <charset val="134"/>
      </rPr>
      <t>，最高</t>
    </r>
    <r>
      <rPr>
        <sz val="12"/>
        <color theme="1"/>
        <rFont val="Times New Roman"/>
        <charset val="134"/>
      </rPr>
      <t>3200MHz</t>
    </r>
    <r>
      <rPr>
        <sz val="12"/>
        <color theme="1"/>
        <rFont val="宋体"/>
        <charset val="134"/>
      </rPr>
      <t>频率内存；</t>
    </r>
    <r>
      <rPr>
        <sz val="12"/>
        <color theme="1"/>
        <rFont val="Times New Roman"/>
        <charset val="134"/>
      </rPr>
      <t xml:space="preserve">
4. </t>
    </r>
    <r>
      <rPr>
        <sz val="12"/>
        <color theme="1"/>
        <rFont val="宋体"/>
        <charset val="134"/>
      </rPr>
      <t>双千兆网口；</t>
    </r>
    <r>
      <rPr>
        <sz val="12"/>
        <color theme="1"/>
        <rFont val="Times New Roman"/>
        <charset val="134"/>
      </rPr>
      <t xml:space="preserve">
5. </t>
    </r>
    <r>
      <rPr>
        <sz val="12"/>
        <color theme="1"/>
        <rFont val="宋体"/>
        <charset val="134"/>
      </rPr>
      <t>支持</t>
    </r>
    <r>
      <rPr>
        <sz val="12"/>
        <color theme="1"/>
        <rFont val="Times New Roman"/>
        <charset val="134"/>
      </rPr>
      <t>HDMI+DP</t>
    </r>
    <r>
      <rPr>
        <sz val="12"/>
        <color theme="1"/>
        <rFont val="宋体"/>
        <charset val="134"/>
      </rPr>
      <t>多扩展显示；</t>
    </r>
    <r>
      <rPr>
        <sz val="12"/>
        <color theme="1"/>
        <rFont val="Times New Roman"/>
        <charset val="134"/>
      </rPr>
      <t xml:space="preserve">
6. 128MSSD</t>
    </r>
    <r>
      <rPr>
        <sz val="12"/>
        <color theme="1"/>
        <rFont val="宋体"/>
        <charset val="134"/>
      </rPr>
      <t>硬盘；</t>
    </r>
    <r>
      <rPr>
        <sz val="12"/>
        <color theme="1"/>
        <rFont val="Times New Roman"/>
        <charset val="134"/>
      </rPr>
      <t>M.2</t>
    </r>
    <r>
      <rPr>
        <sz val="12"/>
        <color theme="1"/>
        <rFont val="宋体"/>
        <charset val="134"/>
      </rPr>
      <t>接口支持自使用</t>
    </r>
    <r>
      <rPr>
        <sz val="12"/>
        <color theme="1"/>
        <rFont val="Times New Roman"/>
        <charset val="134"/>
      </rPr>
      <t>SATA/NVMe SSD</t>
    </r>
    <r>
      <rPr>
        <sz val="12"/>
        <color theme="1"/>
        <rFont val="宋体"/>
        <charset val="134"/>
      </rPr>
      <t>协议；</t>
    </r>
    <r>
      <rPr>
        <sz val="12"/>
        <color theme="1"/>
        <rFont val="Times New Roman"/>
        <charset val="134"/>
      </rPr>
      <t xml:space="preserve">
7. 3</t>
    </r>
    <r>
      <rPr>
        <sz val="12"/>
        <color theme="1"/>
        <rFont val="宋体"/>
        <charset val="134"/>
      </rPr>
      <t>个</t>
    </r>
    <r>
      <rPr>
        <sz val="12"/>
        <color theme="1"/>
        <rFont val="Times New Roman"/>
        <charset val="134"/>
      </rPr>
      <t>USB3.0</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USB2.0
8. 4</t>
    </r>
    <r>
      <rPr>
        <sz val="12"/>
        <color theme="1"/>
        <rFont val="宋体"/>
        <charset val="134"/>
      </rPr>
      <t>个双向串口（</t>
    </r>
    <r>
      <rPr>
        <sz val="12"/>
        <color theme="1"/>
        <rFont val="Times New Roman"/>
        <charset val="134"/>
      </rPr>
      <t>RS232/422/485</t>
    </r>
    <r>
      <rPr>
        <sz val="12"/>
        <color theme="1"/>
        <rFont val="宋体"/>
        <charset val="134"/>
      </rPr>
      <t>可调）；</t>
    </r>
    <r>
      <rPr>
        <sz val="12"/>
        <color theme="1"/>
        <rFont val="Times New Roman"/>
        <charset val="134"/>
      </rPr>
      <t xml:space="preserve">
9. </t>
    </r>
    <r>
      <rPr>
        <sz val="12"/>
        <color theme="1"/>
        <rFont val="宋体"/>
        <charset val="134"/>
      </rPr>
      <t>宽电压供电</t>
    </r>
    <r>
      <rPr>
        <sz val="12"/>
        <color theme="1"/>
        <rFont val="Times New Roman"/>
        <charset val="134"/>
      </rPr>
      <t>12V ~ 36V</t>
    </r>
    <r>
      <rPr>
        <sz val="12"/>
        <color theme="1"/>
        <rFont val="宋体"/>
        <charset val="134"/>
      </rPr>
      <t>；宽温工作</t>
    </r>
    <r>
      <rPr>
        <sz val="12"/>
        <color theme="1"/>
        <rFont val="Times New Roman"/>
        <charset val="134"/>
      </rPr>
      <t>-10~60</t>
    </r>
    <r>
      <rPr>
        <sz val="12"/>
        <color theme="1"/>
        <rFont val="宋体"/>
        <charset val="134"/>
      </rPr>
      <t>摄氏度；工业级端口防护阻断静电和浪涌；</t>
    </r>
    <r>
      <rPr>
        <sz val="12"/>
        <color theme="1"/>
        <rFont val="Times New Roman"/>
        <charset val="134"/>
      </rPr>
      <t xml:space="preserve">
10. </t>
    </r>
    <r>
      <rPr>
        <sz val="12"/>
        <color theme="1"/>
        <rFont val="宋体"/>
        <charset val="134"/>
      </rPr>
      <t>尺寸：</t>
    </r>
    <r>
      <rPr>
        <sz val="12"/>
        <color theme="1"/>
        <rFont val="Times New Roman"/>
        <charset val="134"/>
      </rPr>
      <t>150*107*39mm</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11. </t>
    </r>
    <r>
      <rPr>
        <sz val="12"/>
        <color theme="1"/>
        <rFont val="宋体"/>
        <charset val="134"/>
      </rPr>
      <t>支持</t>
    </r>
    <r>
      <rPr>
        <sz val="12"/>
        <color theme="1"/>
        <rFont val="Times New Roman"/>
        <charset val="134"/>
      </rPr>
      <t xml:space="preserve">Linux Ubuntu/CentOS
12. </t>
    </r>
    <r>
      <rPr>
        <sz val="12"/>
        <color theme="1"/>
        <rFont val="宋体"/>
        <charset val="134"/>
      </rPr>
      <t>扩展坞：增加</t>
    </r>
    <r>
      <rPr>
        <sz val="12"/>
        <color theme="1"/>
        <rFont val="Times New Roman"/>
        <charset val="134"/>
      </rPr>
      <t>2</t>
    </r>
    <r>
      <rPr>
        <sz val="12"/>
        <color theme="1"/>
        <rFont val="宋体"/>
        <charset val="134"/>
      </rPr>
      <t>个双向串口（</t>
    </r>
    <r>
      <rPr>
        <sz val="12"/>
        <color theme="1"/>
        <rFont val="Times New Roman"/>
        <charset val="134"/>
      </rPr>
      <t>RS232</t>
    </r>
    <r>
      <rPr>
        <sz val="12"/>
        <color theme="1"/>
        <rFont val="宋体"/>
        <charset val="134"/>
      </rPr>
      <t>）</t>
    </r>
    <r>
      <rPr>
        <sz val="12"/>
        <color theme="1"/>
        <rFont val="Times New Roman"/>
        <charset val="134"/>
      </rPr>
      <t xml:space="preserve">
13. </t>
    </r>
    <r>
      <rPr>
        <sz val="12"/>
        <color theme="1"/>
        <rFont val="宋体"/>
        <charset val="134"/>
      </rPr>
      <t>扩展坞：增加带光耦隔离</t>
    </r>
    <r>
      <rPr>
        <sz val="12"/>
        <color theme="1"/>
        <rFont val="Times New Roman"/>
        <charset val="134"/>
      </rPr>
      <t>16</t>
    </r>
    <r>
      <rPr>
        <sz val="12"/>
        <color theme="1"/>
        <rFont val="宋体"/>
        <charset val="134"/>
      </rPr>
      <t>个数字</t>
    </r>
    <r>
      <rPr>
        <sz val="12"/>
        <color theme="1"/>
        <rFont val="Times New Roman"/>
        <charset val="134"/>
      </rPr>
      <t xml:space="preserve">I/O
14. </t>
    </r>
    <r>
      <rPr>
        <sz val="12"/>
        <color theme="1"/>
        <rFont val="宋体"/>
        <charset val="134"/>
      </rPr>
      <t>扩展坞：增加</t>
    </r>
    <r>
      <rPr>
        <sz val="12"/>
        <color theme="1"/>
        <rFont val="Times New Roman"/>
        <charset val="134"/>
      </rPr>
      <t>4</t>
    </r>
    <r>
      <rPr>
        <sz val="12"/>
        <color theme="1"/>
        <rFont val="宋体"/>
        <charset val="134"/>
      </rPr>
      <t>个千兆网口</t>
    </r>
    <r>
      <rPr>
        <sz val="12"/>
        <color theme="1"/>
        <rFont val="Times New Roman"/>
        <charset val="134"/>
      </rPr>
      <t xml:space="preserve">
15. </t>
    </r>
    <r>
      <rPr>
        <sz val="12"/>
        <color theme="1"/>
        <rFont val="宋体"/>
        <charset val="134"/>
      </rPr>
      <t>扩展坞：尺寸</t>
    </r>
    <r>
      <rPr>
        <sz val="12"/>
        <color theme="1"/>
        <rFont val="Times New Roman"/>
        <charset val="134"/>
      </rPr>
      <t xml:space="preserve"> 150*107*39mm</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16. 12. </t>
    </r>
    <r>
      <rPr>
        <sz val="12"/>
        <color theme="1"/>
        <rFont val="宋体"/>
        <charset val="134"/>
      </rPr>
      <t>每台智慧主机最多支持临近的</t>
    </r>
    <r>
      <rPr>
        <sz val="12"/>
        <color theme="1"/>
        <rFont val="Times New Roman"/>
        <charset val="134"/>
      </rPr>
      <t>5</t>
    </r>
    <r>
      <rPr>
        <sz val="12"/>
        <color theme="1"/>
        <rFont val="宋体"/>
        <charset val="134"/>
      </rPr>
      <t>个空间。</t>
    </r>
  </si>
  <si>
    <t>有线控制屏</t>
  </si>
  <si>
    <r>
      <rPr>
        <sz val="12"/>
        <color theme="1"/>
        <rFont val="Times New Roman"/>
        <charset val="134"/>
      </rPr>
      <t xml:space="preserve">1. </t>
    </r>
    <r>
      <rPr>
        <sz val="12"/>
        <color theme="1"/>
        <rFont val="宋体"/>
        <charset val="134"/>
      </rPr>
      <t>内置六核处理器、</t>
    </r>
    <r>
      <rPr>
        <sz val="12"/>
        <color theme="1"/>
        <rFont val="Times New Roman"/>
        <charset val="134"/>
      </rPr>
      <t>4GB</t>
    </r>
    <r>
      <rPr>
        <sz val="12"/>
        <color theme="1"/>
        <rFont val="宋体"/>
        <charset val="134"/>
      </rPr>
      <t>内存、</t>
    </r>
    <r>
      <rPr>
        <sz val="12"/>
        <color theme="1"/>
        <rFont val="Times New Roman"/>
        <charset val="134"/>
      </rPr>
      <t>32GB</t>
    </r>
    <r>
      <rPr>
        <sz val="12"/>
        <color theme="1"/>
        <rFont val="宋体"/>
        <charset val="134"/>
      </rPr>
      <t>存储；</t>
    </r>
    <r>
      <rPr>
        <sz val="12"/>
        <color theme="1"/>
        <rFont val="Times New Roman"/>
        <charset val="134"/>
      </rPr>
      <t xml:space="preserve">
2. 10.36</t>
    </r>
    <r>
      <rPr>
        <sz val="12"/>
        <color theme="1"/>
        <rFont val="宋体"/>
        <charset val="134"/>
      </rPr>
      <t>寸</t>
    </r>
    <r>
      <rPr>
        <sz val="12"/>
        <color theme="1"/>
        <rFont val="Times New Roman"/>
        <charset val="134"/>
      </rPr>
      <t>IPS</t>
    </r>
    <r>
      <rPr>
        <sz val="12"/>
        <color theme="1"/>
        <rFont val="宋体"/>
        <charset val="134"/>
      </rPr>
      <t>高清显示屏、分辨率达</t>
    </r>
    <r>
      <rPr>
        <sz val="12"/>
        <color theme="1"/>
        <rFont val="Times New Roman"/>
        <charset val="134"/>
      </rPr>
      <t>2000*1200</t>
    </r>
    <r>
      <rPr>
        <sz val="12"/>
        <color theme="1"/>
        <rFont val="宋体"/>
        <charset val="134"/>
      </rPr>
      <t>（</t>
    </r>
    <r>
      <rPr>
        <sz val="12"/>
        <color theme="1"/>
        <rFont val="Times New Roman"/>
        <charset val="134"/>
      </rPr>
      <t>15:9</t>
    </r>
    <r>
      <rPr>
        <sz val="12"/>
        <color theme="1"/>
        <rFont val="宋体"/>
        <charset val="134"/>
      </rPr>
      <t>），亮度</t>
    </r>
    <r>
      <rPr>
        <sz val="12"/>
        <color theme="1"/>
        <rFont val="Times New Roman"/>
        <charset val="134"/>
      </rPr>
      <t>400cd/m2</t>
    </r>
    <r>
      <rPr>
        <sz val="12"/>
        <color theme="1"/>
        <rFont val="宋体"/>
        <charset val="134"/>
      </rPr>
      <t>，超窄边框设计；</t>
    </r>
    <r>
      <rPr>
        <sz val="12"/>
        <color theme="1"/>
        <rFont val="Times New Roman"/>
        <charset val="134"/>
      </rPr>
      <t xml:space="preserve">
3. 2.4G/5G</t>
    </r>
    <r>
      <rPr>
        <sz val="12"/>
        <color theme="1"/>
        <rFont val="宋体"/>
        <charset val="134"/>
      </rPr>
      <t>双频，符合</t>
    </r>
    <r>
      <rPr>
        <sz val="12"/>
        <color theme="1"/>
        <rFont val="Times New Roman"/>
        <charset val="134"/>
      </rPr>
      <t>IEEE802.11 a/b/g/n/ac</t>
    </r>
    <r>
      <rPr>
        <sz val="12"/>
        <color theme="1"/>
        <rFont val="宋体"/>
        <charset val="134"/>
      </rPr>
      <t>标准；</t>
    </r>
    <r>
      <rPr>
        <sz val="12"/>
        <color theme="1"/>
        <rFont val="Times New Roman"/>
        <charset val="134"/>
      </rPr>
      <t xml:space="preserve">
4. </t>
    </r>
    <r>
      <rPr>
        <sz val="12"/>
        <color theme="1"/>
        <rFont val="宋体"/>
        <charset val="134"/>
      </rPr>
      <t>两侧带</t>
    </r>
    <r>
      <rPr>
        <sz val="12"/>
        <color theme="1"/>
        <rFont val="Times New Roman"/>
        <charset val="134"/>
      </rPr>
      <t>LED</t>
    </r>
    <r>
      <rPr>
        <sz val="12"/>
        <color theme="1"/>
        <rFont val="宋体"/>
        <charset val="134"/>
      </rPr>
      <t>灯条；</t>
    </r>
    <r>
      <rPr>
        <sz val="12"/>
        <color theme="1"/>
        <rFont val="Times New Roman"/>
        <charset val="134"/>
      </rPr>
      <t xml:space="preserve">
5. 1</t>
    </r>
    <r>
      <rPr>
        <sz val="12"/>
        <color theme="1"/>
        <rFont val="宋体"/>
        <charset val="134"/>
      </rPr>
      <t>个</t>
    </r>
    <r>
      <rPr>
        <sz val="12"/>
        <color theme="1"/>
        <rFont val="Times New Roman"/>
        <charset val="134"/>
      </rPr>
      <t>100M</t>
    </r>
    <r>
      <rPr>
        <sz val="12"/>
        <color theme="1"/>
        <rFont val="宋体"/>
        <charset val="134"/>
      </rPr>
      <t>带宽</t>
    </r>
    <r>
      <rPr>
        <sz val="12"/>
        <color theme="1"/>
        <rFont val="Times New Roman"/>
        <charset val="134"/>
      </rPr>
      <t>RJ45</t>
    </r>
    <r>
      <rPr>
        <sz val="12"/>
        <color theme="1"/>
        <rFont val="宋体"/>
        <charset val="134"/>
      </rPr>
      <t>接口、支持</t>
    </r>
    <r>
      <rPr>
        <sz val="12"/>
        <color theme="1"/>
        <rFont val="Times New Roman"/>
        <charset val="134"/>
      </rPr>
      <t>POE</t>
    </r>
    <r>
      <rPr>
        <sz val="12"/>
        <color theme="1"/>
        <rFont val="宋体"/>
        <charset val="134"/>
      </rPr>
      <t>供电；</t>
    </r>
    <r>
      <rPr>
        <sz val="12"/>
        <color theme="1"/>
        <rFont val="Times New Roman"/>
        <charset val="134"/>
      </rPr>
      <t xml:space="preserve">
6. </t>
    </r>
    <r>
      <rPr>
        <sz val="12"/>
        <color theme="1"/>
        <rFont val="宋体"/>
        <charset val="134"/>
      </rPr>
      <t>内置摄像头、麦克风和扬声器；</t>
    </r>
    <r>
      <rPr>
        <sz val="12"/>
        <color theme="1"/>
        <rFont val="Times New Roman"/>
        <charset val="134"/>
      </rPr>
      <t xml:space="preserve">
7. </t>
    </r>
    <r>
      <rPr>
        <sz val="12"/>
        <color theme="1"/>
        <rFont val="宋体"/>
        <charset val="134"/>
      </rPr>
      <t>可壁挂、可桌摆；</t>
    </r>
    <r>
      <rPr>
        <sz val="12"/>
        <color theme="1"/>
        <rFont val="Times New Roman"/>
        <charset val="134"/>
      </rPr>
      <t xml:space="preserve">
8. </t>
    </r>
    <r>
      <rPr>
        <sz val="12"/>
        <color theme="1"/>
        <rFont val="宋体"/>
        <charset val="134"/>
      </rPr>
      <t>产品尺寸（长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245.5*155.3*19.5</t>
    </r>
    <r>
      <rPr>
        <sz val="12"/>
        <color theme="1"/>
        <rFont val="宋体"/>
        <charset val="134"/>
      </rPr>
      <t>；</t>
    </r>
    <r>
      <rPr>
        <sz val="12"/>
        <color theme="1"/>
        <rFont val="Times New Roman"/>
        <charset val="134"/>
      </rPr>
      <t xml:space="preserve">
9. </t>
    </r>
    <r>
      <rPr>
        <sz val="12"/>
        <color theme="1"/>
        <rFont val="宋体"/>
        <charset val="134"/>
      </rPr>
      <t>产品净重小于</t>
    </r>
    <r>
      <rPr>
        <sz val="12"/>
        <color theme="1"/>
        <rFont val="Times New Roman"/>
        <charset val="134"/>
      </rPr>
      <t>500</t>
    </r>
    <r>
      <rPr>
        <sz val="12"/>
        <color theme="1"/>
        <rFont val="宋体"/>
        <charset val="134"/>
      </rPr>
      <t>克。</t>
    </r>
  </si>
  <si>
    <t>无线控制屏</t>
  </si>
  <si>
    <r>
      <rPr>
        <sz val="12"/>
        <color theme="1"/>
        <rFont val="Times New Roman"/>
        <charset val="134"/>
      </rPr>
      <t>11.5</t>
    </r>
    <r>
      <rPr>
        <sz val="12"/>
        <color theme="1"/>
        <rFont val="宋体"/>
        <charset val="134"/>
      </rPr>
      <t>英寸</t>
    </r>
    <r>
      <rPr>
        <sz val="12"/>
        <color theme="1"/>
        <rFont val="Times New Roman"/>
        <charset val="134"/>
      </rPr>
      <t xml:space="preserve"> 144Hz</t>
    </r>
    <r>
      <rPr>
        <sz val="12"/>
        <color theme="1"/>
        <rFont val="宋体"/>
        <charset val="134"/>
      </rPr>
      <t>高刷护眼全面屏</t>
    </r>
    <r>
      <rPr>
        <sz val="12"/>
        <color theme="1"/>
        <rFont val="Times New Roman"/>
        <charset val="134"/>
      </rPr>
      <t xml:space="preserve"> 2.8K</t>
    </r>
    <r>
      <rPr>
        <sz val="12"/>
        <color theme="1"/>
        <rFont val="宋体"/>
        <charset val="134"/>
      </rPr>
      <t>超清</t>
    </r>
    <r>
      <rPr>
        <sz val="12"/>
        <color theme="1"/>
        <rFont val="Times New Roman"/>
        <charset val="134"/>
      </rPr>
      <t xml:space="preserve"> </t>
    </r>
    <r>
      <rPr>
        <sz val="12"/>
        <color theme="1"/>
        <rFont val="宋体"/>
        <charset val="134"/>
      </rPr>
      <t>移动办公影音娱乐平板</t>
    </r>
    <r>
      <rPr>
        <sz val="12"/>
        <color theme="1"/>
        <rFont val="Times New Roman"/>
        <charset val="134"/>
      </rPr>
      <t xml:space="preserve"> 12+256GB </t>
    </r>
    <r>
      <rPr>
        <sz val="12"/>
        <color theme="1"/>
        <rFont val="宋体"/>
        <charset val="134"/>
      </rPr>
      <t>曜石黑</t>
    </r>
  </si>
  <si>
    <r>
      <rPr>
        <sz val="12"/>
        <color theme="1"/>
        <rFont val="Times New Roman"/>
        <charset val="134"/>
      </rPr>
      <t xml:space="preserve">NAVIoT </t>
    </r>
    <r>
      <rPr>
        <sz val="12"/>
        <color theme="1"/>
        <rFont val="宋体"/>
        <charset val="134"/>
      </rPr>
      <t>预约制屏</t>
    </r>
    <r>
      <rPr>
        <sz val="12"/>
        <color theme="1"/>
        <rFont val="Times New Roman"/>
        <charset val="134"/>
      </rPr>
      <t>-</t>
    </r>
    <r>
      <rPr>
        <sz val="12"/>
        <color theme="1"/>
        <rFont val="宋体"/>
        <charset val="134"/>
      </rPr>
      <t>高级款</t>
    </r>
  </si>
  <si>
    <r>
      <rPr>
        <sz val="12"/>
        <color theme="1"/>
        <rFont val="宋体"/>
        <charset val="134"/>
      </rPr>
      <t>会议预约屏带灯带</t>
    </r>
    <r>
      <rPr>
        <sz val="12"/>
        <color theme="1"/>
        <rFont val="Times New Roman"/>
        <charset val="134"/>
      </rPr>
      <t xml:space="preserve">
1. </t>
    </r>
    <r>
      <rPr>
        <sz val="12"/>
        <color theme="1"/>
        <rFont val="宋体"/>
        <charset val="134"/>
      </rPr>
      <t>内置六核处理器、</t>
    </r>
    <r>
      <rPr>
        <sz val="12"/>
        <color theme="1"/>
        <rFont val="Times New Roman"/>
        <charset val="134"/>
      </rPr>
      <t>4GB</t>
    </r>
    <r>
      <rPr>
        <sz val="12"/>
        <color theme="1"/>
        <rFont val="宋体"/>
        <charset val="134"/>
      </rPr>
      <t>内存、</t>
    </r>
    <r>
      <rPr>
        <sz val="12"/>
        <color theme="1"/>
        <rFont val="Times New Roman"/>
        <charset val="134"/>
      </rPr>
      <t>32GB</t>
    </r>
    <r>
      <rPr>
        <sz val="12"/>
        <color theme="1"/>
        <rFont val="宋体"/>
        <charset val="134"/>
      </rPr>
      <t>存储；</t>
    </r>
    <r>
      <rPr>
        <sz val="12"/>
        <color theme="1"/>
        <rFont val="Times New Roman"/>
        <charset val="134"/>
      </rPr>
      <t xml:space="preserve">
2. 10.36</t>
    </r>
    <r>
      <rPr>
        <sz val="12"/>
        <color theme="1"/>
        <rFont val="宋体"/>
        <charset val="134"/>
      </rPr>
      <t>寸</t>
    </r>
    <r>
      <rPr>
        <sz val="12"/>
        <color theme="1"/>
        <rFont val="Times New Roman"/>
        <charset val="134"/>
      </rPr>
      <t>IPS</t>
    </r>
    <r>
      <rPr>
        <sz val="12"/>
        <color theme="1"/>
        <rFont val="宋体"/>
        <charset val="134"/>
      </rPr>
      <t>高清显示屏、分辨率达</t>
    </r>
    <r>
      <rPr>
        <sz val="12"/>
        <color theme="1"/>
        <rFont val="Times New Roman"/>
        <charset val="134"/>
      </rPr>
      <t>2000*1200</t>
    </r>
    <r>
      <rPr>
        <sz val="12"/>
        <color theme="1"/>
        <rFont val="宋体"/>
        <charset val="134"/>
      </rPr>
      <t>（</t>
    </r>
    <r>
      <rPr>
        <sz val="12"/>
        <color theme="1"/>
        <rFont val="Times New Roman"/>
        <charset val="134"/>
      </rPr>
      <t>15:9</t>
    </r>
    <r>
      <rPr>
        <sz val="12"/>
        <color theme="1"/>
        <rFont val="宋体"/>
        <charset val="134"/>
      </rPr>
      <t>），亮度</t>
    </r>
    <r>
      <rPr>
        <sz val="12"/>
        <color theme="1"/>
        <rFont val="Times New Roman"/>
        <charset val="134"/>
      </rPr>
      <t>400cd/m2</t>
    </r>
    <r>
      <rPr>
        <sz val="12"/>
        <color theme="1"/>
        <rFont val="宋体"/>
        <charset val="134"/>
      </rPr>
      <t>，超窄边框设计；</t>
    </r>
    <r>
      <rPr>
        <sz val="12"/>
        <color theme="1"/>
        <rFont val="Times New Roman"/>
        <charset val="134"/>
      </rPr>
      <t xml:space="preserve">
3. 2.4G/5G</t>
    </r>
    <r>
      <rPr>
        <sz val="12"/>
        <color theme="1"/>
        <rFont val="宋体"/>
        <charset val="134"/>
      </rPr>
      <t>双频，符合</t>
    </r>
    <r>
      <rPr>
        <sz val="12"/>
        <color theme="1"/>
        <rFont val="Times New Roman"/>
        <charset val="134"/>
      </rPr>
      <t>IEEE802.11 a/b/g/n/ac</t>
    </r>
    <r>
      <rPr>
        <sz val="12"/>
        <color theme="1"/>
        <rFont val="宋体"/>
        <charset val="134"/>
      </rPr>
      <t>标准；</t>
    </r>
    <r>
      <rPr>
        <sz val="12"/>
        <color theme="1"/>
        <rFont val="Times New Roman"/>
        <charset val="134"/>
      </rPr>
      <t xml:space="preserve">
4. </t>
    </r>
    <r>
      <rPr>
        <sz val="12"/>
        <color theme="1"/>
        <rFont val="宋体"/>
        <charset val="134"/>
      </rPr>
      <t>两侧带</t>
    </r>
    <r>
      <rPr>
        <sz val="12"/>
        <color theme="1"/>
        <rFont val="Times New Roman"/>
        <charset val="134"/>
      </rPr>
      <t>LED</t>
    </r>
    <r>
      <rPr>
        <sz val="12"/>
        <color theme="1"/>
        <rFont val="宋体"/>
        <charset val="134"/>
      </rPr>
      <t>灯条；</t>
    </r>
    <r>
      <rPr>
        <sz val="12"/>
        <color theme="1"/>
        <rFont val="Times New Roman"/>
        <charset val="134"/>
      </rPr>
      <t xml:space="preserve">
5. 1</t>
    </r>
    <r>
      <rPr>
        <sz val="12"/>
        <color theme="1"/>
        <rFont val="宋体"/>
        <charset val="134"/>
      </rPr>
      <t>个</t>
    </r>
    <r>
      <rPr>
        <sz val="12"/>
        <color theme="1"/>
        <rFont val="Times New Roman"/>
        <charset val="134"/>
      </rPr>
      <t>100M</t>
    </r>
    <r>
      <rPr>
        <sz val="12"/>
        <color theme="1"/>
        <rFont val="宋体"/>
        <charset val="134"/>
      </rPr>
      <t>带宽</t>
    </r>
    <r>
      <rPr>
        <sz val="12"/>
        <color theme="1"/>
        <rFont val="Times New Roman"/>
        <charset val="134"/>
      </rPr>
      <t>RJ45</t>
    </r>
    <r>
      <rPr>
        <sz val="12"/>
        <color theme="1"/>
        <rFont val="宋体"/>
        <charset val="134"/>
      </rPr>
      <t>接口、支持</t>
    </r>
    <r>
      <rPr>
        <sz val="12"/>
        <color theme="1"/>
        <rFont val="Times New Roman"/>
        <charset val="134"/>
      </rPr>
      <t>POE</t>
    </r>
    <r>
      <rPr>
        <sz val="12"/>
        <color theme="1"/>
        <rFont val="宋体"/>
        <charset val="134"/>
      </rPr>
      <t>供电；</t>
    </r>
    <r>
      <rPr>
        <sz val="12"/>
        <color theme="1"/>
        <rFont val="Times New Roman"/>
        <charset val="134"/>
      </rPr>
      <t xml:space="preserve">
6. </t>
    </r>
    <r>
      <rPr>
        <sz val="12"/>
        <color theme="1"/>
        <rFont val="宋体"/>
        <charset val="134"/>
      </rPr>
      <t>内置摄像头、麦克风和扬声器；</t>
    </r>
    <r>
      <rPr>
        <sz val="12"/>
        <color theme="1"/>
        <rFont val="Times New Roman"/>
        <charset val="134"/>
      </rPr>
      <t xml:space="preserve">
7. </t>
    </r>
    <r>
      <rPr>
        <sz val="12"/>
        <color theme="1"/>
        <rFont val="宋体"/>
        <charset val="134"/>
      </rPr>
      <t>可壁挂、可桌摆；</t>
    </r>
    <r>
      <rPr>
        <sz val="12"/>
        <color theme="1"/>
        <rFont val="Times New Roman"/>
        <charset val="134"/>
      </rPr>
      <t xml:space="preserve">
8. </t>
    </r>
    <r>
      <rPr>
        <sz val="12"/>
        <color theme="1"/>
        <rFont val="宋体"/>
        <charset val="134"/>
      </rPr>
      <t>产品尺寸（长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245.5*155.3*19.5</t>
    </r>
    <r>
      <rPr>
        <sz val="12"/>
        <color theme="1"/>
        <rFont val="宋体"/>
        <charset val="134"/>
      </rPr>
      <t>；</t>
    </r>
    <r>
      <rPr>
        <sz val="12"/>
        <color theme="1"/>
        <rFont val="Times New Roman"/>
        <charset val="134"/>
      </rPr>
      <t xml:space="preserve">
9. </t>
    </r>
    <r>
      <rPr>
        <sz val="12"/>
        <color theme="1"/>
        <rFont val="宋体"/>
        <charset val="134"/>
      </rPr>
      <t>产品净重小于</t>
    </r>
    <r>
      <rPr>
        <sz val="12"/>
        <color theme="1"/>
        <rFont val="Times New Roman"/>
        <charset val="134"/>
      </rPr>
      <t>500</t>
    </r>
    <r>
      <rPr>
        <sz val="12"/>
        <color theme="1"/>
        <rFont val="宋体"/>
        <charset val="134"/>
      </rPr>
      <t>克。</t>
    </r>
  </si>
  <si>
    <r>
      <rPr>
        <sz val="12"/>
        <color theme="1"/>
        <rFont val="Times New Roman"/>
        <charset val="134"/>
      </rPr>
      <t>LoRaWAN®</t>
    </r>
    <r>
      <rPr>
        <sz val="12"/>
        <color theme="1"/>
        <rFont val="宋体"/>
        <charset val="134"/>
      </rPr>
      <t>基站网关</t>
    </r>
  </si>
  <si>
    <r>
      <rPr>
        <sz val="12"/>
        <color theme="1"/>
        <rFont val="Times New Roman"/>
        <charset val="134"/>
      </rPr>
      <t xml:space="preserve">1. </t>
    </r>
    <r>
      <rPr>
        <sz val="12"/>
        <color theme="1"/>
        <rFont val="宋体"/>
        <charset val="134"/>
      </rPr>
      <t>处理器：</t>
    </r>
    <r>
      <rPr>
        <sz val="12"/>
        <color theme="1"/>
        <rFont val="Times New Roman"/>
        <charset val="134"/>
      </rPr>
      <t>528 MHz, ARM Cortex-A7</t>
    </r>
    <r>
      <rPr>
        <sz val="12"/>
        <color theme="1"/>
        <rFont val="宋体"/>
        <charset val="134"/>
      </rPr>
      <t>；内存：</t>
    </r>
    <r>
      <rPr>
        <sz val="12"/>
        <color theme="1"/>
        <rFont val="Times New Roman"/>
        <charset val="134"/>
      </rPr>
      <t>256 MB DDR4 RAM</t>
    </r>
    <r>
      <rPr>
        <sz val="12"/>
        <color theme="1"/>
        <rFont val="宋体"/>
        <charset val="134"/>
      </rPr>
      <t>；闪存：</t>
    </r>
    <r>
      <rPr>
        <sz val="12"/>
        <color theme="1"/>
        <rFont val="Times New Roman"/>
        <charset val="134"/>
      </rPr>
      <t xml:space="preserve">4 GB eMMC
2. </t>
    </r>
    <r>
      <rPr>
        <sz val="12"/>
        <color theme="1"/>
        <rFont val="宋体"/>
        <charset val="134"/>
      </rPr>
      <t>天线：</t>
    </r>
    <r>
      <rPr>
        <sz val="12"/>
        <color theme="1"/>
        <rFont val="Times New Roman"/>
        <charset val="134"/>
      </rPr>
      <t>2</t>
    </r>
    <r>
      <rPr>
        <sz val="12"/>
        <color theme="1"/>
        <rFont val="宋体"/>
        <charset val="134"/>
      </rPr>
      <t>个内置天线，特性阻抗</t>
    </r>
    <r>
      <rPr>
        <sz val="12"/>
        <color theme="1"/>
        <rFont val="Times New Roman"/>
        <charset val="134"/>
      </rPr>
      <t>50</t>
    </r>
    <r>
      <rPr>
        <sz val="12"/>
        <color theme="1"/>
        <rFont val="宋体"/>
        <charset val="134"/>
      </rPr>
      <t>欧；通道：</t>
    </r>
    <r>
      <rPr>
        <sz val="12"/>
        <color theme="1"/>
        <rFont val="Times New Roman"/>
        <charset val="134"/>
      </rPr>
      <t>8</t>
    </r>
    <r>
      <rPr>
        <sz val="12"/>
        <color theme="1"/>
        <rFont val="宋体"/>
        <charset val="134"/>
      </rPr>
      <t>；</t>
    </r>
    <r>
      <rPr>
        <sz val="12"/>
        <color theme="1"/>
        <rFont val="Times New Roman"/>
        <charset val="134"/>
      </rPr>
      <t xml:space="preserve">
3. </t>
    </r>
    <r>
      <rPr>
        <sz val="12"/>
        <color theme="1"/>
        <rFont val="宋体"/>
        <charset val="134"/>
      </rPr>
      <t>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RU864/IN865/EU868/US915/AU915/KR920/AS923-1&amp;2&amp;3&amp;4)</t>
    </r>
    <r>
      <rPr>
        <sz val="12"/>
        <color theme="1"/>
        <rFont val="宋体"/>
        <charset val="134"/>
      </rPr>
      <t>；</t>
    </r>
    <r>
      <rPr>
        <sz val="12"/>
        <color theme="1"/>
        <rFont val="Times New Roman"/>
        <charset val="134"/>
      </rPr>
      <t xml:space="preserve">
4. </t>
    </r>
    <r>
      <rPr>
        <sz val="12"/>
        <color theme="1"/>
        <rFont val="宋体"/>
        <charset val="134"/>
      </rPr>
      <t>接收灵敏度：</t>
    </r>
    <r>
      <rPr>
        <sz val="12"/>
        <color theme="1"/>
        <rFont val="Times New Roman"/>
        <charset val="134"/>
      </rPr>
      <t>-140dBm @292bps</t>
    </r>
    <r>
      <rPr>
        <sz val="12"/>
        <color theme="1"/>
        <rFont val="宋体"/>
        <charset val="134"/>
      </rPr>
      <t>；</t>
    </r>
    <r>
      <rPr>
        <sz val="12"/>
        <color theme="1"/>
        <rFont val="Times New Roman"/>
        <charset val="134"/>
      </rPr>
      <t xml:space="preserve">
5. </t>
    </r>
    <r>
      <rPr>
        <sz val="12"/>
        <color theme="1"/>
        <rFont val="宋体"/>
        <charset val="134"/>
      </rPr>
      <t>发射功率：</t>
    </r>
    <r>
      <rPr>
        <sz val="12"/>
        <color theme="1"/>
        <rFont val="Times New Roman"/>
        <charset val="134"/>
      </rPr>
      <t>27dBm Max</t>
    </r>
    <r>
      <rPr>
        <sz val="12"/>
        <color theme="1"/>
        <rFont val="宋体"/>
        <charset val="134"/>
      </rPr>
      <t>；</t>
    </r>
    <r>
      <rPr>
        <sz val="12"/>
        <color theme="1"/>
        <rFont val="Times New Roman"/>
        <charset val="134"/>
      </rPr>
      <t xml:space="preserve">
6. </t>
    </r>
    <r>
      <rPr>
        <sz val="12"/>
        <color theme="1"/>
        <rFont val="宋体"/>
        <charset val="134"/>
      </rPr>
      <t>协议：</t>
    </r>
    <r>
      <rPr>
        <sz val="12"/>
        <color theme="1"/>
        <rFont val="Times New Roman"/>
        <charset val="134"/>
      </rPr>
      <t>V1.0 Class A/Class B/Class C</t>
    </r>
    <r>
      <rPr>
        <sz val="12"/>
        <color theme="1"/>
        <rFont val="宋体"/>
        <charset val="134"/>
      </rPr>
      <t>和</t>
    </r>
    <r>
      <rPr>
        <sz val="12"/>
        <color theme="1"/>
        <rFont val="Times New Roman"/>
        <charset val="134"/>
      </rPr>
      <t>V1.0.2 Class A/Class B/Class C</t>
    </r>
    <r>
      <rPr>
        <sz val="12"/>
        <color theme="1"/>
        <rFont val="宋体"/>
        <charset val="134"/>
      </rPr>
      <t>；支持</t>
    </r>
    <r>
      <rPr>
        <sz val="12"/>
        <color theme="1"/>
        <rFont val="Times New Roman"/>
        <charset val="134"/>
      </rPr>
      <t>LBT</t>
    </r>
    <r>
      <rPr>
        <sz val="12"/>
        <color theme="1"/>
        <rFont val="宋体"/>
        <charset val="134"/>
      </rPr>
      <t>；</t>
    </r>
    <r>
      <rPr>
        <sz val="12"/>
        <color theme="1"/>
        <rFont val="Times New Roman"/>
        <charset val="134"/>
      </rPr>
      <t xml:space="preserve">
7. </t>
    </r>
    <r>
      <rPr>
        <sz val="12"/>
        <color theme="1"/>
        <rFont val="宋体"/>
        <charset val="134"/>
      </rPr>
      <t>网络接口：</t>
    </r>
    <r>
      <rPr>
        <sz val="12"/>
        <color theme="1"/>
        <rFont val="Times New Roman"/>
        <charset val="134"/>
      </rPr>
      <t>1 × 10/100 Mbps</t>
    </r>
    <r>
      <rPr>
        <sz val="12"/>
        <color theme="1"/>
        <rFont val="宋体"/>
        <charset val="134"/>
      </rPr>
      <t>（支持</t>
    </r>
    <r>
      <rPr>
        <sz val="12"/>
        <color theme="1"/>
        <rFont val="Times New Roman"/>
        <charset val="134"/>
      </rPr>
      <t>802.3af</t>
    </r>
    <r>
      <rPr>
        <sz val="12"/>
        <color theme="1"/>
        <rFont val="宋体"/>
        <charset val="134"/>
      </rPr>
      <t>标准</t>
    </r>
    <r>
      <rPr>
        <sz val="12"/>
        <color theme="1"/>
        <rFont val="Times New Roman"/>
        <charset val="134"/>
      </rPr>
      <t>PoE</t>
    </r>
    <r>
      <rPr>
        <sz val="12"/>
        <color theme="1"/>
        <rFont val="宋体"/>
        <charset val="134"/>
      </rPr>
      <t>受电）；全双工</t>
    </r>
    <r>
      <rPr>
        <sz val="12"/>
        <color theme="1"/>
        <rFont val="Times New Roman"/>
        <charset val="134"/>
      </rPr>
      <t>/</t>
    </r>
    <r>
      <rPr>
        <sz val="12"/>
        <color theme="1"/>
        <rFont val="宋体"/>
        <charset val="134"/>
      </rPr>
      <t>半双工自适应；</t>
    </r>
    <r>
      <rPr>
        <sz val="12"/>
        <color theme="1"/>
        <rFont val="Times New Roman"/>
        <charset val="134"/>
      </rPr>
      <t xml:space="preserve">
8. </t>
    </r>
    <r>
      <rPr>
        <sz val="12"/>
        <color theme="1"/>
        <rFont val="宋体"/>
        <charset val="134"/>
      </rPr>
      <t>网络协议：</t>
    </r>
    <r>
      <rPr>
        <sz val="12"/>
        <color theme="1"/>
        <rFont val="Times New Roman"/>
        <charset val="134"/>
      </rPr>
      <t>PPPoE, SNMP v1/v2/v3, TCP, UDP, DHCP, DDNS, HTTP, HTTPS, DNS, ARP, SNTP, Telnet, SSH, MQTT</t>
    </r>
    <r>
      <rPr>
        <sz val="12"/>
        <color theme="1"/>
        <rFont val="宋体"/>
        <charset val="134"/>
      </rPr>
      <t>等；</t>
    </r>
    <r>
      <rPr>
        <sz val="12"/>
        <color theme="1"/>
        <rFont val="Times New Roman"/>
        <charset val="134"/>
      </rPr>
      <t xml:space="preserve">
9.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10. </t>
    </r>
    <r>
      <rPr>
        <sz val="12"/>
        <color theme="1"/>
        <rFont val="宋体"/>
        <charset val="134"/>
      </rPr>
      <t>外形：</t>
    </r>
    <r>
      <rPr>
        <sz val="12"/>
        <color theme="1"/>
        <rFont val="Times New Roman"/>
        <charset val="134"/>
      </rPr>
      <t>Ф 115 x 21 mm</t>
    </r>
    <r>
      <rPr>
        <sz val="12"/>
        <color theme="1"/>
        <rFont val="宋体"/>
        <charset val="134"/>
      </rPr>
      <t>；</t>
    </r>
    <r>
      <rPr>
        <sz val="12"/>
        <color theme="1"/>
        <rFont val="Times New Roman"/>
        <charset val="134"/>
      </rPr>
      <t xml:space="preserve">
11. </t>
    </r>
    <r>
      <rPr>
        <sz val="12"/>
        <color theme="1"/>
        <rFont val="宋体"/>
        <charset val="134"/>
      </rPr>
      <t>安装方式：桌面放置、壁挂、吸顶安装。</t>
    </r>
  </si>
  <si>
    <t>环境传感器</t>
  </si>
  <si>
    <r>
      <rPr>
        <sz val="12"/>
        <color theme="1"/>
        <rFont val="Times New Roman"/>
        <charset val="134"/>
      </rPr>
      <t xml:space="preserve">1. </t>
    </r>
    <r>
      <rPr>
        <sz val="12"/>
        <color theme="1"/>
        <rFont val="宋体"/>
        <charset val="134"/>
      </rPr>
      <t>可以采集室内：室内七合一传感器（温度、湿度、光照、大气压、</t>
    </r>
    <r>
      <rPr>
        <sz val="12"/>
        <color theme="1"/>
        <rFont val="Times New Roman"/>
        <charset val="134"/>
      </rPr>
      <t>CO2</t>
    </r>
    <r>
      <rPr>
        <sz val="12"/>
        <color theme="1"/>
        <rFont val="宋体"/>
        <charset val="134"/>
      </rPr>
      <t>、</t>
    </r>
    <r>
      <rPr>
        <sz val="12"/>
        <color theme="1"/>
        <rFont val="Times New Roman"/>
        <charset val="134"/>
      </rPr>
      <t>TVOC</t>
    </r>
    <r>
      <rPr>
        <sz val="12"/>
        <color theme="1"/>
        <rFont val="宋体"/>
        <charset val="134"/>
      </rPr>
      <t>、</t>
    </r>
    <r>
      <rPr>
        <sz val="12"/>
        <color theme="1"/>
        <rFont val="Times New Roman"/>
        <charset val="134"/>
      </rPr>
      <t>PM2.5/PM10</t>
    </r>
    <r>
      <rPr>
        <sz val="12"/>
        <color theme="1"/>
        <rFont val="宋体"/>
        <charset val="134"/>
      </rPr>
      <t>和甲醛</t>
    </r>
    <r>
      <rPr>
        <sz val="12"/>
        <color theme="1"/>
        <rFont val="Times New Roman"/>
        <charset val="134"/>
      </rPr>
      <t>/</t>
    </r>
    <r>
      <rPr>
        <sz val="12"/>
        <color theme="1"/>
        <rFont val="宋体"/>
        <charset val="134"/>
      </rPr>
      <t>臭氧二选一），外加人感；</t>
    </r>
    <r>
      <rPr>
        <sz val="12"/>
        <color theme="1"/>
        <rFont val="Times New Roman"/>
        <charset val="134"/>
      </rPr>
      <t xml:space="preserve">
2. </t>
    </r>
    <r>
      <rPr>
        <sz val="12"/>
        <color theme="1"/>
        <rFont val="宋体"/>
        <charset val="134"/>
      </rPr>
      <t>温度采集范围：</t>
    </r>
    <r>
      <rPr>
        <sz val="12"/>
        <color theme="1"/>
        <rFont val="Times New Roman"/>
        <charset val="134"/>
      </rPr>
      <t>-40°C ~ 85°C</t>
    </r>
    <r>
      <rPr>
        <sz val="12"/>
        <color theme="1"/>
        <rFont val="宋体"/>
        <charset val="134"/>
      </rPr>
      <t>；采集精度：</t>
    </r>
    <r>
      <rPr>
        <sz val="12"/>
        <color theme="1"/>
        <rFont val="Times New Roman"/>
        <charset val="134"/>
      </rPr>
      <t>±1°C</t>
    </r>
    <r>
      <rPr>
        <sz val="12"/>
        <color theme="1"/>
        <rFont val="宋体"/>
        <charset val="134"/>
      </rPr>
      <t>，分辨率：</t>
    </r>
    <r>
      <rPr>
        <sz val="12"/>
        <color theme="1"/>
        <rFont val="Times New Roman"/>
        <charset val="134"/>
      </rPr>
      <t>0.1°C</t>
    </r>
    <r>
      <rPr>
        <sz val="12"/>
        <color theme="1"/>
        <rFont val="宋体"/>
        <charset val="134"/>
      </rPr>
      <t>；</t>
    </r>
    <r>
      <rPr>
        <sz val="12"/>
        <color theme="1"/>
        <rFont val="Times New Roman"/>
        <charset val="134"/>
      </rPr>
      <t xml:space="preserve">
3. </t>
    </r>
    <r>
      <rPr>
        <sz val="12"/>
        <color theme="1"/>
        <rFont val="宋体"/>
        <charset val="134"/>
      </rPr>
      <t>湿度采集范围：</t>
    </r>
    <r>
      <rPr>
        <sz val="12"/>
        <color theme="1"/>
        <rFont val="Times New Roman"/>
        <charset val="134"/>
      </rPr>
      <t>0% ~ 100% RH</t>
    </r>
    <r>
      <rPr>
        <sz val="12"/>
        <color theme="1"/>
        <rFont val="宋体"/>
        <charset val="134"/>
      </rPr>
      <t>，采集精度：</t>
    </r>
    <r>
      <rPr>
        <sz val="12"/>
        <color theme="1"/>
        <rFont val="Times New Roman"/>
        <charset val="134"/>
      </rPr>
      <t>±3%</t>
    </r>
    <r>
      <rPr>
        <sz val="12"/>
        <color theme="1"/>
        <rFont val="宋体"/>
        <charset val="134"/>
      </rPr>
      <t>，分辨率：</t>
    </r>
    <r>
      <rPr>
        <sz val="12"/>
        <color theme="1"/>
        <rFont val="Times New Roman"/>
        <charset val="134"/>
      </rPr>
      <t>0.5% RH</t>
    </r>
    <r>
      <rPr>
        <sz val="12"/>
        <color theme="1"/>
        <rFont val="宋体"/>
        <charset val="134"/>
      </rPr>
      <t>；</t>
    </r>
    <r>
      <rPr>
        <sz val="12"/>
        <color theme="1"/>
        <rFont val="Times New Roman"/>
        <charset val="134"/>
      </rPr>
      <t xml:space="preserve">
4. </t>
    </r>
    <r>
      <rPr>
        <sz val="12"/>
        <color theme="1"/>
        <rFont val="宋体"/>
        <charset val="134"/>
      </rPr>
      <t>光照：采集范围：</t>
    </r>
    <r>
      <rPr>
        <sz val="12"/>
        <color theme="1"/>
        <rFont val="Times New Roman"/>
        <charset val="134"/>
      </rPr>
      <t>0~60000Lux</t>
    </r>
    <r>
      <rPr>
        <sz val="12"/>
        <color theme="1"/>
        <rFont val="宋体"/>
        <charset val="134"/>
      </rPr>
      <t>（按</t>
    </r>
    <r>
      <rPr>
        <sz val="12"/>
        <color theme="1"/>
        <rFont val="Times New Roman"/>
        <charset val="134"/>
      </rPr>
      <t>L0~L5</t>
    </r>
    <r>
      <rPr>
        <sz val="12"/>
        <color theme="1"/>
        <rFont val="宋体"/>
        <charset val="134"/>
      </rPr>
      <t>分级展示）</t>
    </r>
    <r>
      <rPr>
        <sz val="12"/>
        <color theme="1"/>
        <rFont val="Times New Roman"/>
        <charset val="134"/>
      </rPr>
      <t xml:space="preserve">;
5. </t>
    </r>
    <r>
      <rPr>
        <sz val="12"/>
        <color theme="1"/>
        <rFont val="宋体"/>
        <charset val="134"/>
      </rPr>
      <t>总挥发性有机物</t>
    </r>
    <r>
      <rPr>
        <sz val="12"/>
        <color theme="1"/>
        <rFont val="Times New Roman"/>
        <charset val="134"/>
      </rPr>
      <t>TVOC</t>
    </r>
    <r>
      <rPr>
        <sz val="12"/>
        <color theme="1"/>
        <rFont val="宋体"/>
        <charset val="134"/>
      </rPr>
      <t>：</t>
    </r>
    <r>
      <rPr>
        <sz val="12"/>
        <color theme="1"/>
        <rFont val="Times New Roman"/>
        <charset val="134"/>
      </rPr>
      <t>0 ~ 500</t>
    </r>
    <r>
      <rPr>
        <sz val="12"/>
        <color theme="1"/>
        <rFont val="宋体"/>
        <charset val="134"/>
      </rPr>
      <t>（</t>
    </r>
    <r>
      <rPr>
        <sz val="12"/>
        <color theme="1"/>
        <rFont val="Times New Roman"/>
        <charset val="134"/>
      </rPr>
      <t>IAQ</t>
    </r>
    <r>
      <rPr>
        <sz val="12"/>
        <color theme="1"/>
        <rFont val="宋体"/>
        <charset val="134"/>
      </rPr>
      <t>空气质量指数），采集精度：</t>
    </r>
    <r>
      <rPr>
        <sz val="12"/>
        <color theme="1"/>
        <rFont val="Times New Roman"/>
        <charset val="134"/>
      </rPr>
      <t xml:space="preserve">±15 %;
6. </t>
    </r>
    <r>
      <rPr>
        <sz val="12"/>
        <color theme="1"/>
        <rFont val="宋体"/>
        <charset val="134"/>
      </rPr>
      <t>大气压：</t>
    </r>
    <r>
      <rPr>
        <sz val="12"/>
        <color theme="1"/>
        <rFont val="Times New Roman"/>
        <charset val="134"/>
      </rPr>
      <t>300 ~ 1100 hPa (-40°C ~ 85°C)</t>
    </r>
    <r>
      <rPr>
        <sz val="12"/>
        <color theme="1"/>
        <rFont val="宋体"/>
        <charset val="134"/>
      </rPr>
      <t>，采集精度：</t>
    </r>
    <r>
      <rPr>
        <sz val="12"/>
        <color theme="1"/>
        <rFont val="Times New Roman"/>
        <charset val="134"/>
      </rPr>
      <t>±0.6 hPa</t>
    </r>
    <r>
      <rPr>
        <sz val="12"/>
        <color theme="1"/>
        <rFont val="宋体"/>
        <charset val="134"/>
      </rPr>
      <t>，分辨率：</t>
    </r>
    <r>
      <rPr>
        <sz val="12"/>
        <color theme="1"/>
        <rFont val="Times New Roman"/>
        <charset val="134"/>
      </rPr>
      <t>0.1 hPa</t>
    </r>
    <r>
      <rPr>
        <sz val="12"/>
        <color theme="1"/>
        <rFont val="宋体"/>
        <charset val="134"/>
      </rPr>
      <t>；</t>
    </r>
    <r>
      <rPr>
        <sz val="12"/>
        <color theme="1"/>
        <rFont val="Times New Roman"/>
        <charset val="134"/>
      </rPr>
      <t xml:space="preserve">
7. </t>
    </r>
    <r>
      <rPr>
        <sz val="12"/>
        <color theme="1"/>
        <rFont val="宋体"/>
        <charset val="134"/>
      </rPr>
      <t>二氧化碳：采集范围：</t>
    </r>
    <r>
      <rPr>
        <sz val="12"/>
        <color theme="1"/>
        <rFont val="Times New Roman"/>
        <charset val="134"/>
      </rPr>
      <t>400~2000 ppm</t>
    </r>
    <r>
      <rPr>
        <sz val="12"/>
        <color theme="1"/>
        <rFont val="宋体"/>
        <charset val="134"/>
      </rPr>
      <t>，采集精度：</t>
    </r>
    <r>
      <rPr>
        <sz val="12"/>
        <color theme="1"/>
        <rFont val="Times New Roman"/>
        <charset val="134"/>
      </rPr>
      <t>±</t>
    </r>
    <r>
      <rPr>
        <sz val="12"/>
        <color theme="1"/>
        <rFont val="宋体"/>
        <charset val="134"/>
      </rPr>
      <t>（</t>
    </r>
    <r>
      <rPr>
        <sz val="12"/>
        <color theme="1"/>
        <rFont val="Times New Roman"/>
        <charset val="134"/>
      </rPr>
      <t>50 ppm+5%</t>
    </r>
    <r>
      <rPr>
        <sz val="12"/>
        <color theme="1"/>
        <rFont val="宋体"/>
        <charset val="134"/>
      </rPr>
      <t>读数值），分辨率：</t>
    </r>
    <r>
      <rPr>
        <sz val="12"/>
        <color theme="1"/>
        <rFont val="Times New Roman"/>
        <charset val="134"/>
      </rPr>
      <t>1 ppm</t>
    </r>
    <r>
      <rPr>
        <sz val="12"/>
        <color theme="1"/>
        <rFont val="宋体"/>
        <charset val="134"/>
      </rPr>
      <t>；</t>
    </r>
    <r>
      <rPr>
        <sz val="12"/>
        <color theme="1"/>
        <rFont val="Times New Roman"/>
        <charset val="134"/>
      </rPr>
      <t xml:space="preserve">
8. PM2.5</t>
    </r>
    <r>
      <rPr>
        <sz val="12"/>
        <color theme="1"/>
        <rFont val="宋体"/>
        <charset val="134"/>
      </rPr>
      <t>和</t>
    </r>
    <r>
      <rPr>
        <sz val="12"/>
        <color theme="1"/>
        <rFont val="Times New Roman"/>
        <charset val="134"/>
      </rPr>
      <t>PM10</t>
    </r>
    <r>
      <rPr>
        <sz val="12"/>
        <color theme="1"/>
        <rFont val="宋体"/>
        <charset val="134"/>
      </rPr>
      <t>：采集范围：</t>
    </r>
    <r>
      <rPr>
        <sz val="12"/>
        <color theme="1"/>
        <rFont val="Times New Roman"/>
        <charset val="134"/>
      </rPr>
      <t>0 ~ 1000 μg/m3</t>
    </r>
    <r>
      <rPr>
        <sz val="12"/>
        <color theme="1"/>
        <rFont val="宋体"/>
        <charset val="134"/>
      </rPr>
      <t>，采集精度：</t>
    </r>
    <r>
      <rPr>
        <sz val="12"/>
        <color theme="1"/>
        <rFont val="Times New Roman"/>
        <charset val="134"/>
      </rPr>
      <t>0~100(±10 μg/m3)</t>
    </r>
    <r>
      <rPr>
        <sz val="12"/>
        <color theme="1"/>
        <rFont val="宋体"/>
        <charset val="134"/>
      </rPr>
      <t>和</t>
    </r>
    <r>
      <rPr>
        <sz val="12"/>
        <color theme="1"/>
        <rFont val="Times New Roman"/>
        <charset val="134"/>
      </rPr>
      <t>100~1000(±10 %)</t>
    </r>
    <r>
      <rPr>
        <sz val="12"/>
        <color theme="1"/>
        <rFont val="宋体"/>
        <charset val="134"/>
      </rPr>
      <t>，分辨率：</t>
    </r>
    <r>
      <rPr>
        <sz val="12"/>
        <color theme="1"/>
        <rFont val="Times New Roman"/>
        <charset val="134"/>
      </rPr>
      <t>1 μg/m3</t>
    </r>
    <r>
      <rPr>
        <sz val="12"/>
        <color theme="1"/>
        <rFont val="宋体"/>
        <charset val="134"/>
      </rPr>
      <t>；</t>
    </r>
    <r>
      <rPr>
        <sz val="12"/>
        <color theme="1"/>
        <rFont val="Times New Roman"/>
        <charset val="134"/>
      </rPr>
      <t xml:space="preserve">
9. </t>
    </r>
    <r>
      <rPr>
        <sz val="12"/>
        <color theme="1"/>
        <rFont val="宋体"/>
        <charset val="134"/>
      </rPr>
      <t>甲醛（</t>
    </r>
    <r>
      <rPr>
        <sz val="12"/>
        <color theme="1"/>
        <rFont val="Times New Roman"/>
        <charset val="134"/>
      </rPr>
      <t>HCHO</t>
    </r>
    <r>
      <rPr>
        <sz val="12"/>
        <color theme="1"/>
        <rFont val="宋体"/>
        <charset val="134"/>
      </rPr>
      <t>）：采集范围：</t>
    </r>
    <r>
      <rPr>
        <sz val="12"/>
        <color theme="1"/>
        <rFont val="Times New Roman"/>
        <charset val="134"/>
      </rPr>
      <t>0 ~ 6 mg/m3</t>
    </r>
    <r>
      <rPr>
        <sz val="12"/>
        <color theme="1"/>
        <rFont val="宋体"/>
        <charset val="134"/>
      </rPr>
      <t>，采集精度：</t>
    </r>
    <r>
      <rPr>
        <sz val="12"/>
        <color theme="1"/>
        <rFont val="Times New Roman"/>
        <charset val="134"/>
      </rPr>
      <t>±10 %</t>
    </r>
    <r>
      <rPr>
        <sz val="12"/>
        <color theme="1"/>
        <rFont val="宋体"/>
        <charset val="134"/>
      </rPr>
      <t>，分辨率：</t>
    </r>
    <r>
      <rPr>
        <sz val="12"/>
        <color theme="1"/>
        <rFont val="Times New Roman"/>
        <charset val="134"/>
      </rPr>
      <t>0.01 mg/m3</t>
    </r>
    <r>
      <rPr>
        <sz val="12"/>
        <color theme="1"/>
        <rFont val="宋体"/>
        <charset val="134"/>
      </rPr>
      <t>；</t>
    </r>
    <r>
      <rPr>
        <sz val="12"/>
        <color theme="1"/>
        <rFont val="Times New Roman"/>
        <charset val="134"/>
      </rPr>
      <t xml:space="preserve">
10. </t>
    </r>
    <r>
      <rPr>
        <sz val="12"/>
        <color theme="1"/>
        <rFont val="宋体"/>
        <charset val="134"/>
      </rPr>
      <t>臭氧（</t>
    </r>
    <r>
      <rPr>
        <sz val="12"/>
        <color theme="1"/>
        <rFont val="Times New Roman"/>
        <charset val="134"/>
      </rPr>
      <t>O3</t>
    </r>
    <r>
      <rPr>
        <sz val="12"/>
        <color theme="1"/>
        <rFont val="宋体"/>
        <charset val="134"/>
      </rPr>
      <t>）：采集范围：</t>
    </r>
    <r>
      <rPr>
        <sz val="12"/>
        <color theme="1"/>
        <rFont val="Times New Roman"/>
        <charset val="134"/>
      </rPr>
      <t>0 – 10 ppm</t>
    </r>
    <r>
      <rPr>
        <sz val="12"/>
        <color theme="1"/>
        <rFont val="宋体"/>
        <charset val="134"/>
      </rPr>
      <t>，采集精度：</t>
    </r>
    <r>
      <rPr>
        <sz val="12"/>
        <color theme="1"/>
        <rFont val="Times New Roman"/>
        <charset val="134"/>
      </rPr>
      <t>±5 % FS</t>
    </r>
    <r>
      <rPr>
        <sz val="12"/>
        <color theme="1"/>
        <rFont val="宋体"/>
        <charset val="134"/>
      </rPr>
      <t>，分辨率：</t>
    </r>
    <r>
      <rPr>
        <sz val="12"/>
        <color theme="1"/>
        <rFont val="Times New Roman"/>
        <charset val="134"/>
      </rPr>
      <t xml:space="preserve">0.01 ppm
11. </t>
    </r>
    <r>
      <rPr>
        <sz val="12"/>
        <color theme="1"/>
        <rFont val="宋体"/>
        <charset val="134"/>
      </rPr>
      <t>人体红外感应（</t>
    </r>
    <r>
      <rPr>
        <sz val="12"/>
        <color theme="1"/>
        <rFont val="Times New Roman"/>
        <charset val="134"/>
      </rPr>
      <t>PIR</t>
    </r>
    <r>
      <rPr>
        <sz val="12"/>
        <color theme="1"/>
        <rFont val="宋体"/>
        <charset val="134"/>
      </rPr>
      <t>）：检测角度：水平</t>
    </r>
    <r>
      <rPr>
        <sz val="12"/>
        <color theme="1"/>
        <rFont val="Times New Roman"/>
        <charset val="134"/>
      </rPr>
      <t>80°</t>
    </r>
    <r>
      <rPr>
        <sz val="12"/>
        <color theme="1"/>
        <rFont val="宋体"/>
        <charset val="134"/>
      </rPr>
      <t>，垂直</t>
    </r>
    <r>
      <rPr>
        <sz val="12"/>
        <color theme="1"/>
        <rFont val="Times New Roman"/>
        <charset val="134"/>
      </rPr>
      <t>55°</t>
    </r>
    <r>
      <rPr>
        <sz val="12"/>
        <color theme="1"/>
        <rFont val="宋体"/>
        <charset val="134"/>
      </rPr>
      <t>，监测距离：</t>
    </r>
    <r>
      <rPr>
        <sz val="12"/>
        <color theme="1"/>
        <rFont val="Times New Roman"/>
        <charset val="134"/>
      </rPr>
      <t>5</t>
    </r>
    <r>
      <rPr>
        <sz val="12"/>
        <color theme="1"/>
        <rFont val="宋体"/>
        <charset val="134"/>
      </rPr>
      <t>米，监测内容：占用</t>
    </r>
    <r>
      <rPr>
        <sz val="12"/>
        <color theme="1"/>
        <rFont val="Times New Roman"/>
        <charset val="134"/>
      </rPr>
      <t>/</t>
    </r>
    <r>
      <rPr>
        <sz val="12"/>
        <color theme="1"/>
        <rFont val="宋体"/>
        <charset val="134"/>
      </rPr>
      <t>空闲；</t>
    </r>
    <r>
      <rPr>
        <sz val="12"/>
        <color theme="1"/>
        <rFont val="Times New Roman"/>
        <charset val="134"/>
      </rPr>
      <t xml:space="preserve">
12.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13. </t>
    </r>
    <r>
      <rPr>
        <sz val="12"/>
        <color theme="1"/>
        <rFont val="宋体"/>
        <charset val="134"/>
      </rPr>
      <t>屏幕：</t>
    </r>
    <r>
      <rPr>
        <sz val="12"/>
        <color theme="1"/>
        <rFont val="Times New Roman"/>
        <charset val="134"/>
      </rPr>
      <t>4.2</t>
    </r>
    <r>
      <rPr>
        <sz val="12"/>
        <color theme="1"/>
        <rFont val="宋体"/>
        <charset val="134"/>
      </rPr>
      <t>英寸黑白电子墨水屏；</t>
    </r>
    <r>
      <rPr>
        <sz val="12"/>
        <color theme="1"/>
        <rFont val="Times New Roman"/>
        <charset val="134"/>
      </rPr>
      <t xml:space="preserve">
14. </t>
    </r>
    <r>
      <rPr>
        <sz val="12"/>
        <color theme="1"/>
        <rFont val="宋体"/>
        <charset val="134"/>
      </rPr>
      <t>三色</t>
    </r>
    <r>
      <rPr>
        <sz val="12"/>
        <color theme="1"/>
        <rFont val="Times New Roman"/>
        <charset val="134"/>
      </rPr>
      <t>LED</t>
    </r>
    <r>
      <rPr>
        <sz val="12"/>
        <color theme="1"/>
        <rFont val="宋体"/>
        <charset val="134"/>
      </rPr>
      <t>灯，可视化呈现环境质量；</t>
    </r>
    <r>
      <rPr>
        <sz val="12"/>
        <color theme="1"/>
        <rFont val="Times New Roman"/>
        <charset val="134"/>
      </rPr>
      <t xml:space="preserve">
15. </t>
    </r>
    <r>
      <rPr>
        <sz val="12"/>
        <color theme="1"/>
        <rFont val="宋体"/>
        <charset val="134"/>
      </rPr>
      <t>供电方式：</t>
    </r>
    <r>
      <rPr>
        <sz val="12"/>
        <color theme="1"/>
        <rFont val="Times New Roman"/>
        <charset val="134"/>
      </rPr>
      <t>Type-C</t>
    </r>
    <r>
      <rPr>
        <sz val="12"/>
        <color theme="1"/>
        <rFont val="宋体"/>
        <charset val="134"/>
      </rPr>
      <t>电源供电（</t>
    </r>
    <r>
      <rPr>
        <sz val="12"/>
        <color theme="1"/>
        <rFont val="Times New Roman"/>
        <charset val="134"/>
      </rPr>
      <t>5V/1A)</t>
    </r>
    <r>
      <rPr>
        <sz val="12"/>
        <color theme="1"/>
        <rFont val="宋体"/>
        <charset val="134"/>
      </rPr>
      <t>；</t>
    </r>
    <r>
      <rPr>
        <sz val="12"/>
        <color theme="1"/>
        <rFont val="Times New Roman"/>
        <charset val="134"/>
      </rPr>
      <t xml:space="preserve">
16.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17. </t>
    </r>
    <r>
      <rPr>
        <sz val="12"/>
        <color theme="1"/>
        <rFont val="宋体"/>
        <charset val="134"/>
      </rPr>
      <t>尺寸：</t>
    </r>
    <r>
      <rPr>
        <sz val="12"/>
        <color theme="1"/>
        <rFont val="Times New Roman"/>
        <charset val="134"/>
      </rPr>
      <t>100.8 × 114 × 22 mm</t>
    </r>
    <r>
      <rPr>
        <sz val="12"/>
        <color theme="1"/>
        <rFont val="宋体"/>
        <charset val="134"/>
      </rPr>
      <t>；</t>
    </r>
    <r>
      <rPr>
        <sz val="12"/>
        <color theme="1"/>
        <rFont val="Times New Roman"/>
        <charset val="134"/>
      </rPr>
      <t xml:space="preserve">
18. </t>
    </r>
    <r>
      <rPr>
        <sz val="12"/>
        <color theme="1"/>
        <rFont val="宋体"/>
        <charset val="134"/>
      </rPr>
      <t>材质</t>
    </r>
    <r>
      <rPr>
        <sz val="12"/>
        <color theme="1"/>
        <rFont val="Times New Roman"/>
        <charset val="134"/>
      </rPr>
      <t>&amp;</t>
    </r>
    <r>
      <rPr>
        <sz val="12"/>
        <color theme="1"/>
        <rFont val="宋体"/>
        <charset val="134"/>
      </rPr>
      <t>颜色：</t>
    </r>
    <r>
      <rPr>
        <sz val="12"/>
        <color theme="1"/>
        <rFont val="Times New Roman"/>
        <charset val="134"/>
      </rPr>
      <t>PC+ABS</t>
    </r>
    <r>
      <rPr>
        <sz val="12"/>
        <color theme="1"/>
        <rFont val="宋体"/>
        <charset val="134"/>
      </rPr>
      <t>（阻燃材质），白色；</t>
    </r>
    <r>
      <rPr>
        <sz val="12"/>
        <color theme="1"/>
        <rFont val="Times New Roman"/>
        <charset val="134"/>
      </rPr>
      <t xml:space="preserve">
19. </t>
    </r>
    <r>
      <rPr>
        <sz val="12"/>
        <color theme="1"/>
        <rFont val="宋体"/>
        <charset val="134"/>
      </rPr>
      <t>安装方式：</t>
    </r>
    <r>
      <rPr>
        <sz val="12"/>
        <color theme="1"/>
        <rFont val="Times New Roman"/>
        <charset val="134"/>
      </rPr>
      <t>3</t>
    </r>
    <r>
      <rPr>
        <sz val="12"/>
        <color theme="1"/>
        <rFont val="宋体"/>
        <charset val="134"/>
      </rPr>
      <t>壁挂安装。</t>
    </r>
  </si>
  <si>
    <r>
      <rPr>
        <sz val="12"/>
        <color theme="1"/>
        <rFont val="宋体"/>
        <charset val="134"/>
      </rPr>
      <t>空间占用</t>
    </r>
    <r>
      <rPr>
        <sz val="12"/>
        <color theme="1"/>
        <rFont val="Times New Roman"/>
        <charset val="134"/>
      </rPr>
      <t>/</t>
    </r>
    <r>
      <rPr>
        <sz val="12"/>
        <color theme="1"/>
        <rFont val="宋体"/>
        <charset val="134"/>
      </rPr>
      <t>光照传感器</t>
    </r>
  </si>
  <si>
    <r>
      <rPr>
        <sz val="12"/>
        <color theme="1"/>
        <rFont val="Times New Roman"/>
        <charset val="134"/>
      </rPr>
      <t xml:space="preserve">1. </t>
    </r>
    <r>
      <rPr>
        <sz val="12"/>
        <color theme="1"/>
        <rFont val="宋体"/>
        <charset val="134"/>
      </rPr>
      <t>人体红外感应（</t>
    </r>
    <r>
      <rPr>
        <sz val="12"/>
        <color theme="1"/>
        <rFont val="Times New Roman"/>
        <charset val="134"/>
      </rPr>
      <t>PIR</t>
    </r>
    <r>
      <rPr>
        <sz val="12"/>
        <color theme="1"/>
        <rFont val="宋体"/>
        <charset val="134"/>
      </rPr>
      <t>）：检测角度：水平</t>
    </r>
    <r>
      <rPr>
        <sz val="12"/>
        <color theme="1"/>
        <rFont val="Times New Roman"/>
        <charset val="134"/>
      </rPr>
      <t>120°</t>
    </r>
    <r>
      <rPr>
        <sz val="12"/>
        <color theme="1"/>
        <rFont val="宋体"/>
        <charset val="134"/>
      </rPr>
      <t>，垂直</t>
    </r>
    <r>
      <rPr>
        <sz val="12"/>
        <color theme="1"/>
        <rFont val="Times New Roman"/>
        <charset val="134"/>
      </rPr>
      <t>100°</t>
    </r>
    <r>
      <rPr>
        <sz val="12"/>
        <color theme="1"/>
        <rFont val="宋体"/>
        <charset val="134"/>
      </rPr>
      <t>，检测距离：最大</t>
    </r>
    <r>
      <rPr>
        <sz val="12"/>
        <color theme="1"/>
        <rFont val="Times New Roman"/>
        <charset val="134"/>
      </rPr>
      <t>8</t>
    </r>
    <r>
      <rPr>
        <sz val="12"/>
        <color theme="1"/>
        <rFont val="宋体"/>
        <charset val="134"/>
      </rPr>
      <t>米；</t>
    </r>
    <r>
      <rPr>
        <sz val="12"/>
        <color theme="1"/>
        <rFont val="Times New Roman"/>
        <charset val="134"/>
      </rPr>
      <t xml:space="preserve">
2. </t>
    </r>
    <r>
      <rPr>
        <sz val="12"/>
        <color theme="1"/>
        <rFont val="宋体"/>
        <charset val="134"/>
      </rPr>
      <t>光照：检测状态：明亮</t>
    </r>
    <r>
      <rPr>
        <sz val="12"/>
        <color theme="1"/>
        <rFont val="Times New Roman"/>
        <charset val="134"/>
      </rPr>
      <t>/</t>
    </r>
    <r>
      <rPr>
        <sz val="12"/>
        <color theme="1"/>
        <rFont val="宋体"/>
        <charset val="134"/>
      </rPr>
      <t>黑暗；</t>
    </r>
    <r>
      <rPr>
        <sz val="12"/>
        <color theme="1"/>
        <rFont val="Times New Roman"/>
        <charset val="134"/>
      </rPr>
      <t xml:space="preserve">
3.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4. </t>
    </r>
    <r>
      <rPr>
        <sz val="12"/>
        <color theme="1"/>
        <rFont val="宋体"/>
        <charset val="134"/>
      </rPr>
      <t>供电方式：</t>
    </r>
    <r>
      <rPr>
        <sz val="12"/>
        <color theme="1"/>
        <rFont val="Times New Roman"/>
        <charset val="134"/>
      </rPr>
      <t>1</t>
    </r>
    <r>
      <rPr>
        <sz val="12"/>
        <color theme="1"/>
        <rFont val="宋体"/>
        <charset val="134"/>
      </rPr>
      <t>节</t>
    </r>
    <r>
      <rPr>
        <sz val="12"/>
        <color theme="1"/>
        <rFont val="Times New Roman"/>
        <charset val="134"/>
      </rPr>
      <t>1650</t>
    </r>
    <r>
      <rPr>
        <sz val="12"/>
        <color theme="1"/>
        <rFont val="宋体"/>
        <charset val="134"/>
      </rPr>
      <t>毫安</t>
    </r>
    <r>
      <rPr>
        <sz val="12"/>
        <color theme="1"/>
        <rFont val="Times New Roman"/>
        <charset val="134"/>
      </rPr>
      <t>ER14335</t>
    </r>
    <r>
      <rPr>
        <sz val="12"/>
        <color theme="1"/>
        <rFont val="宋体"/>
        <charset val="134"/>
      </rPr>
      <t>锂电池，电池寿命：</t>
    </r>
    <r>
      <rPr>
        <sz val="12"/>
        <color theme="1"/>
        <rFont val="Times New Roman"/>
        <charset val="134"/>
      </rPr>
      <t>3.5</t>
    </r>
    <r>
      <rPr>
        <sz val="12"/>
        <color theme="1"/>
        <rFont val="宋体"/>
        <charset val="134"/>
      </rPr>
      <t>年（</t>
    </r>
    <r>
      <rPr>
        <sz val="12"/>
        <color theme="1"/>
        <rFont val="Times New Roman"/>
        <charset val="134"/>
      </rPr>
      <t>30</t>
    </r>
    <r>
      <rPr>
        <sz val="12"/>
        <color theme="1"/>
        <rFont val="宋体"/>
        <charset val="134"/>
      </rPr>
      <t>次触发</t>
    </r>
    <r>
      <rPr>
        <sz val="12"/>
        <color theme="1"/>
        <rFont val="Times New Roman"/>
        <charset val="134"/>
      </rPr>
      <t>/</t>
    </r>
    <r>
      <rPr>
        <sz val="12"/>
        <color theme="1"/>
        <rFont val="宋体"/>
        <charset val="134"/>
      </rPr>
      <t>天，</t>
    </r>
    <r>
      <rPr>
        <sz val="12"/>
        <color theme="1"/>
        <rFont val="Times New Roman"/>
        <charset val="134"/>
      </rPr>
      <t>CN470-SF10</t>
    </r>
    <r>
      <rPr>
        <sz val="12"/>
        <color theme="1"/>
        <rFont val="宋体"/>
        <charset val="134"/>
      </rPr>
      <t>）；</t>
    </r>
    <r>
      <rPr>
        <sz val="12"/>
        <color theme="1"/>
        <rFont val="Times New Roman"/>
        <charset val="134"/>
      </rPr>
      <t xml:space="preserve">
5.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6. </t>
    </r>
    <r>
      <rPr>
        <sz val="12"/>
        <color theme="1"/>
        <rFont val="宋体"/>
        <charset val="134"/>
      </rPr>
      <t>尺寸：主体：</t>
    </r>
    <r>
      <rPr>
        <sz val="12"/>
        <color theme="1"/>
        <rFont val="Times New Roman"/>
        <charset val="134"/>
      </rPr>
      <t>50 × 50 × 23.8 mm</t>
    </r>
    <r>
      <rPr>
        <sz val="12"/>
        <color theme="1"/>
        <rFont val="宋体"/>
        <charset val="134"/>
      </rPr>
      <t>；</t>
    </r>
    <r>
      <rPr>
        <sz val="12"/>
        <color theme="1"/>
        <rFont val="Times New Roman"/>
        <charset val="134"/>
      </rPr>
      <t xml:space="preserve">
7. </t>
    </r>
    <r>
      <rPr>
        <sz val="12"/>
        <color theme="1"/>
        <rFont val="宋体"/>
        <charset val="134"/>
      </rPr>
      <t>颜色和材料：白色、阻燃</t>
    </r>
    <r>
      <rPr>
        <sz val="12"/>
        <color theme="1"/>
        <rFont val="Times New Roman"/>
        <charset val="134"/>
      </rPr>
      <t>PC</t>
    </r>
    <r>
      <rPr>
        <sz val="12"/>
        <color theme="1"/>
        <rFont val="宋体"/>
        <charset val="134"/>
      </rPr>
      <t>；</t>
    </r>
    <r>
      <rPr>
        <sz val="12"/>
        <color theme="1"/>
        <rFont val="Times New Roman"/>
        <charset val="134"/>
      </rPr>
      <t xml:space="preserve">
8. </t>
    </r>
    <r>
      <rPr>
        <sz val="12"/>
        <color theme="1"/>
        <rFont val="宋体"/>
        <charset val="134"/>
      </rPr>
      <t>安装方式：</t>
    </r>
    <r>
      <rPr>
        <sz val="12"/>
        <color theme="1"/>
        <rFont val="Times New Roman"/>
        <charset val="134"/>
      </rPr>
      <t>3M</t>
    </r>
    <r>
      <rPr>
        <sz val="12"/>
        <color theme="1"/>
        <rFont val="宋体"/>
        <charset val="134"/>
      </rPr>
      <t>胶固定</t>
    </r>
    <r>
      <rPr>
        <sz val="12"/>
        <color theme="1"/>
        <rFont val="Times New Roman"/>
        <charset val="134"/>
      </rPr>
      <t>/</t>
    </r>
    <r>
      <rPr>
        <sz val="12"/>
        <color theme="1"/>
        <rFont val="宋体"/>
        <charset val="134"/>
      </rPr>
      <t>螺丝固定；</t>
    </r>
    <r>
      <rPr>
        <sz val="12"/>
        <color theme="1"/>
        <rFont val="Times New Roman"/>
        <charset val="134"/>
      </rPr>
      <t xml:space="preserve">
9. </t>
    </r>
    <r>
      <rPr>
        <sz val="12"/>
        <color theme="1"/>
        <rFont val="宋体"/>
        <charset val="134"/>
      </rPr>
      <t>安装建议：可安装在天花板或者墙面等平面，墙面安装高度建议</t>
    </r>
    <r>
      <rPr>
        <sz val="12"/>
        <color theme="1"/>
        <rFont val="Times New Roman"/>
        <charset val="134"/>
      </rPr>
      <t>1.5m~2.5m</t>
    </r>
    <r>
      <rPr>
        <sz val="12"/>
        <color theme="1"/>
        <rFont val="宋体"/>
        <charset val="134"/>
      </rPr>
      <t>。</t>
    </r>
  </si>
  <si>
    <t>智能场景面板</t>
  </si>
  <si>
    <r>
      <rPr>
        <sz val="12"/>
        <color theme="1"/>
        <rFont val="Times New Roman"/>
        <charset val="134"/>
      </rPr>
      <t xml:space="preserve">1. </t>
    </r>
    <r>
      <rPr>
        <sz val="12"/>
        <color theme="1"/>
        <rFont val="宋体"/>
        <charset val="134"/>
      </rPr>
      <t>屏幕：</t>
    </r>
    <r>
      <rPr>
        <sz val="12"/>
        <color theme="1"/>
        <rFont val="Times New Roman"/>
        <charset val="134"/>
      </rPr>
      <t>2.9</t>
    </r>
    <r>
      <rPr>
        <sz val="12"/>
        <color theme="1"/>
        <rFont val="宋体"/>
        <charset val="134"/>
      </rPr>
      <t>英寸黑白电子墨水屏，屏幕分辨率</t>
    </r>
    <r>
      <rPr>
        <sz val="12"/>
        <color theme="1"/>
        <rFont val="Times New Roman"/>
        <charset val="134"/>
      </rPr>
      <t>128*296</t>
    </r>
    <r>
      <rPr>
        <sz val="12"/>
        <color theme="1"/>
        <rFont val="宋体"/>
        <charset val="134"/>
      </rPr>
      <t>，支持自定义屏幕内容；</t>
    </r>
    <r>
      <rPr>
        <sz val="12"/>
        <color theme="1"/>
        <rFont val="Times New Roman"/>
        <charset val="134"/>
      </rPr>
      <t xml:space="preserve">
2. </t>
    </r>
    <r>
      <rPr>
        <sz val="12"/>
        <color theme="1"/>
        <rFont val="宋体"/>
        <charset val="134"/>
      </rPr>
      <t>面板按键数量：</t>
    </r>
    <r>
      <rPr>
        <sz val="12"/>
        <color theme="1"/>
        <rFont val="Times New Roman"/>
        <charset val="134"/>
      </rPr>
      <t>6</t>
    </r>
    <r>
      <rPr>
        <sz val="12"/>
        <color theme="1"/>
        <rFont val="宋体"/>
        <charset val="134"/>
      </rPr>
      <t>键，按键寿命：</t>
    </r>
    <r>
      <rPr>
        <sz val="12"/>
        <color theme="1"/>
        <rFont val="Times New Roman"/>
        <charset val="134"/>
      </rPr>
      <t>10</t>
    </r>
    <r>
      <rPr>
        <sz val="12"/>
        <color theme="1"/>
        <rFont val="宋体"/>
        <charset val="134"/>
      </rPr>
      <t>万次，按键指示灯：蓝色，即按即亮；</t>
    </r>
    <r>
      <rPr>
        <sz val="12"/>
        <color theme="1"/>
        <rFont val="Times New Roman"/>
        <charset val="134"/>
      </rPr>
      <t xml:space="preserve">
3. LED</t>
    </r>
    <r>
      <rPr>
        <sz val="12"/>
        <color theme="1"/>
        <rFont val="宋体"/>
        <charset val="134"/>
      </rPr>
      <t>指示灯：</t>
    </r>
    <r>
      <rPr>
        <sz val="12"/>
        <color theme="1"/>
        <rFont val="Times New Roman"/>
        <charset val="134"/>
      </rPr>
      <t>1</t>
    </r>
    <r>
      <rPr>
        <sz val="12"/>
        <color theme="1"/>
        <rFont val="宋体"/>
        <charset val="134"/>
      </rPr>
      <t>个；</t>
    </r>
    <r>
      <rPr>
        <sz val="12"/>
        <color theme="1"/>
        <rFont val="Times New Roman"/>
        <charset val="134"/>
      </rPr>
      <t xml:space="preserve">
4.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5. </t>
    </r>
    <r>
      <rPr>
        <sz val="12"/>
        <color theme="1"/>
        <rFont val="宋体"/>
        <charset val="134"/>
      </rPr>
      <t>供电方式：</t>
    </r>
    <r>
      <rPr>
        <sz val="12"/>
        <color theme="1"/>
        <rFont val="Times New Roman"/>
        <charset val="134"/>
      </rPr>
      <t>2</t>
    </r>
    <r>
      <rPr>
        <sz val="12"/>
        <color theme="1"/>
        <rFont val="宋体"/>
        <charset val="134"/>
      </rPr>
      <t>颗</t>
    </r>
    <r>
      <rPr>
        <sz val="12"/>
        <color theme="1"/>
        <rFont val="Times New Roman"/>
        <charset val="134"/>
      </rPr>
      <t>590</t>
    </r>
    <r>
      <rPr>
        <sz val="12"/>
        <color theme="1"/>
        <rFont val="宋体"/>
        <charset val="134"/>
      </rPr>
      <t>毫安时</t>
    </r>
    <r>
      <rPr>
        <sz val="12"/>
        <color theme="1"/>
        <rFont val="Times New Roman"/>
        <charset val="134"/>
      </rPr>
      <t>CR2450</t>
    </r>
    <r>
      <rPr>
        <sz val="12"/>
        <color theme="1"/>
        <rFont val="宋体"/>
        <charset val="134"/>
      </rPr>
      <t>纽扣电池，电池寿命：</t>
    </r>
    <r>
      <rPr>
        <sz val="12"/>
        <color theme="1"/>
        <rFont val="Times New Roman"/>
        <charset val="134"/>
      </rPr>
      <t>&gt;3</t>
    </r>
    <r>
      <rPr>
        <sz val="12"/>
        <color theme="1"/>
        <rFont val="宋体"/>
        <charset val="134"/>
      </rPr>
      <t>年（按</t>
    </r>
    <r>
      <rPr>
        <sz val="12"/>
        <color theme="1"/>
        <rFont val="Times New Roman"/>
        <charset val="134"/>
      </rPr>
      <t>20</t>
    </r>
    <r>
      <rPr>
        <sz val="12"/>
        <color theme="1"/>
        <rFont val="宋体"/>
        <charset val="134"/>
      </rPr>
      <t>次</t>
    </r>
    <r>
      <rPr>
        <sz val="12"/>
        <color theme="1"/>
        <rFont val="Times New Roman"/>
        <charset val="134"/>
      </rPr>
      <t>/</t>
    </r>
    <r>
      <rPr>
        <sz val="12"/>
        <color theme="1"/>
        <rFont val="宋体"/>
        <charset val="134"/>
      </rPr>
      <t>天）；</t>
    </r>
    <r>
      <rPr>
        <sz val="12"/>
        <color theme="1"/>
        <rFont val="Times New Roman"/>
        <charset val="134"/>
      </rPr>
      <t xml:space="preserve">
6. </t>
    </r>
    <r>
      <rPr>
        <sz val="12"/>
        <color theme="1"/>
        <rFont val="宋体"/>
        <charset val="134"/>
      </rPr>
      <t>防护等级：</t>
    </r>
    <r>
      <rPr>
        <sz val="12"/>
        <color theme="1"/>
        <rFont val="Times New Roman"/>
        <charset val="134"/>
      </rPr>
      <t>IP30</t>
    </r>
    <r>
      <rPr>
        <sz val="12"/>
        <color theme="1"/>
        <rFont val="宋体"/>
        <charset val="134"/>
      </rPr>
      <t>；</t>
    </r>
    <r>
      <rPr>
        <sz val="12"/>
        <color theme="1"/>
        <rFont val="Times New Roman"/>
        <charset val="134"/>
      </rPr>
      <t xml:space="preserve">
7. </t>
    </r>
    <r>
      <rPr>
        <sz val="12"/>
        <color theme="1"/>
        <rFont val="宋体"/>
        <charset val="134"/>
      </rPr>
      <t>颜色</t>
    </r>
    <r>
      <rPr>
        <sz val="12"/>
        <color theme="1"/>
        <rFont val="Times New Roman"/>
        <charset val="134"/>
      </rPr>
      <t>&amp;</t>
    </r>
    <r>
      <rPr>
        <sz val="12"/>
        <color theme="1"/>
        <rFont val="宋体"/>
        <charset val="134"/>
      </rPr>
      <t>材质：白色，</t>
    </r>
    <r>
      <rPr>
        <sz val="12"/>
        <color theme="1"/>
        <rFont val="Times New Roman"/>
        <charset val="134"/>
      </rPr>
      <t>PC+ABS</t>
    </r>
    <r>
      <rPr>
        <sz val="12"/>
        <color theme="1"/>
        <rFont val="宋体"/>
        <charset val="134"/>
      </rPr>
      <t>（阻燃材质）；</t>
    </r>
    <r>
      <rPr>
        <sz val="12"/>
        <color theme="1"/>
        <rFont val="Times New Roman"/>
        <charset val="134"/>
      </rPr>
      <t xml:space="preserve">
8. </t>
    </r>
    <r>
      <rPr>
        <sz val="12"/>
        <color theme="1"/>
        <rFont val="宋体"/>
        <charset val="134"/>
      </rPr>
      <t>尺寸：</t>
    </r>
    <r>
      <rPr>
        <sz val="12"/>
        <color theme="1"/>
        <rFont val="Times New Roman"/>
        <charset val="134"/>
      </rPr>
      <t>86 × 86 × 14 mm</t>
    </r>
    <r>
      <rPr>
        <sz val="12"/>
        <color theme="1"/>
        <rFont val="宋体"/>
        <charset val="134"/>
      </rPr>
      <t>；</t>
    </r>
    <r>
      <rPr>
        <sz val="12"/>
        <color theme="1"/>
        <rFont val="Times New Roman"/>
        <charset val="134"/>
      </rPr>
      <t xml:space="preserve">
9. </t>
    </r>
    <r>
      <rPr>
        <sz val="12"/>
        <color theme="1"/>
        <rFont val="宋体"/>
        <charset val="134"/>
      </rPr>
      <t>安装方式：</t>
    </r>
    <r>
      <rPr>
        <sz val="12"/>
        <color theme="1"/>
        <rFont val="Times New Roman"/>
        <charset val="134"/>
      </rPr>
      <t>3M</t>
    </r>
    <r>
      <rPr>
        <sz val="12"/>
        <color theme="1"/>
        <rFont val="宋体"/>
        <charset val="134"/>
      </rPr>
      <t>胶固定、</t>
    </r>
    <r>
      <rPr>
        <sz val="12"/>
        <color theme="1"/>
        <rFont val="Times New Roman"/>
        <charset val="134"/>
      </rPr>
      <t>86</t>
    </r>
    <r>
      <rPr>
        <sz val="12"/>
        <color theme="1"/>
        <rFont val="宋体"/>
        <charset val="134"/>
      </rPr>
      <t>盒固定、桌面放置。</t>
    </r>
  </si>
  <si>
    <t>智能开关面板</t>
  </si>
  <si>
    <r>
      <rPr>
        <sz val="12"/>
        <color theme="1"/>
        <rFont val="Times New Roman"/>
        <charset val="134"/>
      </rPr>
      <t xml:space="preserve">1. </t>
    </r>
    <r>
      <rPr>
        <sz val="12"/>
        <color theme="1"/>
        <rFont val="宋体"/>
        <charset val="134"/>
      </rPr>
      <t>按键：</t>
    </r>
    <r>
      <rPr>
        <sz val="12"/>
        <color theme="1"/>
        <rFont val="Times New Roman"/>
        <charset val="134"/>
      </rPr>
      <t>1~3</t>
    </r>
    <r>
      <rPr>
        <sz val="12"/>
        <color theme="1"/>
        <rFont val="宋体"/>
        <charset val="134"/>
      </rPr>
      <t>个（可选），按键指示灯：冰蓝色；</t>
    </r>
    <r>
      <rPr>
        <sz val="12"/>
        <color theme="1"/>
        <rFont val="Times New Roman"/>
        <charset val="134"/>
      </rPr>
      <t xml:space="preserve">
2. </t>
    </r>
    <r>
      <rPr>
        <sz val="12"/>
        <color theme="1"/>
        <rFont val="宋体"/>
        <charset val="134"/>
      </rPr>
      <t>线路版本：零火版；</t>
    </r>
    <r>
      <rPr>
        <sz val="12"/>
        <color theme="1"/>
        <rFont val="Times New Roman"/>
        <charset val="134"/>
      </rPr>
      <t xml:space="preserve">
3. </t>
    </r>
    <r>
      <rPr>
        <sz val="12"/>
        <color theme="1"/>
        <rFont val="宋体"/>
        <charset val="134"/>
      </rPr>
      <t>电气参数：输入电压：</t>
    </r>
    <r>
      <rPr>
        <sz val="12"/>
        <color theme="1"/>
        <rFont val="Times New Roman"/>
        <charset val="134"/>
      </rPr>
      <t>90~250 VAC</t>
    </r>
    <r>
      <rPr>
        <sz val="12"/>
        <color theme="1"/>
        <rFont val="宋体"/>
        <charset val="134"/>
      </rPr>
      <t>，</t>
    </r>
    <r>
      <rPr>
        <sz val="12"/>
        <color theme="1"/>
        <rFont val="Times New Roman"/>
        <charset val="134"/>
      </rPr>
      <t>50~60Hz</t>
    </r>
    <r>
      <rPr>
        <sz val="12"/>
        <color theme="1"/>
        <rFont val="宋体"/>
        <charset val="134"/>
      </rPr>
      <t>，输出电流：最大</t>
    </r>
    <r>
      <rPr>
        <sz val="12"/>
        <color theme="1"/>
        <rFont val="Times New Roman"/>
        <charset val="134"/>
      </rPr>
      <t>10A</t>
    </r>
    <r>
      <rPr>
        <sz val="12"/>
        <color theme="1"/>
        <rFont val="宋体"/>
        <charset val="134"/>
      </rPr>
      <t>（单路）；</t>
    </r>
    <r>
      <rPr>
        <sz val="12"/>
        <color theme="1"/>
        <rFont val="Times New Roman"/>
        <charset val="134"/>
      </rPr>
      <t xml:space="preserve">
4.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5. </t>
    </r>
    <r>
      <rPr>
        <sz val="12"/>
        <color theme="1"/>
        <rFont val="宋体"/>
        <charset val="134"/>
      </rPr>
      <t>远程状态确认：远程获取开关状态；</t>
    </r>
    <r>
      <rPr>
        <sz val="12"/>
        <color theme="1"/>
        <rFont val="Times New Roman"/>
        <charset val="134"/>
      </rPr>
      <t xml:space="preserve">
6. </t>
    </r>
    <r>
      <rPr>
        <sz val="12"/>
        <color theme="1"/>
        <rFont val="宋体"/>
        <charset val="134"/>
      </rPr>
      <t>按键控制：触摸面板本地控制；</t>
    </r>
    <r>
      <rPr>
        <sz val="12"/>
        <color theme="1"/>
        <rFont val="Times New Roman"/>
        <charset val="134"/>
      </rPr>
      <t xml:space="preserve">
7. </t>
    </r>
    <r>
      <rPr>
        <sz val="12"/>
        <color theme="1"/>
        <rFont val="宋体"/>
        <charset val="134"/>
      </rPr>
      <t>颜色和材料：白色，钢化玻璃面板</t>
    </r>
    <r>
      <rPr>
        <sz val="12"/>
        <color theme="1"/>
        <rFont val="Times New Roman"/>
        <charset val="134"/>
      </rPr>
      <t>+</t>
    </r>
    <r>
      <rPr>
        <sz val="12"/>
        <color theme="1"/>
        <rFont val="宋体"/>
        <charset val="134"/>
      </rPr>
      <t>电容触控</t>
    </r>
    <r>
      <rPr>
        <sz val="12"/>
        <color theme="1"/>
        <rFont val="Times New Roman"/>
        <charset val="134"/>
      </rPr>
      <t>+PC</t>
    </r>
    <r>
      <rPr>
        <sz val="12"/>
        <color theme="1"/>
        <rFont val="宋体"/>
        <charset val="134"/>
      </rPr>
      <t>材质；</t>
    </r>
    <r>
      <rPr>
        <sz val="12"/>
        <color theme="1"/>
        <rFont val="Times New Roman"/>
        <charset val="134"/>
      </rPr>
      <t xml:space="preserve">
8. </t>
    </r>
    <r>
      <rPr>
        <sz val="12"/>
        <color theme="1"/>
        <rFont val="宋体"/>
        <charset val="134"/>
      </rPr>
      <t>尺寸：</t>
    </r>
    <r>
      <rPr>
        <sz val="12"/>
        <color theme="1"/>
        <rFont val="Times New Roman"/>
        <charset val="134"/>
      </rPr>
      <t>86 × 86 × 41 mm</t>
    </r>
    <r>
      <rPr>
        <sz val="12"/>
        <color theme="1"/>
        <rFont val="宋体"/>
        <charset val="134"/>
      </rPr>
      <t>；</t>
    </r>
    <r>
      <rPr>
        <sz val="12"/>
        <color theme="1"/>
        <rFont val="Times New Roman"/>
        <charset val="134"/>
      </rPr>
      <t xml:space="preserve">
9. </t>
    </r>
    <r>
      <rPr>
        <sz val="12"/>
        <color theme="1"/>
        <rFont val="宋体"/>
        <charset val="134"/>
      </rPr>
      <t>安装方式：壁挂安装。</t>
    </r>
  </si>
  <si>
    <t>智能插座面板</t>
  </si>
  <si>
    <r>
      <rPr>
        <sz val="12"/>
        <color theme="1"/>
        <rFont val="Times New Roman"/>
        <charset val="134"/>
      </rPr>
      <t xml:space="preserve">1. </t>
    </r>
    <r>
      <rPr>
        <sz val="12"/>
        <color theme="1"/>
        <rFont val="宋体"/>
        <charset val="134"/>
      </rPr>
      <t>电气参数：插座规格：国标</t>
    </r>
    <r>
      <rPr>
        <sz val="12"/>
        <color theme="1"/>
        <rFont val="Times New Roman"/>
        <charset val="134"/>
      </rPr>
      <t>5</t>
    </r>
    <r>
      <rPr>
        <sz val="12"/>
        <color theme="1"/>
        <rFont val="宋体"/>
        <charset val="134"/>
      </rPr>
      <t>孔</t>
    </r>
    <r>
      <rPr>
        <sz val="12"/>
        <color theme="1"/>
        <rFont val="Times New Roman"/>
        <charset val="134"/>
      </rPr>
      <t>10A</t>
    </r>
    <r>
      <rPr>
        <sz val="12"/>
        <color theme="1"/>
        <rFont val="宋体"/>
        <charset val="134"/>
      </rPr>
      <t>（</t>
    </r>
    <r>
      <rPr>
        <sz val="12"/>
        <color theme="1"/>
        <rFont val="Times New Roman"/>
        <charset val="134"/>
      </rPr>
      <t>3</t>
    </r>
    <r>
      <rPr>
        <sz val="12"/>
        <color theme="1"/>
        <rFont val="宋体"/>
        <charset val="134"/>
      </rPr>
      <t>孔</t>
    </r>
    <r>
      <rPr>
        <sz val="12"/>
        <color theme="1"/>
        <rFont val="Times New Roman"/>
        <charset val="134"/>
      </rPr>
      <t>16A</t>
    </r>
    <r>
      <rPr>
        <sz val="12"/>
        <color theme="1"/>
        <rFont val="宋体"/>
        <charset val="134"/>
      </rPr>
      <t>可选），带安全门，输入电压：</t>
    </r>
    <r>
      <rPr>
        <sz val="12"/>
        <color theme="1"/>
        <rFont val="Times New Roman"/>
        <charset val="134"/>
      </rPr>
      <t>100~250 VAC</t>
    </r>
    <r>
      <rPr>
        <sz val="12"/>
        <color theme="1"/>
        <rFont val="宋体"/>
        <charset val="134"/>
      </rPr>
      <t>，</t>
    </r>
    <r>
      <rPr>
        <sz val="12"/>
        <color theme="1"/>
        <rFont val="Times New Roman"/>
        <charset val="134"/>
      </rPr>
      <t>50~60Hz</t>
    </r>
    <r>
      <rPr>
        <sz val="12"/>
        <color theme="1"/>
        <rFont val="宋体"/>
        <charset val="134"/>
      </rPr>
      <t>，最大负载：</t>
    </r>
    <r>
      <rPr>
        <sz val="12"/>
        <color theme="1"/>
        <rFont val="Times New Roman"/>
        <charset val="134"/>
      </rPr>
      <t>10A (16A</t>
    </r>
    <r>
      <rPr>
        <sz val="12"/>
        <color theme="1"/>
        <rFont val="宋体"/>
        <charset val="134"/>
      </rPr>
      <t>可选），</t>
    </r>
    <r>
      <rPr>
        <sz val="12"/>
        <color theme="1"/>
        <rFont val="Times New Roman"/>
        <charset val="134"/>
      </rPr>
      <t>250 VAC</t>
    </r>
    <r>
      <rPr>
        <sz val="12"/>
        <color theme="1"/>
        <rFont val="宋体"/>
        <charset val="134"/>
      </rPr>
      <t>；</t>
    </r>
    <r>
      <rPr>
        <sz val="12"/>
        <color theme="1"/>
        <rFont val="Times New Roman"/>
        <charset val="134"/>
      </rPr>
      <t xml:space="preserve">
2. </t>
    </r>
    <r>
      <rPr>
        <sz val="12"/>
        <color theme="1"/>
        <rFont val="宋体"/>
        <charset val="134"/>
      </rPr>
      <t>开关控制：远程控制</t>
    </r>
    <r>
      <rPr>
        <sz val="12"/>
        <color theme="1"/>
        <rFont val="Times New Roman"/>
        <charset val="134"/>
      </rPr>
      <t>/</t>
    </r>
    <r>
      <rPr>
        <sz val="12"/>
        <color theme="1"/>
        <rFont val="宋体"/>
        <charset val="134"/>
      </rPr>
      <t>本地控制；</t>
    </r>
    <r>
      <rPr>
        <sz val="12"/>
        <color theme="1"/>
        <rFont val="Times New Roman"/>
        <charset val="134"/>
      </rPr>
      <t xml:space="preserve">
3. </t>
    </r>
    <r>
      <rPr>
        <sz val="12"/>
        <color theme="1"/>
        <rFont val="宋体"/>
        <charset val="134"/>
      </rPr>
      <t>电参采集：电压（</t>
    </r>
    <r>
      <rPr>
        <sz val="12"/>
        <color theme="1"/>
        <rFont val="Times New Roman"/>
        <charset val="134"/>
      </rPr>
      <t>V</t>
    </r>
    <r>
      <rPr>
        <sz val="12"/>
        <color theme="1"/>
        <rFont val="宋体"/>
        <charset val="134"/>
      </rPr>
      <t>）、电流（</t>
    </r>
    <r>
      <rPr>
        <sz val="12"/>
        <color theme="1"/>
        <rFont val="Times New Roman"/>
        <charset val="134"/>
      </rPr>
      <t>mA</t>
    </r>
    <r>
      <rPr>
        <sz val="12"/>
        <color theme="1"/>
        <rFont val="宋体"/>
        <charset val="134"/>
      </rPr>
      <t>）、功率（</t>
    </r>
    <r>
      <rPr>
        <sz val="12"/>
        <color theme="1"/>
        <rFont val="Times New Roman"/>
        <charset val="134"/>
      </rPr>
      <t>W</t>
    </r>
    <r>
      <rPr>
        <sz val="12"/>
        <color theme="1"/>
        <rFont val="宋体"/>
        <charset val="134"/>
      </rPr>
      <t>）、功率因数（</t>
    </r>
    <r>
      <rPr>
        <sz val="12"/>
        <color theme="1"/>
        <rFont val="Times New Roman"/>
        <charset val="134"/>
      </rPr>
      <t>%</t>
    </r>
    <r>
      <rPr>
        <sz val="12"/>
        <color theme="1"/>
        <rFont val="宋体"/>
        <charset val="134"/>
      </rPr>
      <t>）、用电量（</t>
    </r>
    <r>
      <rPr>
        <sz val="12"/>
        <color theme="1"/>
        <rFont val="Times New Roman"/>
        <charset val="134"/>
      </rPr>
      <t>kWh</t>
    </r>
    <r>
      <rPr>
        <sz val="12"/>
        <color theme="1"/>
        <rFont val="宋体"/>
        <charset val="134"/>
      </rPr>
      <t>）；</t>
    </r>
    <r>
      <rPr>
        <sz val="12"/>
        <color theme="1"/>
        <rFont val="Times New Roman"/>
        <charset val="134"/>
      </rPr>
      <t xml:space="preserve">
4. </t>
    </r>
    <r>
      <rPr>
        <sz val="12"/>
        <color theme="1"/>
        <rFont val="宋体"/>
        <charset val="134"/>
      </rPr>
      <t>保护机制：过流保护</t>
    </r>
    <r>
      <rPr>
        <sz val="12"/>
        <color theme="1"/>
        <rFont val="Times New Roman"/>
        <charset val="134"/>
      </rPr>
      <t>/</t>
    </r>
    <r>
      <rPr>
        <sz val="12"/>
        <color theme="1"/>
        <rFont val="宋体"/>
        <charset val="134"/>
      </rPr>
      <t>报警；</t>
    </r>
    <r>
      <rPr>
        <sz val="12"/>
        <color theme="1"/>
        <rFont val="Times New Roman"/>
        <charset val="134"/>
      </rPr>
      <t xml:space="preserve">
5. </t>
    </r>
    <r>
      <rPr>
        <sz val="12"/>
        <color theme="1"/>
        <rFont val="宋体"/>
        <charset val="134"/>
      </rPr>
      <t>断电记忆：支持重启后保持上次工作状态；</t>
    </r>
    <r>
      <rPr>
        <sz val="12"/>
        <color theme="1"/>
        <rFont val="Times New Roman"/>
        <charset val="134"/>
      </rPr>
      <t xml:space="preserve">
6. </t>
    </r>
    <r>
      <rPr>
        <sz val="12"/>
        <color theme="1"/>
        <rFont val="宋体"/>
        <charset val="134"/>
      </rPr>
      <t>通信协议：标准</t>
    </r>
    <r>
      <rPr>
        <sz val="12"/>
        <color theme="1"/>
        <rFont val="Times New Roman"/>
        <charset val="134"/>
      </rPr>
      <t>LoRaWAN®</t>
    </r>
    <r>
      <rPr>
        <sz val="12"/>
        <color theme="1"/>
        <rFont val="宋体"/>
        <charset val="134"/>
      </rPr>
      <t>协议，工作频段：</t>
    </r>
    <r>
      <rPr>
        <sz val="12"/>
        <color theme="1"/>
        <rFont val="Times New Roman"/>
        <charset val="134"/>
      </rPr>
      <t>470~510MHz (</t>
    </r>
    <r>
      <rPr>
        <sz val="12"/>
        <color theme="1"/>
        <rFont val="宋体"/>
        <charset val="134"/>
      </rPr>
      <t>多频段可选：</t>
    </r>
    <r>
      <rPr>
        <sz val="12"/>
        <color theme="1"/>
        <rFont val="Times New Roman"/>
        <charset val="134"/>
      </rPr>
      <t>RU864/IN865/EU868/US915/AU915/KR920/AS923)</t>
    </r>
    <r>
      <rPr>
        <sz val="12"/>
        <color theme="1"/>
        <rFont val="宋体"/>
        <charset val="134"/>
      </rPr>
      <t>，发射功率：</t>
    </r>
    <r>
      <rPr>
        <sz val="12"/>
        <color theme="1"/>
        <rFont val="Times New Roman"/>
        <charset val="134"/>
      </rPr>
      <t>19dBm(470)/16dBm(868)/22dBm(915)</t>
    </r>
    <r>
      <rPr>
        <sz val="12"/>
        <color theme="1"/>
        <rFont val="宋体"/>
        <charset val="134"/>
      </rPr>
      <t>；</t>
    </r>
    <r>
      <rPr>
        <sz val="12"/>
        <color theme="1"/>
        <rFont val="Times New Roman"/>
        <charset val="134"/>
      </rPr>
      <t xml:space="preserve">
7. </t>
    </r>
    <r>
      <rPr>
        <sz val="12"/>
        <color theme="1"/>
        <rFont val="宋体"/>
        <charset val="134"/>
      </rPr>
      <t>指示灯：</t>
    </r>
    <r>
      <rPr>
        <sz val="12"/>
        <color theme="1"/>
        <rFont val="Times New Roman"/>
        <charset val="134"/>
      </rPr>
      <t>1</t>
    </r>
    <r>
      <rPr>
        <sz val="12"/>
        <color theme="1"/>
        <rFont val="宋体"/>
        <charset val="134"/>
      </rPr>
      <t>个，绿色；</t>
    </r>
    <r>
      <rPr>
        <sz val="12"/>
        <color theme="1"/>
        <rFont val="Times New Roman"/>
        <charset val="134"/>
      </rPr>
      <t xml:space="preserve">
8. </t>
    </r>
    <r>
      <rPr>
        <sz val="12"/>
        <color theme="1"/>
        <rFont val="宋体"/>
        <charset val="134"/>
      </rPr>
      <t>防护等级：</t>
    </r>
    <r>
      <rPr>
        <sz val="12"/>
        <color theme="1"/>
        <rFont val="Times New Roman"/>
        <charset val="134"/>
      </rPr>
      <t>IP20</t>
    </r>
    <r>
      <rPr>
        <sz val="12"/>
        <color theme="1"/>
        <rFont val="宋体"/>
        <charset val="134"/>
      </rPr>
      <t>；</t>
    </r>
    <r>
      <rPr>
        <sz val="12"/>
        <color theme="1"/>
        <rFont val="Times New Roman"/>
        <charset val="134"/>
      </rPr>
      <t xml:space="preserve">
9. </t>
    </r>
    <r>
      <rPr>
        <sz val="12"/>
        <color theme="1"/>
        <rFont val="宋体"/>
        <charset val="134"/>
      </rPr>
      <t>尺寸：</t>
    </r>
    <r>
      <rPr>
        <sz val="12"/>
        <color theme="1"/>
        <rFont val="Times New Roman"/>
        <charset val="134"/>
      </rPr>
      <t>86 × 90 × 42 mm</t>
    </r>
    <r>
      <rPr>
        <sz val="12"/>
        <color theme="1"/>
        <rFont val="宋体"/>
        <charset val="134"/>
      </rPr>
      <t>；</t>
    </r>
    <r>
      <rPr>
        <sz val="12"/>
        <color theme="1"/>
        <rFont val="Times New Roman"/>
        <charset val="134"/>
      </rPr>
      <t xml:space="preserve">
10. </t>
    </r>
    <r>
      <rPr>
        <sz val="12"/>
        <color theme="1"/>
        <rFont val="宋体"/>
        <charset val="134"/>
      </rPr>
      <t>颜色和材料：白色，</t>
    </r>
    <r>
      <rPr>
        <sz val="12"/>
        <color theme="1"/>
        <rFont val="Times New Roman"/>
        <charset val="134"/>
      </rPr>
      <t>PC+ABS</t>
    </r>
    <r>
      <rPr>
        <sz val="12"/>
        <color theme="1"/>
        <rFont val="宋体"/>
        <charset val="134"/>
      </rPr>
      <t>；</t>
    </r>
    <r>
      <rPr>
        <sz val="12"/>
        <color theme="1"/>
        <rFont val="Times New Roman"/>
        <charset val="134"/>
      </rPr>
      <t xml:space="preserve">
11. </t>
    </r>
    <r>
      <rPr>
        <sz val="12"/>
        <color theme="1"/>
        <rFont val="宋体"/>
        <charset val="134"/>
      </rPr>
      <t>安装方式：入墙安装。</t>
    </r>
  </si>
  <si>
    <t>空调控制器</t>
  </si>
  <si>
    <r>
      <rPr>
        <sz val="12"/>
        <color theme="1"/>
        <rFont val="Times New Roman"/>
        <charset val="134"/>
      </rPr>
      <t xml:space="preserve">1. </t>
    </r>
    <r>
      <rPr>
        <sz val="12"/>
        <color theme="1"/>
        <rFont val="宋体"/>
        <charset val="134"/>
      </rPr>
      <t>控温精度：士</t>
    </r>
    <r>
      <rPr>
        <sz val="12"/>
        <color theme="1"/>
        <rFont val="Times New Roman"/>
        <charset val="134"/>
      </rPr>
      <t xml:space="preserve">1°C
2. </t>
    </r>
    <r>
      <rPr>
        <sz val="12"/>
        <color theme="1"/>
        <rFont val="宋体"/>
        <charset val="134"/>
      </rPr>
      <t>温度设置：</t>
    </r>
    <r>
      <rPr>
        <sz val="12"/>
        <color theme="1"/>
        <rFont val="Times New Roman"/>
        <charset val="134"/>
      </rPr>
      <t>5</t>
    </r>
    <r>
      <rPr>
        <sz val="12"/>
        <color theme="1"/>
        <rFont val="宋体"/>
        <charset val="134"/>
      </rPr>
      <t>～</t>
    </r>
    <r>
      <rPr>
        <sz val="12"/>
        <color theme="1"/>
        <rFont val="Times New Roman"/>
        <charset val="134"/>
      </rPr>
      <t xml:space="preserve">35°C
3. </t>
    </r>
    <r>
      <rPr>
        <sz val="12"/>
        <color theme="1"/>
        <rFont val="宋体"/>
        <charset val="134"/>
      </rPr>
      <t>可控制普通交流三速风机盘管</t>
    </r>
    <r>
      <rPr>
        <sz val="12"/>
        <color theme="1"/>
        <rFont val="Times New Roman"/>
        <charset val="134"/>
      </rPr>
      <t xml:space="preserve">
4. </t>
    </r>
    <r>
      <rPr>
        <sz val="12"/>
        <color theme="1"/>
        <rFont val="宋体"/>
        <charset val="134"/>
      </rPr>
      <t>标准</t>
    </r>
    <r>
      <rPr>
        <sz val="12"/>
        <color theme="1"/>
        <rFont val="Times New Roman"/>
        <charset val="134"/>
      </rPr>
      <t>86</t>
    </r>
    <r>
      <rPr>
        <sz val="12"/>
        <color theme="1"/>
        <rFont val="宋体"/>
        <charset val="134"/>
      </rPr>
      <t>底盒</t>
    </r>
    <r>
      <rPr>
        <sz val="12"/>
        <color theme="1"/>
        <rFont val="Times New Roman"/>
        <charset val="134"/>
      </rPr>
      <t xml:space="preserve">
5. </t>
    </r>
    <r>
      <rPr>
        <sz val="12"/>
        <color theme="1"/>
        <rFont val="宋体"/>
        <charset val="134"/>
      </rPr>
      <t>支持</t>
    </r>
    <r>
      <rPr>
        <sz val="12"/>
        <color theme="1"/>
        <rFont val="Times New Roman"/>
        <charset val="134"/>
      </rPr>
      <t>RS485</t>
    </r>
    <r>
      <rPr>
        <sz val="12"/>
        <color theme="1"/>
        <rFont val="宋体"/>
        <charset val="134"/>
      </rPr>
      <t>控制</t>
    </r>
  </si>
  <si>
    <t>智能空开</t>
  </si>
  <si>
    <r>
      <rPr>
        <sz val="12"/>
        <color theme="1"/>
        <rFont val="宋体"/>
        <charset val="134"/>
      </rPr>
      <t>单项</t>
    </r>
    <r>
      <rPr>
        <sz val="12"/>
        <color theme="1"/>
        <rFont val="Times New Roman"/>
        <charset val="134"/>
      </rPr>
      <t>220V</t>
    </r>
    <r>
      <rPr>
        <sz val="12"/>
        <color theme="1"/>
        <rFont val="宋体"/>
        <charset val="134"/>
      </rPr>
      <t>，</t>
    </r>
    <r>
      <rPr>
        <sz val="12"/>
        <color theme="1"/>
        <rFont val="Times New Roman"/>
        <charset val="134"/>
      </rPr>
      <t>2P</t>
    </r>
    <r>
      <rPr>
        <sz val="12"/>
        <color theme="1"/>
        <rFont val="宋体"/>
        <charset val="134"/>
      </rPr>
      <t>（</t>
    </r>
    <r>
      <rPr>
        <sz val="12"/>
        <color theme="1"/>
        <rFont val="Times New Roman"/>
        <charset val="134"/>
      </rPr>
      <t>16A</t>
    </r>
    <r>
      <rPr>
        <sz val="12"/>
        <color theme="1"/>
        <rFont val="宋体"/>
        <charset val="134"/>
      </rPr>
      <t>）智能断路器，带电量采集，短路分断能力。</t>
    </r>
  </si>
  <si>
    <r>
      <rPr>
        <sz val="12"/>
        <color theme="1"/>
        <rFont val="宋体"/>
        <charset val="134"/>
      </rPr>
      <t>单项</t>
    </r>
    <r>
      <rPr>
        <sz val="12"/>
        <color theme="1"/>
        <rFont val="Times New Roman"/>
        <charset val="134"/>
      </rPr>
      <t>380V</t>
    </r>
    <r>
      <rPr>
        <sz val="12"/>
        <color theme="1"/>
        <rFont val="宋体"/>
        <charset val="134"/>
      </rPr>
      <t>，</t>
    </r>
    <r>
      <rPr>
        <sz val="12"/>
        <color theme="1"/>
        <rFont val="Times New Roman"/>
        <charset val="134"/>
      </rPr>
      <t>3P</t>
    </r>
    <r>
      <rPr>
        <sz val="12"/>
        <color theme="1"/>
        <rFont val="宋体"/>
        <charset val="134"/>
      </rPr>
      <t>（</t>
    </r>
    <r>
      <rPr>
        <sz val="12"/>
        <color theme="1"/>
        <rFont val="Times New Roman"/>
        <charset val="134"/>
      </rPr>
      <t>32A</t>
    </r>
    <r>
      <rPr>
        <sz val="12"/>
        <color theme="1"/>
        <rFont val="宋体"/>
        <charset val="134"/>
      </rPr>
      <t>）智能断路器，带电量采集，短路分断能力。</t>
    </r>
  </si>
  <si>
    <t>智能空开通信模组</t>
  </si>
  <si>
    <r>
      <rPr>
        <sz val="12"/>
        <color theme="1"/>
        <rFont val="宋体"/>
        <charset val="134"/>
      </rPr>
      <t>支持</t>
    </r>
    <r>
      <rPr>
        <sz val="12"/>
        <color theme="1"/>
        <rFont val="Times New Roman"/>
        <charset val="134"/>
      </rPr>
      <t>2.4G WIFI+</t>
    </r>
    <r>
      <rPr>
        <sz val="12"/>
        <color theme="1"/>
        <rFont val="宋体"/>
        <charset val="134"/>
      </rPr>
      <t>以太网，</t>
    </r>
    <r>
      <rPr>
        <sz val="12"/>
        <color theme="1"/>
        <rFont val="Times New Roman"/>
        <charset val="134"/>
      </rPr>
      <t>TCP/IP</t>
    </r>
    <r>
      <rPr>
        <sz val="12"/>
        <color theme="1"/>
        <rFont val="宋体"/>
        <charset val="134"/>
      </rPr>
      <t>通讯协议</t>
    </r>
  </si>
  <si>
    <t>串口服务器</t>
  </si>
  <si>
    <r>
      <rPr>
        <sz val="12"/>
        <color theme="1"/>
        <rFont val="Times New Roman"/>
        <charset val="134"/>
      </rPr>
      <t>1. 8</t>
    </r>
    <r>
      <rPr>
        <sz val="12"/>
        <color theme="1"/>
        <rFont val="宋体"/>
        <charset val="134"/>
      </rPr>
      <t>路串口服务器</t>
    </r>
    <r>
      <rPr>
        <sz val="12"/>
        <color theme="1"/>
        <rFont val="Times New Roman"/>
        <charset val="134"/>
      </rPr>
      <t>rs485</t>
    </r>
    <r>
      <rPr>
        <sz val="12"/>
        <color theme="1"/>
        <rFont val="宋体"/>
        <charset val="134"/>
      </rPr>
      <t>多串口转以太网网口；</t>
    </r>
    <r>
      <rPr>
        <sz val="12"/>
        <color theme="1"/>
        <rFont val="Times New Roman"/>
        <charset val="134"/>
      </rPr>
      <t xml:space="preserve">
2. modbus rtu</t>
    </r>
    <r>
      <rPr>
        <sz val="12"/>
        <color theme="1"/>
        <rFont val="宋体"/>
        <charset val="134"/>
      </rPr>
      <t>转</t>
    </r>
    <r>
      <rPr>
        <sz val="12"/>
        <color theme="1"/>
        <rFont val="Times New Roman"/>
        <charset val="134"/>
      </rPr>
      <t>tcp</t>
    </r>
    <r>
      <rPr>
        <sz val="12"/>
        <color theme="1"/>
        <rFont val="宋体"/>
        <charset val="134"/>
      </rPr>
      <t>网关工业级物联网模块。</t>
    </r>
  </si>
  <si>
    <r>
      <rPr>
        <sz val="12"/>
        <color theme="1"/>
        <rFont val="Times New Roman"/>
        <charset val="134"/>
      </rPr>
      <t>1. RS232/485</t>
    </r>
    <r>
      <rPr>
        <sz val="12"/>
        <color theme="1"/>
        <rFont val="宋体"/>
        <charset val="134"/>
      </rPr>
      <t>转</t>
    </r>
    <r>
      <rPr>
        <sz val="12"/>
        <color theme="1"/>
        <rFont val="Times New Roman"/>
        <charset val="134"/>
      </rPr>
      <t>WIFI/RJ45</t>
    </r>
    <r>
      <rPr>
        <sz val="12"/>
        <color theme="1"/>
        <rFont val="宋体"/>
        <charset val="134"/>
      </rPr>
      <t>网口转串口；</t>
    </r>
    <r>
      <rPr>
        <sz val="12"/>
        <color theme="1"/>
        <rFont val="Times New Roman"/>
        <charset val="134"/>
      </rPr>
      <t xml:space="preserve">
2. </t>
    </r>
    <r>
      <rPr>
        <sz val="12"/>
        <color theme="1"/>
        <rFont val="宋体"/>
        <charset val="134"/>
      </rPr>
      <t>工业级通信网络传输通讯模块物。</t>
    </r>
  </si>
  <si>
    <r>
      <rPr>
        <sz val="12"/>
        <color theme="1"/>
        <rFont val="Times New Roman"/>
        <charset val="134"/>
      </rPr>
      <t>16</t>
    </r>
    <r>
      <rPr>
        <sz val="12"/>
        <color theme="1"/>
        <rFont val="宋体"/>
        <charset val="134"/>
      </rPr>
      <t>路千兆</t>
    </r>
    <r>
      <rPr>
        <sz val="12"/>
        <color theme="1"/>
        <rFont val="Times New Roman"/>
        <charset val="134"/>
      </rPr>
      <t>POE</t>
    </r>
    <r>
      <rPr>
        <sz val="12"/>
        <color theme="1"/>
        <rFont val="宋体"/>
        <charset val="134"/>
      </rPr>
      <t>交换机</t>
    </r>
  </si>
  <si>
    <r>
      <rPr>
        <sz val="12"/>
        <color theme="1"/>
        <rFont val="宋体"/>
        <charset val="134"/>
      </rPr>
      <t>产品特性</t>
    </r>
    <r>
      <rPr>
        <sz val="12"/>
        <color theme="1"/>
        <rFont val="Times New Roman"/>
        <charset val="134"/>
      </rPr>
      <t xml:space="preserve">
</t>
    </r>
    <r>
      <rPr>
        <sz val="12"/>
        <color theme="1"/>
        <rFont val="宋体"/>
        <charset val="134"/>
      </rPr>
      <t>支持使用</t>
    </r>
    <r>
      <rPr>
        <sz val="12"/>
        <color theme="1"/>
        <rFont val="Times New Roman"/>
        <charset val="134"/>
      </rPr>
      <t>MACC</t>
    </r>
    <r>
      <rPr>
        <sz val="12"/>
        <color theme="1"/>
        <rFont val="宋体"/>
        <charset val="134"/>
      </rPr>
      <t>跟易网络</t>
    </r>
    <r>
      <rPr>
        <sz val="12"/>
        <color theme="1"/>
        <rFont val="Times New Roman"/>
        <charset val="134"/>
      </rPr>
      <t>APP</t>
    </r>
    <r>
      <rPr>
        <sz val="12"/>
        <color theme="1"/>
        <rFont val="宋体"/>
        <charset val="134"/>
      </rPr>
      <t>管理</t>
    </r>
    <r>
      <rPr>
        <sz val="12"/>
        <color theme="1"/>
        <rFont val="Times New Roman"/>
        <charset val="134"/>
      </rPr>
      <t xml:space="preserve">
</t>
    </r>
    <r>
      <rPr>
        <sz val="12"/>
        <color theme="1"/>
        <rFont val="宋体"/>
        <charset val="134"/>
      </rPr>
      <t>简单友好的图形化界面，端口状态、端口流量可视化，用手机便可随时随地关注您的网络详情。</t>
    </r>
    <r>
      <rPr>
        <sz val="12"/>
        <color theme="1"/>
        <rFont val="Times New Roman"/>
        <charset val="134"/>
      </rPr>
      <t xml:space="preserve">
</t>
    </r>
    <r>
      <rPr>
        <sz val="12"/>
        <color theme="1"/>
        <rFont val="宋体"/>
        <charset val="134"/>
      </rPr>
      <t>支持远程一键重启</t>
    </r>
    <r>
      <rPr>
        <sz val="12"/>
        <color theme="1"/>
        <rFont val="Times New Roman"/>
        <charset val="134"/>
      </rPr>
      <t xml:space="preserve">
</t>
    </r>
    <r>
      <rPr>
        <sz val="12"/>
        <color theme="1"/>
        <rFont val="宋体"/>
        <charset val="134"/>
      </rPr>
      <t>通过易网络</t>
    </r>
    <r>
      <rPr>
        <sz val="12"/>
        <color theme="1"/>
        <rFont val="Times New Roman"/>
        <charset val="134"/>
      </rPr>
      <t>APP</t>
    </r>
    <r>
      <rPr>
        <sz val="12"/>
        <color theme="1"/>
        <rFont val="宋体"/>
        <charset val="134"/>
      </rPr>
      <t>便可对交换机及</t>
    </r>
    <r>
      <rPr>
        <sz val="12"/>
        <color theme="1"/>
        <rFont val="Times New Roman"/>
        <charset val="134"/>
      </rPr>
      <t>POE</t>
    </r>
    <r>
      <rPr>
        <sz val="12"/>
        <color theme="1"/>
        <rFont val="宋体"/>
        <charset val="134"/>
      </rPr>
      <t>终端进行一键重启，轻松解决设备</t>
    </r>
    <r>
      <rPr>
        <sz val="12"/>
        <color theme="1"/>
        <rFont val="Times New Roman"/>
        <charset val="134"/>
      </rPr>
      <t>“</t>
    </r>
    <r>
      <rPr>
        <sz val="12"/>
        <color theme="1"/>
        <rFont val="宋体"/>
        <charset val="134"/>
      </rPr>
      <t>死机</t>
    </r>
    <r>
      <rPr>
        <sz val="12"/>
        <color theme="1"/>
        <rFont val="Times New Roman"/>
        <charset val="134"/>
      </rPr>
      <t>”</t>
    </r>
    <r>
      <rPr>
        <sz val="12"/>
        <color theme="1"/>
        <rFont val="宋体"/>
        <charset val="134"/>
      </rPr>
      <t>故障</t>
    </r>
    <r>
      <rPr>
        <sz val="12"/>
        <color theme="1"/>
        <rFont val="Times New Roman"/>
        <charset val="134"/>
      </rPr>
      <t xml:space="preserve">
</t>
    </r>
    <r>
      <rPr>
        <sz val="12"/>
        <color theme="1"/>
        <rFont val="宋体"/>
        <charset val="134"/>
      </rPr>
      <t>支持故障实时告警网络故障实时扫描，当出现端口流量异常，线缆异常及供电异常等问题时，易网络</t>
    </r>
    <r>
      <rPr>
        <sz val="12"/>
        <color theme="1"/>
        <rFont val="Times New Roman"/>
        <charset val="134"/>
      </rPr>
      <t>APP</t>
    </r>
    <r>
      <rPr>
        <sz val="12"/>
        <color theme="1"/>
        <rFont val="宋体"/>
        <charset val="134"/>
      </rPr>
      <t>自动发出故障告警即使不到现场也能助您定位网络故障。</t>
    </r>
    <r>
      <rPr>
        <sz val="12"/>
        <color theme="1"/>
        <rFont val="Times New Roman"/>
        <charset val="134"/>
      </rPr>
      <t xml:space="preserve">
</t>
    </r>
    <r>
      <rPr>
        <sz val="12"/>
        <color theme="1"/>
        <rFont val="宋体"/>
        <charset val="134"/>
      </rPr>
      <t>支持自组网特性开局只需对其中一台交换机进行二维码扫描，便自动发现网络中其他同系列交换机设备并添加到网络拓扑中，设备快速上线，告别重复扫码。</t>
    </r>
  </si>
  <si>
    <r>
      <rPr>
        <sz val="12"/>
        <color theme="1"/>
        <rFont val="Times New Roman"/>
        <charset val="134"/>
      </rPr>
      <t>24</t>
    </r>
    <r>
      <rPr>
        <sz val="12"/>
        <color theme="1"/>
        <rFont val="宋体"/>
        <charset val="134"/>
      </rPr>
      <t>路干兆交换机</t>
    </r>
  </si>
  <si>
    <r>
      <rPr>
        <sz val="12"/>
        <color theme="1"/>
        <rFont val="Times New Roman"/>
        <charset val="134"/>
      </rPr>
      <t>24</t>
    </r>
    <r>
      <rPr>
        <sz val="12"/>
        <color theme="1"/>
        <rFont val="宋体"/>
        <charset val="134"/>
      </rPr>
      <t>个千兆电口</t>
    </r>
    <r>
      <rPr>
        <sz val="12"/>
        <color theme="1"/>
        <rFont val="Times New Roman"/>
        <charset val="134"/>
      </rPr>
      <t xml:space="preserve">
48Gbps
36Mpps
</t>
    </r>
    <r>
      <rPr>
        <sz val="12"/>
        <color theme="1"/>
        <rFont val="宋体"/>
        <charset val="134"/>
      </rPr>
      <t>支持</t>
    </r>
    <r>
      <rPr>
        <sz val="12"/>
        <color theme="1"/>
        <rFont val="Times New Roman"/>
        <charset val="134"/>
      </rPr>
      <t xml:space="preserve">802.1QVLAN
</t>
    </r>
    <r>
      <rPr>
        <sz val="12"/>
        <color theme="1"/>
        <rFont val="宋体"/>
        <charset val="134"/>
      </rPr>
      <t>支持端口状态显示、端口流量统计、端口双工</t>
    </r>
    <r>
      <rPr>
        <sz val="12"/>
        <color theme="1"/>
        <rFont val="Times New Roman"/>
        <charset val="134"/>
      </rPr>
      <t>/</t>
    </r>
    <r>
      <rPr>
        <sz val="12"/>
        <color theme="1"/>
        <rFont val="宋体"/>
        <charset val="134"/>
      </rPr>
      <t>协商速率配置、流控配置</t>
    </r>
    <r>
      <rPr>
        <sz val="12"/>
        <color theme="1"/>
        <rFont val="Times New Roman"/>
        <charset val="134"/>
      </rPr>
      <t xml:space="preserve">
</t>
    </r>
    <r>
      <rPr>
        <sz val="12"/>
        <color theme="1"/>
        <rFont val="宋体"/>
        <charset val="134"/>
      </rPr>
      <t>支持广播风暴抑制、端口限速、端口隔离、</t>
    </r>
    <r>
      <rPr>
        <sz val="12"/>
        <color theme="1"/>
        <rFont val="Times New Roman"/>
        <charset val="134"/>
      </rPr>
      <t xml:space="preserve">DHCP
Snooping
</t>
    </r>
    <r>
      <rPr>
        <sz val="12"/>
        <color theme="1"/>
        <rFont val="宋体"/>
        <charset val="134"/>
      </rPr>
      <t>支持端口镜像、环路保护、线缆检测</t>
    </r>
    <r>
      <rPr>
        <sz val="12"/>
        <color theme="1"/>
        <rFont val="Times New Roman"/>
        <charset val="134"/>
      </rPr>
      <t xml:space="preserve">
</t>
    </r>
    <r>
      <rPr>
        <sz val="12"/>
        <color theme="1"/>
        <rFont val="宋体"/>
        <charset val="134"/>
      </rPr>
      <t>支持通过</t>
    </r>
    <r>
      <rPr>
        <sz val="12"/>
        <color theme="1"/>
        <rFont val="Times New Roman"/>
        <charset val="134"/>
      </rPr>
      <t>WEB</t>
    </r>
    <r>
      <rPr>
        <sz val="12"/>
        <color theme="1"/>
        <rFont val="宋体"/>
        <charset val="134"/>
      </rPr>
      <t>管理界面、</t>
    </r>
    <r>
      <rPr>
        <sz val="12"/>
        <color theme="1"/>
        <rFont val="Times New Roman"/>
        <charset val="134"/>
      </rPr>
      <t>MACC</t>
    </r>
    <r>
      <rPr>
        <sz val="12"/>
        <color theme="1"/>
        <rFont val="宋体"/>
        <charset val="134"/>
      </rPr>
      <t>云平台、手机</t>
    </r>
    <r>
      <rPr>
        <sz val="12"/>
        <color theme="1"/>
        <rFont val="Times New Roman"/>
        <charset val="134"/>
      </rPr>
      <t>APP</t>
    </r>
    <r>
      <rPr>
        <sz val="12"/>
        <color theme="1"/>
        <rFont val="宋体"/>
        <charset val="134"/>
      </rPr>
      <t>进行管理配置</t>
    </r>
  </si>
  <si>
    <t>触控（摸）一体机</t>
  </si>
  <si>
    <r>
      <rPr>
        <sz val="12"/>
        <color theme="1"/>
        <rFont val="Times New Roman"/>
        <charset val="134"/>
      </rPr>
      <t>1.</t>
    </r>
    <r>
      <rPr>
        <sz val="12"/>
        <color theme="1"/>
        <rFont val="宋体"/>
        <charset val="134"/>
      </rPr>
      <t>液晶屏显示尺寸</t>
    </r>
    <r>
      <rPr>
        <sz val="12"/>
        <color theme="1"/>
        <rFont val="Times New Roman"/>
        <charset val="134"/>
      </rPr>
      <t>≥75</t>
    </r>
    <r>
      <rPr>
        <sz val="12"/>
        <color theme="1"/>
        <rFont val="宋体"/>
        <charset val="134"/>
      </rPr>
      <t>寸，采用</t>
    </r>
    <r>
      <rPr>
        <sz val="12"/>
        <color theme="1"/>
        <rFont val="Times New Roman"/>
        <charset val="134"/>
      </rPr>
      <t>A</t>
    </r>
    <r>
      <rPr>
        <sz val="12"/>
        <color theme="1"/>
        <rFont val="宋体"/>
        <charset val="134"/>
      </rPr>
      <t>规屏；显示比例</t>
    </r>
    <r>
      <rPr>
        <sz val="12"/>
        <color theme="1"/>
        <rFont val="Times New Roman"/>
        <charset val="134"/>
      </rPr>
      <t>16:9</t>
    </r>
    <r>
      <rPr>
        <sz val="12"/>
        <color theme="1"/>
        <rFont val="宋体"/>
        <charset val="134"/>
      </rPr>
      <t>；分辨率</t>
    </r>
    <r>
      <rPr>
        <sz val="12"/>
        <color theme="1"/>
        <rFont val="Times New Roman"/>
        <charset val="134"/>
      </rPr>
      <t>≥3840*2160</t>
    </r>
    <r>
      <rPr>
        <sz val="12"/>
        <color theme="1"/>
        <rFont val="宋体"/>
        <charset val="134"/>
      </rPr>
      <t>，可视角度</t>
    </r>
    <r>
      <rPr>
        <sz val="12"/>
        <color theme="1"/>
        <rFont val="Times New Roman"/>
        <charset val="134"/>
      </rPr>
      <t>≥178°</t>
    </r>
    <r>
      <rPr>
        <sz val="12"/>
        <color theme="1"/>
        <rFont val="宋体"/>
        <charset val="134"/>
      </rPr>
      <t>，屏幕显示灰度分辨率等级达到</t>
    </r>
    <r>
      <rPr>
        <sz val="12"/>
        <color theme="1"/>
        <rFont val="Times New Roman"/>
        <charset val="134"/>
      </rPr>
      <t>256</t>
    </r>
    <r>
      <rPr>
        <sz val="12"/>
        <color theme="1"/>
        <rFont val="宋体"/>
        <charset val="134"/>
      </rPr>
      <t>级以上灰阶。</t>
    </r>
    <r>
      <rPr>
        <sz val="12"/>
        <color theme="1"/>
        <rFont val="Times New Roman"/>
        <charset val="134"/>
      </rPr>
      <t xml:space="preserve">
2.</t>
    </r>
    <r>
      <rPr>
        <sz val="12"/>
        <color theme="1"/>
        <rFont val="宋体"/>
        <charset val="134"/>
      </rPr>
      <t>采用红外感应技术，在双系统下均支持不少于</t>
    </r>
    <r>
      <rPr>
        <sz val="12"/>
        <color theme="1"/>
        <rFont val="Times New Roman"/>
        <charset val="134"/>
      </rPr>
      <t>20</t>
    </r>
    <r>
      <rPr>
        <sz val="12"/>
        <color theme="1"/>
        <rFont val="宋体"/>
        <charset val="134"/>
      </rPr>
      <t>点触控，触摸分辨率</t>
    </r>
    <r>
      <rPr>
        <sz val="12"/>
        <color theme="1"/>
        <rFont val="Times New Roman"/>
        <charset val="134"/>
      </rPr>
      <t>≥32768</t>
    </r>
    <r>
      <rPr>
        <sz val="12"/>
        <color theme="1"/>
        <rFont val="宋体"/>
        <charset val="134"/>
      </rPr>
      <t>（</t>
    </r>
    <r>
      <rPr>
        <sz val="12"/>
        <color theme="1"/>
        <rFont val="Times New Roman"/>
        <charset val="134"/>
      </rPr>
      <t>W</t>
    </r>
    <r>
      <rPr>
        <sz val="12"/>
        <color theme="1"/>
        <rFont val="宋体"/>
        <charset val="134"/>
      </rPr>
      <t>）</t>
    </r>
    <r>
      <rPr>
        <sz val="12"/>
        <color theme="1"/>
        <rFont val="Times New Roman"/>
        <charset val="134"/>
      </rPr>
      <t>*32768</t>
    </r>
    <r>
      <rPr>
        <sz val="12"/>
        <color theme="1"/>
        <rFont val="宋体"/>
        <charset val="134"/>
      </rPr>
      <t>（</t>
    </r>
    <r>
      <rPr>
        <sz val="12"/>
        <color theme="1"/>
        <rFont val="Times New Roman"/>
        <charset val="134"/>
      </rPr>
      <t>D</t>
    </r>
    <r>
      <rPr>
        <sz val="12"/>
        <color theme="1"/>
        <rFont val="宋体"/>
        <charset val="134"/>
      </rPr>
      <t>）；触摸精度</t>
    </r>
    <r>
      <rPr>
        <sz val="12"/>
        <color theme="1"/>
        <rFont val="Times New Roman"/>
        <charset val="134"/>
      </rPr>
      <t>≤±1mm</t>
    </r>
    <r>
      <rPr>
        <sz val="12"/>
        <color theme="1"/>
        <rFont val="宋体"/>
        <charset val="134"/>
      </rPr>
      <t>；触摸高度</t>
    </r>
    <r>
      <rPr>
        <sz val="12"/>
        <color theme="1"/>
        <rFont val="Times New Roman"/>
        <charset val="134"/>
      </rPr>
      <t>≤2mm</t>
    </r>
    <r>
      <rPr>
        <sz val="12"/>
        <color theme="1"/>
        <rFont val="宋体"/>
        <charset val="134"/>
      </rPr>
      <t>；最小识别直径</t>
    </r>
    <r>
      <rPr>
        <sz val="12"/>
        <color theme="1"/>
        <rFont val="Times New Roman"/>
        <charset val="134"/>
      </rPr>
      <t>≤2mm</t>
    </r>
    <r>
      <rPr>
        <sz val="12"/>
        <color theme="1"/>
        <rFont val="宋体"/>
        <charset val="134"/>
      </rPr>
      <t>。</t>
    </r>
    <r>
      <rPr>
        <sz val="12"/>
        <color theme="1"/>
        <rFont val="Times New Roman"/>
        <charset val="134"/>
      </rPr>
      <t xml:space="preserve">
3.</t>
    </r>
    <r>
      <rPr>
        <sz val="12"/>
        <color theme="1"/>
        <rFont val="宋体"/>
        <charset val="134"/>
      </rPr>
      <t>屏幕贴合方式：采用零贴合技术。钢化玻璃和液晶显示层间隙＜</t>
    </r>
    <r>
      <rPr>
        <sz val="12"/>
        <color theme="1"/>
        <rFont val="Times New Roman"/>
        <charset val="134"/>
      </rPr>
      <t>0.5mm</t>
    </r>
    <r>
      <rPr>
        <sz val="12"/>
        <color theme="1"/>
        <rFont val="宋体"/>
        <charset val="134"/>
      </rPr>
      <t>，减小显示面板与玻璃间的偏光、散射，画面显示更加清晰通透。</t>
    </r>
    <r>
      <rPr>
        <sz val="12"/>
        <color theme="1"/>
        <rFont val="Times New Roman"/>
        <charset val="134"/>
      </rPr>
      <t xml:space="preserve">
4.</t>
    </r>
    <r>
      <rPr>
        <sz val="12"/>
        <color theme="1"/>
        <rFont val="宋体"/>
        <charset val="134"/>
      </rPr>
      <t>屏体采用物理防蓝光设计，无需通过按键操作，默认达到防蓝光效果，蓝光防护等级达到</t>
    </r>
    <r>
      <rPr>
        <sz val="12"/>
        <color theme="1"/>
        <rFont val="Times New Roman"/>
        <charset val="134"/>
      </rPr>
      <t>RG0</t>
    </r>
    <r>
      <rPr>
        <sz val="12"/>
        <color theme="1"/>
        <rFont val="宋体"/>
        <charset val="134"/>
      </rPr>
      <t>。</t>
    </r>
    <r>
      <rPr>
        <sz val="12"/>
        <color theme="1"/>
        <rFont val="Times New Roman"/>
        <charset val="134"/>
      </rPr>
      <t xml:space="preserve">
5.</t>
    </r>
    <r>
      <rPr>
        <sz val="12"/>
        <color theme="1"/>
        <rFont val="宋体"/>
        <charset val="134"/>
      </rPr>
      <t>整机采用简洁化设计，产品前面板独立物理按钮数量</t>
    </r>
    <r>
      <rPr>
        <sz val="12"/>
        <color theme="1"/>
        <rFont val="Times New Roman"/>
        <charset val="134"/>
      </rPr>
      <t>≤1</t>
    </r>
    <r>
      <rPr>
        <sz val="12"/>
        <color theme="1"/>
        <rFont val="宋体"/>
        <charset val="134"/>
      </rPr>
      <t>，可实现开机、息屏、唤醒、长按关机功能。</t>
    </r>
    <r>
      <rPr>
        <sz val="12"/>
        <color theme="1"/>
        <rFont val="Times New Roman"/>
        <charset val="134"/>
      </rPr>
      <t xml:space="preserve">
6.</t>
    </r>
    <r>
      <rPr>
        <sz val="12"/>
        <color theme="1"/>
        <rFont val="宋体"/>
        <charset val="134"/>
      </rPr>
      <t>为充分满足用户实际使用需求，设备前置面板需具有以下无转接接口：</t>
    </r>
    <r>
      <rPr>
        <sz val="12"/>
        <color theme="1"/>
        <rFont val="Times New Roman"/>
        <charset val="134"/>
      </rPr>
      <t>≥1*Type-C</t>
    </r>
    <r>
      <rPr>
        <sz val="12"/>
        <color theme="1"/>
        <rFont val="宋体"/>
        <charset val="134"/>
      </rPr>
      <t>、</t>
    </r>
    <r>
      <rPr>
        <sz val="12"/>
        <color theme="1"/>
        <rFont val="Times New Roman"/>
        <charset val="134"/>
      </rPr>
      <t>≥2*USB Type-A</t>
    </r>
    <r>
      <rPr>
        <sz val="12"/>
        <color theme="1"/>
        <rFont val="宋体"/>
        <charset val="134"/>
      </rPr>
      <t>。侧置需具有以下无转接接口：</t>
    </r>
    <r>
      <rPr>
        <sz val="12"/>
        <color theme="1"/>
        <rFont val="Times New Roman"/>
        <charset val="134"/>
      </rPr>
      <t>≥2*HDMI IN</t>
    </r>
    <r>
      <rPr>
        <sz val="12"/>
        <color theme="1"/>
        <rFont val="宋体"/>
        <charset val="134"/>
      </rPr>
      <t>、</t>
    </r>
    <r>
      <rPr>
        <sz val="12"/>
        <color theme="1"/>
        <rFont val="Times New Roman"/>
        <charset val="134"/>
      </rPr>
      <t>≥1*HDMI OUT</t>
    </r>
    <r>
      <rPr>
        <sz val="12"/>
        <color theme="1"/>
        <rFont val="宋体"/>
        <charset val="134"/>
      </rPr>
      <t>、</t>
    </r>
    <r>
      <rPr>
        <sz val="12"/>
        <color theme="1"/>
        <rFont val="Times New Roman"/>
        <charset val="134"/>
      </rPr>
      <t>≥1*MIC IN</t>
    </r>
    <r>
      <rPr>
        <sz val="12"/>
        <color theme="1"/>
        <rFont val="宋体"/>
        <charset val="134"/>
      </rPr>
      <t>、</t>
    </r>
    <r>
      <rPr>
        <sz val="12"/>
        <color theme="1"/>
        <rFont val="Times New Roman"/>
        <charset val="134"/>
      </rPr>
      <t>≥1</t>
    </r>
    <r>
      <rPr>
        <sz val="12"/>
        <color theme="1"/>
        <rFont val="宋体"/>
        <charset val="134"/>
      </rPr>
      <t>路</t>
    </r>
    <r>
      <rPr>
        <sz val="12"/>
        <color theme="1"/>
        <rFont val="Times New Roman"/>
        <charset val="134"/>
      </rPr>
      <t>MIC OUT</t>
    </r>
    <r>
      <rPr>
        <sz val="12"/>
        <color theme="1"/>
        <rFont val="宋体"/>
        <charset val="134"/>
      </rPr>
      <t>、</t>
    </r>
    <r>
      <rPr>
        <sz val="12"/>
        <color theme="1"/>
        <rFont val="Times New Roman"/>
        <charset val="134"/>
      </rPr>
      <t>≥1*RJ45</t>
    </r>
    <r>
      <rPr>
        <sz val="12"/>
        <color theme="1"/>
        <rFont val="宋体"/>
        <charset val="134"/>
      </rPr>
      <t>、</t>
    </r>
    <r>
      <rPr>
        <sz val="12"/>
        <color theme="1"/>
        <rFont val="Times New Roman"/>
        <charset val="134"/>
      </rPr>
      <t>≥1*COM</t>
    </r>
    <r>
      <rPr>
        <sz val="12"/>
        <color theme="1"/>
        <rFont val="宋体"/>
        <charset val="134"/>
      </rPr>
      <t>、</t>
    </r>
    <r>
      <rPr>
        <sz val="12"/>
        <color theme="1"/>
        <rFont val="Times New Roman"/>
        <charset val="134"/>
      </rPr>
      <t>≥1*USB Type-A</t>
    </r>
    <r>
      <rPr>
        <sz val="12"/>
        <color theme="1"/>
        <rFont val="宋体"/>
        <charset val="134"/>
      </rPr>
      <t>。</t>
    </r>
    <r>
      <rPr>
        <sz val="12"/>
        <color theme="1"/>
        <rFont val="Times New Roman"/>
        <charset val="134"/>
      </rPr>
      <t xml:space="preserve">
7</t>
    </r>
    <r>
      <rPr>
        <sz val="12"/>
        <color theme="1"/>
        <rFont val="宋体"/>
        <charset val="134"/>
      </rPr>
      <t>、须采用国产化的主要元器件，包括但不限于视频编解码单元、音频编解码单元、</t>
    </r>
    <r>
      <rPr>
        <sz val="12"/>
        <color theme="1"/>
        <rFont val="Times New Roman"/>
        <charset val="134"/>
      </rPr>
      <t>CPU</t>
    </r>
    <r>
      <rPr>
        <sz val="12"/>
        <color theme="1"/>
        <rFont val="宋体"/>
        <charset val="134"/>
      </rPr>
      <t>处理单元、可编程逻辑芯片、视频输入输出芯片、主板、摄像机镜头、麦克风、扬声器、液晶面板、红外触控模组等。</t>
    </r>
    <r>
      <rPr>
        <sz val="12"/>
        <color theme="1"/>
        <rFont val="Times New Roman"/>
        <charset val="134"/>
      </rPr>
      <t xml:space="preserve">
8</t>
    </r>
    <r>
      <rPr>
        <sz val="12"/>
        <color theme="1"/>
        <rFont val="宋体"/>
        <charset val="134"/>
      </rPr>
      <t>、内置</t>
    </r>
    <r>
      <rPr>
        <sz val="12"/>
        <color theme="1"/>
        <rFont val="Times New Roman"/>
        <charset val="134"/>
      </rPr>
      <t>≥6</t>
    </r>
    <r>
      <rPr>
        <sz val="12"/>
        <color theme="1"/>
        <rFont val="宋体"/>
        <charset val="134"/>
      </rPr>
      <t>个非独立外扩展的麦克风，拾音距离不低于</t>
    </r>
    <r>
      <rPr>
        <sz val="12"/>
        <color theme="1"/>
        <rFont val="Times New Roman"/>
        <charset val="134"/>
      </rPr>
      <t>8</t>
    </r>
    <r>
      <rPr>
        <sz val="12"/>
        <color theme="1"/>
        <rFont val="宋体"/>
        <charset val="134"/>
      </rPr>
      <t>米，支持自动音源定位，前向</t>
    </r>
    <r>
      <rPr>
        <sz val="12"/>
        <color theme="1"/>
        <rFont val="Times New Roman"/>
        <charset val="134"/>
      </rPr>
      <t>180</t>
    </r>
    <r>
      <rPr>
        <sz val="12"/>
        <color theme="1"/>
        <rFont val="宋体"/>
        <charset val="134"/>
      </rPr>
      <t>度拾音。</t>
    </r>
    <r>
      <rPr>
        <sz val="12"/>
        <color theme="1"/>
        <rFont val="Times New Roman"/>
        <charset val="134"/>
      </rPr>
      <t xml:space="preserve">
9</t>
    </r>
    <r>
      <rPr>
        <sz val="12"/>
        <color theme="1"/>
        <rFont val="宋体"/>
        <charset val="134"/>
      </rPr>
      <t>、设备采用多声道组合音响，提供不低于</t>
    </r>
    <r>
      <rPr>
        <sz val="12"/>
        <color theme="1"/>
        <rFont val="Times New Roman"/>
        <charset val="134"/>
      </rPr>
      <t>4</t>
    </r>
    <r>
      <rPr>
        <sz val="12"/>
        <color theme="1"/>
        <rFont val="宋体"/>
        <charset val="134"/>
      </rPr>
      <t>个喇叭单元，包含至少</t>
    </r>
    <r>
      <rPr>
        <sz val="12"/>
        <color theme="1"/>
        <rFont val="Times New Roman"/>
        <charset val="134"/>
      </rPr>
      <t>2</t>
    </r>
    <r>
      <rPr>
        <sz val="12"/>
        <color theme="1"/>
        <rFont val="宋体"/>
        <charset val="134"/>
      </rPr>
      <t>个高音喇叭单元及</t>
    </r>
    <r>
      <rPr>
        <sz val="12"/>
        <color theme="1"/>
        <rFont val="Times New Roman"/>
        <charset val="134"/>
      </rPr>
      <t>2</t>
    </r>
    <r>
      <rPr>
        <sz val="12"/>
        <color theme="1"/>
        <rFont val="宋体"/>
        <charset val="134"/>
      </rPr>
      <t>个全频喇叭单元。且喇叭模组总功率不低于</t>
    </r>
    <r>
      <rPr>
        <sz val="12"/>
        <color theme="1"/>
        <rFont val="Times New Roman"/>
        <charset val="134"/>
      </rPr>
      <t>30W</t>
    </r>
    <r>
      <rPr>
        <sz val="12"/>
        <color theme="1"/>
        <rFont val="宋体"/>
        <charset val="134"/>
      </rPr>
      <t>，频响范围</t>
    </r>
    <r>
      <rPr>
        <sz val="12"/>
        <color theme="1"/>
        <rFont val="Times New Roman"/>
        <charset val="134"/>
      </rPr>
      <t>100-20KHz</t>
    </r>
    <r>
      <rPr>
        <sz val="12"/>
        <color theme="1"/>
        <rFont val="宋体"/>
        <charset val="134"/>
      </rPr>
      <t>。</t>
    </r>
    <r>
      <rPr>
        <sz val="12"/>
        <color theme="1"/>
        <rFont val="Times New Roman"/>
        <charset val="134"/>
      </rPr>
      <t xml:space="preserve">
10</t>
    </r>
    <r>
      <rPr>
        <sz val="12"/>
        <color theme="1"/>
        <rFont val="宋体"/>
        <charset val="134"/>
      </rPr>
      <t>、内置一体化摄像机，无任何可见外接线材及模块拼接痕迹。视频像素</t>
    </r>
    <r>
      <rPr>
        <sz val="12"/>
        <color theme="1"/>
        <rFont val="Times New Roman"/>
        <charset val="134"/>
      </rPr>
      <t>≥800</t>
    </r>
    <r>
      <rPr>
        <sz val="12"/>
        <color theme="1"/>
        <rFont val="宋体"/>
        <charset val="134"/>
      </rPr>
      <t>万，支持</t>
    </r>
    <r>
      <rPr>
        <sz val="12"/>
        <color theme="1"/>
        <rFont val="Times New Roman"/>
        <charset val="134"/>
      </rPr>
      <t>4K30fps</t>
    </r>
    <r>
      <rPr>
        <sz val="12"/>
        <color theme="1"/>
        <rFont val="宋体"/>
        <charset val="134"/>
      </rPr>
      <t>拍摄，在大于</t>
    </r>
    <r>
      <rPr>
        <sz val="12"/>
        <color theme="1"/>
        <rFont val="Times New Roman"/>
        <charset val="134"/>
      </rPr>
      <t>0.5</t>
    </r>
    <r>
      <rPr>
        <sz val="12"/>
        <color theme="1"/>
        <rFont val="宋体"/>
        <charset val="134"/>
      </rPr>
      <t>米的拍摄距离外可实现无需对焦保持画面清晰。</t>
    </r>
    <r>
      <rPr>
        <sz val="12"/>
        <color theme="1"/>
        <rFont val="Times New Roman"/>
        <charset val="134"/>
      </rPr>
      <t xml:space="preserve">
11.</t>
    </r>
    <r>
      <rPr>
        <sz val="12"/>
        <color theme="1"/>
        <rFont val="宋体"/>
        <charset val="134"/>
      </rPr>
      <t>整机须支持</t>
    </r>
    <r>
      <rPr>
        <sz val="12"/>
        <color theme="1"/>
        <rFont val="Times New Roman"/>
        <charset val="134"/>
      </rPr>
      <t>Windows</t>
    </r>
    <r>
      <rPr>
        <sz val="12"/>
        <color theme="1"/>
        <rFont val="宋体"/>
        <charset val="134"/>
      </rPr>
      <t>系统和嵌入式系统，</t>
    </r>
    <r>
      <rPr>
        <sz val="12"/>
        <color theme="1"/>
        <rFont val="Times New Roman"/>
        <charset val="134"/>
      </rPr>
      <t xml:space="preserve"> </t>
    </r>
    <r>
      <rPr>
        <sz val="12"/>
        <color theme="1"/>
        <rFont val="宋体"/>
        <charset val="134"/>
      </rPr>
      <t>只需一根网线，</t>
    </r>
    <r>
      <rPr>
        <sz val="12"/>
        <color theme="1"/>
        <rFont val="Times New Roman"/>
        <charset val="134"/>
      </rPr>
      <t>Windows</t>
    </r>
    <r>
      <rPr>
        <sz val="12"/>
        <color theme="1"/>
        <rFont val="宋体"/>
        <charset val="134"/>
      </rPr>
      <t>系统和嵌入式系统均可实现上网功能。</t>
    </r>
    <r>
      <rPr>
        <sz val="12"/>
        <color theme="1"/>
        <rFont val="Times New Roman"/>
        <charset val="134"/>
      </rPr>
      <t xml:space="preserve">
12.</t>
    </r>
    <r>
      <rPr>
        <sz val="12"/>
        <color theme="1"/>
        <rFont val="宋体"/>
        <charset val="134"/>
      </rPr>
      <t>整机可感应并自动调节屏幕亮度，以适应在不同光照环境下的不同亮度显示，此功能可手动开启或关闭。</t>
    </r>
    <r>
      <rPr>
        <sz val="12"/>
        <color theme="1"/>
        <rFont val="Times New Roman"/>
        <charset val="134"/>
      </rPr>
      <t xml:space="preserve">
13</t>
    </r>
    <r>
      <rPr>
        <sz val="12"/>
        <color theme="1"/>
        <rFont val="宋体"/>
        <charset val="134"/>
      </rPr>
      <t>、内置嵌入式国产化操作系统或安卓</t>
    </r>
    <r>
      <rPr>
        <sz val="12"/>
        <color theme="1"/>
        <rFont val="Times New Roman"/>
        <charset val="134"/>
      </rPr>
      <t>11</t>
    </r>
    <r>
      <rPr>
        <sz val="12"/>
        <color theme="1"/>
        <rFont val="宋体"/>
        <charset val="134"/>
      </rPr>
      <t>及以上操作系统，</t>
    </r>
    <r>
      <rPr>
        <sz val="12"/>
        <color theme="1"/>
        <rFont val="Times New Roman"/>
        <charset val="134"/>
      </rPr>
      <t xml:space="preserve"> ROM≥64GB</t>
    </r>
    <r>
      <rPr>
        <sz val="12"/>
        <color theme="1"/>
        <rFont val="宋体"/>
        <charset val="134"/>
      </rPr>
      <t>，</t>
    </r>
    <r>
      <rPr>
        <sz val="12"/>
        <color theme="1"/>
        <rFont val="Times New Roman"/>
        <charset val="134"/>
      </rPr>
      <t>RAM≥6GB</t>
    </r>
    <r>
      <rPr>
        <sz val="12"/>
        <color theme="1"/>
        <rFont val="宋体"/>
        <charset val="134"/>
      </rPr>
      <t>。</t>
    </r>
    <r>
      <rPr>
        <sz val="12"/>
        <color theme="1"/>
        <rFont val="Times New Roman"/>
        <charset val="134"/>
      </rPr>
      <t xml:space="preserve">
14</t>
    </r>
    <r>
      <rPr>
        <sz val="12"/>
        <color theme="1"/>
        <rFont val="宋体"/>
        <charset val="134"/>
      </rPr>
      <t>、支持手机</t>
    </r>
    <r>
      <rPr>
        <sz val="12"/>
        <color theme="1"/>
        <rFont val="Times New Roman"/>
        <charset val="134"/>
      </rPr>
      <t>NFC</t>
    </r>
    <r>
      <rPr>
        <sz val="12"/>
        <color theme="1"/>
        <rFont val="宋体"/>
        <charset val="134"/>
      </rPr>
      <t>一碰投屏，通过手机背部的</t>
    </r>
    <r>
      <rPr>
        <sz val="12"/>
        <color theme="1"/>
        <rFont val="Times New Roman"/>
        <charset val="134"/>
      </rPr>
      <t>NFC</t>
    </r>
    <r>
      <rPr>
        <sz val="12"/>
        <color theme="1"/>
        <rFont val="宋体"/>
        <charset val="134"/>
      </rPr>
      <t>区域直接触碰终端的</t>
    </r>
    <r>
      <rPr>
        <sz val="12"/>
        <color theme="1"/>
        <rFont val="Times New Roman"/>
        <charset val="134"/>
      </rPr>
      <t>NFC</t>
    </r>
    <r>
      <rPr>
        <sz val="12"/>
        <color theme="1"/>
        <rFont val="宋体"/>
        <charset val="134"/>
      </rPr>
      <t>区域，可实现视音频投屏。</t>
    </r>
    <r>
      <rPr>
        <sz val="12"/>
        <color theme="1"/>
        <rFont val="Times New Roman"/>
        <charset val="134"/>
      </rPr>
      <t xml:space="preserve">
15</t>
    </r>
    <r>
      <rPr>
        <sz val="12"/>
        <color theme="1"/>
        <rFont val="宋体"/>
        <charset val="134"/>
      </rPr>
      <t>、嵌入式操作系统下，内置互动白板须支持</t>
    </r>
    <r>
      <rPr>
        <sz val="12"/>
        <color theme="1"/>
        <rFont val="Times New Roman"/>
        <charset val="134"/>
      </rPr>
      <t>2</t>
    </r>
    <r>
      <rPr>
        <sz val="12"/>
        <color theme="1"/>
        <rFont val="宋体"/>
        <charset val="134"/>
      </rPr>
      <t>种以上书写笔头，书写延时</t>
    </r>
    <r>
      <rPr>
        <sz val="12"/>
        <color theme="1"/>
        <rFont val="Times New Roman"/>
        <charset val="134"/>
      </rPr>
      <t>≤25ms</t>
    </r>
    <r>
      <rPr>
        <sz val="12"/>
        <color theme="1"/>
        <rFont val="宋体"/>
        <charset val="134"/>
      </rPr>
      <t>，支持</t>
    </r>
    <r>
      <rPr>
        <sz val="12"/>
        <color theme="1"/>
        <rFont val="Times New Roman"/>
        <charset val="134"/>
      </rPr>
      <t>8</t>
    </r>
    <r>
      <rPr>
        <sz val="12"/>
        <color theme="1"/>
        <rFont val="宋体"/>
        <charset val="134"/>
      </rPr>
      <t>种以上书写颜色，使用者可对书写内容进行选择，移动，缩放，删除。</t>
    </r>
    <r>
      <rPr>
        <sz val="12"/>
        <color theme="1"/>
        <rFont val="Times New Roman"/>
        <charset val="134"/>
      </rPr>
      <t xml:space="preserve">
16</t>
    </r>
    <r>
      <rPr>
        <sz val="12"/>
        <color theme="1"/>
        <rFont val="宋体"/>
        <charset val="134"/>
      </rPr>
      <t>、支持语音及人脸图像跟踪功能，自动切换发言人特写画面，无需人工干预，声源定位精度</t>
    </r>
    <r>
      <rPr>
        <sz val="12"/>
        <color theme="1"/>
        <rFont val="Times New Roman"/>
        <charset val="134"/>
      </rPr>
      <t>≤0.5</t>
    </r>
    <r>
      <rPr>
        <sz val="12"/>
        <color theme="1"/>
        <rFont val="宋体"/>
        <charset val="134"/>
      </rPr>
      <t>度，跟踪定位后可进行不小于</t>
    </r>
    <r>
      <rPr>
        <sz val="12"/>
        <color theme="1"/>
        <rFont val="Times New Roman"/>
        <charset val="134"/>
      </rPr>
      <t>3</t>
    </r>
    <r>
      <rPr>
        <sz val="12"/>
        <color theme="1"/>
        <rFont val="宋体"/>
        <charset val="134"/>
      </rPr>
      <t>倍的画面放大。</t>
    </r>
    <r>
      <rPr>
        <sz val="12"/>
        <color theme="1"/>
        <rFont val="Times New Roman"/>
        <charset val="134"/>
      </rPr>
      <t xml:space="preserve">
17</t>
    </r>
    <r>
      <rPr>
        <sz val="12"/>
        <color theme="1"/>
        <rFont val="宋体"/>
        <charset val="134"/>
      </rPr>
      <t>、支持断点续传功能，终端升级过程中发生网络中断、断电重启，恢复后可断点续传，避免升级失败。</t>
    </r>
  </si>
  <si>
    <t>智慧投屏器</t>
  </si>
  <si>
    <r>
      <rPr>
        <sz val="12"/>
        <color theme="1"/>
        <rFont val="宋体"/>
        <charset val="134"/>
      </rPr>
      <t>支持</t>
    </r>
    <r>
      <rPr>
        <sz val="12"/>
        <color theme="1"/>
        <rFont val="Times New Roman"/>
        <charset val="134"/>
      </rPr>
      <t>PC</t>
    </r>
    <r>
      <rPr>
        <sz val="12"/>
        <color theme="1"/>
        <rFont val="宋体"/>
        <charset val="134"/>
      </rPr>
      <t>无线投屏</t>
    </r>
  </si>
  <si>
    <t>遥控精灵</t>
  </si>
  <si>
    <t>支持通过遥控器控制大屏</t>
  </si>
  <si>
    <t>前后各一个</t>
  </si>
  <si>
    <t>科学教育部</t>
  </si>
  <si>
    <t>拾音话筒</t>
  </si>
  <si>
    <t>吊麦负责声音采集</t>
  </si>
  <si>
    <t>中控</t>
  </si>
  <si>
    <r>
      <rPr>
        <sz val="12"/>
        <color theme="1"/>
        <rFont val="宋体"/>
        <charset val="134"/>
      </rPr>
      <t>（含音频处理系统、</t>
    </r>
    <r>
      <rPr>
        <sz val="12"/>
        <color theme="1"/>
        <rFont val="Times New Roman"/>
        <charset val="134"/>
      </rPr>
      <t xml:space="preserve">
</t>
    </r>
    <r>
      <rPr>
        <sz val="12"/>
        <color theme="1"/>
        <rFont val="宋体"/>
        <charset val="134"/>
      </rPr>
      <t>网络语音交互系统、</t>
    </r>
    <r>
      <rPr>
        <sz val="12"/>
        <color theme="1"/>
        <rFont val="Times New Roman"/>
        <charset val="134"/>
      </rPr>
      <t xml:space="preserve">
</t>
    </r>
    <r>
      <rPr>
        <sz val="12"/>
        <color theme="1"/>
        <rFont val="宋体"/>
        <charset val="134"/>
      </rPr>
      <t>高清编码器）</t>
    </r>
  </si>
  <si>
    <t>分体式会议终端</t>
  </si>
  <si>
    <r>
      <rPr>
        <sz val="12"/>
        <color theme="1"/>
        <rFont val="Times New Roman"/>
        <charset val="134"/>
      </rPr>
      <t>1</t>
    </r>
    <r>
      <rPr>
        <sz val="12"/>
        <color theme="1"/>
        <rFont val="宋体"/>
        <charset val="134"/>
      </rPr>
      <t>、采用分体式结构，嵌入式操作系统，非</t>
    </r>
    <r>
      <rPr>
        <sz val="12"/>
        <color theme="1"/>
        <rFont val="Times New Roman"/>
        <charset val="134"/>
      </rPr>
      <t>PC</t>
    </r>
    <r>
      <rPr>
        <sz val="12"/>
        <color theme="1"/>
        <rFont val="宋体"/>
        <charset val="134"/>
      </rPr>
      <t>、非工控机架构。</t>
    </r>
    <r>
      <rPr>
        <sz val="12"/>
        <color theme="1"/>
        <rFont val="Times New Roman"/>
        <charset val="134"/>
      </rPr>
      <t xml:space="preserve">
2</t>
    </r>
    <r>
      <rPr>
        <sz val="12"/>
        <color theme="1"/>
        <rFont val="宋体"/>
        <charset val="134"/>
      </rPr>
      <t>、终端操作系统及编解码处理芯片为国产自主。</t>
    </r>
    <r>
      <rPr>
        <sz val="12"/>
        <color theme="1"/>
        <rFont val="Times New Roman"/>
        <charset val="134"/>
      </rPr>
      <t xml:space="preserve">
3</t>
    </r>
    <r>
      <rPr>
        <sz val="12"/>
        <color theme="1"/>
        <rFont val="宋体"/>
        <charset val="134"/>
      </rPr>
      <t>、终端主要元器件为国产自主，至少包括视音频编解码单元、</t>
    </r>
    <r>
      <rPr>
        <sz val="12"/>
        <color theme="1"/>
        <rFont val="Times New Roman"/>
        <charset val="134"/>
      </rPr>
      <t>CPU</t>
    </r>
    <r>
      <rPr>
        <sz val="12"/>
        <color theme="1"/>
        <rFont val="宋体"/>
        <charset val="134"/>
      </rPr>
      <t>处理单元、可编程逻辑芯片、电源模块、时钟芯片、视频输入输出芯片等</t>
    </r>
    <r>
      <rPr>
        <sz val="12"/>
        <color theme="1"/>
        <rFont val="Times New Roman"/>
        <charset val="134"/>
      </rPr>
      <t xml:space="preserve">
4</t>
    </r>
    <r>
      <rPr>
        <sz val="12"/>
        <color theme="1"/>
        <rFont val="宋体"/>
        <charset val="134"/>
      </rPr>
      <t>、支持</t>
    </r>
    <r>
      <rPr>
        <sz val="12"/>
        <color theme="1"/>
        <rFont val="Times New Roman"/>
        <charset val="134"/>
      </rPr>
      <t>64Kbps-8Mbps</t>
    </r>
    <r>
      <rPr>
        <sz val="12"/>
        <color theme="1"/>
        <rFont val="宋体"/>
        <charset val="134"/>
      </rPr>
      <t>呼叫带宽。</t>
    </r>
    <r>
      <rPr>
        <sz val="12"/>
        <color theme="1"/>
        <rFont val="Times New Roman"/>
        <charset val="134"/>
      </rPr>
      <t xml:space="preserve">
5</t>
    </r>
    <r>
      <rPr>
        <sz val="12"/>
        <color theme="1"/>
        <rFont val="宋体"/>
        <charset val="134"/>
      </rPr>
      <t>、支持</t>
    </r>
    <r>
      <rPr>
        <sz val="12"/>
        <color theme="1"/>
        <rFont val="Times New Roman"/>
        <charset val="134"/>
      </rPr>
      <t>ITU-T H.323</t>
    </r>
    <r>
      <rPr>
        <sz val="12"/>
        <color theme="1"/>
        <rFont val="宋体"/>
        <charset val="134"/>
      </rPr>
      <t>、</t>
    </r>
    <r>
      <rPr>
        <sz val="12"/>
        <color theme="1"/>
        <rFont val="Times New Roman"/>
        <charset val="134"/>
      </rPr>
      <t>IETF SIP</t>
    </r>
    <r>
      <rPr>
        <sz val="12"/>
        <color theme="1"/>
        <rFont val="宋体"/>
        <charset val="134"/>
      </rPr>
      <t>通信标准，具备良好的兼容性和开放性。</t>
    </r>
    <r>
      <rPr>
        <sz val="12"/>
        <color theme="1"/>
        <rFont val="Times New Roman"/>
        <charset val="134"/>
      </rPr>
      <t xml:space="preserve">
6</t>
    </r>
    <r>
      <rPr>
        <sz val="12"/>
        <color theme="1"/>
        <rFont val="宋体"/>
        <charset val="134"/>
      </rPr>
      <t>、支持</t>
    </r>
    <r>
      <rPr>
        <sz val="12"/>
        <color theme="1"/>
        <rFont val="Times New Roman"/>
        <charset val="134"/>
      </rPr>
      <t>H.263</t>
    </r>
    <r>
      <rPr>
        <sz val="12"/>
        <color theme="1"/>
        <rFont val="宋体"/>
        <charset val="134"/>
      </rPr>
      <t>、</t>
    </r>
    <r>
      <rPr>
        <sz val="12"/>
        <color theme="1"/>
        <rFont val="Times New Roman"/>
        <charset val="134"/>
      </rPr>
      <t>H.264 BP</t>
    </r>
    <r>
      <rPr>
        <sz val="12"/>
        <color theme="1"/>
        <rFont val="宋体"/>
        <charset val="134"/>
      </rPr>
      <t>、</t>
    </r>
    <r>
      <rPr>
        <sz val="12"/>
        <color theme="1"/>
        <rFont val="Times New Roman"/>
        <charset val="134"/>
      </rPr>
      <t>H.264 HP</t>
    </r>
    <r>
      <rPr>
        <sz val="12"/>
        <color theme="1"/>
        <rFont val="宋体"/>
        <charset val="134"/>
      </rPr>
      <t>、</t>
    </r>
    <r>
      <rPr>
        <sz val="12"/>
        <color theme="1"/>
        <rFont val="Times New Roman"/>
        <charset val="134"/>
      </rPr>
      <t>H.265</t>
    </r>
    <r>
      <rPr>
        <sz val="12"/>
        <color theme="1"/>
        <rFont val="宋体"/>
        <charset val="134"/>
      </rPr>
      <t>等图像编码协议。</t>
    </r>
    <r>
      <rPr>
        <sz val="12"/>
        <color theme="1"/>
        <rFont val="Times New Roman"/>
        <charset val="134"/>
      </rPr>
      <t xml:space="preserve">
7</t>
    </r>
    <r>
      <rPr>
        <sz val="12"/>
        <color theme="1"/>
        <rFont val="宋体"/>
        <charset val="134"/>
      </rPr>
      <t>、支持</t>
    </r>
    <r>
      <rPr>
        <sz val="12"/>
        <color theme="1"/>
        <rFont val="Times New Roman"/>
        <charset val="134"/>
      </rPr>
      <t>G.711</t>
    </r>
    <r>
      <rPr>
        <sz val="12"/>
        <color theme="1"/>
        <rFont val="宋体"/>
        <charset val="134"/>
      </rPr>
      <t>、</t>
    </r>
    <r>
      <rPr>
        <sz val="12"/>
        <color theme="1"/>
        <rFont val="Times New Roman"/>
        <charset val="134"/>
      </rPr>
      <t>G.722</t>
    </r>
    <r>
      <rPr>
        <sz val="12"/>
        <color theme="1"/>
        <rFont val="宋体"/>
        <charset val="134"/>
      </rPr>
      <t>、</t>
    </r>
    <r>
      <rPr>
        <sz val="12"/>
        <color theme="1"/>
        <rFont val="Times New Roman"/>
        <charset val="134"/>
      </rPr>
      <t>G.722.1C</t>
    </r>
    <r>
      <rPr>
        <sz val="12"/>
        <color theme="1"/>
        <rFont val="宋体"/>
        <charset val="134"/>
      </rPr>
      <t>、</t>
    </r>
    <r>
      <rPr>
        <sz val="12"/>
        <color theme="1"/>
        <rFont val="Times New Roman"/>
        <charset val="134"/>
      </rPr>
      <t>G.729A</t>
    </r>
    <r>
      <rPr>
        <sz val="12"/>
        <color theme="1"/>
        <rFont val="宋体"/>
        <charset val="134"/>
      </rPr>
      <t>、</t>
    </r>
    <r>
      <rPr>
        <sz val="12"/>
        <color theme="1"/>
        <rFont val="Times New Roman"/>
        <charset val="134"/>
      </rPr>
      <t>AAC-LD</t>
    </r>
    <r>
      <rPr>
        <sz val="12"/>
        <color theme="1"/>
        <rFont val="宋体"/>
        <charset val="134"/>
      </rPr>
      <t>、</t>
    </r>
    <r>
      <rPr>
        <sz val="12"/>
        <color theme="1"/>
        <rFont val="Times New Roman"/>
        <charset val="134"/>
      </rPr>
      <t>Opus</t>
    </r>
    <r>
      <rPr>
        <sz val="12"/>
        <color theme="1"/>
        <rFont val="宋体"/>
        <charset val="134"/>
      </rPr>
      <t>等音频协议，支持双声道立体声功能</t>
    </r>
    <r>
      <rPr>
        <sz val="12"/>
        <color theme="1"/>
        <rFont val="Times New Roman"/>
        <charset val="134"/>
      </rPr>
      <t xml:space="preserve">
8</t>
    </r>
    <r>
      <rPr>
        <sz val="12"/>
        <color theme="1"/>
        <rFont val="宋体"/>
        <charset val="134"/>
      </rPr>
      <t>、支持</t>
    </r>
    <r>
      <rPr>
        <sz val="12"/>
        <color theme="1"/>
        <rFont val="Times New Roman"/>
        <charset val="134"/>
      </rPr>
      <t>1080p30fps</t>
    </r>
    <r>
      <rPr>
        <sz val="12"/>
        <color theme="1"/>
        <rFont val="宋体"/>
        <charset val="134"/>
      </rPr>
      <t>、</t>
    </r>
    <r>
      <rPr>
        <sz val="12"/>
        <color theme="1"/>
        <rFont val="Times New Roman"/>
        <charset val="134"/>
      </rPr>
      <t>720p60 fps</t>
    </r>
    <r>
      <rPr>
        <sz val="12"/>
        <color theme="1"/>
        <rFont val="宋体"/>
        <charset val="134"/>
      </rPr>
      <t>、</t>
    </r>
    <r>
      <rPr>
        <sz val="12"/>
        <color theme="1"/>
        <rFont val="Times New Roman"/>
        <charset val="134"/>
      </rPr>
      <t>720p30fps</t>
    </r>
    <r>
      <rPr>
        <sz val="12"/>
        <color theme="1"/>
        <rFont val="宋体"/>
        <charset val="134"/>
      </rPr>
      <t>等分辨率。</t>
    </r>
    <r>
      <rPr>
        <sz val="12"/>
        <color theme="1"/>
        <rFont val="Times New Roman"/>
        <charset val="134"/>
      </rPr>
      <t xml:space="preserve">
9</t>
    </r>
    <r>
      <rPr>
        <sz val="12"/>
        <color theme="1"/>
        <rFont val="宋体"/>
        <charset val="134"/>
      </rPr>
      <t>、支持</t>
    </r>
    <r>
      <rPr>
        <sz val="12"/>
        <color theme="1"/>
        <rFont val="Times New Roman"/>
        <charset val="134"/>
      </rPr>
      <t>ITU-T H.239</t>
    </r>
    <r>
      <rPr>
        <sz val="12"/>
        <color theme="1"/>
        <rFont val="宋体"/>
        <charset val="134"/>
      </rPr>
      <t>和</t>
    </r>
    <r>
      <rPr>
        <sz val="12"/>
        <color theme="1"/>
        <rFont val="Times New Roman"/>
        <charset val="134"/>
      </rPr>
      <t>IETF BFCP</t>
    </r>
    <r>
      <rPr>
        <sz val="12"/>
        <color theme="1"/>
        <rFont val="宋体"/>
        <charset val="134"/>
      </rPr>
      <t>双流协议。</t>
    </r>
    <r>
      <rPr>
        <sz val="12"/>
        <color theme="1"/>
        <rFont val="Times New Roman"/>
        <charset val="134"/>
      </rPr>
      <t xml:space="preserve">
10</t>
    </r>
    <r>
      <rPr>
        <sz val="12"/>
        <color theme="1"/>
        <rFont val="宋体"/>
        <charset val="134"/>
      </rPr>
      <t>、支持主流达到</t>
    </r>
    <r>
      <rPr>
        <sz val="12"/>
        <color theme="1"/>
        <rFont val="Times New Roman"/>
        <charset val="134"/>
      </rPr>
      <t>1080P30fps</t>
    </r>
    <r>
      <rPr>
        <sz val="12"/>
        <color theme="1"/>
        <rFont val="宋体"/>
        <charset val="134"/>
      </rPr>
      <t>情况下，辅流同时达到</t>
    </r>
    <r>
      <rPr>
        <sz val="12"/>
        <color theme="1"/>
        <rFont val="Times New Roman"/>
        <charset val="134"/>
      </rPr>
      <t>1080P30fps</t>
    </r>
    <r>
      <rPr>
        <sz val="12"/>
        <color theme="1"/>
        <rFont val="宋体"/>
        <charset val="134"/>
      </rPr>
      <t>。</t>
    </r>
    <r>
      <rPr>
        <sz val="12"/>
        <color theme="1"/>
        <rFont val="Times New Roman"/>
        <charset val="134"/>
      </rPr>
      <t xml:space="preserve">
11</t>
    </r>
    <r>
      <rPr>
        <sz val="12"/>
        <color theme="1"/>
        <rFont val="宋体"/>
        <charset val="134"/>
      </rPr>
      <t>、支持</t>
    </r>
    <r>
      <rPr>
        <sz val="12"/>
        <color theme="1"/>
        <rFont val="Times New Roman"/>
        <charset val="134"/>
      </rPr>
      <t>≥4</t>
    </r>
    <r>
      <rPr>
        <sz val="12"/>
        <color theme="1"/>
        <rFont val="宋体"/>
        <charset val="134"/>
      </rPr>
      <t>路高清视频输入接口、</t>
    </r>
    <r>
      <rPr>
        <sz val="12"/>
        <color theme="1"/>
        <rFont val="Times New Roman"/>
        <charset val="134"/>
      </rPr>
      <t>≥3</t>
    </r>
    <r>
      <rPr>
        <sz val="12"/>
        <color theme="1"/>
        <rFont val="宋体"/>
        <charset val="134"/>
      </rPr>
      <t>路高清视频输出接口。</t>
    </r>
    <r>
      <rPr>
        <sz val="12"/>
        <color theme="1"/>
        <rFont val="Times New Roman"/>
        <charset val="134"/>
      </rPr>
      <t xml:space="preserve">
12</t>
    </r>
    <r>
      <rPr>
        <sz val="12"/>
        <color theme="1"/>
        <rFont val="宋体"/>
        <charset val="134"/>
      </rPr>
      <t>、支持</t>
    </r>
    <r>
      <rPr>
        <sz val="12"/>
        <color theme="1"/>
        <rFont val="Times New Roman"/>
        <charset val="134"/>
      </rPr>
      <t>≥7</t>
    </r>
    <r>
      <rPr>
        <sz val="12"/>
        <color theme="1"/>
        <rFont val="宋体"/>
        <charset val="134"/>
      </rPr>
      <t>路音频输入接口、</t>
    </r>
    <r>
      <rPr>
        <sz val="12"/>
        <color theme="1"/>
        <rFont val="Times New Roman"/>
        <charset val="134"/>
      </rPr>
      <t>≥5</t>
    </r>
    <r>
      <rPr>
        <sz val="12"/>
        <color theme="1"/>
        <rFont val="宋体"/>
        <charset val="134"/>
      </rPr>
      <t>路音频输出接口，至少具备卡侬头、</t>
    </r>
    <r>
      <rPr>
        <sz val="12"/>
        <color theme="1"/>
        <rFont val="Times New Roman"/>
        <charset val="134"/>
      </rPr>
      <t>RCA</t>
    </r>
    <r>
      <rPr>
        <sz val="12"/>
        <color theme="1"/>
        <rFont val="宋体"/>
        <charset val="134"/>
      </rPr>
      <t>等音频接口。</t>
    </r>
    <r>
      <rPr>
        <sz val="12"/>
        <color theme="1"/>
        <rFont val="Times New Roman"/>
        <charset val="134"/>
      </rPr>
      <t xml:space="preserve">
13</t>
    </r>
    <r>
      <rPr>
        <sz val="12"/>
        <color theme="1"/>
        <rFont val="宋体"/>
        <charset val="134"/>
      </rPr>
      <t>、支持摄像头一线连接终端，实现同时传输视频信号、控制信号和摄像头供电</t>
    </r>
    <r>
      <rPr>
        <sz val="12"/>
        <color theme="1"/>
        <rFont val="Times New Roman"/>
        <charset val="134"/>
      </rPr>
      <t xml:space="preserve">
14</t>
    </r>
    <r>
      <rPr>
        <sz val="12"/>
        <color theme="1"/>
        <rFont val="宋体"/>
        <charset val="134"/>
      </rPr>
      <t>、支持不少于</t>
    </r>
    <r>
      <rPr>
        <sz val="12"/>
        <color theme="1"/>
        <rFont val="Times New Roman"/>
        <charset val="134"/>
      </rPr>
      <t>2</t>
    </r>
    <r>
      <rPr>
        <sz val="12"/>
        <color theme="1"/>
        <rFont val="宋体"/>
        <charset val="134"/>
      </rPr>
      <t>个</t>
    </r>
    <r>
      <rPr>
        <sz val="12"/>
        <color theme="1"/>
        <rFont val="Times New Roman"/>
        <charset val="134"/>
      </rPr>
      <t>10M/100M/1000M</t>
    </r>
    <r>
      <rPr>
        <sz val="12"/>
        <color theme="1"/>
        <rFont val="宋体"/>
        <charset val="134"/>
      </rPr>
      <t>自适应网口。</t>
    </r>
    <r>
      <rPr>
        <sz val="12"/>
        <color theme="1"/>
        <rFont val="Times New Roman"/>
        <charset val="134"/>
      </rPr>
      <t xml:space="preserve">
15</t>
    </r>
    <r>
      <rPr>
        <sz val="12"/>
        <color theme="1"/>
        <rFont val="宋体"/>
        <charset val="134"/>
      </rPr>
      <t>、支持</t>
    </r>
    <r>
      <rPr>
        <sz val="12"/>
        <color theme="1"/>
        <rFont val="Times New Roman"/>
        <charset val="134"/>
      </rPr>
      <t>30%</t>
    </r>
    <r>
      <rPr>
        <sz val="12"/>
        <color theme="1"/>
        <rFont val="宋体"/>
        <charset val="134"/>
      </rPr>
      <t>网络丢包时，语音清晰连续，视频清晰流畅，无卡顿、无马赛克。</t>
    </r>
    <r>
      <rPr>
        <sz val="12"/>
        <color theme="1"/>
        <rFont val="Times New Roman"/>
        <charset val="134"/>
      </rPr>
      <t xml:space="preserve">
16</t>
    </r>
    <r>
      <rPr>
        <sz val="12"/>
        <color theme="1"/>
        <rFont val="宋体"/>
        <charset val="134"/>
      </rPr>
      <t>、支持单屏三显功能，在一个显示设备上显示远端图像、本端图像及双流图像。</t>
    </r>
    <r>
      <rPr>
        <sz val="12"/>
        <color theme="1"/>
        <rFont val="Times New Roman"/>
        <charset val="134"/>
      </rPr>
      <t xml:space="preserve">
17</t>
    </r>
    <r>
      <rPr>
        <sz val="12"/>
        <color theme="1"/>
        <rFont val="宋体"/>
        <charset val="134"/>
      </rPr>
      <t>、支持在终端前面板显示启动、升级、休眠、异常信息、</t>
    </r>
    <r>
      <rPr>
        <sz val="12"/>
        <color theme="1"/>
        <rFont val="Times New Roman"/>
        <charset val="134"/>
      </rPr>
      <t>IP</t>
    </r>
    <r>
      <rPr>
        <sz val="12"/>
        <color theme="1"/>
        <rFont val="宋体"/>
        <charset val="134"/>
      </rPr>
      <t>地址、</t>
    </r>
    <r>
      <rPr>
        <sz val="12"/>
        <color theme="1"/>
        <rFont val="Times New Roman"/>
        <charset val="134"/>
      </rPr>
      <t>H.323</t>
    </r>
    <r>
      <rPr>
        <sz val="12"/>
        <color theme="1"/>
        <rFont val="宋体"/>
        <charset val="134"/>
      </rPr>
      <t>号码、</t>
    </r>
    <r>
      <rPr>
        <sz val="12"/>
        <color theme="1"/>
        <rFont val="Times New Roman"/>
        <charset val="134"/>
      </rPr>
      <t>SIP</t>
    </r>
    <r>
      <rPr>
        <sz val="12"/>
        <color theme="1"/>
        <rFont val="宋体"/>
        <charset val="134"/>
      </rPr>
      <t>号码等信息。</t>
    </r>
    <r>
      <rPr>
        <sz val="12"/>
        <color theme="1"/>
        <rFont val="Times New Roman"/>
        <charset val="134"/>
      </rPr>
      <t xml:space="preserve">
18</t>
    </r>
    <r>
      <rPr>
        <sz val="12"/>
        <color theme="1"/>
        <rFont val="宋体"/>
        <charset val="134"/>
      </rPr>
      <t>、支持断点续传功能，在终端升级过程中，发生网络中断、断电重启等情况，恢复后可断点续传，避免升级失败</t>
    </r>
    <r>
      <rPr>
        <sz val="12"/>
        <color theme="1"/>
        <rFont val="Times New Roman"/>
        <charset val="134"/>
      </rPr>
      <t xml:space="preserve">
19</t>
    </r>
    <r>
      <rPr>
        <sz val="12"/>
        <color theme="1"/>
        <rFont val="宋体"/>
        <charset val="134"/>
      </rPr>
      <t>、标配触控终端，触控屏尺寸</t>
    </r>
    <r>
      <rPr>
        <sz val="12"/>
        <color theme="1"/>
        <rFont val="Times New Roman"/>
        <charset val="134"/>
      </rPr>
      <t>≥10</t>
    </r>
    <r>
      <rPr>
        <sz val="12"/>
        <color theme="1"/>
        <rFont val="宋体"/>
        <charset val="134"/>
      </rPr>
      <t>英寸，分辨率</t>
    </r>
    <r>
      <rPr>
        <sz val="12"/>
        <color theme="1"/>
        <rFont val="Times New Roman"/>
        <charset val="134"/>
      </rPr>
      <t>≥1280×800</t>
    </r>
    <r>
      <rPr>
        <sz val="12"/>
        <color theme="1"/>
        <rFont val="宋体"/>
        <charset val="134"/>
      </rPr>
      <t>。</t>
    </r>
  </si>
  <si>
    <r>
      <rPr>
        <sz val="12"/>
        <color theme="1"/>
        <rFont val="Times New Roman"/>
        <charset val="134"/>
      </rPr>
      <t>1</t>
    </r>
    <r>
      <rPr>
        <sz val="12"/>
        <color theme="1"/>
        <rFont val="宋体"/>
        <charset val="134"/>
      </rPr>
      <t>、支持</t>
    </r>
    <r>
      <rPr>
        <sz val="12"/>
        <color theme="1"/>
        <rFont val="Times New Roman"/>
        <charset val="134"/>
      </rPr>
      <t>≥851</t>
    </r>
    <r>
      <rPr>
        <sz val="12"/>
        <color theme="1"/>
        <rFont val="宋体"/>
        <charset val="134"/>
      </rPr>
      <t>万像素</t>
    </r>
    <r>
      <rPr>
        <sz val="12"/>
        <color theme="1"/>
        <rFont val="Times New Roman"/>
        <charset val="134"/>
      </rPr>
      <t>1/2.5</t>
    </r>
    <r>
      <rPr>
        <sz val="12"/>
        <color theme="1"/>
        <rFont val="宋体"/>
        <charset val="134"/>
      </rPr>
      <t>英寸</t>
    </r>
    <r>
      <rPr>
        <sz val="12"/>
        <color theme="1"/>
        <rFont val="Times New Roman"/>
        <charset val="134"/>
      </rPr>
      <t>CMOS</t>
    </r>
    <r>
      <rPr>
        <sz val="12"/>
        <color theme="1"/>
        <rFont val="宋体"/>
        <charset val="134"/>
      </rPr>
      <t>成像芯片，支持</t>
    </r>
    <r>
      <rPr>
        <sz val="12"/>
        <color theme="1"/>
        <rFont val="Times New Roman"/>
        <charset val="134"/>
      </rPr>
      <t>WDR</t>
    </r>
    <r>
      <rPr>
        <sz val="12"/>
        <color theme="1"/>
        <rFont val="宋体"/>
        <charset val="134"/>
      </rPr>
      <t>图像数字宽动态功能。</t>
    </r>
    <r>
      <rPr>
        <sz val="12"/>
        <color theme="1"/>
        <rFont val="Times New Roman"/>
        <charset val="134"/>
      </rPr>
      <t xml:space="preserve">
2</t>
    </r>
    <r>
      <rPr>
        <sz val="12"/>
        <color theme="1"/>
        <rFont val="宋体"/>
        <charset val="134"/>
      </rPr>
      <t>、支持</t>
    </r>
    <r>
      <rPr>
        <sz val="12"/>
        <color theme="1"/>
        <rFont val="Times New Roman"/>
        <charset val="134"/>
      </rPr>
      <t>4K30</t>
    </r>
    <r>
      <rPr>
        <sz val="12"/>
        <color theme="1"/>
        <rFont val="宋体"/>
        <charset val="134"/>
      </rPr>
      <t>、</t>
    </r>
    <r>
      <rPr>
        <sz val="12"/>
        <color theme="1"/>
        <rFont val="Times New Roman"/>
        <charset val="134"/>
      </rPr>
      <t>4K25</t>
    </r>
    <r>
      <rPr>
        <sz val="12"/>
        <color theme="1"/>
        <rFont val="宋体"/>
        <charset val="134"/>
      </rPr>
      <t>、</t>
    </r>
    <r>
      <rPr>
        <sz val="12"/>
        <color theme="1"/>
        <rFont val="Times New Roman"/>
        <charset val="134"/>
      </rPr>
      <t>1080p60</t>
    </r>
    <r>
      <rPr>
        <sz val="12"/>
        <color theme="1"/>
        <rFont val="宋体"/>
        <charset val="134"/>
      </rPr>
      <t>、</t>
    </r>
    <r>
      <rPr>
        <sz val="12"/>
        <color theme="1"/>
        <rFont val="Times New Roman"/>
        <charset val="134"/>
      </rPr>
      <t>1080p50</t>
    </r>
    <r>
      <rPr>
        <sz val="12"/>
        <color theme="1"/>
        <rFont val="宋体"/>
        <charset val="134"/>
      </rPr>
      <t>、</t>
    </r>
    <r>
      <rPr>
        <sz val="12"/>
        <color theme="1"/>
        <rFont val="Times New Roman"/>
        <charset val="134"/>
      </rPr>
      <t>1080p30</t>
    </r>
    <r>
      <rPr>
        <sz val="12"/>
        <color theme="1"/>
        <rFont val="宋体"/>
        <charset val="134"/>
      </rPr>
      <t>、</t>
    </r>
    <r>
      <rPr>
        <sz val="12"/>
        <color theme="1"/>
        <rFont val="Times New Roman"/>
        <charset val="134"/>
      </rPr>
      <t>1080p25</t>
    </r>
    <r>
      <rPr>
        <sz val="12"/>
        <color theme="1"/>
        <rFont val="宋体"/>
        <charset val="134"/>
      </rPr>
      <t>、</t>
    </r>
    <r>
      <rPr>
        <sz val="12"/>
        <color theme="1"/>
        <rFont val="Times New Roman"/>
        <charset val="134"/>
      </rPr>
      <t>720p60</t>
    </r>
    <r>
      <rPr>
        <sz val="12"/>
        <color theme="1"/>
        <rFont val="宋体"/>
        <charset val="134"/>
      </rPr>
      <t>、</t>
    </r>
    <r>
      <rPr>
        <sz val="12"/>
        <color theme="1"/>
        <rFont val="Times New Roman"/>
        <charset val="134"/>
      </rPr>
      <t>720p50</t>
    </r>
    <r>
      <rPr>
        <sz val="12"/>
        <color theme="1"/>
        <rFont val="宋体"/>
        <charset val="134"/>
      </rPr>
      <t>等视频输出格式。</t>
    </r>
    <r>
      <rPr>
        <sz val="12"/>
        <color theme="1"/>
        <rFont val="Times New Roman"/>
        <charset val="134"/>
      </rPr>
      <t xml:space="preserve">
3</t>
    </r>
    <r>
      <rPr>
        <sz val="12"/>
        <color theme="1"/>
        <rFont val="宋体"/>
        <charset val="134"/>
      </rPr>
      <t>、支持</t>
    </r>
    <r>
      <rPr>
        <sz val="12"/>
        <color theme="1"/>
        <rFont val="Times New Roman"/>
        <charset val="134"/>
      </rPr>
      <t>≥12</t>
    </r>
    <r>
      <rPr>
        <sz val="12"/>
        <color theme="1"/>
        <rFont val="宋体"/>
        <charset val="134"/>
      </rPr>
      <t>倍光学变焦。</t>
    </r>
    <r>
      <rPr>
        <sz val="12"/>
        <color theme="1"/>
        <rFont val="Times New Roman"/>
        <charset val="134"/>
      </rPr>
      <t xml:space="preserve">
4</t>
    </r>
    <r>
      <rPr>
        <sz val="12"/>
        <color theme="1"/>
        <rFont val="宋体"/>
        <charset val="134"/>
      </rPr>
      <t>、支持水平视角</t>
    </r>
    <r>
      <rPr>
        <sz val="12"/>
        <color theme="1"/>
        <rFont val="Times New Roman"/>
        <charset val="134"/>
      </rPr>
      <t>≥80°</t>
    </r>
    <r>
      <rPr>
        <sz val="12"/>
        <color theme="1"/>
        <rFont val="宋体"/>
        <charset val="134"/>
      </rPr>
      <t>；水平转动范围：</t>
    </r>
    <r>
      <rPr>
        <sz val="12"/>
        <color theme="1"/>
        <rFont val="Times New Roman"/>
        <charset val="134"/>
      </rPr>
      <t>≥+/-110°</t>
    </r>
    <r>
      <rPr>
        <sz val="12"/>
        <color theme="1"/>
        <rFont val="宋体"/>
        <charset val="134"/>
      </rPr>
      <t>，垂直转动范围：</t>
    </r>
    <r>
      <rPr>
        <sz val="12"/>
        <color theme="1"/>
        <rFont val="Times New Roman"/>
        <charset val="134"/>
      </rPr>
      <t>≥+/- 30°
5</t>
    </r>
    <r>
      <rPr>
        <sz val="12"/>
        <color theme="1"/>
        <rFont val="宋体"/>
        <charset val="134"/>
      </rPr>
      <t>、支持</t>
    </r>
    <r>
      <rPr>
        <sz val="12"/>
        <color theme="1"/>
        <rFont val="Times New Roman"/>
        <charset val="134"/>
      </rPr>
      <t>≥254</t>
    </r>
    <r>
      <rPr>
        <sz val="12"/>
        <color theme="1"/>
        <rFont val="宋体"/>
        <charset val="134"/>
      </rPr>
      <t>个预置位。</t>
    </r>
    <r>
      <rPr>
        <sz val="12"/>
        <color theme="1"/>
        <rFont val="Times New Roman"/>
        <charset val="134"/>
      </rPr>
      <t xml:space="preserve">
6</t>
    </r>
    <r>
      <rPr>
        <sz val="12"/>
        <color theme="1"/>
        <rFont val="宋体"/>
        <charset val="134"/>
      </rPr>
      <t>、支持</t>
    </r>
    <r>
      <rPr>
        <sz val="12"/>
        <color theme="1"/>
        <rFont val="Times New Roman"/>
        <charset val="134"/>
      </rPr>
      <t>≥3</t>
    </r>
    <r>
      <rPr>
        <sz val="12"/>
        <color theme="1"/>
        <rFont val="宋体"/>
        <charset val="134"/>
      </rPr>
      <t>路高清视频输出接口。</t>
    </r>
    <r>
      <rPr>
        <sz val="12"/>
        <color theme="1"/>
        <rFont val="Times New Roman"/>
        <charset val="134"/>
      </rPr>
      <t xml:space="preserve">
7</t>
    </r>
    <r>
      <rPr>
        <sz val="12"/>
        <color theme="1"/>
        <rFont val="宋体"/>
        <charset val="134"/>
      </rPr>
      <t>、支持摄像头一线连接终端，实现同时传输视频信号、控制信号和摄像头供电。</t>
    </r>
    <r>
      <rPr>
        <sz val="12"/>
        <color theme="1"/>
        <rFont val="Times New Roman"/>
        <charset val="134"/>
      </rPr>
      <t xml:space="preserve">
8</t>
    </r>
    <r>
      <rPr>
        <sz val="12"/>
        <color theme="1"/>
        <rFont val="宋体"/>
        <charset val="134"/>
      </rPr>
      <t>、支持</t>
    </r>
    <r>
      <rPr>
        <sz val="12"/>
        <color theme="1"/>
        <rFont val="Times New Roman"/>
        <charset val="134"/>
      </rPr>
      <t>≥2</t>
    </r>
    <r>
      <rPr>
        <sz val="12"/>
        <color theme="1"/>
        <rFont val="宋体"/>
        <charset val="134"/>
      </rPr>
      <t>个</t>
    </r>
    <r>
      <rPr>
        <sz val="12"/>
        <color theme="1"/>
        <rFont val="Times New Roman"/>
        <charset val="134"/>
      </rPr>
      <t>RS-232</t>
    </r>
    <r>
      <rPr>
        <sz val="12"/>
        <color theme="1"/>
        <rFont val="宋体"/>
        <charset val="134"/>
      </rPr>
      <t>控制接口，支持标准</t>
    </r>
    <r>
      <rPr>
        <sz val="12"/>
        <color theme="1"/>
        <rFont val="Times New Roman"/>
        <charset val="134"/>
      </rPr>
      <t>VISCA</t>
    </r>
    <r>
      <rPr>
        <sz val="12"/>
        <color theme="1"/>
        <rFont val="宋体"/>
        <charset val="134"/>
      </rPr>
      <t>控制协议。</t>
    </r>
    <r>
      <rPr>
        <sz val="12"/>
        <color theme="1"/>
        <rFont val="Times New Roman"/>
        <charset val="134"/>
      </rPr>
      <t xml:space="preserve">
9</t>
    </r>
    <r>
      <rPr>
        <sz val="12"/>
        <color theme="1"/>
        <rFont val="宋体"/>
        <charset val="134"/>
      </rPr>
      <t>、支持红外透传功能，实现终端遥控器通过摄像机控制机房内会议终端，方便调试。</t>
    </r>
    <r>
      <rPr>
        <sz val="12"/>
        <color theme="1"/>
        <rFont val="Times New Roman"/>
        <charset val="134"/>
      </rPr>
      <t xml:space="preserve">
10</t>
    </r>
    <r>
      <rPr>
        <sz val="12"/>
        <color theme="1"/>
        <rFont val="宋体"/>
        <charset val="134"/>
      </rPr>
      <t>、支持自动白平衡（</t>
    </r>
    <r>
      <rPr>
        <sz val="12"/>
        <color theme="1"/>
        <rFont val="Times New Roman"/>
        <charset val="134"/>
      </rPr>
      <t>AWB</t>
    </r>
    <r>
      <rPr>
        <sz val="12"/>
        <color theme="1"/>
        <rFont val="宋体"/>
        <charset val="134"/>
      </rPr>
      <t>）、自动曝光（</t>
    </r>
    <r>
      <rPr>
        <sz val="12"/>
        <color theme="1"/>
        <rFont val="Times New Roman"/>
        <charset val="134"/>
      </rPr>
      <t>AE</t>
    </r>
    <r>
      <rPr>
        <sz val="12"/>
        <color theme="1"/>
        <rFont val="宋体"/>
        <charset val="134"/>
      </rPr>
      <t>）、自动聚焦（</t>
    </r>
    <r>
      <rPr>
        <sz val="12"/>
        <color theme="1"/>
        <rFont val="Times New Roman"/>
        <charset val="134"/>
      </rPr>
      <t>AF</t>
    </r>
    <r>
      <rPr>
        <sz val="12"/>
        <color theme="1"/>
        <rFont val="宋体"/>
        <charset val="134"/>
      </rPr>
      <t>）功能。</t>
    </r>
    <r>
      <rPr>
        <sz val="12"/>
        <color theme="1"/>
        <rFont val="Times New Roman"/>
        <charset val="134"/>
      </rPr>
      <t xml:space="preserve">
11</t>
    </r>
    <r>
      <rPr>
        <sz val="12"/>
        <color theme="1"/>
        <rFont val="宋体"/>
        <charset val="134"/>
      </rPr>
      <t>、支持图像倒转功能，方便摄像机安装在天花板上。</t>
    </r>
    <r>
      <rPr>
        <sz val="12"/>
        <color theme="1"/>
        <rFont val="Times New Roman"/>
        <charset val="134"/>
      </rPr>
      <t xml:space="preserve">
12</t>
    </r>
    <r>
      <rPr>
        <sz val="12"/>
        <color theme="1"/>
        <rFont val="宋体"/>
        <charset val="134"/>
      </rPr>
      <t>、支持水平摆放、挂装、墙装、吊装、三脚架安装。</t>
    </r>
  </si>
  <si>
    <t>阵列麦克风</t>
  </si>
  <si>
    <r>
      <rPr>
        <sz val="12"/>
        <color theme="1"/>
        <rFont val="Times New Roman"/>
        <charset val="134"/>
      </rPr>
      <t>1</t>
    </r>
    <r>
      <rPr>
        <sz val="12"/>
        <color theme="1"/>
        <rFont val="宋体"/>
        <charset val="134"/>
      </rPr>
      <t>、数字阵列麦克风，支持</t>
    </r>
    <r>
      <rPr>
        <sz val="12"/>
        <color theme="1"/>
        <rFont val="Times New Roman"/>
        <charset val="134"/>
      </rPr>
      <t>360°</t>
    </r>
    <r>
      <rPr>
        <sz val="12"/>
        <color theme="1"/>
        <rFont val="宋体"/>
        <charset val="134"/>
      </rPr>
      <t>全向拾音，拾音距离</t>
    </r>
    <r>
      <rPr>
        <sz val="12"/>
        <color theme="1"/>
        <rFont val="Times New Roman"/>
        <charset val="134"/>
      </rPr>
      <t>≥6</t>
    </r>
    <r>
      <rPr>
        <sz val="12"/>
        <color theme="1"/>
        <rFont val="宋体"/>
        <charset val="134"/>
      </rPr>
      <t>米。</t>
    </r>
    <r>
      <rPr>
        <sz val="12"/>
        <color theme="1"/>
        <rFont val="Times New Roman"/>
        <charset val="134"/>
      </rPr>
      <t xml:space="preserve">
2</t>
    </r>
    <r>
      <rPr>
        <sz val="12"/>
        <color theme="1"/>
        <rFont val="宋体"/>
        <charset val="134"/>
      </rPr>
      <t>、支持终端供电，不需要额外电源。</t>
    </r>
    <r>
      <rPr>
        <sz val="12"/>
        <color theme="1"/>
        <rFont val="Times New Roman"/>
        <charset val="134"/>
      </rPr>
      <t xml:space="preserve">
3</t>
    </r>
    <r>
      <rPr>
        <sz val="12"/>
        <color theme="1"/>
        <rFont val="宋体"/>
        <charset val="134"/>
      </rPr>
      <t>、支持回声抵消、自动增益控制、自动噪声抑制。</t>
    </r>
    <r>
      <rPr>
        <sz val="12"/>
        <color theme="1"/>
        <rFont val="Times New Roman"/>
        <charset val="134"/>
      </rPr>
      <t xml:space="preserve">
4</t>
    </r>
    <r>
      <rPr>
        <sz val="12"/>
        <color theme="1"/>
        <rFont val="宋体"/>
        <charset val="134"/>
      </rPr>
      <t>、支持</t>
    </r>
    <r>
      <rPr>
        <sz val="12"/>
        <color theme="1"/>
        <rFont val="Times New Roman"/>
        <charset val="134"/>
      </rPr>
      <t>≥</t>
    </r>
    <r>
      <rPr>
        <sz val="12"/>
        <color theme="1"/>
        <rFont val="宋体"/>
        <charset val="134"/>
      </rPr>
      <t>两级麦克风级联，满足不同面积会议室的应用需求。</t>
    </r>
    <r>
      <rPr>
        <sz val="12"/>
        <color theme="1"/>
        <rFont val="Times New Roman"/>
        <charset val="134"/>
      </rPr>
      <t xml:space="preserve">
5</t>
    </r>
    <r>
      <rPr>
        <sz val="12"/>
        <color theme="1"/>
        <rFont val="宋体"/>
        <charset val="134"/>
      </rPr>
      <t>、采样率</t>
    </r>
    <r>
      <rPr>
        <sz val="12"/>
        <color theme="1"/>
        <rFont val="Times New Roman"/>
        <charset val="134"/>
      </rPr>
      <t>≥48KHz</t>
    </r>
    <r>
      <rPr>
        <sz val="12"/>
        <color theme="1"/>
        <rFont val="宋体"/>
        <charset val="134"/>
      </rPr>
      <t>。</t>
    </r>
    <r>
      <rPr>
        <sz val="12"/>
        <color theme="1"/>
        <rFont val="Times New Roman"/>
        <charset val="134"/>
      </rPr>
      <t xml:space="preserve">
6</t>
    </r>
    <r>
      <rPr>
        <sz val="12"/>
        <color theme="1"/>
        <rFont val="宋体"/>
        <charset val="134"/>
      </rPr>
      <t>、频响范围：</t>
    </r>
    <r>
      <rPr>
        <sz val="12"/>
        <color theme="1"/>
        <rFont val="Times New Roman"/>
        <charset val="134"/>
      </rPr>
      <t>100Hz~22KHz</t>
    </r>
    <r>
      <rPr>
        <sz val="12"/>
        <color theme="1"/>
        <rFont val="宋体"/>
        <charset val="134"/>
      </rPr>
      <t>。</t>
    </r>
  </si>
  <si>
    <t>OPS</t>
  </si>
  <si>
    <r>
      <rPr>
        <sz val="12"/>
        <color theme="1"/>
        <rFont val="宋体"/>
        <charset val="134"/>
      </rPr>
      <t>开放式可插拔主机</t>
    </r>
    <r>
      <rPr>
        <sz val="12"/>
        <color theme="1"/>
        <rFont val="Times New Roman"/>
        <charset val="134"/>
      </rPr>
      <t>-I7-10700-DDR4 16GB-512GB SSD-Windows10 IOT Entreprise SAC-195mm-180mm-30mm</t>
    </r>
  </si>
  <si>
    <t>吸顶音箱</t>
  </si>
  <si>
    <t>扩音</t>
  </si>
  <si>
    <t>鹅颈话筒</t>
  </si>
  <si>
    <t>无线手持话筒</t>
  </si>
  <si>
    <t>无线领夹话筒</t>
  </si>
  <si>
    <t>技能培训室1</t>
  </si>
  <si>
    <t>高清术野摄像机</t>
  </si>
  <si>
    <t>对老师操作特写</t>
  </si>
  <si>
    <r>
      <rPr>
        <sz val="12"/>
        <color theme="1"/>
        <rFont val="Times New Roman"/>
        <charset val="134"/>
      </rPr>
      <t>4</t>
    </r>
    <r>
      <rPr>
        <sz val="12"/>
        <color theme="1"/>
        <rFont val="宋体"/>
        <charset val="134"/>
      </rPr>
      <t>个方向，采集手术影像</t>
    </r>
  </si>
  <si>
    <t>技能培训室3</t>
  </si>
  <si>
    <r>
      <rPr>
        <sz val="12"/>
        <color theme="1"/>
        <rFont val="Times New Roman"/>
        <charset val="134"/>
      </rPr>
      <t>1.USB</t>
    </r>
    <r>
      <rPr>
        <sz val="12"/>
        <color theme="1"/>
        <rFont val="宋体"/>
        <charset val="134"/>
      </rPr>
      <t>高清投屏器、支持</t>
    </r>
    <r>
      <rPr>
        <sz val="12"/>
        <color theme="1"/>
        <rFont val="Times New Roman"/>
        <charset val="134"/>
      </rPr>
      <t>1080P</t>
    </r>
    <r>
      <rPr>
        <sz val="12"/>
        <color theme="1"/>
        <rFont val="宋体"/>
        <charset val="134"/>
      </rPr>
      <t>高清投屏、支持触摸回传</t>
    </r>
    <r>
      <rPr>
        <sz val="12"/>
        <color theme="1"/>
        <rFont val="Times New Roman"/>
        <charset val="134"/>
      </rPr>
      <t xml:space="preserve">
2.</t>
    </r>
    <r>
      <rPr>
        <sz val="12"/>
        <color theme="1"/>
        <rFont val="宋体"/>
        <charset val="134"/>
      </rPr>
      <t>无线传输协议</t>
    </r>
    <r>
      <rPr>
        <sz val="12"/>
        <color theme="1"/>
        <rFont val="Times New Roman"/>
        <charset val="134"/>
      </rPr>
      <t>IEEE 802. 11 a/g/n
3.</t>
    </r>
    <r>
      <rPr>
        <sz val="12"/>
        <color theme="1"/>
        <rFont val="宋体"/>
        <charset val="134"/>
      </rPr>
      <t>频段：</t>
    </r>
    <r>
      <rPr>
        <sz val="12"/>
        <color theme="1"/>
        <rFont val="Times New Roman"/>
        <charset val="134"/>
      </rPr>
      <t xml:space="preserve">2.4GHz </t>
    </r>
    <r>
      <rPr>
        <sz val="12"/>
        <color theme="1"/>
        <rFont val="宋体"/>
        <charset val="134"/>
      </rPr>
      <t>和</t>
    </r>
    <r>
      <rPr>
        <sz val="12"/>
        <color theme="1"/>
        <rFont val="Times New Roman"/>
        <charset val="134"/>
      </rPr>
      <t xml:space="preserve"> 5GHz  (</t>
    </r>
    <r>
      <rPr>
        <sz val="12"/>
        <color theme="1"/>
        <rFont val="宋体"/>
        <charset val="134"/>
      </rPr>
      <t>建议使用</t>
    </r>
    <r>
      <rPr>
        <sz val="12"/>
        <color theme="1"/>
        <rFont val="Times New Roman"/>
        <charset val="134"/>
      </rPr>
      <t xml:space="preserve"> 5GHz)
4.</t>
    </r>
    <r>
      <rPr>
        <sz val="12"/>
        <color theme="1"/>
        <rFont val="宋体"/>
        <charset val="134"/>
      </rPr>
      <t>输入电压：</t>
    </r>
    <r>
      <rPr>
        <sz val="12"/>
        <color theme="1"/>
        <rFont val="Times New Roman"/>
        <charset val="134"/>
      </rPr>
      <t>DC5V
5.</t>
    </r>
    <r>
      <rPr>
        <sz val="12"/>
        <color theme="1"/>
        <rFont val="宋体"/>
        <charset val="134"/>
      </rPr>
      <t>整机功率：</t>
    </r>
    <r>
      <rPr>
        <sz val="12"/>
        <color theme="1"/>
        <rFont val="Times New Roman"/>
        <charset val="134"/>
      </rPr>
      <t>2.5W
6.</t>
    </r>
    <r>
      <rPr>
        <sz val="12"/>
        <color theme="1"/>
        <rFont val="宋体"/>
        <charset val="134"/>
      </rPr>
      <t>接口：</t>
    </r>
    <r>
      <rPr>
        <sz val="12"/>
        <color theme="1"/>
        <rFont val="Times New Roman"/>
        <charset val="134"/>
      </rPr>
      <t>USB2.1
7.</t>
    </r>
    <r>
      <rPr>
        <sz val="12"/>
        <color theme="1"/>
        <rFont val="宋体"/>
        <charset val="134"/>
      </rPr>
      <t>净重：</t>
    </r>
    <r>
      <rPr>
        <sz val="12"/>
        <color theme="1"/>
        <rFont val="Times New Roman"/>
        <charset val="134"/>
      </rPr>
      <t>65g
8.</t>
    </r>
    <r>
      <rPr>
        <sz val="12"/>
        <color theme="1"/>
        <rFont val="宋体"/>
        <charset val="134"/>
      </rPr>
      <t>整机尺寸：</t>
    </r>
    <r>
      <rPr>
        <sz val="12"/>
        <color theme="1"/>
        <rFont val="Times New Roman"/>
        <charset val="134"/>
      </rPr>
      <t>61 x 156 x 17 mm</t>
    </r>
  </si>
  <si>
    <t>显示器</t>
  </si>
  <si>
    <r>
      <rPr>
        <sz val="12"/>
        <color theme="1"/>
        <rFont val="Times New Roman"/>
        <charset val="134"/>
      </rPr>
      <t>1</t>
    </r>
    <r>
      <rPr>
        <sz val="12"/>
        <color theme="1"/>
        <rFont val="宋体"/>
        <charset val="134"/>
      </rPr>
      <t>、尺寸不小于</t>
    </r>
    <r>
      <rPr>
        <sz val="12"/>
        <color theme="1"/>
        <rFont val="Times New Roman"/>
        <charset val="134"/>
      </rPr>
      <t>65</t>
    </r>
    <r>
      <rPr>
        <sz val="12"/>
        <color theme="1"/>
        <rFont val="宋体"/>
        <charset val="134"/>
      </rPr>
      <t>寸</t>
    </r>
  </si>
  <si>
    <t>PCS</t>
  </si>
  <si>
    <r>
      <rPr>
        <sz val="12"/>
        <color theme="1"/>
        <rFont val="宋体"/>
        <charset val="134"/>
      </rPr>
      <t>视频会议终端</t>
    </r>
    <r>
      <rPr>
        <sz val="12"/>
        <color theme="1"/>
        <rFont val="Times New Roman"/>
        <charset val="134"/>
      </rPr>
      <t>1</t>
    </r>
  </si>
  <si>
    <r>
      <rPr>
        <sz val="12"/>
        <color theme="1"/>
        <rFont val="宋体"/>
        <charset val="134"/>
      </rPr>
      <t>支持</t>
    </r>
    <r>
      <rPr>
        <sz val="12"/>
        <color theme="1"/>
        <rFont val="Times New Roman"/>
        <charset val="134"/>
      </rPr>
      <t>1080P/60</t>
    </r>
    <r>
      <rPr>
        <sz val="12"/>
        <color theme="1"/>
        <rFont val="宋体"/>
        <charset val="134"/>
      </rPr>
      <t>，</t>
    </r>
    <r>
      <rPr>
        <sz val="12"/>
        <color theme="1"/>
        <rFont val="Times New Roman"/>
        <charset val="134"/>
      </rPr>
      <t>H.264SVC/H.265</t>
    </r>
    <r>
      <rPr>
        <sz val="12"/>
        <color theme="1"/>
        <rFont val="宋体"/>
        <charset val="134"/>
      </rPr>
      <t>视频编解码，</t>
    </r>
    <r>
      <rPr>
        <sz val="12"/>
        <color theme="1"/>
        <rFont val="Times New Roman"/>
        <charset val="134"/>
      </rPr>
      <t>5.8G Wifi</t>
    </r>
    <r>
      <rPr>
        <sz val="12"/>
        <color theme="1"/>
        <rFont val="宋体"/>
        <charset val="134"/>
      </rPr>
      <t>、</t>
    </r>
    <r>
      <rPr>
        <sz val="12"/>
        <color theme="1"/>
        <rFont val="Times New Roman"/>
        <charset val="134"/>
      </rPr>
      <t>1080P/30</t>
    </r>
    <r>
      <rPr>
        <sz val="12"/>
        <color theme="1"/>
        <rFont val="宋体"/>
        <charset val="134"/>
      </rPr>
      <t>双流，</t>
    </r>
    <r>
      <rPr>
        <sz val="12"/>
        <color theme="1"/>
        <rFont val="Times New Roman"/>
        <charset val="134"/>
      </rPr>
      <t>2</t>
    </r>
    <r>
      <rPr>
        <sz val="12"/>
        <color theme="1"/>
        <rFont val="宋体"/>
        <charset val="134"/>
      </rPr>
      <t>个高清视频输入、</t>
    </r>
    <r>
      <rPr>
        <sz val="12"/>
        <color theme="1"/>
        <rFont val="Times New Roman"/>
        <charset val="134"/>
      </rPr>
      <t>2</t>
    </r>
    <r>
      <rPr>
        <sz val="12"/>
        <color theme="1"/>
        <rFont val="宋体"/>
        <charset val="134"/>
      </rPr>
      <t>个高清视频输出接口，含全向麦克风</t>
    </r>
    <r>
      <rPr>
        <sz val="12"/>
        <color theme="1"/>
        <rFont val="Times New Roman"/>
        <charset val="134"/>
      </rPr>
      <t>1</t>
    </r>
    <r>
      <rPr>
        <sz val="12"/>
        <color theme="1"/>
        <rFont val="宋体"/>
        <charset val="134"/>
      </rPr>
      <t>个，最多</t>
    </r>
    <r>
      <rPr>
        <sz val="12"/>
        <color theme="1"/>
        <rFont val="Times New Roman"/>
        <charset val="134"/>
      </rPr>
      <t>9</t>
    </r>
    <r>
      <rPr>
        <sz val="12"/>
        <color theme="1"/>
        <rFont val="宋体"/>
        <charset val="134"/>
      </rPr>
      <t>画面布局，具备视频会议、电话会议、通信录、直播、录播、多方电子白板、有线和无线桌面共享功能，含云服务端口</t>
    </r>
    <r>
      <rPr>
        <sz val="12"/>
        <color theme="1"/>
        <rFont val="Times New Roman"/>
        <charset val="134"/>
      </rPr>
      <t>1</t>
    </r>
    <r>
      <rPr>
        <sz val="12"/>
        <color theme="1"/>
        <rFont val="宋体"/>
        <charset val="134"/>
      </rPr>
      <t>年使用权及</t>
    </r>
    <r>
      <rPr>
        <sz val="12"/>
        <color theme="1"/>
        <rFont val="Times New Roman"/>
        <charset val="134"/>
      </rPr>
      <t>1</t>
    </r>
    <r>
      <rPr>
        <sz val="12"/>
        <color theme="1"/>
        <rFont val="宋体"/>
        <charset val="134"/>
      </rPr>
      <t>年</t>
    </r>
    <r>
      <rPr>
        <sz val="12"/>
        <color theme="1"/>
        <rFont val="Times New Roman"/>
        <charset val="134"/>
      </rPr>
      <t>VIP</t>
    </r>
    <r>
      <rPr>
        <sz val="12"/>
        <color theme="1"/>
        <rFont val="宋体"/>
        <charset val="134"/>
      </rPr>
      <t>保修。</t>
    </r>
  </si>
  <si>
    <t>与卫健委互联</t>
  </si>
  <si>
    <r>
      <rPr>
        <sz val="12"/>
        <color theme="1"/>
        <rFont val="宋体"/>
        <charset val="134"/>
      </rPr>
      <t>视频会议终端</t>
    </r>
    <r>
      <rPr>
        <sz val="12"/>
        <color theme="1"/>
        <rFont val="Times New Roman"/>
        <charset val="134"/>
      </rPr>
      <t>2</t>
    </r>
  </si>
  <si>
    <t>与北京互联</t>
  </si>
  <si>
    <t>技能培训室5</t>
  </si>
  <si>
    <t>考场监控</t>
  </si>
  <si>
    <t>鱼眼系列摄像机</t>
  </si>
  <si>
    <r>
      <rPr>
        <sz val="12"/>
        <color theme="1"/>
        <rFont val="Times New Roman"/>
        <charset val="134"/>
      </rPr>
      <t>400</t>
    </r>
    <r>
      <rPr>
        <sz val="12"/>
        <color theme="1"/>
        <rFont val="宋体"/>
        <charset val="134"/>
      </rPr>
      <t>万</t>
    </r>
    <r>
      <rPr>
        <sz val="12"/>
        <color theme="1"/>
        <rFont val="Times New Roman"/>
        <charset val="134"/>
      </rPr>
      <t xml:space="preserve"> 1/2.7" CMOS </t>
    </r>
    <r>
      <rPr>
        <sz val="12"/>
        <color theme="1"/>
        <rFont val="宋体"/>
        <charset val="134"/>
      </rPr>
      <t>鱼眼全景网络摄像机</t>
    </r>
    <r>
      <rPr>
        <sz val="12"/>
        <color theme="1"/>
        <rFont val="Times New Roman"/>
        <charset val="134"/>
      </rPr>
      <t xml:space="preserve">
</t>
    </r>
    <r>
      <rPr>
        <sz val="12"/>
        <color theme="1"/>
        <rFont val="宋体"/>
        <charset val="134"/>
      </rPr>
      <t>采用超广角镜头，可用于拍摄</t>
    </r>
    <r>
      <rPr>
        <sz val="12"/>
        <color theme="1"/>
        <rFont val="Times New Roman"/>
        <charset val="134"/>
      </rPr>
      <t>360°</t>
    </r>
    <r>
      <rPr>
        <sz val="12"/>
        <color theme="1"/>
        <rFont val="宋体"/>
        <charset val="134"/>
      </rPr>
      <t>环视画面，实现无盲区监控</t>
    </r>
    <r>
      <rPr>
        <sz val="12"/>
        <color theme="1"/>
        <rFont val="Times New Roman"/>
        <charset val="134"/>
      </rPr>
      <t xml:space="preserve">
</t>
    </r>
    <r>
      <rPr>
        <sz val="12"/>
        <color theme="1"/>
        <rFont val="宋体"/>
        <charset val="134"/>
      </rPr>
      <t>支持</t>
    </r>
    <r>
      <rPr>
        <sz val="12"/>
        <color theme="1"/>
        <rFont val="Times New Roman"/>
        <charset val="134"/>
      </rPr>
      <t>IP67</t>
    </r>
    <r>
      <rPr>
        <sz val="12"/>
        <color theme="1"/>
        <rFont val="宋体"/>
        <charset val="134"/>
      </rPr>
      <t>防护等级</t>
    </r>
    <r>
      <rPr>
        <sz val="12"/>
        <color theme="1"/>
        <rFont val="Times New Roman"/>
        <charset val="134"/>
      </rPr>
      <t xml:space="preserve">
</t>
    </r>
    <r>
      <rPr>
        <sz val="12"/>
        <color theme="1"/>
        <rFont val="宋体"/>
        <charset val="134"/>
      </rPr>
      <t>最低照度</t>
    </r>
    <r>
      <rPr>
        <sz val="12"/>
        <color theme="1"/>
        <rFont val="Times New Roman"/>
        <charset val="134"/>
      </rPr>
      <t>: 0.01 Lux @</t>
    </r>
    <r>
      <rPr>
        <sz val="12"/>
        <color theme="1"/>
        <rFont val="宋体"/>
        <charset val="134"/>
      </rPr>
      <t>（</t>
    </r>
    <r>
      <rPr>
        <sz val="12"/>
        <color theme="1"/>
        <rFont val="Times New Roman"/>
        <charset val="134"/>
      </rPr>
      <t>F1.2</t>
    </r>
    <r>
      <rPr>
        <sz val="12"/>
        <color theme="1"/>
        <rFont val="宋体"/>
        <charset val="134"/>
      </rPr>
      <t>，</t>
    </r>
    <r>
      <rPr>
        <sz val="12"/>
        <color theme="1"/>
        <rFont val="Times New Roman"/>
        <charset val="134"/>
      </rPr>
      <t>AGC ON</t>
    </r>
    <r>
      <rPr>
        <sz val="12"/>
        <color theme="1"/>
        <rFont val="宋体"/>
        <charset val="134"/>
      </rPr>
      <t>）</t>
    </r>
    <r>
      <rPr>
        <sz val="12"/>
        <color theme="1"/>
        <rFont val="Times New Roman"/>
        <charset val="134"/>
      </rPr>
      <t xml:space="preserve">
</t>
    </r>
    <r>
      <rPr>
        <sz val="12"/>
        <color theme="1"/>
        <rFont val="宋体"/>
        <charset val="134"/>
      </rPr>
      <t>宽动态</t>
    </r>
    <r>
      <rPr>
        <sz val="12"/>
        <color theme="1"/>
        <rFont val="Times New Roman"/>
        <charset val="134"/>
      </rPr>
      <t xml:space="preserve">: 120db
</t>
    </r>
    <r>
      <rPr>
        <sz val="12"/>
        <color theme="1"/>
        <rFont val="宋体"/>
        <charset val="134"/>
      </rPr>
      <t>焦距</t>
    </r>
    <r>
      <rPr>
        <sz val="12"/>
        <color theme="1"/>
        <rFont val="Times New Roman"/>
        <charset val="134"/>
      </rPr>
      <t>&amp;</t>
    </r>
    <r>
      <rPr>
        <sz val="12"/>
        <color theme="1"/>
        <rFont val="宋体"/>
        <charset val="134"/>
      </rPr>
      <t>视场角</t>
    </r>
    <r>
      <rPr>
        <sz val="12"/>
        <color theme="1"/>
        <rFont val="Times New Roman"/>
        <charset val="134"/>
      </rPr>
      <t>: 1.16 mm @F2.25</t>
    </r>
    <r>
      <rPr>
        <sz val="12"/>
        <color theme="1"/>
        <rFont val="宋体"/>
        <charset val="134"/>
      </rPr>
      <t>，水平视场角：</t>
    </r>
    <r>
      <rPr>
        <sz val="12"/>
        <color theme="1"/>
        <rFont val="Times New Roman"/>
        <charset val="134"/>
      </rPr>
      <t>180°</t>
    </r>
    <r>
      <rPr>
        <sz val="12"/>
        <color theme="1"/>
        <rFont val="宋体"/>
        <charset val="134"/>
      </rPr>
      <t>，垂直视场角：</t>
    </r>
    <r>
      <rPr>
        <sz val="12"/>
        <color theme="1"/>
        <rFont val="Times New Roman"/>
        <charset val="134"/>
      </rPr>
      <t>180°</t>
    </r>
    <r>
      <rPr>
        <sz val="12"/>
        <color theme="1"/>
        <rFont val="宋体"/>
        <charset val="134"/>
      </rPr>
      <t>，对角视场角：</t>
    </r>
    <r>
      <rPr>
        <sz val="12"/>
        <color theme="1"/>
        <rFont val="Times New Roman"/>
        <charset val="134"/>
      </rPr>
      <t xml:space="preserve">180°
</t>
    </r>
    <r>
      <rPr>
        <sz val="12"/>
        <color theme="1"/>
        <rFont val="宋体"/>
        <charset val="134"/>
      </rPr>
      <t>补光灯类型</t>
    </r>
    <r>
      <rPr>
        <sz val="12"/>
        <color theme="1"/>
        <rFont val="Times New Roman"/>
        <charset val="134"/>
      </rPr>
      <t xml:space="preserve">: </t>
    </r>
    <r>
      <rPr>
        <sz val="12"/>
        <color theme="1"/>
        <rFont val="宋体"/>
        <charset val="134"/>
      </rPr>
      <t>红外</t>
    </r>
    <r>
      <rPr>
        <sz val="12"/>
        <color theme="1"/>
        <rFont val="Times New Roman"/>
        <charset val="134"/>
      </rPr>
      <t xml:space="preserve">
</t>
    </r>
    <r>
      <rPr>
        <sz val="12"/>
        <color theme="1"/>
        <rFont val="宋体"/>
        <charset val="134"/>
      </rPr>
      <t>红外距离</t>
    </r>
    <r>
      <rPr>
        <sz val="12"/>
        <color theme="1"/>
        <rFont val="Times New Roman"/>
        <charset val="134"/>
      </rPr>
      <t xml:space="preserve">: 15m
</t>
    </r>
    <r>
      <rPr>
        <sz val="12"/>
        <color theme="1"/>
        <rFont val="宋体"/>
        <charset val="134"/>
      </rPr>
      <t>最大图像尺寸</t>
    </r>
    <r>
      <rPr>
        <sz val="12"/>
        <color theme="1"/>
        <rFont val="Times New Roman"/>
        <charset val="134"/>
      </rPr>
      <t xml:space="preserve">: 1920 × 1920
</t>
    </r>
    <r>
      <rPr>
        <sz val="12"/>
        <color theme="1"/>
        <rFont val="宋体"/>
        <charset val="134"/>
      </rPr>
      <t>视频压缩标准</t>
    </r>
    <r>
      <rPr>
        <sz val="12"/>
        <color theme="1"/>
        <rFont val="Times New Roman"/>
        <charset val="134"/>
      </rPr>
      <t xml:space="preserve">: </t>
    </r>
    <r>
      <rPr>
        <sz val="12"/>
        <color theme="1"/>
        <rFont val="宋体"/>
        <charset val="134"/>
      </rPr>
      <t>主码流：</t>
    </r>
    <r>
      <rPr>
        <sz val="12"/>
        <color theme="1"/>
        <rFont val="Times New Roman"/>
        <charset val="134"/>
      </rPr>
      <t xml:space="preserve">H.265/H.264
</t>
    </r>
    <r>
      <rPr>
        <sz val="12"/>
        <color theme="1"/>
        <rFont val="宋体"/>
        <charset val="134"/>
      </rPr>
      <t>鱼眼</t>
    </r>
    <r>
      <rPr>
        <sz val="12"/>
        <color theme="1"/>
        <rFont val="Times New Roman"/>
        <charset val="134"/>
      </rPr>
      <t xml:space="preserve">:
</t>
    </r>
    <r>
      <rPr>
        <sz val="12"/>
        <color theme="1"/>
        <rFont val="宋体"/>
        <charset val="134"/>
      </rPr>
      <t>安装方式</t>
    </r>
    <r>
      <rPr>
        <sz val="12"/>
        <color theme="1"/>
        <rFont val="Times New Roman"/>
        <charset val="134"/>
      </rPr>
      <t xml:space="preserve">: </t>
    </r>
    <r>
      <rPr>
        <sz val="12"/>
        <color theme="1"/>
        <rFont val="宋体"/>
        <charset val="134"/>
      </rPr>
      <t>吸顶装</t>
    </r>
    <r>
      <rPr>
        <sz val="12"/>
        <color theme="1"/>
        <rFont val="Times New Roman"/>
        <charset val="134"/>
      </rPr>
      <t xml:space="preserve">
</t>
    </r>
    <r>
      <rPr>
        <sz val="12"/>
        <color theme="1"/>
        <rFont val="宋体"/>
        <charset val="134"/>
      </rPr>
      <t>显示模式</t>
    </r>
    <r>
      <rPr>
        <sz val="12"/>
        <color theme="1"/>
        <rFont val="Times New Roman"/>
        <charset val="134"/>
      </rPr>
      <t xml:space="preserve">: </t>
    </r>
    <r>
      <rPr>
        <sz val="12"/>
        <color theme="1"/>
        <rFont val="宋体"/>
        <charset val="134"/>
      </rPr>
      <t>支持</t>
    </r>
    <r>
      <rPr>
        <sz val="12"/>
        <color theme="1"/>
        <rFont val="Times New Roman"/>
        <charset val="134"/>
      </rPr>
      <t>11</t>
    </r>
    <r>
      <rPr>
        <sz val="12"/>
        <color theme="1"/>
        <rFont val="宋体"/>
        <charset val="134"/>
      </rPr>
      <t>种显示模式：鱼眼原图，</t>
    </r>
    <r>
      <rPr>
        <sz val="12"/>
        <color theme="1"/>
        <rFont val="Times New Roman"/>
        <charset val="134"/>
      </rPr>
      <t>180</t>
    </r>
    <r>
      <rPr>
        <sz val="12"/>
        <color theme="1"/>
        <rFont val="宋体"/>
        <charset val="134"/>
      </rPr>
      <t>全景，鱼眼</t>
    </r>
    <r>
      <rPr>
        <sz val="12"/>
        <color theme="1"/>
        <rFont val="Times New Roman"/>
        <charset val="134"/>
      </rPr>
      <t xml:space="preserve"> + 3PTZ</t>
    </r>
    <r>
      <rPr>
        <sz val="12"/>
        <color theme="1"/>
        <rFont val="宋体"/>
        <charset val="134"/>
      </rPr>
      <t>，鱼眼</t>
    </r>
    <r>
      <rPr>
        <sz val="12"/>
        <color theme="1"/>
        <rFont val="Times New Roman"/>
        <charset val="134"/>
      </rPr>
      <t xml:space="preserve"> + 8PTZ360</t>
    </r>
    <r>
      <rPr>
        <sz val="12"/>
        <color theme="1"/>
        <rFont val="宋体"/>
        <charset val="134"/>
      </rPr>
      <t>，全景，</t>
    </r>
    <r>
      <rPr>
        <sz val="12"/>
        <color theme="1"/>
        <rFont val="Times New Roman"/>
        <charset val="134"/>
      </rPr>
      <t>360</t>
    </r>
    <r>
      <rPr>
        <sz val="12"/>
        <color theme="1"/>
        <rFont val="宋体"/>
        <charset val="134"/>
      </rPr>
      <t>全景</t>
    </r>
    <r>
      <rPr>
        <sz val="12"/>
        <color theme="1"/>
        <rFont val="Times New Roman"/>
        <charset val="134"/>
      </rPr>
      <t xml:space="preserve"> + 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xml:space="preserve"> + 3PTZ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+ 6PTZ</t>
    </r>
    <r>
      <rPr>
        <sz val="12"/>
        <color theme="1"/>
        <rFont val="宋体"/>
        <charset val="134"/>
      </rPr>
      <t>，</t>
    </r>
    <r>
      <rPr>
        <sz val="12"/>
        <color theme="1"/>
        <rFont val="Times New Roman"/>
        <charset val="134"/>
      </rPr>
      <t>360</t>
    </r>
    <r>
      <rPr>
        <sz val="12"/>
        <color theme="1"/>
        <rFont val="宋体"/>
        <charset val="134"/>
      </rPr>
      <t>全景</t>
    </r>
    <r>
      <rPr>
        <sz val="12"/>
        <color theme="1"/>
        <rFont val="Times New Roman"/>
        <charset val="134"/>
      </rPr>
      <t xml:space="preserve"> + 8PTZ</t>
    </r>
    <r>
      <rPr>
        <sz val="12"/>
        <color theme="1"/>
        <rFont val="宋体"/>
        <charset val="134"/>
      </rPr>
      <t>，</t>
    </r>
    <r>
      <rPr>
        <sz val="12"/>
        <color theme="1"/>
        <rFont val="Times New Roman"/>
        <charset val="134"/>
      </rPr>
      <t>2PTZ</t>
    </r>
    <r>
      <rPr>
        <sz val="12"/>
        <color theme="1"/>
        <rFont val="宋体"/>
        <charset val="134"/>
      </rPr>
      <t>，</t>
    </r>
    <r>
      <rPr>
        <sz val="12"/>
        <color theme="1"/>
        <rFont val="Times New Roman"/>
        <charset val="134"/>
      </rPr>
      <t xml:space="preserve">4PTZ
</t>
    </r>
    <r>
      <rPr>
        <sz val="12"/>
        <color theme="1"/>
        <rFont val="宋体"/>
        <charset val="134"/>
      </rPr>
      <t>网络存储</t>
    </r>
    <r>
      <rPr>
        <sz val="12"/>
        <color theme="1"/>
        <rFont val="Times New Roman"/>
        <charset val="134"/>
      </rPr>
      <t>: NAS</t>
    </r>
    <r>
      <rPr>
        <sz val="12"/>
        <color theme="1"/>
        <rFont val="宋体"/>
        <charset val="134"/>
      </rPr>
      <t>（</t>
    </r>
    <r>
      <rPr>
        <sz val="12"/>
        <color theme="1"/>
        <rFont val="Times New Roman"/>
        <charset val="134"/>
      </rPr>
      <t>NFS</t>
    </r>
    <r>
      <rPr>
        <sz val="12"/>
        <color theme="1"/>
        <rFont val="宋体"/>
        <charset val="134"/>
      </rPr>
      <t>，</t>
    </r>
    <r>
      <rPr>
        <sz val="12"/>
        <color theme="1"/>
        <rFont val="Times New Roman"/>
        <charset val="134"/>
      </rPr>
      <t>SMB/CIFS</t>
    </r>
    <r>
      <rPr>
        <sz val="12"/>
        <color theme="1"/>
        <rFont val="宋体"/>
        <charset val="134"/>
      </rPr>
      <t>均支持）</t>
    </r>
    <r>
      <rPr>
        <sz val="12"/>
        <color theme="1"/>
        <rFont val="Times New Roman"/>
        <charset val="134"/>
      </rPr>
      <t xml:space="preserve">
</t>
    </r>
    <r>
      <rPr>
        <sz val="12"/>
        <color theme="1"/>
        <rFont val="宋体"/>
        <charset val="134"/>
      </rPr>
      <t>电流功耗</t>
    </r>
    <r>
      <rPr>
        <sz val="12"/>
        <color theme="1"/>
        <rFont val="Times New Roman"/>
        <charset val="134"/>
      </rPr>
      <t>: MAX</t>
    </r>
    <r>
      <rPr>
        <sz val="12"/>
        <color theme="1"/>
        <rFont val="宋体"/>
        <charset val="134"/>
      </rPr>
      <t>：</t>
    </r>
    <r>
      <rPr>
        <sz val="12"/>
        <color theme="1"/>
        <rFont val="Times New Roman"/>
        <charset val="134"/>
      </rPr>
      <t xml:space="preserve">7.5W
</t>
    </r>
    <r>
      <rPr>
        <sz val="12"/>
        <color theme="1"/>
        <rFont val="宋体"/>
        <charset val="134"/>
      </rPr>
      <t>产品尺寸</t>
    </r>
    <r>
      <rPr>
        <sz val="12"/>
        <color theme="1"/>
        <rFont val="Times New Roman"/>
        <charset val="134"/>
      </rPr>
      <t xml:space="preserve">: φ135.5×54.8mm
</t>
    </r>
    <r>
      <rPr>
        <sz val="12"/>
        <color theme="1"/>
        <rFont val="宋体"/>
        <charset val="134"/>
      </rPr>
      <t>包装尺寸</t>
    </r>
    <r>
      <rPr>
        <sz val="12"/>
        <color theme="1"/>
        <rFont val="Times New Roman"/>
        <charset val="134"/>
      </rPr>
      <t xml:space="preserve">: 260×230×135mm
</t>
    </r>
    <r>
      <rPr>
        <sz val="12"/>
        <color theme="1"/>
        <rFont val="宋体"/>
        <charset val="134"/>
      </rPr>
      <t>设备重量</t>
    </r>
    <r>
      <rPr>
        <sz val="12"/>
        <color theme="1"/>
        <rFont val="Times New Roman"/>
        <charset val="134"/>
      </rPr>
      <t xml:space="preserve">: 570
</t>
    </r>
    <r>
      <rPr>
        <sz val="12"/>
        <color theme="1"/>
        <rFont val="宋体"/>
        <charset val="134"/>
      </rPr>
      <t>带包装重量</t>
    </r>
    <r>
      <rPr>
        <sz val="12"/>
        <color theme="1"/>
        <rFont val="Times New Roman"/>
        <charset val="134"/>
      </rPr>
      <t xml:space="preserve">: 1076g
</t>
    </r>
    <r>
      <rPr>
        <sz val="12"/>
        <color theme="1"/>
        <rFont val="宋体"/>
        <charset val="134"/>
      </rPr>
      <t>启动和工作温湿度</t>
    </r>
    <r>
      <rPr>
        <sz val="12"/>
        <color theme="1"/>
        <rFont val="Times New Roman"/>
        <charset val="134"/>
      </rPr>
      <t>: -30 ℃~60 ℃</t>
    </r>
    <r>
      <rPr>
        <sz val="12"/>
        <color theme="1"/>
        <rFont val="宋体"/>
        <charset val="134"/>
      </rPr>
      <t>，湿度小于</t>
    </r>
    <r>
      <rPr>
        <sz val="12"/>
        <color theme="1"/>
        <rFont val="Times New Roman"/>
        <charset val="134"/>
      </rPr>
      <t>90%</t>
    </r>
    <r>
      <rPr>
        <sz val="12"/>
        <color theme="1"/>
        <rFont val="宋体"/>
        <charset val="134"/>
      </rPr>
      <t>（无凝结）</t>
    </r>
    <r>
      <rPr>
        <sz val="12"/>
        <color theme="1"/>
        <rFont val="Times New Roman"/>
        <charset val="134"/>
      </rPr>
      <t xml:space="preserve"> 
</t>
    </r>
    <r>
      <rPr>
        <sz val="12"/>
        <color theme="1"/>
        <rFont val="宋体"/>
        <charset val="134"/>
      </rPr>
      <t>供电方式</t>
    </r>
    <r>
      <rPr>
        <sz val="12"/>
        <color theme="1"/>
        <rFont val="Times New Roman"/>
        <charset val="134"/>
      </rPr>
      <t>: DC</t>
    </r>
    <r>
      <rPr>
        <sz val="12"/>
        <color theme="1"/>
        <rFont val="宋体"/>
        <charset val="134"/>
      </rPr>
      <t>：</t>
    </r>
    <r>
      <rPr>
        <sz val="12"/>
        <color theme="1"/>
        <rFont val="Times New Roman"/>
        <charset val="134"/>
      </rPr>
      <t>12 V ± 20% ; PoE</t>
    </r>
    <r>
      <rPr>
        <sz val="12"/>
        <color theme="1"/>
        <rFont val="宋体"/>
        <charset val="134"/>
      </rPr>
      <t>：</t>
    </r>
    <r>
      <rPr>
        <sz val="12"/>
        <color theme="1"/>
        <rFont val="Times New Roman"/>
        <charset val="134"/>
      </rPr>
      <t xml:space="preserve">802.3af
</t>
    </r>
    <r>
      <rPr>
        <sz val="12"/>
        <color theme="1"/>
        <rFont val="宋体"/>
        <charset val="134"/>
      </rPr>
      <t>电源接口类型</t>
    </r>
    <r>
      <rPr>
        <sz val="12"/>
        <color theme="1"/>
        <rFont val="Times New Roman"/>
        <charset val="134"/>
      </rPr>
      <t xml:space="preserve">: </t>
    </r>
    <r>
      <rPr>
        <sz val="12"/>
        <color theme="1"/>
        <rFont val="宋体"/>
        <charset val="134"/>
      </rPr>
      <t>两线</t>
    </r>
  </si>
  <si>
    <r>
      <rPr>
        <sz val="12"/>
        <color theme="1"/>
        <rFont val="Times New Roman"/>
        <charset val="134"/>
      </rPr>
      <t>PTZ</t>
    </r>
    <r>
      <rPr>
        <sz val="12"/>
        <color theme="1"/>
        <rFont val="宋体"/>
        <charset val="134"/>
      </rPr>
      <t>小球</t>
    </r>
  </si>
  <si>
    <r>
      <rPr>
        <sz val="12"/>
        <color theme="1"/>
        <rFont val="Times New Roman"/>
        <charset val="134"/>
      </rPr>
      <t>2.5</t>
    </r>
    <r>
      <rPr>
        <sz val="12"/>
        <color theme="1"/>
        <rFont val="宋体"/>
        <charset val="134"/>
      </rPr>
      <t>寸</t>
    </r>
    <r>
      <rPr>
        <sz val="12"/>
        <color theme="1"/>
        <rFont val="Times New Roman"/>
        <charset val="134"/>
      </rPr>
      <t>400</t>
    </r>
    <r>
      <rPr>
        <sz val="12"/>
        <color theme="1"/>
        <rFont val="宋体"/>
        <charset val="134"/>
      </rPr>
      <t>万</t>
    </r>
    <r>
      <rPr>
        <sz val="12"/>
        <color theme="1"/>
        <rFont val="Times New Roman"/>
        <charset val="134"/>
      </rPr>
      <t xml:space="preserve"> 4</t>
    </r>
    <r>
      <rPr>
        <sz val="12"/>
        <color theme="1"/>
        <rFont val="宋体"/>
        <charset val="134"/>
      </rPr>
      <t>倍变焦白光</t>
    </r>
    <r>
      <rPr>
        <sz val="12"/>
        <color theme="1"/>
        <rFont val="Times New Roman"/>
        <charset val="134"/>
      </rPr>
      <t>PTZ</t>
    </r>
    <r>
      <rPr>
        <sz val="12"/>
        <color theme="1"/>
        <rFont val="宋体"/>
        <charset val="134"/>
      </rPr>
      <t>网络球机；</t>
    </r>
    <r>
      <rPr>
        <sz val="12"/>
        <color theme="1"/>
        <rFont val="Times New Roman"/>
        <charset val="134"/>
      </rPr>
      <t xml:space="preserve">;
</t>
    </r>
    <r>
      <rPr>
        <sz val="12"/>
        <color theme="1"/>
        <rFont val="宋体"/>
        <charset val="134"/>
      </rPr>
      <t>采用大功率玻璃加热自动温控除雾方案，应用于冷库、养殖业等高湿环境；</t>
    </r>
    <r>
      <rPr>
        <sz val="12"/>
        <color theme="1"/>
        <rFont val="Times New Roman"/>
        <charset val="134"/>
      </rPr>
      <t xml:space="preserve">;
</t>
    </r>
    <r>
      <rPr>
        <sz val="12"/>
        <color theme="1"/>
        <rFont val="宋体"/>
        <charset val="134"/>
      </rPr>
      <t>支持最大</t>
    </r>
    <r>
      <rPr>
        <sz val="12"/>
        <color theme="1"/>
        <rFont val="Times New Roman"/>
        <charset val="134"/>
      </rPr>
      <t>2560×1440@30fps</t>
    </r>
    <r>
      <rPr>
        <sz val="12"/>
        <color theme="1"/>
        <rFont val="宋体"/>
        <charset val="134"/>
      </rPr>
      <t>高清画面输出；</t>
    </r>
    <r>
      <rPr>
        <sz val="12"/>
        <color theme="1"/>
        <rFont val="Times New Roman"/>
        <charset val="134"/>
      </rPr>
      <t xml:space="preserve">;
 </t>
    </r>
    <r>
      <rPr>
        <sz val="12"/>
        <color theme="1"/>
        <rFont val="宋体"/>
        <charset val="134"/>
      </rPr>
      <t>支持</t>
    </r>
    <r>
      <rPr>
        <sz val="12"/>
        <color theme="1"/>
        <rFont val="Times New Roman"/>
        <charset val="134"/>
      </rPr>
      <t>4</t>
    </r>
    <r>
      <rPr>
        <sz val="12"/>
        <color theme="1"/>
        <rFont val="宋体"/>
        <charset val="134"/>
      </rPr>
      <t>倍光学变倍；</t>
    </r>
    <r>
      <rPr>
        <sz val="12"/>
        <color theme="1"/>
        <rFont val="Times New Roman"/>
        <charset val="134"/>
      </rPr>
      <t xml:space="preserve">;
</t>
    </r>
    <r>
      <rPr>
        <sz val="12"/>
        <color theme="1"/>
        <rFont val="宋体"/>
        <charset val="134"/>
      </rPr>
      <t>采用白光补光，照射距离最远可达</t>
    </r>
    <r>
      <rPr>
        <sz val="12"/>
        <color theme="1"/>
        <rFont val="Times New Roman"/>
        <charset val="134"/>
      </rPr>
      <t>30m</t>
    </r>
    <r>
      <rPr>
        <sz val="12"/>
        <color theme="1"/>
        <rFont val="宋体"/>
        <charset val="134"/>
      </rPr>
      <t>；</t>
    </r>
    <r>
      <rPr>
        <sz val="12"/>
        <color theme="1"/>
        <rFont val="Times New Roman"/>
        <charset val="134"/>
      </rPr>
      <t xml:space="preserve">;
</t>
    </r>
    <r>
      <rPr>
        <sz val="12"/>
        <color theme="1"/>
        <rFont val="宋体"/>
        <charset val="134"/>
      </rPr>
      <t>内置麦克风及扬声器，支持双向语音对讲，同时支持</t>
    </r>
    <r>
      <rPr>
        <sz val="12"/>
        <color theme="1"/>
        <rFont val="Times New Roman"/>
        <charset val="134"/>
      </rPr>
      <t>1</t>
    </r>
    <r>
      <rPr>
        <sz val="12"/>
        <color theme="1"/>
        <rFont val="宋体"/>
        <charset val="134"/>
      </rPr>
      <t>路音频输入和</t>
    </r>
    <r>
      <rPr>
        <sz val="12"/>
        <color theme="1"/>
        <rFont val="Times New Roman"/>
        <charset val="134"/>
      </rPr>
      <t>1</t>
    </r>
    <r>
      <rPr>
        <sz val="12"/>
        <color theme="1"/>
        <rFont val="宋体"/>
        <charset val="134"/>
      </rPr>
      <t>路音频输出；</t>
    </r>
    <r>
      <rPr>
        <sz val="12"/>
        <color theme="1"/>
        <rFont val="Times New Roman"/>
        <charset val="134"/>
      </rPr>
      <t xml:space="preserve">;
</t>
    </r>
    <r>
      <rPr>
        <sz val="12"/>
        <color theme="1"/>
        <rFont val="宋体"/>
        <charset val="134"/>
      </rPr>
      <t>默认支持吸顶安装方式；</t>
    </r>
    <r>
      <rPr>
        <sz val="12"/>
        <color theme="1"/>
        <rFont val="Times New Roman"/>
        <charset val="134"/>
      </rPr>
      <t xml:space="preserve">;
</t>
    </r>
    <r>
      <rPr>
        <sz val="12"/>
        <color theme="1"/>
        <rFont val="宋体"/>
        <charset val="134"/>
      </rPr>
      <t>支持</t>
    </r>
    <r>
      <rPr>
        <sz val="12"/>
        <color theme="1"/>
        <rFont val="Times New Roman"/>
        <charset val="134"/>
      </rPr>
      <t>350°</t>
    </r>
    <r>
      <rPr>
        <sz val="12"/>
        <color theme="1"/>
        <rFont val="宋体"/>
        <charset val="134"/>
      </rPr>
      <t>水平旋转，垂直方向</t>
    </r>
    <r>
      <rPr>
        <sz val="12"/>
        <color theme="1"/>
        <rFont val="Times New Roman"/>
        <charset val="134"/>
      </rPr>
      <t>-5°-90°</t>
    </r>
    <r>
      <rPr>
        <sz val="12"/>
        <color theme="1"/>
        <rFont val="宋体"/>
        <charset val="134"/>
      </rPr>
      <t>；</t>
    </r>
    <r>
      <rPr>
        <sz val="12"/>
        <color theme="1"/>
        <rFont val="Times New Roman"/>
        <charset val="134"/>
      </rPr>
      <t xml:space="preserve">;
</t>
    </r>
    <r>
      <rPr>
        <sz val="12"/>
        <color theme="1"/>
        <rFont val="宋体"/>
        <charset val="134"/>
      </rPr>
      <t>支持移动侦测，区域入侵，越界侦测等智能侦测功能；</t>
    </r>
    <r>
      <rPr>
        <sz val="12"/>
        <color theme="1"/>
        <rFont val="Times New Roman"/>
        <charset val="134"/>
      </rPr>
      <t xml:space="preserve">;
</t>
    </r>
    <r>
      <rPr>
        <sz val="12"/>
        <color theme="1"/>
        <rFont val="宋体"/>
        <charset val="134"/>
      </rPr>
      <t>支持</t>
    </r>
    <r>
      <rPr>
        <sz val="12"/>
        <color theme="1"/>
        <rFont val="Times New Roman"/>
        <charset val="134"/>
      </rPr>
      <t>3D</t>
    </r>
    <r>
      <rPr>
        <sz val="12"/>
        <color theme="1"/>
        <rFont val="宋体"/>
        <charset val="134"/>
      </rPr>
      <t>定位、一键巡航功能，巡航支持设置</t>
    </r>
    <r>
      <rPr>
        <sz val="12"/>
        <color theme="1"/>
        <rFont val="Times New Roman"/>
        <charset val="134"/>
      </rPr>
      <t>300</t>
    </r>
    <r>
      <rPr>
        <sz val="12"/>
        <color theme="1"/>
        <rFont val="宋体"/>
        <charset val="134"/>
      </rPr>
      <t>个预置位；</t>
    </r>
    <r>
      <rPr>
        <sz val="12"/>
        <color theme="1"/>
        <rFont val="Times New Roman"/>
        <charset val="134"/>
      </rPr>
      <t xml:space="preserve">;
</t>
    </r>
    <r>
      <rPr>
        <sz val="12"/>
        <color theme="1"/>
        <rFont val="宋体"/>
        <charset val="134"/>
      </rPr>
      <t>支持</t>
    </r>
    <r>
      <rPr>
        <sz val="12"/>
        <color theme="1"/>
        <rFont val="Times New Roman"/>
        <charset val="134"/>
      </rPr>
      <t>RS-485</t>
    </r>
    <r>
      <rPr>
        <sz val="12"/>
        <color theme="1"/>
        <rFont val="宋体"/>
        <charset val="134"/>
      </rPr>
      <t>接口，</t>
    </r>
    <r>
      <rPr>
        <sz val="12"/>
        <color theme="1"/>
        <rFont val="Times New Roman"/>
        <charset val="134"/>
      </rPr>
      <t>RS-485</t>
    </r>
    <r>
      <rPr>
        <sz val="12"/>
        <color theme="1"/>
        <rFont val="宋体"/>
        <charset val="134"/>
      </rPr>
      <t>支持接入温湿度显示屏，支持相机</t>
    </r>
    <r>
      <rPr>
        <sz val="12"/>
        <color theme="1"/>
        <rFont val="Times New Roman"/>
        <charset val="134"/>
      </rPr>
      <t>OSD</t>
    </r>
    <r>
      <rPr>
        <sz val="12"/>
        <color theme="1"/>
        <rFont val="宋体"/>
        <charset val="134"/>
      </rPr>
      <t>叠加显示温湿度信息；</t>
    </r>
    <r>
      <rPr>
        <sz val="12"/>
        <color theme="1"/>
        <rFont val="Times New Roman"/>
        <charset val="134"/>
      </rPr>
      <t xml:space="preserve">;
</t>
    </r>
    <r>
      <rPr>
        <sz val="12"/>
        <color theme="1"/>
        <rFont val="宋体"/>
        <charset val="134"/>
      </rPr>
      <t>支持最大</t>
    </r>
    <r>
      <rPr>
        <sz val="12"/>
        <color theme="1"/>
        <rFont val="Times New Roman"/>
        <charset val="134"/>
      </rPr>
      <t>256GB MicroSD/MicroSDHC/MicroSDXC</t>
    </r>
    <r>
      <rPr>
        <sz val="12"/>
        <color theme="1"/>
        <rFont val="宋体"/>
        <charset val="134"/>
      </rPr>
      <t>卡存储；</t>
    </r>
    <r>
      <rPr>
        <sz val="12"/>
        <color theme="1"/>
        <rFont val="Times New Roman"/>
        <charset val="134"/>
      </rPr>
      <t>;
IP66</t>
    </r>
    <r>
      <rPr>
        <sz val="12"/>
        <color theme="1"/>
        <rFont val="宋体"/>
        <charset val="134"/>
      </rPr>
      <t>防水防尘设计，抗干扰能力强，适用于严酷的电磁环境；</t>
    </r>
    <r>
      <rPr>
        <sz val="12"/>
        <color theme="1"/>
        <rFont val="Times New Roman"/>
        <charset val="134"/>
      </rPr>
      <t xml:space="preserve">;
</t>
    </r>
    <r>
      <rPr>
        <sz val="12"/>
        <color theme="1"/>
        <rFont val="宋体"/>
        <charset val="134"/>
      </rPr>
      <t>传感器类型：</t>
    </r>
    <r>
      <rPr>
        <sz val="12"/>
        <color theme="1"/>
        <rFont val="Times New Roman"/>
        <charset val="134"/>
      </rPr>
      <t>1/2.8</t>
    </r>
    <r>
      <rPr>
        <sz val="12"/>
        <color theme="1"/>
        <rFont val="宋体"/>
        <charset val="134"/>
      </rPr>
      <t>＂</t>
    </r>
    <r>
      <rPr>
        <sz val="12"/>
        <color theme="1"/>
        <rFont val="Times New Roman"/>
        <charset val="134"/>
      </rPr>
      <t xml:space="preserve"> progressive scan CMOS
 </t>
    </r>
    <r>
      <rPr>
        <sz val="12"/>
        <color theme="1"/>
        <rFont val="宋体"/>
        <charset val="134"/>
      </rPr>
      <t>最低照度：彩色：</t>
    </r>
    <r>
      <rPr>
        <sz val="12"/>
        <color theme="1"/>
        <rFont val="Times New Roman"/>
        <charset val="134"/>
      </rPr>
      <t>0.005 Lux @</t>
    </r>
    <r>
      <rPr>
        <sz val="12"/>
        <color theme="1"/>
        <rFont val="宋体"/>
        <charset val="134"/>
      </rPr>
      <t>（</t>
    </r>
    <r>
      <rPr>
        <sz val="12"/>
        <color theme="1"/>
        <rFont val="Times New Roman"/>
        <charset val="134"/>
      </rPr>
      <t>F1.5</t>
    </r>
    <r>
      <rPr>
        <sz val="12"/>
        <color theme="1"/>
        <rFont val="宋体"/>
        <charset val="134"/>
      </rPr>
      <t>，</t>
    </r>
    <r>
      <rPr>
        <sz val="12"/>
        <color theme="1"/>
        <rFont val="Times New Roman"/>
        <charset val="134"/>
      </rPr>
      <t>AGC ON</t>
    </r>
    <r>
      <rPr>
        <sz val="12"/>
        <color theme="1"/>
        <rFont val="宋体"/>
        <charset val="134"/>
      </rPr>
      <t>）；黑白：</t>
    </r>
    <r>
      <rPr>
        <sz val="12"/>
        <color theme="1"/>
        <rFont val="Times New Roman"/>
        <charset val="134"/>
      </rPr>
      <t>0.001 Lux @</t>
    </r>
    <r>
      <rPr>
        <sz val="12"/>
        <color theme="1"/>
        <rFont val="宋体"/>
        <charset val="134"/>
      </rPr>
      <t>（</t>
    </r>
    <r>
      <rPr>
        <sz val="12"/>
        <color theme="1"/>
        <rFont val="Times New Roman"/>
        <charset val="134"/>
      </rPr>
      <t>F1.5</t>
    </r>
    <r>
      <rPr>
        <sz val="12"/>
        <color theme="1"/>
        <rFont val="宋体"/>
        <charset val="134"/>
      </rPr>
      <t>，</t>
    </r>
    <r>
      <rPr>
        <sz val="12"/>
        <color theme="1"/>
        <rFont val="Times New Roman"/>
        <charset val="134"/>
      </rPr>
      <t>AGC ON</t>
    </r>
    <r>
      <rPr>
        <sz val="12"/>
        <color theme="1"/>
        <rFont val="宋体"/>
        <charset val="134"/>
      </rPr>
      <t>）；</t>
    </r>
    <r>
      <rPr>
        <sz val="12"/>
        <color theme="1"/>
        <rFont val="Times New Roman"/>
        <charset val="134"/>
      </rPr>
      <t xml:space="preserve">0 Lux with IR         
 </t>
    </r>
    <r>
      <rPr>
        <sz val="12"/>
        <color theme="1"/>
        <rFont val="宋体"/>
        <charset val="134"/>
      </rPr>
      <t>变倍：</t>
    </r>
    <r>
      <rPr>
        <sz val="12"/>
        <color theme="1"/>
        <rFont val="Times New Roman"/>
        <charset val="134"/>
      </rPr>
      <t>4</t>
    </r>
    <r>
      <rPr>
        <sz val="12"/>
        <color theme="1"/>
        <rFont val="宋体"/>
        <charset val="134"/>
      </rPr>
      <t>倍光学变倍</t>
    </r>
    <r>
      <rPr>
        <sz val="12"/>
        <color theme="1"/>
        <rFont val="Times New Roman"/>
        <charset val="134"/>
      </rPr>
      <t xml:space="preserve"> 
</t>
    </r>
    <r>
      <rPr>
        <sz val="12"/>
        <color theme="1"/>
        <rFont val="宋体"/>
        <charset val="134"/>
      </rPr>
      <t>焦距：</t>
    </r>
    <r>
      <rPr>
        <sz val="12"/>
        <color theme="1"/>
        <rFont val="Times New Roman"/>
        <charset val="134"/>
      </rPr>
      <t xml:space="preserve">2.8~12 mm
 </t>
    </r>
    <r>
      <rPr>
        <sz val="12"/>
        <color theme="1"/>
        <rFont val="宋体"/>
        <charset val="134"/>
      </rPr>
      <t>视场角：</t>
    </r>
    <r>
      <rPr>
        <sz val="12"/>
        <color theme="1"/>
        <rFont val="Times New Roman"/>
        <charset val="134"/>
      </rPr>
      <t>101-39.8</t>
    </r>
    <r>
      <rPr>
        <sz val="12"/>
        <color theme="1"/>
        <rFont val="宋体"/>
        <charset val="134"/>
      </rPr>
      <t>度（广角</t>
    </r>
    <r>
      <rPr>
        <sz val="12"/>
        <color theme="1"/>
        <rFont val="Times New Roman"/>
        <charset val="134"/>
      </rPr>
      <t>~</t>
    </r>
    <r>
      <rPr>
        <sz val="12"/>
        <color theme="1"/>
        <rFont val="宋体"/>
        <charset val="134"/>
      </rPr>
      <t>望远）</t>
    </r>
    <r>
      <rPr>
        <sz val="12"/>
        <color theme="1"/>
        <rFont val="Times New Roman"/>
        <charset val="134"/>
      </rPr>
      <t xml:space="preserve"> 
</t>
    </r>
    <r>
      <rPr>
        <sz val="12"/>
        <color theme="1"/>
        <rFont val="宋体"/>
        <charset val="134"/>
      </rPr>
      <t>补光灯类型：白光补光</t>
    </r>
    <r>
      <rPr>
        <sz val="12"/>
        <color theme="1"/>
        <rFont val="Times New Roman"/>
        <charset val="134"/>
      </rPr>
      <t xml:space="preserve">
 </t>
    </r>
    <r>
      <rPr>
        <sz val="12"/>
        <color theme="1"/>
        <rFont val="宋体"/>
        <charset val="134"/>
      </rPr>
      <t>补光灯距离：</t>
    </r>
    <r>
      <rPr>
        <sz val="12"/>
        <color theme="1"/>
        <rFont val="Times New Roman"/>
        <charset val="134"/>
      </rPr>
      <t xml:space="preserve">30 m
 </t>
    </r>
    <r>
      <rPr>
        <sz val="12"/>
        <color theme="1"/>
        <rFont val="宋体"/>
        <charset val="134"/>
      </rPr>
      <t>防补光过曝：支持</t>
    </r>
    <r>
      <rPr>
        <sz val="12"/>
        <color theme="1"/>
        <rFont val="Times New Roman"/>
        <charset val="134"/>
      </rPr>
      <t xml:space="preserve"> 
</t>
    </r>
    <r>
      <rPr>
        <sz val="12"/>
        <color theme="1"/>
        <rFont val="宋体"/>
        <charset val="134"/>
      </rPr>
      <t>水平范围：</t>
    </r>
    <r>
      <rPr>
        <sz val="12"/>
        <color theme="1"/>
        <rFont val="Times New Roman"/>
        <charset val="134"/>
      </rPr>
      <t xml:space="preserve">0°~350°
 </t>
    </r>
    <r>
      <rPr>
        <sz val="12"/>
        <color theme="1"/>
        <rFont val="宋体"/>
        <charset val="134"/>
      </rPr>
      <t>垂直范围：</t>
    </r>
    <r>
      <rPr>
        <sz val="12"/>
        <color theme="1"/>
        <rFont val="Times New Roman"/>
        <charset val="134"/>
      </rPr>
      <t xml:space="preserve">-5°~90° 
 </t>
    </r>
    <r>
      <rPr>
        <sz val="12"/>
        <color theme="1"/>
        <rFont val="宋体"/>
        <charset val="134"/>
      </rPr>
      <t>水平速度：</t>
    </r>
    <r>
      <rPr>
        <sz val="12"/>
        <color theme="1"/>
        <rFont val="Times New Roman"/>
        <charset val="134"/>
      </rPr>
      <t>0.1°~45°/s</t>
    </r>
    <r>
      <rPr>
        <sz val="12"/>
        <color theme="1"/>
        <rFont val="宋体"/>
        <charset val="134"/>
      </rPr>
      <t>，速度可设；水平预置点速度：</t>
    </r>
    <r>
      <rPr>
        <sz val="12"/>
        <color theme="1"/>
        <rFont val="Times New Roman"/>
        <charset val="134"/>
      </rPr>
      <t xml:space="preserve">20°/s
 </t>
    </r>
    <r>
      <rPr>
        <sz val="12"/>
        <color theme="1"/>
        <rFont val="宋体"/>
        <charset val="134"/>
      </rPr>
      <t>垂直速度：</t>
    </r>
    <r>
      <rPr>
        <sz val="12"/>
        <color theme="1"/>
        <rFont val="Times New Roman"/>
        <charset val="134"/>
      </rPr>
      <t>0.1°~40°/s</t>
    </r>
    <r>
      <rPr>
        <sz val="12"/>
        <color theme="1"/>
        <rFont val="宋体"/>
        <charset val="134"/>
      </rPr>
      <t>，速度可设；垂直预置点速度：</t>
    </r>
    <r>
      <rPr>
        <sz val="12"/>
        <color theme="1"/>
        <rFont val="Times New Roman"/>
        <charset val="134"/>
      </rPr>
      <t xml:space="preserve">15°/s  
</t>
    </r>
    <r>
      <rPr>
        <sz val="12"/>
        <color theme="1"/>
        <rFont val="宋体"/>
        <charset val="134"/>
      </rPr>
      <t>主码流帧率分辨率：</t>
    </r>
    <r>
      <rPr>
        <sz val="12"/>
        <color theme="1"/>
        <rFont val="Times New Roman"/>
        <charset val="134"/>
      </rPr>
      <t>50 Hz</t>
    </r>
    <r>
      <rPr>
        <sz val="12"/>
        <color theme="1"/>
        <rFont val="宋体"/>
        <charset val="134"/>
      </rPr>
      <t>：</t>
    </r>
    <r>
      <rPr>
        <sz val="12"/>
        <color theme="1"/>
        <rFont val="Times New Roman"/>
        <charset val="134"/>
      </rPr>
      <t>25 fps</t>
    </r>
    <r>
      <rPr>
        <sz val="12"/>
        <color theme="1"/>
        <rFont val="宋体"/>
        <charset val="134"/>
      </rPr>
      <t>（</t>
    </r>
    <r>
      <rPr>
        <sz val="12"/>
        <color theme="1"/>
        <rFont val="Times New Roman"/>
        <charset val="134"/>
      </rPr>
      <t>2560 × 1440</t>
    </r>
    <r>
      <rPr>
        <sz val="12"/>
        <color theme="1"/>
        <rFont val="宋体"/>
        <charset val="134"/>
      </rPr>
      <t>，</t>
    </r>
    <r>
      <rPr>
        <sz val="12"/>
        <color theme="1"/>
        <rFont val="Times New Roman"/>
        <charset val="134"/>
      </rPr>
      <t>1920 × 1080</t>
    </r>
    <r>
      <rPr>
        <sz val="12"/>
        <color theme="1"/>
        <rFont val="宋体"/>
        <charset val="134"/>
      </rPr>
      <t>，</t>
    </r>
    <r>
      <rPr>
        <sz val="12"/>
        <color theme="1"/>
        <rFont val="Times New Roman"/>
        <charset val="134"/>
      </rPr>
      <t>1280 × 960</t>
    </r>
    <r>
      <rPr>
        <sz val="12"/>
        <color theme="1"/>
        <rFont val="宋体"/>
        <charset val="134"/>
      </rPr>
      <t>，</t>
    </r>
    <r>
      <rPr>
        <sz val="12"/>
        <color theme="1"/>
        <rFont val="Times New Roman"/>
        <charset val="134"/>
      </rPr>
      <t>1280 × 720</t>
    </r>
    <r>
      <rPr>
        <sz val="12"/>
        <color theme="1"/>
        <rFont val="宋体"/>
        <charset val="134"/>
      </rPr>
      <t>）</t>
    </r>
    <r>
      <rPr>
        <sz val="12"/>
        <color theme="1"/>
        <rFont val="Times New Roman"/>
        <charset val="134"/>
      </rPr>
      <t xml:space="preserve">
60 Hz</t>
    </r>
    <r>
      <rPr>
        <sz val="12"/>
        <color theme="1"/>
        <rFont val="宋体"/>
        <charset val="134"/>
      </rPr>
      <t>：</t>
    </r>
    <r>
      <rPr>
        <sz val="12"/>
        <color theme="1"/>
        <rFont val="Times New Roman"/>
        <charset val="134"/>
      </rPr>
      <t>30 fps</t>
    </r>
    <r>
      <rPr>
        <sz val="12"/>
        <color theme="1"/>
        <rFont val="宋体"/>
        <charset val="134"/>
      </rPr>
      <t>（</t>
    </r>
    <r>
      <rPr>
        <sz val="12"/>
        <color theme="1"/>
        <rFont val="Times New Roman"/>
        <charset val="134"/>
      </rPr>
      <t>2560 × 1440</t>
    </r>
    <r>
      <rPr>
        <sz val="12"/>
        <color theme="1"/>
        <rFont val="宋体"/>
        <charset val="134"/>
      </rPr>
      <t>，</t>
    </r>
    <r>
      <rPr>
        <sz val="12"/>
        <color theme="1"/>
        <rFont val="Times New Roman"/>
        <charset val="134"/>
      </rPr>
      <t>1920 × 1080</t>
    </r>
    <r>
      <rPr>
        <sz val="12"/>
        <color theme="1"/>
        <rFont val="宋体"/>
        <charset val="134"/>
      </rPr>
      <t>，</t>
    </r>
    <r>
      <rPr>
        <sz val="12"/>
        <color theme="1"/>
        <rFont val="Times New Roman"/>
        <charset val="134"/>
      </rPr>
      <t>1280 × 960</t>
    </r>
    <r>
      <rPr>
        <sz val="12"/>
        <color theme="1"/>
        <rFont val="宋体"/>
        <charset val="134"/>
      </rPr>
      <t>，</t>
    </r>
    <r>
      <rPr>
        <sz val="12"/>
        <color theme="1"/>
        <rFont val="Times New Roman"/>
        <charset val="134"/>
      </rPr>
      <t>1280 × 720</t>
    </r>
    <r>
      <rPr>
        <sz val="12"/>
        <color theme="1"/>
        <rFont val="宋体"/>
        <charset val="134"/>
      </rPr>
      <t>）</t>
    </r>
    <r>
      <rPr>
        <sz val="12"/>
        <color theme="1"/>
        <rFont val="Times New Roman"/>
        <charset val="134"/>
      </rPr>
      <t xml:space="preserve"> 
 </t>
    </r>
    <r>
      <rPr>
        <sz val="12"/>
        <color theme="1"/>
        <rFont val="宋体"/>
        <charset val="134"/>
      </rPr>
      <t>视频压缩标准：</t>
    </r>
    <r>
      <rPr>
        <sz val="12"/>
        <color theme="1"/>
        <rFont val="Times New Roman"/>
        <charset val="134"/>
      </rPr>
      <t xml:space="preserve">H.265/H.264/MJPEG 
</t>
    </r>
    <r>
      <rPr>
        <sz val="12"/>
        <color theme="1"/>
        <rFont val="宋体"/>
        <charset val="134"/>
      </rPr>
      <t>宽动态：支持数字宽动态</t>
    </r>
    <r>
      <rPr>
        <sz val="12"/>
        <color theme="1"/>
        <rFont val="Times New Roman"/>
        <charset val="134"/>
      </rPr>
      <t xml:space="preserve"> 
</t>
    </r>
    <r>
      <rPr>
        <sz val="12"/>
        <color theme="1"/>
        <rFont val="宋体"/>
        <charset val="134"/>
      </rPr>
      <t>网络接口：</t>
    </r>
    <r>
      <rPr>
        <sz val="12"/>
        <color theme="1"/>
        <rFont val="Times New Roman"/>
        <charset val="134"/>
      </rPr>
      <t>RJ45</t>
    </r>
    <r>
      <rPr>
        <sz val="12"/>
        <color theme="1"/>
        <rFont val="宋体"/>
        <charset val="134"/>
      </rPr>
      <t>网口，自适应</t>
    </r>
    <r>
      <rPr>
        <sz val="12"/>
        <color theme="1"/>
        <rFont val="Times New Roman"/>
        <charset val="134"/>
      </rPr>
      <t>10 M/100 M</t>
    </r>
    <r>
      <rPr>
        <sz val="12"/>
        <color theme="1"/>
        <rFont val="宋体"/>
        <charset val="134"/>
      </rPr>
      <t>网络数据</t>
    </r>
    <r>
      <rPr>
        <sz val="12"/>
        <color theme="1"/>
        <rFont val="Times New Roman"/>
        <charset val="134"/>
      </rPr>
      <t xml:space="preserve">
 SD</t>
    </r>
    <r>
      <rPr>
        <sz val="12"/>
        <color theme="1"/>
        <rFont val="宋体"/>
        <charset val="134"/>
      </rPr>
      <t>卡扩展：支持</t>
    </r>
    <r>
      <rPr>
        <sz val="12"/>
        <color theme="1"/>
        <rFont val="Times New Roman"/>
        <charset val="134"/>
      </rPr>
      <t>MicroSD/MicroSDHC/MicroSDXC</t>
    </r>
    <r>
      <rPr>
        <sz val="12"/>
        <color theme="1"/>
        <rFont val="宋体"/>
        <charset val="134"/>
      </rPr>
      <t>卡，最大支持</t>
    </r>
    <r>
      <rPr>
        <sz val="12"/>
        <color theme="1"/>
        <rFont val="Times New Roman"/>
        <charset val="134"/>
      </rPr>
      <t xml:space="preserve">256 GB
 </t>
    </r>
    <r>
      <rPr>
        <sz val="12"/>
        <color theme="1"/>
        <rFont val="宋体"/>
        <charset val="134"/>
      </rPr>
      <t>内置麦克风：</t>
    </r>
    <r>
      <rPr>
        <sz val="12"/>
        <color theme="1"/>
        <rFont val="Times New Roman"/>
        <charset val="134"/>
      </rPr>
      <t>1</t>
    </r>
    <r>
      <rPr>
        <sz val="12"/>
        <color theme="1"/>
        <rFont val="宋体"/>
        <charset val="134"/>
      </rPr>
      <t>个内置麦克风，可清晰接收到半径</t>
    </r>
    <r>
      <rPr>
        <sz val="12"/>
        <color theme="1"/>
        <rFont val="Times New Roman"/>
        <charset val="134"/>
      </rPr>
      <t>5 m</t>
    </r>
    <r>
      <rPr>
        <sz val="12"/>
        <color theme="1"/>
        <rFont val="宋体"/>
        <charset val="134"/>
      </rPr>
      <t>以内的声音</t>
    </r>
    <r>
      <rPr>
        <sz val="12"/>
        <color theme="1"/>
        <rFont val="Times New Roman"/>
        <charset val="134"/>
      </rPr>
      <t xml:space="preserve">
 </t>
    </r>
    <r>
      <rPr>
        <sz val="12"/>
        <color theme="1"/>
        <rFont val="宋体"/>
        <charset val="134"/>
      </rPr>
      <t>内置扬声器：</t>
    </r>
    <r>
      <rPr>
        <sz val="12"/>
        <color theme="1"/>
        <rFont val="Times New Roman"/>
        <charset val="134"/>
      </rPr>
      <t>1</t>
    </r>
    <r>
      <rPr>
        <sz val="12"/>
        <color theme="1"/>
        <rFont val="宋体"/>
        <charset val="134"/>
      </rPr>
      <t>个内置扬声器</t>
    </r>
    <r>
      <rPr>
        <sz val="12"/>
        <color theme="1"/>
        <rFont val="Times New Roman"/>
        <charset val="134"/>
      </rPr>
      <t xml:space="preserve">
 </t>
    </r>
    <r>
      <rPr>
        <sz val="12"/>
        <color theme="1"/>
        <rFont val="宋体"/>
        <charset val="134"/>
      </rPr>
      <t>音频：</t>
    </r>
    <r>
      <rPr>
        <sz val="12"/>
        <color theme="1"/>
        <rFont val="Times New Roman"/>
        <charset val="134"/>
      </rPr>
      <t>1</t>
    </r>
    <r>
      <rPr>
        <sz val="12"/>
        <color theme="1"/>
        <rFont val="宋体"/>
        <charset val="134"/>
      </rPr>
      <t>路音频输入，音频峰值：</t>
    </r>
    <r>
      <rPr>
        <sz val="12"/>
        <color theme="1"/>
        <rFont val="Times New Roman"/>
        <charset val="134"/>
      </rPr>
      <t>2~2.4 V[p-p]</t>
    </r>
    <r>
      <rPr>
        <sz val="12"/>
        <color theme="1"/>
        <rFont val="宋体"/>
        <charset val="134"/>
      </rPr>
      <t>，输入阻抗：</t>
    </r>
    <r>
      <rPr>
        <sz val="12"/>
        <color theme="1"/>
        <rFont val="Times New Roman"/>
        <charset val="134"/>
      </rPr>
      <t>1 KΩ ± 10% 
1</t>
    </r>
    <r>
      <rPr>
        <sz val="12"/>
        <color theme="1"/>
        <rFont val="宋体"/>
        <charset val="134"/>
      </rPr>
      <t>路音频输出，线性电平，阻抗：</t>
    </r>
    <r>
      <rPr>
        <sz val="12"/>
        <color theme="1"/>
        <rFont val="Times New Roman"/>
        <charset val="134"/>
      </rPr>
      <t xml:space="preserve">600 Ω         
 </t>
    </r>
    <r>
      <rPr>
        <sz val="12"/>
        <color theme="1"/>
        <rFont val="宋体"/>
        <charset val="134"/>
      </rPr>
      <t>恢复出厂设置：支持</t>
    </r>
    <r>
      <rPr>
        <sz val="12"/>
        <color theme="1"/>
        <rFont val="Times New Roman"/>
        <charset val="134"/>
      </rPr>
      <t xml:space="preserve">
 RS-485</t>
    </r>
    <r>
      <rPr>
        <sz val="12"/>
        <color theme="1"/>
        <rFont val="宋体"/>
        <charset val="134"/>
      </rPr>
      <t>：支持</t>
    </r>
    <r>
      <rPr>
        <sz val="12"/>
        <color theme="1"/>
        <rFont val="Times New Roman"/>
        <charset val="134"/>
      </rPr>
      <t xml:space="preserve"> 
</t>
    </r>
    <r>
      <rPr>
        <sz val="12"/>
        <color theme="1"/>
        <rFont val="宋体"/>
        <charset val="134"/>
      </rPr>
      <t>电源：</t>
    </r>
    <r>
      <rPr>
        <sz val="12"/>
        <color theme="1"/>
        <rFont val="Times New Roman"/>
        <charset val="134"/>
      </rPr>
      <t>DC12 V</t>
    </r>
    <r>
      <rPr>
        <sz val="12"/>
        <color theme="1"/>
        <rFont val="宋体"/>
        <charset val="134"/>
      </rPr>
      <t>，最大功耗：</t>
    </r>
    <r>
      <rPr>
        <sz val="12"/>
        <color theme="1"/>
        <rFont val="Times New Roman"/>
        <charset val="134"/>
      </rPr>
      <t>11.2 W</t>
    </r>
    <r>
      <rPr>
        <sz val="12"/>
        <color theme="1"/>
        <rFont val="宋体"/>
        <charset val="134"/>
      </rPr>
      <t>，</t>
    </r>
    <r>
      <rPr>
        <sz val="12"/>
        <color theme="1"/>
        <rFont val="Times New Roman"/>
        <charset val="134"/>
      </rPr>
      <t xml:space="preserve">PoE(802.3at)
 </t>
    </r>
    <r>
      <rPr>
        <sz val="12"/>
        <color theme="1"/>
        <rFont val="宋体"/>
        <charset val="134"/>
      </rPr>
      <t>尺寸：</t>
    </r>
    <r>
      <rPr>
        <sz val="12"/>
        <color theme="1"/>
        <rFont val="Times New Roman"/>
        <charset val="134"/>
      </rPr>
      <t xml:space="preserve">Ø144.4 × 116.5 mm
 </t>
    </r>
    <r>
      <rPr>
        <sz val="12"/>
        <color theme="1"/>
        <rFont val="宋体"/>
        <charset val="134"/>
      </rPr>
      <t>重量：约</t>
    </r>
    <r>
      <rPr>
        <sz val="12"/>
        <color theme="1"/>
        <rFont val="Times New Roman"/>
        <charset val="134"/>
      </rPr>
      <t xml:space="preserve">600 g        
 </t>
    </r>
    <r>
      <rPr>
        <sz val="12"/>
        <color theme="1"/>
        <rFont val="宋体"/>
        <charset val="134"/>
      </rPr>
      <t>工作温湿度：预览出图：</t>
    </r>
    <r>
      <rPr>
        <sz val="12"/>
        <color theme="1"/>
        <rFont val="Times New Roman"/>
        <charset val="134"/>
      </rPr>
      <t>-30~50 °C</t>
    </r>
    <r>
      <rPr>
        <sz val="12"/>
        <color theme="1"/>
        <rFont val="宋体"/>
        <charset val="134"/>
      </rPr>
      <t>；电机正常工作：</t>
    </r>
    <r>
      <rPr>
        <sz val="12"/>
        <color theme="1"/>
        <rFont val="Times New Roman"/>
        <charset val="134"/>
      </rPr>
      <t>-20~50 °C</t>
    </r>
    <r>
      <rPr>
        <sz val="12"/>
        <color theme="1"/>
        <rFont val="宋体"/>
        <charset val="134"/>
      </rPr>
      <t>；湿度小于</t>
    </r>
    <r>
      <rPr>
        <sz val="12"/>
        <color theme="1"/>
        <rFont val="Times New Roman"/>
        <charset val="134"/>
      </rPr>
      <t xml:space="preserve">95% 
 </t>
    </r>
    <r>
      <rPr>
        <sz val="12"/>
        <color theme="1"/>
        <rFont val="宋体"/>
        <charset val="134"/>
      </rPr>
      <t>除雾：支持玻璃加热除雾</t>
    </r>
    <r>
      <rPr>
        <sz val="12"/>
        <color theme="1"/>
        <rFont val="Times New Roman"/>
        <charset val="134"/>
      </rPr>
      <t xml:space="preserve">
 </t>
    </r>
    <r>
      <rPr>
        <sz val="12"/>
        <color theme="1"/>
        <rFont val="宋体"/>
        <charset val="134"/>
      </rPr>
      <t>使用环境说明：</t>
    </r>
    <r>
      <rPr>
        <sz val="12"/>
        <color theme="1"/>
        <rFont val="Times New Roman"/>
        <charset val="134"/>
      </rPr>
      <t>1</t>
    </r>
    <r>
      <rPr>
        <sz val="12"/>
        <color theme="1"/>
        <rFont val="宋体"/>
        <charset val="134"/>
      </rPr>
      <t>、请勿将设备使用在振动或冲击环境下，如车载、动车、船舶、港口塔吊、大型采矿机械上等；</t>
    </r>
    <r>
      <rPr>
        <sz val="12"/>
        <color theme="1"/>
        <rFont val="Times New Roman"/>
        <charset val="134"/>
      </rPr>
      <t xml:space="preserve">
2</t>
    </r>
    <r>
      <rPr>
        <sz val="12"/>
        <color theme="1"/>
        <rFont val="宋体"/>
        <charset val="134"/>
      </rPr>
      <t>、请勿将设备使用在强腐蚀、强酸、高盐碱地区，如海上岛屿、海上平台、海上船舶、化工、熏蒸、海边（</t>
    </r>
    <r>
      <rPr>
        <sz val="12"/>
        <color theme="1"/>
        <rFont val="Times New Roman"/>
        <charset val="134"/>
      </rPr>
      <t>5</t>
    </r>
    <r>
      <rPr>
        <sz val="12"/>
        <color theme="1"/>
        <rFont val="宋体"/>
        <charset val="134"/>
      </rPr>
      <t>公里以内）等特殊腐蚀环境；</t>
    </r>
    <r>
      <rPr>
        <sz val="12"/>
        <color theme="1"/>
        <rFont val="Times New Roman"/>
        <charset val="134"/>
      </rPr>
      <t xml:space="preserve">
3</t>
    </r>
    <r>
      <rPr>
        <sz val="12"/>
        <color theme="1"/>
        <rFont val="宋体"/>
        <charset val="134"/>
      </rPr>
      <t>、请勿将设备应用在强电磁干扰环境，如广播塔天线主发射方向、变电站合闸区、电网输电线近区、轨道受电弓、雷达、医用核磁共振、</t>
    </r>
    <r>
      <rPr>
        <sz val="12"/>
        <color theme="1"/>
        <rFont val="Times New Roman"/>
        <charset val="134"/>
      </rPr>
      <t>4G/5G/FM</t>
    </r>
    <r>
      <rPr>
        <sz val="12"/>
        <color theme="1"/>
        <rFont val="宋体"/>
        <charset val="134"/>
      </rPr>
      <t>基站天线附近等强电磁干扰高频辐射环境；</t>
    </r>
    <r>
      <rPr>
        <sz val="12"/>
        <color theme="1"/>
        <rFont val="Times New Roman"/>
        <charset val="134"/>
      </rPr>
      <t xml:space="preserve">
4</t>
    </r>
    <r>
      <rPr>
        <sz val="12"/>
        <color theme="1"/>
        <rFont val="宋体"/>
        <charset val="134"/>
      </rPr>
      <t>、请勿将设备使用在极热、极冷、多尘或者长时间高湿度等环境下，参考工作温湿度要求；</t>
    </r>
    <r>
      <rPr>
        <sz val="12"/>
        <color theme="1"/>
        <rFont val="Times New Roman"/>
        <charset val="134"/>
      </rPr>
      <t xml:space="preserve"> 
</t>
    </r>
    <r>
      <rPr>
        <sz val="12"/>
        <color theme="1"/>
        <rFont val="宋体"/>
        <charset val="134"/>
      </rPr>
      <t>防护：</t>
    </r>
    <r>
      <rPr>
        <sz val="12"/>
        <color theme="1"/>
        <rFont val="Times New Roman"/>
        <charset val="134"/>
      </rPr>
      <t>IP66</t>
    </r>
    <r>
      <rPr>
        <sz val="12"/>
        <color theme="1"/>
        <rFont val="宋体"/>
        <charset val="134"/>
      </rPr>
      <t>，</t>
    </r>
    <r>
      <rPr>
        <sz val="12"/>
        <color theme="1"/>
        <rFont val="Times New Roman"/>
        <charset val="134"/>
      </rPr>
      <t>4000 V</t>
    </r>
    <r>
      <rPr>
        <sz val="12"/>
        <color theme="1"/>
        <rFont val="宋体"/>
        <charset val="134"/>
      </rPr>
      <t>防雷、防浪涌、防突波，符合</t>
    </r>
    <r>
      <rPr>
        <sz val="12"/>
        <color theme="1"/>
        <rFont val="Times New Roman"/>
        <charset val="134"/>
      </rPr>
      <t>GB/T17626.2/3/4/5/6</t>
    </r>
    <r>
      <rPr>
        <sz val="12"/>
        <color theme="1"/>
        <rFont val="宋体"/>
        <charset val="134"/>
      </rPr>
      <t>四级标准</t>
    </r>
    <r>
      <rPr>
        <sz val="12"/>
        <color theme="1"/>
        <rFont val="Times New Roman"/>
        <charset val="134"/>
      </rPr>
      <t xml:space="preserve"> </t>
    </r>
  </si>
  <si>
    <t>超高清解码器</t>
  </si>
  <si>
    <r>
      <rPr>
        <sz val="12"/>
        <color theme="1"/>
        <rFont val="宋体"/>
        <charset val="134"/>
      </rPr>
      <t>视频输入</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支持电脑、视频会议终端等视频输入信号源，支持</t>
    </r>
    <r>
      <rPr>
        <sz val="12"/>
        <color theme="1"/>
        <rFont val="Times New Roman"/>
        <charset val="134"/>
      </rPr>
      <t>2</t>
    </r>
    <r>
      <rPr>
        <sz val="12"/>
        <color theme="1"/>
        <rFont val="宋体"/>
        <charset val="134"/>
      </rPr>
      <t>路</t>
    </r>
    <r>
      <rPr>
        <sz val="12"/>
        <color theme="1"/>
        <rFont val="Times New Roman"/>
        <charset val="134"/>
      </rPr>
      <t xml:space="preserve">1080P@50/60 </t>
    </r>
    <r>
      <rPr>
        <sz val="12"/>
        <color theme="1"/>
        <rFont val="宋体"/>
        <charset val="134"/>
      </rPr>
      <t>或</t>
    </r>
    <r>
      <rPr>
        <sz val="12"/>
        <color theme="1"/>
        <rFont val="Times New Roman"/>
        <charset val="134"/>
      </rPr>
      <t>1</t>
    </r>
    <r>
      <rPr>
        <sz val="12"/>
        <color theme="1"/>
        <rFont val="宋体"/>
        <charset val="134"/>
      </rPr>
      <t>路</t>
    </r>
    <r>
      <rPr>
        <sz val="12"/>
        <color theme="1"/>
        <rFont val="Times New Roman"/>
        <charset val="134"/>
      </rPr>
      <t>4K@30</t>
    </r>
    <r>
      <rPr>
        <sz val="12"/>
        <color theme="1"/>
        <rFont val="宋体"/>
        <charset val="134"/>
      </rPr>
      <t>，通过</t>
    </r>
    <r>
      <rPr>
        <sz val="12"/>
        <color theme="1"/>
        <rFont val="Times New Roman"/>
        <charset val="134"/>
      </rPr>
      <t>HDMI 1.4</t>
    </r>
    <r>
      <rPr>
        <sz val="12"/>
        <color theme="1"/>
        <rFont val="宋体"/>
        <charset val="134"/>
      </rPr>
      <t>本地输入，</t>
    </r>
    <r>
      <rPr>
        <sz val="12"/>
        <color theme="1"/>
        <rFont val="Times New Roman"/>
        <charset val="134"/>
      </rPr>
      <t>HDMI</t>
    </r>
    <r>
      <rPr>
        <sz val="12"/>
        <color theme="1"/>
        <rFont val="宋体"/>
        <charset val="134"/>
      </rPr>
      <t>可内嵌音频</t>
    </r>
    <r>
      <rPr>
        <sz val="12"/>
        <color theme="1"/>
        <rFont val="Times New Roman"/>
        <charset val="134"/>
      </rPr>
      <t>;
•</t>
    </r>
    <r>
      <rPr>
        <sz val="12"/>
        <color theme="1"/>
        <rFont val="Arial"/>
        <charset val="134"/>
      </rPr>
      <t xml:space="preserve">	</t>
    </r>
    <r>
      <rPr>
        <sz val="12"/>
        <color theme="1"/>
        <rFont val="宋体"/>
        <charset val="134"/>
      </rPr>
      <t>支持网络</t>
    </r>
    <r>
      <rPr>
        <sz val="12"/>
        <color theme="1"/>
        <rFont val="Times New Roman"/>
        <charset val="134"/>
      </rPr>
      <t>IPC</t>
    </r>
    <r>
      <rPr>
        <sz val="12"/>
        <color theme="1"/>
        <rFont val="宋体"/>
        <charset val="134"/>
      </rPr>
      <t>、</t>
    </r>
    <r>
      <rPr>
        <sz val="12"/>
        <color theme="1"/>
        <rFont val="Times New Roman"/>
        <charset val="134"/>
      </rPr>
      <t>NVR</t>
    </r>
    <r>
      <rPr>
        <sz val="12"/>
        <color theme="1"/>
        <rFont val="宋体"/>
        <charset val="134"/>
      </rPr>
      <t>等设备类型作为网络信号源输入</t>
    </r>
    <r>
      <rPr>
        <sz val="12"/>
        <color theme="1"/>
        <rFont val="Times New Roman"/>
        <charset val="134"/>
      </rPr>
      <t xml:space="preserve">;
</t>
    </r>
    <r>
      <rPr>
        <sz val="12"/>
        <color theme="1"/>
        <rFont val="宋体"/>
        <charset val="134"/>
      </rPr>
      <t>视频输出</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t>
    </r>
    <r>
      <rPr>
        <sz val="12"/>
        <color theme="1"/>
        <rFont val="Times New Roman"/>
        <charset val="134"/>
      </rPr>
      <t>HDMI 1.4</t>
    </r>
    <r>
      <rPr>
        <sz val="12"/>
        <color theme="1"/>
        <rFont val="宋体"/>
        <charset val="134"/>
      </rPr>
      <t>视频信号输出，支持</t>
    </r>
    <r>
      <rPr>
        <sz val="12"/>
        <color theme="1"/>
        <rFont val="Times New Roman"/>
        <charset val="134"/>
      </rPr>
      <t>4K</t>
    </r>
    <r>
      <rPr>
        <sz val="12"/>
        <color theme="1"/>
        <rFont val="宋体"/>
        <charset val="134"/>
      </rPr>
      <t>分辨率（</t>
    </r>
    <r>
      <rPr>
        <sz val="12"/>
        <color theme="1"/>
        <rFont val="Times New Roman"/>
        <charset val="134"/>
      </rPr>
      <t>3840 × 2160@30 Hz</t>
    </r>
    <r>
      <rPr>
        <sz val="12"/>
        <color theme="1"/>
        <rFont val="宋体"/>
        <charset val="134"/>
      </rPr>
      <t>）超高清输出，输出采用帧同步技术，保证所有输出口的图像完全同步</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支持两种音频输出方式：</t>
    </r>
    <r>
      <rPr>
        <sz val="12"/>
        <color theme="1"/>
        <rFont val="Times New Roman"/>
        <charset val="134"/>
      </rPr>
      <t>HDMI</t>
    </r>
    <r>
      <rPr>
        <sz val="12"/>
        <color theme="1"/>
        <rFont val="宋体"/>
        <charset val="134"/>
      </rPr>
      <t>内嵌音频和外置音频输出</t>
    </r>
    <r>
      <rPr>
        <sz val="12"/>
        <color theme="1"/>
        <rFont val="Times New Roman"/>
        <charset val="134"/>
      </rPr>
      <t xml:space="preserve">;
</t>
    </r>
    <r>
      <rPr>
        <sz val="12"/>
        <color theme="1"/>
        <rFont val="宋体"/>
        <charset val="134"/>
      </rPr>
      <t>视频编解码</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采用</t>
    </r>
    <r>
      <rPr>
        <sz val="12"/>
        <color theme="1"/>
        <rFont val="Times New Roman"/>
        <charset val="134"/>
      </rPr>
      <t>H.264/H.265</t>
    </r>
    <r>
      <rPr>
        <sz val="12"/>
        <color theme="1"/>
        <rFont val="宋体"/>
        <charset val="134"/>
      </rPr>
      <t>编码标准，默认采用</t>
    </r>
    <r>
      <rPr>
        <sz val="12"/>
        <color theme="1"/>
        <rFont val="Times New Roman"/>
        <charset val="134"/>
      </rPr>
      <t>H.265</t>
    </r>
    <r>
      <rPr>
        <sz val="12"/>
        <color theme="1"/>
        <rFont val="宋体"/>
        <charset val="134"/>
      </rPr>
      <t>，支持子码流及主码流编码</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支持网络设备解码，支持</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t>
    </r>
    <r>
      <rPr>
        <sz val="12"/>
        <color theme="1"/>
        <rFont val="Times New Roman"/>
        <charset val="134"/>
      </rPr>
      <t>Smart264</t>
    </r>
    <r>
      <rPr>
        <sz val="12"/>
        <color theme="1"/>
        <rFont val="宋体"/>
        <charset val="134"/>
      </rPr>
      <t>、</t>
    </r>
    <r>
      <rPr>
        <sz val="12"/>
        <color theme="1"/>
        <rFont val="Times New Roman"/>
        <charset val="134"/>
      </rPr>
      <t>Smart265</t>
    </r>
    <r>
      <rPr>
        <sz val="12"/>
        <color theme="1"/>
        <rFont val="宋体"/>
        <charset val="134"/>
      </rPr>
      <t>、</t>
    </r>
    <r>
      <rPr>
        <sz val="12"/>
        <color theme="1"/>
        <rFont val="Times New Roman"/>
        <charset val="134"/>
      </rPr>
      <t>MJPEG</t>
    </r>
    <r>
      <rPr>
        <sz val="12"/>
        <color theme="1"/>
        <rFont val="宋体"/>
        <charset val="134"/>
      </rPr>
      <t>、</t>
    </r>
    <r>
      <rPr>
        <sz val="12"/>
        <color theme="1"/>
        <rFont val="Times New Roman"/>
        <charset val="134"/>
      </rPr>
      <t>HIK264</t>
    </r>
    <r>
      <rPr>
        <sz val="12"/>
        <color theme="1"/>
        <rFont val="宋体"/>
        <charset val="134"/>
      </rPr>
      <t>等主流码流格式，支持</t>
    </r>
    <r>
      <rPr>
        <sz val="12"/>
        <color theme="1"/>
        <rFont val="Times New Roman"/>
        <charset val="134"/>
      </rPr>
      <t>PS</t>
    </r>
    <r>
      <rPr>
        <sz val="12"/>
        <color theme="1"/>
        <rFont val="宋体"/>
        <charset val="134"/>
      </rPr>
      <t>、</t>
    </r>
    <r>
      <rPr>
        <sz val="12"/>
        <color theme="1"/>
        <rFont val="Times New Roman"/>
        <charset val="134"/>
      </rPr>
      <t>TS</t>
    </r>
    <r>
      <rPr>
        <sz val="12"/>
        <color theme="1"/>
        <rFont val="宋体"/>
        <charset val="134"/>
      </rPr>
      <t>、</t>
    </r>
    <r>
      <rPr>
        <sz val="12"/>
        <color theme="1"/>
        <rFont val="Times New Roman"/>
        <charset val="134"/>
      </rPr>
      <t>ES</t>
    </r>
    <r>
      <rPr>
        <sz val="12"/>
        <color theme="1"/>
        <rFont val="宋体"/>
        <charset val="134"/>
      </rPr>
      <t>、</t>
    </r>
    <r>
      <rPr>
        <sz val="12"/>
        <color theme="1"/>
        <rFont val="Times New Roman"/>
        <charset val="134"/>
      </rPr>
      <t>RTP</t>
    </r>
    <r>
      <rPr>
        <sz val="12"/>
        <color theme="1"/>
        <rFont val="宋体"/>
        <charset val="134"/>
      </rPr>
      <t>等主流封装格式，支持子码流及主码流切换</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最大支持</t>
    </r>
    <r>
      <rPr>
        <sz val="12"/>
        <color theme="1"/>
        <rFont val="Times New Roman"/>
        <charset val="134"/>
      </rPr>
      <t>3200w</t>
    </r>
    <r>
      <rPr>
        <sz val="12"/>
        <color theme="1"/>
        <rFont val="宋体"/>
        <charset val="134"/>
      </rPr>
      <t>分辨率解码，支持</t>
    </r>
    <r>
      <rPr>
        <sz val="12"/>
        <color theme="1"/>
        <rFont val="Times New Roman"/>
        <charset val="134"/>
      </rPr>
      <t>80</t>
    </r>
    <r>
      <rPr>
        <sz val="12"/>
        <color theme="1"/>
        <rFont val="宋体"/>
        <charset val="134"/>
      </rPr>
      <t>路</t>
    </r>
    <r>
      <rPr>
        <sz val="12"/>
        <color theme="1"/>
        <rFont val="Times New Roman"/>
        <charset val="134"/>
      </rPr>
      <t>200W</t>
    </r>
    <r>
      <rPr>
        <sz val="12"/>
        <color theme="1"/>
        <rFont val="宋体"/>
        <charset val="134"/>
      </rPr>
      <t>视频同时解码上墙</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支持加密码流、多轨码流、智能码流解码；支持码流修改和切换；支持解码异常提示</t>
    </r>
    <r>
      <rPr>
        <sz val="12"/>
        <color theme="1"/>
        <rFont val="Times New Roman"/>
        <charset val="134"/>
      </rPr>
      <t xml:space="preserve">;
</t>
    </r>
    <r>
      <rPr>
        <sz val="12"/>
        <color theme="1"/>
        <rFont val="宋体"/>
        <charset val="134"/>
      </rPr>
      <t>电视墙功能</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支持单面电视墙拼接、开窗、窗口跨屏漫游、场景轮巡和窗口轮巡功能，单屏支持</t>
    </r>
    <r>
      <rPr>
        <sz val="12"/>
        <color theme="1"/>
        <rFont val="Times New Roman"/>
        <charset val="134"/>
      </rPr>
      <t>3</t>
    </r>
    <r>
      <rPr>
        <sz val="12"/>
        <color theme="1"/>
        <rFont val="宋体"/>
        <charset val="134"/>
      </rPr>
      <t>个</t>
    </r>
    <r>
      <rPr>
        <sz val="12"/>
        <color theme="1"/>
        <rFont val="Times New Roman"/>
        <charset val="134"/>
      </rPr>
      <t>1080P</t>
    </r>
    <r>
      <rPr>
        <sz val="12"/>
        <color theme="1"/>
        <rFont val="宋体"/>
        <charset val="134"/>
      </rPr>
      <t>或</t>
    </r>
    <r>
      <rPr>
        <sz val="12"/>
        <color theme="1"/>
        <rFont val="Times New Roman"/>
        <charset val="134"/>
      </rPr>
      <t>2</t>
    </r>
    <r>
      <rPr>
        <sz val="12"/>
        <color theme="1"/>
        <rFont val="宋体"/>
        <charset val="134"/>
      </rPr>
      <t>个</t>
    </r>
    <r>
      <rPr>
        <sz val="12"/>
        <color theme="1"/>
        <rFont val="Times New Roman"/>
        <charset val="134"/>
      </rPr>
      <t>4K</t>
    </r>
    <r>
      <rPr>
        <sz val="12"/>
        <color theme="1"/>
        <rFont val="宋体"/>
        <charset val="134"/>
      </rPr>
      <t>图层，单窗口支持</t>
    </r>
    <r>
      <rPr>
        <sz val="12"/>
        <color theme="1"/>
        <rFont val="Times New Roman"/>
        <charset val="134"/>
      </rPr>
      <t>1/4/6/8/9/16/25</t>
    </r>
    <r>
      <rPr>
        <sz val="12"/>
        <color theme="1"/>
        <rFont val="宋体"/>
        <charset val="134"/>
      </rPr>
      <t>窗口分屏功能，整机最大支持</t>
    </r>
    <r>
      <rPr>
        <sz val="12"/>
        <color theme="1"/>
        <rFont val="Times New Roman"/>
        <charset val="134"/>
      </rPr>
      <t>64</t>
    </r>
    <r>
      <rPr>
        <sz val="12"/>
        <color theme="1"/>
        <rFont val="宋体"/>
        <charset val="134"/>
      </rPr>
      <t>个场景，整机支持</t>
    </r>
    <r>
      <rPr>
        <sz val="12"/>
        <color theme="1"/>
        <rFont val="Times New Roman"/>
        <charset val="134"/>
      </rPr>
      <t>256</t>
    </r>
    <r>
      <rPr>
        <sz val="12"/>
        <color theme="1"/>
        <rFont val="宋体"/>
        <charset val="134"/>
      </rPr>
      <t>个平台预案轮巡组</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t>
    </r>
    <r>
      <rPr>
        <sz val="12"/>
        <color theme="1"/>
        <rFont val="Times New Roman"/>
        <charset val="134"/>
      </rPr>
      <t>RTP\RTSP</t>
    </r>
    <r>
      <rPr>
        <sz val="12"/>
        <color theme="1"/>
        <rFont val="宋体"/>
        <charset val="134"/>
      </rPr>
      <t>协议进行网络源预览，可通过</t>
    </r>
    <r>
      <rPr>
        <sz val="12"/>
        <color theme="1"/>
        <rFont val="Times New Roman"/>
        <charset val="134"/>
      </rPr>
      <t>smartwall</t>
    </r>
    <r>
      <rPr>
        <sz val="12"/>
        <color theme="1"/>
        <rFont val="宋体"/>
        <charset val="134"/>
      </rPr>
      <t>客户端进行桌面投屏上墙</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支持电视墙界面对网络信号源云台八个方向、自动扫描、光圈、调焦、聚焦、调用预置点等操作</t>
    </r>
    <r>
      <rPr>
        <sz val="12"/>
        <color theme="1"/>
        <rFont val="Times New Roman"/>
        <charset val="134"/>
      </rPr>
      <t>;
•</t>
    </r>
    <r>
      <rPr>
        <sz val="12"/>
        <color theme="1"/>
        <rFont val="Arial"/>
        <charset val="134"/>
      </rPr>
      <t xml:space="preserve">	</t>
    </r>
    <r>
      <rPr>
        <sz val="12"/>
        <color theme="1"/>
        <rFont val="Times New Roman"/>
        <charset val="134"/>
      </rPr>
      <t xml:space="preserve"> </t>
    </r>
    <r>
      <rPr>
        <sz val="12"/>
        <color theme="1"/>
        <rFont val="宋体"/>
        <charset val="134"/>
      </rPr>
      <t>支持电视墙窗口开始</t>
    </r>
    <r>
      <rPr>
        <sz val="12"/>
        <color theme="1"/>
        <rFont val="Times New Roman"/>
        <charset val="134"/>
      </rPr>
      <t>/</t>
    </r>
    <r>
      <rPr>
        <sz val="12"/>
        <color theme="1"/>
        <rFont val="宋体"/>
        <charset val="134"/>
      </rPr>
      <t>停止预览、开始</t>
    </r>
    <r>
      <rPr>
        <sz val="12"/>
        <color theme="1"/>
        <rFont val="Times New Roman"/>
        <charset val="134"/>
      </rPr>
      <t>/</t>
    </r>
    <r>
      <rPr>
        <sz val="12"/>
        <color theme="1"/>
        <rFont val="宋体"/>
        <charset val="134"/>
      </rPr>
      <t>停止解码、开始</t>
    </r>
    <r>
      <rPr>
        <sz val="12"/>
        <color theme="1"/>
        <rFont val="Times New Roman"/>
        <charset val="134"/>
      </rPr>
      <t>/</t>
    </r>
    <r>
      <rPr>
        <sz val="12"/>
        <color theme="1"/>
        <rFont val="宋体"/>
        <charset val="134"/>
      </rPr>
      <t>停止轮巡、打开</t>
    </r>
    <r>
      <rPr>
        <sz val="12"/>
        <color theme="1"/>
        <rFont val="Times New Roman"/>
        <charset val="134"/>
      </rPr>
      <t>/</t>
    </r>
    <r>
      <rPr>
        <sz val="12"/>
        <color theme="1"/>
        <rFont val="宋体"/>
        <charset val="134"/>
      </rPr>
      <t>关闭声音、置顶、置底等操作</t>
    </r>
    <r>
      <rPr>
        <sz val="12"/>
        <color theme="1"/>
        <rFont val="Times New Roman"/>
        <charset val="134"/>
      </rPr>
      <t xml:space="preserve">;
</t>
    </r>
    <r>
      <rPr>
        <sz val="12"/>
        <color theme="1"/>
        <rFont val="宋体"/>
        <charset val="134"/>
      </rPr>
      <t>视频解码格式：</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t>
    </r>
    <r>
      <rPr>
        <sz val="12"/>
        <color theme="1"/>
        <rFont val="Times New Roman"/>
        <charset val="134"/>
      </rPr>
      <t>Smart264</t>
    </r>
    <r>
      <rPr>
        <sz val="12"/>
        <color theme="1"/>
        <rFont val="宋体"/>
        <charset val="134"/>
      </rPr>
      <t>，</t>
    </r>
    <r>
      <rPr>
        <sz val="12"/>
        <color theme="1"/>
        <rFont val="Times New Roman"/>
        <charset val="134"/>
      </rPr>
      <t>Smart265</t>
    </r>
    <r>
      <rPr>
        <sz val="12"/>
        <color theme="1"/>
        <rFont val="宋体"/>
        <charset val="134"/>
      </rPr>
      <t>，</t>
    </r>
    <r>
      <rPr>
        <sz val="12"/>
        <color theme="1"/>
        <rFont val="Times New Roman"/>
        <charset val="134"/>
      </rPr>
      <t xml:space="preserve">MJPEG
 </t>
    </r>
    <r>
      <rPr>
        <sz val="12"/>
        <color theme="1"/>
        <rFont val="宋体"/>
        <charset val="134"/>
      </rPr>
      <t>解码分辨率：最高</t>
    </r>
    <r>
      <rPr>
        <sz val="12"/>
        <color theme="1"/>
        <rFont val="Times New Roman"/>
        <charset val="134"/>
      </rPr>
      <t>3200W</t>
    </r>
    <r>
      <rPr>
        <sz val="12"/>
        <color theme="1"/>
        <rFont val="宋体"/>
        <charset val="134"/>
      </rPr>
      <t>像素</t>
    </r>
    <r>
      <rPr>
        <sz val="12"/>
        <color theme="1"/>
        <rFont val="Times New Roman"/>
        <charset val="134"/>
      </rPr>
      <t xml:space="preserve">
 </t>
    </r>
    <r>
      <rPr>
        <sz val="12"/>
        <color theme="1"/>
        <rFont val="宋体"/>
        <charset val="134"/>
      </rPr>
      <t>视频解码通道：</t>
    </r>
    <r>
      <rPr>
        <sz val="12"/>
        <color theme="1"/>
        <rFont val="Times New Roman"/>
        <charset val="134"/>
      </rPr>
      <t xml:space="preserve">160
 </t>
    </r>
    <r>
      <rPr>
        <sz val="12"/>
        <color theme="1"/>
        <rFont val="宋体"/>
        <charset val="134"/>
      </rPr>
      <t>视频解码能力：</t>
    </r>
    <r>
      <rPr>
        <sz val="12"/>
        <color theme="1"/>
        <rFont val="Times New Roman"/>
        <charset val="134"/>
      </rPr>
      <t>H.264/H.265</t>
    </r>
    <r>
      <rPr>
        <sz val="12"/>
        <color theme="1"/>
        <rFont val="宋体"/>
        <charset val="134"/>
      </rPr>
      <t>：支持</t>
    </r>
    <r>
      <rPr>
        <sz val="12"/>
        <color theme="1"/>
        <rFont val="Times New Roman"/>
        <charset val="134"/>
      </rPr>
      <t>5</t>
    </r>
    <r>
      <rPr>
        <sz val="12"/>
        <color theme="1"/>
        <rFont val="宋体"/>
        <charset val="134"/>
      </rPr>
      <t>路</t>
    </r>
    <r>
      <rPr>
        <sz val="12"/>
        <color theme="1"/>
        <rFont val="Times New Roman"/>
        <charset val="134"/>
      </rPr>
      <t>3200 W</t>
    </r>
    <r>
      <rPr>
        <sz val="12"/>
        <color theme="1"/>
        <rFont val="宋体"/>
        <charset val="134"/>
      </rPr>
      <t>，或</t>
    </r>
    <r>
      <rPr>
        <sz val="12"/>
        <color theme="1"/>
        <rFont val="Times New Roman"/>
        <charset val="134"/>
      </rPr>
      <t>5</t>
    </r>
    <r>
      <rPr>
        <sz val="12"/>
        <color theme="1"/>
        <rFont val="宋体"/>
        <charset val="134"/>
      </rPr>
      <t>路</t>
    </r>
    <r>
      <rPr>
        <sz val="12"/>
        <color theme="1"/>
        <rFont val="Times New Roman"/>
        <charset val="134"/>
      </rPr>
      <t>2400 W</t>
    </r>
    <r>
      <rPr>
        <sz val="12"/>
        <color theme="1"/>
        <rFont val="宋体"/>
        <charset val="134"/>
      </rPr>
      <t>，或</t>
    </r>
    <r>
      <rPr>
        <sz val="12"/>
        <color theme="1"/>
        <rFont val="Times New Roman"/>
        <charset val="134"/>
      </rPr>
      <t>10</t>
    </r>
    <r>
      <rPr>
        <sz val="12"/>
        <color theme="1"/>
        <rFont val="宋体"/>
        <charset val="134"/>
      </rPr>
      <t>路</t>
    </r>
    <r>
      <rPr>
        <sz val="12"/>
        <color theme="1"/>
        <rFont val="Times New Roman"/>
        <charset val="134"/>
      </rPr>
      <t>1200 W</t>
    </r>
    <r>
      <rPr>
        <sz val="12"/>
        <color theme="1"/>
        <rFont val="宋体"/>
        <charset val="134"/>
      </rPr>
      <t>，或</t>
    </r>
    <r>
      <rPr>
        <sz val="12"/>
        <color theme="1"/>
        <rFont val="Times New Roman"/>
        <charset val="134"/>
      </rPr>
      <t>20</t>
    </r>
    <r>
      <rPr>
        <sz val="12"/>
        <color theme="1"/>
        <rFont val="宋体"/>
        <charset val="134"/>
      </rPr>
      <t>路</t>
    </r>
    <r>
      <rPr>
        <sz val="12"/>
        <color theme="1"/>
        <rFont val="Times New Roman"/>
        <charset val="134"/>
      </rPr>
      <t>800 W</t>
    </r>
    <r>
      <rPr>
        <sz val="12"/>
        <color theme="1"/>
        <rFont val="宋体"/>
        <charset val="134"/>
      </rPr>
      <t>，或</t>
    </r>
    <r>
      <rPr>
        <sz val="12"/>
        <color theme="1"/>
        <rFont val="Times New Roman"/>
        <charset val="134"/>
      </rPr>
      <t>25</t>
    </r>
    <r>
      <rPr>
        <sz val="12"/>
        <color theme="1"/>
        <rFont val="宋体"/>
        <charset val="134"/>
      </rPr>
      <t>路</t>
    </r>
    <r>
      <rPr>
        <sz val="12"/>
        <color theme="1"/>
        <rFont val="Times New Roman"/>
        <charset val="134"/>
      </rPr>
      <t>600W</t>
    </r>
    <r>
      <rPr>
        <sz val="12"/>
        <color theme="1"/>
        <rFont val="宋体"/>
        <charset val="134"/>
      </rPr>
      <t>，或</t>
    </r>
    <r>
      <rPr>
        <sz val="12"/>
        <color theme="1"/>
        <rFont val="Times New Roman"/>
        <charset val="134"/>
      </rPr>
      <t>40</t>
    </r>
    <r>
      <rPr>
        <sz val="12"/>
        <color theme="1"/>
        <rFont val="宋体"/>
        <charset val="134"/>
      </rPr>
      <t>路</t>
    </r>
    <r>
      <rPr>
        <sz val="12"/>
        <color theme="1"/>
        <rFont val="Times New Roman"/>
        <charset val="134"/>
      </rPr>
      <t>400 W</t>
    </r>
    <r>
      <rPr>
        <sz val="12"/>
        <color theme="1"/>
        <rFont val="宋体"/>
        <charset val="134"/>
      </rPr>
      <t>，或</t>
    </r>
    <r>
      <rPr>
        <sz val="12"/>
        <color theme="1"/>
        <rFont val="Times New Roman"/>
        <charset val="134"/>
      </rPr>
      <t>80</t>
    </r>
    <r>
      <rPr>
        <sz val="12"/>
        <color theme="1"/>
        <rFont val="宋体"/>
        <charset val="134"/>
      </rPr>
      <t>路</t>
    </r>
    <r>
      <rPr>
        <sz val="12"/>
        <color theme="1"/>
        <rFont val="Times New Roman"/>
        <charset val="134"/>
      </rPr>
      <t>1080P</t>
    </r>
    <r>
      <rPr>
        <sz val="12"/>
        <color theme="1"/>
        <rFont val="宋体"/>
        <charset val="134"/>
      </rPr>
      <t>，或</t>
    </r>
    <r>
      <rPr>
        <sz val="12"/>
        <color theme="1"/>
        <rFont val="Times New Roman"/>
        <charset val="134"/>
      </rPr>
      <t>160</t>
    </r>
    <r>
      <rPr>
        <sz val="12"/>
        <color theme="1"/>
        <rFont val="宋体"/>
        <charset val="134"/>
      </rPr>
      <t>路</t>
    </r>
    <r>
      <rPr>
        <sz val="12"/>
        <color theme="1"/>
        <rFont val="Times New Roman"/>
        <charset val="134"/>
      </rPr>
      <t>720P</t>
    </r>
    <r>
      <rPr>
        <sz val="12"/>
        <color theme="1"/>
        <rFont val="宋体"/>
        <charset val="134"/>
      </rPr>
      <t>及以下分辨率实时解码（每</t>
    </r>
    <r>
      <rPr>
        <sz val="12"/>
        <color theme="1"/>
        <rFont val="Times New Roman"/>
        <charset val="134"/>
      </rPr>
      <t>4</t>
    </r>
    <r>
      <rPr>
        <sz val="12"/>
        <color theme="1"/>
        <rFont val="宋体"/>
        <charset val="134"/>
      </rPr>
      <t>个输出口一组，共享解码能力）</t>
    </r>
    <r>
      <rPr>
        <sz val="12"/>
        <color theme="1"/>
        <rFont val="Times New Roman"/>
        <charset val="134"/>
      </rPr>
      <t xml:space="preserve"> MJPEG</t>
    </r>
    <r>
      <rPr>
        <sz val="12"/>
        <color theme="1"/>
        <rFont val="宋体"/>
        <charset val="134"/>
      </rPr>
      <t>：</t>
    </r>
    <r>
      <rPr>
        <sz val="12"/>
        <color theme="1"/>
        <rFont val="Times New Roman"/>
        <charset val="134"/>
      </rPr>
      <t>12</t>
    </r>
    <r>
      <rPr>
        <sz val="12"/>
        <color theme="1"/>
        <rFont val="宋体"/>
        <charset val="134"/>
      </rPr>
      <t>路</t>
    </r>
    <r>
      <rPr>
        <sz val="12"/>
        <color theme="1"/>
        <rFont val="Times New Roman"/>
        <charset val="134"/>
      </rPr>
      <t>1080P</t>
    </r>
    <r>
      <rPr>
        <sz val="12"/>
        <color theme="1"/>
        <rFont val="宋体"/>
        <charset val="134"/>
      </rPr>
      <t>及以下分辨率实时解码</t>
    </r>
    <r>
      <rPr>
        <sz val="12"/>
        <color theme="1"/>
        <rFont val="Times New Roman"/>
        <charset val="134"/>
      </rPr>
      <t xml:space="preserve"> HIK264</t>
    </r>
    <r>
      <rPr>
        <sz val="12"/>
        <color theme="1"/>
        <rFont val="宋体"/>
        <charset val="134"/>
      </rPr>
      <t>：</t>
    </r>
    <r>
      <rPr>
        <sz val="12"/>
        <color theme="1"/>
        <rFont val="Times New Roman"/>
        <charset val="134"/>
      </rPr>
      <t>6</t>
    </r>
    <r>
      <rPr>
        <sz val="12"/>
        <color theme="1"/>
        <rFont val="宋体"/>
        <charset val="134"/>
      </rPr>
      <t>路</t>
    </r>
    <r>
      <rPr>
        <sz val="12"/>
        <color theme="1"/>
        <rFont val="Times New Roman"/>
        <charset val="134"/>
      </rPr>
      <t>720P</t>
    </r>
    <r>
      <rPr>
        <sz val="12"/>
        <color theme="1"/>
        <rFont val="宋体"/>
        <charset val="134"/>
      </rPr>
      <t>及以下分辨率实时解码</t>
    </r>
    <r>
      <rPr>
        <sz val="12"/>
        <color theme="1"/>
        <rFont val="Times New Roman"/>
        <charset val="134"/>
      </rPr>
      <t xml:space="preserve"> 
</t>
    </r>
    <r>
      <rPr>
        <sz val="12"/>
        <color theme="1"/>
        <rFont val="宋体"/>
        <charset val="134"/>
      </rPr>
      <t>单口画面分割数：</t>
    </r>
    <r>
      <rPr>
        <sz val="12"/>
        <color theme="1"/>
        <rFont val="Times New Roman"/>
        <charset val="134"/>
      </rPr>
      <t xml:space="preserve">1,2,4,6,8,9,12,16,25
 </t>
    </r>
    <r>
      <rPr>
        <sz val="12"/>
        <color theme="1"/>
        <rFont val="宋体"/>
        <charset val="134"/>
      </rPr>
      <t>场景数量：</t>
    </r>
    <r>
      <rPr>
        <sz val="12"/>
        <color theme="1"/>
        <rFont val="Times New Roman"/>
        <charset val="134"/>
      </rPr>
      <t xml:space="preserve">64 
</t>
    </r>
    <r>
      <rPr>
        <sz val="12"/>
        <color theme="1"/>
        <rFont val="宋体"/>
        <charset val="134"/>
      </rPr>
      <t>视频输出分辨率：</t>
    </r>
    <r>
      <rPr>
        <sz val="12"/>
        <color theme="1"/>
        <rFont val="Times New Roman"/>
        <charset val="134"/>
      </rPr>
      <t>3840 × 2160@30 Hz</t>
    </r>
    <r>
      <rPr>
        <sz val="12"/>
        <color theme="1"/>
        <rFont val="宋体"/>
        <charset val="134"/>
      </rPr>
      <t>、</t>
    </r>
    <r>
      <rPr>
        <sz val="12"/>
        <color theme="1"/>
        <rFont val="Times New Roman"/>
        <charset val="134"/>
      </rPr>
      <t>2560 × 1440@30 Hz</t>
    </r>
    <r>
      <rPr>
        <sz val="12"/>
        <color theme="1"/>
        <rFont val="宋体"/>
        <charset val="134"/>
      </rPr>
      <t>、</t>
    </r>
    <r>
      <rPr>
        <sz val="12"/>
        <color theme="1"/>
        <rFont val="Times New Roman"/>
        <charset val="134"/>
      </rPr>
      <t>1920 × 1200@60 Hz</t>
    </r>
    <r>
      <rPr>
        <sz val="12"/>
        <color theme="1"/>
        <rFont val="宋体"/>
        <charset val="134"/>
      </rPr>
      <t>、</t>
    </r>
    <r>
      <rPr>
        <sz val="12"/>
        <color theme="1"/>
        <rFont val="Times New Roman"/>
        <charset val="134"/>
      </rPr>
      <t>1920 × 1080@60 Hz</t>
    </r>
    <r>
      <rPr>
        <sz val="12"/>
        <color theme="1"/>
        <rFont val="宋体"/>
        <charset val="134"/>
      </rPr>
      <t>、</t>
    </r>
    <r>
      <rPr>
        <sz val="12"/>
        <color theme="1"/>
        <rFont val="Times New Roman"/>
        <charset val="134"/>
      </rPr>
      <t>1920 × 1080@50 Hz</t>
    </r>
    <r>
      <rPr>
        <sz val="12"/>
        <color theme="1"/>
        <rFont val="宋体"/>
        <charset val="134"/>
      </rPr>
      <t>、</t>
    </r>
    <r>
      <rPr>
        <sz val="12"/>
        <color theme="1"/>
        <rFont val="Times New Roman"/>
        <charset val="134"/>
      </rPr>
      <t>1680 × 1050@60 Hz</t>
    </r>
    <r>
      <rPr>
        <sz val="12"/>
        <color theme="1"/>
        <rFont val="宋体"/>
        <charset val="134"/>
      </rPr>
      <t>、</t>
    </r>
    <r>
      <rPr>
        <sz val="12"/>
        <color theme="1"/>
        <rFont val="Times New Roman"/>
        <charset val="134"/>
      </rPr>
      <t>1600 × 1200@60 Hz</t>
    </r>
    <r>
      <rPr>
        <sz val="12"/>
        <color theme="1"/>
        <rFont val="宋体"/>
        <charset val="134"/>
      </rPr>
      <t>、</t>
    </r>
    <r>
      <rPr>
        <sz val="12"/>
        <color theme="1"/>
        <rFont val="Times New Roman"/>
        <charset val="134"/>
      </rPr>
      <t>1280 × 1024@60 Hz</t>
    </r>
    <r>
      <rPr>
        <sz val="12"/>
        <color theme="1"/>
        <rFont val="宋体"/>
        <charset val="134"/>
      </rPr>
      <t>、</t>
    </r>
    <r>
      <rPr>
        <sz val="12"/>
        <color theme="1"/>
        <rFont val="Times New Roman"/>
        <charset val="134"/>
      </rPr>
      <t>1280 × 720@60 Hz</t>
    </r>
    <r>
      <rPr>
        <sz val="12"/>
        <color theme="1"/>
        <rFont val="宋体"/>
        <charset val="134"/>
      </rPr>
      <t>、</t>
    </r>
    <r>
      <rPr>
        <sz val="12"/>
        <color theme="1"/>
        <rFont val="Times New Roman"/>
        <charset val="134"/>
      </rPr>
      <t>1280 × 720@50 Hz</t>
    </r>
    <r>
      <rPr>
        <sz val="12"/>
        <color theme="1"/>
        <rFont val="宋体"/>
        <charset val="134"/>
      </rPr>
      <t>、</t>
    </r>
    <r>
      <rPr>
        <sz val="12"/>
        <color theme="1"/>
        <rFont val="Times New Roman"/>
        <charset val="134"/>
      </rPr>
      <t xml:space="preserve">1024 × 768@60 Hz
 </t>
    </r>
    <r>
      <rPr>
        <sz val="12"/>
        <color theme="1"/>
        <rFont val="宋体"/>
        <charset val="134"/>
      </rPr>
      <t>视频输出接口类型：</t>
    </r>
    <r>
      <rPr>
        <sz val="12"/>
        <color theme="1"/>
        <rFont val="Times New Roman"/>
        <charset val="134"/>
      </rPr>
      <t>10</t>
    </r>
    <r>
      <rPr>
        <sz val="12"/>
        <color theme="1"/>
        <rFont val="宋体"/>
        <charset val="134"/>
      </rPr>
      <t>路</t>
    </r>
    <r>
      <rPr>
        <sz val="12"/>
        <color theme="1"/>
        <rFont val="Times New Roman"/>
        <charset val="134"/>
      </rPr>
      <t>HDMI 1.4</t>
    </r>
    <r>
      <rPr>
        <sz val="12"/>
        <color theme="1"/>
        <rFont val="宋体"/>
        <charset val="134"/>
      </rPr>
      <t>，支持</t>
    </r>
    <r>
      <rPr>
        <sz val="12"/>
        <color theme="1"/>
        <rFont val="Times New Roman"/>
        <charset val="134"/>
      </rPr>
      <t xml:space="preserve">4K 
</t>
    </r>
    <r>
      <rPr>
        <sz val="12"/>
        <color theme="1"/>
        <rFont val="宋体"/>
        <charset val="134"/>
      </rPr>
      <t>视频输入分辨率：</t>
    </r>
    <r>
      <rPr>
        <sz val="12"/>
        <color theme="1"/>
        <rFont val="Times New Roman"/>
        <charset val="134"/>
      </rPr>
      <t xml:space="preserve">3840 × 2160@30 Hz,1920 × 1080@50 Hz,1920 × 1080@60 Hz, 1280 × 720@50/60 Hz
 </t>
    </r>
    <r>
      <rPr>
        <sz val="12"/>
        <color theme="1"/>
        <rFont val="宋体"/>
        <charset val="134"/>
      </rPr>
      <t>视频输入接口：</t>
    </r>
    <r>
      <rPr>
        <sz val="12"/>
        <color theme="1"/>
        <rFont val="Times New Roman"/>
        <charset val="134"/>
      </rPr>
      <t>2</t>
    </r>
    <r>
      <rPr>
        <sz val="12"/>
        <color theme="1"/>
        <rFont val="宋体"/>
        <charset val="134"/>
      </rPr>
      <t>路</t>
    </r>
    <r>
      <rPr>
        <sz val="12"/>
        <color theme="1"/>
        <rFont val="Times New Roman"/>
        <charset val="134"/>
      </rPr>
      <t>HDMI 1.4</t>
    </r>
    <r>
      <rPr>
        <sz val="12"/>
        <color theme="1"/>
        <rFont val="宋体"/>
        <charset val="134"/>
      </rPr>
      <t>，最大支持</t>
    </r>
    <r>
      <rPr>
        <sz val="12"/>
        <color theme="1"/>
        <rFont val="Times New Roman"/>
        <charset val="134"/>
      </rPr>
      <t>4K</t>
    </r>
    <r>
      <rPr>
        <sz val="12"/>
        <color theme="1"/>
        <rFont val="宋体"/>
        <charset val="134"/>
      </rPr>
      <t>（仅奇数口）</t>
    </r>
    <r>
      <rPr>
        <sz val="12"/>
        <color theme="1"/>
        <rFont val="Times New Roman"/>
        <charset val="134"/>
      </rPr>
      <t xml:space="preserve"> 
</t>
    </r>
    <r>
      <rPr>
        <sz val="12"/>
        <color theme="1"/>
        <rFont val="宋体"/>
        <charset val="134"/>
      </rPr>
      <t>音频输入接口：</t>
    </r>
    <r>
      <rPr>
        <sz val="12"/>
        <color theme="1"/>
        <rFont val="Times New Roman"/>
        <charset val="134"/>
      </rPr>
      <t>2</t>
    </r>
    <r>
      <rPr>
        <sz val="12"/>
        <color theme="1"/>
        <rFont val="宋体"/>
        <charset val="134"/>
      </rPr>
      <t>路</t>
    </r>
    <r>
      <rPr>
        <sz val="12"/>
        <color theme="1"/>
        <rFont val="Times New Roman"/>
        <charset val="134"/>
      </rPr>
      <t>HDMI</t>
    </r>
    <r>
      <rPr>
        <sz val="12"/>
        <color theme="1"/>
        <rFont val="宋体"/>
        <charset val="134"/>
      </rPr>
      <t>内嵌</t>
    </r>
    <r>
      <rPr>
        <sz val="12"/>
        <color theme="1"/>
        <rFont val="Times New Roman"/>
        <charset val="134"/>
      </rPr>
      <t xml:space="preserve"> 
</t>
    </r>
    <r>
      <rPr>
        <sz val="12"/>
        <color theme="1"/>
        <rFont val="宋体"/>
        <charset val="134"/>
      </rPr>
      <t>音频输出接口：</t>
    </r>
    <r>
      <rPr>
        <sz val="12"/>
        <color theme="1"/>
        <rFont val="Times New Roman"/>
        <charset val="134"/>
      </rPr>
      <t>10</t>
    </r>
    <r>
      <rPr>
        <sz val="12"/>
        <color theme="1"/>
        <rFont val="宋体"/>
        <charset val="134"/>
      </rPr>
      <t>路</t>
    </r>
    <r>
      <rPr>
        <sz val="12"/>
        <color theme="1"/>
        <rFont val="Times New Roman"/>
        <charset val="134"/>
      </rPr>
      <t>HDMI</t>
    </r>
    <r>
      <rPr>
        <sz val="12"/>
        <color theme="1"/>
        <rFont val="宋体"/>
        <charset val="134"/>
      </rPr>
      <t>内嵌或</t>
    </r>
    <r>
      <rPr>
        <sz val="12"/>
        <color theme="1"/>
        <rFont val="Times New Roman"/>
        <charset val="134"/>
      </rPr>
      <t>DB15</t>
    </r>
    <r>
      <rPr>
        <sz val="12"/>
        <color theme="1"/>
        <rFont val="宋体"/>
        <charset val="134"/>
      </rPr>
      <t>转</t>
    </r>
    <r>
      <rPr>
        <sz val="12"/>
        <color theme="1"/>
        <rFont val="Times New Roman"/>
        <charset val="134"/>
      </rPr>
      <t>BNC</t>
    </r>
    <r>
      <rPr>
        <sz val="12"/>
        <color theme="1"/>
        <rFont val="宋体"/>
        <charset val="134"/>
      </rPr>
      <t>独立音频输出</t>
    </r>
    <r>
      <rPr>
        <sz val="12"/>
        <color theme="1"/>
        <rFont val="Times New Roman"/>
        <charset val="134"/>
      </rPr>
      <t xml:space="preserve"> 
</t>
    </r>
    <r>
      <rPr>
        <sz val="12"/>
        <color theme="1"/>
        <rFont val="宋体"/>
        <charset val="134"/>
      </rPr>
      <t>音频解码格式：</t>
    </r>
    <r>
      <rPr>
        <sz val="12"/>
        <color theme="1"/>
        <rFont val="Times New Roman"/>
        <charset val="134"/>
      </rPr>
      <t xml:space="preserve">G711-A, G711-U, G722.1, G726-16/U/A, MPEG, AAC-LC, PCM 
</t>
    </r>
    <r>
      <rPr>
        <sz val="12"/>
        <color theme="1"/>
        <rFont val="宋体"/>
        <charset val="134"/>
      </rPr>
      <t>功耗：＜</t>
    </r>
    <r>
      <rPr>
        <sz val="12"/>
        <color theme="1"/>
        <rFont val="Times New Roman"/>
        <charset val="134"/>
      </rPr>
      <t xml:space="preserve">110 W
 </t>
    </r>
    <r>
      <rPr>
        <sz val="12"/>
        <color theme="1"/>
        <rFont val="宋体"/>
        <charset val="134"/>
      </rPr>
      <t>机箱接口：</t>
    </r>
    <r>
      <rPr>
        <sz val="12"/>
        <color theme="1"/>
        <rFont val="Times New Roman"/>
        <charset val="134"/>
      </rPr>
      <t xml:space="preserve">RJ45 10M/100 M/1000 Mbps </t>
    </r>
    <r>
      <rPr>
        <sz val="12"/>
        <color theme="1"/>
        <rFont val="宋体"/>
        <charset val="134"/>
      </rPr>
      <t>自适应以太网接口</t>
    </r>
    <r>
      <rPr>
        <sz val="12"/>
        <color theme="1"/>
        <rFont val="Times New Roman"/>
        <charset val="134"/>
      </rPr>
      <t>*2</t>
    </r>
    <r>
      <rPr>
        <sz val="12"/>
        <color theme="1"/>
        <rFont val="宋体"/>
        <charset val="134"/>
      </rPr>
      <t>；</t>
    </r>
    <r>
      <rPr>
        <sz val="12"/>
        <color theme="1"/>
        <rFont val="Times New Roman"/>
        <charset val="134"/>
      </rPr>
      <t xml:space="preserve"> </t>
    </r>
    <r>
      <rPr>
        <sz val="12"/>
        <color theme="1"/>
        <rFont val="宋体"/>
        <charset val="134"/>
      </rPr>
      <t>光口</t>
    </r>
    <r>
      <rPr>
        <sz val="12"/>
        <color theme="1"/>
        <rFont val="Times New Roman"/>
        <charset val="134"/>
      </rPr>
      <t xml:space="preserve"> 100base-FX/1000base-X*2</t>
    </r>
    <r>
      <rPr>
        <sz val="12"/>
        <color theme="1"/>
        <rFont val="宋体"/>
        <charset val="134"/>
      </rPr>
      <t>，</t>
    </r>
    <r>
      <rPr>
        <sz val="12"/>
        <color theme="1"/>
        <rFont val="Times New Roman"/>
        <charset val="134"/>
      </rPr>
      <t xml:space="preserve"> </t>
    </r>
    <r>
      <rPr>
        <sz val="12"/>
        <color theme="1"/>
        <rFont val="宋体"/>
        <charset val="134"/>
      </rPr>
      <t>支持光电自适应；报警输入</t>
    </r>
    <r>
      <rPr>
        <sz val="12"/>
        <color theme="1"/>
        <rFont val="Times New Roman"/>
        <charset val="134"/>
      </rPr>
      <t>*8</t>
    </r>
    <r>
      <rPr>
        <sz val="12"/>
        <color theme="1"/>
        <rFont val="宋体"/>
        <charset val="134"/>
      </rPr>
      <t>；报警输出</t>
    </r>
    <r>
      <rPr>
        <sz val="12"/>
        <color theme="1"/>
        <rFont val="Times New Roman"/>
        <charset val="134"/>
      </rPr>
      <t>*8</t>
    </r>
    <r>
      <rPr>
        <sz val="12"/>
        <color theme="1"/>
        <rFont val="宋体"/>
        <charset val="134"/>
      </rPr>
      <t>；</t>
    </r>
    <r>
      <rPr>
        <sz val="12"/>
        <color theme="1"/>
        <rFont val="Times New Roman"/>
        <charset val="134"/>
      </rPr>
      <t>232</t>
    </r>
    <r>
      <rPr>
        <sz val="12"/>
        <color theme="1"/>
        <rFont val="宋体"/>
        <charset val="134"/>
      </rPr>
      <t>接口</t>
    </r>
    <r>
      <rPr>
        <sz val="12"/>
        <color theme="1"/>
        <rFont val="Times New Roman"/>
        <charset val="134"/>
      </rPr>
      <t xml:space="preserve"> *1</t>
    </r>
    <r>
      <rPr>
        <sz val="12"/>
        <color theme="1"/>
        <rFont val="宋体"/>
        <charset val="134"/>
      </rPr>
      <t>；</t>
    </r>
    <r>
      <rPr>
        <sz val="12"/>
        <color theme="1"/>
        <rFont val="Times New Roman"/>
        <charset val="134"/>
      </rPr>
      <t>485</t>
    </r>
    <r>
      <rPr>
        <sz val="12"/>
        <color theme="1"/>
        <rFont val="宋体"/>
        <charset val="134"/>
      </rPr>
      <t>接口</t>
    </r>
    <r>
      <rPr>
        <sz val="12"/>
        <color theme="1"/>
        <rFont val="Times New Roman"/>
        <charset val="134"/>
      </rPr>
      <t>*1</t>
    </r>
    <r>
      <rPr>
        <sz val="12"/>
        <color theme="1"/>
        <rFont val="宋体"/>
        <charset val="134"/>
      </rPr>
      <t>；</t>
    </r>
    <r>
      <rPr>
        <sz val="12"/>
        <color theme="1"/>
        <rFont val="Times New Roman"/>
        <charset val="134"/>
      </rPr>
      <t>USB 2.0</t>
    </r>
    <r>
      <rPr>
        <sz val="12"/>
        <color theme="1"/>
        <rFont val="宋体"/>
        <charset val="134"/>
      </rPr>
      <t>接口</t>
    </r>
    <r>
      <rPr>
        <sz val="12"/>
        <color theme="1"/>
        <rFont val="Times New Roman"/>
        <charset val="134"/>
      </rPr>
      <t xml:space="preserve">*2
 </t>
    </r>
    <r>
      <rPr>
        <sz val="12"/>
        <color theme="1"/>
        <rFont val="宋体"/>
        <charset val="134"/>
      </rPr>
      <t>产品尺寸（宽</t>
    </r>
    <r>
      <rPr>
        <sz val="12"/>
        <color theme="1"/>
        <rFont val="Times New Roman"/>
        <charset val="134"/>
      </rPr>
      <t>x</t>
    </r>
    <r>
      <rPr>
        <sz val="12"/>
        <color theme="1"/>
        <rFont val="宋体"/>
        <charset val="134"/>
      </rPr>
      <t>高</t>
    </r>
    <r>
      <rPr>
        <sz val="12"/>
        <color theme="1"/>
        <rFont val="Times New Roman"/>
        <charset val="134"/>
      </rPr>
      <t>x</t>
    </r>
    <r>
      <rPr>
        <sz val="12"/>
        <color theme="1"/>
        <rFont val="宋体"/>
        <charset val="134"/>
      </rPr>
      <t>深）：</t>
    </r>
    <r>
      <rPr>
        <sz val="12"/>
        <color theme="1"/>
        <rFont val="Times New Roman"/>
        <charset val="134"/>
      </rPr>
      <t xml:space="preserve">440 mm × 88 mm × 321 mm
 </t>
    </r>
    <r>
      <rPr>
        <sz val="12"/>
        <color theme="1"/>
        <rFont val="宋体"/>
        <charset val="134"/>
      </rPr>
      <t>净重：</t>
    </r>
    <r>
      <rPr>
        <sz val="12"/>
        <color theme="1"/>
        <rFont val="Times New Roman"/>
        <charset val="134"/>
      </rPr>
      <t xml:space="preserve">≤ 6.40 Kg </t>
    </r>
  </si>
  <si>
    <t>明系列拼接屏</t>
  </si>
  <si>
    <r>
      <rPr>
        <sz val="12"/>
        <color theme="1"/>
        <rFont val="宋体"/>
        <charset val="134"/>
      </rPr>
      <t>直下式</t>
    </r>
    <r>
      <rPr>
        <sz val="12"/>
        <color theme="1"/>
        <rFont val="Times New Roman"/>
        <charset val="134"/>
      </rPr>
      <t>LED</t>
    </r>
    <r>
      <rPr>
        <sz val="12"/>
        <color theme="1"/>
        <rFont val="宋体"/>
        <charset val="134"/>
      </rPr>
      <t>背光源，亮度均匀，无边界暗影现象。</t>
    </r>
    <r>
      <rPr>
        <sz val="12"/>
        <color theme="1"/>
        <rFont val="Times New Roman"/>
        <charset val="134"/>
      </rPr>
      <t xml:space="preserve">;
</t>
    </r>
    <r>
      <rPr>
        <sz val="12"/>
        <color theme="1"/>
        <rFont val="宋体"/>
        <charset val="134"/>
      </rPr>
      <t>物理分辨率高达</t>
    </r>
    <r>
      <rPr>
        <sz val="12"/>
        <color theme="1"/>
        <rFont val="Times New Roman"/>
        <charset val="134"/>
      </rPr>
      <t>1920 × 1080</t>
    </r>
    <r>
      <rPr>
        <sz val="12"/>
        <color theme="1"/>
        <rFont val="宋体"/>
        <charset val="134"/>
      </rPr>
      <t>。</t>
    </r>
    <r>
      <rPr>
        <sz val="12"/>
        <color theme="1"/>
        <rFont val="Times New Roman"/>
        <charset val="134"/>
      </rPr>
      <t xml:space="preserve">;
</t>
    </r>
    <r>
      <rPr>
        <sz val="12"/>
        <color theme="1"/>
        <rFont val="宋体"/>
        <charset val="134"/>
      </rPr>
      <t>全高清显示，画面细腻，色彩丰富。</t>
    </r>
    <r>
      <rPr>
        <sz val="12"/>
        <color theme="1"/>
        <rFont val="Times New Roman"/>
        <charset val="134"/>
      </rPr>
      <t xml:space="preserve">;
</t>
    </r>
    <r>
      <rPr>
        <sz val="12"/>
        <color theme="1"/>
        <rFont val="宋体"/>
        <charset val="134"/>
      </rPr>
      <t>高清晰度、高亮度、高色域。</t>
    </r>
    <r>
      <rPr>
        <sz val="12"/>
        <color theme="1"/>
        <rFont val="Times New Roman"/>
        <charset val="134"/>
      </rPr>
      <t xml:space="preserve">;
</t>
    </r>
    <r>
      <rPr>
        <sz val="12"/>
        <color theme="1"/>
        <rFont val="宋体"/>
        <charset val="134"/>
      </rPr>
      <t>视角可达</t>
    </r>
    <r>
      <rPr>
        <sz val="12"/>
        <color theme="1"/>
        <rFont val="Times New Roman"/>
        <charset val="134"/>
      </rPr>
      <t>178°</t>
    </r>
    <r>
      <rPr>
        <sz val="12"/>
        <color theme="1"/>
        <rFont val="宋体"/>
        <charset val="134"/>
      </rPr>
      <t>，趋近于水平。</t>
    </r>
    <r>
      <rPr>
        <sz val="12"/>
        <color theme="1"/>
        <rFont val="Times New Roman"/>
        <charset val="134"/>
      </rPr>
      <t xml:space="preserve">;
</t>
    </r>
    <r>
      <rPr>
        <sz val="12"/>
        <color theme="1"/>
        <rFont val="宋体"/>
        <charset val="134"/>
      </rPr>
      <t>显示面积大、体积小、重量轻。</t>
    </r>
    <r>
      <rPr>
        <sz val="12"/>
        <color theme="1"/>
        <rFont val="Times New Roman"/>
        <charset val="134"/>
      </rPr>
      <t xml:space="preserve">;
</t>
    </r>
    <r>
      <rPr>
        <sz val="12"/>
        <color theme="1"/>
        <rFont val="宋体"/>
        <charset val="134"/>
      </rPr>
      <t>超窄边设计。</t>
    </r>
    <r>
      <rPr>
        <sz val="12"/>
        <color theme="1"/>
        <rFont val="Times New Roman"/>
        <charset val="134"/>
      </rPr>
      <t xml:space="preserve">;
</t>
    </r>
    <r>
      <rPr>
        <sz val="12"/>
        <color theme="1"/>
        <rFont val="宋体"/>
        <charset val="134"/>
      </rPr>
      <t>运行稳定，可</t>
    </r>
    <r>
      <rPr>
        <sz val="12"/>
        <color theme="1"/>
        <rFont val="Times New Roman"/>
        <charset val="134"/>
      </rPr>
      <t>24</t>
    </r>
    <r>
      <rPr>
        <sz val="12"/>
        <color theme="1"/>
        <rFont val="宋体"/>
        <charset val="134"/>
      </rPr>
      <t>小时持续工作。</t>
    </r>
    <r>
      <rPr>
        <sz val="12"/>
        <color theme="1"/>
        <rFont val="Times New Roman"/>
        <charset val="134"/>
      </rPr>
      <t xml:space="preserve">;
</t>
    </r>
    <r>
      <rPr>
        <sz val="12"/>
        <color theme="1"/>
        <rFont val="宋体"/>
        <charset val="134"/>
      </rPr>
      <t>支持壁挂、落地、吊装等多种安装方式。</t>
    </r>
    <r>
      <rPr>
        <sz val="12"/>
        <color theme="1"/>
        <rFont val="Times New Roman"/>
        <charset val="134"/>
      </rPr>
      <t xml:space="preserve">;
</t>
    </r>
    <r>
      <rPr>
        <sz val="12"/>
        <color theme="1"/>
        <rFont val="宋体"/>
        <charset val="134"/>
      </rPr>
      <t>多种拼接方式，能适应各种使用场所。</t>
    </r>
    <r>
      <rPr>
        <sz val="12"/>
        <color theme="1"/>
        <rFont val="Times New Roman"/>
        <charset val="134"/>
      </rPr>
      <t xml:space="preserve">;
</t>
    </r>
    <r>
      <rPr>
        <sz val="12"/>
        <color theme="1"/>
        <rFont val="宋体"/>
        <charset val="134"/>
      </rPr>
      <t>采用金属外壳，防辐射、防磁场、防强电场干扰。</t>
    </r>
    <r>
      <rPr>
        <sz val="12"/>
        <color theme="1"/>
        <rFont val="Times New Roman"/>
        <charset val="134"/>
      </rPr>
      <t xml:space="preserve">;
</t>
    </r>
    <r>
      <rPr>
        <sz val="12"/>
        <color theme="1"/>
        <rFont val="宋体"/>
        <charset val="134"/>
      </rPr>
      <t>实时检测设备温度，过温自保护，防止面板灼烧。</t>
    </r>
    <r>
      <rPr>
        <sz val="12"/>
        <color theme="1"/>
        <rFont val="Times New Roman"/>
        <charset val="134"/>
      </rPr>
      <t xml:space="preserve">;
</t>
    </r>
    <r>
      <rPr>
        <sz val="12"/>
        <color theme="1"/>
        <rFont val="宋体"/>
        <charset val="134"/>
      </rPr>
      <t>显示尺寸：</t>
    </r>
    <r>
      <rPr>
        <sz val="12"/>
        <color theme="1"/>
        <rFont val="Times New Roman"/>
        <charset val="134"/>
      </rPr>
      <t xml:space="preserve">55 inch
 </t>
    </r>
    <r>
      <rPr>
        <sz val="12"/>
        <color theme="1"/>
        <rFont val="宋体"/>
        <charset val="134"/>
      </rPr>
      <t>背光源类型：</t>
    </r>
    <r>
      <rPr>
        <sz val="12"/>
        <color theme="1"/>
        <rFont val="Times New Roman"/>
        <charset val="134"/>
      </rPr>
      <t xml:space="preserve">D-LED
 </t>
    </r>
    <r>
      <rPr>
        <sz val="12"/>
        <color theme="1"/>
        <rFont val="宋体"/>
        <charset val="134"/>
      </rPr>
      <t>物理拼缝：</t>
    </r>
    <r>
      <rPr>
        <sz val="12"/>
        <color theme="1"/>
        <rFont val="Times New Roman"/>
        <charset val="134"/>
      </rPr>
      <t xml:space="preserve">1.7 mm
 </t>
    </r>
    <r>
      <rPr>
        <sz val="12"/>
        <color theme="1"/>
        <rFont val="宋体"/>
        <charset val="134"/>
      </rPr>
      <t>物理拼缝公差：</t>
    </r>
    <r>
      <rPr>
        <sz val="12"/>
        <color theme="1"/>
        <rFont val="Times New Roman"/>
        <charset val="134"/>
      </rPr>
      <t xml:space="preserve">±1.5mm
 </t>
    </r>
    <r>
      <rPr>
        <sz val="12"/>
        <color theme="1"/>
        <rFont val="宋体"/>
        <charset val="134"/>
      </rPr>
      <t>物理分辨率：</t>
    </r>
    <r>
      <rPr>
        <sz val="12"/>
        <color theme="1"/>
        <rFont val="Times New Roman"/>
        <charset val="134"/>
      </rPr>
      <t>1920 × 1080@60 Hz</t>
    </r>
    <r>
      <rPr>
        <sz val="12"/>
        <color theme="1"/>
        <rFont val="宋体"/>
        <charset val="134"/>
      </rPr>
      <t>（向下兼容）</t>
    </r>
    <r>
      <rPr>
        <sz val="12"/>
        <color theme="1"/>
        <rFont val="Times New Roman"/>
        <charset val="134"/>
      </rPr>
      <t xml:space="preserve">
 </t>
    </r>
    <r>
      <rPr>
        <sz val="12"/>
        <color theme="1"/>
        <rFont val="宋体"/>
        <charset val="134"/>
      </rPr>
      <t>亮度：</t>
    </r>
    <r>
      <rPr>
        <sz val="12"/>
        <color theme="1"/>
        <rFont val="Times New Roman"/>
        <charset val="134"/>
      </rPr>
      <t xml:space="preserve">500 cd/m²
 </t>
    </r>
    <r>
      <rPr>
        <sz val="12"/>
        <color theme="1"/>
        <rFont val="宋体"/>
        <charset val="134"/>
      </rPr>
      <t>可视角：</t>
    </r>
    <r>
      <rPr>
        <sz val="12"/>
        <color theme="1"/>
        <rFont val="Times New Roman"/>
        <charset val="134"/>
      </rPr>
      <t xml:space="preserve">178°(H)/178°(V)
 </t>
    </r>
    <r>
      <rPr>
        <sz val="12"/>
        <color theme="1"/>
        <rFont val="宋体"/>
        <charset val="134"/>
      </rPr>
      <t>对比度：</t>
    </r>
    <r>
      <rPr>
        <sz val="12"/>
        <color theme="1"/>
        <rFont val="Times New Roman"/>
        <charset val="134"/>
      </rPr>
      <t>1200</t>
    </r>
    <r>
      <rPr>
        <sz val="12"/>
        <color theme="1"/>
        <rFont val="宋体"/>
        <charset val="134"/>
      </rPr>
      <t>：</t>
    </r>
    <r>
      <rPr>
        <sz val="12"/>
        <color theme="1"/>
        <rFont val="Times New Roman"/>
        <charset val="134"/>
      </rPr>
      <t xml:space="preserve">1 
</t>
    </r>
    <r>
      <rPr>
        <sz val="12"/>
        <color theme="1"/>
        <rFont val="宋体"/>
        <charset val="134"/>
      </rPr>
      <t>音视频输入接口：</t>
    </r>
    <r>
      <rPr>
        <sz val="12"/>
        <color theme="1"/>
        <rFont val="Times New Roman"/>
        <charset val="134"/>
      </rPr>
      <t xml:space="preserve">HDMI × 1, DVI × 1, USB × 1
 </t>
    </r>
    <r>
      <rPr>
        <sz val="12"/>
        <color theme="1"/>
        <rFont val="宋体"/>
        <charset val="134"/>
      </rPr>
      <t>音视频输出接口：无</t>
    </r>
    <r>
      <rPr>
        <sz val="12"/>
        <color theme="1"/>
        <rFont val="Times New Roman"/>
        <charset val="134"/>
      </rPr>
      <t xml:space="preserve">
 </t>
    </r>
    <r>
      <rPr>
        <sz val="12"/>
        <color theme="1"/>
        <rFont val="宋体"/>
        <charset val="134"/>
      </rPr>
      <t>控制接口：</t>
    </r>
    <r>
      <rPr>
        <sz val="12"/>
        <color theme="1"/>
        <rFont val="Times New Roman"/>
        <charset val="134"/>
      </rPr>
      <t>RS232 IN × 1</t>
    </r>
    <r>
      <rPr>
        <sz val="12"/>
        <color theme="1"/>
        <rFont val="宋体"/>
        <charset val="134"/>
      </rPr>
      <t>，</t>
    </r>
    <r>
      <rPr>
        <sz val="12"/>
        <color theme="1"/>
        <rFont val="Times New Roman"/>
        <charset val="134"/>
      </rPr>
      <t xml:space="preserve">RS232 OUT × 1  
</t>
    </r>
    <r>
      <rPr>
        <sz val="12"/>
        <color theme="1"/>
        <rFont val="宋体"/>
        <charset val="134"/>
      </rPr>
      <t>功耗：</t>
    </r>
    <r>
      <rPr>
        <sz val="12"/>
        <color theme="1"/>
        <rFont val="Times New Roman"/>
        <charset val="134"/>
      </rPr>
      <t xml:space="preserve">≤ 245 W
 </t>
    </r>
    <r>
      <rPr>
        <sz val="12"/>
        <color theme="1"/>
        <rFont val="宋体"/>
        <charset val="134"/>
      </rPr>
      <t>待机功耗：</t>
    </r>
    <r>
      <rPr>
        <sz val="12"/>
        <color theme="1"/>
        <rFont val="Times New Roman"/>
        <charset val="134"/>
      </rPr>
      <t xml:space="preserve">≤ 0.5 W 
</t>
    </r>
    <r>
      <rPr>
        <sz val="12"/>
        <color theme="1"/>
        <rFont val="宋体"/>
        <charset val="134"/>
      </rPr>
      <t>产品尺寸：</t>
    </r>
    <r>
      <rPr>
        <sz val="12"/>
        <color theme="1"/>
        <rFont val="Times New Roman"/>
        <charset val="134"/>
      </rPr>
      <t xml:space="preserve">1212.7 (W) mm × 683.5 (H) mm × 72.41 (D) mm </t>
    </r>
  </si>
  <si>
    <t>新型模块化支架</t>
  </si>
  <si>
    <r>
      <rPr>
        <sz val="12"/>
        <color theme="1"/>
        <rFont val="宋体"/>
        <charset val="134"/>
      </rPr>
      <t>适用规模</t>
    </r>
    <r>
      <rPr>
        <sz val="12"/>
        <color theme="1"/>
        <rFont val="Times New Roman"/>
        <charset val="134"/>
      </rPr>
      <t xml:space="preserve"> </t>
    </r>
    <r>
      <rPr>
        <sz val="12"/>
        <color theme="1"/>
        <rFont val="宋体"/>
        <charset val="134"/>
      </rPr>
      <t>不宜超过</t>
    </r>
    <r>
      <rPr>
        <sz val="12"/>
        <color theme="1"/>
        <rFont val="Times New Roman"/>
        <charset val="134"/>
      </rPr>
      <t>3</t>
    </r>
    <r>
      <rPr>
        <sz val="12"/>
        <color theme="1"/>
        <rFont val="宋体"/>
        <charset val="134"/>
      </rPr>
      <t>行，超过</t>
    </r>
    <r>
      <rPr>
        <sz val="12"/>
        <color theme="1"/>
        <rFont val="Times New Roman"/>
        <charset val="134"/>
      </rPr>
      <t>3</t>
    </r>
    <r>
      <rPr>
        <sz val="12"/>
        <color theme="1"/>
        <rFont val="宋体"/>
        <charset val="134"/>
      </rPr>
      <t>行需特殊定制</t>
    </r>
    <r>
      <rPr>
        <sz val="12"/>
        <color theme="1"/>
        <rFont val="Times New Roman"/>
        <charset val="134"/>
      </rPr>
      <t xml:space="preserve">;
</t>
    </r>
    <r>
      <rPr>
        <sz val="12"/>
        <color theme="1"/>
        <rFont val="宋体"/>
        <charset val="134"/>
      </rPr>
      <t>性价比高</t>
    </r>
    <r>
      <rPr>
        <sz val="12"/>
        <color theme="1"/>
        <rFont val="Times New Roman"/>
        <charset val="134"/>
      </rPr>
      <t xml:space="preserve">;
</t>
    </r>
    <r>
      <rPr>
        <sz val="12"/>
        <color theme="1"/>
        <rFont val="宋体"/>
        <charset val="134"/>
      </rPr>
      <t>快速安装</t>
    </r>
    <r>
      <rPr>
        <sz val="12"/>
        <color theme="1"/>
        <rFont val="Times New Roman"/>
        <charset val="134"/>
      </rPr>
      <t xml:space="preserve">;
</t>
    </r>
    <r>
      <rPr>
        <sz val="12"/>
        <color theme="1"/>
        <rFont val="宋体"/>
        <charset val="134"/>
      </rPr>
      <t>可标配物料</t>
    </r>
    <r>
      <rPr>
        <sz val="12"/>
        <color theme="1"/>
        <rFont val="Times New Roman"/>
        <charset val="134"/>
      </rPr>
      <t xml:space="preserve">;
</t>
    </r>
    <r>
      <rPr>
        <sz val="12"/>
        <color theme="1"/>
        <rFont val="宋体"/>
        <charset val="134"/>
      </rPr>
      <t>支持现场扩容</t>
    </r>
    <r>
      <rPr>
        <sz val="12"/>
        <color theme="1"/>
        <rFont val="Times New Roman"/>
        <charset val="134"/>
      </rPr>
      <t xml:space="preserve">;
</t>
    </r>
    <r>
      <rPr>
        <sz val="12"/>
        <color theme="1"/>
        <rFont val="宋体"/>
        <charset val="134"/>
      </rPr>
      <t>产品型号：</t>
    </r>
    <r>
      <rPr>
        <sz val="12"/>
        <color theme="1"/>
        <rFont val="Times New Roman"/>
        <charset val="134"/>
      </rPr>
      <t>55</t>
    </r>
    <r>
      <rPr>
        <sz val="12"/>
        <color theme="1"/>
        <rFont val="宋体"/>
        <charset val="134"/>
      </rPr>
      <t>英寸</t>
    </r>
    <r>
      <rPr>
        <sz val="12"/>
        <color theme="1"/>
        <rFont val="Times New Roman"/>
        <charset val="134"/>
      </rPr>
      <t>-</t>
    </r>
    <r>
      <rPr>
        <sz val="12"/>
        <color theme="1"/>
        <rFont val="宋体"/>
        <charset val="134"/>
      </rPr>
      <t>新型模块化</t>
    </r>
    <r>
      <rPr>
        <sz val="12"/>
        <color theme="1"/>
        <rFont val="Times New Roman"/>
        <charset val="134"/>
      </rPr>
      <t>-</t>
    </r>
    <r>
      <rPr>
        <sz val="12"/>
        <color theme="1"/>
        <rFont val="宋体"/>
        <charset val="134"/>
      </rPr>
      <t>框架</t>
    </r>
    <r>
      <rPr>
        <sz val="12"/>
        <color theme="1"/>
        <rFont val="Times New Roman"/>
        <charset val="134"/>
      </rPr>
      <t xml:space="preserve"> 
</t>
    </r>
    <r>
      <rPr>
        <sz val="12"/>
        <color theme="1"/>
        <rFont val="宋体"/>
        <charset val="134"/>
      </rPr>
      <t>产品配置：左右上封板；</t>
    </r>
    <r>
      <rPr>
        <sz val="12"/>
        <color theme="1"/>
        <rFont val="Times New Roman"/>
        <charset val="134"/>
      </rPr>
      <t xml:space="preserve">
</t>
    </r>
    <r>
      <rPr>
        <sz val="12"/>
        <color theme="1"/>
        <rFont val="宋体"/>
        <charset val="134"/>
      </rPr>
      <t>前开门</t>
    </r>
    <r>
      <rPr>
        <sz val="12"/>
        <color theme="1"/>
        <rFont val="Times New Roman"/>
        <charset val="134"/>
      </rPr>
      <t>/</t>
    </r>
    <r>
      <rPr>
        <sz val="12"/>
        <color theme="1"/>
        <rFont val="宋体"/>
        <charset val="134"/>
      </rPr>
      <t>前封板，后留空；</t>
    </r>
    <r>
      <rPr>
        <sz val="12"/>
        <color theme="1"/>
        <rFont val="Times New Roman"/>
        <charset val="134"/>
      </rPr>
      <t xml:space="preserve"> 
</t>
    </r>
    <r>
      <rPr>
        <sz val="12"/>
        <color theme="1"/>
        <rFont val="宋体"/>
        <charset val="134"/>
      </rPr>
      <t>材质：优质冷轧钢板</t>
    </r>
    <r>
      <rPr>
        <sz val="12"/>
        <color theme="1"/>
        <rFont val="Times New Roman"/>
        <charset val="134"/>
      </rPr>
      <t>(SPCC)</t>
    </r>
    <r>
      <rPr>
        <sz val="12"/>
        <color theme="1"/>
        <rFont val="宋体"/>
        <charset val="134"/>
      </rPr>
      <t>，材料厚度从</t>
    </r>
    <r>
      <rPr>
        <sz val="12"/>
        <color theme="1"/>
        <rFont val="Times New Roman"/>
        <charset val="134"/>
      </rPr>
      <t>T1.0-T5</t>
    </r>
    <r>
      <rPr>
        <sz val="12"/>
        <color theme="1"/>
        <rFont val="宋体"/>
        <charset val="134"/>
      </rPr>
      <t>不等</t>
    </r>
    <r>
      <rPr>
        <sz val="12"/>
        <color theme="1"/>
        <rFont val="Times New Roman"/>
        <charset val="134"/>
      </rPr>
      <t xml:space="preserve">
 </t>
    </r>
    <r>
      <rPr>
        <sz val="12"/>
        <color theme="1"/>
        <rFont val="宋体"/>
        <charset val="134"/>
      </rPr>
      <t>备注说明：无</t>
    </r>
    <r>
      <rPr>
        <sz val="12"/>
        <color theme="1"/>
        <rFont val="Times New Roman"/>
        <charset val="134"/>
      </rPr>
      <t xml:space="preserve">
 </t>
    </r>
    <r>
      <rPr>
        <sz val="12"/>
        <color theme="1"/>
        <rFont val="宋体"/>
        <charset val="134"/>
      </rPr>
      <t>颜色：黑色</t>
    </r>
    <r>
      <rPr>
        <sz val="12"/>
        <color theme="1"/>
        <rFont val="Times New Roman"/>
        <charset val="134"/>
      </rPr>
      <t xml:space="preserve">
 </t>
    </r>
    <r>
      <rPr>
        <sz val="12"/>
        <color theme="1"/>
        <rFont val="宋体"/>
        <charset val="134"/>
      </rPr>
      <t>净重：</t>
    </r>
    <r>
      <rPr>
        <sz val="12"/>
        <color theme="1"/>
        <rFont val="Times New Roman"/>
        <charset val="134"/>
      </rPr>
      <t>24kg/</t>
    </r>
    <r>
      <rPr>
        <sz val="12"/>
        <color theme="1"/>
        <rFont val="宋体"/>
        <charset val="134"/>
      </rPr>
      <t>个</t>
    </r>
    <r>
      <rPr>
        <sz val="12"/>
        <color theme="1"/>
        <rFont val="Times New Roman"/>
        <charset val="134"/>
      </rPr>
      <t xml:space="preserve"> 
</t>
    </r>
    <r>
      <rPr>
        <sz val="12"/>
        <color theme="1"/>
        <rFont val="宋体"/>
        <charset val="134"/>
      </rPr>
      <t>厚度：</t>
    </r>
    <r>
      <rPr>
        <sz val="12"/>
        <color theme="1"/>
        <rFont val="Times New Roman"/>
        <charset val="134"/>
      </rPr>
      <t xml:space="preserve">400mm
 </t>
    </r>
    <r>
      <rPr>
        <sz val="12"/>
        <color theme="1"/>
        <rFont val="宋体"/>
        <charset val="134"/>
      </rPr>
      <t>表面处理：静电喷塑，涂层厚度</t>
    </r>
    <r>
      <rPr>
        <sz val="12"/>
        <color theme="1"/>
        <rFont val="Times New Roman"/>
        <charset val="134"/>
      </rPr>
      <t>&gt;60</t>
    </r>
    <r>
      <rPr>
        <sz val="12"/>
        <color theme="1"/>
        <rFont val="宋体"/>
        <charset val="134"/>
      </rPr>
      <t>微米</t>
    </r>
    <r>
      <rPr>
        <sz val="12"/>
        <color theme="1"/>
        <rFont val="Times New Roman"/>
        <charset val="134"/>
      </rPr>
      <t xml:space="preserve">
 LOGO</t>
    </r>
    <r>
      <rPr>
        <sz val="12"/>
        <color theme="1"/>
        <rFont val="宋体"/>
        <charset val="134"/>
      </rPr>
      <t>：</t>
    </r>
    <r>
      <rPr>
        <sz val="12"/>
        <color theme="1"/>
        <rFont val="Times New Roman"/>
        <charset val="134"/>
      </rPr>
      <t xml:space="preserve">HIKVISION
 </t>
    </r>
    <r>
      <rPr>
        <sz val="12"/>
        <color theme="1"/>
        <rFont val="宋体"/>
        <charset val="134"/>
      </rPr>
      <t>弧度：</t>
    </r>
    <r>
      <rPr>
        <sz val="12"/>
        <color theme="1"/>
        <rFont val="Times New Roman"/>
        <charset val="134"/>
      </rPr>
      <t xml:space="preserve">0° 
</t>
    </r>
    <r>
      <rPr>
        <sz val="12"/>
        <color theme="1"/>
        <rFont val="宋体"/>
        <charset val="134"/>
      </rPr>
      <t>适用规模：不宜超过</t>
    </r>
    <r>
      <rPr>
        <sz val="12"/>
        <color theme="1"/>
        <rFont val="Times New Roman"/>
        <charset val="134"/>
      </rPr>
      <t>3</t>
    </r>
    <r>
      <rPr>
        <sz val="12"/>
        <color theme="1"/>
        <rFont val="宋体"/>
        <charset val="134"/>
      </rPr>
      <t>行；不超过</t>
    </r>
    <r>
      <rPr>
        <sz val="12"/>
        <color theme="1"/>
        <rFont val="Times New Roman"/>
        <charset val="134"/>
      </rPr>
      <t>5</t>
    </r>
    <r>
      <rPr>
        <sz val="12"/>
        <color theme="1"/>
        <rFont val="宋体"/>
        <charset val="134"/>
      </rPr>
      <t>行；</t>
    </r>
    <r>
      <rPr>
        <sz val="12"/>
        <color theme="1"/>
        <rFont val="Times New Roman"/>
        <charset val="134"/>
      </rPr>
      <t xml:space="preserve"> 
</t>
    </r>
    <r>
      <rPr>
        <sz val="12"/>
        <color theme="1"/>
        <rFont val="宋体"/>
        <charset val="134"/>
      </rPr>
      <t>可定制范围：颜色，离地高度，后封板</t>
    </r>
    <r>
      <rPr>
        <sz val="12"/>
        <color theme="1"/>
        <rFont val="Times New Roman"/>
        <charset val="134"/>
      </rPr>
      <t>/</t>
    </r>
    <r>
      <rPr>
        <sz val="12"/>
        <color theme="1"/>
        <rFont val="宋体"/>
        <charset val="134"/>
      </rPr>
      <t>后开门，前封板</t>
    </r>
    <r>
      <rPr>
        <sz val="12"/>
        <color theme="1"/>
        <rFont val="Times New Roman"/>
        <charset val="134"/>
      </rPr>
      <t>/</t>
    </r>
    <r>
      <rPr>
        <sz val="12"/>
        <color theme="1"/>
        <rFont val="宋体"/>
        <charset val="134"/>
      </rPr>
      <t>前开门，拉杆长度，</t>
    </r>
    <r>
      <rPr>
        <sz val="12"/>
        <color theme="1"/>
        <rFont val="Times New Roman"/>
        <charset val="134"/>
      </rPr>
      <t>LOGO</t>
    </r>
    <r>
      <rPr>
        <sz val="12"/>
        <color theme="1"/>
        <rFont val="宋体"/>
        <charset val="134"/>
      </rPr>
      <t>，储物隔板</t>
    </r>
    <r>
      <rPr>
        <sz val="12"/>
        <color theme="1"/>
        <rFont val="Times New Roman"/>
        <charset val="134"/>
      </rPr>
      <t xml:space="preserve"> </t>
    </r>
  </si>
  <si>
    <r>
      <rPr>
        <sz val="12"/>
        <color theme="1"/>
        <rFont val="宋体"/>
        <charset val="134"/>
      </rPr>
      <t>适用规模</t>
    </r>
    <r>
      <rPr>
        <sz val="12"/>
        <color theme="1"/>
        <rFont val="Times New Roman"/>
        <charset val="134"/>
      </rPr>
      <t xml:space="preserve"> </t>
    </r>
    <r>
      <rPr>
        <sz val="12"/>
        <color theme="1"/>
        <rFont val="宋体"/>
        <charset val="134"/>
      </rPr>
      <t>不宜超过</t>
    </r>
    <r>
      <rPr>
        <sz val="12"/>
        <color theme="1"/>
        <rFont val="Times New Roman"/>
        <charset val="134"/>
      </rPr>
      <t>3</t>
    </r>
    <r>
      <rPr>
        <sz val="12"/>
        <color theme="1"/>
        <rFont val="宋体"/>
        <charset val="134"/>
      </rPr>
      <t>行，超过</t>
    </r>
    <r>
      <rPr>
        <sz val="12"/>
        <color theme="1"/>
        <rFont val="Times New Roman"/>
        <charset val="134"/>
      </rPr>
      <t>3</t>
    </r>
    <r>
      <rPr>
        <sz val="12"/>
        <color theme="1"/>
        <rFont val="宋体"/>
        <charset val="134"/>
      </rPr>
      <t>行需特殊定制</t>
    </r>
    <r>
      <rPr>
        <sz val="12"/>
        <color theme="1"/>
        <rFont val="Times New Roman"/>
        <charset val="134"/>
      </rPr>
      <t xml:space="preserve">;
</t>
    </r>
    <r>
      <rPr>
        <sz val="12"/>
        <color theme="1"/>
        <rFont val="宋体"/>
        <charset val="134"/>
      </rPr>
      <t>性价比高</t>
    </r>
    <r>
      <rPr>
        <sz val="12"/>
        <color theme="1"/>
        <rFont val="Times New Roman"/>
        <charset val="134"/>
      </rPr>
      <t xml:space="preserve">;
</t>
    </r>
    <r>
      <rPr>
        <sz val="12"/>
        <color theme="1"/>
        <rFont val="宋体"/>
        <charset val="134"/>
      </rPr>
      <t>快速安装</t>
    </r>
    <r>
      <rPr>
        <sz val="12"/>
        <color theme="1"/>
        <rFont val="Times New Roman"/>
        <charset val="134"/>
      </rPr>
      <t xml:space="preserve">;
</t>
    </r>
    <r>
      <rPr>
        <sz val="12"/>
        <color theme="1"/>
        <rFont val="宋体"/>
        <charset val="134"/>
      </rPr>
      <t>可标配物料</t>
    </r>
    <r>
      <rPr>
        <sz val="12"/>
        <color theme="1"/>
        <rFont val="Times New Roman"/>
        <charset val="134"/>
      </rPr>
      <t xml:space="preserve">;
</t>
    </r>
    <r>
      <rPr>
        <sz val="12"/>
        <color theme="1"/>
        <rFont val="宋体"/>
        <charset val="134"/>
      </rPr>
      <t>支持现场扩容</t>
    </r>
    <r>
      <rPr>
        <sz val="12"/>
        <color theme="1"/>
        <rFont val="Times New Roman"/>
        <charset val="134"/>
      </rPr>
      <t xml:space="preserve">;
</t>
    </r>
    <r>
      <rPr>
        <sz val="12"/>
        <color theme="1"/>
        <rFont val="宋体"/>
        <charset val="134"/>
      </rPr>
      <t>产品型号：</t>
    </r>
    <r>
      <rPr>
        <sz val="12"/>
        <color theme="1"/>
        <rFont val="Times New Roman"/>
        <charset val="134"/>
      </rPr>
      <t>55</t>
    </r>
    <r>
      <rPr>
        <sz val="12"/>
        <color theme="1"/>
        <rFont val="宋体"/>
        <charset val="134"/>
      </rPr>
      <t>英寸</t>
    </r>
    <r>
      <rPr>
        <sz val="12"/>
        <color theme="1"/>
        <rFont val="Times New Roman"/>
        <charset val="134"/>
      </rPr>
      <t>-</t>
    </r>
    <r>
      <rPr>
        <sz val="12"/>
        <color theme="1"/>
        <rFont val="宋体"/>
        <charset val="134"/>
      </rPr>
      <t>新型模块化</t>
    </r>
    <r>
      <rPr>
        <sz val="12"/>
        <color theme="1"/>
        <rFont val="Times New Roman"/>
        <charset val="134"/>
      </rPr>
      <t>-</t>
    </r>
    <r>
      <rPr>
        <sz val="12"/>
        <color theme="1"/>
        <rFont val="宋体"/>
        <charset val="134"/>
      </rPr>
      <t>底座</t>
    </r>
    <r>
      <rPr>
        <sz val="12"/>
        <color theme="1"/>
        <rFont val="Times New Roman"/>
        <charset val="134"/>
      </rPr>
      <t xml:space="preserve"> 
</t>
    </r>
    <r>
      <rPr>
        <sz val="12"/>
        <color theme="1"/>
        <rFont val="宋体"/>
        <charset val="134"/>
      </rPr>
      <t>产品配置：左右上封板；</t>
    </r>
    <r>
      <rPr>
        <sz val="12"/>
        <color theme="1"/>
        <rFont val="Times New Roman"/>
        <charset val="134"/>
      </rPr>
      <t xml:space="preserve">
</t>
    </r>
    <r>
      <rPr>
        <sz val="12"/>
        <color theme="1"/>
        <rFont val="宋体"/>
        <charset val="134"/>
      </rPr>
      <t>前开门</t>
    </r>
    <r>
      <rPr>
        <sz val="12"/>
        <color theme="1"/>
        <rFont val="Times New Roman"/>
        <charset val="134"/>
      </rPr>
      <t>/</t>
    </r>
    <r>
      <rPr>
        <sz val="12"/>
        <color theme="1"/>
        <rFont val="宋体"/>
        <charset val="134"/>
      </rPr>
      <t>前封板，后留空；</t>
    </r>
    <r>
      <rPr>
        <sz val="12"/>
        <color theme="1"/>
        <rFont val="Times New Roman"/>
        <charset val="134"/>
      </rPr>
      <t xml:space="preserve"> 
</t>
    </r>
    <r>
      <rPr>
        <sz val="12"/>
        <color theme="1"/>
        <rFont val="宋体"/>
        <charset val="134"/>
      </rPr>
      <t>材质：优质冷轧钢板</t>
    </r>
    <r>
      <rPr>
        <sz val="12"/>
        <color theme="1"/>
        <rFont val="Times New Roman"/>
        <charset val="134"/>
      </rPr>
      <t>(SPCC)</t>
    </r>
    <r>
      <rPr>
        <sz val="12"/>
        <color theme="1"/>
        <rFont val="宋体"/>
        <charset val="134"/>
      </rPr>
      <t>，材料厚度从</t>
    </r>
    <r>
      <rPr>
        <sz val="12"/>
        <color theme="1"/>
        <rFont val="Times New Roman"/>
        <charset val="134"/>
      </rPr>
      <t>T1.0-T5</t>
    </r>
    <r>
      <rPr>
        <sz val="12"/>
        <color theme="1"/>
        <rFont val="宋体"/>
        <charset val="134"/>
      </rPr>
      <t>不等</t>
    </r>
    <r>
      <rPr>
        <sz val="12"/>
        <color theme="1"/>
        <rFont val="Times New Roman"/>
        <charset val="134"/>
      </rPr>
      <t xml:space="preserve">
 </t>
    </r>
    <r>
      <rPr>
        <sz val="12"/>
        <color theme="1"/>
        <rFont val="宋体"/>
        <charset val="134"/>
      </rPr>
      <t>备注说明：需要承重墙</t>
    </r>
    <r>
      <rPr>
        <sz val="12"/>
        <color theme="1"/>
        <rFont val="Times New Roman"/>
        <charset val="134"/>
      </rPr>
      <t xml:space="preserve">
 </t>
    </r>
    <r>
      <rPr>
        <sz val="12"/>
        <color theme="1"/>
        <rFont val="宋体"/>
        <charset val="134"/>
      </rPr>
      <t>颜色：黑色</t>
    </r>
    <r>
      <rPr>
        <sz val="12"/>
        <color theme="1"/>
        <rFont val="Times New Roman"/>
        <charset val="134"/>
      </rPr>
      <t xml:space="preserve">
 </t>
    </r>
    <r>
      <rPr>
        <sz val="12"/>
        <color theme="1"/>
        <rFont val="宋体"/>
        <charset val="134"/>
      </rPr>
      <t>净重：</t>
    </r>
    <r>
      <rPr>
        <sz val="12"/>
        <color theme="1"/>
        <rFont val="Times New Roman"/>
        <charset val="134"/>
      </rPr>
      <t>40kg/</t>
    </r>
    <r>
      <rPr>
        <sz val="12"/>
        <color theme="1"/>
        <rFont val="宋体"/>
        <charset val="134"/>
      </rPr>
      <t>个</t>
    </r>
    <r>
      <rPr>
        <sz val="12"/>
        <color theme="1"/>
        <rFont val="Times New Roman"/>
        <charset val="134"/>
      </rPr>
      <t xml:space="preserve"> 
</t>
    </r>
    <r>
      <rPr>
        <sz val="12"/>
        <color theme="1"/>
        <rFont val="宋体"/>
        <charset val="134"/>
      </rPr>
      <t>厚度：</t>
    </r>
    <r>
      <rPr>
        <sz val="12"/>
        <color theme="1"/>
        <rFont val="Times New Roman"/>
        <charset val="134"/>
      </rPr>
      <t xml:space="preserve">400mm
 </t>
    </r>
    <r>
      <rPr>
        <sz val="12"/>
        <color theme="1"/>
        <rFont val="宋体"/>
        <charset val="134"/>
      </rPr>
      <t>表面处理：静电喷塑，涂层厚度</t>
    </r>
    <r>
      <rPr>
        <sz val="12"/>
        <color theme="1"/>
        <rFont val="Times New Roman"/>
        <charset val="134"/>
      </rPr>
      <t>&gt;60</t>
    </r>
    <r>
      <rPr>
        <sz val="12"/>
        <color theme="1"/>
        <rFont val="宋体"/>
        <charset val="134"/>
      </rPr>
      <t>微米</t>
    </r>
    <r>
      <rPr>
        <sz val="12"/>
        <color theme="1"/>
        <rFont val="Times New Roman"/>
        <charset val="134"/>
      </rPr>
      <t xml:space="preserve">
 LOGO</t>
    </r>
    <r>
      <rPr>
        <sz val="12"/>
        <color theme="1"/>
        <rFont val="宋体"/>
        <charset val="134"/>
      </rPr>
      <t>：</t>
    </r>
    <r>
      <rPr>
        <sz val="12"/>
        <color theme="1"/>
        <rFont val="Times New Roman"/>
        <charset val="134"/>
      </rPr>
      <t xml:space="preserve">HIKVISION
 </t>
    </r>
    <r>
      <rPr>
        <sz val="12"/>
        <color theme="1"/>
        <rFont val="宋体"/>
        <charset val="134"/>
      </rPr>
      <t>弧度：</t>
    </r>
    <r>
      <rPr>
        <sz val="12"/>
        <color theme="1"/>
        <rFont val="Times New Roman"/>
        <charset val="134"/>
      </rPr>
      <t xml:space="preserve">0° 
</t>
    </r>
    <r>
      <rPr>
        <sz val="12"/>
        <color theme="1"/>
        <rFont val="宋体"/>
        <charset val="134"/>
      </rPr>
      <t>适用规模：不宜超过</t>
    </r>
    <r>
      <rPr>
        <sz val="12"/>
        <color theme="1"/>
        <rFont val="Times New Roman"/>
        <charset val="134"/>
      </rPr>
      <t>3</t>
    </r>
    <r>
      <rPr>
        <sz val="12"/>
        <color theme="1"/>
        <rFont val="宋体"/>
        <charset val="134"/>
      </rPr>
      <t>行；不超过</t>
    </r>
    <r>
      <rPr>
        <sz val="12"/>
        <color theme="1"/>
        <rFont val="Times New Roman"/>
        <charset val="134"/>
      </rPr>
      <t>5</t>
    </r>
    <r>
      <rPr>
        <sz val="12"/>
        <color theme="1"/>
        <rFont val="宋体"/>
        <charset val="134"/>
      </rPr>
      <t>行；</t>
    </r>
    <r>
      <rPr>
        <sz val="12"/>
        <color theme="1"/>
        <rFont val="Times New Roman"/>
        <charset val="134"/>
      </rPr>
      <t xml:space="preserve">  
</t>
    </r>
    <r>
      <rPr>
        <sz val="12"/>
        <color theme="1"/>
        <rFont val="宋体"/>
        <charset val="134"/>
      </rPr>
      <t>可定制范围：颜色，离地高度，后封板</t>
    </r>
    <r>
      <rPr>
        <sz val="12"/>
        <color theme="1"/>
        <rFont val="Times New Roman"/>
        <charset val="134"/>
      </rPr>
      <t>/</t>
    </r>
    <r>
      <rPr>
        <sz val="12"/>
        <color theme="1"/>
        <rFont val="宋体"/>
        <charset val="134"/>
      </rPr>
      <t>后开门，前封板</t>
    </r>
    <r>
      <rPr>
        <sz val="12"/>
        <color theme="1"/>
        <rFont val="Times New Roman"/>
        <charset val="134"/>
      </rPr>
      <t>/</t>
    </r>
    <r>
      <rPr>
        <sz val="12"/>
        <color theme="1"/>
        <rFont val="宋体"/>
        <charset val="134"/>
      </rPr>
      <t>前开门，拉杆长度，</t>
    </r>
    <r>
      <rPr>
        <sz val="12"/>
        <color theme="1"/>
        <rFont val="Times New Roman"/>
        <charset val="134"/>
      </rPr>
      <t>LOGO</t>
    </r>
    <r>
      <rPr>
        <sz val="12"/>
        <color theme="1"/>
        <rFont val="宋体"/>
        <charset val="134"/>
      </rPr>
      <t>，储物隔板</t>
    </r>
    <r>
      <rPr>
        <sz val="12"/>
        <color theme="1"/>
        <rFont val="Times New Roman"/>
        <charset val="134"/>
      </rPr>
      <t xml:space="preserve"> </t>
    </r>
  </si>
  <si>
    <r>
      <rPr>
        <sz val="12"/>
        <color theme="1"/>
        <rFont val="Times New Roman"/>
        <charset val="134"/>
      </rPr>
      <t>4K</t>
    </r>
    <r>
      <rPr>
        <sz val="12"/>
        <color theme="1"/>
        <rFont val="宋体"/>
        <charset val="134"/>
      </rPr>
      <t>轻智能</t>
    </r>
    <r>
      <rPr>
        <sz val="12"/>
        <color theme="1"/>
        <rFont val="Times New Roman"/>
        <charset val="134"/>
      </rPr>
      <t>NVR-I</t>
    </r>
    <r>
      <rPr>
        <sz val="12"/>
        <color theme="1"/>
        <rFont val="宋体"/>
        <charset val="134"/>
      </rPr>
      <t>系列</t>
    </r>
  </si>
  <si>
    <r>
      <rPr>
        <sz val="12"/>
        <color theme="1"/>
        <rFont val="Times New Roman"/>
        <charset val="134"/>
      </rPr>
      <t>2U</t>
    </r>
    <r>
      <rPr>
        <sz val="12"/>
        <color theme="1"/>
        <rFont val="宋体"/>
        <charset val="134"/>
      </rPr>
      <t>机架式</t>
    </r>
    <r>
      <rPr>
        <sz val="12"/>
        <color theme="1"/>
        <rFont val="Times New Roman"/>
        <charset val="134"/>
      </rPr>
      <t>9</t>
    </r>
    <r>
      <rPr>
        <sz val="12"/>
        <color theme="1"/>
        <rFont val="宋体"/>
        <charset val="134"/>
      </rPr>
      <t>盘位嵌入式网络硬盘录像机，整机采用短机箱设计，搭载高性能</t>
    </r>
    <r>
      <rPr>
        <sz val="12"/>
        <color theme="1"/>
        <rFont val="Times New Roman"/>
        <charset val="134"/>
      </rPr>
      <t>ATX</t>
    </r>
    <r>
      <rPr>
        <sz val="12"/>
        <color theme="1"/>
        <rFont val="宋体"/>
        <charset val="134"/>
      </rPr>
      <t>电源</t>
    </r>
    <r>
      <rPr>
        <sz val="12"/>
        <color theme="1"/>
        <rFont val="Times New Roman"/>
        <charset val="134"/>
      </rPr>
      <t xml:space="preserve">
</t>
    </r>
    <r>
      <rPr>
        <sz val="12"/>
        <color theme="1"/>
        <rFont val="宋体"/>
        <charset val="134"/>
      </rPr>
      <t>【硬件规格】</t>
    </r>
    <r>
      <rPr>
        <sz val="12"/>
        <color theme="1"/>
        <rFont val="Times New Roman"/>
        <charset val="134"/>
      </rPr>
      <t xml:space="preserve">
</t>
    </r>
    <r>
      <rPr>
        <sz val="12"/>
        <color theme="1"/>
        <rFont val="宋体"/>
        <charset val="134"/>
      </rPr>
      <t>存储接口：</t>
    </r>
    <r>
      <rPr>
        <sz val="12"/>
        <color theme="1"/>
        <rFont val="Times New Roman"/>
        <charset val="134"/>
      </rPr>
      <t>9</t>
    </r>
    <r>
      <rPr>
        <sz val="12"/>
        <color theme="1"/>
        <rFont val="宋体"/>
        <charset val="134"/>
      </rPr>
      <t>个</t>
    </r>
    <r>
      <rPr>
        <sz val="12"/>
        <color theme="1"/>
        <rFont val="Times New Roman"/>
        <charset val="134"/>
      </rPr>
      <t>SATA</t>
    </r>
    <r>
      <rPr>
        <sz val="12"/>
        <color theme="1"/>
        <rFont val="宋体"/>
        <charset val="134"/>
      </rPr>
      <t>接口，支持硬盘热插拔，已内置</t>
    </r>
    <r>
      <rPr>
        <sz val="12"/>
        <color theme="1"/>
        <rFont val="Times New Roman"/>
        <charset val="134"/>
      </rPr>
      <t>8</t>
    </r>
    <r>
      <rPr>
        <sz val="12"/>
        <color theme="1"/>
        <rFont val="宋体"/>
        <charset val="134"/>
      </rPr>
      <t>块</t>
    </r>
    <r>
      <rPr>
        <sz val="12"/>
        <color theme="1"/>
        <rFont val="Times New Roman"/>
        <charset val="134"/>
      </rPr>
      <t>8TB</t>
    </r>
    <r>
      <rPr>
        <sz val="12"/>
        <color theme="1"/>
        <rFont val="宋体"/>
        <charset val="134"/>
      </rPr>
      <t>盘，总容量可达</t>
    </r>
    <r>
      <rPr>
        <sz val="12"/>
        <color theme="1"/>
        <rFont val="Times New Roman"/>
        <charset val="134"/>
      </rPr>
      <t xml:space="preserve">64TB
</t>
    </r>
    <r>
      <rPr>
        <sz val="12"/>
        <color theme="1"/>
        <rFont val="宋体"/>
        <charset val="134"/>
      </rPr>
      <t>视频接口：</t>
    </r>
    <r>
      <rPr>
        <sz val="12"/>
        <color theme="1"/>
        <rFont val="Times New Roman"/>
        <charset val="134"/>
      </rPr>
      <t>2×HDMI</t>
    </r>
    <r>
      <rPr>
        <sz val="12"/>
        <color theme="1"/>
        <rFont val="宋体"/>
        <charset val="134"/>
      </rPr>
      <t>，</t>
    </r>
    <r>
      <rPr>
        <sz val="12"/>
        <color theme="1"/>
        <rFont val="Times New Roman"/>
        <charset val="134"/>
      </rPr>
      <t xml:space="preserve">2×VGA
</t>
    </r>
    <r>
      <rPr>
        <sz val="12"/>
        <color theme="1"/>
        <rFont val="宋体"/>
        <charset val="134"/>
      </rPr>
      <t>网络接口：</t>
    </r>
    <r>
      <rPr>
        <sz val="12"/>
        <color theme="1"/>
        <rFont val="Times New Roman"/>
        <charset val="134"/>
      </rPr>
      <t>2×RJ45 10/100/1000Mbps</t>
    </r>
    <r>
      <rPr>
        <sz val="12"/>
        <color theme="1"/>
        <rFont val="宋体"/>
        <charset val="134"/>
      </rPr>
      <t>自适应以太网口</t>
    </r>
    <r>
      <rPr>
        <sz val="12"/>
        <color theme="1"/>
        <rFont val="Times New Roman"/>
        <charset val="134"/>
      </rPr>
      <t xml:space="preserve">
</t>
    </r>
    <r>
      <rPr>
        <sz val="12"/>
        <color theme="1"/>
        <rFont val="宋体"/>
        <charset val="134"/>
      </rPr>
      <t>报警接口：</t>
    </r>
    <r>
      <rPr>
        <sz val="12"/>
        <color theme="1"/>
        <rFont val="Times New Roman"/>
        <charset val="134"/>
      </rPr>
      <t>16</t>
    </r>
    <r>
      <rPr>
        <sz val="12"/>
        <color theme="1"/>
        <rFont val="宋体"/>
        <charset val="134"/>
      </rPr>
      <t>路报警输入，</t>
    </r>
    <r>
      <rPr>
        <sz val="12"/>
        <color theme="1"/>
        <rFont val="Times New Roman"/>
        <charset val="134"/>
      </rPr>
      <t>9</t>
    </r>
    <r>
      <rPr>
        <sz val="12"/>
        <color theme="1"/>
        <rFont val="宋体"/>
        <charset val="134"/>
      </rPr>
      <t>路报警输出（其中第</t>
    </r>
    <r>
      <rPr>
        <sz val="12"/>
        <color theme="1"/>
        <rFont val="Times New Roman"/>
        <charset val="134"/>
      </rPr>
      <t>9</t>
    </r>
    <r>
      <rPr>
        <sz val="12"/>
        <color theme="1"/>
        <rFont val="宋体"/>
        <charset val="134"/>
      </rPr>
      <t>路支持</t>
    </r>
    <r>
      <rPr>
        <sz val="12"/>
        <color theme="1"/>
        <rFont val="Times New Roman"/>
        <charset val="134"/>
      </rPr>
      <t>CTRL 12V</t>
    </r>
    <r>
      <rPr>
        <sz val="12"/>
        <color theme="1"/>
        <rFont val="宋体"/>
        <charset val="134"/>
      </rPr>
      <t>）</t>
    </r>
    <r>
      <rPr>
        <sz val="12"/>
        <color theme="1"/>
        <rFont val="Times New Roman"/>
        <charset val="134"/>
      </rPr>
      <t xml:space="preserve">
</t>
    </r>
    <r>
      <rPr>
        <sz val="12"/>
        <color theme="1"/>
        <rFont val="宋体"/>
        <charset val="134"/>
      </rPr>
      <t>反向供电：</t>
    </r>
    <r>
      <rPr>
        <sz val="12"/>
        <color theme="1"/>
        <rFont val="Times New Roman"/>
        <charset val="134"/>
      </rPr>
      <t>1</t>
    </r>
    <r>
      <rPr>
        <sz val="12"/>
        <color theme="1"/>
        <rFont val="宋体"/>
        <charset val="134"/>
      </rPr>
      <t>路</t>
    </r>
    <r>
      <rPr>
        <sz val="12"/>
        <color theme="1"/>
        <rFont val="Times New Roman"/>
        <charset val="134"/>
      </rPr>
      <t xml:space="preserve">DC12V 1A
</t>
    </r>
    <r>
      <rPr>
        <sz val="12"/>
        <color theme="1"/>
        <rFont val="宋体"/>
        <charset val="134"/>
      </rPr>
      <t>串行接口：</t>
    </r>
    <r>
      <rPr>
        <sz val="12"/>
        <color theme="1"/>
        <rFont val="Times New Roman"/>
        <charset val="134"/>
      </rPr>
      <t>1</t>
    </r>
    <r>
      <rPr>
        <sz val="12"/>
        <color theme="1"/>
        <rFont val="宋体"/>
        <charset val="134"/>
      </rPr>
      <t>路</t>
    </r>
    <r>
      <rPr>
        <sz val="12"/>
        <color theme="1"/>
        <rFont val="Times New Roman"/>
        <charset val="134"/>
      </rPr>
      <t>RS-232</t>
    </r>
    <r>
      <rPr>
        <sz val="12"/>
        <color theme="1"/>
        <rFont val="宋体"/>
        <charset val="134"/>
      </rPr>
      <t>接口，</t>
    </r>
    <r>
      <rPr>
        <sz val="12"/>
        <color theme="1"/>
        <rFont val="Times New Roman"/>
        <charset val="134"/>
      </rPr>
      <t>1</t>
    </r>
    <r>
      <rPr>
        <sz val="12"/>
        <color theme="1"/>
        <rFont val="宋体"/>
        <charset val="134"/>
      </rPr>
      <t>路全双工</t>
    </r>
    <r>
      <rPr>
        <sz val="12"/>
        <color theme="1"/>
        <rFont val="Times New Roman"/>
        <charset val="134"/>
      </rPr>
      <t>RS-485</t>
    </r>
    <r>
      <rPr>
        <sz val="12"/>
        <color theme="1"/>
        <rFont val="宋体"/>
        <charset val="134"/>
      </rPr>
      <t>接口</t>
    </r>
    <r>
      <rPr>
        <sz val="12"/>
        <color theme="1"/>
        <rFont val="Times New Roman"/>
        <charset val="134"/>
      </rPr>
      <t xml:space="preserve">
USB</t>
    </r>
    <r>
      <rPr>
        <sz val="12"/>
        <color theme="1"/>
        <rFont val="宋体"/>
        <charset val="134"/>
      </rPr>
      <t>接口：</t>
    </r>
    <r>
      <rPr>
        <sz val="12"/>
        <color theme="1"/>
        <rFont val="Times New Roman"/>
        <charset val="134"/>
      </rPr>
      <t>2×USB 2.0</t>
    </r>
    <r>
      <rPr>
        <sz val="12"/>
        <color theme="1"/>
        <rFont val="宋体"/>
        <charset val="134"/>
      </rPr>
      <t>，</t>
    </r>
    <r>
      <rPr>
        <sz val="12"/>
        <color theme="1"/>
        <rFont val="Times New Roman"/>
        <charset val="134"/>
      </rPr>
      <t xml:space="preserve">2×USB 3.0
</t>
    </r>
    <r>
      <rPr>
        <sz val="12"/>
        <color theme="1"/>
        <rFont val="宋体"/>
        <charset val="134"/>
      </rPr>
      <t>扩展接口：</t>
    </r>
    <r>
      <rPr>
        <sz val="12"/>
        <color theme="1"/>
        <rFont val="Times New Roman"/>
        <charset val="134"/>
      </rPr>
      <t xml:space="preserve">1×eSATA
</t>
    </r>
    <r>
      <rPr>
        <sz val="12"/>
        <color theme="1"/>
        <rFont val="宋体"/>
        <charset val="134"/>
      </rPr>
      <t>【产品性能】</t>
    </r>
    <r>
      <rPr>
        <sz val="12"/>
        <color theme="1"/>
        <rFont val="Times New Roman"/>
        <charset val="134"/>
      </rPr>
      <t xml:space="preserve">
</t>
    </r>
    <r>
      <rPr>
        <sz val="12"/>
        <color theme="1"/>
        <rFont val="宋体"/>
        <charset val="134"/>
      </rPr>
      <t>输入带宽：</t>
    </r>
    <r>
      <rPr>
        <sz val="12"/>
        <color theme="1"/>
        <rFont val="Times New Roman"/>
        <charset val="134"/>
      </rPr>
      <t>320Mbps</t>
    </r>
    <r>
      <rPr>
        <sz val="12"/>
        <color theme="1"/>
        <rFont val="宋体"/>
        <charset val="134"/>
      </rPr>
      <t>（开启</t>
    </r>
    <r>
      <rPr>
        <sz val="12"/>
        <color theme="1"/>
        <rFont val="Times New Roman"/>
        <charset val="134"/>
      </rPr>
      <t>RAID</t>
    </r>
    <r>
      <rPr>
        <sz val="12"/>
        <color theme="1"/>
        <rFont val="宋体"/>
        <charset val="134"/>
      </rPr>
      <t>后为</t>
    </r>
    <r>
      <rPr>
        <sz val="12"/>
        <color theme="1"/>
        <rFont val="Times New Roman"/>
        <charset val="134"/>
      </rPr>
      <t>200Mbps</t>
    </r>
    <r>
      <rPr>
        <sz val="12"/>
        <color theme="1"/>
        <rFont val="宋体"/>
        <charset val="134"/>
      </rPr>
      <t>）</t>
    </r>
    <r>
      <rPr>
        <sz val="12"/>
        <color theme="1"/>
        <rFont val="Times New Roman"/>
        <charset val="134"/>
      </rPr>
      <t xml:space="preserve">
</t>
    </r>
    <r>
      <rPr>
        <sz val="12"/>
        <color theme="1"/>
        <rFont val="宋体"/>
        <charset val="134"/>
      </rPr>
      <t>输出带宽：</t>
    </r>
    <r>
      <rPr>
        <sz val="12"/>
        <color theme="1"/>
        <rFont val="Times New Roman"/>
        <charset val="134"/>
      </rPr>
      <t>256Mbps</t>
    </r>
    <r>
      <rPr>
        <sz val="12"/>
        <color theme="1"/>
        <rFont val="宋体"/>
        <charset val="134"/>
      </rPr>
      <t>（开启</t>
    </r>
    <r>
      <rPr>
        <sz val="12"/>
        <color theme="1"/>
        <rFont val="Times New Roman"/>
        <charset val="134"/>
      </rPr>
      <t>RAID</t>
    </r>
    <r>
      <rPr>
        <sz val="12"/>
        <color theme="1"/>
        <rFont val="宋体"/>
        <charset val="134"/>
      </rPr>
      <t>后为</t>
    </r>
    <r>
      <rPr>
        <sz val="12"/>
        <color theme="1"/>
        <rFont val="Times New Roman"/>
        <charset val="134"/>
      </rPr>
      <t>200Mbps</t>
    </r>
    <r>
      <rPr>
        <sz val="12"/>
        <color theme="1"/>
        <rFont val="宋体"/>
        <charset val="134"/>
      </rPr>
      <t>）</t>
    </r>
    <r>
      <rPr>
        <sz val="12"/>
        <color theme="1"/>
        <rFont val="Times New Roman"/>
        <charset val="134"/>
      </rPr>
      <t xml:space="preserve">
</t>
    </r>
    <r>
      <rPr>
        <sz val="12"/>
        <color theme="1"/>
        <rFont val="宋体"/>
        <charset val="134"/>
      </rPr>
      <t>接入能力：</t>
    </r>
    <r>
      <rPr>
        <sz val="12"/>
        <color theme="1"/>
        <rFont val="Times New Roman"/>
        <charset val="134"/>
      </rPr>
      <t>32</t>
    </r>
    <r>
      <rPr>
        <sz val="12"/>
        <color theme="1"/>
        <rFont val="宋体"/>
        <charset val="134"/>
      </rPr>
      <t>路</t>
    </r>
    <r>
      <rPr>
        <sz val="12"/>
        <color theme="1"/>
        <rFont val="Times New Roman"/>
        <charset val="134"/>
      </rPr>
      <t>H.264</t>
    </r>
    <r>
      <rPr>
        <sz val="12"/>
        <color theme="1"/>
        <rFont val="宋体"/>
        <charset val="134"/>
      </rPr>
      <t>、</t>
    </r>
    <r>
      <rPr>
        <sz val="12"/>
        <color theme="1"/>
        <rFont val="Times New Roman"/>
        <charset val="134"/>
      </rPr>
      <t>H.265</t>
    </r>
    <r>
      <rPr>
        <sz val="12"/>
        <color theme="1"/>
        <rFont val="宋体"/>
        <charset val="134"/>
      </rPr>
      <t>格式高清码流接入</t>
    </r>
    <r>
      <rPr>
        <sz val="12"/>
        <color theme="1"/>
        <rFont val="Times New Roman"/>
        <charset val="134"/>
      </rPr>
      <t xml:space="preserve">
</t>
    </r>
    <r>
      <rPr>
        <sz val="12"/>
        <color theme="1"/>
        <rFont val="宋体"/>
        <charset val="134"/>
      </rPr>
      <t>解码能力：最大支持</t>
    </r>
    <r>
      <rPr>
        <sz val="12"/>
        <color theme="1"/>
        <rFont val="Times New Roman"/>
        <charset val="134"/>
      </rPr>
      <t xml:space="preserve">32×1080P
</t>
    </r>
    <r>
      <rPr>
        <sz val="12"/>
        <color theme="1"/>
        <rFont val="宋体"/>
        <charset val="134"/>
      </rPr>
      <t>显示能力：最大支持双</t>
    </r>
    <r>
      <rPr>
        <sz val="12"/>
        <color theme="1"/>
        <rFont val="Times New Roman"/>
        <charset val="134"/>
      </rPr>
      <t>4K</t>
    </r>
    <r>
      <rPr>
        <sz val="12"/>
        <color theme="1"/>
        <rFont val="宋体"/>
        <charset val="134"/>
      </rPr>
      <t>异源输出</t>
    </r>
    <r>
      <rPr>
        <sz val="12"/>
        <color theme="1"/>
        <rFont val="Times New Roman"/>
        <charset val="134"/>
      </rPr>
      <t xml:space="preserve">
RAID</t>
    </r>
    <r>
      <rPr>
        <sz val="12"/>
        <color theme="1"/>
        <rFont val="宋体"/>
        <charset val="134"/>
      </rPr>
      <t>模式：</t>
    </r>
    <r>
      <rPr>
        <sz val="12"/>
        <color theme="1"/>
        <rFont val="Times New Roman"/>
        <charset val="134"/>
      </rPr>
      <t>RAID0</t>
    </r>
    <r>
      <rPr>
        <sz val="12"/>
        <color theme="1"/>
        <rFont val="宋体"/>
        <charset val="134"/>
      </rPr>
      <t>、</t>
    </r>
    <r>
      <rPr>
        <sz val="12"/>
        <color theme="1"/>
        <rFont val="Times New Roman"/>
        <charset val="134"/>
      </rPr>
      <t>RAID1</t>
    </r>
    <r>
      <rPr>
        <sz val="12"/>
        <color theme="1"/>
        <rFont val="宋体"/>
        <charset val="134"/>
      </rPr>
      <t>、</t>
    </r>
    <r>
      <rPr>
        <sz val="12"/>
        <color theme="1"/>
        <rFont val="Times New Roman"/>
        <charset val="134"/>
      </rPr>
      <t>RAID5</t>
    </r>
    <r>
      <rPr>
        <sz val="12"/>
        <color theme="1"/>
        <rFont val="宋体"/>
        <charset val="134"/>
      </rPr>
      <t>、</t>
    </r>
    <r>
      <rPr>
        <sz val="12"/>
        <color theme="1"/>
        <rFont val="Times New Roman"/>
        <charset val="134"/>
      </rPr>
      <t>RAID6</t>
    </r>
    <r>
      <rPr>
        <sz val="12"/>
        <color theme="1"/>
        <rFont val="宋体"/>
        <charset val="134"/>
      </rPr>
      <t>、</t>
    </r>
    <r>
      <rPr>
        <sz val="12"/>
        <color theme="1"/>
        <rFont val="Times New Roman"/>
        <charset val="134"/>
      </rPr>
      <t>RAID10</t>
    </r>
    <r>
      <rPr>
        <sz val="12"/>
        <color theme="1"/>
        <rFont val="宋体"/>
        <charset val="134"/>
      </rPr>
      <t>，支持全局热备盘</t>
    </r>
    <r>
      <rPr>
        <sz val="12"/>
        <color theme="1"/>
        <rFont val="Times New Roman"/>
        <charset val="134"/>
      </rPr>
      <t xml:space="preserve">
</t>
    </r>
    <r>
      <rPr>
        <sz val="12"/>
        <color theme="1"/>
        <rFont val="宋体"/>
        <charset val="134"/>
      </rPr>
      <t>【智能应用】</t>
    </r>
    <r>
      <rPr>
        <sz val="12"/>
        <color theme="1"/>
        <rFont val="Times New Roman"/>
        <charset val="134"/>
      </rPr>
      <t xml:space="preserve">
</t>
    </r>
    <r>
      <rPr>
        <sz val="12"/>
        <color theme="1"/>
        <rFont val="宋体"/>
        <charset val="134"/>
      </rPr>
      <t>目标识别应用：支持目标抓拍、比对报警；支持以图搜图、按姓名检索、按属性检索</t>
    </r>
    <r>
      <rPr>
        <sz val="12"/>
        <color theme="1"/>
        <rFont val="Times New Roman"/>
        <charset val="134"/>
      </rPr>
      <t xml:space="preserve">
</t>
    </r>
    <r>
      <rPr>
        <sz val="12"/>
        <color theme="1"/>
        <rFont val="宋体"/>
        <charset val="134"/>
      </rPr>
      <t>目标名单库：支持</t>
    </r>
    <r>
      <rPr>
        <sz val="12"/>
        <color theme="1"/>
        <rFont val="Times New Roman"/>
        <charset val="134"/>
      </rPr>
      <t>16</t>
    </r>
    <r>
      <rPr>
        <sz val="12"/>
        <color theme="1"/>
        <rFont val="宋体"/>
        <charset val="134"/>
      </rPr>
      <t>个名单库，总库容</t>
    </r>
    <r>
      <rPr>
        <sz val="12"/>
        <color theme="1"/>
        <rFont val="Times New Roman"/>
        <charset val="134"/>
      </rPr>
      <t>5</t>
    </r>
    <r>
      <rPr>
        <sz val="12"/>
        <color theme="1"/>
        <rFont val="宋体"/>
        <charset val="134"/>
      </rPr>
      <t>万张</t>
    </r>
    <r>
      <rPr>
        <sz val="12"/>
        <color theme="1"/>
        <rFont val="Times New Roman"/>
        <charset val="134"/>
      </rPr>
      <t xml:space="preserve">
</t>
    </r>
    <r>
      <rPr>
        <sz val="12"/>
        <color theme="1"/>
        <rFont val="宋体"/>
        <charset val="134"/>
      </rPr>
      <t>目标抓拍：</t>
    </r>
    <r>
      <rPr>
        <sz val="12"/>
        <color theme="1"/>
        <rFont val="Times New Roman"/>
        <charset val="134"/>
      </rPr>
      <t>4</t>
    </r>
    <r>
      <rPr>
        <sz val="12"/>
        <color theme="1"/>
        <rFont val="宋体"/>
        <charset val="134"/>
      </rPr>
      <t>路视频流（</t>
    </r>
    <r>
      <rPr>
        <sz val="12"/>
        <color theme="1"/>
        <rFont val="Times New Roman"/>
        <charset val="134"/>
      </rPr>
      <t>2MP</t>
    </r>
    <r>
      <rPr>
        <sz val="12"/>
        <color theme="1"/>
        <rFont val="宋体"/>
        <charset val="134"/>
      </rPr>
      <t>）</t>
    </r>
    <r>
      <rPr>
        <sz val="12"/>
        <color theme="1"/>
        <rFont val="Times New Roman"/>
        <charset val="134"/>
      </rPr>
      <t xml:space="preserve">
</t>
    </r>
    <r>
      <rPr>
        <sz val="12"/>
        <color theme="1"/>
        <rFont val="宋体"/>
        <charset val="134"/>
      </rPr>
      <t>目标比对：</t>
    </r>
    <r>
      <rPr>
        <sz val="12"/>
        <color theme="1"/>
        <rFont val="Times New Roman"/>
        <charset val="134"/>
      </rPr>
      <t>16</t>
    </r>
    <r>
      <rPr>
        <sz val="12"/>
        <color theme="1"/>
        <rFont val="宋体"/>
        <charset val="134"/>
      </rPr>
      <t>路图片流</t>
    </r>
  </si>
  <si>
    <t>海光单路通用服务器</t>
  </si>
  <si>
    <r>
      <rPr>
        <sz val="12"/>
        <color theme="1"/>
        <rFont val="Times New Roman"/>
        <charset val="134"/>
      </rPr>
      <t>CPU</t>
    </r>
    <r>
      <rPr>
        <sz val="12"/>
        <color theme="1"/>
        <rFont val="宋体"/>
        <charset val="134"/>
      </rPr>
      <t>：配置</t>
    </r>
    <r>
      <rPr>
        <sz val="12"/>
        <color theme="1"/>
        <rFont val="Times New Roman"/>
        <charset val="134"/>
      </rPr>
      <t>≥1</t>
    </r>
    <r>
      <rPr>
        <sz val="12"/>
        <color theme="1"/>
        <rFont val="宋体"/>
        <charset val="134"/>
      </rPr>
      <t>颗</t>
    </r>
    <r>
      <rPr>
        <sz val="12"/>
        <color theme="1"/>
        <rFont val="Times New Roman"/>
        <charset val="134"/>
      </rPr>
      <t xml:space="preserve"> x86</t>
    </r>
    <r>
      <rPr>
        <sz val="12"/>
        <color theme="1"/>
        <rFont val="宋体"/>
        <charset val="134"/>
      </rPr>
      <t>架构处理器，核数</t>
    </r>
    <r>
      <rPr>
        <sz val="12"/>
        <color theme="1"/>
        <rFont val="Times New Roman"/>
        <charset val="134"/>
      </rPr>
      <t>≥8</t>
    </r>
    <r>
      <rPr>
        <sz val="12"/>
        <color theme="1"/>
        <rFont val="宋体"/>
        <charset val="134"/>
      </rPr>
      <t>核，频率</t>
    </r>
    <r>
      <rPr>
        <sz val="12"/>
        <color theme="1"/>
        <rFont val="Times New Roman"/>
        <charset val="134"/>
      </rPr>
      <t xml:space="preserve">≥2.8GHz
</t>
    </r>
    <r>
      <rPr>
        <sz val="12"/>
        <color theme="1"/>
        <rFont val="宋体"/>
        <charset val="134"/>
      </rPr>
      <t>内存：配置</t>
    </r>
    <r>
      <rPr>
        <sz val="12"/>
        <color theme="1"/>
        <rFont val="Times New Roman"/>
        <charset val="134"/>
      </rPr>
      <t>≥64G DDR4</t>
    </r>
    <r>
      <rPr>
        <sz val="12"/>
        <color theme="1"/>
        <rFont val="宋体"/>
        <charset val="134"/>
      </rPr>
      <t>，</t>
    </r>
    <r>
      <rPr>
        <sz val="12"/>
        <color theme="1"/>
        <rFont val="Times New Roman"/>
        <charset val="134"/>
      </rPr>
      <t>≥4</t>
    </r>
    <r>
      <rPr>
        <sz val="12"/>
        <color theme="1"/>
        <rFont val="宋体"/>
        <charset val="134"/>
      </rPr>
      <t>根内存插槽，最大支持扩展至</t>
    </r>
    <r>
      <rPr>
        <sz val="12"/>
        <color theme="1"/>
        <rFont val="Times New Roman"/>
        <charset val="134"/>
      </rPr>
      <t xml:space="preserve">128GB
</t>
    </r>
    <r>
      <rPr>
        <sz val="12"/>
        <color theme="1"/>
        <rFont val="宋体"/>
        <charset val="134"/>
      </rPr>
      <t>硬盘：配置</t>
    </r>
    <r>
      <rPr>
        <sz val="12"/>
        <color theme="1"/>
        <rFont val="Times New Roman"/>
        <charset val="134"/>
      </rPr>
      <t>≥1</t>
    </r>
    <r>
      <rPr>
        <sz val="12"/>
        <color theme="1"/>
        <rFont val="宋体"/>
        <charset val="134"/>
      </rPr>
      <t>块</t>
    </r>
    <r>
      <rPr>
        <sz val="12"/>
        <color theme="1"/>
        <rFont val="Times New Roman"/>
        <charset val="134"/>
      </rPr>
      <t>960G SSD</t>
    </r>
    <r>
      <rPr>
        <sz val="12"/>
        <color theme="1"/>
        <rFont val="宋体"/>
        <charset val="134"/>
      </rPr>
      <t>盘，最高支持</t>
    </r>
    <r>
      <rPr>
        <sz val="12"/>
        <color theme="1"/>
        <rFont val="Times New Roman"/>
        <charset val="134"/>
      </rPr>
      <t>4</t>
    </r>
    <r>
      <rPr>
        <sz val="12"/>
        <color theme="1"/>
        <rFont val="宋体"/>
        <charset val="134"/>
      </rPr>
      <t>块</t>
    </r>
    <r>
      <rPr>
        <sz val="12"/>
        <color theme="1"/>
        <rFont val="Times New Roman"/>
        <charset val="134"/>
      </rPr>
      <t>3.5</t>
    </r>
    <r>
      <rPr>
        <sz val="12"/>
        <color theme="1"/>
        <rFont val="宋体"/>
        <charset val="134"/>
      </rPr>
      <t>寸（兼容</t>
    </r>
    <r>
      <rPr>
        <sz val="12"/>
        <color theme="1"/>
        <rFont val="Times New Roman"/>
        <charset val="134"/>
      </rPr>
      <t>2.5</t>
    </r>
    <r>
      <rPr>
        <sz val="12"/>
        <color theme="1"/>
        <rFont val="宋体"/>
        <charset val="134"/>
      </rPr>
      <t>寸）热插拔</t>
    </r>
    <r>
      <rPr>
        <sz val="12"/>
        <color theme="1"/>
        <rFont val="Times New Roman"/>
        <charset val="134"/>
      </rPr>
      <t>SATA/SAS</t>
    </r>
    <r>
      <rPr>
        <sz val="12"/>
        <color theme="1"/>
        <rFont val="宋体"/>
        <charset val="134"/>
      </rPr>
      <t>硬盘</t>
    </r>
    <r>
      <rPr>
        <sz val="12"/>
        <color theme="1"/>
        <rFont val="Times New Roman"/>
        <charset val="134"/>
      </rPr>
      <t xml:space="preserve">
PCIE</t>
    </r>
    <r>
      <rPr>
        <sz val="12"/>
        <color theme="1"/>
        <rFont val="宋体"/>
        <charset val="134"/>
      </rPr>
      <t>扩展：支持</t>
    </r>
    <r>
      <rPr>
        <sz val="12"/>
        <color theme="1"/>
        <rFont val="Times New Roman"/>
        <charset val="134"/>
      </rPr>
      <t>≥2</t>
    </r>
    <r>
      <rPr>
        <sz val="12"/>
        <color theme="1"/>
        <rFont val="宋体"/>
        <charset val="134"/>
      </rPr>
      <t>个</t>
    </r>
    <r>
      <rPr>
        <sz val="12"/>
        <color theme="1"/>
        <rFont val="Times New Roman"/>
        <charset val="134"/>
      </rPr>
      <t>PCIE</t>
    </r>
    <r>
      <rPr>
        <sz val="12"/>
        <color theme="1"/>
        <rFont val="宋体"/>
        <charset val="134"/>
      </rPr>
      <t>插槽</t>
    </r>
    <r>
      <rPr>
        <sz val="12"/>
        <color theme="1"/>
        <rFont val="Times New Roman"/>
        <charset val="134"/>
      </rPr>
      <t xml:space="preserve">
</t>
    </r>
    <r>
      <rPr>
        <sz val="12"/>
        <color theme="1"/>
        <rFont val="宋体"/>
        <charset val="134"/>
      </rPr>
      <t>网口：</t>
    </r>
    <r>
      <rPr>
        <sz val="12"/>
        <color theme="1"/>
        <rFont val="Times New Roman"/>
        <charset val="134"/>
      </rPr>
      <t>≥2</t>
    </r>
    <r>
      <rPr>
        <sz val="12"/>
        <color theme="1"/>
        <rFont val="宋体"/>
        <charset val="134"/>
      </rPr>
      <t>个千兆电口</t>
    </r>
    <r>
      <rPr>
        <sz val="12"/>
        <color theme="1"/>
        <rFont val="Times New Roman"/>
        <charset val="134"/>
      </rPr>
      <t xml:space="preserve">
</t>
    </r>
    <r>
      <rPr>
        <sz val="12"/>
        <color theme="1"/>
        <rFont val="宋体"/>
        <charset val="134"/>
      </rPr>
      <t>其他接口：</t>
    </r>
    <r>
      <rPr>
        <sz val="12"/>
        <color theme="1"/>
        <rFont val="Times New Roman"/>
        <charset val="134"/>
      </rPr>
      <t>≥1</t>
    </r>
    <r>
      <rPr>
        <sz val="12"/>
        <color theme="1"/>
        <rFont val="宋体"/>
        <charset val="134"/>
      </rPr>
      <t>个千兆</t>
    </r>
    <r>
      <rPr>
        <sz val="12"/>
        <color theme="1"/>
        <rFont val="Times New Roman"/>
        <charset val="134"/>
      </rPr>
      <t>RJ-45</t>
    </r>
    <r>
      <rPr>
        <sz val="12"/>
        <color theme="1"/>
        <rFont val="宋体"/>
        <charset val="134"/>
      </rPr>
      <t>管理接口，</t>
    </r>
    <r>
      <rPr>
        <sz val="12"/>
        <color theme="1"/>
        <rFont val="Times New Roman"/>
        <charset val="134"/>
      </rPr>
      <t>≥4</t>
    </r>
    <r>
      <rPr>
        <sz val="12"/>
        <color theme="1"/>
        <rFont val="宋体"/>
        <charset val="134"/>
      </rPr>
      <t>个</t>
    </r>
    <r>
      <rPr>
        <sz val="12"/>
        <color theme="1"/>
        <rFont val="Times New Roman"/>
        <charset val="134"/>
      </rPr>
      <t>USB 3.0</t>
    </r>
    <r>
      <rPr>
        <sz val="12"/>
        <color theme="1"/>
        <rFont val="宋体"/>
        <charset val="134"/>
      </rPr>
      <t>接口；</t>
    </r>
    <r>
      <rPr>
        <sz val="12"/>
        <color theme="1"/>
        <rFont val="Times New Roman"/>
        <charset val="134"/>
      </rPr>
      <t>≥1</t>
    </r>
    <r>
      <rPr>
        <sz val="12"/>
        <color theme="1"/>
        <rFont val="宋体"/>
        <charset val="134"/>
      </rPr>
      <t>个</t>
    </r>
    <r>
      <rPr>
        <sz val="12"/>
        <color theme="1"/>
        <rFont val="Times New Roman"/>
        <charset val="134"/>
      </rPr>
      <t>VGA</t>
    </r>
    <r>
      <rPr>
        <sz val="12"/>
        <color theme="1"/>
        <rFont val="宋体"/>
        <charset val="134"/>
      </rPr>
      <t>口</t>
    </r>
    <r>
      <rPr>
        <sz val="12"/>
        <color theme="1"/>
        <rFont val="Times New Roman"/>
        <charset val="134"/>
      </rPr>
      <t xml:space="preserve">
</t>
    </r>
    <r>
      <rPr>
        <sz val="12"/>
        <color theme="1"/>
        <rFont val="宋体"/>
        <charset val="134"/>
      </rPr>
      <t>电源：配置</t>
    </r>
    <r>
      <rPr>
        <sz val="12"/>
        <color theme="1"/>
        <rFont val="Times New Roman"/>
        <charset val="134"/>
      </rPr>
      <t>≥350W</t>
    </r>
    <r>
      <rPr>
        <sz val="12"/>
        <color theme="1"/>
        <rFont val="宋体"/>
        <charset val="134"/>
      </rPr>
      <t>高效单电源</t>
    </r>
  </si>
  <si>
    <r>
      <rPr>
        <sz val="12"/>
        <color theme="1"/>
        <rFont val="Times New Roman"/>
        <charset val="134"/>
      </rPr>
      <t>Infovision iHospital</t>
    </r>
    <r>
      <rPr>
        <sz val="12"/>
        <color theme="1"/>
        <rFont val="宋体"/>
        <charset val="134"/>
      </rPr>
      <t>智慧医院管理平台</t>
    </r>
    <r>
      <rPr>
        <sz val="12"/>
        <color theme="1"/>
        <rFont val="Times New Roman"/>
        <charset val="134"/>
      </rPr>
      <t>(DN)v1.5.100</t>
    </r>
  </si>
  <si>
    <r>
      <rPr>
        <sz val="12"/>
        <color theme="1"/>
        <rFont val="宋体"/>
        <charset val="134"/>
      </rPr>
      <t>系统基础包，提供业务应用依赖的基础资源信息及基础服务能力，包括系统基础信息管理、地图应用服务、事件联动应用服务。</t>
    </r>
    <r>
      <rPr>
        <sz val="12"/>
        <color theme="1"/>
        <rFont val="Times New Roman"/>
        <charset val="134"/>
      </rPr>
      <t xml:space="preserve"> </t>
    </r>
    <r>
      <rPr>
        <sz val="12"/>
        <color theme="1"/>
        <rFont val="宋体"/>
        <charset val="134"/>
      </rPr>
      <t>系统基础信息管理：</t>
    </r>
    <r>
      <rPr>
        <sz val="12"/>
        <color theme="1"/>
        <rFont val="Times New Roman"/>
        <charset val="134"/>
      </rPr>
      <t xml:space="preserve"> </t>
    </r>
    <r>
      <rPr>
        <sz val="12"/>
        <color theme="1"/>
        <rFont val="宋体"/>
        <charset val="134"/>
      </rPr>
      <t>系统基础信息管理提供了系统业务应用依赖的基础资源，包括安保用户管理、安保基础数据管理、安保区域管理、安保系统配置、物联设备管理，统一管理了组织、区域、人员、卡片、车辆和物联设备等资源，并提供人车、人卡的关联关系配置能力。</t>
    </r>
    <r>
      <rPr>
        <sz val="12"/>
        <color theme="1"/>
        <rFont val="Times New Roman"/>
        <charset val="134"/>
      </rPr>
      <t xml:space="preserve"> </t>
    </r>
    <r>
      <rPr>
        <sz val="12"/>
        <color theme="1"/>
        <rFont val="宋体"/>
        <charset val="134"/>
      </rPr>
      <t>一、组织资源管理</t>
    </r>
    <r>
      <rPr>
        <sz val="12"/>
        <color theme="1"/>
        <rFont val="Times New Roman"/>
        <charset val="134"/>
      </rPr>
      <t xml:space="preserve"> 1</t>
    </r>
    <r>
      <rPr>
        <sz val="12"/>
        <color theme="1"/>
        <rFont val="宋体"/>
        <charset val="134"/>
      </rPr>
      <t>、支持组织基础信息的增删改查、导入、导出等功能；</t>
    </r>
    <r>
      <rPr>
        <sz val="12"/>
        <color theme="1"/>
        <rFont val="Times New Roman"/>
        <charset val="134"/>
      </rPr>
      <t xml:space="preserve"> </t>
    </r>
    <r>
      <rPr>
        <sz val="12"/>
        <color theme="1"/>
        <rFont val="宋体"/>
        <charset val="134"/>
      </rPr>
      <t>二、区域资源管理</t>
    </r>
    <r>
      <rPr>
        <sz val="12"/>
        <color theme="1"/>
        <rFont val="Times New Roman"/>
        <charset val="134"/>
      </rPr>
      <t xml:space="preserve"> 1</t>
    </r>
    <r>
      <rPr>
        <sz val="12"/>
        <color theme="1"/>
        <rFont val="宋体"/>
        <charset val="134"/>
      </rPr>
      <t>、支持区域基础信息的增删改查、导入、导出等功能；</t>
    </r>
    <r>
      <rPr>
        <sz val="12"/>
        <color theme="1"/>
        <rFont val="Times New Roman"/>
        <charset val="134"/>
      </rPr>
      <t xml:space="preserve"> </t>
    </r>
    <r>
      <rPr>
        <sz val="12"/>
        <color theme="1"/>
        <rFont val="宋体"/>
        <charset val="134"/>
      </rPr>
      <t>三、人员信息管理</t>
    </r>
    <r>
      <rPr>
        <sz val="12"/>
        <color theme="1"/>
        <rFont val="Times New Roman"/>
        <charset val="134"/>
      </rPr>
      <t xml:space="preserve"> 1</t>
    </r>
    <r>
      <rPr>
        <sz val="12"/>
        <color theme="1"/>
        <rFont val="宋体"/>
        <charset val="134"/>
      </rPr>
      <t>、支持人员信息的增删改查、导入、导出，包括人脸、指纹采集；</t>
    </r>
    <r>
      <rPr>
        <sz val="12"/>
        <color theme="1"/>
        <rFont val="Times New Roman"/>
        <charset val="134"/>
      </rPr>
      <t xml:space="preserve"> 2</t>
    </r>
    <r>
      <rPr>
        <sz val="12"/>
        <color theme="1"/>
        <rFont val="宋体"/>
        <charset val="134"/>
      </rPr>
      <t>、支持人员基础信息自定义扩展；</t>
    </r>
    <r>
      <rPr>
        <sz val="12"/>
        <color theme="1"/>
        <rFont val="Times New Roman"/>
        <charset val="134"/>
      </rPr>
      <t xml:space="preserve"> </t>
    </r>
    <r>
      <rPr>
        <sz val="12"/>
        <color theme="1"/>
        <rFont val="宋体"/>
        <charset val="134"/>
      </rPr>
      <t>四、卡片信息管理</t>
    </r>
    <r>
      <rPr>
        <sz val="12"/>
        <color theme="1"/>
        <rFont val="Times New Roman"/>
        <charset val="134"/>
      </rPr>
      <t xml:space="preserve"> 1</t>
    </r>
    <r>
      <rPr>
        <sz val="12"/>
        <color theme="1"/>
        <rFont val="宋体"/>
        <charset val="134"/>
      </rPr>
      <t>、支持卡片基本信息的增删改查、导入、导出；</t>
    </r>
    <r>
      <rPr>
        <sz val="12"/>
        <color theme="1"/>
        <rFont val="Times New Roman"/>
        <charset val="134"/>
      </rPr>
      <t xml:space="preserve"> 2</t>
    </r>
    <r>
      <rPr>
        <sz val="12"/>
        <color theme="1"/>
        <rFont val="宋体"/>
        <charset val="134"/>
      </rPr>
      <t>、支持人员开卡、退卡、挂失、解挂、换卡及卡扇区加密；</t>
    </r>
    <r>
      <rPr>
        <sz val="12"/>
        <color theme="1"/>
        <rFont val="Times New Roman"/>
        <charset val="134"/>
      </rPr>
      <t xml:space="preserve"> </t>
    </r>
    <r>
      <rPr>
        <sz val="12"/>
        <color theme="1"/>
        <rFont val="宋体"/>
        <charset val="134"/>
      </rPr>
      <t>五、车辆信息管理</t>
    </r>
    <r>
      <rPr>
        <sz val="12"/>
        <color theme="1"/>
        <rFont val="Times New Roman"/>
        <charset val="134"/>
      </rPr>
      <t xml:space="preserve"> 1</t>
    </r>
    <r>
      <rPr>
        <sz val="12"/>
        <color theme="1"/>
        <rFont val="宋体"/>
        <charset val="134"/>
      </rPr>
      <t>、支持车辆基本信息的增删改查、导入、导出；</t>
    </r>
    <r>
      <rPr>
        <sz val="12"/>
        <color theme="1"/>
        <rFont val="Times New Roman"/>
        <charset val="134"/>
      </rPr>
      <t xml:space="preserve"> </t>
    </r>
    <r>
      <rPr>
        <sz val="12"/>
        <color theme="1"/>
        <rFont val="宋体"/>
        <charset val="134"/>
      </rPr>
      <t>六、设备信息管理</t>
    </r>
    <r>
      <rPr>
        <sz val="12"/>
        <color theme="1"/>
        <rFont val="Times New Roman"/>
        <charset val="134"/>
      </rPr>
      <t xml:space="preserve"> 1</t>
    </r>
    <r>
      <rPr>
        <sz val="12"/>
        <color theme="1"/>
        <rFont val="宋体"/>
        <charset val="134"/>
      </rPr>
      <t>、提供设备统一接入管理，包括：视频设备、出入口设备、门禁设备、梯控设备、可视对讲设备、食堂消费设备、寻车诱导设备、卡口设备、车载设备、报警设备等。</t>
    </r>
    <r>
      <rPr>
        <sz val="12"/>
        <color theme="1"/>
        <rFont val="Times New Roman"/>
        <charset val="134"/>
      </rPr>
      <t xml:space="preserve"> </t>
    </r>
    <r>
      <rPr>
        <sz val="12"/>
        <color theme="1"/>
        <rFont val="宋体"/>
        <charset val="134"/>
      </rPr>
      <t>七、系统用户管理</t>
    </r>
    <r>
      <rPr>
        <sz val="12"/>
        <color theme="1"/>
        <rFont val="Times New Roman"/>
        <charset val="134"/>
      </rPr>
      <t xml:space="preserve"> 1</t>
    </r>
    <r>
      <rPr>
        <sz val="12"/>
        <color theme="1"/>
        <rFont val="宋体"/>
        <charset val="134"/>
      </rPr>
      <t>、支持账户基本信息和角色信息的增删改查；</t>
    </r>
    <r>
      <rPr>
        <sz val="12"/>
        <color theme="1"/>
        <rFont val="Times New Roman"/>
        <charset val="134"/>
      </rPr>
      <t xml:space="preserve"> 2</t>
    </r>
    <r>
      <rPr>
        <sz val="12"/>
        <color theme="1"/>
        <rFont val="宋体"/>
        <charset val="134"/>
      </rPr>
      <t>、支持配置不同角色权限，包括菜单权限、组织权限、区域权限、资源权限、功能控制权限；</t>
    </r>
    <r>
      <rPr>
        <sz val="12"/>
        <color theme="1"/>
        <rFont val="Times New Roman"/>
        <charset val="134"/>
      </rPr>
      <t xml:space="preserve"> 3</t>
    </r>
    <r>
      <rPr>
        <sz val="12"/>
        <color theme="1"/>
        <rFont val="宋体"/>
        <charset val="134"/>
      </rPr>
      <t>、支持用户组权限分配；</t>
    </r>
    <r>
      <rPr>
        <sz val="12"/>
        <color theme="1"/>
        <rFont val="Times New Roman"/>
        <charset val="134"/>
      </rPr>
      <t xml:space="preserve"> 4</t>
    </r>
    <r>
      <rPr>
        <sz val="12"/>
        <color theme="1"/>
        <rFont val="宋体"/>
        <charset val="134"/>
      </rPr>
      <t>、支持用户安全管理，可绑定用户</t>
    </r>
    <r>
      <rPr>
        <sz val="12"/>
        <color theme="1"/>
        <rFont val="Times New Roman"/>
        <charset val="134"/>
      </rPr>
      <t>mac</t>
    </r>
    <r>
      <rPr>
        <sz val="12"/>
        <color theme="1"/>
        <rFont val="宋体"/>
        <charset val="134"/>
      </rPr>
      <t>地址及</t>
    </r>
    <r>
      <rPr>
        <sz val="12"/>
        <color theme="1"/>
        <rFont val="Times New Roman"/>
        <charset val="134"/>
      </rPr>
      <t>IP</t>
    </r>
    <r>
      <rPr>
        <sz val="12"/>
        <color theme="1"/>
        <rFont val="宋体"/>
        <charset val="134"/>
      </rPr>
      <t>，可自行修改用户密码或者管理员重置密码；</t>
    </r>
    <r>
      <rPr>
        <sz val="12"/>
        <color theme="1"/>
        <rFont val="Times New Roman"/>
        <charset val="134"/>
      </rPr>
      <t xml:space="preserve"> 5</t>
    </r>
    <r>
      <rPr>
        <sz val="12"/>
        <color theme="1"/>
        <rFont val="宋体"/>
        <charset val="134"/>
      </rPr>
      <t>、支持从</t>
    </r>
    <r>
      <rPr>
        <sz val="12"/>
        <color theme="1"/>
        <rFont val="Times New Roman"/>
        <charset val="134"/>
      </rPr>
      <t>Windows</t>
    </r>
    <r>
      <rPr>
        <sz val="12"/>
        <color theme="1"/>
        <rFont val="宋体"/>
        <charset val="134"/>
      </rPr>
      <t>域同步用户信息，用于域账户进行平台登录；</t>
    </r>
    <r>
      <rPr>
        <sz val="12"/>
        <color theme="1"/>
        <rFont val="Times New Roman"/>
        <charset val="134"/>
      </rPr>
      <t xml:space="preserve"> </t>
    </r>
    <r>
      <rPr>
        <sz val="12"/>
        <color theme="1"/>
        <rFont val="宋体"/>
        <charset val="134"/>
      </rPr>
      <t>八、核心参数配置</t>
    </r>
    <r>
      <rPr>
        <sz val="12"/>
        <color theme="1"/>
        <rFont val="Times New Roman"/>
        <charset val="134"/>
      </rPr>
      <t xml:space="preserve"> 1</t>
    </r>
    <r>
      <rPr>
        <sz val="12"/>
        <color theme="1"/>
        <rFont val="宋体"/>
        <charset val="134"/>
      </rPr>
      <t>、支持首页菜单自定义展示设置；</t>
    </r>
    <r>
      <rPr>
        <sz val="12"/>
        <color theme="1"/>
        <rFont val="Times New Roman"/>
        <charset val="134"/>
      </rPr>
      <t xml:space="preserve"> 2</t>
    </r>
    <r>
      <rPr>
        <sz val="12"/>
        <color theme="1"/>
        <rFont val="宋体"/>
        <charset val="134"/>
      </rPr>
      <t>、支持所有设备统一校时；</t>
    </r>
    <r>
      <rPr>
        <sz val="12"/>
        <color theme="1"/>
        <rFont val="Times New Roman"/>
        <charset val="134"/>
      </rPr>
      <t xml:space="preserve"> 3</t>
    </r>
    <r>
      <rPr>
        <sz val="12"/>
        <color theme="1"/>
        <rFont val="宋体"/>
        <charset val="134"/>
      </rPr>
      <t>、提供账户安全设置，支持账户密码有效期设置。</t>
    </r>
    <r>
      <rPr>
        <sz val="12"/>
        <color theme="1"/>
        <rFont val="Times New Roman"/>
        <charset val="134"/>
      </rPr>
      <t xml:space="preserve"> </t>
    </r>
    <r>
      <rPr>
        <sz val="12"/>
        <color theme="1"/>
        <rFont val="宋体"/>
        <charset val="134"/>
      </rPr>
      <t>图上监控：</t>
    </r>
    <r>
      <rPr>
        <sz val="12"/>
        <color theme="1"/>
        <rFont val="Times New Roman"/>
        <charset val="134"/>
      </rPr>
      <t xml:space="preserve"> </t>
    </r>
    <r>
      <rPr>
        <sz val="12"/>
        <color theme="1"/>
        <rFont val="宋体"/>
        <charset val="134"/>
      </rPr>
      <t>图上监控应用以地图可视化模式为各类设备资源提供可视化展示及控制操作，在地图上可展示各类资源点的地理位置，通过接收资源点报警事件，实现报警信息可视化展示。</t>
    </r>
    <r>
      <rPr>
        <sz val="12"/>
        <color theme="1"/>
        <rFont val="Times New Roman"/>
        <charset val="134"/>
      </rPr>
      <t xml:space="preserve"> 1</t>
    </r>
    <r>
      <rPr>
        <sz val="12"/>
        <color theme="1"/>
        <rFont val="宋体"/>
        <charset val="134"/>
      </rPr>
      <t>、支持地图配置能力，包含在线（高德）、离线</t>
    </r>
    <r>
      <rPr>
        <sz val="12"/>
        <color theme="1"/>
        <rFont val="Times New Roman"/>
        <charset val="134"/>
      </rPr>
      <t>GIS</t>
    </r>
    <r>
      <rPr>
        <sz val="12"/>
        <color theme="1"/>
        <rFont val="宋体"/>
        <charset val="134"/>
      </rPr>
      <t>地图（高德、自定义）</t>
    </r>
    <r>
      <rPr>
        <sz val="12"/>
        <color theme="1"/>
        <rFont val="Times New Roman"/>
        <charset val="134"/>
      </rPr>
      <t xml:space="preserve"> 2</t>
    </r>
    <r>
      <rPr>
        <sz val="12"/>
        <color theme="1"/>
        <rFont val="宋体"/>
        <charset val="134"/>
      </rPr>
      <t>、支持资源上图配置能力，实现资源的地图可视化展示及控制操作，资源类型包含监控点、报警输出、报警输入、门禁点、出入口、停车场、传感器、手持视频终端、园区卡口资源、防区、报警输入、报警输出、报警主机</t>
    </r>
    <r>
      <rPr>
        <sz val="12"/>
        <color theme="1"/>
        <rFont val="Times New Roman"/>
        <charset val="134"/>
      </rPr>
      <t>IO</t>
    </r>
    <r>
      <rPr>
        <sz val="12"/>
        <color theme="1"/>
        <rFont val="宋体"/>
        <charset val="134"/>
      </rPr>
      <t>输出、消防设备；</t>
    </r>
    <r>
      <rPr>
        <sz val="12"/>
        <color theme="1"/>
        <rFont val="Times New Roman"/>
        <charset val="134"/>
      </rPr>
      <t xml:space="preserve"> 3</t>
    </r>
    <r>
      <rPr>
        <sz val="12"/>
        <color theme="1"/>
        <rFont val="宋体"/>
        <charset val="134"/>
      </rPr>
      <t>、支持事件可视化监控能力，实时展示报警事件，支持历史报警事件查询；</t>
    </r>
    <r>
      <rPr>
        <sz val="12"/>
        <color theme="1"/>
        <rFont val="Times New Roman"/>
        <charset val="134"/>
      </rPr>
      <t xml:space="preserve"> 4</t>
    </r>
    <r>
      <rPr>
        <sz val="12"/>
        <color theme="1"/>
        <rFont val="宋体"/>
        <charset val="134"/>
      </rPr>
      <t>、支持针对移动</t>
    </r>
    <r>
      <rPr>
        <sz val="12"/>
        <color theme="1"/>
        <rFont val="Times New Roman"/>
        <charset val="134"/>
      </rPr>
      <t>GPS</t>
    </r>
    <r>
      <rPr>
        <sz val="12"/>
        <color theme="1"/>
        <rFont val="宋体"/>
        <charset val="134"/>
      </rPr>
      <t>设备的轨迹回放能力，如单兵设备；</t>
    </r>
    <r>
      <rPr>
        <sz val="12"/>
        <color theme="1"/>
        <rFont val="Times New Roman"/>
        <charset val="134"/>
      </rPr>
      <t xml:space="preserve"> </t>
    </r>
    <r>
      <rPr>
        <sz val="12"/>
        <color theme="1"/>
        <rFont val="宋体"/>
        <charset val="134"/>
      </rPr>
      <t>事件联动：</t>
    </r>
    <r>
      <rPr>
        <sz val="12"/>
        <color theme="1"/>
        <rFont val="Times New Roman"/>
        <charset val="134"/>
      </rPr>
      <t xml:space="preserve"> </t>
    </r>
    <r>
      <rPr>
        <sz val="12"/>
        <color theme="1"/>
        <rFont val="宋体"/>
        <charset val="134"/>
      </rPr>
      <t>事件联动提供系统报警事件接收、事件处理、事件联动、事件检索能力，提供场景化的事件联动应用（在</t>
    </r>
    <r>
      <rPr>
        <sz val="12"/>
        <color theme="1"/>
        <rFont val="Times New Roman"/>
        <charset val="134"/>
      </rPr>
      <t>“</t>
    </r>
    <r>
      <rPr>
        <sz val="12"/>
        <color theme="1"/>
        <rFont val="宋体"/>
        <charset val="134"/>
      </rPr>
      <t>特定条件</t>
    </r>
    <r>
      <rPr>
        <sz val="12"/>
        <color theme="1"/>
        <rFont val="Times New Roman"/>
        <charset val="134"/>
      </rPr>
      <t>”</t>
    </r>
    <r>
      <rPr>
        <sz val="12"/>
        <color theme="1"/>
        <rFont val="宋体"/>
        <charset val="134"/>
      </rPr>
      <t>下执行</t>
    </r>
    <r>
      <rPr>
        <sz val="12"/>
        <color theme="1"/>
        <rFont val="Times New Roman"/>
        <charset val="134"/>
      </rPr>
      <t>“</t>
    </r>
    <r>
      <rPr>
        <sz val="12"/>
        <color theme="1"/>
        <rFont val="宋体"/>
        <charset val="134"/>
      </rPr>
      <t>特定动作</t>
    </r>
    <r>
      <rPr>
        <sz val="12"/>
        <color theme="1"/>
        <rFont val="Times New Roman"/>
        <charset val="134"/>
      </rPr>
      <t>”</t>
    </r>
    <r>
      <rPr>
        <sz val="12"/>
        <color theme="1"/>
        <rFont val="宋体"/>
        <charset val="134"/>
      </rPr>
      <t>），报警事件产生时，可以通过多种方式、多种联动场景提醒安保人员，保障报警事件通知的及时性，包括多种联动方式：视频弹窗、视频上墙、录像联动、云台联动、短信联动、邮箱联动、</t>
    </r>
    <r>
      <rPr>
        <sz val="12"/>
        <color theme="1"/>
        <rFont val="Times New Roman"/>
        <charset val="134"/>
      </rPr>
      <t>IO</t>
    </r>
    <r>
      <rPr>
        <sz val="12"/>
        <color theme="1"/>
        <rFont val="宋体"/>
        <charset val="134"/>
      </rPr>
      <t>联动、抓图联动、门禁反控联动等。</t>
    </r>
    <r>
      <rPr>
        <sz val="12"/>
        <color theme="1"/>
        <rFont val="Times New Roman"/>
        <charset val="134"/>
      </rPr>
      <t xml:space="preserve"> </t>
    </r>
    <r>
      <rPr>
        <sz val="12"/>
        <color theme="1"/>
        <rFont val="宋体"/>
        <charset val="134"/>
      </rPr>
      <t>一、事件联动管理</t>
    </r>
    <r>
      <rPr>
        <sz val="12"/>
        <color theme="1"/>
        <rFont val="Times New Roman"/>
        <charset val="134"/>
      </rPr>
      <t xml:space="preserve"> 1</t>
    </r>
    <r>
      <rPr>
        <sz val="12"/>
        <color theme="1"/>
        <rFont val="宋体"/>
        <charset val="134"/>
      </rPr>
      <t>、支持事件联动规则配置管理，包括规则增删改查；</t>
    </r>
    <r>
      <rPr>
        <sz val="12"/>
        <color theme="1"/>
        <rFont val="Times New Roman"/>
        <charset val="134"/>
      </rPr>
      <t xml:space="preserve"> 2</t>
    </r>
    <r>
      <rPr>
        <sz val="12"/>
        <color theme="1"/>
        <rFont val="宋体"/>
        <charset val="134"/>
      </rPr>
      <t>、支持事件规则计划模板，包括全天候模式、工作日模式、周末模式及自定义模式；</t>
    </r>
    <r>
      <rPr>
        <sz val="12"/>
        <color theme="1"/>
        <rFont val="Times New Roman"/>
        <charset val="134"/>
      </rPr>
      <t xml:space="preserve"> 3</t>
    </r>
    <r>
      <rPr>
        <sz val="12"/>
        <color theme="1"/>
        <rFont val="宋体"/>
        <charset val="134"/>
      </rPr>
      <t>、支持多种报警事件配置联动，包括：</t>
    </r>
    <r>
      <rPr>
        <sz val="12"/>
        <color theme="1"/>
        <rFont val="Times New Roman"/>
        <charset val="134"/>
      </rPr>
      <t>14</t>
    </r>
    <r>
      <rPr>
        <sz val="12"/>
        <color theme="1"/>
        <rFont val="宋体"/>
        <charset val="134"/>
      </rPr>
      <t>种触发事件类型（包含：视频事件、入侵报警事件、</t>
    </r>
    <r>
      <rPr>
        <sz val="12"/>
        <color theme="1"/>
        <rFont val="Times New Roman"/>
        <charset val="134"/>
      </rPr>
      <t>IO</t>
    </r>
    <r>
      <rPr>
        <sz val="12"/>
        <color theme="1"/>
        <rFont val="宋体"/>
        <charset val="134"/>
      </rPr>
      <t>事件、门禁事件、停车场事件、可视对讲事件、行车监控事件、梯控事件、动环事件、紧急报警事件、人脸识别事件、卡口事件、消防事件、测温事件）和</t>
    </r>
    <r>
      <rPr>
        <sz val="12"/>
        <color theme="1"/>
        <rFont val="Times New Roman"/>
        <charset val="134"/>
      </rPr>
      <t>21</t>
    </r>
    <r>
      <rPr>
        <sz val="12"/>
        <color theme="1"/>
        <rFont val="宋体"/>
        <charset val="134"/>
      </rPr>
      <t>种事件联动动作配置；</t>
    </r>
    <r>
      <rPr>
        <sz val="12"/>
        <color theme="1"/>
        <rFont val="Times New Roman"/>
        <charset val="134"/>
      </rPr>
      <t xml:space="preserve"> 4</t>
    </r>
    <r>
      <rPr>
        <sz val="12"/>
        <color theme="1"/>
        <rFont val="宋体"/>
        <charset val="134"/>
      </rPr>
      <t>、提供</t>
    </r>
    <r>
      <rPr>
        <sz val="12"/>
        <color theme="1"/>
        <rFont val="Times New Roman"/>
        <charset val="134"/>
      </rPr>
      <t>7</t>
    </r>
    <r>
      <rPr>
        <sz val="12"/>
        <color theme="1"/>
        <rFont val="宋体"/>
        <charset val="134"/>
      </rPr>
      <t>种高级联动规则模版配置，支持配置满足在指定时间段存在多个触发事件类型而联动多个并发动作的场景。</t>
    </r>
    <r>
      <rPr>
        <sz val="12"/>
        <color theme="1"/>
        <rFont val="Times New Roman"/>
        <charset val="134"/>
      </rPr>
      <t xml:space="preserve"> </t>
    </r>
    <r>
      <rPr>
        <sz val="12"/>
        <color theme="1"/>
        <rFont val="宋体"/>
        <charset val="134"/>
      </rPr>
      <t>二、事件检索管理</t>
    </r>
    <r>
      <rPr>
        <sz val="12"/>
        <color theme="1"/>
        <rFont val="Times New Roman"/>
        <charset val="134"/>
      </rPr>
      <t xml:space="preserve"> 1</t>
    </r>
    <r>
      <rPr>
        <sz val="12"/>
        <color theme="1"/>
        <rFont val="宋体"/>
        <charset val="134"/>
      </rPr>
      <t>、支持报警事件自定义时间存储，最长支持</t>
    </r>
    <r>
      <rPr>
        <sz val="12"/>
        <color theme="1"/>
        <rFont val="Times New Roman"/>
        <charset val="134"/>
      </rPr>
      <t>36</t>
    </r>
    <r>
      <rPr>
        <sz val="12"/>
        <color theme="1"/>
        <rFont val="宋体"/>
        <charset val="134"/>
      </rPr>
      <t>个月存储；</t>
    </r>
    <r>
      <rPr>
        <sz val="12"/>
        <color theme="1"/>
        <rFont val="Times New Roman"/>
        <charset val="134"/>
      </rPr>
      <t xml:space="preserve"> 2</t>
    </r>
    <r>
      <rPr>
        <sz val="12"/>
        <color theme="1"/>
        <rFont val="宋体"/>
        <charset val="134"/>
      </rPr>
      <t>、支持多种维度检索报警事件，包括：区域、位置、事件源、事件等级、时间、状态等维度；</t>
    </r>
    <r>
      <rPr>
        <sz val="12"/>
        <color theme="1"/>
        <rFont val="Times New Roman"/>
        <charset val="134"/>
      </rPr>
      <t xml:space="preserve"> 3</t>
    </r>
    <r>
      <rPr>
        <sz val="12"/>
        <color theme="1"/>
        <rFont val="宋体"/>
        <charset val="134"/>
      </rPr>
      <t>、支持事件详情查看，包括抓图、录像等；</t>
    </r>
    <r>
      <rPr>
        <sz val="12"/>
        <color theme="1"/>
        <rFont val="Times New Roman"/>
        <charset val="134"/>
      </rPr>
      <t xml:space="preserve"> 4</t>
    </r>
    <r>
      <rPr>
        <sz val="12"/>
        <color theme="1"/>
        <rFont val="宋体"/>
        <charset val="134"/>
      </rPr>
      <t>、支持对报警事件进行标记、处理以及导出。</t>
    </r>
  </si>
  <si>
    <r>
      <rPr>
        <sz val="12"/>
        <color theme="1"/>
        <rFont val="宋体"/>
        <charset val="134"/>
      </rPr>
      <t>视频监控应用提供视频管理服务，支持编码设备通过海康设备网络</t>
    </r>
    <r>
      <rPr>
        <sz val="12"/>
        <color theme="1"/>
        <rFont val="Times New Roman"/>
        <charset val="134"/>
      </rPr>
      <t>SDK</t>
    </r>
    <r>
      <rPr>
        <sz val="12"/>
        <color theme="1"/>
        <rFont val="宋体"/>
        <charset val="134"/>
      </rPr>
      <t>协议、海康</t>
    </r>
    <r>
      <rPr>
        <sz val="12"/>
        <color theme="1"/>
        <rFont val="Times New Roman"/>
        <charset val="134"/>
      </rPr>
      <t>Ehome</t>
    </r>
    <r>
      <rPr>
        <sz val="12"/>
        <color theme="1"/>
        <rFont val="宋体"/>
        <charset val="134"/>
      </rPr>
      <t>协议、海康</t>
    </r>
    <r>
      <rPr>
        <sz val="12"/>
        <color theme="1"/>
        <rFont val="Times New Roman"/>
        <charset val="134"/>
      </rPr>
      <t>ISUP5.0</t>
    </r>
    <r>
      <rPr>
        <sz val="12"/>
        <color theme="1"/>
        <rFont val="宋体"/>
        <charset val="134"/>
      </rPr>
      <t>协议、</t>
    </r>
    <r>
      <rPr>
        <sz val="12"/>
        <color theme="1"/>
        <rFont val="Times New Roman"/>
        <charset val="134"/>
      </rPr>
      <t>GB28181</t>
    </r>
    <r>
      <rPr>
        <sz val="12"/>
        <color theme="1"/>
        <rFont val="宋体"/>
        <charset val="134"/>
      </rPr>
      <t>协议、</t>
    </r>
    <r>
      <rPr>
        <sz val="12"/>
        <color theme="1"/>
        <rFont val="Times New Roman"/>
        <charset val="134"/>
      </rPr>
      <t>ONVIF</t>
    </r>
    <r>
      <rPr>
        <sz val="12"/>
        <color theme="1"/>
        <rFont val="宋体"/>
        <charset val="134"/>
      </rPr>
      <t>协议、大华设备网络</t>
    </r>
    <r>
      <rPr>
        <sz val="12"/>
        <color theme="1"/>
        <rFont val="Times New Roman"/>
        <charset val="134"/>
      </rPr>
      <t>SDK</t>
    </r>
    <r>
      <rPr>
        <sz val="12"/>
        <color theme="1"/>
        <rFont val="宋体"/>
        <charset val="134"/>
      </rPr>
      <t>协议、萤石协议接入平台，实现视频预览、录像回放、视频上墙、视频事件监控服务能力，并且在网络带宽不足、有流量限制的网络环境下可以通过以图片替代视频的模式提供监控服务。</t>
    </r>
    <r>
      <rPr>
        <sz val="12"/>
        <color theme="1"/>
        <rFont val="Times New Roman"/>
        <charset val="134"/>
      </rPr>
      <t xml:space="preserve">
</t>
    </r>
    <r>
      <rPr>
        <sz val="12"/>
        <color theme="1"/>
        <rFont val="宋体"/>
        <charset val="134"/>
      </rPr>
      <t>一、视频预览</t>
    </r>
    <r>
      <rPr>
        <sz val="12"/>
        <color theme="1"/>
        <rFont val="Times New Roman"/>
        <charset val="134"/>
      </rPr>
      <t xml:space="preserve">
1</t>
    </r>
    <r>
      <rPr>
        <sz val="12"/>
        <color theme="1"/>
        <rFont val="宋体"/>
        <charset val="134"/>
      </rPr>
      <t>、支持视频实时预览能力，实现预览窗口布局切换、预览画面自适应及全屏切换；</t>
    </r>
    <r>
      <rPr>
        <sz val="12"/>
        <color theme="1"/>
        <rFont val="Times New Roman"/>
        <charset val="134"/>
      </rPr>
      <t xml:space="preserve">
2</t>
    </r>
    <r>
      <rPr>
        <sz val="12"/>
        <color theme="1"/>
        <rFont val="宋体"/>
        <charset val="134"/>
      </rPr>
      <t>、支持云台控制、实时抓图、紧急录像、即时回放、主子码流切换、声音开启</t>
    </r>
    <r>
      <rPr>
        <sz val="12"/>
        <color theme="1"/>
        <rFont val="Times New Roman"/>
        <charset val="134"/>
      </rPr>
      <t>\</t>
    </r>
    <r>
      <rPr>
        <sz val="12"/>
        <color theme="1"/>
        <rFont val="宋体"/>
        <charset val="134"/>
      </rPr>
      <t>关闭、辅屏预览（</t>
    </r>
    <r>
      <rPr>
        <sz val="12"/>
        <color theme="1"/>
        <rFont val="Times New Roman"/>
        <charset val="134"/>
      </rPr>
      <t>1</t>
    </r>
    <r>
      <rPr>
        <sz val="12"/>
        <color theme="1"/>
        <rFont val="宋体"/>
        <charset val="134"/>
      </rPr>
      <t>个辅屏）、对讲、广播、报警输出控制的能力；</t>
    </r>
    <r>
      <rPr>
        <sz val="12"/>
        <color theme="1"/>
        <rFont val="Times New Roman"/>
        <charset val="134"/>
      </rPr>
      <t xml:space="preserve">
3</t>
    </r>
    <r>
      <rPr>
        <sz val="12"/>
        <color theme="1"/>
        <rFont val="宋体"/>
        <charset val="134"/>
      </rPr>
      <t>、支持智能规则展示的能力（如：针对热成像设备温度信息实时展示）；</t>
    </r>
    <r>
      <rPr>
        <sz val="12"/>
        <color theme="1"/>
        <rFont val="Times New Roman"/>
        <charset val="134"/>
      </rPr>
      <t xml:space="preserve">
4</t>
    </r>
    <r>
      <rPr>
        <sz val="12"/>
        <color theme="1"/>
        <rFont val="宋体"/>
        <charset val="134"/>
      </rPr>
      <t>、支持资源视图管理能力，以视图形式管理监控点、视频预览轮巡等自定义资源组，其中视图类型包含公有视图和私有视图；</t>
    </r>
    <r>
      <rPr>
        <sz val="12"/>
        <color theme="1"/>
        <rFont val="Times New Roman"/>
        <charset val="134"/>
      </rPr>
      <t xml:space="preserve">
5</t>
    </r>
    <r>
      <rPr>
        <sz val="12"/>
        <color theme="1"/>
        <rFont val="宋体"/>
        <charset val="134"/>
      </rPr>
      <t>、支持全景视频监控预览能力，支持球型鹰眼、全景摄像机的全景模式；</t>
    </r>
    <r>
      <rPr>
        <sz val="12"/>
        <color theme="1"/>
        <rFont val="Times New Roman"/>
        <charset val="134"/>
      </rPr>
      <t xml:space="preserve">
</t>
    </r>
    <r>
      <rPr>
        <sz val="12"/>
        <color theme="1"/>
        <rFont val="宋体"/>
        <charset val="134"/>
      </rPr>
      <t>二、录像回放</t>
    </r>
    <r>
      <rPr>
        <sz val="12"/>
        <color theme="1"/>
        <rFont val="Times New Roman"/>
        <charset val="134"/>
      </rPr>
      <t xml:space="preserve">
1</t>
    </r>
    <r>
      <rPr>
        <sz val="12"/>
        <color theme="1"/>
        <rFont val="宋体"/>
        <charset val="134"/>
      </rPr>
      <t>、支持录像计划管理能力，支持实时录像计划、录像回传计划；</t>
    </r>
    <r>
      <rPr>
        <sz val="12"/>
        <color theme="1"/>
        <rFont val="Times New Roman"/>
        <charset val="134"/>
      </rPr>
      <t xml:space="preserve">
2</t>
    </r>
    <r>
      <rPr>
        <sz val="12"/>
        <color theme="1"/>
        <rFont val="宋体"/>
        <charset val="134"/>
      </rPr>
      <t>、支持录像回放能力，支持多画面同步回放和异步回放切换、超高倍速回放、分段回放、录像下载、录像剪辑、录像标签、录像锁定、录像抓图；</t>
    </r>
    <r>
      <rPr>
        <sz val="12"/>
        <color theme="1"/>
        <rFont val="Times New Roman"/>
        <charset val="134"/>
      </rPr>
      <t xml:space="preserve">
</t>
    </r>
    <r>
      <rPr>
        <sz val="12"/>
        <color theme="1"/>
        <rFont val="宋体"/>
        <charset val="134"/>
      </rPr>
      <t>三、图片监控</t>
    </r>
    <r>
      <rPr>
        <sz val="12"/>
        <color theme="1"/>
        <rFont val="Times New Roman"/>
        <charset val="134"/>
      </rPr>
      <t xml:space="preserve">
1</t>
    </r>
    <r>
      <rPr>
        <sz val="12"/>
        <color theme="1"/>
        <rFont val="宋体"/>
        <charset val="134"/>
      </rPr>
      <t>、支持视频预览与图片实时监控模式切换能力，实现图片监控模式；</t>
    </r>
    <r>
      <rPr>
        <sz val="12"/>
        <color theme="1"/>
        <rFont val="Times New Roman"/>
        <charset val="134"/>
      </rPr>
      <t xml:space="preserve">
2</t>
    </r>
    <r>
      <rPr>
        <sz val="12"/>
        <color theme="1"/>
        <rFont val="宋体"/>
        <charset val="134"/>
      </rPr>
      <t>、支持图片查询回放能力，实现按监控点、时间段展示抓拍图片；</t>
    </r>
    <r>
      <rPr>
        <sz val="12"/>
        <color theme="1"/>
        <rFont val="Times New Roman"/>
        <charset val="134"/>
      </rPr>
      <t xml:space="preserve">
3</t>
    </r>
    <r>
      <rPr>
        <sz val="12"/>
        <color theme="1"/>
        <rFont val="宋体"/>
        <charset val="134"/>
      </rPr>
      <t>、支持图片自动播放能力，支持图片自动播放速度可设置；</t>
    </r>
    <r>
      <rPr>
        <sz val="12"/>
        <color theme="1"/>
        <rFont val="Times New Roman"/>
        <charset val="134"/>
      </rPr>
      <t xml:space="preserve">
4</t>
    </r>
    <r>
      <rPr>
        <sz val="12"/>
        <color theme="1"/>
        <rFont val="宋体"/>
        <charset val="134"/>
      </rPr>
      <t>、支持图片下载能力；</t>
    </r>
    <r>
      <rPr>
        <sz val="12"/>
        <color theme="1"/>
        <rFont val="Times New Roman"/>
        <charset val="134"/>
      </rPr>
      <t xml:space="preserve">
</t>
    </r>
    <r>
      <rPr>
        <sz val="12"/>
        <color theme="1"/>
        <rFont val="宋体"/>
        <charset val="134"/>
      </rPr>
      <t>四、视频上墙</t>
    </r>
    <r>
      <rPr>
        <sz val="12"/>
        <color theme="1"/>
        <rFont val="Times New Roman"/>
        <charset val="134"/>
      </rPr>
      <t xml:space="preserve">
1</t>
    </r>
    <r>
      <rPr>
        <sz val="12"/>
        <color theme="1"/>
        <rFont val="宋体"/>
        <charset val="134"/>
      </rPr>
      <t>、支持电视墙场景管理能力，实现场景窗口配置、场景切换计划配置以及轮巡计划的管理；</t>
    </r>
    <r>
      <rPr>
        <sz val="12"/>
        <color theme="1"/>
        <rFont val="Times New Roman"/>
        <charset val="134"/>
      </rPr>
      <t xml:space="preserve">
2</t>
    </r>
    <r>
      <rPr>
        <sz val="12"/>
        <color theme="1"/>
        <rFont val="宋体"/>
        <charset val="134"/>
      </rPr>
      <t>、支持上墙控制能力，实现场景一键上墙、场景切换、电视墙切换、监控点上下墙、轮巡控制操作；</t>
    </r>
    <r>
      <rPr>
        <sz val="12"/>
        <color theme="1"/>
        <rFont val="Times New Roman"/>
        <charset val="134"/>
      </rPr>
      <t xml:space="preserve">
</t>
    </r>
    <r>
      <rPr>
        <sz val="12"/>
        <color theme="1"/>
        <rFont val="宋体"/>
        <charset val="134"/>
      </rPr>
      <t>五、视频事件</t>
    </r>
    <r>
      <rPr>
        <sz val="12"/>
        <color theme="1"/>
        <rFont val="Times New Roman"/>
        <charset val="134"/>
      </rPr>
      <t xml:space="preserve">
1</t>
    </r>
    <r>
      <rPr>
        <sz val="12"/>
        <color theme="1"/>
        <rFont val="宋体"/>
        <charset val="134"/>
      </rPr>
      <t>、支持视频事件布撤防能力，可按计划模版进行布防，事件类型包括移动侦测、视频丢失、视频遮挡、报警输入、报警输出；</t>
    </r>
  </si>
  <si>
    <t>路</t>
  </si>
  <si>
    <r>
      <rPr>
        <sz val="12"/>
        <color theme="1"/>
        <rFont val="宋体"/>
        <charset val="134"/>
      </rPr>
      <t>安防配套</t>
    </r>
    <r>
      <rPr>
        <sz val="12"/>
        <color theme="1"/>
        <rFont val="Times New Roman"/>
        <charset val="134"/>
      </rPr>
      <t>PC</t>
    </r>
  </si>
  <si>
    <r>
      <rPr>
        <sz val="12"/>
        <color theme="1"/>
        <rFont val="Times New Roman"/>
        <charset val="134"/>
      </rPr>
      <t>CPU</t>
    </r>
    <r>
      <rPr>
        <sz val="12"/>
        <color theme="1"/>
        <rFont val="宋体"/>
        <charset val="134"/>
      </rPr>
      <t>：</t>
    </r>
    <r>
      <rPr>
        <sz val="12"/>
        <color theme="1"/>
        <rFont val="Times New Roman"/>
        <charset val="134"/>
      </rPr>
      <t>i3-12100</t>
    </r>
    <r>
      <rPr>
        <sz val="12"/>
        <color theme="1"/>
        <rFont val="宋体"/>
        <charset val="134"/>
      </rPr>
      <t>；</t>
    </r>
    <r>
      <rPr>
        <sz val="12"/>
        <color theme="1"/>
        <rFont val="Times New Roman"/>
        <charset val="134"/>
      </rPr>
      <t xml:space="preserve">
</t>
    </r>
    <r>
      <rPr>
        <sz val="12"/>
        <color theme="1"/>
        <rFont val="宋体"/>
        <charset val="134"/>
      </rPr>
      <t>内存：</t>
    </r>
    <r>
      <rPr>
        <sz val="12"/>
        <color theme="1"/>
        <rFont val="Times New Roman"/>
        <charset val="134"/>
      </rPr>
      <t>8GB</t>
    </r>
    <r>
      <rPr>
        <sz val="12"/>
        <color theme="1"/>
        <rFont val="宋体"/>
        <charset val="134"/>
      </rPr>
      <t>；</t>
    </r>
    <r>
      <rPr>
        <sz val="12"/>
        <color theme="1"/>
        <rFont val="Times New Roman"/>
        <charset val="134"/>
      </rPr>
      <t xml:space="preserve">
</t>
    </r>
    <r>
      <rPr>
        <sz val="12"/>
        <color theme="1"/>
        <rFont val="宋体"/>
        <charset val="134"/>
      </rPr>
      <t>硬盘：</t>
    </r>
    <r>
      <rPr>
        <sz val="12"/>
        <color theme="1"/>
        <rFont val="Times New Roman"/>
        <charset val="134"/>
      </rPr>
      <t>256G SSD</t>
    </r>
    <r>
      <rPr>
        <sz val="12"/>
        <color theme="1"/>
        <rFont val="宋体"/>
        <charset val="134"/>
      </rPr>
      <t>；</t>
    </r>
    <r>
      <rPr>
        <sz val="12"/>
        <color theme="1"/>
        <rFont val="Times New Roman"/>
        <charset val="134"/>
      </rPr>
      <t xml:space="preserve">
</t>
    </r>
    <r>
      <rPr>
        <sz val="12"/>
        <color theme="1"/>
        <rFont val="宋体"/>
        <charset val="134"/>
      </rPr>
      <t>显示器：</t>
    </r>
    <r>
      <rPr>
        <sz val="12"/>
        <color theme="1"/>
        <rFont val="Times New Roman"/>
        <charset val="134"/>
      </rPr>
      <t>23.8</t>
    </r>
    <r>
      <rPr>
        <sz val="12"/>
        <color theme="1"/>
        <rFont val="宋体"/>
        <charset val="134"/>
      </rPr>
      <t>英寸；</t>
    </r>
    <r>
      <rPr>
        <sz val="12"/>
        <color theme="1"/>
        <rFont val="Times New Roman"/>
        <charset val="134"/>
      </rPr>
      <t xml:space="preserve">
</t>
    </r>
    <r>
      <rPr>
        <sz val="12"/>
        <color theme="1"/>
        <rFont val="宋体"/>
        <charset val="134"/>
      </rPr>
      <t>显卡：集显；</t>
    </r>
    <r>
      <rPr>
        <sz val="12"/>
        <color theme="1"/>
        <rFont val="Times New Roman"/>
        <charset val="134"/>
      </rPr>
      <t xml:space="preserve">
</t>
    </r>
    <r>
      <rPr>
        <sz val="12"/>
        <color theme="1"/>
        <rFont val="宋体"/>
        <charset val="134"/>
      </rPr>
      <t>操作系统：</t>
    </r>
    <r>
      <rPr>
        <sz val="12"/>
        <color theme="1"/>
        <rFont val="Times New Roman"/>
        <charset val="134"/>
      </rPr>
      <t>WIN10 Home(</t>
    </r>
    <r>
      <rPr>
        <sz val="12"/>
        <color theme="1"/>
        <rFont val="宋体"/>
        <charset val="134"/>
      </rPr>
      <t>激活</t>
    </r>
    <r>
      <rPr>
        <sz val="12"/>
        <color theme="1"/>
        <rFont val="Times New Roman"/>
        <charset val="134"/>
      </rPr>
      <t>)</t>
    </r>
    <r>
      <rPr>
        <sz val="12"/>
        <color theme="1"/>
        <rFont val="宋体"/>
        <charset val="134"/>
      </rPr>
      <t>；</t>
    </r>
  </si>
  <si>
    <t>网络键盘</t>
  </si>
  <si>
    <r>
      <rPr>
        <sz val="12"/>
        <color theme="1"/>
        <rFont val="宋体"/>
        <charset val="134"/>
      </rPr>
      <t>屏幕区和摇杆区采用分体设计</t>
    </r>
    <r>
      <rPr>
        <sz val="12"/>
        <color theme="1"/>
        <rFont val="Times New Roman"/>
        <charset val="134"/>
      </rPr>
      <t xml:space="preserve">;
</t>
    </r>
    <r>
      <rPr>
        <sz val="12"/>
        <color theme="1"/>
        <rFont val="宋体"/>
        <charset val="134"/>
      </rPr>
      <t>支持网络方式接入本司全系列</t>
    </r>
    <r>
      <rPr>
        <sz val="12"/>
        <color theme="1"/>
        <rFont val="Times New Roman"/>
        <charset val="134"/>
      </rPr>
      <t>DVR</t>
    </r>
    <r>
      <rPr>
        <sz val="12"/>
        <color theme="1"/>
        <rFont val="宋体"/>
        <charset val="134"/>
      </rPr>
      <t>、</t>
    </r>
    <r>
      <rPr>
        <sz val="12"/>
        <color theme="1"/>
        <rFont val="Times New Roman"/>
        <charset val="134"/>
      </rPr>
      <t>DVS</t>
    </r>
    <r>
      <rPr>
        <sz val="12"/>
        <color theme="1"/>
        <rFont val="宋体"/>
        <charset val="134"/>
      </rPr>
      <t>、</t>
    </r>
    <r>
      <rPr>
        <sz val="12"/>
        <color theme="1"/>
        <rFont val="Times New Roman"/>
        <charset val="134"/>
      </rPr>
      <t>NVR</t>
    </r>
    <r>
      <rPr>
        <sz val="12"/>
        <color theme="1"/>
        <rFont val="宋体"/>
        <charset val="134"/>
      </rPr>
      <t>、网络摄像机、球机等设备</t>
    </r>
    <r>
      <rPr>
        <sz val="12"/>
        <color theme="1"/>
        <rFont val="Times New Roman"/>
        <charset val="134"/>
      </rPr>
      <t xml:space="preserve">;
</t>
    </r>
    <r>
      <rPr>
        <sz val="12"/>
        <color theme="1"/>
        <rFont val="宋体"/>
        <charset val="134"/>
      </rPr>
      <t>支持在触控屏上预览图像或通过</t>
    </r>
    <r>
      <rPr>
        <sz val="12"/>
        <color theme="1"/>
        <rFont val="Times New Roman"/>
        <charset val="134"/>
      </rPr>
      <t>HDMI/DVI</t>
    </r>
    <r>
      <rPr>
        <sz val="12"/>
        <color theme="1"/>
        <rFont val="宋体"/>
        <charset val="134"/>
      </rPr>
      <t>将图像投到外接显示屏上</t>
    </r>
    <r>
      <rPr>
        <sz val="12"/>
        <color theme="1"/>
        <rFont val="Times New Roman"/>
        <charset val="134"/>
      </rPr>
      <t xml:space="preserve">;
</t>
    </r>
    <r>
      <rPr>
        <sz val="12"/>
        <color theme="1"/>
        <rFont val="宋体"/>
        <charset val="134"/>
      </rPr>
      <t>支持控制视频综合平台、解码器、多屏控制器或</t>
    </r>
    <r>
      <rPr>
        <sz val="12"/>
        <color theme="1"/>
        <rFont val="Times New Roman"/>
        <charset val="134"/>
      </rPr>
      <t>NVR&amp;</t>
    </r>
    <r>
      <rPr>
        <sz val="12"/>
        <color theme="1"/>
        <rFont val="宋体"/>
        <charset val="134"/>
      </rPr>
      <t>解码上墙一体机，直观展示电视墙布局</t>
    </r>
    <r>
      <rPr>
        <sz val="12"/>
        <color theme="1"/>
        <rFont val="Times New Roman"/>
        <charset val="134"/>
      </rPr>
      <t xml:space="preserve">;
</t>
    </r>
    <r>
      <rPr>
        <sz val="12"/>
        <color theme="1"/>
        <rFont val="宋体"/>
        <charset val="134"/>
      </rPr>
      <t>支持云台控制，支持预置点、巡航设置与调用</t>
    </r>
    <r>
      <rPr>
        <sz val="12"/>
        <color theme="1"/>
        <rFont val="Times New Roman"/>
        <charset val="134"/>
      </rPr>
      <t xml:space="preserve">;
</t>
    </r>
    <r>
      <rPr>
        <sz val="12"/>
        <color theme="1"/>
        <rFont val="宋体"/>
        <charset val="134"/>
      </rPr>
      <t>支持回放硬盘录像机上的录像文件，支持控制解码器回放</t>
    </r>
    <r>
      <rPr>
        <sz val="12"/>
        <color theme="1"/>
        <rFont val="Times New Roman"/>
        <charset val="134"/>
      </rPr>
      <t xml:space="preserve">;
</t>
    </r>
    <r>
      <rPr>
        <sz val="12"/>
        <color theme="1"/>
        <rFont val="宋体"/>
        <charset val="134"/>
      </rPr>
      <t>支持抓图、录像功能，文件保存至</t>
    </r>
    <r>
      <rPr>
        <sz val="12"/>
        <color theme="1"/>
        <rFont val="Times New Roman"/>
        <charset val="134"/>
      </rPr>
      <t>U</t>
    </r>
    <r>
      <rPr>
        <sz val="12"/>
        <color theme="1"/>
        <rFont val="宋体"/>
        <charset val="134"/>
      </rPr>
      <t>盘或上传至</t>
    </r>
    <r>
      <rPr>
        <sz val="12"/>
        <color theme="1"/>
        <rFont val="Times New Roman"/>
        <charset val="134"/>
      </rPr>
      <t>FTP</t>
    </r>
    <r>
      <rPr>
        <sz val="12"/>
        <color theme="1"/>
        <rFont val="宋体"/>
        <charset val="134"/>
      </rPr>
      <t>服务器</t>
    </r>
    <r>
      <rPr>
        <sz val="12"/>
        <color theme="1"/>
        <rFont val="Times New Roman"/>
        <charset val="134"/>
      </rPr>
      <t xml:space="preserve">;
</t>
    </r>
    <r>
      <rPr>
        <sz val="12"/>
        <color theme="1"/>
        <rFont val="宋体"/>
        <charset val="134"/>
      </rPr>
      <t>支持最多添加</t>
    </r>
    <r>
      <rPr>
        <sz val="12"/>
        <color theme="1"/>
        <rFont val="Times New Roman"/>
        <charset val="134"/>
      </rPr>
      <t>8000</t>
    </r>
    <r>
      <rPr>
        <sz val="12"/>
        <color theme="1"/>
        <rFont val="宋体"/>
        <charset val="134"/>
      </rPr>
      <t>台设备，支持以</t>
    </r>
    <r>
      <rPr>
        <sz val="12"/>
        <color theme="1"/>
        <rFont val="Times New Roman"/>
        <charset val="134"/>
      </rPr>
      <t>ONVIF</t>
    </r>
    <r>
      <rPr>
        <sz val="12"/>
        <color theme="1"/>
        <rFont val="宋体"/>
        <charset val="134"/>
      </rPr>
      <t>协议接入设备</t>
    </r>
    <r>
      <rPr>
        <sz val="12"/>
        <color theme="1"/>
        <rFont val="Times New Roman"/>
        <charset val="134"/>
      </rPr>
      <t xml:space="preserve">;
</t>
    </r>
    <r>
      <rPr>
        <sz val="12"/>
        <color theme="1"/>
        <rFont val="宋体"/>
        <charset val="134"/>
      </rPr>
      <t>支持通过</t>
    </r>
    <r>
      <rPr>
        <sz val="12"/>
        <color theme="1"/>
        <rFont val="Times New Roman"/>
        <charset val="134"/>
      </rPr>
      <t>excel</t>
    </r>
    <r>
      <rPr>
        <sz val="12"/>
        <color theme="1"/>
        <rFont val="宋体"/>
        <charset val="134"/>
      </rPr>
      <t>批量添加点位，借助</t>
    </r>
    <r>
      <rPr>
        <sz val="12"/>
        <color theme="1"/>
        <rFont val="Times New Roman"/>
        <charset val="134"/>
      </rPr>
      <t>U</t>
    </r>
    <r>
      <rPr>
        <sz val="12"/>
        <color theme="1"/>
        <rFont val="宋体"/>
        <charset val="134"/>
      </rPr>
      <t>盘导入</t>
    </r>
    <r>
      <rPr>
        <sz val="12"/>
        <color theme="1"/>
        <rFont val="Times New Roman"/>
        <charset val="134"/>
      </rPr>
      <t xml:space="preserve">;
</t>
    </r>
    <r>
      <rPr>
        <sz val="12"/>
        <color theme="1"/>
        <rFont val="宋体"/>
        <charset val="134"/>
      </rPr>
      <t>两级用户权限，支持</t>
    </r>
    <r>
      <rPr>
        <sz val="12"/>
        <color theme="1"/>
        <rFont val="Times New Roman"/>
        <charset val="134"/>
      </rPr>
      <t>32</t>
    </r>
    <r>
      <rPr>
        <sz val="12"/>
        <color theme="1"/>
        <rFont val="宋体"/>
        <charset val="134"/>
      </rPr>
      <t>个用户</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admin</t>
    </r>
    <r>
      <rPr>
        <sz val="12"/>
        <color theme="1"/>
        <rFont val="宋体"/>
        <charset val="134"/>
      </rPr>
      <t>管理员用户和</t>
    </r>
    <r>
      <rPr>
        <sz val="12"/>
        <color theme="1"/>
        <rFont val="Times New Roman"/>
        <charset val="134"/>
      </rPr>
      <t>31</t>
    </r>
    <r>
      <rPr>
        <sz val="12"/>
        <color theme="1"/>
        <rFont val="宋体"/>
        <charset val="134"/>
      </rPr>
      <t>个操作员用户</t>
    </r>
    <r>
      <rPr>
        <sz val="12"/>
        <color theme="1"/>
        <rFont val="Times New Roman"/>
        <charset val="134"/>
      </rPr>
      <t xml:space="preserve">;
</t>
    </r>
    <r>
      <rPr>
        <sz val="12"/>
        <color theme="1"/>
        <rFont val="宋体"/>
        <charset val="134"/>
      </rPr>
      <t>支持接入</t>
    </r>
    <r>
      <rPr>
        <sz val="12"/>
        <color theme="1"/>
        <rFont val="Times New Roman"/>
        <charset val="134"/>
      </rPr>
      <t>iSecure</t>
    </r>
    <r>
      <rPr>
        <sz val="12"/>
        <color theme="1"/>
        <rFont val="宋体"/>
        <charset val="134"/>
      </rPr>
      <t>（海豚）平台</t>
    </r>
    <r>
      <rPr>
        <sz val="12"/>
        <color theme="1"/>
        <rFont val="Times New Roman"/>
        <charset val="134"/>
      </rPr>
      <t xml:space="preserve">;
</t>
    </r>
    <r>
      <rPr>
        <sz val="12"/>
        <color theme="1"/>
        <rFont val="宋体"/>
        <charset val="134"/>
      </rPr>
      <t>支持</t>
    </r>
    <r>
      <rPr>
        <sz val="12"/>
        <color theme="1"/>
        <rFont val="Times New Roman"/>
        <charset val="134"/>
      </rPr>
      <t>U</t>
    </r>
    <r>
      <rPr>
        <sz val="12"/>
        <color theme="1"/>
        <rFont val="宋体"/>
        <charset val="134"/>
      </rPr>
      <t>盘升级及导入</t>
    </r>
    <r>
      <rPr>
        <sz val="12"/>
        <color theme="1"/>
        <rFont val="Times New Roman"/>
        <charset val="134"/>
      </rPr>
      <t>/</t>
    </r>
    <r>
      <rPr>
        <sz val="12"/>
        <color theme="1"/>
        <rFont val="宋体"/>
        <charset val="134"/>
      </rPr>
      <t>导出配置文件</t>
    </r>
    <r>
      <rPr>
        <sz val="12"/>
        <color theme="1"/>
        <rFont val="Times New Roman"/>
        <charset val="134"/>
      </rPr>
      <t xml:space="preserve">;
</t>
    </r>
    <r>
      <rPr>
        <sz val="12"/>
        <color theme="1"/>
        <rFont val="宋体"/>
        <charset val="134"/>
      </rPr>
      <t>支持接入综合安防平台</t>
    </r>
    <r>
      <rPr>
        <sz val="12"/>
        <color theme="1"/>
        <rFont val="Times New Roman"/>
        <charset val="134"/>
      </rPr>
      <t xml:space="preserve">;
</t>
    </r>
    <r>
      <rPr>
        <sz val="12"/>
        <color theme="1"/>
        <rFont val="宋体"/>
        <charset val="134"/>
      </rPr>
      <t>支持语音识别，通过指定的语音指令实现快捷切换操作。</t>
    </r>
    <r>
      <rPr>
        <sz val="12"/>
        <color theme="1"/>
        <rFont val="Times New Roman"/>
        <charset val="134"/>
      </rPr>
      <t xml:space="preserve">;
</t>
    </r>
    <r>
      <rPr>
        <sz val="12"/>
        <color theme="1"/>
        <rFont val="宋体"/>
        <charset val="134"/>
      </rPr>
      <t>显示屏：</t>
    </r>
    <r>
      <rPr>
        <sz val="12"/>
        <color theme="1"/>
        <rFont val="Times New Roman"/>
        <charset val="134"/>
      </rPr>
      <t>10.1</t>
    </r>
    <r>
      <rPr>
        <sz val="12"/>
        <color theme="1"/>
        <rFont val="宋体"/>
        <charset val="134"/>
      </rPr>
      <t>英寸</t>
    </r>
    <r>
      <rPr>
        <sz val="12"/>
        <color theme="1"/>
        <rFont val="Times New Roman"/>
        <charset val="134"/>
      </rPr>
      <t xml:space="preserve">TFT LCD
 </t>
    </r>
    <r>
      <rPr>
        <sz val="12"/>
        <color theme="1"/>
        <rFont val="宋体"/>
        <charset val="134"/>
      </rPr>
      <t>控制方式：网络方式</t>
    </r>
    <r>
      <rPr>
        <sz val="12"/>
        <color theme="1"/>
        <rFont val="Times New Roman"/>
        <charset val="134"/>
      </rPr>
      <t xml:space="preserve">
 </t>
    </r>
    <r>
      <rPr>
        <sz val="12"/>
        <color theme="1"/>
        <rFont val="宋体"/>
        <charset val="134"/>
      </rPr>
      <t>电源：</t>
    </r>
    <r>
      <rPr>
        <sz val="12"/>
        <color theme="1"/>
        <rFont val="Times New Roman"/>
        <charset val="134"/>
      </rPr>
      <t xml:space="preserve">DC12V/POE
 </t>
    </r>
    <r>
      <rPr>
        <sz val="12"/>
        <color theme="1"/>
        <rFont val="宋体"/>
        <charset val="134"/>
      </rPr>
      <t>功耗：</t>
    </r>
    <r>
      <rPr>
        <sz val="12"/>
        <color theme="1"/>
        <rFont val="Times New Roman"/>
        <charset val="134"/>
      </rPr>
      <t xml:space="preserve">≤15W
 </t>
    </r>
    <r>
      <rPr>
        <sz val="12"/>
        <color theme="1"/>
        <rFont val="宋体"/>
        <charset val="134"/>
      </rPr>
      <t>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t>
    </r>
    <r>
      <rPr>
        <sz val="12"/>
        <color theme="1"/>
        <rFont val="Times New Roman"/>
        <charset val="134"/>
      </rPr>
      <t>404mm</t>
    </r>
    <r>
      <rPr>
        <sz val="12"/>
        <color theme="1"/>
        <rFont val="宋体"/>
        <charset val="134"/>
      </rPr>
      <t>（长）</t>
    </r>
    <r>
      <rPr>
        <sz val="12"/>
        <color theme="1"/>
        <rFont val="Times New Roman"/>
        <charset val="134"/>
      </rPr>
      <t>*180mm</t>
    </r>
    <r>
      <rPr>
        <sz val="12"/>
        <color theme="1"/>
        <rFont val="宋体"/>
        <charset val="134"/>
      </rPr>
      <t>（宽）</t>
    </r>
    <r>
      <rPr>
        <sz val="12"/>
        <color theme="1"/>
        <rFont val="Times New Roman"/>
        <charset val="134"/>
      </rPr>
      <t>*163mm</t>
    </r>
    <r>
      <rPr>
        <sz val="12"/>
        <color theme="1"/>
        <rFont val="宋体"/>
        <charset val="134"/>
      </rPr>
      <t>（高）</t>
    </r>
    <r>
      <rPr>
        <sz val="12"/>
        <color theme="1"/>
        <rFont val="Times New Roman"/>
        <charset val="134"/>
      </rPr>
      <t xml:space="preserve">
 </t>
    </r>
    <r>
      <rPr>
        <sz val="12"/>
        <color theme="1"/>
        <rFont val="宋体"/>
        <charset val="134"/>
      </rPr>
      <t>重量：</t>
    </r>
    <r>
      <rPr>
        <sz val="12"/>
        <color theme="1"/>
        <rFont val="Times New Roman"/>
        <charset val="134"/>
      </rPr>
      <t xml:space="preserve">≈1.7KG 
</t>
    </r>
    <r>
      <rPr>
        <sz val="12"/>
        <color theme="1"/>
        <rFont val="宋体"/>
        <charset val="134"/>
      </rPr>
      <t>最大解码分辨率：</t>
    </r>
    <r>
      <rPr>
        <sz val="12"/>
        <color theme="1"/>
        <rFont val="Times New Roman"/>
        <charset val="134"/>
      </rPr>
      <t>4</t>
    </r>
    <r>
      <rPr>
        <sz val="12"/>
        <color theme="1"/>
        <rFont val="宋体"/>
        <charset val="134"/>
      </rPr>
      <t>路</t>
    </r>
    <r>
      <rPr>
        <sz val="12"/>
        <color theme="1"/>
        <rFont val="Times New Roman"/>
        <charset val="134"/>
      </rPr>
      <t>1080P</t>
    </r>
    <r>
      <rPr>
        <sz val="12"/>
        <color theme="1"/>
        <rFont val="宋体"/>
        <charset val="134"/>
      </rPr>
      <t>或</t>
    </r>
    <r>
      <rPr>
        <sz val="12"/>
        <color theme="1"/>
        <rFont val="Times New Roman"/>
        <charset val="134"/>
      </rPr>
      <t>1</t>
    </r>
    <r>
      <rPr>
        <sz val="12"/>
        <color theme="1"/>
        <rFont val="宋体"/>
        <charset val="134"/>
      </rPr>
      <t>路</t>
    </r>
    <r>
      <rPr>
        <sz val="12"/>
        <color theme="1"/>
        <rFont val="Times New Roman"/>
        <charset val="134"/>
      </rPr>
      <t xml:space="preserve">4K 
</t>
    </r>
    <r>
      <rPr>
        <sz val="12"/>
        <color theme="1"/>
        <rFont val="宋体"/>
        <charset val="134"/>
      </rPr>
      <t>工作温度：</t>
    </r>
    <r>
      <rPr>
        <sz val="12"/>
        <color theme="1"/>
        <rFont val="Times New Roman"/>
        <charset val="134"/>
      </rPr>
      <t>-10℃--</t>
    </r>
    <r>
      <rPr>
        <sz val="12"/>
        <color theme="1"/>
        <rFont val="宋体"/>
        <charset val="134"/>
      </rPr>
      <t>＋</t>
    </r>
    <r>
      <rPr>
        <sz val="12"/>
        <color theme="1"/>
        <rFont val="Times New Roman"/>
        <charset val="134"/>
      </rPr>
      <t xml:space="preserve">55℃
 </t>
    </r>
    <r>
      <rPr>
        <sz val="12"/>
        <color theme="1"/>
        <rFont val="宋体"/>
        <charset val="134"/>
      </rPr>
      <t>工作湿度：</t>
    </r>
    <r>
      <rPr>
        <sz val="12"/>
        <color theme="1"/>
        <rFont val="Times New Roman"/>
        <charset val="134"/>
      </rPr>
      <t>10</t>
    </r>
    <r>
      <rPr>
        <sz val="12"/>
        <color theme="1"/>
        <rFont val="宋体"/>
        <charset val="134"/>
      </rPr>
      <t>％</t>
    </r>
    <r>
      <rPr>
        <sz val="12"/>
        <color theme="1"/>
        <rFont val="Times New Roman"/>
        <charset val="134"/>
      </rPr>
      <t>--90</t>
    </r>
    <r>
      <rPr>
        <sz val="12"/>
        <color theme="1"/>
        <rFont val="宋体"/>
        <charset val="134"/>
      </rPr>
      <t>％</t>
    </r>
    <r>
      <rPr>
        <sz val="12"/>
        <color theme="1"/>
        <rFont val="Times New Roman"/>
        <charset val="134"/>
      </rPr>
      <t xml:space="preserve"> 
</t>
    </r>
    <r>
      <rPr>
        <sz val="12"/>
        <color theme="1"/>
        <rFont val="宋体"/>
        <charset val="134"/>
      </rPr>
      <t>网络接口：</t>
    </r>
    <r>
      <rPr>
        <sz val="12"/>
        <color theme="1"/>
        <rFont val="Times New Roman"/>
        <charset val="134"/>
      </rPr>
      <t>1</t>
    </r>
    <r>
      <rPr>
        <sz val="12"/>
        <color theme="1"/>
        <rFont val="宋体"/>
        <charset val="134"/>
      </rPr>
      <t>个</t>
    </r>
    <r>
      <rPr>
        <sz val="12"/>
        <color theme="1"/>
        <rFont val="Times New Roman"/>
        <charset val="134"/>
      </rPr>
      <t xml:space="preserve">
 WiFi</t>
    </r>
    <r>
      <rPr>
        <sz val="12"/>
        <color theme="1"/>
        <rFont val="宋体"/>
        <charset val="134"/>
      </rPr>
      <t>：</t>
    </r>
    <r>
      <rPr>
        <sz val="12"/>
        <color theme="1"/>
        <rFont val="Times New Roman"/>
        <charset val="134"/>
      </rPr>
      <t>1</t>
    </r>
    <r>
      <rPr>
        <sz val="12"/>
        <color theme="1"/>
        <rFont val="宋体"/>
        <charset val="134"/>
      </rPr>
      <t>个</t>
    </r>
    <r>
      <rPr>
        <sz val="12"/>
        <color theme="1"/>
        <rFont val="Times New Roman"/>
        <charset val="134"/>
      </rPr>
      <t xml:space="preserve">
 </t>
    </r>
    <r>
      <rPr>
        <sz val="12"/>
        <color theme="1"/>
        <rFont val="宋体"/>
        <charset val="134"/>
      </rPr>
      <t>串行接口：不支持</t>
    </r>
    <r>
      <rPr>
        <sz val="12"/>
        <color theme="1"/>
        <rFont val="Times New Roman"/>
        <charset val="134"/>
      </rPr>
      <t xml:space="preserve">
 </t>
    </r>
    <r>
      <rPr>
        <sz val="12"/>
        <color theme="1"/>
        <rFont val="宋体"/>
        <charset val="134"/>
      </rPr>
      <t>语音对讲输入：</t>
    </r>
    <r>
      <rPr>
        <sz val="12"/>
        <color theme="1"/>
        <rFont val="Times New Roman"/>
        <charset val="134"/>
      </rPr>
      <t>1</t>
    </r>
    <r>
      <rPr>
        <sz val="12"/>
        <color theme="1"/>
        <rFont val="宋体"/>
        <charset val="134"/>
      </rPr>
      <t>个，</t>
    </r>
    <r>
      <rPr>
        <sz val="12"/>
        <color theme="1"/>
        <rFont val="Times New Roman"/>
        <charset val="134"/>
      </rPr>
      <t>3.5mm</t>
    </r>
    <r>
      <rPr>
        <sz val="12"/>
        <color theme="1"/>
        <rFont val="宋体"/>
        <charset val="134"/>
      </rPr>
      <t>立体声</t>
    </r>
    <r>
      <rPr>
        <sz val="12"/>
        <color theme="1"/>
        <rFont val="Times New Roman"/>
        <charset val="134"/>
      </rPr>
      <t xml:space="preserve">
 </t>
    </r>
    <r>
      <rPr>
        <sz val="12"/>
        <color theme="1"/>
        <rFont val="宋体"/>
        <charset val="134"/>
      </rPr>
      <t>语音对讲输出：</t>
    </r>
    <r>
      <rPr>
        <sz val="12"/>
        <color theme="1"/>
        <rFont val="Times New Roman"/>
        <charset val="134"/>
      </rPr>
      <t>1</t>
    </r>
    <r>
      <rPr>
        <sz val="12"/>
        <color theme="1"/>
        <rFont val="宋体"/>
        <charset val="134"/>
      </rPr>
      <t>个，</t>
    </r>
    <r>
      <rPr>
        <sz val="12"/>
        <color theme="1"/>
        <rFont val="Times New Roman"/>
        <charset val="134"/>
      </rPr>
      <t>3.5mm</t>
    </r>
    <r>
      <rPr>
        <sz val="12"/>
        <color theme="1"/>
        <rFont val="宋体"/>
        <charset val="134"/>
      </rPr>
      <t>立体声</t>
    </r>
    <r>
      <rPr>
        <sz val="12"/>
        <color theme="1"/>
        <rFont val="Times New Roman"/>
        <charset val="134"/>
      </rPr>
      <t xml:space="preserve">
 </t>
    </r>
    <r>
      <rPr>
        <sz val="12"/>
        <color theme="1"/>
        <rFont val="宋体"/>
        <charset val="134"/>
      </rPr>
      <t>摇杆类型：四维单按键摇杆</t>
    </r>
    <r>
      <rPr>
        <sz val="12"/>
        <color theme="1"/>
        <rFont val="Times New Roman"/>
        <charset val="134"/>
      </rPr>
      <t xml:space="preserve">
 USB</t>
    </r>
    <r>
      <rPr>
        <sz val="12"/>
        <color theme="1"/>
        <rFont val="宋体"/>
        <charset val="134"/>
      </rPr>
      <t>接口：</t>
    </r>
    <r>
      <rPr>
        <sz val="12"/>
        <color theme="1"/>
        <rFont val="Times New Roman"/>
        <charset val="134"/>
      </rPr>
      <t xml:space="preserve">USB2.0x2
 </t>
    </r>
    <r>
      <rPr>
        <sz val="12"/>
        <color theme="1"/>
        <rFont val="宋体"/>
        <charset val="134"/>
      </rPr>
      <t>视频接口：</t>
    </r>
    <r>
      <rPr>
        <sz val="12"/>
        <color theme="1"/>
        <rFont val="Times New Roman"/>
        <charset val="134"/>
      </rPr>
      <t xml:space="preserve">DVIx1;HDMIx1 </t>
    </r>
  </si>
  <si>
    <t>百兆交换机</t>
  </si>
  <si>
    <r>
      <rPr>
        <sz val="12"/>
        <color theme="1"/>
        <rFont val="宋体"/>
        <charset val="134"/>
      </rPr>
      <t>提供</t>
    </r>
    <r>
      <rPr>
        <sz val="12"/>
        <color theme="1"/>
        <rFont val="Times New Roman"/>
        <charset val="134"/>
      </rPr>
      <t>16</t>
    </r>
    <r>
      <rPr>
        <sz val="12"/>
        <color theme="1"/>
        <rFont val="宋体"/>
        <charset val="134"/>
      </rPr>
      <t>个百兆</t>
    </r>
    <r>
      <rPr>
        <sz val="12"/>
        <color theme="1"/>
        <rFont val="Times New Roman"/>
        <charset val="134"/>
      </rPr>
      <t>PoE</t>
    </r>
    <r>
      <rPr>
        <sz val="12"/>
        <color theme="1"/>
        <rFont val="宋体"/>
        <charset val="134"/>
      </rPr>
      <t>电口和</t>
    </r>
    <r>
      <rPr>
        <sz val="12"/>
        <color theme="1"/>
        <rFont val="Times New Roman"/>
        <charset val="134"/>
      </rPr>
      <t>2</t>
    </r>
    <r>
      <rPr>
        <sz val="12"/>
        <color theme="1"/>
        <rFont val="宋体"/>
        <charset val="134"/>
      </rPr>
      <t>个千兆光电复用口</t>
    </r>
    <r>
      <rPr>
        <sz val="12"/>
        <color theme="1"/>
        <rFont val="Times New Roman"/>
        <charset val="134"/>
      </rPr>
      <t xml:space="preserve">
</t>
    </r>
    <r>
      <rPr>
        <sz val="12"/>
        <color theme="1"/>
        <rFont val="宋体"/>
        <charset val="134"/>
      </rPr>
      <t>交换容量：</t>
    </r>
    <r>
      <rPr>
        <sz val="12"/>
        <color theme="1"/>
        <rFont val="Times New Roman"/>
        <charset val="134"/>
      </rPr>
      <t xml:space="preserve">9.2 Gbps
</t>
    </r>
    <r>
      <rPr>
        <sz val="12"/>
        <color theme="1"/>
        <rFont val="宋体"/>
        <charset val="134"/>
      </rPr>
      <t>包转发率：</t>
    </r>
    <r>
      <rPr>
        <sz val="12"/>
        <color theme="1"/>
        <rFont val="Times New Roman"/>
        <charset val="134"/>
      </rPr>
      <t xml:space="preserve">6.85 Mpps
</t>
    </r>
    <r>
      <rPr>
        <sz val="12"/>
        <color theme="1"/>
        <rFont val="宋体"/>
        <charset val="134"/>
      </rPr>
      <t>支持</t>
    </r>
    <r>
      <rPr>
        <sz val="12"/>
        <color theme="1"/>
        <rFont val="Times New Roman"/>
        <charset val="134"/>
      </rPr>
      <t>PoE</t>
    </r>
    <r>
      <rPr>
        <sz val="12"/>
        <color theme="1"/>
        <rFont val="宋体"/>
        <charset val="134"/>
      </rPr>
      <t>标准</t>
    </r>
    <r>
      <rPr>
        <sz val="12"/>
        <color theme="1"/>
        <rFont val="Times New Roman"/>
        <charset val="134"/>
      </rPr>
      <t>IEEE 802.3af</t>
    </r>
    <r>
      <rPr>
        <sz val="12"/>
        <color theme="1"/>
        <rFont val="宋体"/>
        <charset val="134"/>
      </rPr>
      <t>，</t>
    </r>
    <r>
      <rPr>
        <sz val="12"/>
        <color theme="1"/>
        <rFont val="Times New Roman"/>
        <charset val="134"/>
      </rPr>
      <t xml:space="preserve">IEEE 802.3at
</t>
    </r>
    <r>
      <rPr>
        <sz val="12"/>
        <color theme="1"/>
        <rFont val="宋体"/>
        <charset val="134"/>
      </rPr>
      <t>端口最大供电功率：</t>
    </r>
    <r>
      <rPr>
        <sz val="12"/>
        <color theme="1"/>
        <rFont val="Times New Roman"/>
        <charset val="134"/>
      </rPr>
      <t xml:space="preserve">30 W
</t>
    </r>
    <r>
      <rPr>
        <sz val="12"/>
        <color theme="1"/>
        <rFont val="宋体"/>
        <charset val="134"/>
      </rPr>
      <t>整机最大供电功率：</t>
    </r>
    <r>
      <rPr>
        <sz val="12"/>
        <color theme="1"/>
        <rFont val="Times New Roman"/>
        <charset val="134"/>
      </rPr>
      <t xml:space="preserve">230 W
</t>
    </r>
    <r>
      <rPr>
        <sz val="12"/>
        <color theme="1"/>
        <rFont val="宋体"/>
        <charset val="134"/>
      </rPr>
      <t>支持最远</t>
    </r>
    <r>
      <rPr>
        <sz val="12"/>
        <color theme="1"/>
        <rFont val="Times New Roman"/>
        <charset val="134"/>
      </rPr>
      <t>250 m</t>
    </r>
    <r>
      <rPr>
        <sz val="12"/>
        <color theme="1"/>
        <rFont val="宋体"/>
        <charset val="134"/>
      </rPr>
      <t>传输：端口</t>
    </r>
    <r>
      <rPr>
        <sz val="12"/>
        <color theme="1"/>
        <rFont val="Times New Roman"/>
        <charset val="134"/>
      </rPr>
      <t>1</t>
    </r>
    <r>
      <rPr>
        <sz val="12"/>
        <color theme="1"/>
        <rFont val="宋体"/>
        <charset val="134"/>
      </rPr>
      <t>～</t>
    </r>
    <r>
      <rPr>
        <sz val="12"/>
        <color theme="1"/>
        <rFont val="Times New Roman"/>
        <charset val="134"/>
      </rPr>
      <t xml:space="preserve">16
</t>
    </r>
    <r>
      <rPr>
        <sz val="12"/>
        <color theme="1"/>
        <rFont val="宋体"/>
        <charset val="134"/>
      </rPr>
      <t>支持</t>
    </r>
    <r>
      <rPr>
        <sz val="12"/>
        <color theme="1"/>
        <rFont val="Times New Roman"/>
        <charset val="134"/>
      </rPr>
      <t>PoE</t>
    </r>
    <r>
      <rPr>
        <sz val="12"/>
        <color theme="1"/>
        <rFont val="宋体"/>
        <charset val="134"/>
      </rPr>
      <t>看门狗</t>
    </r>
    <r>
      <rPr>
        <sz val="12"/>
        <color theme="1"/>
        <rFont val="Times New Roman"/>
        <charset val="134"/>
      </rPr>
      <t xml:space="preserve">
</t>
    </r>
    <r>
      <rPr>
        <sz val="12"/>
        <color theme="1"/>
        <rFont val="宋体"/>
        <charset val="134"/>
      </rPr>
      <t>支持</t>
    </r>
    <r>
      <rPr>
        <sz val="12"/>
        <color theme="1"/>
        <rFont val="Times New Roman"/>
        <charset val="134"/>
      </rPr>
      <t>6 KV</t>
    </r>
    <r>
      <rPr>
        <sz val="12"/>
        <color theme="1"/>
        <rFont val="宋体"/>
        <charset val="134"/>
      </rPr>
      <t>防浪涌（</t>
    </r>
    <r>
      <rPr>
        <sz val="12"/>
        <color theme="1"/>
        <rFont val="Times New Roman"/>
        <charset val="134"/>
      </rPr>
      <t>PoE</t>
    </r>
    <r>
      <rPr>
        <sz val="12"/>
        <color theme="1"/>
        <rFont val="宋体"/>
        <charset val="134"/>
      </rPr>
      <t>口）</t>
    </r>
    <r>
      <rPr>
        <sz val="12"/>
        <color theme="1"/>
        <rFont val="Times New Roman"/>
        <charset val="134"/>
      </rPr>
      <t xml:space="preserve">
</t>
    </r>
    <r>
      <rPr>
        <sz val="12"/>
        <color theme="1"/>
        <rFont val="宋体"/>
        <charset val="134"/>
      </rPr>
      <t>支持红口保障：端口</t>
    </r>
    <r>
      <rPr>
        <sz val="12"/>
        <color theme="1"/>
        <rFont val="Times New Roman"/>
        <charset val="134"/>
      </rPr>
      <t xml:space="preserve">1~8
</t>
    </r>
    <r>
      <rPr>
        <sz val="12"/>
        <color theme="1"/>
        <rFont val="宋体"/>
        <charset val="134"/>
      </rPr>
      <t>支持</t>
    </r>
    <r>
      <rPr>
        <sz val="12"/>
        <color theme="1"/>
        <rFont val="Times New Roman"/>
        <charset val="134"/>
      </rPr>
      <t>IEEE 802.3</t>
    </r>
    <r>
      <rPr>
        <sz val="12"/>
        <color theme="1"/>
        <rFont val="宋体"/>
        <charset val="134"/>
      </rPr>
      <t>、</t>
    </r>
    <r>
      <rPr>
        <sz val="12"/>
        <color theme="1"/>
        <rFont val="Times New Roman"/>
        <charset val="134"/>
      </rPr>
      <t>IEEE 802.3u</t>
    </r>
    <r>
      <rPr>
        <sz val="12"/>
        <color theme="1"/>
        <rFont val="宋体"/>
        <charset val="134"/>
      </rPr>
      <t>、</t>
    </r>
    <r>
      <rPr>
        <sz val="12"/>
        <color theme="1"/>
        <rFont val="Times New Roman"/>
        <charset val="134"/>
      </rPr>
      <t>IEEE 802.3x</t>
    </r>
    <r>
      <rPr>
        <sz val="12"/>
        <color theme="1"/>
        <rFont val="宋体"/>
        <charset val="134"/>
      </rPr>
      <t>、</t>
    </r>
    <r>
      <rPr>
        <sz val="12"/>
        <color theme="1"/>
        <rFont val="Times New Roman"/>
        <charset val="134"/>
      </rPr>
      <t>IEEE 802.3ab</t>
    </r>
    <r>
      <rPr>
        <sz val="12"/>
        <color theme="1"/>
        <rFont val="宋体"/>
        <charset val="134"/>
      </rPr>
      <t>标准</t>
    </r>
    <r>
      <rPr>
        <sz val="12"/>
        <color theme="1"/>
        <rFont val="Times New Roman"/>
        <charset val="134"/>
      </rPr>
      <t xml:space="preserve">
</t>
    </r>
    <r>
      <rPr>
        <sz val="12"/>
        <color theme="1"/>
        <rFont val="宋体"/>
        <charset val="134"/>
      </rPr>
      <t>支持管理平台管理</t>
    </r>
    <r>
      <rPr>
        <sz val="12"/>
        <color theme="1"/>
        <rFont val="Times New Roman"/>
        <charset val="134"/>
      </rPr>
      <t xml:space="preserve">
</t>
    </r>
    <r>
      <rPr>
        <sz val="12"/>
        <color theme="1"/>
        <rFont val="宋体"/>
        <charset val="134"/>
      </rPr>
      <t>支持手机</t>
    </r>
    <r>
      <rPr>
        <sz val="12"/>
        <color theme="1"/>
        <rFont val="Times New Roman"/>
        <charset val="134"/>
      </rPr>
      <t>APP</t>
    </r>
    <r>
      <rPr>
        <sz val="12"/>
        <color theme="1"/>
        <rFont val="宋体"/>
        <charset val="134"/>
      </rPr>
      <t>管理</t>
    </r>
    <r>
      <rPr>
        <sz val="12"/>
        <color theme="1"/>
        <rFont val="Times New Roman"/>
        <charset val="134"/>
      </rPr>
      <t xml:space="preserve">
</t>
    </r>
    <r>
      <rPr>
        <sz val="12"/>
        <color theme="1"/>
        <rFont val="宋体"/>
        <charset val="134"/>
      </rPr>
      <t>支持安防网络拓扑管理、端口管理，支持远程升级</t>
    </r>
    <r>
      <rPr>
        <sz val="12"/>
        <color theme="1"/>
        <rFont val="Times New Roman"/>
        <charset val="134"/>
      </rPr>
      <t xml:space="preserve">
</t>
    </r>
    <r>
      <rPr>
        <sz val="12"/>
        <color theme="1"/>
        <rFont val="宋体"/>
        <charset val="134"/>
      </rPr>
      <t>支持</t>
    </r>
    <r>
      <rPr>
        <sz val="12"/>
        <color theme="1"/>
        <rFont val="Times New Roman"/>
        <charset val="134"/>
      </rPr>
      <t xml:space="preserve">VLAN
</t>
    </r>
    <r>
      <rPr>
        <sz val="12"/>
        <color theme="1"/>
        <rFont val="宋体"/>
        <charset val="134"/>
      </rPr>
      <t>支持</t>
    </r>
    <r>
      <rPr>
        <sz val="12"/>
        <color theme="1"/>
        <rFont val="Times New Roman"/>
        <charset val="134"/>
      </rPr>
      <t>SNMPv1/v2c</t>
    </r>
    <r>
      <rPr>
        <sz val="12"/>
        <color theme="1"/>
        <rFont val="宋体"/>
        <charset val="134"/>
      </rPr>
      <t>协议</t>
    </r>
    <r>
      <rPr>
        <sz val="12"/>
        <color theme="1"/>
        <rFont val="Times New Roman"/>
        <charset val="134"/>
      </rPr>
      <t xml:space="preserve">
</t>
    </r>
    <r>
      <rPr>
        <sz val="12"/>
        <color theme="1"/>
        <rFont val="宋体"/>
        <charset val="134"/>
      </rPr>
      <t>支持</t>
    </r>
    <r>
      <rPr>
        <sz val="12"/>
        <color theme="1"/>
        <rFont val="Times New Roman"/>
        <charset val="134"/>
      </rPr>
      <t xml:space="preserve">DHCP Snooping
</t>
    </r>
    <r>
      <rPr>
        <sz val="12"/>
        <color theme="1"/>
        <rFont val="宋体"/>
        <charset val="134"/>
      </rPr>
      <t>支持静态链路聚合</t>
    </r>
    <r>
      <rPr>
        <sz val="12"/>
        <color theme="1"/>
        <rFont val="Times New Roman"/>
        <charset val="134"/>
      </rPr>
      <t xml:space="preserve">
</t>
    </r>
    <r>
      <rPr>
        <sz val="12"/>
        <color theme="1"/>
        <rFont val="宋体"/>
        <charset val="134"/>
      </rPr>
      <t>支持终端安全防护</t>
    </r>
    <r>
      <rPr>
        <sz val="12"/>
        <color theme="1"/>
        <rFont val="Times New Roman"/>
        <charset val="134"/>
      </rPr>
      <t xml:space="preserve">
</t>
    </r>
    <r>
      <rPr>
        <sz val="12"/>
        <color theme="1"/>
        <rFont val="宋体"/>
        <charset val="134"/>
      </rPr>
      <t>坚固式高强度金属外壳</t>
    </r>
    <r>
      <rPr>
        <sz val="12"/>
        <color theme="1"/>
        <rFont val="Times New Roman"/>
        <charset val="134"/>
      </rPr>
      <t xml:space="preserve">
</t>
    </r>
    <r>
      <rPr>
        <sz val="12"/>
        <color theme="1"/>
        <rFont val="宋体"/>
        <charset val="134"/>
      </rPr>
      <t>安装方式：机架式</t>
    </r>
  </si>
  <si>
    <t>千兆光模块</t>
  </si>
  <si>
    <r>
      <rPr>
        <sz val="12"/>
        <color theme="1"/>
        <rFont val="宋体"/>
        <charset val="134"/>
      </rPr>
      <t>千兆</t>
    </r>
    <r>
      <rPr>
        <sz val="12"/>
        <color theme="1"/>
        <rFont val="Times New Roman"/>
        <charset val="134"/>
      </rPr>
      <t>20</t>
    </r>
    <r>
      <rPr>
        <sz val="12"/>
        <color theme="1"/>
        <rFont val="宋体"/>
        <charset val="134"/>
      </rPr>
      <t>公里单模双纤模块</t>
    </r>
    <r>
      <rPr>
        <sz val="12"/>
        <color theme="1"/>
        <rFont val="Times New Roman"/>
        <charset val="134"/>
      </rPr>
      <t xml:space="preserve">
</t>
    </r>
    <r>
      <rPr>
        <sz val="12"/>
        <color theme="1"/>
        <rFont val="宋体"/>
        <charset val="134"/>
      </rPr>
      <t>不分收发</t>
    </r>
    <r>
      <rPr>
        <sz val="12"/>
        <color theme="1"/>
        <rFont val="Times New Roman"/>
        <charset val="134"/>
      </rPr>
      <t xml:space="preserve">
TX1310nm/1.25G
RX1310nm/1.25G
LC
20km
0</t>
    </r>
    <r>
      <rPr>
        <sz val="12"/>
        <color theme="1"/>
        <rFont val="宋体"/>
        <charset val="134"/>
      </rPr>
      <t>～</t>
    </r>
    <r>
      <rPr>
        <sz val="12"/>
        <color theme="1"/>
        <rFont val="Times New Roman"/>
        <charset val="134"/>
      </rPr>
      <t xml:space="preserve">70℃
SFP
</t>
    </r>
    <r>
      <rPr>
        <sz val="12"/>
        <color theme="1"/>
        <rFont val="宋体"/>
        <charset val="134"/>
      </rPr>
      <t>发射光功率</t>
    </r>
    <r>
      <rPr>
        <sz val="12"/>
        <color theme="1"/>
        <rFont val="Times New Roman"/>
        <charset val="134"/>
      </rPr>
      <t>:-6</t>
    </r>
    <r>
      <rPr>
        <sz val="12"/>
        <color theme="1"/>
        <rFont val="宋体"/>
        <charset val="134"/>
      </rPr>
      <t>～</t>
    </r>
    <r>
      <rPr>
        <sz val="12"/>
        <color theme="1"/>
        <rFont val="Times New Roman"/>
        <charset val="134"/>
      </rPr>
      <t xml:space="preserve">-1dBm
</t>
    </r>
    <r>
      <rPr>
        <sz val="12"/>
        <color theme="1"/>
        <rFont val="宋体"/>
        <charset val="134"/>
      </rPr>
      <t>接收灵敏度（低值）</t>
    </r>
    <r>
      <rPr>
        <sz val="12"/>
        <color theme="1"/>
        <rFont val="Times New Roman"/>
        <charset val="134"/>
      </rPr>
      <t>:-21dBm</t>
    </r>
  </si>
  <si>
    <t>信息发布系统</t>
  </si>
  <si>
    <t>多媒体信息显示终端机</t>
  </si>
  <si>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处理器：</t>
    </r>
    <r>
      <rPr>
        <sz val="12"/>
        <color theme="1"/>
        <rFont val="Times New Roman"/>
        <charset val="134"/>
      </rPr>
      <t>40S</t>
    </r>
    <r>
      <rPr>
        <sz val="12"/>
        <color theme="1"/>
        <rFont val="宋体"/>
        <charset val="134"/>
      </rPr>
      <t>最强四核</t>
    </r>
    <r>
      <rPr>
        <sz val="12"/>
        <color theme="1"/>
        <rFont val="Times New Roman"/>
        <charset val="134"/>
      </rPr>
      <t xml:space="preserve">1.8GHz  Cortex-A17  </t>
    </r>
    <r>
      <rPr>
        <sz val="12"/>
        <color theme="1"/>
        <rFont val="宋体"/>
        <charset val="134"/>
      </rPr>
      <t>四核</t>
    </r>
    <r>
      <rPr>
        <sz val="12"/>
        <color theme="1"/>
        <rFont val="Times New Roman"/>
        <charset val="134"/>
      </rPr>
      <t xml:space="preserve"> GPU Mail-T764
2</t>
    </r>
    <r>
      <rPr>
        <sz val="12"/>
        <color theme="1"/>
        <rFont val="宋体"/>
        <charset val="134"/>
      </rPr>
      <t>、操作系统：</t>
    </r>
    <r>
      <rPr>
        <sz val="12"/>
        <color theme="1"/>
        <rFont val="Times New Roman"/>
        <charset val="134"/>
      </rPr>
      <t>Android 7.1
3</t>
    </r>
    <r>
      <rPr>
        <sz val="12"/>
        <color theme="1"/>
        <rFont val="宋体"/>
        <charset val="134"/>
      </rPr>
      <t>、内存：</t>
    </r>
    <r>
      <rPr>
        <sz val="12"/>
        <color theme="1"/>
        <rFont val="Times New Roman"/>
        <charset val="134"/>
      </rPr>
      <t>DDR3</t>
    </r>
    <r>
      <rPr>
        <sz val="12"/>
        <color theme="1"/>
        <rFont val="宋体"/>
        <charset val="134"/>
      </rPr>
      <t>：</t>
    </r>
    <r>
      <rPr>
        <sz val="12"/>
        <color theme="1"/>
        <rFont val="Times New Roman"/>
        <charset val="134"/>
      </rPr>
      <t>1GB
4</t>
    </r>
    <r>
      <rPr>
        <sz val="12"/>
        <color theme="1"/>
        <rFont val="宋体"/>
        <charset val="134"/>
      </rPr>
      <t>、存储：</t>
    </r>
    <r>
      <rPr>
        <sz val="12"/>
        <color theme="1"/>
        <rFont val="Times New Roman"/>
        <charset val="134"/>
      </rPr>
      <t>SSD</t>
    </r>
    <r>
      <rPr>
        <sz val="12"/>
        <color theme="1"/>
        <rFont val="宋体"/>
        <charset val="134"/>
      </rPr>
      <t>：</t>
    </r>
    <r>
      <rPr>
        <sz val="12"/>
        <color theme="1"/>
        <rFont val="Times New Roman"/>
        <charset val="134"/>
      </rPr>
      <t>8G
5</t>
    </r>
    <r>
      <rPr>
        <sz val="12"/>
        <color theme="1"/>
        <rFont val="宋体"/>
        <charset val="134"/>
      </rPr>
      <t>、图形处理器：</t>
    </r>
    <r>
      <rPr>
        <sz val="12"/>
        <color theme="1"/>
        <rFont val="Times New Roman"/>
        <charset val="134"/>
      </rPr>
      <t>ARM Mali-400 MP4
6</t>
    </r>
    <r>
      <rPr>
        <sz val="12"/>
        <color theme="1"/>
        <rFont val="宋体"/>
        <charset val="134"/>
      </rPr>
      <t>、屏幕尺寸：</t>
    </r>
    <r>
      <rPr>
        <sz val="12"/>
        <color theme="1"/>
        <rFont val="Times New Roman"/>
        <charset val="134"/>
      </rPr>
      <t>32</t>
    </r>
    <r>
      <rPr>
        <sz val="12"/>
        <color theme="1"/>
        <rFont val="宋体"/>
        <charset val="134"/>
      </rPr>
      <t>寸</t>
    </r>
    <r>
      <rPr>
        <sz val="12"/>
        <color theme="1"/>
        <rFont val="Times New Roman"/>
        <charset val="134"/>
      </rPr>
      <t xml:space="preserve">
7</t>
    </r>
    <r>
      <rPr>
        <sz val="12"/>
        <color theme="1"/>
        <rFont val="宋体"/>
        <charset val="134"/>
      </rPr>
      <t>、物理分辨率：</t>
    </r>
    <r>
      <rPr>
        <sz val="12"/>
        <color theme="1"/>
        <rFont val="Times New Roman"/>
        <charset val="134"/>
      </rPr>
      <t>1920 * 1080</t>
    </r>
    <r>
      <rPr>
        <sz val="12"/>
        <color theme="1"/>
        <rFont val="宋体"/>
        <charset val="134"/>
      </rPr>
      <t>（</t>
    </r>
    <r>
      <rPr>
        <sz val="12"/>
        <color theme="1"/>
        <rFont val="Times New Roman"/>
        <charset val="134"/>
      </rPr>
      <t>1080P</t>
    </r>
    <r>
      <rPr>
        <sz val="12"/>
        <color theme="1"/>
        <rFont val="宋体"/>
        <charset val="134"/>
      </rPr>
      <t>）</t>
    </r>
    <r>
      <rPr>
        <sz val="12"/>
        <color theme="1"/>
        <rFont val="Times New Roman"/>
        <charset val="134"/>
      </rPr>
      <t xml:space="preserve">
8</t>
    </r>
    <r>
      <rPr>
        <sz val="12"/>
        <color theme="1"/>
        <rFont val="宋体"/>
        <charset val="134"/>
      </rPr>
      <t>、亮度：</t>
    </r>
    <r>
      <rPr>
        <sz val="12"/>
        <color theme="1"/>
        <rFont val="Times New Roman"/>
        <charset val="134"/>
      </rPr>
      <t>300cd/</t>
    </r>
    <r>
      <rPr>
        <sz val="12"/>
        <color theme="1"/>
        <rFont val="宋体"/>
        <charset val="134"/>
      </rPr>
      <t>㎡</t>
    </r>
    <r>
      <rPr>
        <sz val="12"/>
        <color theme="1"/>
        <rFont val="Times New Roman"/>
        <charset val="134"/>
      </rPr>
      <t xml:space="preserve">
</t>
    </r>
  </si>
  <si>
    <t>前维护支架</t>
  </si>
  <si>
    <r>
      <rPr>
        <sz val="12"/>
        <color theme="1"/>
        <rFont val="宋体"/>
        <charset val="134"/>
      </rPr>
      <t>骨架采用方通焊接，方通表面进行、防锈防磷处理，保证喷涂工艺的均匀性，保证涂层表面平滑；双液压杆支撑结构，双金属卡口；承重</t>
    </r>
    <r>
      <rPr>
        <sz val="12"/>
        <color theme="1"/>
        <rFont val="Times New Roman"/>
        <charset val="134"/>
      </rPr>
      <t>70KG</t>
    </r>
    <r>
      <rPr>
        <sz val="12"/>
        <color theme="1"/>
        <rFont val="宋体"/>
        <charset val="134"/>
      </rPr>
      <t>不变形</t>
    </r>
  </si>
  <si>
    <t>会议系统</t>
  </si>
  <si>
    <r>
      <rPr>
        <b/>
        <sz val="12"/>
        <color theme="1"/>
        <rFont val="Times New Roman"/>
        <charset val="134"/>
      </rPr>
      <t>6</t>
    </r>
    <r>
      <rPr>
        <b/>
        <sz val="12"/>
        <color theme="1"/>
        <rFont val="宋体"/>
        <charset val="134"/>
      </rPr>
      <t>层</t>
    </r>
  </si>
  <si>
    <r>
      <rPr>
        <b/>
        <sz val="12"/>
        <color theme="1"/>
        <rFont val="Times New Roman"/>
        <charset val="134"/>
      </rPr>
      <t>6</t>
    </r>
    <r>
      <rPr>
        <b/>
        <sz val="12"/>
        <color theme="1"/>
        <rFont val="宋体"/>
        <charset val="134"/>
      </rPr>
      <t>层东区</t>
    </r>
  </si>
  <si>
    <t>多媒体无纸化会议终端（全铝合金带麦克风自动升降）</t>
  </si>
  <si>
    <r>
      <rPr>
        <sz val="12"/>
        <color theme="1"/>
        <rFont val="Times New Roman"/>
        <charset val="134"/>
      </rPr>
      <t>▲1</t>
    </r>
    <r>
      <rPr>
        <sz val="12"/>
        <color theme="1"/>
        <rFont val="宋体"/>
        <charset val="134"/>
      </rPr>
      <t>、面板尺寸：</t>
    </r>
    <r>
      <rPr>
        <sz val="12"/>
        <color theme="1"/>
        <rFont val="Times New Roman"/>
        <charset val="134"/>
      </rPr>
      <t>≤680*80*5MM 
2</t>
    </r>
    <r>
      <rPr>
        <sz val="12"/>
        <color theme="1"/>
        <rFont val="宋体"/>
        <charset val="134"/>
      </rPr>
      <t>、箱体尺寸：</t>
    </r>
    <r>
      <rPr>
        <sz val="12"/>
        <color theme="1"/>
        <rFont val="Times New Roman"/>
        <charset val="134"/>
      </rPr>
      <t>≤660*69*650MM 
▲3</t>
    </r>
    <r>
      <rPr>
        <sz val="12"/>
        <color theme="1"/>
        <rFont val="宋体"/>
        <charset val="134"/>
      </rPr>
      <t>、桌面开孔：</t>
    </r>
    <r>
      <rPr>
        <sz val="12"/>
        <color theme="1"/>
        <rFont val="Times New Roman"/>
        <charset val="134"/>
      </rPr>
      <t>≤664*73MM 
4</t>
    </r>
    <r>
      <rPr>
        <sz val="12"/>
        <color theme="1"/>
        <rFont val="宋体"/>
        <charset val="134"/>
      </rPr>
      <t>、可视角度：</t>
    </r>
    <r>
      <rPr>
        <sz val="12"/>
        <color theme="1"/>
        <rFont val="Times New Roman"/>
        <charset val="134"/>
      </rPr>
      <t>≥45/45/20/45(</t>
    </r>
    <r>
      <rPr>
        <sz val="12"/>
        <color theme="1"/>
        <rFont val="宋体"/>
        <charset val="134"/>
      </rPr>
      <t>左</t>
    </r>
    <r>
      <rPr>
        <sz val="12"/>
        <color theme="1"/>
        <rFont val="Times New Roman"/>
        <charset val="134"/>
      </rPr>
      <t>/</t>
    </r>
    <r>
      <rPr>
        <sz val="12"/>
        <color theme="1"/>
        <rFont val="宋体"/>
        <charset val="134"/>
      </rPr>
      <t>右</t>
    </r>
    <r>
      <rPr>
        <sz val="12"/>
        <color theme="1"/>
        <rFont val="Times New Roman"/>
        <charset val="134"/>
      </rPr>
      <t>/</t>
    </r>
    <r>
      <rPr>
        <sz val="12"/>
        <color theme="1"/>
        <rFont val="宋体"/>
        <charset val="134"/>
      </rPr>
      <t>上</t>
    </r>
    <r>
      <rPr>
        <sz val="12"/>
        <color theme="1"/>
        <rFont val="Times New Roman"/>
        <charset val="134"/>
      </rPr>
      <t>/</t>
    </r>
    <r>
      <rPr>
        <sz val="12"/>
        <color theme="1"/>
        <rFont val="宋体"/>
        <charset val="134"/>
      </rPr>
      <t>下）</t>
    </r>
    <r>
      <rPr>
        <sz val="12"/>
        <color theme="1"/>
        <rFont val="Times New Roman"/>
        <charset val="134"/>
      </rPr>
      <t xml:space="preserve">                                                                                  
5</t>
    </r>
    <r>
      <rPr>
        <sz val="12"/>
        <color theme="1"/>
        <rFont val="宋体"/>
        <charset val="134"/>
      </rPr>
      <t>、仰角角度：</t>
    </r>
    <r>
      <rPr>
        <sz val="12"/>
        <color theme="1"/>
        <rFont val="Times New Roman"/>
        <charset val="134"/>
      </rPr>
      <t>0-30°</t>
    </r>
    <r>
      <rPr>
        <sz val="12"/>
        <color theme="1"/>
        <rFont val="宋体"/>
        <charset val="134"/>
      </rPr>
      <t>升降精度为水平</t>
    </r>
    <r>
      <rPr>
        <sz val="12"/>
        <color theme="1"/>
        <rFont val="Times New Roman"/>
        <charset val="134"/>
      </rPr>
      <t>±0.2mm</t>
    </r>
    <r>
      <rPr>
        <sz val="12"/>
        <color theme="1"/>
        <rFont val="宋体"/>
        <charset val="134"/>
      </rPr>
      <t>、垂直</t>
    </r>
    <r>
      <rPr>
        <sz val="12"/>
        <color theme="1"/>
        <rFont val="Times New Roman"/>
        <charset val="134"/>
      </rPr>
      <t>±0.2mm
6</t>
    </r>
    <r>
      <rPr>
        <sz val="12"/>
        <color theme="1"/>
        <rFont val="宋体"/>
        <charset val="134"/>
      </rPr>
      <t>、超薄</t>
    </r>
    <r>
      <rPr>
        <sz val="12"/>
        <color theme="1"/>
        <rFont val="Times New Roman"/>
        <charset val="134"/>
      </rPr>
      <t>15.6″16:9 LED</t>
    </r>
    <r>
      <rPr>
        <sz val="12"/>
        <color theme="1"/>
        <rFont val="宋体"/>
        <charset val="134"/>
      </rPr>
      <t>高清显示屏，分辨率为：</t>
    </r>
    <r>
      <rPr>
        <sz val="12"/>
        <color theme="1"/>
        <rFont val="Times New Roman"/>
        <charset val="134"/>
      </rPr>
      <t>1920*1080
7</t>
    </r>
    <r>
      <rPr>
        <sz val="12"/>
        <color theme="1"/>
        <rFont val="宋体"/>
        <charset val="134"/>
      </rPr>
      <t>、点间距：</t>
    </r>
    <r>
      <rPr>
        <sz val="12"/>
        <color theme="1"/>
        <rFont val="Times New Roman"/>
        <charset val="134"/>
      </rPr>
      <t>0.0663*0.1989MM</t>
    </r>
    <r>
      <rPr>
        <sz val="12"/>
        <color theme="1"/>
        <rFont val="宋体"/>
        <charset val="134"/>
      </rPr>
      <t>（横</t>
    </r>
    <r>
      <rPr>
        <sz val="12"/>
        <color theme="1"/>
        <rFont val="Times New Roman"/>
        <charset val="134"/>
      </rPr>
      <t>*</t>
    </r>
    <r>
      <rPr>
        <sz val="12"/>
        <color theme="1"/>
        <rFont val="宋体"/>
        <charset val="134"/>
      </rPr>
      <t>竖）</t>
    </r>
    <r>
      <rPr>
        <sz val="12"/>
        <color theme="1"/>
        <rFont val="Times New Roman"/>
        <charset val="134"/>
      </rPr>
      <t xml:space="preserve">
8</t>
    </r>
    <r>
      <rPr>
        <sz val="12"/>
        <color theme="1"/>
        <rFont val="宋体"/>
        <charset val="134"/>
      </rPr>
      <t>、像素间距：</t>
    </r>
    <r>
      <rPr>
        <sz val="12"/>
        <color theme="1"/>
        <rFont val="Times New Roman"/>
        <charset val="134"/>
      </rPr>
      <t>0.1989*0.1989MM</t>
    </r>
    <r>
      <rPr>
        <sz val="12"/>
        <color theme="1"/>
        <rFont val="宋体"/>
        <charset val="134"/>
      </rPr>
      <t>（横</t>
    </r>
    <r>
      <rPr>
        <sz val="12"/>
        <color theme="1"/>
        <rFont val="Times New Roman"/>
        <charset val="134"/>
      </rPr>
      <t>*</t>
    </r>
    <r>
      <rPr>
        <sz val="12"/>
        <color theme="1"/>
        <rFont val="宋体"/>
        <charset val="134"/>
      </rPr>
      <t>竖）</t>
    </r>
    <r>
      <rPr>
        <sz val="12"/>
        <color theme="1"/>
        <rFont val="Times New Roman"/>
        <charset val="134"/>
      </rPr>
      <t xml:space="preserve">
9</t>
    </r>
    <r>
      <rPr>
        <sz val="12"/>
        <color theme="1"/>
        <rFont val="宋体"/>
        <charset val="134"/>
      </rPr>
      <t>、升降系统：采用超薄设计工艺，面板和铝壳采用全铝合金材质；升降系统与显示屏连接无外露连接线、无连接背板、无外露螺丝，保证升降显示屏整体美观</t>
    </r>
    <r>
      <rPr>
        <sz val="12"/>
        <color theme="1"/>
        <rFont val="Times New Roman"/>
        <charset val="134"/>
      </rPr>
      <t xml:space="preserve">
10</t>
    </r>
    <r>
      <rPr>
        <sz val="12"/>
        <color theme="1"/>
        <rFont val="宋体"/>
        <charset val="134"/>
      </rPr>
      <t>、面板</t>
    </r>
    <r>
      <rPr>
        <sz val="12"/>
        <color theme="1"/>
        <rFont val="Times New Roman"/>
        <charset val="134"/>
      </rPr>
      <t>USB</t>
    </r>
    <r>
      <rPr>
        <sz val="12"/>
        <color theme="1"/>
        <rFont val="宋体"/>
        <charset val="134"/>
      </rPr>
      <t>接口</t>
    </r>
    <r>
      <rPr>
        <sz val="12"/>
        <color theme="1"/>
        <rFont val="Times New Roman"/>
        <charset val="134"/>
      </rPr>
      <t>≥1</t>
    </r>
    <r>
      <rPr>
        <sz val="12"/>
        <color theme="1"/>
        <rFont val="宋体"/>
        <charset val="134"/>
      </rPr>
      <t>个；开关机带灯</t>
    </r>
    <r>
      <rPr>
        <sz val="12"/>
        <color theme="1"/>
        <rFont val="Times New Roman"/>
        <charset val="134"/>
      </rPr>
      <t>≥1</t>
    </r>
    <r>
      <rPr>
        <sz val="12"/>
        <color theme="1"/>
        <rFont val="宋体"/>
        <charset val="134"/>
      </rPr>
      <t>个</t>
    </r>
    <r>
      <rPr>
        <sz val="12"/>
        <color theme="1"/>
        <rFont val="Times New Roman"/>
        <charset val="134"/>
      </rPr>
      <t xml:space="preserve">
11</t>
    </r>
    <r>
      <rPr>
        <sz val="12"/>
        <color theme="1"/>
        <rFont val="宋体"/>
        <charset val="134"/>
      </rPr>
      <t>、控制方式：支持中控控制、遥控控制、面板按键手动控制等。</t>
    </r>
    <r>
      <rPr>
        <sz val="12"/>
        <color theme="1"/>
        <rFont val="Times New Roman"/>
        <charset val="134"/>
      </rPr>
      <t xml:space="preserve">
12</t>
    </r>
    <r>
      <rPr>
        <sz val="12"/>
        <color theme="1"/>
        <rFont val="宋体"/>
        <charset val="134"/>
      </rPr>
      <t>、面板按键：上升键</t>
    </r>
    <r>
      <rPr>
        <sz val="12"/>
        <color theme="1"/>
        <rFont val="Times New Roman"/>
        <charset val="134"/>
      </rPr>
      <t>(</t>
    </r>
    <r>
      <rPr>
        <sz val="12"/>
        <color theme="1"/>
        <rFont val="宋体"/>
        <charset val="134"/>
      </rPr>
      <t>该按键同时支持仰角调节</t>
    </r>
    <r>
      <rPr>
        <sz val="12"/>
        <color theme="1"/>
        <rFont val="Times New Roman"/>
        <charset val="134"/>
      </rPr>
      <t>)</t>
    </r>
    <r>
      <rPr>
        <sz val="12"/>
        <color theme="1"/>
        <rFont val="宋体"/>
        <charset val="134"/>
      </rPr>
      <t>、下降键</t>
    </r>
    <r>
      <rPr>
        <sz val="12"/>
        <color theme="1"/>
        <rFont val="Times New Roman"/>
        <charset val="134"/>
      </rPr>
      <t>(</t>
    </r>
    <r>
      <rPr>
        <sz val="12"/>
        <color theme="1"/>
        <rFont val="宋体"/>
        <charset val="134"/>
      </rPr>
      <t>该按键同时支持仰角调节</t>
    </r>
    <r>
      <rPr>
        <sz val="12"/>
        <color theme="1"/>
        <rFont val="Times New Roman"/>
        <charset val="134"/>
      </rPr>
      <t>)</t>
    </r>
    <r>
      <rPr>
        <sz val="12"/>
        <color theme="1"/>
        <rFont val="宋体"/>
        <charset val="134"/>
      </rPr>
      <t>、停止按键、电脑开</t>
    </r>
    <r>
      <rPr>
        <sz val="12"/>
        <color theme="1"/>
        <rFont val="Times New Roman"/>
        <charset val="134"/>
      </rPr>
      <t>/</t>
    </r>
    <r>
      <rPr>
        <sz val="12"/>
        <color theme="1"/>
        <rFont val="宋体"/>
        <charset val="134"/>
      </rPr>
      <t>关机按键、</t>
    </r>
    <r>
      <rPr>
        <sz val="12"/>
        <color theme="1"/>
        <rFont val="Times New Roman"/>
        <charset val="134"/>
      </rPr>
      <t>USB</t>
    </r>
    <r>
      <rPr>
        <sz val="12"/>
        <color theme="1"/>
        <rFont val="宋体"/>
        <charset val="134"/>
      </rPr>
      <t>接口等；所有按键均为金属按键，采用军工业级设计，美观大方</t>
    </r>
    <r>
      <rPr>
        <sz val="12"/>
        <color theme="1"/>
        <rFont val="Times New Roman"/>
        <charset val="134"/>
      </rPr>
      <t>,</t>
    </r>
    <r>
      <rPr>
        <sz val="12"/>
        <color theme="1"/>
        <rFont val="宋体"/>
        <charset val="134"/>
      </rPr>
      <t>使用寿命长；</t>
    </r>
    <r>
      <rPr>
        <sz val="12"/>
        <color theme="1"/>
        <rFont val="Times New Roman"/>
        <charset val="134"/>
      </rPr>
      <t xml:space="preserve">
13</t>
    </r>
    <r>
      <rPr>
        <sz val="12"/>
        <color theme="1"/>
        <rFont val="宋体"/>
        <charset val="134"/>
      </rPr>
      <t>、采用</t>
    </r>
    <r>
      <rPr>
        <sz val="12"/>
        <color theme="1"/>
        <rFont val="Times New Roman"/>
        <charset val="134"/>
      </rPr>
      <t>Multi-Touch-LM</t>
    </r>
    <r>
      <rPr>
        <sz val="12"/>
        <color theme="1"/>
        <rFont val="宋体"/>
        <charset val="134"/>
      </rPr>
      <t>多点触摸技术，支持全屏触控，可滑屏、拖动、查看会议资料；与无纸化会议软件配套使用，具备</t>
    </r>
    <r>
      <rPr>
        <sz val="12"/>
        <color theme="1"/>
        <rFont val="Times New Roman"/>
        <charset val="134"/>
      </rPr>
      <t>U</t>
    </r>
    <r>
      <rPr>
        <sz val="12"/>
        <color theme="1"/>
        <rFont val="宋体"/>
        <charset val="134"/>
      </rPr>
      <t>盘自动上传会议文件会议功能；</t>
    </r>
    <r>
      <rPr>
        <sz val="12"/>
        <color theme="1"/>
        <rFont val="Times New Roman"/>
        <charset val="134"/>
      </rPr>
      <t xml:space="preserve"> 
14</t>
    </r>
    <r>
      <rPr>
        <sz val="12"/>
        <color theme="1"/>
        <rFont val="宋体"/>
        <charset val="134"/>
      </rPr>
      <t>、触控技术</t>
    </r>
    <r>
      <rPr>
        <sz val="12"/>
        <color theme="1"/>
        <rFont val="Times New Roman"/>
        <charset val="134"/>
      </rPr>
      <t>/</t>
    </r>
    <r>
      <rPr>
        <sz val="12"/>
        <color theme="1"/>
        <rFont val="宋体"/>
        <charset val="134"/>
      </rPr>
      <t>表面硬度</t>
    </r>
    <r>
      <rPr>
        <sz val="12"/>
        <color theme="1"/>
        <rFont val="Times New Roman"/>
        <charset val="134"/>
      </rPr>
      <t>:</t>
    </r>
    <r>
      <rPr>
        <sz val="12"/>
        <color theme="1"/>
        <rFont val="宋体"/>
        <charset val="134"/>
      </rPr>
      <t>电阻式触摸</t>
    </r>
    <r>
      <rPr>
        <sz val="12"/>
        <color theme="1"/>
        <rFont val="Times New Roman"/>
        <charset val="134"/>
      </rPr>
      <t>/</t>
    </r>
    <r>
      <rPr>
        <sz val="12"/>
        <color theme="1"/>
        <rFont val="宋体"/>
        <charset val="134"/>
      </rPr>
      <t>莫式</t>
    </r>
    <r>
      <rPr>
        <sz val="12"/>
        <color theme="1"/>
        <rFont val="Times New Roman"/>
        <charset val="134"/>
      </rPr>
      <t>4</t>
    </r>
    <r>
      <rPr>
        <sz val="12"/>
        <color theme="1"/>
        <rFont val="宋体"/>
        <charset val="134"/>
      </rPr>
      <t>级；触控点数</t>
    </r>
    <r>
      <rPr>
        <sz val="12"/>
        <color theme="1"/>
        <rFont val="Times New Roman"/>
        <charset val="134"/>
      </rPr>
      <t>/</t>
    </r>
    <r>
      <rPr>
        <sz val="12"/>
        <color theme="1"/>
        <rFont val="宋体"/>
        <charset val="134"/>
      </rPr>
      <t>感应力度</t>
    </r>
    <r>
      <rPr>
        <sz val="12"/>
        <color theme="1"/>
        <rFont val="Times New Roman"/>
        <charset val="134"/>
      </rPr>
      <t>:1</t>
    </r>
    <r>
      <rPr>
        <sz val="12"/>
        <color theme="1"/>
        <rFont val="宋体"/>
        <charset val="134"/>
      </rPr>
      <t>点</t>
    </r>
    <r>
      <rPr>
        <sz val="12"/>
        <color theme="1"/>
        <rFont val="Times New Roman"/>
        <charset val="134"/>
      </rPr>
      <t xml:space="preserve">/&lt;127g </t>
    </r>
    <r>
      <rPr>
        <sz val="12"/>
        <color theme="1"/>
        <rFont val="宋体"/>
        <charset val="134"/>
      </rPr>
      <t>；触摸反应时间</t>
    </r>
    <r>
      <rPr>
        <sz val="12"/>
        <color theme="1"/>
        <rFont val="Times New Roman"/>
        <charset val="134"/>
      </rPr>
      <t>:10ms 
15</t>
    </r>
    <r>
      <rPr>
        <sz val="12"/>
        <color theme="1"/>
        <rFont val="宋体"/>
        <charset val="134"/>
      </rPr>
      <t>、触摸屏：防眩光处理</t>
    </r>
    <r>
      <rPr>
        <sz val="12"/>
        <color theme="1"/>
        <rFont val="Times New Roman"/>
        <charset val="134"/>
      </rPr>
      <t xml:space="preserve">
16</t>
    </r>
    <r>
      <rPr>
        <sz val="12"/>
        <color theme="1"/>
        <rFont val="宋体"/>
        <charset val="134"/>
      </rPr>
      <t>、麦克风和会议终端为一体式设计；麦克风可以单独升降；</t>
    </r>
    <r>
      <rPr>
        <sz val="12"/>
        <color theme="1"/>
        <rFont val="Times New Roman"/>
        <charset val="134"/>
      </rPr>
      <t xml:space="preserve">
17</t>
    </r>
    <r>
      <rPr>
        <sz val="12"/>
        <color theme="1"/>
        <rFont val="宋体"/>
        <charset val="134"/>
      </rPr>
      <t>、频率响应：</t>
    </r>
    <r>
      <rPr>
        <sz val="12"/>
        <color theme="1"/>
        <rFont val="Times New Roman"/>
        <charset val="134"/>
      </rPr>
      <t>100Hz—16KHz</t>
    </r>
    <r>
      <rPr>
        <sz val="12"/>
        <color theme="1"/>
        <rFont val="宋体"/>
        <charset val="134"/>
      </rPr>
      <t>；灵敏度：</t>
    </r>
    <r>
      <rPr>
        <sz val="12"/>
        <color theme="1"/>
        <rFont val="Times New Roman"/>
        <charset val="134"/>
      </rPr>
      <t>—44dB±2dB</t>
    </r>
    <r>
      <rPr>
        <sz val="12"/>
        <color theme="1"/>
        <rFont val="宋体"/>
        <charset val="134"/>
      </rPr>
      <t>；参考讲话距离：</t>
    </r>
    <r>
      <rPr>
        <sz val="12"/>
        <color theme="1"/>
        <rFont val="Times New Roman"/>
        <charset val="134"/>
      </rPr>
      <t>20-120cm</t>
    </r>
    <r>
      <rPr>
        <sz val="12"/>
        <color theme="1"/>
        <rFont val="宋体"/>
        <charset val="134"/>
      </rPr>
      <t>；咪管长度：</t>
    </r>
    <r>
      <rPr>
        <sz val="12"/>
        <color theme="1"/>
        <rFont val="Times New Roman"/>
        <charset val="134"/>
      </rPr>
      <t>390mm
18</t>
    </r>
    <r>
      <rPr>
        <sz val="12"/>
        <color theme="1"/>
        <rFont val="宋体"/>
        <charset val="134"/>
      </rPr>
      <t>、嵌入式安装采用全新数控化设计</t>
    </r>
    <r>
      <rPr>
        <sz val="12"/>
        <color theme="1"/>
        <rFont val="Times New Roman"/>
        <charset val="134"/>
      </rPr>
      <t xml:space="preserve">
19</t>
    </r>
    <r>
      <rPr>
        <sz val="12"/>
        <color theme="1"/>
        <rFont val="宋体"/>
        <charset val="134"/>
      </rPr>
      <t>、有麦克风发言键与指示灯，可控制</t>
    </r>
    <r>
      <rPr>
        <sz val="12"/>
        <color theme="1"/>
        <rFont val="Times New Roman"/>
        <charset val="134"/>
      </rPr>
      <t>/</t>
    </r>
    <r>
      <rPr>
        <sz val="12"/>
        <color theme="1"/>
        <rFont val="宋体"/>
        <charset val="134"/>
      </rPr>
      <t>指示本机状态</t>
    </r>
    <r>
      <rPr>
        <sz val="12"/>
        <color theme="1"/>
        <rFont val="Times New Roman"/>
        <charset val="134"/>
      </rPr>
      <t xml:space="preserve">
20</t>
    </r>
    <r>
      <rPr>
        <sz val="12"/>
        <color theme="1"/>
        <rFont val="宋体"/>
        <charset val="134"/>
      </rPr>
      <t>、单指向性，具防气爆音功能，配有防风防护罩</t>
    </r>
    <r>
      <rPr>
        <sz val="12"/>
        <color theme="1"/>
        <rFont val="Times New Roman"/>
        <charset val="134"/>
      </rPr>
      <t xml:space="preserve">
21</t>
    </r>
    <r>
      <rPr>
        <sz val="12"/>
        <color theme="1"/>
        <rFont val="宋体"/>
        <charset val="134"/>
      </rPr>
      <t>、可绕式电容麦克风杆，并具有发言指示光环</t>
    </r>
    <r>
      <rPr>
        <sz val="12"/>
        <color theme="1"/>
        <rFont val="Times New Roman"/>
        <charset val="134"/>
      </rPr>
      <t xml:space="preserve">
22</t>
    </r>
    <r>
      <rPr>
        <sz val="12"/>
        <color theme="1"/>
        <rFont val="宋体"/>
        <charset val="134"/>
      </rPr>
      <t>、单元由系统主机供电，输入电压</t>
    </r>
    <r>
      <rPr>
        <sz val="12"/>
        <color theme="1"/>
        <rFont val="Times New Roman"/>
        <charset val="134"/>
      </rPr>
      <t>18V</t>
    </r>
    <r>
      <rPr>
        <sz val="12"/>
        <color theme="1"/>
        <rFont val="宋体"/>
        <charset val="134"/>
      </rPr>
      <t>属安全范围</t>
    </r>
    <r>
      <rPr>
        <sz val="12"/>
        <color theme="1"/>
        <rFont val="Times New Roman"/>
        <charset val="134"/>
      </rPr>
      <t xml:space="preserve">
▲23</t>
    </r>
    <r>
      <rPr>
        <sz val="12"/>
        <color theme="1"/>
        <rFont val="宋体"/>
        <charset val="134"/>
      </rPr>
      <t>、具有自动机功能，开启的麦克风在没有拾音的状态下（拾音范围内声音低于</t>
    </r>
    <r>
      <rPr>
        <sz val="12"/>
        <color theme="1"/>
        <rFont val="Times New Roman"/>
        <charset val="134"/>
      </rPr>
      <t>50dB</t>
    </r>
    <r>
      <rPr>
        <sz val="12"/>
        <color theme="1"/>
        <rFont val="宋体"/>
        <charset val="134"/>
      </rPr>
      <t>时）</t>
    </r>
    <r>
      <rPr>
        <sz val="12"/>
        <color theme="1"/>
        <rFont val="Times New Roman"/>
        <charset val="134"/>
      </rPr>
      <t>45</t>
    </r>
    <r>
      <rPr>
        <sz val="12"/>
        <color theme="1"/>
        <rFont val="宋体"/>
        <charset val="134"/>
      </rPr>
      <t>秒将自动关闭</t>
    </r>
    <r>
      <rPr>
        <sz val="12"/>
        <color theme="1"/>
        <rFont val="Times New Roman"/>
        <charset val="134"/>
      </rPr>
      <t xml:space="preserve">
24</t>
    </r>
    <r>
      <rPr>
        <sz val="12"/>
        <color theme="1"/>
        <rFont val="宋体"/>
        <charset val="134"/>
      </rPr>
      <t>、单元采用</t>
    </r>
    <r>
      <rPr>
        <sz val="12"/>
        <color theme="1"/>
        <rFont val="Times New Roman"/>
        <charset val="134"/>
      </rPr>
      <t>8</t>
    </r>
    <r>
      <rPr>
        <sz val="12"/>
        <color theme="1"/>
        <rFont val="宋体"/>
        <charset val="134"/>
      </rPr>
      <t>芯线</t>
    </r>
    <r>
      <rPr>
        <sz val="12"/>
        <color theme="1"/>
        <rFont val="Times New Roman"/>
        <charset val="134"/>
      </rPr>
      <t>“T”</t>
    </r>
    <r>
      <rPr>
        <sz val="12"/>
        <color theme="1"/>
        <rFont val="宋体"/>
        <charset val="134"/>
      </rPr>
      <t>型连接，配一条麦克风单元连接线</t>
    </r>
    <r>
      <rPr>
        <sz val="12"/>
        <color theme="1"/>
        <rFont val="Times New Roman"/>
        <charset val="134"/>
      </rPr>
      <t xml:space="preserve">
▲25</t>
    </r>
    <r>
      <rPr>
        <sz val="12"/>
        <color theme="1"/>
        <rFont val="宋体"/>
        <charset val="134"/>
      </rPr>
      <t>、具有自动视像跟踪功能</t>
    </r>
    <r>
      <rPr>
        <sz val="12"/>
        <color theme="1"/>
        <rFont val="Times New Roman"/>
        <charset val="134"/>
      </rPr>
      <t xml:space="preserve">
26</t>
    </r>
    <r>
      <rPr>
        <sz val="12"/>
        <color theme="1"/>
        <rFont val="宋体"/>
        <charset val="134"/>
      </rPr>
      <t>、单元采用</t>
    </r>
    <r>
      <rPr>
        <sz val="12"/>
        <color theme="1"/>
        <rFont val="Times New Roman"/>
        <charset val="134"/>
      </rPr>
      <t>8</t>
    </r>
    <r>
      <rPr>
        <sz val="12"/>
        <color theme="1"/>
        <rFont val="宋体"/>
        <charset val="134"/>
      </rPr>
      <t>芯线</t>
    </r>
    <r>
      <rPr>
        <sz val="12"/>
        <color theme="1"/>
        <rFont val="Times New Roman"/>
        <charset val="134"/>
      </rPr>
      <t>“T”</t>
    </r>
    <r>
      <rPr>
        <sz val="12"/>
        <color theme="1"/>
        <rFont val="宋体"/>
        <charset val="134"/>
      </rPr>
      <t>型连接；</t>
    </r>
    <r>
      <rPr>
        <sz val="12"/>
        <color theme="1"/>
        <rFont val="Times New Roman"/>
        <charset val="134"/>
      </rPr>
      <t xml:space="preserve"> "</t>
    </r>
    <r>
      <rPr>
        <sz val="12"/>
        <color theme="1"/>
        <rFont val="宋体"/>
        <charset val="134"/>
      </rPr>
      <t>手拉手</t>
    </r>
    <r>
      <rPr>
        <sz val="12"/>
        <color theme="1"/>
        <rFont val="Times New Roman"/>
        <charset val="134"/>
      </rPr>
      <t>"</t>
    </r>
    <r>
      <rPr>
        <sz val="12"/>
        <color theme="1"/>
        <rFont val="宋体"/>
        <charset val="134"/>
      </rPr>
      <t>电缆串联连接模式，便于安装和维护</t>
    </r>
    <r>
      <rPr>
        <sz val="12"/>
        <color theme="1"/>
        <rFont val="Times New Roman"/>
        <charset val="134"/>
      </rPr>
      <t xml:space="preserve"> </t>
    </r>
    <r>
      <rPr>
        <sz val="12"/>
        <color theme="1"/>
        <rFont val="宋体"/>
        <charset val="134"/>
      </rPr>
      <t>。</t>
    </r>
    <r>
      <rPr>
        <sz val="12"/>
        <color theme="1"/>
        <rFont val="Times New Roman"/>
        <charset val="134"/>
      </rPr>
      <t xml:space="preserve">
27</t>
    </r>
    <r>
      <rPr>
        <sz val="12"/>
        <color theme="1"/>
        <rFont val="宋体"/>
        <charset val="134"/>
      </rPr>
      <t>、具有自动视像跟踪功能</t>
    </r>
    <r>
      <rPr>
        <sz val="12"/>
        <color theme="1"/>
        <rFont val="Times New Roman"/>
        <charset val="134"/>
      </rPr>
      <t xml:space="preserve">
▲28</t>
    </r>
    <r>
      <rPr>
        <sz val="12"/>
        <color theme="1"/>
        <rFont val="宋体"/>
        <charset val="134"/>
      </rPr>
      <t>、安装方式：桌面开孔嵌入式、桌面式</t>
    </r>
    <r>
      <rPr>
        <sz val="12"/>
        <color theme="1"/>
        <rFont val="Times New Roman"/>
        <charset val="134"/>
      </rPr>
      <t xml:space="preserve">
▲29</t>
    </r>
    <r>
      <rPr>
        <sz val="12"/>
        <color theme="1"/>
        <rFont val="宋体"/>
        <charset val="134"/>
      </rPr>
      <t>、视频输出接口：</t>
    </r>
    <r>
      <rPr>
        <sz val="12"/>
        <color theme="1"/>
        <rFont val="Times New Roman"/>
        <charset val="134"/>
      </rPr>
      <t>USB*2</t>
    </r>
    <r>
      <rPr>
        <sz val="12"/>
        <color theme="1"/>
        <rFont val="宋体"/>
        <charset val="134"/>
      </rPr>
      <t>，</t>
    </r>
    <r>
      <rPr>
        <sz val="12"/>
        <color theme="1"/>
        <rFont val="Times New Roman"/>
        <charset val="134"/>
      </rPr>
      <t>HDMI*1</t>
    </r>
    <r>
      <rPr>
        <sz val="12"/>
        <color theme="1"/>
        <rFont val="宋体"/>
        <charset val="134"/>
      </rPr>
      <t>，</t>
    </r>
    <r>
      <rPr>
        <sz val="12"/>
        <color theme="1"/>
        <rFont val="Times New Roman"/>
        <charset val="134"/>
      </rPr>
      <t>232*2</t>
    </r>
    <r>
      <rPr>
        <sz val="12"/>
        <color theme="1"/>
        <rFont val="宋体"/>
        <charset val="134"/>
      </rPr>
      <t>，电源</t>
    </r>
    <r>
      <rPr>
        <sz val="12"/>
        <color theme="1"/>
        <rFont val="Times New Roman"/>
        <charset val="134"/>
      </rPr>
      <t>*1</t>
    </r>
    <r>
      <rPr>
        <sz val="12"/>
        <color theme="1"/>
        <rFont val="宋体"/>
        <charset val="134"/>
      </rPr>
      <t>。</t>
    </r>
    <r>
      <rPr>
        <sz val="12"/>
        <color theme="1"/>
        <rFont val="Times New Roman"/>
        <charset val="134"/>
      </rPr>
      <t xml:space="preserve">
▲</t>
    </r>
    <r>
      <rPr>
        <sz val="12"/>
        <color theme="1"/>
        <rFont val="宋体"/>
        <charset val="134"/>
      </rPr>
      <t>需要提供终端检验报告复印件加盖厂家公章</t>
    </r>
    <r>
      <rPr>
        <sz val="12"/>
        <color theme="1"/>
        <rFont val="Times New Roman"/>
        <charset val="134"/>
      </rPr>
      <t xml:space="preserve">
▲</t>
    </r>
    <r>
      <rPr>
        <sz val="12"/>
        <color theme="1"/>
        <rFont val="宋体"/>
        <charset val="134"/>
      </rPr>
      <t>需要提供中国</t>
    </r>
    <r>
      <rPr>
        <sz val="12"/>
        <color theme="1"/>
        <rFont val="Times New Roman"/>
        <charset val="134"/>
      </rPr>
      <t>ROHS</t>
    </r>
    <r>
      <rPr>
        <sz val="12"/>
        <color theme="1"/>
        <rFont val="宋体"/>
        <charset val="134"/>
      </rPr>
      <t>测试报告复印件加盖厂家公章</t>
    </r>
    <r>
      <rPr>
        <sz val="12"/>
        <color theme="1"/>
        <rFont val="Times New Roman"/>
        <charset val="134"/>
      </rPr>
      <t xml:space="preserve">                                                                                                                                    
▲</t>
    </r>
    <r>
      <rPr>
        <sz val="12"/>
        <color theme="1"/>
        <rFont val="宋体"/>
        <charset val="134"/>
      </rPr>
      <t>需要提供产品的</t>
    </r>
    <r>
      <rPr>
        <sz val="12"/>
        <color theme="1"/>
        <rFont val="Times New Roman"/>
        <charset val="134"/>
      </rPr>
      <t>CE</t>
    </r>
    <r>
      <rPr>
        <sz val="12"/>
        <color theme="1"/>
        <rFont val="宋体"/>
        <charset val="134"/>
      </rPr>
      <t>检测报告及证书复印件加盖厂家公章</t>
    </r>
    <r>
      <rPr>
        <sz val="12"/>
        <color theme="1"/>
        <rFont val="Times New Roman"/>
        <charset val="134"/>
      </rPr>
      <t xml:space="preserve">
▲</t>
    </r>
    <r>
      <rPr>
        <sz val="12"/>
        <color theme="1"/>
        <rFont val="宋体"/>
        <charset val="134"/>
      </rPr>
      <t>为了保证产品质量多媒体无纸化会议终端厂家需要提供</t>
    </r>
    <r>
      <rPr>
        <sz val="12"/>
        <color theme="1"/>
        <rFont val="Times New Roman"/>
        <charset val="134"/>
      </rPr>
      <t>ISO/IEC 20000-1:2011</t>
    </r>
    <r>
      <rPr>
        <sz val="12"/>
        <color theme="1"/>
        <rFont val="宋体"/>
        <charset val="134"/>
      </rPr>
      <t>信息技术服务管理体系认证证书；</t>
    </r>
    <r>
      <rPr>
        <sz val="12"/>
        <color theme="1"/>
        <rFont val="Times New Roman"/>
        <charset val="134"/>
      </rPr>
      <t>ISO/IEC27001:2013</t>
    </r>
    <r>
      <rPr>
        <sz val="12"/>
        <color theme="1"/>
        <rFont val="宋体"/>
        <charset val="134"/>
      </rPr>
      <t>信息安全管理体系认证证书复印件加盖厂家公章</t>
    </r>
    <r>
      <rPr>
        <sz val="12"/>
        <color theme="1"/>
        <rFont val="Times New Roman"/>
        <charset val="134"/>
      </rPr>
      <t xml:space="preserve">
▲</t>
    </r>
    <r>
      <rPr>
        <sz val="12"/>
        <color theme="1"/>
        <rFont val="宋体"/>
        <charset val="134"/>
      </rPr>
      <t>为保证良好的系统兼容性和优质售后服务与无纸化会议软件同品牌</t>
    </r>
  </si>
  <si>
    <t>会议软件终端</t>
  </si>
  <si>
    <r>
      <rPr>
        <sz val="12"/>
        <color theme="1"/>
        <rFont val="Times New Roman"/>
        <charset val="134"/>
      </rPr>
      <t>1</t>
    </r>
    <r>
      <rPr>
        <sz val="12"/>
        <color theme="1"/>
        <rFont val="宋体"/>
        <charset val="134"/>
      </rPr>
      <t>、酷睿：</t>
    </r>
    <r>
      <rPr>
        <sz val="12"/>
        <color theme="1"/>
        <rFont val="Times New Roman"/>
        <charset val="134"/>
      </rPr>
      <t>I5
2</t>
    </r>
    <r>
      <rPr>
        <sz val="12"/>
        <color theme="1"/>
        <rFont val="宋体"/>
        <charset val="134"/>
      </rPr>
      <t>、</t>
    </r>
    <r>
      <rPr>
        <sz val="12"/>
        <color theme="1"/>
        <rFont val="Times New Roman"/>
        <charset val="134"/>
      </rPr>
      <t>CPU</t>
    </r>
    <r>
      <rPr>
        <sz val="12"/>
        <color theme="1"/>
        <rFont val="宋体"/>
        <charset val="134"/>
      </rPr>
      <t>：双核</t>
    </r>
    <r>
      <rPr>
        <sz val="12"/>
        <color theme="1"/>
        <rFont val="Times New Roman"/>
        <charset val="134"/>
      </rPr>
      <t>2.4GHz</t>
    </r>
    <r>
      <rPr>
        <sz val="12"/>
        <color theme="1"/>
        <rFont val="宋体"/>
        <charset val="134"/>
      </rPr>
      <t>主频</t>
    </r>
    <r>
      <rPr>
        <sz val="12"/>
        <color theme="1"/>
        <rFont val="Times New Roman"/>
        <charset val="134"/>
      </rPr>
      <t xml:space="preserve">
3</t>
    </r>
    <r>
      <rPr>
        <sz val="12"/>
        <color theme="1"/>
        <rFont val="宋体"/>
        <charset val="134"/>
      </rPr>
      <t>、内存：</t>
    </r>
    <r>
      <rPr>
        <sz val="12"/>
        <color theme="1"/>
        <rFont val="Times New Roman"/>
        <charset val="134"/>
      </rPr>
      <t>4GB DDR3 RAM
4</t>
    </r>
    <r>
      <rPr>
        <sz val="12"/>
        <color theme="1"/>
        <rFont val="宋体"/>
        <charset val="134"/>
      </rPr>
      <t>、硬盘容量：</t>
    </r>
    <r>
      <rPr>
        <sz val="12"/>
        <color theme="1"/>
        <rFont val="Times New Roman"/>
        <charset val="134"/>
      </rPr>
      <t>64GB SSD</t>
    </r>
    <r>
      <rPr>
        <sz val="12"/>
        <color theme="1"/>
        <rFont val="宋体"/>
        <charset val="134"/>
      </rPr>
      <t>硬盘</t>
    </r>
    <r>
      <rPr>
        <sz val="12"/>
        <color theme="1"/>
        <rFont val="Times New Roman"/>
        <charset val="134"/>
      </rPr>
      <t xml:space="preserve">
5</t>
    </r>
    <r>
      <rPr>
        <sz val="12"/>
        <color theme="1"/>
        <rFont val="宋体"/>
        <charset val="134"/>
      </rPr>
      <t>、网卡：千兆网络接口</t>
    </r>
    <r>
      <rPr>
        <sz val="12"/>
        <color theme="1"/>
        <rFont val="Times New Roman"/>
        <charset val="134"/>
      </rPr>
      <t xml:space="preserve">
6</t>
    </r>
    <r>
      <rPr>
        <sz val="12"/>
        <color theme="1"/>
        <rFont val="宋体"/>
        <charset val="134"/>
      </rPr>
      <t>、标准接口：</t>
    </r>
    <r>
      <rPr>
        <sz val="12"/>
        <color theme="1"/>
        <rFont val="Times New Roman"/>
        <charset val="134"/>
      </rPr>
      <t>1×DC_IN</t>
    </r>
    <r>
      <rPr>
        <sz val="12"/>
        <color theme="1"/>
        <rFont val="宋体"/>
        <charset val="134"/>
      </rPr>
      <t>接口、</t>
    </r>
    <r>
      <rPr>
        <sz val="12"/>
        <color theme="1"/>
        <rFont val="Times New Roman"/>
        <charset val="134"/>
      </rPr>
      <t>1×HDMI</t>
    </r>
    <r>
      <rPr>
        <sz val="12"/>
        <color theme="1"/>
        <rFont val="宋体"/>
        <charset val="134"/>
      </rPr>
      <t>、</t>
    </r>
    <r>
      <rPr>
        <sz val="12"/>
        <color theme="1"/>
        <rFont val="Times New Roman"/>
        <charset val="134"/>
      </rPr>
      <t>1×RJ45</t>
    </r>
    <r>
      <rPr>
        <sz val="12"/>
        <color theme="1"/>
        <rFont val="宋体"/>
        <charset val="134"/>
      </rPr>
      <t>、</t>
    </r>
    <r>
      <rPr>
        <sz val="12"/>
        <color theme="1"/>
        <rFont val="Times New Roman"/>
        <charset val="134"/>
      </rPr>
      <t>1×VGA</t>
    </r>
    <r>
      <rPr>
        <sz val="12"/>
        <color theme="1"/>
        <rFont val="宋体"/>
        <charset val="134"/>
      </rPr>
      <t>、</t>
    </r>
    <r>
      <rPr>
        <sz val="12"/>
        <color theme="1"/>
        <rFont val="Times New Roman"/>
        <charset val="134"/>
      </rPr>
      <t>2×USB2.0</t>
    </r>
    <r>
      <rPr>
        <sz val="12"/>
        <color theme="1"/>
        <rFont val="宋体"/>
        <charset val="134"/>
      </rPr>
      <t>、</t>
    </r>
    <r>
      <rPr>
        <sz val="12"/>
        <color theme="1"/>
        <rFont val="Times New Roman"/>
        <charset val="134"/>
      </rPr>
      <t>2×USB3.0</t>
    </r>
    <r>
      <rPr>
        <sz val="12"/>
        <color theme="1"/>
        <rFont val="宋体"/>
        <charset val="134"/>
      </rPr>
      <t>、</t>
    </r>
    <r>
      <rPr>
        <sz val="12"/>
        <color theme="1"/>
        <rFont val="Times New Roman"/>
        <charset val="134"/>
      </rPr>
      <t>1×HP_OUT</t>
    </r>
    <r>
      <rPr>
        <sz val="12"/>
        <color theme="1"/>
        <rFont val="宋体"/>
        <charset val="134"/>
      </rPr>
      <t>、</t>
    </r>
    <r>
      <rPr>
        <sz val="12"/>
        <color theme="1"/>
        <rFont val="Times New Roman"/>
        <charset val="134"/>
      </rPr>
      <t>1×MIC_IN
7</t>
    </r>
    <r>
      <rPr>
        <sz val="12"/>
        <color theme="1"/>
        <rFont val="宋体"/>
        <charset val="134"/>
      </rPr>
      <t>、操作系统：</t>
    </r>
    <r>
      <rPr>
        <sz val="12"/>
        <color theme="1"/>
        <rFont val="Times New Roman"/>
        <charset val="134"/>
      </rPr>
      <t>Windows10 windows7</t>
    </r>
    <r>
      <rPr>
        <sz val="12"/>
        <color theme="1"/>
        <rFont val="宋体"/>
        <charset val="134"/>
      </rPr>
      <t>等等</t>
    </r>
    <r>
      <rPr>
        <sz val="12"/>
        <color theme="1"/>
        <rFont val="Times New Roman"/>
        <charset val="134"/>
      </rPr>
      <t xml:space="preserve">
8</t>
    </r>
    <r>
      <rPr>
        <sz val="12"/>
        <color theme="1"/>
        <rFont val="宋体"/>
        <charset val="134"/>
      </rPr>
      <t>、工作环境：环境温度：</t>
    </r>
    <r>
      <rPr>
        <sz val="12"/>
        <color theme="1"/>
        <rFont val="Times New Roman"/>
        <charset val="134"/>
      </rPr>
      <t>-10℃</t>
    </r>
    <r>
      <rPr>
        <sz val="12"/>
        <color theme="1"/>
        <rFont val="宋体"/>
        <charset val="134"/>
      </rPr>
      <t>～</t>
    </r>
    <r>
      <rPr>
        <sz val="12"/>
        <color theme="1"/>
        <rFont val="Times New Roman"/>
        <charset val="134"/>
      </rPr>
      <t>50℃</t>
    </r>
    <r>
      <rPr>
        <sz val="12"/>
        <color theme="1"/>
        <rFont val="宋体"/>
        <charset val="134"/>
      </rPr>
      <t>；相对湿度：</t>
    </r>
    <r>
      <rPr>
        <sz val="12"/>
        <color theme="1"/>
        <rFont val="Times New Roman"/>
        <charset val="134"/>
      </rPr>
      <t>0% ~ 95%
9</t>
    </r>
    <r>
      <rPr>
        <sz val="12"/>
        <color theme="1"/>
        <rFont val="宋体"/>
        <charset val="134"/>
      </rPr>
      <t>、工作功耗：</t>
    </r>
    <r>
      <rPr>
        <sz val="12"/>
        <color theme="1"/>
        <rFont val="Times New Roman"/>
        <charset val="134"/>
      </rPr>
      <t>12V DC/24W
10</t>
    </r>
    <r>
      <rPr>
        <sz val="12"/>
        <color theme="1"/>
        <rFont val="宋体"/>
        <charset val="134"/>
      </rPr>
      <t>、高性能碳钢制造、细致喷砂黑纱纹、独立散热功能系统</t>
    </r>
    <r>
      <rPr>
        <sz val="12"/>
        <color theme="1"/>
        <rFont val="Times New Roman"/>
        <charset val="134"/>
      </rPr>
      <t xml:space="preserve">
▲</t>
    </r>
    <r>
      <rPr>
        <sz val="12"/>
        <color theme="1"/>
        <rFont val="宋体"/>
        <charset val="134"/>
      </rPr>
      <t>为保证良好的系统兼容性和优质售后服务与无纸化会议软件同品牌。</t>
    </r>
  </si>
  <si>
    <t>无纸化会议软件</t>
  </si>
  <si>
    <r>
      <rPr>
        <sz val="12"/>
        <color theme="1"/>
        <rFont val="Times New Roman"/>
        <charset val="134"/>
      </rPr>
      <t>1</t>
    </r>
    <r>
      <rPr>
        <sz val="12"/>
        <color theme="1"/>
        <rFont val="宋体"/>
        <charset val="134"/>
      </rPr>
      <t>、登录界面，显示会议名称、参会人员姓名、显示座位席</t>
    </r>
    <r>
      <rPr>
        <sz val="12"/>
        <color theme="1"/>
        <rFont val="Times New Roman"/>
        <charset val="134"/>
      </rPr>
      <t xml:space="preserve">
2</t>
    </r>
    <r>
      <rPr>
        <sz val="12"/>
        <color theme="1"/>
        <rFont val="宋体"/>
        <charset val="134"/>
      </rPr>
      <t>、会议签到：参会人员签到，后台自动记录签到状态、签到后，参会者可以观看基本会议概况内容</t>
    </r>
    <r>
      <rPr>
        <sz val="12"/>
        <color theme="1"/>
        <rFont val="Times New Roman"/>
        <charset val="134"/>
      </rPr>
      <t xml:space="preserve">
▲3</t>
    </r>
    <r>
      <rPr>
        <sz val="12"/>
        <color theme="1"/>
        <rFont val="宋体"/>
        <charset val="134"/>
      </rPr>
      <t>、会议议题：提供会议现场的投票表决功能，支持议题列表、议题文件列表、投票形式支持自定义。支持多种投票模式（记名</t>
    </r>
    <r>
      <rPr>
        <sz val="12"/>
        <color theme="1"/>
        <rFont val="Times New Roman"/>
        <charset val="134"/>
      </rPr>
      <t>/</t>
    </r>
    <r>
      <rPr>
        <sz val="12"/>
        <color theme="1"/>
        <rFont val="宋体"/>
        <charset val="134"/>
      </rPr>
      <t>匿名</t>
    </r>
    <r>
      <rPr>
        <sz val="12"/>
        <color theme="1"/>
        <rFont val="Times New Roman"/>
        <charset val="134"/>
      </rPr>
      <t>/</t>
    </r>
    <r>
      <rPr>
        <sz val="12"/>
        <color theme="1"/>
        <rFont val="宋体"/>
        <charset val="134"/>
      </rPr>
      <t>弃权），投票结果自动统计、图形化显示，支持导出。支持投影到大屏实时动态显示投票进度（需要提供软件界面截图并加盖公章）</t>
    </r>
    <r>
      <rPr>
        <sz val="12"/>
        <color theme="1"/>
        <rFont val="Times New Roman"/>
        <charset val="134"/>
      </rPr>
      <t xml:space="preserve">
▲4</t>
    </r>
    <r>
      <rPr>
        <sz val="12"/>
        <color theme="1"/>
        <rFont val="宋体"/>
        <charset val="134"/>
      </rPr>
      <t>、会议文件：显示并打开管理员分发的会议文件、</t>
    </r>
    <r>
      <rPr>
        <sz val="12"/>
        <color theme="1"/>
        <rFont val="Times New Roman"/>
        <charset val="134"/>
      </rPr>
      <t>(Word\Excel\PPT\PDF\TIF \</t>
    </r>
    <r>
      <rPr>
        <sz val="12"/>
        <color theme="1"/>
        <rFont val="宋体"/>
        <charset val="134"/>
      </rPr>
      <t>图片</t>
    </r>
    <r>
      <rPr>
        <sz val="12"/>
        <color theme="1"/>
        <rFont val="Times New Roman"/>
        <charset val="134"/>
      </rPr>
      <t>\</t>
    </r>
    <r>
      <rPr>
        <sz val="12"/>
        <color theme="1"/>
        <rFont val="宋体"/>
        <charset val="134"/>
      </rPr>
      <t>视频等</t>
    </r>
    <r>
      <rPr>
        <sz val="12"/>
        <color theme="1"/>
        <rFont val="Times New Roman"/>
        <charset val="134"/>
      </rPr>
      <t>)</t>
    </r>
    <r>
      <rPr>
        <sz val="12"/>
        <color theme="1"/>
        <rFont val="宋体"/>
        <charset val="134"/>
      </rPr>
      <t>、</t>
    </r>
    <r>
      <rPr>
        <sz val="12"/>
        <color theme="1"/>
        <rFont val="Times New Roman"/>
        <charset val="134"/>
      </rPr>
      <t xml:space="preserve"> </t>
    </r>
    <r>
      <rPr>
        <sz val="12"/>
        <color theme="1"/>
        <rFont val="宋体"/>
        <charset val="134"/>
      </rPr>
      <t>支持各种办公文件格式，会议文件无法拷贝，统一在服务器。支持主持人或助手在文档里原文件修改，支持截图批注，修改批注后的文件不会覆盖原文件，支持打开文档并同步共享演示文档并查看文档、支持共享演示文档到其他终端、支持共享演示文档到投影仪、支持文档放大缩小查看、支持上传文件</t>
    </r>
    <r>
      <rPr>
        <sz val="12"/>
        <color theme="1"/>
        <rFont val="Times New Roman"/>
        <charset val="134"/>
      </rPr>
      <t xml:space="preserve">
5</t>
    </r>
    <r>
      <rPr>
        <sz val="12"/>
        <color theme="1"/>
        <rFont val="宋体"/>
        <charset val="134"/>
      </rPr>
      <t>、视频服务：播放视频文件、支持播放服务器上的视频文件、流媒体、（例如：本地摄像头视频、远程视频等）、支持视频，放大、缩小观看、</t>
    </r>
    <r>
      <rPr>
        <sz val="12"/>
        <color theme="1"/>
        <rFont val="Times New Roman"/>
        <charset val="134"/>
      </rPr>
      <t xml:space="preserve"> </t>
    </r>
    <r>
      <rPr>
        <sz val="12"/>
        <color theme="1"/>
        <rFont val="宋体"/>
        <charset val="134"/>
      </rPr>
      <t>支持全格式视频播放、支持一键共享视频到投影仪。客户端可以同时点播</t>
    </r>
    <r>
      <rPr>
        <sz val="12"/>
        <color theme="1"/>
        <rFont val="Times New Roman"/>
        <charset val="134"/>
      </rPr>
      <t>4</t>
    </r>
    <r>
      <rPr>
        <sz val="12"/>
        <color theme="1"/>
        <rFont val="宋体"/>
        <charset val="134"/>
      </rPr>
      <t>路视频信号，双击任意一路信号后全屏显示，主持人可控制录播系统录制功能，支持实时查看录播、下载录像</t>
    </r>
    <r>
      <rPr>
        <sz val="12"/>
        <color theme="1"/>
        <rFont val="Times New Roman"/>
        <charset val="134"/>
      </rPr>
      <t xml:space="preserve">
▲6</t>
    </r>
    <r>
      <rPr>
        <sz val="12"/>
        <color theme="1"/>
        <rFont val="宋体"/>
        <charset val="134"/>
      </rPr>
      <t>、现场同步：客户端主持人同意后可以将实时视频画面单独或者统一推送到其他终端桌面。可以将画面推送到投影机，支持实时退出和跟随主讲，支持画中画</t>
    </r>
    <r>
      <rPr>
        <sz val="12"/>
        <color theme="1"/>
        <rFont val="Times New Roman"/>
        <charset val="134"/>
      </rPr>
      <t xml:space="preserve">
▲7</t>
    </r>
    <r>
      <rPr>
        <sz val="12"/>
        <color theme="1"/>
        <rFont val="宋体"/>
        <charset val="134"/>
      </rPr>
      <t>、分屏功能：支持同个会议室多个大屏、支持终端画面投影到大屏，实现无缝分屏，一为二、一分为四呈现多元化画面展示</t>
    </r>
    <r>
      <rPr>
        <sz val="12"/>
        <color theme="1"/>
        <rFont val="Times New Roman"/>
        <charset val="134"/>
      </rPr>
      <t xml:space="preserve">
▲8</t>
    </r>
    <r>
      <rPr>
        <sz val="12"/>
        <color theme="1"/>
        <rFont val="宋体"/>
        <charset val="134"/>
      </rPr>
      <t>、会议记录：会议过程随手笔记、支持格式化编辑（</t>
    </r>
    <r>
      <rPr>
        <sz val="12"/>
        <color theme="1"/>
        <rFont val="Times New Roman"/>
        <charset val="134"/>
      </rPr>
      <t>Word</t>
    </r>
    <r>
      <rPr>
        <sz val="12"/>
        <color theme="1"/>
        <rFont val="宋体"/>
        <charset val="134"/>
      </rPr>
      <t>格式）、支持导出到本地、支持多人同时在线编辑、自动保存到服务器</t>
    </r>
    <r>
      <rPr>
        <sz val="12"/>
        <color theme="1"/>
        <rFont val="Times New Roman"/>
        <charset val="134"/>
      </rPr>
      <t xml:space="preserve">
▲9</t>
    </r>
    <r>
      <rPr>
        <sz val="12"/>
        <color theme="1"/>
        <rFont val="宋体"/>
        <charset val="134"/>
      </rPr>
      <t>、交流提示：支持与会者之间实时交流、支持一对一、全选参会人、支持发送、接收信息的实时显示、支持消息回复</t>
    </r>
    <r>
      <rPr>
        <sz val="12"/>
        <color theme="1"/>
        <rFont val="Times New Roman"/>
        <charset val="134"/>
      </rPr>
      <t xml:space="preserve">
▲10</t>
    </r>
    <r>
      <rPr>
        <sz val="12"/>
        <color theme="1"/>
        <rFont val="宋体"/>
        <charset val="134"/>
      </rPr>
      <t>、电子白板：支持绘制直线、矩形、圆形、添加文字，支持导入会议图片或者本地上传画板背景，支持多人实时共享绘制白板</t>
    </r>
    <r>
      <rPr>
        <sz val="12"/>
        <color theme="1"/>
        <rFont val="Times New Roman"/>
        <charset val="134"/>
      </rPr>
      <t xml:space="preserve">
▲11</t>
    </r>
    <r>
      <rPr>
        <sz val="12"/>
        <color theme="1"/>
        <rFont val="宋体"/>
        <charset val="134"/>
      </rPr>
      <t>、会议信息：显示会议公告、显示参会人员的基本信息、以排位图的形式显示与会者人员的座次，以红色标示为当前坐位号、以列表的形式显示与会者人员的座席号、姓名、单位、职位、签到时间、显示当次会议议程。（需要提供软件界面截图并加盖公章）</t>
    </r>
    <r>
      <rPr>
        <sz val="12"/>
        <color theme="1"/>
        <rFont val="Times New Roman"/>
        <charset val="134"/>
      </rPr>
      <t xml:space="preserve">
▲12</t>
    </r>
    <r>
      <rPr>
        <sz val="12"/>
        <color theme="1"/>
        <rFont val="宋体"/>
        <charset val="134"/>
      </rPr>
      <t>、主持功能：具有主持权限的参会者可以交换主持人、</t>
    </r>
    <r>
      <rPr>
        <sz val="12"/>
        <color theme="1"/>
        <rFont val="Times New Roman"/>
        <charset val="134"/>
      </rPr>
      <t xml:space="preserve"> </t>
    </r>
    <r>
      <rPr>
        <sz val="12"/>
        <color theme="1"/>
        <rFont val="宋体"/>
        <charset val="134"/>
      </rPr>
      <t>动态实时控制不同议题的开放与关闭、记名与匿名，动态控制投票的开放与关闭，管理当前会议公告、管理当前会议进度，</t>
    </r>
    <r>
      <rPr>
        <sz val="12"/>
        <color theme="1"/>
        <rFont val="Times New Roman"/>
        <charset val="134"/>
      </rPr>
      <t xml:space="preserve">
</t>
    </r>
    <r>
      <rPr>
        <sz val="12"/>
        <color theme="1"/>
        <rFont val="宋体"/>
        <charset val="134"/>
      </rPr>
      <t>管理文件权限</t>
    </r>
    <r>
      <rPr>
        <sz val="12"/>
        <color theme="1"/>
        <rFont val="Times New Roman"/>
        <charset val="134"/>
      </rPr>
      <t xml:space="preserve">
▲13</t>
    </r>
    <r>
      <rPr>
        <sz val="12"/>
        <color theme="1"/>
        <rFont val="宋体"/>
        <charset val="134"/>
      </rPr>
      <t>、中控功能：主持人或助手可以控制升降器上升、停止、下降，控制会议终端重启、关机，支持对设备网络唤醒</t>
    </r>
    <r>
      <rPr>
        <sz val="12"/>
        <color theme="1"/>
        <rFont val="Times New Roman"/>
        <charset val="134"/>
      </rPr>
      <t xml:space="preserve">
14</t>
    </r>
    <r>
      <rPr>
        <sz val="12"/>
        <color theme="1"/>
        <rFont val="宋体"/>
        <charset val="134"/>
      </rPr>
      <t>、具备快捷方式功能，快捷方式以浮动窗口显示，快捷方式以发起屏幕截图、跟随主讲、强制同步等功能</t>
    </r>
    <r>
      <rPr>
        <sz val="12"/>
        <color theme="1"/>
        <rFont val="Times New Roman"/>
        <charset val="134"/>
      </rPr>
      <t xml:space="preserve"> 
▲15</t>
    </r>
    <r>
      <rPr>
        <sz val="12"/>
        <color theme="1"/>
        <rFont val="宋体"/>
        <charset val="134"/>
      </rPr>
      <t>、呼叫服务：会议中需要帮助或者服务可一键呼叫、实时发送到呼叫服务中心，</t>
    </r>
    <r>
      <rPr>
        <sz val="12"/>
        <color theme="1"/>
        <rFont val="Times New Roman"/>
        <charset val="134"/>
      </rPr>
      <t xml:space="preserve">
▲16</t>
    </r>
    <r>
      <rPr>
        <sz val="12"/>
        <color theme="1"/>
        <rFont val="宋体"/>
        <charset val="134"/>
      </rPr>
      <t>、支持</t>
    </r>
    <r>
      <rPr>
        <sz val="12"/>
        <color theme="1"/>
        <rFont val="Times New Roman"/>
        <charset val="134"/>
      </rPr>
      <t>Windows</t>
    </r>
    <r>
      <rPr>
        <sz val="12"/>
        <color theme="1"/>
        <rFont val="宋体"/>
        <charset val="134"/>
      </rPr>
      <t>平台、</t>
    </r>
    <r>
      <rPr>
        <sz val="12"/>
        <color theme="1"/>
        <rFont val="Times New Roman"/>
        <charset val="134"/>
      </rPr>
      <t>Linux</t>
    </r>
    <r>
      <rPr>
        <sz val="12"/>
        <color theme="1"/>
        <rFont val="宋体"/>
        <charset val="134"/>
      </rPr>
      <t>平台、</t>
    </r>
    <r>
      <rPr>
        <sz val="12"/>
        <color theme="1"/>
        <rFont val="Times New Roman"/>
        <charset val="134"/>
      </rPr>
      <t>MacOS</t>
    </r>
    <r>
      <rPr>
        <sz val="12"/>
        <color theme="1"/>
        <rFont val="宋体"/>
        <charset val="134"/>
      </rPr>
      <t>平台、和安卓平台混合使用；</t>
    </r>
  </si>
  <si>
    <t>无纸化会议系统后台软件</t>
  </si>
  <si>
    <r>
      <rPr>
        <sz val="12"/>
        <color theme="1"/>
        <rFont val="Times New Roman"/>
        <charset val="134"/>
      </rPr>
      <t>▲1</t>
    </r>
    <r>
      <rPr>
        <sz val="12"/>
        <color theme="1"/>
        <rFont val="宋体"/>
        <charset val="134"/>
      </rPr>
      <t>、采用</t>
    </r>
    <r>
      <rPr>
        <sz val="12"/>
        <color theme="1"/>
        <rFont val="Times New Roman"/>
        <charset val="134"/>
      </rPr>
      <t>CS+BS</t>
    </r>
    <r>
      <rPr>
        <sz val="12"/>
        <color theme="1"/>
        <rFont val="宋体"/>
        <charset val="134"/>
      </rPr>
      <t>架构，可通过</t>
    </r>
    <r>
      <rPr>
        <sz val="12"/>
        <color theme="1"/>
        <rFont val="Times New Roman"/>
        <charset val="134"/>
      </rPr>
      <t>web</t>
    </r>
    <r>
      <rPr>
        <sz val="12"/>
        <color theme="1"/>
        <rFont val="宋体"/>
        <charset val="134"/>
      </rPr>
      <t>方式访问后台</t>
    </r>
    <r>
      <rPr>
        <sz val="12"/>
        <color theme="1"/>
        <rFont val="Times New Roman"/>
        <charset val="134"/>
      </rPr>
      <t>,</t>
    </r>
    <r>
      <rPr>
        <sz val="12"/>
        <color theme="1"/>
        <rFont val="宋体"/>
        <charset val="134"/>
      </rPr>
      <t>可在任意前端电脑访问后台，设置方便快捷</t>
    </r>
    <r>
      <rPr>
        <sz val="12"/>
        <color theme="1"/>
        <rFont val="Times New Roman"/>
        <charset val="134"/>
      </rPr>
      <t xml:space="preserve">
2</t>
    </r>
    <r>
      <rPr>
        <sz val="12"/>
        <color theme="1"/>
        <rFont val="宋体"/>
        <charset val="134"/>
      </rPr>
      <t>、一个后台支持创建多个会议室，可任意删减修改会议室，选择相应的会议室</t>
    </r>
    <r>
      <rPr>
        <sz val="12"/>
        <color theme="1"/>
        <rFont val="Times New Roman"/>
        <charset val="134"/>
      </rPr>
      <t xml:space="preserve">
3</t>
    </r>
    <r>
      <rPr>
        <sz val="12"/>
        <color theme="1"/>
        <rFont val="宋体"/>
        <charset val="134"/>
      </rPr>
      <t>、多会议预设：预设多次会议、预设多次会议信息，为每次会议设置不同的参会人员、会议资料等、设置会议主题、主持人、会议秘书、会议服务、会议时间、会议地点、设置会议权限、会议室布局图等、更换客户端皮肤</t>
    </r>
    <r>
      <rPr>
        <sz val="12"/>
        <color theme="1"/>
        <rFont val="Times New Roman"/>
        <charset val="134"/>
      </rPr>
      <t xml:space="preserve">
4</t>
    </r>
    <r>
      <rPr>
        <sz val="12"/>
        <color theme="1"/>
        <rFont val="宋体"/>
        <charset val="134"/>
      </rPr>
      <t>、部门管理：支持自由设置部门信息，设置常用参会人员</t>
    </r>
    <r>
      <rPr>
        <sz val="12"/>
        <color theme="1"/>
        <rFont val="Times New Roman"/>
        <charset val="134"/>
      </rPr>
      <t xml:space="preserve">
5</t>
    </r>
    <r>
      <rPr>
        <sz val="12"/>
        <color theme="1"/>
        <rFont val="宋体"/>
        <charset val="134"/>
      </rPr>
      <t>、每个会议室之间创立的会议互相保密，互不干扰</t>
    </r>
    <r>
      <rPr>
        <sz val="12"/>
        <color theme="1"/>
        <rFont val="Times New Roman"/>
        <charset val="134"/>
      </rPr>
      <t xml:space="preserve">
▲6</t>
    </r>
    <r>
      <rPr>
        <sz val="12"/>
        <color theme="1"/>
        <rFont val="宋体"/>
        <charset val="134"/>
      </rPr>
      <t>、将常用的参会人员姓名、单位、职位、手机、邮箱、签到密码等信息统一添加到后台，开会时直接调用，支持模板上传</t>
    </r>
    <r>
      <rPr>
        <sz val="12"/>
        <color theme="1"/>
        <rFont val="Times New Roman"/>
        <charset val="134"/>
      </rPr>
      <t xml:space="preserve"> 
▲7</t>
    </r>
    <r>
      <rPr>
        <sz val="12"/>
        <color theme="1"/>
        <rFont val="宋体"/>
        <charset val="134"/>
      </rPr>
      <t>、可同时创建多个会议，不同会议室的不同会议可以同时召开，支持修改会议开始、结束时间</t>
    </r>
    <r>
      <rPr>
        <sz val="12"/>
        <color theme="1"/>
        <rFont val="Times New Roman"/>
        <charset val="134"/>
      </rPr>
      <t xml:space="preserve">
▲8</t>
    </r>
    <r>
      <rPr>
        <sz val="12"/>
        <color theme="1"/>
        <rFont val="宋体"/>
        <charset val="134"/>
      </rPr>
      <t>、会议后台可以查看设备的在线离线状态</t>
    </r>
    <r>
      <rPr>
        <sz val="12"/>
        <color theme="1"/>
        <rFont val="Times New Roman"/>
        <charset val="134"/>
      </rPr>
      <t xml:space="preserve"> 
9</t>
    </r>
    <r>
      <rPr>
        <sz val="12"/>
        <color theme="1"/>
        <rFont val="宋体"/>
        <charset val="134"/>
      </rPr>
      <t>、文件管理：上传会议文件</t>
    </r>
    <r>
      <rPr>
        <sz val="12"/>
        <color theme="1"/>
        <rFont val="Times New Roman"/>
        <charset val="134"/>
      </rPr>
      <t xml:space="preserve"> </t>
    </r>
    <r>
      <rPr>
        <sz val="12"/>
        <color theme="1"/>
        <rFont val="宋体"/>
        <charset val="134"/>
      </rPr>
      <t>编辑文件分类（上传</t>
    </r>
    <r>
      <rPr>
        <sz val="12"/>
        <color theme="1"/>
        <rFont val="Times New Roman"/>
        <charset val="134"/>
      </rPr>
      <t>PDF\PPT\Word\Excel</t>
    </r>
    <r>
      <rPr>
        <sz val="12"/>
        <color theme="1"/>
        <rFont val="宋体"/>
        <charset val="134"/>
      </rPr>
      <t>等文档）、</t>
    </r>
    <r>
      <rPr>
        <sz val="12"/>
        <color theme="1"/>
        <rFont val="Times New Roman"/>
        <charset val="134"/>
      </rPr>
      <t xml:space="preserve"> </t>
    </r>
    <r>
      <rPr>
        <sz val="12"/>
        <color theme="1"/>
        <rFont val="宋体"/>
        <charset val="134"/>
      </rPr>
      <t>编辑会议文件列表、管理文件权限</t>
    </r>
    <r>
      <rPr>
        <sz val="12"/>
        <color theme="1"/>
        <rFont val="Times New Roman"/>
        <charset val="134"/>
      </rPr>
      <t xml:space="preserve">
▲10</t>
    </r>
    <r>
      <rPr>
        <sz val="12"/>
        <color theme="1"/>
        <rFont val="宋体"/>
        <charset val="134"/>
      </rPr>
      <t>、支持添加多路实时视频信号，支持添加音频跟视频信号，最多支持</t>
    </r>
    <r>
      <rPr>
        <sz val="12"/>
        <color theme="1"/>
        <rFont val="Times New Roman"/>
        <charset val="134"/>
      </rPr>
      <t>4</t>
    </r>
    <r>
      <rPr>
        <sz val="12"/>
        <color theme="1"/>
        <rFont val="宋体"/>
        <charset val="134"/>
      </rPr>
      <t>路音视频实时显示，支持外部信号到终端或者大屏显示</t>
    </r>
    <r>
      <rPr>
        <sz val="12"/>
        <color theme="1"/>
        <rFont val="Times New Roman"/>
        <charset val="134"/>
      </rPr>
      <t xml:space="preserve">
▲11</t>
    </r>
    <r>
      <rPr>
        <sz val="12"/>
        <color theme="1"/>
        <rFont val="宋体"/>
        <charset val="134"/>
      </rPr>
      <t>、多会议室定义：可以定义每个会议室使用的投影仪、服务台</t>
    </r>
    <r>
      <rPr>
        <sz val="12"/>
        <color theme="1"/>
        <rFont val="Times New Roman"/>
        <charset val="134"/>
      </rPr>
      <t xml:space="preserve">
12</t>
    </r>
    <r>
      <rPr>
        <sz val="12"/>
        <color theme="1"/>
        <rFont val="宋体"/>
        <charset val="134"/>
      </rPr>
      <t>、议题管理：设置及管理会议议题、编辑议题文件</t>
    </r>
    <r>
      <rPr>
        <sz val="12"/>
        <color theme="1"/>
        <rFont val="Times New Roman"/>
        <charset val="134"/>
      </rPr>
      <t xml:space="preserve">
13</t>
    </r>
    <r>
      <rPr>
        <sz val="12"/>
        <color theme="1"/>
        <rFont val="宋体"/>
        <charset val="134"/>
      </rPr>
      <t>、视频管理：配置视频直播、点播、上传视频文件、配置流媒体服务器</t>
    </r>
    <r>
      <rPr>
        <sz val="12"/>
        <color theme="1"/>
        <rFont val="Times New Roman"/>
        <charset val="134"/>
      </rPr>
      <t xml:space="preserve">
▲14</t>
    </r>
    <r>
      <rPr>
        <sz val="12"/>
        <color theme="1"/>
        <rFont val="宋体"/>
        <charset val="134"/>
      </rPr>
      <t>、中控功能：控制升降器终端统一开机、关机、上升、下降、暂停</t>
    </r>
    <r>
      <rPr>
        <sz val="12"/>
        <color theme="1"/>
        <rFont val="Times New Roman"/>
        <charset val="134"/>
      </rPr>
      <t xml:space="preserve">
15</t>
    </r>
    <r>
      <rPr>
        <sz val="12"/>
        <color theme="1"/>
        <rFont val="宋体"/>
        <charset val="134"/>
      </rPr>
      <t>、与会者管理：编辑参会人员列表（用于显示于双面屏）、添加、修改、删除与会人员、</t>
    </r>
    <r>
      <rPr>
        <sz val="12"/>
        <color theme="1"/>
        <rFont val="Times New Roman"/>
        <charset val="134"/>
      </rPr>
      <t xml:space="preserve"> </t>
    </r>
    <r>
      <rPr>
        <sz val="12"/>
        <color theme="1"/>
        <rFont val="宋体"/>
        <charset val="134"/>
      </rPr>
      <t>支持导入导出与会人员、</t>
    </r>
    <r>
      <rPr>
        <sz val="12"/>
        <color theme="1"/>
        <rFont val="Times New Roman"/>
        <charset val="134"/>
      </rPr>
      <t xml:space="preserve"> </t>
    </r>
    <r>
      <rPr>
        <sz val="12"/>
        <color theme="1"/>
        <rFont val="宋体"/>
        <charset val="134"/>
      </rPr>
      <t>编辑参会人员单位、职称、座位号信息</t>
    </r>
    <r>
      <rPr>
        <sz val="12"/>
        <color theme="1"/>
        <rFont val="Times New Roman"/>
        <charset val="134"/>
      </rPr>
      <t xml:space="preserve">
16</t>
    </r>
    <r>
      <rPr>
        <sz val="12"/>
        <color theme="1"/>
        <rFont val="宋体"/>
        <charset val="134"/>
      </rPr>
      <t>、支持一对一进行座位绑定，设置主席与代表位置和秘书</t>
    </r>
    <r>
      <rPr>
        <sz val="12"/>
        <color theme="1"/>
        <rFont val="Times New Roman"/>
        <charset val="134"/>
      </rPr>
      <t xml:space="preserve">
▲17</t>
    </r>
    <r>
      <rPr>
        <sz val="12"/>
        <color theme="1"/>
        <rFont val="宋体"/>
        <charset val="134"/>
      </rPr>
      <t>、可以统一对桌牌背景、最多支持三行显示，每行的字体、颜色、大小可任意设置</t>
    </r>
    <r>
      <rPr>
        <sz val="12"/>
        <color theme="1"/>
        <rFont val="Times New Roman"/>
        <charset val="134"/>
      </rPr>
      <t xml:space="preserve"> 
18</t>
    </r>
    <r>
      <rPr>
        <sz val="12"/>
        <color theme="1"/>
        <rFont val="宋体"/>
        <charset val="134"/>
      </rPr>
      <t>、后台可以将会议签到信息导出，导出格式为</t>
    </r>
    <r>
      <rPr>
        <sz val="12"/>
        <color theme="1"/>
        <rFont val="Times New Roman"/>
        <charset val="134"/>
      </rPr>
      <t>EXCEL
19</t>
    </r>
    <r>
      <rPr>
        <sz val="12"/>
        <color theme="1"/>
        <rFont val="宋体"/>
        <charset val="134"/>
      </rPr>
      <t>、大屏管理：可设置大屏背景，是否显示会议名称，会议名称位置、大小、颜色</t>
    </r>
    <r>
      <rPr>
        <sz val="12"/>
        <color theme="1"/>
        <rFont val="Times New Roman"/>
        <charset val="134"/>
      </rPr>
      <t xml:space="preserve">
20</t>
    </r>
    <r>
      <rPr>
        <sz val="12"/>
        <color theme="1"/>
        <rFont val="宋体"/>
        <charset val="134"/>
      </rPr>
      <t>、公告管理：可上传预设会议公告</t>
    </r>
    <r>
      <rPr>
        <sz val="12"/>
        <color theme="1"/>
        <rFont val="Times New Roman"/>
        <charset val="134"/>
      </rPr>
      <t xml:space="preserve">
▲21</t>
    </r>
    <r>
      <rPr>
        <sz val="12"/>
        <color theme="1"/>
        <rFont val="宋体"/>
        <charset val="134"/>
      </rPr>
      <t>、支持</t>
    </r>
    <r>
      <rPr>
        <sz val="12"/>
        <color theme="1"/>
        <rFont val="Times New Roman"/>
        <charset val="134"/>
      </rPr>
      <t>Windows Server2008</t>
    </r>
    <r>
      <rPr>
        <sz val="12"/>
        <color theme="1"/>
        <rFont val="宋体"/>
        <charset val="134"/>
      </rPr>
      <t>或以上、支持</t>
    </r>
    <r>
      <rPr>
        <sz val="12"/>
        <color theme="1"/>
        <rFont val="Times New Roman"/>
        <charset val="134"/>
      </rPr>
      <t>Linux</t>
    </r>
    <r>
      <rPr>
        <sz val="12"/>
        <color theme="1"/>
        <rFont val="宋体"/>
        <charset val="134"/>
      </rPr>
      <t>内核大于</t>
    </r>
    <r>
      <rPr>
        <sz val="12"/>
        <color theme="1"/>
        <rFont val="Times New Roman"/>
        <charset val="134"/>
      </rPr>
      <t>4.0</t>
    </r>
  </si>
  <si>
    <t>多媒体无纸化数字会议主机</t>
  </si>
  <si>
    <r>
      <rPr>
        <sz val="12"/>
        <color theme="1"/>
        <rFont val="Times New Roman"/>
        <charset val="134"/>
      </rPr>
      <t>1</t>
    </r>
    <r>
      <rPr>
        <sz val="12"/>
        <color theme="1"/>
        <rFont val="宋体"/>
        <charset val="134"/>
      </rPr>
      <t>、操作系统：</t>
    </r>
    <r>
      <rPr>
        <sz val="12"/>
        <color theme="1"/>
        <rFont val="Times New Roman"/>
        <charset val="134"/>
      </rPr>
      <t>windows 2008 R2(</t>
    </r>
    <r>
      <rPr>
        <sz val="12"/>
        <color theme="1"/>
        <rFont val="宋体"/>
        <charset val="134"/>
      </rPr>
      <t>标准版）</t>
    </r>
    <r>
      <rPr>
        <sz val="12"/>
        <color theme="1"/>
        <rFont val="Times New Roman"/>
        <charset val="134"/>
      </rPr>
      <t xml:space="preserve"> 
▲2</t>
    </r>
    <r>
      <rPr>
        <sz val="12"/>
        <color theme="1"/>
        <rFont val="宋体"/>
        <charset val="134"/>
      </rPr>
      <t>、显示屏尺寸</t>
    </r>
    <r>
      <rPr>
        <sz val="12"/>
        <color theme="1"/>
        <rFont val="Times New Roman"/>
        <charset val="134"/>
      </rPr>
      <t>≥13.3</t>
    </r>
    <r>
      <rPr>
        <sz val="12"/>
        <color theme="1"/>
        <rFont val="宋体"/>
        <charset val="134"/>
      </rPr>
      <t>寸高分全视角液晶屏带电容触摸屏，显示屏分辨率</t>
    </r>
    <r>
      <rPr>
        <sz val="12"/>
        <color theme="1"/>
        <rFont val="Times New Roman"/>
        <charset val="134"/>
      </rPr>
      <t>:1920*1080@60HZ/16:9
▲3</t>
    </r>
    <r>
      <rPr>
        <sz val="12"/>
        <color theme="1"/>
        <rFont val="宋体"/>
        <charset val="134"/>
      </rPr>
      <t>、内置服务器专业操作系统，可实现会议基本管理控制、系统信息备份存储，远程登录访问等平台产品性能特点；支持维护数据库，管理会议文件，会议服务软件，大屏输出控制软件</t>
    </r>
    <r>
      <rPr>
        <sz val="12"/>
        <color theme="1"/>
        <rFont val="Times New Roman"/>
        <charset val="134"/>
      </rPr>
      <t>,</t>
    </r>
    <r>
      <rPr>
        <sz val="12"/>
        <color theme="1"/>
        <rFont val="宋体"/>
        <charset val="134"/>
      </rPr>
      <t>系统信息备份</t>
    </r>
    <r>
      <rPr>
        <sz val="12"/>
        <color theme="1"/>
        <rFont val="Times New Roman"/>
        <charset val="134"/>
      </rPr>
      <t>,</t>
    </r>
    <r>
      <rPr>
        <sz val="12"/>
        <color theme="1"/>
        <rFont val="宋体"/>
        <charset val="134"/>
      </rPr>
      <t>采用多种加密结合充分保证信息的安全可靠</t>
    </r>
    <r>
      <rPr>
        <sz val="12"/>
        <color theme="1"/>
        <rFont val="Times New Roman"/>
        <charset val="134"/>
      </rPr>
      <t xml:space="preserve">
▲4</t>
    </r>
    <r>
      <rPr>
        <sz val="12"/>
        <color theme="1"/>
        <rFont val="宋体"/>
        <charset val="134"/>
      </rPr>
      <t>、支持</t>
    </r>
    <r>
      <rPr>
        <sz val="12"/>
        <color theme="1"/>
        <rFont val="Times New Roman"/>
        <charset val="134"/>
      </rPr>
      <t>Windows</t>
    </r>
    <r>
      <rPr>
        <sz val="12"/>
        <color theme="1"/>
        <rFont val="宋体"/>
        <charset val="134"/>
      </rPr>
      <t>平台、</t>
    </r>
    <r>
      <rPr>
        <sz val="12"/>
        <color theme="1"/>
        <rFont val="Times New Roman"/>
        <charset val="134"/>
      </rPr>
      <t>Linux</t>
    </r>
    <r>
      <rPr>
        <sz val="12"/>
        <color theme="1"/>
        <rFont val="宋体"/>
        <charset val="134"/>
      </rPr>
      <t>平台、</t>
    </r>
    <r>
      <rPr>
        <sz val="12"/>
        <color theme="1"/>
        <rFont val="Times New Roman"/>
        <charset val="134"/>
      </rPr>
      <t>MacOS</t>
    </r>
    <r>
      <rPr>
        <sz val="12"/>
        <color theme="1"/>
        <rFont val="宋体"/>
        <charset val="134"/>
      </rPr>
      <t>平台与安卓、</t>
    </r>
    <r>
      <rPr>
        <sz val="12"/>
        <color theme="1"/>
        <rFont val="Times New Roman"/>
        <charset val="134"/>
      </rPr>
      <t>Windows</t>
    </r>
    <r>
      <rPr>
        <sz val="12"/>
        <color theme="1"/>
        <rFont val="宋体"/>
        <charset val="134"/>
      </rPr>
      <t>、麒麟无纸化会议软件混合使用；</t>
    </r>
    <r>
      <rPr>
        <sz val="12"/>
        <color theme="1"/>
        <rFont val="Times New Roman"/>
        <charset val="134"/>
      </rPr>
      <t xml:space="preserve">
5</t>
    </r>
    <r>
      <rPr>
        <sz val="12"/>
        <color theme="1"/>
        <rFont val="宋体"/>
        <charset val="134"/>
      </rPr>
      <t>、一台设备最多可支持</t>
    </r>
    <r>
      <rPr>
        <sz val="12"/>
        <color theme="1"/>
        <rFont val="Times New Roman"/>
        <charset val="134"/>
      </rPr>
      <t>249</t>
    </r>
    <r>
      <rPr>
        <sz val="12"/>
        <color theme="1"/>
        <rFont val="宋体"/>
        <charset val="134"/>
      </rPr>
      <t>个单元，点式的实现纯网络数字化连接；</t>
    </r>
    <r>
      <rPr>
        <sz val="12"/>
        <color theme="1"/>
        <rFont val="Times New Roman"/>
        <charset val="134"/>
      </rPr>
      <t xml:space="preserve">
6</t>
    </r>
    <r>
      <rPr>
        <sz val="12"/>
        <color theme="1"/>
        <rFont val="宋体"/>
        <charset val="134"/>
      </rPr>
      <t>、防震设计的驱动器托架，</t>
    </r>
    <r>
      <rPr>
        <sz val="12"/>
        <color theme="1"/>
        <rFont val="Times New Roman"/>
        <charset val="134"/>
      </rPr>
      <t>1</t>
    </r>
    <r>
      <rPr>
        <sz val="12"/>
        <color theme="1"/>
        <rFont val="宋体"/>
        <charset val="134"/>
      </rPr>
      <t>个</t>
    </r>
    <r>
      <rPr>
        <sz val="12"/>
        <color theme="1"/>
        <rFont val="Times New Roman"/>
        <charset val="134"/>
      </rPr>
      <t>3.5</t>
    </r>
    <r>
      <rPr>
        <sz val="12"/>
        <color theme="1"/>
        <rFont val="宋体"/>
        <charset val="134"/>
      </rPr>
      <t>磁盘驱动器；</t>
    </r>
    <r>
      <rPr>
        <sz val="12"/>
        <color theme="1"/>
        <rFont val="Times New Roman"/>
        <charset val="134"/>
      </rPr>
      <t xml:space="preserve">
▲7</t>
    </r>
    <r>
      <rPr>
        <sz val="12"/>
        <color theme="1"/>
        <rFont val="宋体"/>
        <charset val="134"/>
      </rPr>
      <t>、面板</t>
    </r>
    <r>
      <rPr>
        <sz val="12"/>
        <color theme="1"/>
        <rFont val="Times New Roman"/>
        <charset val="134"/>
      </rPr>
      <t>USB</t>
    </r>
    <r>
      <rPr>
        <sz val="12"/>
        <color theme="1"/>
        <rFont val="宋体"/>
        <charset val="134"/>
      </rPr>
      <t>接口</t>
    </r>
    <r>
      <rPr>
        <sz val="12"/>
        <color theme="1"/>
        <rFont val="Times New Roman"/>
        <charset val="134"/>
      </rPr>
      <t>≥2</t>
    </r>
    <r>
      <rPr>
        <sz val="12"/>
        <color theme="1"/>
        <rFont val="宋体"/>
        <charset val="134"/>
      </rPr>
      <t>个、开关机带灯</t>
    </r>
    <r>
      <rPr>
        <sz val="12"/>
        <color theme="1"/>
        <rFont val="Times New Roman"/>
        <charset val="134"/>
      </rPr>
      <t>≥2</t>
    </r>
    <r>
      <rPr>
        <sz val="12"/>
        <color theme="1"/>
        <rFont val="宋体"/>
        <charset val="134"/>
      </rPr>
      <t>个</t>
    </r>
    <r>
      <rPr>
        <sz val="12"/>
        <color theme="1"/>
        <rFont val="Times New Roman"/>
        <charset val="134"/>
      </rPr>
      <t xml:space="preserve">
8</t>
    </r>
    <r>
      <rPr>
        <sz val="12"/>
        <color theme="1"/>
        <rFont val="宋体"/>
        <charset val="134"/>
      </rPr>
      <t>、采用独特设计工艺，面板和铝壳采用全铝合金材质；翻转结构与显示屏连接无外露连接线、无连接背板、无外露螺丝，保证显示屏整体美观，</t>
    </r>
    <r>
      <rPr>
        <sz val="12"/>
        <color theme="1"/>
        <rFont val="Times New Roman"/>
        <charset val="134"/>
      </rPr>
      <t xml:space="preserve">
9</t>
    </r>
    <r>
      <rPr>
        <sz val="12"/>
        <color theme="1"/>
        <rFont val="宋体"/>
        <charset val="134"/>
      </rPr>
      <t>、采用</t>
    </r>
    <r>
      <rPr>
        <sz val="12"/>
        <color theme="1"/>
        <rFont val="Times New Roman"/>
        <charset val="134"/>
      </rPr>
      <t>Multi-Touch-LM</t>
    </r>
    <r>
      <rPr>
        <sz val="12"/>
        <color theme="1"/>
        <rFont val="宋体"/>
        <charset val="134"/>
      </rPr>
      <t>多点触摸技术，支持全屏触控，可滑屏、拖动、查看会议资料；与无纸化会议软件配套使用，具备</t>
    </r>
    <r>
      <rPr>
        <sz val="12"/>
        <color theme="1"/>
        <rFont val="Times New Roman"/>
        <charset val="134"/>
      </rPr>
      <t>U</t>
    </r>
    <r>
      <rPr>
        <sz val="12"/>
        <color theme="1"/>
        <rFont val="宋体"/>
        <charset val="134"/>
      </rPr>
      <t>盘自动上传会议文件会议功能；</t>
    </r>
    <r>
      <rPr>
        <sz val="12"/>
        <color theme="1"/>
        <rFont val="Times New Roman"/>
        <charset val="134"/>
      </rPr>
      <t xml:space="preserve"> 
10</t>
    </r>
    <r>
      <rPr>
        <sz val="12"/>
        <color theme="1"/>
        <rFont val="宋体"/>
        <charset val="134"/>
      </rPr>
      <t>、触控技术</t>
    </r>
    <r>
      <rPr>
        <sz val="12"/>
        <color theme="1"/>
        <rFont val="Times New Roman"/>
        <charset val="134"/>
      </rPr>
      <t>/</t>
    </r>
    <r>
      <rPr>
        <sz val="12"/>
        <color theme="1"/>
        <rFont val="宋体"/>
        <charset val="134"/>
      </rPr>
      <t>表面硬度</t>
    </r>
    <r>
      <rPr>
        <sz val="12"/>
        <color theme="1"/>
        <rFont val="Times New Roman"/>
        <charset val="134"/>
      </rPr>
      <t>:</t>
    </r>
    <r>
      <rPr>
        <sz val="12"/>
        <color theme="1"/>
        <rFont val="宋体"/>
        <charset val="134"/>
      </rPr>
      <t>电阻式触摸</t>
    </r>
    <r>
      <rPr>
        <sz val="12"/>
        <color theme="1"/>
        <rFont val="Times New Roman"/>
        <charset val="134"/>
      </rPr>
      <t>/</t>
    </r>
    <r>
      <rPr>
        <sz val="12"/>
        <color theme="1"/>
        <rFont val="宋体"/>
        <charset val="134"/>
      </rPr>
      <t>莫式</t>
    </r>
    <r>
      <rPr>
        <sz val="12"/>
        <color theme="1"/>
        <rFont val="Times New Roman"/>
        <charset val="134"/>
      </rPr>
      <t>4</t>
    </r>
    <r>
      <rPr>
        <sz val="12"/>
        <color theme="1"/>
        <rFont val="宋体"/>
        <charset val="134"/>
      </rPr>
      <t>级；触控点数</t>
    </r>
    <r>
      <rPr>
        <sz val="12"/>
        <color theme="1"/>
        <rFont val="Times New Roman"/>
        <charset val="134"/>
      </rPr>
      <t>/</t>
    </r>
    <r>
      <rPr>
        <sz val="12"/>
        <color theme="1"/>
        <rFont val="宋体"/>
        <charset val="134"/>
      </rPr>
      <t>感应力度</t>
    </r>
    <r>
      <rPr>
        <sz val="12"/>
        <color theme="1"/>
        <rFont val="Times New Roman"/>
        <charset val="134"/>
      </rPr>
      <t>:1</t>
    </r>
    <r>
      <rPr>
        <sz val="12"/>
        <color theme="1"/>
        <rFont val="宋体"/>
        <charset val="134"/>
      </rPr>
      <t>点</t>
    </r>
    <r>
      <rPr>
        <sz val="12"/>
        <color theme="1"/>
        <rFont val="Times New Roman"/>
        <charset val="134"/>
      </rPr>
      <t xml:space="preserve">/&lt;127g </t>
    </r>
    <r>
      <rPr>
        <sz val="12"/>
        <color theme="1"/>
        <rFont val="宋体"/>
        <charset val="134"/>
      </rPr>
      <t>；触摸反应时间</t>
    </r>
    <r>
      <rPr>
        <sz val="12"/>
        <color theme="1"/>
        <rFont val="Times New Roman"/>
        <charset val="134"/>
      </rPr>
      <t>:10ms 
11</t>
    </r>
    <r>
      <rPr>
        <sz val="12"/>
        <color theme="1"/>
        <rFont val="宋体"/>
        <charset val="134"/>
      </rPr>
      <t>、触摸屏：防眩光处理</t>
    </r>
    <r>
      <rPr>
        <sz val="12"/>
        <color theme="1"/>
        <rFont val="Times New Roman"/>
        <charset val="134"/>
      </rPr>
      <t xml:space="preserve">
▲12</t>
    </r>
    <r>
      <rPr>
        <sz val="12"/>
        <color theme="1"/>
        <rFont val="宋体"/>
        <charset val="134"/>
      </rPr>
      <t>、后置备份盘数字显示状态可以监测模块的温度风速及调节风速；</t>
    </r>
    <r>
      <rPr>
        <sz val="12"/>
        <color theme="1"/>
        <rFont val="Times New Roman"/>
        <charset val="134"/>
      </rPr>
      <t xml:space="preserve">
13</t>
    </r>
    <r>
      <rPr>
        <sz val="12"/>
        <color theme="1"/>
        <rFont val="宋体"/>
        <charset val="134"/>
      </rPr>
      <t>、服务器内设有过滤冷却风扇，可在整个机箱内维持正常的空气循环；</t>
    </r>
    <r>
      <rPr>
        <sz val="12"/>
        <color theme="1"/>
        <rFont val="Times New Roman"/>
        <charset val="134"/>
      </rPr>
      <t xml:space="preserve">
14</t>
    </r>
    <r>
      <rPr>
        <sz val="12"/>
        <color theme="1"/>
        <rFont val="宋体"/>
        <charset val="134"/>
      </rPr>
      <t>、具有防干扰、防尘、防震、防扰流功能；</t>
    </r>
    <r>
      <rPr>
        <sz val="12"/>
        <color theme="1"/>
        <rFont val="Times New Roman"/>
        <charset val="134"/>
      </rPr>
      <t xml:space="preserve">
▲15</t>
    </r>
    <r>
      <rPr>
        <sz val="12"/>
        <color theme="1"/>
        <rFont val="宋体"/>
        <charset val="134"/>
      </rPr>
      <t>、</t>
    </r>
    <r>
      <rPr>
        <sz val="12"/>
        <color theme="1"/>
        <rFont val="Times New Roman"/>
        <charset val="134"/>
      </rPr>
      <t>7U</t>
    </r>
    <r>
      <rPr>
        <sz val="12"/>
        <color theme="1"/>
        <rFont val="宋体"/>
        <charset val="134"/>
      </rPr>
      <t>工业级机架式专用机箱，尺寸</t>
    </r>
    <r>
      <rPr>
        <sz val="12"/>
        <color theme="1"/>
        <rFont val="Times New Roman"/>
        <charset val="134"/>
      </rPr>
      <t>483*403*311±3mm</t>
    </r>
    <r>
      <rPr>
        <sz val="12"/>
        <color theme="1"/>
        <rFont val="宋体"/>
        <charset val="134"/>
      </rPr>
      <t>（长</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高），噪音低功耗设计；</t>
    </r>
    <r>
      <rPr>
        <sz val="12"/>
        <color theme="1"/>
        <rFont val="Times New Roman"/>
        <charset val="134"/>
      </rPr>
      <t xml:space="preserve">
16</t>
    </r>
    <r>
      <rPr>
        <sz val="12"/>
        <color theme="1"/>
        <rFont val="宋体"/>
        <charset val="134"/>
      </rPr>
      <t>、视频输出接口</t>
    </r>
    <r>
      <rPr>
        <sz val="12"/>
        <color theme="1"/>
        <rFont val="Times New Roman"/>
        <charset val="134"/>
      </rPr>
      <t>:</t>
    </r>
    <r>
      <rPr>
        <sz val="12"/>
        <color theme="1"/>
        <rFont val="宋体"/>
        <charset val="134"/>
      </rPr>
      <t>可以同步或异步输出</t>
    </r>
    <r>
      <rPr>
        <sz val="12"/>
        <color theme="1"/>
        <rFont val="Times New Roman"/>
        <charset val="134"/>
      </rPr>
      <t>1*VGA,1*HDMI</t>
    </r>
    <r>
      <rPr>
        <sz val="12"/>
        <color theme="1"/>
        <rFont val="宋体"/>
        <charset val="134"/>
      </rPr>
      <t>；输出视频信号分辨率为</t>
    </r>
    <r>
      <rPr>
        <sz val="12"/>
        <color theme="1"/>
        <rFont val="Times New Roman"/>
        <charset val="134"/>
      </rPr>
      <t>1920*1080@60HZ</t>
    </r>
    <r>
      <rPr>
        <sz val="12"/>
        <color theme="1"/>
        <rFont val="宋体"/>
        <charset val="134"/>
      </rPr>
      <t>，</t>
    </r>
    <r>
      <rPr>
        <sz val="12"/>
        <color theme="1"/>
        <rFont val="Times New Roman"/>
        <charset val="134"/>
      </rPr>
      <t>HDMI</t>
    </r>
    <r>
      <rPr>
        <sz val="12"/>
        <color theme="1"/>
        <rFont val="宋体"/>
        <charset val="134"/>
      </rPr>
      <t>支持</t>
    </r>
    <r>
      <rPr>
        <sz val="12"/>
        <color theme="1"/>
        <rFont val="Times New Roman"/>
        <charset val="134"/>
      </rPr>
      <t>4096*2160@24HZ</t>
    </r>
    <r>
      <rPr>
        <sz val="12"/>
        <color theme="1"/>
        <rFont val="宋体"/>
        <charset val="134"/>
      </rPr>
      <t>分辨率</t>
    </r>
    <r>
      <rPr>
        <sz val="12"/>
        <color theme="1"/>
        <rFont val="Times New Roman"/>
        <charset val="134"/>
      </rPr>
      <t xml:space="preserve"> 
▲</t>
    </r>
    <r>
      <rPr>
        <sz val="12"/>
        <color theme="1"/>
        <rFont val="宋体"/>
        <charset val="134"/>
      </rPr>
      <t>为了保证产品质量多媒体无纸化会议终端厂家需要提供</t>
    </r>
    <r>
      <rPr>
        <sz val="12"/>
        <color theme="1"/>
        <rFont val="Times New Roman"/>
        <charset val="134"/>
      </rPr>
      <t>ISO/IEC 20000-1:2011</t>
    </r>
    <r>
      <rPr>
        <sz val="12"/>
        <color theme="1"/>
        <rFont val="宋体"/>
        <charset val="134"/>
      </rPr>
      <t>信息技术服务管理体系认证证书；</t>
    </r>
    <r>
      <rPr>
        <sz val="12"/>
        <color theme="1"/>
        <rFont val="Times New Roman"/>
        <charset val="134"/>
      </rPr>
      <t>ISO/IEC27001:2013</t>
    </r>
    <r>
      <rPr>
        <sz val="12"/>
        <color theme="1"/>
        <rFont val="宋体"/>
        <charset val="134"/>
      </rPr>
      <t>信息安全管理体系认证证书复印件加盖厂家公章</t>
    </r>
    <r>
      <rPr>
        <sz val="12"/>
        <color theme="1"/>
        <rFont val="Times New Roman"/>
        <charset val="134"/>
      </rPr>
      <t xml:space="preserve">
▲</t>
    </r>
    <r>
      <rPr>
        <sz val="12"/>
        <color theme="1"/>
        <rFont val="宋体"/>
        <charset val="134"/>
      </rPr>
      <t>为保证良好的系统兼容性和优质售后服务与无纸化会议软件同品牌</t>
    </r>
  </si>
  <si>
    <t>专业智能无纸化投影端</t>
  </si>
  <si>
    <r>
      <rPr>
        <sz val="12"/>
        <color theme="1"/>
        <rFont val="Times New Roman"/>
        <charset val="134"/>
      </rPr>
      <t>1</t>
    </r>
    <r>
      <rPr>
        <sz val="12"/>
        <color theme="1"/>
        <rFont val="宋体"/>
        <charset val="134"/>
      </rPr>
      <t>、采用专业无纸化会议投影服务终端与会场同步信号跟踪功能，当会场有同步信号时保持实时跟踪并同步输出到输出接口，当会场无同步信号时，输出接口无任何画面输出；</t>
    </r>
    <r>
      <rPr>
        <sz val="12"/>
        <color theme="1"/>
        <rFont val="Times New Roman"/>
        <charset val="134"/>
      </rPr>
      <t xml:space="preserve">
2</t>
    </r>
    <r>
      <rPr>
        <sz val="12"/>
        <color theme="1"/>
        <rFont val="宋体"/>
        <charset val="134"/>
      </rPr>
      <t>、</t>
    </r>
    <r>
      <rPr>
        <sz val="12"/>
        <color theme="1"/>
        <rFont val="Times New Roman"/>
        <charset val="134"/>
      </rPr>
      <t xml:space="preserve"> </t>
    </r>
    <r>
      <rPr>
        <sz val="12"/>
        <color theme="1"/>
        <rFont val="宋体"/>
        <charset val="134"/>
      </rPr>
      <t>支持</t>
    </r>
    <r>
      <rPr>
        <sz val="12"/>
        <color theme="1"/>
        <rFont val="Times New Roman"/>
        <charset val="134"/>
      </rPr>
      <t>1080P</t>
    </r>
    <r>
      <rPr>
        <sz val="12"/>
        <color theme="1"/>
        <rFont val="宋体"/>
        <charset val="134"/>
      </rPr>
      <t>全高清图像交互，画质流畅平滑。</t>
    </r>
    <r>
      <rPr>
        <sz val="12"/>
        <color theme="1"/>
        <rFont val="Times New Roman"/>
        <charset val="134"/>
      </rPr>
      <t xml:space="preserve">
3</t>
    </r>
    <r>
      <rPr>
        <sz val="12"/>
        <color theme="1"/>
        <rFont val="宋体"/>
        <charset val="134"/>
      </rPr>
      <t>、支持添加多路实时视频信号，支持添加音频跟视频信号，最多支持</t>
    </r>
    <r>
      <rPr>
        <sz val="12"/>
        <color theme="1"/>
        <rFont val="Times New Roman"/>
        <charset val="134"/>
      </rPr>
      <t>16</t>
    </r>
    <r>
      <rPr>
        <sz val="12"/>
        <color theme="1"/>
        <rFont val="宋体"/>
        <charset val="134"/>
      </rPr>
      <t>路音视频实时显示，到终端或者大屏显示</t>
    </r>
    <r>
      <rPr>
        <sz val="12"/>
        <color theme="1"/>
        <rFont val="Times New Roman"/>
        <charset val="134"/>
      </rPr>
      <t xml:space="preserve">
4</t>
    </r>
    <r>
      <rPr>
        <sz val="12"/>
        <color theme="1"/>
        <rFont val="宋体"/>
        <charset val="134"/>
      </rPr>
      <t>、支持实时广播画面到所有会议终端并同步显示；</t>
    </r>
    <r>
      <rPr>
        <sz val="12"/>
        <color theme="1"/>
        <rFont val="Times New Roman"/>
        <charset val="134"/>
      </rPr>
      <t xml:space="preserve">                                            
5</t>
    </r>
    <r>
      <rPr>
        <sz val="12"/>
        <color theme="1"/>
        <rFont val="宋体"/>
        <charset val="134"/>
      </rPr>
      <t>、安装尺寸：</t>
    </r>
    <r>
      <rPr>
        <sz val="12"/>
        <color theme="1"/>
        <rFont val="Times New Roman"/>
        <charset val="134"/>
      </rPr>
      <t>19</t>
    </r>
    <r>
      <rPr>
        <sz val="12"/>
        <color theme="1"/>
        <rFont val="宋体"/>
        <charset val="134"/>
      </rPr>
      <t>寸标准机架式机柜安装，标准机柜</t>
    </r>
    <r>
      <rPr>
        <sz val="12"/>
        <color theme="1"/>
        <rFont val="Times New Roman"/>
        <charset val="134"/>
      </rPr>
      <t>2U</t>
    </r>
    <r>
      <rPr>
        <sz val="12"/>
        <color theme="1"/>
        <rFont val="宋体"/>
        <charset val="134"/>
      </rPr>
      <t>高度；</t>
    </r>
    <r>
      <rPr>
        <sz val="12"/>
        <color theme="1"/>
        <rFont val="Times New Roman"/>
        <charset val="134"/>
      </rPr>
      <t xml:space="preserve">                                                                                              
▲</t>
    </r>
    <r>
      <rPr>
        <sz val="12"/>
        <color theme="1"/>
        <rFont val="宋体"/>
        <charset val="134"/>
      </rPr>
      <t>为保证良好的系统兼容性和优质售后服务与无纸化会议软件同品牌。</t>
    </r>
    <r>
      <rPr>
        <sz val="12"/>
        <color theme="1"/>
        <rFont val="Times New Roman"/>
        <charset val="134"/>
      </rPr>
      <t xml:space="preserve">
▲</t>
    </r>
    <r>
      <rPr>
        <sz val="12"/>
        <color theme="1"/>
        <rFont val="宋体"/>
        <charset val="134"/>
      </rPr>
      <t>为了保证产品质量多媒体无纸化会议终端厂家具有</t>
    </r>
    <r>
      <rPr>
        <sz val="12"/>
        <color theme="1"/>
        <rFont val="Times New Roman"/>
        <charset val="134"/>
      </rPr>
      <t>ISO9001:2015</t>
    </r>
    <r>
      <rPr>
        <sz val="12"/>
        <color theme="1"/>
        <rFont val="宋体"/>
        <charset val="134"/>
      </rPr>
      <t>质量管理体系认证证书；</t>
    </r>
    <r>
      <rPr>
        <sz val="12"/>
        <color theme="1"/>
        <rFont val="Times New Roman"/>
        <charset val="134"/>
      </rPr>
      <t>ISO14001:2015</t>
    </r>
    <r>
      <rPr>
        <sz val="12"/>
        <color theme="1"/>
        <rFont val="宋体"/>
        <charset val="134"/>
      </rPr>
      <t>环境管理体系认证证书；</t>
    </r>
    <r>
      <rPr>
        <sz val="12"/>
        <color theme="1"/>
        <rFont val="Times New Roman"/>
        <charset val="134"/>
      </rPr>
      <t>OHSAS18001:2007</t>
    </r>
    <r>
      <rPr>
        <sz val="12"/>
        <color theme="1"/>
        <rFont val="宋体"/>
        <charset val="134"/>
      </rPr>
      <t>职业健康安全管理体系认证证书。</t>
    </r>
  </si>
  <si>
    <t>拓展主机</t>
  </si>
  <si>
    <r>
      <rPr>
        <sz val="12"/>
        <color theme="1"/>
        <rFont val="Times New Roman"/>
        <charset val="134"/>
      </rPr>
      <t>1</t>
    </r>
    <r>
      <rPr>
        <sz val="12"/>
        <color theme="1"/>
        <rFont val="宋体"/>
        <charset val="134"/>
      </rPr>
      <t>、智能千兆交换机，二层应用层级。</t>
    </r>
    <r>
      <rPr>
        <sz val="12"/>
        <color theme="1"/>
        <rFont val="Times New Roman"/>
        <charset val="134"/>
      </rPr>
      <t xml:space="preserve">
2</t>
    </r>
    <r>
      <rPr>
        <sz val="12"/>
        <color theme="1"/>
        <rFont val="宋体"/>
        <charset val="134"/>
      </rPr>
      <t>、</t>
    </r>
    <r>
      <rPr>
        <sz val="12"/>
        <color theme="1"/>
        <rFont val="Times New Roman"/>
        <charset val="134"/>
      </rPr>
      <t>24</t>
    </r>
    <r>
      <rPr>
        <sz val="12"/>
        <color theme="1"/>
        <rFont val="宋体"/>
        <charset val="134"/>
      </rPr>
      <t>个</t>
    </r>
    <r>
      <rPr>
        <sz val="12"/>
        <color theme="1"/>
        <rFont val="Times New Roman"/>
        <charset val="134"/>
      </rPr>
      <t>10/100/1000Mbps</t>
    </r>
    <r>
      <rPr>
        <sz val="12"/>
        <color theme="1"/>
        <rFont val="宋体"/>
        <charset val="134"/>
      </rPr>
      <t>电口，所有端口均可实现线速转发。</t>
    </r>
    <r>
      <rPr>
        <sz val="12"/>
        <color theme="1"/>
        <rFont val="Times New Roman"/>
        <charset val="134"/>
      </rPr>
      <t xml:space="preserve">
3</t>
    </r>
    <r>
      <rPr>
        <sz val="12"/>
        <color theme="1"/>
        <rFont val="宋体"/>
        <charset val="134"/>
      </rPr>
      <t>、采用全双工</t>
    </r>
    <r>
      <rPr>
        <sz val="12"/>
        <color theme="1"/>
        <rFont val="Times New Roman"/>
        <charset val="134"/>
      </rPr>
      <t>/</t>
    </r>
    <r>
      <rPr>
        <sz val="12"/>
        <color theme="1"/>
        <rFont val="宋体"/>
        <charset val="134"/>
      </rPr>
      <t>半双工自动适应工作模式。</t>
    </r>
    <r>
      <rPr>
        <sz val="12"/>
        <color theme="1"/>
        <rFont val="Times New Roman"/>
        <charset val="134"/>
      </rPr>
      <t xml:space="preserve">
4</t>
    </r>
    <r>
      <rPr>
        <sz val="12"/>
        <color theme="1"/>
        <rFont val="宋体"/>
        <charset val="134"/>
      </rPr>
      <t>、支持</t>
    </r>
    <r>
      <rPr>
        <sz val="12"/>
        <color theme="1"/>
        <rFont val="Times New Roman"/>
        <charset val="134"/>
      </rPr>
      <t>IEEE802.3IEEE802.3U,IEEE802.3ab,IEEE802.z,IEEE802.3x,IEEE802.1Q,IEEE802.1d,IEEE802.1x</t>
    </r>
    <r>
      <rPr>
        <sz val="12"/>
        <color theme="1"/>
        <rFont val="宋体"/>
        <charset val="134"/>
      </rPr>
      <t>网络标准。</t>
    </r>
    <r>
      <rPr>
        <sz val="12"/>
        <color theme="1"/>
        <rFont val="Times New Roman"/>
        <charset val="134"/>
      </rPr>
      <t xml:space="preserve">
5</t>
    </r>
    <r>
      <rPr>
        <sz val="12"/>
        <color theme="1"/>
        <rFont val="宋体"/>
        <charset val="134"/>
      </rPr>
      <t>、支持</t>
    </r>
    <r>
      <rPr>
        <sz val="12"/>
        <color theme="1"/>
        <rFont val="Times New Roman"/>
        <charset val="134"/>
      </rPr>
      <t>MAC</t>
    </r>
    <r>
      <rPr>
        <sz val="12"/>
        <color theme="1"/>
        <rFont val="宋体"/>
        <charset val="134"/>
      </rPr>
      <t>地址过滤，支持多播，广播及未知单播报文抑制。</t>
    </r>
  </si>
  <si>
    <t>会议控制主机</t>
  </si>
  <si>
    <r>
      <rPr>
        <sz val="12"/>
        <color theme="1"/>
        <rFont val="Times New Roman"/>
        <charset val="134"/>
      </rPr>
      <t>1</t>
    </r>
    <r>
      <rPr>
        <sz val="12"/>
        <color theme="1"/>
        <rFont val="宋体"/>
        <charset val="134"/>
      </rPr>
      <t>、会议功能：开放式会议、先进先出限制发言</t>
    </r>
    <r>
      <rPr>
        <sz val="12"/>
        <color theme="1"/>
        <rFont val="Times New Roman"/>
        <charset val="134"/>
      </rPr>
      <t xml:space="preserve">
▲2</t>
    </r>
    <r>
      <rPr>
        <sz val="12"/>
        <color theme="1"/>
        <rFont val="宋体"/>
        <charset val="134"/>
      </rPr>
      <t>、软件实现功能：开放模式、独特的抢答模式、主席专用模式、限制发言</t>
    </r>
    <r>
      <rPr>
        <sz val="12"/>
        <color theme="1"/>
        <rFont val="Times New Roman"/>
        <charset val="134"/>
      </rPr>
      <t xml:space="preserve">
3</t>
    </r>
    <r>
      <rPr>
        <sz val="12"/>
        <color theme="1"/>
        <rFont val="宋体"/>
        <charset val="134"/>
      </rPr>
      <t>、支持影跟踪功能</t>
    </r>
    <r>
      <rPr>
        <sz val="12"/>
        <color theme="1"/>
        <rFont val="Times New Roman"/>
        <charset val="134"/>
      </rPr>
      <t xml:space="preserve">
4</t>
    </r>
    <r>
      <rPr>
        <sz val="12"/>
        <color theme="1"/>
        <rFont val="宋体"/>
        <charset val="134"/>
      </rPr>
      <t>、支持配合软件可以指定任何人发言、可可以限制任何人发言</t>
    </r>
    <r>
      <rPr>
        <sz val="12"/>
        <color theme="1"/>
        <rFont val="Times New Roman"/>
        <charset val="134"/>
      </rPr>
      <t xml:space="preserve">
5</t>
    </r>
    <r>
      <rPr>
        <sz val="12"/>
        <color theme="1"/>
        <rFont val="宋体"/>
        <charset val="134"/>
      </rPr>
      <t>、独特的高音增益设计：可根据实际的需求提高话筒中人声高亮的部分，使拾音轻松、音质清晰洪亮</t>
    </r>
    <r>
      <rPr>
        <sz val="12"/>
        <color theme="1"/>
        <rFont val="Times New Roman"/>
        <charset val="134"/>
      </rPr>
      <t xml:space="preserve">
6</t>
    </r>
    <r>
      <rPr>
        <sz val="12"/>
        <color theme="1"/>
        <rFont val="宋体"/>
        <charset val="134"/>
      </rPr>
      <t>、支持同时发言之麦克风支数</t>
    </r>
    <r>
      <rPr>
        <sz val="12"/>
        <color theme="1"/>
        <rFont val="Times New Roman"/>
        <charset val="134"/>
      </rPr>
      <t>1-9</t>
    </r>
    <r>
      <rPr>
        <sz val="12"/>
        <color theme="1"/>
        <rFont val="宋体"/>
        <charset val="134"/>
      </rPr>
      <t>支（含）</t>
    </r>
    <r>
      <rPr>
        <sz val="12"/>
        <color theme="1"/>
        <rFont val="Times New Roman"/>
        <charset val="134"/>
      </rPr>
      <t xml:space="preserve">
7</t>
    </r>
    <r>
      <rPr>
        <sz val="12"/>
        <color theme="1"/>
        <rFont val="宋体"/>
        <charset val="134"/>
      </rPr>
      <t>、支持内建视讯介面，可连接影像定位跟踪中央处理器实现发言定位追踪功能</t>
    </r>
    <r>
      <rPr>
        <sz val="12"/>
        <color theme="1"/>
        <rFont val="Times New Roman"/>
        <charset val="134"/>
      </rPr>
      <t xml:space="preserve">
8</t>
    </r>
    <r>
      <rPr>
        <sz val="12"/>
        <color theme="1"/>
        <rFont val="宋体"/>
        <charset val="134"/>
      </rPr>
      <t>、支持内建表决</t>
    </r>
    <r>
      <rPr>
        <sz val="12"/>
        <color theme="1"/>
        <rFont val="Times New Roman"/>
        <charset val="134"/>
      </rPr>
      <t>/</t>
    </r>
    <r>
      <rPr>
        <sz val="12"/>
        <color theme="1"/>
        <rFont val="宋体"/>
        <charset val="134"/>
      </rPr>
      <t>选举介面，连接表决中央控制器及配置表决软件可实现表决</t>
    </r>
    <r>
      <rPr>
        <sz val="12"/>
        <color theme="1"/>
        <rFont val="Times New Roman"/>
        <charset val="134"/>
      </rPr>
      <t>/</t>
    </r>
    <r>
      <rPr>
        <sz val="12"/>
        <color theme="1"/>
        <rFont val="宋体"/>
        <charset val="134"/>
      </rPr>
      <t>选举</t>
    </r>
    <r>
      <rPr>
        <sz val="12"/>
        <color theme="1"/>
        <rFont val="Times New Roman"/>
        <charset val="134"/>
      </rPr>
      <t>/</t>
    </r>
    <r>
      <rPr>
        <sz val="12"/>
        <color theme="1"/>
        <rFont val="宋体"/>
        <charset val="134"/>
      </rPr>
      <t>评分功能</t>
    </r>
    <r>
      <rPr>
        <sz val="12"/>
        <color theme="1"/>
        <rFont val="Times New Roman"/>
        <charset val="134"/>
      </rPr>
      <t xml:space="preserve">
▲9</t>
    </r>
    <r>
      <rPr>
        <sz val="12"/>
        <color theme="1"/>
        <rFont val="宋体"/>
        <charset val="134"/>
      </rPr>
      <t>、面板具有</t>
    </r>
    <r>
      <rPr>
        <sz val="12"/>
        <color theme="1"/>
        <rFont val="Times New Roman"/>
        <charset val="134"/>
      </rPr>
      <t>LCD</t>
    </r>
    <r>
      <rPr>
        <sz val="12"/>
        <color theme="1"/>
        <rFont val="宋体"/>
        <charset val="134"/>
      </rPr>
      <t>显示器，</t>
    </r>
    <r>
      <rPr>
        <sz val="12"/>
        <color theme="1"/>
        <rFont val="Times New Roman"/>
        <charset val="134"/>
      </rPr>
      <t>122×32</t>
    </r>
    <r>
      <rPr>
        <sz val="12"/>
        <color theme="1"/>
        <rFont val="宋体"/>
        <charset val="134"/>
      </rPr>
      <t>点阵显示会议模式，面板上具有功能键、旋钮供系统调节或设定之用</t>
    </r>
    <r>
      <rPr>
        <sz val="12"/>
        <color theme="1"/>
        <rFont val="Times New Roman"/>
        <charset val="134"/>
      </rPr>
      <t xml:space="preserve">
10</t>
    </r>
    <r>
      <rPr>
        <sz val="12"/>
        <color theme="1"/>
        <rFont val="宋体"/>
        <charset val="134"/>
      </rPr>
      <t>、具有四个主缆端子可连接</t>
    </r>
    <r>
      <rPr>
        <sz val="12"/>
        <color theme="1"/>
        <rFont val="Times New Roman"/>
        <charset val="134"/>
      </rPr>
      <t>60</t>
    </r>
    <r>
      <rPr>
        <sz val="12"/>
        <color theme="1"/>
        <rFont val="宋体"/>
        <charset val="134"/>
      </rPr>
      <t>组会议单体，并具负载及短路保护功能，增加扩展设备可实现</t>
    </r>
    <r>
      <rPr>
        <sz val="12"/>
        <color theme="1"/>
        <rFont val="Times New Roman"/>
        <charset val="134"/>
      </rPr>
      <t>250</t>
    </r>
    <r>
      <rPr>
        <sz val="12"/>
        <color theme="1"/>
        <rFont val="宋体"/>
        <charset val="134"/>
      </rPr>
      <t>台会议单体同时使用</t>
    </r>
    <r>
      <rPr>
        <sz val="12"/>
        <color theme="1"/>
        <rFont val="Times New Roman"/>
        <charset val="134"/>
      </rPr>
      <t xml:space="preserve">
▲11</t>
    </r>
    <r>
      <rPr>
        <sz val="12"/>
        <color theme="1"/>
        <rFont val="宋体"/>
        <charset val="134"/>
      </rPr>
      <t>、支持</t>
    </r>
    <r>
      <rPr>
        <sz val="12"/>
        <color theme="1"/>
        <rFont val="Times New Roman"/>
        <charset val="134"/>
      </rPr>
      <t>3</t>
    </r>
    <r>
      <rPr>
        <sz val="12"/>
        <color theme="1"/>
        <rFont val="宋体"/>
        <charset val="134"/>
      </rPr>
      <t>组音频信号输出端子，可外接录音或音响设备</t>
    </r>
    <r>
      <rPr>
        <sz val="12"/>
        <color theme="1"/>
        <rFont val="Times New Roman"/>
        <charset val="134"/>
      </rPr>
      <t xml:space="preserve">
12</t>
    </r>
    <r>
      <rPr>
        <sz val="12"/>
        <color theme="1"/>
        <rFont val="宋体"/>
        <charset val="134"/>
      </rPr>
      <t>、频率：</t>
    </r>
    <r>
      <rPr>
        <sz val="12"/>
        <color theme="1"/>
        <rFont val="Times New Roman"/>
        <charset val="134"/>
      </rPr>
      <t>100Hz—18KHz
13</t>
    </r>
    <r>
      <rPr>
        <sz val="12"/>
        <color theme="1"/>
        <rFont val="宋体"/>
        <charset val="134"/>
      </rPr>
      <t>、总谐波失真：</t>
    </r>
    <r>
      <rPr>
        <sz val="12"/>
        <color theme="1"/>
        <rFont val="Times New Roman"/>
        <charset val="134"/>
      </rPr>
      <t>100Hz—18KHz</t>
    </r>
    <r>
      <rPr>
        <sz val="12"/>
        <color theme="1"/>
        <rFont val="宋体"/>
        <charset val="134"/>
      </rPr>
      <t>会议系统声音输出小于</t>
    </r>
    <r>
      <rPr>
        <sz val="12"/>
        <color theme="1"/>
        <rFont val="Times New Roman"/>
        <charset val="134"/>
      </rPr>
      <t>0.1%
14</t>
    </r>
    <r>
      <rPr>
        <sz val="12"/>
        <color theme="1"/>
        <rFont val="宋体"/>
        <charset val="134"/>
      </rPr>
      <t>、功耗：</t>
    </r>
    <r>
      <rPr>
        <sz val="12"/>
        <color theme="1"/>
        <rFont val="Times New Roman"/>
        <charset val="134"/>
      </rPr>
      <t>500W,</t>
    </r>
    <r>
      <rPr>
        <sz val="12"/>
        <color theme="1"/>
        <rFont val="宋体"/>
        <charset val="134"/>
      </rPr>
      <t>采用</t>
    </r>
    <r>
      <rPr>
        <sz val="12"/>
        <color theme="1"/>
        <rFont val="Times New Roman"/>
        <charset val="134"/>
      </rPr>
      <t>AC220V</t>
    </r>
    <r>
      <rPr>
        <sz val="12"/>
        <color theme="1"/>
        <rFont val="宋体"/>
        <charset val="134"/>
      </rPr>
      <t>供电</t>
    </r>
    <r>
      <rPr>
        <sz val="12"/>
        <color theme="1"/>
        <rFont val="Times New Roman"/>
        <charset val="134"/>
      </rPr>
      <t xml:space="preserve">
15</t>
    </r>
    <r>
      <rPr>
        <sz val="12"/>
        <color theme="1"/>
        <rFont val="宋体"/>
        <charset val="134"/>
      </rPr>
      <t>、支持标准</t>
    </r>
    <r>
      <rPr>
        <sz val="12"/>
        <color theme="1"/>
        <rFont val="Times New Roman"/>
        <charset val="134"/>
      </rPr>
      <t>19</t>
    </r>
    <r>
      <rPr>
        <sz val="12"/>
        <color theme="1"/>
        <rFont val="宋体"/>
        <charset val="134"/>
      </rPr>
      <t>英寸机柜安装</t>
    </r>
  </si>
  <si>
    <t>增容主机</t>
  </si>
  <si>
    <r>
      <rPr>
        <sz val="12"/>
        <color theme="1"/>
        <rFont val="Times New Roman"/>
        <charset val="134"/>
      </rPr>
      <t xml:space="preserve">▲ </t>
    </r>
    <r>
      <rPr>
        <sz val="12"/>
        <color theme="1"/>
        <rFont val="宋体"/>
        <charset val="134"/>
      </rPr>
      <t>功率：</t>
    </r>
    <r>
      <rPr>
        <sz val="12"/>
        <color theme="1"/>
        <rFont val="Times New Roman"/>
        <charset val="134"/>
      </rPr>
      <t>450W;
▲ 220V~230V</t>
    </r>
    <r>
      <rPr>
        <sz val="12"/>
        <color theme="1"/>
        <rFont val="宋体"/>
        <charset val="134"/>
      </rPr>
      <t>，</t>
    </r>
    <r>
      <rPr>
        <sz val="12"/>
        <color theme="1"/>
        <rFont val="Times New Roman"/>
        <charset val="134"/>
      </rPr>
      <t>50Hz/60Hz</t>
    </r>
    <r>
      <rPr>
        <sz val="12"/>
        <color theme="1"/>
        <rFont val="宋体"/>
        <charset val="134"/>
      </rPr>
      <t>交流供电</t>
    </r>
    <r>
      <rPr>
        <sz val="12"/>
        <color theme="1"/>
        <rFont val="Times New Roman"/>
        <charset val="134"/>
      </rPr>
      <t xml:space="preserve">;
▲ </t>
    </r>
    <r>
      <rPr>
        <sz val="12"/>
        <color theme="1"/>
        <rFont val="宋体"/>
        <charset val="134"/>
      </rPr>
      <t>六个</t>
    </r>
    <r>
      <rPr>
        <sz val="12"/>
        <color theme="1"/>
        <rFont val="Times New Roman"/>
        <charset val="134"/>
      </rPr>
      <t>8</t>
    </r>
    <r>
      <rPr>
        <sz val="12"/>
        <color theme="1"/>
        <rFont val="宋体"/>
        <charset val="134"/>
      </rPr>
      <t>芯插座用于系统多路连接和</t>
    </r>
    <r>
      <rPr>
        <sz val="12"/>
        <color theme="1"/>
        <rFont val="Times New Roman"/>
        <charset val="134"/>
      </rPr>
      <t>2</t>
    </r>
    <r>
      <rPr>
        <sz val="12"/>
        <color theme="1"/>
        <rFont val="宋体"/>
        <charset val="134"/>
      </rPr>
      <t>个连接其他扩展主机接口</t>
    </r>
    <r>
      <rPr>
        <sz val="12"/>
        <color theme="1"/>
        <rFont val="Times New Roman"/>
        <charset val="134"/>
      </rPr>
      <t xml:space="preserve">;
▲ </t>
    </r>
    <r>
      <rPr>
        <sz val="12"/>
        <color theme="1"/>
        <rFont val="宋体"/>
        <charset val="134"/>
      </rPr>
      <t>可平放置于台面或安装于</t>
    </r>
    <r>
      <rPr>
        <sz val="12"/>
        <color theme="1"/>
        <rFont val="Times New Roman"/>
        <charset val="134"/>
      </rPr>
      <t>19</t>
    </r>
    <r>
      <rPr>
        <sz val="12"/>
        <color theme="1"/>
        <rFont val="宋体"/>
        <charset val="134"/>
      </rPr>
      <t>英寸标准机柜中</t>
    </r>
  </si>
  <si>
    <t>会议电视（触屏）</t>
  </si>
  <si>
    <r>
      <rPr>
        <sz val="11"/>
        <color theme="1"/>
        <rFont val="Times New Roman"/>
        <charset val="134"/>
      </rPr>
      <t>≥65</t>
    </r>
    <r>
      <rPr>
        <sz val="11"/>
        <color theme="1"/>
        <rFont val="宋体"/>
        <charset val="134"/>
      </rPr>
      <t>寸</t>
    </r>
  </si>
  <si>
    <r>
      <rPr>
        <b/>
        <sz val="12"/>
        <color theme="1"/>
        <rFont val="Times New Roman"/>
        <charset val="134"/>
      </rPr>
      <t>6</t>
    </r>
    <r>
      <rPr>
        <b/>
        <sz val="12"/>
        <color theme="1"/>
        <rFont val="宋体"/>
        <charset val="134"/>
      </rPr>
      <t>层西区</t>
    </r>
  </si>
  <si>
    <r>
      <rPr>
        <sz val="12"/>
        <color theme="1"/>
        <rFont val="Times New Roman"/>
        <charset val="134"/>
      </rPr>
      <t>≥65</t>
    </r>
    <r>
      <rPr>
        <sz val="11"/>
        <color theme="1"/>
        <rFont val="宋体"/>
        <charset val="134"/>
      </rPr>
      <t>寸</t>
    </r>
  </si>
  <si>
    <r>
      <rPr>
        <b/>
        <sz val="12"/>
        <color theme="1"/>
        <rFont val="Times New Roman"/>
        <charset val="134"/>
      </rPr>
      <t>7~9</t>
    </r>
    <r>
      <rPr>
        <b/>
        <sz val="12"/>
        <color theme="1"/>
        <rFont val="宋体"/>
        <charset val="134"/>
      </rPr>
      <t>层</t>
    </r>
  </si>
  <si>
    <r>
      <rPr>
        <b/>
        <sz val="12"/>
        <color theme="1"/>
        <rFont val="Times New Roman"/>
        <charset val="134"/>
      </rPr>
      <t>7~9</t>
    </r>
    <r>
      <rPr>
        <b/>
        <sz val="12"/>
        <color theme="1"/>
        <rFont val="宋体"/>
        <charset val="134"/>
      </rPr>
      <t>层</t>
    </r>
    <r>
      <rPr>
        <b/>
        <sz val="12"/>
        <color theme="1"/>
        <rFont val="Times New Roman"/>
        <charset val="134"/>
      </rPr>
      <t xml:space="preserve">
</t>
    </r>
    <r>
      <rPr>
        <b/>
        <sz val="12"/>
        <color theme="1"/>
        <rFont val="宋体"/>
        <charset val="134"/>
      </rPr>
      <t>东区</t>
    </r>
  </si>
  <si>
    <t>示教室1（谈话间）</t>
  </si>
  <si>
    <t>GE-7~9-36</t>
  </si>
  <si>
    <t>示教室2（谈话间）</t>
  </si>
  <si>
    <t>示教室3（谈话间）</t>
  </si>
  <si>
    <r>
      <rPr>
        <b/>
        <sz val="12"/>
        <color theme="1"/>
        <rFont val="Times New Roman"/>
        <charset val="134"/>
      </rPr>
      <t>7~9</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</si>
  <si>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10</t>
    </r>
    <r>
      <rPr>
        <b/>
        <sz val="12"/>
        <color theme="1"/>
        <rFont val="宋体"/>
        <charset val="134"/>
      </rPr>
      <t>层</t>
    </r>
  </si>
  <si>
    <r>
      <rPr>
        <b/>
        <sz val="12"/>
        <color theme="1"/>
        <rFont val="Times New Roman"/>
        <charset val="134"/>
      </rPr>
      <t>10</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</si>
  <si>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11</t>
    </r>
    <r>
      <rPr>
        <b/>
        <sz val="12"/>
        <color theme="1"/>
        <rFont val="宋体"/>
        <charset val="134"/>
      </rPr>
      <t>层</t>
    </r>
  </si>
  <si>
    <r>
      <rPr>
        <sz val="12"/>
        <color theme="1"/>
        <rFont val="宋体"/>
        <charset val="134"/>
      </rPr>
      <t>活动室</t>
    </r>
  </si>
  <si>
    <r>
      <rPr>
        <sz val="12"/>
        <color theme="1"/>
        <rFont val="宋体"/>
        <charset val="134"/>
      </rPr>
      <t>会议电视（触屏）</t>
    </r>
  </si>
  <si>
    <r>
      <rPr>
        <sz val="11"/>
        <color theme="1"/>
        <rFont val="宋体"/>
        <charset val="134"/>
      </rPr>
      <t>台</t>
    </r>
  </si>
  <si>
    <r>
      <rPr>
        <b/>
        <sz val="12"/>
        <color theme="1"/>
        <rFont val="Times New Roman"/>
        <charset val="134"/>
      </rPr>
      <t>11</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</si>
  <si>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12~16</t>
    </r>
    <r>
      <rPr>
        <b/>
        <sz val="12"/>
        <color theme="1"/>
        <rFont val="宋体"/>
        <charset val="134"/>
      </rPr>
      <t>层</t>
    </r>
  </si>
  <si>
    <r>
      <rPr>
        <b/>
        <sz val="12"/>
        <color theme="1"/>
        <rFont val="Times New Roman"/>
        <charset val="134"/>
      </rPr>
      <t>12~16</t>
    </r>
    <r>
      <rPr>
        <b/>
        <sz val="12"/>
        <color theme="1"/>
        <rFont val="宋体"/>
        <charset val="134"/>
      </rPr>
      <t>层</t>
    </r>
    <r>
      <rPr>
        <b/>
        <sz val="12"/>
        <color theme="1"/>
        <rFont val="Times New Roman"/>
        <charset val="134"/>
      </rPr>
      <t xml:space="preserve">
</t>
    </r>
    <r>
      <rPr>
        <b/>
        <sz val="12"/>
        <color theme="1"/>
        <rFont val="宋体"/>
        <charset val="134"/>
      </rPr>
      <t>东区</t>
    </r>
  </si>
  <si>
    <t>示教室4（谈话间）</t>
  </si>
  <si>
    <t>示教室5（谈话间）</t>
  </si>
  <si>
    <r>
      <rPr>
        <b/>
        <sz val="12"/>
        <color theme="1"/>
        <rFont val="Times New Roman"/>
        <charset val="134"/>
      </rPr>
      <t>12~16</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</si>
  <si>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17</t>
    </r>
    <r>
      <rPr>
        <b/>
        <sz val="12"/>
        <color theme="1"/>
        <rFont val="宋体"/>
        <charset val="134"/>
      </rPr>
      <t>层</t>
    </r>
  </si>
  <si>
    <r>
      <rPr>
        <b/>
        <sz val="12"/>
        <color theme="1"/>
        <rFont val="Times New Roman"/>
        <charset val="134"/>
      </rPr>
      <t>17</t>
    </r>
    <r>
      <rPr>
        <b/>
        <sz val="12"/>
        <color theme="1"/>
        <rFont val="宋体"/>
        <charset val="134"/>
      </rPr>
      <t>层</t>
    </r>
    <r>
      <rPr>
        <b/>
        <sz val="12"/>
        <color theme="1"/>
        <rFont val="Times New Roman"/>
        <charset val="134"/>
      </rPr>
      <t xml:space="preserve">
</t>
    </r>
    <r>
      <rPr>
        <b/>
        <sz val="12"/>
        <color theme="1"/>
        <rFont val="宋体"/>
        <charset val="134"/>
      </rPr>
      <t>东区</t>
    </r>
  </si>
  <si>
    <r>
      <rPr>
        <b/>
        <sz val="12"/>
        <color theme="1"/>
        <rFont val="Times New Roman"/>
        <charset val="134"/>
      </rPr>
      <t>17</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</si>
  <si>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18</t>
    </r>
    <r>
      <rPr>
        <b/>
        <sz val="12"/>
        <color theme="1"/>
        <rFont val="宋体"/>
        <charset val="134"/>
      </rPr>
      <t>层</t>
    </r>
  </si>
  <si>
    <r>
      <rPr>
        <b/>
        <sz val="12"/>
        <color theme="1"/>
        <rFont val="Times New Roman"/>
        <charset val="134"/>
      </rPr>
      <t>18</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</si>
  <si>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19</t>
    </r>
    <r>
      <rPr>
        <b/>
        <sz val="12"/>
        <color theme="1"/>
        <rFont val="宋体"/>
        <charset val="134"/>
      </rPr>
      <t>层</t>
    </r>
  </si>
  <si>
    <r>
      <rPr>
        <b/>
        <sz val="12"/>
        <color theme="1"/>
        <rFont val="Times New Roman"/>
        <charset val="134"/>
      </rPr>
      <t>19</t>
    </r>
    <r>
      <rPr>
        <b/>
        <sz val="12"/>
        <color theme="1"/>
        <rFont val="宋体"/>
        <charset val="134"/>
      </rPr>
      <t>层</t>
    </r>
    <r>
      <rPr>
        <b/>
        <sz val="12"/>
        <color theme="1"/>
        <rFont val="Times New Roman"/>
        <charset val="134"/>
      </rPr>
      <t xml:space="preserve">
</t>
    </r>
    <r>
      <rPr>
        <b/>
        <sz val="12"/>
        <color theme="1"/>
        <rFont val="宋体"/>
        <charset val="134"/>
      </rPr>
      <t>西区</t>
    </r>
  </si>
  <si>
    <r>
      <rPr>
        <b/>
        <sz val="12"/>
        <color theme="1"/>
        <rFont val="Times New Roman"/>
        <charset val="134"/>
      </rPr>
      <t>20~23</t>
    </r>
    <r>
      <rPr>
        <b/>
        <sz val="12"/>
        <color theme="1"/>
        <rFont val="宋体"/>
        <charset val="134"/>
      </rPr>
      <t>层</t>
    </r>
  </si>
  <si>
    <t>F-1-05</t>
  </si>
  <si>
    <r>
      <rPr>
        <sz val="12"/>
        <color theme="1"/>
        <rFont val="Times New Roman"/>
        <charset val="134"/>
      </rPr>
      <t xml:space="preserve"> COB LED</t>
    </r>
    <r>
      <rPr>
        <sz val="12"/>
        <color theme="1"/>
        <rFont val="宋体"/>
        <charset val="134"/>
      </rPr>
      <t>显示屏</t>
    </r>
  </si>
  <si>
    <r>
      <rPr>
        <sz val="12"/>
        <color theme="1"/>
        <rFont val="Times New Roman"/>
        <charset val="134"/>
      </rPr>
      <t>1.</t>
    </r>
    <r>
      <rPr>
        <sz val="12"/>
        <color theme="1"/>
        <rFont val="宋体"/>
        <charset val="134"/>
      </rPr>
      <t>像素间距</t>
    </r>
    <r>
      <rPr>
        <sz val="12"/>
        <color theme="1"/>
        <rFont val="Times New Roman"/>
        <charset val="134"/>
      </rPr>
      <t>≤1.25mm</t>
    </r>
    <r>
      <rPr>
        <sz val="12"/>
        <color theme="1"/>
        <rFont val="宋体"/>
        <charset val="134"/>
      </rPr>
      <t>；</t>
    </r>
    <r>
      <rPr>
        <sz val="12"/>
        <color theme="1"/>
        <rFont val="Times New Roman"/>
        <charset val="134"/>
      </rPr>
      <t xml:space="preserve">
2.</t>
    </r>
    <r>
      <rPr>
        <sz val="12"/>
        <color theme="1"/>
        <rFont val="宋体"/>
        <charset val="134"/>
      </rPr>
      <t>采用</t>
    </r>
    <r>
      <rPr>
        <sz val="12"/>
        <color theme="1"/>
        <rFont val="Times New Roman"/>
        <charset val="134"/>
      </rPr>
      <t>Mini</t>
    </r>
    <r>
      <rPr>
        <sz val="12"/>
        <color theme="1"/>
        <rFont val="宋体"/>
        <charset val="134"/>
      </rPr>
      <t>倒装</t>
    </r>
    <r>
      <rPr>
        <sz val="12"/>
        <color theme="1"/>
        <rFont val="Times New Roman"/>
        <charset val="134"/>
      </rPr>
      <t>COB</t>
    </r>
    <r>
      <rPr>
        <sz val="12"/>
        <color theme="1"/>
        <rFont val="宋体"/>
        <charset val="134"/>
      </rPr>
      <t>技术</t>
    </r>
    <r>
      <rPr>
        <sz val="12"/>
        <color theme="1"/>
        <rFont val="Times New Roman"/>
        <charset val="134"/>
      </rPr>
      <t xml:space="preserve">
3.</t>
    </r>
    <r>
      <rPr>
        <sz val="12"/>
        <color theme="1"/>
        <rFont val="宋体"/>
        <charset val="134"/>
      </rPr>
      <t>刷新率</t>
    </r>
    <r>
      <rPr>
        <sz val="12"/>
        <color theme="1"/>
        <rFont val="Times New Roman"/>
        <charset val="134"/>
      </rPr>
      <t>≥3840Hz</t>
    </r>
    <r>
      <rPr>
        <sz val="12"/>
        <color theme="1"/>
        <rFont val="宋体"/>
        <charset val="134"/>
      </rPr>
      <t>；</t>
    </r>
    <r>
      <rPr>
        <sz val="12"/>
        <color theme="1"/>
        <rFont val="Times New Roman"/>
        <charset val="134"/>
      </rPr>
      <t xml:space="preserve">                
4.</t>
    </r>
    <r>
      <rPr>
        <sz val="12"/>
        <color theme="1"/>
        <rFont val="宋体"/>
        <charset val="134"/>
      </rPr>
      <t>箱体尺寸：</t>
    </r>
    <r>
      <rPr>
        <sz val="12"/>
        <color theme="1"/>
        <rFont val="Times New Roman"/>
        <charset val="134"/>
      </rPr>
      <t>600mm*337.5mm  
5.</t>
    </r>
    <r>
      <rPr>
        <sz val="12"/>
        <color theme="1"/>
        <rFont val="宋体"/>
        <charset val="134"/>
      </rPr>
      <t>箱体分辨率：</t>
    </r>
    <r>
      <rPr>
        <sz val="12"/>
        <color theme="1"/>
        <rFont val="Times New Roman"/>
        <charset val="134"/>
      </rPr>
      <t>480*270
6.</t>
    </r>
    <r>
      <rPr>
        <sz val="12"/>
        <color theme="1"/>
        <rFont val="宋体"/>
        <charset val="134"/>
      </rPr>
      <t>压铸铝箱体</t>
    </r>
  </si>
  <si>
    <r>
      <rPr>
        <sz val="12"/>
        <color theme="1"/>
        <rFont val="宋体"/>
        <charset val="134"/>
      </rPr>
      <t>净显示尺寸：</t>
    </r>
    <r>
      <rPr>
        <sz val="12"/>
        <color theme="1"/>
        <rFont val="Times New Roman"/>
        <charset val="134"/>
      </rPr>
      <t>10.8</t>
    </r>
    <r>
      <rPr>
        <sz val="12"/>
        <color theme="1"/>
        <rFont val="宋体"/>
        <charset val="134"/>
      </rPr>
      <t>米</t>
    </r>
    <r>
      <rPr>
        <sz val="12"/>
        <color theme="1"/>
        <rFont val="Times New Roman"/>
        <charset val="134"/>
      </rPr>
      <t>*3.038</t>
    </r>
    <r>
      <rPr>
        <sz val="12"/>
        <color theme="1"/>
        <rFont val="宋体"/>
        <charset val="134"/>
      </rPr>
      <t>米</t>
    </r>
    <r>
      <rPr>
        <sz val="12"/>
        <color theme="1"/>
        <rFont val="Times New Roman"/>
        <charset val="134"/>
      </rPr>
      <t xml:space="preserve">
</t>
    </r>
    <r>
      <rPr>
        <sz val="12"/>
        <color theme="1"/>
        <rFont val="宋体"/>
        <charset val="134"/>
      </rPr>
      <t>分辨率：</t>
    </r>
    <r>
      <rPr>
        <sz val="12"/>
        <color theme="1"/>
        <rFont val="Times New Roman"/>
        <charset val="134"/>
      </rPr>
      <t>6912*1944</t>
    </r>
  </si>
  <si>
    <r>
      <rPr>
        <sz val="12"/>
        <color theme="1"/>
        <rFont val="宋体"/>
        <charset val="134"/>
      </rPr>
      <t>高清</t>
    </r>
    <r>
      <rPr>
        <sz val="12"/>
        <color theme="1"/>
        <rFont val="Times New Roman"/>
        <charset val="134"/>
      </rPr>
      <t>LED</t>
    </r>
    <r>
      <rPr>
        <sz val="12"/>
        <color theme="1"/>
        <rFont val="宋体"/>
        <charset val="134"/>
      </rPr>
      <t>发送器</t>
    </r>
  </si>
  <si>
    <r>
      <rPr>
        <sz val="12"/>
        <color theme="1"/>
        <rFont val="宋体"/>
        <charset val="134"/>
      </rPr>
      <t>高清发送器，具备强大的视频信号接收能力，支持</t>
    </r>
    <r>
      <rPr>
        <sz val="12"/>
        <color theme="1"/>
        <rFont val="Times New Roman"/>
        <charset val="134"/>
      </rPr>
      <t xml:space="preserve"> DVI</t>
    </r>
    <r>
      <rPr>
        <sz val="12"/>
        <color theme="1"/>
        <rFont val="宋体"/>
        <charset val="134"/>
      </rPr>
      <t>、</t>
    </r>
    <r>
      <rPr>
        <sz val="12"/>
        <color theme="1"/>
        <rFont val="Times New Roman"/>
        <charset val="134"/>
      </rPr>
      <t xml:space="preserve">HDMI </t>
    </r>
    <r>
      <rPr>
        <sz val="12"/>
        <color theme="1"/>
        <rFont val="宋体"/>
        <charset val="134"/>
      </rPr>
      <t>高清信号输入，，同时</t>
    </r>
    <r>
      <rPr>
        <sz val="12"/>
        <color theme="1"/>
        <rFont val="Times New Roman"/>
        <charset val="134"/>
      </rPr>
      <t xml:space="preserve"> 4 </t>
    </r>
    <r>
      <rPr>
        <sz val="12"/>
        <color theme="1"/>
        <rFont val="宋体"/>
        <charset val="134"/>
      </rPr>
      <t>个千兆网口输出；</t>
    </r>
  </si>
  <si>
    <r>
      <rPr>
        <sz val="12"/>
        <color theme="1"/>
        <rFont val="Times New Roman"/>
        <charset val="134"/>
      </rPr>
      <t>LED</t>
    </r>
    <r>
      <rPr>
        <sz val="12"/>
        <color theme="1"/>
        <rFont val="宋体"/>
        <charset val="134"/>
      </rPr>
      <t>配电箱</t>
    </r>
    <r>
      <rPr>
        <sz val="12"/>
        <color theme="1"/>
        <rFont val="Times New Roman"/>
        <charset val="134"/>
      </rPr>
      <t>(PLC</t>
    </r>
    <r>
      <rPr>
        <sz val="12"/>
        <color theme="1"/>
        <rFont val="宋体"/>
        <charset val="134"/>
      </rPr>
      <t>智能</t>
    </r>
    <r>
      <rPr>
        <sz val="12"/>
        <color theme="1"/>
        <rFont val="Times New Roman"/>
        <charset val="134"/>
      </rPr>
      <t>)</t>
    </r>
  </si>
  <si>
    <r>
      <rPr>
        <sz val="12"/>
        <color theme="1"/>
        <rFont val="Times New Roman"/>
        <charset val="134"/>
      </rPr>
      <t>1.</t>
    </r>
    <r>
      <rPr>
        <sz val="12"/>
        <color theme="1"/>
        <rFont val="宋体"/>
        <charset val="134"/>
      </rPr>
      <t>三相配电系统，功率</t>
    </r>
    <r>
      <rPr>
        <sz val="12"/>
        <color theme="1"/>
        <rFont val="Times New Roman"/>
        <charset val="134"/>
      </rPr>
      <t>:40 KW 
2.</t>
    </r>
    <r>
      <rPr>
        <sz val="12"/>
        <color theme="1"/>
        <rFont val="宋体"/>
        <charset val="134"/>
      </rPr>
      <t>通讯方式：网口、</t>
    </r>
    <r>
      <rPr>
        <sz val="12"/>
        <color theme="1"/>
        <rFont val="Times New Roman"/>
        <charset val="134"/>
      </rPr>
      <t>485</t>
    </r>
    <r>
      <rPr>
        <sz val="12"/>
        <color theme="1"/>
        <rFont val="宋体"/>
        <charset val="134"/>
      </rPr>
      <t>可选，可第三方控制</t>
    </r>
    <r>
      <rPr>
        <sz val="12"/>
        <color theme="1"/>
        <rFont val="Times New Roman"/>
        <charset val="134"/>
      </rPr>
      <t xml:space="preserve">                                                                                                                                   
3.</t>
    </r>
    <r>
      <rPr>
        <sz val="12"/>
        <color theme="1"/>
        <rFont val="宋体"/>
        <charset val="134"/>
      </rPr>
      <t>输入接线方式：三相五线制供电</t>
    </r>
    <r>
      <rPr>
        <sz val="12"/>
        <color theme="1"/>
        <rFont val="Times New Roman"/>
        <charset val="134"/>
      </rPr>
      <t xml:space="preserve">
4.</t>
    </r>
    <r>
      <rPr>
        <sz val="12"/>
        <color theme="1"/>
        <rFont val="宋体"/>
        <charset val="134"/>
      </rPr>
      <t>输入电压（</t>
    </r>
    <r>
      <rPr>
        <sz val="12"/>
        <color theme="1"/>
        <rFont val="Times New Roman"/>
        <charset val="134"/>
      </rPr>
      <t>V</t>
    </r>
    <r>
      <rPr>
        <sz val="12"/>
        <color theme="1"/>
        <rFont val="宋体"/>
        <charset val="134"/>
      </rPr>
      <t>）：</t>
    </r>
    <r>
      <rPr>
        <sz val="12"/>
        <color theme="1"/>
        <rFont val="Times New Roman"/>
        <charset val="134"/>
      </rPr>
      <t>3</t>
    </r>
    <r>
      <rPr>
        <sz val="12"/>
        <color theme="1"/>
        <rFont val="宋体"/>
        <charset val="134"/>
      </rPr>
      <t>相</t>
    </r>
    <r>
      <rPr>
        <sz val="12"/>
        <color theme="1"/>
        <rFont val="Times New Roman"/>
        <charset val="134"/>
      </rPr>
      <t>380V
5.</t>
    </r>
    <r>
      <rPr>
        <sz val="12"/>
        <color theme="1"/>
        <rFont val="宋体"/>
        <charset val="134"/>
      </rPr>
      <t>输入频率（</t>
    </r>
    <r>
      <rPr>
        <sz val="12"/>
        <color theme="1"/>
        <rFont val="Times New Roman"/>
        <charset val="134"/>
      </rPr>
      <t>HZ</t>
    </r>
    <r>
      <rPr>
        <sz val="12"/>
        <color theme="1"/>
        <rFont val="宋体"/>
        <charset val="134"/>
      </rPr>
      <t>）：</t>
    </r>
    <r>
      <rPr>
        <sz val="12"/>
        <color theme="1"/>
        <rFont val="Times New Roman"/>
        <charset val="134"/>
      </rPr>
      <t>50/60Hz                                                                                                                                 
6.</t>
    </r>
    <r>
      <rPr>
        <sz val="12"/>
        <color theme="1"/>
        <rFont val="宋体"/>
        <charset val="134"/>
      </rPr>
      <t>通过定制软件控制电源系统的开关</t>
    </r>
    <r>
      <rPr>
        <sz val="12"/>
        <color theme="1"/>
        <rFont val="Times New Roman"/>
        <charset val="134"/>
      </rPr>
      <t>,</t>
    </r>
    <r>
      <rPr>
        <sz val="12"/>
        <color theme="1"/>
        <rFont val="宋体"/>
        <charset val="134"/>
      </rPr>
      <t>支持温度、烟雾采集（选配）；</t>
    </r>
    <r>
      <rPr>
        <sz val="12"/>
        <color theme="1"/>
        <rFont val="Times New Roman"/>
        <charset val="134"/>
      </rPr>
      <t xml:space="preserve">                                                                                                     
</t>
    </r>
    <r>
      <rPr>
        <sz val="12"/>
        <color theme="1"/>
        <rFont val="宋体"/>
        <charset val="134"/>
      </rPr>
      <t>通过</t>
    </r>
    <r>
      <rPr>
        <sz val="12"/>
        <color theme="1"/>
        <rFont val="Times New Roman"/>
        <charset val="134"/>
      </rPr>
      <t>PLC</t>
    </r>
    <r>
      <rPr>
        <sz val="12"/>
        <color theme="1"/>
        <rFont val="宋体"/>
        <charset val="134"/>
      </rPr>
      <t>可设定任意时间开启和关闭</t>
    </r>
    <r>
      <rPr>
        <sz val="12"/>
        <color theme="1"/>
        <rFont val="Times New Roman"/>
        <charset val="134"/>
      </rPr>
      <t>LED</t>
    </r>
    <r>
      <rPr>
        <sz val="12"/>
        <color theme="1"/>
        <rFont val="宋体"/>
        <charset val="134"/>
      </rPr>
      <t>显示屏电源；</t>
    </r>
    <r>
      <rPr>
        <sz val="12"/>
        <color theme="1"/>
        <rFont val="Times New Roman"/>
        <charset val="134"/>
      </rPr>
      <t xml:space="preserve"> </t>
    </r>
  </si>
  <si>
    <t>定制钢结构</t>
  </si>
  <si>
    <r>
      <rPr>
        <sz val="12"/>
        <color theme="1"/>
        <rFont val="宋体"/>
        <charset val="134"/>
      </rPr>
      <t>显示屏钢结构</t>
    </r>
    <r>
      <rPr>
        <sz val="12"/>
        <color theme="1"/>
        <rFont val="Times New Roman"/>
        <charset val="134"/>
      </rPr>
      <t xml:space="preserve">
</t>
    </r>
    <r>
      <rPr>
        <sz val="12"/>
        <color theme="1"/>
        <rFont val="宋体"/>
        <charset val="134"/>
      </rPr>
      <t>默认计算方式</t>
    </r>
    <r>
      <rPr>
        <sz val="12"/>
        <color theme="1"/>
        <rFont val="Times New Roman"/>
        <charset val="134"/>
      </rPr>
      <t xml:space="preserve"> = </t>
    </r>
    <r>
      <rPr>
        <sz val="12"/>
        <color theme="1"/>
        <rFont val="宋体"/>
        <charset val="134"/>
      </rPr>
      <t>屏幕面积</t>
    </r>
    <r>
      <rPr>
        <sz val="12"/>
        <color theme="1"/>
        <rFont val="Times New Roman"/>
        <charset val="134"/>
      </rPr>
      <t xml:space="preserve"> + </t>
    </r>
    <r>
      <rPr>
        <sz val="12"/>
        <color theme="1"/>
        <rFont val="宋体"/>
        <charset val="134"/>
      </rPr>
      <t>底座面积（默认底座高度</t>
    </r>
    <r>
      <rPr>
        <sz val="12"/>
        <color theme="1"/>
        <rFont val="Times New Roman"/>
        <charset val="134"/>
      </rPr>
      <t>80</t>
    </r>
    <r>
      <rPr>
        <sz val="12"/>
        <color theme="1"/>
        <rFont val="宋体"/>
        <charset val="134"/>
      </rPr>
      <t>公分，不含装饰包边）</t>
    </r>
  </si>
  <si>
    <t>辅助电视</t>
  </si>
  <si>
    <r>
      <rPr>
        <sz val="12"/>
        <color theme="1"/>
        <rFont val="宋体"/>
        <charset val="134"/>
      </rPr>
      <t>超高清</t>
    </r>
    <r>
      <rPr>
        <sz val="12"/>
        <color theme="1"/>
        <rFont val="Times New Roman"/>
        <charset val="134"/>
      </rPr>
      <t>4K</t>
    </r>
    <r>
      <rPr>
        <sz val="12"/>
        <color theme="1"/>
        <rFont val="宋体"/>
        <charset val="134"/>
      </rPr>
      <t>无界全面屏无线传屏投影商用显示</t>
    </r>
  </si>
  <si>
    <t>辅助电视支架</t>
  </si>
  <si>
    <r>
      <rPr>
        <sz val="12"/>
        <color theme="1"/>
        <rFont val="Times New Roman"/>
        <charset val="134"/>
      </rPr>
      <t>8x4.5</t>
    </r>
    <r>
      <rPr>
        <sz val="12"/>
        <color theme="1"/>
        <rFont val="宋体"/>
        <charset val="134"/>
      </rPr>
      <t>寸两分频线性音柱</t>
    </r>
  </si>
  <si>
    <r>
      <rPr>
        <sz val="12"/>
        <color theme="1"/>
        <rFont val="Times New Roman"/>
        <charset val="134"/>
      </rPr>
      <t xml:space="preserve">1. </t>
    </r>
    <r>
      <rPr>
        <sz val="12"/>
        <color theme="1"/>
        <rFont val="宋体"/>
        <charset val="134"/>
      </rPr>
      <t>额定功率</t>
    </r>
    <r>
      <rPr>
        <sz val="12"/>
        <color theme="1"/>
        <rFont val="Times New Roman"/>
        <charset val="134"/>
      </rPr>
      <t>:400W</t>
    </r>
    <r>
      <rPr>
        <sz val="12"/>
        <color theme="1"/>
        <rFont val="宋体"/>
        <charset val="134"/>
      </rPr>
      <t>；长期功率：</t>
    </r>
    <r>
      <rPr>
        <sz val="12"/>
        <color theme="1"/>
        <rFont val="Times New Roman"/>
        <charset val="134"/>
      </rPr>
      <t>800W</t>
    </r>
    <r>
      <rPr>
        <sz val="12"/>
        <color theme="1"/>
        <rFont val="宋体"/>
        <charset val="134"/>
      </rPr>
      <t>；峰值功率：</t>
    </r>
    <r>
      <rPr>
        <sz val="12"/>
        <color theme="1"/>
        <rFont val="Times New Roman"/>
        <charset val="134"/>
      </rPr>
      <t>1600W</t>
    </r>
    <r>
      <rPr>
        <sz val="12"/>
        <color theme="1"/>
        <rFont val="宋体"/>
        <charset val="134"/>
      </rPr>
      <t>；</t>
    </r>
    <r>
      <rPr>
        <sz val="12"/>
        <color theme="1"/>
        <rFont val="Times New Roman"/>
        <charset val="134"/>
      </rPr>
      <t xml:space="preserve">
2. </t>
    </r>
    <r>
      <rPr>
        <sz val="12"/>
        <color theme="1"/>
        <rFont val="宋体"/>
        <charset val="134"/>
      </rPr>
      <t>标称阻抗</t>
    </r>
    <r>
      <rPr>
        <sz val="12"/>
        <color theme="1"/>
        <rFont val="Times New Roman"/>
        <charset val="134"/>
      </rPr>
      <t>:6Ω±20%</t>
    </r>
    <r>
      <rPr>
        <sz val="12"/>
        <color theme="1"/>
        <rFont val="宋体"/>
        <charset val="134"/>
      </rPr>
      <t>；</t>
    </r>
    <r>
      <rPr>
        <sz val="12"/>
        <color theme="1"/>
        <rFont val="Times New Roman"/>
        <charset val="134"/>
      </rPr>
      <t xml:space="preserve">
3. </t>
    </r>
    <r>
      <rPr>
        <sz val="12"/>
        <color theme="1"/>
        <rFont val="宋体"/>
        <charset val="134"/>
      </rPr>
      <t>灵敏度</t>
    </r>
    <r>
      <rPr>
        <sz val="12"/>
        <color theme="1"/>
        <rFont val="Times New Roman"/>
        <charset val="134"/>
      </rPr>
      <t>:101dB±2dB/1W/1m</t>
    </r>
    <r>
      <rPr>
        <sz val="12"/>
        <color theme="1"/>
        <rFont val="宋体"/>
        <charset val="134"/>
      </rPr>
      <t>；</t>
    </r>
    <r>
      <rPr>
        <sz val="12"/>
        <color theme="1"/>
        <rFont val="Times New Roman"/>
        <charset val="134"/>
      </rPr>
      <t xml:space="preserve">
4. </t>
    </r>
    <r>
      <rPr>
        <sz val="12"/>
        <color theme="1"/>
        <rFont val="宋体"/>
        <charset val="134"/>
      </rPr>
      <t>最大声压级</t>
    </r>
    <r>
      <rPr>
        <sz val="12"/>
        <color theme="1"/>
        <rFont val="Times New Roman"/>
        <charset val="134"/>
      </rPr>
      <t>:126dB±2dB</t>
    </r>
    <r>
      <rPr>
        <sz val="12"/>
        <color theme="1"/>
        <rFont val="宋体"/>
        <charset val="134"/>
      </rPr>
      <t>持续，</t>
    </r>
    <r>
      <rPr>
        <sz val="12"/>
        <color theme="1"/>
        <rFont val="Times New Roman"/>
        <charset val="134"/>
      </rPr>
      <t>136dB±2dB</t>
    </r>
    <r>
      <rPr>
        <sz val="12"/>
        <color theme="1"/>
        <rFont val="宋体"/>
        <charset val="134"/>
      </rPr>
      <t>峰值；</t>
    </r>
    <r>
      <rPr>
        <sz val="12"/>
        <color theme="1"/>
        <rFont val="Times New Roman"/>
        <charset val="134"/>
      </rPr>
      <t xml:space="preserve">
5. </t>
    </r>
    <r>
      <rPr>
        <sz val="12"/>
        <color theme="1"/>
        <rFont val="宋体"/>
        <charset val="134"/>
      </rPr>
      <t>频率响应（</t>
    </r>
    <r>
      <rPr>
        <sz val="12"/>
        <color theme="1"/>
        <rFont val="Times New Roman"/>
        <charset val="134"/>
      </rPr>
      <t>-10dB</t>
    </r>
    <r>
      <rPr>
        <sz val="12"/>
        <color theme="1"/>
        <rFont val="宋体"/>
        <charset val="134"/>
      </rPr>
      <t>）</t>
    </r>
    <r>
      <rPr>
        <sz val="12"/>
        <color theme="1"/>
        <rFont val="Times New Roman"/>
        <charset val="134"/>
      </rPr>
      <t>:112-18000Hz</t>
    </r>
    <r>
      <rPr>
        <sz val="12"/>
        <color theme="1"/>
        <rFont val="宋体"/>
        <charset val="134"/>
      </rPr>
      <t>；</t>
    </r>
    <r>
      <rPr>
        <sz val="12"/>
        <color theme="1"/>
        <rFont val="Times New Roman"/>
        <charset val="134"/>
      </rPr>
      <t xml:space="preserve">
6. </t>
    </r>
    <r>
      <rPr>
        <sz val="12"/>
        <color theme="1"/>
        <rFont val="宋体"/>
        <charset val="134"/>
      </rPr>
      <t>低音单元</t>
    </r>
    <r>
      <rPr>
        <sz val="12"/>
        <color theme="1"/>
        <rFont val="Times New Roman"/>
        <charset val="134"/>
      </rPr>
      <t>:8x4.5"</t>
    </r>
    <r>
      <rPr>
        <sz val="12"/>
        <color theme="1"/>
        <rFont val="宋体"/>
        <charset val="134"/>
      </rPr>
      <t>；</t>
    </r>
    <r>
      <rPr>
        <sz val="12"/>
        <color theme="1"/>
        <rFont val="Times New Roman"/>
        <charset val="134"/>
      </rPr>
      <t xml:space="preserve">
7. </t>
    </r>
    <r>
      <rPr>
        <sz val="12"/>
        <color theme="1"/>
        <rFont val="宋体"/>
        <charset val="134"/>
      </rPr>
      <t>高音</t>
    </r>
    <r>
      <rPr>
        <sz val="12"/>
        <color theme="1"/>
        <rFont val="Times New Roman"/>
        <charset val="134"/>
      </rPr>
      <t>:2 x1.7"</t>
    </r>
    <r>
      <rPr>
        <sz val="12"/>
        <color theme="1"/>
        <rFont val="宋体"/>
        <charset val="134"/>
      </rPr>
      <t>；</t>
    </r>
    <r>
      <rPr>
        <sz val="12"/>
        <color theme="1"/>
        <rFont val="Times New Roman"/>
        <charset val="134"/>
      </rPr>
      <t xml:space="preserve">
8. </t>
    </r>
    <r>
      <rPr>
        <sz val="12"/>
        <color theme="1"/>
        <rFont val="宋体"/>
        <charset val="134"/>
      </rPr>
      <t>覆盖角</t>
    </r>
    <r>
      <rPr>
        <sz val="12"/>
        <color theme="1"/>
        <rFont val="Times New Roman"/>
        <charset val="134"/>
      </rPr>
      <t>:100°x20°</t>
    </r>
    <r>
      <rPr>
        <sz val="12"/>
        <color theme="1"/>
        <rFont val="宋体"/>
        <charset val="134"/>
      </rPr>
      <t>（</t>
    </r>
    <r>
      <rPr>
        <sz val="12"/>
        <color theme="1"/>
        <rFont val="Times New Roman"/>
        <charset val="134"/>
      </rPr>
      <t>±5°</t>
    </r>
    <r>
      <rPr>
        <sz val="12"/>
        <color theme="1"/>
        <rFont val="宋体"/>
        <charset val="134"/>
      </rPr>
      <t>）垂直指向性</t>
    </r>
    <r>
      <rPr>
        <sz val="12"/>
        <color theme="1"/>
        <rFont val="Times New Roman"/>
        <charset val="134"/>
      </rPr>
      <t>±10°</t>
    </r>
    <r>
      <rPr>
        <sz val="12"/>
        <color theme="1"/>
        <rFont val="宋体"/>
        <charset val="134"/>
      </rPr>
      <t>可调；</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箱体尺寸（宽</t>
    </r>
    <r>
      <rPr>
        <sz val="12"/>
        <color theme="1"/>
        <rFont val="Times New Roman"/>
        <charset val="134"/>
      </rPr>
      <t>x</t>
    </r>
    <r>
      <rPr>
        <sz val="12"/>
        <color theme="1"/>
        <rFont val="宋体"/>
        <charset val="134"/>
      </rPr>
      <t>高</t>
    </r>
    <r>
      <rPr>
        <sz val="12"/>
        <color theme="1"/>
        <rFont val="Times New Roman"/>
        <charset val="134"/>
      </rPr>
      <t>x</t>
    </r>
    <r>
      <rPr>
        <sz val="12"/>
        <color theme="1"/>
        <rFont val="宋体"/>
        <charset val="134"/>
      </rPr>
      <t>深）</t>
    </r>
    <r>
      <rPr>
        <sz val="12"/>
        <color theme="1"/>
        <rFont val="Times New Roman"/>
        <charset val="134"/>
      </rPr>
      <t>:278x820x278mm</t>
    </r>
    <r>
      <rPr>
        <sz val="12"/>
        <color theme="1"/>
        <rFont val="宋体"/>
        <charset val="134"/>
      </rPr>
      <t>；</t>
    </r>
    <r>
      <rPr>
        <sz val="12"/>
        <color theme="1"/>
        <rFont val="Times New Roman"/>
        <charset val="134"/>
      </rPr>
      <t xml:space="preserve">
</t>
    </r>
  </si>
  <si>
    <r>
      <rPr>
        <sz val="12"/>
        <color theme="1"/>
        <rFont val="Times New Roman"/>
        <charset val="134"/>
      </rPr>
      <t>12</t>
    </r>
    <r>
      <rPr>
        <sz val="12"/>
        <color theme="1"/>
        <rFont val="宋体"/>
        <charset val="134"/>
      </rPr>
      <t>寸两分频全频音箱</t>
    </r>
  </si>
  <si>
    <r>
      <rPr>
        <sz val="12"/>
        <color theme="1"/>
        <rFont val="Times New Roman"/>
        <charset val="134"/>
      </rPr>
      <t xml:space="preserve">1. </t>
    </r>
    <r>
      <rPr>
        <sz val="12"/>
        <color theme="1"/>
        <rFont val="宋体"/>
        <charset val="134"/>
      </rPr>
      <t>频率范围</t>
    </r>
    <r>
      <rPr>
        <sz val="12"/>
        <color theme="1"/>
        <rFont val="Times New Roman"/>
        <charset val="134"/>
      </rPr>
      <t>:65-20kHz</t>
    </r>
    <r>
      <rPr>
        <sz val="12"/>
        <color theme="1"/>
        <rFont val="宋体"/>
        <charset val="134"/>
      </rPr>
      <t>（</t>
    </r>
    <r>
      <rPr>
        <sz val="12"/>
        <color theme="1"/>
        <rFont val="Times New Roman"/>
        <charset val="134"/>
      </rPr>
      <t>-10dB</t>
    </r>
    <r>
      <rPr>
        <sz val="12"/>
        <color theme="1"/>
        <rFont val="宋体"/>
        <charset val="134"/>
      </rPr>
      <t>）；</t>
    </r>
    <r>
      <rPr>
        <sz val="12"/>
        <color theme="1"/>
        <rFont val="Times New Roman"/>
        <charset val="134"/>
      </rPr>
      <t xml:space="preserve">
2. </t>
    </r>
    <r>
      <rPr>
        <sz val="12"/>
        <color theme="1"/>
        <rFont val="宋体"/>
        <charset val="134"/>
      </rPr>
      <t>轴向灵敏度</t>
    </r>
    <r>
      <rPr>
        <sz val="12"/>
        <color theme="1"/>
        <rFont val="Times New Roman"/>
        <charset val="134"/>
      </rPr>
      <t>:96dB±2dB/1W/1m</t>
    </r>
    <r>
      <rPr>
        <sz val="12"/>
        <color theme="1"/>
        <rFont val="宋体"/>
        <charset val="134"/>
      </rPr>
      <t>；</t>
    </r>
    <r>
      <rPr>
        <sz val="12"/>
        <color theme="1"/>
        <rFont val="Times New Roman"/>
        <charset val="134"/>
      </rPr>
      <t xml:space="preserve">
3. </t>
    </r>
    <r>
      <rPr>
        <sz val="12"/>
        <color theme="1"/>
        <rFont val="宋体"/>
        <charset val="134"/>
      </rPr>
      <t>阻抗</t>
    </r>
    <r>
      <rPr>
        <sz val="12"/>
        <color theme="1"/>
        <rFont val="Times New Roman"/>
        <charset val="134"/>
      </rPr>
      <t>:8ohms</t>
    </r>
    <r>
      <rPr>
        <sz val="12"/>
        <color theme="1"/>
        <rFont val="宋体"/>
        <charset val="134"/>
      </rPr>
      <t>；</t>
    </r>
    <r>
      <rPr>
        <sz val="12"/>
        <color theme="1"/>
        <rFont val="Times New Roman"/>
        <charset val="134"/>
      </rPr>
      <t xml:space="preserve">
4. </t>
    </r>
    <r>
      <rPr>
        <sz val="12"/>
        <color theme="1"/>
        <rFont val="宋体"/>
        <charset val="134"/>
      </rPr>
      <t>最大声压级</t>
    </r>
    <r>
      <rPr>
        <sz val="12"/>
        <color theme="1"/>
        <rFont val="Times New Roman"/>
        <charset val="134"/>
      </rPr>
      <t>:</t>
    </r>
    <r>
      <rPr>
        <sz val="12"/>
        <color theme="1"/>
        <rFont val="宋体"/>
        <charset val="134"/>
      </rPr>
      <t>连续：</t>
    </r>
    <r>
      <rPr>
        <sz val="12"/>
        <color theme="1"/>
        <rFont val="Times New Roman"/>
        <charset val="134"/>
      </rPr>
      <t>121dB±2dB</t>
    </r>
    <r>
      <rPr>
        <sz val="12"/>
        <color theme="1"/>
        <rFont val="宋体"/>
        <charset val="134"/>
      </rPr>
      <t>；峰值：</t>
    </r>
    <r>
      <rPr>
        <sz val="12"/>
        <color theme="1"/>
        <rFont val="Times New Roman"/>
        <charset val="134"/>
      </rPr>
      <t>127dB±2dB</t>
    </r>
    <r>
      <rPr>
        <sz val="12"/>
        <color theme="1"/>
        <rFont val="宋体"/>
        <charset val="134"/>
      </rPr>
      <t>；</t>
    </r>
    <r>
      <rPr>
        <sz val="12"/>
        <color theme="1"/>
        <rFont val="Times New Roman"/>
        <charset val="134"/>
      </rPr>
      <t xml:space="preserve">
5. </t>
    </r>
    <r>
      <rPr>
        <sz val="12"/>
        <color theme="1"/>
        <rFont val="宋体"/>
        <charset val="134"/>
      </rPr>
      <t>功率</t>
    </r>
    <r>
      <rPr>
        <sz val="12"/>
        <color theme="1"/>
        <rFont val="Times New Roman"/>
        <charset val="134"/>
      </rPr>
      <t xml:space="preserve">: </t>
    </r>
    <r>
      <rPr>
        <sz val="12"/>
        <color theme="1"/>
        <rFont val="宋体"/>
        <charset val="134"/>
      </rPr>
      <t>额定</t>
    </r>
    <r>
      <rPr>
        <sz val="12"/>
        <color theme="1"/>
        <rFont val="Times New Roman"/>
        <charset val="134"/>
      </rPr>
      <t>350W</t>
    </r>
    <r>
      <rPr>
        <sz val="12"/>
        <color theme="1"/>
        <rFont val="宋体"/>
        <charset val="134"/>
      </rPr>
      <t>，峰值</t>
    </r>
    <r>
      <rPr>
        <sz val="12"/>
        <color theme="1"/>
        <rFont val="Times New Roman"/>
        <charset val="134"/>
      </rPr>
      <t>1400W</t>
    </r>
    <r>
      <rPr>
        <sz val="12"/>
        <color theme="1"/>
        <rFont val="宋体"/>
        <charset val="134"/>
      </rPr>
      <t>；</t>
    </r>
    <r>
      <rPr>
        <sz val="12"/>
        <color theme="1"/>
        <rFont val="Times New Roman"/>
        <charset val="134"/>
      </rPr>
      <t xml:space="preserve">
6. </t>
    </r>
    <r>
      <rPr>
        <sz val="12"/>
        <color theme="1"/>
        <rFont val="宋体"/>
        <charset val="134"/>
      </rPr>
      <t>覆盖角度</t>
    </r>
    <r>
      <rPr>
        <sz val="12"/>
        <color theme="1"/>
        <rFont val="Times New Roman"/>
        <charset val="134"/>
      </rPr>
      <t>:H100°×V70°</t>
    </r>
    <r>
      <rPr>
        <sz val="12"/>
        <color theme="1"/>
        <rFont val="宋体"/>
        <charset val="134"/>
      </rPr>
      <t>；</t>
    </r>
    <r>
      <rPr>
        <sz val="12"/>
        <color theme="1"/>
        <rFont val="Times New Roman"/>
        <charset val="134"/>
      </rPr>
      <t xml:space="preserve">
7. </t>
    </r>
    <r>
      <rPr>
        <sz val="12"/>
        <color theme="1"/>
        <rFont val="宋体"/>
        <charset val="134"/>
      </rPr>
      <t>低频单元：</t>
    </r>
    <r>
      <rPr>
        <sz val="12"/>
        <color theme="1"/>
        <rFont val="Times New Roman"/>
        <charset val="134"/>
      </rPr>
      <t>12"</t>
    </r>
    <r>
      <rPr>
        <sz val="12"/>
        <color theme="1"/>
        <rFont val="宋体"/>
        <charset val="134"/>
      </rPr>
      <t>单元</t>
    </r>
    <r>
      <rPr>
        <sz val="12"/>
        <color theme="1"/>
        <rFont val="Times New Roman"/>
        <charset val="134"/>
      </rPr>
      <t>×1,3"</t>
    </r>
    <r>
      <rPr>
        <sz val="12"/>
        <color theme="1"/>
        <rFont val="宋体"/>
        <charset val="134"/>
      </rPr>
      <t>音圈；</t>
    </r>
    <r>
      <rPr>
        <sz val="12"/>
        <color theme="1"/>
        <rFont val="Times New Roman"/>
        <charset val="134"/>
      </rPr>
      <t xml:space="preserve">
8. </t>
    </r>
    <r>
      <rPr>
        <sz val="12"/>
        <color theme="1"/>
        <rFont val="宋体"/>
        <charset val="134"/>
      </rPr>
      <t>高频单元：</t>
    </r>
    <r>
      <rPr>
        <sz val="12"/>
        <color theme="1"/>
        <rFont val="Times New Roman"/>
        <charset val="134"/>
      </rPr>
      <t>1"</t>
    </r>
    <r>
      <rPr>
        <sz val="12"/>
        <color theme="1"/>
        <rFont val="宋体"/>
        <charset val="134"/>
      </rPr>
      <t>喉口</t>
    </r>
    <r>
      <rPr>
        <sz val="12"/>
        <color theme="1"/>
        <rFont val="Times New Roman"/>
        <charset val="134"/>
      </rPr>
      <t>,1.7"</t>
    </r>
    <r>
      <rPr>
        <sz val="12"/>
        <color theme="1"/>
        <rFont val="宋体"/>
        <charset val="134"/>
      </rPr>
      <t>音圈；</t>
    </r>
    <r>
      <rPr>
        <sz val="12"/>
        <color theme="1"/>
        <rFont val="Times New Roman"/>
        <charset val="134"/>
      </rPr>
      <t xml:space="preserve">
9. </t>
    </r>
    <r>
      <rPr>
        <sz val="12"/>
        <color theme="1"/>
        <rFont val="宋体"/>
        <charset val="134"/>
      </rPr>
      <t>输入连接器：</t>
    </r>
    <r>
      <rPr>
        <sz val="12"/>
        <color theme="1"/>
        <rFont val="Times New Roman"/>
        <charset val="134"/>
      </rPr>
      <t>2×NL4</t>
    </r>
    <r>
      <rPr>
        <sz val="12"/>
        <color theme="1"/>
        <rFont val="宋体"/>
        <charset val="134"/>
      </rPr>
      <t>音箱插座；</t>
    </r>
    <r>
      <rPr>
        <sz val="12"/>
        <color theme="1"/>
        <rFont val="Times New Roman"/>
        <charset val="134"/>
      </rPr>
      <t xml:space="preserve">
10. </t>
    </r>
    <r>
      <rPr>
        <sz val="12"/>
        <color theme="1"/>
        <rFont val="宋体"/>
        <charset val="134"/>
      </rPr>
      <t>尺寸</t>
    </r>
    <r>
      <rPr>
        <sz val="12"/>
        <color theme="1"/>
        <rFont val="Times New Roman"/>
        <charset val="134"/>
      </rPr>
      <t>(</t>
    </r>
    <r>
      <rPr>
        <sz val="12"/>
        <color theme="1"/>
        <rFont val="宋体"/>
        <charset val="134"/>
      </rPr>
      <t>高</t>
    </r>
    <r>
      <rPr>
        <sz val="12"/>
        <color theme="1"/>
        <rFont val="Times New Roman"/>
        <charset val="134"/>
      </rPr>
      <t>x</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t>
    </r>
    <r>
      <rPr>
        <sz val="12"/>
        <color theme="1"/>
        <rFont val="宋体"/>
        <charset val="134"/>
      </rPr>
      <t>：</t>
    </r>
    <r>
      <rPr>
        <sz val="12"/>
        <color theme="1"/>
        <rFont val="Times New Roman"/>
        <charset val="134"/>
      </rPr>
      <t>580mmx346mmx315mm;</t>
    </r>
  </si>
  <si>
    <r>
      <rPr>
        <sz val="12"/>
        <color theme="1"/>
        <rFont val="宋体"/>
        <charset val="134"/>
      </rPr>
      <t>硬件规格</t>
    </r>
    <r>
      <rPr>
        <sz val="12"/>
        <color theme="1"/>
        <rFont val="Times New Roman"/>
        <charset val="134"/>
      </rPr>
      <t xml:space="preserve">
</t>
    </r>
    <r>
      <rPr>
        <sz val="12"/>
        <color theme="1"/>
        <rFont val="宋体"/>
        <charset val="134"/>
      </rPr>
      <t>端口</t>
    </r>
    <r>
      <rPr>
        <sz val="12"/>
        <color theme="1"/>
        <rFont val="Times New Roman"/>
        <charset val="134"/>
      </rPr>
      <t xml:space="preserve">
</t>
    </r>
    <r>
      <rPr>
        <sz val="12"/>
        <color theme="1"/>
        <rFont val="宋体"/>
        <charset val="134"/>
      </rPr>
      <t>交换容量</t>
    </r>
    <r>
      <rPr>
        <sz val="12"/>
        <color theme="1"/>
        <rFont val="Times New Roman"/>
        <charset val="134"/>
      </rPr>
      <t xml:space="preserve">
</t>
    </r>
    <r>
      <rPr>
        <sz val="12"/>
        <color theme="1"/>
        <rFont val="宋体"/>
        <charset val="134"/>
      </rPr>
      <t>整机包转发率</t>
    </r>
    <r>
      <rPr>
        <sz val="12"/>
        <color theme="1"/>
        <rFont val="Times New Roman"/>
        <charset val="134"/>
      </rPr>
      <t xml:space="preserve">
</t>
    </r>
    <r>
      <rPr>
        <sz val="12"/>
        <color theme="1"/>
        <rFont val="宋体"/>
        <charset val="134"/>
      </rPr>
      <t>端口防雷</t>
    </r>
    <r>
      <rPr>
        <sz val="12"/>
        <color theme="1"/>
        <rFont val="Times New Roman"/>
        <charset val="134"/>
      </rPr>
      <t xml:space="preserve">
</t>
    </r>
    <r>
      <rPr>
        <sz val="12"/>
        <color theme="1"/>
        <rFont val="宋体"/>
        <charset val="134"/>
      </rPr>
      <t>整机功耗</t>
    </r>
    <r>
      <rPr>
        <sz val="12"/>
        <color theme="1"/>
        <rFont val="Times New Roman"/>
        <charset val="134"/>
      </rPr>
      <t xml:space="preserve">
</t>
    </r>
    <r>
      <rPr>
        <sz val="12"/>
        <color theme="1"/>
        <rFont val="宋体"/>
        <charset val="134"/>
      </rPr>
      <t>电源</t>
    </r>
    <r>
      <rPr>
        <sz val="12"/>
        <color theme="1"/>
        <rFont val="Times New Roman"/>
        <charset val="134"/>
      </rPr>
      <t xml:space="preserve">
</t>
    </r>
    <r>
      <rPr>
        <sz val="12"/>
        <color theme="1"/>
        <rFont val="宋体"/>
        <charset val="134"/>
      </rPr>
      <t>外形尺寸</t>
    </r>
    <r>
      <rPr>
        <sz val="12"/>
        <color theme="1"/>
        <rFont val="Times New Roman"/>
        <charset val="134"/>
      </rPr>
      <t>(</t>
    </r>
    <r>
      <rPr>
        <sz val="12"/>
        <color theme="1"/>
        <rFont val="宋体"/>
        <charset val="134"/>
      </rPr>
      <t>宽</t>
    </r>
    <r>
      <rPr>
        <sz val="12"/>
        <color theme="1"/>
        <rFont val="Times New Roman"/>
        <charset val="134"/>
      </rPr>
      <t>x</t>
    </r>
    <r>
      <rPr>
        <sz val="12"/>
        <color theme="1"/>
        <rFont val="宋体"/>
        <charset val="134"/>
      </rPr>
      <t>深</t>
    </r>
    <r>
      <rPr>
        <sz val="12"/>
        <color theme="1"/>
        <rFont val="Times New Roman"/>
        <charset val="134"/>
      </rPr>
      <t>x</t>
    </r>
    <r>
      <rPr>
        <sz val="12"/>
        <color theme="1"/>
        <rFont val="宋体"/>
        <charset val="134"/>
      </rPr>
      <t>高</t>
    </r>
    <r>
      <rPr>
        <sz val="12"/>
        <color theme="1"/>
        <rFont val="Times New Roman"/>
        <charset val="134"/>
      </rPr>
      <t>)
MTBF
24</t>
    </r>
    <r>
      <rPr>
        <sz val="12"/>
        <color theme="1"/>
        <rFont val="宋体"/>
        <charset val="134"/>
      </rPr>
      <t>个千兆电口</t>
    </r>
    <r>
      <rPr>
        <sz val="12"/>
        <color theme="1"/>
        <rFont val="Times New Roman"/>
        <charset val="134"/>
      </rPr>
      <t xml:space="preserve">
48Gbps
36Mpps
</t>
    </r>
    <r>
      <rPr>
        <sz val="12"/>
        <color theme="1"/>
        <rFont val="宋体"/>
        <charset val="134"/>
      </rPr>
      <t>共模</t>
    </r>
    <r>
      <rPr>
        <sz val="12"/>
        <color theme="1"/>
        <rFont val="Times New Roman"/>
        <charset val="134"/>
      </rPr>
      <t xml:space="preserve">6KV
&lt;14W
</t>
    </r>
    <r>
      <rPr>
        <sz val="12"/>
        <color theme="1"/>
        <rFont val="宋体"/>
        <charset val="134"/>
      </rPr>
      <t>内置电源</t>
    </r>
    <r>
      <rPr>
        <sz val="12"/>
        <color theme="1"/>
        <rFont val="Times New Roman"/>
        <charset val="134"/>
      </rPr>
      <t xml:space="preserve">
440x165x44mm
&gt;200K
</t>
    </r>
    <r>
      <rPr>
        <sz val="12"/>
        <color theme="1"/>
        <rFont val="宋体"/>
        <charset val="134"/>
      </rPr>
      <t>工作环境</t>
    </r>
    <r>
      <rPr>
        <sz val="12"/>
        <color theme="1"/>
        <rFont val="Times New Roman"/>
        <charset val="134"/>
      </rPr>
      <t xml:space="preserve">
</t>
    </r>
    <r>
      <rPr>
        <sz val="12"/>
        <color theme="1"/>
        <rFont val="宋体"/>
        <charset val="134"/>
      </rPr>
      <t>工作温度</t>
    </r>
    <r>
      <rPr>
        <sz val="12"/>
        <color theme="1"/>
        <rFont val="Times New Roman"/>
        <charset val="134"/>
      </rPr>
      <t xml:space="preserve">
</t>
    </r>
    <r>
      <rPr>
        <sz val="12"/>
        <color theme="1"/>
        <rFont val="宋体"/>
        <charset val="134"/>
      </rPr>
      <t>存储温度</t>
    </r>
    <r>
      <rPr>
        <sz val="12"/>
        <color theme="1"/>
        <rFont val="Times New Roman"/>
        <charset val="134"/>
      </rPr>
      <t xml:space="preserve">
</t>
    </r>
    <r>
      <rPr>
        <sz val="12"/>
        <color theme="1"/>
        <rFont val="宋体"/>
        <charset val="134"/>
      </rPr>
      <t>工作湿度</t>
    </r>
    <r>
      <rPr>
        <sz val="12"/>
        <color theme="1"/>
        <rFont val="Times New Roman"/>
        <charset val="134"/>
      </rPr>
      <t xml:space="preserve">
</t>
    </r>
    <r>
      <rPr>
        <sz val="12"/>
        <color theme="1"/>
        <rFont val="宋体"/>
        <charset val="134"/>
      </rPr>
      <t>存储湿度</t>
    </r>
    <r>
      <rPr>
        <sz val="12"/>
        <color theme="1"/>
        <rFont val="Times New Roman"/>
        <charset val="134"/>
      </rPr>
      <t xml:space="preserve">
0to50°C
-40~70°C
10%</t>
    </r>
    <r>
      <rPr>
        <sz val="12"/>
        <color theme="1"/>
        <rFont val="宋体"/>
        <charset val="134"/>
      </rPr>
      <t>到</t>
    </r>
    <r>
      <rPr>
        <sz val="12"/>
        <color theme="1"/>
        <rFont val="Times New Roman"/>
        <charset val="134"/>
      </rPr>
      <t>90% RH
5%</t>
    </r>
    <r>
      <rPr>
        <sz val="12"/>
        <color theme="1"/>
        <rFont val="宋体"/>
        <charset val="134"/>
      </rPr>
      <t>到</t>
    </r>
    <r>
      <rPr>
        <sz val="12"/>
        <color theme="1"/>
        <rFont val="Times New Roman"/>
        <charset val="134"/>
      </rPr>
      <t xml:space="preserve"> 95% RH
</t>
    </r>
    <r>
      <rPr>
        <sz val="12"/>
        <color theme="1"/>
        <rFont val="宋体"/>
        <charset val="134"/>
      </rPr>
      <t>软件功能</t>
    </r>
    <r>
      <rPr>
        <sz val="12"/>
        <color theme="1"/>
        <rFont val="Times New Roman"/>
        <charset val="134"/>
      </rPr>
      <t xml:space="preserve">
MAC</t>
    </r>
    <r>
      <rPr>
        <sz val="12"/>
        <color theme="1"/>
        <rFont val="宋体"/>
        <charset val="134"/>
      </rPr>
      <t>容量</t>
    </r>
    <r>
      <rPr>
        <sz val="12"/>
        <color theme="1"/>
        <rFont val="Times New Roman"/>
        <charset val="134"/>
      </rPr>
      <t xml:space="preserve">
</t>
    </r>
    <r>
      <rPr>
        <sz val="12"/>
        <color theme="1"/>
        <rFont val="宋体"/>
        <charset val="134"/>
      </rPr>
      <t>静态</t>
    </r>
    <r>
      <rPr>
        <sz val="12"/>
        <color theme="1"/>
        <rFont val="Times New Roman"/>
        <charset val="134"/>
      </rPr>
      <t>MAC</t>
    </r>
    <r>
      <rPr>
        <sz val="12"/>
        <color theme="1"/>
        <rFont val="宋体"/>
        <charset val="134"/>
      </rPr>
      <t>地址</t>
    </r>
    <r>
      <rPr>
        <sz val="12"/>
        <color theme="1"/>
        <rFont val="Times New Roman"/>
        <charset val="134"/>
      </rPr>
      <t xml:space="preserve">
VLAN
</t>
    </r>
    <r>
      <rPr>
        <sz val="12"/>
        <color theme="1"/>
        <rFont val="宋体"/>
        <charset val="134"/>
      </rPr>
      <t>端口管理</t>
    </r>
    <r>
      <rPr>
        <sz val="12"/>
        <color theme="1"/>
        <rFont val="Times New Roman"/>
        <charset val="134"/>
      </rPr>
      <t xml:space="preserve">
</t>
    </r>
    <r>
      <rPr>
        <sz val="12"/>
        <color theme="1"/>
        <rFont val="宋体"/>
        <charset val="134"/>
      </rPr>
      <t>安全特性</t>
    </r>
    <r>
      <rPr>
        <sz val="12"/>
        <color theme="1"/>
        <rFont val="Times New Roman"/>
        <charset val="134"/>
      </rPr>
      <t xml:space="preserve">
L2</t>
    </r>
    <r>
      <rPr>
        <sz val="12"/>
        <color theme="1"/>
        <rFont val="宋体"/>
        <charset val="134"/>
      </rPr>
      <t>特性</t>
    </r>
    <r>
      <rPr>
        <sz val="12"/>
        <color theme="1"/>
        <rFont val="Times New Roman"/>
        <charset val="134"/>
      </rPr>
      <t xml:space="preserve">
</t>
    </r>
    <r>
      <rPr>
        <sz val="12"/>
        <color theme="1"/>
        <rFont val="宋体"/>
        <charset val="134"/>
      </rPr>
      <t>管理特性</t>
    </r>
    <r>
      <rPr>
        <sz val="12"/>
        <color theme="1"/>
        <rFont val="Times New Roman"/>
        <charset val="134"/>
      </rPr>
      <t xml:space="preserve">
8K
16
</t>
    </r>
    <r>
      <rPr>
        <sz val="12"/>
        <color theme="1"/>
        <rFont val="宋体"/>
        <charset val="134"/>
      </rPr>
      <t>支持</t>
    </r>
    <r>
      <rPr>
        <sz val="12"/>
        <color theme="1"/>
        <rFont val="Times New Roman"/>
        <charset val="134"/>
      </rPr>
      <t xml:space="preserve">802.1QVLAN
</t>
    </r>
    <r>
      <rPr>
        <sz val="12"/>
        <color theme="1"/>
        <rFont val="宋体"/>
        <charset val="134"/>
      </rPr>
      <t>支持端口状态显示、端口流量统计、端口双工</t>
    </r>
    <r>
      <rPr>
        <sz val="12"/>
        <color theme="1"/>
        <rFont val="Times New Roman"/>
        <charset val="134"/>
      </rPr>
      <t>/</t>
    </r>
    <r>
      <rPr>
        <sz val="12"/>
        <color theme="1"/>
        <rFont val="宋体"/>
        <charset val="134"/>
      </rPr>
      <t>协商速率配置、流控配置</t>
    </r>
    <r>
      <rPr>
        <sz val="12"/>
        <color theme="1"/>
        <rFont val="Times New Roman"/>
        <charset val="134"/>
      </rPr>
      <t xml:space="preserve">
</t>
    </r>
    <r>
      <rPr>
        <sz val="12"/>
        <color theme="1"/>
        <rFont val="宋体"/>
        <charset val="134"/>
      </rPr>
      <t>支持广播风暴抑制、端口限速、端口隔离、</t>
    </r>
    <r>
      <rPr>
        <sz val="12"/>
        <color theme="1"/>
        <rFont val="Times New Roman"/>
        <charset val="134"/>
      </rPr>
      <t xml:space="preserve">DHCP
Snooping
</t>
    </r>
    <r>
      <rPr>
        <sz val="12"/>
        <color theme="1"/>
        <rFont val="宋体"/>
        <charset val="134"/>
      </rPr>
      <t>支持端口镜像、环路保护、线缆检测</t>
    </r>
    <r>
      <rPr>
        <sz val="12"/>
        <color theme="1"/>
        <rFont val="Times New Roman"/>
        <charset val="134"/>
      </rPr>
      <t xml:space="preserve">
</t>
    </r>
    <r>
      <rPr>
        <sz val="12"/>
        <color theme="1"/>
        <rFont val="宋体"/>
        <charset val="134"/>
      </rPr>
      <t>支持通过</t>
    </r>
    <r>
      <rPr>
        <sz val="12"/>
        <color theme="1"/>
        <rFont val="Times New Roman"/>
        <charset val="134"/>
      </rPr>
      <t>WEB</t>
    </r>
    <r>
      <rPr>
        <sz val="12"/>
        <color theme="1"/>
        <rFont val="宋体"/>
        <charset val="134"/>
      </rPr>
      <t>管理界面、</t>
    </r>
    <r>
      <rPr>
        <sz val="12"/>
        <color theme="1"/>
        <rFont val="Times New Roman"/>
        <charset val="134"/>
      </rPr>
      <t>MACC</t>
    </r>
    <r>
      <rPr>
        <sz val="12"/>
        <color theme="1"/>
        <rFont val="宋体"/>
        <charset val="134"/>
      </rPr>
      <t>云平台、手机</t>
    </r>
    <r>
      <rPr>
        <sz val="12"/>
        <color theme="1"/>
        <rFont val="Times New Roman"/>
        <charset val="134"/>
      </rPr>
      <t>APP</t>
    </r>
    <r>
      <rPr>
        <sz val="12"/>
        <color theme="1"/>
        <rFont val="宋体"/>
        <charset val="134"/>
      </rPr>
      <t>进行管理配置</t>
    </r>
  </si>
  <si>
    <t>培训用房1</t>
  </si>
  <si>
    <t>智能会议平板</t>
  </si>
  <si>
    <r>
      <rPr>
        <sz val="12"/>
        <color theme="1"/>
        <rFont val="宋体"/>
        <charset val="134"/>
      </rPr>
      <t>★屏幕尺寸：</t>
    </r>
    <r>
      <rPr>
        <sz val="12"/>
        <color theme="1"/>
        <rFont val="Times New Roman"/>
        <charset val="134"/>
      </rPr>
      <t>≥135</t>
    </r>
    <r>
      <rPr>
        <sz val="12"/>
        <color theme="1"/>
        <rFont val="宋体"/>
        <charset val="134"/>
      </rPr>
      <t>寸</t>
    </r>
    <r>
      <rPr>
        <sz val="12"/>
        <color theme="1"/>
        <rFont val="Times New Roman"/>
        <charset val="134"/>
      </rPr>
      <t>LED</t>
    </r>
    <r>
      <rPr>
        <sz val="12"/>
        <color theme="1"/>
        <rFont val="宋体"/>
        <charset val="134"/>
      </rPr>
      <t>一体机</t>
    </r>
    <r>
      <rPr>
        <sz val="12"/>
        <color theme="1"/>
        <rFont val="Times New Roman"/>
        <charset val="134"/>
      </rPr>
      <t xml:space="preserve">
16:9</t>
    </r>
    <r>
      <rPr>
        <sz val="12"/>
        <color theme="1"/>
        <rFont val="宋体"/>
        <charset val="134"/>
      </rPr>
      <t>显示比例，显示分辨率</t>
    </r>
    <r>
      <rPr>
        <sz val="12"/>
        <color theme="1"/>
        <rFont val="Times New Roman"/>
        <charset val="134"/>
      </rPr>
      <t>1920*1080</t>
    </r>
    <r>
      <rPr>
        <sz val="12"/>
        <color theme="1"/>
        <rFont val="宋体"/>
        <charset val="134"/>
      </rPr>
      <t>；</t>
    </r>
    <r>
      <rPr>
        <sz val="12"/>
        <color theme="1"/>
        <rFont val="Times New Roman"/>
        <charset val="134"/>
      </rPr>
      <t xml:space="preserve">
SMD1010</t>
    </r>
    <r>
      <rPr>
        <sz val="12"/>
        <color theme="1"/>
        <rFont val="宋体"/>
        <charset val="134"/>
      </rPr>
      <t>封装，</t>
    </r>
    <r>
      <rPr>
        <sz val="12"/>
        <color theme="1"/>
        <rFont val="Times New Roman"/>
        <charset val="134"/>
      </rPr>
      <t xml:space="preserve"> 1.5625</t>
    </r>
    <r>
      <rPr>
        <sz val="12"/>
        <color theme="1"/>
        <rFont val="宋体"/>
        <charset val="134"/>
      </rPr>
      <t>点间距</t>
    </r>
    <r>
      <rPr>
        <sz val="12"/>
        <color theme="1"/>
        <rFont val="Times New Roman"/>
        <charset val="134"/>
      </rPr>
      <t xml:space="preserve">
</t>
    </r>
    <r>
      <rPr>
        <sz val="12"/>
        <color theme="1"/>
        <rFont val="宋体"/>
        <charset val="134"/>
      </rPr>
      <t>物理尺寸：</t>
    </r>
    <r>
      <rPr>
        <sz val="12"/>
        <color theme="1"/>
        <rFont val="Times New Roman"/>
        <charset val="134"/>
      </rPr>
      <t xml:space="preserve">3012x1744.5
</t>
    </r>
    <r>
      <rPr>
        <sz val="12"/>
        <color theme="1"/>
        <rFont val="宋体"/>
        <charset val="134"/>
      </rPr>
      <t>系统配置：标配安卓</t>
    </r>
    <r>
      <rPr>
        <sz val="12"/>
        <color theme="1"/>
        <rFont val="Times New Roman"/>
        <charset val="134"/>
      </rPr>
      <t xml:space="preserve"> 7.1</t>
    </r>
    <r>
      <rPr>
        <sz val="12"/>
        <color theme="1"/>
        <rFont val="宋体"/>
        <charset val="134"/>
      </rPr>
      <t>系统</t>
    </r>
    <r>
      <rPr>
        <sz val="12"/>
        <color theme="1"/>
        <rFont val="Times New Roman"/>
        <charset val="134"/>
      </rPr>
      <t xml:space="preserve"> </t>
    </r>
    <r>
      <rPr>
        <sz val="12"/>
        <color theme="1"/>
        <rFont val="宋体"/>
        <charset val="134"/>
      </rPr>
      <t>，</t>
    </r>
    <r>
      <rPr>
        <sz val="12"/>
        <color theme="1"/>
        <rFont val="Times New Roman"/>
        <charset val="134"/>
      </rPr>
      <t>4G RAM+16G ROM</t>
    </r>
    <r>
      <rPr>
        <sz val="12"/>
        <color theme="1"/>
        <rFont val="宋体"/>
        <charset val="134"/>
      </rPr>
      <t>，专属</t>
    </r>
    <r>
      <rPr>
        <sz val="12"/>
        <color theme="1"/>
        <rFont val="Times New Roman"/>
        <charset val="134"/>
      </rPr>
      <t xml:space="preserve">UI
</t>
    </r>
    <r>
      <rPr>
        <sz val="12"/>
        <color theme="1"/>
        <rFont val="宋体"/>
        <charset val="134"/>
      </rPr>
      <t>接口：</t>
    </r>
    <r>
      <rPr>
        <sz val="12"/>
        <color theme="1"/>
        <rFont val="Times New Roman"/>
        <charset val="134"/>
      </rPr>
      <t>HDMI IN×4</t>
    </r>
    <r>
      <rPr>
        <sz val="12"/>
        <color theme="1"/>
        <rFont val="宋体"/>
        <charset val="134"/>
      </rPr>
      <t>；</t>
    </r>
    <r>
      <rPr>
        <sz val="12"/>
        <color theme="1"/>
        <rFont val="Times New Roman"/>
        <charset val="134"/>
      </rPr>
      <t>RJ45×1</t>
    </r>
    <r>
      <rPr>
        <sz val="12"/>
        <color theme="1"/>
        <rFont val="宋体"/>
        <charset val="134"/>
      </rPr>
      <t>；</t>
    </r>
    <r>
      <rPr>
        <sz val="12"/>
        <color theme="1"/>
        <rFont val="Times New Roman"/>
        <charset val="134"/>
      </rPr>
      <t>RS232×1</t>
    </r>
    <r>
      <rPr>
        <sz val="12"/>
        <color theme="1"/>
        <rFont val="宋体"/>
        <charset val="134"/>
      </rPr>
      <t>；</t>
    </r>
    <r>
      <rPr>
        <sz val="12"/>
        <color theme="1"/>
        <rFont val="Times New Roman"/>
        <charset val="134"/>
      </rPr>
      <t xml:space="preserve">USB×2
</t>
    </r>
    <r>
      <rPr>
        <sz val="12"/>
        <color theme="1"/>
        <rFont val="宋体"/>
        <charset val="134"/>
      </rPr>
      <t>支持无线投屏，</t>
    </r>
    <r>
      <rPr>
        <sz val="12"/>
        <color theme="1"/>
        <rFont val="Times New Roman"/>
        <charset val="134"/>
      </rPr>
      <t>U</t>
    </r>
    <r>
      <rPr>
        <sz val="12"/>
        <color theme="1"/>
        <rFont val="宋体"/>
        <charset val="134"/>
      </rPr>
      <t>盘播放、云快传、文件管理、企业管理等</t>
    </r>
    <r>
      <rPr>
        <sz val="12"/>
        <color theme="1"/>
        <rFont val="Times New Roman"/>
        <charset val="134"/>
      </rPr>
      <t xml:space="preserve">
</t>
    </r>
    <r>
      <rPr>
        <sz val="12"/>
        <color theme="1"/>
        <rFont val="宋体"/>
        <charset val="134"/>
      </rPr>
      <t>安装方式：壁挂、移动支架（选配）</t>
    </r>
    <r>
      <rPr>
        <sz val="12"/>
        <color theme="1"/>
        <rFont val="Times New Roman"/>
        <charset val="134"/>
      </rPr>
      <t xml:space="preserve">
</t>
    </r>
    <r>
      <rPr>
        <sz val="12"/>
        <color theme="1"/>
        <rFont val="宋体"/>
        <charset val="134"/>
      </rPr>
      <t>标配：装饰条边框（银</t>
    </r>
    <r>
      <rPr>
        <sz val="12"/>
        <color theme="1"/>
        <rFont val="Times New Roman"/>
        <charset val="134"/>
      </rPr>
      <t>/</t>
    </r>
    <r>
      <rPr>
        <sz val="12"/>
        <color theme="1"/>
        <rFont val="宋体"/>
        <charset val="134"/>
      </rPr>
      <t>蓝</t>
    </r>
    <r>
      <rPr>
        <sz val="12"/>
        <color theme="1"/>
        <rFont val="Times New Roman"/>
        <charset val="134"/>
      </rPr>
      <t>/</t>
    </r>
    <r>
      <rPr>
        <sz val="12"/>
        <color theme="1"/>
        <rFont val="宋体"/>
        <charset val="134"/>
      </rPr>
      <t>灰可选）、遥控器、壁挂件、电源线、音响</t>
    </r>
  </si>
  <si>
    <t>培训用房2</t>
  </si>
  <si>
    <t>培训用房3</t>
  </si>
  <si>
    <t>培训用房4</t>
  </si>
  <si>
    <t>培训用房5</t>
  </si>
  <si>
    <t>培训用房6</t>
  </si>
  <si>
    <t>培训用房7</t>
  </si>
  <si>
    <t>培训用房8</t>
  </si>
  <si>
    <r>
      <rPr>
        <sz val="12"/>
        <color theme="1"/>
        <rFont val="Times New Roman"/>
        <charset val="134"/>
      </rPr>
      <t>1.</t>
    </r>
    <r>
      <rPr>
        <sz val="12"/>
        <color theme="1"/>
        <rFont val="宋体"/>
        <charset val="134"/>
      </rPr>
      <t>三相配电系统，功率</t>
    </r>
    <r>
      <rPr>
        <sz val="12"/>
        <color theme="1"/>
        <rFont val="Times New Roman"/>
        <charset val="134"/>
      </rPr>
      <t>:20 KW 
2.</t>
    </r>
    <r>
      <rPr>
        <sz val="12"/>
        <color theme="1"/>
        <rFont val="宋体"/>
        <charset val="134"/>
      </rPr>
      <t>通讯方式：网口、</t>
    </r>
    <r>
      <rPr>
        <sz val="12"/>
        <color theme="1"/>
        <rFont val="Times New Roman"/>
        <charset val="134"/>
      </rPr>
      <t>485</t>
    </r>
    <r>
      <rPr>
        <sz val="12"/>
        <color theme="1"/>
        <rFont val="宋体"/>
        <charset val="134"/>
      </rPr>
      <t>可选，可第三方控制</t>
    </r>
    <r>
      <rPr>
        <sz val="12"/>
        <color theme="1"/>
        <rFont val="Times New Roman"/>
        <charset val="134"/>
      </rPr>
      <t xml:space="preserve">                                                                                                                                   
3.</t>
    </r>
    <r>
      <rPr>
        <sz val="12"/>
        <color theme="1"/>
        <rFont val="宋体"/>
        <charset val="134"/>
      </rPr>
      <t>输入接线方式：三相五线制供电</t>
    </r>
    <r>
      <rPr>
        <sz val="12"/>
        <color theme="1"/>
        <rFont val="Times New Roman"/>
        <charset val="134"/>
      </rPr>
      <t xml:space="preserve">
4.</t>
    </r>
    <r>
      <rPr>
        <sz val="12"/>
        <color theme="1"/>
        <rFont val="宋体"/>
        <charset val="134"/>
      </rPr>
      <t>输入电压（</t>
    </r>
    <r>
      <rPr>
        <sz val="12"/>
        <color theme="1"/>
        <rFont val="Times New Roman"/>
        <charset val="134"/>
      </rPr>
      <t>V</t>
    </r>
    <r>
      <rPr>
        <sz val="12"/>
        <color theme="1"/>
        <rFont val="宋体"/>
        <charset val="134"/>
      </rPr>
      <t>）：</t>
    </r>
    <r>
      <rPr>
        <sz val="12"/>
        <color theme="1"/>
        <rFont val="Times New Roman"/>
        <charset val="134"/>
      </rPr>
      <t>3</t>
    </r>
    <r>
      <rPr>
        <sz val="12"/>
        <color theme="1"/>
        <rFont val="宋体"/>
        <charset val="134"/>
      </rPr>
      <t>相</t>
    </r>
    <r>
      <rPr>
        <sz val="12"/>
        <color theme="1"/>
        <rFont val="Times New Roman"/>
        <charset val="134"/>
      </rPr>
      <t>380V
5.</t>
    </r>
    <r>
      <rPr>
        <sz val="12"/>
        <color theme="1"/>
        <rFont val="宋体"/>
        <charset val="134"/>
      </rPr>
      <t>输入频率（</t>
    </r>
    <r>
      <rPr>
        <sz val="12"/>
        <color theme="1"/>
        <rFont val="Times New Roman"/>
        <charset val="134"/>
      </rPr>
      <t>HZ</t>
    </r>
    <r>
      <rPr>
        <sz val="12"/>
        <color theme="1"/>
        <rFont val="宋体"/>
        <charset val="134"/>
      </rPr>
      <t>）：</t>
    </r>
    <r>
      <rPr>
        <sz val="12"/>
        <color theme="1"/>
        <rFont val="Times New Roman"/>
        <charset val="134"/>
      </rPr>
      <t>50/60Hz                                                                                                                                 
6.</t>
    </r>
    <r>
      <rPr>
        <sz val="12"/>
        <color theme="1"/>
        <rFont val="宋体"/>
        <charset val="134"/>
      </rPr>
      <t>通过定制软件控制电源系统的开关</t>
    </r>
    <r>
      <rPr>
        <sz val="12"/>
        <color theme="1"/>
        <rFont val="Times New Roman"/>
        <charset val="134"/>
      </rPr>
      <t>,</t>
    </r>
    <r>
      <rPr>
        <sz val="12"/>
        <color theme="1"/>
        <rFont val="宋体"/>
        <charset val="134"/>
      </rPr>
      <t>支持温度、烟雾采集（选配）；</t>
    </r>
    <r>
      <rPr>
        <sz val="12"/>
        <color theme="1"/>
        <rFont val="Times New Roman"/>
        <charset val="134"/>
      </rPr>
      <t xml:space="preserve">                                                                                                     
</t>
    </r>
    <r>
      <rPr>
        <sz val="12"/>
        <color theme="1"/>
        <rFont val="宋体"/>
        <charset val="134"/>
      </rPr>
      <t>通过</t>
    </r>
    <r>
      <rPr>
        <sz val="12"/>
        <color theme="1"/>
        <rFont val="Times New Roman"/>
        <charset val="134"/>
      </rPr>
      <t>PLC</t>
    </r>
    <r>
      <rPr>
        <sz val="12"/>
        <color theme="1"/>
        <rFont val="宋体"/>
        <charset val="134"/>
      </rPr>
      <t>可设定任意时间开启和关闭</t>
    </r>
    <r>
      <rPr>
        <sz val="12"/>
        <color theme="1"/>
        <rFont val="Times New Roman"/>
        <charset val="134"/>
      </rPr>
      <t>LED</t>
    </r>
    <r>
      <rPr>
        <sz val="12"/>
        <color theme="1"/>
        <rFont val="宋体"/>
        <charset val="134"/>
      </rPr>
      <t>显示屏电源；</t>
    </r>
    <r>
      <rPr>
        <sz val="12"/>
        <color theme="1"/>
        <rFont val="Times New Roman"/>
        <charset val="134"/>
      </rPr>
      <t xml:space="preserve"> </t>
    </r>
  </si>
  <si>
    <t>安装费</t>
  </si>
  <si>
    <r>
      <rPr>
        <sz val="12"/>
        <color theme="1"/>
        <rFont val="Times New Roman"/>
        <charset val="134"/>
      </rPr>
      <t>LED</t>
    </r>
    <r>
      <rPr>
        <sz val="12"/>
        <color theme="1"/>
        <rFont val="宋体"/>
        <charset val="134"/>
      </rPr>
      <t>安装调试费用</t>
    </r>
    <r>
      <rPr>
        <sz val="12"/>
        <color theme="1"/>
        <rFont val="Times New Roman"/>
        <charset val="134"/>
      </rPr>
      <t xml:space="preserve">
</t>
    </r>
    <r>
      <rPr>
        <sz val="12"/>
        <color theme="1"/>
        <rFont val="宋体"/>
        <charset val="134"/>
      </rPr>
      <t>安装费</t>
    </r>
    <r>
      <rPr>
        <sz val="12"/>
        <color theme="1"/>
        <rFont val="Times New Roman"/>
        <charset val="134"/>
      </rPr>
      <t xml:space="preserve"> = LED</t>
    </r>
    <r>
      <rPr>
        <sz val="12"/>
        <color theme="1"/>
        <rFont val="宋体"/>
        <charset val="134"/>
      </rPr>
      <t>大屏实际面积</t>
    </r>
    <r>
      <rPr>
        <sz val="12"/>
        <color theme="1"/>
        <rFont val="Times New Roman"/>
        <charset val="134"/>
      </rPr>
      <t>*</t>
    </r>
    <r>
      <rPr>
        <sz val="12"/>
        <color theme="1"/>
        <rFont val="宋体"/>
        <charset val="134"/>
      </rPr>
      <t>市场单价</t>
    </r>
  </si>
  <si>
    <t xml:space="preserve"> COB LED显示屏</t>
  </si>
  <si>
    <t>1.像素间距≤1.25mm；
2.采用Mini倒装COB技术
3.刷新率≥3840Hz；                
4.箱体尺寸：600mm*337.5mm  
5.箱体分辨率：480*270
6.压铸铝箱体</t>
  </si>
  <si>
    <t>高清LED发送器</t>
  </si>
  <si>
    <t>高清发送器，具备强大的视频信号接收能力，支持 DVI、HDMI 高清信号输入；同时 4 个千兆网口输出；</t>
  </si>
  <si>
    <t>LED配电箱(PLC智能)</t>
  </si>
  <si>
    <t xml:space="preserve">1.三相配电系统，功率:60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</si>
  <si>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显示屏钢结构
默认计算方式 = 屏幕面积 + 底座面积（默认底座高度80公分，不含装饰包边）</t>
  </si>
  <si>
    <t>返看电视</t>
  </si>
  <si>
    <t>超高清4K无界全面屏无线传屏投影商用显示</t>
  </si>
  <si>
    <t>返看电视支架</t>
  </si>
  <si>
    <t>舞台返显返看电视落地挂架</t>
  </si>
  <si>
    <t xml:space="preserve">1.三相配电系统，功率:10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</si>
  <si>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会标条屏</t>
  </si>
  <si>
    <t>屏体尺寸≥宽22.08m ，高0.64m；
1.点间距≤ 2.5mm，像素点≥160000点/m²；
2.水平视角≥170°，垂直视角≥170°； 
3.模组电源接口采用接插头，免工具维护，具有防呆设计，预防接错电源线短路而导致烧毁模组；采用集成 HUB 接收卡控制，支持通讯状态监测，热拔插； 
4.相对对比度≥7000:1，暗室对比度≥10000:1，像素失控率≤1/1000000；平均无故障运行时间（MTBF）通过 GB/T 5080.7-1986设备可靠性试验≥150000 小时； 
5.色温：1000K-10000K连续可调，可设冷色、暖色、标准等多档白场调节；色域≥110%NTSC； 
6.可对单点或整屏的亮度、色度进行校正；支持鬼影消除、拖尾现象、低灰偏色补偿、去除坏点、毛毛虫消除、余晖消除、亮度缓慢变亮功能； 
7.低亮高灰，亮度100%时，灰度等级不低于16bit，亮度20%时，灰度等级不低于15bit； 
8.产品功耗：峰值功耗：≤500W/m² ，平均功耗：≤150W/m²，带电黑屏的睡眠功率： ≤50W/m；</t>
  </si>
  <si>
    <t>同步异步发送盒</t>
  </si>
  <si>
    <t>1.最大带载130万点；
2.最宽4096，最高4096像素；
3.支持同步异步控制；</t>
  </si>
  <si>
    <t xml:space="preserve">1.三相配电系统，功率:20 KW 
2.通讯方式：网口、485可选，可第三方控制                                                                                                                                   
3.输入接线方式：三相五线制供电
4.输入电压（V）：3相380V
5.输入频率（HZ）：50/60Hz                                                                                                                                 
6.通过定制软件控制电源系统的开关,支持温度、烟雾采集（选配）；                                                                                                     
通过PLC可设定任意时间开启和关闭LED显示屏电源； </t>
  </si>
  <si>
    <t>显示屏支撑钢结构，屏底距离地面800mm；</t>
  </si>
  <si>
    <t>音频系统</t>
  </si>
  <si>
    <t>数字调音台</t>
  </si>
  <si>
    <t>四核PreSonus FLEX DSP，提供强大的处理能力
蓝牙4.1，连接移动音频设备播放音乐
7寸触摸屏，76个输入通道，43条混音母线，33个电动触感推杆
物理接口：32路话筒输入，3组立体声输入，1路Talkback对讲话筒输入；1组主输出，1路单声道或中置输出，16个MIX输出，1个AES/EBU数字输出
526个同步处理器，提供效果器和每个输入输出通道的Fat Channel处理
8个效果器引擎及效果器专用总线，加载仿真混响和延时器
24个DCA；User用户层；灵活的信号路由
1个管理员，10个用户可设置不同控制权限；
34x34通道SD卡录音；64x64路USB录音接口；64x64路AVB网络接口
DAW控制：MCU和HUI协议控制Studio One、Logic、ProTools音频工作站；赠送数字音频工作站和控制软件
可用平板电脑无线控制调音台。</t>
  </si>
  <si>
    <t>接口箱</t>
  </si>
  <si>
    <t>◆用于PreSonus StudioLive III系列调音台的网络数字接口箱
◆32个数字控制话筒/线路输入接口
◆输入接口具有增益补偿功能，连接2张调音台时可独立控制增益；
◆16个XLR线路输出接口
◆2个AES/EBU数字输出接口
◆2个AVB网络接口，方便设备级联
◆通过StudioLive Series III 调音台或UC Surface软件轻松配置
◆坚固的全金属外壳
◆有全局静音按键</t>
  </si>
  <si>
    <t>四通道无线话筒接收机</t>
  </si>
  <si>
    <t>具有以太网接口，提供开放式控制协议代码，能与第3方设备交换信息，实现控制与被控制；
具备频率分集功能；
1U机架式结构，4通道接收；
专业的24-bit/48kHz数字音频；
每个通道拥有独立的增益控制、LED电平表和XLR输出；
高达64MHz的调谐范围；
数字式预开关分集；
高密度模式提供了更多兼容通道的能力；
射频级联端口可将天线信号分配给下一台接收器；
优化扫描技术实现自动查找、排序分配最清晰可用的频率，并通过红外功能与发射机同步；
腰包频率分集功能可确保关键任务应用场合音频信号不间断的传输；
可启用AES 256位加密，确保信号安全传输；
音频合并功能可将两个或更多音频通道分别路由至多个接收机输出端组合；
使用每个通道的增益调节实现所需的混合音频；
DANTE™ 数字音频传输网络功能可通过以太网实现音频联网；
以太网联网可简化多个接收机间的频率协调和部署；
接收机和WWB6软件均提供干扰检测和警报功能；
增益调整范围：–18到+42dB，每通道独立调整；
最大输出电平：LINE +18dBV，MIC –12dBV；
尺寸：44 mm x 482 mm x 274 mm；
重量：3.45 Kg；
电源：100-240VAC,50-60Hz,0.32A</t>
  </si>
  <si>
    <t>手持话筒无线发射器</t>
  </si>
  <si>
    <t>有配套的联网充电底座，能从第三方软件平台读取电池寿命，充电进度等信息
发射机放入充电底座能自动关电，发射机取出充电器能自动开机
频率响应：30Hz-20kHz（发射器），50Hz-15kHz（SM58话筒头）；
AES256位可加密技术用于有安全传输需要的应用场合；
舒尔专利的增益修正技术优化了所有输入源的系统动态范围，不再需要调整发射机增益；
动态范围：大于120dB；
最大声压级：145dB；
射频功率：1 mW, 10 mW, 20 mW；
5段电池电量显示；
锂离子充电电池组提供12个小时以上的电池使用周期，以小时和分钟进行精确计量，具有零记忆效应；
标准AA碱性电池提供额外的供电选项；
背光式LCD屏，便于导航菜单和控制；
100米的工作范围；
坚固耐用的金属结构；
具有锁定功能；
增益调整范围：0到+21dB；
尺寸（长×直径）：256 mm × 51 mm；
重量：340g不含电池；</t>
  </si>
  <si>
    <t>无线腰包发射器</t>
  </si>
  <si>
    <t>腰包式发射机；
20Hz-20kHz的频响范围，具有平坦的频率响应特性；
AES256位可加密技术用于有安全传输需要的应用场合；
舒尔专利的增益修正技术优化了所有输入源的系统动态范围，不再需要调整发射机增益；
射频功率：1 mW, 10 mW, 20 mW；
舒尔SB900锂离子充电电池可工作9个小时以上，计量精确，具有零记忆效应；
标准AA碱性电池提供额外的供电选项；
5段电池电量指示；
背光式LCD屏，便于菜单导航和控制；
100米的操作范围；
4针 TQG接口；
坚固耐用的金属结构设计；
具有锁定功能；
增益调整范围：0到+21dB；
尺寸（高×宽×厚）：86 mm × 66 mm × 23 mm；
重量：142g不含电池；</t>
  </si>
  <si>
    <t>头戴话筒</t>
  </si>
  <si>
    <t>类型：头戴麦克风，电容拾音头
防护等级：IP57
频响范围：20Hz - 20kHz
指向性：全指向
灵敏度：7.1mV/Pa
最大声压级：135dB
配TA4F对接的适配器</t>
  </si>
  <si>
    <t>无线鹅颈发射器</t>
  </si>
  <si>
    <t>有配套的联网充电底座，能从第三方软件平台读取电池寿命，充电进度等信息；
无线鹅颈底座发射机；
兼容Shure ULX-D和QLX-D接收机；
可为需要安全传输的应用提供AES 256位加密；
便捷的鹅颈外形，适合用于需要快速安装和拆卸的会议和活动；
可配合舒尔Microflex MX405、MX410和MX415鹅颈话筒使用；
超短延迟（不到3毫秒）；
长传输距离（最长91米）提供可靠的性能；
SB900A可充电电池可持续使用长达9小时；
标准AA碱性电池提供额外的供电选项；
可配置静音按钮（切换、一键静音、即按即说、禁用）和静音LED行为；
射频功率：1 mW, 10 mW, 20 mW；
可调高通滤波器和电源锁定设置；
增益调整范围：0到+21dB；
尺寸：137 mm × 78 mm × 41 mm；
重量：293g含2节AA电池；</t>
  </si>
  <si>
    <t>支</t>
  </si>
  <si>
    <t xml:space="preserve">顶部带有红色环，心型拾音头，双鹅颈
小巧美观的式样设计
较宽的动态范围和平稳的频率响应
采用CommShield®防射频干扰技术
15英寸（381毫米）长度
心形拾音模式
</t>
  </si>
  <si>
    <t>天线分配器</t>
  </si>
  <si>
    <t>UA844+/LC天线分配系统可最多支持五个无线接收机
双层配置中可最多使用五个UA844+/LC系统。
4个用于接收机的直流馈电端（15V，最大2.5A）
用于天线偏置的直流输出端（12V，最大300mA）</t>
  </si>
  <si>
    <t>墙面安装式宽频天线</t>
  </si>
  <si>
    <t>频率范围：470–698MHz;
接收模式（3dB束宽在中心频率）：100角度；
三阶过载交截点 (OIP3)：&gt;30dBm；
天线增益：2.5dBi；
信号增益：+10dB，0dB，−10dB，−20dB；
射频信号过强指示灯阈值：−15dBm；
尺寸：176 x 176 x 51mm；
重量：487g</t>
  </si>
  <si>
    <t>主席台双通道有线话筒</t>
  </si>
  <si>
    <t>带有底座、3米音频线缆和卡农输出插头的完整鹅颈话筒套装
线缆中额外包含3根用于逻辑控制的导体
话筒具有逻辑编程功能，可设置哑音开关模式
频率响应：50 -17,000 Hz；
指向性：心形指向；
输出阻抗（1,000 Hz 时）：额定 150 Ω（实际 180 Ω）；
灵敏度（以1 kHz为参考，每帕斯卡 1 V/Pa）：–33.5 dBV (21.1 mV)
    （ 1 Pa=94 dB SPL）；
最大声压级（1kHz，1% THD，1 kΩ 负载）:123.0 dB；
等效输出噪声（A 加权）：29.0 dB SPL；
信噪比（参考 94 dB SPL）：65.0 dB；
动态范围 (1 kΩ 负载)：94.0 dB；
共模抑制：最小 45.0 dB；
静音开关衰减：最低 50.0 dB；
话放输出削波电平 (1% THD)：–6.0 dBV（0.5 V）；
极性：膜片上的正声压在相对于 XLR 输出连接器的引脚 3 的引脚 2 上产生正电压；
电源要求：11 至 52 Vdc 幻象，2.0 mA；
环境要求：
    工作温度范围：–18° 至 57° C（0° 至 135° F）
    相对湿度：0 至 95%；
尺寸：
    底座:50.8mm*102.1mm*161.9mm(H*W*D)
    杆长:355.4mm
    线长：3米；
重量：0.81 kg（净重），1.63 kg（含包装）；
电缆类型：随附的定制电缆包含一个屏蔽音频对和三个用于逻辑控制的非屏蔽导体。总直径=0.6 mm（0.165 英寸）；
认证：CE资质认证。符合欧洲 EMC 指令 89/336/EEC。符合欧洲标准 EN55103 (1996) 第 1 部分和第 2 部分中适用于住宅 (E1) 和轻工业 (E2) 环境的测试和性能标准；
更换零件：
卡扣式泡沫防风罩（每包 4 个）——RK412WS
泡沫球挡风玻璃 A99WS 锁定金属挡风玻璃——A412MWS
3米XLR 原装电缆——C120
定制电缆（指定长度）——15A523/1
全指向话筒头——R183B
超心型话筒头——R184B
心形话筒头——R185B
底部保护钢板——80A8053A</t>
  </si>
  <si>
    <t>大合唱话筒</t>
  </si>
  <si>
    <t>大振膜侧向拾音电容话筒，心型指向设计，用于舞台和录音室
适用于录音室人声、人声合唱、现场录音、原声吉他/贝斯、吉他/贝斯音箱、弦乐器、镲、木管乐器、萨克斯管
频率响应：20Hz ~ 20kHz</t>
  </si>
  <si>
    <t>双8寸两分频线阵列全频音箱(内置/外置分频)</t>
  </si>
  <si>
    <t>1. 额定功率：400W；长期功率：800W；峰值功率：1600W；
2. 分频方式：内置/外置分频；
3. 阻抗： 8Ω±20%；
4. 灵敏度：99dB±2dB@1m/1W；
5. 最大声压级：124dB±2dB持续 ,134dB±2dB峰值；
6. 频率响应（-10dB）：75Hz~18kHz；
7. 低频单元：2x8"， 2.2"音圈；
8. 高频单元：1"喉口,1.7" 音圈；
9. 覆盖角（HxV）：100°x10°;
10. 箱体尺寸(WxDxH)：600x375x277mm；</t>
  </si>
  <si>
    <t>双8寸线阵列低频音箱</t>
  </si>
  <si>
    <t>1. 额定功率：600W；长期功率：1200W；峰值功率：2400W；
2. 阻抗：8Ω±20%；
3. 灵敏度：97dB±2dB@1m/1W；
4. 最大声压级：123dB±2dB持续，130dB±2dB峰值；
5. 频率响应（-10dB）： 38~150Hz；
6. 单元：1x18"，4"音圈；
7. 覆盖角：360°;
8. 输入连接器:2×NL4音箱插座；
9. 箱体尺寸(WxDxH)：600x766x651mm；</t>
  </si>
  <si>
    <t>双8线阵列音箱田字吊架</t>
  </si>
  <si>
    <t>1.类型：双8线阵列吊挂架；
2.最大支持12只全频音箱或6只超低音箱吊挂
3.具备7倍以上的吊挂安全系数
4.配备2个U型吊扣和2吨吊带</t>
  </si>
  <si>
    <t>15寸两分频专业音箱</t>
  </si>
  <si>
    <t>1. 额定功率：550W；长期功率：1100W;峰值功率：2200W；
2. 阻抗：8Ω±20%；
3. 轴向灵敏度：98dB±2dB/1W/1m
4. 最大声压级：持续125dB±2dB，峰值135dB±2dB；
5. 频率响应（-10dB）：53Hz~20kHz；
6. 低音单元：15"；
7. 高音单元：3" ；
8. 覆盖角度：80°x50°（±5°）
9. 输入连接器:2×NL4音箱插座；
10. 尺寸（宽x高x深）：430x710x420mm；</t>
  </si>
  <si>
    <t>12寸两分频全频音箱</t>
  </si>
  <si>
    <t>1. 频率范围:65-20kHz（-10dB）；
2. 轴向灵敏度:96dB±2dB/1W/1m；
3. 阻抗:8ohms；
4. 最大声压级:连续：121dB±2dB；峰值：127dB±2dB；
5. 功率: 额定350W，峰值1400W；
6. 覆盖角度:H100°×V70°；
7. 低频单元：12"单元×1,3"音圈；
8. 高频单元：1"喉口,1.7"音圈；
9. 输入连接器：2×NL4音箱插座；
10. 尺寸(高x宽x深)：580mmx346mmx315mm;</t>
  </si>
  <si>
    <t>单18超低音音箱</t>
  </si>
  <si>
    <t>1. 频率范围:32-300Hz（-10dB）;
2. 轴向灵敏度:97dB±2dB/1W/1m;
3. 阻抗:8ohms;
4. 最大声压级:连续：126dB±2dB；峰值：132dB±2dB;
5. 功率: 额定800W，峰值3200W;
6. 低频单元:18"单元×1,4"音圈;
7. 输入连接器:2×NL4音箱插座;
8. 尺寸(高x宽x深):698mmx560mmx595mm;</t>
  </si>
  <si>
    <t>1. 采用Class D技术，转换效率可达90%以上；
2. 1U设计、机身轻、方便携带和安装；
3. 额定功率：4×1000W/8欧，4×1700W/4欧，4×2890W/2欧；桥接：2×2000W/16欧，2×3400W/8欧，2×5780W/4欧
4. 频率响应：20Hz-20kHz（±0.2dB）
5. 总谐波失真(THD)：≤0.01% 
6. 输入灵敏度可选： 38dB，35dB，32dB，29dB
7. 输入阻抗：20kΩ（平衡)，10kΩ（非平衡)
8. 信噪比：≥109dB
9. 阻尼系数(20Hz-200Hz)：≥500
10. 尺寸(W×H×D)：483×44×370mm</t>
  </si>
  <si>
    <t>1. 采用Class D技术，转换效率可达90%以上；
2. 1U设计、机身轻、方便携带和安装；
3. 额定功率：2×1500W/8欧，2×2550W/4欧，2×4335W/2欧；桥接：1×3000W/16欧，1×5100W/8欧，1×8670W/4欧
4. 频率响应：20Hz-20kHz（±0.2dB）；
5. 总谐波失真(THD)：≤0.01% ；
6. 输入灵敏度可选： 41dB，38dB，35dB，32dB；
7. 输入阻抗：20kΩ（平衡)，10kΩ（非平衡)；
8. 信噪比：≥109dB；
9. 阻尼系数(20Hz-200Hz)：≥500；
10. 尺寸(W×H×D)：483×44×370mm；</t>
  </si>
  <si>
    <t>1. 采用Class D技术，转换效率可达90%以上；
2. 1U设计、机身轻、方便携带和安装；
3. 额定功率：2×650W/8欧，2×1050W/4欧；
4. 频率响应：20Hz-20kHz（±3dB）；
5. 总谐波失真(THD)：≤0.05% (8Ω、650W)；
6. 输入灵敏度：+4dB@(1.23V)；
7. 输入阻抗：10kΩ(电子平衡式)；
8. 信噪比：≥80dB；
9. 阻尼系数(20Hz-200Hz)：≥500；
10. 尺寸(W×H×D)：483×45×355 (mm)；</t>
  </si>
  <si>
    <t>1. 采用Class D技术，转换效率可达90%以上；
2. 1U设计、机身轻、方便携带和安装；
3. 额定功率：2×2000W/8欧，2×3400W/4欧，2×4760W/2欧；桥接：1×4000W/16欧，1×6800W/8欧，1×11560W/4欧；
4. 频率响应：20Hz-20kHz（±0.2dB）；
5. 总谐波失真(THD)：≤0.01% ；
6. 输入灵敏度可选： 41dB，38dB，35dB，32dB；
7. 输入阻抗：20kΩ（平衡)，10kΩ（非平衡)；
8. 信噪比：≥109dB；
9. 阻尼系数(20Hz-200Hz)：≥500；
10. 尺寸(W×H×D)：483×44×370mm；</t>
  </si>
  <si>
    <t>32路数字调音台</t>
  </si>
  <si>
    <t>1.32个XLR麦克风线路电平输入，支持48V幻象供电；
2.2路主输出，具有XLR平衡模拟输出，AES输出,16个Bus输出，16个XLR接口；
3.1个耳机输出接口,1组房间监听输出
4.4个立体声内部效果器；
5.8组DCA编组控制及静音编组;
6.可扩展Dante网络音频，支持32x32的Dante卡；
7.1个USB-A接口，可接U盘用于立体声播放/录音；
8.可存储24个场景，具有编辑，保存，加载，复制功能功能；
9.10.1英寸彩色LCD触摸屏，用于参数查看和设置；
10.17个100mm精密电动推子；</t>
  </si>
  <si>
    <t>32路Dante卡</t>
  </si>
  <si>
    <t>32x32网络音频扩展卡，双千兆网口，支持32个音频流，支持冗余备份</t>
  </si>
  <si>
    <t>块</t>
  </si>
  <si>
    <t>网络音频云节点（8进8出）</t>
  </si>
  <si>
    <t>1. 采用国产ARM芯片作为设备管理和音频传输的处理核心；
2. 8路平衡话筒/线路输入，支持48V幻象供电，采用3.81凤凰端子接口；
3. 8路线路输出，采用3.81凤凰端子接口；
4. 8*8 Vailink网络音频传输通道，在标准的以太网上实现网络音频扩展；
5. 两个1000M以太网接口，支持网络音频传输不间断冗余备份；
6. 支持Web界面登录基本配置、维护和升级操作；
7. LCD显示屏，显示IP地址、版本号等信息；
8. 1U 机柜独立安装或同时并排安装 2 台
9. DC12V 2A适配器电源与PoE供电备份
10. 无风扇静音设计</t>
  </si>
  <si>
    <t>网络音频云节点软件</t>
  </si>
  <si>
    <t>支持日志管理，可导出日志;
升级设备，配置导入/导出，网络配置，设备重启，系统重置；</t>
  </si>
  <si>
    <t>双通道VaiLink适配器</t>
  </si>
  <si>
    <t>1. 双通道VaiLink适配器
2. 采用国产ARM芯片作为设备管理和音频传输的处理核心；
3. 2路XLR-F专业音频模拟输入接口，兼容线路输入；
4. 千兆VaiLink 网络接口；
5. 支持POE供电；
6. 采用铝壳散热，无风扇，可安装在距离音源最近的地方；</t>
  </si>
  <si>
    <t>6寸专业有源监听音箱</t>
  </si>
  <si>
    <t>1. 多功能输入接口：XLR/RCA/TRS输入；
2. 1只6英寸低音单元；
3. 1只1英寸天然蚕丝膜高音单元；
4. 频率范围：50Hz-20KHz；
5. 最大声压级@1米：108dB；
6. 覆盖角度：110°x110°；
7. 额定功率：75W；
8. 输入灵敏度：-2dBu;
9. 输入阻抗：20KΩ；
10. 音箱尺寸（宽x高x深）：225x320x280mm；</t>
  </si>
  <si>
    <t>NAVIoT智慧主机硬件带扩展坞</t>
  </si>
  <si>
    <t>1. 高强度铝合金机身、防震抗压、坚固耐用；支持桌面/壁挂/导轨安装；
2. 新一代高性能四核64位处理芯片；
3. 4G内存、支持最大32GB，最高3200MHz频率内存；
4. 双千兆网口；
5. 支持HDMI+DP多扩展显示；
6. 128MSSD硬盘；M.2接口支持自使用SATA/NVMe SSD协议；
7. 3个USB3.0，1个USB2.0
8. 4个双向串口（RS232/422/485可调）；
9. 宽电压供电12V ~ 36V；宽温工作-10~60摄氏度；工业级端口防护阻断静电和浪涌；
10. 尺寸：150*107*39mm（宽*深*高）
11. 支持Linux Ubuntu/CentOS
12. 扩展坞：增加2个双向串口（RS232）
13. 扩展坞：增加带光耦隔离16个数字I/O
14. 扩展坞：增加4个千兆网口
15. 扩展坞：尺寸 150*107*39mm（宽*深*高）
16. 12. 每台智慧主机最多支持临近的5个空间。</t>
  </si>
  <si>
    <t>1. 内置六核处理器、4GB内存、32GB存储；
2. 10.36寸IPS高清显示屏、分辨率达2000*1200（15:9），亮度400cd/m2，超窄边框设计；
3. 2.4G/5G双频，符合IEEE802.11 a/b/g/n/ac标准；
4. 两侧带LED灯条；
5. 1个100M带宽RJ45接口、支持POE供电；
6. 内置摄像头、麦克风和扬声器；
7. 可壁挂、可桌摆；
8. 产品尺寸（长*宽*高）：245.5*155.3*19.5；
9. 产品净重小于500克。</t>
  </si>
  <si>
    <t>11.5英寸 144Hz高刷护眼全面屏 2.8K超清 移动办公影音娱乐平板 12+256GB 曜石黑</t>
  </si>
  <si>
    <t>NAVIoT 预约制屏-高级款</t>
  </si>
  <si>
    <t>会议预约屏带灯带
1. 内置六核处理器、4GB内存、32GB存储；
2. 10.36寸IPS高清显示屏、分辨率达2000*1200（15:9），亮度400cd/m2，超窄边框设计；
3. 2.4G/5G双频，符合IEEE802.11 a/b/g/n/ac标准；
4. 两侧带LED灯条；
5. 1个100M带宽RJ45接口、支持POE供电；
6. 内置摄像头、麦克风和扬声器；
7. 可壁挂、可桌摆；
8. 产品尺寸（长*宽*高）：245.5*155.3*19.5；
9. 产品净重小于500克。</t>
  </si>
  <si>
    <t>LoRaWAN®基站网关</t>
  </si>
  <si>
    <t>1. 处理器：528 MHz, ARM Cortex-A7；内存：256 MB DDR4 RAM；闪存：4 GB eMMC
2. 天线：2个内置天线，特性阻抗50欧；通道：8；
3. 频段：470~510MHz (多频段可选：RU864/IN865/EU868/US915/AU915/KR920/AS923-1&amp;2&amp;3&amp;4)；
4. 接收灵敏度：-140dBm @292bps；
5. 发射功率：27dBm Max；
6. 协议：V1.0 Class A/Class B/Class C和V1.0.2 Class A/Class B/Class C；支持LBT；
7. 网络接口：1 × 10/100 Mbps（支持802.3af标准PoE受电）；全双工/半双工自适应；
8. 网络协议：PPPoE, SNMP v1/v2/v3, TCP, UDP, DHCP, DDNS, HTTP, HTTPS, DNS, ARP, SNTP, Telnet, SSH, MQTT等；
9. 防护等级：IP30；
10. 外形：Ф 115 x 21 mm；
11. 安装方式：桌面放置、壁挂、吸顶安装。</t>
  </si>
  <si>
    <t>1. 可以采集室内：室内七合一传感器（温度、湿度、光照、大气压、CO2、TVOC、PM2.5/PM10和甲醛/臭氧二选一），外加人感；
2. 温度采集范围：-40°C ~ 85°C；采集精度：±1°C，分辨率：0.1°C；
3. 湿度采集范围：0% ~ 100% RH，采集精度：±3%，分辨率：0.5% RH；
4. 光照：采集范围：0~60000Lux（按L0~L5分级展示）;
5. 总挥发性有机物TVOC：0 ~ 500（IAQ空气质量指数），采集精度：±15 %;
6. 大气压：300 ~ 1100 hPa (-40°C ~ 85°C)，采集精度：±0.6 hPa，分辨率：0.1 hPa；
7. 二氧化碳：采集范围：400~2000 ppm，采集精度：±（50 ppm+5%读数值），分辨率：1 ppm；
8. PM2.5和PM10：采集范围：0 ~ 1000 μg/m3，采集精度：0~100(±10 μg/m3)和100~1000(±10 %)，分辨率：1 μg/m3；
9. 甲醛（HCHO）：采集范围：0 ~ 6 mg/m3，采集精度：±10 %，分辨率：0.01 mg/m3；
10. 臭氧（O3）：采集范围：0 – 10 ppm，采集精度：±5 % FS，分辨率：0.01 ppm
11. 人体红外感应（PIR）：检测角度：水平80°，垂直55°，监测距离：5米，监测内容：占用/空闲；
12. 通信协议：标准LoRaWAN®协议，工作频段：470~510MHz (多频段可选：RU864/IN865/EU868/US915/AU915/KR920/AS923)，发射功率：19dBm(470)/16dBm(868)/22dBm(915)；
13. 屏幕：4.2英寸黑白电子墨水屏；
14. 三色LED灯，可视化呈现环境质量；
15. 供电方式：Type-C电源供电（5V/1A)；
16. 防护等级：IP30；
17. 尺寸：100.8 × 114 × 22 mm；
18. 材质&amp;颜色：PC+ABS（阻燃材质），白色；
19. 安装方式：3壁挂安装。</t>
  </si>
  <si>
    <t>空间占用/光照传感器</t>
  </si>
  <si>
    <t>1. 人体红外感应（PIR）：检测角度：水平120°，垂直100°，检测距离：最大8米；
2. 光照：检测状态：明亮/黑暗；
3. 通信协议：标准LoRaWAN®协议，工作频段：470~510MHz (多频段可选：RU864/IN865/EU868/US915/AU915/KR920/AS923)，发射功率：19dBm(470)/16dBm(868)/22dBm(915)；
4. 供电方式：1节1650毫安ER14335锂电池，电池寿命：3.5年（30次触发/天，CN470-SF10）；
5. 防护等级：IP30；
6. 尺寸：主体：50 × 50 × 23.8 mm；
7. 颜色和材料：白色、阻燃PC；
8. 安装方式：3M胶固定/螺丝固定；
9. 安装建议：可安装在天花板或者墙面等平面，墙面安装高度建议1.5m~2.5m。</t>
  </si>
  <si>
    <t>1. 屏幕：2.9英寸黑白电子墨水屏，屏幕分辨率128*296，支持自定义屏幕内容；
2. 面板按键数量：6键，按键寿命：10万次，按键指示灯：蓝色，即按即亮；
3. LED指示灯：1个；
4. 通信协议：标准LoRaWAN®协议，工作频段：470~510MHz (多频段可选：RU864/IN865/EU868/US915/AU915/KR920/AS923)，发射功率：19dBm(470)/16dBm(868)/22dBm(915)；
5. 供电方式：2颗590毫安时CR2450纽扣电池，电池寿命：&gt;3年（按20次/天）；
6. 防护等级：IP30；
7. 颜色&amp;材质：白色，PC+ABS（阻燃材质）；
8. 尺寸：86 × 86 × 14 mm；
9. 安装方式：3M胶固定、86盒固定、桌面放置。</t>
  </si>
  <si>
    <t>1. 按键：1~3个（可选），按键指示灯：冰蓝色；
2. 线路版本：零火版；
3. 电气参数：输入电压：90~250 VAC，50~60Hz，输出电流：最大10A（单路）；
4. 通信协议：标准LoRaWAN®协议，工作频段：470~510MHz (多频段可选：RU864/IN865/EU868/US915/AU915/KR920/AS923)，发射功率：19dBm(470)/16dBm(868)/22dBm(915)；
5. 远程状态确认：远程获取开关状态；
6. 按键控制：触摸面板本地控制；
7. 颜色和材料：白色，钢化玻璃面板+电容触控+PC材质；
8. 尺寸：86 × 86 × 41 mm；
9. 安装方式：壁挂安装。</t>
  </si>
  <si>
    <t>1. 电气参数：插座规格：国标5孔10A（3孔16A可选），带安全门，输入电压：100~250 VAC，50~60Hz，最大负载：10A (16A可选），250 VAC；
2. 开关控制：远程控制/本地控制；
3. 电参采集：电压（V）、电流（mA）、功率（W）、功率因数（%）、用电量（kWh）；
4. 保护机制：过流保护/报警；
5. 断电记忆：支持重启后保持上次工作状态；
6. 通信协议：标准LoRaWAN®协议，工作频段：470~510MHz (多频段可选：RU864/IN865/EU868/US915/AU915/KR920/AS923)，发射功率：19dBm(470)/16dBm(868)/22dBm(915)；
7. 指示灯：1个，绿色；
8. 防护等级：IP20；
9. 尺寸：86 × 90 × 42 mm；
10. 颜色和材料：白色，PC+ABS；
11. 安装方式：入墙安装。</t>
  </si>
  <si>
    <t>1. 控温精度：士1°C
2. 温度设置：5～35°C
3. 可控制普通交流三速风机盘管
4. 标准86底盒
5. 支持RS485控制</t>
  </si>
  <si>
    <t>单项220V，2P（16A）智能断路器，带电量采集，短路分断能力。</t>
  </si>
  <si>
    <t>单项380V，3P（32A）智能断路器，带电量采集，短路分断能力。</t>
  </si>
  <si>
    <t>支持2.4G WIFI+以太网，TCP/IP通讯协议</t>
  </si>
  <si>
    <t>1. 8路串口服务器rs485多串口转以太网网口；
2. modbus rtu转tcp网关工业级物联网模块。</t>
  </si>
  <si>
    <t>1. RS232/485转WIFI/RJ45网口转串口；
2. 工业级通信网络传输通讯模块物。</t>
  </si>
  <si>
    <t>16路千兆POE交换机</t>
  </si>
  <si>
    <t>产品特性
支持使用MACC跟易网络APP管理
简单友好的图形化界面，端口状态、端口流量可视化，用手机便可随时随地关注您的网络详情。
支持远程一键重启
通过易网络APP便可对交换机及POE终端进行一键重启，轻松解决设备“死机”故障
支持故障实时告警网络故障实时扫描，当出现端口流量异常，线缆异常及供电异常等问题时，易网络APP自动发出故障告警即使不到现场也能助您定位网络故障。
支持自组网特性开局只需对其中一台交换机进行二维码扫描，便自动发现网络中其他同系列交换机设备并添加到网络拓扑中，设备快速上线，告别重复扫码。</t>
  </si>
  <si>
    <t>24路干兆交换机</t>
  </si>
  <si>
    <t>24个千兆电口</t>
  </si>
  <si>
    <t>灯光系统</t>
  </si>
  <si>
    <t>综合灯光控制台</t>
  </si>
  <si>
    <t>6个DMX输出, 1个DMX输入,连接扩展器,最高可支持65536个通道参数
内置2个电动可调宽视角15.4英寸触摸屏,内置一个9寸触摸屏，可外置1个触摸屏
15个高精度电动推杆（60mm）
2个AB场电动推杆(100mm)
1个主控推杆
6个光学编码器（带PUSH功能）
1个高灵敏轨迹球
2个千兆以太网口，支持MA NET，ARTNET，ETC NET2,PATHPORT,SCAN,SHOWNET,KINET1信号
3个USB2.0口
独立可调黄色背光按键,内置键盘
MIDI输入输出接口，LTC/SMPTE时间码
内置固态硬盘
兼容MA1和MA2系统
支持多台联机备份
支持手持式远程控制
支持舞台3D效果模拟，实时现场模拟</t>
  </si>
  <si>
    <t>无线电遥控</t>
  </si>
  <si>
    <t>PDA（ 1台）、控制软件</t>
  </si>
  <si>
    <t>无线局域网接线点</t>
  </si>
  <si>
    <t>无线接收器</t>
  </si>
  <si>
    <t>工作电脑</t>
  </si>
  <si>
    <t>处理器: Intel i5及以上；内存容量: ≥4G；硬盘容量: 500G；LCD显示器: ≥19英寸。</t>
  </si>
  <si>
    <t>网络交换机</t>
  </si>
  <si>
    <t>8个10/100/1000BASE-T以太网端口,4个千兆SFP,交流供电)含2路华为千兆单模模块，带耳朵</t>
  </si>
  <si>
    <t>配线架</t>
  </si>
  <si>
    <t>配线架24口</t>
  </si>
  <si>
    <t>网络扩展器</t>
  </si>
  <si>
    <t>可控制多达65536个参数
4096 HTP / LTP参数
8个DMX输出
内置7寸触摸屏
1 个以太网连接器
4个USB2.0接口</t>
  </si>
  <si>
    <t>信号放大器</t>
  </si>
  <si>
    <t>DMX信号放大器1进8出，第三方检测报告</t>
  </si>
  <si>
    <t>UPS电源</t>
  </si>
  <si>
    <t>UPS电源(2KVA/0.25H)</t>
  </si>
  <si>
    <t>机柜</t>
  </si>
  <si>
    <t>19寸标准机柜（含理线架等工程辅料）</t>
  </si>
  <si>
    <t>灯光立柜</t>
  </si>
  <si>
    <t>1.96路*6KW直通;
2.抽屉式数字单元模组，可以互换，接插件采用圆形环抱全面积接触技术；
3.每个模组具有独立的故障灯指示出错报告；
4.每个模组具有独立的处理器，允许热插拔工作；
5.*中央处理器具有双CPU热备份工作，可实现无间断自动切换工作，确保系统工作稳定；
6.友好的人机界面，标配7寸彩色触摸屏,可定制7寸以上屏幕；
7.可以预先存储多个场景和多个调光曲线，精度高达4096级；；
8.当信号中断，可瞬间保持最后一场信息；
9.*具有光纤接入口、以太网RJ45接口、TCP/IP协议、ARNET协议和可以升级的ACN协议；
10.具有处理紧急情况的能力，应急按钮一键全开或全关功能。</t>
  </si>
  <si>
    <t>备用电源箱</t>
  </si>
  <si>
    <t>150A备用电源箱</t>
  </si>
  <si>
    <t>LED可调色温成像灯</t>
  </si>
  <si>
    <t>光学系统
光源型号：LED 400W
额定寿命：20000小时
显色指数：Ra&gt;95
角    度：19°可选,26°,36°
色    温：5600K-3200K线性调节
电气参数：
输入电压：AC 100V-240V   50/60Hz
额定功率：200W
电源接口：输入/输出
信号接口：3芯XLR信号输入/输出
软件与控制
控制通道：1
传输协议：DMX512 RDM
显示方式：LCD液晶显示屏
效果
调    光：0-100%线性电子调节
物理/安装特性
重    量：10Kg
防护等级：IP20</t>
  </si>
  <si>
    <t>LED高显指会议灯</t>
  </si>
  <si>
    <t>光学系统
光源型号：LED 0.5W  784颗
额定寿命：50000小时
显色指数：Ra&gt;95
角    度：110°
色    温：5600K，可选3200K
电气参数：
输入电压：AC 100V-240V   50/60Hz
额定功率：400W
电源接口：输入/输出
信号接口：3芯XLR信号输入/输出
软件与控制
控制通道：1
传输协议：DMX512 RDM
显示方式：LCD液晶显示屏
效果
调    光：0-100%线性电子调节
物理/安装特性
重    量：9.5Kg
防护等级：IP20</t>
  </si>
  <si>
    <t>LED可调色温变焦染色灯</t>
  </si>
  <si>
    <t>光学系统
光源型号：LED 25W RGBALC六合一
数    量：14颗
额定寿命：50000小时
显色指数：Ra&gt;90
色    温：3200K-7200K 电动调节
角    度：10° - 70° 电动调节
颜色系统：
RGBALC（红、绿、蓝、琥珀、柠黄、青色）线性混色
电气参数：
输入电压：AC 100V-240V   50/60Hz
最大功率：265W
信号接口：3芯XLR 防水输入/输出
电源接口：3芯防水输入/输出
软件与控制
控制通道：6/12/19
传输协议：DMX512  RDM  
显示方式：OLED显示屏
效果
频    闪：每秒1-25Hz快速频闪，具备脉冲频闪，同步异步频闪效果
调    光：0-100%电子线性调光
物理/安装特性
重    量：7.5Kg
防护等级：IP66</t>
  </si>
  <si>
    <t>LED摇头染色灯</t>
  </si>
  <si>
    <t>光学系统
光源型号：LED 30W  RGBW四合一
数    量：19颗 
额定寿命：50000小时
色    温：3200K-6500K线性调节
角    度：7°~42°线性调节
颜色系统：
RGBW线性混色，单圈可控，制造更加炫丽的追逐光束效果
电气参数：
输入电压：AC 220V-240V   50/60Hz
最大功率：500W
信号接口：3芯XLR 输入/输出
软件与控制
控制通道：38/22/22
传输协议：DMX512   
显示方式：LCD液晶显示屏
效果
水平/垂直：水平扫描角度540°,垂直扫描角度270°,自动回位纠正及16Bit精度微调功能
频     闪：每秒1-25Hz快速频闪，具备脉冲频闪，同步异步频闪效果
调     光：0-100%线性电子调节
物理/安装特性
重    量：7.2Kg
防护等级：IP20
其他功能
断电设置：内置连续循环充电式电池，可无需连接电源即可操作LCD界面设置功能。
通信设计：DMX有线/无线传送，通过DMX数据线方便、快捷升级软件。
散热设计：采用铜管+风扇散热结构与温度智能监控技术，自动调整散热系统，有效控制灯具温度。</t>
  </si>
  <si>
    <t>摇头四合一切割灯</t>
  </si>
  <si>
    <t>光学系统
光源型号：OSRAM SIRIUS HRI® 580 W
额定寿命：1500小时
色    温：7000K
调    焦：采用高精密玻璃镜头，电子线性高清调焦
变    焦：光束/图案 4°~50° 染色 8°~55°
显色指数：配备高显色滤色片，显色指数可达85
切割系统
一套全程图形切割系统，可旋转90°，4个切割片快速移动成像；可生成不同尺寸和形状的几何图形
图案系统：
旋转图案：1个旋转图案盘有7个可选图案片，可变速抖动及双向旋转，图案旋转具备16Bit精度微调
颜色系统：
CMY无极混色，具备颜色宏功能
CTO线性色温调节（7000K-2700K）
颜色盘：1个色片盘有5种色片，可实现双向彩虹效果、半色及线性调节
电气参数：
输入电压：AC 100V-240V   50/60Hz
最大功率：850W
信号接口：3芯XLR 输入/输出
软件与控制
控制通道：34/31/50
传输协议：DMX512    RDM
显示方式：LCD液晶显示屏
效果
水平/垂直：水平扫描角度540°,垂直扫描角度270°,自动回位纠正及16Bit精度微调功能
频    闪：每秒1-20Hz快速频闪，具备脉冲频闪，同步异步频闪效果
调    光：0-100%机械线性调光
棱    镜：1个棱镜，可双向变速旋转
雾    化：1个独立雾化
动感图案：1个动感图案盘，可双向变速旋转
物理/安装特性
重      量：32Kg
防护等级：IP20
其他功能
自动节能：具有及时降低光源功率的智能化跟踪节能系统。
断电设置：内置连续循环充电式电池，可无需连接电源即可操作LCD界面设置功能。
休眠功能：当灯具断开信号时自动进入休眠状态，使灯具更稳定更安全。
通信设计：DMX有线/无线传送，通过DMX数据线方便、快捷升级软件。
散热设计：采用风向引流与温度智能监控技术，自动调整散热系统，有效控制灯具温度。</t>
  </si>
  <si>
    <t>摇头三合一光束灯</t>
  </si>
  <si>
    <t>光学系统
光源型号：OSRAM SIRIUS HRI 371W
额定寿命：3000小时
色    温：7500K
调    焦：采用高精密玻璃镜头，电子线性高清调焦
变    焦：光束0°~2°，图案3°~43°，雾化4°~45°
图案系统：
旋转图案：1个旋转图案盘有8个可选图案片，可变速抖动及双向旋转，图案旋转具备16Bit精度微调
固定图案：1个固定图案盘有6个固定图案+1个动感流水图案，可变速抖动及双向旋转
颜色系统：
1个颜色盘有11种色片，具备半色及线性调节功能及双向彩虹效果
电气参数：
输入电压：AC 200V-240V   50/60Hz
最大功率：555W
信号接口：3芯XLR 输入/输出
软件与控制
控制通道：19/16/22
传输协议：DMX512   RDM
显示方式：LCD液晶显示屏
效果
水平/垂直：水平扫描角度540°,垂直扫描角度270°,自动回位纠正及16Bit精度微调功能
频    闪：每秒1-20Hz快速频闪，具备脉冲频闪，同步异步频闪效果
调    光：0-100%机械线性调光
棱    镜：2个独立旋转棱镜，可实现棱镜叠加及棱镜双向旋转
雾    化：1个独立雾化片
物理/安装特性
重    量：28Kg
防护等级：IP20</t>
  </si>
  <si>
    <t>天地排灯</t>
  </si>
  <si>
    <t xml:space="preserve">光学系统
光源型号：LED 48W  RGBWA五合一
数    量：8颗
额定寿命：50000小时
色    温：3200K-7200K线性调节
角    度：66°
显色指数：Ra≥ 90
颜色系统：
RGBWA线性混色，内置宏功能
电气参数：
输入电压：AC 100V-240V   50/60Hz
最大功率：310W
信号接口：3芯XLR 信号输入/输出
软件与控制
控制通道：14/8
传输协议：DMX512 
显示方式：LED数码管显示
效果
频    闪：每秒1-25Hz快速频闪，具备脉冲频闪，同步异步频闪效果
调    光：0-100%线性电子调节
物理/安装特性
重    量：16Kg
防护等级：IP20 
</t>
  </si>
  <si>
    <t>LED追光灯</t>
  </si>
  <si>
    <t>光学系统
光源型号：LED 1000W
额定寿命：20000小时
角    度：3°—9°
显色指数：Ra≥70   高显模式Ra≥90
色    温：6500K—3000K
电气参数：
输入电压：AC 100V-240V   50/60Hz
额定功率：1100W
电源接口：输入
软件与控制
控制方式：手动调节
显示方式：LCD液晶显示屏
效果
调    光：0-100%线性电子调节
切    割：一套切割系统可制造多种几何光斑效果
颜    色：3个颜色片
光圈：5-100%线性手动调节
物理/安装特性
重    量：22Kg
防护等级：IP20</t>
  </si>
  <si>
    <t>烟雾机</t>
  </si>
  <si>
    <t>使用电压：AC 220V-240V 50/60Hz
限流保险：F5A/250V
功率：500W
预热时间：0s
烟量输出：3200cuft/min        
耗油量：25h/L
油桶容积：2.5L                
最大覆盖面积：200㎡（5min弥漫）
DMX-512：√
DMX通道：2
使用耗材：PRO-H1L</t>
  </si>
  <si>
    <t>舞台灯光电缆</t>
  </si>
  <si>
    <t>批</t>
  </si>
  <si>
    <t>以太网控制信号线缆</t>
  </si>
  <si>
    <t>DMX信号线缆</t>
  </si>
  <si>
    <t>桥架</t>
  </si>
  <si>
    <t>接插件及其他辅料</t>
  </si>
  <si>
    <t>接插件</t>
  </si>
  <si>
    <t>舞台机械系统</t>
  </si>
  <si>
    <t>升降合唱台</t>
  </si>
  <si>
    <t>尺寸：11米*0.6米
静载荷：5.0KN/㎡
行程：3个预留位置
速度：0.05M/S
驱动方式：电机驱动</t>
  </si>
  <si>
    <t>尺寸：11米*1.0米
静载荷：5.0KN/㎡
行程：3个预留位置
速度：0.05M/S
驱动方式：电机驱动</t>
  </si>
  <si>
    <t>固定前檐幕吊杆</t>
  </si>
  <si>
    <t>18m吊杆；￠50双管桁架结构，分上、下两层，中间采用40*20方管连接，防锈底漆、黑色面漆</t>
  </si>
  <si>
    <t>道</t>
  </si>
  <si>
    <t>固定灯光吊杆</t>
  </si>
  <si>
    <t>17m吊杆；￠50双管桁架结构，分上、下两层，中间采用40*20方管连接，防锈底漆、黑色面漆</t>
  </si>
  <si>
    <t>固定侧光吊杆</t>
  </si>
  <si>
    <t>7m吊杆；￠50双管桁架结构，分上、下两层，中间采用40*20方管连接，防锈底漆、黑色面漆</t>
  </si>
  <si>
    <t>控制系统</t>
  </si>
  <si>
    <t>PLC控制系统</t>
  </si>
  <si>
    <t>同声传译系统</t>
  </si>
  <si>
    <t>全数字化标准型会议系统主机</t>
  </si>
  <si>
    <t>符合 ISO22259 国际标准
符合GB 50799-2012国家标准
支持 48 kHz 音频采样频率， 64 通道频率响应均可达30 Hz ~ 20 kHz
会议主机与扩展主机之间支持环形手拉手”连接技术，一台扩展主机的故障或更换不会影响到系统中其它扩展主机的工作，扩展主机间出现一处连线故障也不会影响到系统工作，从而使系统具有更高可靠性
会议单元支持环形手拉手”连接技术，一台分机的故障或更换不会影响到系统中其它分机的工作，分机间出现一处连线故障也不会影响到系统工作，从而使系统具有更高可靠性
具备 USB 接口，可用于系统升级和系统设置参数备份，系统设置参数可用U盘拷贝
带背光的 LCD 显示屏可显示操作模式、语种等信息，并提供简/繁体中文、英文等多种语言的系统设置菜单
具备双机热备份功能，可将一台会议控制主机设置为备份主机并连接到系统中，当会议控制主机出现意外时，备份主机会自动启用，保证会议无间断顺利进行
系统主机具有软开关按键和机械开关按键，软开关按键关机需多重确认且可通过网络 UDP 的方式控制主机关机。
系统主机可以独立调节每只话筒的增益和均衡（ 5 段），可针对不同的发言者声音特点调节不同的音量和频响。
系统主机内置高通滤波器（低切开关），方便在需要时切去声音中的低频成分。
会议单元支持带电“热插拔” ，会议签到过程中，热插拔表决单元不会清除“已签到”状态，表决过程中，热插拔表决单元不会清除“正在表决或已表决”状态
系统主机具有发言、表决功能。
信噪比&gt;90 dBA,通道隔离度 ≥85 dB,动态范围 ≥90 dB
总谐波失真≤0.05%
频率响应：30~20kHz</t>
  </si>
  <si>
    <t>台面式全数字化会议系统代表单元</t>
  </si>
  <si>
    <t>会议单元支持“环形手拉手”连接技术，一台分机的故障或更换不会影响到系统中其它分机的工作，分机间出现一处连线故障也不会影响到系统工作，从而使系统具有更高可靠性。
内置完全隔离的主麦克风及备份麦克风，主备两路音频信号同时输出，主麦克风所在系统出现故障时，不影响备份麦克风输出
全金属方柱型话筒，俯仰角度可调，拾音距离不低于 100cm
支持 48 kHz 音频采样频率，频率响应均可达 30 Hz~20 kHz 
可以独立调节增益和均衡（5 段），可针对不同的发言者声音特点调节不同的音量和频响
内置高通滤波器（低切开关），方便在需要时切去声音中的低频成分
支持线路带电“热插拔”</t>
  </si>
  <si>
    <t>6芯延长电缆</t>
  </si>
  <si>
    <t>1、用于控制主机与会议单元之间的延长连接
2、两端分别为六芯公头和六芯母头</t>
  </si>
  <si>
    <t>4通道数字红外发射主机</t>
  </si>
  <si>
    <t>■ 符合 GB 50524-2010《红外线同声传译系统工程技术规范》
■ 符合 ISO 22259 国际标准
■ 与其他符合 IEC 61603-7 的红外同传系统兼容，可交叉使用
■ DQPSK 数字调制/解调技术
■ 高度保密性，杜绝外来恶意干扰及窃听
■ 适用于小、中到大型国际会议厅或户外会场
■ 采用较高传输频率 (1 ~ 8 MHz)，红外接收机不受高频驱动光源干扰
■ 可以为每个音频通道分别指定一个语种名称，以便识别，同传语种可自定义
■ 每路音频输入可以分别调整输入灵敏度，使输入电平得到精确调整
■ 通道数量与系统中实际使用的通道数量自动同步
■ 可以将另一台发射主机用“Bypass”模式分配信号，供多房间使用
■ 具有 USB 接口，可用于系统升级和系统设置参数备份，便于管理
■ 具有消防报警连动触发接口，一旦消防中心有连动信号，系统立即终止会议，并自动通过红外接收机播放预设的报警信号
■ 在休会期间可以用辅助模式向所有通道播放音乐
■ 具有测试功能，可产生多种频率的声音，方便系统调试
■ 内置小型红外辐射器可用于音频的监听
■ 具有 2.8” LCD 显示及设置菜单
■ 具有六路高频信号输出接口 (BNC)，用于连接辐射单元
■ 1 个用于接收其他发射主机 HF 信号的 BNC 接口
■ 具有以太网及 RS-232 接口，用于连接电脑，方便设置
■ RS-232 接口也可用于连接中控系统，实现集中控制
■ 具备 Web 控制功能，可通过浏览器访问主机 IP 地址以查看并控制主机
■ 具备远程关闭辐射板功能（通过串口）
■ 支持辐射板与主机同步关机
■ 通用电源适合世界各地供电标准
技术参数
红外传输波长 870 nm
调制技术 DQPSK，符合 IEC 61603-7
调制频率
1 ~ 8 MHz
载波 0 ~ 5：2 ~ 6 MHz，
符合 IEC 61603-7
频率响应
20 Hz ~ 10 kHz (-3 dB) 标准音质
20 Hz ~ 20 kHz (-3 dB) 高音质
总谐波失真 (1 kHz) &lt;0.05%
通道隔离度 (1 kHz) &gt;85 dB
动态范围 &gt;90 dB
计权信噪比 &gt;85 dBA
非平衡音频输入 -12 dBV ~ +12 dBV，标称
平衡音频输入 -6 dBV ~ +18 dBV，标称
报警信号开关选择器 报警信号控制输入
耳机输出 32 Ω ~ 2 kΩ
HF 输入/输出 75 Ω
电源 AC 100 V - 240 V, 50 Hz/60 Hz
最大电源功耗 25 W
外型尺寸 宽×深×高(mm) 480×418×88
重量 6.6 kg</t>
  </si>
  <si>
    <t>全数字化64通道翻译单元</t>
  </si>
  <si>
    <t>■ 广泛征集翻译台使用者（包括 EU、UN 等机构翻译人员及管理员）的使用要求设计而成
■ 符合最新同声传译设备国际标准 ISO 20109
■ 符合最新版同声传译室的国际标准 ISO 2603 及 ISO4043
■ 符合 GB 50524-2010《红外线同声传译系统工程技术规范》
■ “环形手拉手”连接技术，一台分机的故障或更换不会影响到系统中其它分机的工作，分机间出现一处连线故障也不会影响到系统工作，从而使系统具有更高可靠性
■ 可同时进行 64 种语言（含原声通道）的同声传译
■ 支持 48 kHz 音频采样频率，64 通道频率响应均可达 30 Hz~20 kHz
■ 内置高通滤波器(低切开关)，方便在需要时切去声音中的低频成分
■ 支持直接翻译和间接翻译
■ 具有自动间接翻译功能（AUTO RELAY）
■ 可通过主机或应用软件预设各通道语种的名称
■ 7.2〞TFT LCD，显示内容更丰富，使翻译员使用更便捷：
 详细的翻译单元设置信息
 输入/输出通道的通道号和语种名称
 输入语言质量指示
 各输出通道音频是否被录音/被发送到红外语言分配系统
 各输出通道收听人数
 各种短消息（操作员可以给所有或某个会议单元发送短消息）
 会议系统主机内置实时时钟，可以在翻译台上显示当前时间，方便翻译员的计时结算
■ 可预设 7 路输入语种通道，并有对应的快捷按键（1/2/3/4/5/6/7）
■ 具有通道选择旋钮，可方便地在所有输入语种通道中进行选择
■ 可预设 3 路译音输出通道，有对应的快捷按键（A/B/C）及指示灯
■ 面板配置 5PIN 话筒杆插座，话筒杆需另配，适配 MS**E 型话筒杆
■ 可通过应用软件或会议主机对已开启的麦克风增益、EQ (3 段)进行调节
■ 内置扬声器，并有音量调节旋钮，当翻译间内所有话筒都关闭时，播放原音或译音通道语音
■ 具有同一通道互锁功能，确保输出通道的唯一性
■ 可选择同一译员间内译员台打开话筒，自动关掉上一个译员台的话筒
■ 具有静音（消咳）功能，可防止不必要的声音传出
■ 具有语速提醒按键（可选），译员按下按键可向发言单元发送信息，并有提示音，提醒发言者放慢语速
■ 具有求助按键（可选），译员按下按键可请求操作人员给予帮助
■ 具有记忆、回放功能（可选）
■ 具有按键提示音开关键
■ 具有视频切换功能，连接到第三方监控设备，可切换多达 8 个视频源
■ 手机安装专用 APP 后，可通过蓝牙向翻译单元发送信息，便于翻译员团队负责人管理
■ 新增密码功能，便于使用及管理
 更改翻译台设置时，需输入密码，避免误操作，便于管理
 翻译员设置密码保存个人设置后，可在系统中任一翻译单元输入其密码快速调用个人设置，便于使用
■ 会议管理软件可关闭翻译单元话筒，切换 A/B/C 输出通道
■ 3 个 Ø 3.5 mm TRRS 接口，连接头戴式耳麦，耳机高/低音可调
■ 听力保护功能
 耳机插入时，自动识别阻抗并自动调节音量
 耳机音量达到一定值时，屏幕弹出提示信息
■ 无需独立输出接口，可与所有会议单元混合连接
■ 一个译员间内最多可安装 6 台翻译单元
■ 单元连接：
 1.5 米 6P-DIN 标准插头电缆（公头×1）
 0.6 米 6P-DIN 标准插头电缆（母头×1）
技术参数
输出频率响应 30 ~ 20000 Hz
最大功耗 4.3 W
耳机负载 ≥16 Ω
耳机音量 根据耳机阻抗自适应调节
耳麦输出接口 3个 Ø 3.5 mm TRRS 接口
连接方式 6P-DIN 专用电缆+卡扣
安装 台面式
颜色 香槟金(PANTONE 401 C)
尺寸 宽×深×高(mm) （不含话筒杆） 320×148×83
重量（带话筒杆） 1.1 kg</t>
  </si>
  <si>
    <t>话筒杆</t>
  </si>
  <si>
    <t>话筒杆（41 cm，单节软管，广播级麦克风，红绿双色灯，带防风罩</t>
  </si>
  <si>
    <t>头戴式耳麦</t>
  </si>
  <si>
    <t>■ 配合同声传译系统的翻译单元作监听及发言
■ 高保真音质
■ 翻译员可根据自己的习惯，将话筒戴在左侧或右侧
■ 单侧出线
■ 伸缩范围大，所有用户适用
■ 舒适型可拆洗耳机罩
■ TRRS 插头：Ø 3.5 mm 立体声，150 Ω×2
■ 耳机频响：20 Hz ~ 20 kHz
■ 耳机灵敏度：≥108 dBA/1 mW
■ 麦克风指向性：全指向性
■ 麦克风频响：50 Hz ~ 20 kHz
■ 麦克风灵敏度：-48 dBV/Pa
■ 麦克风阻抗：≤ 680 Ω
■ 重量：95 g</t>
  </si>
  <si>
    <t>数字红外辐射单元</t>
  </si>
  <si>
    <t>符合 GB 50524-2010《红外线同声传译系统工程技术规范》
与其它符合 IEC 61603-7 标准的红外同传系统兼容，可交叉使用
具备待机状态，工作状态，故障状态三种状态指示
多种安装方式，可以固定安装、三角支架安装或其它方法，13档发射角度可调
具有与主机同步开关机功能
具有自动增益控制功能
温控功能：高温时自动切换到半功率，并有 LED 指示
后面板有手动半功率切换开关，可方便应用于小型会场
HF 输入和输出插座 (2×BNC)，用于连接红外发射主机和串接下一台红外辐射单元
具有电缆传输延时补偿功能
发射功率：35 W</t>
  </si>
  <si>
    <t>辐射单元安装支架</t>
  </si>
  <si>
    <t>墙壁安装支架，用于将辐射单元固定在墙面
外型尺寸 宽×深×高(mm)：200×285×203
重量：1.6 kg
颜色：银灰色</t>
  </si>
  <si>
    <t>同轴电缆</t>
  </si>
  <si>
    <t>同轴电缆等效阻抗 75 欧姆
外径：Ø 5 mm（RG-59）</t>
  </si>
  <si>
    <t>4通道数字红外接收机</t>
  </si>
  <si>
    <t>■ 符合 GB 50524-2010《红外线同声传译系统工程技术规范》
■ 与其他符合 IEC 61603-7 的红外同传系统兼容，可交叉使用
■ 采用自主知识产权的数字红外处理芯片及 DQPSK 数字调制/解调技术
■ 采用较高传输频率 (1~8 MHz)，不受高频驱动光源干扰
■ 按钮式通道选择，可最多接收 4个音频通道
■ 具有带背光的大屏幕 LCD 显示，可显示通道号、语种名称、电池电量及信号状态
■ 通道数量与系统中实际使用的通道数量自动同步功能，不使用的通道不会出现在可选择的通道中
■ 可自由调节音量大小
■ 独有 270°超宽接收角度，随意放置均有完美音质
■ 当信号过低时，自动对音频信号静音，保证使用者只接收高质量信号
■ 精美的吊带，可将接收机悬挂于胸前，也可放在上衣口袋
■ 不受会场座位限制，会议代表在信号发射范围内可任意走动
■ 在红外辐射的有效范围内，接收单元数量的增加不受限制
■ 可以正常工作于阳光下的环境
■ 支持单声道耳机和立体声耳机
■ 当断开耳机后，自动切断电源
■ 具有测试模式，便于监测红外辐射单元的覆盖</t>
  </si>
  <si>
    <t>锂离子可充电电池组</t>
  </si>
  <si>
    <t>可充电电池组
1500 mAh, 3.7 V 
锂电池
外形尺寸 宽×深×高(mm)：48×29×15
重量：45 g</t>
  </si>
  <si>
    <t>头戴式耳机</t>
  </si>
  <si>
    <t>与红外接收机或会议单元配套使用
高保真音质
32 Ω×2, Ø 3.5 mm 立体声插头
频响：20 Hz ~ 20 kHz
灵敏度：≥108 dBA/1 mW
重量：70 g</t>
  </si>
  <si>
    <t>副</t>
  </si>
  <si>
    <t>红外接收机充电箱</t>
  </si>
  <si>
    <t>用于为数字红外接收机充电
每次可为 60 只红外接收机充电
电源：AC 100 V - 240 V, 50 Hz/60 Hz
功耗：280 W（60台接收机在充电），7 W（待机，无接收机在充电）</t>
  </si>
  <si>
    <t>红外接收机储存箱</t>
  </si>
  <si>
    <t>用于数字红外接收机的包装及运输
每箱可放置 100 台接收机
外形尺寸 宽×深×高(mm)：669×307×205
净重：6.0 kg（不含接收机）
总重：14.0 kg（含 100 只接收机，不含电池）
颜色：蓝色</t>
  </si>
  <si>
    <t>翻译人员显示器</t>
  </si>
  <si>
    <t>屏幕比例: 16:9
接口类型: HDMI DP USB 3.0 TYPE-C
垂直可视角度: 178°
面板类型: IPS
平均亮度: 350cd/m^2
水平可视角度: 178°
灰阶响应时间: 5毫秒
是否触摸屏: 否
能效等级: 无附加
功能: 可升降 可旋转
刷新率: 其他
屏幕类型: LED
屏幕分辨率: 3840x2160像素
屏幕尺寸: 27英寸
曲率: 非曲面
色差Delta E: ≤2
色域: DCI-P3≥95%</t>
  </si>
  <si>
    <t>翻译人员电脑主机</t>
  </si>
  <si>
    <t>戴尔(Dell)灵越3020台式电脑主机 (13代i5 16G 512GSSD+1TSSD RX550显卡)</t>
  </si>
  <si>
    <t>会议室（值班室）</t>
  </si>
  <si>
    <r>
      <rPr>
        <b/>
        <sz val="12"/>
        <color theme="1"/>
        <rFont val="Times New Roman"/>
        <charset val="134"/>
      </rPr>
      <t>7</t>
    </r>
    <r>
      <rPr>
        <b/>
        <sz val="12"/>
        <color theme="1"/>
        <rFont val="宋体"/>
        <charset val="134"/>
      </rPr>
      <t>层</t>
    </r>
  </si>
  <si>
    <r>
      <rPr>
        <b/>
        <sz val="14"/>
        <color theme="1"/>
        <rFont val="宋体"/>
        <charset val="134"/>
      </rPr>
      <t>会议设备配置标准</t>
    </r>
  </si>
  <si>
    <r>
      <rPr>
        <b/>
        <sz val="12"/>
        <color theme="1"/>
        <rFont val="宋体"/>
        <charset val="134"/>
      </rPr>
      <t>名称</t>
    </r>
  </si>
  <si>
    <r>
      <rPr>
        <sz val="12"/>
        <color theme="1"/>
        <rFont val="宋体"/>
        <charset val="134"/>
      </rPr>
      <t>显示设备</t>
    </r>
  </si>
  <si>
    <r>
      <rPr>
        <sz val="12"/>
        <color theme="1"/>
        <rFont val="宋体"/>
        <charset val="134"/>
      </rPr>
      <t>指显示终端，无会议集成和触控功能。按需配置，原则上每间会议室不超过</t>
    </r>
    <r>
      <rPr>
        <sz val="12"/>
        <color theme="1"/>
        <rFont val="Times New Roman"/>
        <charset val="134"/>
      </rPr>
      <t xml:space="preserve"> 1 </t>
    </r>
    <r>
      <rPr>
        <sz val="12"/>
        <color theme="1"/>
        <rFont val="宋体"/>
        <charset val="134"/>
      </rPr>
      <t>台</t>
    </r>
    <r>
      <rPr>
        <sz val="12"/>
        <color theme="1"/>
        <rFont val="Times New Roman"/>
        <charset val="134"/>
      </rPr>
      <t>,</t>
    </r>
    <r>
      <rPr>
        <sz val="12"/>
        <color theme="1"/>
        <rFont val="宋体"/>
        <charset val="134"/>
      </rPr>
      <t>配置规格不超过</t>
    </r>
    <r>
      <rPr>
        <sz val="12"/>
        <color theme="1"/>
        <rFont val="Times New Roman"/>
        <charset val="134"/>
      </rPr>
      <t xml:space="preserve"> 100</t>
    </r>
    <r>
      <rPr>
        <sz val="12"/>
        <color theme="1"/>
        <rFont val="宋体"/>
        <charset val="134"/>
      </rPr>
      <t>寸。</t>
    </r>
  </si>
  <si>
    <r>
      <rPr>
        <sz val="12"/>
        <color theme="1"/>
        <rFont val="宋体"/>
        <charset val="134"/>
      </rPr>
      <t>投影仪（含幕布）</t>
    </r>
  </si>
  <si>
    <r>
      <rPr>
        <sz val="12"/>
        <color theme="1"/>
        <rFont val="宋体"/>
        <charset val="134"/>
      </rPr>
      <t>按需配置，原则上每间会议室不超过</t>
    </r>
    <r>
      <rPr>
        <sz val="12"/>
        <color theme="1"/>
        <rFont val="Times New Roman"/>
        <charset val="134"/>
      </rPr>
      <t xml:space="preserve"> 1 </t>
    </r>
    <r>
      <rPr>
        <sz val="12"/>
        <color theme="1"/>
        <rFont val="宋体"/>
        <charset val="134"/>
      </rPr>
      <t>套</t>
    </r>
  </si>
  <si>
    <r>
      <rPr>
        <b/>
        <sz val="16"/>
        <color theme="1"/>
        <rFont val="宋体"/>
        <charset val="134"/>
      </rPr>
      <t>附表</t>
    </r>
    <r>
      <rPr>
        <b/>
        <sz val="16"/>
        <color theme="1"/>
        <rFont val="Times New Roman"/>
        <charset val="134"/>
      </rPr>
      <t xml:space="preserve"> 4 </t>
    </r>
    <r>
      <rPr>
        <b/>
        <sz val="16"/>
        <color theme="1"/>
        <rFont val="宋体"/>
        <charset val="134"/>
      </rPr>
      <t>厨房终端设备（含食堂）明细表</t>
    </r>
  </si>
  <si>
    <t>厨房终端设备指在厨房和食堂区域内配置的厨房机械设备、油烟处理设备、厨房电器设备、炊具餐具、食堂桌椅等。</t>
  </si>
  <si>
    <r>
      <rPr>
        <b/>
        <sz val="12"/>
        <color rgb="FFFF0000"/>
        <rFont val="宋体"/>
        <charset val="134"/>
      </rPr>
      <t>上限</t>
    </r>
    <r>
      <rPr>
        <b/>
        <sz val="12"/>
        <color theme="1"/>
        <rFont val="宋体"/>
        <charset val="134"/>
      </rPr>
      <t>单价（元）</t>
    </r>
  </si>
  <si>
    <t>总价
（万元）</t>
  </si>
  <si>
    <t>华伦意见</t>
  </si>
  <si>
    <r>
      <rPr>
        <b/>
        <sz val="12"/>
        <rFont val="宋体"/>
        <charset val="134"/>
      </rPr>
      <t>新建</t>
    </r>
    <r>
      <rPr>
        <b/>
        <sz val="12"/>
        <rFont val="Times New Roman"/>
        <charset val="134"/>
      </rPr>
      <t>5#</t>
    </r>
    <r>
      <rPr>
        <b/>
        <sz val="12"/>
        <rFont val="宋体"/>
        <charset val="134"/>
      </rPr>
      <t>第二住院楼</t>
    </r>
  </si>
  <si>
    <t>（一）</t>
  </si>
  <si>
    <r>
      <rPr>
        <b/>
        <sz val="12"/>
        <rFont val="Times New Roman"/>
        <charset val="134"/>
      </rPr>
      <t>B5</t>
    </r>
    <r>
      <rPr>
        <b/>
        <sz val="12"/>
        <rFont val="宋体"/>
        <charset val="134"/>
      </rPr>
      <t>层</t>
    </r>
  </si>
  <si>
    <t>G-B5-01</t>
  </si>
  <si>
    <t>G-B5-02</t>
  </si>
  <si>
    <t>设备备用间</t>
  </si>
  <si>
    <t>G-B5-03</t>
  </si>
  <si>
    <t>G-B5-04</t>
  </si>
  <si>
    <t>G-B5-05</t>
  </si>
  <si>
    <t>G-B5-06</t>
  </si>
  <si>
    <t>G-B5-07</t>
  </si>
  <si>
    <t>G-B5-08</t>
  </si>
  <si>
    <t>G-B5-09</t>
  </si>
  <si>
    <t>G-B5-10</t>
  </si>
  <si>
    <t>G-B5-11</t>
  </si>
  <si>
    <t>（二）</t>
  </si>
  <si>
    <r>
      <rPr>
        <b/>
        <sz val="12"/>
        <rFont val="Times New Roman"/>
        <charset val="134"/>
      </rPr>
      <t>B4</t>
    </r>
    <r>
      <rPr>
        <b/>
        <sz val="12"/>
        <rFont val="宋体"/>
        <charset val="134"/>
      </rPr>
      <t>层</t>
    </r>
  </si>
  <si>
    <t>G-B4-01</t>
  </si>
  <si>
    <t>G-B4-02</t>
  </si>
  <si>
    <t>G-B4-03</t>
  </si>
  <si>
    <t>G-B4-04</t>
  </si>
  <si>
    <t>设备间（后勤库房）</t>
  </si>
  <si>
    <t>G-B4-05</t>
  </si>
  <si>
    <t>（三）</t>
  </si>
  <si>
    <r>
      <rPr>
        <b/>
        <sz val="12"/>
        <rFont val="Times New Roman"/>
        <charset val="134"/>
      </rPr>
      <t>B3</t>
    </r>
    <r>
      <rPr>
        <b/>
        <sz val="12"/>
        <rFont val="宋体"/>
        <charset val="134"/>
      </rPr>
      <t>层</t>
    </r>
  </si>
  <si>
    <r>
      <rPr>
        <sz val="12"/>
        <rFont val="Times New Roman"/>
        <charset val="134"/>
      </rPr>
      <t>CT</t>
    </r>
    <r>
      <rPr>
        <sz val="12"/>
        <rFont val="宋体"/>
        <charset val="134"/>
      </rPr>
      <t>治疗间</t>
    </r>
  </si>
  <si>
    <t>G-B3-01</t>
  </si>
  <si>
    <r>
      <rPr>
        <sz val="12"/>
        <rFont val="Times New Roman"/>
        <charset val="134"/>
      </rPr>
      <t>CT</t>
    </r>
    <r>
      <rPr>
        <sz val="12"/>
        <rFont val="宋体"/>
        <charset val="134"/>
      </rPr>
      <t>设备用房</t>
    </r>
  </si>
  <si>
    <t>G-B3-02</t>
  </si>
  <si>
    <t>G-B3-03</t>
  </si>
  <si>
    <t>更衣</t>
  </si>
  <si>
    <t>G-B3-04</t>
  </si>
  <si>
    <t>G-B3-05</t>
  </si>
  <si>
    <r>
      <rPr>
        <sz val="12"/>
        <rFont val="宋体"/>
        <charset val="134"/>
      </rPr>
      <t>抢救室</t>
    </r>
    <r>
      <rPr>
        <sz val="12"/>
        <rFont val="Times New Roman"/>
        <charset val="134"/>
      </rPr>
      <t>/</t>
    </r>
    <r>
      <rPr>
        <sz val="12"/>
        <rFont val="宋体"/>
        <charset val="134"/>
      </rPr>
      <t>注射</t>
    </r>
  </si>
  <si>
    <t>G-B3-06</t>
  </si>
  <si>
    <r>
      <rPr>
        <sz val="12"/>
        <rFont val="Times New Roman"/>
        <charset val="134"/>
      </rPr>
      <t>MRI</t>
    </r>
    <r>
      <rPr>
        <sz val="12"/>
        <rFont val="宋体"/>
        <charset val="134"/>
      </rPr>
      <t>设备用房</t>
    </r>
  </si>
  <si>
    <t>G-B3-07</t>
  </si>
  <si>
    <r>
      <rPr>
        <sz val="12"/>
        <rFont val="宋体"/>
        <charset val="134"/>
      </rPr>
      <t>模拟定位</t>
    </r>
    <r>
      <rPr>
        <sz val="12"/>
        <rFont val="Times New Roman"/>
        <charset val="134"/>
      </rPr>
      <t>MRI</t>
    </r>
  </si>
  <si>
    <t>G-B3-08</t>
  </si>
  <si>
    <t>G-B3-09</t>
  </si>
  <si>
    <t>G-B3-10</t>
  </si>
  <si>
    <t>G-B3-11</t>
  </si>
  <si>
    <t>G-B3-12</t>
  </si>
  <si>
    <t>G-B3-13</t>
  </si>
  <si>
    <t>G-B3-14</t>
  </si>
  <si>
    <t>登记</t>
  </si>
  <si>
    <t>G-B3-15</t>
  </si>
  <si>
    <t>物流</t>
  </si>
  <si>
    <t>G-B3-16</t>
  </si>
  <si>
    <t>G-B3-17</t>
  </si>
  <si>
    <t>G-B3-18</t>
  </si>
  <si>
    <t>G-B3-19</t>
  </si>
  <si>
    <t>G-B3-20</t>
  </si>
  <si>
    <t>G-B3-21</t>
  </si>
  <si>
    <t>G-B3-22</t>
  </si>
  <si>
    <t>污水间</t>
  </si>
  <si>
    <t>G-B3-23</t>
  </si>
  <si>
    <t>物流间</t>
  </si>
  <si>
    <t>G-B3-24</t>
  </si>
  <si>
    <t>射波刀设备间</t>
  </si>
  <si>
    <t>G-B3-25</t>
  </si>
  <si>
    <t>射波刀控制室</t>
  </si>
  <si>
    <t>G-B3-26</t>
  </si>
  <si>
    <t>直线加速仪器设备间</t>
  </si>
  <si>
    <t>G-B3-27</t>
  </si>
  <si>
    <t>G-B3-28</t>
  </si>
  <si>
    <t>G-B3-29</t>
  </si>
  <si>
    <t>G-B3-30</t>
  </si>
  <si>
    <r>
      <rPr>
        <sz val="12"/>
        <rFont val="Times New Roman"/>
        <charset val="134"/>
      </rPr>
      <t>TOMO</t>
    </r>
    <r>
      <rPr>
        <sz val="12"/>
        <rFont val="宋体"/>
        <charset val="134"/>
      </rPr>
      <t>刀控制室</t>
    </r>
  </si>
  <si>
    <t>G-B3-31</t>
  </si>
  <si>
    <t>频率装换器房间</t>
  </si>
  <si>
    <t>G-B3-32</t>
  </si>
  <si>
    <t>G-B3-33</t>
  </si>
  <si>
    <r>
      <rPr>
        <sz val="12"/>
        <rFont val="宋体"/>
        <charset val="134"/>
      </rPr>
      <t>控制室</t>
    </r>
    <r>
      <rPr>
        <sz val="12"/>
        <rFont val="Times New Roman"/>
        <charset val="134"/>
      </rPr>
      <t>6</t>
    </r>
  </si>
  <si>
    <t>G-B3-34</t>
  </si>
  <si>
    <t>G-B3-35</t>
  </si>
  <si>
    <r>
      <rPr>
        <sz val="12"/>
        <rFont val="宋体"/>
        <charset val="134"/>
      </rPr>
      <t>控制室</t>
    </r>
    <r>
      <rPr>
        <sz val="12"/>
        <rFont val="Times New Roman"/>
        <charset val="134"/>
      </rPr>
      <t>5</t>
    </r>
  </si>
  <si>
    <t>G-B3-36</t>
  </si>
  <si>
    <t>注明功能区所在楼层</t>
  </si>
  <si>
    <t>G-B3-37</t>
  </si>
  <si>
    <t>G-B3-38</t>
  </si>
  <si>
    <t>G-B3-39</t>
  </si>
  <si>
    <r>
      <rPr>
        <sz val="12"/>
        <rFont val="宋体"/>
        <charset val="134"/>
      </rPr>
      <t>控制室</t>
    </r>
    <r>
      <rPr>
        <sz val="12"/>
        <rFont val="Times New Roman"/>
        <charset val="134"/>
      </rPr>
      <t>4</t>
    </r>
  </si>
  <si>
    <t>G-B3-40</t>
  </si>
  <si>
    <t>G-B3-41</t>
  </si>
  <si>
    <t>G-B3-42</t>
  </si>
  <si>
    <r>
      <rPr>
        <sz val="12"/>
        <rFont val="宋体"/>
        <charset val="134"/>
      </rPr>
      <t>控制室</t>
    </r>
    <r>
      <rPr>
        <sz val="12"/>
        <rFont val="Times New Roman"/>
        <charset val="134"/>
      </rPr>
      <t>3</t>
    </r>
  </si>
  <si>
    <t>G-B3-43</t>
  </si>
  <si>
    <t>G-B3-44</t>
  </si>
  <si>
    <t>候诊</t>
  </si>
  <si>
    <t>G-B3-45</t>
  </si>
  <si>
    <t>G-B3-46</t>
  </si>
  <si>
    <r>
      <rPr>
        <sz val="12"/>
        <rFont val="宋体"/>
        <charset val="134"/>
      </rPr>
      <t>控制室</t>
    </r>
    <r>
      <rPr>
        <sz val="12"/>
        <rFont val="Times New Roman"/>
        <charset val="134"/>
      </rPr>
      <t>2</t>
    </r>
  </si>
  <si>
    <t>G-B3-47</t>
  </si>
  <si>
    <t>G-B3-48</t>
  </si>
  <si>
    <r>
      <rPr>
        <sz val="12"/>
        <rFont val="宋体"/>
        <charset val="134"/>
      </rPr>
      <t>控制室</t>
    </r>
    <r>
      <rPr>
        <sz val="12"/>
        <rFont val="Times New Roman"/>
        <charset val="134"/>
      </rPr>
      <t>1</t>
    </r>
  </si>
  <si>
    <t>G-B3-49</t>
  </si>
  <si>
    <t>G-B3-50</t>
  </si>
  <si>
    <t>G-B3-51</t>
  </si>
  <si>
    <t>（四）</t>
  </si>
  <si>
    <r>
      <rPr>
        <b/>
        <sz val="12"/>
        <rFont val="Times New Roman"/>
        <charset val="134"/>
      </rPr>
      <t>B2</t>
    </r>
    <r>
      <rPr>
        <b/>
        <sz val="12"/>
        <rFont val="宋体"/>
        <charset val="134"/>
      </rPr>
      <t>层</t>
    </r>
  </si>
  <si>
    <t>G-B2-01</t>
  </si>
  <si>
    <t>G-B2-02</t>
  </si>
  <si>
    <t>G-B2-03</t>
  </si>
  <si>
    <t>G-B2-04</t>
  </si>
  <si>
    <t>G-B2-05</t>
  </si>
  <si>
    <t>直线加速器设备间</t>
  </si>
  <si>
    <t>G-B2-06</t>
  </si>
  <si>
    <t>G-B2-07</t>
  </si>
  <si>
    <t>G-B2-08</t>
  </si>
  <si>
    <t>G-B2-09</t>
  </si>
  <si>
    <t>G-B2-10</t>
  </si>
  <si>
    <t>（五）</t>
  </si>
  <si>
    <r>
      <rPr>
        <b/>
        <sz val="12"/>
        <rFont val="Times New Roman"/>
        <charset val="134"/>
      </rPr>
      <t>B1</t>
    </r>
    <r>
      <rPr>
        <b/>
        <sz val="12"/>
        <rFont val="宋体"/>
        <charset val="134"/>
      </rPr>
      <t>层</t>
    </r>
  </si>
  <si>
    <t>G-B1-11</t>
  </si>
  <si>
    <t>G-B1-16</t>
  </si>
  <si>
    <t>厨余垃圾</t>
  </si>
  <si>
    <t>G-B1-17</t>
  </si>
  <si>
    <t>G-B1-18</t>
  </si>
  <si>
    <t>G-B1-19</t>
  </si>
  <si>
    <t>G-B1-20</t>
  </si>
  <si>
    <t>G-B1-21</t>
  </si>
  <si>
    <t>G-B1-22</t>
  </si>
  <si>
    <t>G-B1-23</t>
  </si>
  <si>
    <t>G-B1-24</t>
  </si>
  <si>
    <r>
      <rPr>
        <sz val="12"/>
        <rFont val="宋体"/>
        <charset val="134"/>
      </rPr>
      <t>会议</t>
    </r>
    <r>
      <rPr>
        <sz val="12"/>
        <rFont val="Times New Roman"/>
        <charset val="134"/>
      </rPr>
      <t>/</t>
    </r>
    <r>
      <rPr>
        <sz val="12"/>
        <rFont val="宋体"/>
        <charset val="134"/>
      </rPr>
      <t>示教室</t>
    </r>
  </si>
  <si>
    <r>
      <rPr>
        <sz val="12"/>
        <rFont val="Times New Roman"/>
        <charset val="134"/>
      </rPr>
      <t>PET-MRI</t>
    </r>
    <r>
      <rPr>
        <sz val="12"/>
        <rFont val="宋体"/>
        <charset val="134"/>
      </rPr>
      <t>治疗间</t>
    </r>
  </si>
  <si>
    <t>G-B1-40</t>
  </si>
  <si>
    <t>污洗</t>
  </si>
  <si>
    <t>G-B1-42</t>
  </si>
  <si>
    <r>
      <rPr>
        <sz val="12"/>
        <rFont val="Times New Roman"/>
        <charset val="134"/>
      </rPr>
      <t>PET-CT</t>
    </r>
    <r>
      <rPr>
        <sz val="12"/>
        <rFont val="宋体"/>
        <charset val="134"/>
      </rPr>
      <t>治疗间</t>
    </r>
  </si>
  <si>
    <t>分装</t>
  </si>
  <si>
    <t>G-B1-48</t>
  </si>
  <si>
    <t>注射后休息室</t>
  </si>
  <si>
    <r>
      <rPr>
        <sz val="12"/>
        <rFont val="Times New Roman"/>
        <charset val="134"/>
      </rPr>
      <t>VIP</t>
    </r>
    <r>
      <rPr>
        <sz val="12"/>
        <rFont val="宋体"/>
        <charset val="134"/>
      </rPr>
      <t>注射后休息室</t>
    </r>
  </si>
  <si>
    <t>电梯下部空间</t>
  </si>
  <si>
    <t>G-B1-63</t>
  </si>
  <si>
    <t>（六）</t>
  </si>
  <si>
    <r>
      <rPr>
        <b/>
        <sz val="12"/>
        <rFont val="Times New Roman"/>
        <charset val="134"/>
      </rPr>
      <t>1</t>
    </r>
    <r>
      <rPr>
        <b/>
        <sz val="12"/>
        <rFont val="宋体"/>
        <charset val="134"/>
      </rPr>
      <t>层</t>
    </r>
  </si>
  <si>
    <t>垃圾被服收存间</t>
  </si>
  <si>
    <t>G-1-06</t>
  </si>
  <si>
    <r>
      <rPr>
        <sz val="12"/>
        <rFont val="Times New Roman"/>
        <charset val="134"/>
      </rPr>
      <t>AGV</t>
    </r>
    <r>
      <rPr>
        <sz val="12"/>
        <rFont val="宋体"/>
        <charset val="134"/>
      </rPr>
      <t>被服送货</t>
    </r>
  </si>
  <si>
    <t>排放阀间</t>
  </si>
  <si>
    <t>G-1-09</t>
  </si>
  <si>
    <t>淋浴</t>
  </si>
  <si>
    <t>G-1-11</t>
  </si>
  <si>
    <t>功能用房</t>
  </si>
  <si>
    <t>G-1-13</t>
  </si>
  <si>
    <t>G-1-14</t>
  </si>
  <si>
    <t>G-1-15</t>
  </si>
  <si>
    <t>G-1-16</t>
  </si>
  <si>
    <t>G-1-17</t>
  </si>
  <si>
    <t>G-1-18</t>
  </si>
  <si>
    <t>G-1-19</t>
  </si>
  <si>
    <t>G-1-22</t>
  </si>
  <si>
    <t>咖啡厅</t>
  </si>
  <si>
    <t>配套管理、快递发放</t>
  </si>
  <si>
    <t>工具</t>
  </si>
  <si>
    <t>G-1-42</t>
  </si>
  <si>
    <t>（七）</t>
  </si>
  <si>
    <r>
      <rPr>
        <b/>
        <sz val="12"/>
        <rFont val="Times New Roman"/>
        <charset val="134"/>
      </rPr>
      <t>2</t>
    </r>
    <r>
      <rPr>
        <b/>
        <sz val="12"/>
        <rFont val="宋体"/>
        <charset val="134"/>
      </rPr>
      <t>层</t>
    </r>
  </si>
  <si>
    <t>G-2-14</t>
  </si>
  <si>
    <t>MRI3.0</t>
  </si>
  <si>
    <t>G-2-15</t>
  </si>
  <si>
    <t>G-2-17</t>
  </si>
  <si>
    <t>G-2-18</t>
  </si>
  <si>
    <t>G-2-19</t>
  </si>
  <si>
    <t>G-2-20</t>
  </si>
  <si>
    <t>G-2-23</t>
  </si>
  <si>
    <t>G-2-24</t>
  </si>
  <si>
    <t>控制</t>
  </si>
  <si>
    <t>设备</t>
  </si>
  <si>
    <t>G-2-28</t>
  </si>
  <si>
    <t>G-2-29</t>
  </si>
  <si>
    <t>G-2-30</t>
  </si>
  <si>
    <t>G-2-31</t>
  </si>
  <si>
    <t>缓冲区</t>
  </si>
  <si>
    <t>G-2-32</t>
  </si>
  <si>
    <t>G-2-33</t>
  </si>
  <si>
    <t>G-2-34</t>
  </si>
  <si>
    <t>G-2-35</t>
  </si>
  <si>
    <t>G-2-36</t>
  </si>
  <si>
    <t>G-2-38</t>
  </si>
  <si>
    <t>G-2-40</t>
  </si>
  <si>
    <t>MRI7.0</t>
  </si>
  <si>
    <t>G-2-51</t>
  </si>
  <si>
    <t>G-2-52</t>
  </si>
  <si>
    <t>生物样本库</t>
  </si>
  <si>
    <t>G-2-64</t>
  </si>
  <si>
    <t>（八）</t>
  </si>
  <si>
    <r>
      <rPr>
        <b/>
        <sz val="12"/>
        <rFont val="Times New Roman"/>
        <charset val="134"/>
      </rPr>
      <t>3</t>
    </r>
    <r>
      <rPr>
        <b/>
        <sz val="12"/>
        <rFont val="宋体"/>
        <charset val="134"/>
      </rPr>
      <t>层</t>
    </r>
  </si>
  <si>
    <r>
      <rPr>
        <sz val="12"/>
        <rFont val="宋体"/>
        <charset val="134"/>
      </rPr>
      <t>普通药品和</t>
    </r>
    <r>
      <rPr>
        <sz val="12"/>
        <rFont val="Times New Roman"/>
        <charset val="134"/>
      </rPr>
      <t>TNA</t>
    </r>
    <r>
      <rPr>
        <sz val="12"/>
        <rFont val="宋体"/>
        <charset val="134"/>
      </rPr>
      <t>调配间</t>
    </r>
  </si>
  <si>
    <t>轨道小车用房</t>
  </si>
  <si>
    <t>G-3-36</t>
  </si>
  <si>
    <t>G-3-38</t>
  </si>
  <si>
    <t>G-3-61</t>
  </si>
  <si>
    <t>G-3-62</t>
  </si>
  <si>
    <t>（九）</t>
  </si>
  <si>
    <r>
      <rPr>
        <b/>
        <sz val="12"/>
        <rFont val="Times New Roman"/>
        <charset val="134"/>
      </rPr>
      <t>4</t>
    </r>
    <r>
      <rPr>
        <b/>
        <sz val="12"/>
        <rFont val="宋体"/>
        <charset val="134"/>
      </rPr>
      <t>层</t>
    </r>
  </si>
  <si>
    <t>G-4-02</t>
  </si>
  <si>
    <t>特色厨房（一）</t>
  </si>
  <si>
    <t>G-4-03</t>
  </si>
  <si>
    <t>1.1.1</t>
  </si>
  <si>
    <r>
      <rPr>
        <sz val="12"/>
        <rFont val="宋体"/>
        <charset val="134"/>
      </rPr>
      <t>风量：</t>
    </r>
    <r>
      <rPr>
        <sz val="12"/>
        <rFont val="Times New Roman"/>
        <charset val="134"/>
      </rPr>
      <t xml:space="preserve">24000m³/h
</t>
    </r>
    <r>
      <rPr>
        <sz val="12"/>
        <rFont val="宋体"/>
        <charset val="134"/>
      </rPr>
      <t>功率：</t>
    </r>
    <r>
      <rPr>
        <sz val="12"/>
        <rFont val="Times New Roman"/>
        <charset val="134"/>
      </rPr>
      <t>7.5kW/380V</t>
    </r>
  </si>
  <si>
    <t>按需配置</t>
  </si>
  <si>
    <t>1.1.2</t>
  </si>
  <si>
    <t>补风风管</t>
  </si>
  <si>
    <r>
      <rPr>
        <sz val="12"/>
        <rFont val="宋体"/>
        <charset val="134"/>
      </rPr>
      <t>采用</t>
    </r>
    <r>
      <rPr>
        <sz val="12"/>
        <rFont val="Times New Roman"/>
        <charset val="134"/>
      </rPr>
      <t>304#1.2mm</t>
    </r>
    <r>
      <rPr>
        <sz val="12"/>
        <rFont val="宋体"/>
        <charset val="134"/>
      </rPr>
      <t>不锈钢板制作，氩弧焊满焊连接。</t>
    </r>
  </si>
  <si>
    <t>1.1.3</t>
  </si>
  <si>
    <t>低空排放油烟净化器</t>
  </si>
  <si>
    <r>
      <rPr>
        <sz val="12"/>
        <rFont val="宋体"/>
        <charset val="134"/>
      </rPr>
      <t>风量：</t>
    </r>
    <r>
      <rPr>
        <sz val="12"/>
        <rFont val="Times New Roman"/>
        <charset val="134"/>
      </rPr>
      <t>35000m³/h</t>
    </r>
  </si>
  <si>
    <t>1.1.4</t>
  </si>
  <si>
    <r>
      <rPr>
        <sz val="12"/>
        <rFont val="宋体"/>
        <charset val="134"/>
      </rPr>
      <t>风量：</t>
    </r>
    <r>
      <rPr>
        <sz val="12"/>
        <rFont val="Times New Roman"/>
        <charset val="134"/>
      </rPr>
      <t>30000m³/h</t>
    </r>
  </si>
  <si>
    <t>1.1.5</t>
  </si>
  <si>
    <r>
      <rPr>
        <sz val="12"/>
        <rFont val="宋体"/>
        <charset val="134"/>
      </rPr>
      <t>风量：</t>
    </r>
    <r>
      <rPr>
        <sz val="12"/>
        <rFont val="Times New Roman"/>
        <charset val="134"/>
      </rPr>
      <t>12000m³/h</t>
    </r>
  </si>
  <si>
    <t>1.1.6</t>
  </si>
  <si>
    <r>
      <rPr>
        <sz val="12"/>
        <rFont val="宋体"/>
        <charset val="134"/>
      </rPr>
      <t>风量：</t>
    </r>
    <r>
      <rPr>
        <sz val="12"/>
        <rFont val="Times New Roman"/>
        <charset val="134"/>
      </rPr>
      <t>25000m³/h</t>
    </r>
  </si>
  <si>
    <t>1.1.7</t>
  </si>
  <si>
    <r>
      <rPr>
        <sz val="12"/>
        <rFont val="宋体"/>
        <charset val="134"/>
      </rPr>
      <t>风量：</t>
    </r>
    <r>
      <rPr>
        <sz val="12"/>
        <rFont val="Times New Roman"/>
        <charset val="134"/>
      </rPr>
      <t>18000m³/h</t>
    </r>
  </si>
  <si>
    <t>1.1.8</t>
  </si>
  <si>
    <t>1.1.9</t>
  </si>
  <si>
    <r>
      <rPr>
        <sz val="12"/>
        <rFont val="宋体"/>
        <charset val="134"/>
      </rPr>
      <t>风量：</t>
    </r>
    <r>
      <rPr>
        <sz val="12"/>
        <rFont val="Times New Roman"/>
        <charset val="134"/>
      </rPr>
      <t xml:space="preserve">20500m³/h
</t>
    </r>
    <r>
      <rPr>
        <sz val="12"/>
        <rFont val="宋体"/>
        <charset val="134"/>
      </rPr>
      <t>功率：</t>
    </r>
    <r>
      <rPr>
        <sz val="12"/>
        <rFont val="Times New Roman"/>
        <charset val="134"/>
      </rPr>
      <t>7.5kW/380V</t>
    </r>
  </si>
  <si>
    <t>1.1.10</t>
  </si>
  <si>
    <r>
      <rPr>
        <sz val="12"/>
        <rFont val="宋体"/>
        <charset val="134"/>
      </rPr>
      <t>风量：</t>
    </r>
    <r>
      <rPr>
        <sz val="12"/>
        <rFont val="Times New Roman"/>
        <charset val="134"/>
      </rPr>
      <t xml:space="preserve">18000m³/h
</t>
    </r>
    <r>
      <rPr>
        <sz val="12"/>
        <rFont val="宋体"/>
        <charset val="134"/>
      </rPr>
      <t>功率：</t>
    </r>
    <r>
      <rPr>
        <sz val="12"/>
        <rFont val="Times New Roman"/>
        <charset val="134"/>
      </rPr>
      <t>5.5kW/380V</t>
    </r>
  </si>
  <si>
    <t>1.1.11</t>
  </si>
  <si>
    <r>
      <rPr>
        <sz val="12"/>
        <rFont val="宋体"/>
        <charset val="134"/>
      </rPr>
      <t>风量：</t>
    </r>
    <r>
      <rPr>
        <sz val="12"/>
        <rFont val="Times New Roman"/>
        <charset val="134"/>
      </rPr>
      <t xml:space="preserve">11000m³/h
</t>
    </r>
    <r>
      <rPr>
        <sz val="12"/>
        <rFont val="宋体"/>
        <charset val="134"/>
      </rPr>
      <t>功率：</t>
    </r>
    <r>
      <rPr>
        <sz val="12"/>
        <rFont val="Times New Roman"/>
        <charset val="134"/>
      </rPr>
      <t>3kW/380V</t>
    </r>
  </si>
  <si>
    <t>1.1.12</t>
  </si>
  <si>
    <t>1.1.13</t>
  </si>
  <si>
    <t>15kW/380V</t>
  </si>
  <si>
    <t>1.1.14</t>
  </si>
  <si>
    <t>1.1.15</t>
  </si>
  <si>
    <t>11kW/380V</t>
  </si>
  <si>
    <t>1.1.16</t>
  </si>
  <si>
    <t>1.1.17</t>
  </si>
  <si>
    <t>1.1.18</t>
  </si>
  <si>
    <t>风机远程控制线及线管</t>
  </si>
  <si>
    <t>1.1.19</t>
  </si>
  <si>
    <t>风机远程控制箱（安装于厨房内）</t>
  </si>
  <si>
    <t>1.1.20</t>
  </si>
  <si>
    <t>后倾式箱形排油烟风机</t>
  </si>
  <si>
    <r>
      <rPr>
        <sz val="12"/>
        <rFont val="宋体"/>
        <charset val="134"/>
      </rPr>
      <t>风量：</t>
    </r>
    <r>
      <rPr>
        <sz val="12"/>
        <rFont val="Times New Roman"/>
        <charset val="134"/>
      </rPr>
      <t xml:space="preserve">33750m³/h
</t>
    </r>
    <r>
      <rPr>
        <sz val="12"/>
        <rFont val="宋体"/>
        <charset val="134"/>
      </rPr>
      <t>功率：</t>
    </r>
    <r>
      <rPr>
        <sz val="12"/>
        <rFont val="Times New Roman"/>
        <charset val="134"/>
      </rPr>
      <t>15kW/380V</t>
    </r>
  </si>
  <si>
    <t>1.1.21</t>
  </si>
  <si>
    <r>
      <rPr>
        <sz val="12"/>
        <rFont val="宋体"/>
        <charset val="134"/>
      </rPr>
      <t>风量：</t>
    </r>
    <r>
      <rPr>
        <sz val="12"/>
        <rFont val="Times New Roman"/>
        <charset val="134"/>
      </rPr>
      <t xml:space="preserve">29250m³/h
</t>
    </r>
    <r>
      <rPr>
        <sz val="12"/>
        <rFont val="宋体"/>
        <charset val="134"/>
      </rPr>
      <t>功率：</t>
    </r>
    <r>
      <rPr>
        <sz val="12"/>
        <rFont val="Times New Roman"/>
        <charset val="134"/>
      </rPr>
      <t>15kW/380V</t>
    </r>
  </si>
  <si>
    <t>1.1.22</t>
  </si>
  <si>
    <r>
      <rPr>
        <sz val="12"/>
        <rFont val="宋体"/>
        <charset val="134"/>
      </rPr>
      <t>风量：</t>
    </r>
    <r>
      <rPr>
        <sz val="12"/>
        <rFont val="Times New Roman"/>
        <charset val="134"/>
      </rPr>
      <t xml:space="preserve">12000m³/h
</t>
    </r>
    <r>
      <rPr>
        <sz val="12"/>
        <rFont val="宋体"/>
        <charset val="134"/>
      </rPr>
      <t>功率：</t>
    </r>
    <r>
      <rPr>
        <sz val="12"/>
        <rFont val="Times New Roman"/>
        <charset val="134"/>
      </rPr>
      <t>5.5kW/380V</t>
    </r>
  </si>
  <si>
    <t>1.1.23</t>
  </si>
  <si>
    <r>
      <rPr>
        <sz val="12"/>
        <rFont val="宋体"/>
        <charset val="134"/>
      </rPr>
      <t>风量：</t>
    </r>
    <r>
      <rPr>
        <sz val="12"/>
        <rFont val="Times New Roman"/>
        <charset val="134"/>
      </rPr>
      <t xml:space="preserve">15500m³/h
</t>
    </r>
    <r>
      <rPr>
        <sz val="12"/>
        <rFont val="宋体"/>
        <charset val="134"/>
      </rPr>
      <t>功率：</t>
    </r>
    <r>
      <rPr>
        <sz val="12"/>
        <rFont val="Times New Roman"/>
        <charset val="134"/>
      </rPr>
      <t>5.5kW/380V</t>
    </r>
  </si>
  <si>
    <t>1.1.24</t>
  </si>
  <si>
    <r>
      <rPr>
        <sz val="12"/>
        <rFont val="宋体"/>
        <charset val="134"/>
      </rPr>
      <t>风量：</t>
    </r>
    <r>
      <rPr>
        <sz val="12"/>
        <rFont val="Times New Roman"/>
        <charset val="134"/>
      </rPr>
      <t xml:space="preserve">24500m³/h
</t>
    </r>
    <r>
      <rPr>
        <sz val="12"/>
        <rFont val="宋体"/>
        <charset val="134"/>
      </rPr>
      <t>功率：</t>
    </r>
    <r>
      <rPr>
        <sz val="12"/>
        <rFont val="Times New Roman"/>
        <charset val="134"/>
      </rPr>
      <t>11kW/380V</t>
    </r>
  </si>
  <si>
    <t>1.1.25</t>
  </si>
  <si>
    <t>净化器安装平台</t>
  </si>
  <si>
    <t>现场度做</t>
  </si>
  <si>
    <t>1.1.26</t>
  </si>
  <si>
    <t>排油烟风管</t>
  </si>
  <si>
    <r>
      <rPr>
        <sz val="12"/>
        <rFont val="宋体"/>
        <charset val="134"/>
      </rPr>
      <t>采用</t>
    </r>
    <r>
      <rPr>
        <sz val="12"/>
        <rFont val="Times New Roman"/>
        <charset val="134"/>
      </rPr>
      <t>304#1.5mm</t>
    </r>
    <r>
      <rPr>
        <sz val="12"/>
        <rFont val="宋体"/>
        <charset val="134"/>
      </rPr>
      <t>不锈钢板制作，氩弧焊满焊连接，保温要求：外包</t>
    </r>
    <r>
      <rPr>
        <sz val="12"/>
        <rFont val="Times New Roman"/>
        <charset val="134"/>
      </rPr>
      <t>50mm</t>
    </r>
    <r>
      <rPr>
        <sz val="12"/>
        <rFont val="宋体"/>
        <charset val="134"/>
      </rPr>
      <t>厚玻璃棉板隔热材料。</t>
    </r>
  </si>
  <si>
    <t>1.1.27</t>
  </si>
  <si>
    <t>排油烟风机电源线及线管</t>
  </si>
  <si>
    <t>1.1.28</t>
  </si>
  <si>
    <t>软接驳</t>
  </si>
  <si>
    <t>1.1.29</t>
  </si>
  <si>
    <t>调风阀（烟罩顶新风短节管之间安装）</t>
  </si>
  <si>
    <t>650*300</t>
  </si>
  <si>
    <t>1.1.30</t>
  </si>
  <si>
    <t>调风阀（烟罩顶与短节管之间安装）</t>
  </si>
  <si>
    <t>400*300</t>
  </si>
  <si>
    <t>1.1.31</t>
  </si>
  <si>
    <t>1.1.32</t>
  </si>
  <si>
    <t>1.1.33</t>
  </si>
  <si>
    <t>油烟净化器电源线及线管</t>
  </si>
  <si>
    <t>1.1.34</t>
  </si>
  <si>
    <t>病房专用保温送餐车</t>
  </si>
  <si>
    <t>带电动功能</t>
  </si>
  <si>
    <t>一层、四层、五层</t>
  </si>
  <si>
    <t>1.1.35</t>
  </si>
  <si>
    <r>
      <rPr>
        <sz val="12"/>
        <rFont val="Times New Roman"/>
        <charset val="134"/>
      </rPr>
      <t>UV</t>
    </r>
    <r>
      <rPr>
        <sz val="12"/>
        <rFont val="宋体"/>
        <charset val="134"/>
      </rPr>
      <t>紫外线臭氧烟罩带新风</t>
    </r>
  </si>
  <si>
    <t>13500*1600*550</t>
  </si>
  <si>
    <t>1.1.36</t>
  </si>
  <si>
    <t>8100*1500*550</t>
  </si>
  <si>
    <t>1.1.37</t>
  </si>
  <si>
    <t>1600*1000*550</t>
  </si>
  <si>
    <t>1.1.38</t>
  </si>
  <si>
    <t>5200*1250*550</t>
  </si>
  <si>
    <t>1.1.39</t>
  </si>
  <si>
    <r>
      <rPr>
        <sz val="12"/>
        <rFont val="Times New Roman"/>
        <charset val="134"/>
      </rPr>
      <t>UV</t>
    </r>
    <r>
      <rPr>
        <sz val="12"/>
        <rFont val="宋体"/>
        <charset val="134"/>
      </rPr>
      <t>紫外线臭氧烟罩控制箱（供</t>
    </r>
    <r>
      <rPr>
        <sz val="12"/>
        <rFont val="Times New Roman"/>
        <charset val="134"/>
      </rPr>
      <t xml:space="preserve">EL44 &amp; EL57 &amp; EL71 </t>
    </r>
    <r>
      <rPr>
        <sz val="12"/>
        <rFont val="宋体"/>
        <charset val="134"/>
      </rPr>
      <t>）</t>
    </r>
  </si>
  <si>
    <t>1.1.40</t>
  </si>
  <si>
    <t>平板车</t>
  </si>
  <si>
    <t>900*600*850</t>
  </si>
  <si>
    <t>1.1.41</t>
  </si>
  <si>
    <r>
      <rPr>
        <sz val="12"/>
        <rFont val="Times New Roman"/>
        <charset val="134"/>
      </rPr>
      <t>L</t>
    </r>
    <r>
      <rPr>
        <sz val="12"/>
        <rFont val="宋体"/>
        <charset val="134"/>
      </rPr>
      <t>形挂墙层板</t>
    </r>
    <r>
      <rPr>
        <sz val="12"/>
        <rFont val="Times New Roman"/>
        <charset val="134"/>
      </rPr>
      <t>(</t>
    </r>
    <r>
      <rPr>
        <sz val="12"/>
        <rFont val="宋体"/>
        <charset val="134"/>
      </rPr>
      <t>可调式</t>
    </r>
    <r>
      <rPr>
        <sz val="12"/>
        <rFont val="Times New Roman"/>
        <charset val="134"/>
      </rPr>
      <t>)</t>
    </r>
  </si>
  <si>
    <t>(1800+1500)*350</t>
  </si>
  <si>
    <t>1.1.42</t>
  </si>
  <si>
    <r>
      <rPr>
        <sz val="12"/>
        <rFont val="Times New Roman"/>
        <charset val="134"/>
      </rPr>
      <t>L</t>
    </r>
    <r>
      <rPr>
        <sz val="12"/>
        <rFont val="宋体"/>
        <charset val="134"/>
      </rPr>
      <t>形开口柜</t>
    </r>
  </si>
  <si>
    <r>
      <rPr>
        <sz val="12"/>
        <rFont val="宋体"/>
        <charset val="134"/>
      </rPr>
      <t>（</t>
    </r>
    <r>
      <rPr>
        <sz val="12"/>
        <rFont val="Times New Roman"/>
        <charset val="134"/>
      </rPr>
      <t>1850+1450</t>
    </r>
    <r>
      <rPr>
        <sz val="12"/>
        <rFont val="宋体"/>
        <charset val="134"/>
      </rPr>
      <t>）</t>
    </r>
    <r>
      <rPr>
        <sz val="12"/>
        <rFont val="Times New Roman"/>
        <charset val="134"/>
      </rPr>
      <t>*750*850</t>
    </r>
  </si>
  <si>
    <t>1.1.43</t>
  </si>
  <si>
    <r>
      <rPr>
        <sz val="12"/>
        <rFont val="Times New Roman"/>
        <charset val="134"/>
      </rPr>
      <t>L</t>
    </r>
    <r>
      <rPr>
        <sz val="12"/>
        <rFont val="宋体"/>
        <charset val="134"/>
      </rPr>
      <t>形污碟台连双星盆</t>
    </r>
  </si>
  <si>
    <t>(1800+2250)*750*850</t>
  </si>
  <si>
    <t>1.1.44</t>
  </si>
  <si>
    <r>
      <rPr>
        <sz val="12"/>
        <rFont val="Times New Roman"/>
        <charset val="134"/>
      </rPr>
      <t>L</t>
    </r>
    <r>
      <rPr>
        <sz val="12"/>
        <rFont val="宋体"/>
        <charset val="134"/>
      </rPr>
      <t>型双层工作台</t>
    </r>
  </si>
  <si>
    <r>
      <rPr>
        <sz val="12"/>
        <rFont val="宋体"/>
        <charset val="134"/>
      </rPr>
      <t>（</t>
    </r>
    <r>
      <rPr>
        <sz val="12"/>
        <rFont val="Times New Roman"/>
        <charset val="134"/>
      </rPr>
      <t>1800+1500</t>
    </r>
    <r>
      <rPr>
        <sz val="12"/>
        <rFont val="宋体"/>
        <charset val="134"/>
      </rPr>
      <t>）</t>
    </r>
    <r>
      <rPr>
        <sz val="12"/>
        <rFont val="Times New Roman"/>
        <charset val="134"/>
      </rPr>
      <t>*750*850</t>
    </r>
  </si>
  <si>
    <t>1.1.45</t>
  </si>
  <si>
    <r>
      <rPr>
        <sz val="12"/>
        <rFont val="Times New Roman"/>
        <charset val="134"/>
      </rPr>
      <t>L</t>
    </r>
    <r>
      <rPr>
        <sz val="12"/>
        <rFont val="宋体"/>
        <charset val="134"/>
      </rPr>
      <t>型条形地沟连盖板</t>
    </r>
  </si>
  <si>
    <t>(900*300+2500*300)*H</t>
  </si>
  <si>
    <t>1.1.46</t>
  </si>
  <si>
    <r>
      <rPr>
        <sz val="12"/>
        <rFont val="Times New Roman"/>
        <charset val="134"/>
      </rPr>
      <t>UV</t>
    </r>
    <r>
      <rPr>
        <sz val="12"/>
        <rFont val="宋体"/>
        <charset val="134"/>
      </rPr>
      <t>紫外光杀菌连过滤器连直饮水龙头</t>
    </r>
  </si>
  <si>
    <t>1.1.47</t>
  </si>
  <si>
    <r>
      <rPr>
        <sz val="12"/>
        <rFont val="Times New Roman"/>
        <charset val="134"/>
      </rPr>
      <t>U</t>
    </r>
    <r>
      <rPr>
        <sz val="12"/>
        <rFont val="宋体"/>
        <charset val="134"/>
      </rPr>
      <t>形传送带</t>
    </r>
  </si>
  <si>
    <r>
      <rPr>
        <sz val="12"/>
        <rFont val="宋体"/>
        <charset val="134"/>
      </rPr>
      <t>（</t>
    </r>
    <r>
      <rPr>
        <sz val="12"/>
        <rFont val="Times New Roman"/>
        <charset val="134"/>
      </rPr>
      <t>4750+1250+3750</t>
    </r>
    <r>
      <rPr>
        <sz val="12"/>
        <rFont val="宋体"/>
        <charset val="134"/>
      </rPr>
      <t>）</t>
    </r>
    <r>
      <rPr>
        <sz val="12"/>
        <rFont val="Times New Roman"/>
        <charset val="134"/>
      </rPr>
      <t>*500*850</t>
    </r>
  </si>
  <si>
    <t>1.1.48</t>
  </si>
  <si>
    <t>安全生物柜</t>
  </si>
  <si>
    <t>1300*800*2200</t>
  </si>
  <si>
    <t>建议复核是冰箱还是安全生物柜？是否是小型医疗器械？</t>
  </si>
  <si>
    <t>1.1.49</t>
  </si>
  <si>
    <t>半自动双头咖啡机</t>
  </si>
  <si>
    <t>1.1.50</t>
  </si>
  <si>
    <t>杯筐架柜</t>
  </si>
  <si>
    <t>550*660*750</t>
  </si>
  <si>
    <t>1.1.51</t>
  </si>
  <si>
    <t>460*160*220</t>
  </si>
  <si>
    <t>1.1.52</t>
  </si>
  <si>
    <t>玻璃烧味挂通架</t>
  </si>
  <si>
    <t>L=1200</t>
  </si>
  <si>
    <t>1.1.53</t>
  </si>
  <si>
    <t>2900*2750*2700</t>
  </si>
  <si>
    <t>1.1.54</t>
  </si>
  <si>
    <t>13500*2000</t>
  </si>
  <si>
    <t>1.1.55</t>
  </si>
  <si>
    <t>打荷台柜</t>
  </si>
  <si>
    <t>2200*800*810</t>
  </si>
  <si>
    <t>1.1.56</t>
  </si>
  <si>
    <t>大单星盆台</t>
  </si>
  <si>
    <t>1000*750*850</t>
  </si>
  <si>
    <t>1.1.57</t>
  </si>
  <si>
    <t>1200*700*850</t>
  </si>
  <si>
    <t>1.1.58</t>
  </si>
  <si>
    <t>大三星盆台</t>
  </si>
  <si>
    <t>2100*750*850</t>
  </si>
  <si>
    <t>1.1.59</t>
  </si>
  <si>
    <t>单层工作台</t>
  </si>
  <si>
    <t>1.1.60</t>
  </si>
  <si>
    <t>单头奶昔机</t>
  </si>
  <si>
    <t>1.1.61</t>
  </si>
  <si>
    <t>1200*750*850</t>
  </si>
  <si>
    <t>1.1.62</t>
  </si>
  <si>
    <t>1800*750*850</t>
  </si>
  <si>
    <t>1.1.63</t>
  </si>
  <si>
    <t>1500*750*850</t>
  </si>
  <si>
    <t>1.1.64</t>
  </si>
  <si>
    <t>600*750*850</t>
  </si>
  <si>
    <t>1.1.65</t>
  </si>
  <si>
    <t>1700*700*850</t>
  </si>
  <si>
    <t>1.1.66</t>
  </si>
  <si>
    <t>1.1.67</t>
  </si>
  <si>
    <t>1950*700*850</t>
  </si>
  <si>
    <t>1.1.68</t>
  </si>
  <si>
    <t>单星盆台柜连开口柜</t>
  </si>
  <si>
    <t>1400*1100*850</t>
  </si>
  <si>
    <t>1.1.69</t>
  </si>
  <si>
    <t>单星盆台柜连垃圾桶</t>
  </si>
  <si>
    <t>1.1.70</t>
  </si>
  <si>
    <t>1400*700*850</t>
  </si>
  <si>
    <t>1.1.71</t>
  </si>
  <si>
    <t>1.1.72</t>
  </si>
  <si>
    <t>单组长条形食物暖灯</t>
  </si>
  <si>
    <t>1220*230*66</t>
  </si>
  <si>
    <t>1.1.73</t>
  </si>
  <si>
    <t>蛋糕陈列柜</t>
  </si>
  <si>
    <t>1500*850*1200</t>
  </si>
  <si>
    <t>1.1.74</t>
  </si>
  <si>
    <t>地磅</t>
  </si>
  <si>
    <t>300kg</t>
  </si>
  <si>
    <t>1.1.75</t>
  </si>
  <si>
    <t>地架</t>
  </si>
  <si>
    <t>1220*533*300</t>
  </si>
  <si>
    <t>1.1.76</t>
  </si>
  <si>
    <t>1525*533*300</t>
  </si>
  <si>
    <t>1.1.77</t>
  </si>
  <si>
    <t>地拖連洗手混合星盆</t>
  </si>
  <si>
    <t>800*500*850</t>
  </si>
  <si>
    <t>1.1.78</t>
  </si>
  <si>
    <t>电磁可倾式大汤煲</t>
  </si>
  <si>
    <t>1250*900*1100</t>
  </si>
  <si>
    <t>1.1.79</t>
  </si>
  <si>
    <t>吊天花层架</t>
  </si>
  <si>
    <t>1700*400</t>
  </si>
  <si>
    <t>1.1.80</t>
  </si>
  <si>
    <t>1800*400</t>
  </si>
  <si>
    <t>1.1.81</t>
  </si>
  <si>
    <t>2100*400</t>
  </si>
  <si>
    <t>1.1.82</t>
  </si>
  <si>
    <t>方形大地漏</t>
  </si>
  <si>
    <t>250*250*H</t>
  </si>
  <si>
    <t>1.1.83</t>
  </si>
  <si>
    <t>1200*820*1800</t>
  </si>
  <si>
    <t>1.1.84</t>
  </si>
  <si>
    <t>1500*220*180</t>
  </si>
  <si>
    <t>1.1.85</t>
  </si>
  <si>
    <t>1200*220*180</t>
  </si>
  <si>
    <t>1.1.86</t>
  </si>
  <si>
    <t>高身储物柜</t>
  </si>
  <si>
    <t>1000*550*1800</t>
  </si>
  <si>
    <t>1.1.87</t>
  </si>
  <si>
    <t>900*550*1800</t>
  </si>
  <si>
    <t>1.1.88</t>
  </si>
  <si>
    <t>高身纱网柜</t>
  </si>
  <si>
    <t>700*550*1800</t>
  </si>
  <si>
    <t>1.1.89</t>
  </si>
  <si>
    <t>高身双大玻璃门冷藏抽湿柜（干鸭柜）</t>
  </si>
  <si>
    <t>1400*850*2250</t>
  </si>
  <si>
    <t>1.1.90</t>
  </si>
  <si>
    <t>高身碗碟柜</t>
  </si>
  <si>
    <t>1200*550*1800</t>
  </si>
  <si>
    <t>1.1.91</t>
  </si>
  <si>
    <t>3500*2900*2700</t>
  </si>
  <si>
    <t>1.1.92</t>
  </si>
  <si>
    <t>工具挂架</t>
  </si>
  <si>
    <t>L=800</t>
  </si>
  <si>
    <t>1.1.93</t>
  </si>
  <si>
    <t>工作台柜</t>
  </si>
  <si>
    <t>1.1.94</t>
  </si>
  <si>
    <t>2000*750*850</t>
  </si>
  <si>
    <t>1.1.95</t>
  </si>
  <si>
    <t>1500*700*850</t>
  </si>
  <si>
    <t>1.1.96</t>
  </si>
  <si>
    <t>1.1.97</t>
  </si>
  <si>
    <t>1300*700*850</t>
  </si>
  <si>
    <t>1.1.98</t>
  </si>
  <si>
    <r>
      <rPr>
        <sz val="12"/>
        <rFont val="宋体"/>
        <charset val="134"/>
      </rPr>
      <t>工作台连</t>
    </r>
    <r>
      <rPr>
        <sz val="12"/>
        <rFont val="Times New Roman"/>
        <charset val="134"/>
      </rPr>
      <t>GN</t>
    </r>
    <r>
      <rPr>
        <sz val="12"/>
        <rFont val="宋体"/>
        <charset val="134"/>
      </rPr>
      <t>盘搪轨</t>
    </r>
  </si>
  <si>
    <t>900*900*850</t>
  </si>
  <si>
    <t>1.1.99</t>
  </si>
  <si>
    <t>挂煲架连挂墙通架</t>
  </si>
  <si>
    <t>1500*350</t>
  </si>
  <si>
    <t>1.1.100</t>
  </si>
  <si>
    <t>1800*540</t>
  </si>
  <si>
    <t>1.1.101</t>
  </si>
  <si>
    <t>1500*540</t>
  </si>
  <si>
    <t>1.1.102</t>
  </si>
  <si>
    <r>
      <rPr>
        <sz val="12"/>
        <rFont val="宋体"/>
        <charset val="134"/>
      </rPr>
      <t>挂墙层板</t>
    </r>
    <r>
      <rPr>
        <sz val="12"/>
        <rFont val="Times New Roman"/>
        <charset val="134"/>
      </rPr>
      <t>(</t>
    </r>
    <r>
      <rPr>
        <sz val="12"/>
        <rFont val="宋体"/>
        <charset val="134"/>
      </rPr>
      <t>可调式</t>
    </r>
    <r>
      <rPr>
        <sz val="12"/>
        <rFont val="Times New Roman"/>
        <charset val="134"/>
      </rPr>
      <t>)</t>
    </r>
  </si>
  <si>
    <t>1100*350</t>
  </si>
  <si>
    <t>1.1.103</t>
  </si>
  <si>
    <t>1200*350</t>
  </si>
  <si>
    <t>1.1.104</t>
  </si>
  <si>
    <t>1.1.105</t>
  </si>
  <si>
    <t>1400*350</t>
  </si>
  <si>
    <t>1.1.106</t>
  </si>
  <si>
    <t>1800*350</t>
  </si>
  <si>
    <t>1.1.107</t>
  </si>
  <si>
    <t>1900*350</t>
  </si>
  <si>
    <t>1.1.108</t>
  </si>
  <si>
    <t>1400*350*600</t>
  </si>
  <si>
    <t>1.1.109</t>
  </si>
  <si>
    <t>1670*350*600</t>
  </si>
  <si>
    <t>1.1.110</t>
  </si>
  <si>
    <t>2000*350*600</t>
  </si>
  <si>
    <t>1.1.111</t>
  </si>
  <si>
    <t>挂墙感应洗手星</t>
  </si>
  <si>
    <t>450*450*280</t>
  </si>
  <si>
    <t>1.1.112</t>
  </si>
  <si>
    <t>650*510*467</t>
  </si>
  <si>
    <t>1.1.113</t>
  </si>
  <si>
    <t>1.1.114</t>
  </si>
  <si>
    <t>花洒龙头连摇摆龙头</t>
  </si>
  <si>
    <t>1.1.115</t>
  </si>
  <si>
    <r>
      <rPr>
        <sz val="12"/>
        <rFont val="宋体"/>
        <charset val="134"/>
      </rPr>
      <t>活动</t>
    </r>
    <r>
      <rPr>
        <sz val="12"/>
        <rFont val="Times New Roman"/>
        <charset val="134"/>
      </rPr>
      <t>GN</t>
    </r>
    <r>
      <rPr>
        <sz val="12"/>
        <rFont val="宋体"/>
        <charset val="134"/>
      </rPr>
      <t>盆车</t>
    </r>
  </si>
  <si>
    <t>680*580*1750</t>
  </si>
  <si>
    <t>1.1.116</t>
  </si>
  <si>
    <t>活动碟车</t>
  </si>
  <si>
    <t>570*570*210</t>
  </si>
  <si>
    <t>1.1.117</t>
  </si>
  <si>
    <t>活动浸渍单星盆台</t>
  </si>
  <si>
    <t>1.1.118</t>
  </si>
  <si>
    <t>492*492*735</t>
  </si>
  <si>
    <t>1.1.119</t>
  </si>
  <si>
    <t>活动面粉车</t>
  </si>
  <si>
    <t>390*750*500</t>
  </si>
  <si>
    <t>1.1.120</t>
  </si>
  <si>
    <t>活动三层工作台</t>
  </si>
  <si>
    <t>1800*700*850</t>
  </si>
  <si>
    <t>1.1.121</t>
  </si>
  <si>
    <t>搅拌机连静音罩</t>
  </si>
  <si>
    <t>1.1.122</t>
  </si>
  <si>
    <t>1.1.123</t>
  </si>
  <si>
    <t>1.1.124</t>
  </si>
  <si>
    <t>1.1.125</t>
  </si>
  <si>
    <t>空调安装辅材</t>
  </si>
  <si>
    <t>建议复核是基建范围还是开办费范围</t>
  </si>
  <si>
    <t>1.1.126</t>
  </si>
  <si>
    <r>
      <rPr>
        <sz val="12"/>
        <rFont val="宋体"/>
        <charset val="134"/>
      </rPr>
      <t>垃圾处理器</t>
    </r>
    <r>
      <rPr>
        <sz val="12"/>
        <rFont val="Times New Roman"/>
        <charset val="134"/>
      </rPr>
      <t>(</t>
    </r>
    <r>
      <rPr>
        <sz val="12"/>
        <rFont val="宋体"/>
        <charset val="134"/>
      </rPr>
      <t>粉碎干燥机</t>
    </r>
    <r>
      <rPr>
        <sz val="12"/>
        <rFont val="Times New Roman"/>
        <charset val="134"/>
      </rPr>
      <t>)</t>
    </r>
  </si>
  <si>
    <t>1.1.127</t>
  </si>
  <si>
    <t>垃圾分类台</t>
  </si>
  <si>
    <t>1.1.128</t>
  </si>
  <si>
    <t>垃圾桶搁架</t>
  </si>
  <si>
    <t>1800*500*1800</t>
  </si>
  <si>
    <t>1.1.129</t>
  </si>
  <si>
    <t>门前勺型地沟连盖</t>
  </si>
  <si>
    <t>(300*300+1145*75)*H</t>
  </si>
  <si>
    <t>1.1.130</t>
  </si>
  <si>
    <t>(300*300+1150*75)*H</t>
  </si>
  <si>
    <t>1.1.131</t>
  </si>
  <si>
    <t>(300*300+1300*75)*H</t>
  </si>
  <si>
    <t>1.1.132</t>
  </si>
  <si>
    <t>(300*300+800*75)*H</t>
  </si>
  <si>
    <t>1.1.133</t>
  </si>
  <si>
    <t>(355*355+1500*75)*H</t>
  </si>
  <si>
    <t>1.1.134</t>
  </si>
  <si>
    <t>蜜糖车</t>
  </si>
  <si>
    <t>450*550*500</t>
  </si>
  <si>
    <t>1.1.135</t>
  </si>
  <si>
    <t>面粉案板台</t>
  </si>
  <si>
    <t>2000*1000*850</t>
  </si>
  <si>
    <t>1.1.136</t>
  </si>
  <si>
    <t>灭蝇灯</t>
  </si>
  <si>
    <t>490*210*195</t>
  </si>
  <si>
    <t>1.1.137</t>
  </si>
  <si>
    <t>磨咖啡豆机</t>
  </si>
  <si>
    <t>1.1.138</t>
  </si>
  <si>
    <t>暖饭车</t>
  </si>
  <si>
    <t>600*700*850</t>
  </si>
  <si>
    <t>1.1.139</t>
  </si>
  <si>
    <t>暖汁箱</t>
  </si>
  <si>
    <t>575*365*250</t>
  </si>
  <si>
    <t>1.1.140</t>
  </si>
  <si>
    <t>排风罩</t>
  </si>
  <si>
    <t>3000*1200*550</t>
  </si>
  <si>
    <t>1.1.141</t>
  </si>
  <si>
    <t>1000*1000*550</t>
  </si>
  <si>
    <t>1.1.142</t>
  </si>
  <si>
    <t>拼板台</t>
  </si>
  <si>
    <t>170*700*850</t>
  </si>
  <si>
    <t>1.1.143</t>
  </si>
  <si>
    <t>200*1050*810</t>
  </si>
  <si>
    <t>1.1.144</t>
  </si>
  <si>
    <t>300*1050</t>
  </si>
  <si>
    <t>1.1.145</t>
  </si>
  <si>
    <t>300*750*850</t>
  </si>
  <si>
    <t>1.1.146</t>
  </si>
  <si>
    <t>300*760*500</t>
  </si>
  <si>
    <t>1.1.147</t>
  </si>
  <si>
    <t>400*1250*810</t>
  </si>
  <si>
    <t>1.1.148</t>
  </si>
  <si>
    <t>嵌入式单星调酒柜</t>
  </si>
  <si>
    <t>1.1.149</t>
  </si>
  <si>
    <t>全自动咖啡机</t>
  </si>
  <si>
    <t>1.1.150</t>
  </si>
  <si>
    <t>三层工作台</t>
  </si>
  <si>
    <t>1.1.151</t>
  </si>
  <si>
    <t>2200*700*850</t>
  </si>
  <si>
    <t>1.1.152</t>
  </si>
  <si>
    <t>三层洁碟车</t>
  </si>
  <si>
    <t>1100*650*850</t>
  </si>
  <si>
    <t>1.1.153</t>
  </si>
  <si>
    <t>三星盆台柜连垃圾桶</t>
  </si>
  <si>
    <t>1.1.154</t>
  </si>
  <si>
    <t>烧味挂架</t>
  </si>
  <si>
    <t>1.1.155</t>
  </si>
  <si>
    <t>L=1000</t>
  </si>
  <si>
    <t>1.1.156</t>
  </si>
  <si>
    <t>烧味挂架车</t>
  </si>
  <si>
    <t>1200*450*800</t>
  </si>
  <si>
    <t>1.1.157</t>
  </si>
  <si>
    <t>食品净化机</t>
  </si>
  <si>
    <t>1500*800*930</t>
  </si>
  <si>
    <t>1.1.158</t>
  </si>
  <si>
    <t>800*800*930</t>
  </si>
  <si>
    <t>1.1.159</t>
  </si>
  <si>
    <t>收糠柜车</t>
  </si>
  <si>
    <t>1200*600*850</t>
  </si>
  <si>
    <t>1.1.160</t>
  </si>
  <si>
    <t>收银处柜位</t>
  </si>
  <si>
    <t>1.1.161</t>
  </si>
  <si>
    <t>双层工作台</t>
  </si>
  <si>
    <t>1100*750*850</t>
  </si>
  <si>
    <t>1.1.162</t>
  </si>
  <si>
    <t>1.1.163</t>
  </si>
  <si>
    <t>1.1.164</t>
  </si>
  <si>
    <t>1900*750*850</t>
  </si>
  <si>
    <t>1.1.165</t>
  </si>
  <si>
    <t>双层工作台连单抽屉</t>
  </si>
  <si>
    <t>1.1.166</t>
  </si>
  <si>
    <r>
      <rPr>
        <sz val="12"/>
        <rFont val="宋体"/>
        <charset val="134"/>
      </rPr>
      <t>双层工作台连尼龙砧板</t>
    </r>
    <r>
      <rPr>
        <sz val="12"/>
        <rFont val="Times New Roman"/>
        <charset val="134"/>
      </rPr>
      <t>(</t>
    </r>
    <r>
      <rPr>
        <sz val="12"/>
        <rFont val="宋体"/>
        <charset val="134"/>
      </rPr>
      <t>绿色</t>
    </r>
    <r>
      <rPr>
        <sz val="12"/>
        <rFont val="Times New Roman"/>
        <charset val="134"/>
      </rPr>
      <t>)</t>
    </r>
  </si>
  <si>
    <t>2000*1050*850</t>
  </si>
  <si>
    <t>1.1.167</t>
  </si>
  <si>
    <t>1.1.168</t>
  </si>
  <si>
    <t>水压式洗米机</t>
  </si>
  <si>
    <t>650*550*950</t>
  </si>
  <si>
    <t>1.1.169</t>
  </si>
  <si>
    <t>四层层架</t>
  </si>
  <si>
    <t>1070*610*1830</t>
  </si>
  <si>
    <t>1.1.170</t>
  </si>
  <si>
    <t>1220*610*1830</t>
  </si>
  <si>
    <t>1.1.171</t>
  </si>
  <si>
    <t>1375*610*1830</t>
  </si>
  <si>
    <t>1.1.172</t>
  </si>
  <si>
    <t>1525*610*1830</t>
  </si>
  <si>
    <t>1.1.173</t>
  </si>
  <si>
    <t>四格电热汤池柜</t>
  </si>
  <si>
    <t>1.1.174</t>
  </si>
  <si>
    <t>汤煲注水龙头</t>
  </si>
  <si>
    <t>1.1.175</t>
  </si>
  <si>
    <t>提拉式传菜窗</t>
  </si>
  <si>
    <t>800*400*1350</t>
  </si>
  <si>
    <t>1.1.176</t>
  </si>
  <si>
    <t>600*400*1350</t>
  </si>
  <si>
    <t>1.1.177</t>
  </si>
  <si>
    <t>条形地沟连盖板</t>
  </si>
  <si>
    <t>2800*300*H</t>
  </si>
  <si>
    <t>1.1.178</t>
  </si>
  <si>
    <t>4500*300*H</t>
  </si>
  <si>
    <t>1.1.179</t>
  </si>
  <si>
    <t>1800*300*H</t>
  </si>
  <si>
    <t>1.1.180</t>
  </si>
  <si>
    <t>500*300*H</t>
  </si>
  <si>
    <t>1.1.181</t>
  </si>
  <si>
    <t>300*300*H</t>
  </si>
  <si>
    <t>1.1.182</t>
  </si>
  <si>
    <t>1200*600*H</t>
  </si>
  <si>
    <t>1.1.183</t>
  </si>
  <si>
    <t>(4350*300+1150*75)*H</t>
  </si>
  <si>
    <t>1.1.184</t>
  </si>
  <si>
    <t>4000*300*H</t>
  </si>
  <si>
    <t>1.1.185</t>
  </si>
  <si>
    <t>1000*300*H</t>
  </si>
  <si>
    <t>1.1.186</t>
  </si>
  <si>
    <t>3500*300*H</t>
  </si>
  <si>
    <t>1.1.187</t>
  </si>
  <si>
    <t>污碟层架车</t>
  </si>
  <si>
    <t>1500*600*850</t>
  </si>
  <si>
    <t>1.1.188</t>
  </si>
  <si>
    <t>1200*570*1800</t>
  </si>
  <si>
    <t>1.1.189</t>
  </si>
  <si>
    <t>五格电热汤池柜</t>
  </si>
  <si>
    <t>1.1.190</t>
  </si>
  <si>
    <t>洗杯机</t>
  </si>
  <si>
    <t>600*605*820</t>
  </si>
  <si>
    <t>1.1.191</t>
  </si>
  <si>
    <t>洗地龙头</t>
  </si>
  <si>
    <t>10.7m</t>
  </si>
  <si>
    <t>1.1.192</t>
  </si>
  <si>
    <t>15.2m</t>
  </si>
  <si>
    <t>1.1.193</t>
  </si>
  <si>
    <t>限位工作台</t>
  </si>
  <si>
    <t>2100*700*850</t>
  </si>
  <si>
    <t>1.1.194</t>
  </si>
  <si>
    <t>掩门工作台柜</t>
  </si>
  <si>
    <t>450*660*750</t>
  </si>
  <si>
    <t>1.1.195</t>
  </si>
  <si>
    <t>掩门炉拼柜</t>
  </si>
  <si>
    <t>200*700*850</t>
  </si>
  <si>
    <t>1.1.196</t>
  </si>
  <si>
    <t>1000*550*850</t>
  </si>
  <si>
    <t>1.1.197</t>
  </si>
  <si>
    <t>200*900*850</t>
  </si>
  <si>
    <t>1.1.198</t>
  </si>
  <si>
    <t>掩门圆单星盆台柜</t>
  </si>
  <si>
    <t>900*660*750</t>
  </si>
  <si>
    <t>1.1.199</t>
  </si>
  <si>
    <t>饮品开口冷藏陈列柜</t>
  </si>
  <si>
    <t>1200*750*800</t>
  </si>
  <si>
    <t>1.1.200</t>
  </si>
  <si>
    <t>油网烟罩</t>
  </si>
  <si>
    <t>1800*1000*550</t>
  </si>
  <si>
    <t>1.1.201</t>
  </si>
  <si>
    <t>3600*250*850</t>
  </si>
  <si>
    <t>1.1.202</t>
  </si>
  <si>
    <t>1.1.203</t>
  </si>
  <si>
    <t>中央净水系统</t>
  </si>
  <si>
    <r>
      <rPr>
        <sz val="12"/>
        <rFont val="宋体"/>
        <charset val="134"/>
      </rPr>
      <t>不低于</t>
    </r>
    <r>
      <rPr>
        <sz val="12"/>
        <rFont val="Times New Roman"/>
        <charset val="134"/>
      </rPr>
      <t>12</t>
    </r>
    <r>
      <rPr>
        <sz val="12"/>
        <rFont val="宋体"/>
        <charset val="134"/>
      </rPr>
      <t>组并联</t>
    </r>
  </si>
  <si>
    <t>1.1.204</t>
  </si>
  <si>
    <r>
      <rPr>
        <sz val="12"/>
        <rFont val="宋体"/>
        <charset val="134"/>
      </rPr>
      <t>不低于</t>
    </r>
    <r>
      <rPr>
        <sz val="12"/>
        <rFont val="Times New Roman"/>
        <charset val="134"/>
      </rPr>
      <t>6</t>
    </r>
    <r>
      <rPr>
        <sz val="12"/>
        <rFont val="宋体"/>
        <charset val="134"/>
      </rPr>
      <t>组并联</t>
    </r>
  </si>
  <si>
    <t>1.1.205</t>
  </si>
  <si>
    <t>紫外线杀菌灯连吊天花架</t>
  </si>
  <si>
    <t>1.1.206</t>
  </si>
  <si>
    <r>
      <rPr>
        <sz val="12"/>
        <rFont val="宋体"/>
        <charset val="134"/>
      </rPr>
      <t>自循环异味处理器</t>
    </r>
    <r>
      <rPr>
        <sz val="12"/>
        <rFont val="Times New Roman"/>
        <charset val="134"/>
      </rPr>
      <t>(</t>
    </r>
    <r>
      <rPr>
        <sz val="12"/>
        <rFont val="宋体"/>
        <charset val="134"/>
      </rPr>
      <t>落地式</t>
    </r>
    <r>
      <rPr>
        <sz val="12"/>
        <rFont val="Times New Roman"/>
        <charset val="134"/>
      </rPr>
      <t>)</t>
    </r>
  </si>
  <si>
    <t>800*380*1200</t>
  </si>
  <si>
    <t>1.1.207</t>
  </si>
  <si>
    <t>30kg</t>
  </si>
  <si>
    <t>厨房机械</t>
  </si>
  <si>
    <t>1.2.1</t>
  </si>
  <si>
    <t>落地式切绞肉</t>
  </si>
  <si>
    <t>780*550*900</t>
  </si>
  <si>
    <t>1.2.2</t>
  </si>
  <si>
    <t>榨汁机</t>
  </si>
  <si>
    <t>1.2.3</t>
  </si>
  <si>
    <t>落地式搅拌机</t>
  </si>
  <si>
    <t>1.2.4</t>
  </si>
  <si>
    <t>落地式磨豆浆机</t>
  </si>
  <si>
    <t>400*350*880</t>
  </si>
  <si>
    <t>1.2.5</t>
  </si>
  <si>
    <t>536*676*1273</t>
  </si>
  <si>
    <t>1.2.6</t>
  </si>
  <si>
    <r>
      <rPr>
        <sz val="12"/>
        <rFont val="宋体"/>
        <charset val="134"/>
      </rPr>
      <t>台式切蔬菜机（含五把刀</t>
    </r>
    <r>
      <rPr>
        <sz val="12"/>
        <rFont val="Times New Roman"/>
        <charset val="134"/>
      </rPr>
      <t>)</t>
    </r>
  </si>
  <si>
    <t>565*295*565</t>
  </si>
  <si>
    <t>1.2.7</t>
  </si>
  <si>
    <t>745*670*1600</t>
  </si>
  <si>
    <t>1.2.8</t>
  </si>
  <si>
    <t>半自动切片机</t>
  </si>
  <si>
    <t>615*525*500</t>
  </si>
  <si>
    <t>厨房电器</t>
  </si>
  <si>
    <t>1.3.1</t>
  </si>
  <si>
    <t>352*559*483</t>
  </si>
  <si>
    <t>1.3.2</t>
  </si>
  <si>
    <t>即热式热水器</t>
  </si>
  <si>
    <t>178*400*630</t>
  </si>
  <si>
    <t>1.3.3</t>
  </si>
  <si>
    <t>台式热水器</t>
  </si>
  <si>
    <t>420*330*630</t>
  </si>
  <si>
    <t>1.3.4</t>
  </si>
  <si>
    <t>座台式电磁平头炉</t>
  </si>
  <si>
    <t>350*405*115</t>
  </si>
  <si>
    <t>1.3.5</t>
  </si>
  <si>
    <t>双门消毒碗柜</t>
  </si>
  <si>
    <t>1245*510*1615</t>
  </si>
  <si>
    <t>1.3.6</t>
  </si>
  <si>
    <t>双玻璃门高身消毒碗柜</t>
  </si>
  <si>
    <t>550*470*1640</t>
  </si>
  <si>
    <t>1.3.7</t>
  </si>
  <si>
    <t>三门高身挂猪低温雪柜</t>
  </si>
  <si>
    <t>1210*815*1980</t>
  </si>
  <si>
    <t>1.3.8</t>
  </si>
  <si>
    <t>双玻璃门高身高温雪柜</t>
  </si>
  <si>
    <t>620*810*1980</t>
  </si>
  <si>
    <t>1.3.9</t>
  </si>
  <si>
    <t>双玻璃门饮料冷藏柜</t>
  </si>
  <si>
    <t>900*520*800</t>
  </si>
  <si>
    <t>1.3.10</t>
  </si>
  <si>
    <r>
      <rPr>
        <sz val="12"/>
        <rFont val="宋体"/>
        <charset val="134"/>
      </rPr>
      <t>双门高身推入式冷藏雪</t>
    </r>
    <r>
      <rPr>
        <sz val="12"/>
        <rFont val="Times New Roman"/>
        <charset val="134"/>
      </rPr>
      <t xml:space="preserve">
</t>
    </r>
    <r>
      <rPr>
        <sz val="12"/>
        <rFont val="宋体"/>
        <charset val="134"/>
      </rPr>
      <t>柜</t>
    </r>
  </si>
  <si>
    <t>1850*980*2370</t>
  </si>
  <si>
    <t>1.3.11</t>
  </si>
  <si>
    <t>1.3.12</t>
  </si>
  <si>
    <t>1500*760*850</t>
  </si>
  <si>
    <t>1.3.13</t>
  </si>
  <si>
    <t>1800*760*850</t>
  </si>
  <si>
    <t>1.3.14</t>
  </si>
  <si>
    <t>1.3.15</t>
  </si>
  <si>
    <t>1.3.16</t>
  </si>
  <si>
    <t>1.3.17</t>
  </si>
  <si>
    <t>家庭式双温雪柜</t>
  </si>
  <si>
    <t>544x565x1604</t>
  </si>
  <si>
    <t>1.3.18</t>
  </si>
  <si>
    <t>单门平台高温雪柜</t>
  </si>
  <si>
    <t>950*670*750</t>
  </si>
  <si>
    <t>1.3.19</t>
  </si>
  <si>
    <t>电加热提拉式洗碗机</t>
  </si>
  <si>
    <t>636*740*1510</t>
  </si>
  <si>
    <t>1.3.20</t>
  </si>
  <si>
    <t>电加热长龙洗碗机</t>
  </si>
  <si>
    <t>L=4850</t>
  </si>
  <si>
    <t>1.3.21</t>
  </si>
  <si>
    <r>
      <rPr>
        <sz val="12"/>
        <rFont val="宋体"/>
        <charset val="134"/>
      </rPr>
      <t>电力万能蒸烤柜</t>
    </r>
    <r>
      <rPr>
        <sz val="12"/>
        <rFont val="Times New Roman"/>
        <charset val="134"/>
      </rPr>
      <t xml:space="preserve"> (GN1/1 x 10)</t>
    </r>
  </si>
  <si>
    <t>900*770*1100</t>
  </si>
  <si>
    <t>1.3.22</t>
  </si>
  <si>
    <r>
      <rPr>
        <sz val="12"/>
        <rFont val="宋体"/>
        <charset val="134"/>
      </rPr>
      <t>电力万能蒸烤柜</t>
    </r>
    <r>
      <rPr>
        <sz val="12"/>
        <rFont val="Times New Roman"/>
        <charset val="134"/>
      </rPr>
      <t>GN2/1 x 20</t>
    </r>
  </si>
  <si>
    <t>1100*920*1900</t>
  </si>
  <si>
    <t>1.3.23</t>
  </si>
  <si>
    <t>电热三层九盘烤箱</t>
  </si>
  <si>
    <t>1.3.24</t>
  </si>
  <si>
    <t>538*138*648</t>
  </si>
  <si>
    <t>1.3.25</t>
  </si>
  <si>
    <r>
      <rPr>
        <sz val="12"/>
        <rFont val="宋体"/>
        <charset val="134"/>
      </rPr>
      <t>台下式制冰机（</t>
    </r>
    <r>
      <rPr>
        <sz val="12"/>
        <rFont val="Times New Roman"/>
        <charset val="134"/>
      </rPr>
      <t>47</t>
    </r>
    <r>
      <rPr>
        <sz val="12"/>
        <rFont val="宋体"/>
        <charset val="134"/>
      </rPr>
      <t>公斤</t>
    </r>
    <r>
      <rPr>
        <sz val="12"/>
        <rFont val="Times New Roman"/>
        <charset val="134"/>
      </rPr>
      <t xml:space="preserve">
</t>
    </r>
    <r>
      <rPr>
        <sz val="12"/>
        <rFont val="宋体"/>
        <charset val="134"/>
      </rPr>
      <t>天）</t>
    </r>
  </si>
  <si>
    <t>500*570*790</t>
  </si>
  <si>
    <t>1.3.26</t>
  </si>
  <si>
    <r>
      <rPr>
        <sz val="12"/>
        <rFont val="宋体"/>
        <charset val="134"/>
      </rPr>
      <t>制冰机连储冰箱（</t>
    </r>
    <r>
      <rPr>
        <sz val="12"/>
        <rFont val="Times New Roman"/>
        <charset val="134"/>
      </rPr>
      <t>220</t>
    </r>
    <r>
      <rPr>
        <sz val="12"/>
        <rFont val="宋体"/>
        <charset val="134"/>
      </rPr>
      <t>公斤</t>
    </r>
    <r>
      <rPr>
        <sz val="12"/>
        <rFont val="Times New Roman"/>
        <charset val="134"/>
      </rPr>
      <t>/</t>
    </r>
    <r>
      <rPr>
        <sz val="12"/>
        <rFont val="宋体"/>
        <charset val="134"/>
      </rPr>
      <t>天）</t>
    </r>
  </si>
  <si>
    <t>760*860*550+970</t>
  </si>
  <si>
    <t>1.3.27</t>
  </si>
  <si>
    <t>1.3.28</t>
  </si>
  <si>
    <r>
      <rPr>
        <sz val="12"/>
        <rFont val="宋体"/>
        <charset val="134"/>
      </rPr>
      <t>空调</t>
    </r>
    <r>
      <rPr>
        <sz val="12"/>
        <rFont val="Times New Roman"/>
        <charset val="134"/>
      </rPr>
      <t>3</t>
    </r>
    <r>
      <rPr>
        <sz val="12"/>
        <rFont val="宋体"/>
        <charset val="134"/>
      </rPr>
      <t>匹</t>
    </r>
  </si>
  <si>
    <r>
      <rPr>
        <sz val="12"/>
        <rFont val="Times New Roman"/>
        <charset val="134"/>
      </rPr>
      <t>3</t>
    </r>
    <r>
      <rPr>
        <sz val="12"/>
        <rFont val="宋体"/>
        <charset val="134"/>
      </rPr>
      <t>匹</t>
    </r>
  </si>
  <si>
    <t>1.3.29</t>
  </si>
  <si>
    <r>
      <rPr>
        <sz val="12"/>
        <rFont val="宋体"/>
        <charset val="134"/>
      </rPr>
      <t>空调</t>
    </r>
    <r>
      <rPr>
        <sz val="12"/>
        <rFont val="Times New Roman"/>
        <charset val="134"/>
      </rPr>
      <t>1.5</t>
    </r>
    <r>
      <rPr>
        <sz val="12"/>
        <rFont val="宋体"/>
        <charset val="134"/>
      </rPr>
      <t>匹</t>
    </r>
  </si>
  <si>
    <r>
      <rPr>
        <sz val="12"/>
        <rFont val="Times New Roman"/>
        <charset val="134"/>
      </rPr>
      <t>1.5</t>
    </r>
    <r>
      <rPr>
        <sz val="12"/>
        <rFont val="宋体"/>
        <charset val="134"/>
      </rPr>
      <t>匹</t>
    </r>
  </si>
  <si>
    <t>1.3.30</t>
  </si>
  <si>
    <r>
      <rPr>
        <sz val="12"/>
        <rFont val="宋体"/>
        <charset val="134"/>
      </rPr>
      <t>空调</t>
    </r>
    <r>
      <rPr>
        <sz val="12"/>
        <rFont val="Times New Roman"/>
        <charset val="134"/>
      </rPr>
      <t>2</t>
    </r>
    <r>
      <rPr>
        <sz val="12"/>
        <rFont val="宋体"/>
        <charset val="134"/>
      </rPr>
      <t>匹</t>
    </r>
  </si>
  <si>
    <r>
      <rPr>
        <sz val="12"/>
        <rFont val="Times New Roman"/>
        <charset val="134"/>
      </rPr>
      <t>2</t>
    </r>
    <r>
      <rPr>
        <sz val="12"/>
        <rFont val="宋体"/>
        <charset val="134"/>
      </rPr>
      <t>匹</t>
    </r>
  </si>
  <si>
    <t>厨房炊具</t>
  </si>
  <si>
    <t>1.4.1</t>
  </si>
  <si>
    <r>
      <rPr>
        <sz val="12"/>
        <rFont val="宋体"/>
        <charset val="134"/>
      </rPr>
      <t>采用</t>
    </r>
    <r>
      <rPr>
        <sz val="12"/>
        <rFont val="Times New Roman"/>
        <charset val="134"/>
      </rPr>
      <t>304#</t>
    </r>
    <r>
      <rPr>
        <sz val="12"/>
        <rFont val="宋体"/>
        <charset val="134"/>
      </rPr>
      <t>不锈钢板制作、木柄、二两装</t>
    </r>
  </si>
  <si>
    <t>放置的位置不明确</t>
  </si>
  <si>
    <t>1.4.2</t>
  </si>
  <si>
    <t>花梨木砂光炒勺</t>
  </si>
  <si>
    <r>
      <rPr>
        <sz val="12"/>
        <rFont val="宋体"/>
        <charset val="134"/>
      </rPr>
      <t>采用</t>
    </r>
    <r>
      <rPr>
        <sz val="12"/>
        <rFont val="Times New Roman"/>
        <charset val="134"/>
      </rPr>
      <t>304#</t>
    </r>
    <r>
      <rPr>
        <sz val="12"/>
        <rFont val="宋体"/>
        <charset val="134"/>
      </rPr>
      <t>不锈钢板制作。</t>
    </r>
  </si>
  <si>
    <t>1.4.3</t>
  </si>
  <si>
    <t>大锅铲</t>
  </si>
  <si>
    <t>1.4.4</t>
  </si>
  <si>
    <t>炒锅木柄</t>
  </si>
  <si>
    <r>
      <rPr>
        <sz val="12"/>
        <rFont val="宋体"/>
        <charset val="134"/>
      </rPr>
      <t>规格：长</t>
    </r>
    <r>
      <rPr>
        <sz val="12"/>
        <rFont val="Times New Roman"/>
        <charset val="134"/>
      </rPr>
      <t>1000mm</t>
    </r>
  </si>
  <si>
    <t>1.4.5</t>
  </si>
  <si>
    <t>长柄打汤勺</t>
  </si>
  <si>
    <t>1.4.6</t>
  </si>
  <si>
    <t>不锈钢小锅铲</t>
  </si>
  <si>
    <t>1.4.7</t>
  </si>
  <si>
    <t>不锈钢打饭勺</t>
  </si>
  <si>
    <t>1.4.8</t>
  </si>
  <si>
    <t>不锈钢大炒锅</t>
  </si>
  <si>
    <r>
      <rPr>
        <sz val="12"/>
        <rFont val="宋体"/>
        <charset val="134"/>
      </rPr>
      <t>规格：</t>
    </r>
    <r>
      <rPr>
        <sz val="12"/>
        <rFont val="Times New Roman"/>
        <charset val="134"/>
      </rPr>
      <t>φ850</t>
    </r>
    <r>
      <rPr>
        <sz val="12"/>
        <rFont val="宋体"/>
        <charset val="134"/>
      </rPr>
      <t>（</t>
    </r>
    <r>
      <rPr>
        <sz val="12"/>
        <rFont val="Times New Roman"/>
        <charset val="134"/>
      </rPr>
      <t>mm</t>
    </r>
    <r>
      <rPr>
        <sz val="12"/>
        <rFont val="宋体"/>
        <charset val="134"/>
      </rPr>
      <t>）</t>
    </r>
    <r>
      <rPr>
        <sz val="12"/>
        <rFont val="Times New Roman"/>
        <charset val="134"/>
      </rPr>
      <t>±10%</t>
    </r>
  </si>
  <si>
    <t>1.4.9</t>
  </si>
  <si>
    <t>手打小炒锅</t>
  </si>
  <si>
    <r>
      <rPr>
        <sz val="12"/>
        <rFont val="宋体"/>
        <charset val="134"/>
      </rPr>
      <t>规格：</t>
    </r>
    <r>
      <rPr>
        <sz val="12"/>
        <rFont val="Times New Roman"/>
        <charset val="134"/>
      </rPr>
      <t>φ560</t>
    </r>
    <r>
      <rPr>
        <sz val="12"/>
        <rFont val="宋体"/>
        <charset val="134"/>
      </rPr>
      <t>（</t>
    </r>
    <r>
      <rPr>
        <sz val="12"/>
        <rFont val="Times New Roman"/>
        <charset val="134"/>
      </rPr>
      <t>mm</t>
    </r>
    <r>
      <rPr>
        <sz val="12"/>
        <rFont val="宋体"/>
        <charset val="134"/>
      </rPr>
      <t>）</t>
    </r>
    <r>
      <rPr>
        <sz val="12"/>
        <rFont val="Times New Roman"/>
        <charset val="134"/>
      </rPr>
      <t>±10%</t>
    </r>
  </si>
  <si>
    <t>厨房炉灶</t>
  </si>
  <si>
    <t>1.5.1</t>
  </si>
  <si>
    <t>燃气单头矮仔炉</t>
  </si>
  <si>
    <t>600*760*500</t>
  </si>
  <si>
    <t>1.5.2</t>
  </si>
  <si>
    <t>燃气双头大炒炉</t>
  </si>
  <si>
    <t>2200*1250*810</t>
  </si>
  <si>
    <t>1.5.3</t>
  </si>
  <si>
    <t>燃气双头双尾小炒炉</t>
  </si>
  <si>
    <t>1.5.4</t>
  </si>
  <si>
    <r>
      <rPr>
        <sz val="12"/>
        <rFont val="宋体"/>
        <charset val="134"/>
      </rPr>
      <t>电力单缸炸炉连柜</t>
    </r>
    <r>
      <rPr>
        <sz val="12"/>
        <rFont val="Times New Roman"/>
        <charset val="134"/>
      </rPr>
      <t>(14L)</t>
    </r>
  </si>
  <si>
    <t>400*750*850</t>
  </si>
  <si>
    <t>1.5.5</t>
  </si>
  <si>
    <t>400*900*850</t>
  </si>
  <si>
    <t>1.5.6</t>
  </si>
  <si>
    <t>电平扒炉连柜</t>
  </si>
  <si>
    <t>1.5.7</t>
  </si>
  <si>
    <t>800*900*850</t>
  </si>
  <si>
    <t>1.5.8</t>
  </si>
  <si>
    <t>DN810*1400</t>
  </si>
  <si>
    <t>1.5.9</t>
  </si>
  <si>
    <t>燃气烧猪炉</t>
  </si>
  <si>
    <t>700*1100*550</t>
  </si>
  <si>
    <t>1.5.10</t>
  </si>
  <si>
    <t>燃气双门蒸柜</t>
  </si>
  <si>
    <t>1150*1050*1800</t>
  </si>
  <si>
    <t>1.5.11</t>
  </si>
  <si>
    <t>燃气双头蒸炉</t>
  </si>
  <si>
    <t>1600*1050*810</t>
  </si>
  <si>
    <t>1.5.12</t>
  </si>
  <si>
    <t>四头电磁炉连柜</t>
  </si>
  <si>
    <t>800*750*850</t>
  </si>
  <si>
    <t>厨房其它用品</t>
  </si>
  <si>
    <t>1.6.1</t>
  </si>
  <si>
    <r>
      <rPr>
        <sz val="12"/>
        <rFont val="宋体"/>
        <charset val="134"/>
      </rPr>
      <t>长方密筲箕（白色）（</t>
    </r>
    <r>
      <rPr>
        <sz val="12"/>
        <rFont val="Times New Roman"/>
        <charset val="134"/>
      </rPr>
      <t>1</t>
    </r>
    <r>
      <rPr>
        <sz val="12"/>
        <rFont val="宋体"/>
        <charset val="134"/>
      </rPr>
      <t>）</t>
    </r>
  </si>
  <si>
    <t>塑料制品：大号</t>
  </si>
  <si>
    <t>1.6.2</t>
  </si>
  <si>
    <r>
      <rPr>
        <sz val="12"/>
        <rFont val="宋体"/>
        <charset val="134"/>
      </rPr>
      <t>长方密筲箕（白色）（</t>
    </r>
    <r>
      <rPr>
        <sz val="12"/>
        <rFont val="Times New Roman"/>
        <charset val="134"/>
      </rPr>
      <t>2</t>
    </r>
    <r>
      <rPr>
        <sz val="12"/>
        <rFont val="宋体"/>
        <charset val="134"/>
      </rPr>
      <t>）</t>
    </r>
  </si>
  <si>
    <t>塑料制品：中号</t>
  </si>
  <si>
    <t>1.6.3</t>
  </si>
  <si>
    <r>
      <rPr>
        <sz val="12"/>
        <rFont val="宋体"/>
        <charset val="134"/>
      </rPr>
      <t>长方密筲箕（白色）（</t>
    </r>
    <r>
      <rPr>
        <sz val="12"/>
        <rFont val="Times New Roman"/>
        <charset val="134"/>
      </rPr>
      <t>3</t>
    </r>
    <r>
      <rPr>
        <sz val="12"/>
        <rFont val="宋体"/>
        <charset val="134"/>
      </rPr>
      <t>）</t>
    </r>
  </si>
  <si>
    <t>塑料制品：小号</t>
  </si>
  <si>
    <t>1.6.4</t>
  </si>
  <si>
    <r>
      <rPr>
        <sz val="12"/>
        <rFont val="宋体"/>
        <charset val="134"/>
      </rPr>
      <t>长方密筲箕（绿色）（</t>
    </r>
    <r>
      <rPr>
        <sz val="12"/>
        <rFont val="Times New Roman"/>
        <charset val="134"/>
      </rPr>
      <t>1</t>
    </r>
    <r>
      <rPr>
        <sz val="12"/>
        <rFont val="宋体"/>
        <charset val="134"/>
      </rPr>
      <t>）</t>
    </r>
  </si>
  <si>
    <t>1.6.5</t>
  </si>
  <si>
    <r>
      <rPr>
        <sz val="12"/>
        <rFont val="宋体"/>
        <charset val="134"/>
      </rPr>
      <t>长方密筲箕（绿色）（</t>
    </r>
    <r>
      <rPr>
        <sz val="12"/>
        <rFont val="Times New Roman"/>
        <charset val="134"/>
      </rPr>
      <t>2</t>
    </r>
    <r>
      <rPr>
        <sz val="12"/>
        <rFont val="宋体"/>
        <charset val="134"/>
      </rPr>
      <t>）</t>
    </r>
  </si>
  <si>
    <t>1.6.6</t>
  </si>
  <si>
    <r>
      <rPr>
        <sz val="12"/>
        <rFont val="宋体"/>
        <charset val="134"/>
      </rPr>
      <t>长方密筲箕（绿色）（</t>
    </r>
    <r>
      <rPr>
        <sz val="12"/>
        <rFont val="Times New Roman"/>
        <charset val="134"/>
      </rPr>
      <t>3</t>
    </r>
    <r>
      <rPr>
        <sz val="12"/>
        <rFont val="宋体"/>
        <charset val="134"/>
      </rPr>
      <t>）</t>
    </r>
  </si>
  <si>
    <t>1.6.7</t>
  </si>
  <si>
    <r>
      <rPr>
        <sz val="12"/>
        <rFont val="宋体"/>
        <charset val="134"/>
      </rPr>
      <t>长方密筲箕（红色）（</t>
    </r>
    <r>
      <rPr>
        <sz val="12"/>
        <rFont val="Times New Roman"/>
        <charset val="134"/>
      </rPr>
      <t>1</t>
    </r>
    <r>
      <rPr>
        <sz val="12"/>
        <rFont val="宋体"/>
        <charset val="134"/>
      </rPr>
      <t>）</t>
    </r>
  </si>
  <si>
    <t>1.6.8</t>
  </si>
  <si>
    <r>
      <rPr>
        <sz val="12"/>
        <rFont val="宋体"/>
        <charset val="134"/>
      </rPr>
      <t>长方密筲箕（红色）（</t>
    </r>
    <r>
      <rPr>
        <sz val="12"/>
        <rFont val="Times New Roman"/>
        <charset val="134"/>
      </rPr>
      <t>2</t>
    </r>
    <r>
      <rPr>
        <sz val="12"/>
        <rFont val="宋体"/>
        <charset val="134"/>
      </rPr>
      <t>）</t>
    </r>
  </si>
  <si>
    <t>1.6.9</t>
  </si>
  <si>
    <r>
      <rPr>
        <sz val="12"/>
        <rFont val="宋体"/>
        <charset val="134"/>
      </rPr>
      <t>长方密筲箕（红色）（</t>
    </r>
    <r>
      <rPr>
        <sz val="12"/>
        <rFont val="Times New Roman"/>
        <charset val="134"/>
      </rPr>
      <t>3</t>
    </r>
    <r>
      <rPr>
        <sz val="12"/>
        <rFont val="宋体"/>
        <charset val="134"/>
      </rPr>
      <t>）</t>
    </r>
  </si>
  <si>
    <t>1.6.10</t>
  </si>
  <si>
    <r>
      <rPr>
        <sz val="12"/>
        <rFont val="宋体"/>
        <charset val="134"/>
      </rPr>
      <t>长方密筲箕（蓝色）（</t>
    </r>
    <r>
      <rPr>
        <sz val="12"/>
        <rFont val="Times New Roman"/>
        <charset val="134"/>
      </rPr>
      <t>1</t>
    </r>
    <r>
      <rPr>
        <sz val="12"/>
        <rFont val="宋体"/>
        <charset val="134"/>
      </rPr>
      <t>）</t>
    </r>
  </si>
  <si>
    <t>1.6.11</t>
  </si>
  <si>
    <r>
      <rPr>
        <sz val="12"/>
        <rFont val="宋体"/>
        <charset val="134"/>
      </rPr>
      <t>长方密筲箕（蓝色）（</t>
    </r>
    <r>
      <rPr>
        <sz val="12"/>
        <rFont val="Times New Roman"/>
        <charset val="134"/>
      </rPr>
      <t>2</t>
    </r>
    <r>
      <rPr>
        <sz val="12"/>
        <rFont val="宋体"/>
        <charset val="134"/>
      </rPr>
      <t>）</t>
    </r>
  </si>
  <si>
    <t>1.6.12</t>
  </si>
  <si>
    <r>
      <rPr>
        <sz val="12"/>
        <rFont val="宋体"/>
        <charset val="134"/>
      </rPr>
      <t>长方密筲箕（蓝色）（</t>
    </r>
    <r>
      <rPr>
        <sz val="12"/>
        <rFont val="Times New Roman"/>
        <charset val="134"/>
      </rPr>
      <t>3</t>
    </r>
    <r>
      <rPr>
        <sz val="12"/>
        <rFont val="宋体"/>
        <charset val="134"/>
      </rPr>
      <t>）</t>
    </r>
  </si>
  <si>
    <t>1.6.13</t>
  </si>
  <si>
    <r>
      <rPr>
        <sz val="12"/>
        <rFont val="宋体"/>
        <charset val="134"/>
      </rPr>
      <t>长方密筲箕（棕色）（</t>
    </r>
    <r>
      <rPr>
        <sz val="12"/>
        <rFont val="Times New Roman"/>
        <charset val="134"/>
      </rPr>
      <t>1</t>
    </r>
    <r>
      <rPr>
        <sz val="12"/>
        <rFont val="宋体"/>
        <charset val="134"/>
      </rPr>
      <t>）</t>
    </r>
  </si>
  <si>
    <t>1.6.14</t>
  </si>
  <si>
    <r>
      <rPr>
        <sz val="12"/>
        <rFont val="宋体"/>
        <charset val="134"/>
      </rPr>
      <t>长方密筲箕（棕色）（</t>
    </r>
    <r>
      <rPr>
        <sz val="12"/>
        <rFont val="Times New Roman"/>
        <charset val="134"/>
      </rPr>
      <t>2</t>
    </r>
    <r>
      <rPr>
        <sz val="12"/>
        <rFont val="宋体"/>
        <charset val="134"/>
      </rPr>
      <t>）</t>
    </r>
  </si>
  <si>
    <t>1.6.15</t>
  </si>
  <si>
    <r>
      <rPr>
        <sz val="12"/>
        <rFont val="宋体"/>
        <charset val="134"/>
      </rPr>
      <t>长方密筲箕（棕色）（</t>
    </r>
    <r>
      <rPr>
        <sz val="12"/>
        <rFont val="Times New Roman"/>
        <charset val="134"/>
      </rPr>
      <t>3</t>
    </r>
    <r>
      <rPr>
        <sz val="12"/>
        <rFont val="宋体"/>
        <charset val="134"/>
      </rPr>
      <t>）</t>
    </r>
  </si>
  <si>
    <t>1.6.16</t>
  </si>
  <si>
    <r>
      <rPr>
        <sz val="12"/>
        <rFont val="宋体"/>
        <charset val="134"/>
      </rPr>
      <t>不锈钢磨砂夹（</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</si>
  <si>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不锈钢板制作，短柄。</t>
    </r>
  </si>
  <si>
    <t>1.6.17</t>
  </si>
  <si>
    <r>
      <rPr>
        <sz val="12"/>
        <rFont val="宋体"/>
        <charset val="134"/>
      </rPr>
      <t>不锈钢磨砂夹（</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</si>
  <si>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不锈钢板制作，长柄。</t>
    </r>
  </si>
  <si>
    <t>1.6.18</t>
  </si>
  <si>
    <t>圆蛋糕盘（大）</t>
  </si>
  <si>
    <t>1.6.19</t>
  </si>
  <si>
    <t>圆蛋糕盘（中）</t>
  </si>
  <si>
    <t>1.6.20</t>
  </si>
  <si>
    <t>味盅</t>
  </si>
  <si>
    <t>1.6.21</t>
  </si>
  <si>
    <t>不锈钢味盅盖</t>
  </si>
  <si>
    <t>1.6.22</t>
  </si>
  <si>
    <t>大磨刀石</t>
  </si>
  <si>
    <t>粗砂</t>
  </si>
  <si>
    <t>1.6.23</t>
  </si>
  <si>
    <t>桑刀（白色）</t>
  </si>
  <si>
    <t>1.6.24</t>
  </si>
  <si>
    <t>桑刀（绿色）</t>
  </si>
  <si>
    <t>1.6.25</t>
  </si>
  <si>
    <t>桑刀（红色）</t>
  </si>
  <si>
    <t>1.6.26</t>
  </si>
  <si>
    <t>桑刀（蓝色）</t>
  </si>
  <si>
    <t>1.6.27</t>
  </si>
  <si>
    <t>桑刀（棕色）</t>
  </si>
  <si>
    <t>1.6.28</t>
  </si>
  <si>
    <t>木柄钢庶刀</t>
  </si>
  <si>
    <t>1.6.29</t>
  </si>
  <si>
    <t>钢瓜刨</t>
  </si>
  <si>
    <t>1.6.30</t>
  </si>
  <si>
    <t>强力剪刀</t>
  </si>
  <si>
    <t>1.6.31</t>
  </si>
  <si>
    <t>瓜果刨</t>
  </si>
  <si>
    <t>1.6.32</t>
  </si>
  <si>
    <t>电动鱼刷</t>
  </si>
  <si>
    <t>1.6.33</t>
  </si>
  <si>
    <t>大骨刀</t>
  </si>
  <si>
    <t>1.6.34</t>
  </si>
  <si>
    <t>斩切刀</t>
  </si>
  <si>
    <t>1.6.35</t>
  </si>
  <si>
    <t>宪木圆砧板</t>
  </si>
  <si>
    <r>
      <rPr>
        <sz val="12"/>
        <rFont val="宋体"/>
        <charset val="134"/>
      </rPr>
      <t>规格：直径</t>
    </r>
    <r>
      <rPr>
        <sz val="12"/>
        <rFont val="Times New Roman"/>
        <charset val="134"/>
      </rPr>
      <t>500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200</t>
    </r>
    <r>
      <rPr>
        <sz val="12"/>
        <rFont val="宋体"/>
        <charset val="134"/>
      </rPr>
      <t>（</t>
    </r>
    <r>
      <rPr>
        <sz val="12"/>
        <rFont val="Times New Roman"/>
        <charset val="134"/>
      </rPr>
      <t>mm</t>
    </r>
    <r>
      <rPr>
        <sz val="12"/>
        <rFont val="宋体"/>
        <charset val="134"/>
      </rPr>
      <t>）</t>
    </r>
    <r>
      <rPr>
        <sz val="12"/>
        <rFont val="Times New Roman"/>
        <charset val="134"/>
      </rPr>
      <t>±10%</t>
    </r>
  </si>
  <si>
    <t>1.6.36</t>
  </si>
  <si>
    <t>圆形多层胶砧板（白色）</t>
  </si>
  <si>
    <r>
      <rPr>
        <sz val="12"/>
        <rFont val="宋体"/>
        <charset val="134"/>
      </rPr>
      <t>规格：直径</t>
    </r>
    <r>
      <rPr>
        <sz val="12"/>
        <rFont val="Times New Roman"/>
        <charset val="134"/>
      </rPr>
      <t>450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t>
    </r>
    <r>
      <rPr>
        <sz val="12"/>
        <rFont val="宋体"/>
        <charset val="134"/>
      </rPr>
      <t>（</t>
    </r>
    <r>
      <rPr>
        <sz val="12"/>
        <rFont val="Times New Roman"/>
        <charset val="134"/>
      </rPr>
      <t>mm</t>
    </r>
    <r>
      <rPr>
        <sz val="12"/>
        <rFont val="宋体"/>
        <charset val="134"/>
      </rPr>
      <t>）</t>
    </r>
    <r>
      <rPr>
        <sz val="12"/>
        <rFont val="Times New Roman"/>
        <charset val="134"/>
      </rPr>
      <t>±10%</t>
    </r>
  </si>
  <si>
    <t>1.6.37</t>
  </si>
  <si>
    <t>圆形多层胶砧板（绿色）</t>
  </si>
  <si>
    <t>1.6.38</t>
  </si>
  <si>
    <t>圆形多层胶砧板（红色）</t>
  </si>
  <si>
    <r>
      <rPr>
        <sz val="12"/>
        <rFont val="宋体"/>
        <charset val="134"/>
      </rPr>
      <t>规格：直径</t>
    </r>
    <r>
      <rPr>
        <sz val="12"/>
        <rFont val="Times New Roman"/>
        <charset val="134"/>
      </rPr>
      <t>450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100</t>
    </r>
    <r>
      <rPr>
        <sz val="12"/>
        <rFont val="宋体"/>
        <charset val="134"/>
      </rPr>
      <t>（</t>
    </r>
    <r>
      <rPr>
        <sz val="12"/>
        <rFont val="Times New Roman"/>
        <charset val="134"/>
      </rPr>
      <t>mm</t>
    </r>
    <r>
      <rPr>
        <sz val="12"/>
        <rFont val="宋体"/>
        <charset val="134"/>
      </rPr>
      <t>）</t>
    </r>
    <r>
      <rPr>
        <sz val="12"/>
        <rFont val="Times New Roman"/>
        <charset val="134"/>
      </rPr>
      <t>±10%</t>
    </r>
  </si>
  <si>
    <t>1.6.39</t>
  </si>
  <si>
    <t>圆形多层胶砧板（蓝色）</t>
  </si>
  <si>
    <t>1.6.40</t>
  </si>
  <si>
    <t>圆形多层胶砧板（棕色）</t>
  </si>
  <si>
    <t>1.6.41</t>
  </si>
  <si>
    <t>克称</t>
  </si>
  <si>
    <r>
      <rPr>
        <sz val="12"/>
        <rFont val="宋体"/>
        <charset val="134"/>
      </rPr>
      <t>最大称重范围：</t>
    </r>
    <r>
      <rPr>
        <sz val="12"/>
        <rFont val="Times New Roman"/>
        <charset val="134"/>
      </rPr>
      <t>1.5kg</t>
    </r>
    <r>
      <rPr>
        <sz val="12"/>
        <rFont val="宋体"/>
        <charset val="134"/>
      </rPr>
      <t>。</t>
    </r>
    <r>
      <rPr>
        <sz val="12"/>
        <rFont val="Times New Roman"/>
        <charset val="134"/>
      </rPr>
      <t xml:space="preserve">
</t>
    </r>
    <r>
      <rPr>
        <sz val="12"/>
        <rFont val="宋体"/>
        <charset val="134"/>
      </rPr>
      <t>型号：</t>
    </r>
    <r>
      <rPr>
        <sz val="12"/>
        <rFont val="Times New Roman"/>
        <charset val="134"/>
      </rPr>
      <t>ACS1K5M/C-D</t>
    </r>
  </si>
  <si>
    <t>1.6.42</t>
  </si>
  <si>
    <t>长柄竹锅扫</t>
  </si>
  <si>
    <t>采用竹制作。</t>
  </si>
  <si>
    <t>1.6.43</t>
  </si>
  <si>
    <t>红木柄猪皮插</t>
  </si>
  <si>
    <r>
      <rPr>
        <sz val="12"/>
        <rFont val="宋体"/>
        <charset val="134"/>
      </rPr>
      <t>采用</t>
    </r>
    <r>
      <rPr>
        <sz val="12"/>
        <rFont val="Times New Roman"/>
        <charset val="134"/>
      </rPr>
      <t>304#</t>
    </r>
    <r>
      <rPr>
        <sz val="12"/>
        <rFont val="宋体"/>
        <charset val="134"/>
      </rPr>
      <t>不锈钢板制作，木柄。</t>
    </r>
  </si>
  <si>
    <t>1.6.44</t>
  </si>
  <si>
    <t>不锈钢单湯钩</t>
  </si>
  <si>
    <t>1.6.45</t>
  </si>
  <si>
    <t>不锈钢双湯钩</t>
  </si>
  <si>
    <t>1.6.46</t>
  </si>
  <si>
    <t>油盆</t>
  </si>
  <si>
    <t>1.6.47</t>
  </si>
  <si>
    <t>砂光钢水壳</t>
  </si>
  <si>
    <t>1.6.48</t>
  </si>
  <si>
    <t>金钢柄漏壳</t>
  </si>
  <si>
    <t>1.6.49</t>
  </si>
  <si>
    <t>电子称</t>
  </si>
  <si>
    <r>
      <rPr>
        <sz val="12"/>
        <rFont val="宋体"/>
        <charset val="134"/>
      </rPr>
      <t>最大称重范围：</t>
    </r>
    <r>
      <rPr>
        <sz val="12"/>
        <rFont val="Times New Roman"/>
        <charset val="134"/>
      </rPr>
      <t xml:space="preserve">300kg
</t>
    </r>
    <r>
      <rPr>
        <sz val="12"/>
        <rFont val="宋体"/>
        <charset val="134"/>
      </rPr>
      <t>型号：</t>
    </r>
    <r>
      <rPr>
        <sz val="12"/>
        <rFont val="Times New Roman"/>
        <charset val="134"/>
      </rPr>
      <t>FHI300</t>
    </r>
  </si>
  <si>
    <t>1.6.50</t>
  </si>
  <si>
    <t>特厚油格</t>
  </si>
  <si>
    <t>1.6.51</t>
  </si>
  <si>
    <t>钢线篱</t>
  </si>
  <si>
    <t>1.6.52</t>
  </si>
  <si>
    <t>留样盒</t>
  </si>
  <si>
    <r>
      <rPr>
        <sz val="12"/>
        <rFont val="宋体"/>
        <charset val="134"/>
      </rPr>
      <t>采用</t>
    </r>
    <r>
      <rPr>
        <sz val="12"/>
        <rFont val="Times New Roman"/>
        <charset val="134"/>
      </rPr>
      <t>304#</t>
    </r>
    <r>
      <rPr>
        <sz val="12"/>
        <rFont val="宋体"/>
        <charset val="134"/>
      </rPr>
      <t>不锈钢板制作</t>
    </r>
  </si>
  <si>
    <t>1.6.53</t>
  </si>
  <si>
    <t>打蛋器</t>
  </si>
  <si>
    <r>
      <rPr>
        <sz val="12"/>
        <rFont val="宋体"/>
        <charset val="134"/>
      </rPr>
      <t>采用</t>
    </r>
    <r>
      <rPr>
        <sz val="12"/>
        <rFont val="Times New Roman"/>
        <charset val="134"/>
      </rPr>
      <t>304#</t>
    </r>
    <r>
      <rPr>
        <sz val="12"/>
        <rFont val="宋体"/>
        <charset val="134"/>
      </rPr>
      <t>不锈钢板制作</t>
    </r>
    <r>
      <rPr>
        <sz val="12"/>
        <rFont val="Times New Roman"/>
        <charset val="134"/>
      </rPr>
      <t>,</t>
    </r>
    <r>
      <rPr>
        <sz val="12"/>
        <rFont val="宋体"/>
        <charset val="134"/>
      </rPr>
      <t>长</t>
    </r>
    <r>
      <rPr>
        <sz val="12"/>
        <rFont val="Times New Roman"/>
        <charset val="134"/>
      </rPr>
      <t>35</t>
    </r>
    <r>
      <rPr>
        <sz val="12"/>
        <rFont val="宋体"/>
        <charset val="134"/>
      </rPr>
      <t>厘米</t>
    </r>
  </si>
  <si>
    <t>1.6.54</t>
  </si>
  <si>
    <r>
      <rPr>
        <sz val="12"/>
        <rFont val="宋体"/>
        <charset val="134"/>
      </rPr>
      <t>不锈钢圆盆（</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</si>
  <si>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700mm</t>
    </r>
    <r>
      <rPr>
        <sz val="12"/>
        <rFont val="宋体"/>
        <charset val="134"/>
      </rPr>
      <t>。</t>
    </r>
  </si>
  <si>
    <t>1.6.55</t>
  </si>
  <si>
    <r>
      <rPr>
        <sz val="12"/>
        <rFont val="宋体"/>
        <charset val="134"/>
      </rPr>
      <t>不锈钢圆盆（</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</si>
  <si>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500mm</t>
    </r>
    <r>
      <rPr>
        <sz val="12"/>
        <rFont val="宋体"/>
        <charset val="134"/>
      </rPr>
      <t>。</t>
    </r>
  </si>
  <si>
    <t>1.6.56</t>
  </si>
  <si>
    <r>
      <rPr>
        <sz val="12"/>
        <rFont val="宋体"/>
        <charset val="134"/>
      </rPr>
      <t>不锈钢圆盆（</t>
    </r>
    <r>
      <rPr>
        <sz val="12"/>
        <rFont val="Times New Roman"/>
        <charset val="134"/>
      </rPr>
      <t>3</t>
    </r>
    <r>
      <rPr>
        <sz val="12"/>
        <rFont val="宋体"/>
        <charset val="134"/>
      </rPr>
      <t>）</t>
    </r>
  </si>
  <si>
    <r>
      <rPr>
        <sz val="12"/>
        <rFont val="宋体"/>
        <charset val="134"/>
      </rPr>
      <t>采用</t>
    </r>
    <r>
      <rPr>
        <sz val="12"/>
        <rFont val="Times New Roman"/>
        <charset val="134"/>
      </rPr>
      <t>304#</t>
    </r>
    <r>
      <rPr>
        <sz val="12"/>
        <rFont val="宋体"/>
        <charset val="134"/>
      </rPr>
      <t>不锈钢板制作，直径</t>
    </r>
    <r>
      <rPr>
        <sz val="12"/>
        <rFont val="Times New Roman"/>
        <charset val="134"/>
      </rPr>
      <t>300mm</t>
    </r>
    <r>
      <rPr>
        <sz val="12"/>
        <rFont val="宋体"/>
        <charset val="134"/>
      </rPr>
      <t>。</t>
    </r>
  </si>
  <si>
    <t>1.6.57</t>
  </si>
  <si>
    <t>擀面棍</t>
  </si>
  <si>
    <r>
      <rPr>
        <sz val="12"/>
        <rFont val="宋体"/>
        <charset val="134"/>
      </rPr>
      <t>木质、长</t>
    </r>
    <r>
      <rPr>
        <sz val="12"/>
        <rFont val="Times New Roman"/>
        <charset val="134"/>
      </rPr>
      <t>200mm</t>
    </r>
  </si>
  <si>
    <t>1.6.58</t>
  </si>
  <si>
    <t>煎饼铲</t>
  </si>
  <si>
    <r>
      <rPr>
        <sz val="12"/>
        <rFont val="宋体"/>
        <charset val="134"/>
      </rPr>
      <t>采用</t>
    </r>
    <r>
      <rPr>
        <sz val="12"/>
        <rFont val="Times New Roman"/>
        <charset val="134"/>
      </rPr>
      <t>304#</t>
    </r>
    <r>
      <rPr>
        <sz val="12"/>
        <rFont val="宋体"/>
        <charset val="134"/>
      </rPr>
      <t>不锈钢板制作、木柄。</t>
    </r>
  </si>
  <si>
    <t>1.6.59</t>
  </si>
  <si>
    <t>面挑</t>
  </si>
  <si>
    <t>木质。</t>
  </si>
  <si>
    <t>1.6.60</t>
  </si>
  <si>
    <t>加长木筷子</t>
  </si>
  <si>
    <t>1.6.61</t>
  </si>
  <si>
    <r>
      <rPr>
        <sz val="12"/>
        <rFont val="宋体"/>
        <charset val="134"/>
      </rPr>
      <t>最大称种范围：</t>
    </r>
    <r>
      <rPr>
        <sz val="12"/>
        <rFont val="Times New Roman"/>
        <charset val="134"/>
      </rPr>
      <t xml:space="preserve">7.5kg
</t>
    </r>
    <r>
      <rPr>
        <sz val="12"/>
        <rFont val="宋体"/>
        <charset val="134"/>
      </rPr>
      <t>型号：</t>
    </r>
    <r>
      <rPr>
        <sz val="12"/>
        <rFont val="Times New Roman"/>
        <charset val="134"/>
      </rPr>
      <t>ACS7K6M/C-D</t>
    </r>
  </si>
  <si>
    <t>1.6.62</t>
  </si>
  <si>
    <t>高温手套</t>
  </si>
  <si>
    <t>防高温</t>
  </si>
  <si>
    <t>1.6.63</t>
  </si>
  <si>
    <t>塑胶不粘打饭勺</t>
  </si>
  <si>
    <t>材质：食品级塑胶。</t>
  </si>
  <si>
    <t>1.6.64</t>
  </si>
  <si>
    <r>
      <rPr>
        <sz val="12"/>
        <rFont val="宋体"/>
        <charset val="134"/>
      </rPr>
      <t>不锈钢份数盆带盖（</t>
    </r>
    <r>
      <rPr>
        <sz val="12"/>
        <rFont val="Times New Roman"/>
        <charset val="134"/>
      </rPr>
      <t>1</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</si>
  <si>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,1/2*</t>
    </r>
    <r>
      <rPr>
        <sz val="12"/>
        <rFont val="宋体"/>
        <charset val="134"/>
      </rPr>
      <t>深</t>
    </r>
    <r>
      <rPr>
        <sz val="12"/>
        <rFont val="Times New Roman"/>
        <charset val="134"/>
      </rPr>
      <t>100</t>
    </r>
    <r>
      <rPr>
        <sz val="12"/>
        <rFont val="宋体"/>
        <charset val="134"/>
      </rPr>
      <t>（</t>
    </r>
    <r>
      <rPr>
        <sz val="12"/>
        <rFont val="Times New Roman"/>
        <charset val="134"/>
      </rPr>
      <t>mm</t>
    </r>
    <r>
      <rPr>
        <sz val="12"/>
        <rFont val="宋体"/>
        <charset val="134"/>
      </rPr>
      <t>）</t>
    </r>
  </si>
  <si>
    <t>1.6.65</t>
  </si>
  <si>
    <r>
      <rPr>
        <sz val="12"/>
        <rFont val="宋体"/>
        <charset val="134"/>
      </rPr>
      <t>不锈钢份数盆带盖（</t>
    </r>
    <r>
      <rPr>
        <sz val="12"/>
        <rFont val="Times New Roman"/>
        <charset val="134"/>
      </rPr>
      <t>2</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</si>
  <si>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,1/2*</t>
    </r>
    <r>
      <rPr>
        <sz val="12"/>
        <rFont val="宋体"/>
        <charset val="134"/>
      </rPr>
      <t>深</t>
    </r>
    <r>
      <rPr>
        <sz val="12"/>
        <rFont val="Times New Roman"/>
        <charset val="134"/>
      </rPr>
      <t>60</t>
    </r>
    <r>
      <rPr>
        <sz val="12"/>
        <rFont val="宋体"/>
        <charset val="134"/>
      </rPr>
      <t>（</t>
    </r>
    <r>
      <rPr>
        <sz val="12"/>
        <rFont val="Times New Roman"/>
        <charset val="134"/>
      </rPr>
      <t>mm</t>
    </r>
    <r>
      <rPr>
        <sz val="12"/>
        <rFont val="宋体"/>
        <charset val="134"/>
      </rPr>
      <t>）</t>
    </r>
  </si>
  <si>
    <t>1.6.66</t>
  </si>
  <si>
    <r>
      <rPr>
        <sz val="12"/>
        <rFont val="宋体"/>
        <charset val="134"/>
      </rPr>
      <t>不锈钢份数盆带盖（</t>
    </r>
    <r>
      <rPr>
        <sz val="12"/>
        <rFont val="Times New Roman"/>
        <charset val="134"/>
      </rPr>
      <t>3</t>
    </r>
    <r>
      <rPr>
        <sz val="12"/>
        <rFont val="宋体"/>
        <charset val="134"/>
      </rPr>
      <t>）</t>
    </r>
  </si>
  <si>
    <r>
      <rPr>
        <sz val="12"/>
        <rFont val="宋体"/>
        <charset val="134"/>
      </rPr>
      <t>采用</t>
    </r>
    <r>
      <rPr>
        <sz val="12"/>
        <rFont val="Times New Roman"/>
        <charset val="134"/>
      </rPr>
      <t>304#</t>
    </r>
    <r>
      <rPr>
        <sz val="12"/>
        <rFont val="宋体"/>
        <charset val="134"/>
      </rPr>
      <t>不锈钢板制作</t>
    </r>
    <r>
      <rPr>
        <sz val="12"/>
        <rFont val="Times New Roman"/>
        <charset val="134"/>
      </rPr>
      <t>,1/1*</t>
    </r>
    <r>
      <rPr>
        <sz val="12"/>
        <rFont val="宋体"/>
        <charset val="134"/>
      </rPr>
      <t>深</t>
    </r>
    <r>
      <rPr>
        <sz val="12"/>
        <rFont val="Times New Roman"/>
        <charset val="134"/>
      </rPr>
      <t>100</t>
    </r>
    <r>
      <rPr>
        <sz val="12"/>
        <rFont val="宋体"/>
        <charset val="134"/>
      </rPr>
      <t>（</t>
    </r>
    <r>
      <rPr>
        <sz val="12"/>
        <rFont val="Times New Roman"/>
        <charset val="134"/>
      </rPr>
      <t>mm</t>
    </r>
    <r>
      <rPr>
        <sz val="12"/>
        <rFont val="宋体"/>
        <charset val="134"/>
      </rPr>
      <t>）</t>
    </r>
  </si>
  <si>
    <t>1.6.67</t>
  </si>
  <si>
    <t>不锈钢托盘</t>
  </si>
  <si>
    <r>
      <rPr>
        <sz val="12"/>
        <rFont val="宋体"/>
        <charset val="134"/>
      </rPr>
      <t>规格：长</t>
    </r>
    <r>
      <rPr>
        <sz val="12"/>
        <rFont val="Times New Roman"/>
        <charset val="134"/>
      </rPr>
      <t>600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宽</t>
    </r>
    <r>
      <rPr>
        <sz val="12"/>
        <rFont val="Times New Roman"/>
        <charset val="134"/>
      </rPr>
      <t>400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t>
    </r>
    <r>
      <rPr>
        <sz val="12"/>
        <rFont val="宋体"/>
        <charset val="134"/>
      </rPr>
      <t>（</t>
    </r>
    <r>
      <rPr>
        <sz val="12"/>
        <rFont val="Times New Roman"/>
        <charset val="134"/>
      </rPr>
      <t>mm</t>
    </r>
    <r>
      <rPr>
        <sz val="12"/>
        <rFont val="宋体"/>
        <charset val="134"/>
      </rPr>
      <t>）</t>
    </r>
    <r>
      <rPr>
        <sz val="12"/>
        <rFont val="Times New Roman"/>
        <charset val="134"/>
      </rPr>
      <t>±10%</t>
    </r>
  </si>
  <si>
    <t>1.6.68</t>
  </si>
  <si>
    <t>不锈钢冲孔托盘</t>
  </si>
  <si>
    <t>1.6.69</t>
  </si>
  <si>
    <t>铝烤盘</t>
  </si>
  <si>
    <t>1.6.70</t>
  </si>
  <si>
    <t>下栏盆</t>
  </si>
  <si>
    <t>塑胶制作、灰色</t>
  </si>
  <si>
    <t>1.6.71</t>
  </si>
  <si>
    <r>
      <rPr>
        <sz val="12"/>
        <rFont val="宋体"/>
        <charset val="134"/>
      </rPr>
      <t>复合底不锈钢汤桶（</t>
    </r>
    <r>
      <rPr>
        <sz val="12"/>
        <rFont val="Times New Roman"/>
        <charset val="134"/>
      </rPr>
      <t>1</t>
    </r>
    <r>
      <rPr>
        <sz val="12"/>
        <rFont val="宋体"/>
        <charset val="134"/>
      </rPr>
      <t>）</t>
    </r>
  </si>
  <si>
    <r>
      <rPr>
        <sz val="12"/>
        <rFont val="宋体"/>
        <charset val="134"/>
      </rPr>
      <t>规格：</t>
    </r>
    <r>
      <rPr>
        <sz val="12"/>
        <rFont val="Times New Roman"/>
        <charset val="134"/>
      </rPr>
      <t>φ600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600</t>
    </r>
    <r>
      <rPr>
        <sz val="12"/>
        <rFont val="宋体"/>
        <charset val="134"/>
      </rPr>
      <t>（</t>
    </r>
    <r>
      <rPr>
        <sz val="12"/>
        <rFont val="Times New Roman"/>
        <charset val="134"/>
      </rPr>
      <t>mm</t>
    </r>
    <r>
      <rPr>
        <sz val="12"/>
        <rFont val="宋体"/>
        <charset val="134"/>
      </rPr>
      <t>）</t>
    </r>
    <r>
      <rPr>
        <sz val="12"/>
        <rFont val="Times New Roman"/>
        <charset val="134"/>
      </rPr>
      <t>±10%</t>
    </r>
  </si>
  <si>
    <t>1.6.72</t>
  </si>
  <si>
    <r>
      <rPr>
        <sz val="12"/>
        <rFont val="宋体"/>
        <charset val="134"/>
      </rPr>
      <t>复合底不锈钢汤桶（</t>
    </r>
    <r>
      <rPr>
        <sz val="12"/>
        <rFont val="Times New Roman"/>
        <charset val="134"/>
      </rPr>
      <t>2</t>
    </r>
    <r>
      <rPr>
        <sz val="12"/>
        <rFont val="宋体"/>
        <charset val="134"/>
      </rPr>
      <t>）</t>
    </r>
  </si>
  <si>
    <r>
      <rPr>
        <sz val="12"/>
        <rFont val="宋体"/>
        <charset val="134"/>
      </rPr>
      <t>规格：</t>
    </r>
    <r>
      <rPr>
        <sz val="12"/>
        <rFont val="Times New Roman"/>
        <charset val="134"/>
      </rPr>
      <t>φ500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500</t>
    </r>
    <r>
      <rPr>
        <sz val="12"/>
        <rFont val="宋体"/>
        <charset val="134"/>
      </rPr>
      <t>（</t>
    </r>
    <r>
      <rPr>
        <sz val="12"/>
        <rFont val="Times New Roman"/>
        <charset val="134"/>
      </rPr>
      <t>mm</t>
    </r>
    <r>
      <rPr>
        <sz val="12"/>
        <rFont val="宋体"/>
        <charset val="134"/>
      </rPr>
      <t>）</t>
    </r>
    <r>
      <rPr>
        <sz val="12"/>
        <rFont val="Times New Roman"/>
        <charset val="134"/>
      </rPr>
      <t>±10%</t>
    </r>
  </si>
  <si>
    <t>1.6.73</t>
  </si>
  <si>
    <r>
      <rPr>
        <sz val="12"/>
        <rFont val="宋体"/>
        <charset val="134"/>
      </rPr>
      <t>不锈钢汤桶（</t>
    </r>
    <r>
      <rPr>
        <sz val="12"/>
        <rFont val="Times New Roman"/>
        <charset val="134"/>
      </rPr>
      <t>1</t>
    </r>
    <r>
      <rPr>
        <sz val="12"/>
        <rFont val="宋体"/>
        <charset val="134"/>
      </rPr>
      <t>）</t>
    </r>
  </si>
  <si>
    <t>1.6.74</t>
  </si>
  <si>
    <r>
      <rPr>
        <sz val="12"/>
        <rFont val="宋体"/>
        <charset val="134"/>
      </rPr>
      <t>不锈钢汤桶（</t>
    </r>
    <r>
      <rPr>
        <sz val="12"/>
        <rFont val="Times New Roman"/>
        <charset val="134"/>
      </rPr>
      <t>2</t>
    </r>
    <r>
      <rPr>
        <sz val="12"/>
        <rFont val="宋体"/>
        <charset val="134"/>
      </rPr>
      <t>）</t>
    </r>
  </si>
  <si>
    <r>
      <rPr>
        <sz val="12"/>
        <rFont val="宋体"/>
        <charset val="134"/>
      </rPr>
      <t>规格：</t>
    </r>
    <r>
      <rPr>
        <sz val="12"/>
        <rFont val="Times New Roman"/>
        <charset val="134"/>
      </rPr>
      <t>φ400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400</t>
    </r>
    <r>
      <rPr>
        <sz val="12"/>
        <rFont val="宋体"/>
        <charset val="134"/>
      </rPr>
      <t>（</t>
    </r>
    <r>
      <rPr>
        <sz val="12"/>
        <rFont val="Times New Roman"/>
        <charset val="134"/>
      </rPr>
      <t>mm</t>
    </r>
    <r>
      <rPr>
        <sz val="12"/>
        <rFont val="宋体"/>
        <charset val="134"/>
      </rPr>
      <t>）</t>
    </r>
    <r>
      <rPr>
        <sz val="12"/>
        <rFont val="Times New Roman"/>
        <charset val="134"/>
      </rPr>
      <t>±10%</t>
    </r>
  </si>
  <si>
    <t>1.6.75</t>
  </si>
  <si>
    <r>
      <rPr>
        <sz val="12"/>
        <rFont val="宋体"/>
        <charset val="134"/>
      </rPr>
      <t>不锈钢汤桶（</t>
    </r>
    <r>
      <rPr>
        <sz val="12"/>
        <rFont val="Times New Roman"/>
        <charset val="134"/>
      </rPr>
      <t>3</t>
    </r>
    <r>
      <rPr>
        <sz val="12"/>
        <rFont val="宋体"/>
        <charset val="134"/>
      </rPr>
      <t>）</t>
    </r>
  </si>
  <si>
    <r>
      <rPr>
        <sz val="12"/>
        <rFont val="宋体"/>
        <charset val="134"/>
      </rPr>
      <t>规格：</t>
    </r>
    <r>
      <rPr>
        <sz val="12"/>
        <rFont val="Times New Roman"/>
        <charset val="134"/>
      </rPr>
      <t>φ350</t>
    </r>
    <r>
      <rPr>
        <sz val="12"/>
        <rFont val="宋体"/>
        <charset val="134"/>
      </rPr>
      <t>（</t>
    </r>
    <r>
      <rPr>
        <sz val="12"/>
        <rFont val="Times New Roman"/>
        <charset val="134"/>
      </rPr>
      <t>mm</t>
    </r>
    <r>
      <rPr>
        <sz val="12"/>
        <rFont val="宋体"/>
        <charset val="134"/>
      </rPr>
      <t>）</t>
    </r>
    <r>
      <rPr>
        <sz val="12"/>
        <rFont val="Times New Roman"/>
        <charset val="134"/>
      </rPr>
      <t>±10%*</t>
    </r>
    <r>
      <rPr>
        <sz val="12"/>
        <rFont val="宋体"/>
        <charset val="134"/>
      </rPr>
      <t>高</t>
    </r>
    <r>
      <rPr>
        <sz val="12"/>
        <rFont val="Times New Roman"/>
        <charset val="134"/>
      </rPr>
      <t>350</t>
    </r>
    <r>
      <rPr>
        <sz val="12"/>
        <rFont val="宋体"/>
        <charset val="134"/>
      </rPr>
      <t>（</t>
    </r>
    <r>
      <rPr>
        <sz val="12"/>
        <rFont val="Times New Roman"/>
        <charset val="134"/>
      </rPr>
      <t>mm</t>
    </r>
    <r>
      <rPr>
        <sz val="12"/>
        <rFont val="宋体"/>
        <charset val="134"/>
      </rPr>
      <t>）</t>
    </r>
    <r>
      <rPr>
        <sz val="12"/>
        <rFont val="Times New Roman"/>
        <charset val="134"/>
      </rPr>
      <t>±10%</t>
    </r>
  </si>
  <si>
    <t>1.6.76</t>
  </si>
  <si>
    <r>
      <rPr>
        <sz val="12"/>
        <rFont val="宋体"/>
        <charset val="134"/>
      </rPr>
      <t>白色垃圾桶（带盖）（</t>
    </r>
    <r>
      <rPr>
        <sz val="12"/>
        <rFont val="Times New Roman"/>
        <charset val="134"/>
      </rPr>
      <t>1</t>
    </r>
    <r>
      <rPr>
        <sz val="12"/>
        <rFont val="宋体"/>
        <charset val="134"/>
      </rPr>
      <t>）</t>
    </r>
  </si>
  <si>
    <r>
      <rPr>
        <sz val="12"/>
        <rFont val="宋体"/>
        <charset val="134"/>
      </rPr>
      <t>塑胶制作，</t>
    </r>
    <r>
      <rPr>
        <sz val="12"/>
        <rFont val="Times New Roman"/>
        <charset val="134"/>
      </rPr>
      <t>120L</t>
    </r>
  </si>
  <si>
    <t>1.6.77</t>
  </si>
  <si>
    <r>
      <rPr>
        <sz val="12"/>
        <rFont val="宋体"/>
        <charset val="134"/>
      </rPr>
      <t>白色垃圾桶（带盖）（</t>
    </r>
    <r>
      <rPr>
        <sz val="12"/>
        <rFont val="Times New Roman"/>
        <charset val="134"/>
      </rPr>
      <t>2</t>
    </r>
    <r>
      <rPr>
        <sz val="12"/>
        <rFont val="宋体"/>
        <charset val="134"/>
      </rPr>
      <t>）</t>
    </r>
  </si>
  <si>
    <r>
      <rPr>
        <sz val="12"/>
        <rFont val="宋体"/>
        <charset val="134"/>
      </rPr>
      <t>塑胶制作，</t>
    </r>
    <r>
      <rPr>
        <sz val="12"/>
        <rFont val="Times New Roman"/>
        <charset val="134"/>
      </rPr>
      <t>80L</t>
    </r>
  </si>
  <si>
    <t>1.6.78</t>
  </si>
  <si>
    <t>吹地机</t>
  </si>
  <si>
    <r>
      <rPr>
        <sz val="12"/>
        <rFont val="宋体"/>
        <charset val="134"/>
      </rPr>
      <t>功率：</t>
    </r>
    <r>
      <rPr>
        <sz val="12"/>
        <rFont val="Times New Roman"/>
        <charset val="134"/>
      </rPr>
      <t xml:space="preserve">1000W/220V
</t>
    </r>
    <r>
      <rPr>
        <sz val="12"/>
        <rFont val="宋体"/>
        <charset val="134"/>
      </rPr>
      <t>型号：</t>
    </r>
    <r>
      <rPr>
        <sz val="12"/>
        <rFont val="Times New Roman"/>
        <charset val="134"/>
      </rPr>
      <t>CB900E</t>
    </r>
  </si>
  <si>
    <t>洗碗碟间</t>
  </si>
  <si>
    <t>G-4-04</t>
  </si>
  <si>
    <t>仓库</t>
  </si>
  <si>
    <t>G-4-05</t>
  </si>
  <si>
    <t>G-4-06</t>
  </si>
  <si>
    <t>G-4-12</t>
  </si>
  <si>
    <t>G-4-16</t>
  </si>
  <si>
    <t>G-4-17</t>
  </si>
  <si>
    <t>留样室、无菌室</t>
  </si>
  <si>
    <t>G-4-18</t>
  </si>
  <si>
    <r>
      <rPr>
        <sz val="12"/>
        <rFont val="Times New Roman"/>
        <charset val="134"/>
      </rPr>
      <t>AGV</t>
    </r>
    <r>
      <rPr>
        <sz val="12"/>
        <rFont val="宋体"/>
        <charset val="134"/>
      </rPr>
      <t>发放接收</t>
    </r>
  </si>
  <si>
    <t>G-4-19</t>
  </si>
  <si>
    <t>G-4-20</t>
  </si>
  <si>
    <t>垃圾房</t>
  </si>
  <si>
    <t>G-4-21</t>
  </si>
  <si>
    <t>清洁用品间</t>
  </si>
  <si>
    <t>G-4-22</t>
  </si>
  <si>
    <t>场内营养操作、配制</t>
  </si>
  <si>
    <t>G-4-23</t>
  </si>
  <si>
    <t>烹调厨房</t>
  </si>
  <si>
    <t>G-4-24</t>
  </si>
  <si>
    <t>烧味间</t>
  </si>
  <si>
    <t>G-4-25</t>
  </si>
  <si>
    <t>G-4-26</t>
  </si>
  <si>
    <t>G-4-27</t>
  </si>
  <si>
    <t>点心制作</t>
  </si>
  <si>
    <t>G-4-28</t>
  </si>
  <si>
    <t>洗碗间</t>
  </si>
  <si>
    <t>G-4-29</t>
  </si>
  <si>
    <t>G-4-30</t>
  </si>
  <si>
    <t>G-4-31</t>
  </si>
  <si>
    <t>卧式消毒柜二</t>
  </si>
  <si>
    <t>1500*800*800</t>
  </si>
  <si>
    <r>
      <rPr>
        <sz val="12"/>
        <rFont val="Times New Roman"/>
        <charset val="134"/>
      </rPr>
      <t>4</t>
    </r>
    <r>
      <rPr>
        <sz val="12"/>
        <rFont val="宋体"/>
        <charset val="134"/>
      </rPr>
      <t>楼和</t>
    </r>
    <r>
      <rPr>
        <sz val="12"/>
        <rFont val="Times New Roman"/>
        <charset val="134"/>
      </rPr>
      <t>5</t>
    </r>
    <r>
      <rPr>
        <sz val="12"/>
        <rFont val="宋体"/>
        <charset val="134"/>
      </rPr>
      <t>楼餐厅</t>
    </r>
  </si>
  <si>
    <t>1.2</t>
  </si>
  <si>
    <t>厨房餐具</t>
  </si>
  <si>
    <r>
      <rPr>
        <sz val="12"/>
        <rFont val="宋体"/>
        <charset val="134"/>
      </rPr>
      <t>采用</t>
    </r>
    <r>
      <rPr>
        <sz val="12"/>
        <rFont val="Times New Roman"/>
        <charset val="134"/>
      </rPr>
      <t>304#</t>
    </r>
    <r>
      <rPr>
        <sz val="12"/>
        <rFont val="宋体"/>
        <charset val="134"/>
      </rPr>
      <t>不锈钢板制作，双层。</t>
    </r>
  </si>
  <si>
    <t>四人位实木餐桌连椅</t>
  </si>
  <si>
    <t>1200*1350*750</t>
  </si>
  <si>
    <t>924*924*750</t>
  </si>
  <si>
    <t>6850*1150*750</t>
  </si>
  <si>
    <t>DN2200*800</t>
  </si>
  <si>
    <t>自助打饭机</t>
  </si>
  <si>
    <t>685*650*1900</t>
  </si>
  <si>
    <t>储饭桶</t>
  </si>
  <si>
    <t>自助打饭机配套</t>
  </si>
  <si>
    <t>自动升降车</t>
  </si>
  <si>
    <t>布菲炉</t>
  </si>
  <si>
    <r>
      <rPr>
        <sz val="12"/>
        <rFont val="Times New Roman"/>
        <charset val="134"/>
      </rPr>
      <t>600*400*270</t>
    </r>
    <r>
      <rPr>
        <sz val="12"/>
        <rFont val="宋体"/>
        <charset val="134"/>
      </rPr>
      <t>（</t>
    </r>
    <r>
      <rPr>
        <sz val="12"/>
        <rFont val="Times New Roman"/>
        <charset val="134"/>
      </rPr>
      <t>mm</t>
    </r>
    <r>
      <rPr>
        <sz val="12"/>
        <rFont val="宋体"/>
        <charset val="134"/>
      </rPr>
      <t>）</t>
    </r>
  </si>
  <si>
    <t>自助餐台柜</t>
  </si>
  <si>
    <t>900*750*800</t>
  </si>
  <si>
    <t>汤碗放置柜</t>
  </si>
  <si>
    <r>
      <rPr>
        <sz val="12"/>
        <rFont val="Times New Roman"/>
        <charset val="134"/>
      </rPr>
      <t>900*400*800</t>
    </r>
    <r>
      <rPr>
        <sz val="12"/>
        <rFont val="宋体"/>
        <charset val="134"/>
      </rPr>
      <t>（</t>
    </r>
    <r>
      <rPr>
        <sz val="12"/>
        <rFont val="Times New Roman"/>
        <charset val="134"/>
      </rPr>
      <t>mm</t>
    </r>
    <r>
      <rPr>
        <sz val="12"/>
        <rFont val="宋体"/>
        <charset val="134"/>
      </rPr>
      <t>）</t>
    </r>
  </si>
  <si>
    <t>保温汤桶</t>
  </si>
  <si>
    <r>
      <rPr>
        <sz val="12"/>
        <rFont val="Times New Roman"/>
        <charset val="134"/>
      </rPr>
      <t>1800*700*800(mm</t>
    </r>
    <r>
      <rPr>
        <sz val="12"/>
        <rFont val="宋体"/>
        <charset val="134"/>
      </rPr>
      <t>）</t>
    </r>
  </si>
  <si>
    <t>不锈钢单通荷台</t>
  </si>
  <si>
    <t>1800*760*800</t>
  </si>
  <si>
    <r>
      <rPr>
        <sz val="12"/>
        <rFont val="宋体"/>
        <charset val="134"/>
      </rPr>
      <t>挂式智能收银机</t>
    </r>
    <r>
      <rPr>
        <sz val="12"/>
        <rFont val="Times New Roman"/>
        <charset val="134"/>
      </rPr>
      <t>(</t>
    </r>
    <r>
      <rPr>
        <sz val="12"/>
        <rFont val="宋体"/>
        <charset val="134"/>
      </rPr>
      <t>支持人脸识别支付、微信支付、支付宝支付</t>
    </r>
    <r>
      <rPr>
        <sz val="12"/>
        <rFont val="Times New Roman"/>
        <charset val="134"/>
      </rPr>
      <t>)</t>
    </r>
  </si>
  <si>
    <r>
      <rPr>
        <sz val="12"/>
        <rFont val="Times New Roman"/>
        <charset val="134"/>
      </rPr>
      <t>1.</t>
    </r>
    <r>
      <rPr>
        <sz val="12"/>
        <rFont val="宋体"/>
        <charset val="134"/>
      </rPr>
      <t>操作系统优于</t>
    </r>
    <r>
      <rPr>
        <sz val="12"/>
        <rFont val="Times New Roman"/>
        <charset val="134"/>
      </rPr>
      <t>Android 7.1</t>
    </r>
    <r>
      <rPr>
        <sz val="12"/>
        <rFont val="宋体"/>
        <charset val="134"/>
      </rPr>
      <t>；</t>
    </r>
    <r>
      <rPr>
        <sz val="12"/>
        <rFont val="Times New Roman"/>
        <charset val="134"/>
      </rPr>
      <t xml:space="preserve">
2.CPU</t>
    </r>
    <r>
      <rPr>
        <sz val="12"/>
        <rFont val="宋体"/>
        <charset val="134"/>
      </rPr>
      <t>：</t>
    </r>
    <r>
      <rPr>
        <sz val="12"/>
        <rFont val="Times New Roman"/>
        <charset val="134"/>
      </rPr>
      <t xml:space="preserve">≥1.8GHz </t>
    </r>
    <r>
      <rPr>
        <sz val="12"/>
        <rFont val="宋体"/>
        <charset val="134"/>
      </rPr>
      <t>四核；</t>
    </r>
    <r>
      <rPr>
        <sz val="12"/>
        <rFont val="Times New Roman"/>
        <charset val="134"/>
      </rPr>
      <t xml:space="preserve">
3.</t>
    </r>
    <r>
      <rPr>
        <sz val="12"/>
        <rFont val="宋体"/>
        <charset val="134"/>
      </rPr>
      <t>主屏：</t>
    </r>
    <r>
      <rPr>
        <sz val="12"/>
        <rFont val="Times New Roman"/>
        <charset val="134"/>
      </rPr>
      <t>≥7</t>
    </r>
    <r>
      <rPr>
        <sz val="12"/>
        <rFont val="宋体"/>
        <charset val="134"/>
      </rPr>
      <t>英寸，</t>
    </r>
    <r>
      <rPr>
        <sz val="12"/>
        <rFont val="Times New Roman"/>
        <charset val="134"/>
      </rPr>
      <t>LED</t>
    </r>
    <r>
      <rPr>
        <sz val="12"/>
        <rFont val="宋体"/>
        <charset val="134"/>
      </rPr>
      <t>背光，</t>
    </r>
    <r>
      <rPr>
        <sz val="12"/>
        <rFont val="Times New Roman"/>
        <charset val="134"/>
      </rPr>
      <t>1024*600</t>
    </r>
    <r>
      <rPr>
        <sz val="12"/>
        <rFont val="宋体"/>
        <charset val="134"/>
      </rPr>
      <t>；</t>
    </r>
    <r>
      <rPr>
        <sz val="12"/>
        <rFont val="Times New Roman"/>
        <charset val="134"/>
      </rPr>
      <t xml:space="preserve">
4.</t>
    </r>
    <r>
      <rPr>
        <sz val="12"/>
        <rFont val="宋体"/>
        <charset val="134"/>
      </rPr>
      <t>副屏：</t>
    </r>
    <r>
      <rPr>
        <sz val="12"/>
        <rFont val="Times New Roman"/>
        <charset val="134"/>
      </rPr>
      <t>≥7</t>
    </r>
    <r>
      <rPr>
        <sz val="12"/>
        <rFont val="宋体"/>
        <charset val="134"/>
      </rPr>
      <t>英寸，</t>
    </r>
    <r>
      <rPr>
        <sz val="12"/>
        <rFont val="Times New Roman"/>
        <charset val="134"/>
      </rPr>
      <t>LED</t>
    </r>
    <r>
      <rPr>
        <sz val="12"/>
        <rFont val="宋体"/>
        <charset val="134"/>
      </rPr>
      <t>背光，</t>
    </r>
    <r>
      <rPr>
        <sz val="12"/>
        <rFont val="Times New Roman"/>
        <charset val="134"/>
      </rPr>
      <t>1024*600</t>
    </r>
    <r>
      <rPr>
        <sz val="12"/>
        <rFont val="宋体"/>
        <charset val="134"/>
      </rPr>
      <t>；</t>
    </r>
    <r>
      <rPr>
        <sz val="12"/>
        <rFont val="Times New Roman"/>
        <charset val="134"/>
      </rPr>
      <t xml:space="preserve">
5.</t>
    </r>
    <r>
      <rPr>
        <sz val="12"/>
        <rFont val="宋体"/>
        <charset val="134"/>
      </rPr>
      <t>按键：</t>
    </r>
    <r>
      <rPr>
        <sz val="12"/>
        <rFont val="Times New Roman"/>
        <charset val="134"/>
      </rPr>
      <t>18</t>
    </r>
    <r>
      <rPr>
        <sz val="12"/>
        <rFont val="宋体"/>
        <charset val="134"/>
      </rPr>
      <t>键实体防水防尘键；</t>
    </r>
    <r>
      <rPr>
        <sz val="12"/>
        <rFont val="Times New Roman"/>
        <charset val="134"/>
      </rPr>
      <t xml:space="preserve">
6.</t>
    </r>
    <r>
      <rPr>
        <sz val="12"/>
        <rFont val="宋体"/>
        <charset val="134"/>
      </rPr>
      <t>工作温度：</t>
    </r>
    <r>
      <rPr>
        <sz val="12"/>
        <rFont val="Times New Roman"/>
        <charset val="134"/>
      </rPr>
      <t>-20℃—60℃</t>
    </r>
    <r>
      <rPr>
        <sz val="12"/>
        <rFont val="宋体"/>
        <charset val="134"/>
      </rPr>
      <t>；</t>
    </r>
    <r>
      <rPr>
        <sz val="12"/>
        <rFont val="Times New Roman"/>
        <charset val="134"/>
      </rPr>
      <t xml:space="preserve">
7.</t>
    </r>
    <r>
      <rPr>
        <sz val="12"/>
        <rFont val="宋体"/>
        <charset val="134"/>
      </rPr>
      <t>设备应防尘防油烟防水蒸汽。</t>
    </r>
    <r>
      <rPr>
        <sz val="12"/>
        <rFont val="Times New Roman"/>
        <charset val="134"/>
      </rPr>
      <t xml:space="preserve">
</t>
    </r>
    <r>
      <rPr>
        <sz val="12"/>
        <rFont val="宋体"/>
        <charset val="134"/>
      </rPr>
      <t>功能参数：</t>
    </r>
    <r>
      <rPr>
        <sz val="12"/>
        <rFont val="Times New Roman"/>
        <charset val="134"/>
      </rPr>
      <t xml:space="preserve">
1.</t>
    </r>
    <r>
      <rPr>
        <sz val="12"/>
        <rFont val="宋体"/>
        <charset val="134"/>
      </rPr>
      <t>支持语音通话；</t>
    </r>
    <r>
      <rPr>
        <sz val="12"/>
        <rFont val="Times New Roman"/>
        <charset val="134"/>
      </rPr>
      <t xml:space="preserve">
2.</t>
    </r>
    <r>
      <rPr>
        <sz val="12"/>
        <rFont val="宋体"/>
        <charset val="134"/>
      </rPr>
      <t>支持震动提示；</t>
    </r>
    <r>
      <rPr>
        <sz val="12"/>
        <rFont val="Times New Roman"/>
        <charset val="134"/>
      </rPr>
      <t xml:space="preserve">
3.</t>
    </r>
    <r>
      <rPr>
        <sz val="12"/>
        <rFont val="宋体"/>
        <charset val="134"/>
      </rPr>
      <t>支持光线传感；</t>
    </r>
    <r>
      <rPr>
        <sz val="12"/>
        <rFont val="Times New Roman"/>
        <charset val="134"/>
      </rPr>
      <t xml:space="preserve">
4.</t>
    </r>
    <r>
      <rPr>
        <sz val="12"/>
        <rFont val="宋体"/>
        <charset val="134"/>
      </rPr>
      <t>支持加速度传感；</t>
    </r>
    <r>
      <rPr>
        <sz val="12"/>
        <rFont val="Times New Roman"/>
        <charset val="134"/>
      </rPr>
      <t xml:space="preserve">
5.</t>
    </r>
    <r>
      <rPr>
        <sz val="12"/>
        <rFont val="宋体"/>
        <charset val="134"/>
      </rPr>
      <t>通讯方式应支持</t>
    </r>
    <r>
      <rPr>
        <sz val="12"/>
        <rFont val="Times New Roman"/>
        <charset val="134"/>
      </rPr>
      <t>4G</t>
    </r>
    <r>
      <rPr>
        <sz val="12"/>
        <rFont val="宋体"/>
        <charset val="134"/>
      </rPr>
      <t>无线通讯、</t>
    </r>
    <r>
      <rPr>
        <sz val="12"/>
        <rFont val="Times New Roman"/>
        <charset val="134"/>
      </rPr>
      <t>WIFI</t>
    </r>
    <r>
      <rPr>
        <sz val="12"/>
        <rFont val="宋体"/>
        <charset val="134"/>
      </rPr>
      <t>、蓝牙；</t>
    </r>
    <r>
      <rPr>
        <sz val="12"/>
        <rFont val="Times New Roman"/>
        <charset val="134"/>
      </rPr>
      <t xml:space="preserve">
</t>
    </r>
    <r>
      <rPr>
        <sz val="12"/>
        <rFont val="宋体"/>
        <charset val="134"/>
      </rPr>
      <t>支持人脸识别、微信刷脸、一维条码、二维码、刷卡等多种支付方式。</t>
    </r>
  </si>
  <si>
    <r>
      <rPr>
        <sz val="12"/>
        <rFont val="宋体"/>
        <charset val="134"/>
      </rPr>
      <t>双面智能收银机</t>
    </r>
    <r>
      <rPr>
        <sz val="12"/>
        <rFont val="Times New Roman"/>
        <charset val="134"/>
      </rPr>
      <t>(</t>
    </r>
    <r>
      <rPr>
        <sz val="12"/>
        <rFont val="宋体"/>
        <charset val="134"/>
      </rPr>
      <t>支持人脸识别支付、微信支付、支付宝支付</t>
    </r>
    <r>
      <rPr>
        <sz val="12"/>
        <rFont val="Times New Roman"/>
        <charset val="134"/>
      </rPr>
      <t>)</t>
    </r>
  </si>
  <si>
    <r>
      <rPr>
        <sz val="12"/>
        <rFont val="Times New Roman"/>
        <charset val="134"/>
      </rPr>
      <t>1.</t>
    </r>
    <r>
      <rPr>
        <sz val="12"/>
        <rFont val="宋体"/>
        <charset val="134"/>
      </rPr>
      <t>操作系统系统：</t>
    </r>
    <r>
      <rPr>
        <sz val="12"/>
        <rFont val="Times New Roman"/>
        <charset val="134"/>
      </rPr>
      <t>Android 7.1
2.</t>
    </r>
    <r>
      <rPr>
        <sz val="12"/>
        <rFont val="宋体"/>
        <charset val="134"/>
      </rPr>
      <t>处理器</t>
    </r>
    <r>
      <rPr>
        <sz val="12"/>
        <rFont val="Times New Roman"/>
        <charset val="134"/>
      </rPr>
      <t>CPU</t>
    </r>
    <r>
      <rPr>
        <sz val="12"/>
        <rFont val="宋体"/>
        <charset val="134"/>
      </rPr>
      <t>：主控</t>
    </r>
    <r>
      <rPr>
        <sz val="12"/>
        <rFont val="Times New Roman"/>
        <charset val="134"/>
      </rPr>
      <t>RK3399</t>
    </r>
    <r>
      <rPr>
        <sz val="12"/>
        <rFont val="宋体"/>
        <charset val="134"/>
      </rPr>
      <t>六核</t>
    </r>
    <r>
      <rPr>
        <sz val="12"/>
        <rFont val="Times New Roman"/>
        <charset val="134"/>
      </rPr>
      <t>1.8GHz</t>
    </r>
    <r>
      <rPr>
        <sz val="12"/>
        <rFont val="宋体"/>
        <charset val="134"/>
      </rPr>
      <t>存储：内置存储器</t>
    </r>
    <r>
      <rPr>
        <sz val="12"/>
        <rFont val="Times New Roman"/>
        <charset val="134"/>
      </rPr>
      <t>RAM  4GB  NAND Flash  8GB
3.</t>
    </r>
    <r>
      <rPr>
        <sz val="12"/>
        <rFont val="宋体"/>
        <charset val="134"/>
      </rPr>
      <t>屏幕：主屏幕</t>
    </r>
    <r>
      <rPr>
        <sz val="12"/>
        <rFont val="Times New Roman"/>
        <charset val="134"/>
      </rPr>
      <t>15.6</t>
    </r>
    <r>
      <rPr>
        <sz val="12"/>
        <rFont val="宋体"/>
        <charset val="134"/>
      </rPr>
      <t>英寸，分辨率</t>
    </r>
    <r>
      <rPr>
        <sz val="12"/>
        <rFont val="Times New Roman"/>
        <charset val="134"/>
      </rPr>
      <t>1920×1080</t>
    </r>
    <r>
      <rPr>
        <sz val="12"/>
        <rFont val="宋体"/>
        <charset val="134"/>
      </rPr>
      <t>，客屏幕</t>
    </r>
    <r>
      <rPr>
        <sz val="12"/>
        <rFont val="Times New Roman"/>
        <charset val="134"/>
      </rPr>
      <t>15.6</t>
    </r>
    <r>
      <rPr>
        <sz val="12"/>
        <rFont val="宋体"/>
        <charset val="134"/>
      </rPr>
      <t>英寸，分辨率</t>
    </r>
    <r>
      <rPr>
        <sz val="12"/>
        <rFont val="Times New Roman"/>
        <charset val="134"/>
      </rPr>
      <t>1920×1080</t>
    </r>
    <r>
      <rPr>
        <sz val="12"/>
        <rFont val="宋体"/>
        <charset val="134"/>
      </rPr>
      <t>，主屏触摸</t>
    </r>
    <r>
      <rPr>
        <sz val="12"/>
        <rFont val="Times New Roman"/>
        <charset val="134"/>
      </rPr>
      <t xml:space="preserve"> G+G 10</t>
    </r>
    <r>
      <rPr>
        <sz val="12"/>
        <rFont val="宋体"/>
        <charset val="134"/>
      </rPr>
      <t>点触控</t>
    </r>
    <r>
      <rPr>
        <sz val="12"/>
        <rFont val="Times New Roman"/>
        <charset val="134"/>
      </rPr>
      <t xml:space="preserve">
4.</t>
    </r>
    <r>
      <rPr>
        <sz val="12"/>
        <rFont val="宋体"/>
        <charset val="134"/>
      </rPr>
      <t>通讯网络：</t>
    </r>
    <r>
      <rPr>
        <sz val="12"/>
        <rFont val="Times New Roman"/>
        <charset val="134"/>
      </rPr>
      <t>WIFI 802.11b/g/n</t>
    </r>
    <r>
      <rPr>
        <sz val="12"/>
        <rFont val="宋体"/>
        <charset val="134"/>
      </rPr>
      <t>，</t>
    </r>
    <r>
      <rPr>
        <sz val="12"/>
        <rFont val="Times New Roman"/>
        <charset val="134"/>
      </rPr>
      <t>2.4GHz
5.</t>
    </r>
    <r>
      <rPr>
        <sz val="12"/>
        <rFont val="宋体"/>
        <charset val="134"/>
      </rPr>
      <t>蓝牙：蓝牙</t>
    </r>
    <r>
      <rPr>
        <sz val="12"/>
        <rFont val="Times New Roman"/>
        <charset val="134"/>
      </rPr>
      <t>4.0
6.</t>
    </r>
    <r>
      <rPr>
        <sz val="12"/>
        <rFont val="宋体"/>
        <charset val="134"/>
      </rPr>
      <t>以太网：</t>
    </r>
    <r>
      <rPr>
        <sz val="12"/>
        <rFont val="Times New Roman"/>
        <charset val="134"/>
      </rPr>
      <t>10/100M
7.</t>
    </r>
    <r>
      <rPr>
        <sz val="12"/>
        <rFont val="宋体"/>
        <charset val="134"/>
      </rPr>
      <t>外设接口：</t>
    </r>
    <r>
      <rPr>
        <sz val="12"/>
        <rFont val="Times New Roman"/>
        <charset val="134"/>
      </rPr>
      <t>USB 2.0×3</t>
    </r>
    <r>
      <rPr>
        <sz val="12"/>
        <rFont val="宋体"/>
        <charset val="134"/>
      </rPr>
      <t>；</t>
    </r>
    <r>
      <rPr>
        <sz val="12"/>
        <rFont val="Times New Roman"/>
        <charset val="134"/>
      </rPr>
      <t>USB3.0×1</t>
    </r>
    <r>
      <rPr>
        <sz val="12"/>
        <rFont val="宋体"/>
        <charset val="134"/>
      </rPr>
      <t>；</t>
    </r>
    <r>
      <rPr>
        <sz val="12"/>
        <rFont val="Times New Roman"/>
        <charset val="134"/>
      </rPr>
      <t>RS232</t>
    </r>
    <r>
      <rPr>
        <sz val="12"/>
        <rFont val="宋体"/>
        <charset val="134"/>
      </rPr>
      <t>接口</t>
    </r>
    <r>
      <rPr>
        <sz val="12"/>
        <rFont val="Times New Roman"/>
        <charset val="134"/>
      </rPr>
      <t>RJ11×1</t>
    </r>
    <r>
      <rPr>
        <sz val="12"/>
        <rFont val="宋体"/>
        <charset val="134"/>
      </rPr>
      <t>；钱箱接口</t>
    </r>
    <r>
      <rPr>
        <sz val="12"/>
        <rFont val="Times New Roman"/>
        <charset val="134"/>
      </rPr>
      <t>RJ12×1</t>
    </r>
    <r>
      <rPr>
        <sz val="12"/>
        <rFont val="宋体"/>
        <charset val="134"/>
      </rPr>
      <t>；以太网接口</t>
    </r>
    <r>
      <rPr>
        <sz val="12"/>
        <rFont val="Times New Roman"/>
        <charset val="134"/>
      </rPr>
      <t xml:space="preserve"> RJ45×1</t>
    </r>
    <r>
      <rPr>
        <sz val="12"/>
        <rFont val="宋体"/>
        <charset val="134"/>
      </rPr>
      <t>；音频接口</t>
    </r>
    <r>
      <rPr>
        <sz val="12"/>
        <rFont val="Times New Roman"/>
        <charset val="134"/>
      </rPr>
      <t>3.5mm</t>
    </r>
    <r>
      <rPr>
        <sz val="12"/>
        <rFont val="宋体"/>
        <charset val="134"/>
      </rPr>
      <t>；电源适配器电源接口</t>
    </r>
    <r>
      <rPr>
        <sz val="12"/>
        <rFont val="Times New Roman"/>
        <charset val="134"/>
      </rPr>
      <t>12V 5A</t>
    </r>
    <r>
      <rPr>
        <sz val="12"/>
        <rFont val="宋体"/>
        <charset val="134"/>
      </rPr>
      <t>；</t>
    </r>
    <r>
      <rPr>
        <sz val="12"/>
        <rFont val="Times New Roman"/>
        <charset val="134"/>
      </rPr>
      <t xml:space="preserve">
8. </t>
    </r>
    <r>
      <rPr>
        <sz val="12"/>
        <rFont val="宋体"/>
        <charset val="134"/>
      </rPr>
      <t>按键：功能键</t>
    </r>
    <r>
      <rPr>
        <sz val="12"/>
        <rFont val="Times New Roman"/>
        <charset val="134"/>
      </rPr>
      <t xml:space="preserve"> </t>
    </r>
    <r>
      <rPr>
        <sz val="12"/>
        <rFont val="宋体"/>
        <charset val="134"/>
      </rPr>
      <t>电源键</t>
    </r>
    <r>
      <rPr>
        <sz val="12"/>
        <rFont val="Times New Roman"/>
        <charset val="134"/>
      </rPr>
      <t xml:space="preserve">
9. </t>
    </r>
    <r>
      <rPr>
        <sz val="12"/>
        <rFont val="宋体"/>
        <charset val="134"/>
      </rPr>
      <t>其他：摄像头</t>
    </r>
    <r>
      <rPr>
        <sz val="12"/>
        <rFont val="Times New Roman"/>
        <charset val="134"/>
      </rPr>
      <t>200</t>
    </r>
    <r>
      <rPr>
        <sz val="12"/>
        <rFont val="宋体"/>
        <charset val="134"/>
      </rPr>
      <t>万双目宽动态摄像头</t>
    </r>
  </si>
  <si>
    <t>智能通信秤</t>
  </si>
  <si>
    <r>
      <rPr>
        <sz val="12"/>
        <rFont val="Times New Roman"/>
        <charset val="134"/>
      </rPr>
      <t xml:space="preserve">1. </t>
    </r>
    <r>
      <rPr>
        <sz val="12"/>
        <rFont val="宋体"/>
        <charset val="134"/>
      </rPr>
      <t>称重范围</t>
    </r>
    <r>
      <rPr>
        <sz val="12"/>
        <rFont val="Times New Roman"/>
        <charset val="134"/>
      </rPr>
      <t xml:space="preserve">/KG 3/6/7.5/10/15/30
2. </t>
    </r>
    <r>
      <rPr>
        <sz val="12"/>
        <rFont val="宋体"/>
        <charset val="134"/>
      </rPr>
      <t>最大称重</t>
    </r>
    <r>
      <rPr>
        <sz val="12"/>
        <rFont val="Times New Roman"/>
        <charset val="134"/>
      </rPr>
      <t xml:space="preserve">/KG 3/6/7.5/10/15/30
3. </t>
    </r>
    <r>
      <rPr>
        <sz val="12"/>
        <rFont val="宋体"/>
        <charset val="134"/>
      </rPr>
      <t>分度值</t>
    </r>
    <r>
      <rPr>
        <sz val="12"/>
        <rFont val="Times New Roman"/>
        <charset val="134"/>
      </rPr>
      <t xml:space="preserve"> 0.05/0.1/0.2/0.5/1
4. </t>
    </r>
    <r>
      <rPr>
        <sz val="12"/>
        <rFont val="宋体"/>
        <charset val="134"/>
      </rPr>
      <t>最小称重</t>
    </r>
    <r>
      <rPr>
        <sz val="12"/>
        <rFont val="Times New Roman"/>
        <charset val="134"/>
      </rPr>
      <t xml:space="preserve">/G 0.05/0.1/0.2/0.5/1
5. </t>
    </r>
    <r>
      <rPr>
        <sz val="12"/>
        <rFont val="宋体"/>
        <charset val="134"/>
      </rPr>
      <t>待机时间</t>
    </r>
    <r>
      <rPr>
        <sz val="12"/>
        <rFont val="Times New Roman"/>
        <charset val="134"/>
      </rPr>
      <t xml:space="preserve"> 60-80H
6. </t>
    </r>
    <r>
      <rPr>
        <sz val="12"/>
        <rFont val="宋体"/>
        <charset val="134"/>
      </rPr>
      <t>重复性</t>
    </r>
    <r>
      <rPr>
        <sz val="12"/>
        <rFont val="Times New Roman"/>
        <charset val="134"/>
      </rPr>
      <t xml:space="preserve">/G 0.1
7. </t>
    </r>
    <r>
      <rPr>
        <sz val="12"/>
        <rFont val="宋体"/>
        <charset val="134"/>
      </rPr>
      <t>功能</t>
    </r>
    <r>
      <rPr>
        <sz val="12"/>
        <rFont val="Times New Roman"/>
        <charset val="134"/>
      </rPr>
      <t xml:space="preserve"> </t>
    </r>
    <r>
      <rPr>
        <sz val="12"/>
        <rFont val="宋体"/>
        <charset val="134"/>
      </rPr>
      <t>计重</t>
    </r>
    <r>
      <rPr>
        <sz val="12"/>
        <rFont val="Times New Roman"/>
        <charset val="134"/>
      </rPr>
      <t>/</t>
    </r>
    <r>
      <rPr>
        <sz val="12"/>
        <rFont val="宋体"/>
        <charset val="134"/>
      </rPr>
      <t>计重</t>
    </r>
    <r>
      <rPr>
        <sz val="12"/>
        <rFont val="Times New Roman"/>
        <charset val="134"/>
      </rPr>
      <t>/</t>
    </r>
    <r>
      <rPr>
        <sz val="12"/>
        <rFont val="宋体"/>
        <charset val="134"/>
      </rPr>
      <t>多功能单位转换</t>
    </r>
  </si>
  <si>
    <r>
      <rPr>
        <sz val="12"/>
        <rFont val="Times New Roman"/>
        <charset val="134"/>
      </rPr>
      <t xml:space="preserve">MC100 </t>
    </r>
    <r>
      <rPr>
        <sz val="12"/>
        <rFont val="宋体"/>
        <charset val="134"/>
      </rPr>
      <t>扫码器</t>
    </r>
  </si>
  <si>
    <r>
      <rPr>
        <sz val="12"/>
        <rFont val="Times New Roman"/>
        <charset val="134"/>
      </rPr>
      <t>1.</t>
    </r>
    <r>
      <rPr>
        <sz val="12"/>
        <rFont val="宋体"/>
        <charset val="134"/>
      </rPr>
      <t>规格</t>
    </r>
    <r>
      <rPr>
        <sz val="12"/>
        <rFont val="Times New Roman"/>
        <charset val="134"/>
      </rPr>
      <t>114.5mm×87.1mm×126.4mm
2.</t>
    </r>
    <r>
      <rPr>
        <sz val="12"/>
        <rFont val="宋体"/>
        <charset val="134"/>
      </rPr>
      <t>重量</t>
    </r>
    <r>
      <rPr>
        <sz val="12"/>
        <rFont val="Times New Roman"/>
        <charset val="134"/>
      </rPr>
      <t>/</t>
    </r>
    <r>
      <rPr>
        <sz val="12"/>
        <rFont val="宋体"/>
        <charset val="134"/>
      </rPr>
      <t>材质</t>
    </r>
    <r>
      <rPr>
        <sz val="12"/>
        <rFont val="Times New Roman"/>
        <charset val="134"/>
      </rPr>
      <t>386g / ABS+PC+</t>
    </r>
    <r>
      <rPr>
        <sz val="12"/>
        <rFont val="宋体"/>
        <charset val="134"/>
      </rPr>
      <t>钢化玻璃</t>
    </r>
    <r>
      <rPr>
        <sz val="12"/>
        <rFont val="Times New Roman"/>
        <charset val="134"/>
      </rPr>
      <t xml:space="preserve">
3.</t>
    </r>
    <r>
      <rPr>
        <sz val="12"/>
        <rFont val="宋体"/>
        <charset val="134"/>
      </rPr>
      <t>识读窗尺寸</t>
    </r>
    <r>
      <rPr>
        <sz val="12"/>
        <rFont val="Times New Roman"/>
        <charset val="134"/>
      </rPr>
      <t>83×63mm
4.</t>
    </r>
    <r>
      <rPr>
        <sz val="12"/>
        <rFont val="宋体"/>
        <charset val="134"/>
      </rPr>
      <t>操作系统支持系统</t>
    </r>
    <r>
      <rPr>
        <sz val="12"/>
        <rFont val="Times New Roman"/>
        <charset val="134"/>
      </rPr>
      <t xml:space="preserve">
Windows</t>
    </r>
    <r>
      <rPr>
        <sz val="12"/>
        <rFont val="宋体"/>
        <charset val="134"/>
      </rPr>
      <t>（</t>
    </r>
    <r>
      <rPr>
        <sz val="12"/>
        <rFont val="Times New Roman"/>
        <charset val="134"/>
      </rPr>
      <t>XP</t>
    </r>
    <r>
      <rPr>
        <sz val="12"/>
        <rFont val="宋体"/>
        <charset val="134"/>
      </rPr>
      <t>、</t>
    </r>
    <r>
      <rPr>
        <sz val="12"/>
        <rFont val="Times New Roman"/>
        <charset val="134"/>
      </rPr>
      <t>7</t>
    </r>
    <r>
      <rPr>
        <sz val="12"/>
        <rFont val="宋体"/>
        <charset val="134"/>
      </rPr>
      <t>、</t>
    </r>
    <r>
      <rPr>
        <sz val="12"/>
        <rFont val="Times New Roman"/>
        <charset val="134"/>
      </rPr>
      <t>8</t>
    </r>
    <r>
      <rPr>
        <sz val="12"/>
        <rFont val="宋体"/>
        <charset val="134"/>
      </rPr>
      <t>、</t>
    </r>
    <r>
      <rPr>
        <sz val="12"/>
        <rFont val="Times New Roman"/>
        <charset val="134"/>
      </rPr>
      <t>10</t>
    </r>
    <r>
      <rPr>
        <sz val="12"/>
        <rFont val="宋体"/>
        <charset val="134"/>
      </rPr>
      <t>）、</t>
    </r>
    <r>
      <rPr>
        <sz val="12"/>
        <rFont val="Times New Roman"/>
        <charset val="134"/>
      </rPr>
      <t>Linux</t>
    </r>
    <r>
      <rPr>
        <sz val="12"/>
        <rFont val="宋体"/>
        <charset val="134"/>
      </rPr>
      <t>、</t>
    </r>
    <r>
      <rPr>
        <sz val="12"/>
        <rFont val="Times New Roman"/>
        <charset val="134"/>
      </rPr>
      <t>Android</t>
    </r>
    <r>
      <rPr>
        <sz val="12"/>
        <rFont val="宋体"/>
        <charset val="134"/>
      </rPr>
      <t>、</t>
    </r>
    <r>
      <rPr>
        <sz val="12"/>
        <rFont val="Times New Roman"/>
        <charset val="134"/>
      </rPr>
      <t>Mac</t>
    </r>
    <r>
      <rPr>
        <sz val="12"/>
        <rFont val="宋体"/>
        <charset val="134"/>
      </rPr>
      <t>通讯网络</t>
    </r>
    <r>
      <rPr>
        <sz val="12"/>
        <rFont val="Times New Roman"/>
        <charset val="134"/>
      </rPr>
      <t xml:space="preserve">WiFi2.4GHz
</t>
    </r>
    <r>
      <rPr>
        <sz val="12"/>
        <rFont val="宋体"/>
        <charset val="134"/>
      </rPr>
      <t>外设接口通讯接口</t>
    </r>
    <r>
      <rPr>
        <sz val="12"/>
        <rFont val="Times New Roman"/>
        <charset val="134"/>
      </rPr>
      <t>USB</t>
    </r>
    <r>
      <rPr>
        <sz val="12"/>
        <rFont val="宋体"/>
        <charset val="134"/>
      </rPr>
      <t>、</t>
    </r>
    <r>
      <rPr>
        <sz val="12"/>
        <rFont val="Times New Roman"/>
        <charset val="134"/>
      </rPr>
      <t xml:space="preserve">RS232
</t>
    </r>
    <r>
      <rPr>
        <sz val="12"/>
        <rFont val="宋体"/>
        <charset val="134"/>
      </rPr>
      <t>操作环境工作电压</t>
    </r>
    <r>
      <rPr>
        <sz val="12"/>
        <rFont val="Times New Roman"/>
        <charset val="134"/>
      </rPr>
      <t>DC  4.8V-5.5V
5.</t>
    </r>
    <r>
      <rPr>
        <sz val="12"/>
        <rFont val="宋体"/>
        <charset val="134"/>
      </rPr>
      <t>工作电流：</t>
    </r>
    <r>
      <rPr>
        <sz val="12"/>
        <rFont val="Times New Roman"/>
        <charset val="134"/>
      </rPr>
      <t xml:space="preserve">501.3mA </t>
    </r>
    <r>
      <rPr>
        <sz val="12"/>
        <rFont val="宋体"/>
        <charset val="134"/>
      </rPr>
      <t>（典型值</t>
    </r>
    <r>
      <rPr>
        <sz val="12"/>
        <rFont val="Times New Roman"/>
        <charset val="134"/>
      </rPr>
      <t>5V</t>
    </r>
    <r>
      <rPr>
        <sz val="12"/>
        <rFont val="宋体"/>
        <charset val="134"/>
      </rPr>
      <t>供电，带语音）</t>
    </r>
    <r>
      <rPr>
        <sz val="12"/>
        <rFont val="Times New Roman"/>
        <charset val="134"/>
      </rPr>
      <t xml:space="preserve">
6.</t>
    </r>
    <r>
      <rPr>
        <sz val="12"/>
        <rFont val="宋体"/>
        <charset val="134"/>
      </rPr>
      <t>静电防护：</t>
    </r>
    <r>
      <rPr>
        <sz val="12"/>
        <rFont val="Times New Roman"/>
        <charset val="134"/>
      </rPr>
      <t>±8kV(</t>
    </r>
    <r>
      <rPr>
        <sz val="12"/>
        <rFont val="宋体"/>
        <charset val="134"/>
      </rPr>
      <t>空气放电</t>
    </r>
    <r>
      <rPr>
        <sz val="12"/>
        <rFont val="Times New Roman"/>
        <charset val="134"/>
      </rPr>
      <t>)</t>
    </r>
    <r>
      <rPr>
        <sz val="12"/>
        <rFont val="宋体"/>
        <charset val="134"/>
      </rPr>
      <t>，</t>
    </r>
    <r>
      <rPr>
        <sz val="12"/>
        <rFont val="Times New Roman"/>
        <charset val="134"/>
      </rPr>
      <t>±6kV</t>
    </r>
    <r>
      <rPr>
        <sz val="12"/>
        <rFont val="宋体"/>
        <charset val="134"/>
      </rPr>
      <t>（直接放电）</t>
    </r>
    <r>
      <rPr>
        <sz val="12"/>
        <rFont val="Times New Roman"/>
        <charset val="134"/>
      </rPr>
      <t>:
7.</t>
    </r>
    <r>
      <rPr>
        <sz val="12"/>
        <rFont val="宋体"/>
        <charset val="134"/>
      </rPr>
      <t>工作温度：</t>
    </r>
    <r>
      <rPr>
        <sz val="12"/>
        <rFont val="Times New Roman"/>
        <charset val="134"/>
      </rPr>
      <t xml:space="preserve">-20°C~70°C   </t>
    </r>
    <r>
      <rPr>
        <sz val="12"/>
        <rFont val="宋体"/>
        <charset val="134"/>
      </rPr>
      <t>（存储温度：</t>
    </r>
    <r>
      <rPr>
        <sz val="12"/>
        <rFont val="Times New Roman"/>
        <charset val="134"/>
      </rPr>
      <t>-40℃~80℃</t>
    </r>
    <r>
      <rPr>
        <sz val="12"/>
        <rFont val="宋体"/>
        <charset val="134"/>
      </rPr>
      <t>）</t>
    </r>
    <r>
      <rPr>
        <sz val="12"/>
        <rFont val="Times New Roman"/>
        <charset val="134"/>
      </rPr>
      <t xml:space="preserve">
8.</t>
    </r>
    <r>
      <rPr>
        <sz val="12"/>
        <rFont val="宋体"/>
        <charset val="134"/>
      </rPr>
      <t>相对湿度：</t>
    </r>
    <r>
      <rPr>
        <sz val="12"/>
        <rFont val="Times New Roman"/>
        <charset val="134"/>
      </rPr>
      <t>5%-95%</t>
    </r>
    <r>
      <rPr>
        <sz val="12"/>
        <rFont val="宋体"/>
        <charset val="134"/>
      </rPr>
      <t>（无凝结，环境温度</t>
    </r>
    <r>
      <rPr>
        <sz val="12"/>
        <rFont val="Times New Roman"/>
        <charset val="134"/>
      </rPr>
      <t>30℃</t>
    </r>
    <r>
      <rPr>
        <sz val="12"/>
        <rFont val="宋体"/>
        <charset val="134"/>
      </rPr>
      <t>）</t>
    </r>
    <r>
      <rPr>
        <sz val="12"/>
        <rFont val="Times New Roman"/>
        <charset val="134"/>
      </rPr>
      <t xml:space="preserve">
9.</t>
    </r>
    <r>
      <rPr>
        <sz val="12"/>
        <rFont val="宋体"/>
        <charset val="134"/>
      </rPr>
      <t>环境光照度：</t>
    </r>
    <r>
      <rPr>
        <sz val="12"/>
        <rFont val="Times New Roman"/>
        <charset val="134"/>
      </rPr>
      <t>0~80000LUX</t>
    </r>
    <r>
      <rPr>
        <sz val="12"/>
        <rFont val="宋体"/>
        <charset val="134"/>
      </rPr>
      <t>（非阳光直射）</t>
    </r>
    <r>
      <rPr>
        <sz val="12"/>
        <rFont val="Times New Roman"/>
        <charset val="134"/>
      </rPr>
      <t xml:space="preserve">
10.</t>
    </r>
    <r>
      <rPr>
        <sz val="12"/>
        <rFont val="宋体"/>
        <charset val="134"/>
      </rPr>
      <t>其他：图像传感器</t>
    </r>
    <r>
      <rPr>
        <sz val="12"/>
        <rFont val="Times New Roman"/>
        <charset val="134"/>
      </rPr>
      <t>640*480 CMOS</t>
    </r>
    <r>
      <rPr>
        <sz val="12"/>
        <rFont val="宋体"/>
        <charset val="134"/>
      </rPr>
      <t>，解码模式</t>
    </r>
    <r>
      <rPr>
        <sz val="12"/>
        <rFont val="Times New Roman"/>
        <charset val="134"/>
      </rPr>
      <t xml:space="preserve">
</t>
    </r>
    <r>
      <rPr>
        <sz val="12"/>
        <rFont val="宋体"/>
        <charset val="134"/>
      </rPr>
      <t>影像式解码引擎，识读精度</t>
    </r>
    <r>
      <rPr>
        <sz val="12"/>
        <rFont val="Times New Roman"/>
        <charset val="134"/>
      </rPr>
      <t>≥10mil</t>
    </r>
    <r>
      <rPr>
        <sz val="12"/>
        <rFont val="宋体"/>
        <charset val="134"/>
      </rPr>
      <t>，识读码制，二维</t>
    </r>
    <r>
      <rPr>
        <sz val="12"/>
        <rFont val="Times New Roman"/>
        <charset val="134"/>
      </rPr>
      <t>QRCODE</t>
    </r>
    <r>
      <rPr>
        <sz val="12"/>
        <rFont val="宋体"/>
        <charset val="134"/>
      </rPr>
      <t>、</t>
    </r>
    <r>
      <rPr>
        <sz val="12"/>
        <rFont val="Times New Roman"/>
        <charset val="134"/>
      </rPr>
      <t>PDF417</t>
    </r>
    <r>
      <rPr>
        <sz val="12"/>
        <rFont val="宋体"/>
        <charset val="134"/>
      </rPr>
      <t>等，一维</t>
    </r>
    <r>
      <rPr>
        <sz val="12"/>
        <rFont val="Times New Roman"/>
        <charset val="134"/>
      </rPr>
      <t xml:space="preserve"> EAN-8</t>
    </r>
    <r>
      <rPr>
        <sz val="12"/>
        <rFont val="宋体"/>
        <charset val="134"/>
      </rPr>
      <t>、</t>
    </r>
    <r>
      <rPr>
        <sz val="12"/>
        <rFont val="Times New Roman"/>
        <charset val="134"/>
      </rPr>
      <t>EAN-13</t>
    </r>
    <r>
      <rPr>
        <sz val="12"/>
        <rFont val="宋体"/>
        <charset val="134"/>
      </rPr>
      <t>、</t>
    </r>
    <r>
      <rPr>
        <sz val="12"/>
        <rFont val="Times New Roman"/>
        <charset val="134"/>
      </rPr>
      <t>ISBN-10</t>
    </r>
    <r>
      <rPr>
        <sz val="12"/>
        <rFont val="宋体"/>
        <charset val="134"/>
      </rPr>
      <t>、</t>
    </r>
    <r>
      <rPr>
        <sz val="12"/>
        <rFont val="Times New Roman"/>
        <charset val="134"/>
      </rPr>
      <t>ISBN-13</t>
    </r>
    <r>
      <rPr>
        <sz val="12"/>
        <rFont val="宋体"/>
        <charset val="134"/>
      </rPr>
      <t>、</t>
    </r>
    <r>
      <rPr>
        <sz val="12"/>
        <rFont val="Times New Roman"/>
        <charset val="134"/>
      </rPr>
      <t>CODE39</t>
    </r>
    <r>
      <rPr>
        <sz val="12"/>
        <rFont val="宋体"/>
        <charset val="134"/>
      </rPr>
      <t>、</t>
    </r>
    <r>
      <rPr>
        <sz val="12"/>
        <rFont val="Times New Roman"/>
        <charset val="134"/>
      </rPr>
      <t>CODE93</t>
    </r>
    <r>
      <rPr>
        <sz val="12"/>
        <rFont val="宋体"/>
        <charset val="134"/>
      </rPr>
      <t>、</t>
    </r>
    <r>
      <rPr>
        <sz val="12"/>
        <rFont val="Times New Roman"/>
        <charset val="134"/>
      </rPr>
      <t>CODE128</t>
    </r>
    <r>
      <rPr>
        <sz val="12"/>
        <rFont val="宋体"/>
        <charset val="134"/>
      </rPr>
      <t>、</t>
    </r>
    <r>
      <rPr>
        <sz val="12"/>
        <rFont val="Times New Roman"/>
        <charset val="134"/>
      </rPr>
      <t>UPC</t>
    </r>
    <r>
      <rPr>
        <sz val="12"/>
        <rFont val="宋体"/>
        <charset val="134"/>
      </rPr>
      <t>、</t>
    </r>
    <r>
      <rPr>
        <sz val="12"/>
        <rFont val="Times New Roman"/>
        <charset val="134"/>
      </rPr>
      <t>ITF</t>
    </r>
    <r>
      <rPr>
        <sz val="12"/>
        <rFont val="宋体"/>
        <charset val="134"/>
      </rPr>
      <t>、</t>
    </r>
    <r>
      <rPr>
        <sz val="12"/>
        <rFont val="Times New Roman"/>
        <charset val="134"/>
      </rPr>
      <t>Code Bar
11.</t>
    </r>
    <r>
      <rPr>
        <sz val="12"/>
        <rFont val="宋体"/>
        <charset val="134"/>
      </rPr>
      <t>读取速度：</t>
    </r>
    <r>
      <rPr>
        <sz val="12"/>
        <rFont val="Times New Roman"/>
        <charset val="134"/>
      </rPr>
      <t>100ms/</t>
    </r>
    <r>
      <rPr>
        <sz val="12"/>
        <rFont val="宋体"/>
        <charset val="134"/>
      </rPr>
      <t>次，读取距离，</t>
    </r>
    <r>
      <rPr>
        <sz val="12"/>
        <rFont val="Times New Roman"/>
        <charset val="134"/>
      </rPr>
      <t>0-13cm</t>
    </r>
    <r>
      <rPr>
        <sz val="12"/>
        <rFont val="宋体"/>
        <charset val="134"/>
      </rPr>
      <t>，视场角度</t>
    </r>
    <r>
      <rPr>
        <sz val="12"/>
        <rFont val="Times New Roman"/>
        <charset val="134"/>
      </rPr>
      <t xml:space="preserve">
</t>
    </r>
    <r>
      <rPr>
        <sz val="12"/>
        <rFont val="宋体"/>
        <charset val="134"/>
      </rPr>
      <t>水平：</t>
    </r>
    <r>
      <rPr>
        <sz val="12"/>
        <rFont val="Times New Roman"/>
        <charset val="134"/>
      </rPr>
      <t>77°</t>
    </r>
    <r>
      <rPr>
        <sz val="12"/>
        <rFont val="宋体"/>
        <charset val="134"/>
      </rPr>
      <t>，垂直：</t>
    </r>
    <r>
      <rPr>
        <sz val="12"/>
        <rFont val="Times New Roman"/>
        <charset val="134"/>
      </rPr>
      <t>60°
12.</t>
    </r>
    <r>
      <rPr>
        <sz val="12"/>
        <rFont val="宋体"/>
        <charset val="134"/>
      </rPr>
      <t>扫码反馈：蜂鸣提示、扬声器语音提示、彩色指示灯条</t>
    </r>
    <r>
      <rPr>
        <sz val="12"/>
        <rFont val="Times New Roman"/>
        <charset val="134"/>
      </rPr>
      <t xml:space="preserve">
</t>
    </r>
    <r>
      <rPr>
        <sz val="12"/>
        <rFont val="宋体"/>
        <charset val="134"/>
      </rPr>
      <t>灵敏度倾斜</t>
    </r>
    <r>
      <rPr>
        <sz val="12"/>
        <rFont val="Times New Roman"/>
        <charset val="134"/>
      </rPr>
      <t xml:space="preserve">(pitch)  ±40°  </t>
    </r>
    <r>
      <rPr>
        <sz val="12"/>
        <rFont val="宋体"/>
        <charset val="134"/>
      </rPr>
      <t>旋转</t>
    </r>
    <r>
      <rPr>
        <sz val="12"/>
        <rFont val="Times New Roman"/>
        <charset val="134"/>
      </rPr>
      <t xml:space="preserve">(tilt) 360°        </t>
    </r>
    <r>
      <rPr>
        <sz val="12"/>
        <rFont val="宋体"/>
        <charset val="134"/>
      </rPr>
      <t>偏转</t>
    </r>
    <r>
      <rPr>
        <sz val="12"/>
        <rFont val="Times New Roman"/>
        <charset val="134"/>
      </rPr>
      <t>(skew) ±30°</t>
    </r>
  </si>
  <si>
    <t>建议名称去掉型号</t>
  </si>
  <si>
    <t>读卡器</t>
  </si>
  <si>
    <r>
      <rPr>
        <sz val="12"/>
        <rFont val="Times New Roman"/>
        <charset val="134"/>
      </rPr>
      <t>1.</t>
    </r>
    <r>
      <rPr>
        <sz val="12"/>
        <rFont val="宋体"/>
        <charset val="134"/>
      </rPr>
      <t>规格</t>
    </r>
    <r>
      <rPr>
        <sz val="12"/>
        <rFont val="Times New Roman"/>
        <charset val="134"/>
      </rPr>
      <t>(W*D*H)MM</t>
    </r>
    <r>
      <rPr>
        <sz val="12"/>
        <rFont val="宋体"/>
        <charset val="134"/>
      </rPr>
      <t>：</t>
    </r>
    <r>
      <rPr>
        <sz val="12"/>
        <rFont val="Times New Roman"/>
        <charset val="134"/>
      </rPr>
      <t>105±5%*68±5%*10±5%</t>
    </r>
    <r>
      <rPr>
        <sz val="12"/>
        <rFont val="宋体"/>
        <charset val="134"/>
      </rPr>
      <t>（</t>
    </r>
    <r>
      <rPr>
        <sz val="12"/>
        <rFont val="Times New Roman"/>
        <charset val="134"/>
      </rPr>
      <t>mm</t>
    </r>
    <r>
      <rPr>
        <sz val="12"/>
        <rFont val="宋体"/>
        <charset val="134"/>
      </rPr>
      <t>）。</t>
    </r>
    <r>
      <rPr>
        <sz val="12"/>
        <rFont val="Times New Roman"/>
        <charset val="134"/>
      </rPr>
      <t xml:space="preserve">
2.ABS</t>
    </r>
    <r>
      <rPr>
        <sz val="12"/>
        <rFont val="宋体"/>
        <charset val="134"/>
      </rPr>
      <t>材质</t>
    </r>
    <r>
      <rPr>
        <sz val="12"/>
        <rFont val="Times New Roman"/>
        <charset val="134"/>
      </rPr>
      <t xml:space="preserve">
3.</t>
    </r>
    <r>
      <rPr>
        <sz val="12"/>
        <rFont val="宋体"/>
        <charset val="134"/>
      </rPr>
      <t>读卡距离：</t>
    </r>
    <r>
      <rPr>
        <sz val="12"/>
        <rFont val="Times New Roman"/>
        <charset val="134"/>
      </rPr>
      <t>0-80mm
4.</t>
    </r>
    <r>
      <rPr>
        <sz val="12"/>
        <rFont val="宋体"/>
        <charset val="134"/>
      </rPr>
      <t>额定电压</t>
    </r>
    <r>
      <rPr>
        <sz val="12"/>
        <rFont val="Times New Roman"/>
        <charset val="134"/>
      </rPr>
      <t>/</t>
    </r>
    <r>
      <rPr>
        <sz val="12"/>
        <rFont val="宋体"/>
        <charset val="134"/>
      </rPr>
      <t>功率：</t>
    </r>
    <r>
      <rPr>
        <sz val="12"/>
        <rFont val="Times New Roman"/>
        <charset val="134"/>
      </rPr>
      <t>5V/100MA
5.</t>
    </r>
    <r>
      <rPr>
        <sz val="12"/>
        <rFont val="宋体"/>
        <charset val="134"/>
      </rPr>
      <t>读卡时间：</t>
    </r>
    <r>
      <rPr>
        <sz val="12"/>
        <rFont val="Times New Roman"/>
        <charset val="134"/>
      </rPr>
      <t>0.2S</t>
    </r>
  </si>
  <si>
    <t>自助餐线智能称重设备</t>
  </si>
  <si>
    <r>
      <rPr>
        <sz val="12"/>
        <rFont val="Times New Roman"/>
        <charset val="134"/>
      </rPr>
      <t>1.</t>
    </r>
    <r>
      <rPr>
        <sz val="12"/>
        <rFont val="宋体"/>
        <charset val="134"/>
      </rPr>
      <t>显示设备参数：</t>
    </r>
    <r>
      <rPr>
        <sz val="12"/>
        <rFont val="Times New Roman"/>
        <charset val="134"/>
      </rPr>
      <t xml:space="preserve">
</t>
    </r>
    <r>
      <rPr>
        <sz val="12"/>
        <rFont val="宋体"/>
        <charset val="134"/>
      </rPr>
      <t>操作系统优于</t>
    </r>
    <r>
      <rPr>
        <sz val="12"/>
        <rFont val="Times New Roman"/>
        <charset val="134"/>
      </rPr>
      <t>Android 7.1</t>
    </r>
    <r>
      <rPr>
        <sz val="12"/>
        <rFont val="宋体"/>
        <charset val="134"/>
      </rPr>
      <t>；</t>
    </r>
    <r>
      <rPr>
        <sz val="12"/>
        <rFont val="Times New Roman"/>
        <charset val="134"/>
      </rPr>
      <t xml:space="preserve">
</t>
    </r>
    <r>
      <rPr>
        <sz val="12"/>
        <rFont val="宋体"/>
        <charset val="134"/>
      </rPr>
      <t>处理器：四核</t>
    </r>
    <r>
      <rPr>
        <sz val="12"/>
        <rFont val="Times New Roman"/>
        <charset val="134"/>
      </rPr>
      <t xml:space="preserve"> 1.3GHz</t>
    </r>
    <r>
      <rPr>
        <sz val="12"/>
        <rFont val="宋体"/>
        <charset val="134"/>
      </rPr>
      <t>或以上；</t>
    </r>
    <r>
      <rPr>
        <sz val="12"/>
        <rFont val="Times New Roman"/>
        <charset val="134"/>
      </rPr>
      <t xml:space="preserve">
</t>
    </r>
    <r>
      <rPr>
        <sz val="12"/>
        <rFont val="宋体"/>
        <charset val="134"/>
      </rPr>
      <t>内存</t>
    </r>
    <r>
      <rPr>
        <sz val="12"/>
        <rFont val="Times New Roman"/>
        <charset val="134"/>
      </rPr>
      <t xml:space="preserve"> ≥1GB</t>
    </r>
    <r>
      <rPr>
        <sz val="12"/>
        <rFont val="宋体"/>
        <charset val="134"/>
      </rPr>
      <t>；</t>
    </r>
    <r>
      <rPr>
        <sz val="12"/>
        <rFont val="Times New Roman"/>
        <charset val="134"/>
      </rPr>
      <t xml:space="preserve">
</t>
    </r>
    <r>
      <rPr>
        <sz val="12"/>
        <rFont val="宋体"/>
        <charset val="134"/>
      </rPr>
      <t>存储器</t>
    </r>
    <r>
      <rPr>
        <sz val="12"/>
        <rFont val="Times New Roman"/>
        <charset val="134"/>
      </rPr>
      <t>≥8GB</t>
    </r>
    <r>
      <rPr>
        <sz val="12"/>
        <rFont val="宋体"/>
        <charset val="134"/>
      </rPr>
      <t>；</t>
    </r>
    <r>
      <rPr>
        <sz val="12"/>
        <rFont val="Times New Roman"/>
        <charset val="134"/>
      </rPr>
      <t xml:space="preserve">
</t>
    </r>
    <r>
      <rPr>
        <sz val="12"/>
        <rFont val="宋体"/>
        <charset val="134"/>
      </rPr>
      <t>屏幕</t>
    </r>
    <r>
      <rPr>
        <sz val="12"/>
        <rFont val="Times New Roman"/>
        <charset val="134"/>
      </rPr>
      <t>≥8</t>
    </r>
    <r>
      <rPr>
        <sz val="12"/>
        <rFont val="宋体"/>
        <charset val="134"/>
      </rPr>
      <t>寸；</t>
    </r>
    <r>
      <rPr>
        <sz val="12"/>
        <rFont val="Times New Roman"/>
        <charset val="134"/>
      </rPr>
      <t xml:space="preserve">
</t>
    </r>
    <r>
      <rPr>
        <sz val="12"/>
        <rFont val="宋体"/>
        <charset val="134"/>
      </rPr>
      <t>屏幕分辨率</t>
    </r>
    <r>
      <rPr>
        <sz val="12"/>
        <rFont val="Times New Roman"/>
        <charset val="134"/>
      </rPr>
      <t>≥800*1280</t>
    </r>
    <r>
      <rPr>
        <sz val="12"/>
        <rFont val="宋体"/>
        <charset val="134"/>
      </rPr>
      <t>；</t>
    </r>
    <r>
      <rPr>
        <sz val="12"/>
        <rFont val="Times New Roman"/>
        <charset val="134"/>
      </rPr>
      <t xml:space="preserve">
</t>
    </r>
    <r>
      <rPr>
        <sz val="12"/>
        <rFont val="宋体"/>
        <charset val="134"/>
      </rPr>
      <t>触控屏：</t>
    </r>
    <r>
      <rPr>
        <sz val="12"/>
        <rFont val="Times New Roman"/>
        <charset val="134"/>
      </rPr>
      <t>I2C</t>
    </r>
    <r>
      <rPr>
        <sz val="12"/>
        <rFont val="宋体"/>
        <charset val="134"/>
      </rPr>
      <t>触控屏接口，多点触控；</t>
    </r>
    <r>
      <rPr>
        <sz val="12"/>
        <rFont val="Times New Roman"/>
        <charset val="134"/>
      </rPr>
      <t xml:space="preserve">
</t>
    </r>
    <r>
      <rPr>
        <sz val="12"/>
        <rFont val="宋体"/>
        <charset val="134"/>
      </rPr>
      <t>通讯网络</t>
    </r>
    <r>
      <rPr>
        <sz val="12"/>
        <rFont val="Times New Roman"/>
        <charset val="134"/>
      </rPr>
      <t xml:space="preserve"> WIFI </t>
    </r>
    <r>
      <rPr>
        <sz val="12"/>
        <rFont val="宋体"/>
        <charset val="134"/>
      </rPr>
      <t>、</t>
    </r>
    <r>
      <rPr>
        <sz val="12"/>
        <rFont val="Times New Roman"/>
        <charset val="134"/>
      </rPr>
      <t xml:space="preserve"> </t>
    </r>
    <r>
      <rPr>
        <sz val="12"/>
        <rFont val="宋体"/>
        <charset val="134"/>
      </rPr>
      <t>以太网；</t>
    </r>
    <r>
      <rPr>
        <sz val="12"/>
        <rFont val="Times New Roman"/>
        <charset val="134"/>
      </rPr>
      <t xml:space="preserve">
</t>
    </r>
    <r>
      <rPr>
        <sz val="12"/>
        <rFont val="宋体"/>
        <charset val="134"/>
      </rPr>
      <t>条码识别模块：</t>
    </r>
    <r>
      <rPr>
        <sz val="12"/>
        <rFont val="Times New Roman"/>
        <charset val="134"/>
      </rPr>
      <t xml:space="preserve">
</t>
    </r>
    <r>
      <rPr>
        <sz val="12"/>
        <rFont val="宋体"/>
        <charset val="134"/>
      </rPr>
      <t>连续扫描</t>
    </r>
    <r>
      <rPr>
        <sz val="12"/>
        <rFont val="Times New Roman"/>
        <charset val="134"/>
      </rPr>
      <t>≥</t>
    </r>
    <r>
      <rPr>
        <sz val="12"/>
        <rFont val="宋体"/>
        <charset val="134"/>
      </rPr>
      <t>速度</t>
    </r>
    <r>
      <rPr>
        <sz val="12"/>
        <rFont val="Times New Roman"/>
        <charset val="134"/>
      </rPr>
      <t>200MS</t>
    </r>
    <r>
      <rPr>
        <sz val="12"/>
        <rFont val="宋体"/>
        <charset val="134"/>
      </rPr>
      <t>；</t>
    </r>
    <r>
      <rPr>
        <sz val="12"/>
        <rFont val="Times New Roman"/>
        <charset val="134"/>
      </rPr>
      <t xml:space="preserve">
</t>
    </r>
    <r>
      <rPr>
        <sz val="12"/>
        <rFont val="宋体"/>
        <charset val="134"/>
      </rPr>
      <t>支持红外识别方式；；</t>
    </r>
    <r>
      <rPr>
        <sz val="12"/>
        <rFont val="Times New Roman"/>
        <charset val="134"/>
      </rPr>
      <t xml:space="preserve">
</t>
    </r>
    <r>
      <rPr>
        <sz val="12"/>
        <rFont val="宋体"/>
        <charset val="134"/>
      </rPr>
      <t>电子秤：</t>
    </r>
    <r>
      <rPr>
        <sz val="12"/>
        <rFont val="Times New Roman"/>
        <charset val="134"/>
      </rPr>
      <t xml:space="preserve">
</t>
    </r>
    <r>
      <rPr>
        <sz val="12"/>
        <rFont val="宋体"/>
        <charset val="134"/>
      </rPr>
      <t>最大称重</t>
    </r>
    <r>
      <rPr>
        <sz val="12"/>
        <rFont val="Times New Roman"/>
        <charset val="134"/>
      </rPr>
      <t>≥30KG</t>
    </r>
    <r>
      <rPr>
        <sz val="12"/>
        <rFont val="宋体"/>
        <charset val="134"/>
      </rPr>
      <t>；</t>
    </r>
    <r>
      <rPr>
        <sz val="12"/>
        <rFont val="Times New Roman"/>
        <charset val="134"/>
      </rPr>
      <t xml:space="preserve">
</t>
    </r>
    <r>
      <rPr>
        <sz val="12"/>
        <rFont val="宋体"/>
        <charset val="134"/>
      </rPr>
      <t>标准：任意</t>
    </r>
    <r>
      <rPr>
        <sz val="12"/>
        <rFont val="Times New Roman"/>
        <charset val="134"/>
      </rPr>
      <t>30</t>
    </r>
    <r>
      <rPr>
        <sz val="12"/>
        <rFont val="宋体"/>
        <charset val="134"/>
      </rPr>
      <t>分钟或以上时间内无操作的情况下，重量变化不大于</t>
    </r>
    <r>
      <rPr>
        <sz val="12"/>
        <rFont val="Times New Roman"/>
        <charset val="134"/>
      </rPr>
      <t>5g</t>
    </r>
    <r>
      <rPr>
        <sz val="12"/>
        <rFont val="宋体"/>
        <charset val="134"/>
      </rPr>
      <t>。</t>
    </r>
    <r>
      <rPr>
        <sz val="12"/>
        <rFont val="Times New Roman"/>
        <charset val="134"/>
      </rPr>
      <t xml:space="preserve">
2.</t>
    </r>
    <r>
      <rPr>
        <sz val="12"/>
        <rFont val="宋体"/>
        <charset val="134"/>
      </rPr>
      <t>功能要求：</t>
    </r>
    <r>
      <rPr>
        <sz val="12"/>
        <rFont val="Times New Roman"/>
        <charset val="134"/>
      </rPr>
      <t xml:space="preserve">
</t>
    </r>
    <r>
      <rPr>
        <sz val="12"/>
        <rFont val="宋体"/>
        <charset val="134"/>
      </rPr>
      <t>支持设备扫描托盘条形码识别信息；</t>
    </r>
    <r>
      <rPr>
        <sz val="12"/>
        <rFont val="Times New Roman"/>
        <charset val="134"/>
      </rPr>
      <t xml:space="preserve">
</t>
    </r>
    <r>
      <rPr>
        <sz val="12"/>
        <rFont val="宋体"/>
        <charset val="134"/>
      </rPr>
      <t>应能识别到用户信息包括用户姓名、余额、菜品重量信息等数据；</t>
    </r>
    <r>
      <rPr>
        <sz val="12"/>
        <rFont val="Times New Roman"/>
        <charset val="134"/>
      </rPr>
      <t xml:space="preserve">
</t>
    </r>
    <r>
      <rPr>
        <sz val="12"/>
        <rFont val="宋体"/>
        <charset val="134"/>
      </rPr>
      <t>含配套软件，对接后台管理软件实现数据同步；</t>
    </r>
    <r>
      <rPr>
        <sz val="12"/>
        <rFont val="Times New Roman"/>
        <charset val="134"/>
      </rPr>
      <t xml:space="preserve">
</t>
    </r>
    <r>
      <rPr>
        <sz val="12"/>
        <rFont val="宋体"/>
        <charset val="134"/>
      </rPr>
      <t>支持现场设置菜品分类、菜品名称、菜品价格；</t>
    </r>
    <r>
      <rPr>
        <sz val="12"/>
        <rFont val="Times New Roman"/>
        <charset val="134"/>
      </rPr>
      <t xml:space="preserve">
</t>
    </r>
    <r>
      <rPr>
        <sz val="12"/>
        <rFont val="宋体"/>
        <charset val="134"/>
      </rPr>
      <t>处理托盘数据读取，处理菜品实时称重计价；</t>
    </r>
    <r>
      <rPr>
        <sz val="12"/>
        <rFont val="Times New Roman"/>
        <charset val="134"/>
      </rPr>
      <t xml:space="preserve">
</t>
    </r>
    <r>
      <rPr>
        <sz val="12"/>
        <rFont val="宋体"/>
        <charset val="134"/>
      </rPr>
      <t>托盘未绑定用户信息时，感应设备应能发出提示；</t>
    </r>
    <r>
      <rPr>
        <sz val="12"/>
        <rFont val="Times New Roman"/>
        <charset val="134"/>
      </rPr>
      <t xml:space="preserve">
</t>
    </r>
    <r>
      <rPr>
        <sz val="12"/>
        <rFont val="宋体"/>
        <charset val="134"/>
      </rPr>
      <t>应具备设置和显示员工价的功能；</t>
    </r>
    <r>
      <rPr>
        <sz val="12"/>
        <rFont val="Times New Roman"/>
        <charset val="134"/>
      </rPr>
      <t xml:space="preserve">
</t>
    </r>
    <r>
      <rPr>
        <sz val="12"/>
        <rFont val="宋体"/>
        <charset val="134"/>
      </rPr>
      <t>设备可自动记录称日志；</t>
    </r>
    <r>
      <rPr>
        <sz val="12"/>
        <rFont val="Times New Roman"/>
        <charset val="134"/>
      </rPr>
      <t xml:space="preserve">
</t>
    </r>
    <r>
      <rPr>
        <sz val="12"/>
        <rFont val="宋体"/>
        <charset val="134"/>
      </rPr>
      <t>可设置设定重量以内设备不计费；</t>
    </r>
    <r>
      <rPr>
        <sz val="12"/>
        <rFont val="Times New Roman"/>
        <charset val="134"/>
      </rPr>
      <t xml:space="preserve">
</t>
    </r>
    <r>
      <rPr>
        <sz val="12"/>
        <rFont val="宋体"/>
        <charset val="134"/>
      </rPr>
      <t>设置界面可进行称测试；</t>
    </r>
    <r>
      <rPr>
        <sz val="12"/>
        <rFont val="Times New Roman"/>
        <charset val="134"/>
      </rPr>
      <t xml:space="preserve">
</t>
    </r>
    <r>
      <rPr>
        <sz val="12"/>
        <rFont val="宋体"/>
        <charset val="134"/>
      </rPr>
      <t>设置界面可进行读盘测试；</t>
    </r>
    <r>
      <rPr>
        <sz val="12"/>
        <rFont val="Times New Roman"/>
        <charset val="134"/>
      </rPr>
      <t xml:space="preserve">
</t>
    </r>
    <r>
      <rPr>
        <sz val="12"/>
        <rFont val="宋体"/>
        <charset val="134"/>
      </rPr>
      <t>可设置敏感隐私信息隐藏；</t>
    </r>
    <r>
      <rPr>
        <sz val="12"/>
        <rFont val="Times New Roman"/>
        <charset val="134"/>
      </rPr>
      <t xml:space="preserve">
</t>
    </r>
    <r>
      <rPr>
        <sz val="12"/>
        <rFont val="宋体"/>
        <charset val="134"/>
      </rPr>
      <t>可设置是否显示菜品营养素；</t>
    </r>
  </si>
  <si>
    <t>口水罩</t>
  </si>
  <si>
    <r>
      <rPr>
        <sz val="12"/>
        <rFont val="Times New Roman"/>
        <charset val="134"/>
      </rPr>
      <t>1.</t>
    </r>
    <r>
      <rPr>
        <sz val="12"/>
        <rFont val="宋体"/>
        <charset val="134"/>
      </rPr>
      <t>材质：亚克力；</t>
    </r>
    <r>
      <rPr>
        <sz val="12"/>
        <rFont val="Times New Roman"/>
        <charset val="134"/>
      </rPr>
      <t xml:space="preserve">
2.</t>
    </r>
    <r>
      <rPr>
        <sz val="12"/>
        <rFont val="宋体"/>
        <charset val="134"/>
      </rPr>
      <t>含报警灯及照明灯光；</t>
    </r>
    <r>
      <rPr>
        <sz val="12"/>
        <rFont val="Times New Roman"/>
        <charset val="134"/>
      </rPr>
      <t xml:space="preserve">
3.</t>
    </r>
    <r>
      <rPr>
        <sz val="12"/>
        <rFont val="宋体"/>
        <charset val="134"/>
      </rPr>
      <t>报警灯支持由称重一体机发送的不同报警内容而亮起不同颜色的报警灯光，并发出警报声不低于</t>
    </r>
    <r>
      <rPr>
        <sz val="12"/>
        <rFont val="Times New Roman"/>
        <charset val="134"/>
      </rPr>
      <t>3</t>
    </r>
    <r>
      <rPr>
        <sz val="12"/>
        <rFont val="宋体"/>
        <charset val="134"/>
      </rPr>
      <t>秒。</t>
    </r>
  </si>
  <si>
    <t>绑盘设备</t>
  </si>
  <si>
    <r>
      <rPr>
        <sz val="12"/>
        <rFont val="Times New Roman"/>
        <charset val="134"/>
      </rPr>
      <t>1.</t>
    </r>
    <r>
      <rPr>
        <sz val="12"/>
        <rFont val="宋体"/>
        <charset val="134"/>
      </rPr>
      <t>连续扫描：扫描速度</t>
    </r>
    <r>
      <rPr>
        <sz val="12"/>
        <rFont val="Times New Roman"/>
        <charset val="134"/>
      </rPr>
      <t>≥200MS</t>
    </r>
    <r>
      <rPr>
        <sz val="12"/>
        <rFont val="宋体"/>
        <charset val="134"/>
      </rPr>
      <t>；</t>
    </r>
    <r>
      <rPr>
        <sz val="12"/>
        <rFont val="Times New Roman"/>
        <charset val="134"/>
      </rPr>
      <t xml:space="preserve">
2.</t>
    </r>
    <r>
      <rPr>
        <sz val="12"/>
        <rFont val="宋体"/>
        <charset val="134"/>
      </rPr>
      <t>支持红外识别方式；</t>
    </r>
    <r>
      <rPr>
        <sz val="12"/>
        <rFont val="Times New Roman"/>
        <charset val="134"/>
      </rPr>
      <t xml:space="preserve">
3.</t>
    </r>
    <r>
      <rPr>
        <sz val="12"/>
        <rFont val="宋体"/>
        <charset val="134"/>
      </rPr>
      <t>支持通过报警灯反馈当前设备运行状况，包括但不限于设备离线、绑盘成功、其他异常情况；</t>
    </r>
    <r>
      <rPr>
        <sz val="12"/>
        <rFont val="Times New Roman"/>
        <charset val="134"/>
      </rPr>
      <t xml:space="preserve">
4.</t>
    </r>
    <r>
      <rPr>
        <sz val="12"/>
        <rFont val="宋体"/>
        <charset val="134"/>
      </rPr>
      <t>绑盘设备：</t>
    </r>
    <r>
      <rPr>
        <sz val="12"/>
        <rFont val="Times New Roman"/>
        <charset val="134"/>
      </rPr>
      <t xml:space="preserve">
5.</t>
    </r>
    <r>
      <rPr>
        <sz val="12"/>
        <rFont val="宋体"/>
        <charset val="134"/>
      </rPr>
      <t>操作系统优于</t>
    </r>
    <r>
      <rPr>
        <sz val="12"/>
        <rFont val="Times New Roman"/>
        <charset val="134"/>
      </rPr>
      <t>Android 5.1</t>
    </r>
    <r>
      <rPr>
        <sz val="12"/>
        <rFont val="宋体"/>
        <charset val="134"/>
      </rPr>
      <t>；</t>
    </r>
    <r>
      <rPr>
        <sz val="12"/>
        <rFont val="Times New Roman"/>
        <charset val="134"/>
      </rPr>
      <t xml:space="preserve">
6.CPU </t>
    </r>
    <r>
      <rPr>
        <sz val="12"/>
        <rFont val="宋体"/>
        <charset val="134"/>
      </rPr>
      <t>：</t>
    </r>
    <r>
      <rPr>
        <sz val="12"/>
        <rFont val="Times New Roman"/>
        <charset val="134"/>
      </rPr>
      <t>4</t>
    </r>
    <r>
      <rPr>
        <sz val="12"/>
        <rFont val="宋体"/>
        <charset val="134"/>
      </rPr>
      <t>核</t>
    </r>
    <r>
      <rPr>
        <sz val="12"/>
        <rFont val="Times New Roman"/>
        <charset val="134"/>
      </rPr>
      <t xml:space="preserve"> 1.8GHz</t>
    </r>
    <r>
      <rPr>
        <sz val="12"/>
        <rFont val="宋体"/>
        <charset val="134"/>
      </rPr>
      <t>或以上；</t>
    </r>
    <r>
      <rPr>
        <sz val="12"/>
        <rFont val="Times New Roman"/>
        <charset val="134"/>
      </rPr>
      <t xml:space="preserve">
7.</t>
    </r>
    <r>
      <rPr>
        <sz val="12"/>
        <rFont val="宋体"/>
        <charset val="134"/>
      </rPr>
      <t>存</t>
    </r>
    <r>
      <rPr>
        <sz val="12"/>
        <rFont val="Times New Roman"/>
        <charset val="134"/>
      </rPr>
      <t xml:space="preserve"> </t>
    </r>
    <r>
      <rPr>
        <sz val="12"/>
        <rFont val="宋体"/>
        <charset val="134"/>
      </rPr>
      <t>储</t>
    </r>
    <r>
      <rPr>
        <sz val="12"/>
        <rFont val="Times New Roman"/>
        <charset val="134"/>
      </rPr>
      <t xml:space="preserve"> </t>
    </r>
    <r>
      <rPr>
        <sz val="12"/>
        <rFont val="宋体"/>
        <charset val="134"/>
      </rPr>
      <t>器</t>
    </r>
    <r>
      <rPr>
        <sz val="12"/>
        <rFont val="Times New Roman"/>
        <charset val="134"/>
      </rPr>
      <t xml:space="preserve"> </t>
    </r>
    <r>
      <rPr>
        <sz val="12"/>
        <rFont val="宋体"/>
        <charset val="134"/>
      </rPr>
      <t>：</t>
    </r>
    <r>
      <rPr>
        <sz val="12"/>
        <rFont val="Times New Roman"/>
        <charset val="134"/>
      </rPr>
      <t>4GB RAM 8GB ROM</t>
    </r>
    <r>
      <rPr>
        <sz val="12"/>
        <rFont val="宋体"/>
        <charset val="134"/>
      </rPr>
      <t>或以上；</t>
    </r>
    <r>
      <rPr>
        <sz val="12"/>
        <rFont val="Times New Roman"/>
        <charset val="134"/>
      </rPr>
      <t xml:space="preserve">
8.</t>
    </r>
    <r>
      <rPr>
        <sz val="12"/>
        <rFont val="宋体"/>
        <charset val="134"/>
      </rPr>
      <t>主</t>
    </r>
    <r>
      <rPr>
        <sz val="12"/>
        <rFont val="Times New Roman"/>
        <charset val="134"/>
      </rPr>
      <t xml:space="preserve"> </t>
    </r>
    <r>
      <rPr>
        <sz val="12"/>
        <rFont val="宋体"/>
        <charset val="134"/>
      </rPr>
      <t>屏</t>
    </r>
    <r>
      <rPr>
        <sz val="12"/>
        <rFont val="Times New Roman"/>
        <charset val="134"/>
      </rPr>
      <t xml:space="preserve"> </t>
    </r>
    <r>
      <rPr>
        <sz val="12"/>
        <rFont val="宋体"/>
        <charset val="134"/>
      </rPr>
      <t>幕</t>
    </r>
    <r>
      <rPr>
        <sz val="12"/>
        <rFont val="Times New Roman"/>
        <charset val="134"/>
      </rPr>
      <t xml:space="preserve"> </t>
    </r>
    <r>
      <rPr>
        <sz val="12"/>
        <rFont val="宋体"/>
        <charset val="134"/>
      </rPr>
      <t>：</t>
    </r>
    <r>
      <rPr>
        <sz val="12"/>
        <rFont val="Times New Roman"/>
        <charset val="134"/>
      </rPr>
      <t>≥15.6</t>
    </r>
    <r>
      <rPr>
        <sz val="12"/>
        <rFont val="宋体"/>
        <charset val="134"/>
      </rPr>
      <t>英寸；</t>
    </r>
    <r>
      <rPr>
        <sz val="12"/>
        <rFont val="Times New Roman"/>
        <charset val="134"/>
      </rPr>
      <t xml:space="preserve">
9.</t>
    </r>
    <r>
      <rPr>
        <sz val="12"/>
        <rFont val="宋体"/>
        <charset val="134"/>
      </rPr>
      <t>分</t>
    </r>
    <r>
      <rPr>
        <sz val="12"/>
        <rFont val="Times New Roman"/>
        <charset val="134"/>
      </rPr>
      <t xml:space="preserve"> </t>
    </r>
    <r>
      <rPr>
        <sz val="12"/>
        <rFont val="宋体"/>
        <charset val="134"/>
      </rPr>
      <t>辨</t>
    </r>
    <r>
      <rPr>
        <sz val="12"/>
        <rFont val="Times New Roman"/>
        <charset val="134"/>
      </rPr>
      <t xml:space="preserve"> </t>
    </r>
    <r>
      <rPr>
        <sz val="12"/>
        <rFont val="宋体"/>
        <charset val="134"/>
      </rPr>
      <t>率：</t>
    </r>
    <r>
      <rPr>
        <sz val="12"/>
        <rFont val="Times New Roman"/>
        <charset val="134"/>
      </rPr>
      <t>≥1366 *768</t>
    </r>
    <r>
      <rPr>
        <sz val="12"/>
        <rFont val="宋体"/>
        <charset val="134"/>
      </rPr>
      <t>；</t>
    </r>
    <r>
      <rPr>
        <sz val="12"/>
        <rFont val="Times New Roman"/>
        <charset val="134"/>
      </rPr>
      <t xml:space="preserve">
10.</t>
    </r>
    <r>
      <rPr>
        <sz val="12"/>
        <rFont val="宋体"/>
        <charset val="134"/>
      </rPr>
      <t>屏幕类型</t>
    </r>
    <r>
      <rPr>
        <sz val="12"/>
        <rFont val="Times New Roman"/>
        <charset val="134"/>
      </rPr>
      <t xml:space="preserve"> </t>
    </r>
    <r>
      <rPr>
        <sz val="12"/>
        <rFont val="宋体"/>
        <charset val="134"/>
      </rPr>
      <t>：电容屏；</t>
    </r>
    <r>
      <rPr>
        <sz val="12"/>
        <rFont val="Times New Roman"/>
        <charset val="134"/>
      </rPr>
      <t xml:space="preserve">
11.</t>
    </r>
    <r>
      <rPr>
        <sz val="12"/>
        <rFont val="宋体"/>
        <charset val="134"/>
      </rPr>
      <t>触摸屏：五点电容触摸屏</t>
    </r>
    <r>
      <rPr>
        <sz val="12"/>
        <rFont val="Times New Roman"/>
        <charset val="134"/>
      </rPr>
      <t>(G+G)</t>
    </r>
    <r>
      <rPr>
        <sz val="12"/>
        <rFont val="宋体"/>
        <charset val="134"/>
      </rPr>
      <t>；</t>
    </r>
    <r>
      <rPr>
        <sz val="12"/>
        <rFont val="Times New Roman"/>
        <charset val="134"/>
      </rPr>
      <t xml:space="preserve">
12.</t>
    </r>
    <r>
      <rPr>
        <sz val="12"/>
        <rFont val="宋体"/>
        <charset val="134"/>
      </rPr>
      <t>通讯方式：支持</t>
    </r>
    <r>
      <rPr>
        <sz val="12"/>
        <rFont val="Times New Roman"/>
        <charset val="134"/>
      </rPr>
      <t>WIFI</t>
    </r>
    <r>
      <rPr>
        <sz val="12"/>
        <rFont val="宋体"/>
        <charset val="134"/>
      </rPr>
      <t>、以太网；</t>
    </r>
    <r>
      <rPr>
        <sz val="12"/>
        <rFont val="Times New Roman"/>
        <charset val="134"/>
      </rPr>
      <t xml:space="preserve">
13.</t>
    </r>
    <r>
      <rPr>
        <sz val="12"/>
        <rFont val="宋体"/>
        <charset val="134"/>
      </rPr>
      <t>系统功能：</t>
    </r>
    <r>
      <rPr>
        <sz val="12"/>
        <rFont val="Times New Roman"/>
        <charset val="134"/>
      </rPr>
      <t xml:space="preserve">
14.</t>
    </r>
    <r>
      <rPr>
        <sz val="12"/>
        <rFont val="宋体"/>
        <charset val="134"/>
      </rPr>
      <t>支持设备扫描托盘条形码识别信息；</t>
    </r>
    <r>
      <rPr>
        <sz val="12"/>
        <rFont val="Times New Roman"/>
        <charset val="134"/>
      </rPr>
      <t xml:space="preserve">
15.</t>
    </r>
    <r>
      <rPr>
        <sz val="12"/>
        <rFont val="宋体"/>
        <charset val="134"/>
      </rPr>
      <t>含配套软件，对接后台管理软件实现数据同步；</t>
    </r>
    <r>
      <rPr>
        <sz val="12"/>
        <rFont val="Times New Roman"/>
        <charset val="134"/>
      </rPr>
      <t xml:space="preserve">
16.</t>
    </r>
    <r>
      <rPr>
        <sz val="12"/>
        <rFont val="宋体"/>
        <charset val="134"/>
      </rPr>
      <t>支持管理卡刷卡登录控制界面；</t>
    </r>
    <r>
      <rPr>
        <sz val="12"/>
        <rFont val="Times New Roman"/>
        <charset val="134"/>
      </rPr>
      <t xml:space="preserve">
17.</t>
    </r>
    <r>
      <rPr>
        <sz val="12"/>
        <rFont val="宋体"/>
        <charset val="134"/>
      </rPr>
      <t>绑定托盘时应能识别未录入的托盘，并发出提醒；</t>
    </r>
    <r>
      <rPr>
        <sz val="12"/>
        <rFont val="Times New Roman"/>
        <charset val="134"/>
      </rPr>
      <t xml:space="preserve">
18.</t>
    </r>
    <r>
      <rPr>
        <sz val="12"/>
        <rFont val="宋体"/>
        <charset val="134"/>
      </rPr>
      <t>已绑定的托盘应能通过绑卡设备进行手动解绑。</t>
    </r>
  </si>
  <si>
    <t>条码托盘</t>
  </si>
  <si>
    <r>
      <rPr>
        <sz val="12"/>
        <rFont val="Times New Roman"/>
        <charset val="134"/>
      </rPr>
      <t>1.</t>
    </r>
    <r>
      <rPr>
        <sz val="12"/>
        <rFont val="宋体"/>
        <charset val="134"/>
      </rPr>
      <t>材质：</t>
    </r>
    <r>
      <rPr>
        <sz val="12"/>
        <rFont val="Times New Roman"/>
        <charset val="134"/>
      </rPr>
      <t>PP</t>
    </r>
    <r>
      <rPr>
        <sz val="12"/>
        <rFont val="宋体"/>
        <charset val="134"/>
      </rPr>
      <t>料；</t>
    </r>
    <r>
      <rPr>
        <sz val="12"/>
        <rFont val="Times New Roman"/>
        <charset val="134"/>
      </rPr>
      <t xml:space="preserve">
2.</t>
    </r>
    <r>
      <rPr>
        <sz val="12"/>
        <rFont val="宋体"/>
        <charset val="134"/>
      </rPr>
      <t>表面耐温：</t>
    </r>
    <r>
      <rPr>
        <sz val="12"/>
        <rFont val="Times New Roman"/>
        <charset val="134"/>
      </rPr>
      <t>≥100℃</t>
    </r>
    <r>
      <rPr>
        <sz val="12"/>
        <rFont val="宋体"/>
        <charset val="134"/>
      </rPr>
      <t>；</t>
    </r>
    <r>
      <rPr>
        <sz val="12"/>
        <rFont val="Times New Roman"/>
        <charset val="134"/>
      </rPr>
      <t xml:space="preserve">
3.</t>
    </r>
    <r>
      <rPr>
        <sz val="12"/>
        <rFont val="宋体"/>
        <charset val="134"/>
      </rPr>
      <t>清洗水温：</t>
    </r>
    <r>
      <rPr>
        <sz val="12"/>
        <rFont val="Times New Roman"/>
        <charset val="134"/>
      </rPr>
      <t>≥100℃</t>
    </r>
    <r>
      <rPr>
        <sz val="12"/>
        <rFont val="宋体"/>
        <charset val="134"/>
      </rPr>
      <t>。</t>
    </r>
    <r>
      <rPr>
        <sz val="12"/>
        <rFont val="Times New Roman"/>
        <charset val="134"/>
      </rPr>
      <t xml:space="preserve">
4.</t>
    </r>
    <r>
      <rPr>
        <sz val="12"/>
        <rFont val="宋体"/>
        <charset val="134"/>
      </rPr>
      <t>利用托盘对应的条形码通过绑卡机设备与系统内人员信息进行绑定。</t>
    </r>
  </si>
  <si>
    <r>
      <rPr>
        <sz val="12"/>
        <rFont val="宋体"/>
        <charset val="134"/>
      </rPr>
      <t>红外条码读取器</t>
    </r>
    <r>
      <rPr>
        <sz val="12"/>
        <rFont val="Times New Roman"/>
        <charset val="134"/>
      </rPr>
      <t>YX-O-RSG</t>
    </r>
  </si>
  <si>
    <r>
      <rPr>
        <sz val="12"/>
        <rFont val="Times New Roman"/>
        <charset val="134"/>
      </rPr>
      <t>1.</t>
    </r>
    <r>
      <rPr>
        <sz val="12"/>
        <rFont val="宋体"/>
        <charset val="134"/>
      </rPr>
      <t>设备支持多种绑定餐盘方式，包括但不限于刷卡、刷脸、微信，用于安装托盘绑卡软件，与智能托盘绑卡器配合使用，为商家提供绑托盘操作，为用户提供绑定个人信息功能，获取托盘信息，将工卡信息与托盘信息进行绑定，将绑定结果显示在托盘绑卡软件上。</t>
    </r>
  </si>
  <si>
    <t>进销存电子称（含系统）</t>
  </si>
  <si>
    <r>
      <rPr>
        <sz val="12"/>
        <rFont val="Times New Roman"/>
        <charset val="134"/>
      </rPr>
      <t>1.</t>
    </r>
    <r>
      <rPr>
        <sz val="12"/>
        <rFont val="宋体"/>
        <charset val="134"/>
      </rPr>
      <t>处理器：</t>
    </r>
    <r>
      <rPr>
        <sz val="12"/>
        <rFont val="Times New Roman"/>
        <charset val="134"/>
      </rPr>
      <t xml:space="preserve">≥ARMV7 </t>
    </r>
    <r>
      <rPr>
        <sz val="12"/>
        <rFont val="宋体"/>
        <charset val="134"/>
      </rPr>
      <t>四核；内存</t>
    </r>
    <r>
      <rPr>
        <sz val="12"/>
        <rFont val="Times New Roman"/>
        <charset val="134"/>
      </rPr>
      <t>≥2GB</t>
    </r>
    <r>
      <rPr>
        <sz val="12"/>
        <rFont val="宋体"/>
        <charset val="134"/>
      </rPr>
      <t>；存储</t>
    </r>
    <r>
      <rPr>
        <sz val="12"/>
        <rFont val="Times New Roman"/>
        <charset val="134"/>
      </rPr>
      <t>≥16GB</t>
    </r>
    <r>
      <rPr>
        <sz val="12"/>
        <rFont val="宋体"/>
        <charset val="134"/>
      </rPr>
      <t>；屏幕：</t>
    </r>
    <r>
      <rPr>
        <sz val="12"/>
        <rFont val="Times New Roman"/>
        <charset val="134"/>
      </rPr>
      <t>≥10.1</t>
    </r>
    <r>
      <rPr>
        <sz val="12"/>
        <rFont val="宋体"/>
        <charset val="134"/>
      </rPr>
      <t>英寸</t>
    </r>
    <r>
      <rPr>
        <sz val="12"/>
        <rFont val="Times New Roman"/>
        <charset val="134"/>
      </rPr>
      <t xml:space="preserve"> I2C</t>
    </r>
    <r>
      <rPr>
        <sz val="12"/>
        <rFont val="宋体"/>
        <charset val="134"/>
      </rPr>
      <t>触控屏；摄像头：前摄像头</t>
    </r>
    <r>
      <rPr>
        <sz val="12"/>
        <rFont val="Times New Roman"/>
        <charset val="134"/>
      </rPr>
      <t>1080P</t>
    </r>
    <r>
      <rPr>
        <sz val="12"/>
        <rFont val="宋体"/>
        <charset val="134"/>
      </rPr>
      <t>，帧率</t>
    </r>
    <r>
      <rPr>
        <sz val="12"/>
        <rFont val="Times New Roman"/>
        <charset val="134"/>
      </rPr>
      <t>30</t>
    </r>
    <r>
      <rPr>
        <sz val="12"/>
        <rFont val="宋体"/>
        <charset val="134"/>
      </rPr>
      <t>，广角</t>
    </r>
    <r>
      <rPr>
        <sz val="12"/>
        <rFont val="Times New Roman"/>
        <charset val="134"/>
      </rPr>
      <t xml:space="preserve">120 </t>
    </r>
    <r>
      <rPr>
        <sz val="12"/>
        <rFont val="宋体"/>
        <charset val="134"/>
      </rPr>
      <t>，带双补光灯；后摄像头</t>
    </r>
    <r>
      <rPr>
        <sz val="12"/>
        <rFont val="Times New Roman"/>
        <charset val="134"/>
      </rPr>
      <t xml:space="preserve">1080P </t>
    </r>
    <r>
      <rPr>
        <sz val="12"/>
        <rFont val="宋体"/>
        <charset val="134"/>
      </rPr>
      <t>帧率</t>
    </r>
    <r>
      <rPr>
        <sz val="12"/>
        <rFont val="Times New Roman"/>
        <charset val="134"/>
      </rPr>
      <t>30</t>
    </r>
    <r>
      <rPr>
        <sz val="12"/>
        <rFont val="宋体"/>
        <charset val="134"/>
      </rPr>
      <t>，广角</t>
    </r>
    <r>
      <rPr>
        <sz val="12"/>
        <rFont val="Times New Roman"/>
        <charset val="134"/>
      </rPr>
      <t>120</t>
    </r>
    <r>
      <rPr>
        <sz val="12"/>
        <rFont val="宋体"/>
        <charset val="134"/>
      </rPr>
      <t>度；连接方式：</t>
    </r>
    <r>
      <rPr>
        <sz val="12"/>
        <rFont val="Times New Roman"/>
        <charset val="134"/>
      </rPr>
      <t>wifi</t>
    </r>
    <r>
      <rPr>
        <sz val="12"/>
        <rFont val="宋体"/>
        <charset val="134"/>
      </rPr>
      <t>、</t>
    </r>
    <r>
      <rPr>
        <sz val="12"/>
        <rFont val="Times New Roman"/>
        <charset val="134"/>
      </rPr>
      <t>RJ</t>
    </r>
    <r>
      <rPr>
        <sz val="12"/>
        <rFont val="宋体"/>
        <charset val="134"/>
      </rPr>
      <t>系列接口、以太网。</t>
    </r>
    <r>
      <rPr>
        <sz val="12"/>
        <rFont val="Times New Roman"/>
        <charset val="134"/>
      </rPr>
      <t xml:space="preserve">
2.</t>
    </r>
    <r>
      <rPr>
        <sz val="12"/>
        <rFont val="宋体"/>
        <charset val="134"/>
      </rPr>
      <t>功能要求：采购入库：后台生成采购单后，仓管可以在智能秤上找到对应的采购单，并对该采购单进行入库操作，入库完成后，对应的食材库存将会增加；采购退货：针对供应商送来的食材因为质量、要求不符等问题需要退货时，仓管可在智能秤上找到该采购单生成退货单，退货完成后，对应的食材库存将会减少；直接入库：针对某些原因需要将一些食材存入仓库时，仓管可在智能秤上生成入库单，将食材入库，入库完成后，对应的食材库存将会增加；直接出库：针对厨房领用、报损等原因需要将一些食材取出仓库时，仓管可在智能秤上生成出库单，将食材出库，出库完成后，对应的食材库存将会减少。</t>
    </r>
  </si>
  <si>
    <t>数据监控显示屏</t>
  </si>
  <si>
    <r>
      <rPr>
        <sz val="12"/>
        <rFont val="Times New Roman"/>
        <charset val="134"/>
      </rPr>
      <t>1.LED</t>
    </r>
    <r>
      <rPr>
        <sz val="12"/>
        <rFont val="宋体"/>
        <charset val="134"/>
      </rPr>
      <t>封装：表贴三合一</t>
    </r>
    <r>
      <rPr>
        <sz val="12"/>
        <rFont val="Times New Roman"/>
        <charset val="134"/>
      </rPr>
      <t>LED                        
2.</t>
    </r>
    <r>
      <rPr>
        <sz val="12"/>
        <rFont val="宋体"/>
        <charset val="134"/>
      </rPr>
      <t>像素点间距</t>
    </r>
    <r>
      <rPr>
        <sz val="12"/>
        <rFont val="Times New Roman"/>
        <charset val="134"/>
      </rPr>
      <t>≤2.0mm</t>
    </r>
    <r>
      <rPr>
        <sz val="12"/>
        <rFont val="宋体"/>
        <charset val="134"/>
      </rPr>
      <t>；</t>
    </r>
    <r>
      <rPr>
        <sz val="12"/>
        <rFont val="Times New Roman"/>
        <charset val="134"/>
      </rPr>
      <t xml:space="preserve">                   
3.</t>
    </r>
    <r>
      <rPr>
        <sz val="12"/>
        <rFont val="宋体"/>
        <charset val="134"/>
      </rPr>
      <t>像素密度：</t>
    </r>
    <r>
      <rPr>
        <sz val="12"/>
        <rFont val="Times New Roman"/>
        <charset val="134"/>
      </rPr>
      <t>≥288890Dots/</t>
    </r>
    <r>
      <rPr>
        <sz val="12"/>
        <rFont val="宋体"/>
        <charset val="134"/>
      </rPr>
      <t>㎡，</t>
    </r>
    <r>
      <rPr>
        <sz val="12"/>
        <rFont val="Times New Roman"/>
        <charset val="134"/>
      </rPr>
      <t xml:space="preserve">              
4.</t>
    </r>
    <r>
      <rPr>
        <sz val="12"/>
        <rFont val="宋体"/>
        <charset val="134"/>
      </rPr>
      <t>模组尺寸：</t>
    </r>
    <r>
      <rPr>
        <sz val="12"/>
        <rFont val="Times New Roman"/>
        <charset val="134"/>
      </rPr>
      <t>320*160mm
5.</t>
    </r>
    <r>
      <rPr>
        <sz val="12"/>
        <rFont val="宋体"/>
        <charset val="134"/>
      </rPr>
      <t>模组分辨率：</t>
    </r>
    <r>
      <rPr>
        <sz val="12"/>
        <rFont val="Times New Roman"/>
        <charset val="134"/>
      </rPr>
      <t>172*86
6.</t>
    </r>
    <r>
      <rPr>
        <sz val="12"/>
        <rFont val="宋体"/>
        <charset val="134"/>
      </rPr>
      <t>整屏分辨率：</t>
    </r>
    <r>
      <rPr>
        <sz val="12"/>
        <rFont val="Times New Roman"/>
        <charset val="134"/>
      </rPr>
      <t>2064 *1032</t>
    </r>
    <r>
      <rPr>
        <sz val="12"/>
        <rFont val="宋体"/>
        <charset val="134"/>
      </rPr>
      <t>点</t>
    </r>
    <r>
      <rPr>
        <sz val="12"/>
        <rFont val="Times New Roman"/>
        <charset val="134"/>
      </rPr>
      <t xml:space="preserve">
7.</t>
    </r>
    <r>
      <rPr>
        <sz val="12"/>
        <rFont val="宋体"/>
        <charset val="134"/>
      </rPr>
      <t>亮度：</t>
    </r>
    <r>
      <rPr>
        <sz val="12"/>
        <rFont val="Times New Roman"/>
        <charset val="134"/>
      </rPr>
      <t>≥0-800cd/m2</t>
    </r>
    <r>
      <rPr>
        <sz val="12"/>
        <rFont val="宋体"/>
        <charset val="134"/>
      </rPr>
      <t>可调</t>
    </r>
    <r>
      <rPr>
        <sz val="12"/>
        <rFont val="Times New Roman"/>
        <charset val="134"/>
      </rPr>
      <t xml:space="preserve">                 
8.</t>
    </r>
    <r>
      <rPr>
        <sz val="12"/>
        <rFont val="宋体"/>
        <charset val="134"/>
      </rPr>
      <t>显示屏最大对比度</t>
    </r>
    <r>
      <rPr>
        <sz val="12"/>
        <rFont val="Times New Roman"/>
        <charset val="134"/>
      </rPr>
      <t>≥4000</t>
    </r>
    <r>
      <rPr>
        <sz val="12"/>
        <rFont val="宋体"/>
        <charset val="134"/>
      </rPr>
      <t>：</t>
    </r>
    <r>
      <rPr>
        <sz val="12"/>
        <rFont val="Times New Roman"/>
        <charset val="134"/>
      </rPr>
      <t>1                      
9.</t>
    </r>
    <r>
      <rPr>
        <sz val="12"/>
        <rFont val="宋体"/>
        <charset val="134"/>
      </rPr>
      <t>刷新率</t>
    </r>
    <r>
      <rPr>
        <sz val="12"/>
        <rFont val="Times New Roman"/>
        <charset val="134"/>
      </rPr>
      <t>≥3840Hz</t>
    </r>
    <r>
      <rPr>
        <sz val="12"/>
        <rFont val="宋体"/>
        <charset val="134"/>
      </rPr>
      <t>高刷，</t>
    </r>
    <r>
      <rPr>
        <sz val="12"/>
        <rFont val="Times New Roman"/>
        <charset val="134"/>
      </rPr>
      <t xml:space="preserve">                              10.</t>
    </r>
    <r>
      <rPr>
        <sz val="12"/>
        <rFont val="宋体"/>
        <charset val="134"/>
      </rPr>
      <t>水平视角</t>
    </r>
    <r>
      <rPr>
        <sz val="12"/>
        <rFont val="Times New Roman"/>
        <charset val="134"/>
      </rPr>
      <t>≥160</t>
    </r>
    <r>
      <rPr>
        <sz val="12"/>
        <rFont val="宋体"/>
        <charset val="134"/>
      </rPr>
      <t>度，垂直视角</t>
    </r>
    <r>
      <rPr>
        <sz val="12"/>
        <rFont val="Times New Roman"/>
        <charset val="134"/>
      </rPr>
      <t>≥140</t>
    </r>
    <r>
      <rPr>
        <sz val="12"/>
        <rFont val="宋体"/>
        <charset val="134"/>
      </rPr>
      <t>度，</t>
    </r>
    <r>
      <rPr>
        <sz val="12"/>
        <rFont val="Times New Roman"/>
        <charset val="134"/>
      </rPr>
      <t xml:space="preserve"> 
11.</t>
    </r>
    <r>
      <rPr>
        <sz val="12"/>
        <rFont val="宋体"/>
        <charset val="134"/>
      </rPr>
      <t>显示屏具有低亮高灰效果，</t>
    </r>
    <r>
      <rPr>
        <sz val="12"/>
        <rFont val="Times New Roman"/>
        <charset val="134"/>
      </rPr>
      <t>100%</t>
    </r>
    <r>
      <rPr>
        <sz val="12"/>
        <rFont val="宋体"/>
        <charset val="134"/>
      </rPr>
      <t>亮度时，</t>
    </r>
    <r>
      <rPr>
        <sz val="12"/>
        <rFont val="Times New Roman"/>
        <charset val="134"/>
      </rPr>
      <t>16bit</t>
    </r>
    <r>
      <rPr>
        <sz val="12"/>
        <rFont val="宋体"/>
        <charset val="134"/>
      </rPr>
      <t>灰度；</t>
    </r>
    <r>
      <rPr>
        <sz val="12"/>
        <rFont val="Times New Roman"/>
        <charset val="134"/>
      </rPr>
      <t>70%</t>
    </r>
    <r>
      <rPr>
        <sz val="12"/>
        <rFont val="宋体"/>
        <charset val="134"/>
      </rPr>
      <t>亮度时，</t>
    </r>
    <r>
      <rPr>
        <sz val="12"/>
        <rFont val="Times New Roman"/>
        <charset val="134"/>
      </rPr>
      <t>16bit</t>
    </r>
    <r>
      <rPr>
        <sz val="12"/>
        <rFont val="宋体"/>
        <charset val="134"/>
      </rPr>
      <t>灰度；</t>
    </r>
    <r>
      <rPr>
        <sz val="12"/>
        <rFont val="Times New Roman"/>
        <charset val="134"/>
      </rPr>
      <t>50%</t>
    </r>
    <r>
      <rPr>
        <sz val="12"/>
        <rFont val="宋体"/>
        <charset val="134"/>
      </rPr>
      <t>亮度时，</t>
    </r>
    <r>
      <rPr>
        <sz val="12"/>
        <rFont val="Times New Roman"/>
        <charset val="134"/>
      </rPr>
      <t>16bit</t>
    </r>
    <r>
      <rPr>
        <sz val="12"/>
        <rFont val="宋体"/>
        <charset val="134"/>
      </rPr>
      <t>灰度；</t>
    </r>
    <r>
      <rPr>
        <sz val="12"/>
        <rFont val="Times New Roman"/>
        <charset val="134"/>
      </rPr>
      <t>20%</t>
    </r>
    <r>
      <rPr>
        <sz val="12"/>
        <rFont val="宋体"/>
        <charset val="134"/>
      </rPr>
      <t>亮度时，</t>
    </r>
    <r>
      <rPr>
        <sz val="12"/>
        <rFont val="Times New Roman"/>
        <charset val="134"/>
      </rPr>
      <t>15bit</t>
    </r>
    <r>
      <rPr>
        <sz val="12"/>
        <rFont val="宋体"/>
        <charset val="134"/>
      </rPr>
      <t>灰度。</t>
    </r>
    <r>
      <rPr>
        <sz val="12"/>
        <rFont val="Times New Roman"/>
        <charset val="134"/>
      </rPr>
      <t xml:space="preserve">
12.</t>
    </r>
    <r>
      <rPr>
        <sz val="12"/>
        <rFont val="宋体"/>
        <charset val="134"/>
      </rPr>
      <t>显示当前食堂排餐的菜谱清单</t>
    </r>
    <r>
      <rPr>
        <sz val="12"/>
        <rFont val="Times New Roman"/>
        <charset val="134"/>
      </rPr>
      <t xml:space="preserve">
13.</t>
    </r>
    <r>
      <rPr>
        <sz val="12"/>
        <rFont val="宋体"/>
        <charset val="134"/>
      </rPr>
      <t>显示各设备对应的菜品余量，显示各设备对应的菜品营养情况</t>
    </r>
  </si>
  <si>
    <t>建议复合是信息化范围还是开办费范围</t>
  </si>
  <si>
    <t>设备网络布线电源布线</t>
  </si>
  <si>
    <r>
      <rPr>
        <sz val="12"/>
        <rFont val="Times New Roman"/>
        <charset val="134"/>
      </rPr>
      <t>1.</t>
    </r>
    <r>
      <rPr>
        <sz val="12"/>
        <rFont val="宋体"/>
        <charset val="134"/>
      </rPr>
      <t>含人工布线，材料（线管</t>
    </r>
    <r>
      <rPr>
        <sz val="12"/>
        <rFont val="Times New Roman"/>
        <charset val="134"/>
      </rPr>
      <t xml:space="preserve"> </t>
    </r>
    <r>
      <rPr>
        <sz val="12"/>
        <rFont val="宋体"/>
        <charset val="134"/>
      </rPr>
      <t>电线</t>
    </r>
    <r>
      <rPr>
        <sz val="12"/>
        <rFont val="Times New Roman"/>
        <charset val="134"/>
      </rPr>
      <t xml:space="preserve"> </t>
    </r>
    <r>
      <rPr>
        <sz val="12"/>
        <rFont val="宋体"/>
        <charset val="134"/>
      </rPr>
      <t>网络线</t>
    </r>
    <r>
      <rPr>
        <sz val="12"/>
        <rFont val="Times New Roman"/>
        <charset val="134"/>
      </rPr>
      <t xml:space="preserve"> </t>
    </r>
    <r>
      <rPr>
        <sz val="12"/>
        <rFont val="宋体"/>
        <charset val="134"/>
      </rPr>
      <t>插座</t>
    </r>
    <r>
      <rPr>
        <sz val="12"/>
        <rFont val="Times New Roman"/>
        <charset val="134"/>
      </rPr>
      <t xml:space="preserve"> </t>
    </r>
    <r>
      <rPr>
        <sz val="12"/>
        <rFont val="宋体"/>
        <charset val="134"/>
      </rPr>
      <t>水晶头</t>
    </r>
    <r>
      <rPr>
        <sz val="12"/>
        <rFont val="Times New Roman"/>
        <charset val="134"/>
      </rPr>
      <t xml:space="preserve"> </t>
    </r>
    <r>
      <rPr>
        <sz val="12"/>
        <rFont val="宋体"/>
        <charset val="134"/>
      </rPr>
      <t>网络设备</t>
    </r>
    <r>
      <rPr>
        <sz val="12"/>
        <rFont val="Times New Roman"/>
        <charset val="134"/>
      </rPr>
      <t xml:space="preserve"> </t>
    </r>
    <r>
      <rPr>
        <sz val="12"/>
        <rFont val="宋体"/>
        <charset val="134"/>
      </rPr>
      <t>机柜等）</t>
    </r>
  </si>
  <si>
    <r>
      <rPr>
        <sz val="12"/>
        <rFont val="Times New Roman"/>
        <charset val="134"/>
      </rPr>
      <t xml:space="preserve">PBL </t>
    </r>
    <r>
      <rPr>
        <sz val="12"/>
        <rFont val="宋体"/>
        <charset val="134"/>
      </rPr>
      <t>讨论室</t>
    </r>
  </si>
  <si>
    <t>（十）</t>
  </si>
  <si>
    <r>
      <rPr>
        <b/>
        <sz val="12"/>
        <rFont val="Times New Roman"/>
        <charset val="134"/>
      </rPr>
      <t>5</t>
    </r>
    <r>
      <rPr>
        <b/>
        <sz val="12"/>
        <rFont val="宋体"/>
        <charset val="134"/>
      </rPr>
      <t>层</t>
    </r>
  </si>
  <si>
    <t>G-5-05</t>
  </si>
  <si>
    <t>服务台</t>
  </si>
  <si>
    <t>G-5-06</t>
  </si>
  <si>
    <t>G-5-08</t>
  </si>
  <si>
    <t>G-5-09</t>
  </si>
  <si>
    <t>经理办公</t>
  </si>
  <si>
    <t>G-5-18</t>
  </si>
  <si>
    <t>G-5-19</t>
  </si>
  <si>
    <t>G-5-20</t>
  </si>
  <si>
    <t>G-5-21</t>
  </si>
  <si>
    <t>G-5-22</t>
  </si>
  <si>
    <t>G-5-23</t>
  </si>
  <si>
    <t>G-5-24</t>
  </si>
  <si>
    <t>G-5-25</t>
  </si>
  <si>
    <t>G-5-26</t>
  </si>
  <si>
    <t>G-5-27</t>
  </si>
  <si>
    <t>G-5-28</t>
  </si>
  <si>
    <t>G-5-29</t>
  </si>
  <si>
    <t>G-5-30</t>
  </si>
  <si>
    <t>G-5-31</t>
  </si>
  <si>
    <r>
      <rPr>
        <sz val="12"/>
        <rFont val="宋体"/>
        <charset val="134"/>
      </rPr>
      <t>美食档</t>
    </r>
    <r>
      <rPr>
        <sz val="12"/>
        <rFont val="Times New Roman"/>
        <charset val="134"/>
      </rPr>
      <t>-4</t>
    </r>
  </si>
  <si>
    <r>
      <rPr>
        <sz val="12"/>
        <rFont val="宋体"/>
        <charset val="134"/>
      </rPr>
      <t>厨房</t>
    </r>
    <r>
      <rPr>
        <sz val="12"/>
        <rFont val="Times New Roman"/>
        <charset val="134"/>
      </rPr>
      <t>-4</t>
    </r>
  </si>
  <si>
    <r>
      <rPr>
        <sz val="12"/>
        <rFont val="宋体"/>
        <charset val="134"/>
      </rPr>
      <t>厨房</t>
    </r>
    <r>
      <rPr>
        <sz val="12"/>
        <rFont val="Times New Roman"/>
        <charset val="134"/>
      </rPr>
      <t>-3</t>
    </r>
  </si>
  <si>
    <r>
      <rPr>
        <sz val="12"/>
        <rFont val="宋体"/>
        <charset val="134"/>
      </rPr>
      <t>美食档</t>
    </r>
    <r>
      <rPr>
        <sz val="12"/>
        <rFont val="Times New Roman"/>
        <charset val="134"/>
      </rPr>
      <t>-3</t>
    </r>
  </si>
  <si>
    <r>
      <rPr>
        <sz val="12"/>
        <rFont val="宋体"/>
        <charset val="134"/>
      </rPr>
      <t>美食档</t>
    </r>
    <r>
      <rPr>
        <sz val="12"/>
        <rFont val="Times New Roman"/>
        <charset val="134"/>
      </rPr>
      <t>-2</t>
    </r>
  </si>
  <si>
    <r>
      <rPr>
        <sz val="12"/>
        <rFont val="宋体"/>
        <charset val="134"/>
      </rPr>
      <t>厨房</t>
    </r>
    <r>
      <rPr>
        <sz val="12"/>
        <rFont val="Times New Roman"/>
        <charset val="134"/>
      </rPr>
      <t>-2</t>
    </r>
  </si>
  <si>
    <r>
      <rPr>
        <sz val="12"/>
        <rFont val="宋体"/>
        <charset val="134"/>
      </rPr>
      <t>厨房</t>
    </r>
    <r>
      <rPr>
        <sz val="12"/>
        <rFont val="Times New Roman"/>
        <charset val="134"/>
      </rPr>
      <t>-1</t>
    </r>
  </si>
  <si>
    <r>
      <rPr>
        <sz val="12"/>
        <rFont val="宋体"/>
        <charset val="134"/>
      </rPr>
      <t>风量：</t>
    </r>
    <r>
      <rPr>
        <sz val="12"/>
        <rFont val="Times New Roman"/>
        <charset val="134"/>
      </rPr>
      <t xml:space="preserve">11900m³/h
</t>
    </r>
    <r>
      <rPr>
        <sz val="12"/>
        <rFont val="宋体"/>
        <charset val="134"/>
      </rPr>
      <t>功率：</t>
    </r>
    <r>
      <rPr>
        <sz val="12"/>
        <rFont val="Times New Roman"/>
        <charset val="134"/>
      </rPr>
      <t>3kW/380V</t>
    </r>
  </si>
  <si>
    <t>5000*1400*550</t>
  </si>
  <si>
    <t>(1401*350+750*799)*850</t>
  </si>
  <si>
    <t>2650*2900*2700</t>
  </si>
  <si>
    <t>不锈钢双掩门</t>
  </si>
  <si>
    <t>1036*100*750</t>
  </si>
  <si>
    <t>1350*900*650</t>
  </si>
  <si>
    <t>2000*800*810</t>
  </si>
  <si>
    <t>1800*800*810</t>
  </si>
  <si>
    <t>单抽屉柜</t>
  </si>
  <si>
    <t>1600*750*850</t>
  </si>
  <si>
    <t>1550*750*850</t>
  </si>
  <si>
    <t>单掩门柜</t>
  </si>
  <si>
    <t>520*660*750</t>
  </si>
  <si>
    <t>电子感应龙头</t>
  </si>
  <si>
    <t>1100*820*1800</t>
  </si>
  <si>
    <t>3050*2900*2700</t>
  </si>
  <si>
    <t>1300*540</t>
  </si>
  <si>
    <t>挂墙可调节双层板</t>
  </si>
  <si>
    <t>1200*350*H</t>
  </si>
  <si>
    <t>1100*350*H</t>
  </si>
  <si>
    <t>850*350*H</t>
  </si>
  <si>
    <t>挂墙趟门储物柜</t>
  </si>
  <si>
    <t>1300*350*600</t>
  </si>
  <si>
    <t>1600*350*600</t>
  </si>
  <si>
    <t>1500*500*850</t>
  </si>
  <si>
    <t>炉拼开口柜</t>
  </si>
  <si>
    <t>1500*1250*810</t>
  </si>
  <si>
    <t>炉拼台</t>
  </si>
  <si>
    <t>300*760*500+200</t>
  </si>
  <si>
    <t>(300*300)+1500*75*H</t>
  </si>
  <si>
    <t>(300*300+1100*75)*H</t>
  </si>
  <si>
    <t>(300*300+1200*75)*H</t>
  </si>
  <si>
    <t>(300*300+1400*75)*H</t>
  </si>
  <si>
    <t>门前勺型地沟连盖板</t>
  </si>
  <si>
    <t>(300*300+900*75)*H</t>
  </si>
  <si>
    <t>(300+300+600*75)*H</t>
  </si>
  <si>
    <r>
      <rPr>
        <sz val="12"/>
        <rFont val="宋体"/>
        <charset val="134"/>
      </rPr>
      <t>灭火系统连控制箱（供</t>
    </r>
    <r>
      <rPr>
        <sz val="12"/>
        <rFont val="Times New Roman"/>
        <charset val="134"/>
      </rPr>
      <t>JF16</t>
    </r>
    <r>
      <rPr>
        <sz val="12"/>
        <rFont val="宋体"/>
        <charset val="134"/>
      </rPr>
      <t>）</t>
    </r>
  </si>
  <si>
    <t>双瓶组</t>
  </si>
  <si>
    <t>建议复核是否是厨房设备还是消防设备</t>
  </si>
  <si>
    <t>300*1250*810</t>
  </si>
  <si>
    <t>350*1250*810</t>
  </si>
  <si>
    <t>350*650*500</t>
  </si>
  <si>
    <t>嵌入式冰盆连灯</t>
  </si>
  <si>
    <t>1200*250*250</t>
  </si>
  <si>
    <t>500*600*250</t>
  </si>
  <si>
    <t>1000*600*250</t>
  </si>
  <si>
    <t>915*458*90</t>
  </si>
  <si>
    <t>嵌入式方斗星盆</t>
  </si>
  <si>
    <t>400*400*200</t>
  </si>
  <si>
    <t>嵌入式暖汁箱</t>
  </si>
  <si>
    <t>550*350*250</t>
  </si>
  <si>
    <t>嵌入式圆星盆</t>
  </si>
  <si>
    <t>360*360*200</t>
  </si>
  <si>
    <t>1900*500*850</t>
  </si>
  <si>
    <t>三掩门柜</t>
  </si>
  <si>
    <t>1440*660*750</t>
  </si>
  <si>
    <t>烧味通架连滴油盆</t>
  </si>
  <si>
    <t>1200*400*1200</t>
  </si>
  <si>
    <t>850*750*850</t>
  </si>
  <si>
    <t>双温摇摆水龙头</t>
  </si>
  <si>
    <t>2200*750*850</t>
  </si>
  <si>
    <t>双掩门柜</t>
  </si>
  <si>
    <t>1036*660*750</t>
  </si>
  <si>
    <t>双掩门垃圾桶柜</t>
  </si>
  <si>
    <t>台式双温水龙头</t>
  </si>
  <si>
    <t>1500*300*H</t>
  </si>
  <si>
    <t>1200*1000*H</t>
  </si>
  <si>
    <t>1500*1450*H</t>
  </si>
  <si>
    <t>(4000*300+1095*75)*H</t>
  </si>
  <si>
    <t>(3500*300+800*75)*H</t>
  </si>
  <si>
    <t>瓦罐炖缸</t>
  </si>
  <si>
    <t>800*800*1000</t>
  </si>
  <si>
    <t>万能蒸烤箱支架台柜</t>
  </si>
  <si>
    <t>1000*900*850</t>
  </si>
  <si>
    <t>异形双层工作台</t>
  </si>
  <si>
    <t>450*750*850</t>
  </si>
  <si>
    <t>硬杆圆形食物暖灯</t>
  </si>
  <si>
    <t>DN155</t>
  </si>
  <si>
    <t>砧板</t>
  </si>
  <si>
    <t>DN500</t>
  </si>
  <si>
    <t>装饰收银处柜位</t>
  </si>
  <si>
    <t>落地式高速压面机</t>
  </si>
  <si>
    <t>600*750*1120</t>
  </si>
  <si>
    <r>
      <rPr>
        <sz val="12"/>
        <rFont val="宋体"/>
        <charset val="134"/>
      </rPr>
      <t>落地式和面机</t>
    </r>
    <r>
      <rPr>
        <sz val="12"/>
        <rFont val="Times New Roman"/>
        <charset val="134"/>
      </rPr>
      <t>(40</t>
    </r>
    <r>
      <rPr>
        <sz val="12"/>
        <rFont val="宋体"/>
        <charset val="134"/>
      </rPr>
      <t>公斤</t>
    </r>
    <r>
      <rPr>
        <sz val="12"/>
        <rFont val="Times New Roman"/>
        <charset val="134"/>
      </rPr>
      <t>)</t>
    </r>
  </si>
  <si>
    <t>电饼铛</t>
  </si>
  <si>
    <t>640*790*780</t>
  </si>
  <si>
    <t>全自动豆浆机</t>
  </si>
  <si>
    <t>900*640*1300</t>
  </si>
  <si>
    <t>100*460*960</t>
  </si>
  <si>
    <t>电饭煲</t>
  </si>
  <si>
    <r>
      <rPr>
        <sz val="12"/>
        <rFont val="宋体"/>
        <charset val="134"/>
      </rPr>
      <t>热水器连底座</t>
    </r>
    <r>
      <rPr>
        <sz val="12"/>
        <rFont val="Times New Roman"/>
        <charset val="134"/>
      </rPr>
      <t>(105L)</t>
    </r>
  </si>
  <si>
    <t>510*330*975</t>
  </si>
  <si>
    <r>
      <rPr>
        <sz val="12"/>
        <rFont val="宋体"/>
        <charset val="134"/>
      </rPr>
      <t>嵌入式双头电磁炉</t>
    </r>
    <r>
      <rPr>
        <sz val="12"/>
        <rFont val="Times New Roman"/>
        <charset val="134"/>
      </rPr>
      <t>(</t>
    </r>
    <r>
      <rPr>
        <sz val="12"/>
        <rFont val="宋体"/>
        <charset val="134"/>
      </rPr>
      <t>不带钢边</t>
    </r>
    <r>
      <rPr>
        <sz val="12"/>
        <rFont val="Times New Roman"/>
        <charset val="134"/>
      </rPr>
      <t>)</t>
    </r>
  </si>
  <si>
    <t>800*369*100</t>
  </si>
  <si>
    <t>单门消毒柜</t>
  </si>
  <si>
    <t>600*510*1805</t>
  </si>
  <si>
    <r>
      <rPr>
        <sz val="12"/>
        <rFont val="宋体"/>
        <charset val="134"/>
      </rPr>
      <t>寿司展示柜</t>
    </r>
    <r>
      <rPr>
        <sz val="12"/>
        <rFont val="Times New Roman"/>
        <charset val="134"/>
      </rPr>
      <t>(</t>
    </r>
    <r>
      <rPr>
        <sz val="12"/>
        <rFont val="宋体"/>
        <charset val="134"/>
      </rPr>
      <t>分体式</t>
    </r>
    <r>
      <rPr>
        <sz val="12"/>
        <rFont val="Times New Roman"/>
        <charset val="134"/>
      </rPr>
      <t>)</t>
    </r>
  </si>
  <si>
    <t>1500*350*350</t>
  </si>
  <si>
    <t>双门高身低温雪柜</t>
  </si>
  <si>
    <r>
      <rPr>
        <sz val="12"/>
        <rFont val="宋体"/>
        <charset val="134"/>
      </rPr>
      <t>双门平台高温雪柜</t>
    </r>
    <r>
      <rPr>
        <sz val="12"/>
        <rFont val="Times New Roman"/>
        <charset val="134"/>
      </rPr>
      <t>(</t>
    </r>
    <r>
      <rPr>
        <sz val="12"/>
        <rFont val="宋体"/>
        <charset val="134"/>
      </rPr>
      <t>隐藏面板</t>
    </r>
    <r>
      <rPr>
        <sz val="12"/>
        <rFont val="Times New Roman"/>
        <charset val="134"/>
      </rPr>
      <t>)</t>
    </r>
  </si>
  <si>
    <t>1420*670*750</t>
  </si>
  <si>
    <r>
      <rPr>
        <sz val="12"/>
        <rFont val="宋体"/>
        <charset val="134"/>
      </rPr>
      <t>四抽屉高温平台雪柜</t>
    </r>
    <r>
      <rPr>
        <sz val="12"/>
        <rFont val="Times New Roman"/>
        <charset val="134"/>
      </rPr>
      <t>(</t>
    </r>
    <r>
      <rPr>
        <sz val="12"/>
        <rFont val="宋体"/>
        <charset val="134"/>
      </rPr>
      <t>隐藏面板</t>
    </r>
    <r>
      <rPr>
        <sz val="12"/>
        <rFont val="Times New Roman"/>
        <charset val="134"/>
      </rPr>
      <t>)</t>
    </r>
  </si>
  <si>
    <r>
      <rPr>
        <sz val="12"/>
        <rFont val="宋体"/>
        <charset val="134"/>
      </rPr>
      <t>单门平台低温雪柜</t>
    </r>
    <r>
      <rPr>
        <sz val="12"/>
        <rFont val="Times New Roman"/>
        <charset val="134"/>
      </rPr>
      <t>(</t>
    </r>
    <r>
      <rPr>
        <sz val="12"/>
        <rFont val="宋体"/>
        <charset val="134"/>
      </rPr>
      <t>隐藏面板</t>
    </r>
    <r>
      <rPr>
        <sz val="12"/>
        <rFont val="Times New Roman"/>
        <charset val="134"/>
      </rPr>
      <t>)</t>
    </r>
  </si>
  <si>
    <t>电热铁板烧</t>
  </si>
  <si>
    <t>燃气单头大炒炉</t>
  </si>
  <si>
    <t>1200*1250*810</t>
  </si>
  <si>
    <t>燃气单头单尾小炒炉</t>
  </si>
  <si>
    <t>1100*1050*810</t>
  </si>
  <si>
    <t>电热烧烤炉下掩门柜</t>
  </si>
  <si>
    <t>电热汤面炉连暖汤炉</t>
  </si>
  <si>
    <t>1200*700*820</t>
  </si>
  <si>
    <t>电热旋转烤鸡炉</t>
  </si>
  <si>
    <t>1220*695*2000</t>
  </si>
  <si>
    <r>
      <rPr>
        <sz val="12"/>
        <rFont val="宋体"/>
        <charset val="134"/>
      </rPr>
      <t>嵌入式点心保温炉</t>
    </r>
    <r>
      <rPr>
        <sz val="12"/>
        <rFont val="Times New Roman"/>
        <charset val="134"/>
      </rPr>
      <t>(</t>
    </r>
    <r>
      <rPr>
        <sz val="12"/>
        <rFont val="宋体"/>
        <charset val="134"/>
      </rPr>
      <t>方型</t>
    </r>
    <r>
      <rPr>
        <sz val="12"/>
        <rFont val="Times New Roman"/>
        <charset val="134"/>
      </rPr>
      <t>)</t>
    </r>
  </si>
  <si>
    <t>900*750*820</t>
  </si>
  <si>
    <t>燃气单门蒸饭柜</t>
  </si>
  <si>
    <t>800*880*1800</t>
  </si>
  <si>
    <t>燃气环保单门推车式蒸柜</t>
  </si>
  <si>
    <t>1250*1050*1800</t>
  </si>
  <si>
    <t>燃气六头煲仔炉</t>
  </si>
  <si>
    <t>1200*900*810</t>
  </si>
  <si>
    <t>1.4.10</t>
  </si>
  <si>
    <t>燃气三门蒸柜</t>
  </si>
  <si>
    <t>910*910*1800</t>
  </si>
  <si>
    <t>1.4.11</t>
  </si>
  <si>
    <t>燃气双头矮仔炉</t>
  </si>
  <si>
    <t>1200*650*500</t>
  </si>
  <si>
    <t>1.4.12</t>
  </si>
  <si>
    <t>800*1050*810</t>
  </si>
  <si>
    <t>1.4.13</t>
  </si>
  <si>
    <t>双头电汤面炉</t>
  </si>
  <si>
    <t>1.4.14</t>
  </si>
  <si>
    <t>台式燃气烧烤炉</t>
  </si>
  <si>
    <t>1200*700*300</t>
  </si>
  <si>
    <t>1.4.15</t>
  </si>
  <si>
    <t>座台式电烧烤炉</t>
  </si>
  <si>
    <t>1500*700*300</t>
  </si>
  <si>
    <r>
      <rPr>
        <sz val="12"/>
        <rFont val="宋体"/>
        <charset val="134"/>
      </rPr>
      <t>美食档</t>
    </r>
    <r>
      <rPr>
        <sz val="12"/>
        <rFont val="Times New Roman"/>
        <charset val="134"/>
      </rPr>
      <t>-1</t>
    </r>
  </si>
  <si>
    <t>（十一）</t>
  </si>
  <si>
    <r>
      <rPr>
        <b/>
        <sz val="12"/>
        <rFont val="Times New Roman"/>
        <charset val="134"/>
      </rPr>
      <t>6</t>
    </r>
    <r>
      <rPr>
        <b/>
        <sz val="12"/>
        <rFont val="宋体"/>
        <charset val="134"/>
      </rPr>
      <t>层</t>
    </r>
  </si>
  <si>
    <r>
      <rPr>
        <b/>
        <sz val="12"/>
        <rFont val="Times New Roman"/>
        <charset val="134"/>
      </rPr>
      <t>6</t>
    </r>
    <r>
      <rPr>
        <b/>
        <sz val="12"/>
        <rFont val="宋体"/>
        <charset val="134"/>
      </rPr>
      <t>层东区</t>
    </r>
  </si>
  <si>
    <t>GE-6-20</t>
  </si>
  <si>
    <t>GE-6-21</t>
  </si>
  <si>
    <t>GE-6-22</t>
  </si>
  <si>
    <t>GE-6-23</t>
  </si>
  <si>
    <t>GE-6-24</t>
  </si>
  <si>
    <t>GE-6-25</t>
  </si>
  <si>
    <t>GE-6-26</t>
  </si>
  <si>
    <r>
      <rPr>
        <sz val="12"/>
        <rFont val="宋体"/>
        <charset val="134"/>
      </rPr>
      <t>休息</t>
    </r>
    <r>
      <rPr>
        <sz val="12"/>
        <rFont val="Times New Roman"/>
        <charset val="134"/>
      </rPr>
      <t>/</t>
    </r>
    <r>
      <rPr>
        <sz val="12"/>
        <rFont val="宋体"/>
        <charset val="134"/>
      </rPr>
      <t>用餐</t>
    </r>
  </si>
  <si>
    <t>值班</t>
  </si>
  <si>
    <t>GE-6-30</t>
  </si>
  <si>
    <t>GE-6-34</t>
  </si>
  <si>
    <t>配膳间</t>
  </si>
  <si>
    <t>GE-6-35</t>
  </si>
  <si>
    <r>
      <rPr>
        <b/>
        <sz val="12"/>
        <rFont val="Times New Roman"/>
        <charset val="134"/>
      </rPr>
      <t>6</t>
    </r>
    <r>
      <rPr>
        <b/>
        <sz val="12"/>
        <rFont val="宋体"/>
        <charset val="134"/>
      </rPr>
      <t>层西区</t>
    </r>
  </si>
  <si>
    <t>GW-6-20</t>
  </si>
  <si>
    <t>GW-6-21</t>
  </si>
  <si>
    <t>GW-6-22</t>
  </si>
  <si>
    <t>GW-6-23</t>
  </si>
  <si>
    <t>GW-6-24</t>
  </si>
  <si>
    <t>GW-6-25</t>
  </si>
  <si>
    <t>GW-6-26</t>
  </si>
  <si>
    <t>GW-6-33</t>
  </si>
  <si>
    <t>GW-6-34</t>
  </si>
  <si>
    <t>GW-6-35</t>
  </si>
  <si>
    <t>（十二）</t>
  </si>
  <si>
    <r>
      <rPr>
        <b/>
        <sz val="12"/>
        <rFont val="Times New Roman"/>
        <charset val="134"/>
      </rPr>
      <t>7~9</t>
    </r>
    <r>
      <rPr>
        <b/>
        <sz val="12"/>
        <rFont val="宋体"/>
        <charset val="134"/>
      </rPr>
      <t>层</t>
    </r>
  </si>
  <si>
    <r>
      <rPr>
        <b/>
        <sz val="12"/>
        <rFont val="Times New Roman"/>
        <charset val="134"/>
      </rPr>
      <t>7~9</t>
    </r>
    <r>
      <rPr>
        <b/>
        <sz val="12"/>
        <rFont val="宋体"/>
        <charset val="134"/>
      </rPr>
      <t>层</t>
    </r>
    <r>
      <rPr>
        <b/>
        <sz val="12"/>
        <rFont val="Times New Roman"/>
        <charset val="134"/>
      </rPr>
      <t xml:space="preserve">
</t>
    </r>
    <r>
      <rPr>
        <b/>
        <sz val="12"/>
        <rFont val="宋体"/>
        <charset val="134"/>
      </rPr>
      <t>东区</t>
    </r>
  </si>
  <si>
    <t>GE-7~9-01</t>
  </si>
  <si>
    <t>GE-7~9-02</t>
  </si>
  <si>
    <t>GE-7~9-03</t>
  </si>
  <si>
    <t>GE-7~9-04</t>
  </si>
  <si>
    <t>GE-7~9-05</t>
  </si>
  <si>
    <t>GE-7~9-06</t>
  </si>
  <si>
    <t>GE-7~9-07</t>
  </si>
  <si>
    <t>GE-7~9-08</t>
  </si>
  <si>
    <t>GE-7~9-09</t>
  </si>
  <si>
    <t>GE-7~9-10</t>
  </si>
  <si>
    <t>GE-7~9-11</t>
  </si>
  <si>
    <t>GE-7~9-12</t>
  </si>
  <si>
    <t>GE-7~9-13</t>
  </si>
  <si>
    <t>GE-7~9-14</t>
  </si>
  <si>
    <t>GE-7~9-15</t>
  </si>
  <si>
    <t>GE-7~9-16</t>
  </si>
  <si>
    <t>GE-7~9-17</t>
  </si>
  <si>
    <t>GE-7~9-18</t>
  </si>
  <si>
    <t>GE-7~9-19</t>
  </si>
  <si>
    <t>GE-7~9-20</t>
  </si>
  <si>
    <t>GE-7~9-21</t>
  </si>
  <si>
    <t>GE-7~9-22</t>
  </si>
  <si>
    <t>GE-7~9-23</t>
  </si>
  <si>
    <t>GE-7~9-24</t>
  </si>
  <si>
    <t>GE-7~9-25</t>
  </si>
  <si>
    <t>GE-7~9-26</t>
  </si>
  <si>
    <t>GE-7~9-27</t>
  </si>
  <si>
    <t>GE-7~9-28</t>
  </si>
  <si>
    <t>GE-7~9-29</t>
  </si>
  <si>
    <t>GE-7~9-30</t>
  </si>
  <si>
    <t>GE-7~9-31</t>
  </si>
  <si>
    <t>GE-7~9-32</t>
  </si>
  <si>
    <t>GE-7~9-33</t>
  </si>
  <si>
    <t>GE-7~9-34</t>
  </si>
  <si>
    <t>GE-7~9-35</t>
  </si>
  <si>
    <r>
      <rPr>
        <b/>
        <sz val="12"/>
        <rFont val="Times New Roman"/>
        <charset val="134"/>
      </rPr>
      <t>7~9</t>
    </r>
    <r>
      <rPr>
        <b/>
        <sz val="12"/>
        <rFont val="宋体"/>
        <charset val="134"/>
      </rPr>
      <t>层</t>
    </r>
    <r>
      <rPr>
        <b/>
        <sz val="12"/>
        <rFont val="Times New Roman"/>
        <charset val="134"/>
      </rPr>
      <t xml:space="preserve">
</t>
    </r>
    <r>
      <rPr>
        <b/>
        <sz val="12"/>
        <rFont val="宋体"/>
        <charset val="134"/>
      </rPr>
      <t>西区</t>
    </r>
  </si>
  <si>
    <t>GW-7~9-01</t>
  </si>
  <si>
    <t>GW-7~9-02</t>
  </si>
  <si>
    <t>GW-7~9-03</t>
  </si>
  <si>
    <t>GW-7~9-04</t>
  </si>
  <si>
    <t>GW-7~9-05</t>
  </si>
  <si>
    <t>GW-7~9-06</t>
  </si>
  <si>
    <t>GW-7~9-07</t>
  </si>
  <si>
    <t>GW-7~9-08</t>
  </si>
  <si>
    <t>GW-7~9-09</t>
  </si>
  <si>
    <t>GW-7~9-10</t>
  </si>
  <si>
    <t>GW-7~9-11</t>
  </si>
  <si>
    <t>GW-7~9-12</t>
  </si>
  <si>
    <t>GW-7~9-13</t>
  </si>
  <si>
    <t>GW-7~9-14</t>
  </si>
  <si>
    <t>GW-7~9-15</t>
  </si>
  <si>
    <t>GW-7~9-16</t>
  </si>
  <si>
    <t>GW-7~9-17</t>
  </si>
  <si>
    <t>GW-7~9-18</t>
  </si>
  <si>
    <t>GW-7~9-19</t>
  </si>
  <si>
    <t>GW-7~9-20</t>
  </si>
  <si>
    <t>GW-7~9-21</t>
  </si>
  <si>
    <t>GW-7~9-22</t>
  </si>
  <si>
    <t>GW-7~9-23</t>
  </si>
  <si>
    <t>GW-7~9-24</t>
  </si>
  <si>
    <t>GW-7~9-25</t>
  </si>
  <si>
    <t>GW-7~9-26</t>
  </si>
  <si>
    <t>GW-7~9-27</t>
  </si>
  <si>
    <t>GW-7~9-28</t>
  </si>
  <si>
    <t>GW-7~9-29</t>
  </si>
  <si>
    <t>GW-7~9-30</t>
  </si>
  <si>
    <t>GW-7~9-31</t>
  </si>
  <si>
    <t>GW-7~9-32</t>
  </si>
  <si>
    <t>GW-7~9-33</t>
  </si>
  <si>
    <t>GW-7~9-34</t>
  </si>
  <si>
    <t>GW-7~9-35</t>
  </si>
  <si>
    <t>GW-7~9-36</t>
  </si>
  <si>
    <t>（十三）</t>
  </si>
  <si>
    <r>
      <rPr>
        <b/>
        <sz val="12"/>
        <rFont val="Times New Roman"/>
        <charset val="134"/>
      </rPr>
      <t>10</t>
    </r>
    <r>
      <rPr>
        <b/>
        <sz val="12"/>
        <rFont val="宋体"/>
        <charset val="134"/>
      </rPr>
      <t>层</t>
    </r>
  </si>
  <si>
    <r>
      <rPr>
        <b/>
        <sz val="12"/>
        <rFont val="Times New Roman"/>
        <charset val="134"/>
      </rPr>
      <t>10</t>
    </r>
    <r>
      <rPr>
        <b/>
        <sz val="12"/>
        <rFont val="宋体"/>
        <charset val="134"/>
      </rPr>
      <t>层</t>
    </r>
    <r>
      <rPr>
        <b/>
        <sz val="12"/>
        <rFont val="Times New Roman"/>
        <charset val="134"/>
      </rPr>
      <t xml:space="preserve">
</t>
    </r>
    <r>
      <rPr>
        <b/>
        <sz val="12"/>
        <rFont val="宋体"/>
        <charset val="134"/>
      </rPr>
      <t>东区</t>
    </r>
  </si>
  <si>
    <t>GE-10-24</t>
  </si>
  <si>
    <t>GE-10-25</t>
  </si>
  <si>
    <t>GE-10-35</t>
  </si>
  <si>
    <r>
      <rPr>
        <b/>
        <sz val="12"/>
        <rFont val="Times New Roman"/>
        <charset val="134"/>
      </rPr>
      <t>10</t>
    </r>
    <r>
      <rPr>
        <b/>
        <sz val="12"/>
        <rFont val="宋体"/>
        <charset val="134"/>
      </rPr>
      <t>层</t>
    </r>
    <r>
      <rPr>
        <b/>
        <sz val="12"/>
        <rFont val="Times New Roman"/>
        <charset val="134"/>
      </rPr>
      <t xml:space="preserve">
</t>
    </r>
    <r>
      <rPr>
        <b/>
        <sz val="12"/>
        <rFont val="宋体"/>
        <charset val="134"/>
      </rPr>
      <t>西区</t>
    </r>
  </si>
  <si>
    <t>GW-10-20</t>
  </si>
  <si>
    <t>GW-10-21</t>
  </si>
  <si>
    <t>GW-10-22</t>
  </si>
  <si>
    <t>GW-10-23</t>
  </si>
  <si>
    <t>GW-10-24</t>
  </si>
  <si>
    <t>GW-10-25</t>
  </si>
  <si>
    <t>GW-10-26</t>
  </si>
  <si>
    <t>GW-10-33</t>
  </si>
  <si>
    <t>GW-10-34</t>
  </si>
  <si>
    <t>GW-10-35</t>
  </si>
  <si>
    <t>（十四）</t>
  </si>
  <si>
    <r>
      <rPr>
        <b/>
        <sz val="12"/>
        <rFont val="Times New Roman"/>
        <charset val="134"/>
      </rPr>
      <t>11</t>
    </r>
    <r>
      <rPr>
        <b/>
        <sz val="12"/>
        <rFont val="宋体"/>
        <charset val="134"/>
      </rPr>
      <t>层</t>
    </r>
  </si>
  <si>
    <r>
      <rPr>
        <b/>
        <sz val="12"/>
        <rFont val="Times New Roman"/>
        <charset val="134"/>
      </rPr>
      <t>11</t>
    </r>
    <r>
      <rPr>
        <b/>
        <sz val="12"/>
        <rFont val="宋体"/>
        <charset val="134"/>
      </rPr>
      <t>层</t>
    </r>
    <r>
      <rPr>
        <b/>
        <sz val="12"/>
        <rFont val="Times New Roman"/>
        <charset val="134"/>
      </rPr>
      <t xml:space="preserve">
</t>
    </r>
    <r>
      <rPr>
        <b/>
        <sz val="12"/>
        <rFont val="宋体"/>
        <charset val="134"/>
      </rPr>
      <t>东区</t>
    </r>
  </si>
  <si>
    <t>GE-11-23</t>
  </si>
  <si>
    <t>GE-11-24</t>
  </si>
  <si>
    <t>GE-11-32</t>
  </si>
  <si>
    <r>
      <rPr>
        <b/>
        <sz val="12"/>
        <rFont val="Times New Roman"/>
        <charset val="134"/>
      </rPr>
      <t>11</t>
    </r>
    <r>
      <rPr>
        <b/>
        <sz val="12"/>
        <rFont val="宋体"/>
        <charset val="134"/>
      </rPr>
      <t>层</t>
    </r>
    <r>
      <rPr>
        <b/>
        <sz val="12"/>
        <rFont val="Times New Roman"/>
        <charset val="134"/>
      </rPr>
      <t xml:space="preserve">
</t>
    </r>
    <r>
      <rPr>
        <b/>
        <sz val="12"/>
        <rFont val="宋体"/>
        <charset val="134"/>
      </rPr>
      <t>西区</t>
    </r>
  </si>
  <si>
    <t>GW-11-17</t>
  </si>
  <si>
    <t>GW-11-20</t>
  </si>
  <si>
    <t>GW-11-21</t>
  </si>
  <si>
    <t>GW-11-22</t>
  </si>
  <si>
    <t>GW-11-23</t>
  </si>
  <si>
    <t>GW-11-24</t>
  </si>
  <si>
    <t>GW-11-25</t>
  </si>
  <si>
    <t>GW-11-30</t>
  </si>
  <si>
    <t>GW-11-31</t>
  </si>
  <si>
    <t>GW-11-32</t>
  </si>
  <si>
    <t>GW-11-34</t>
  </si>
  <si>
    <t>（十五）</t>
  </si>
  <si>
    <r>
      <rPr>
        <b/>
        <sz val="12"/>
        <rFont val="Times New Roman"/>
        <charset val="134"/>
      </rPr>
      <t>12~16</t>
    </r>
    <r>
      <rPr>
        <b/>
        <sz val="12"/>
        <rFont val="宋体"/>
        <charset val="134"/>
      </rPr>
      <t>层</t>
    </r>
  </si>
  <si>
    <r>
      <rPr>
        <b/>
        <sz val="12"/>
        <rFont val="Times New Roman"/>
        <charset val="134"/>
      </rPr>
      <t>12~16</t>
    </r>
    <r>
      <rPr>
        <b/>
        <sz val="12"/>
        <rFont val="宋体"/>
        <charset val="134"/>
      </rPr>
      <t>层</t>
    </r>
    <r>
      <rPr>
        <b/>
        <sz val="12"/>
        <rFont val="Times New Roman"/>
        <charset val="134"/>
      </rPr>
      <t xml:space="preserve">
</t>
    </r>
    <r>
      <rPr>
        <b/>
        <sz val="12"/>
        <rFont val="宋体"/>
        <charset val="134"/>
      </rPr>
      <t>东区</t>
    </r>
  </si>
  <si>
    <t>GE-12~16-01</t>
  </si>
  <si>
    <t>GE-12~16-02</t>
  </si>
  <si>
    <t>GE-12~16-03</t>
  </si>
  <si>
    <t>GE-12~16-04</t>
  </si>
  <si>
    <t>GE-12~16-05</t>
  </si>
  <si>
    <t>GE-12~16-06</t>
  </si>
  <si>
    <t>GE-12~16-07</t>
  </si>
  <si>
    <t>GE-12~16-08</t>
  </si>
  <si>
    <t>GE-12~16-09</t>
  </si>
  <si>
    <t>GE-12~16-10</t>
  </si>
  <si>
    <t>GE-12~16-11</t>
  </si>
  <si>
    <t>GE-12~16-12</t>
  </si>
  <si>
    <t>GE-12~16-13</t>
  </si>
  <si>
    <t>GE-12~16-14</t>
  </si>
  <si>
    <t>GE-12~16-15</t>
  </si>
  <si>
    <t>GE-12~16-16</t>
  </si>
  <si>
    <t>GE-12~16-17</t>
  </si>
  <si>
    <t>GE-12~16-24</t>
  </si>
  <si>
    <t>GE-12~16-25</t>
  </si>
  <si>
    <t>GE-12~16-28</t>
  </si>
  <si>
    <t>GE-12~16-29</t>
  </si>
  <si>
    <t>GE-12~16-35</t>
  </si>
  <si>
    <r>
      <rPr>
        <b/>
        <sz val="12"/>
        <rFont val="Times New Roman"/>
        <charset val="134"/>
      </rPr>
      <t>12~16</t>
    </r>
    <r>
      <rPr>
        <b/>
        <sz val="12"/>
        <rFont val="宋体"/>
        <charset val="134"/>
      </rPr>
      <t>层</t>
    </r>
    <r>
      <rPr>
        <b/>
        <sz val="12"/>
        <rFont val="Times New Roman"/>
        <charset val="134"/>
      </rPr>
      <t xml:space="preserve">
</t>
    </r>
    <r>
      <rPr>
        <b/>
        <sz val="12"/>
        <rFont val="宋体"/>
        <charset val="134"/>
      </rPr>
      <t>西区</t>
    </r>
  </si>
  <si>
    <t>GW-12~16-01</t>
  </si>
  <si>
    <t>GW-12~16-02</t>
  </si>
  <si>
    <t>GW-12~16-03</t>
  </si>
  <si>
    <t>GW-12~16-04</t>
  </si>
  <si>
    <t>GW-12~16-05</t>
  </si>
  <si>
    <t>GW-12~16-06</t>
  </si>
  <si>
    <t>GW-12~16-07</t>
  </si>
  <si>
    <t>GW-12~16-08</t>
  </si>
  <si>
    <t>GW-12~16-09</t>
  </si>
  <si>
    <t>GW-12~16-10</t>
  </si>
  <si>
    <t>GW-12~16-11</t>
  </si>
  <si>
    <t>GW-12~16-12</t>
  </si>
  <si>
    <t>GW-12~16-13</t>
  </si>
  <si>
    <t>GW-12~16-14</t>
  </si>
  <si>
    <t>GW-12~16-15</t>
  </si>
  <si>
    <t>GW-12~16-16</t>
  </si>
  <si>
    <t>GW-12~16-17</t>
  </si>
  <si>
    <t>GW-12~16-24</t>
  </si>
  <si>
    <t>GW-12~16-25</t>
  </si>
  <si>
    <t>GW-12~16-31</t>
  </si>
  <si>
    <t>GW-12~16-32</t>
  </si>
  <si>
    <t>GW-12~16-33</t>
  </si>
  <si>
    <t>GW-12~16-35</t>
  </si>
  <si>
    <t>（十六）</t>
  </si>
  <si>
    <r>
      <rPr>
        <b/>
        <sz val="12"/>
        <rFont val="Times New Roman"/>
        <charset val="134"/>
      </rPr>
      <t>17</t>
    </r>
    <r>
      <rPr>
        <b/>
        <sz val="12"/>
        <rFont val="宋体"/>
        <charset val="134"/>
      </rPr>
      <t>层</t>
    </r>
  </si>
  <si>
    <r>
      <rPr>
        <b/>
        <sz val="12"/>
        <rFont val="Times New Roman"/>
        <charset val="134"/>
      </rPr>
      <t>17</t>
    </r>
    <r>
      <rPr>
        <b/>
        <sz val="12"/>
        <rFont val="宋体"/>
        <charset val="134"/>
      </rPr>
      <t>层</t>
    </r>
    <r>
      <rPr>
        <b/>
        <sz val="12"/>
        <rFont val="Times New Roman"/>
        <charset val="134"/>
      </rPr>
      <t xml:space="preserve">
</t>
    </r>
    <r>
      <rPr>
        <b/>
        <sz val="12"/>
        <rFont val="宋体"/>
        <charset val="134"/>
      </rPr>
      <t>东区</t>
    </r>
  </si>
  <si>
    <t>GE-17-22</t>
  </si>
  <si>
    <t>GE-17-24</t>
  </si>
  <si>
    <t>GE-17-25</t>
  </si>
  <si>
    <t>GE-17-35</t>
  </si>
  <si>
    <r>
      <rPr>
        <b/>
        <sz val="12"/>
        <rFont val="Times New Roman"/>
        <charset val="134"/>
      </rPr>
      <t>17</t>
    </r>
    <r>
      <rPr>
        <b/>
        <sz val="12"/>
        <rFont val="宋体"/>
        <charset val="134"/>
      </rPr>
      <t>层</t>
    </r>
    <r>
      <rPr>
        <b/>
        <sz val="12"/>
        <rFont val="Times New Roman"/>
        <charset val="134"/>
      </rPr>
      <t xml:space="preserve">
</t>
    </r>
    <r>
      <rPr>
        <b/>
        <sz val="12"/>
        <rFont val="宋体"/>
        <charset val="134"/>
      </rPr>
      <t>西区</t>
    </r>
  </si>
  <si>
    <t>GW-17-20</t>
  </si>
  <si>
    <t>GW-17-21</t>
  </si>
  <si>
    <t>GW-17-22</t>
  </si>
  <si>
    <t>GW-17-23</t>
  </si>
  <si>
    <t>GW-17-24</t>
  </si>
  <si>
    <t>GW-17-25</t>
  </si>
  <si>
    <t>GW-17-26</t>
  </si>
  <si>
    <t>GW-17-33</t>
  </si>
  <si>
    <t>GW-17-34</t>
  </si>
  <si>
    <t>GW-17-35</t>
  </si>
  <si>
    <t>（十七）</t>
  </si>
  <si>
    <r>
      <rPr>
        <b/>
        <sz val="12"/>
        <rFont val="Times New Roman"/>
        <charset val="134"/>
      </rPr>
      <t>18</t>
    </r>
    <r>
      <rPr>
        <b/>
        <sz val="12"/>
        <rFont val="宋体"/>
        <charset val="134"/>
      </rPr>
      <t>层</t>
    </r>
  </si>
  <si>
    <r>
      <rPr>
        <b/>
        <sz val="12"/>
        <rFont val="Times New Roman"/>
        <charset val="134"/>
      </rPr>
      <t>18</t>
    </r>
    <r>
      <rPr>
        <b/>
        <sz val="12"/>
        <rFont val="宋体"/>
        <charset val="134"/>
      </rPr>
      <t>层</t>
    </r>
    <r>
      <rPr>
        <b/>
        <sz val="12"/>
        <rFont val="Times New Roman"/>
        <charset val="134"/>
      </rPr>
      <t xml:space="preserve">
</t>
    </r>
    <r>
      <rPr>
        <b/>
        <sz val="12"/>
        <rFont val="宋体"/>
        <charset val="134"/>
      </rPr>
      <t>东区</t>
    </r>
  </si>
  <si>
    <t>GE-18-23</t>
  </si>
  <si>
    <t>GE-18-24</t>
  </si>
  <si>
    <t>GE-18-34</t>
  </si>
  <si>
    <r>
      <rPr>
        <b/>
        <sz val="12"/>
        <rFont val="Times New Roman"/>
        <charset val="134"/>
      </rPr>
      <t>18</t>
    </r>
    <r>
      <rPr>
        <b/>
        <sz val="12"/>
        <rFont val="宋体"/>
        <charset val="134"/>
      </rPr>
      <t>层</t>
    </r>
    <r>
      <rPr>
        <b/>
        <sz val="12"/>
        <rFont val="Times New Roman"/>
        <charset val="134"/>
      </rPr>
      <t xml:space="preserve">
</t>
    </r>
    <r>
      <rPr>
        <b/>
        <sz val="12"/>
        <rFont val="宋体"/>
        <charset val="134"/>
      </rPr>
      <t>西区</t>
    </r>
  </si>
  <si>
    <t>GW-18-19</t>
  </si>
  <si>
    <t>GW-18-20</t>
  </si>
  <si>
    <t>GW-18-21</t>
  </si>
  <si>
    <t>GW-18-22</t>
  </si>
  <si>
    <t>GW-18-23</t>
  </si>
  <si>
    <t>GW-18-24</t>
  </si>
  <si>
    <t>GW-18-25</t>
  </si>
  <si>
    <t>GW-18-26</t>
  </si>
  <si>
    <t>GW-18-33</t>
  </si>
  <si>
    <t>GW-18-34</t>
  </si>
  <si>
    <t>（十八）</t>
  </si>
  <si>
    <r>
      <rPr>
        <b/>
        <sz val="12"/>
        <rFont val="Times New Roman"/>
        <charset val="134"/>
      </rPr>
      <t>19</t>
    </r>
    <r>
      <rPr>
        <b/>
        <sz val="12"/>
        <rFont val="宋体"/>
        <charset val="134"/>
      </rPr>
      <t>层</t>
    </r>
  </si>
  <si>
    <r>
      <rPr>
        <b/>
        <sz val="12"/>
        <rFont val="Times New Roman"/>
        <charset val="134"/>
      </rPr>
      <t>19</t>
    </r>
    <r>
      <rPr>
        <b/>
        <sz val="12"/>
        <rFont val="宋体"/>
        <charset val="134"/>
      </rPr>
      <t>层</t>
    </r>
    <r>
      <rPr>
        <b/>
        <sz val="12"/>
        <rFont val="Times New Roman"/>
        <charset val="134"/>
      </rPr>
      <t xml:space="preserve">
</t>
    </r>
    <r>
      <rPr>
        <b/>
        <sz val="12"/>
        <rFont val="宋体"/>
        <charset val="134"/>
      </rPr>
      <t>东区</t>
    </r>
  </si>
  <si>
    <t>GE-19-24</t>
  </si>
  <si>
    <t>GE-19-25</t>
  </si>
  <si>
    <t>GE-19-35</t>
  </si>
  <si>
    <r>
      <rPr>
        <b/>
        <sz val="12"/>
        <rFont val="Times New Roman"/>
        <charset val="134"/>
      </rPr>
      <t>19</t>
    </r>
    <r>
      <rPr>
        <b/>
        <sz val="12"/>
        <rFont val="宋体"/>
        <charset val="134"/>
      </rPr>
      <t>层</t>
    </r>
    <r>
      <rPr>
        <b/>
        <sz val="12"/>
        <rFont val="Times New Roman"/>
        <charset val="134"/>
      </rPr>
      <t xml:space="preserve">
</t>
    </r>
    <r>
      <rPr>
        <b/>
        <sz val="12"/>
        <rFont val="宋体"/>
        <charset val="134"/>
      </rPr>
      <t>西区</t>
    </r>
  </si>
  <si>
    <t>GW-19-20</t>
  </si>
  <si>
    <t>GW-19-21</t>
  </si>
  <si>
    <t>GW-19-22</t>
  </si>
  <si>
    <t>GW-19-23</t>
  </si>
  <si>
    <t>GW-19-24</t>
  </si>
  <si>
    <t>GW-19-25</t>
  </si>
  <si>
    <t>GW-19-26</t>
  </si>
  <si>
    <t>GW-19-33</t>
  </si>
  <si>
    <t>GW-19-34</t>
  </si>
  <si>
    <t>GW-19-35</t>
  </si>
  <si>
    <t>（十九）</t>
  </si>
  <si>
    <r>
      <rPr>
        <b/>
        <sz val="12"/>
        <rFont val="Times New Roman"/>
        <charset val="134"/>
      </rPr>
      <t>20~23</t>
    </r>
    <r>
      <rPr>
        <b/>
        <sz val="12"/>
        <rFont val="宋体"/>
        <charset val="134"/>
      </rPr>
      <t>层</t>
    </r>
  </si>
  <si>
    <r>
      <rPr>
        <b/>
        <sz val="12"/>
        <rFont val="Times New Roman"/>
        <charset val="134"/>
      </rPr>
      <t>20~23</t>
    </r>
    <r>
      <rPr>
        <b/>
        <sz val="12"/>
        <rFont val="宋体"/>
        <charset val="134"/>
      </rPr>
      <t>层</t>
    </r>
    <r>
      <rPr>
        <b/>
        <sz val="12"/>
        <rFont val="Times New Roman"/>
        <charset val="134"/>
      </rPr>
      <t xml:space="preserve">
</t>
    </r>
    <r>
      <rPr>
        <b/>
        <sz val="12"/>
        <rFont val="宋体"/>
        <charset val="134"/>
      </rPr>
      <t>东区</t>
    </r>
  </si>
  <si>
    <t>GE-20~23-01</t>
  </si>
  <si>
    <t>GE-20~23-02</t>
  </si>
  <si>
    <t>GE-20~23-03</t>
  </si>
  <si>
    <t>GE-20~23-04</t>
  </si>
  <si>
    <t>GE-20~23-05</t>
  </si>
  <si>
    <t>GE-20~23-06</t>
  </si>
  <si>
    <t>GE-20~23-07</t>
  </si>
  <si>
    <t>GE-20~23-08</t>
  </si>
  <si>
    <t>GE-20~23-09</t>
  </si>
  <si>
    <t>GE-20~23-10</t>
  </si>
  <si>
    <t>GE-20~23-11</t>
  </si>
  <si>
    <t>GE-20~23-12</t>
  </si>
  <si>
    <t>GE-20~23-13</t>
  </si>
  <si>
    <t>GE-20~23-14</t>
  </si>
  <si>
    <t>套房客厅</t>
  </si>
  <si>
    <t>GE-20~23-15</t>
  </si>
  <si>
    <t>套房病房</t>
  </si>
  <si>
    <t>GE-20~23-16</t>
  </si>
  <si>
    <t>GE-20~23-17</t>
  </si>
  <si>
    <t>GE-20~23-24</t>
  </si>
  <si>
    <t>GE-20~23-25</t>
  </si>
  <si>
    <t>GE-20~23-35</t>
  </si>
  <si>
    <r>
      <rPr>
        <b/>
        <sz val="12"/>
        <rFont val="Times New Roman"/>
        <charset val="134"/>
      </rPr>
      <t>20~23</t>
    </r>
    <r>
      <rPr>
        <b/>
        <sz val="12"/>
        <rFont val="宋体"/>
        <charset val="134"/>
      </rPr>
      <t>层</t>
    </r>
    <r>
      <rPr>
        <b/>
        <sz val="12"/>
        <rFont val="Times New Roman"/>
        <charset val="134"/>
      </rPr>
      <t xml:space="preserve">
</t>
    </r>
    <r>
      <rPr>
        <b/>
        <sz val="12"/>
        <rFont val="宋体"/>
        <charset val="134"/>
      </rPr>
      <t>西区</t>
    </r>
  </si>
  <si>
    <t>GW-20~23-01</t>
  </si>
  <si>
    <t>GW-20~23-02</t>
  </si>
  <si>
    <t>GW-20~23-03</t>
  </si>
  <si>
    <t>GW-20~23-04</t>
  </si>
  <si>
    <t>GW-20~23-05</t>
  </si>
  <si>
    <t>GW-20~23-06</t>
  </si>
  <si>
    <t>GW-20~23-07</t>
  </si>
  <si>
    <t>GW-20~23-08</t>
  </si>
  <si>
    <t>GW-20~23-09</t>
  </si>
  <si>
    <t>GW-20~23-10</t>
  </si>
  <si>
    <t>GW-20~23-11</t>
  </si>
  <si>
    <t>GW-20~23-12</t>
  </si>
  <si>
    <t>GW-20~23-13</t>
  </si>
  <si>
    <t>GW-20~23-14</t>
  </si>
  <si>
    <t>GW-20~23-15</t>
  </si>
  <si>
    <t>GW-20~23-16</t>
  </si>
  <si>
    <t>GW-20~23-17</t>
  </si>
  <si>
    <t>GW-20~23-24</t>
  </si>
  <si>
    <t>GW-20~23-25</t>
  </si>
  <si>
    <t>GW-20~23-33</t>
  </si>
  <si>
    <t>GW-20~23-35</t>
  </si>
  <si>
    <r>
      <rPr>
        <b/>
        <sz val="12"/>
        <rFont val="宋体"/>
        <charset val="134"/>
      </rPr>
      <t>新建</t>
    </r>
    <r>
      <rPr>
        <b/>
        <sz val="12"/>
        <rFont val="Times New Roman"/>
        <charset val="134"/>
      </rPr>
      <t>6#</t>
    </r>
    <r>
      <rPr>
        <b/>
        <sz val="12"/>
        <rFont val="宋体"/>
        <charset val="134"/>
      </rPr>
      <t>后勤综合楼</t>
    </r>
  </si>
  <si>
    <t>F-B2-01</t>
  </si>
  <si>
    <t>舞台用品暂存间</t>
  </si>
  <si>
    <t>F-B1-01</t>
  </si>
  <si>
    <t>化妆间</t>
  </si>
  <si>
    <t>F-B1-02</t>
  </si>
  <si>
    <t>F-B1-03</t>
  </si>
  <si>
    <t>F-B1-04</t>
  </si>
  <si>
    <t>F-B1-05</t>
  </si>
  <si>
    <t>贵宾休息室</t>
  </si>
  <si>
    <t>F-B1-06</t>
  </si>
  <si>
    <t>服务间</t>
  </si>
  <si>
    <t>F-B1-07</t>
  </si>
  <si>
    <r>
      <rPr>
        <sz val="12"/>
        <rFont val="Times New Roman"/>
        <charset val="134"/>
      </rPr>
      <t>VIP</t>
    </r>
    <r>
      <rPr>
        <sz val="12"/>
        <rFont val="宋体"/>
        <charset val="134"/>
      </rPr>
      <t>化妆间</t>
    </r>
  </si>
  <si>
    <t>F-B1-08</t>
  </si>
  <si>
    <t>半地下层一层</t>
  </si>
  <si>
    <t>后勤综合用房厨房（二）</t>
  </si>
  <si>
    <t>2400*2600*2700</t>
  </si>
  <si>
    <r>
      <rPr>
        <sz val="12"/>
        <rFont val="宋体"/>
        <charset val="134"/>
      </rPr>
      <t>风量：</t>
    </r>
    <r>
      <rPr>
        <sz val="12"/>
        <rFont val="Times New Roman"/>
        <charset val="134"/>
      </rPr>
      <t xml:space="preserve">43000m³/h
</t>
    </r>
    <r>
      <rPr>
        <sz val="12"/>
        <rFont val="宋体"/>
        <charset val="134"/>
      </rPr>
      <t>功率：</t>
    </r>
    <r>
      <rPr>
        <sz val="12"/>
        <rFont val="Times New Roman"/>
        <charset val="134"/>
      </rPr>
      <t>18.5kW/380V</t>
    </r>
  </si>
  <si>
    <r>
      <rPr>
        <sz val="12"/>
        <rFont val="宋体"/>
        <charset val="134"/>
      </rPr>
      <t>风量：</t>
    </r>
    <r>
      <rPr>
        <sz val="12"/>
        <rFont val="Times New Roman"/>
        <charset val="134"/>
      </rPr>
      <t xml:space="preserve">5000m³/h
</t>
    </r>
    <r>
      <rPr>
        <sz val="12"/>
        <rFont val="宋体"/>
        <charset val="134"/>
      </rPr>
      <t>功率：</t>
    </r>
    <r>
      <rPr>
        <sz val="12"/>
        <rFont val="Times New Roman"/>
        <charset val="134"/>
      </rPr>
      <t>1.1kW/380V</t>
    </r>
  </si>
  <si>
    <t>建议复核是厨房设备还是办公家具</t>
  </si>
  <si>
    <t>后倾式箱形排风机</t>
  </si>
  <si>
    <r>
      <rPr>
        <sz val="12"/>
        <rFont val="宋体"/>
        <charset val="134"/>
      </rPr>
      <t>风量：</t>
    </r>
    <r>
      <rPr>
        <sz val="12"/>
        <rFont val="Times New Roman"/>
        <charset val="134"/>
      </rPr>
      <t xml:space="preserve">7000m³/h
</t>
    </r>
    <r>
      <rPr>
        <sz val="12"/>
        <rFont val="宋体"/>
        <charset val="134"/>
      </rPr>
      <t>功率：</t>
    </r>
    <r>
      <rPr>
        <sz val="12"/>
        <rFont val="Times New Roman"/>
        <charset val="134"/>
      </rPr>
      <t>3kW/380V</t>
    </r>
  </si>
  <si>
    <r>
      <rPr>
        <sz val="12"/>
        <rFont val="宋体"/>
        <charset val="134"/>
      </rPr>
      <t>风量：</t>
    </r>
    <r>
      <rPr>
        <sz val="12"/>
        <rFont val="Times New Roman"/>
        <charset val="134"/>
      </rPr>
      <t xml:space="preserve">16500m³/h
</t>
    </r>
    <r>
      <rPr>
        <sz val="12"/>
        <rFont val="宋体"/>
        <charset val="134"/>
      </rPr>
      <t>功率：</t>
    </r>
    <r>
      <rPr>
        <sz val="12"/>
        <rFont val="Times New Roman"/>
        <charset val="134"/>
      </rPr>
      <t>7.5kW/380V</t>
    </r>
  </si>
  <si>
    <r>
      <rPr>
        <sz val="12"/>
        <rFont val="宋体"/>
        <charset val="134"/>
      </rPr>
      <t>风量：</t>
    </r>
    <r>
      <rPr>
        <sz val="12"/>
        <rFont val="Times New Roman"/>
        <charset val="134"/>
      </rPr>
      <t xml:space="preserve">23000m³/h
</t>
    </r>
    <r>
      <rPr>
        <sz val="12"/>
        <rFont val="宋体"/>
        <charset val="134"/>
      </rPr>
      <t>功率：</t>
    </r>
    <r>
      <rPr>
        <sz val="12"/>
        <rFont val="Times New Roman"/>
        <charset val="134"/>
      </rPr>
      <t>11kW/380V</t>
    </r>
  </si>
  <si>
    <r>
      <rPr>
        <sz val="12"/>
        <rFont val="宋体"/>
        <charset val="134"/>
      </rPr>
      <t>风量：</t>
    </r>
    <r>
      <rPr>
        <sz val="12"/>
        <rFont val="Times New Roman"/>
        <charset val="134"/>
      </rPr>
      <t xml:space="preserve">35000m³/h
</t>
    </r>
    <r>
      <rPr>
        <sz val="12"/>
        <rFont val="宋体"/>
        <charset val="134"/>
      </rPr>
      <t>功率：</t>
    </r>
    <r>
      <rPr>
        <sz val="12"/>
        <rFont val="Times New Roman"/>
        <charset val="134"/>
      </rPr>
      <t>15kW/380V</t>
    </r>
  </si>
  <si>
    <t>国标阻燃电缆</t>
  </si>
  <si>
    <t>4800*1400*550</t>
  </si>
  <si>
    <r>
      <rPr>
        <sz val="12"/>
        <rFont val="Times New Roman"/>
        <charset val="134"/>
      </rPr>
      <t>UV</t>
    </r>
    <r>
      <rPr>
        <sz val="12"/>
        <rFont val="宋体"/>
        <charset val="134"/>
      </rPr>
      <t>紫外线臭氧烟罩控制箱</t>
    </r>
  </si>
  <si>
    <t>送餐车</t>
  </si>
  <si>
    <t>600*1300*900</t>
  </si>
  <si>
    <t>保温送餐车</t>
  </si>
  <si>
    <t>(1600+1200)*750*850</t>
  </si>
  <si>
    <r>
      <rPr>
        <sz val="12"/>
        <rFont val="Times New Roman"/>
        <charset val="134"/>
      </rPr>
      <t>L</t>
    </r>
    <r>
      <rPr>
        <sz val="12"/>
        <rFont val="宋体"/>
        <charset val="134"/>
      </rPr>
      <t>形掩门工作台柜</t>
    </r>
  </si>
  <si>
    <t>(1200+1500)*700*850</t>
  </si>
  <si>
    <t>传菜窗</t>
  </si>
  <si>
    <t>1200*450*1350</t>
  </si>
  <si>
    <t>1300*750*850</t>
  </si>
  <si>
    <t>单星盆斩台</t>
  </si>
  <si>
    <t>1800*220*180</t>
  </si>
  <si>
    <t>2400*3500*2700</t>
  </si>
  <si>
    <t>1200*350*600</t>
  </si>
  <si>
    <t>1500*350*600</t>
  </si>
  <si>
    <t>1550*350*600</t>
  </si>
  <si>
    <t>1800*350*600</t>
  </si>
  <si>
    <t>700*350*600</t>
  </si>
  <si>
    <t>900*350</t>
  </si>
  <si>
    <t>过度台柜</t>
  </si>
  <si>
    <t>300*700*850</t>
  </si>
  <si>
    <t>650*650*750</t>
  </si>
  <si>
    <t>1500*800*810</t>
  </si>
  <si>
    <r>
      <rPr>
        <sz val="12"/>
        <rFont val="宋体"/>
        <charset val="134"/>
      </rPr>
      <t>两层</t>
    </r>
    <r>
      <rPr>
        <sz val="12"/>
        <rFont val="Times New Roman"/>
        <charset val="134"/>
      </rPr>
      <t>(</t>
    </r>
    <r>
      <rPr>
        <sz val="12"/>
        <rFont val="宋体"/>
        <charset val="134"/>
      </rPr>
      <t>单盘</t>
    </r>
    <r>
      <rPr>
        <sz val="12"/>
        <rFont val="Times New Roman"/>
        <charset val="134"/>
      </rPr>
      <t>)</t>
    </r>
    <r>
      <rPr>
        <sz val="12"/>
        <rFont val="宋体"/>
        <charset val="134"/>
      </rPr>
      <t>层炉带烟罩</t>
    </r>
  </si>
  <si>
    <t>960*900*H</t>
  </si>
  <si>
    <r>
      <rPr>
        <sz val="12"/>
        <rFont val="宋体"/>
        <charset val="134"/>
      </rPr>
      <t>（</t>
    </r>
    <r>
      <rPr>
        <sz val="12"/>
        <rFont val="Times New Roman"/>
        <charset val="134"/>
      </rPr>
      <t>300*300+1000*75+1650*75</t>
    </r>
    <r>
      <rPr>
        <sz val="12"/>
        <rFont val="宋体"/>
        <charset val="134"/>
      </rPr>
      <t>）</t>
    </r>
    <r>
      <rPr>
        <sz val="12"/>
        <rFont val="Times New Roman"/>
        <charset val="134"/>
      </rPr>
      <t>*H</t>
    </r>
  </si>
  <si>
    <t>(300*300+1200*75+1700*750)*H</t>
  </si>
  <si>
    <t>(300*300+1500*75)*H</t>
  </si>
  <si>
    <t>灭火系统连控制箱</t>
  </si>
  <si>
    <t>暖汤车</t>
  </si>
  <si>
    <t>350*550*230</t>
  </si>
  <si>
    <t>2800*1200*500</t>
  </si>
  <si>
    <t>热柜</t>
  </si>
  <si>
    <t>2000*700*850</t>
  </si>
  <si>
    <t>热汤池连热柜</t>
  </si>
  <si>
    <t>三格电热汤池柜</t>
  </si>
  <si>
    <t>1250*700*850</t>
  </si>
  <si>
    <t>1600*800*850</t>
  </si>
  <si>
    <t>双通打荷台柜</t>
  </si>
  <si>
    <t>1450*600*850</t>
  </si>
  <si>
    <t>1.1.209</t>
  </si>
  <si>
    <t>1.1.211</t>
  </si>
  <si>
    <t>1.1.213</t>
  </si>
  <si>
    <t>1.1.214</t>
  </si>
  <si>
    <t>1.1.215</t>
  </si>
  <si>
    <t>1.1.217</t>
  </si>
  <si>
    <t>915*610*1830</t>
  </si>
  <si>
    <t>1.1.218</t>
  </si>
  <si>
    <t>1.1.220</t>
  </si>
  <si>
    <t>1.1.221</t>
  </si>
  <si>
    <t>1.1.222</t>
  </si>
  <si>
    <t>1.1.224</t>
  </si>
  <si>
    <t>2500*300*H</t>
  </si>
  <si>
    <t>1.1.225</t>
  </si>
  <si>
    <t>3000*300*H</t>
  </si>
  <si>
    <t>1.1.226</t>
  </si>
  <si>
    <t>3800*300*H</t>
  </si>
  <si>
    <t>1.1.228</t>
  </si>
  <si>
    <t>1.1.230</t>
  </si>
  <si>
    <t>1.1.231</t>
  </si>
  <si>
    <t>1.1.232</t>
  </si>
  <si>
    <t>3000*900*850</t>
  </si>
  <si>
    <t>1.1.234</t>
  </si>
  <si>
    <t>1.1.235</t>
  </si>
  <si>
    <t>1.1.236</t>
  </si>
  <si>
    <t>1.1.237</t>
  </si>
  <si>
    <t>星盆台柜</t>
  </si>
  <si>
    <t>1.1.240</t>
  </si>
  <si>
    <t>2000*1200*500</t>
  </si>
  <si>
    <t>1.1.241</t>
  </si>
  <si>
    <t>1.1.242</t>
  </si>
  <si>
    <t>1.1.244</t>
  </si>
  <si>
    <t>1.2.9</t>
  </si>
  <si>
    <t>座台搅拌机</t>
  </si>
  <si>
    <t>1.2.10</t>
  </si>
  <si>
    <t>1.2.11</t>
  </si>
  <si>
    <t>1.2.12</t>
  </si>
  <si>
    <r>
      <rPr>
        <sz val="12"/>
        <rFont val="宋体"/>
        <charset val="134"/>
      </rPr>
      <t>插盘式醒发箱</t>
    </r>
    <r>
      <rPr>
        <sz val="12"/>
        <rFont val="Times New Roman"/>
        <charset val="134"/>
      </rPr>
      <t>(30</t>
    </r>
    <r>
      <rPr>
        <sz val="12"/>
        <rFont val="宋体"/>
        <charset val="134"/>
      </rPr>
      <t>盘</t>
    </r>
    <r>
      <rPr>
        <sz val="12"/>
        <rFont val="Times New Roman"/>
        <charset val="134"/>
      </rPr>
      <t>)</t>
    </r>
  </si>
  <si>
    <t>627*940*1750</t>
  </si>
  <si>
    <t>1.2.13</t>
  </si>
  <si>
    <t>1.2.14</t>
  </si>
  <si>
    <t>1.2.15</t>
  </si>
  <si>
    <t>1.2.16</t>
  </si>
  <si>
    <t>商用微波炉</t>
  </si>
  <si>
    <t>双门蒸柜</t>
  </si>
  <si>
    <t>1200*1100*1800</t>
  </si>
  <si>
    <t>1.3.32</t>
  </si>
  <si>
    <t>1.3.33</t>
  </si>
  <si>
    <t>1.3.34</t>
  </si>
  <si>
    <t>1.3.35</t>
  </si>
  <si>
    <t>1.3.36</t>
  </si>
  <si>
    <t>1.3.37</t>
  </si>
  <si>
    <t>燃气单头小炒炉</t>
  </si>
  <si>
    <t>1000*1050*810</t>
  </si>
  <si>
    <t>1250*880*1800</t>
  </si>
  <si>
    <r>
      <rPr>
        <sz val="12"/>
        <rFont val="宋体"/>
        <charset val="134"/>
      </rPr>
      <t>电力可倾式大汤煲</t>
    </r>
    <r>
      <rPr>
        <sz val="12"/>
        <rFont val="Times New Roman"/>
        <charset val="134"/>
      </rPr>
      <t xml:space="preserve"> (200</t>
    </r>
    <r>
      <rPr>
        <sz val="12"/>
        <rFont val="宋体"/>
        <charset val="134"/>
      </rPr>
      <t>公升</t>
    </r>
    <r>
      <rPr>
        <sz val="12"/>
        <rFont val="Times New Roman"/>
        <charset val="134"/>
      </rPr>
      <t>)</t>
    </r>
  </si>
  <si>
    <t>厨房其他用品</t>
  </si>
  <si>
    <t>1.6.79</t>
  </si>
  <si>
    <t>1.6.80</t>
  </si>
  <si>
    <t>F-1-01</t>
  </si>
  <si>
    <t>F-1-02</t>
  </si>
  <si>
    <t>清洁间</t>
  </si>
  <si>
    <t>F-1-03</t>
  </si>
  <si>
    <t>F-1-04</t>
  </si>
  <si>
    <t>F-1-06</t>
  </si>
  <si>
    <t>F-1-07</t>
  </si>
  <si>
    <t>F-1-08</t>
  </si>
  <si>
    <t>清洁</t>
  </si>
  <si>
    <t>F-1-14</t>
  </si>
  <si>
    <t>F-1-20</t>
  </si>
  <si>
    <t>舞台</t>
  </si>
  <si>
    <t>F-1-21</t>
  </si>
  <si>
    <t>管理间</t>
  </si>
  <si>
    <t>F-1-22</t>
  </si>
  <si>
    <t>耳光室</t>
  </si>
  <si>
    <t>F-1-23</t>
  </si>
  <si>
    <t>F-1-24</t>
  </si>
  <si>
    <t>储藏</t>
  </si>
  <si>
    <t>F-1-26</t>
  </si>
  <si>
    <r>
      <rPr>
        <sz val="12"/>
        <rFont val="宋体"/>
        <charset val="134"/>
      </rPr>
      <t>门厅</t>
    </r>
    <r>
      <rPr>
        <sz val="12"/>
        <rFont val="Times New Roman"/>
        <charset val="134"/>
      </rPr>
      <t>1</t>
    </r>
  </si>
  <si>
    <r>
      <rPr>
        <sz val="12"/>
        <rFont val="宋体"/>
        <charset val="134"/>
      </rPr>
      <t>门厅</t>
    </r>
    <r>
      <rPr>
        <sz val="12"/>
        <rFont val="Times New Roman"/>
        <charset val="134"/>
      </rPr>
      <t>2</t>
    </r>
  </si>
  <si>
    <r>
      <rPr>
        <sz val="12"/>
        <rFont val="宋体"/>
        <charset val="134"/>
      </rPr>
      <t>门厅</t>
    </r>
    <r>
      <rPr>
        <sz val="12"/>
        <rFont val="Times New Roman"/>
        <charset val="134"/>
      </rPr>
      <t>3</t>
    </r>
  </si>
  <si>
    <t>2050*1850*2700</t>
  </si>
  <si>
    <r>
      <rPr>
        <sz val="12"/>
        <rFont val="宋体"/>
        <charset val="134"/>
      </rPr>
      <t>风量：</t>
    </r>
    <r>
      <rPr>
        <sz val="12"/>
        <rFont val="Times New Roman"/>
        <charset val="134"/>
      </rPr>
      <t xml:space="preserve">19500m³/h
</t>
    </r>
    <r>
      <rPr>
        <sz val="12"/>
        <rFont val="宋体"/>
        <charset val="134"/>
      </rPr>
      <t>功率：</t>
    </r>
    <r>
      <rPr>
        <sz val="12"/>
        <rFont val="Times New Roman"/>
        <charset val="134"/>
      </rPr>
      <t>7.5kW/380V</t>
    </r>
  </si>
  <si>
    <r>
      <rPr>
        <sz val="12"/>
        <rFont val="宋体"/>
        <charset val="134"/>
      </rPr>
      <t>风量：</t>
    </r>
    <r>
      <rPr>
        <sz val="12"/>
        <rFont val="Times New Roman"/>
        <charset val="134"/>
      </rPr>
      <t xml:space="preserve">25500m³/h
</t>
    </r>
    <r>
      <rPr>
        <sz val="12"/>
        <rFont val="宋体"/>
        <charset val="134"/>
      </rPr>
      <t>功率：</t>
    </r>
    <r>
      <rPr>
        <sz val="12"/>
        <rFont val="Times New Roman"/>
        <charset val="134"/>
      </rPr>
      <t>11kW/380V</t>
    </r>
  </si>
  <si>
    <r>
      <rPr>
        <sz val="12"/>
        <rFont val="宋体"/>
        <charset val="134"/>
      </rPr>
      <t>风量：</t>
    </r>
    <r>
      <rPr>
        <sz val="12"/>
        <rFont val="Times New Roman"/>
        <charset val="134"/>
      </rPr>
      <t xml:space="preserve">28000m³/h
</t>
    </r>
    <r>
      <rPr>
        <sz val="12"/>
        <rFont val="宋体"/>
        <charset val="134"/>
      </rPr>
      <t>功率：</t>
    </r>
    <r>
      <rPr>
        <sz val="12"/>
        <rFont val="Times New Roman"/>
        <charset val="134"/>
      </rPr>
      <t>15kW/380V</t>
    </r>
  </si>
  <si>
    <t>宴会保温车</t>
  </si>
  <si>
    <t>810*885*1755</t>
  </si>
  <si>
    <t>28600*1600*550</t>
  </si>
  <si>
    <t>14450*1000*550</t>
  </si>
  <si>
    <t>(800*75+2600*300)*H</t>
  </si>
  <si>
    <t>34800*2000</t>
  </si>
  <si>
    <t>1400*750*850</t>
  </si>
  <si>
    <t>1000*700*850</t>
  </si>
  <si>
    <t>1100*700*850</t>
  </si>
  <si>
    <t>点心保温炉连柜</t>
  </si>
  <si>
    <t>1600*500</t>
  </si>
  <si>
    <t>3400*400</t>
  </si>
  <si>
    <t>3800*400</t>
  </si>
  <si>
    <t>2050*2200*2700</t>
  </si>
  <si>
    <t>2250*750*850</t>
  </si>
  <si>
    <t>700*700*850</t>
  </si>
  <si>
    <t>1300*350</t>
  </si>
  <si>
    <t>2000*350</t>
  </si>
  <si>
    <t>2300*350</t>
  </si>
  <si>
    <t>1000*350*600</t>
  </si>
  <si>
    <t>1100*350*600</t>
  </si>
  <si>
    <t>1250*350*600</t>
  </si>
  <si>
    <t>1485*750*850</t>
  </si>
  <si>
    <t>烤鱼炉</t>
  </si>
  <si>
    <t>1200*700*H</t>
  </si>
  <si>
    <t>孔板电热汤池柜</t>
  </si>
  <si>
    <t>1000*550*810</t>
  </si>
  <si>
    <t>(300*300+700*75)*H</t>
  </si>
  <si>
    <t>600*600*250</t>
  </si>
  <si>
    <t>L=700</t>
  </si>
  <si>
    <t>1500*1050*850</t>
  </si>
  <si>
    <t>2550*750*850</t>
  </si>
  <si>
    <t>1830*610*1830</t>
  </si>
  <si>
    <t>2000*300*H</t>
  </si>
  <si>
    <t>4650*300*H</t>
  </si>
  <si>
    <t>800*800*H</t>
  </si>
  <si>
    <t>异形工作台柜</t>
  </si>
  <si>
    <t>780*700*850</t>
  </si>
  <si>
    <t>座台双层板</t>
  </si>
  <si>
    <t>1500*500*600</t>
  </si>
  <si>
    <t>台式绞肉机</t>
  </si>
  <si>
    <t>645*305*500</t>
  </si>
  <si>
    <t>电磁六头平头炉连柜</t>
  </si>
  <si>
    <t>1200*750*H</t>
  </si>
  <si>
    <t>宴会冷藏车</t>
  </si>
  <si>
    <t>810*885*1980</t>
  </si>
  <si>
    <t>凉菜工作台柜</t>
  </si>
  <si>
    <t>单门电蒸包柜</t>
  </si>
  <si>
    <t>800*700*1800</t>
  </si>
  <si>
    <t>通道式洗碗机</t>
  </si>
  <si>
    <t>1602*772*1474</t>
  </si>
  <si>
    <t>燃气双头小炒炉</t>
  </si>
  <si>
    <t>2000*1250*810</t>
  </si>
  <si>
    <t>1100*1250*810</t>
  </si>
  <si>
    <t>800*810*1800</t>
  </si>
  <si>
    <t>燃气十二头煲仔炉</t>
  </si>
  <si>
    <t>1600*1250*810</t>
  </si>
  <si>
    <t>三头煮面炉</t>
  </si>
  <si>
    <t>1900*700*850</t>
  </si>
  <si>
    <t>集中餐厅（二）</t>
  </si>
  <si>
    <r>
      <rPr>
        <sz val="12"/>
        <rFont val="Times New Roman"/>
        <charset val="134"/>
      </rPr>
      <t>1</t>
    </r>
    <r>
      <rPr>
        <sz val="12"/>
        <rFont val="宋体"/>
        <charset val="134"/>
      </rPr>
      <t>楼和</t>
    </r>
    <r>
      <rPr>
        <sz val="12"/>
        <rFont val="Times New Roman"/>
        <charset val="134"/>
      </rPr>
      <t>2</t>
    </r>
    <r>
      <rPr>
        <sz val="12"/>
        <rFont val="宋体"/>
        <charset val="134"/>
      </rPr>
      <t>楼餐厅</t>
    </r>
  </si>
  <si>
    <t>DN3200*800</t>
  </si>
  <si>
    <t>建议复核是开办费范围还是信息化范围</t>
  </si>
  <si>
    <t>F-4-08</t>
  </si>
  <si>
    <t>455*450*375</t>
  </si>
  <si>
    <t>豆浆、麦奶鼎</t>
  </si>
  <si>
    <t>275*220*520</t>
  </si>
  <si>
    <t>1100*500*1800</t>
  </si>
  <si>
    <t>果汁鼎</t>
  </si>
  <si>
    <t>245*355*530</t>
  </si>
  <si>
    <t>六片士多炉</t>
  </si>
  <si>
    <t>460*210*225</t>
  </si>
  <si>
    <t>暖碟机</t>
  </si>
  <si>
    <t>450*910*770</t>
  </si>
  <si>
    <t>单层水果展示柜</t>
  </si>
  <si>
    <t>1500*600*300</t>
  </si>
  <si>
    <t>双层凉菜展示柜</t>
  </si>
  <si>
    <t>1500*600*600</t>
  </si>
  <si>
    <t>双层饮料展示柜</t>
  </si>
  <si>
    <r>
      <rPr>
        <sz val="12"/>
        <rFont val="宋体"/>
        <charset val="134"/>
      </rPr>
      <t>台下式制冰机（</t>
    </r>
    <r>
      <rPr>
        <sz val="12"/>
        <rFont val="Times New Roman"/>
        <charset val="134"/>
      </rPr>
      <t>47</t>
    </r>
    <r>
      <rPr>
        <sz val="12"/>
        <rFont val="宋体"/>
        <charset val="134"/>
      </rPr>
      <t>公斤天）</t>
    </r>
  </si>
  <si>
    <t>F-2-02</t>
  </si>
  <si>
    <t>F-2-03</t>
  </si>
  <si>
    <r>
      <rPr>
        <b/>
        <sz val="12"/>
        <rFont val="Times New Roman"/>
        <charset val="134"/>
      </rPr>
      <t>3</t>
    </r>
    <r>
      <rPr>
        <b/>
        <sz val="12"/>
        <rFont val="宋体"/>
        <charset val="134"/>
      </rPr>
      <t>层</t>
    </r>
    <r>
      <rPr>
        <b/>
        <sz val="12"/>
        <rFont val="Times New Roman"/>
        <charset val="134"/>
      </rPr>
      <t>F1</t>
    </r>
    <r>
      <rPr>
        <b/>
        <sz val="12"/>
        <rFont val="宋体"/>
        <charset val="134"/>
      </rPr>
      <t>栋</t>
    </r>
  </si>
  <si>
    <t>F1-3-02</t>
  </si>
  <si>
    <t>F1-3-03</t>
  </si>
  <si>
    <t>F1-3-04</t>
  </si>
  <si>
    <t>F1-3-05</t>
  </si>
  <si>
    <t>F1-3-06</t>
  </si>
  <si>
    <t>F1-3-07</t>
  </si>
  <si>
    <t>F1-3-08</t>
  </si>
  <si>
    <t>F1-3-09</t>
  </si>
  <si>
    <t>F1-3-10</t>
  </si>
  <si>
    <t>F1-3-11</t>
  </si>
  <si>
    <t>F1-3-12</t>
  </si>
  <si>
    <t>F1-3-13</t>
  </si>
  <si>
    <t>F1-3-14</t>
  </si>
  <si>
    <t>F1-3-15</t>
  </si>
  <si>
    <t>F1-3-16</t>
  </si>
  <si>
    <t>F1-3-17</t>
  </si>
  <si>
    <t>F1-3-18</t>
  </si>
  <si>
    <r>
      <rPr>
        <b/>
        <sz val="12"/>
        <rFont val="Times New Roman"/>
        <charset val="134"/>
      </rPr>
      <t>3</t>
    </r>
    <r>
      <rPr>
        <b/>
        <sz val="12"/>
        <rFont val="宋体"/>
        <charset val="134"/>
      </rPr>
      <t>层</t>
    </r>
    <r>
      <rPr>
        <b/>
        <sz val="12"/>
        <rFont val="Times New Roman"/>
        <charset val="134"/>
      </rPr>
      <t>F2</t>
    </r>
    <r>
      <rPr>
        <b/>
        <sz val="12"/>
        <rFont val="宋体"/>
        <charset val="134"/>
      </rPr>
      <t>栋</t>
    </r>
  </si>
  <si>
    <r>
      <rPr>
        <sz val="12"/>
        <rFont val="宋体"/>
        <charset val="134"/>
      </rPr>
      <t>布草</t>
    </r>
    <r>
      <rPr>
        <sz val="12"/>
        <rFont val="Times New Roman"/>
        <charset val="134"/>
      </rPr>
      <t>/</t>
    </r>
    <r>
      <rPr>
        <sz val="12"/>
        <rFont val="宋体"/>
        <charset val="134"/>
      </rPr>
      <t>保洁间</t>
    </r>
  </si>
  <si>
    <t>F2-3-07</t>
  </si>
  <si>
    <t>保洁</t>
  </si>
  <si>
    <t>F2-3-08</t>
  </si>
  <si>
    <t>F2-3-13</t>
  </si>
  <si>
    <r>
      <rPr>
        <b/>
        <sz val="12"/>
        <rFont val="Times New Roman"/>
        <charset val="134"/>
      </rPr>
      <t>3</t>
    </r>
    <r>
      <rPr>
        <b/>
        <sz val="12"/>
        <rFont val="宋体"/>
        <charset val="134"/>
      </rPr>
      <t>层</t>
    </r>
    <r>
      <rPr>
        <b/>
        <sz val="12"/>
        <rFont val="Times New Roman"/>
        <charset val="134"/>
      </rPr>
      <t>F3</t>
    </r>
    <r>
      <rPr>
        <b/>
        <sz val="12"/>
        <rFont val="宋体"/>
        <charset val="134"/>
      </rPr>
      <t>栋</t>
    </r>
  </si>
  <si>
    <t>管理室</t>
  </si>
  <si>
    <t>值班控制室</t>
  </si>
  <si>
    <r>
      <rPr>
        <b/>
        <sz val="12"/>
        <rFont val="Times New Roman"/>
        <charset val="134"/>
      </rPr>
      <t>4</t>
    </r>
    <r>
      <rPr>
        <b/>
        <sz val="12"/>
        <rFont val="宋体"/>
        <charset val="134"/>
      </rPr>
      <t>层</t>
    </r>
    <r>
      <rPr>
        <b/>
        <sz val="12"/>
        <rFont val="Times New Roman"/>
        <charset val="134"/>
      </rPr>
      <t>F1</t>
    </r>
    <r>
      <rPr>
        <b/>
        <sz val="12"/>
        <rFont val="宋体"/>
        <charset val="134"/>
      </rPr>
      <t>栋</t>
    </r>
  </si>
  <si>
    <t>F1-4-02</t>
  </si>
  <si>
    <t>F1-4-04</t>
  </si>
  <si>
    <t>F1-4-05</t>
  </si>
  <si>
    <t>垃圾收集间</t>
  </si>
  <si>
    <t>F1-4-07</t>
  </si>
  <si>
    <t>F1-4-08</t>
  </si>
  <si>
    <t>F1-4-09</t>
  </si>
  <si>
    <r>
      <rPr>
        <b/>
        <sz val="12"/>
        <rFont val="Times New Roman"/>
        <charset val="134"/>
      </rPr>
      <t>4</t>
    </r>
    <r>
      <rPr>
        <b/>
        <sz val="12"/>
        <rFont val="宋体"/>
        <charset val="134"/>
      </rPr>
      <t>层</t>
    </r>
    <r>
      <rPr>
        <b/>
        <sz val="12"/>
        <rFont val="Times New Roman"/>
        <charset val="134"/>
      </rPr>
      <t>F2</t>
    </r>
    <r>
      <rPr>
        <b/>
        <sz val="12"/>
        <rFont val="宋体"/>
        <charset val="134"/>
      </rPr>
      <t>栋</t>
    </r>
  </si>
  <si>
    <t>F2-4-02</t>
  </si>
  <si>
    <t>F2-4-03</t>
  </si>
  <si>
    <t>F2-4-04</t>
  </si>
  <si>
    <t>F2-4-05</t>
  </si>
  <si>
    <t>F2-4-06</t>
  </si>
  <si>
    <t>F2-4-07</t>
  </si>
  <si>
    <t>F2-4-08</t>
  </si>
  <si>
    <t>F2-4-09</t>
  </si>
  <si>
    <t>F2-4-10</t>
  </si>
  <si>
    <t>F2-4-11</t>
  </si>
  <si>
    <t>F2-4-12</t>
  </si>
  <si>
    <t>F2-4-13</t>
  </si>
  <si>
    <t>F2-4-14</t>
  </si>
  <si>
    <t>F2-4-15</t>
  </si>
  <si>
    <t>F2-4-16</t>
  </si>
  <si>
    <t>F2-4-17</t>
  </si>
  <si>
    <t>F2-4-18</t>
  </si>
  <si>
    <t>F2-4-19</t>
  </si>
  <si>
    <r>
      <rPr>
        <b/>
        <sz val="12"/>
        <rFont val="Times New Roman"/>
        <charset val="134"/>
      </rPr>
      <t>4</t>
    </r>
    <r>
      <rPr>
        <b/>
        <sz val="12"/>
        <rFont val="宋体"/>
        <charset val="134"/>
      </rPr>
      <t>层</t>
    </r>
    <r>
      <rPr>
        <b/>
        <sz val="12"/>
        <rFont val="Times New Roman"/>
        <charset val="134"/>
      </rPr>
      <t>F3</t>
    </r>
    <r>
      <rPr>
        <b/>
        <sz val="12"/>
        <rFont val="宋体"/>
        <charset val="134"/>
      </rPr>
      <t>栋</t>
    </r>
  </si>
  <si>
    <r>
      <rPr>
        <sz val="12"/>
        <rFont val="宋体"/>
        <charset val="134"/>
      </rPr>
      <t>洗衣房</t>
    </r>
    <r>
      <rPr>
        <sz val="12"/>
        <rFont val="Times New Roman"/>
        <charset val="134"/>
      </rPr>
      <t>/</t>
    </r>
    <r>
      <rPr>
        <sz val="12"/>
        <rFont val="宋体"/>
        <charset val="134"/>
      </rPr>
      <t>晒衣房</t>
    </r>
  </si>
  <si>
    <t>直饮水机间</t>
  </si>
  <si>
    <t>F3-4-02</t>
  </si>
  <si>
    <r>
      <rPr>
        <b/>
        <sz val="12"/>
        <rFont val="Times New Roman"/>
        <charset val="134"/>
      </rPr>
      <t>5</t>
    </r>
    <r>
      <rPr>
        <b/>
        <sz val="12"/>
        <rFont val="宋体"/>
        <charset val="134"/>
      </rPr>
      <t>层</t>
    </r>
    <r>
      <rPr>
        <b/>
        <sz val="12"/>
        <rFont val="Times New Roman"/>
        <charset val="134"/>
      </rPr>
      <t>F1</t>
    </r>
    <r>
      <rPr>
        <b/>
        <sz val="12"/>
        <rFont val="宋体"/>
        <charset val="134"/>
      </rPr>
      <t>栋</t>
    </r>
  </si>
  <si>
    <r>
      <rPr>
        <b/>
        <sz val="12"/>
        <rFont val="Times New Roman"/>
        <charset val="134"/>
      </rPr>
      <t>5</t>
    </r>
    <r>
      <rPr>
        <b/>
        <sz val="12"/>
        <rFont val="宋体"/>
        <charset val="134"/>
      </rPr>
      <t>层</t>
    </r>
    <r>
      <rPr>
        <b/>
        <sz val="12"/>
        <rFont val="Times New Roman"/>
        <charset val="134"/>
      </rPr>
      <t>F2</t>
    </r>
    <r>
      <rPr>
        <b/>
        <sz val="12"/>
        <rFont val="宋体"/>
        <charset val="134"/>
      </rPr>
      <t>栋</t>
    </r>
  </si>
  <si>
    <t>F2-5-02</t>
  </si>
  <si>
    <t>F2-5-03</t>
  </si>
  <si>
    <t>F2-5-04</t>
  </si>
  <si>
    <t>F2-5-05</t>
  </si>
  <si>
    <t>F2-5-06</t>
  </si>
  <si>
    <t>F2-5-07</t>
  </si>
  <si>
    <t>F2-5-08</t>
  </si>
  <si>
    <t>F2-5-09</t>
  </si>
  <si>
    <t>F2-5-10</t>
  </si>
  <si>
    <t>F2-5-11</t>
  </si>
  <si>
    <t>F2-5-12</t>
  </si>
  <si>
    <t>F2-5-13</t>
  </si>
  <si>
    <t>F2-5-14</t>
  </si>
  <si>
    <t>F2-5-15</t>
  </si>
  <si>
    <t>F2-5-16</t>
  </si>
  <si>
    <t>F2-5-17</t>
  </si>
  <si>
    <t>F2-5-18</t>
  </si>
  <si>
    <t>F2-5-19</t>
  </si>
  <si>
    <r>
      <rPr>
        <b/>
        <sz val="12"/>
        <rFont val="Times New Roman"/>
        <charset val="134"/>
      </rPr>
      <t>5</t>
    </r>
    <r>
      <rPr>
        <b/>
        <sz val="12"/>
        <rFont val="宋体"/>
        <charset val="134"/>
      </rPr>
      <t>层</t>
    </r>
    <r>
      <rPr>
        <b/>
        <sz val="12"/>
        <rFont val="Times New Roman"/>
        <charset val="134"/>
      </rPr>
      <t>F3</t>
    </r>
    <r>
      <rPr>
        <b/>
        <sz val="12"/>
        <rFont val="宋体"/>
        <charset val="134"/>
      </rPr>
      <t>栋</t>
    </r>
  </si>
  <si>
    <t>F3-5-02</t>
  </si>
  <si>
    <r>
      <rPr>
        <b/>
        <sz val="12"/>
        <rFont val="Times New Roman"/>
        <charset val="134"/>
      </rPr>
      <t>6</t>
    </r>
    <r>
      <rPr>
        <b/>
        <sz val="12"/>
        <rFont val="宋体"/>
        <charset val="134"/>
      </rPr>
      <t>层</t>
    </r>
    <r>
      <rPr>
        <b/>
        <sz val="12"/>
        <rFont val="Times New Roman"/>
        <charset val="134"/>
      </rPr>
      <t>F1</t>
    </r>
    <r>
      <rPr>
        <b/>
        <sz val="12"/>
        <rFont val="宋体"/>
        <charset val="134"/>
      </rPr>
      <t>栋</t>
    </r>
  </si>
  <si>
    <r>
      <rPr>
        <b/>
        <sz val="12"/>
        <rFont val="Times New Roman"/>
        <charset val="134"/>
      </rPr>
      <t>6</t>
    </r>
    <r>
      <rPr>
        <b/>
        <sz val="12"/>
        <rFont val="宋体"/>
        <charset val="134"/>
      </rPr>
      <t>层</t>
    </r>
    <r>
      <rPr>
        <b/>
        <sz val="12"/>
        <rFont val="Times New Roman"/>
        <charset val="134"/>
      </rPr>
      <t>F2</t>
    </r>
    <r>
      <rPr>
        <b/>
        <sz val="12"/>
        <rFont val="宋体"/>
        <charset val="134"/>
      </rPr>
      <t>栋</t>
    </r>
  </si>
  <si>
    <t>F2-6-02</t>
  </si>
  <si>
    <t>F2-6-03</t>
  </si>
  <si>
    <t>F2-6-04</t>
  </si>
  <si>
    <t>F2-6-05</t>
  </si>
  <si>
    <t>F2-6-06</t>
  </si>
  <si>
    <t>F2-6-07</t>
  </si>
  <si>
    <t>F2-6-08</t>
  </si>
  <si>
    <t>F2-6-09</t>
  </si>
  <si>
    <t>F2-6-10</t>
  </si>
  <si>
    <t>F2-6-11</t>
  </si>
  <si>
    <t>F2-6-12</t>
  </si>
  <si>
    <t>F2-6-13</t>
  </si>
  <si>
    <t>F2-6-14</t>
  </si>
  <si>
    <t>F2-6-15</t>
  </si>
  <si>
    <t>F2-6-16</t>
  </si>
  <si>
    <t>F2-6-17</t>
  </si>
  <si>
    <t>F2-6-18</t>
  </si>
  <si>
    <t>F2-6-19</t>
  </si>
  <si>
    <r>
      <rPr>
        <b/>
        <sz val="12"/>
        <rFont val="Times New Roman"/>
        <charset val="134"/>
      </rPr>
      <t>6</t>
    </r>
    <r>
      <rPr>
        <b/>
        <sz val="12"/>
        <rFont val="宋体"/>
        <charset val="134"/>
      </rPr>
      <t>层</t>
    </r>
    <r>
      <rPr>
        <b/>
        <sz val="12"/>
        <rFont val="Times New Roman"/>
        <charset val="134"/>
      </rPr>
      <t>F3</t>
    </r>
    <r>
      <rPr>
        <b/>
        <sz val="12"/>
        <rFont val="宋体"/>
        <charset val="134"/>
      </rPr>
      <t>栋</t>
    </r>
  </si>
  <si>
    <t>F3-6-02</t>
  </si>
  <si>
    <r>
      <rPr>
        <b/>
        <sz val="12"/>
        <rFont val="Times New Roman"/>
        <charset val="134"/>
      </rPr>
      <t>7</t>
    </r>
    <r>
      <rPr>
        <b/>
        <sz val="12"/>
        <rFont val="宋体"/>
        <charset val="134"/>
      </rPr>
      <t>层</t>
    </r>
  </si>
  <si>
    <r>
      <rPr>
        <b/>
        <sz val="12"/>
        <rFont val="Times New Roman"/>
        <charset val="134"/>
      </rPr>
      <t>7</t>
    </r>
    <r>
      <rPr>
        <b/>
        <sz val="12"/>
        <rFont val="宋体"/>
        <charset val="134"/>
      </rPr>
      <t>层</t>
    </r>
    <r>
      <rPr>
        <b/>
        <sz val="12"/>
        <rFont val="Times New Roman"/>
        <charset val="134"/>
      </rPr>
      <t>F1</t>
    </r>
    <r>
      <rPr>
        <b/>
        <sz val="12"/>
        <rFont val="宋体"/>
        <charset val="134"/>
      </rPr>
      <t>栋</t>
    </r>
  </si>
  <si>
    <r>
      <rPr>
        <b/>
        <sz val="12"/>
        <rFont val="Times New Roman"/>
        <charset val="134"/>
      </rPr>
      <t>7</t>
    </r>
    <r>
      <rPr>
        <b/>
        <sz val="12"/>
        <rFont val="宋体"/>
        <charset val="134"/>
      </rPr>
      <t>层</t>
    </r>
    <r>
      <rPr>
        <b/>
        <sz val="12"/>
        <rFont val="Times New Roman"/>
        <charset val="134"/>
      </rPr>
      <t>F2</t>
    </r>
    <r>
      <rPr>
        <b/>
        <sz val="12"/>
        <rFont val="宋体"/>
        <charset val="134"/>
      </rPr>
      <t>栋</t>
    </r>
  </si>
  <si>
    <t>值班室（一房）</t>
  </si>
  <si>
    <t>F2-7-02</t>
  </si>
  <si>
    <t>F2-7-03</t>
  </si>
  <si>
    <t>F2-7-04</t>
  </si>
  <si>
    <t>F2-7-05</t>
  </si>
  <si>
    <t>F2-7-06</t>
  </si>
  <si>
    <t>F2-7-07</t>
  </si>
  <si>
    <t>F2-7-08</t>
  </si>
  <si>
    <t>F2-7-09</t>
  </si>
  <si>
    <t>F2-7-10</t>
  </si>
  <si>
    <t>F2-7-12</t>
  </si>
  <si>
    <t>F2-7-13</t>
  </si>
  <si>
    <t>F2-7-14</t>
  </si>
  <si>
    <t>F2-7-15</t>
  </si>
  <si>
    <t>F2-7-16</t>
  </si>
  <si>
    <t>F2-7-17</t>
  </si>
  <si>
    <t>F2-7-18</t>
  </si>
  <si>
    <t>F2-7-19</t>
  </si>
  <si>
    <r>
      <rPr>
        <b/>
        <sz val="12"/>
        <rFont val="Times New Roman"/>
        <charset val="134"/>
      </rPr>
      <t>7</t>
    </r>
    <r>
      <rPr>
        <b/>
        <sz val="12"/>
        <rFont val="宋体"/>
        <charset val="134"/>
      </rPr>
      <t>层</t>
    </r>
    <r>
      <rPr>
        <b/>
        <sz val="12"/>
        <rFont val="Times New Roman"/>
        <charset val="134"/>
      </rPr>
      <t>F3</t>
    </r>
    <r>
      <rPr>
        <b/>
        <sz val="12"/>
        <rFont val="宋体"/>
        <charset val="134"/>
      </rPr>
      <t>栋</t>
    </r>
  </si>
  <si>
    <t>F3-7-02</t>
  </si>
  <si>
    <r>
      <rPr>
        <b/>
        <sz val="12"/>
        <rFont val="Times New Roman"/>
        <charset val="134"/>
      </rPr>
      <t>8</t>
    </r>
    <r>
      <rPr>
        <b/>
        <sz val="12"/>
        <rFont val="宋体"/>
        <charset val="134"/>
      </rPr>
      <t>层</t>
    </r>
  </si>
  <si>
    <r>
      <rPr>
        <b/>
        <sz val="12"/>
        <rFont val="Times New Roman"/>
        <charset val="134"/>
      </rPr>
      <t>8</t>
    </r>
    <r>
      <rPr>
        <b/>
        <sz val="12"/>
        <rFont val="宋体"/>
        <charset val="134"/>
      </rPr>
      <t>层</t>
    </r>
    <r>
      <rPr>
        <b/>
        <sz val="12"/>
        <rFont val="Times New Roman"/>
        <charset val="134"/>
      </rPr>
      <t>F2</t>
    </r>
    <r>
      <rPr>
        <b/>
        <sz val="12"/>
        <rFont val="宋体"/>
        <charset val="134"/>
      </rPr>
      <t>栋</t>
    </r>
  </si>
  <si>
    <t>值班室（两房）</t>
  </si>
  <si>
    <t>F2-8-02</t>
  </si>
  <si>
    <t>F2-8-03</t>
  </si>
  <si>
    <t>F2-8-04</t>
  </si>
  <si>
    <t>F2-8-05</t>
  </si>
  <si>
    <t>F2-8-06</t>
  </si>
  <si>
    <t>F2-8-07</t>
  </si>
  <si>
    <t>F2-8-10</t>
  </si>
  <si>
    <t>F2-8-11</t>
  </si>
  <si>
    <t>F2-8-12</t>
  </si>
  <si>
    <t>F2-8-14</t>
  </si>
  <si>
    <r>
      <rPr>
        <b/>
        <sz val="12"/>
        <rFont val="Times New Roman"/>
        <charset val="134"/>
      </rPr>
      <t>8</t>
    </r>
    <r>
      <rPr>
        <b/>
        <sz val="12"/>
        <rFont val="宋体"/>
        <charset val="134"/>
      </rPr>
      <t>层</t>
    </r>
    <r>
      <rPr>
        <b/>
        <sz val="12"/>
        <rFont val="Times New Roman"/>
        <charset val="134"/>
      </rPr>
      <t>F3</t>
    </r>
    <r>
      <rPr>
        <b/>
        <sz val="12"/>
        <rFont val="宋体"/>
        <charset val="134"/>
      </rPr>
      <t>栋</t>
    </r>
  </si>
  <si>
    <t>F3-8-02</t>
  </si>
  <si>
    <t>研究工作室</t>
  </si>
  <si>
    <t>新建质子楼</t>
  </si>
  <si>
    <r>
      <rPr>
        <sz val="12"/>
        <rFont val="Times New Roman"/>
        <charset val="134"/>
      </rPr>
      <t>CT</t>
    </r>
    <r>
      <rPr>
        <sz val="12"/>
        <rFont val="宋体"/>
        <charset val="134"/>
      </rPr>
      <t>操作间</t>
    </r>
  </si>
  <si>
    <t>H-B2-001</t>
  </si>
  <si>
    <r>
      <rPr>
        <sz val="12"/>
        <rFont val="Times New Roman"/>
        <charset val="134"/>
      </rPr>
      <t>CT</t>
    </r>
    <r>
      <rPr>
        <sz val="12"/>
        <rFont val="宋体"/>
        <charset val="134"/>
      </rPr>
      <t>扫描间</t>
    </r>
  </si>
  <si>
    <t>H-B2-002</t>
  </si>
  <si>
    <r>
      <rPr>
        <sz val="12"/>
        <rFont val="Times New Roman"/>
        <charset val="134"/>
      </rPr>
      <t>CT</t>
    </r>
    <r>
      <rPr>
        <sz val="12"/>
        <rFont val="宋体"/>
        <charset val="134"/>
      </rPr>
      <t>设备间</t>
    </r>
  </si>
  <si>
    <t>H-B2-003</t>
  </si>
  <si>
    <r>
      <rPr>
        <sz val="12"/>
        <rFont val="Times New Roman"/>
        <charset val="134"/>
      </rPr>
      <t>MRI</t>
    </r>
    <r>
      <rPr>
        <sz val="12"/>
        <rFont val="宋体"/>
        <charset val="134"/>
      </rPr>
      <t>操作间</t>
    </r>
  </si>
  <si>
    <t>H-B2-004</t>
  </si>
  <si>
    <r>
      <rPr>
        <sz val="12"/>
        <rFont val="Times New Roman"/>
        <charset val="134"/>
      </rPr>
      <t>MRI</t>
    </r>
    <r>
      <rPr>
        <sz val="12"/>
        <rFont val="宋体"/>
        <charset val="134"/>
      </rPr>
      <t>扫描间</t>
    </r>
  </si>
  <si>
    <t>H-B2-005</t>
  </si>
  <si>
    <r>
      <rPr>
        <sz val="12"/>
        <rFont val="Times New Roman"/>
        <charset val="134"/>
      </rPr>
      <t>MRI</t>
    </r>
    <r>
      <rPr>
        <sz val="12"/>
        <rFont val="宋体"/>
        <charset val="134"/>
      </rPr>
      <t>设备间</t>
    </r>
  </si>
  <si>
    <t>H-B2-006</t>
  </si>
  <si>
    <r>
      <rPr>
        <sz val="12"/>
        <rFont val="Times New Roman"/>
        <charset val="134"/>
      </rPr>
      <t>VIP</t>
    </r>
    <r>
      <rPr>
        <sz val="12"/>
        <rFont val="宋体"/>
        <charset val="134"/>
      </rPr>
      <t>更衣室</t>
    </r>
    <r>
      <rPr>
        <sz val="12"/>
        <rFont val="Times New Roman"/>
        <charset val="134"/>
      </rPr>
      <t>1</t>
    </r>
  </si>
  <si>
    <t>H-B2-007</t>
  </si>
  <si>
    <r>
      <rPr>
        <sz val="12"/>
        <rFont val="Times New Roman"/>
        <charset val="134"/>
      </rPr>
      <t>VIP</t>
    </r>
    <r>
      <rPr>
        <sz val="12"/>
        <rFont val="宋体"/>
        <charset val="134"/>
      </rPr>
      <t>更衣室</t>
    </r>
    <r>
      <rPr>
        <sz val="12"/>
        <rFont val="Times New Roman"/>
        <charset val="134"/>
      </rPr>
      <t>2</t>
    </r>
  </si>
  <si>
    <t>H-B2-008</t>
  </si>
  <si>
    <r>
      <rPr>
        <sz val="12"/>
        <rFont val="宋体"/>
        <charset val="134"/>
      </rPr>
      <t>卫生间</t>
    </r>
    <r>
      <rPr>
        <sz val="12"/>
        <rFont val="Times New Roman"/>
        <charset val="134"/>
      </rPr>
      <t>3</t>
    </r>
  </si>
  <si>
    <t>H-B2-009</t>
  </si>
  <si>
    <r>
      <rPr>
        <sz val="12"/>
        <rFont val="宋体"/>
        <charset val="134"/>
      </rPr>
      <t>卫生间</t>
    </r>
    <r>
      <rPr>
        <sz val="12"/>
        <rFont val="Times New Roman"/>
        <charset val="134"/>
      </rPr>
      <t>4</t>
    </r>
  </si>
  <si>
    <t>H-B2-010</t>
  </si>
  <si>
    <r>
      <rPr>
        <sz val="12"/>
        <rFont val="宋体"/>
        <charset val="134"/>
      </rPr>
      <t>儿童预麻</t>
    </r>
    <r>
      <rPr>
        <sz val="12"/>
        <rFont val="Times New Roman"/>
        <charset val="134"/>
      </rPr>
      <t>/</t>
    </r>
    <r>
      <rPr>
        <sz val="12"/>
        <rFont val="宋体"/>
        <charset val="134"/>
      </rPr>
      <t>抢救室</t>
    </r>
  </si>
  <si>
    <t>H-B2-011</t>
  </si>
  <si>
    <t>H-B2-012</t>
  </si>
  <si>
    <r>
      <rPr>
        <sz val="12"/>
        <rFont val="宋体"/>
        <charset val="134"/>
      </rPr>
      <t>治疗</t>
    </r>
    <r>
      <rPr>
        <sz val="12"/>
        <rFont val="Times New Roman"/>
        <charset val="134"/>
      </rPr>
      <t>/</t>
    </r>
    <r>
      <rPr>
        <sz val="12"/>
        <rFont val="宋体"/>
        <charset val="134"/>
      </rPr>
      <t>配药室</t>
    </r>
  </si>
  <si>
    <t>H-B2-013</t>
  </si>
  <si>
    <t>H-B2-014</t>
  </si>
  <si>
    <t>母婴室</t>
  </si>
  <si>
    <t>H-B2-015</t>
  </si>
  <si>
    <r>
      <rPr>
        <sz val="12"/>
        <rFont val="宋体"/>
        <charset val="134"/>
      </rPr>
      <t>咨询室</t>
    </r>
    <r>
      <rPr>
        <sz val="12"/>
        <rFont val="Times New Roman"/>
        <charset val="134"/>
      </rPr>
      <t>1</t>
    </r>
  </si>
  <si>
    <t>H-B2-016</t>
  </si>
  <si>
    <r>
      <rPr>
        <sz val="12"/>
        <rFont val="宋体"/>
        <charset val="134"/>
      </rPr>
      <t>咨询室</t>
    </r>
    <r>
      <rPr>
        <sz val="12"/>
        <rFont val="Times New Roman"/>
        <charset val="134"/>
      </rPr>
      <t>2</t>
    </r>
  </si>
  <si>
    <t>H-B2-017</t>
  </si>
  <si>
    <t>直加更衣室</t>
  </si>
  <si>
    <t>H-B2-018</t>
  </si>
  <si>
    <r>
      <rPr>
        <sz val="12"/>
        <rFont val="宋体"/>
        <charset val="134"/>
      </rPr>
      <t>卫生间</t>
    </r>
    <r>
      <rPr>
        <sz val="12"/>
        <rFont val="Times New Roman"/>
        <charset val="134"/>
      </rPr>
      <t>5</t>
    </r>
  </si>
  <si>
    <t>H-B2-019</t>
  </si>
  <si>
    <t>无障碍卫生间</t>
  </si>
  <si>
    <t>H-B2-020</t>
  </si>
  <si>
    <r>
      <rPr>
        <sz val="12"/>
        <rFont val="宋体"/>
        <charset val="134"/>
      </rPr>
      <t>卫生间</t>
    </r>
    <r>
      <rPr>
        <sz val="12"/>
        <rFont val="Times New Roman"/>
        <charset val="134"/>
      </rPr>
      <t>6</t>
    </r>
  </si>
  <si>
    <t>H-B2-021</t>
  </si>
  <si>
    <r>
      <rPr>
        <sz val="12"/>
        <rFont val="宋体"/>
        <charset val="134"/>
      </rPr>
      <t>直加控制室</t>
    </r>
    <r>
      <rPr>
        <sz val="12"/>
        <rFont val="Times New Roman"/>
        <charset val="134"/>
      </rPr>
      <t>1</t>
    </r>
  </si>
  <si>
    <t>H-B2-022</t>
  </si>
  <si>
    <r>
      <rPr>
        <sz val="12"/>
        <rFont val="宋体"/>
        <charset val="134"/>
      </rPr>
      <t>直加控制室</t>
    </r>
    <r>
      <rPr>
        <sz val="12"/>
        <rFont val="Times New Roman"/>
        <charset val="134"/>
      </rPr>
      <t>2</t>
    </r>
  </si>
  <si>
    <t>H-B2-023</t>
  </si>
  <si>
    <t>质子主控室</t>
  </si>
  <si>
    <t>H-B2-024</t>
  </si>
  <si>
    <r>
      <rPr>
        <sz val="12"/>
        <rFont val="Times New Roman"/>
        <charset val="134"/>
      </rPr>
      <t>IBA</t>
    </r>
    <r>
      <rPr>
        <sz val="12"/>
        <rFont val="宋体"/>
        <charset val="134"/>
      </rPr>
      <t>服务器机房</t>
    </r>
  </si>
  <si>
    <t>H-B2-025</t>
  </si>
  <si>
    <r>
      <rPr>
        <sz val="12"/>
        <rFont val="Times New Roman"/>
        <charset val="134"/>
      </rPr>
      <t>IBA</t>
    </r>
    <r>
      <rPr>
        <sz val="12"/>
        <rFont val="宋体"/>
        <charset val="134"/>
      </rPr>
      <t>维修室</t>
    </r>
  </si>
  <si>
    <t>H-B2-026</t>
  </si>
  <si>
    <r>
      <rPr>
        <sz val="12"/>
        <rFont val="宋体"/>
        <charset val="134"/>
      </rPr>
      <t>质子控制室</t>
    </r>
    <r>
      <rPr>
        <sz val="12"/>
        <rFont val="Times New Roman"/>
        <charset val="134"/>
      </rPr>
      <t>1</t>
    </r>
  </si>
  <si>
    <t>H-B2-027</t>
  </si>
  <si>
    <r>
      <rPr>
        <sz val="12"/>
        <rFont val="宋体"/>
        <charset val="134"/>
      </rPr>
      <t>质子控制室</t>
    </r>
    <r>
      <rPr>
        <sz val="12"/>
        <rFont val="Times New Roman"/>
        <charset val="134"/>
      </rPr>
      <t>2</t>
    </r>
  </si>
  <si>
    <t>H-B2-028</t>
  </si>
  <si>
    <r>
      <rPr>
        <sz val="12"/>
        <rFont val="宋体"/>
        <charset val="134"/>
      </rPr>
      <t>质子控制室</t>
    </r>
    <r>
      <rPr>
        <sz val="12"/>
        <rFont val="Times New Roman"/>
        <charset val="134"/>
      </rPr>
      <t>3</t>
    </r>
  </si>
  <si>
    <t>H-B2-029</t>
  </si>
  <si>
    <r>
      <rPr>
        <sz val="12"/>
        <rFont val="宋体"/>
        <charset val="134"/>
      </rPr>
      <t>质子控制室</t>
    </r>
    <r>
      <rPr>
        <sz val="12"/>
        <rFont val="Times New Roman"/>
        <charset val="134"/>
      </rPr>
      <t>4</t>
    </r>
  </si>
  <si>
    <t>H-B2-030</t>
  </si>
  <si>
    <r>
      <rPr>
        <sz val="12"/>
        <rFont val="宋体"/>
        <charset val="134"/>
      </rPr>
      <t>质子控制室</t>
    </r>
    <r>
      <rPr>
        <sz val="12"/>
        <rFont val="Times New Roman"/>
        <charset val="134"/>
      </rPr>
      <t>5</t>
    </r>
  </si>
  <si>
    <t>H-B2-031</t>
  </si>
  <si>
    <t>质子区更衣室</t>
  </si>
  <si>
    <t>H-B2-032</t>
  </si>
  <si>
    <t>治疗头储藏室</t>
  </si>
  <si>
    <t>H-B2-033</t>
  </si>
  <si>
    <t>质检室</t>
  </si>
  <si>
    <t>H-B2-034</t>
  </si>
  <si>
    <t>体模储藏室</t>
  </si>
  <si>
    <t>H-B2-035</t>
  </si>
  <si>
    <r>
      <rPr>
        <sz val="12"/>
        <rFont val="宋体"/>
        <charset val="134"/>
      </rPr>
      <t>值班室</t>
    </r>
    <r>
      <rPr>
        <sz val="12"/>
        <rFont val="Times New Roman"/>
        <charset val="134"/>
      </rPr>
      <t>1</t>
    </r>
  </si>
  <si>
    <t>H-B2-036</t>
  </si>
  <si>
    <r>
      <rPr>
        <sz val="12"/>
        <rFont val="宋体"/>
        <charset val="134"/>
      </rPr>
      <t>值班室</t>
    </r>
    <r>
      <rPr>
        <sz val="12"/>
        <rFont val="Times New Roman"/>
        <charset val="134"/>
      </rPr>
      <t>2</t>
    </r>
  </si>
  <si>
    <t>H-B2-037</t>
  </si>
  <si>
    <t>技师工作室</t>
  </si>
  <si>
    <t>H-B2-038</t>
  </si>
  <si>
    <t>模具加工间</t>
  </si>
  <si>
    <t>H-B2-039</t>
  </si>
  <si>
    <t>物理师办公室</t>
  </si>
  <si>
    <t>H-B2-040</t>
  </si>
  <si>
    <r>
      <rPr>
        <sz val="12"/>
        <rFont val="Times New Roman"/>
        <charset val="134"/>
      </rPr>
      <t>IBA</t>
    </r>
    <r>
      <rPr>
        <sz val="12"/>
        <rFont val="宋体"/>
        <charset val="134"/>
      </rPr>
      <t>办公室</t>
    </r>
  </si>
  <si>
    <t>H-B2-041</t>
  </si>
  <si>
    <t>H-B2-042</t>
  </si>
  <si>
    <r>
      <rPr>
        <sz val="12"/>
        <rFont val="Times New Roman"/>
        <charset val="134"/>
      </rPr>
      <t>IBA</t>
    </r>
    <r>
      <rPr>
        <sz val="12"/>
        <rFont val="宋体"/>
        <charset val="134"/>
      </rPr>
      <t>储藏室</t>
    </r>
  </si>
  <si>
    <t>H-B2-043</t>
  </si>
  <si>
    <t>出入院办理</t>
  </si>
  <si>
    <r>
      <rPr>
        <sz val="12"/>
        <rFont val="宋体"/>
        <charset val="134"/>
      </rPr>
      <t>治疗</t>
    </r>
    <r>
      <rPr>
        <sz val="12"/>
        <rFont val="Times New Roman"/>
        <charset val="134"/>
      </rPr>
      <t>/</t>
    </r>
    <r>
      <rPr>
        <sz val="12"/>
        <rFont val="宋体"/>
        <charset val="134"/>
      </rPr>
      <t>抢救室</t>
    </r>
  </si>
  <si>
    <t>医护休息区</t>
  </si>
  <si>
    <r>
      <rPr>
        <sz val="12"/>
        <rFont val="宋体"/>
        <charset val="134"/>
      </rPr>
      <t>更衣室</t>
    </r>
    <r>
      <rPr>
        <sz val="12"/>
        <rFont val="Times New Roman"/>
        <charset val="134"/>
      </rPr>
      <t>1</t>
    </r>
  </si>
  <si>
    <r>
      <rPr>
        <sz val="12"/>
        <rFont val="宋体"/>
        <charset val="134"/>
      </rPr>
      <t>更衣室</t>
    </r>
    <r>
      <rPr>
        <sz val="12"/>
        <rFont val="Times New Roman"/>
        <charset val="134"/>
      </rPr>
      <t>2</t>
    </r>
  </si>
  <si>
    <r>
      <rPr>
        <sz val="12"/>
        <rFont val="宋体"/>
        <charset val="134"/>
      </rPr>
      <t>专家门诊</t>
    </r>
    <r>
      <rPr>
        <sz val="12"/>
        <rFont val="Times New Roman"/>
        <charset val="134"/>
      </rPr>
      <t>1</t>
    </r>
  </si>
  <si>
    <r>
      <rPr>
        <sz val="12"/>
        <rFont val="宋体"/>
        <charset val="134"/>
      </rPr>
      <t>接待室</t>
    </r>
    <r>
      <rPr>
        <sz val="12"/>
        <rFont val="Times New Roman"/>
        <charset val="134"/>
      </rPr>
      <t>1</t>
    </r>
  </si>
  <si>
    <r>
      <rPr>
        <sz val="12"/>
        <rFont val="宋体"/>
        <charset val="134"/>
      </rPr>
      <t>卫生间</t>
    </r>
    <r>
      <rPr>
        <sz val="12"/>
        <rFont val="Times New Roman"/>
        <charset val="134"/>
      </rPr>
      <t>13</t>
    </r>
  </si>
  <si>
    <r>
      <rPr>
        <sz val="12"/>
        <rFont val="宋体"/>
        <charset val="134"/>
      </rPr>
      <t>专家门诊</t>
    </r>
    <r>
      <rPr>
        <sz val="12"/>
        <rFont val="Times New Roman"/>
        <charset val="134"/>
      </rPr>
      <t>2</t>
    </r>
  </si>
  <si>
    <r>
      <rPr>
        <sz val="12"/>
        <rFont val="宋体"/>
        <charset val="134"/>
      </rPr>
      <t>接待室</t>
    </r>
    <r>
      <rPr>
        <sz val="12"/>
        <rFont val="Times New Roman"/>
        <charset val="134"/>
      </rPr>
      <t>2</t>
    </r>
  </si>
  <si>
    <r>
      <rPr>
        <sz val="12"/>
        <rFont val="宋体"/>
        <charset val="134"/>
      </rPr>
      <t>卫生间</t>
    </r>
    <r>
      <rPr>
        <sz val="12"/>
        <rFont val="Times New Roman"/>
        <charset val="134"/>
      </rPr>
      <t>14</t>
    </r>
  </si>
  <si>
    <r>
      <rPr>
        <sz val="12"/>
        <rFont val="宋体"/>
        <charset val="134"/>
      </rPr>
      <t>卫生间</t>
    </r>
    <r>
      <rPr>
        <sz val="12"/>
        <rFont val="Times New Roman"/>
        <charset val="134"/>
      </rPr>
      <t>11</t>
    </r>
  </si>
  <si>
    <r>
      <rPr>
        <sz val="12"/>
        <rFont val="宋体"/>
        <charset val="134"/>
      </rPr>
      <t>卫生间</t>
    </r>
    <r>
      <rPr>
        <sz val="12"/>
        <rFont val="Times New Roman"/>
        <charset val="134"/>
      </rPr>
      <t>12</t>
    </r>
  </si>
  <si>
    <t>治疗准备间</t>
  </si>
  <si>
    <r>
      <rPr>
        <sz val="12"/>
        <rFont val="宋体"/>
        <charset val="134"/>
      </rPr>
      <t>接待室</t>
    </r>
    <r>
      <rPr>
        <sz val="12"/>
        <rFont val="Times New Roman"/>
        <charset val="134"/>
      </rPr>
      <t>3</t>
    </r>
  </si>
  <si>
    <r>
      <rPr>
        <sz val="12"/>
        <rFont val="宋体"/>
        <charset val="134"/>
      </rPr>
      <t>诊室</t>
    </r>
    <r>
      <rPr>
        <sz val="12"/>
        <rFont val="Times New Roman"/>
        <charset val="134"/>
      </rPr>
      <t>3</t>
    </r>
  </si>
  <si>
    <r>
      <rPr>
        <sz val="12"/>
        <rFont val="宋体"/>
        <charset val="134"/>
      </rPr>
      <t>接待室</t>
    </r>
    <r>
      <rPr>
        <sz val="12"/>
        <rFont val="Times New Roman"/>
        <charset val="134"/>
      </rPr>
      <t>4</t>
    </r>
  </si>
  <si>
    <r>
      <rPr>
        <sz val="12"/>
        <rFont val="宋体"/>
        <charset val="134"/>
      </rPr>
      <t>诊室</t>
    </r>
    <r>
      <rPr>
        <sz val="12"/>
        <rFont val="Times New Roman"/>
        <charset val="134"/>
      </rPr>
      <t>4</t>
    </r>
  </si>
  <si>
    <r>
      <rPr>
        <sz val="12"/>
        <rFont val="宋体"/>
        <charset val="134"/>
      </rPr>
      <t>接待室</t>
    </r>
    <r>
      <rPr>
        <sz val="12"/>
        <rFont val="Times New Roman"/>
        <charset val="134"/>
      </rPr>
      <t>5</t>
    </r>
  </si>
  <si>
    <r>
      <rPr>
        <sz val="12"/>
        <rFont val="宋体"/>
        <charset val="134"/>
      </rPr>
      <t>诊室</t>
    </r>
    <r>
      <rPr>
        <sz val="12"/>
        <rFont val="Times New Roman"/>
        <charset val="134"/>
      </rPr>
      <t>5</t>
    </r>
  </si>
  <si>
    <r>
      <rPr>
        <sz val="12"/>
        <rFont val="宋体"/>
        <charset val="134"/>
      </rPr>
      <t>接待室</t>
    </r>
    <r>
      <rPr>
        <sz val="12"/>
        <rFont val="Times New Roman"/>
        <charset val="134"/>
      </rPr>
      <t>6</t>
    </r>
  </si>
  <si>
    <r>
      <rPr>
        <sz val="12"/>
        <rFont val="宋体"/>
        <charset val="134"/>
      </rPr>
      <t>诊室</t>
    </r>
    <r>
      <rPr>
        <sz val="12"/>
        <rFont val="Times New Roman"/>
        <charset val="134"/>
      </rPr>
      <t>6</t>
    </r>
  </si>
  <si>
    <t>污物暂存间</t>
  </si>
  <si>
    <r>
      <rPr>
        <sz val="12"/>
        <rFont val="宋体"/>
        <charset val="134"/>
      </rPr>
      <t>培训室</t>
    </r>
    <r>
      <rPr>
        <sz val="12"/>
        <rFont val="Times New Roman"/>
        <charset val="134"/>
      </rPr>
      <t>1</t>
    </r>
  </si>
  <si>
    <t>贵宾室</t>
  </si>
  <si>
    <t>远程会诊室</t>
  </si>
  <si>
    <r>
      <rPr>
        <sz val="12"/>
        <rFont val="宋体"/>
        <charset val="134"/>
      </rPr>
      <t>办公室</t>
    </r>
    <r>
      <rPr>
        <sz val="12"/>
        <rFont val="Times New Roman"/>
        <charset val="134"/>
      </rPr>
      <t>1</t>
    </r>
  </si>
  <si>
    <r>
      <rPr>
        <sz val="12"/>
        <rFont val="宋体"/>
        <charset val="134"/>
      </rPr>
      <t>办公室</t>
    </r>
    <r>
      <rPr>
        <sz val="12"/>
        <rFont val="Times New Roman"/>
        <charset val="134"/>
      </rPr>
      <t>2</t>
    </r>
  </si>
  <si>
    <r>
      <rPr>
        <sz val="12"/>
        <rFont val="宋体"/>
        <charset val="134"/>
      </rPr>
      <t>办公室</t>
    </r>
    <r>
      <rPr>
        <sz val="12"/>
        <rFont val="Times New Roman"/>
        <charset val="134"/>
      </rPr>
      <t>3</t>
    </r>
  </si>
  <si>
    <r>
      <rPr>
        <sz val="12"/>
        <rFont val="宋体"/>
        <charset val="134"/>
      </rPr>
      <t>办公室</t>
    </r>
    <r>
      <rPr>
        <sz val="12"/>
        <rFont val="Times New Roman"/>
        <charset val="134"/>
      </rPr>
      <t>4</t>
    </r>
  </si>
  <si>
    <r>
      <rPr>
        <sz val="12"/>
        <rFont val="宋体"/>
        <charset val="134"/>
      </rPr>
      <t>办公室</t>
    </r>
    <r>
      <rPr>
        <sz val="12"/>
        <rFont val="Times New Roman"/>
        <charset val="134"/>
      </rPr>
      <t>5</t>
    </r>
  </si>
  <si>
    <r>
      <rPr>
        <sz val="12"/>
        <rFont val="宋体"/>
        <charset val="134"/>
      </rPr>
      <t>办公室</t>
    </r>
    <r>
      <rPr>
        <sz val="12"/>
        <rFont val="Times New Roman"/>
        <charset val="134"/>
      </rPr>
      <t>6</t>
    </r>
  </si>
  <si>
    <r>
      <rPr>
        <sz val="12"/>
        <rFont val="宋体"/>
        <charset val="134"/>
      </rPr>
      <t>办公室</t>
    </r>
    <r>
      <rPr>
        <sz val="12"/>
        <rFont val="Times New Roman"/>
        <charset val="134"/>
      </rPr>
      <t>7</t>
    </r>
  </si>
  <si>
    <t>内部休息室</t>
  </si>
  <si>
    <r>
      <rPr>
        <sz val="12"/>
        <rFont val="宋体"/>
        <charset val="134"/>
      </rPr>
      <t>办公室</t>
    </r>
    <r>
      <rPr>
        <sz val="12"/>
        <rFont val="Times New Roman"/>
        <charset val="134"/>
      </rPr>
      <t>8</t>
    </r>
  </si>
  <si>
    <r>
      <rPr>
        <sz val="12"/>
        <rFont val="宋体"/>
        <charset val="134"/>
      </rPr>
      <t>办公室</t>
    </r>
    <r>
      <rPr>
        <sz val="12"/>
        <rFont val="Times New Roman"/>
        <charset val="134"/>
      </rPr>
      <t>9</t>
    </r>
  </si>
  <si>
    <r>
      <rPr>
        <sz val="12"/>
        <rFont val="宋体"/>
        <charset val="134"/>
      </rPr>
      <t>办公室</t>
    </r>
    <r>
      <rPr>
        <sz val="12"/>
        <rFont val="Times New Roman"/>
        <charset val="134"/>
      </rPr>
      <t>10</t>
    </r>
  </si>
  <si>
    <r>
      <rPr>
        <sz val="12"/>
        <rFont val="宋体"/>
        <charset val="134"/>
      </rPr>
      <t>办公室</t>
    </r>
    <r>
      <rPr>
        <sz val="12"/>
        <rFont val="Times New Roman"/>
        <charset val="134"/>
      </rPr>
      <t>11</t>
    </r>
  </si>
  <si>
    <t>活动室（避难间）</t>
  </si>
  <si>
    <t>间</t>
  </si>
  <si>
    <r>
      <rPr>
        <sz val="12"/>
        <rFont val="Times New Roman"/>
        <charset val="134"/>
      </rPr>
      <t>GCP</t>
    </r>
    <r>
      <rPr>
        <sz val="12"/>
        <rFont val="宋体"/>
        <charset val="134"/>
      </rPr>
      <t>用房</t>
    </r>
  </si>
  <si>
    <t>休息室</t>
  </si>
  <si>
    <r>
      <rPr>
        <sz val="12"/>
        <rFont val="宋体"/>
        <charset val="134"/>
      </rPr>
      <t>配餐</t>
    </r>
    <r>
      <rPr>
        <sz val="12"/>
        <rFont val="Times New Roman"/>
        <charset val="134"/>
      </rPr>
      <t>/</t>
    </r>
    <r>
      <rPr>
        <sz val="12"/>
        <rFont val="宋体"/>
        <charset val="134"/>
      </rPr>
      <t>休息室</t>
    </r>
  </si>
  <si>
    <t>住院医生办公室</t>
  </si>
  <si>
    <t>储藏间</t>
  </si>
  <si>
    <t>护士休息室</t>
  </si>
  <si>
    <t>轨道物流收发间</t>
  </si>
  <si>
    <t>新增</t>
  </si>
  <si>
    <r>
      <rPr>
        <b/>
        <sz val="12"/>
        <rFont val="Times New Roman"/>
        <charset val="134"/>
      </rPr>
      <t>5-9</t>
    </r>
    <r>
      <rPr>
        <b/>
        <sz val="12"/>
        <rFont val="宋体"/>
        <charset val="134"/>
      </rPr>
      <t>层</t>
    </r>
  </si>
  <si>
    <r>
      <rPr>
        <sz val="12"/>
        <rFont val="宋体"/>
        <charset val="134"/>
      </rPr>
      <t>活动室（</t>
    </r>
    <r>
      <rPr>
        <sz val="12"/>
        <rFont val="Times New Roman"/>
        <charset val="134"/>
      </rPr>
      <t>6</t>
    </r>
    <r>
      <rPr>
        <sz val="12"/>
        <rFont val="宋体"/>
        <charset val="134"/>
      </rPr>
      <t>层、</t>
    </r>
    <r>
      <rPr>
        <sz val="12"/>
        <rFont val="Times New Roman"/>
        <charset val="134"/>
      </rPr>
      <t>8</t>
    </r>
    <r>
      <rPr>
        <sz val="12"/>
        <rFont val="宋体"/>
        <charset val="134"/>
      </rPr>
      <t>层无此活动室）</t>
    </r>
  </si>
  <si>
    <t>无障碍卫生间（公共）</t>
  </si>
  <si>
    <r>
      <rPr>
        <sz val="12"/>
        <rFont val="宋体"/>
        <charset val="134"/>
      </rPr>
      <t>套间（</t>
    </r>
    <r>
      <rPr>
        <sz val="12"/>
        <rFont val="Times New Roman"/>
        <charset val="134"/>
      </rPr>
      <t>2</t>
    </r>
    <r>
      <rPr>
        <sz val="12"/>
        <rFont val="宋体"/>
        <charset val="134"/>
      </rPr>
      <t>间一体）</t>
    </r>
  </si>
  <si>
    <r>
      <rPr>
        <sz val="12"/>
        <rFont val="宋体"/>
        <charset val="134"/>
      </rPr>
      <t>套间（</t>
    </r>
    <r>
      <rPr>
        <sz val="12"/>
        <rFont val="Times New Roman"/>
        <charset val="134"/>
      </rPr>
      <t>3</t>
    </r>
    <r>
      <rPr>
        <sz val="12"/>
        <rFont val="宋体"/>
        <charset val="134"/>
      </rPr>
      <t>间一体）</t>
    </r>
  </si>
  <si>
    <r>
      <rPr>
        <b/>
        <sz val="14"/>
        <color theme="1"/>
        <rFont val="宋体"/>
        <charset val="134"/>
      </rPr>
      <t>厨房设备配置标准</t>
    </r>
  </si>
  <si>
    <r>
      <rPr>
        <sz val="12"/>
        <color theme="1"/>
        <rFont val="宋体"/>
        <charset val="134"/>
      </rPr>
      <t>冰箱</t>
    </r>
  </si>
  <si>
    <r>
      <rPr>
        <sz val="10"/>
        <color theme="1"/>
        <rFont val="Times New Roman"/>
        <charset val="134"/>
      </rPr>
      <t xml:space="preserve">500 </t>
    </r>
    <r>
      <rPr>
        <sz val="10"/>
        <color theme="1"/>
        <rFont val="宋体"/>
        <charset val="134"/>
      </rPr>
      <t>升</t>
    </r>
  </si>
  <si>
    <r>
      <rPr>
        <sz val="12"/>
        <color theme="1"/>
        <rFont val="宋体"/>
        <charset val="134"/>
      </rPr>
      <t>消毒保洁柜</t>
    </r>
  </si>
  <si>
    <r>
      <rPr>
        <sz val="10"/>
        <color theme="1"/>
        <rFont val="Times New Roman"/>
        <charset val="134"/>
      </rPr>
      <t xml:space="preserve">1200 </t>
    </r>
    <r>
      <rPr>
        <sz val="10"/>
        <color theme="1"/>
        <rFont val="宋体"/>
        <charset val="134"/>
      </rPr>
      <t>毫米</t>
    </r>
    <r>
      <rPr>
        <sz val="10"/>
        <color theme="1"/>
        <rFont val="Times New Roman"/>
        <charset val="134"/>
      </rPr>
      <t xml:space="preserve">*500 </t>
    </r>
    <r>
      <rPr>
        <sz val="10"/>
        <color theme="1"/>
        <rFont val="宋体"/>
        <charset val="134"/>
      </rPr>
      <t>毫米</t>
    </r>
    <r>
      <rPr>
        <sz val="10"/>
        <color theme="1"/>
        <rFont val="Times New Roman"/>
        <charset val="134"/>
      </rPr>
      <t xml:space="preserve">*1500 </t>
    </r>
    <r>
      <rPr>
        <sz val="10"/>
        <color theme="1"/>
        <rFont val="宋体"/>
        <charset val="134"/>
      </rPr>
      <t>毫米</t>
    </r>
  </si>
  <si>
    <r>
      <rPr>
        <sz val="12"/>
        <color theme="1"/>
        <rFont val="宋体"/>
        <charset val="134"/>
      </rPr>
      <t>烟罩一体机</t>
    </r>
  </si>
  <si>
    <r>
      <rPr>
        <sz val="10"/>
        <color theme="1"/>
        <rFont val="Times New Roman"/>
        <charset val="134"/>
      </rPr>
      <t xml:space="preserve">3700 </t>
    </r>
    <r>
      <rPr>
        <sz val="10"/>
        <color theme="1"/>
        <rFont val="宋体"/>
        <charset val="134"/>
      </rPr>
      <t>毫米</t>
    </r>
    <r>
      <rPr>
        <sz val="10"/>
        <color theme="1"/>
        <rFont val="Times New Roman"/>
        <charset val="134"/>
      </rPr>
      <t xml:space="preserve">*1550 </t>
    </r>
    <r>
      <rPr>
        <sz val="10"/>
        <color theme="1"/>
        <rFont val="宋体"/>
        <charset val="134"/>
      </rPr>
      <t>毫米</t>
    </r>
    <r>
      <rPr>
        <sz val="10"/>
        <color theme="1"/>
        <rFont val="Times New Roman"/>
        <charset val="134"/>
      </rPr>
      <t xml:space="preserve">*610 </t>
    </r>
    <r>
      <rPr>
        <sz val="10"/>
        <color theme="1"/>
        <rFont val="宋体"/>
        <charset val="134"/>
      </rPr>
      <t>毫米</t>
    </r>
  </si>
  <si>
    <r>
      <rPr>
        <sz val="12"/>
        <color theme="1"/>
        <rFont val="宋体"/>
        <charset val="134"/>
      </rPr>
      <t>送餐车</t>
    </r>
  </si>
  <si>
    <r>
      <rPr>
        <sz val="12"/>
        <color theme="1"/>
        <rFont val="宋体"/>
        <charset val="134"/>
      </rPr>
      <t>辆</t>
    </r>
  </si>
  <si>
    <r>
      <rPr>
        <sz val="10"/>
        <color theme="1"/>
        <rFont val="Times New Roman"/>
        <charset val="134"/>
      </rPr>
      <t xml:space="preserve">900 </t>
    </r>
    <r>
      <rPr>
        <sz val="10"/>
        <color theme="1"/>
        <rFont val="宋体"/>
        <charset val="134"/>
      </rPr>
      <t>毫米</t>
    </r>
    <r>
      <rPr>
        <sz val="10"/>
        <color theme="1"/>
        <rFont val="Times New Roman"/>
        <charset val="134"/>
      </rPr>
      <t xml:space="preserve">*550 </t>
    </r>
    <r>
      <rPr>
        <sz val="10"/>
        <color theme="1"/>
        <rFont val="宋体"/>
        <charset val="134"/>
      </rPr>
      <t>毫米</t>
    </r>
    <r>
      <rPr>
        <sz val="10"/>
        <color theme="1"/>
        <rFont val="Times New Roman"/>
        <charset val="134"/>
      </rPr>
      <t xml:space="preserve">*850 </t>
    </r>
    <r>
      <rPr>
        <sz val="10"/>
        <color theme="1"/>
        <rFont val="宋体"/>
        <charset val="134"/>
      </rPr>
      <t>毫米，三层</t>
    </r>
  </si>
  <si>
    <r>
      <rPr>
        <sz val="12"/>
        <color theme="1"/>
        <rFont val="宋体"/>
        <charset val="134"/>
      </rPr>
      <t>平板车</t>
    </r>
  </si>
  <si>
    <r>
      <rPr>
        <sz val="10"/>
        <color theme="1"/>
        <rFont val="Times New Roman"/>
        <charset val="134"/>
      </rPr>
      <t xml:space="preserve">800 </t>
    </r>
    <r>
      <rPr>
        <sz val="10"/>
        <color theme="1"/>
        <rFont val="宋体"/>
        <charset val="134"/>
      </rPr>
      <t>毫米</t>
    </r>
    <r>
      <rPr>
        <sz val="10"/>
        <color theme="1"/>
        <rFont val="Times New Roman"/>
        <charset val="134"/>
      </rPr>
      <t xml:space="preserve">*600 </t>
    </r>
    <r>
      <rPr>
        <sz val="10"/>
        <color theme="1"/>
        <rFont val="宋体"/>
        <charset val="134"/>
      </rPr>
      <t>毫米</t>
    </r>
    <r>
      <rPr>
        <sz val="10"/>
        <color theme="1"/>
        <rFont val="Times New Roman"/>
        <charset val="134"/>
      </rPr>
      <t xml:space="preserve">*900 </t>
    </r>
    <r>
      <rPr>
        <sz val="10"/>
        <color theme="1"/>
        <rFont val="宋体"/>
        <charset val="134"/>
      </rPr>
      <t>毫米</t>
    </r>
  </si>
  <si>
    <r>
      <rPr>
        <sz val="12"/>
        <color theme="1"/>
        <rFont val="宋体"/>
        <charset val="134"/>
      </rPr>
      <t>电烤箱</t>
    </r>
  </si>
  <si>
    <r>
      <rPr>
        <sz val="10"/>
        <color theme="1"/>
        <rFont val="Times New Roman"/>
        <charset val="134"/>
      </rPr>
      <t xml:space="preserve">1325 </t>
    </r>
    <r>
      <rPr>
        <sz val="10"/>
        <color theme="1"/>
        <rFont val="宋体"/>
        <charset val="134"/>
      </rPr>
      <t>毫米</t>
    </r>
    <r>
      <rPr>
        <sz val="10"/>
        <color theme="1"/>
        <rFont val="Times New Roman"/>
        <charset val="134"/>
      </rPr>
      <t xml:space="preserve">*1100 </t>
    </r>
    <r>
      <rPr>
        <sz val="10"/>
        <color theme="1"/>
        <rFont val="宋体"/>
        <charset val="134"/>
      </rPr>
      <t>毫米</t>
    </r>
    <r>
      <rPr>
        <sz val="10"/>
        <color theme="1"/>
        <rFont val="Times New Roman"/>
        <charset val="134"/>
      </rPr>
      <t xml:space="preserve">*1790 </t>
    </r>
    <r>
      <rPr>
        <sz val="10"/>
        <color theme="1"/>
        <rFont val="宋体"/>
        <charset val="134"/>
      </rPr>
      <t>毫米，</t>
    </r>
    <r>
      <rPr>
        <sz val="10"/>
        <color theme="1"/>
        <rFont val="Times New Roman"/>
        <charset val="134"/>
      </rPr>
      <t xml:space="preserve">20 </t>
    </r>
    <r>
      <rPr>
        <sz val="10"/>
        <color theme="1"/>
        <rFont val="宋体"/>
        <charset val="134"/>
      </rPr>
      <t>千瓦</t>
    </r>
  </si>
  <si>
    <r>
      <rPr>
        <sz val="12"/>
        <color theme="1"/>
        <rFont val="宋体"/>
        <charset val="134"/>
      </rPr>
      <t>双头炒炉</t>
    </r>
  </si>
  <si>
    <r>
      <rPr>
        <sz val="10"/>
        <color theme="1"/>
        <rFont val="Times New Roman"/>
        <charset val="134"/>
      </rPr>
      <t xml:space="preserve">2200 </t>
    </r>
    <r>
      <rPr>
        <sz val="10"/>
        <color theme="1"/>
        <rFont val="宋体"/>
        <charset val="134"/>
      </rPr>
      <t>毫米</t>
    </r>
    <r>
      <rPr>
        <sz val="10"/>
        <color theme="1"/>
        <rFont val="Times New Roman"/>
        <charset val="134"/>
      </rPr>
      <t xml:space="preserve">*1250 </t>
    </r>
    <r>
      <rPr>
        <sz val="10"/>
        <color theme="1"/>
        <rFont val="宋体"/>
        <charset val="134"/>
      </rPr>
      <t>毫米</t>
    </r>
    <r>
      <rPr>
        <sz val="10"/>
        <color theme="1"/>
        <rFont val="Times New Roman"/>
        <charset val="134"/>
      </rPr>
      <t xml:space="preserve">*810 </t>
    </r>
    <r>
      <rPr>
        <sz val="10"/>
        <color theme="1"/>
        <rFont val="宋体"/>
        <charset val="134"/>
      </rPr>
      <t>毫米</t>
    </r>
  </si>
  <si>
    <t>洗碗烘干机</t>
  </si>
  <si>
    <r>
      <rPr>
        <sz val="10"/>
        <color theme="1"/>
        <rFont val="Times New Roman"/>
        <charset val="134"/>
      </rPr>
      <t xml:space="preserve">6000 </t>
    </r>
    <r>
      <rPr>
        <sz val="10"/>
        <color theme="1"/>
        <rFont val="宋体"/>
        <charset val="134"/>
      </rPr>
      <t>毫米</t>
    </r>
    <r>
      <rPr>
        <sz val="10"/>
        <color theme="1"/>
        <rFont val="Times New Roman"/>
        <charset val="134"/>
      </rPr>
      <t xml:space="preserve">*800 </t>
    </r>
    <r>
      <rPr>
        <sz val="10"/>
        <color theme="1"/>
        <rFont val="宋体"/>
        <charset val="134"/>
      </rPr>
      <t>毫米</t>
    </r>
    <r>
      <rPr>
        <sz val="10"/>
        <color theme="1"/>
        <rFont val="Times New Roman"/>
        <charset val="134"/>
      </rPr>
      <t xml:space="preserve">*1300 </t>
    </r>
    <r>
      <rPr>
        <sz val="10"/>
        <color theme="1"/>
        <rFont val="宋体"/>
        <charset val="134"/>
      </rPr>
      <t>毫米</t>
    </r>
  </si>
  <si>
    <t>蒸饭柜</t>
  </si>
  <si>
    <r>
      <rPr>
        <sz val="10"/>
        <color theme="1"/>
        <rFont val="Times New Roman"/>
        <charset val="134"/>
      </rPr>
      <t xml:space="preserve">900 </t>
    </r>
    <r>
      <rPr>
        <sz val="10"/>
        <color theme="1"/>
        <rFont val="宋体"/>
        <charset val="134"/>
      </rPr>
      <t>毫米</t>
    </r>
    <r>
      <rPr>
        <sz val="10"/>
        <color theme="1"/>
        <rFont val="Times New Roman"/>
        <charset val="134"/>
      </rPr>
      <t xml:space="preserve">*900 </t>
    </r>
    <r>
      <rPr>
        <sz val="10"/>
        <color theme="1"/>
        <rFont val="宋体"/>
        <charset val="134"/>
      </rPr>
      <t>毫米</t>
    </r>
    <r>
      <rPr>
        <sz val="10"/>
        <color theme="1"/>
        <rFont val="Times New Roman"/>
        <charset val="134"/>
      </rPr>
      <t xml:space="preserve">*1900 </t>
    </r>
    <r>
      <rPr>
        <sz val="10"/>
        <color theme="1"/>
        <rFont val="宋体"/>
        <charset val="134"/>
      </rPr>
      <t>毫米</t>
    </r>
  </si>
  <si>
    <r>
      <rPr>
        <sz val="12"/>
        <color theme="1"/>
        <rFont val="宋体"/>
        <charset val="134"/>
      </rPr>
      <t>汤锅</t>
    </r>
  </si>
  <si>
    <r>
      <rPr>
        <sz val="10"/>
        <color theme="1"/>
        <rFont val="Times New Roman"/>
        <charset val="134"/>
      </rPr>
      <t xml:space="preserve">200 </t>
    </r>
    <r>
      <rPr>
        <sz val="10"/>
        <color theme="1"/>
        <rFont val="宋体"/>
        <charset val="134"/>
      </rPr>
      <t>升</t>
    </r>
  </si>
  <si>
    <r>
      <rPr>
        <b/>
        <sz val="12"/>
        <color theme="1"/>
        <rFont val="宋体"/>
        <charset val="134"/>
      </rPr>
      <t>厨房设备</t>
    </r>
  </si>
  <si>
    <r>
      <rPr>
        <sz val="12"/>
        <color theme="1"/>
        <rFont val="宋体"/>
        <charset val="134"/>
      </rPr>
      <t>排烟设备</t>
    </r>
  </si>
  <si>
    <r>
      <rPr>
        <sz val="10"/>
        <color theme="1"/>
        <rFont val="Times New Roman"/>
        <charset val="134"/>
      </rPr>
      <t xml:space="preserve">1 </t>
    </r>
    <r>
      <rPr>
        <sz val="10"/>
        <color theme="1"/>
        <rFont val="宋体"/>
        <charset val="134"/>
      </rPr>
      <t>套</t>
    </r>
    <r>
      <rPr>
        <sz val="10"/>
        <color theme="1"/>
        <rFont val="Times New Roman"/>
        <charset val="134"/>
      </rPr>
      <t>/</t>
    </r>
    <r>
      <rPr>
        <sz val="10"/>
        <color theme="1"/>
        <rFont val="宋体"/>
        <charset val="134"/>
      </rPr>
      <t>管道</t>
    </r>
  </si>
  <si>
    <r>
      <rPr>
        <sz val="12"/>
        <color theme="1"/>
        <rFont val="宋体"/>
        <charset val="134"/>
      </rPr>
      <t>保温车</t>
    </r>
  </si>
  <si>
    <r>
      <rPr>
        <sz val="10"/>
        <color theme="1"/>
        <rFont val="Times New Roman"/>
        <charset val="134"/>
      </rPr>
      <t xml:space="preserve">1 </t>
    </r>
    <r>
      <rPr>
        <sz val="10"/>
        <color theme="1"/>
        <rFont val="宋体"/>
        <charset val="134"/>
      </rPr>
      <t>套</t>
    </r>
    <r>
      <rPr>
        <sz val="10"/>
        <color theme="1"/>
        <rFont val="Times New Roman"/>
        <charset val="134"/>
      </rPr>
      <t>/</t>
    </r>
    <r>
      <rPr>
        <sz val="10"/>
        <color theme="1"/>
        <rFont val="宋体"/>
        <charset val="134"/>
      </rPr>
      <t>打餐窗口</t>
    </r>
  </si>
  <si>
    <r>
      <rPr>
        <b/>
        <sz val="12"/>
        <color theme="1"/>
        <rFont val="宋体"/>
        <charset val="134"/>
      </rPr>
      <t>厨房机械</t>
    </r>
  </si>
  <si>
    <r>
      <rPr>
        <sz val="12"/>
        <color theme="1"/>
        <rFont val="宋体"/>
        <charset val="134"/>
      </rPr>
      <t>饺子机、压面机、和面机、绞肉机、切肉机、电饼铛、榨汁机、搅拌机、豆浆机、真空冷却机等</t>
    </r>
  </si>
  <si>
    <r>
      <rPr>
        <sz val="10"/>
        <color theme="1"/>
        <rFont val="宋体"/>
        <charset val="134"/>
      </rPr>
      <t>各</t>
    </r>
    <r>
      <rPr>
        <sz val="10"/>
        <color theme="1"/>
        <rFont val="Times New Roman"/>
        <charset val="134"/>
      </rPr>
      <t xml:space="preserve"> 1 </t>
    </r>
    <r>
      <rPr>
        <sz val="10"/>
        <color theme="1"/>
        <rFont val="宋体"/>
        <charset val="134"/>
      </rPr>
      <t>台</t>
    </r>
  </si>
  <si>
    <r>
      <rPr>
        <b/>
        <sz val="12"/>
        <color theme="1"/>
        <rFont val="宋体"/>
        <charset val="134"/>
      </rPr>
      <t>厨房电器</t>
    </r>
  </si>
  <si>
    <r>
      <rPr>
        <sz val="12"/>
        <color theme="1"/>
        <rFont val="宋体"/>
        <charset val="134"/>
      </rPr>
      <t>电饭煲、微波炉、烧水器、电磁炉、消毒柜</t>
    </r>
  </si>
  <si>
    <r>
      <rPr>
        <sz val="10"/>
        <color theme="1"/>
        <rFont val="Times New Roman"/>
        <charset val="134"/>
      </rPr>
      <t xml:space="preserve">1 </t>
    </r>
    <r>
      <rPr>
        <sz val="10"/>
        <color theme="1"/>
        <rFont val="宋体"/>
        <charset val="134"/>
      </rPr>
      <t>套</t>
    </r>
    <r>
      <rPr>
        <sz val="10"/>
        <color theme="1"/>
        <rFont val="Times New Roman"/>
        <charset val="134"/>
      </rPr>
      <t xml:space="preserve">/50 </t>
    </r>
    <r>
      <rPr>
        <sz val="10"/>
        <color theme="1"/>
        <rFont val="宋体"/>
        <charset val="134"/>
      </rPr>
      <t>人</t>
    </r>
  </si>
  <si>
    <r>
      <rPr>
        <sz val="10"/>
        <color theme="1"/>
        <rFont val="Times New Roman"/>
        <charset val="134"/>
      </rPr>
      <t xml:space="preserve">2 </t>
    </r>
    <r>
      <rPr>
        <sz val="10"/>
        <color theme="1"/>
        <rFont val="宋体"/>
        <charset val="134"/>
      </rPr>
      <t>台（</t>
    </r>
    <r>
      <rPr>
        <sz val="10"/>
        <color theme="1"/>
        <rFont val="Times New Roman"/>
        <charset val="134"/>
      </rPr>
      <t xml:space="preserve">500 </t>
    </r>
    <r>
      <rPr>
        <sz val="10"/>
        <color theme="1"/>
        <rFont val="宋体"/>
        <charset val="134"/>
      </rPr>
      <t>升）</t>
    </r>
    <r>
      <rPr>
        <sz val="10"/>
        <color theme="1"/>
        <rFont val="Times New Roman"/>
        <charset val="134"/>
      </rPr>
      <t xml:space="preserve">/100 </t>
    </r>
    <r>
      <rPr>
        <sz val="10"/>
        <color theme="1"/>
        <rFont val="宋体"/>
        <charset val="134"/>
      </rPr>
      <t>人（不满</t>
    </r>
    <r>
      <rPr>
        <sz val="10"/>
        <color theme="1"/>
        <rFont val="Times New Roman"/>
        <charset val="134"/>
      </rPr>
      <t xml:space="preserve"> 100 </t>
    </r>
    <r>
      <rPr>
        <sz val="10"/>
        <color theme="1"/>
        <rFont val="宋体"/>
        <charset val="134"/>
      </rPr>
      <t>人按</t>
    </r>
    <r>
      <rPr>
        <sz val="10"/>
        <color theme="1"/>
        <rFont val="Times New Roman"/>
        <charset val="134"/>
      </rPr>
      <t xml:space="preserve"> 2 </t>
    </r>
    <r>
      <rPr>
        <sz val="10"/>
        <color theme="1"/>
        <rFont val="宋体"/>
        <charset val="134"/>
      </rPr>
      <t>台配置）</t>
    </r>
  </si>
  <si>
    <r>
      <rPr>
        <sz val="12"/>
        <color theme="1"/>
        <rFont val="宋体"/>
        <charset val="134"/>
      </rPr>
      <t>冷藏柜</t>
    </r>
  </si>
  <si>
    <r>
      <rPr>
        <sz val="10"/>
        <color theme="1"/>
        <rFont val="Times New Roman"/>
        <charset val="134"/>
      </rPr>
      <t xml:space="preserve">1 </t>
    </r>
    <r>
      <rPr>
        <sz val="10"/>
        <color theme="1"/>
        <rFont val="宋体"/>
        <charset val="134"/>
      </rPr>
      <t>台（</t>
    </r>
    <r>
      <rPr>
        <sz val="10"/>
        <color theme="1"/>
        <rFont val="Times New Roman"/>
        <charset val="134"/>
      </rPr>
      <t xml:space="preserve">500 </t>
    </r>
    <r>
      <rPr>
        <sz val="10"/>
        <color theme="1"/>
        <rFont val="宋体"/>
        <charset val="134"/>
      </rPr>
      <t>升）</t>
    </r>
    <r>
      <rPr>
        <sz val="10"/>
        <color theme="1"/>
        <rFont val="Times New Roman"/>
        <charset val="134"/>
      </rPr>
      <t xml:space="preserve">/100 </t>
    </r>
    <r>
      <rPr>
        <sz val="10"/>
        <color theme="1"/>
        <rFont val="宋体"/>
        <charset val="134"/>
      </rPr>
      <t>人</t>
    </r>
  </si>
  <si>
    <r>
      <rPr>
        <sz val="12"/>
        <color theme="1"/>
        <rFont val="宋体"/>
        <charset val="134"/>
      </rPr>
      <t>其余按需配置</t>
    </r>
  </si>
  <si>
    <r>
      <rPr>
        <b/>
        <sz val="12"/>
        <color theme="1"/>
        <rFont val="宋体"/>
        <charset val="134"/>
      </rPr>
      <t>厨房餐具</t>
    </r>
  </si>
  <si>
    <r>
      <rPr>
        <b/>
        <sz val="10"/>
        <color theme="1"/>
        <rFont val="宋体"/>
        <charset val="134"/>
      </rPr>
      <t>餐具按需配置</t>
    </r>
  </si>
  <si>
    <r>
      <rPr>
        <b/>
        <sz val="12"/>
        <color theme="1"/>
        <rFont val="宋体"/>
        <charset val="134"/>
      </rPr>
      <t>厨房炊具</t>
    </r>
  </si>
  <si>
    <r>
      <rPr>
        <sz val="12"/>
        <color theme="1"/>
        <rFont val="宋体"/>
        <charset val="134"/>
      </rPr>
      <t>炒锅、炒勺、蒸锅、汤锅、砂锅、火锅、平底锅、不粘锅、蒸笼、蒸箱、高压锅等</t>
    </r>
  </si>
  <si>
    <t>按燃气灶数量配置</t>
  </si>
  <si>
    <r>
      <rPr>
        <b/>
        <sz val="12"/>
        <color theme="1"/>
        <rFont val="宋体"/>
        <charset val="134"/>
      </rPr>
      <t>厨房炉灶</t>
    </r>
  </si>
  <si>
    <r>
      <rPr>
        <b/>
        <sz val="10"/>
        <color theme="1"/>
        <rFont val="宋体"/>
        <charset val="134"/>
      </rPr>
      <t>按排烟设备数量比例</t>
    </r>
    <r>
      <rPr>
        <b/>
        <sz val="10"/>
        <color theme="1"/>
        <rFont val="Times New Roman"/>
        <charset val="134"/>
      </rPr>
      <t xml:space="preserve"> 1:1 </t>
    </r>
    <r>
      <rPr>
        <b/>
        <sz val="10"/>
        <color theme="1"/>
        <rFont val="宋体"/>
        <charset val="134"/>
      </rPr>
      <t>配置，</t>
    </r>
    <r>
      <rPr>
        <b/>
        <sz val="10"/>
        <color theme="1"/>
        <rFont val="Times New Roman"/>
        <charset val="134"/>
      </rPr>
      <t xml:space="preserve">2 </t>
    </r>
    <r>
      <rPr>
        <b/>
        <sz val="10"/>
        <color theme="1"/>
        <rFont val="宋体"/>
        <charset val="134"/>
      </rPr>
      <t>套</t>
    </r>
    <r>
      <rPr>
        <b/>
        <sz val="10"/>
        <color theme="1"/>
        <rFont val="Times New Roman"/>
        <charset val="134"/>
      </rPr>
      <t xml:space="preserve">/100 </t>
    </r>
    <r>
      <rPr>
        <b/>
        <sz val="10"/>
        <color theme="1"/>
        <rFont val="宋体"/>
        <charset val="134"/>
      </rPr>
      <t>人（不满</t>
    </r>
    <r>
      <rPr>
        <b/>
        <sz val="10"/>
        <color theme="1"/>
        <rFont val="Times New Roman"/>
        <charset val="134"/>
      </rPr>
      <t xml:space="preserve"> 100 </t>
    </r>
    <r>
      <rPr>
        <b/>
        <sz val="10"/>
        <color theme="1"/>
        <rFont val="宋体"/>
        <charset val="134"/>
      </rPr>
      <t>人按</t>
    </r>
    <r>
      <rPr>
        <b/>
        <sz val="10"/>
        <color theme="1"/>
        <rFont val="Times New Roman"/>
        <charset val="134"/>
      </rPr>
      <t xml:space="preserve"> 2 </t>
    </r>
    <r>
      <rPr>
        <b/>
        <sz val="10"/>
        <color theme="1"/>
        <rFont val="宋体"/>
        <charset val="134"/>
      </rPr>
      <t>套配置）。</t>
    </r>
  </si>
  <si>
    <t>七</t>
  </si>
  <si>
    <r>
      <rPr>
        <b/>
        <sz val="12"/>
        <color theme="1"/>
        <rFont val="宋体"/>
        <charset val="134"/>
      </rPr>
      <t>厨房其他用品</t>
    </r>
  </si>
  <si>
    <r>
      <rPr>
        <sz val="12"/>
        <color theme="1"/>
        <rFont val="宋体"/>
        <charset val="134"/>
      </rPr>
      <t>不锈钢盆、不锈钢方盘、料盆、汤桶、刀具、菜墩、塑料制品、烘焙用品等</t>
    </r>
  </si>
  <si>
    <r>
      <rPr>
        <sz val="10"/>
        <color theme="1"/>
        <rFont val="宋体"/>
        <charset val="134"/>
      </rPr>
      <t>按需配置</t>
    </r>
  </si>
  <si>
    <r>
      <rPr>
        <b/>
        <sz val="16"/>
        <color rgb="FF000000"/>
        <rFont val="汉仪书宋二KW"/>
        <charset val="134"/>
      </rPr>
      <t>附表</t>
    </r>
    <r>
      <rPr>
        <b/>
        <sz val="16"/>
        <color rgb="FF000000"/>
        <rFont val="Times New Roman"/>
        <charset val="134"/>
      </rPr>
      <t xml:space="preserve"> 4-2</t>
    </r>
    <r>
      <rPr>
        <b/>
        <sz val="16"/>
        <color rgb="FF000000"/>
        <rFont val="汉仪书宋二KW"/>
        <charset val="134"/>
      </rPr>
      <t>厨房终端设备（含食堂）明细表</t>
    </r>
  </si>
  <si>
    <r>
      <rPr>
        <sz val="12"/>
        <color theme="1"/>
        <rFont val="宋体"/>
        <charset val="134"/>
      </rPr>
      <t>粘捕式灭蝇灯</t>
    </r>
  </si>
  <si>
    <r>
      <rPr>
        <sz val="12"/>
        <color theme="1"/>
        <rFont val="宋体"/>
        <charset val="134"/>
      </rPr>
      <t>四层</t>
    </r>
  </si>
  <si>
    <r>
      <rPr>
        <sz val="12"/>
        <color theme="1"/>
        <rFont val="宋体"/>
        <charset val="134"/>
      </rPr>
      <t>基建总务部</t>
    </r>
  </si>
  <si>
    <r>
      <rPr>
        <sz val="12"/>
        <color theme="1"/>
        <rFont val="宋体"/>
        <charset val="134"/>
      </rPr>
      <t>米面架</t>
    </r>
  </si>
  <si>
    <t>调整至办公家具</t>
  </si>
  <si>
    <r>
      <rPr>
        <sz val="12"/>
        <color theme="1"/>
        <rFont val="宋体"/>
        <charset val="134"/>
      </rPr>
      <t>可调式四层层架</t>
    </r>
  </si>
  <si>
    <r>
      <rPr>
        <sz val="12"/>
        <color theme="1"/>
        <rFont val="宋体"/>
        <charset val="134"/>
      </rPr>
      <t>挡鼠板连不锈钢滑轨</t>
    </r>
  </si>
  <si>
    <r>
      <rPr>
        <sz val="12"/>
        <color theme="1"/>
        <rFont val="宋体"/>
        <charset val="134"/>
      </rPr>
      <t>感应式洗手盆连柜身及烘手机</t>
    </r>
  </si>
  <si>
    <r>
      <rPr>
        <sz val="12"/>
        <color theme="1"/>
        <rFont val="宋体"/>
        <charset val="134"/>
      </rPr>
      <t>高压冲地装置</t>
    </r>
  </si>
  <si>
    <r>
      <rPr>
        <sz val="12"/>
        <color theme="1"/>
        <rFont val="宋体"/>
        <charset val="134"/>
      </rPr>
      <t>双层斩台工作台</t>
    </r>
  </si>
  <si>
    <r>
      <rPr>
        <sz val="12"/>
        <color theme="1"/>
        <rFont val="宋体"/>
        <charset val="134"/>
      </rPr>
      <t>单星大盆台</t>
    </r>
  </si>
  <si>
    <r>
      <rPr>
        <sz val="12"/>
        <color theme="1"/>
        <rFont val="宋体"/>
        <charset val="134"/>
      </rPr>
      <t>砧板刀具保洁柜</t>
    </r>
  </si>
  <si>
    <r>
      <rPr>
        <sz val="12"/>
        <color theme="1"/>
        <rFont val="宋体"/>
        <charset val="134"/>
      </rPr>
      <t>单星盆台</t>
    </r>
  </si>
  <si>
    <r>
      <rPr>
        <sz val="12"/>
        <color theme="1"/>
        <rFont val="宋体"/>
        <charset val="134"/>
      </rPr>
      <t>单星剖鱼台</t>
    </r>
  </si>
  <si>
    <r>
      <rPr>
        <sz val="12"/>
        <color theme="1"/>
        <rFont val="宋体"/>
        <charset val="134"/>
      </rPr>
      <t>高压座台冲洗装置</t>
    </r>
  </si>
  <si>
    <r>
      <rPr>
        <sz val="12"/>
        <color theme="1"/>
        <rFont val="宋体"/>
        <charset val="134"/>
      </rPr>
      <t>双规格绞切肉机</t>
    </r>
  </si>
  <si>
    <r>
      <rPr>
        <sz val="12"/>
        <color theme="1"/>
        <rFont val="宋体"/>
        <charset val="134"/>
      </rPr>
      <t>切肉片肉丝机</t>
    </r>
  </si>
  <si>
    <r>
      <rPr>
        <sz val="12"/>
        <color theme="1"/>
        <rFont val="宋体"/>
        <charset val="134"/>
      </rPr>
      <t>紫外线杀菌灯连支架</t>
    </r>
  </si>
  <si>
    <r>
      <rPr>
        <sz val="12"/>
        <color theme="1"/>
        <rFont val="宋体"/>
        <charset val="134"/>
      </rPr>
      <t>高温冷库</t>
    </r>
  </si>
  <si>
    <r>
      <rPr>
        <sz val="12"/>
        <color theme="1"/>
        <rFont val="Times New Roman"/>
        <charset val="134"/>
      </rPr>
      <t>1</t>
    </r>
    <r>
      <rPr>
        <sz val="12"/>
        <color theme="1"/>
        <rFont val="宋体"/>
        <charset val="134"/>
      </rPr>
      <t>、</t>
    </r>
    <r>
      <rPr>
        <sz val="12"/>
        <color theme="1"/>
        <rFont val="Times New Roman"/>
        <charset val="134"/>
      </rPr>
      <t>3500*2900*2500mm(±10%)                    2</t>
    </r>
    <r>
      <rPr>
        <sz val="12"/>
        <color theme="1"/>
        <rFont val="宋体"/>
        <charset val="134"/>
      </rPr>
      <t>、库身采用不锈钢板厚</t>
    </r>
    <r>
      <rPr>
        <sz val="12"/>
        <color theme="1"/>
        <rFont val="Times New Roman"/>
        <charset val="134"/>
      </rPr>
      <t>0.6mm(±0.1mm)                    3</t>
    </r>
    <r>
      <rPr>
        <sz val="12"/>
        <color theme="1"/>
        <rFont val="宋体"/>
        <charset val="134"/>
      </rPr>
      <t>、库体厚</t>
    </r>
    <r>
      <rPr>
        <sz val="12"/>
        <color theme="1"/>
        <rFont val="Times New Roman"/>
        <charset val="134"/>
      </rPr>
      <t>100mm(±10%)</t>
    </r>
    <r>
      <rPr>
        <sz val="12"/>
        <color theme="1"/>
        <rFont val="宋体"/>
        <charset val="134"/>
      </rPr>
      <t>，底板采用彩钢板，库内铺防滑铝板</t>
    </r>
    <r>
      <rPr>
        <sz val="12"/>
        <color theme="1"/>
        <rFont val="Times New Roman"/>
        <charset val="134"/>
      </rPr>
      <t xml:space="preserve">                                     4</t>
    </r>
    <r>
      <rPr>
        <sz val="12"/>
        <color theme="1"/>
        <rFont val="宋体"/>
        <charset val="134"/>
      </rPr>
      <t>、配压缩机组，冷风机，配重力库门</t>
    </r>
  </si>
  <si>
    <r>
      <rPr>
        <sz val="12"/>
        <color theme="1"/>
        <rFont val="宋体"/>
        <charset val="134"/>
      </rPr>
      <t>座</t>
    </r>
  </si>
  <si>
    <r>
      <rPr>
        <sz val="12"/>
        <color theme="1"/>
        <rFont val="宋体"/>
        <charset val="134"/>
      </rPr>
      <t>低温冷库</t>
    </r>
  </si>
  <si>
    <t>AD05</t>
  </si>
  <si>
    <t>AD06</t>
  </si>
  <si>
    <r>
      <rPr>
        <sz val="12"/>
        <color theme="1"/>
        <rFont val="宋体"/>
        <charset val="134"/>
      </rPr>
      <t>单星盆台柜</t>
    </r>
  </si>
  <si>
    <r>
      <rPr>
        <sz val="12"/>
        <color theme="1"/>
        <rFont val="宋体"/>
        <charset val="134"/>
      </rPr>
      <t>挂墙层板</t>
    </r>
  </si>
  <si>
    <r>
      <rPr>
        <sz val="12"/>
        <color theme="1"/>
        <rFont val="宋体"/>
        <charset val="134"/>
      </rPr>
      <t>双门斩台工作台柜</t>
    </r>
  </si>
  <si>
    <r>
      <rPr>
        <sz val="12"/>
        <color theme="1"/>
        <rFont val="宋体"/>
        <charset val="134"/>
      </rPr>
      <t>挂墙吊柜</t>
    </r>
  </si>
  <si>
    <r>
      <rPr>
        <sz val="12"/>
        <color theme="1"/>
        <rFont val="宋体"/>
        <charset val="134"/>
      </rPr>
      <t>风幕机</t>
    </r>
  </si>
  <si>
    <r>
      <rPr>
        <sz val="12"/>
        <color theme="1"/>
        <rFont val="宋体"/>
        <charset val="134"/>
      </rPr>
      <t>自循环异味控制装置</t>
    </r>
  </si>
  <si>
    <r>
      <rPr>
        <sz val="12"/>
        <color theme="1"/>
        <rFont val="Times New Roman"/>
        <charset val="134"/>
      </rPr>
      <t>1</t>
    </r>
    <r>
      <rPr>
        <sz val="12"/>
        <color theme="1"/>
        <rFont val="宋体"/>
        <charset val="134"/>
      </rPr>
      <t>、</t>
    </r>
    <r>
      <rPr>
        <sz val="12"/>
        <color theme="1"/>
        <rFont val="Times New Roman"/>
        <charset val="134"/>
      </rPr>
      <t>530*230*800mm(±10%)                                                       2</t>
    </r>
    <r>
      <rPr>
        <sz val="12"/>
        <color theme="1"/>
        <rFont val="宋体"/>
        <charset val="134"/>
      </rPr>
      <t>、采用厨房异味专用空气净化器，功率</t>
    </r>
    <r>
      <rPr>
        <sz val="12"/>
        <color theme="1"/>
        <rFont val="Times New Roman"/>
        <charset val="134"/>
      </rPr>
      <t xml:space="preserve">130W(±10%) </t>
    </r>
    <r>
      <rPr>
        <sz val="12"/>
        <color theme="1"/>
        <rFont val="宋体"/>
        <charset val="134"/>
      </rPr>
      <t>，运用高能双极离子管的空气净化电离作用，达到分解空气中</t>
    </r>
    <r>
      <rPr>
        <sz val="12"/>
        <color theme="1"/>
        <rFont val="Times New Roman"/>
        <charset val="134"/>
      </rPr>
      <t>TVOC</t>
    </r>
    <r>
      <rPr>
        <sz val="12"/>
        <color theme="1"/>
        <rFont val="宋体"/>
        <charset val="134"/>
      </rPr>
      <t>氨等有害气体、杀死细菌、沉降颗粒物的目的</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所投自循环异味控制装置具有：</t>
    </r>
    <r>
      <rPr>
        <sz val="12"/>
        <color theme="1"/>
        <rFont val="Times New Roman"/>
        <charset val="134"/>
      </rPr>
      <t xml:space="preserve">                                                       </t>
    </r>
    <r>
      <rPr>
        <sz val="12"/>
        <color theme="1"/>
        <rFont val="宋体"/>
        <charset val="134"/>
      </rPr>
      <t>①核心配件</t>
    </r>
    <r>
      <rPr>
        <sz val="12"/>
        <color theme="1"/>
        <rFont val="Times New Roman"/>
        <charset val="134"/>
      </rPr>
      <t>-</t>
    </r>
    <r>
      <rPr>
        <sz val="12"/>
        <color theme="1"/>
        <rFont val="宋体"/>
        <charset val="134"/>
      </rPr>
      <t>离子净化模组依据</t>
    </r>
    <r>
      <rPr>
        <sz val="12"/>
        <color theme="1"/>
        <rFont val="Times New Roman"/>
        <charset val="134"/>
      </rPr>
      <t>GB/T 34012-2017</t>
    </r>
    <r>
      <rPr>
        <sz val="12"/>
        <color theme="1"/>
        <rFont val="宋体"/>
        <charset val="134"/>
      </rPr>
      <t>《通风系统用空气净化装置》、</t>
    </r>
    <r>
      <rPr>
        <sz val="12"/>
        <color theme="1"/>
        <rFont val="Times New Roman"/>
        <charset val="134"/>
      </rPr>
      <t>GB 10891-1989</t>
    </r>
    <r>
      <rPr>
        <sz val="12"/>
        <color theme="1"/>
        <rFont val="宋体"/>
        <charset val="134"/>
      </rPr>
      <t>《空气处理机组</t>
    </r>
    <r>
      <rPr>
        <sz val="12"/>
        <color theme="1"/>
        <rFont val="Times New Roman"/>
        <charset val="134"/>
      </rPr>
      <t xml:space="preserve"> </t>
    </r>
    <r>
      <rPr>
        <sz val="12"/>
        <color theme="1"/>
        <rFont val="宋体"/>
        <charset val="134"/>
      </rPr>
      <t>安全要求》，在气温</t>
    </r>
    <r>
      <rPr>
        <sz val="12"/>
        <color theme="1"/>
        <rFont val="Times New Roman"/>
        <charset val="134"/>
      </rPr>
      <t>37</t>
    </r>
    <r>
      <rPr>
        <sz val="12"/>
        <color theme="1"/>
        <rFont val="宋体"/>
        <charset val="134"/>
      </rPr>
      <t>℃（</t>
    </r>
    <r>
      <rPr>
        <sz val="12"/>
        <color theme="1"/>
        <rFont val="Times New Roman"/>
        <charset val="134"/>
      </rPr>
      <t>±3</t>
    </r>
    <r>
      <rPr>
        <sz val="12"/>
        <color theme="1"/>
        <rFont val="宋体"/>
        <charset val="134"/>
      </rPr>
      <t>℃）的</t>
    </r>
    <r>
      <rPr>
        <sz val="12"/>
        <color theme="1"/>
        <rFont val="Times New Roman"/>
        <charset val="134"/>
      </rPr>
      <t>30m3</t>
    </r>
    <r>
      <rPr>
        <sz val="12"/>
        <color theme="1"/>
        <rFont val="宋体"/>
        <charset val="134"/>
      </rPr>
      <t>（</t>
    </r>
    <r>
      <rPr>
        <sz val="12"/>
        <color theme="1"/>
        <rFont val="Times New Roman"/>
        <charset val="134"/>
      </rPr>
      <t>±3m3</t>
    </r>
    <r>
      <rPr>
        <sz val="12"/>
        <color theme="1"/>
        <rFont val="宋体"/>
        <charset val="134"/>
      </rPr>
      <t>）试验舱内开机后进行实验，所检项目：①外观：符合要求；②大肠杆菌杀灭率</t>
    </r>
    <r>
      <rPr>
        <sz val="12"/>
        <color theme="1"/>
        <rFont val="Times New Roman"/>
        <charset val="134"/>
      </rPr>
      <t>≥99.99%</t>
    </r>
    <r>
      <rPr>
        <sz val="12"/>
        <color theme="1"/>
        <rFont val="宋体"/>
        <charset val="134"/>
      </rPr>
      <t>；③白色葡萄球菌杀灭率</t>
    </r>
    <r>
      <rPr>
        <sz val="12"/>
        <color theme="1"/>
        <rFont val="Times New Roman"/>
        <charset val="134"/>
      </rPr>
      <t>≥99.99%</t>
    </r>
    <r>
      <rPr>
        <sz val="12"/>
        <color theme="1"/>
        <rFont val="宋体"/>
        <charset val="134"/>
      </rPr>
      <t>；④</t>
    </r>
    <r>
      <rPr>
        <sz val="12"/>
        <color theme="1"/>
        <rFont val="Times New Roman"/>
        <charset val="134"/>
      </rPr>
      <t>PM2.5</t>
    </r>
    <r>
      <rPr>
        <sz val="12"/>
        <color theme="1"/>
        <rFont val="宋体"/>
        <charset val="134"/>
      </rPr>
      <t>：净化后空气质量</t>
    </r>
    <r>
      <rPr>
        <sz val="12"/>
        <color theme="1"/>
        <rFont val="Times New Roman"/>
        <charset val="134"/>
      </rPr>
      <t>≤0.01mg/m3</t>
    </r>
    <r>
      <rPr>
        <sz val="12"/>
        <color theme="1"/>
        <rFont val="宋体"/>
        <charset val="134"/>
      </rPr>
      <t>；⑤</t>
    </r>
    <r>
      <rPr>
        <sz val="12"/>
        <color theme="1"/>
        <rFont val="Times New Roman"/>
        <charset val="134"/>
      </rPr>
      <t>TVOC</t>
    </r>
    <r>
      <rPr>
        <sz val="12"/>
        <color theme="1"/>
        <rFont val="宋体"/>
        <charset val="134"/>
      </rPr>
      <t>：净化后空气质量</t>
    </r>
    <r>
      <rPr>
        <sz val="12"/>
        <color theme="1"/>
        <rFont val="Times New Roman"/>
        <charset val="134"/>
      </rPr>
      <t>≤0.01mg/m3</t>
    </r>
    <r>
      <rPr>
        <sz val="12"/>
        <color theme="1"/>
        <rFont val="宋体"/>
        <charset val="134"/>
      </rPr>
      <t>；⑥空气自然菌除菌率</t>
    </r>
    <r>
      <rPr>
        <sz val="12"/>
        <color theme="1"/>
        <rFont val="Times New Roman"/>
        <charset val="134"/>
      </rPr>
      <t>≥99.99%</t>
    </r>
    <r>
      <rPr>
        <sz val="12"/>
        <color theme="1"/>
        <rFont val="宋体"/>
        <charset val="134"/>
      </rPr>
      <t>；⑦硫化氢净化效率</t>
    </r>
    <r>
      <rPr>
        <sz val="12"/>
        <color theme="1"/>
        <rFont val="Times New Roman"/>
        <charset val="134"/>
      </rPr>
      <t>≥99.99%</t>
    </r>
    <r>
      <rPr>
        <sz val="12"/>
        <color theme="1"/>
        <rFont val="宋体"/>
        <charset val="134"/>
      </rPr>
      <t>；⑧氨气净化效率</t>
    </r>
    <r>
      <rPr>
        <sz val="12"/>
        <color theme="1"/>
        <rFont val="Times New Roman"/>
        <charset val="134"/>
      </rPr>
      <t>≥99.99%</t>
    </r>
    <r>
      <rPr>
        <sz val="12"/>
        <color theme="1"/>
        <rFont val="宋体"/>
        <charset val="134"/>
      </rPr>
      <t>。</t>
    </r>
    <r>
      <rPr>
        <sz val="12"/>
        <color theme="1"/>
        <rFont val="Times New Roman"/>
        <charset val="134"/>
      </rPr>
      <t xml:space="preserve">                                                       </t>
    </r>
    <r>
      <rPr>
        <sz val="12"/>
        <color theme="1"/>
        <rFont val="宋体"/>
        <charset val="134"/>
      </rPr>
      <t>②所投产品具有异味空气净化器相关的专利证书。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标识的检测报告关键页扫描件及有效期内的认证证书扫描件；②上述检测报告在全国认证认可信息公共服务平台（认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③上述证书在国家知识产权局网上的信息查询记录截图。送检人须为投标人或产品制造商（若送检人为产品制造商的，还需要提供产品制造商出具的检测报告及证书使用授权书，格式自拟）。原件备查）</t>
    </r>
  </si>
  <si>
    <r>
      <rPr>
        <sz val="12"/>
        <color theme="1"/>
        <rFont val="宋体"/>
        <charset val="134"/>
      </rPr>
      <t>拖把池</t>
    </r>
  </si>
  <si>
    <r>
      <rPr>
        <sz val="12"/>
        <color theme="1"/>
        <rFont val="宋体"/>
        <charset val="134"/>
      </rPr>
      <t>拖把接水盆连挂架</t>
    </r>
  </si>
  <si>
    <r>
      <rPr>
        <sz val="12"/>
        <color theme="1"/>
        <rFont val="宋体"/>
        <charset val="134"/>
      </rPr>
      <t>双门工具保洁柜</t>
    </r>
  </si>
  <si>
    <r>
      <rPr>
        <sz val="12"/>
        <color theme="1"/>
        <rFont val="宋体"/>
        <charset val="134"/>
      </rPr>
      <t>挂墙刀具保洁柜</t>
    </r>
  </si>
  <si>
    <r>
      <rPr>
        <sz val="12"/>
        <color theme="1"/>
        <rFont val="宋体"/>
        <charset val="134"/>
      </rPr>
      <t>双星盆台</t>
    </r>
  </si>
  <si>
    <r>
      <rPr>
        <sz val="12"/>
        <color theme="1"/>
        <rFont val="宋体"/>
        <charset val="134"/>
      </rPr>
      <t>四门高身低温雪柜</t>
    </r>
  </si>
  <si>
    <r>
      <rPr>
        <sz val="12"/>
        <color theme="1"/>
        <rFont val="宋体"/>
        <charset val="134"/>
      </rPr>
      <t>四门高身高温雪柜</t>
    </r>
  </si>
  <si>
    <r>
      <rPr>
        <sz val="12"/>
        <color theme="1"/>
        <rFont val="宋体"/>
        <charset val="134"/>
      </rPr>
      <t>双门平台雪柜</t>
    </r>
  </si>
  <si>
    <r>
      <rPr>
        <sz val="12"/>
        <color theme="1"/>
        <rFont val="宋体"/>
        <charset val="134"/>
      </rPr>
      <t>座台二层架</t>
    </r>
  </si>
  <si>
    <r>
      <rPr>
        <sz val="12"/>
        <color theme="1"/>
        <rFont val="宋体"/>
        <charset val="134"/>
      </rPr>
      <t>双通工作台柜</t>
    </r>
  </si>
  <si>
    <r>
      <rPr>
        <sz val="12"/>
        <color theme="1"/>
        <rFont val="宋体"/>
        <charset val="134"/>
      </rPr>
      <t>燃气节能环保风气联动式大炒炉</t>
    </r>
  </si>
  <si>
    <r>
      <rPr>
        <sz val="12"/>
        <color theme="1"/>
        <rFont val="宋体"/>
        <charset val="134"/>
      </rPr>
      <t>燃气节能环保变频控制式小炒炉</t>
    </r>
  </si>
  <si>
    <r>
      <rPr>
        <sz val="12"/>
        <color theme="1"/>
        <rFont val="宋体"/>
        <charset val="134"/>
      </rPr>
      <t>炉面拼台</t>
    </r>
  </si>
  <si>
    <r>
      <rPr>
        <sz val="12"/>
        <color theme="1"/>
        <rFont val="宋体"/>
        <charset val="134"/>
      </rPr>
      <t>燃气四头煲仔炉</t>
    </r>
  </si>
  <si>
    <r>
      <rPr>
        <sz val="12"/>
        <color theme="1"/>
        <rFont val="宋体"/>
        <charset val="134"/>
      </rPr>
      <t>不锈钢封墙钢</t>
    </r>
  </si>
  <si>
    <r>
      <rPr>
        <sz val="12"/>
        <color theme="1"/>
        <rFont val="宋体"/>
        <charset val="134"/>
      </rPr>
      <t>燃气节能环保双门蒸柜</t>
    </r>
  </si>
  <si>
    <r>
      <rPr>
        <sz val="12"/>
        <color theme="1"/>
        <rFont val="宋体"/>
        <charset val="134"/>
      </rPr>
      <t>燃气节能环保单门蒸柜</t>
    </r>
  </si>
  <si>
    <r>
      <rPr>
        <sz val="12"/>
        <color theme="1"/>
        <rFont val="宋体"/>
        <charset val="134"/>
      </rPr>
      <t>不锈钢蒸饭盘</t>
    </r>
  </si>
  <si>
    <r>
      <rPr>
        <sz val="12"/>
        <color theme="1"/>
        <rFont val="宋体"/>
        <charset val="134"/>
      </rPr>
      <t>不锈钢蒸包盘</t>
    </r>
  </si>
  <si>
    <r>
      <rPr>
        <sz val="12"/>
        <color theme="1"/>
        <rFont val="Times New Roman"/>
        <charset val="134"/>
      </rPr>
      <t>1</t>
    </r>
    <r>
      <rPr>
        <sz val="12"/>
        <color theme="1"/>
        <rFont val="宋体"/>
        <charset val="134"/>
      </rPr>
      <t>、</t>
    </r>
    <r>
      <rPr>
        <sz val="12"/>
        <color theme="1"/>
        <rFont val="Times New Roman"/>
        <charset val="134"/>
      </rPr>
      <t>1550*1120*1000mm(±10%)                            2</t>
    </r>
    <r>
      <rPr>
        <sz val="12"/>
        <color theme="1"/>
        <rFont val="宋体"/>
        <charset val="134"/>
      </rPr>
      <t>、功率</t>
    </r>
    <r>
      <rPr>
        <sz val="12"/>
        <color theme="1"/>
        <rFont val="Times New Roman"/>
        <charset val="134"/>
      </rPr>
      <t>≤25KW/380V(±10%)</t>
    </r>
    <r>
      <rPr>
        <sz val="12"/>
        <color theme="1"/>
        <rFont val="宋体"/>
        <charset val="134"/>
      </rPr>
      <t>，配可倾式汤桶，容积</t>
    </r>
    <r>
      <rPr>
        <sz val="12"/>
        <color theme="1"/>
        <rFont val="Times New Roman"/>
        <charset val="134"/>
      </rPr>
      <t xml:space="preserve">200L(±10%) </t>
    </r>
    <r>
      <rPr>
        <sz val="12"/>
        <color theme="1"/>
        <rFont val="宋体"/>
        <charset val="134"/>
      </rPr>
      <t>。</t>
    </r>
    <r>
      <rPr>
        <sz val="12"/>
        <color theme="1"/>
        <rFont val="Times New Roman"/>
        <charset val="134"/>
      </rPr>
      <t xml:space="preserve">                                  3</t>
    </r>
    <r>
      <rPr>
        <sz val="12"/>
        <color theme="1"/>
        <rFont val="宋体"/>
        <charset val="134"/>
      </rPr>
      <t>、质量要求：设备符合相关卫生、安全、节能、环保相关国家标准；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电磁可倾（摇摆）式</t>
    </r>
    <r>
      <rPr>
        <sz val="12"/>
        <color theme="1"/>
        <rFont val="Times New Roman"/>
        <charset val="134"/>
      </rPr>
      <t>80</t>
    </r>
    <r>
      <rPr>
        <sz val="12"/>
        <color theme="1"/>
        <rFont val="宋体"/>
        <charset val="134"/>
      </rPr>
      <t>汤煲炉整机需同时具有：①所投产品对应型号整机依据</t>
    </r>
    <r>
      <rPr>
        <sz val="12"/>
        <color theme="1"/>
        <rFont val="Times New Roman"/>
        <charset val="134"/>
      </rPr>
      <t>GB/T 39640-2020</t>
    </r>
    <r>
      <rPr>
        <sz val="12"/>
        <color theme="1"/>
        <rFont val="宋体"/>
        <charset val="134"/>
      </rPr>
      <t>标准；测试项目：</t>
    </r>
    <r>
      <rPr>
        <sz val="12"/>
        <color theme="1"/>
        <rFont val="Times New Roman"/>
        <charset val="134"/>
      </rPr>
      <t>6</t>
    </r>
    <r>
      <rPr>
        <sz val="12"/>
        <color theme="1"/>
        <rFont val="宋体"/>
        <charset val="134"/>
      </rPr>
      <t>面电磁场辐射；测试结论：所测</t>
    </r>
    <r>
      <rPr>
        <sz val="12"/>
        <color theme="1"/>
        <rFont val="Times New Roman"/>
        <charset val="134"/>
      </rPr>
      <t>6</t>
    </r>
    <r>
      <rPr>
        <sz val="12"/>
        <color theme="1"/>
        <rFont val="宋体"/>
        <charset val="134"/>
      </rPr>
      <t>面电磁辐射值合格的认证试验报告；②符合</t>
    </r>
    <r>
      <rPr>
        <sz val="12"/>
        <color theme="1"/>
        <rFont val="Times New Roman"/>
        <charset val="134"/>
      </rPr>
      <t>GB/T 39640-2020</t>
    </r>
    <r>
      <rPr>
        <sz val="12"/>
        <color theme="1"/>
        <rFont val="宋体"/>
        <charset val="134"/>
      </rPr>
      <t>标准的商用电磁灶电磁辐射认证证书；③所投产品对应型号整机所配汤锅具有符合</t>
    </r>
    <r>
      <rPr>
        <sz val="12"/>
        <color theme="1"/>
        <rFont val="Times New Roman"/>
        <charset val="134"/>
      </rPr>
      <t>GB/T 24021-2024</t>
    </r>
    <r>
      <rPr>
        <sz val="12"/>
        <color theme="1"/>
        <rFont val="宋体"/>
        <charset val="134"/>
      </rPr>
      <t>标准的中国环境标志（Ⅱ型）产品认证证书；</t>
    </r>
  </si>
  <si>
    <r>
      <rPr>
        <sz val="12"/>
        <color theme="1"/>
        <rFont val="宋体"/>
        <charset val="134"/>
      </rPr>
      <t>燃气双头煲汤炉</t>
    </r>
  </si>
  <si>
    <r>
      <rPr>
        <sz val="12"/>
        <color theme="1"/>
        <rFont val="宋体"/>
        <charset val="134"/>
      </rPr>
      <t>炉后拼板</t>
    </r>
  </si>
  <si>
    <t>AK34</t>
  </si>
  <si>
    <r>
      <rPr>
        <sz val="12"/>
        <color theme="1"/>
        <rFont val="宋体"/>
        <charset val="134"/>
      </rPr>
      <t>烟罩灭火装置（厨房设备灭火装置）</t>
    </r>
  </si>
  <si>
    <r>
      <rPr>
        <sz val="12"/>
        <color theme="1"/>
        <rFont val="Times New Roman"/>
        <charset val="134"/>
      </rPr>
      <t>1</t>
    </r>
    <r>
      <rPr>
        <sz val="12"/>
        <color theme="1"/>
        <rFont val="宋体"/>
        <charset val="134"/>
      </rPr>
      <t>、宽</t>
    </r>
    <r>
      <rPr>
        <sz val="12"/>
        <color theme="1"/>
        <rFont val="Times New Roman"/>
        <charset val="134"/>
      </rPr>
      <t>225*</t>
    </r>
    <r>
      <rPr>
        <sz val="12"/>
        <color theme="1"/>
        <rFont val="宋体"/>
        <charset val="134"/>
      </rPr>
      <t>高</t>
    </r>
    <r>
      <rPr>
        <sz val="12"/>
        <color theme="1"/>
        <rFont val="Times New Roman"/>
        <charset val="134"/>
      </rPr>
      <t>610mm(±10%)                       2</t>
    </r>
    <r>
      <rPr>
        <sz val="12"/>
        <color theme="1"/>
        <rFont val="宋体"/>
        <charset val="134"/>
      </rPr>
      <t>、主要配件：驱动瓶、药剂罐、水流控制阀、感温装置、控制箱、食用油专用灭火药剂及释放机构等</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灭火装置具有以下检测：</t>
    </r>
    <r>
      <rPr>
        <sz val="12"/>
        <color theme="1"/>
        <rFont val="Times New Roman"/>
        <charset val="134"/>
      </rPr>
      <t xml:space="preserve">                                                                               </t>
    </r>
    <r>
      <rPr>
        <sz val="12"/>
        <color theme="1"/>
        <rFont val="宋体"/>
        <charset val="134"/>
      </rPr>
      <t>①所用</t>
    </r>
    <r>
      <rPr>
        <sz val="12"/>
        <color theme="1"/>
        <rFont val="Times New Roman"/>
        <charset val="134"/>
      </rPr>
      <t>“F</t>
    </r>
    <r>
      <rPr>
        <sz val="12"/>
        <color theme="1"/>
        <rFont val="宋体"/>
        <charset val="134"/>
      </rPr>
      <t>类火灾水系灭火剂</t>
    </r>
    <r>
      <rPr>
        <sz val="12"/>
        <color theme="1"/>
        <rFont val="Times New Roman"/>
        <charset val="134"/>
      </rPr>
      <t>”</t>
    </r>
    <r>
      <rPr>
        <sz val="12"/>
        <color theme="1"/>
        <rFont val="宋体"/>
        <charset val="134"/>
      </rPr>
      <t>提供型式检测报告：报告应包含</t>
    </r>
    <r>
      <rPr>
        <sz val="12"/>
        <color theme="1"/>
        <rFont val="Times New Roman"/>
        <charset val="134"/>
      </rPr>
      <t>PH</t>
    </r>
    <r>
      <rPr>
        <sz val="12"/>
        <color theme="1"/>
        <rFont val="宋体"/>
        <charset val="134"/>
      </rPr>
      <t>值</t>
    </r>
    <r>
      <rPr>
        <sz val="12"/>
        <color theme="1"/>
        <rFont val="Times New Roman"/>
        <charset val="134"/>
      </rPr>
      <t>≤8.0</t>
    </r>
    <r>
      <rPr>
        <sz val="12"/>
        <color theme="1"/>
        <rFont val="宋体"/>
        <charset val="134"/>
      </rPr>
      <t>、凝固点</t>
    </r>
    <r>
      <rPr>
        <sz val="12"/>
        <color theme="1"/>
        <rFont val="Times New Roman"/>
        <charset val="134"/>
      </rPr>
      <t>≤-3.5</t>
    </r>
    <r>
      <rPr>
        <sz val="12"/>
        <color theme="1"/>
        <rFont val="宋体"/>
        <charset val="134"/>
      </rPr>
      <t>℃、密度、稳定性、毒性、腐蚀率、灭火性能，七项检测应符合</t>
    </r>
    <r>
      <rPr>
        <sz val="12"/>
        <color theme="1"/>
        <rFont val="Times New Roman"/>
        <charset val="134"/>
      </rPr>
      <t>XF3007-2020</t>
    </r>
    <r>
      <rPr>
        <sz val="12"/>
        <color theme="1"/>
        <rFont val="宋体"/>
        <charset val="134"/>
      </rPr>
      <t>标准。</t>
    </r>
    <r>
      <rPr>
        <sz val="12"/>
        <color theme="1"/>
        <rFont val="Times New Roman"/>
        <charset val="134"/>
      </rPr>
      <t xml:space="preserve">               </t>
    </r>
    <r>
      <rPr>
        <sz val="12"/>
        <color theme="1"/>
        <rFont val="宋体"/>
        <charset val="134"/>
      </rPr>
      <t>②灭火装置核心组件</t>
    </r>
    <r>
      <rPr>
        <sz val="12"/>
        <color theme="1"/>
        <rFont val="Times New Roman"/>
        <charset val="134"/>
      </rPr>
      <t>“</t>
    </r>
    <r>
      <rPr>
        <sz val="12"/>
        <color theme="1"/>
        <rFont val="宋体"/>
        <charset val="134"/>
      </rPr>
      <t>主控板</t>
    </r>
    <r>
      <rPr>
        <sz val="12"/>
        <color theme="1"/>
        <rFont val="Times New Roman"/>
        <charset val="134"/>
      </rPr>
      <t>”</t>
    </r>
    <r>
      <rPr>
        <sz val="12"/>
        <color theme="1"/>
        <rFont val="宋体"/>
        <charset val="134"/>
      </rPr>
      <t>通过</t>
    </r>
    <r>
      <rPr>
        <sz val="12"/>
        <color theme="1"/>
        <rFont val="Times New Roman"/>
        <charset val="134"/>
      </rPr>
      <t>GB/T2423.1-2008</t>
    </r>
    <r>
      <rPr>
        <sz val="12"/>
        <color theme="1"/>
        <rFont val="宋体"/>
        <charset val="134"/>
      </rPr>
      <t>、</t>
    </r>
    <r>
      <rPr>
        <sz val="12"/>
        <color theme="1"/>
        <rFont val="Times New Roman"/>
        <charset val="134"/>
      </rPr>
      <t>GB/T4208-2017</t>
    </r>
    <r>
      <rPr>
        <sz val="12"/>
        <color theme="1"/>
        <rFont val="宋体"/>
        <charset val="134"/>
      </rPr>
      <t>检测依据，具有低温检测报告和外壳防护等级（防尘测试</t>
    </r>
    <r>
      <rPr>
        <sz val="12"/>
        <color theme="1"/>
        <rFont val="Times New Roman"/>
        <charset val="134"/>
      </rPr>
      <t>≥IP6X</t>
    </r>
    <r>
      <rPr>
        <sz val="12"/>
        <color theme="1"/>
        <rFont val="宋体"/>
        <charset val="134"/>
      </rPr>
      <t>，防水试验</t>
    </r>
    <r>
      <rPr>
        <sz val="12"/>
        <color theme="1"/>
        <rFont val="Times New Roman"/>
        <charset val="134"/>
      </rPr>
      <t>≥IPX8)</t>
    </r>
    <r>
      <rPr>
        <sz val="12"/>
        <color theme="1"/>
        <rFont val="宋体"/>
        <charset val="134"/>
      </rPr>
      <t>检测报告。</t>
    </r>
    <r>
      <rPr>
        <sz val="12"/>
        <color theme="1"/>
        <rFont val="Times New Roman"/>
        <charset val="134"/>
      </rPr>
      <t xml:space="preserve">                                     </t>
    </r>
    <r>
      <rPr>
        <sz val="12"/>
        <color theme="1"/>
        <rFont val="宋体"/>
        <charset val="134"/>
      </rPr>
      <t>③灭火装置具有</t>
    </r>
    <r>
      <rPr>
        <sz val="12"/>
        <color theme="1"/>
        <rFont val="Times New Roman"/>
        <charset val="134"/>
      </rPr>
      <t>“</t>
    </r>
    <r>
      <rPr>
        <sz val="12"/>
        <color theme="1"/>
        <rFont val="宋体"/>
        <charset val="134"/>
      </rPr>
      <t>厨房自动灭火设备实时监控驱动气瓶压力的功能</t>
    </r>
    <r>
      <rPr>
        <sz val="12"/>
        <color theme="1"/>
        <rFont val="Times New Roman"/>
        <charset val="134"/>
      </rPr>
      <t>”</t>
    </r>
    <r>
      <rPr>
        <sz val="12"/>
        <color theme="1"/>
        <rFont val="宋体"/>
        <charset val="134"/>
      </rPr>
      <t>的测试报告。通过</t>
    </r>
    <r>
      <rPr>
        <sz val="12"/>
        <color theme="1"/>
        <rFont val="Times New Roman"/>
        <charset val="134"/>
      </rPr>
      <t xml:space="preserve">GB/T25000.51-2016 </t>
    </r>
    <r>
      <rPr>
        <sz val="12"/>
        <color theme="1"/>
        <rFont val="宋体"/>
        <charset val="134"/>
      </rPr>
      <t>测试依据，测试结果为：①功能：厨房自动灭火设备实时监控驱动气瓶压力的功能；②技术要求说明：厨房自动灭火装置可以实时监控设备的运行压力功能。在设备发生欠压时可联动现场报警，同时将采集到的欠压报警信号通过</t>
    </r>
    <r>
      <rPr>
        <sz val="12"/>
        <color theme="1"/>
        <rFont val="Times New Roman"/>
        <charset val="134"/>
      </rPr>
      <t>4G</t>
    </r>
    <r>
      <rPr>
        <sz val="12"/>
        <color theme="1"/>
        <rFont val="宋体"/>
        <charset val="134"/>
      </rPr>
      <t>无线网络传输至企业自主研发的具有云存储功能的运维平台管理端（附平台展示截图及网址），同时运维平台会将收集到的欠压报警信息同步反馈到客户端的手机小程序、手机短信、电脑端，实现现场</t>
    </r>
    <r>
      <rPr>
        <sz val="12"/>
        <color theme="1"/>
        <rFont val="Times New Roman"/>
        <charset val="134"/>
      </rPr>
      <t>+</t>
    </r>
    <r>
      <rPr>
        <sz val="12"/>
        <color theme="1"/>
        <rFont val="宋体"/>
        <charset val="134"/>
      </rPr>
      <t>管理端</t>
    </r>
    <r>
      <rPr>
        <sz val="12"/>
        <color theme="1"/>
        <rFont val="Times New Roman"/>
        <charset val="134"/>
      </rPr>
      <t>+</t>
    </r>
    <r>
      <rPr>
        <sz val="12"/>
        <color theme="1"/>
        <rFont val="宋体"/>
        <charset val="134"/>
      </rPr>
      <t>客户端同时监控到现场设备运行压力是否正常功能</t>
    </r>
    <r>
      <rPr>
        <sz val="12"/>
        <color theme="1"/>
        <rFont val="Times New Roman"/>
        <charset val="134"/>
      </rPr>
      <t>”</t>
    </r>
    <r>
      <rPr>
        <sz val="12"/>
        <color theme="1"/>
        <rFont val="宋体"/>
        <charset val="134"/>
      </rPr>
      <t>；③测试结论：通过。</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灭火装置具有以下检测：</t>
    </r>
    <r>
      <rPr>
        <sz val="12"/>
        <color theme="1"/>
        <rFont val="Times New Roman"/>
        <charset val="134"/>
      </rPr>
      <t xml:space="preserve">                                               </t>
    </r>
    <r>
      <rPr>
        <sz val="12"/>
        <color theme="1"/>
        <rFont val="宋体"/>
        <charset val="134"/>
      </rPr>
      <t>①控制箱依据</t>
    </r>
    <r>
      <rPr>
        <sz val="12"/>
        <color theme="1"/>
        <rFont val="Times New Roman"/>
        <charset val="134"/>
      </rPr>
      <t>GB/T2423.1-2008</t>
    </r>
    <r>
      <rPr>
        <sz val="12"/>
        <color theme="1"/>
        <rFont val="宋体"/>
        <charset val="134"/>
      </rPr>
      <t>、</t>
    </r>
    <r>
      <rPr>
        <sz val="12"/>
        <color theme="1"/>
        <rFont val="Times New Roman"/>
        <charset val="134"/>
      </rPr>
      <t>GB/T2423.2-2008</t>
    </r>
    <r>
      <rPr>
        <sz val="12"/>
        <color theme="1"/>
        <rFont val="宋体"/>
        <charset val="134"/>
      </rPr>
      <t>，具有低温试验、高温试验。实验环境条件：</t>
    </r>
    <r>
      <rPr>
        <sz val="12"/>
        <color theme="1"/>
        <rFont val="Times New Roman"/>
        <charset val="134"/>
      </rPr>
      <t>22±2</t>
    </r>
    <r>
      <rPr>
        <sz val="12"/>
        <color theme="1"/>
        <rFont val="宋体"/>
        <charset val="134"/>
      </rPr>
      <t>℃，</t>
    </r>
    <r>
      <rPr>
        <sz val="12"/>
        <color theme="1"/>
        <rFont val="Times New Roman"/>
        <charset val="134"/>
      </rPr>
      <t>53%RH</t>
    </r>
    <r>
      <rPr>
        <sz val="12"/>
        <color theme="1"/>
        <rFont val="宋体"/>
        <charset val="134"/>
      </rPr>
      <t>。检测项目：</t>
    </r>
    <r>
      <rPr>
        <sz val="12"/>
        <color theme="1"/>
        <rFont val="Times New Roman"/>
        <charset val="134"/>
      </rPr>
      <t>1</t>
    </r>
    <r>
      <rPr>
        <sz val="12"/>
        <color theme="1"/>
        <rFont val="宋体"/>
        <charset val="134"/>
      </rPr>
      <t>、低温试验（</t>
    </r>
    <r>
      <rPr>
        <sz val="12"/>
        <color theme="1"/>
        <rFont val="Times New Roman"/>
        <charset val="134"/>
      </rPr>
      <t>24h</t>
    </r>
    <r>
      <rPr>
        <sz val="12"/>
        <color theme="1"/>
        <rFont val="宋体"/>
        <charset val="134"/>
      </rPr>
      <t>，</t>
    </r>
    <r>
      <rPr>
        <sz val="12"/>
        <color theme="1"/>
        <rFont val="Times New Roman"/>
        <charset val="134"/>
      </rPr>
      <t>-40</t>
    </r>
    <r>
      <rPr>
        <sz val="12"/>
        <color theme="1"/>
        <rFont val="宋体"/>
        <charset val="134"/>
      </rPr>
      <t>℃（</t>
    </r>
    <r>
      <rPr>
        <sz val="12"/>
        <color theme="1"/>
        <rFont val="Times New Roman"/>
        <charset val="134"/>
      </rPr>
      <t>±2</t>
    </r>
    <r>
      <rPr>
        <sz val="12"/>
        <color theme="1"/>
        <rFont val="宋体"/>
        <charset val="134"/>
      </rPr>
      <t>℃）），检测结果：样品无明显变化。</t>
    </r>
    <r>
      <rPr>
        <sz val="12"/>
        <color theme="1"/>
        <rFont val="Times New Roman"/>
        <charset val="134"/>
      </rPr>
      <t>2</t>
    </r>
    <r>
      <rPr>
        <sz val="12"/>
        <color theme="1"/>
        <rFont val="宋体"/>
        <charset val="134"/>
      </rPr>
      <t>、高温试验（</t>
    </r>
    <r>
      <rPr>
        <sz val="12"/>
        <color theme="1"/>
        <rFont val="Times New Roman"/>
        <charset val="134"/>
      </rPr>
      <t>24h</t>
    </r>
    <r>
      <rPr>
        <sz val="12"/>
        <color theme="1"/>
        <rFont val="宋体"/>
        <charset val="134"/>
      </rPr>
      <t>，</t>
    </r>
    <r>
      <rPr>
        <sz val="12"/>
        <color theme="1"/>
        <rFont val="Times New Roman"/>
        <charset val="134"/>
      </rPr>
      <t>200</t>
    </r>
    <r>
      <rPr>
        <sz val="12"/>
        <color theme="1"/>
        <rFont val="宋体"/>
        <charset val="134"/>
      </rPr>
      <t>℃（</t>
    </r>
    <r>
      <rPr>
        <sz val="12"/>
        <color theme="1"/>
        <rFont val="Times New Roman"/>
        <charset val="134"/>
      </rPr>
      <t>±2</t>
    </r>
    <r>
      <rPr>
        <sz val="12"/>
        <color theme="1"/>
        <rFont val="宋体"/>
        <charset val="134"/>
      </rPr>
      <t>℃）），检测结果：指示面板发黄，其余部分无明显变化（测试时间及温度不符合参数要求的报告无效）</t>
    </r>
    <r>
      <rPr>
        <sz val="12"/>
        <color theme="1"/>
        <rFont val="Times New Roman"/>
        <charset val="134"/>
      </rPr>
      <t xml:space="preserve">                           </t>
    </r>
    <r>
      <rPr>
        <sz val="12"/>
        <color theme="1"/>
        <rFont val="宋体"/>
        <charset val="134"/>
      </rPr>
      <t>②灭火装置所用食用油专用灭火药剂具有急性经口毒性试验，检验结果：小鼠急性经口毒性试验</t>
    </r>
    <r>
      <rPr>
        <sz val="12"/>
        <color theme="1"/>
        <rFont val="Times New Roman"/>
        <charset val="134"/>
      </rPr>
      <t>:</t>
    </r>
    <r>
      <rPr>
        <sz val="12"/>
        <color theme="1"/>
        <rFont val="宋体"/>
        <charset val="134"/>
      </rPr>
      <t>样品对雌、雄性小鼠急性经口</t>
    </r>
    <r>
      <rPr>
        <sz val="12"/>
        <color theme="1"/>
        <rFont val="Times New Roman"/>
        <charset val="134"/>
      </rPr>
      <t>LD50</t>
    </r>
    <r>
      <rPr>
        <sz val="12"/>
        <color theme="1"/>
        <rFont val="宋体"/>
        <charset val="134"/>
      </rPr>
      <t>值</t>
    </r>
    <r>
      <rPr>
        <sz val="12"/>
        <color theme="1"/>
        <rFont val="Times New Roman"/>
        <charset val="134"/>
      </rPr>
      <t>(95%</t>
    </r>
    <r>
      <rPr>
        <sz val="12"/>
        <color theme="1"/>
        <rFont val="宋体"/>
        <charset val="134"/>
      </rPr>
      <t>可信限</t>
    </r>
    <r>
      <rPr>
        <sz val="12"/>
        <color theme="1"/>
        <rFont val="Times New Roman"/>
        <charset val="134"/>
      </rPr>
      <t>)</t>
    </r>
    <r>
      <rPr>
        <sz val="12"/>
        <color theme="1"/>
        <rFont val="宋体"/>
        <charset val="134"/>
      </rPr>
      <t>均为</t>
    </r>
    <r>
      <rPr>
        <sz val="12"/>
        <color theme="1"/>
        <rFont val="Times New Roman"/>
        <charset val="134"/>
      </rPr>
      <t>9260</t>
    </r>
    <r>
      <rPr>
        <sz val="12"/>
        <color theme="1"/>
        <rFont val="宋体"/>
        <charset val="134"/>
      </rPr>
      <t>（允许</t>
    </r>
    <r>
      <rPr>
        <sz val="12"/>
        <color theme="1"/>
        <rFont val="Times New Roman"/>
        <charset val="134"/>
      </rPr>
      <t>±100</t>
    </r>
    <r>
      <rPr>
        <sz val="12"/>
        <color theme="1"/>
        <rFont val="宋体"/>
        <charset val="134"/>
      </rPr>
      <t>）</t>
    </r>
    <r>
      <rPr>
        <sz val="12"/>
        <color theme="1"/>
        <rFont val="Times New Roman"/>
        <charset val="134"/>
      </rPr>
      <t>mg/kg b.wt.,</t>
    </r>
    <r>
      <rPr>
        <sz val="12"/>
        <color theme="1"/>
        <rFont val="宋体"/>
        <charset val="134"/>
      </rPr>
      <t>该样品属实际无毒级。试验条件：环境温度</t>
    </r>
    <r>
      <rPr>
        <sz val="12"/>
        <color theme="1"/>
        <rFont val="Times New Roman"/>
        <charset val="134"/>
      </rPr>
      <t>22±2</t>
    </r>
    <r>
      <rPr>
        <sz val="12"/>
        <color theme="1"/>
        <rFont val="宋体"/>
        <charset val="134"/>
      </rPr>
      <t>℃，相对温度</t>
    </r>
    <r>
      <rPr>
        <sz val="12"/>
        <color theme="1"/>
        <rFont val="Times New Roman"/>
        <charset val="134"/>
      </rPr>
      <t>40-70%</t>
    </r>
    <r>
      <rPr>
        <sz val="12"/>
        <color theme="1"/>
        <rFont val="宋体"/>
        <charset val="134"/>
      </rPr>
      <t>。（</t>
    </r>
    <r>
      <rPr>
        <sz val="12"/>
        <color theme="1"/>
        <rFont val="Times New Roman"/>
        <charset val="134"/>
      </rPr>
      <t>LD50</t>
    </r>
    <r>
      <rPr>
        <sz val="12"/>
        <color theme="1"/>
        <rFont val="宋体"/>
        <charset val="134"/>
      </rPr>
      <t>值不符合参数要求报告无效）</t>
    </r>
    <r>
      <rPr>
        <sz val="12"/>
        <color theme="1"/>
        <rFont val="Times New Roman"/>
        <charset val="134"/>
      </rPr>
      <t xml:space="preserve">                                                                </t>
    </r>
    <r>
      <rPr>
        <sz val="12"/>
        <color theme="1"/>
        <rFont val="宋体"/>
        <charset val="134"/>
      </rPr>
      <t>③具有控制箱（厨房设备灭火装置）产品的防腐蚀等级认证证书</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灭火装置具有</t>
    </r>
    <r>
      <rPr>
        <sz val="12"/>
        <color theme="1"/>
        <rFont val="Times New Roman"/>
        <charset val="134"/>
      </rPr>
      <t>“</t>
    </r>
    <r>
      <rPr>
        <sz val="12"/>
        <color theme="1"/>
        <rFont val="宋体"/>
        <charset val="134"/>
      </rPr>
      <t>监控厨房火灾和联动火灾报警的功能</t>
    </r>
    <r>
      <rPr>
        <sz val="12"/>
        <color theme="1"/>
        <rFont val="Times New Roman"/>
        <charset val="134"/>
      </rPr>
      <t>”</t>
    </r>
    <r>
      <rPr>
        <sz val="12"/>
        <color theme="1"/>
        <rFont val="宋体"/>
        <charset val="134"/>
      </rPr>
      <t>的测试报告。依据</t>
    </r>
    <r>
      <rPr>
        <sz val="12"/>
        <color theme="1"/>
        <rFont val="Times New Roman"/>
        <charset val="134"/>
      </rPr>
      <t xml:space="preserve"> GB/T25000.51-2016 </t>
    </r>
    <r>
      <rPr>
        <sz val="12"/>
        <color theme="1"/>
        <rFont val="宋体"/>
        <charset val="134"/>
      </rPr>
      <t>标准，测试内容</t>
    </r>
    <r>
      <rPr>
        <sz val="12"/>
        <color theme="1"/>
        <rFont val="Times New Roman"/>
        <charset val="134"/>
      </rPr>
      <t>:1.</t>
    </r>
    <r>
      <rPr>
        <sz val="12"/>
        <color theme="1"/>
        <rFont val="宋体"/>
        <charset val="134"/>
      </rPr>
      <t>功能</t>
    </r>
    <r>
      <rPr>
        <sz val="12"/>
        <color theme="1"/>
        <rFont val="Times New Roman"/>
        <charset val="134"/>
      </rPr>
      <t>:</t>
    </r>
    <r>
      <rPr>
        <sz val="12"/>
        <color theme="1"/>
        <rFont val="宋体"/>
        <charset val="134"/>
      </rPr>
      <t>具有监控厨房火灾和联动火灾报警的功能</t>
    </r>
    <r>
      <rPr>
        <sz val="12"/>
        <color theme="1"/>
        <rFont val="Times New Roman"/>
        <charset val="134"/>
      </rPr>
      <t>;2.</t>
    </r>
    <r>
      <rPr>
        <sz val="12"/>
        <color theme="1"/>
        <rFont val="宋体"/>
        <charset val="134"/>
      </rPr>
      <t>技术要求</t>
    </r>
    <r>
      <rPr>
        <sz val="12"/>
        <color theme="1"/>
        <rFont val="Times New Roman"/>
        <charset val="134"/>
      </rPr>
      <t>:</t>
    </r>
    <r>
      <rPr>
        <sz val="12"/>
        <color theme="1"/>
        <rFont val="宋体"/>
        <charset val="134"/>
      </rPr>
      <t>灭火装置具有监控厨房火灾和联动火灾报警的功能，在发生火灾报警的同时可将报警信号通过无线网络传输至运维平台管理端（附平台展示截图及网址），并同步反馈到客户端的手机小程序、手机短信、电脑端。</t>
    </r>
    <r>
      <rPr>
        <sz val="12"/>
        <color theme="1"/>
        <rFont val="Times New Roman"/>
        <charset val="134"/>
      </rPr>
      <t>3.</t>
    </r>
    <r>
      <rPr>
        <sz val="12"/>
        <color theme="1"/>
        <rFont val="宋体"/>
        <charset val="134"/>
      </rPr>
      <t>测试结论</t>
    </r>
    <r>
      <rPr>
        <sz val="12"/>
        <color theme="1"/>
        <rFont val="Times New Roman"/>
        <charset val="134"/>
      </rPr>
      <t>:</t>
    </r>
    <r>
      <rPr>
        <sz val="12"/>
        <color theme="1"/>
        <rFont val="宋体"/>
        <charset val="134"/>
      </rPr>
      <t>通过。</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</si>
  <si>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t>AK36</t>
  </si>
  <si>
    <t>AK37</t>
  </si>
  <si>
    <t>AK38</t>
  </si>
  <si>
    <t>AK39</t>
  </si>
  <si>
    <t>AK40</t>
  </si>
  <si>
    <t>AK41</t>
  </si>
  <si>
    <r>
      <rPr>
        <sz val="12"/>
        <color theme="1"/>
        <rFont val="宋体"/>
        <charset val="134"/>
      </rPr>
      <t>挂墙食品添加剂柜</t>
    </r>
  </si>
  <si>
    <r>
      <rPr>
        <sz val="12"/>
        <color theme="1"/>
        <rFont val="宋体"/>
        <charset val="134"/>
      </rPr>
      <t>多功能搅拌机</t>
    </r>
  </si>
  <si>
    <r>
      <rPr>
        <sz val="12"/>
        <color theme="1"/>
        <rFont val="宋体"/>
        <charset val="134"/>
      </rPr>
      <t>和面机</t>
    </r>
  </si>
  <si>
    <r>
      <rPr>
        <sz val="12"/>
        <color theme="1"/>
        <rFont val="宋体"/>
        <charset val="134"/>
      </rPr>
      <t>压面机（高速）</t>
    </r>
  </si>
  <si>
    <r>
      <rPr>
        <sz val="12"/>
        <color theme="1"/>
        <rFont val="宋体"/>
        <charset val="134"/>
      </rPr>
      <t>不锈钢和面台</t>
    </r>
  </si>
  <si>
    <r>
      <rPr>
        <sz val="12"/>
        <color theme="1"/>
        <rFont val="宋体"/>
        <charset val="134"/>
      </rPr>
      <t>面粉车</t>
    </r>
  </si>
  <si>
    <r>
      <rPr>
        <sz val="12"/>
        <color theme="1"/>
        <rFont val="宋体"/>
        <charset val="134"/>
      </rPr>
      <t>单门保洁柜</t>
    </r>
  </si>
  <si>
    <r>
      <rPr>
        <sz val="12"/>
        <color theme="1"/>
        <rFont val="宋体"/>
        <charset val="134"/>
      </rPr>
      <t>双门高身高温雪柜</t>
    </r>
  </si>
  <si>
    <r>
      <rPr>
        <sz val="12"/>
        <color theme="1"/>
        <rFont val="宋体"/>
        <charset val="134"/>
      </rPr>
      <t>单门发酵柜</t>
    </r>
  </si>
  <si>
    <r>
      <rPr>
        <sz val="12"/>
        <color theme="1"/>
        <rFont val="宋体"/>
        <charset val="134"/>
      </rPr>
      <t>三层电烤箱</t>
    </r>
  </si>
  <si>
    <r>
      <rPr>
        <sz val="12"/>
        <color theme="1"/>
        <rFont val="宋体"/>
        <charset val="134"/>
      </rPr>
      <t>烙饼机</t>
    </r>
  </si>
  <si>
    <r>
      <rPr>
        <sz val="12"/>
        <color theme="1"/>
        <rFont val="宋体"/>
        <charset val="134"/>
      </rPr>
      <t>挂墙吊柜（带锁）</t>
    </r>
  </si>
  <si>
    <r>
      <rPr>
        <sz val="12"/>
        <color theme="1"/>
        <rFont val="宋体"/>
        <charset val="134"/>
      </rPr>
      <t>双门保洁柜</t>
    </r>
  </si>
  <si>
    <r>
      <rPr>
        <sz val="12"/>
        <color theme="1"/>
        <rFont val="宋体"/>
        <charset val="134"/>
      </rPr>
      <t>五格蒸汽发生器式电热汤池柜</t>
    </r>
  </si>
  <si>
    <r>
      <rPr>
        <sz val="12"/>
        <color theme="1"/>
        <rFont val="宋体"/>
        <charset val="134"/>
      </rPr>
      <t>电磁四眼煲仔炉</t>
    </r>
  </si>
  <si>
    <r>
      <rPr>
        <sz val="12"/>
        <color theme="1"/>
        <rFont val="宋体"/>
        <charset val="134"/>
      </rPr>
      <t>座台电单缸炸炉</t>
    </r>
  </si>
  <si>
    <r>
      <rPr>
        <sz val="12"/>
        <color theme="1"/>
        <rFont val="宋体"/>
        <charset val="134"/>
      </rPr>
      <t>座台电扒炉</t>
    </r>
  </si>
  <si>
    <r>
      <rPr>
        <sz val="12"/>
        <color theme="1"/>
        <rFont val="宋体"/>
        <charset val="134"/>
      </rPr>
      <t>承炉工作台</t>
    </r>
  </si>
  <si>
    <r>
      <rPr>
        <sz val="12"/>
        <color theme="1"/>
        <rFont val="宋体"/>
        <charset val="134"/>
      </rPr>
      <t>餐具回收输送线</t>
    </r>
  </si>
  <si>
    <r>
      <rPr>
        <sz val="12"/>
        <color theme="1"/>
        <rFont val="Times New Roman"/>
        <charset val="134"/>
      </rPr>
      <t>1</t>
    </r>
    <r>
      <rPr>
        <sz val="12"/>
        <color theme="1"/>
        <rFont val="宋体"/>
        <charset val="134"/>
      </rPr>
      <t>、</t>
    </r>
    <r>
      <rPr>
        <sz val="12"/>
        <color theme="1"/>
        <rFont val="Times New Roman"/>
        <charset val="134"/>
      </rPr>
      <t>8500*600*900mm(±10%)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，柜身厚</t>
    </r>
    <r>
      <rPr>
        <sz val="12"/>
        <color theme="1"/>
        <rFont val="Times New Roman"/>
        <charset val="134"/>
      </rPr>
      <t>0.9mm(±0.1mm)</t>
    </r>
    <r>
      <rPr>
        <sz val="12"/>
        <color theme="1"/>
        <rFont val="宋体"/>
        <charset val="134"/>
      </rPr>
      <t>，弯头按</t>
    </r>
    <r>
      <rPr>
        <sz val="12"/>
        <color theme="1"/>
        <rFont val="Times New Roman"/>
        <charset val="134"/>
      </rPr>
      <t>2.5</t>
    </r>
    <r>
      <rPr>
        <sz val="12"/>
        <color theme="1"/>
        <rFont val="宋体"/>
        <charset val="134"/>
      </rPr>
      <t>倍直线计算，链板式传送，自动清洗链板正反面，采用不锈钢支架，配可调脚</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 xml:space="preserve"> GB/T 24021-2024 </t>
    </r>
    <r>
      <rPr>
        <sz val="12"/>
        <color theme="1"/>
        <rFont val="宋体"/>
        <charset val="134"/>
      </rPr>
      <t>标准的中国环境标志（Ⅱ型）认证证书；②餐具回收输送线链板依据</t>
    </r>
    <r>
      <rPr>
        <sz val="12"/>
        <color theme="1"/>
        <rFont val="Times New Roman"/>
        <charset val="134"/>
      </rPr>
      <t xml:space="preserve"> GB/T1040.1-2018</t>
    </r>
    <r>
      <rPr>
        <sz val="12"/>
        <color theme="1"/>
        <rFont val="宋体"/>
        <charset val="134"/>
      </rPr>
      <t>、</t>
    </r>
    <r>
      <rPr>
        <sz val="12"/>
        <color theme="1"/>
        <rFont val="Times New Roman"/>
        <charset val="134"/>
      </rPr>
      <t xml:space="preserve">GB/T1040.2-
2022 </t>
    </r>
    <r>
      <rPr>
        <sz val="12"/>
        <color theme="1"/>
        <rFont val="宋体"/>
        <charset val="134"/>
      </rPr>
      <t>标准，制样后测试其拉伸强度</t>
    </r>
    <r>
      <rPr>
        <sz val="12"/>
        <color theme="1"/>
        <rFont val="Times New Roman"/>
        <charset val="134"/>
      </rPr>
      <t>≥203MPa,</t>
    </r>
    <r>
      <rPr>
        <sz val="12"/>
        <color theme="1"/>
        <rFont val="宋体"/>
        <charset val="134"/>
      </rPr>
      <t>符合产品强度要求；</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餐具回收输送线：①满足</t>
    </r>
    <r>
      <rPr>
        <sz val="12"/>
        <color theme="1"/>
        <rFont val="Times New Roman"/>
        <charset val="134"/>
      </rPr>
      <t>GB/T 26572-2011</t>
    </r>
    <r>
      <rPr>
        <sz val="12"/>
        <color theme="1"/>
        <rFont val="宋体"/>
        <charset val="134"/>
      </rPr>
      <t>，</t>
    </r>
    <r>
      <rPr>
        <sz val="12"/>
        <color theme="1"/>
        <rFont val="Times New Roman"/>
        <charset val="134"/>
      </rPr>
      <t>GB/T 39560.1-2020</t>
    </r>
    <r>
      <rPr>
        <sz val="12"/>
        <color theme="1"/>
        <rFont val="宋体"/>
        <charset val="134"/>
      </rPr>
      <t>，</t>
    </r>
    <r>
      <rPr>
        <sz val="12"/>
        <color theme="1"/>
        <rFont val="Times New Roman"/>
        <charset val="134"/>
      </rPr>
      <t>GB/T 39560.2-2020</t>
    </r>
    <r>
      <rPr>
        <sz val="12"/>
        <color theme="1"/>
        <rFont val="宋体"/>
        <charset val="134"/>
      </rPr>
      <t>，</t>
    </r>
    <r>
      <rPr>
        <sz val="12"/>
        <color theme="1"/>
        <rFont val="Times New Roman"/>
        <charset val="134"/>
      </rPr>
      <t>GB/T 39560.301-2020</t>
    </r>
    <r>
      <rPr>
        <sz val="12"/>
        <color theme="1"/>
        <rFont val="宋体"/>
        <charset val="134"/>
      </rPr>
      <t>，</t>
    </r>
    <r>
      <rPr>
        <sz val="12"/>
        <color theme="1"/>
        <rFont val="Times New Roman"/>
        <charset val="134"/>
      </rPr>
      <t>GB/T 39560.4-2021</t>
    </r>
    <r>
      <rPr>
        <sz val="12"/>
        <color theme="1"/>
        <rFont val="宋体"/>
        <charset val="134"/>
      </rPr>
      <t>，</t>
    </r>
    <r>
      <rPr>
        <sz val="12"/>
        <color theme="1"/>
        <rFont val="Times New Roman"/>
        <charset val="134"/>
      </rPr>
      <t>GB/T 39560.5-2021</t>
    </r>
    <r>
      <rPr>
        <sz val="12"/>
        <color theme="1"/>
        <rFont val="宋体"/>
        <charset val="134"/>
      </rPr>
      <t>，</t>
    </r>
    <r>
      <rPr>
        <sz val="12"/>
        <color theme="1"/>
        <rFont val="Times New Roman"/>
        <charset val="134"/>
      </rPr>
      <t xml:space="preserve">GB/T 39560.6-2020 </t>
    </r>
    <r>
      <rPr>
        <sz val="12"/>
        <color theme="1"/>
        <rFont val="宋体"/>
        <charset val="134"/>
      </rPr>
      <t>，</t>
    </r>
    <r>
      <rPr>
        <sz val="12"/>
        <color theme="1"/>
        <rFont val="Times New Roman"/>
        <charset val="134"/>
      </rPr>
      <t>GB/T 39560.701-2020</t>
    </r>
    <r>
      <rPr>
        <sz val="12"/>
        <color theme="1"/>
        <rFont val="宋体"/>
        <charset val="134"/>
      </rPr>
      <t>，</t>
    </r>
    <r>
      <rPr>
        <sz val="12"/>
        <color theme="1"/>
        <rFont val="Times New Roman"/>
        <charset val="134"/>
      </rPr>
      <t>GB/T 39560.702-2021</t>
    </r>
    <r>
      <rPr>
        <sz val="12"/>
        <color theme="1"/>
        <rFont val="宋体"/>
        <charset val="134"/>
      </rPr>
      <t>标准有害物质限制使用符合性认证证书；②餐具回收输送线链板取得</t>
    </r>
    <r>
      <rPr>
        <sz val="12"/>
        <color theme="1"/>
        <rFont val="Times New Roman"/>
        <charset val="134"/>
      </rPr>
      <t>GB/T16422.3-2022</t>
    </r>
    <r>
      <rPr>
        <sz val="12"/>
        <color theme="1"/>
        <rFont val="宋体"/>
        <charset val="134"/>
      </rPr>
      <t>标准塑料产品认证证书，依据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t>
    </r>
    <r>
      <rPr>
        <sz val="12"/>
        <color theme="1"/>
        <rFont val="宋体"/>
        <charset val="134"/>
      </rPr>
      <t>℃</t>
    </r>
    <r>
      <rPr>
        <sz val="12"/>
        <color theme="1"/>
        <rFont val="Times New Roman"/>
        <charset val="134"/>
      </rPr>
      <t>/8h</t>
    </r>
    <r>
      <rPr>
        <sz val="12"/>
        <color theme="1"/>
        <rFont val="宋体"/>
        <charset val="134"/>
      </rPr>
      <t>，冷凝</t>
    </r>
    <r>
      <rPr>
        <sz val="12"/>
        <color theme="1"/>
        <rFont val="Times New Roman"/>
        <charset val="134"/>
      </rPr>
      <t>50±3</t>
    </r>
    <r>
      <rPr>
        <sz val="12"/>
        <color theme="1"/>
        <rFont val="宋体"/>
        <charset val="134"/>
      </rPr>
      <t>℃</t>
    </r>
    <r>
      <rPr>
        <sz val="12"/>
        <color theme="1"/>
        <rFont val="Times New Roman"/>
        <charset val="134"/>
      </rPr>
      <t>/4h</t>
    </r>
    <r>
      <rPr>
        <sz val="12"/>
        <color theme="1"/>
        <rFont val="宋体"/>
        <charset val="134"/>
      </rPr>
      <t>，作用下持续测试</t>
    </r>
    <r>
      <rPr>
        <sz val="12"/>
        <color theme="1"/>
        <rFont val="Times New Roman"/>
        <charset val="134"/>
      </rPr>
      <t>200</t>
    </r>
    <r>
      <rPr>
        <sz val="12"/>
        <color theme="1"/>
        <rFont val="宋体"/>
        <charset val="134"/>
      </rPr>
      <t>小时，测试结果外观无裂纹无气泡，符合产品老化测试</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</si>
  <si>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长条形星盆水槽</t>
    </r>
  </si>
  <si>
    <r>
      <rPr>
        <sz val="12"/>
        <color theme="1"/>
        <rFont val="宋体"/>
        <charset val="134"/>
      </rPr>
      <t>抽气牛角罩</t>
    </r>
  </si>
  <si>
    <r>
      <rPr>
        <sz val="12"/>
        <color theme="1"/>
        <rFont val="宋体"/>
        <charset val="134"/>
      </rPr>
      <t>商用洗碗机</t>
    </r>
  </si>
  <si>
    <r>
      <rPr>
        <sz val="12"/>
        <color theme="1"/>
        <rFont val="Times New Roman"/>
        <charset val="134"/>
      </rPr>
      <t>1</t>
    </r>
    <r>
      <rPr>
        <sz val="12"/>
        <color theme="1"/>
        <rFont val="宋体"/>
        <charset val="134"/>
      </rPr>
      <t>、</t>
    </r>
    <r>
      <rPr>
        <sz val="12"/>
        <color theme="1"/>
        <rFont val="Times New Roman"/>
        <charset val="134"/>
      </rPr>
      <t>4300*870*1990mm(±10%)                                                                                              2</t>
    </r>
    <r>
      <rPr>
        <sz val="12"/>
        <color theme="1"/>
        <rFont val="宋体"/>
        <charset val="134"/>
      </rPr>
      <t>、洗涤量</t>
    </r>
    <r>
      <rPr>
        <sz val="12"/>
        <color theme="1"/>
        <rFont val="Times New Roman"/>
        <charset val="134"/>
      </rPr>
      <t>3500</t>
    </r>
    <r>
      <rPr>
        <sz val="12"/>
        <color theme="1"/>
        <rFont val="宋体"/>
        <charset val="134"/>
      </rPr>
      <t>件</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，带烘干功能，功率</t>
    </r>
    <r>
      <rPr>
        <sz val="12"/>
        <color theme="1"/>
        <rFont val="Times New Roman"/>
        <charset val="134"/>
      </rPr>
      <t>60KW(±10%)                                                               3</t>
    </r>
    <r>
      <rPr>
        <sz val="12"/>
        <color theme="1"/>
        <rFont val="宋体"/>
        <charset val="134"/>
      </rPr>
      <t>、</t>
    </r>
    <r>
      <rPr>
        <sz val="12"/>
        <color theme="1"/>
        <rFont val="Times New Roman"/>
        <charset val="134"/>
      </rPr>
      <t>▲</t>
    </r>
    <r>
      <rPr>
        <sz val="12"/>
        <color theme="1"/>
        <rFont val="宋体"/>
        <charset val="134"/>
      </rPr>
      <t>商用洗碗机：①洗碗机水位开关取得</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标准高</t>
    </r>
    <r>
      <rPr>
        <sz val="12"/>
        <color theme="1"/>
        <rFont val="Times New Roman"/>
        <charset val="134"/>
      </rPr>
      <t>/</t>
    </r>
    <r>
      <rPr>
        <sz val="12"/>
        <color theme="1"/>
        <rFont val="宋体"/>
        <charset val="134"/>
      </rPr>
      <t>低温环境优品认证证书；②洗碗机机身不锈钢依据</t>
    </r>
    <r>
      <rPr>
        <sz val="12"/>
        <color theme="1"/>
        <rFont val="Times New Roman"/>
        <charset val="134"/>
      </rPr>
      <t>GB/T 11170-2008</t>
    </r>
    <r>
      <rPr>
        <sz val="12"/>
        <color theme="1"/>
        <rFont val="宋体"/>
        <charset val="134"/>
      </rPr>
      <t>、</t>
    </r>
    <r>
      <rPr>
        <sz val="12"/>
        <color theme="1"/>
        <rFont val="Times New Roman"/>
        <charset val="134"/>
      </rPr>
      <t>SN/T2718-2010</t>
    </r>
    <r>
      <rPr>
        <sz val="12"/>
        <color theme="1"/>
        <rFont val="宋体"/>
        <charset val="134"/>
      </rPr>
      <t>、</t>
    </r>
    <r>
      <rPr>
        <sz val="12"/>
        <color theme="1"/>
        <rFont val="Times New Roman"/>
        <charset val="134"/>
      </rPr>
      <t>GB/T20123-2006</t>
    </r>
    <r>
      <rPr>
        <sz val="12"/>
        <color theme="1"/>
        <rFont val="宋体"/>
        <charset val="134"/>
      </rPr>
      <t>、</t>
    </r>
    <r>
      <rPr>
        <sz val="12"/>
        <color theme="1"/>
        <rFont val="Times New Roman"/>
        <charset val="134"/>
      </rPr>
      <t xml:space="preserve"> GB/T 228.1-2021</t>
    </r>
    <r>
      <rPr>
        <sz val="12"/>
        <color theme="1"/>
        <rFont val="宋体"/>
        <charset val="134"/>
      </rPr>
      <t>标准检验，检测结果符合</t>
    </r>
    <r>
      <rPr>
        <sz val="12"/>
        <color theme="1"/>
        <rFont val="Times New Roman"/>
        <charset val="134"/>
      </rPr>
      <t>GB/T3280-2015</t>
    </r>
    <r>
      <rPr>
        <sz val="12"/>
        <color theme="1"/>
        <rFont val="宋体"/>
        <charset val="134"/>
      </rPr>
      <t>《不锈钢冷轧钢板和钢带》判定标准，其抗拉强度</t>
    </r>
    <r>
      <rPr>
        <sz val="12"/>
        <color theme="1"/>
        <rFont val="Times New Roman"/>
        <charset val="134"/>
      </rPr>
      <t>Rm≥680MPa</t>
    </r>
    <r>
      <rPr>
        <sz val="12"/>
        <color theme="1"/>
        <rFont val="宋体"/>
        <charset val="134"/>
      </rPr>
      <t>、塑性延伸强度</t>
    </r>
    <r>
      <rPr>
        <sz val="12"/>
        <color theme="1"/>
        <rFont val="Times New Roman"/>
        <charset val="134"/>
      </rPr>
      <t>Rp0.2≥250MPa</t>
    </r>
    <r>
      <rPr>
        <sz val="12"/>
        <color theme="1"/>
        <rFont val="宋体"/>
        <charset val="134"/>
      </rPr>
      <t>、断后伸长率</t>
    </r>
    <r>
      <rPr>
        <sz val="12"/>
        <color theme="1"/>
        <rFont val="Times New Roman"/>
        <charset val="134"/>
      </rPr>
      <t>A≥50%</t>
    </r>
    <r>
      <rPr>
        <sz val="12"/>
        <color theme="1"/>
        <rFont val="宋体"/>
        <charset val="134"/>
      </rPr>
      <t>，通过</t>
    </r>
    <r>
      <rPr>
        <sz val="12"/>
        <color theme="1"/>
        <rFont val="Times New Roman"/>
        <charset val="134"/>
      </rPr>
      <t>GB/T10125-2021</t>
    </r>
    <r>
      <rPr>
        <sz val="12"/>
        <color theme="1"/>
        <rFont val="宋体"/>
        <charset val="134"/>
      </rPr>
      <t>标准不低于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级；③洗碗机水位开关符合标准</t>
    </r>
    <r>
      <rPr>
        <sz val="12"/>
        <color theme="1"/>
        <rFont val="Times New Roman"/>
        <charset val="134"/>
      </rPr>
      <t>GB/T 2423.22-2012</t>
    </r>
    <r>
      <rPr>
        <sz val="12"/>
        <color theme="1"/>
        <rFont val="宋体"/>
        <charset val="134"/>
      </rPr>
      <t>，对样品进行快速温变环境下的测试，分别采用低温低于</t>
    </r>
    <r>
      <rPr>
        <sz val="12"/>
        <color theme="1"/>
        <rFont val="Times New Roman"/>
        <charset val="134"/>
      </rPr>
      <t>-40</t>
    </r>
    <r>
      <rPr>
        <sz val="12"/>
        <color theme="1"/>
        <rFont val="宋体"/>
        <charset val="134"/>
      </rPr>
      <t>℃</t>
    </r>
    <r>
      <rPr>
        <sz val="12"/>
        <color theme="1"/>
        <rFont val="Times New Roman"/>
        <charset val="134"/>
      </rPr>
      <t>/</t>
    </r>
    <r>
      <rPr>
        <sz val="12"/>
        <color theme="1"/>
        <rFont val="宋体"/>
        <charset val="134"/>
      </rPr>
      <t>高温高于</t>
    </r>
    <r>
      <rPr>
        <sz val="12"/>
        <color theme="1"/>
        <rFont val="Times New Roman"/>
        <charset val="134"/>
      </rPr>
      <t>140</t>
    </r>
    <r>
      <rPr>
        <sz val="12"/>
        <color theme="1"/>
        <rFont val="宋体"/>
        <charset val="134"/>
      </rPr>
      <t>℃，温变速率不低于</t>
    </r>
    <r>
      <rPr>
        <sz val="12"/>
        <color theme="1"/>
        <rFont val="Times New Roman"/>
        <charset val="134"/>
      </rPr>
      <t>15</t>
    </r>
    <r>
      <rPr>
        <sz val="12"/>
        <color theme="1"/>
        <rFont val="宋体"/>
        <charset val="134"/>
      </rPr>
      <t>℃</t>
    </r>
    <r>
      <rPr>
        <sz val="12"/>
        <color theme="1"/>
        <rFont val="Times New Roman"/>
        <charset val="134"/>
      </rPr>
      <t>/min</t>
    </r>
    <r>
      <rPr>
        <sz val="12"/>
        <color theme="1"/>
        <rFont val="宋体"/>
        <charset val="134"/>
      </rPr>
      <t>，试验不低于</t>
    </r>
    <r>
      <rPr>
        <sz val="12"/>
        <color theme="1"/>
        <rFont val="Times New Roman"/>
        <charset val="134"/>
      </rPr>
      <t>20</t>
    </r>
    <r>
      <rPr>
        <sz val="12"/>
        <color theme="1"/>
        <rFont val="宋体"/>
        <charset val="134"/>
      </rPr>
      <t>个循环，持续不低于</t>
    </r>
    <r>
      <rPr>
        <sz val="12"/>
        <color theme="1"/>
        <rFont val="Times New Roman"/>
        <charset val="134"/>
      </rPr>
      <t>48</t>
    </r>
    <r>
      <rPr>
        <sz val="12"/>
        <color theme="1"/>
        <rFont val="宋体"/>
        <charset val="134"/>
      </rPr>
      <t>小时后，样品表面无明显变化；</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商用洗碗机：①洗碗机电控箱取得</t>
    </r>
    <r>
      <rPr>
        <sz val="12"/>
        <color theme="1"/>
        <rFont val="Times New Roman"/>
        <charset val="134"/>
      </rPr>
      <t>GB/T 10125-2021</t>
    </r>
    <r>
      <rPr>
        <sz val="12"/>
        <color theme="1"/>
        <rFont val="宋体"/>
        <charset val="134"/>
      </rPr>
      <t>、</t>
    </r>
    <r>
      <rPr>
        <sz val="12"/>
        <color theme="1"/>
        <rFont val="Times New Roman"/>
        <charset val="134"/>
      </rPr>
      <t>QB/T 3827-1999</t>
    </r>
    <r>
      <rPr>
        <sz val="12"/>
        <color theme="1"/>
        <rFont val="宋体"/>
        <charset val="134"/>
      </rPr>
      <t>、</t>
    </r>
    <r>
      <rPr>
        <sz val="12"/>
        <color theme="1"/>
        <rFont val="Times New Roman"/>
        <charset val="134"/>
      </rPr>
      <t>QB/T 3832-1999</t>
    </r>
    <r>
      <rPr>
        <sz val="12"/>
        <color theme="1"/>
        <rFont val="宋体"/>
        <charset val="134"/>
      </rPr>
      <t>标准产品防腐蚀等级认证证书，防腐蚀性能评级：</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②洗碗机输送带</t>
    </r>
    <r>
      <rPr>
        <sz val="12"/>
        <color theme="1"/>
        <rFont val="Times New Roman"/>
        <charset val="134"/>
      </rPr>
      <t>(</t>
    </r>
    <r>
      <rPr>
        <sz val="12"/>
        <color theme="1"/>
        <rFont val="宋体"/>
        <charset val="134"/>
      </rPr>
      <t>拔齿</t>
    </r>
    <r>
      <rPr>
        <sz val="12"/>
        <color theme="1"/>
        <rFont val="Times New Roman"/>
        <charset val="134"/>
      </rPr>
      <t>)</t>
    </r>
    <r>
      <rPr>
        <sz val="12"/>
        <color theme="1"/>
        <rFont val="宋体"/>
        <charset val="134"/>
      </rPr>
      <t>依据</t>
    </r>
    <r>
      <rPr>
        <sz val="12"/>
        <color theme="1"/>
        <rFont val="Times New Roman"/>
        <charset val="134"/>
      </rPr>
      <t>GB/T16422.3-2022</t>
    </r>
    <r>
      <rPr>
        <sz val="12"/>
        <color theme="1"/>
        <rFont val="宋体"/>
        <charset val="134"/>
      </rPr>
      <t>标准，在紫外灯管</t>
    </r>
    <r>
      <rPr>
        <sz val="12"/>
        <color theme="1"/>
        <rFont val="Times New Roman"/>
        <charset val="134"/>
      </rPr>
      <t>UVA-340nm</t>
    </r>
    <r>
      <rPr>
        <sz val="12"/>
        <color theme="1"/>
        <rFont val="宋体"/>
        <charset val="134"/>
      </rPr>
      <t>、辐照度</t>
    </r>
    <r>
      <rPr>
        <sz val="12"/>
        <color theme="1"/>
        <rFont val="Times New Roman"/>
        <charset val="134"/>
      </rPr>
      <t>0.76±0.02W/m²•nm</t>
    </r>
    <r>
      <rPr>
        <sz val="12"/>
        <color theme="1"/>
        <rFont val="宋体"/>
        <charset val="134"/>
      </rPr>
      <t>，暴露周期：光照</t>
    </r>
    <r>
      <rPr>
        <sz val="12"/>
        <color theme="1"/>
        <rFont val="Times New Roman"/>
        <charset val="134"/>
      </rPr>
      <t>60±3</t>
    </r>
    <r>
      <rPr>
        <sz val="12"/>
        <color theme="1"/>
        <rFont val="宋体"/>
        <charset val="134"/>
      </rPr>
      <t>℃</t>
    </r>
    <r>
      <rPr>
        <sz val="12"/>
        <color theme="1"/>
        <rFont val="Times New Roman"/>
        <charset val="134"/>
      </rPr>
      <t>/8h</t>
    </r>
    <r>
      <rPr>
        <sz val="12"/>
        <color theme="1"/>
        <rFont val="宋体"/>
        <charset val="134"/>
      </rPr>
      <t>，冷凝</t>
    </r>
    <r>
      <rPr>
        <sz val="12"/>
        <color theme="1"/>
        <rFont val="Times New Roman"/>
        <charset val="134"/>
      </rPr>
      <t>50±3</t>
    </r>
    <r>
      <rPr>
        <sz val="12"/>
        <color theme="1"/>
        <rFont val="宋体"/>
        <charset val="134"/>
      </rPr>
      <t>℃</t>
    </r>
    <r>
      <rPr>
        <sz val="12"/>
        <color theme="1"/>
        <rFont val="Times New Roman"/>
        <charset val="134"/>
      </rPr>
      <t>/4h</t>
    </r>
    <r>
      <rPr>
        <sz val="12"/>
        <color theme="1"/>
        <rFont val="宋体"/>
        <charset val="134"/>
      </rPr>
      <t>，作用下持续测试</t>
    </r>
    <r>
      <rPr>
        <sz val="12"/>
        <color theme="1"/>
        <rFont val="Times New Roman"/>
        <charset val="134"/>
      </rPr>
      <t>≥210</t>
    </r>
    <r>
      <rPr>
        <sz val="12"/>
        <color theme="1"/>
        <rFont val="宋体"/>
        <charset val="134"/>
      </rPr>
      <t>小时，测试结果外观无裂纹无气泡，符合产品老化测试；依据</t>
    </r>
    <r>
      <rPr>
        <sz val="12"/>
        <color theme="1"/>
        <rFont val="Times New Roman"/>
        <charset val="134"/>
      </rPr>
      <t>GB/T9341-2008</t>
    </r>
    <r>
      <rPr>
        <sz val="12"/>
        <color theme="1"/>
        <rFont val="宋体"/>
        <charset val="134"/>
      </rPr>
      <t>弯曲性能试验，样品弯曲强度</t>
    </r>
    <r>
      <rPr>
        <sz val="12"/>
        <color theme="1"/>
        <rFont val="Times New Roman"/>
        <charset val="134"/>
      </rPr>
      <t>≥70MPa,</t>
    </r>
    <r>
      <rPr>
        <sz val="12"/>
        <color theme="1"/>
        <rFont val="宋体"/>
        <charset val="134"/>
      </rPr>
      <t>弯曲模量</t>
    </r>
    <r>
      <rPr>
        <sz val="12"/>
        <color theme="1"/>
        <rFont val="Times New Roman"/>
        <charset val="134"/>
      </rPr>
      <t>≥1400MPa</t>
    </r>
    <r>
      <rPr>
        <sz val="12"/>
        <color theme="1"/>
        <rFont val="宋体"/>
        <charset val="134"/>
      </rPr>
      <t>，符合传送带产品性能需求；依据</t>
    </r>
    <r>
      <rPr>
        <sz val="12"/>
        <color theme="1"/>
        <rFont val="Times New Roman"/>
        <charset val="134"/>
      </rPr>
      <t>GB/T1634.1-2019</t>
    </r>
    <r>
      <rPr>
        <sz val="12"/>
        <color theme="1"/>
        <rFont val="宋体"/>
        <charset val="134"/>
      </rPr>
      <t>、</t>
    </r>
    <r>
      <rPr>
        <sz val="12"/>
        <color theme="1"/>
        <rFont val="Times New Roman"/>
        <charset val="134"/>
      </rPr>
      <t>GB/T1634.2-2019</t>
    </r>
    <r>
      <rPr>
        <sz val="12"/>
        <color theme="1"/>
        <rFont val="宋体"/>
        <charset val="134"/>
      </rPr>
      <t>进行塑料负荷变形温度试验，产品原材料制样后在升温速度</t>
    </r>
    <r>
      <rPr>
        <sz val="12"/>
        <color theme="1"/>
        <rFont val="Times New Roman"/>
        <charset val="134"/>
      </rPr>
      <t>120</t>
    </r>
    <r>
      <rPr>
        <sz val="12"/>
        <color theme="1"/>
        <rFont val="宋体"/>
        <charset val="134"/>
      </rPr>
      <t>℃</t>
    </r>
    <r>
      <rPr>
        <sz val="12"/>
        <color theme="1"/>
        <rFont val="Times New Roman"/>
        <charset val="134"/>
      </rPr>
      <t>/h</t>
    </r>
    <r>
      <rPr>
        <sz val="12"/>
        <color theme="1"/>
        <rFont val="宋体"/>
        <charset val="134"/>
      </rPr>
      <t>，弯曲应力</t>
    </r>
    <r>
      <rPr>
        <sz val="12"/>
        <color theme="1"/>
        <rFont val="Times New Roman"/>
        <charset val="134"/>
      </rPr>
      <t>0.45MPa</t>
    </r>
    <r>
      <rPr>
        <sz val="12"/>
        <color theme="1"/>
        <rFont val="宋体"/>
        <charset val="134"/>
      </rPr>
      <t>作用下，测试结果平均值＞</t>
    </r>
    <r>
      <rPr>
        <sz val="12"/>
        <color theme="1"/>
        <rFont val="Times New Roman"/>
        <charset val="134"/>
      </rPr>
      <t>120</t>
    </r>
    <r>
      <rPr>
        <sz val="12"/>
        <color theme="1"/>
        <rFont val="宋体"/>
        <charset val="134"/>
      </rPr>
      <t>℃，符合洗碗机高温环境使用；③洗碗机电磁阀、洗碗机水位开关、洗碗机门板卷簧、洗碗机发热管在试验箱温湿度：</t>
    </r>
    <r>
      <rPr>
        <sz val="12"/>
        <color theme="1"/>
        <rFont val="Times New Roman"/>
        <charset val="134"/>
      </rPr>
      <t>35°C, 95% RH</t>
    </r>
    <r>
      <rPr>
        <sz val="12"/>
        <color theme="1"/>
        <rFont val="宋体"/>
        <charset val="134"/>
      </rPr>
      <t>，盐水浓度：（</t>
    </r>
    <r>
      <rPr>
        <sz val="12"/>
        <color theme="1"/>
        <rFont val="Times New Roman"/>
        <charset val="134"/>
      </rPr>
      <t>50±5</t>
    </r>
    <r>
      <rPr>
        <sz val="12"/>
        <color theme="1"/>
        <rFont val="宋体"/>
        <charset val="134"/>
      </rPr>
      <t>）</t>
    </r>
    <r>
      <rPr>
        <sz val="12"/>
        <color theme="1"/>
        <rFont val="Times New Roman"/>
        <charset val="134"/>
      </rPr>
      <t>g/L (NaCl)</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25</t>
    </r>
    <r>
      <rPr>
        <sz val="12"/>
        <color theme="1"/>
        <rFont val="宋体"/>
        <charset val="134"/>
      </rPr>
      <t>℃）：</t>
    </r>
    <r>
      <rPr>
        <sz val="12"/>
        <color theme="1"/>
        <rFont val="Times New Roman"/>
        <charset val="134"/>
      </rPr>
      <t>6.5~7.2</t>
    </r>
    <r>
      <rPr>
        <sz val="12"/>
        <color theme="1"/>
        <rFont val="宋体"/>
        <charset val="134"/>
      </rPr>
      <t>环境下，依据</t>
    </r>
    <r>
      <rPr>
        <sz val="12"/>
        <color theme="1"/>
        <rFont val="Times New Roman"/>
        <charset val="134"/>
      </rPr>
      <t>GB/T 10125-2021</t>
    </r>
    <r>
      <rPr>
        <sz val="12"/>
        <color theme="1"/>
        <rFont val="宋体"/>
        <charset val="134"/>
      </rPr>
      <t>《</t>
    </r>
    <r>
      <rPr>
        <sz val="12"/>
        <color theme="1"/>
        <rFont val="Times New Roman"/>
        <charset val="134"/>
      </rPr>
      <t xml:space="preserve"> </t>
    </r>
    <r>
      <rPr>
        <sz val="12"/>
        <color theme="1"/>
        <rFont val="宋体"/>
        <charset val="134"/>
      </rPr>
      <t>人造气氛腐蚀试验盐雾试验》通过不低于</t>
    </r>
    <r>
      <rPr>
        <sz val="12"/>
        <color theme="1"/>
        <rFont val="Times New Roman"/>
        <charset val="134"/>
      </rPr>
      <t>210</t>
    </r>
    <r>
      <rPr>
        <sz val="12"/>
        <color theme="1"/>
        <rFont val="宋体"/>
        <charset val="134"/>
      </rPr>
      <t>个小时耐腐蚀性能等级测试（中性盐雾）</t>
    </r>
    <r>
      <rPr>
        <sz val="12"/>
        <color theme="1"/>
        <rFont val="Times New Roman"/>
        <charset val="134"/>
      </rPr>
      <t xml:space="preserve">, </t>
    </r>
    <r>
      <rPr>
        <sz val="12"/>
        <color theme="1"/>
        <rFont val="宋体"/>
        <charset val="134"/>
      </rPr>
      <t>试验后样品外观无明显变化，依</t>
    </r>
    <r>
      <rPr>
        <sz val="12"/>
        <color theme="1"/>
        <rFont val="Times New Roman"/>
        <charset val="134"/>
      </rPr>
      <t>GB/T6461-2002</t>
    </r>
    <r>
      <rPr>
        <sz val="12"/>
        <color theme="1"/>
        <rFont val="宋体"/>
        <charset val="134"/>
      </rPr>
      <t>外观保护评价达到</t>
    </r>
    <r>
      <rPr>
        <sz val="12"/>
        <color theme="1"/>
        <rFont val="Times New Roman"/>
        <charset val="134"/>
      </rPr>
      <t>10</t>
    </r>
    <r>
      <rPr>
        <sz val="12"/>
        <color theme="1"/>
        <rFont val="宋体"/>
        <charset val="134"/>
      </rPr>
      <t>级；</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商用洗碗机：①洗碗机发热管、洗碗机门磁开关满足</t>
    </r>
    <r>
      <rPr>
        <sz val="12"/>
        <color theme="1"/>
        <rFont val="Times New Roman"/>
        <charset val="134"/>
      </rPr>
      <t xml:space="preserve">GB/T 4208-2017 </t>
    </r>
    <r>
      <rPr>
        <sz val="12"/>
        <color theme="1"/>
        <rFont val="宋体"/>
        <charset val="134"/>
      </rPr>
      <t>标准的产品防水等级认证证书，防水等级</t>
    </r>
    <r>
      <rPr>
        <sz val="12"/>
        <color theme="1"/>
        <rFont val="Times New Roman"/>
        <charset val="134"/>
      </rPr>
      <t xml:space="preserve"> IPX9 </t>
    </r>
    <r>
      <rPr>
        <sz val="12"/>
        <color theme="1"/>
        <rFont val="宋体"/>
        <charset val="134"/>
      </rPr>
      <t>，②洗碗机电机符合</t>
    </r>
    <r>
      <rPr>
        <sz val="12"/>
        <color theme="1"/>
        <rFont val="Times New Roman"/>
        <charset val="134"/>
      </rPr>
      <t xml:space="preserve"> GB/T 4942-2021 IP69</t>
    </r>
    <r>
      <rPr>
        <sz val="12"/>
        <color theme="1"/>
        <rFont val="宋体"/>
        <charset val="134"/>
      </rPr>
      <t>试验检测结果，依据</t>
    </r>
    <r>
      <rPr>
        <sz val="12"/>
        <color theme="1"/>
        <rFont val="Times New Roman"/>
        <charset val="134"/>
      </rPr>
      <t>GB/T 12350-2022</t>
    </r>
    <r>
      <rPr>
        <sz val="12"/>
        <color theme="1"/>
        <rFont val="宋体"/>
        <charset val="134"/>
      </rPr>
      <t>《小功率电动机的安全要求》标准，对电磁干扰抗扰度：静电放电抗扰度、电快速瞬变脉冲群抗扰度、浪涌</t>
    </r>
    <r>
      <rPr>
        <sz val="12"/>
        <color theme="1"/>
        <rFont val="Times New Roman"/>
        <charset val="134"/>
      </rPr>
      <t>(</t>
    </r>
    <r>
      <rPr>
        <sz val="12"/>
        <color theme="1"/>
        <rFont val="宋体"/>
        <charset val="134"/>
      </rPr>
      <t>冲击</t>
    </r>
    <r>
      <rPr>
        <sz val="12"/>
        <color theme="1"/>
        <rFont val="Times New Roman"/>
        <charset val="134"/>
      </rPr>
      <t>)</t>
    </r>
    <r>
      <rPr>
        <sz val="12"/>
        <color theme="1"/>
        <rFont val="宋体"/>
        <charset val="134"/>
      </rPr>
      <t>抗扰度进行检测，符合</t>
    </r>
    <r>
      <rPr>
        <sz val="12"/>
        <color theme="1"/>
        <rFont val="Times New Roman"/>
        <charset val="134"/>
      </rPr>
      <t>GB/T 17626.2-2018</t>
    </r>
    <r>
      <rPr>
        <sz val="12"/>
        <color theme="1"/>
        <rFont val="宋体"/>
        <charset val="134"/>
      </rPr>
      <t>、</t>
    </r>
    <r>
      <rPr>
        <sz val="12"/>
        <color theme="1"/>
        <rFont val="Times New Roman"/>
        <charset val="134"/>
      </rPr>
      <t>GB/T 17626.4-2018</t>
    </r>
    <r>
      <rPr>
        <sz val="12"/>
        <color theme="1"/>
        <rFont val="宋体"/>
        <charset val="134"/>
      </rPr>
      <t>、</t>
    </r>
    <r>
      <rPr>
        <sz val="12"/>
        <color theme="1"/>
        <rFont val="Times New Roman"/>
        <charset val="134"/>
      </rPr>
      <t>GB/T 17626.5-2019</t>
    </r>
    <r>
      <rPr>
        <sz val="12"/>
        <color theme="1"/>
        <rFont val="宋体"/>
        <charset val="134"/>
      </rPr>
      <t>测试标准，测试合格。</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</si>
  <si>
    <r>
      <rPr>
        <sz val="12"/>
        <color theme="1"/>
        <rFont val="宋体"/>
        <charset val="134"/>
      </rPr>
      <t>活动工作台</t>
    </r>
  </si>
  <si>
    <r>
      <rPr>
        <sz val="12"/>
        <color theme="1"/>
        <rFont val="宋体"/>
        <charset val="134"/>
      </rPr>
      <t>双门餐具保洁柜（推车式）</t>
    </r>
  </si>
  <si>
    <r>
      <rPr>
        <sz val="12"/>
        <color theme="1"/>
        <rFont val="宋体"/>
        <charset val="134"/>
      </rPr>
      <t>单门餐具保洁柜（推车式）</t>
    </r>
  </si>
  <si>
    <r>
      <rPr>
        <sz val="12"/>
        <color theme="1"/>
        <rFont val="宋体"/>
        <charset val="134"/>
      </rPr>
      <t>双门晾胚柜</t>
    </r>
  </si>
  <si>
    <r>
      <rPr>
        <sz val="12"/>
        <color theme="1"/>
        <rFont val="宋体"/>
        <charset val="134"/>
      </rPr>
      <t>麦芽糖箱</t>
    </r>
  </si>
  <si>
    <r>
      <rPr>
        <sz val="12"/>
        <color theme="1"/>
        <rFont val="宋体"/>
        <charset val="134"/>
      </rPr>
      <t>活动烧腊挂架车</t>
    </r>
  </si>
  <si>
    <r>
      <rPr>
        <sz val="12"/>
        <color theme="1"/>
        <rFont val="宋体"/>
        <charset val="134"/>
      </rPr>
      <t>燃气烤鸭炉</t>
    </r>
  </si>
  <si>
    <t>AQ16</t>
  </si>
  <si>
    <t>AR02</t>
  </si>
  <si>
    <r>
      <rPr>
        <sz val="12"/>
        <color theme="1"/>
        <rFont val="宋体"/>
        <charset val="134"/>
      </rPr>
      <t>双门平台高温雪柜</t>
    </r>
  </si>
  <si>
    <r>
      <rPr>
        <sz val="12"/>
        <color theme="1"/>
        <rFont val="宋体"/>
        <charset val="134"/>
      </rPr>
      <t>开口柜</t>
    </r>
  </si>
  <si>
    <r>
      <rPr>
        <sz val="12"/>
        <color theme="1"/>
        <rFont val="宋体"/>
        <charset val="134"/>
      </rPr>
      <t>电力万能蒸烤箱</t>
    </r>
  </si>
  <si>
    <r>
      <rPr>
        <sz val="12"/>
        <color theme="1"/>
        <rFont val="宋体"/>
        <charset val="134"/>
      </rPr>
      <t>承炉工作台连插盘架</t>
    </r>
  </si>
  <si>
    <r>
      <rPr>
        <sz val="12"/>
        <color theme="1"/>
        <rFont val="宋体"/>
        <charset val="134"/>
      </rPr>
      <t>电磁单缸炸炉</t>
    </r>
  </si>
  <si>
    <r>
      <rPr>
        <sz val="12"/>
        <color theme="1"/>
        <rFont val="宋体"/>
        <charset val="134"/>
      </rPr>
      <t>电磁扒炉连柜</t>
    </r>
  </si>
  <si>
    <r>
      <rPr>
        <sz val="12"/>
        <color theme="1"/>
        <rFont val="宋体"/>
        <charset val="134"/>
      </rPr>
      <t>挂墙式面火炉</t>
    </r>
  </si>
  <si>
    <r>
      <rPr>
        <sz val="12"/>
        <color theme="1"/>
        <rFont val="宋体"/>
        <charset val="134"/>
      </rPr>
      <t>燃气节能环保风气联动式单头大炒炉</t>
    </r>
  </si>
  <si>
    <r>
      <rPr>
        <sz val="12"/>
        <color theme="1"/>
        <rFont val="宋体"/>
        <charset val="134"/>
      </rPr>
      <t>燃气单头煲汤炉</t>
    </r>
  </si>
  <si>
    <t>BA29</t>
  </si>
  <si>
    <t>BA30</t>
  </si>
  <si>
    <r>
      <rPr>
        <sz val="12"/>
        <color theme="1"/>
        <rFont val="宋体"/>
        <charset val="134"/>
      </rPr>
      <t>挂墙开水器连架</t>
    </r>
  </si>
  <si>
    <r>
      <rPr>
        <sz val="12"/>
        <color theme="1"/>
        <rFont val="宋体"/>
        <charset val="134"/>
      </rPr>
      <t>挂墙杯筐架</t>
    </r>
  </si>
  <si>
    <r>
      <rPr>
        <sz val="12"/>
        <color theme="1"/>
        <rFont val="宋体"/>
        <charset val="134"/>
      </rPr>
      <t>揭盖式洗碗机</t>
    </r>
  </si>
  <si>
    <r>
      <rPr>
        <sz val="12"/>
        <color theme="1"/>
        <rFont val="宋体"/>
        <charset val="134"/>
      </rPr>
      <t>洁碟台</t>
    </r>
  </si>
  <si>
    <r>
      <rPr>
        <sz val="12"/>
        <color theme="1"/>
        <rFont val="宋体"/>
        <charset val="134"/>
      </rPr>
      <t>低噪声箱式离心送风风机</t>
    </r>
  </si>
  <si>
    <r>
      <rPr>
        <sz val="12"/>
        <color theme="1"/>
        <rFont val="宋体"/>
        <charset val="134"/>
      </rPr>
      <t>箱形风机安装平台</t>
    </r>
  </si>
  <si>
    <r>
      <rPr>
        <sz val="12"/>
        <color theme="1"/>
        <rFont val="宋体"/>
        <charset val="134"/>
      </rPr>
      <t>现在度做</t>
    </r>
  </si>
  <si>
    <r>
      <rPr>
        <sz val="12"/>
        <color theme="1"/>
        <rFont val="宋体"/>
        <charset val="134"/>
      </rPr>
      <t>风机控制箱</t>
    </r>
  </si>
  <si>
    <r>
      <rPr>
        <sz val="12"/>
        <color theme="1"/>
        <rFont val="宋体"/>
        <charset val="134"/>
      </rPr>
      <t>新风风管</t>
    </r>
  </si>
  <si>
    <r>
      <rPr>
        <sz val="12"/>
        <color theme="1"/>
        <rFont val="宋体"/>
        <charset val="134"/>
      </rPr>
      <t>新风咀</t>
    </r>
  </si>
  <si>
    <r>
      <rPr>
        <sz val="12"/>
        <color theme="1"/>
        <rFont val="宋体"/>
        <charset val="134"/>
      </rPr>
      <t>防雨百叶</t>
    </r>
  </si>
  <si>
    <r>
      <rPr>
        <sz val="12"/>
        <color theme="1"/>
        <rFont val="宋体"/>
        <charset val="134"/>
      </rPr>
      <t>新风机电源线及线管</t>
    </r>
  </si>
  <si>
    <r>
      <rPr>
        <sz val="12"/>
        <color theme="1"/>
        <rFont val="宋体"/>
        <charset val="134"/>
      </rPr>
      <t>国标阻燃电缆及线管</t>
    </r>
  </si>
  <si>
    <r>
      <rPr>
        <sz val="12"/>
        <color theme="1"/>
        <rFont val="宋体"/>
        <charset val="134"/>
      </rPr>
      <t>不锈钢排油烟风管（排油烟主管道接驳到末端）</t>
    </r>
  </si>
  <si>
    <r>
      <rPr>
        <sz val="12"/>
        <color theme="1"/>
        <rFont val="宋体"/>
        <charset val="134"/>
      </rPr>
      <t>五层</t>
    </r>
  </si>
  <si>
    <t>CB05</t>
  </si>
  <si>
    <t>CB06</t>
  </si>
  <si>
    <t>CF07</t>
  </si>
  <si>
    <r>
      <rPr>
        <sz val="12"/>
        <color theme="1"/>
        <rFont val="宋体"/>
        <charset val="134"/>
      </rPr>
      <t>电磁摇摆汤炉</t>
    </r>
  </si>
  <si>
    <t>CK34</t>
  </si>
  <si>
    <t>CK35</t>
  </si>
  <si>
    <t>CK36</t>
  </si>
  <si>
    <r>
      <rPr>
        <sz val="12"/>
        <color theme="1"/>
        <rFont val="宋体"/>
        <charset val="134"/>
      </rPr>
      <t>商用电煮锅（商用米糊豆浆机）</t>
    </r>
  </si>
  <si>
    <t>CK37</t>
  </si>
  <si>
    <t>CK38</t>
  </si>
  <si>
    <t>CK39</t>
  </si>
  <si>
    <r>
      <rPr>
        <sz val="12"/>
        <color theme="1"/>
        <rFont val="宋体"/>
        <charset val="134"/>
      </rPr>
      <t>饼盆车</t>
    </r>
  </si>
  <si>
    <r>
      <rPr>
        <sz val="12"/>
        <color theme="1"/>
        <rFont val="宋体"/>
        <charset val="134"/>
      </rPr>
      <t>四格蒸汽发生器式电热汤池柜</t>
    </r>
  </si>
  <si>
    <r>
      <rPr>
        <sz val="12"/>
        <color theme="1"/>
        <rFont val="宋体"/>
        <charset val="134"/>
      </rPr>
      <t>保温汤饭桶车连不锈钢加固底架</t>
    </r>
  </si>
  <si>
    <r>
      <rPr>
        <sz val="12"/>
        <color theme="1"/>
        <rFont val="宋体"/>
        <charset val="134"/>
      </rPr>
      <t>电磁左汤面右煲汤炉</t>
    </r>
  </si>
  <si>
    <r>
      <rPr>
        <sz val="12"/>
        <color theme="1"/>
        <rFont val="宋体"/>
        <charset val="134"/>
      </rPr>
      <t>四头电煮食炉</t>
    </r>
  </si>
  <si>
    <t>CQ10</t>
  </si>
  <si>
    <r>
      <rPr>
        <sz val="12"/>
        <color theme="1"/>
        <rFont val="宋体"/>
        <charset val="134"/>
      </rPr>
      <t>座台电烧烤炉</t>
    </r>
  </si>
  <si>
    <r>
      <rPr>
        <sz val="12"/>
        <color theme="1"/>
        <rFont val="宋体"/>
        <charset val="134"/>
      </rPr>
      <t>炉面开口柜</t>
    </r>
  </si>
  <si>
    <r>
      <rPr>
        <sz val="12"/>
        <color theme="1"/>
        <rFont val="宋体"/>
        <charset val="134"/>
      </rPr>
      <t>燃气节能环保变频控制式单头小炒炉</t>
    </r>
  </si>
  <si>
    <r>
      <rPr>
        <sz val="12"/>
        <color theme="1"/>
        <rFont val="宋体"/>
        <charset val="134"/>
      </rPr>
      <t>燃气节能环保三门蒸柜</t>
    </r>
  </si>
  <si>
    <r>
      <rPr>
        <sz val="12"/>
        <color theme="1"/>
        <rFont val="宋体"/>
        <charset val="134"/>
      </rPr>
      <t>燃气单头煲汤炉（大鸡眼炉头）</t>
    </r>
  </si>
  <si>
    <r>
      <rPr>
        <sz val="12"/>
        <color theme="1"/>
        <rFont val="宋体"/>
        <charset val="134"/>
      </rPr>
      <t>开水器连底座</t>
    </r>
  </si>
  <si>
    <r>
      <rPr>
        <sz val="12"/>
        <color theme="1"/>
        <rFont val="宋体"/>
        <charset val="134"/>
      </rPr>
      <t>四门高身双温雪柜</t>
    </r>
  </si>
  <si>
    <t>DA27</t>
  </si>
  <si>
    <r>
      <rPr>
        <sz val="12"/>
        <color theme="1"/>
        <rFont val="宋体"/>
        <charset val="134"/>
      </rPr>
      <t>异形工作台</t>
    </r>
  </si>
  <si>
    <t>DA28</t>
  </si>
  <si>
    <t>DA29</t>
  </si>
  <si>
    <r>
      <rPr>
        <sz val="12"/>
        <color theme="1"/>
        <rFont val="宋体"/>
        <charset val="134"/>
      </rPr>
      <t>双门消毒柜</t>
    </r>
  </si>
  <si>
    <r>
      <rPr>
        <sz val="12"/>
        <color theme="1"/>
        <rFont val="Times New Roman"/>
        <charset val="134"/>
      </rPr>
      <t>1</t>
    </r>
    <r>
      <rPr>
        <sz val="12"/>
        <color theme="1"/>
        <rFont val="宋体"/>
        <charset val="134"/>
      </rPr>
      <t>、</t>
    </r>
    <r>
      <rPr>
        <sz val="12"/>
        <color theme="1"/>
        <rFont val="Times New Roman"/>
        <charset val="134"/>
      </rPr>
      <t>570*520*1900mm(±10%)                                                     2</t>
    </r>
    <r>
      <rPr>
        <sz val="12"/>
        <color theme="1"/>
        <rFont val="宋体"/>
        <charset val="134"/>
      </rPr>
      <t>、采用不锈钢柜身，臭氧</t>
    </r>
    <r>
      <rPr>
        <sz val="12"/>
        <color theme="1"/>
        <rFont val="Times New Roman"/>
        <charset val="134"/>
      </rPr>
      <t>+</t>
    </r>
    <r>
      <rPr>
        <sz val="12"/>
        <color theme="1"/>
        <rFont val="宋体"/>
        <charset val="134"/>
      </rPr>
      <t>高温双重消毒，容量</t>
    </r>
    <r>
      <rPr>
        <sz val="12"/>
        <color theme="1"/>
        <rFont val="Times New Roman"/>
        <charset val="134"/>
      </rPr>
      <t>350L</t>
    </r>
    <r>
      <rPr>
        <sz val="12"/>
        <color theme="1"/>
        <rFont val="宋体"/>
        <charset val="134"/>
      </rPr>
      <t>，可适合不同材质厨房用品</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所投产品具有：</t>
    </r>
    <r>
      <rPr>
        <sz val="12"/>
        <color theme="1"/>
        <rFont val="Times New Roman"/>
        <charset val="134"/>
      </rPr>
      <t xml:space="preserve">                                                                                           </t>
    </r>
    <r>
      <rPr>
        <sz val="12"/>
        <color theme="1"/>
        <rFont val="宋体"/>
        <charset val="134"/>
      </rPr>
      <t>①依据卫生部《消毒技术规范》的检测报告。检验结论：</t>
    </r>
    <r>
      <rPr>
        <sz val="12"/>
        <color theme="1"/>
        <rFont val="Times New Roman"/>
        <charset val="134"/>
      </rPr>
      <t>1.</t>
    </r>
    <r>
      <rPr>
        <sz val="12"/>
        <color theme="1"/>
        <rFont val="宋体"/>
        <charset val="134"/>
      </rPr>
      <t>消毒柜温度与保持时间测定：在满载状态下，开启样机</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），测得消毒柜上层中点、中层中间点及下层外点的最高温度分别</t>
    </r>
    <r>
      <rPr>
        <sz val="12"/>
        <color theme="1"/>
        <rFont val="Times New Roman"/>
        <charset val="134"/>
      </rPr>
      <t>≥180</t>
    </r>
    <r>
      <rPr>
        <sz val="12"/>
        <color theme="1"/>
        <rFont val="宋体"/>
        <charset val="134"/>
      </rPr>
      <t>℃、</t>
    </r>
    <r>
      <rPr>
        <sz val="12"/>
        <color theme="1"/>
        <rFont val="Times New Roman"/>
        <charset val="134"/>
      </rPr>
      <t>≥175.0</t>
    </r>
    <r>
      <rPr>
        <sz val="12"/>
        <color theme="1"/>
        <rFont val="宋体"/>
        <charset val="134"/>
      </rPr>
      <t>℃及</t>
    </r>
    <r>
      <rPr>
        <sz val="12"/>
        <color theme="1"/>
        <rFont val="Times New Roman"/>
        <charset val="134"/>
      </rPr>
      <t>≥175.0</t>
    </r>
    <r>
      <rPr>
        <sz val="12"/>
        <color theme="1"/>
        <rFont val="宋体"/>
        <charset val="134"/>
      </rPr>
      <t>℃；</t>
    </r>
    <r>
      <rPr>
        <sz val="12"/>
        <color theme="1"/>
        <rFont val="Times New Roman"/>
        <charset val="134"/>
      </rPr>
      <t>120</t>
    </r>
    <r>
      <rPr>
        <sz val="12"/>
        <color theme="1"/>
        <rFont val="宋体"/>
        <charset val="134"/>
      </rPr>
      <t>℃以上保持时间分别为</t>
    </r>
    <r>
      <rPr>
        <sz val="12"/>
        <color theme="1"/>
        <rFont val="Times New Roman"/>
        <charset val="134"/>
      </rPr>
      <t>≥24min</t>
    </r>
    <r>
      <rPr>
        <sz val="12"/>
        <color theme="1"/>
        <rFont val="宋体"/>
        <charset val="134"/>
      </rPr>
      <t>、</t>
    </r>
    <r>
      <rPr>
        <sz val="12"/>
        <color theme="1"/>
        <rFont val="Times New Roman"/>
        <charset val="134"/>
      </rPr>
      <t xml:space="preserve">≥22min </t>
    </r>
    <r>
      <rPr>
        <sz val="12"/>
        <color theme="1"/>
        <rFont val="宋体"/>
        <charset val="134"/>
      </rPr>
      <t>和</t>
    </r>
    <r>
      <rPr>
        <sz val="12"/>
        <color theme="1"/>
        <rFont val="Times New Roman"/>
        <charset val="134"/>
      </rPr>
      <t>≥22min</t>
    </r>
    <r>
      <rPr>
        <sz val="12"/>
        <color theme="1"/>
        <rFont val="宋体"/>
        <charset val="134"/>
      </rPr>
      <t>。符合二星级消毒柜的要求。</t>
    </r>
    <r>
      <rPr>
        <sz val="12"/>
        <color theme="1"/>
        <rFont val="Times New Roman"/>
        <charset val="134"/>
      </rPr>
      <t xml:space="preserve">
2.</t>
    </r>
    <r>
      <rPr>
        <sz val="12"/>
        <color theme="1"/>
        <rFont val="宋体"/>
        <charset val="134"/>
      </rPr>
      <t>大肠杆菌消毒效果试验：在满载状态下，开启样机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），测得消毒柜上室一、二层及下室一、三层内、外点对大肠杆菌的杀灭对数值均</t>
    </r>
    <r>
      <rPr>
        <sz val="12"/>
        <color theme="1"/>
        <rFont val="Times New Roman"/>
        <charset val="134"/>
      </rPr>
      <t>&gt;3.00</t>
    </r>
    <r>
      <rPr>
        <sz val="12"/>
        <color theme="1"/>
        <rFont val="宋体"/>
        <charset val="134"/>
      </rPr>
      <t>。符合二星级的要求。</t>
    </r>
    <r>
      <rPr>
        <sz val="12"/>
        <color theme="1"/>
        <rFont val="Times New Roman"/>
        <charset val="134"/>
      </rPr>
      <t xml:space="preserve">
3.</t>
    </r>
    <r>
      <rPr>
        <sz val="12"/>
        <color theme="1"/>
        <rFont val="宋体"/>
        <charset val="134"/>
      </rPr>
      <t>食具消毒柜管箍灰质炎病毒灭活试验：在满载状态下，开启样机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下室</t>
    </r>
    <r>
      <rPr>
        <sz val="12"/>
        <color theme="1"/>
        <rFont val="Times New Roman"/>
        <charset val="134"/>
      </rPr>
      <t>”</t>
    </r>
    <r>
      <rPr>
        <sz val="12"/>
        <color theme="1"/>
        <rFont val="宋体"/>
        <charset val="134"/>
      </rPr>
      <t>键分别工作</t>
    </r>
    <r>
      <rPr>
        <sz val="12"/>
        <color theme="1"/>
        <rFont val="Times New Roman"/>
        <charset val="134"/>
      </rPr>
      <t xml:space="preserve"> 60min</t>
    </r>
    <r>
      <rPr>
        <sz val="12"/>
        <color theme="1"/>
        <rFont val="宋体"/>
        <charset val="134"/>
      </rPr>
      <t>（</t>
    </r>
    <r>
      <rPr>
        <sz val="12"/>
        <color theme="1"/>
        <rFont val="Times New Roman"/>
        <charset val="134"/>
      </rPr>
      <t>±2min</t>
    </r>
    <r>
      <rPr>
        <sz val="12"/>
        <color theme="1"/>
        <rFont val="宋体"/>
        <charset val="134"/>
      </rPr>
      <t>），测得消毒柜上室一、二层及下室一、三层内、外点对管箍灰质炎病毒的灭活对数值均</t>
    </r>
    <r>
      <rPr>
        <sz val="12"/>
        <color theme="1"/>
        <rFont val="Times New Roman"/>
        <charset val="134"/>
      </rPr>
      <t>&gt;4.00</t>
    </r>
    <r>
      <rPr>
        <sz val="12"/>
        <color theme="1"/>
        <rFont val="宋体"/>
        <charset val="134"/>
      </rPr>
      <t>。符合二星级消毒柜的要求。</t>
    </r>
    <r>
      <rPr>
        <sz val="12"/>
        <color theme="1"/>
        <rFont val="Times New Roman"/>
        <charset val="134"/>
      </rPr>
      <t xml:space="preserve">
4.</t>
    </r>
    <r>
      <rPr>
        <sz val="12"/>
        <color theme="1"/>
        <rFont val="宋体"/>
        <charset val="134"/>
      </rPr>
      <t>臭氧浓度与消毒时间：在满载状态下，开启样机</t>
    </r>
    <r>
      <rPr>
        <sz val="12"/>
        <color theme="1"/>
        <rFont val="Times New Roman"/>
        <charset val="134"/>
      </rPr>
      <t>“</t>
    </r>
    <r>
      <rPr>
        <sz val="12"/>
        <color theme="1"/>
        <rFont val="宋体"/>
        <charset val="134"/>
      </rPr>
      <t>上室</t>
    </r>
    <r>
      <rPr>
        <sz val="12"/>
        <color theme="1"/>
        <rFont val="Times New Roman"/>
        <charset val="134"/>
      </rPr>
      <t>”</t>
    </r>
    <r>
      <rPr>
        <sz val="12"/>
        <color theme="1"/>
        <rFont val="宋体"/>
        <charset val="134"/>
      </rPr>
      <t>键工作</t>
    </r>
    <r>
      <rPr>
        <sz val="12"/>
        <color theme="1"/>
        <rFont val="Times New Roman"/>
        <charset val="134"/>
      </rPr>
      <t xml:space="preserve"> 90min</t>
    </r>
    <r>
      <rPr>
        <sz val="12"/>
        <color theme="1"/>
        <rFont val="宋体"/>
        <charset val="134"/>
      </rPr>
      <t>（</t>
    </r>
    <r>
      <rPr>
        <sz val="12"/>
        <color theme="1"/>
        <rFont val="Times New Roman"/>
        <charset val="134"/>
      </rPr>
      <t>±2min</t>
    </r>
    <r>
      <rPr>
        <sz val="12"/>
        <color theme="1"/>
        <rFont val="宋体"/>
        <charset val="134"/>
      </rPr>
      <t>），测得消毒柜内臭氧浓度最高值</t>
    </r>
    <r>
      <rPr>
        <sz val="12"/>
        <color theme="1"/>
        <rFont val="Times New Roman"/>
        <charset val="134"/>
      </rPr>
      <t>≥250mg/m³</t>
    </r>
    <r>
      <rPr>
        <sz val="12"/>
        <color theme="1"/>
        <rFont val="宋体"/>
        <charset val="134"/>
      </rPr>
      <t>，大于</t>
    </r>
    <r>
      <rPr>
        <sz val="12"/>
        <color theme="1"/>
        <rFont val="Times New Roman"/>
        <charset val="134"/>
      </rPr>
      <t>40mg/m³</t>
    </r>
    <r>
      <rPr>
        <sz val="12"/>
        <color theme="1"/>
        <rFont val="宋体"/>
        <charset val="134"/>
      </rPr>
      <t>的消毒时间为大于</t>
    </r>
    <r>
      <rPr>
        <sz val="12"/>
        <color theme="1"/>
        <rFont val="Times New Roman"/>
        <charset val="134"/>
      </rPr>
      <t>81min</t>
    </r>
    <r>
      <rPr>
        <sz val="12"/>
        <color theme="1"/>
        <rFont val="宋体"/>
        <charset val="134"/>
      </rPr>
      <t>。符合二星级消毒柜的要求。</t>
    </r>
    <r>
      <rPr>
        <sz val="12"/>
        <color theme="1"/>
        <rFont val="Times New Roman"/>
        <charset val="134"/>
      </rPr>
      <t xml:space="preserve">                                                                                                                                                  </t>
    </r>
    <r>
      <rPr>
        <sz val="12"/>
        <color theme="1"/>
        <rFont val="宋体"/>
        <charset val="134"/>
      </rPr>
      <t>②具有中国环境标志（</t>
    </r>
    <r>
      <rPr>
        <sz val="12"/>
        <color theme="1"/>
        <rFont val="Times New Roman"/>
        <charset val="134"/>
      </rPr>
      <t>II</t>
    </r>
    <r>
      <rPr>
        <sz val="12"/>
        <color theme="1"/>
        <rFont val="宋体"/>
        <charset val="134"/>
      </rPr>
      <t>型）产品认证证书</t>
    </r>
    <r>
      <rPr>
        <sz val="12"/>
        <color theme="1"/>
        <rFont val="Times New Roman"/>
        <charset val="134"/>
      </rPr>
      <t xml:space="preserve">                                                                                           </t>
    </r>
    <r>
      <rPr>
        <sz val="12"/>
        <color theme="1"/>
        <rFont val="宋体"/>
        <charset val="134"/>
      </rPr>
      <t>③产品防腐蚀等级认证证书（符合</t>
    </r>
    <r>
      <rPr>
        <sz val="12"/>
        <color theme="1"/>
        <rFont val="Times New Roman"/>
        <charset val="134"/>
      </rPr>
      <t>JB/T 9535-2013</t>
    </r>
    <r>
      <rPr>
        <sz val="12"/>
        <color theme="1"/>
        <rFont val="宋体"/>
        <charset val="134"/>
      </rPr>
      <t>，防腐蚀等级</t>
    </r>
    <r>
      <rPr>
        <sz val="12"/>
        <color theme="1"/>
        <rFont val="Times New Roman"/>
        <charset val="134"/>
      </rPr>
      <t>:WF2</t>
    </r>
    <r>
      <rPr>
        <sz val="12"/>
        <color theme="1"/>
        <rFont val="宋体"/>
        <charset val="134"/>
      </rPr>
      <t>）</t>
    </r>
    <r>
      <rPr>
        <sz val="12"/>
        <color theme="1"/>
        <rFont val="Times New Roman"/>
        <charset val="134"/>
      </rPr>
      <t xml:space="preserve">
</t>
    </r>
    <r>
      <rPr>
        <sz val="12"/>
        <color theme="1"/>
        <rFont val="宋体"/>
        <charset val="134"/>
      </rPr>
      <t>④有毒有害物质限量认证证书</t>
    </r>
    <r>
      <rPr>
        <sz val="12"/>
        <color theme="1"/>
        <rFont val="Times New Roman"/>
        <charset val="134"/>
      </rPr>
      <t xml:space="preserve">
</t>
    </r>
    <r>
      <rPr>
        <sz val="12"/>
        <color theme="1"/>
        <rFont val="宋体"/>
        <charset val="134"/>
      </rPr>
      <t>（投标时同时提供：①第三方检测机构出具的具有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标识的检测报告关键页扫描件及上述认证证书扫描件；②上述检测报告及认证证书在全国认证认可信息公共服务平台（认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）的信息查询记录截图。送检人须为投标人或产品制造商（若送检人为产品制造商的，还需要提供产品制造商出具的检测报告使用授权书，格式自拟）。原件备查）</t>
    </r>
  </si>
  <si>
    <r>
      <rPr>
        <sz val="12"/>
        <color theme="1"/>
        <rFont val="宋体"/>
        <charset val="134"/>
      </rPr>
      <t>碗碟柜</t>
    </r>
  </si>
  <si>
    <r>
      <rPr>
        <sz val="12"/>
        <color theme="1"/>
        <rFont val="宋体"/>
        <charset val="134"/>
      </rPr>
      <t>双星污碟台</t>
    </r>
  </si>
  <si>
    <t>DC02</t>
  </si>
  <si>
    <t>DC03</t>
  </si>
  <si>
    <t>DC04</t>
  </si>
  <si>
    <t>DC05</t>
  </si>
  <si>
    <t>DC06</t>
  </si>
  <si>
    <t>DC07</t>
  </si>
  <si>
    <t>DC08</t>
  </si>
  <si>
    <t>DD02</t>
  </si>
  <si>
    <t>DD03</t>
  </si>
  <si>
    <t>DD04</t>
  </si>
  <si>
    <t>DD05</t>
  </si>
  <si>
    <t>DD06</t>
  </si>
  <si>
    <t>DD07</t>
  </si>
  <si>
    <t>DD08</t>
  </si>
  <si>
    <t>DE02</t>
  </si>
  <si>
    <t>DE03</t>
  </si>
  <si>
    <t>DE04</t>
  </si>
  <si>
    <t>DE05</t>
  </si>
  <si>
    <t>DE06</t>
  </si>
  <si>
    <t>DE07</t>
  </si>
  <si>
    <t>DE08</t>
  </si>
  <si>
    <r>
      <rPr>
        <sz val="12"/>
        <color theme="1"/>
        <rFont val="宋体"/>
        <charset val="134"/>
      </rPr>
      <t>厨房内水源接驳</t>
    </r>
  </si>
  <si>
    <r>
      <rPr>
        <sz val="12"/>
        <color theme="1"/>
        <rFont val="宋体"/>
        <charset val="134"/>
      </rPr>
      <t>项</t>
    </r>
  </si>
  <si>
    <r>
      <rPr>
        <sz val="12"/>
        <color theme="1"/>
        <rFont val="宋体"/>
        <charset val="134"/>
      </rPr>
      <t>厨房内电源接驳</t>
    </r>
  </si>
  <si>
    <r>
      <rPr>
        <sz val="12"/>
        <color theme="1"/>
        <rFont val="宋体"/>
        <charset val="134"/>
      </rPr>
      <t>厨房内气源接驳</t>
    </r>
  </si>
  <si>
    <r>
      <rPr>
        <sz val="12"/>
        <color theme="1"/>
        <rFont val="宋体"/>
        <charset val="134"/>
      </rPr>
      <t>四人位餐桌配椅</t>
    </r>
  </si>
  <si>
    <r>
      <rPr>
        <sz val="12"/>
        <color theme="1"/>
        <rFont val="宋体"/>
        <charset val="134"/>
      </rPr>
      <t>四层、五层</t>
    </r>
  </si>
  <si>
    <t>20260210调整至办公家具</t>
  </si>
  <si>
    <r>
      <rPr>
        <sz val="12"/>
        <color theme="1"/>
        <rFont val="宋体"/>
        <charset val="134"/>
      </rPr>
      <t>长形卡座连椅</t>
    </r>
  </si>
  <si>
    <r>
      <rPr>
        <sz val="12"/>
        <color theme="1"/>
        <rFont val="宋体"/>
        <charset val="134"/>
      </rPr>
      <t>电动实木圆桌（十人位）</t>
    </r>
  </si>
  <si>
    <r>
      <rPr>
        <sz val="12"/>
        <color theme="1"/>
        <rFont val="宋体"/>
        <charset val="134"/>
      </rPr>
      <t>实木靠背椅</t>
    </r>
  </si>
  <si>
    <r>
      <rPr>
        <sz val="12"/>
        <color theme="1"/>
        <rFont val="宋体"/>
        <charset val="134"/>
      </rPr>
      <t>木质材料</t>
    </r>
  </si>
  <si>
    <r>
      <rPr>
        <sz val="12"/>
        <color theme="1"/>
        <rFont val="宋体"/>
        <charset val="134"/>
      </rPr>
      <t>卧式保洁柜</t>
    </r>
  </si>
  <si>
    <r>
      <rPr>
        <sz val="12"/>
        <color theme="1"/>
        <rFont val="宋体"/>
        <charset val="134"/>
      </rPr>
      <t>餐具</t>
    </r>
  </si>
  <si>
    <r>
      <rPr>
        <sz val="12"/>
        <color theme="1"/>
        <rFont val="宋体"/>
        <charset val="134"/>
      </rPr>
      <t>含菜碟、汤碗、饭碗、筷子等。</t>
    </r>
  </si>
  <si>
    <r>
      <rPr>
        <sz val="12"/>
        <color theme="1"/>
        <rFont val="宋体"/>
        <charset val="134"/>
      </rPr>
      <t>半地下一层</t>
    </r>
  </si>
  <si>
    <t>AB04</t>
  </si>
  <si>
    <r>
      <rPr>
        <sz val="12"/>
        <color theme="1"/>
        <rFont val="宋体"/>
        <charset val="134"/>
      </rPr>
      <t>盏</t>
    </r>
  </si>
  <si>
    <r>
      <rPr>
        <sz val="12"/>
        <color theme="1"/>
        <rFont val="宋体"/>
        <charset val="134"/>
      </rPr>
      <t>吊顶点心笼架</t>
    </r>
  </si>
  <si>
    <r>
      <rPr>
        <sz val="12"/>
        <color theme="1"/>
        <rFont val="宋体"/>
        <charset val="134"/>
      </rPr>
      <t>智能控制自动清洗烟罩一体机</t>
    </r>
  </si>
  <si>
    <t>AG30</t>
  </si>
  <si>
    <t>AG31</t>
  </si>
  <si>
    <t>AG32</t>
  </si>
  <si>
    <t>AG33</t>
  </si>
  <si>
    <r>
      <rPr>
        <sz val="12"/>
        <color theme="1"/>
        <rFont val="宋体"/>
        <charset val="134"/>
      </rPr>
      <t>风干柜</t>
    </r>
  </si>
  <si>
    <t>AH20</t>
  </si>
  <si>
    <t>AH21</t>
  </si>
  <si>
    <t>AH22</t>
  </si>
  <si>
    <r>
      <rPr>
        <sz val="12"/>
        <color theme="1"/>
        <rFont val="宋体"/>
        <charset val="134"/>
      </rPr>
      <t>双星盆台连过滤器</t>
    </r>
  </si>
  <si>
    <r>
      <rPr>
        <sz val="12"/>
        <color theme="1"/>
        <rFont val="宋体"/>
        <charset val="134"/>
      </rPr>
      <t>压面机</t>
    </r>
  </si>
  <si>
    <r>
      <rPr>
        <sz val="12"/>
        <color theme="1"/>
        <rFont val="宋体"/>
        <charset val="134"/>
      </rPr>
      <t>纱门饼盆柜</t>
    </r>
  </si>
  <si>
    <r>
      <rPr>
        <sz val="12"/>
        <color theme="1"/>
        <rFont val="宋体"/>
        <charset val="134"/>
      </rPr>
      <t>电蒸煮炉</t>
    </r>
  </si>
  <si>
    <r>
      <rPr>
        <sz val="12"/>
        <color theme="1"/>
        <rFont val="宋体"/>
        <charset val="134"/>
      </rPr>
      <t>电磁肠粉炉</t>
    </r>
  </si>
  <si>
    <r>
      <rPr>
        <sz val="12"/>
        <color theme="1"/>
        <rFont val="宋体"/>
        <charset val="134"/>
      </rPr>
      <t>四格蒸汽发生器式电热汤池柜连玻璃罩</t>
    </r>
  </si>
  <si>
    <r>
      <rPr>
        <sz val="12"/>
        <color theme="1"/>
        <rFont val="宋体"/>
        <charset val="134"/>
      </rPr>
      <t>五格蒸汽发生器式电热汤池柜连玻璃罩</t>
    </r>
  </si>
  <si>
    <r>
      <rPr>
        <sz val="12"/>
        <color theme="1"/>
        <rFont val="宋体"/>
        <charset val="134"/>
      </rPr>
      <t>限位工作台连距玻璃罩</t>
    </r>
  </si>
  <si>
    <r>
      <rPr>
        <sz val="12"/>
        <color theme="1"/>
        <rFont val="宋体"/>
        <charset val="134"/>
      </rPr>
      <t>双门斩台工作台柜连玻璃罩</t>
    </r>
  </si>
  <si>
    <r>
      <rPr>
        <sz val="12"/>
        <color theme="1"/>
        <rFont val="Times New Roman"/>
        <charset val="134"/>
      </rPr>
      <t>1</t>
    </r>
    <r>
      <rPr>
        <sz val="12"/>
        <color theme="1"/>
        <rFont val="宋体"/>
        <charset val="134"/>
      </rPr>
      <t>、</t>
    </r>
    <r>
      <rPr>
        <sz val="12"/>
        <color theme="1"/>
        <rFont val="Times New Roman"/>
        <charset val="134"/>
      </rPr>
      <t>4500*840*2025mm(±10%)                                 2</t>
    </r>
    <r>
      <rPr>
        <sz val="12"/>
        <color theme="1"/>
        <rFont val="宋体"/>
        <charset val="134"/>
      </rPr>
      <t>、洗涤能力：</t>
    </r>
    <r>
      <rPr>
        <sz val="12"/>
        <color theme="1"/>
        <rFont val="Times New Roman"/>
        <charset val="134"/>
      </rPr>
      <t>1500-2000</t>
    </r>
    <r>
      <rPr>
        <sz val="12"/>
        <color theme="1"/>
        <rFont val="宋体"/>
        <charset val="134"/>
      </rPr>
      <t>碟</t>
    </r>
    <r>
      <rPr>
        <sz val="12"/>
        <color theme="1"/>
        <rFont val="Times New Roman"/>
        <charset val="134"/>
      </rPr>
      <t>/</t>
    </r>
    <r>
      <rPr>
        <sz val="12"/>
        <color theme="1"/>
        <rFont val="宋体"/>
        <charset val="134"/>
      </rPr>
      <t>小时</t>
    </r>
    <r>
      <rPr>
        <sz val="12"/>
        <color theme="1"/>
        <rFont val="Times New Roman"/>
        <charset val="134"/>
      </rPr>
      <t>(±10%)</t>
    </r>
    <r>
      <rPr>
        <sz val="12"/>
        <color theme="1"/>
        <rFont val="宋体"/>
        <charset val="134"/>
      </rPr>
      <t>，</t>
    </r>
    <r>
      <rPr>
        <sz val="12"/>
        <color theme="1"/>
        <rFont val="Times New Roman"/>
        <charset val="134"/>
      </rPr>
      <t>≤68.95kW/380V(±10%)                                                                                                                                                                                                                                                                                                                                                                                                                                                                                3</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 24067-2024</t>
    </r>
    <r>
      <rPr>
        <sz val="12"/>
        <color theme="1"/>
        <rFont val="宋体"/>
        <charset val="134"/>
      </rPr>
      <t>标准要求的产品碳足迹认证证书、低碳产品认证证书、②依据</t>
    </r>
    <r>
      <rPr>
        <sz val="12"/>
        <color theme="1"/>
        <rFont val="Times New Roman"/>
        <charset val="134"/>
      </rPr>
      <t>GB/T2423.4-2008</t>
    </r>
    <r>
      <rPr>
        <sz val="12"/>
        <color theme="1"/>
        <rFont val="宋体"/>
        <charset val="134"/>
      </rPr>
      <t>标准要求，其：</t>
    </r>
    <r>
      <rPr>
        <sz val="12"/>
        <color theme="1"/>
        <rFont val="Times New Roman"/>
        <charset val="134"/>
      </rPr>
      <t>12h+12h</t>
    </r>
    <r>
      <rPr>
        <sz val="12"/>
        <color theme="1"/>
        <rFont val="宋体"/>
        <charset val="134"/>
      </rPr>
      <t>循环，试验后样品外观完好无变形损坏；依据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标准要求，其：试验后样品外观应完好无变形损坏，且锈蚀、穿孔、裂纹点蚀腐蚀及氧化现象；依据</t>
    </r>
    <r>
      <rPr>
        <sz val="12"/>
        <color theme="1"/>
        <rFont val="Times New Roman"/>
        <charset val="134"/>
      </rPr>
      <t>GB/T2423.38-2021</t>
    </r>
    <r>
      <rPr>
        <sz val="12"/>
        <color theme="1"/>
        <rFont val="宋体"/>
        <charset val="134"/>
      </rPr>
      <t>标准要求，其：试验后样品无进水，防水等级达到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标准要求：试验后样品外观完好无变形损坏，且无锈蚀、穿孔、裂纹、点蚀腐蚀及氧化现象；依据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标准要求，其：试验后样品外观完整、无变形损坏、零部件脱落现象，无异响，电气设备无异常，通电运行正常；依据</t>
    </r>
    <r>
      <rPr>
        <sz val="12"/>
        <color theme="1"/>
        <rFont val="Times New Roman"/>
        <charset val="134"/>
      </rPr>
      <t>GB/T2423.3-2016</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2423.55-2023</t>
    </r>
    <r>
      <rPr>
        <sz val="12"/>
        <color theme="1"/>
        <rFont val="宋体"/>
        <charset val="134"/>
      </rPr>
      <t>标准要求，其：试验后样品外观完整、无变形损坏、零部件脱落现象，无异响，通电运行正常；依据</t>
    </r>
    <r>
      <rPr>
        <sz val="12"/>
        <color theme="1"/>
        <rFont val="Times New Roman"/>
        <charset val="134"/>
      </rPr>
      <t>GB/T 2423.5-2019</t>
    </r>
    <r>
      <rPr>
        <sz val="12"/>
        <color theme="1"/>
        <rFont val="宋体"/>
        <charset val="134"/>
      </rPr>
      <t>标准要求，其：试验后样品外观完整、无变形损坏、零部件脱落现象，无异响；依据</t>
    </r>
    <r>
      <rPr>
        <sz val="12"/>
        <color theme="1"/>
        <rFont val="Times New Roman"/>
        <charset val="134"/>
      </rPr>
      <t>GB/T 2423.22-2012</t>
    </r>
    <r>
      <rPr>
        <sz val="12"/>
        <color theme="1"/>
        <rFont val="宋体"/>
        <charset val="134"/>
      </rPr>
      <t>标准要求，其：试验后样品外观完整、无变形损坏；依据</t>
    </r>
    <r>
      <rPr>
        <sz val="12"/>
        <color theme="1"/>
        <rFont val="Times New Roman"/>
        <charset val="134"/>
      </rPr>
      <t>GB/T2423.56-2023</t>
    </r>
    <r>
      <rPr>
        <sz val="12"/>
        <color theme="1"/>
        <rFont val="宋体"/>
        <charset val="134"/>
      </rPr>
      <t>标准要求，其：试验后样品外观完整、无变形损坏、零部件脱落现象，无异响的检测（试验）报告。【投标时提供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低温环境优品认证证书、②水位开关外壳防护等级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t>
    </r>
    <r>
      <rPr>
        <sz val="12"/>
        <color theme="1"/>
        <rFont val="宋体"/>
        <charset val="134"/>
      </rPr>
      <t>℃</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240h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240h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标准，提供吸合开关及控制柜具有满足</t>
    </r>
    <r>
      <rPr>
        <sz val="12"/>
        <color theme="1"/>
        <rFont val="Times New Roman"/>
        <charset val="134"/>
      </rPr>
      <t>GB/T5080.7-1986</t>
    </r>
    <r>
      <rPr>
        <sz val="12"/>
        <color theme="1"/>
        <rFont val="宋体"/>
        <charset val="134"/>
      </rPr>
      <t>标准要求，其：吸合开关进行平均无故障时间（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≥83.4</t>
    </r>
    <r>
      <rPr>
        <sz val="12"/>
        <color theme="1"/>
        <rFont val="宋体"/>
        <charset val="134"/>
      </rPr>
      <t>小时（测试过程中，设备运行</t>
    </r>
    <r>
      <rPr>
        <sz val="12"/>
        <color theme="1"/>
        <rFont val="Times New Roman"/>
        <charset val="134"/>
      </rPr>
      <t>≥ 10</t>
    </r>
    <r>
      <rPr>
        <sz val="12"/>
        <color theme="1"/>
        <rFont val="宋体"/>
        <charset val="134"/>
      </rPr>
      <t>万次）；控制柜进行平均无故障时间（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t>
    </r>
    <r>
      <rPr>
        <sz val="12"/>
        <color theme="1"/>
        <rFont val="宋体"/>
        <charset val="134"/>
      </rPr>
      <t>）</t>
    </r>
    <r>
      <rPr>
        <sz val="12"/>
        <color theme="1"/>
        <rFont val="Times New Roman"/>
        <charset val="134"/>
      </rPr>
      <t>≥61.25</t>
    </r>
    <r>
      <rPr>
        <sz val="12"/>
        <color theme="1"/>
        <rFont val="宋体"/>
        <charset val="134"/>
      </rPr>
      <t>小时（测试过程中，设备运行</t>
    </r>
    <r>
      <rPr>
        <sz val="12"/>
        <color theme="1"/>
        <rFont val="Times New Roman"/>
        <charset val="134"/>
      </rPr>
      <t>≥ 11</t>
    </r>
    <r>
      <rPr>
        <sz val="12"/>
        <color theme="1"/>
        <rFont val="宋体"/>
        <charset val="134"/>
      </rPr>
      <t>万次）的检测（试验）报告。【投标时提供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商用洗碗机：①水泵具有满足</t>
    </r>
    <r>
      <rPr>
        <sz val="12"/>
        <color theme="1"/>
        <rFont val="Times New Roman"/>
        <charset val="134"/>
      </rPr>
      <t>GB/T 4208-2017</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、三相异步电机具有满足</t>
    </r>
    <r>
      <rPr>
        <sz val="12"/>
        <color theme="1"/>
        <rFont val="Times New Roman"/>
        <charset val="134"/>
      </rPr>
      <t>GB/T 4942-2021</t>
    </r>
    <r>
      <rPr>
        <sz val="12"/>
        <color theme="1"/>
        <rFont val="宋体"/>
        <charset val="134"/>
      </rPr>
      <t>标准要求的产品外壳防护等级认证证书，且产品外壳防护等级为：</t>
    </r>
    <r>
      <rPr>
        <sz val="12"/>
        <color theme="1"/>
        <rFont val="Times New Roman"/>
        <charset val="134"/>
      </rPr>
      <t>IP69</t>
    </r>
    <r>
      <rPr>
        <sz val="12"/>
        <color theme="1"/>
        <rFont val="宋体"/>
        <charset val="134"/>
      </rPr>
      <t>、②水泵、电机、控制柜具有满足</t>
    </r>
    <r>
      <rPr>
        <sz val="12"/>
        <color theme="1"/>
        <rFont val="Times New Roman"/>
        <charset val="134"/>
      </rPr>
      <t>GB 4706.1-2005</t>
    </r>
    <r>
      <rPr>
        <sz val="12"/>
        <color theme="1"/>
        <rFont val="宋体"/>
        <charset val="134"/>
      </rPr>
      <t>、</t>
    </r>
    <r>
      <rPr>
        <sz val="12"/>
        <color theme="1"/>
        <rFont val="Times New Roman"/>
        <charset val="134"/>
      </rPr>
      <t>GB/T4208-2017</t>
    </r>
    <r>
      <rPr>
        <sz val="12"/>
        <color theme="1"/>
        <rFont val="宋体"/>
        <charset val="134"/>
      </rPr>
      <t>标准要求，其：通过对耐潮湿、泄漏电流和电气强度、结构这三项的检测，按</t>
    </r>
    <r>
      <rPr>
        <sz val="12"/>
        <color theme="1"/>
        <rFont val="Times New Roman"/>
        <charset val="134"/>
      </rPr>
      <t>IEC60529</t>
    </r>
    <r>
      <rPr>
        <sz val="12"/>
        <color theme="1"/>
        <rFont val="宋体"/>
        <charset val="134"/>
      </rPr>
      <t>有关要求，防水测试时水温保持在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）℃，在外壳（基本绝缘）经受不小于</t>
    </r>
    <r>
      <rPr>
        <sz val="12"/>
        <color theme="1"/>
        <rFont val="Times New Roman"/>
        <charset val="134"/>
      </rPr>
      <t>1250V</t>
    </r>
    <r>
      <rPr>
        <sz val="12"/>
        <color theme="1"/>
        <rFont val="宋体"/>
        <charset val="134"/>
      </rPr>
      <t>电压下不击穿，且外壳（加强绝缘）经受不小于</t>
    </r>
    <r>
      <rPr>
        <sz val="12"/>
        <color theme="1"/>
        <rFont val="Times New Roman"/>
        <charset val="134"/>
      </rPr>
      <t>3000V</t>
    </r>
    <r>
      <rPr>
        <sz val="12"/>
        <color theme="1"/>
        <rFont val="宋体"/>
        <charset val="134"/>
      </rPr>
      <t>的电压下不击穿情况下：外壳防护等级达到</t>
    </r>
    <r>
      <rPr>
        <sz val="12"/>
        <color theme="1"/>
        <rFont val="Times New Roman"/>
        <charset val="134"/>
      </rPr>
      <t>IP69</t>
    </r>
    <r>
      <rPr>
        <sz val="12"/>
        <color theme="1"/>
        <rFont val="宋体"/>
        <charset val="134"/>
      </rPr>
      <t>；加热桶具有满足</t>
    </r>
    <r>
      <rPr>
        <sz val="12"/>
        <color theme="1"/>
        <rFont val="Times New Roman"/>
        <charset val="134"/>
      </rPr>
      <t>GB/T4208-2017</t>
    </r>
    <r>
      <rPr>
        <sz val="12"/>
        <color theme="1"/>
        <rFont val="宋体"/>
        <charset val="134"/>
      </rPr>
      <t>标准要求，其：直径</t>
    </r>
    <r>
      <rPr>
        <sz val="12"/>
        <color theme="1"/>
        <rFont val="Times New Roman"/>
        <charset val="134"/>
      </rPr>
      <t xml:space="preserve"> 1mm </t>
    </r>
    <r>
      <rPr>
        <sz val="12"/>
        <color theme="1"/>
        <rFont val="宋体"/>
        <charset val="134"/>
      </rPr>
      <t>测试探针无法探进样品内部，防尘测试后，拆开目视检查样品内部无进尘，测试后，拆开目视检查样品内部无进水，外壳防护等级达到</t>
    </r>
    <r>
      <rPr>
        <sz val="12"/>
        <color theme="1"/>
        <rFont val="Times New Roman"/>
        <charset val="134"/>
      </rPr>
      <t>IP69</t>
    </r>
    <r>
      <rPr>
        <sz val="12"/>
        <color theme="1"/>
        <rFont val="宋体"/>
        <charset val="134"/>
      </rPr>
      <t>；门磁开关具有满足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；电控箱成套设备具有满足</t>
    </r>
    <r>
      <rPr>
        <sz val="12"/>
        <color theme="1"/>
        <rFont val="Times New Roman"/>
        <charset val="134"/>
      </rPr>
      <t>GB/T 4208-2017</t>
    </r>
    <r>
      <rPr>
        <sz val="12"/>
        <color theme="1"/>
        <rFont val="宋体"/>
        <charset val="134"/>
      </rPr>
      <t>标准要求，且外壳防护等级达到</t>
    </r>
    <r>
      <rPr>
        <sz val="12"/>
        <color theme="1"/>
        <rFont val="Times New Roman"/>
        <charset val="134"/>
      </rPr>
      <t>IP69</t>
    </r>
    <r>
      <rPr>
        <sz val="12"/>
        <color theme="1"/>
        <rFont val="宋体"/>
        <charset val="134"/>
      </rPr>
      <t>；三相异步电机具有满足</t>
    </r>
    <r>
      <rPr>
        <sz val="12"/>
        <color theme="1"/>
        <rFont val="Times New Roman"/>
        <charset val="134"/>
      </rPr>
      <t>GB/T4942-2021</t>
    </r>
    <r>
      <rPr>
        <sz val="12"/>
        <color theme="1"/>
        <rFont val="宋体"/>
        <charset val="134"/>
      </rPr>
      <t>标准要求，且外壳防护等级达到</t>
    </r>
    <r>
      <rPr>
        <sz val="12"/>
        <color theme="1"/>
        <rFont val="Times New Roman"/>
        <charset val="134"/>
      </rPr>
      <t>IP69</t>
    </r>
    <r>
      <rPr>
        <sz val="12"/>
        <color theme="1"/>
        <rFont val="宋体"/>
        <charset val="134"/>
      </rPr>
      <t>的检测（试验）报告。【投标时提供</t>
    </r>
    <r>
      <rPr>
        <sz val="12"/>
        <color theme="1"/>
        <rFont val="Times New Roman"/>
        <charset val="134"/>
      </rPr>
      <t>:</t>
    </r>
    <r>
      <rPr>
        <sz val="12"/>
        <color theme="1"/>
        <rFont val="宋体"/>
        <charset val="134"/>
      </rPr>
      <t>①提供有效期内的认证证书；②提供第三方检测机构出具的具有</t>
    </r>
    <r>
      <rPr>
        <sz val="12"/>
        <color theme="1"/>
        <rFont val="Times New Roman"/>
        <charset val="134"/>
      </rPr>
      <t>CMA</t>
    </r>
    <r>
      <rPr>
        <sz val="12"/>
        <color theme="1"/>
        <rFont val="宋体"/>
        <charset val="134"/>
      </rPr>
      <t>和</t>
    </r>
    <r>
      <rPr>
        <sz val="12"/>
        <color theme="1"/>
        <rFont val="Times New Roman"/>
        <charset val="134"/>
      </rPr>
      <t>CNAS</t>
    </r>
    <r>
      <rPr>
        <sz val="12"/>
        <color theme="1"/>
        <rFont val="宋体"/>
        <charset val="134"/>
      </rPr>
      <t>标识的检测（试验）报告；③同时提供检测（试验）报告和认证证书在全国认证认可信息公共服务平台网站的查询结果截图】</t>
    </r>
  </si>
  <si>
    <r>
      <rPr>
        <sz val="12"/>
        <color theme="1"/>
        <rFont val="宋体"/>
        <charset val="134"/>
      </rPr>
      <t>活动双层工作台</t>
    </r>
  </si>
  <si>
    <r>
      <rPr>
        <sz val="12"/>
        <color theme="1"/>
        <rFont val="宋体"/>
        <charset val="134"/>
      </rPr>
      <t>活动浸渍单星盆</t>
    </r>
  </si>
  <si>
    <r>
      <rPr>
        <sz val="12"/>
        <color theme="1"/>
        <rFont val="宋体"/>
        <charset val="134"/>
      </rPr>
      <t>污碟台</t>
    </r>
  </si>
  <si>
    <r>
      <rPr>
        <sz val="12"/>
        <color theme="1"/>
        <rFont val="宋体"/>
        <charset val="134"/>
      </rPr>
      <t>双通型餐具保洁柜</t>
    </r>
  </si>
  <si>
    <r>
      <rPr>
        <sz val="12"/>
        <color theme="1"/>
        <rFont val="宋体"/>
        <charset val="134"/>
      </rPr>
      <t>双通碗碟柜</t>
    </r>
  </si>
  <si>
    <r>
      <rPr>
        <sz val="12"/>
        <color theme="1"/>
        <rFont val="Times New Roman"/>
        <charset val="134"/>
      </rPr>
      <t>AN</t>
    </r>
    <r>
      <rPr>
        <sz val="12"/>
        <color theme="1"/>
        <rFont val="宋体"/>
        <charset val="134"/>
      </rPr>
      <t>烹调厨房、烧味间新风设备</t>
    </r>
  </si>
  <si>
    <r>
      <rPr>
        <sz val="12"/>
        <color theme="1"/>
        <rFont val="宋体"/>
        <charset val="134"/>
      </rPr>
      <t>风机变频控制箱</t>
    </r>
  </si>
  <si>
    <r>
      <rPr>
        <sz val="12"/>
        <color theme="1"/>
        <rFont val="宋体"/>
        <charset val="134"/>
      </rPr>
      <t>一层</t>
    </r>
  </si>
  <si>
    <r>
      <rPr>
        <sz val="12"/>
        <color theme="1"/>
        <rFont val="宋体"/>
        <charset val="134"/>
      </rPr>
      <t>备用编号</t>
    </r>
  </si>
  <si>
    <r>
      <rPr>
        <sz val="12"/>
        <color theme="1"/>
        <rFont val="Times New Roman"/>
        <charset val="134"/>
      </rPr>
      <t>1</t>
    </r>
    <r>
      <rPr>
        <sz val="12"/>
        <color theme="1"/>
        <rFont val="宋体"/>
        <charset val="134"/>
      </rPr>
      <t>、</t>
    </r>
    <r>
      <rPr>
        <sz val="12"/>
        <color theme="1"/>
        <rFont val="Times New Roman"/>
        <charset val="134"/>
      </rPr>
      <t>850*910*1870mm(±10%)                        2</t>
    </r>
    <r>
      <rPr>
        <sz val="12"/>
        <color theme="1"/>
        <rFont val="宋体"/>
        <charset val="134"/>
      </rPr>
      <t>、采用</t>
    </r>
    <r>
      <rPr>
        <sz val="12"/>
        <color theme="1"/>
        <rFont val="Times New Roman"/>
        <charset val="134"/>
      </rPr>
      <t>304</t>
    </r>
    <r>
      <rPr>
        <sz val="12"/>
        <color theme="1"/>
        <rFont val="宋体"/>
        <charset val="134"/>
      </rPr>
      <t>不锈钢板，炉台面板厚</t>
    </r>
    <r>
      <rPr>
        <sz val="12"/>
        <color theme="1"/>
        <rFont val="Times New Roman"/>
        <charset val="134"/>
      </rPr>
      <t>1.2mm(±0.1mm)</t>
    </r>
    <r>
      <rPr>
        <sz val="12"/>
        <color theme="1"/>
        <rFont val="宋体"/>
        <charset val="134"/>
      </rPr>
      <t>，炉身及门板厚</t>
    </r>
    <r>
      <rPr>
        <sz val="12"/>
        <color theme="1"/>
        <rFont val="Times New Roman"/>
        <charset val="134"/>
      </rPr>
      <t>0.9mm(±0.1mm)</t>
    </r>
    <r>
      <rPr>
        <sz val="12"/>
        <color theme="1"/>
        <rFont val="宋体"/>
        <charset val="134"/>
      </rPr>
      <t>。含</t>
    </r>
    <r>
      <rPr>
        <sz val="12"/>
        <color theme="1"/>
        <rFont val="Times New Roman"/>
        <charset val="134"/>
      </rPr>
      <t>20</t>
    </r>
    <r>
      <rPr>
        <sz val="12"/>
        <color theme="1"/>
        <rFont val="宋体"/>
        <charset val="134"/>
      </rPr>
      <t>米内电安装</t>
    </r>
    <r>
      <rPr>
        <sz val="12"/>
        <color theme="1"/>
        <rFont val="Times New Roman"/>
        <charset val="134"/>
      </rPr>
      <t xml:space="preserve">                                                   3</t>
    </r>
    <r>
      <rPr>
        <sz val="12"/>
        <color theme="1"/>
        <rFont val="宋体"/>
        <charset val="134"/>
      </rPr>
      <t>、产品符合相关标准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盆蒸饭柜整机有害物质限制使用和电磁辐射安全质量指标要求：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标准的构成该产品材料及配件（包含但不限于食物盛放盆、不锈钢浮球阀，须具有该配件图片和检测内容）检验合格的认证试验报告（带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39640-2020</t>
    </r>
    <r>
      <rPr>
        <sz val="12"/>
        <color theme="1"/>
        <rFont val="宋体"/>
        <charset val="134"/>
      </rPr>
      <t>标准的</t>
    </r>
    <r>
      <rPr>
        <sz val="12"/>
        <color theme="1"/>
        <rFont val="Times New Roman"/>
        <charset val="134"/>
      </rPr>
      <t>6</t>
    </r>
    <r>
      <rPr>
        <sz val="12"/>
        <color theme="1"/>
        <rFont val="宋体"/>
        <charset val="134"/>
      </rPr>
      <t>面电磁场辐射合格的认证试验报告（带</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标志）和商用电磁灶电磁辐射认证证书；</t>
    </r>
    <r>
      <rPr>
        <sz val="12"/>
        <color theme="1"/>
        <rFont val="Times New Roman"/>
        <charset val="134"/>
      </rPr>
      <t xml:space="preserve">
5</t>
    </r>
    <r>
      <rPr>
        <sz val="12"/>
        <color theme="1"/>
        <rFont val="宋体"/>
        <charset val="134"/>
      </rPr>
      <t>、</t>
    </r>
    <r>
      <rPr>
        <sz val="12"/>
        <color theme="1"/>
        <rFont val="Times New Roman"/>
        <charset val="134"/>
      </rPr>
      <t>▲</t>
    </r>
    <r>
      <rPr>
        <sz val="12"/>
        <color theme="1"/>
        <rFont val="宋体"/>
        <charset val="134"/>
      </rPr>
      <t>电磁单门单控</t>
    </r>
    <r>
      <rPr>
        <sz val="12"/>
        <color theme="1"/>
        <rFont val="Times New Roman"/>
        <charset val="134"/>
      </rPr>
      <t>12</t>
    </r>
    <r>
      <rPr>
        <sz val="12"/>
        <color theme="1"/>
        <rFont val="宋体"/>
        <charset val="134"/>
      </rPr>
      <t>盆蒸饭柜所配电磁蒸饭柜炉用汤锅、电磁蒸饭柜炉用无孔蒸饭盆锅环境保护质量指标要求：具有符合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t>
    </r>
    <r>
      <rPr>
        <sz val="12"/>
        <color theme="1"/>
        <rFont val="Times New Roman"/>
        <charset val="134"/>
      </rPr>
      <t>8~9</t>
    </r>
    <r>
      <rPr>
        <sz val="12"/>
        <color theme="1"/>
        <rFont val="宋体"/>
        <charset val="134"/>
      </rPr>
      <t>项证明材料需全部提供齐全方可认定为符合质量指标要求，投标时所提供试验报告和证书中的检测、认证依据需在检测、认证机构的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号）中的认证机构出具，相关证书需提供全国认证认可信息公共服务平台（</t>
    </r>
    <r>
      <rPr>
        <sz val="12"/>
        <color theme="1"/>
        <rFont val="Times New Roman"/>
        <charset val="134"/>
      </rPr>
      <t>http://cx.cnca.cn</t>
    </r>
    <r>
      <rPr>
        <sz val="12"/>
        <color theme="1"/>
        <rFont val="宋体"/>
        <charset val="134"/>
      </rPr>
      <t>）上证书状态</t>
    </r>
    <r>
      <rPr>
        <sz val="12"/>
        <color theme="1"/>
        <rFont val="Times New Roman"/>
        <charset val="134"/>
      </rPr>
      <t>“</t>
    </r>
    <r>
      <rPr>
        <sz val="12"/>
        <color theme="1"/>
        <rFont val="宋体"/>
        <charset val="134"/>
      </rPr>
      <t>有效</t>
    </r>
    <r>
      <rPr>
        <sz val="12"/>
        <color theme="1"/>
        <rFont val="Times New Roman"/>
        <charset val="134"/>
      </rPr>
      <t>”</t>
    </r>
    <r>
      <rPr>
        <sz val="12"/>
        <color theme="1"/>
        <rFont val="宋体"/>
        <charset val="134"/>
      </rPr>
      <t>的查询结果截图（带网址）（或网页），否则视为负偏离】</t>
    </r>
    <r>
      <rPr>
        <sz val="12"/>
        <color theme="1"/>
        <rFont val="Times New Roman"/>
        <charset val="134"/>
      </rPr>
      <t xml:space="preserve">  </t>
    </r>
  </si>
  <si>
    <r>
      <rPr>
        <sz val="12"/>
        <color theme="1"/>
        <rFont val="宋体"/>
        <charset val="134"/>
      </rPr>
      <t>燃气三门海鲜蒸柜</t>
    </r>
  </si>
  <si>
    <r>
      <rPr>
        <sz val="12"/>
        <color theme="1"/>
        <rFont val="宋体"/>
        <charset val="134"/>
      </rPr>
      <t>厨房设备自动灭火装置</t>
    </r>
  </si>
  <si>
    <r>
      <rPr>
        <sz val="12"/>
        <color theme="1"/>
        <rFont val="宋体"/>
        <charset val="134"/>
      </rPr>
      <t>拼台</t>
    </r>
  </si>
  <si>
    <r>
      <rPr>
        <sz val="12"/>
        <color theme="1"/>
        <rFont val="宋体"/>
        <charset val="134"/>
      </rPr>
      <t>电磁杂粮保温炉</t>
    </r>
  </si>
  <si>
    <r>
      <rPr>
        <sz val="12"/>
        <color theme="1"/>
        <rFont val="宋体"/>
        <charset val="134"/>
      </rPr>
      <t>电磁九格煮面炉连汤池</t>
    </r>
  </si>
  <si>
    <r>
      <rPr>
        <sz val="12"/>
        <color theme="1"/>
        <rFont val="Times New Roman"/>
        <charset val="134"/>
      </rPr>
      <t>1</t>
    </r>
    <r>
      <rPr>
        <sz val="12"/>
        <color theme="1"/>
        <rFont val="宋体"/>
        <charset val="134"/>
      </rPr>
      <t>、</t>
    </r>
    <r>
      <rPr>
        <sz val="12"/>
        <color theme="1"/>
        <rFont val="Times New Roman"/>
        <charset val="134"/>
      </rPr>
      <t>800*800*</t>
    </r>
    <r>
      <rPr>
        <sz val="12"/>
        <color theme="1"/>
        <rFont val="宋体"/>
        <charset val="134"/>
      </rPr>
      <t>（</t>
    </r>
    <r>
      <rPr>
        <sz val="12"/>
        <color theme="1"/>
        <rFont val="Times New Roman"/>
        <charset val="134"/>
      </rPr>
      <t>810+50</t>
    </r>
    <r>
      <rPr>
        <sz val="12"/>
        <color theme="1"/>
        <rFont val="宋体"/>
        <charset val="134"/>
      </rPr>
      <t>）</t>
    </r>
    <r>
      <rPr>
        <sz val="12"/>
        <color theme="1"/>
        <rFont val="Times New Roman"/>
        <charset val="134"/>
      </rPr>
      <t>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≤15KW(±10%)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电磁单头</t>
    </r>
    <r>
      <rPr>
        <sz val="12"/>
        <color theme="1"/>
        <rFont val="Times New Roman"/>
        <charset val="134"/>
      </rPr>
      <t>56</t>
    </r>
    <r>
      <rPr>
        <sz val="12"/>
        <color theme="1"/>
        <rFont val="宋体"/>
        <charset val="134"/>
      </rPr>
      <t>蒸炉整机有害物质限制和环境保护质量指标要求：</t>
    </r>
    <r>
      <rPr>
        <sz val="12"/>
        <color theme="1"/>
        <rFont val="Times New Roman"/>
        <charset val="134"/>
      </rPr>
      <t xml:space="preserve">
</t>
    </r>
    <r>
      <rPr>
        <sz val="12"/>
        <color theme="1"/>
        <rFont val="宋体"/>
        <charset val="134"/>
      </rPr>
      <t>①符合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标准的构成该产品材料及配件（包含但不限于散热风扇，整流桥，须具有该配件图片和检测内容）检验合格的认证试验报告和符合以上标准的有害物质限制使用认证证书；</t>
    </r>
    <r>
      <rPr>
        <sz val="12"/>
        <color theme="1"/>
        <rFont val="Times New Roman"/>
        <charset val="134"/>
      </rPr>
      <t xml:space="preserve">
</t>
    </r>
    <r>
      <rPr>
        <sz val="12"/>
        <color theme="1"/>
        <rFont val="宋体"/>
        <charset val="134"/>
      </rPr>
      <t>②符合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</si>
  <si>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不锈钢座台（配电扒炉）</t>
    </r>
  </si>
  <si>
    <r>
      <rPr>
        <sz val="12"/>
        <color theme="1"/>
        <rFont val="宋体"/>
        <charset val="134"/>
      </rPr>
      <t>双门斩台工作台热柜</t>
    </r>
  </si>
  <si>
    <r>
      <rPr>
        <sz val="12"/>
        <color theme="1"/>
        <rFont val="宋体"/>
        <charset val="134"/>
      </rPr>
      <t>防尘玻璃罩</t>
    </r>
  </si>
  <si>
    <r>
      <rPr>
        <sz val="12"/>
        <color theme="1"/>
        <rFont val="宋体"/>
        <charset val="134"/>
      </rPr>
      <t>孔板蒸汽发生器式电热汤池柜</t>
    </r>
  </si>
  <si>
    <r>
      <rPr>
        <sz val="12"/>
        <color theme="1"/>
        <rFont val="宋体"/>
        <charset val="134"/>
      </rPr>
      <t>三格蒸汽发生器式电热汤池柜</t>
    </r>
  </si>
  <si>
    <r>
      <rPr>
        <sz val="12"/>
        <color theme="1"/>
        <rFont val="宋体"/>
        <charset val="134"/>
      </rPr>
      <t>三层电局炉</t>
    </r>
  </si>
  <si>
    <r>
      <rPr>
        <sz val="12"/>
        <color theme="1"/>
        <rFont val="宋体"/>
        <charset val="134"/>
      </rPr>
      <t>电磁煎包炉</t>
    </r>
  </si>
  <si>
    <r>
      <rPr>
        <sz val="12"/>
        <color theme="1"/>
        <rFont val="宋体"/>
        <charset val="134"/>
      </rPr>
      <t>电烧饼炉</t>
    </r>
  </si>
  <si>
    <r>
      <rPr>
        <sz val="12"/>
        <color theme="1"/>
        <rFont val="宋体"/>
        <charset val="134"/>
      </rPr>
      <t>双门麻辣烫展示柜</t>
    </r>
  </si>
  <si>
    <r>
      <rPr>
        <sz val="12"/>
        <color theme="1"/>
        <rFont val="Times New Roman"/>
        <charset val="134"/>
      </rPr>
      <t>1</t>
    </r>
    <r>
      <rPr>
        <sz val="12"/>
        <color theme="1"/>
        <rFont val="宋体"/>
        <charset val="134"/>
      </rPr>
      <t>、</t>
    </r>
    <r>
      <rPr>
        <sz val="12"/>
        <color theme="1"/>
        <rFont val="Times New Roman"/>
        <charset val="134"/>
      </rPr>
      <t>1200*800*800mm(±10%)                                      2</t>
    </r>
    <r>
      <rPr>
        <sz val="12"/>
        <color theme="1"/>
        <rFont val="宋体"/>
        <charset val="134"/>
      </rPr>
      <t>、采用</t>
    </r>
    <r>
      <rPr>
        <sz val="12"/>
        <color theme="1"/>
        <rFont val="Times New Roman"/>
        <charset val="134"/>
      </rPr>
      <t>304</t>
    </r>
    <r>
      <rPr>
        <sz val="12"/>
        <color theme="1"/>
        <rFont val="宋体"/>
        <charset val="134"/>
      </rPr>
      <t>不锈钢板，面板厚</t>
    </r>
    <r>
      <rPr>
        <sz val="12"/>
        <color theme="1"/>
        <rFont val="Times New Roman"/>
        <charset val="134"/>
      </rPr>
      <t>1.2mm(±0.1mm)</t>
    </r>
    <r>
      <rPr>
        <sz val="12"/>
        <color theme="1"/>
        <rFont val="宋体"/>
        <charset val="134"/>
      </rPr>
      <t>，功率</t>
    </r>
    <r>
      <rPr>
        <sz val="12"/>
        <color theme="1"/>
        <rFont val="Times New Roman"/>
        <charset val="134"/>
      </rPr>
      <t>≤4*3.5KW(±10%)</t>
    </r>
    <r>
      <rPr>
        <sz val="12"/>
        <color theme="1"/>
        <rFont val="宋体"/>
        <charset val="134"/>
      </rPr>
      <t>，配锅具：</t>
    </r>
    <r>
      <rPr>
        <sz val="12"/>
        <color theme="1"/>
        <rFont val="Times New Roman"/>
        <charset val="134"/>
      </rPr>
      <t>6</t>
    </r>
    <r>
      <rPr>
        <sz val="12"/>
        <color theme="1"/>
        <rFont val="宋体"/>
        <charset val="134"/>
      </rPr>
      <t>个，</t>
    </r>
    <r>
      <rPr>
        <sz val="12"/>
        <color theme="1"/>
        <rFont val="Times New Roman"/>
        <charset val="134"/>
      </rPr>
      <t>Φ200*h100mm</t>
    </r>
    <r>
      <rPr>
        <sz val="12"/>
        <color theme="1"/>
        <rFont val="宋体"/>
        <charset val="134"/>
      </rPr>
      <t>（</t>
    </r>
    <r>
      <rPr>
        <sz val="12"/>
        <color theme="1"/>
        <rFont val="Times New Roman"/>
        <charset val="134"/>
      </rPr>
      <t>±10mm</t>
    </r>
    <r>
      <rPr>
        <sz val="12"/>
        <color theme="1"/>
        <rFont val="宋体"/>
        <charset val="134"/>
      </rPr>
      <t>）；容量，≧</t>
    </r>
    <r>
      <rPr>
        <sz val="12"/>
        <color theme="1"/>
        <rFont val="Times New Roman"/>
        <charset val="134"/>
      </rPr>
      <t>3L/</t>
    </r>
    <r>
      <rPr>
        <sz val="12"/>
        <color theme="1"/>
        <rFont val="宋体"/>
        <charset val="134"/>
      </rPr>
      <t>个；锅具材质：采用底厚</t>
    </r>
    <r>
      <rPr>
        <sz val="12"/>
        <color theme="1"/>
        <rFont val="Times New Roman"/>
        <charset val="134"/>
      </rPr>
      <t>1.2mm</t>
    </r>
    <r>
      <rPr>
        <sz val="12"/>
        <color theme="1"/>
        <rFont val="宋体"/>
        <charset val="134"/>
      </rPr>
      <t>（</t>
    </r>
    <r>
      <rPr>
        <sz val="12"/>
        <color theme="1"/>
        <rFont val="Times New Roman"/>
        <charset val="134"/>
      </rPr>
      <t>±0.1mm</t>
    </r>
    <r>
      <rPr>
        <sz val="12"/>
        <color theme="1"/>
        <rFont val="宋体"/>
        <charset val="134"/>
      </rPr>
      <t>），身厚</t>
    </r>
    <r>
      <rPr>
        <sz val="12"/>
        <color theme="1"/>
        <rFont val="Times New Roman"/>
        <charset val="134"/>
      </rPr>
      <t>0.7mm</t>
    </r>
    <r>
      <rPr>
        <sz val="12"/>
        <color theme="1"/>
        <rFont val="宋体"/>
        <charset val="134"/>
      </rPr>
      <t>（</t>
    </r>
    <r>
      <rPr>
        <sz val="12"/>
        <color theme="1"/>
        <rFont val="Times New Roman"/>
        <charset val="134"/>
      </rPr>
      <t>±0.1mm</t>
    </r>
    <r>
      <rPr>
        <sz val="12"/>
        <color theme="1"/>
        <rFont val="宋体"/>
        <charset val="134"/>
      </rPr>
      <t>）的</t>
    </r>
    <r>
      <rPr>
        <sz val="12"/>
        <color theme="1"/>
        <rFont val="Times New Roman"/>
        <charset val="134"/>
      </rPr>
      <t>022Cr11Ti(409#)</t>
    </r>
    <r>
      <rPr>
        <sz val="12"/>
        <color theme="1"/>
        <rFont val="宋体"/>
        <charset val="134"/>
      </rPr>
      <t>或</t>
    </r>
    <r>
      <rPr>
        <sz val="12"/>
        <color theme="1"/>
        <rFont val="Times New Roman"/>
        <charset val="134"/>
      </rPr>
      <t>10Cr17</t>
    </r>
    <r>
      <rPr>
        <sz val="12"/>
        <color theme="1"/>
        <rFont val="宋体"/>
        <charset val="134"/>
      </rPr>
      <t>（</t>
    </r>
    <r>
      <rPr>
        <sz val="12"/>
        <color theme="1"/>
        <rFont val="Times New Roman"/>
        <charset val="134"/>
      </rPr>
      <t>430#</t>
    </r>
    <r>
      <rPr>
        <sz val="12"/>
        <color theme="1"/>
        <rFont val="宋体"/>
        <charset val="134"/>
      </rPr>
      <t>）不锈钢板材制作，带玻璃盖；</t>
    </r>
    <r>
      <rPr>
        <sz val="12"/>
        <color theme="1"/>
        <rFont val="Times New Roman"/>
        <charset val="134"/>
      </rPr>
      <t xml:space="preserve">  
3</t>
    </r>
    <r>
      <rPr>
        <sz val="12"/>
        <color theme="1"/>
        <rFont val="宋体"/>
        <charset val="134"/>
      </rPr>
      <t>、质量指标要求：设备符合相关卫生、安全、节能、环保相关国家标准；</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有害物质限制使用和环境保护质量指标要求：</t>
    </r>
    <r>
      <rPr>
        <sz val="12"/>
        <color theme="1"/>
        <rFont val="Times New Roman"/>
        <charset val="134"/>
      </rPr>
      <t xml:space="preserve">
</t>
    </r>
    <r>
      <rPr>
        <sz val="12"/>
        <color theme="1"/>
        <rFont val="宋体"/>
        <charset val="134"/>
      </rPr>
      <t>①整机符合</t>
    </r>
    <r>
      <rPr>
        <sz val="12"/>
        <color theme="1"/>
        <rFont val="Times New Roman"/>
        <charset val="134"/>
      </rPr>
      <t>GB/T39560</t>
    </r>
    <r>
      <rPr>
        <sz val="12"/>
        <color theme="1"/>
        <rFont val="宋体"/>
        <charset val="134"/>
      </rPr>
      <t>系列（包含但不限于</t>
    </r>
    <r>
      <rPr>
        <sz val="12"/>
        <color theme="1"/>
        <rFont val="Times New Roman"/>
        <charset val="134"/>
      </rPr>
      <t>GB/T39560.2-2024</t>
    </r>
    <r>
      <rPr>
        <sz val="12"/>
        <color theme="1"/>
        <rFont val="宋体"/>
        <charset val="134"/>
      </rPr>
      <t>、</t>
    </r>
    <r>
      <rPr>
        <sz val="12"/>
        <color theme="1"/>
        <rFont val="Times New Roman"/>
        <charset val="134"/>
      </rPr>
      <t>GB/T39560.301-2020</t>
    </r>
    <r>
      <rPr>
        <sz val="12"/>
        <color theme="1"/>
        <rFont val="宋体"/>
        <charset val="134"/>
      </rPr>
      <t>、</t>
    </r>
    <r>
      <rPr>
        <sz val="12"/>
        <color theme="1"/>
        <rFont val="Times New Roman"/>
        <charset val="134"/>
      </rPr>
      <t>GB/T39560.5-2021</t>
    </r>
    <r>
      <rPr>
        <sz val="12"/>
        <color theme="1"/>
        <rFont val="宋体"/>
        <charset val="134"/>
      </rPr>
      <t>、</t>
    </r>
    <r>
      <rPr>
        <sz val="12"/>
        <color theme="1"/>
        <rFont val="Times New Roman"/>
        <charset val="134"/>
      </rPr>
      <t>GB/T39560.6-2020</t>
    </r>
    <r>
      <rPr>
        <sz val="12"/>
        <color theme="1"/>
        <rFont val="宋体"/>
        <charset val="134"/>
      </rPr>
      <t>、</t>
    </r>
    <r>
      <rPr>
        <sz val="12"/>
        <color theme="1"/>
        <rFont val="Times New Roman"/>
        <charset val="134"/>
      </rPr>
      <t>GB/T39560.701-2020</t>
    </r>
    <r>
      <rPr>
        <sz val="12"/>
        <color theme="1"/>
        <rFont val="宋体"/>
        <charset val="134"/>
      </rPr>
      <t>、</t>
    </r>
    <r>
      <rPr>
        <sz val="12"/>
        <color theme="1"/>
        <rFont val="Times New Roman"/>
        <charset val="134"/>
      </rPr>
      <t>GB/T39560.702-2021</t>
    </r>
    <r>
      <rPr>
        <sz val="12"/>
        <color theme="1"/>
        <rFont val="宋体"/>
        <charset val="134"/>
      </rPr>
      <t>、</t>
    </r>
    <r>
      <rPr>
        <sz val="12"/>
        <color theme="1"/>
        <rFont val="Times New Roman"/>
        <charset val="134"/>
      </rPr>
      <t>GB/T39560.8-2021</t>
    </r>
    <r>
      <rPr>
        <sz val="12"/>
        <color theme="1"/>
        <rFont val="宋体"/>
        <charset val="134"/>
      </rPr>
      <t>）、</t>
    </r>
    <r>
      <rPr>
        <sz val="12"/>
        <color theme="1"/>
        <rFont val="Times New Roman"/>
        <charset val="134"/>
      </rPr>
      <t>GB/T 26572-2011</t>
    </r>
    <r>
      <rPr>
        <sz val="12"/>
        <color theme="1"/>
        <rFont val="宋体"/>
        <charset val="134"/>
      </rPr>
      <t>标准的构成该产品材料及配件（包含但不限于火力开关、显示屏，须有该配件检测图片和检测点检测内容）检验合格的认证试验报告和符合以上标准的有害物质限制使用认证证书；</t>
    </r>
    <r>
      <rPr>
        <sz val="12"/>
        <color theme="1"/>
        <rFont val="Times New Roman"/>
        <charset val="134"/>
      </rPr>
      <t xml:space="preserve">
</t>
    </r>
    <r>
      <rPr>
        <sz val="12"/>
        <color theme="1"/>
        <rFont val="宋体"/>
        <charset val="134"/>
      </rPr>
      <t>②电磁六眼煲仔</t>
    </r>
    <r>
      <rPr>
        <sz val="12"/>
        <color theme="1"/>
        <rFont val="Times New Roman"/>
        <charset val="134"/>
      </rPr>
      <t>(</t>
    </r>
    <r>
      <rPr>
        <sz val="12"/>
        <color theme="1"/>
        <rFont val="宋体"/>
        <charset val="134"/>
      </rPr>
      <t>煮食</t>
    </r>
    <r>
      <rPr>
        <sz val="12"/>
        <color theme="1"/>
        <rFont val="Times New Roman"/>
        <charset val="134"/>
      </rPr>
      <t>)</t>
    </r>
    <r>
      <rPr>
        <sz val="12"/>
        <color theme="1"/>
        <rFont val="宋体"/>
        <charset val="134"/>
      </rPr>
      <t>炉</t>
    </r>
    <r>
      <rPr>
        <sz val="12"/>
        <color theme="1"/>
        <rFont val="Times New Roman"/>
        <charset val="134"/>
      </rPr>
      <t>(</t>
    </r>
    <r>
      <rPr>
        <sz val="12"/>
        <color theme="1"/>
        <rFont val="宋体"/>
        <charset val="134"/>
      </rPr>
      <t>平面</t>
    </r>
    <r>
      <rPr>
        <sz val="12"/>
        <color theme="1"/>
        <rFont val="Times New Roman"/>
        <charset val="134"/>
      </rPr>
      <t>)</t>
    </r>
    <r>
      <rPr>
        <sz val="12"/>
        <color theme="1"/>
        <rFont val="宋体"/>
        <charset val="134"/>
      </rPr>
      <t>所配电磁煲仔炉用</t>
    </r>
    <r>
      <rPr>
        <sz val="12"/>
        <color theme="1"/>
        <rFont val="Times New Roman"/>
        <charset val="134"/>
      </rPr>
      <t>20</t>
    </r>
    <r>
      <rPr>
        <sz val="12"/>
        <color theme="1"/>
        <rFont val="宋体"/>
        <charset val="134"/>
      </rPr>
      <t>防腐蚀锅具具有：符合</t>
    </r>
    <r>
      <rPr>
        <sz val="12"/>
        <color theme="1"/>
        <rFont val="Times New Roman"/>
        <charset val="134"/>
      </rPr>
      <t>GB/T 24021-2024</t>
    </r>
    <r>
      <rPr>
        <sz val="12"/>
        <color theme="1"/>
        <rFont val="宋体"/>
        <charset val="134"/>
      </rPr>
      <t>标准的中国环境标志（Ⅱ型）产品认证证书；</t>
    </r>
    <r>
      <rPr>
        <sz val="12"/>
        <color theme="1"/>
        <rFont val="Times New Roman"/>
        <charset val="134"/>
      </rPr>
      <t xml:space="preserve">                       
</t>
    </r>
    <r>
      <rPr>
        <sz val="12"/>
        <color theme="1"/>
        <rFont val="宋体"/>
        <charset val="134"/>
      </rPr>
      <t>（以上证明材料需全部提供齐全方可认定为符合质量指标要求，投标时所提供试验报告和证书中的检测、认证依据需在检测、认证机构的</t>
    </r>
    <r>
      <rPr>
        <sz val="12"/>
        <color theme="1"/>
        <rFont val="Times New Roman"/>
        <charset val="134"/>
      </rPr>
      <t>CMA</t>
    </r>
    <r>
      <rPr>
        <sz val="12"/>
        <color theme="1"/>
        <rFont val="宋体"/>
        <charset val="134"/>
      </rPr>
      <t>、</t>
    </r>
    <r>
      <rPr>
        <sz val="12"/>
        <color theme="1"/>
        <rFont val="Times New Roman"/>
        <charset val="134"/>
      </rPr>
      <t>CNAS</t>
    </r>
    <r>
      <rPr>
        <sz val="12"/>
        <color theme="1"/>
        <rFont val="宋体"/>
        <charset val="134"/>
      </rPr>
      <t>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t>
    </r>
    <r>
      <rPr>
        <sz val="12"/>
        <color theme="1"/>
        <rFont val="Times New Roman"/>
        <charset val="134"/>
      </rPr>
      <t>2019</t>
    </r>
    <r>
      <rPr>
        <sz val="12"/>
        <color theme="1"/>
        <rFont val="宋体"/>
        <charset val="134"/>
      </rPr>
      <t>年第</t>
    </r>
    <r>
      <rPr>
        <sz val="12"/>
        <color theme="1"/>
        <rFont val="Times New Roman"/>
        <charset val="134"/>
      </rPr>
      <t>16</t>
    </r>
    <r>
      <rPr>
        <sz val="12"/>
        <color theme="1"/>
        <rFont val="宋体"/>
        <charset val="134"/>
      </rPr>
      <t>号）中的认证机构出具）</t>
    </r>
    <r>
      <rPr>
        <sz val="12"/>
        <color theme="1"/>
        <rFont val="Times New Roman"/>
        <charset val="134"/>
      </rPr>
      <t xml:space="preserve">                                              </t>
    </r>
    <r>
      <rPr>
        <sz val="12"/>
        <color theme="1"/>
        <rFont val="宋体"/>
        <charset val="134"/>
      </rPr>
      <t>（投标时同时提供：①有效期内的认证证书扫描件和第三方检测机构出具的具有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）的信息查询记录截图。送检人需为投标人或产品制造商（若送检人为产品制造商的，还需要提供产品制造商出具的检测报告使用授权书，格式自拟，原件备查）</t>
    </r>
  </si>
  <si>
    <r>
      <rPr>
        <sz val="12"/>
        <color theme="1"/>
        <rFont val="宋体"/>
        <charset val="134"/>
      </rPr>
      <t>电双头蒸煮炉</t>
    </r>
  </si>
  <si>
    <r>
      <rPr>
        <sz val="12"/>
        <color theme="1"/>
        <rFont val="宋体"/>
        <charset val="134"/>
      </rPr>
      <t>三星盆台</t>
    </r>
  </si>
  <si>
    <r>
      <rPr>
        <sz val="12"/>
        <color theme="1"/>
        <rFont val="Times New Roman"/>
        <charset val="134"/>
      </rPr>
      <t>1</t>
    </r>
    <r>
      <rPr>
        <sz val="12"/>
        <color theme="1"/>
        <rFont val="宋体"/>
        <charset val="134"/>
      </rPr>
      <t>、</t>
    </r>
    <r>
      <rPr>
        <sz val="12"/>
        <color theme="1"/>
        <rFont val="Times New Roman"/>
        <charset val="134"/>
      </rPr>
      <t>1550*776*1409mm(±10%)                                 2</t>
    </r>
    <r>
      <rPr>
        <sz val="12"/>
        <color theme="1"/>
        <rFont val="宋体"/>
        <charset val="134"/>
      </rPr>
      <t>、洗涤能力（蓝</t>
    </r>
    <r>
      <rPr>
        <sz val="12"/>
        <color theme="1"/>
        <rFont val="Times New Roman"/>
        <charset val="134"/>
      </rPr>
      <t>/</t>
    </r>
    <r>
      <rPr>
        <sz val="12"/>
        <color theme="1"/>
        <rFont val="宋体"/>
        <charset val="134"/>
      </rPr>
      <t>小时）：</t>
    </r>
    <r>
      <rPr>
        <sz val="12"/>
        <color theme="1"/>
        <rFont val="Times New Roman"/>
        <charset val="134"/>
      </rPr>
      <t>200(±10%)</t>
    </r>
    <r>
      <rPr>
        <sz val="12"/>
        <color theme="1"/>
        <rFont val="宋体"/>
        <charset val="134"/>
      </rPr>
      <t>，</t>
    </r>
    <r>
      <rPr>
        <sz val="12"/>
        <color theme="1"/>
        <rFont val="Times New Roman"/>
        <charset val="134"/>
      </rPr>
      <t>44.17KW/380V(±10%)</t>
    </r>
    <r>
      <rPr>
        <sz val="12"/>
        <color theme="1"/>
        <rFont val="宋体"/>
        <charset val="134"/>
      </rPr>
      <t>，整机采用</t>
    </r>
    <r>
      <rPr>
        <sz val="12"/>
        <color theme="1"/>
        <rFont val="Times New Roman"/>
        <charset val="134"/>
      </rPr>
      <t>304</t>
    </r>
    <r>
      <rPr>
        <sz val="12"/>
        <color theme="1"/>
        <rFont val="宋体"/>
        <charset val="134"/>
      </rPr>
      <t>不锈钢板</t>
    </r>
    <r>
      <rPr>
        <sz val="12"/>
        <color theme="1"/>
        <rFont val="Times New Roman"/>
        <charset val="134"/>
      </rPr>
      <t xml:space="preserve">                                                               3</t>
    </r>
    <r>
      <rPr>
        <sz val="12"/>
        <color theme="1"/>
        <rFont val="宋体"/>
        <charset val="134"/>
      </rPr>
      <t>、</t>
    </r>
    <r>
      <rPr>
        <sz val="12"/>
        <color theme="1"/>
        <rFont val="Times New Roman"/>
        <charset val="134"/>
      </rPr>
      <t>▲</t>
    </r>
    <r>
      <rPr>
        <sz val="12"/>
        <color theme="1"/>
        <rFont val="宋体"/>
        <charset val="134"/>
      </rPr>
      <t>商用洗碗机：①水泵、三相异步电机具有满足产品外壳防护等级认证证书，且产品外壳防护等级为：</t>
    </r>
    <r>
      <rPr>
        <sz val="12"/>
        <color theme="1"/>
        <rFont val="Times New Roman"/>
        <charset val="134"/>
      </rPr>
      <t>IP69</t>
    </r>
    <r>
      <rPr>
        <sz val="12"/>
        <color theme="1"/>
        <rFont val="宋体"/>
        <charset val="134"/>
      </rPr>
      <t>、②具有满足低碳产品认证证书、③门磁开关具有满足</t>
    </r>
    <r>
      <rPr>
        <sz val="12"/>
        <color theme="1"/>
        <rFont val="Times New Roman"/>
        <charset val="134"/>
      </rPr>
      <t>GB/T 4208-2017</t>
    </r>
    <r>
      <rPr>
        <sz val="12"/>
        <color theme="1"/>
        <rFont val="宋体"/>
        <charset val="134"/>
      </rPr>
      <t>标准要求，其：防水测试时水温保持在</t>
    </r>
    <r>
      <rPr>
        <sz val="12"/>
        <color theme="1"/>
        <rFont val="Times New Roman"/>
        <charset val="134"/>
      </rPr>
      <t>≥</t>
    </r>
    <r>
      <rPr>
        <sz val="12"/>
        <color theme="1"/>
        <rFont val="宋体"/>
        <charset val="134"/>
      </rPr>
      <t>（</t>
    </r>
    <r>
      <rPr>
        <sz val="12"/>
        <color theme="1"/>
        <rFont val="Times New Roman"/>
        <charset val="134"/>
      </rPr>
      <t>80±5</t>
    </r>
    <r>
      <rPr>
        <sz val="12"/>
        <color theme="1"/>
        <rFont val="宋体"/>
        <charset val="134"/>
      </rPr>
      <t>）℃，防尘测试不低于</t>
    </r>
    <r>
      <rPr>
        <sz val="12"/>
        <color theme="1"/>
        <rFont val="Times New Roman"/>
        <charset val="134"/>
      </rPr>
      <t>2</t>
    </r>
    <r>
      <rPr>
        <sz val="12"/>
        <color theme="1"/>
        <rFont val="宋体"/>
        <charset val="134"/>
      </rPr>
      <t>小时，且外壳防护等级达到</t>
    </r>
    <r>
      <rPr>
        <sz val="12"/>
        <color theme="1"/>
        <rFont val="Times New Roman"/>
        <charset val="134"/>
      </rPr>
      <t>IP69</t>
    </r>
    <r>
      <rPr>
        <sz val="12"/>
        <color theme="1"/>
        <rFont val="宋体"/>
        <charset val="134"/>
      </rPr>
      <t>，电机、水泵依据</t>
    </r>
    <r>
      <rPr>
        <sz val="12"/>
        <color theme="1"/>
        <rFont val="Times New Roman"/>
        <charset val="134"/>
      </rPr>
      <t>GB/T 12350-2022</t>
    </r>
    <r>
      <rPr>
        <sz val="12"/>
        <color theme="1"/>
        <rFont val="宋体"/>
        <charset val="134"/>
      </rPr>
      <t>标准要求，其：绝缘电阻和电气强度、工作温度下的泄漏电流等方面均检测合格，提供水位控制器具有满足</t>
    </r>
    <r>
      <rPr>
        <sz val="12"/>
        <color theme="1"/>
        <rFont val="Times New Roman"/>
        <charset val="134"/>
      </rPr>
      <t>GB/T 4208-2017</t>
    </r>
    <r>
      <rPr>
        <sz val="12"/>
        <color theme="1"/>
        <rFont val="宋体"/>
        <charset val="134"/>
      </rPr>
      <t>、</t>
    </r>
    <r>
      <rPr>
        <sz val="12"/>
        <color theme="1"/>
        <rFont val="Times New Roman"/>
        <charset val="134"/>
      </rPr>
      <t>GB/T 2423.1-2008</t>
    </r>
    <r>
      <rPr>
        <sz val="12"/>
        <color theme="1"/>
        <rFont val="宋体"/>
        <charset val="134"/>
      </rPr>
      <t>、</t>
    </r>
    <r>
      <rPr>
        <sz val="12"/>
        <color theme="1"/>
        <rFont val="Times New Roman"/>
        <charset val="134"/>
      </rPr>
      <t>GB/T2423.2-2008</t>
    </r>
    <r>
      <rPr>
        <sz val="12"/>
        <color theme="1"/>
        <rFont val="宋体"/>
        <charset val="134"/>
      </rPr>
      <t>、</t>
    </r>
    <r>
      <rPr>
        <sz val="12"/>
        <color theme="1"/>
        <rFont val="Times New Roman"/>
        <charset val="134"/>
      </rPr>
      <t>GB/T10125-2021</t>
    </r>
    <r>
      <rPr>
        <sz val="12"/>
        <color theme="1"/>
        <rFont val="宋体"/>
        <charset val="134"/>
      </rPr>
      <t>、</t>
    </r>
    <r>
      <rPr>
        <sz val="12"/>
        <color theme="1"/>
        <rFont val="Times New Roman"/>
        <charset val="134"/>
      </rPr>
      <t>JB/T 9536-2013</t>
    </r>
    <r>
      <rPr>
        <sz val="12"/>
        <color theme="1"/>
        <rFont val="宋体"/>
        <charset val="134"/>
      </rPr>
      <t>、</t>
    </r>
    <r>
      <rPr>
        <sz val="12"/>
        <color theme="1"/>
        <rFont val="Times New Roman"/>
        <charset val="134"/>
      </rPr>
      <t>GB/T 5080.7-1986</t>
    </r>
    <r>
      <rPr>
        <sz val="12"/>
        <color theme="1"/>
        <rFont val="宋体"/>
        <charset val="134"/>
      </rPr>
      <t>标准要求，其：外壳防护等级</t>
    </r>
    <r>
      <rPr>
        <sz val="12"/>
        <color theme="1"/>
        <rFont val="Times New Roman"/>
        <charset val="134"/>
      </rPr>
      <t>≥IP68</t>
    </r>
    <r>
      <rPr>
        <sz val="12"/>
        <color theme="1"/>
        <rFont val="宋体"/>
        <charset val="134"/>
      </rPr>
      <t>，符合</t>
    </r>
    <r>
      <rPr>
        <sz val="12"/>
        <color theme="1"/>
        <rFont val="Times New Roman"/>
        <charset val="134"/>
      </rPr>
      <t>GB/T 4208-2017</t>
    </r>
    <r>
      <rPr>
        <sz val="12"/>
        <color theme="1"/>
        <rFont val="宋体"/>
        <charset val="134"/>
      </rPr>
      <t>标准；低温测试（温度：</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2423.1-2008</t>
    </r>
    <r>
      <rPr>
        <sz val="12"/>
        <color theme="1"/>
        <rFont val="宋体"/>
        <charset val="134"/>
      </rPr>
      <t>标准；高低温测试（温度：</t>
    </r>
    <r>
      <rPr>
        <sz val="12"/>
        <color theme="1"/>
        <rFont val="Times New Roman"/>
        <charset val="134"/>
      </rPr>
      <t>155</t>
    </r>
    <r>
      <rPr>
        <sz val="12"/>
        <color theme="1"/>
        <rFont val="宋体"/>
        <charset val="134"/>
      </rPr>
      <t>℃</t>
    </r>
    <r>
      <rPr>
        <sz val="12"/>
        <color theme="1"/>
        <rFont val="Times New Roman"/>
        <charset val="134"/>
      </rPr>
      <t>/-40</t>
    </r>
    <r>
      <rPr>
        <sz val="12"/>
        <color theme="1"/>
        <rFont val="宋体"/>
        <charset val="134"/>
      </rPr>
      <t>℃，时间：</t>
    </r>
    <r>
      <rPr>
        <sz val="12"/>
        <color theme="1"/>
        <rFont val="Times New Roman"/>
        <charset val="134"/>
      </rPr>
      <t>≥24h</t>
    </r>
    <r>
      <rPr>
        <sz val="12"/>
        <color theme="1"/>
        <rFont val="宋体"/>
        <charset val="134"/>
      </rPr>
      <t>）合格，符合</t>
    </r>
    <r>
      <rPr>
        <sz val="12"/>
        <color theme="1"/>
        <rFont val="Times New Roman"/>
        <charset val="134"/>
      </rPr>
      <t>GB/T 2423.2-2008</t>
    </r>
    <r>
      <rPr>
        <sz val="12"/>
        <color theme="1"/>
        <rFont val="宋体"/>
        <charset val="134"/>
      </rPr>
      <t>标准</t>
    </r>
    <r>
      <rPr>
        <sz val="12"/>
        <color theme="1"/>
        <rFont val="Times New Roman"/>
        <charset val="134"/>
      </rPr>
      <t xml:space="preserve"> </t>
    </r>
    <r>
      <rPr>
        <sz val="12"/>
        <color theme="1"/>
        <rFont val="宋体"/>
        <charset val="134"/>
      </rPr>
      <t>；中性盐雾测试（测试时间：</t>
    </r>
    <r>
      <rPr>
        <sz val="12"/>
        <color theme="1"/>
        <rFont val="Times New Roman"/>
        <charset val="134"/>
      </rPr>
      <t>≥210h</t>
    </r>
    <r>
      <rPr>
        <sz val="12"/>
        <color theme="1"/>
        <rFont val="宋体"/>
        <charset val="134"/>
      </rPr>
      <t>）符合</t>
    </r>
    <r>
      <rPr>
        <sz val="12"/>
        <color theme="1"/>
        <rFont val="Times New Roman"/>
        <charset val="134"/>
      </rPr>
      <t>GB∕T 10125-2021</t>
    </r>
    <r>
      <rPr>
        <sz val="12"/>
        <color theme="1"/>
        <rFont val="宋体"/>
        <charset val="134"/>
      </rPr>
      <t>标准；二氧化硫腐蚀测试（测试时间：</t>
    </r>
    <r>
      <rPr>
        <sz val="12"/>
        <color theme="1"/>
        <rFont val="Times New Roman"/>
        <charset val="134"/>
      </rPr>
      <t>≥210h</t>
    </r>
    <r>
      <rPr>
        <sz val="12"/>
        <color theme="1"/>
        <rFont val="宋体"/>
        <charset val="134"/>
      </rPr>
      <t>）户内户外防腐等级为</t>
    </r>
    <r>
      <rPr>
        <sz val="12"/>
        <color theme="1"/>
        <rFont val="Times New Roman"/>
        <charset val="134"/>
      </rPr>
      <t>2</t>
    </r>
    <r>
      <rPr>
        <sz val="12"/>
        <color theme="1"/>
        <rFont val="宋体"/>
        <charset val="134"/>
      </rPr>
      <t>，符合</t>
    </r>
    <r>
      <rPr>
        <sz val="12"/>
        <color theme="1"/>
        <rFont val="Times New Roman"/>
        <charset val="134"/>
      </rPr>
      <t>JB/T 9536-2013</t>
    </r>
    <r>
      <rPr>
        <sz val="12"/>
        <color theme="1"/>
        <rFont val="宋体"/>
        <charset val="134"/>
      </rPr>
      <t>；进行平均无故障时间</t>
    </r>
    <r>
      <rPr>
        <sz val="12"/>
        <color theme="1"/>
        <rFont val="Times New Roman"/>
        <charset val="134"/>
      </rPr>
      <t>(MTBF)</t>
    </r>
    <r>
      <rPr>
        <sz val="12"/>
        <color theme="1"/>
        <rFont val="宋体"/>
        <charset val="134"/>
      </rPr>
      <t>验证试验，平均无故障时间</t>
    </r>
    <r>
      <rPr>
        <sz val="12"/>
        <color theme="1"/>
        <rFont val="Times New Roman"/>
        <charset val="134"/>
      </rPr>
      <t>(MTBF)≥167</t>
    </r>
    <r>
      <rPr>
        <sz val="12"/>
        <color theme="1"/>
        <rFont val="宋体"/>
        <charset val="134"/>
      </rPr>
      <t>小时（测试过程中，设备运行</t>
    </r>
    <r>
      <rPr>
        <sz val="12"/>
        <color theme="1"/>
        <rFont val="Times New Roman"/>
        <charset val="134"/>
      </rPr>
      <t>≥ 20</t>
    </r>
    <r>
      <rPr>
        <sz val="12"/>
        <color theme="1"/>
        <rFont val="宋体"/>
        <charset val="134"/>
      </rPr>
      <t>万次），符合</t>
    </r>
    <r>
      <rPr>
        <sz val="12"/>
        <color theme="1"/>
        <rFont val="Times New Roman"/>
        <charset val="134"/>
      </rPr>
      <t>GB/T 5080.7-1986</t>
    </r>
    <r>
      <rPr>
        <sz val="12"/>
        <color theme="1"/>
        <rFont val="宋体"/>
        <charset val="134"/>
      </rPr>
      <t>标准的检测（试验）报告。（投标时同时提供：①有效期内的认证证书扫描件和第三方检测机构出具的具有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4</t>
    </r>
    <r>
      <rPr>
        <sz val="12"/>
        <color theme="1"/>
        <rFont val="宋体"/>
        <charset val="134"/>
      </rPr>
      <t>、</t>
    </r>
    <r>
      <rPr>
        <sz val="12"/>
        <color theme="1"/>
        <rFont val="Times New Roman"/>
        <charset val="134"/>
      </rPr>
      <t>▲</t>
    </r>
    <r>
      <rPr>
        <sz val="12"/>
        <color theme="1"/>
        <rFont val="宋体"/>
        <charset val="134"/>
      </rPr>
      <t>商用洗碗机：①具有满足</t>
    </r>
    <r>
      <rPr>
        <sz val="12"/>
        <color theme="1"/>
        <rFont val="Times New Roman"/>
        <charset val="134"/>
      </rPr>
      <t>GB/T2423.1-2008</t>
    </r>
    <r>
      <rPr>
        <sz val="12"/>
        <color theme="1"/>
        <rFont val="宋体"/>
        <charset val="134"/>
      </rPr>
      <t>、</t>
    </r>
    <r>
      <rPr>
        <sz val="12"/>
        <color theme="1"/>
        <rFont val="Times New Roman"/>
        <charset val="134"/>
      </rPr>
      <t>GB/T 2423.2-2008</t>
    </r>
    <r>
      <rPr>
        <sz val="12"/>
        <color theme="1"/>
        <rFont val="宋体"/>
        <charset val="134"/>
      </rPr>
      <t>标准要求的高</t>
    </r>
    <r>
      <rPr>
        <sz val="12"/>
        <color theme="1"/>
        <rFont val="Times New Roman"/>
        <charset val="134"/>
      </rPr>
      <t>/</t>
    </r>
    <r>
      <rPr>
        <sz val="12"/>
        <color theme="1"/>
        <rFont val="宋体"/>
        <charset val="134"/>
      </rPr>
      <t>低温环境优品认证证书、②具有满足碳足迹认证证书、③依据</t>
    </r>
    <r>
      <rPr>
        <sz val="12"/>
        <color theme="1"/>
        <rFont val="Times New Roman"/>
        <charset val="134"/>
      </rPr>
      <t>GB/T2423.4-2008</t>
    </r>
    <r>
      <rPr>
        <sz val="12"/>
        <color theme="1"/>
        <rFont val="宋体"/>
        <charset val="134"/>
      </rPr>
      <t>标准要求，其：试验后样品外观完好无变形损坏，且无脆化、锈蚀、穿孔、裂纹、点蚀腐蚀及氧化现象，机械强度正常</t>
    </r>
    <r>
      <rPr>
        <sz val="12"/>
        <color theme="1"/>
        <rFont val="Times New Roman"/>
        <charset val="134"/>
      </rPr>
      <t>,</t>
    </r>
    <r>
      <rPr>
        <sz val="12"/>
        <color theme="1"/>
        <rFont val="宋体"/>
        <charset val="134"/>
      </rPr>
      <t>无物理、绝缘、机械故障；依据</t>
    </r>
    <r>
      <rPr>
        <sz val="12"/>
        <color theme="1"/>
        <rFont val="Times New Roman"/>
        <charset val="134"/>
      </rPr>
      <t>GB/T 2423.10-2019</t>
    </r>
    <r>
      <rPr>
        <sz val="12"/>
        <color theme="1"/>
        <rFont val="宋体"/>
        <charset val="134"/>
      </rPr>
      <t>标准要求，其</t>
    </r>
    <r>
      <rPr>
        <sz val="12"/>
        <color theme="1"/>
        <rFont val="Times New Roman"/>
        <charset val="134"/>
      </rPr>
      <t>:</t>
    </r>
    <r>
      <rPr>
        <sz val="12"/>
        <color theme="1"/>
        <rFont val="宋体"/>
        <charset val="134"/>
      </rPr>
      <t>试验后样品外观完整、无变形损坏、零部件脱落现象，无异响；依据</t>
    </r>
    <r>
      <rPr>
        <sz val="12"/>
        <color theme="1"/>
        <rFont val="Times New Roman"/>
        <charset val="134"/>
      </rPr>
      <t>GB/T2423.18-2021</t>
    </r>
    <r>
      <rPr>
        <sz val="12"/>
        <color theme="1"/>
        <rFont val="宋体"/>
        <charset val="134"/>
      </rPr>
      <t>标准要求，其：试验后样品外观应完好无变形损坏，且无脆化、锈蚀、穿孔、裂纹点蚀腐蚀及氧化现象；依据</t>
    </r>
    <r>
      <rPr>
        <sz val="12"/>
        <color theme="1"/>
        <rFont val="Times New Roman"/>
        <charset val="134"/>
      </rPr>
      <t>GB/T2423.38-2021</t>
    </r>
    <r>
      <rPr>
        <sz val="12"/>
        <color theme="1"/>
        <rFont val="宋体"/>
        <charset val="134"/>
      </rPr>
      <t>标准要求，其：试验后样品内部无进水，通电工作无异常，防水等级达到</t>
    </r>
    <r>
      <rPr>
        <sz val="12"/>
        <color theme="1"/>
        <rFont val="Times New Roman"/>
        <charset val="134"/>
      </rPr>
      <t>IPX4</t>
    </r>
    <r>
      <rPr>
        <sz val="12"/>
        <color theme="1"/>
        <rFont val="宋体"/>
        <charset val="134"/>
      </rPr>
      <t>；依据</t>
    </r>
    <r>
      <rPr>
        <sz val="12"/>
        <color theme="1"/>
        <rFont val="Times New Roman"/>
        <charset val="134"/>
      </rPr>
      <t>GB/T 2423.50-2012</t>
    </r>
    <r>
      <rPr>
        <sz val="12"/>
        <color theme="1"/>
        <rFont val="宋体"/>
        <charset val="134"/>
      </rPr>
      <t>标准要求：试验后样品外观完好无变形损坏，且无脆化、锈蚀、穿孔、裂纹、点蚀腐蚀及氧化现象，机械强度应正常</t>
    </r>
    <r>
      <rPr>
        <sz val="12"/>
        <color theme="1"/>
        <rFont val="Times New Roman"/>
        <charset val="134"/>
      </rPr>
      <t>,</t>
    </r>
    <r>
      <rPr>
        <sz val="12"/>
        <color theme="1"/>
        <rFont val="宋体"/>
        <charset val="134"/>
      </rPr>
      <t>无物理、绝缘、机械故障；依据</t>
    </r>
    <r>
      <rPr>
        <sz val="12"/>
        <color theme="1"/>
        <rFont val="Times New Roman"/>
        <charset val="134"/>
      </rPr>
      <t>GB/T4207-2022</t>
    </r>
    <r>
      <rPr>
        <sz val="12"/>
        <color theme="1"/>
        <rFont val="宋体"/>
        <charset val="134"/>
      </rPr>
      <t>标准要求，其：试验后样品外观完整、无变形损坏、零部件脱落现象，无异响，电气设备无异常，通电运行正常的检测（试验）报告。（投标时同时提供：①有效期内的认证证书扫描件和第三方检测机构出具的具有</t>
    </r>
    <r>
      <rPr>
        <sz val="12"/>
        <color theme="1"/>
        <rFont val="Times New Roman"/>
        <charset val="134"/>
      </rPr>
      <t>CMA</t>
    </r>
    <r>
      <rPr>
        <sz val="12"/>
        <color theme="1"/>
        <rFont val="宋体"/>
        <charset val="134"/>
      </rPr>
      <t>或</t>
    </r>
    <r>
      <rPr>
        <sz val="12"/>
        <color theme="1"/>
        <rFont val="Times New Roman"/>
        <charset val="134"/>
      </rPr>
      <t>CNAS</t>
    </r>
    <r>
      <rPr>
        <sz val="12"/>
        <color theme="1"/>
        <rFont val="宋体"/>
        <charset val="134"/>
      </rPr>
      <t>标识的检测报告关键页扫描件；②上述认证证书和检测报告在全国认证认可信息公共服务平台（认</t>
    </r>
    <r>
      <rPr>
        <sz val="12"/>
        <color theme="1"/>
        <rFont val="Times New Roman"/>
        <charset val="134"/>
      </rPr>
      <t xml:space="preserve">e </t>
    </r>
    <r>
      <rPr>
        <sz val="12"/>
        <color theme="1"/>
        <rFont val="宋体"/>
        <charset val="134"/>
      </rPr>
      <t>云）（</t>
    </r>
    <r>
      <rPr>
        <sz val="12"/>
        <color theme="1"/>
        <rFont val="Times New Roman"/>
        <charset val="134"/>
      </rPr>
      <t>http://cx.cnca.cn/</t>
    </r>
    <r>
      <rPr>
        <sz val="12"/>
        <color theme="1"/>
        <rFont val="宋体"/>
        <charset val="134"/>
      </rPr>
      <t>）的信息查询记录截图。送检人须为投标人或产品制造商（若送检人为产品制造商的，还需要提供产品制造商出具的认证证书和检测报告使用授权书，格式自拟）。原件备查）</t>
    </r>
    <r>
      <rPr>
        <sz val="12"/>
        <color theme="1"/>
        <rFont val="Times New Roman"/>
        <charset val="134"/>
      </rPr>
      <t xml:space="preserve">
</t>
    </r>
  </si>
  <si>
    <t>BN02</t>
  </si>
  <si>
    <t>BN03</t>
  </si>
  <si>
    <t>BN04</t>
  </si>
  <si>
    <t>BN05</t>
  </si>
  <si>
    <t>BN06</t>
  </si>
  <si>
    <t>BN07</t>
  </si>
  <si>
    <t>BN08</t>
  </si>
  <si>
    <t>BO02</t>
  </si>
  <si>
    <t>BO03</t>
  </si>
  <si>
    <t>BO04</t>
  </si>
  <si>
    <t>BO05</t>
  </si>
  <si>
    <t>BO06</t>
  </si>
  <si>
    <t>BO07</t>
  </si>
  <si>
    <t>BO08</t>
  </si>
  <si>
    <r>
      <rPr>
        <sz val="12"/>
        <color theme="1"/>
        <rFont val="宋体"/>
        <charset val="134"/>
      </rPr>
      <t>二层</t>
    </r>
  </si>
  <si>
    <r>
      <rPr>
        <sz val="12"/>
        <color theme="1"/>
        <rFont val="宋体"/>
        <charset val="134"/>
      </rPr>
      <t>过滤器</t>
    </r>
  </si>
  <si>
    <r>
      <rPr>
        <sz val="12"/>
        <color theme="1"/>
        <rFont val="宋体"/>
        <charset val="134"/>
      </rPr>
      <t>嵌入式玻璃保温板</t>
    </r>
  </si>
  <si>
    <r>
      <rPr>
        <sz val="12"/>
        <color theme="1"/>
        <rFont val="宋体"/>
        <charset val="134"/>
      </rPr>
      <t>收污台柜连车</t>
    </r>
  </si>
  <si>
    <r>
      <rPr>
        <sz val="12"/>
        <color theme="1"/>
        <rFont val="宋体"/>
        <charset val="134"/>
      </rPr>
      <t>四人位餐桌连椅</t>
    </r>
  </si>
  <si>
    <r>
      <rPr>
        <sz val="12"/>
        <color theme="1"/>
        <rFont val="宋体"/>
        <charset val="134"/>
      </rPr>
      <t>半地下一层、一层、二层</t>
    </r>
  </si>
  <si>
    <r>
      <rPr>
        <sz val="12"/>
        <color theme="1"/>
        <rFont val="宋体"/>
        <charset val="134"/>
      </rPr>
      <t>电动实木圆桌（二十人位）</t>
    </r>
  </si>
  <si>
    <r>
      <rPr>
        <b/>
        <sz val="16"/>
        <color theme="1"/>
        <rFont val="宋体"/>
        <charset val="134"/>
      </rPr>
      <t>附表</t>
    </r>
    <r>
      <rPr>
        <b/>
        <sz val="16"/>
        <color theme="1"/>
        <rFont val="Times New Roman"/>
        <charset val="134"/>
      </rPr>
      <t xml:space="preserve"> 4-2</t>
    </r>
    <r>
      <rPr>
        <b/>
        <sz val="16"/>
        <color theme="1"/>
        <rFont val="宋体"/>
        <charset val="134"/>
      </rPr>
      <t>厨房终端设备（含食堂）明细表</t>
    </r>
  </si>
  <si>
    <t>1</t>
  </si>
  <si>
    <t>G-4-2</t>
  </si>
  <si>
    <t>含1层食物装卸区2个灭蝇灯</t>
  </si>
  <si>
    <t>AA05</t>
  </si>
  <si>
    <t>G-4-3</t>
  </si>
  <si>
    <t>G-4-4</t>
  </si>
  <si>
    <t>AC09</t>
  </si>
  <si>
    <r>
      <rPr>
        <sz val="12"/>
        <color theme="1"/>
        <rFont val="宋体"/>
        <charset val="134"/>
      </rPr>
      <t>挂墙层板</t>
    </r>
    <r>
      <rPr>
        <sz val="12"/>
        <color theme="1"/>
        <rFont val="Times New Roman"/>
        <charset val="134"/>
      </rPr>
      <t>(</t>
    </r>
    <r>
      <rPr>
        <sz val="12"/>
        <color theme="1"/>
        <rFont val="宋体"/>
        <charset val="134"/>
      </rPr>
      <t>可调式</t>
    </r>
    <r>
      <rPr>
        <sz val="12"/>
        <color theme="1"/>
        <rFont val="Times New Roman"/>
        <charset val="134"/>
      </rPr>
      <t>)</t>
    </r>
  </si>
  <si>
    <r>
      <rPr>
        <sz val="12"/>
        <color theme="1"/>
        <rFont val="宋体"/>
        <charset val="134"/>
      </rPr>
      <t>双层工作台连尼龙砧板</t>
    </r>
    <r>
      <rPr>
        <sz val="12"/>
        <color theme="1"/>
        <rFont val="Times New Roman"/>
        <charset val="134"/>
      </rPr>
      <t>(</t>
    </r>
    <r>
      <rPr>
        <sz val="12"/>
        <color theme="1"/>
        <rFont val="宋体"/>
        <charset val="134"/>
      </rPr>
      <t>绿色</t>
    </r>
    <r>
      <rPr>
        <sz val="12"/>
        <color theme="1"/>
        <rFont val="Times New Roman"/>
        <charset val="134"/>
      </rPr>
      <t>)</t>
    </r>
  </si>
  <si>
    <t>双门高身推入式冷藏雪柜</t>
  </si>
  <si>
    <t>AC33</t>
  </si>
  <si>
    <t>AC34</t>
  </si>
  <si>
    <t>AC35</t>
  </si>
  <si>
    <t>AC36</t>
  </si>
  <si>
    <t>AC37</t>
  </si>
  <si>
    <t>AC38</t>
  </si>
  <si>
    <t>AC39</t>
  </si>
  <si>
    <t>1700*750*850</t>
  </si>
  <si>
    <t>AC40</t>
  </si>
  <si>
    <t>1700*350</t>
  </si>
  <si>
    <t>AC41</t>
  </si>
  <si>
    <t>AC42</t>
  </si>
  <si>
    <t>AC43</t>
  </si>
  <si>
    <t>AC44</t>
  </si>
  <si>
    <t>AC45</t>
  </si>
  <si>
    <t>AC46</t>
  </si>
  <si>
    <t>AC47</t>
  </si>
  <si>
    <t>AC48</t>
  </si>
  <si>
    <t>AC49</t>
  </si>
  <si>
    <t>AC50</t>
  </si>
  <si>
    <t>G-4-5</t>
  </si>
  <si>
    <t>AD07</t>
  </si>
  <si>
    <t>G-4-6</t>
  </si>
  <si>
    <t>G-4-7</t>
  </si>
  <si>
    <t>1700*350*600</t>
  </si>
  <si>
    <t>G-4-8</t>
  </si>
  <si>
    <r>
      <rPr>
        <sz val="12"/>
        <color theme="1"/>
        <rFont val="宋体"/>
        <charset val="134"/>
      </rPr>
      <t>自循环异味处理器</t>
    </r>
    <r>
      <rPr>
        <sz val="12"/>
        <color theme="1"/>
        <rFont val="Times New Roman"/>
        <charset val="134"/>
      </rPr>
      <t>(</t>
    </r>
    <r>
      <rPr>
        <sz val="12"/>
        <color theme="1"/>
        <rFont val="宋体"/>
        <charset val="134"/>
      </rPr>
      <t>落地式</t>
    </r>
    <r>
      <rPr>
        <sz val="12"/>
        <color theme="1"/>
        <rFont val="Times New Roman"/>
        <charset val="134"/>
      </rPr>
      <t>)</t>
    </r>
  </si>
  <si>
    <t>1500*800*1650</t>
  </si>
  <si>
    <t>G-4-9</t>
  </si>
  <si>
    <t>AI肠内营养操作、配制间</t>
  </si>
  <si>
    <t>AI17</t>
  </si>
  <si>
    <t>AI18</t>
  </si>
  <si>
    <t>1550*350</t>
  </si>
  <si>
    <r>
      <rPr>
        <sz val="12"/>
        <color theme="1"/>
        <rFont val="Times New Roman"/>
        <charset val="134"/>
      </rPr>
      <t>UV</t>
    </r>
    <r>
      <rPr>
        <sz val="12"/>
        <color theme="1"/>
        <rFont val="宋体"/>
        <charset val="134"/>
      </rPr>
      <t>紫外线臭氧烟罩带新风</t>
    </r>
  </si>
  <si>
    <r>
      <rPr>
        <sz val="12"/>
        <color theme="1"/>
        <rFont val="宋体"/>
        <charset val="134"/>
      </rPr>
      <t>灭火系统连控制箱（供</t>
    </r>
    <r>
      <rPr>
        <sz val="12"/>
        <color theme="1"/>
        <rFont val="Times New Roman"/>
        <charset val="134"/>
      </rPr>
      <t>EL44</t>
    </r>
    <r>
      <rPr>
        <sz val="12"/>
        <color theme="1"/>
        <rFont val="宋体"/>
        <charset val="134"/>
      </rPr>
      <t>）</t>
    </r>
  </si>
  <si>
    <r>
      <rPr>
        <sz val="12"/>
        <color theme="1"/>
        <rFont val="宋体"/>
        <charset val="134"/>
      </rPr>
      <t>灭火系统连控制箱（供</t>
    </r>
    <r>
      <rPr>
        <sz val="12"/>
        <color theme="1"/>
        <rFont val="Times New Roman"/>
        <charset val="134"/>
      </rPr>
      <t>EL57 &amp; EL71</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</si>
  <si>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 xml:space="preserve">EL44 &amp; EL57 &amp; EL71 </t>
    </r>
    <r>
      <rPr>
        <sz val="12"/>
        <color theme="1"/>
        <rFont val="宋体"/>
        <charset val="134"/>
      </rPr>
      <t>）</t>
    </r>
  </si>
  <si>
    <t>AK35</t>
  </si>
  <si>
    <t>1200*760*500</t>
  </si>
  <si>
    <r>
      <rPr>
        <sz val="12"/>
        <color theme="1"/>
        <rFont val="宋体"/>
        <charset val="134"/>
      </rPr>
      <t>电力可倾式大汤煲</t>
    </r>
    <r>
      <rPr>
        <sz val="12"/>
        <color theme="1"/>
        <rFont val="Times New Roman"/>
        <charset val="134"/>
      </rPr>
      <t xml:space="preserve"> (200</t>
    </r>
    <r>
      <rPr>
        <sz val="12"/>
        <color theme="1"/>
        <rFont val="宋体"/>
        <charset val="134"/>
      </rPr>
      <t>公升</t>
    </r>
    <r>
      <rPr>
        <sz val="12"/>
        <color theme="1"/>
        <rFont val="Times New Roman"/>
        <charset val="134"/>
      </rPr>
      <t>)</t>
    </r>
  </si>
  <si>
    <r>
      <rPr>
        <sz val="12"/>
        <color theme="1"/>
        <rFont val="宋体"/>
        <charset val="134"/>
      </rPr>
      <t>电力万能蒸烤柜（</t>
    </r>
    <r>
      <rPr>
        <sz val="12"/>
        <color theme="1"/>
        <rFont val="Times New Roman"/>
        <charset val="134"/>
      </rPr>
      <t>40</t>
    </r>
    <r>
      <rPr>
        <sz val="12"/>
        <color theme="1"/>
        <rFont val="宋体"/>
        <charset val="134"/>
      </rPr>
      <t>盘）</t>
    </r>
  </si>
  <si>
    <t>AK42</t>
  </si>
  <si>
    <t>8100*2000</t>
  </si>
  <si>
    <t>AK43</t>
  </si>
  <si>
    <t>3600*1500*550</t>
  </si>
  <si>
    <t>AK44</t>
  </si>
  <si>
    <t>3600*2000</t>
  </si>
  <si>
    <t>AK45</t>
  </si>
  <si>
    <t>AK46</t>
  </si>
  <si>
    <t>AK47</t>
  </si>
  <si>
    <t>1200*1050*810</t>
  </si>
  <si>
    <t>AK48</t>
  </si>
  <si>
    <t>AK49</t>
  </si>
  <si>
    <t>AK50</t>
  </si>
  <si>
    <t>AK51</t>
  </si>
  <si>
    <t>AK52</t>
  </si>
  <si>
    <t>AK53</t>
  </si>
  <si>
    <t>AK54</t>
  </si>
  <si>
    <t>AK55</t>
  </si>
  <si>
    <t>AK56</t>
  </si>
  <si>
    <t>AK57</t>
  </si>
  <si>
    <t>AK58</t>
  </si>
  <si>
    <t>AK59</t>
  </si>
  <si>
    <t>AK60</t>
  </si>
  <si>
    <r>
      <rPr>
        <sz val="12"/>
        <color theme="1"/>
        <rFont val="宋体"/>
        <charset val="134"/>
      </rPr>
      <t>灭火系统连控制箱（供</t>
    </r>
    <r>
      <rPr>
        <sz val="12"/>
        <color theme="1"/>
        <rFont val="Times New Roman"/>
        <charset val="134"/>
      </rPr>
      <t>EM14</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</si>
  <si>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EM14</t>
    </r>
    <r>
      <rPr>
        <sz val="12"/>
        <color theme="1"/>
        <rFont val="宋体"/>
        <charset val="134"/>
      </rPr>
      <t>）</t>
    </r>
  </si>
  <si>
    <r>
      <rPr>
        <sz val="12"/>
        <color theme="1"/>
        <rFont val="Times New Roman"/>
        <charset val="134"/>
      </rPr>
      <t>UV</t>
    </r>
    <r>
      <rPr>
        <sz val="12"/>
        <color theme="1"/>
        <rFont val="宋体"/>
        <charset val="134"/>
      </rPr>
      <t>紫外光杀菌连过滤器连直饮水龙头</t>
    </r>
  </si>
  <si>
    <r>
      <rPr>
        <sz val="12"/>
        <color theme="1"/>
        <rFont val="Times New Roman"/>
        <charset val="134"/>
      </rPr>
      <t>L</t>
    </r>
    <r>
      <rPr>
        <sz val="12"/>
        <color theme="1"/>
        <rFont val="宋体"/>
        <charset val="134"/>
      </rPr>
      <t>形开口柜</t>
    </r>
  </si>
  <si>
    <r>
      <rPr>
        <sz val="12"/>
        <color theme="1"/>
        <rFont val="宋体"/>
        <charset val="134"/>
      </rPr>
      <t>（</t>
    </r>
    <r>
      <rPr>
        <sz val="12"/>
        <color theme="1"/>
        <rFont val="Times New Roman"/>
        <charset val="134"/>
      </rPr>
      <t>1850+1450</t>
    </r>
    <r>
      <rPr>
        <sz val="12"/>
        <color theme="1"/>
        <rFont val="宋体"/>
        <charset val="134"/>
      </rPr>
      <t>）</t>
    </r>
    <r>
      <rPr>
        <sz val="12"/>
        <color theme="1"/>
        <rFont val="Times New Roman"/>
        <charset val="134"/>
      </rPr>
      <t>*750*850</t>
    </r>
  </si>
  <si>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EQ24)</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</si>
  <si>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EQ24)</t>
    </r>
  </si>
  <si>
    <r>
      <rPr>
        <sz val="12"/>
        <color theme="1"/>
        <rFont val="宋体"/>
        <charset val="134"/>
      </rPr>
      <t>双头电汤面炉</t>
    </r>
    <r>
      <rPr>
        <sz val="12"/>
        <color theme="1"/>
        <rFont val="Times New Roman"/>
        <charset val="134"/>
      </rPr>
      <t xml:space="preserve"> </t>
    </r>
  </si>
  <si>
    <t>1600*700*850</t>
  </si>
  <si>
    <t>AO20</t>
  </si>
  <si>
    <r>
      <rPr>
        <sz val="12"/>
        <color theme="1"/>
        <rFont val="宋体"/>
        <charset val="134"/>
      </rPr>
      <t>电力单缸炸炉连柜</t>
    </r>
    <r>
      <rPr>
        <sz val="12"/>
        <color theme="1"/>
        <rFont val="Times New Roman"/>
        <charset val="134"/>
      </rPr>
      <t xml:space="preserve">(14L) </t>
    </r>
  </si>
  <si>
    <t>AO21</t>
  </si>
  <si>
    <t>1150*750*850</t>
  </si>
  <si>
    <r>
      <rPr>
        <sz val="12"/>
        <color theme="1"/>
        <rFont val="Times New Roman"/>
        <charset val="134"/>
      </rPr>
      <t>U</t>
    </r>
    <r>
      <rPr>
        <sz val="12"/>
        <color theme="1"/>
        <rFont val="宋体"/>
        <charset val="134"/>
      </rPr>
      <t>形传送带</t>
    </r>
  </si>
  <si>
    <r>
      <rPr>
        <sz val="12"/>
        <color theme="1"/>
        <rFont val="宋体"/>
        <charset val="134"/>
      </rPr>
      <t>（</t>
    </r>
    <r>
      <rPr>
        <sz val="12"/>
        <color theme="1"/>
        <rFont val="Times New Roman"/>
        <charset val="134"/>
      </rPr>
      <t>4750+1250+3750</t>
    </r>
    <r>
      <rPr>
        <sz val="12"/>
        <color theme="1"/>
        <rFont val="宋体"/>
        <charset val="134"/>
      </rPr>
      <t>）</t>
    </r>
    <r>
      <rPr>
        <sz val="12"/>
        <color theme="1"/>
        <rFont val="Times New Roman"/>
        <charset val="134"/>
      </rPr>
      <t>*500*850</t>
    </r>
  </si>
  <si>
    <t>AP17</t>
  </si>
  <si>
    <r>
      <rPr>
        <sz val="12"/>
        <color theme="1"/>
        <rFont val="Times New Roman"/>
        <charset val="134"/>
      </rPr>
      <t>L</t>
    </r>
    <r>
      <rPr>
        <sz val="12"/>
        <color theme="1"/>
        <rFont val="宋体"/>
        <charset val="134"/>
      </rPr>
      <t>型双层工作台</t>
    </r>
  </si>
  <si>
    <r>
      <rPr>
        <sz val="12"/>
        <color theme="1"/>
        <rFont val="宋体"/>
        <charset val="134"/>
      </rPr>
      <t>（</t>
    </r>
    <r>
      <rPr>
        <sz val="12"/>
        <color theme="1"/>
        <rFont val="Times New Roman"/>
        <charset val="134"/>
      </rPr>
      <t>1800+1500</t>
    </r>
    <r>
      <rPr>
        <sz val="12"/>
        <color theme="1"/>
        <rFont val="宋体"/>
        <charset val="134"/>
      </rPr>
      <t>）</t>
    </r>
    <r>
      <rPr>
        <sz val="12"/>
        <color theme="1"/>
        <rFont val="Times New Roman"/>
        <charset val="134"/>
      </rPr>
      <t>*750*850</t>
    </r>
  </si>
  <si>
    <r>
      <rPr>
        <sz val="12"/>
        <color theme="1"/>
        <rFont val="Times New Roman"/>
        <charset val="134"/>
      </rPr>
      <t>L</t>
    </r>
    <r>
      <rPr>
        <sz val="12"/>
        <color theme="1"/>
        <rFont val="宋体"/>
        <charset val="134"/>
      </rPr>
      <t>形挂墙层板</t>
    </r>
    <r>
      <rPr>
        <sz val="12"/>
        <color theme="1"/>
        <rFont val="Times New Roman"/>
        <charset val="134"/>
      </rPr>
      <t>(</t>
    </r>
    <r>
      <rPr>
        <sz val="12"/>
        <color theme="1"/>
        <rFont val="宋体"/>
        <charset val="134"/>
      </rPr>
      <t>可调式</t>
    </r>
    <r>
      <rPr>
        <sz val="12"/>
        <color theme="1"/>
        <rFont val="Times New Roman"/>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</si>
  <si>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ES29</t>
    </r>
    <r>
      <rPr>
        <sz val="12"/>
        <color theme="1"/>
        <rFont val="宋体"/>
        <charset val="134"/>
      </rPr>
      <t>）</t>
    </r>
  </si>
  <si>
    <r>
      <rPr>
        <sz val="12"/>
        <color theme="1"/>
        <rFont val="宋体"/>
        <charset val="134"/>
      </rPr>
      <t>灭火系统连控制箱（供</t>
    </r>
    <r>
      <rPr>
        <sz val="12"/>
        <color theme="1"/>
        <rFont val="Times New Roman"/>
        <charset val="134"/>
      </rPr>
      <t>ES29</t>
    </r>
    <r>
      <rPr>
        <sz val="12"/>
        <color theme="1"/>
        <rFont val="宋体"/>
        <charset val="134"/>
      </rPr>
      <t>）</t>
    </r>
  </si>
  <si>
    <t>AQ17</t>
  </si>
  <si>
    <t>1200*750*500</t>
  </si>
  <si>
    <t>AQ18</t>
  </si>
  <si>
    <t>AQ19</t>
  </si>
  <si>
    <t>AQ20</t>
  </si>
  <si>
    <t>AQ21</t>
  </si>
  <si>
    <t>4600*2000</t>
  </si>
  <si>
    <t>AQ22</t>
  </si>
  <si>
    <t>4600*1600*550</t>
  </si>
  <si>
    <t>1500*350*850</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</si>
  <si>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FA32)</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</si>
  <si>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FA32)</t>
    </r>
  </si>
  <si>
    <t>5900*2000</t>
  </si>
  <si>
    <r>
      <rPr>
        <sz val="12"/>
        <color theme="1"/>
        <rFont val="宋体"/>
        <charset val="134"/>
      </rPr>
      <t>电力万能蒸烤柜</t>
    </r>
    <r>
      <rPr>
        <sz val="12"/>
        <color theme="1"/>
        <rFont val="Times New Roman"/>
        <charset val="134"/>
      </rPr>
      <t xml:space="preserve"> (GN1/1 x 10) </t>
    </r>
  </si>
  <si>
    <r>
      <rPr>
        <sz val="12"/>
        <color theme="1"/>
        <rFont val="宋体"/>
        <charset val="134"/>
      </rPr>
      <t>工作台连</t>
    </r>
    <r>
      <rPr>
        <sz val="12"/>
        <color theme="1"/>
        <rFont val="Times New Roman"/>
        <charset val="134"/>
      </rPr>
      <t>GN</t>
    </r>
    <r>
      <rPr>
        <sz val="12"/>
        <color theme="1"/>
        <rFont val="宋体"/>
        <charset val="134"/>
      </rPr>
      <t>盘搪轨</t>
    </r>
  </si>
  <si>
    <t>1200*900*850</t>
  </si>
  <si>
    <t>BA31</t>
  </si>
  <si>
    <t>BA32</t>
  </si>
  <si>
    <t>1000*350</t>
  </si>
  <si>
    <t>1950*350*600</t>
  </si>
  <si>
    <r>
      <rPr>
        <sz val="12"/>
        <color theme="1"/>
        <rFont val="Times New Roman"/>
        <charset val="134"/>
      </rPr>
      <t>L</t>
    </r>
    <r>
      <rPr>
        <sz val="12"/>
        <color theme="1"/>
        <rFont val="宋体"/>
        <charset val="134"/>
      </rPr>
      <t>形污碟台连双星盆</t>
    </r>
  </si>
  <si>
    <t>BE操作间</t>
  </si>
  <si>
    <r>
      <rPr>
        <sz val="12"/>
        <color theme="1"/>
        <rFont val="宋体"/>
        <charset val="134"/>
      </rPr>
      <t>风量：</t>
    </r>
    <r>
      <rPr>
        <sz val="12"/>
        <color theme="1"/>
        <rFont val="Times New Roman"/>
        <charset val="134"/>
      </rPr>
      <t xml:space="preserve">24000m³/h
</t>
    </r>
    <r>
      <rPr>
        <sz val="12"/>
        <color theme="1"/>
        <rFont val="宋体"/>
        <charset val="134"/>
      </rPr>
      <t>功率：</t>
    </r>
    <r>
      <rPr>
        <sz val="12"/>
        <color theme="1"/>
        <rFont val="Times New Roman"/>
        <charset val="134"/>
      </rPr>
      <t>7.5kW/380V</t>
    </r>
  </si>
  <si>
    <r>
      <rPr>
        <sz val="12"/>
        <color theme="1"/>
        <rFont val="宋体"/>
        <charset val="134"/>
      </rPr>
      <t>采用</t>
    </r>
    <r>
      <rPr>
        <sz val="12"/>
        <color theme="1"/>
        <rFont val="Times New Roman"/>
        <charset val="134"/>
      </rPr>
      <t>1.2mm</t>
    </r>
    <r>
      <rPr>
        <sz val="12"/>
        <color theme="1"/>
        <rFont val="宋体"/>
        <charset val="134"/>
      </rPr>
      <t>镀锌板制作，法兰或插骨连接。</t>
    </r>
  </si>
  <si>
    <r>
      <rPr>
        <sz val="12"/>
        <color theme="1"/>
        <rFont val="宋体"/>
        <charset val="134"/>
      </rPr>
      <t>采用</t>
    </r>
    <r>
      <rPr>
        <sz val="12"/>
        <color theme="1"/>
        <rFont val="Times New Roman"/>
        <charset val="134"/>
      </rPr>
      <t>304#1.5mm</t>
    </r>
    <r>
      <rPr>
        <sz val="12"/>
        <color theme="1"/>
        <rFont val="宋体"/>
        <charset val="134"/>
      </rPr>
      <t>不锈钢板制作，氩弧焊满焊连接，保温要求：外包</t>
    </r>
    <r>
      <rPr>
        <sz val="12"/>
        <color theme="1"/>
        <rFont val="Times New Roman"/>
        <charset val="134"/>
      </rPr>
      <t>50mm</t>
    </r>
    <r>
      <rPr>
        <sz val="12"/>
        <color theme="1"/>
        <rFont val="宋体"/>
        <charset val="134"/>
      </rPr>
      <t>厚玻璃棉板隔热材料。</t>
    </r>
  </si>
  <si>
    <r>
      <rPr>
        <sz val="12"/>
        <color theme="1"/>
        <rFont val="Times New Roman"/>
        <charset val="134"/>
      </rPr>
      <t>G-4-12</t>
    </r>
    <r>
      <rPr>
        <sz val="12"/>
        <color theme="1"/>
        <rFont val="宋体"/>
        <charset val="134"/>
      </rPr>
      <t>、</t>
    </r>
    <r>
      <rPr>
        <sz val="12"/>
        <color theme="1"/>
        <rFont val="Times New Roman"/>
        <charset val="134"/>
      </rPr>
      <t>G-4-17</t>
    </r>
  </si>
  <si>
    <r>
      <rPr>
        <sz val="12"/>
        <color theme="1"/>
        <rFont val="宋体"/>
        <charset val="134"/>
      </rPr>
      <t>风量：</t>
    </r>
    <r>
      <rPr>
        <sz val="12"/>
        <color theme="1"/>
        <rFont val="Times New Roman"/>
        <charset val="134"/>
      </rPr>
      <t xml:space="preserve">20500m³/h
</t>
    </r>
    <r>
      <rPr>
        <sz val="12"/>
        <color theme="1"/>
        <rFont val="宋体"/>
        <charset val="134"/>
      </rPr>
      <t>功率：</t>
    </r>
    <r>
      <rPr>
        <sz val="12"/>
        <color theme="1"/>
        <rFont val="Times New Roman"/>
        <charset val="134"/>
      </rPr>
      <t>7.5kW/380V</t>
    </r>
  </si>
  <si>
    <r>
      <rPr>
        <sz val="12"/>
        <color theme="1"/>
        <rFont val="宋体"/>
        <charset val="134"/>
      </rPr>
      <t>风量：</t>
    </r>
    <r>
      <rPr>
        <sz val="12"/>
        <color theme="1"/>
        <rFont val="Times New Roman"/>
        <charset val="134"/>
      </rPr>
      <t xml:space="preserve">11000m³/h
</t>
    </r>
    <r>
      <rPr>
        <sz val="12"/>
        <color theme="1"/>
        <rFont val="宋体"/>
        <charset val="134"/>
      </rPr>
      <t>功率：</t>
    </r>
    <r>
      <rPr>
        <sz val="12"/>
        <color theme="1"/>
        <rFont val="Times New Roman"/>
        <charset val="134"/>
      </rPr>
      <t>3kW/380V</t>
    </r>
  </si>
  <si>
    <t>G-5-1</t>
  </si>
  <si>
    <t>CA07</t>
  </si>
  <si>
    <t>G-5-2</t>
  </si>
  <si>
    <t>CB07</t>
  </si>
  <si>
    <t>G-5-3</t>
  </si>
  <si>
    <t>CD肉类加工</t>
  </si>
  <si>
    <t>CD05</t>
  </si>
  <si>
    <t>CD06</t>
  </si>
  <si>
    <t>CD07</t>
  </si>
  <si>
    <t>CD08</t>
  </si>
  <si>
    <t>CD09</t>
  </si>
  <si>
    <t>CD10</t>
  </si>
  <si>
    <t>CD11</t>
  </si>
  <si>
    <t>CD12</t>
  </si>
  <si>
    <t>CD13</t>
  </si>
  <si>
    <t>CD14</t>
  </si>
  <si>
    <t>CD15</t>
  </si>
  <si>
    <t>CD16</t>
  </si>
  <si>
    <t>CD17</t>
  </si>
  <si>
    <t>CD18</t>
  </si>
  <si>
    <t>CD19</t>
  </si>
  <si>
    <t>CD20</t>
  </si>
  <si>
    <t>CD21</t>
  </si>
  <si>
    <t>CD22</t>
  </si>
  <si>
    <t>CD23</t>
  </si>
  <si>
    <t>CD24</t>
  </si>
  <si>
    <t>CD25</t>
  </si>
  <si>
    <t>CD26</t>
  </si>
  <si>
    <t>CD27</t>
  </si>
  <si>
    <t>CD28</t>
  </si>
  <si>
    <t>CD29</t>
  </si>
  <si>
    <t>CD30</t>
  </si>
  <si>
    <t>CD31</t>
  </si>
  <si>
    <t>CD32</t>
  </si>
  <si>
    <t>CD33</t>
  </si>
  <si>
    <t>CD34</t>
  </si>
  <si>
    <t>CD35</t>
  </si>
  <si>
    <t>CD36</t>
  </si>
  <si>
    <t>CD37</t>
  </si>
  <si>
    <t>CE调料库</t>
  </si>
  <si>
    <t>G-5-4</t>
  </si>
  <si>
    <t>CF留样室、无菌室</t>
  </si>
  <si>
    <t>G-5-5</t>
  </si>
  <si>
    <t>CF08</t>
  </si>
  <si>
    <t>CH垃圾房</t>
  </si>
  <si>
    <t>G-5-6</t>
  </si>
  <si>
    <t>CH01</t>
  </si>
  <si>
    <t>CH02</t>
  </si>
  <si>
    <t>CH03</t>
  </si>
  <si>
    <t>CH04</t>
  </si>
  <si>
    <t>CH05</t>
  </si>
  <si>
    <t>CH06</t>
  </si>
  <si>
    <t>CH07</t>
  </si>
  <si>
    <t>CH08</t>
  </si>
  <si>
    <t>CH09</t>
  </si>
  <si>
    <t>CH10</t>
  </si>
  <si>
    <t>1800*600*1800</t>
  </si>
  <si>
    <t>CH11</t>
  </si>
  <si>
    <t>CH12</t>
  </si>
  <si>
    <r>
      <rPr>
        <b/>
        <sz val="12"/>
        <color theme="1"/>
        <rFont val="Times New Roman"/>
        <charset val="134"/>
      </rPr>
      <t>CI AGV</t>
    </r>
    <r>
      <rPr>
        <b/>
        <sz val="12"/>
        <color theme="1"/>
        <rFont val="宋体"/>
        <charset val="134"/>
      </rPr>
      <t>发放接收</t>
    </r>
  </si>
  <si>
    <t>G-5-7</t>
  </si>
  <si>
    <t>G-5-8</t>
  </si>
  <si>
    <t>1075*610*1830</t>
  </si>
  <si>
    <t>800*1250*810</t>
  </si>
  <si>
    <t>13150*1600*550</t>
  </si>
  <si>
    <t>13000*2000</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</si>
  <si>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GL44)</t>
    </r>
  </si>
  <si>
    <t>CK33</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</si>
  <si>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GL61 &amp; GL79)</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</si>
  <si>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GL44 &amp; GL61 &amp; GL79)</t>
    </r>
  </si>
  <si>
    <r>
      <rPr>
        <sz val="12"/>
        <color theme="1"/>
        <rFont val="Times New Roman"/>
        <charset val="134"/>
      </rPr>
      <t>UV</t>
    </r>
    <r>
      <rPr>
        <sz val="12"/>
        <color theme="1"/>
        <rFont val="宋体"/>
        <charset val="134"/>
      </rPr>
      <t>紫外线臭氧烟罩控制箱</t>
    </r>
    <r>
      <rPr>
        <sz val="12"/>
        <color theme="1"/>
        <rFont val="Times New Roman"/>
        <charset val="134"/>
      </rPr>
      <t>(</t>
    </r>
    <r>
      <rPr>
        <sz val="12"/>
        <color theme="1"/>
        <rFont val="宋体"/>
        <charset val="134"/>
      </rPr>
      <t>供</t>
    </r>
    <r>
      <rPr>
        <sz val="12"/>
        <color theme="1"/>
        <rFont val="Times New Roman"/>
        <charset val="134"/>
      </rPr>
      <t>GL44)</t>
    </r>
  </si>
  <si>
    <t>CK40</t>
  </si>
  <si>
    <t>CK41</t>
  </si>
  <si>
    <t>CK42</t>
  </si>
  <si>
    <t>CK43</t>
  </si>
  <si>
    <t>CK44</t>
  </si>
  <si>
    <t>CK45</t>
  </si>
  <si>
    <r>
      <rPr>
        <sz val="12"/>
        <color theme="1"/>
        <rFont val="宋体"/>
        <charset val="134"/>
      </rPr>
      <t>电力万能蒸烤柜</t>
    </r>
    <r>
      <rPr>
        <sz val="12"/>
        <color theme="1"/>
        <rFont val="Times New Roman"/>
        <charset val="134"/>
      </rPr>
      <t xml:space="preserve">GN2/1 x 20 </t>
    </r>
  </si>
  <si>
    <t>CK46</t>
  </si>
  <si>
    <t>CK47</t>
  </si>
  <si>
    <t>CK48</t>
  </si>
  <si>
    <t>CK49</t>
  </si>
  <si>
    <t>CK50</t>
  </si>
  <si>
    <t>3250*1500*550</t>
  </si>
  <si>
    <t>CK51</t>
  </si>
  <si>
    <t>CK52</t>
  </si>
  <si>
    <t>3300*2000</t>
  </si>
  <si>
    <t>CK53</t>
  </si>
  <si>
    <t>CK54</t>
  </si>
  <si>
    <t>CK55</t>
  </si>
  <si>
    <t>250*1050</t>
  </si>
  <si>
    <t>CK56</t>
  </si>
  <si>
    <t>CK57</t>
  </si>
  <si>
    <t>CK58</t>
  </si>
  <si>
    <t>CK59</t>
  </si>
  <si>
    <t>CK60</t>
  </si>
  <si>
    <r>
      <rPr>
        <sz val="12"/>
        <color theme="1"/>
        <rFont val="宋体"/>
        <charset val="134"/>
      </rPr>
      <t>灭火系统连控制箱（供</t>
    </r>
    <r>
      <rPr>
        <sz val="12"/>
        <color theme="1"/>
        <rFont val="Times New Roman"/>
        <charset val="134"/>
      </rPr>
      <t>GM14</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</si>
  <si>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GM14</t>
    </r>
    <r>
      <rPr>
        <sz val="12"/>
        <color theme="1"/>
        <rFont val="宋体"/>
        <charset val="134"/>
      </rPr>
      <t>）</t>
    </r>
  </si>
  <si>
    <t>2070*750*850</t>
  </si>
  <si>
    <t>1750*700*850</t>
  </si>
  <si>
    <r>
      <rPr>
        <sz val="12"/>
        <color theme="1"/>
        <rFont val="宋体"/>
        <charset val="134"/>
      </rPr>
      <t>灭火系统连控制箱（供</t>
    </r>
    <r>
      <rPr>
        <sz val="12"/>
        <color theme="1"/>
        <rFont val="Times New Roman"/>
        <charset val="134"/>
      </rPr>
      <t>GQ21</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</si>
  <si>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GQ21</t>
    </r>
    <r>
      <rPr>
        <sz val="12"/>
        <color theme="1"/>
        <rFont val="宋体"/>
        <charset val="134"/>
      </rPr>
      <t>）</t>
    </r>
  </si>
  <si>
    <t>CO20</t>
  </si>
  <si>
    <t>CO21</t>
  </si>
  <si>
    <t>CP17</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</si>
  <si>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GS17</t>
    </r>
    <r>
      <rPr>
        <sz val="12"/>
        <color theme="1"/>
        <rFont val="宋体"/>
        <charset val="134"/>
      </rPr>
      <t>）</t>
    </r>
  </si>
  <si>
    <t>CQ11</t>
  </si>
  <si>
    <t>4500*2000</t>
  </si>
  <si>
    <t>CQ12</t>
  </si>
  <si>
    <t>4500*1600*550</t>
  </si>
  <si>
    <t>CQ13</t>
  </si>
  <si>
    <t>CQ14</t>
  </si>
  <si>
    <t>CQ15</t>
  </si>
  <si>
    <r>
      <rPr>
        <sz val="12"/>
        <color theme="1"/>
        <rFont val="Times New Roman"/>
        <charset val="134"/>
      </rPr>
      <t>UV</t>
    </r>
    <r>
      <rPr>
        <sz val="12"/>
        <color theme="1"/>
        <rFont val="宋体"/>
        <charset val="134"/>
      </rPr>
      <t>紫外线臭氧烟罩控制箱（供</t>
    </r>
    <r>
      <rPr>
        <sz val="12"/>
        <color theme="1"/>
        <rFont val="Times New Roman"/>
        <charset val="134"/>
      </rPr>
      <t>GS17</t>
    </r>
    <r>
      <rPr>
        <sz val="12"/>
        <color theme="1"/>
        <rFont val="宋体"/>
        <charset val="134"/>
      </rPr>
      <t>）</t>
    </r>
  </si>
  <si>
    <r>
      <rPr>
        <sz val="12"/>
        <color theme="1"/>
        <rFont val="宋体"/>
        <charset val="134"/>
      </rPr>
      <t>热水器连底座</t>
    </r>
    <r>
      <rPr>
        <sz val="12"/>
        <color theme="1"/>
        <rFont val="Times New Roman"/>
        <charset val="134"/>
      </rPr>
      <t>(105L)</t>
    </r>
  </si>
  <si>
    <t>DA30</t>
  </si>
  <si>
    <t>5700*2000</t>
  </si>
  <si>
    <t>DA31</t>
  </si>
  <si>
    <t>5700*1600*550</t>
  </si>
  <si>
    <t>DA32</t>
  </si>
  <si>
    <r>
      <rPr>
        <sz val="12"/>
        <color theme="1"/>
        <rFont val="Times New Roman"/>
        <charset val="134"/>
      </rPr>
      <t>UV</t>
    </r>
    <r>
      <rPr>
        <sz val="12"/>
        <color theme="1"/>
        <rFont val="宋体"/>
        <charset val="134"/>
      </rPr>
      <t>紫外线臭氧烟罩控制箱（供</t>
    </r>
    <r>
      <rPr>
        <sz val="12"/>
        <color theme="1"/>
        <rFont val="Times New Roman"/>
        <charset val="134"/>
      </rPr>
      <t>HB27</t>
    </r>
    <r>
      <rPr>
        <sz val="12"/>
        <color theme="1"/>
        <rFont val="宋体"/>
        <charset val="134"/>
      </rPr>
      <t>）</t>
    </r>
  </si>
  <si>
    <t>DA33</t>
  </si>
  <si>
    <r>
      <rPr>
        <sz val="12"/>
        <color theme="1"/>
        <rFont val="宋体"/>
        <charset val="134"/>
      </rPr>
      <t>灭火系统连控制箱</t>
    </r>
    <r>
      <rPr>
        <sz val="12"/>
        <color theme="1"/>
        <rFont val="Times New Roman"/>
        <charset val="134"/>
      </rPr>
      <t>(</t>
    </r>
    <r>
      <rPr>
        <sz val="12"/>
        <color theme="1"/>
        <rFont val="宋体"/>
        <charset val="134"/>
      </rPr>
      <t>供</t>
    </r>
    <r>
      <rPr>
        <sz val="12"/>
        <color theme="1"/>
        <rFont val="Times New Roman"/>
        <charset val="134"/>
      </rPr>
      <t>HB27</t>
    </r>
    <r>
      <rPr>
        <sz val="12"/>
        <color theme="1"/>
        <rFont val="宋体"/>
        <charset val="134"/>
      </rPr>
      <t>）</t>
    </r>
  </si>
  <si>
    <t>DB01</t>
  </si>
  <si>
    <t>DB02</t>
  </si>
  <si>
    <t>DB03</t>
  </si>
  <si>
    <t>DB04</t>
  </si>
  <si>
    <t>DB05</t>
  </si>
  <si>
    <t>DB06</t>
  </si>
  <si>
    <t>DB07</t>
  </si>
  <si>
    <t>DB08</t>
  </si>
  <si>
    <t>DB09</t>
  </si>
  <si>
    <t>DB10</t>
  </si>
  <si>
    <t>DB11</t>
  </si>
  <si>
    <t>DB12</t>
  </si>
  <si>
    <t>DB13</t>
  </si>
  <si>
    <t>DB14</t>
  </si>
  <si>
    <r>
      <rPr>
        <sz val="12"/>
        <color theme="1"/>
        <rFont val="Times New Roman"/>
        <charset val="134"/>
      </rPr>
      <t>G-5-11</t>
    </r>
    <r>
      <rPr>
        <sz val="12"/>
        <color theme="1"/>
        <rFont val="宋体"/>
        <charset val="134"/>
      </rPr>
      <t>、</t>
    </r>
    <r>
      <rPr>
        <sz val="12"/>
        <color theme="1"/>
        <rFont val="Times New Roman"/>
        <charset val="134"/>
      </rPr>
      <t>G-5-15</t>
    </r>
  </si>
  <si>
    <r>
      <rPr>
        <sz val="12"/>
        <color theme="1"/>
        <rFont val="宋体"/>
        <charset val="134"/>
      </rPr>
      <t>风量：</t>
    </r>
    <r>
      <rPr>
        <sz val="12"/>
        <color theme="1"/>
        <rFont val="Times New Roman"/>
        <charset val="134"/>
      </rPr>
      <t xml:space="preserve">11900m³/h
</t>
    </r>
    <r>
      <rPr>
        <sz val="12"/>
        <color theme="1"/>
        <rFont val="宋体"/>
        <charset val="134"/>
      </rPr>
      <t>功率：</t>
    </r>
    <r>
      <rPr>
        <sz val="12"/>
        <color theme="1"/>
        <rFont val="Times New Roman"/>
        <charset val="134"/>
      </rPr>
      <t>3kW/380V</t>
    </r>
  </si>
  <si>
    <r>
      <rPr>
        <sz val="12"/>
        <color theme="1"/>
        <rFont val="Times New Roman"/>
        <charset val="134"/>
      </rPr>
      <t>900*400*800</t>
    </r>
    <r>
      <rPr>
        <sz val="12"/>
        <color theme="1"/>
        <rFont val="宋体"/>
        <charset val="134"/>
      </rPr>
      <t>（</t>
    </r>
    <r>
      <rPr>
        <sz val="12"/>
        <color theme="1"/>
        <rFont val="Times New Roman"/>
        <charset val="134"/>
      </rPr>
      <t>mm</t>
    </r>
    <r>
      <rPr>
        <sz val="12"/>
        <color theme="1"/>
        <rFont val="宋体"/>
        <charset val="134"/>
      </rPr>
      <t>）</t>
    </r>
  </si>
  <si>
    <r>
      <rPr>
        <sz val="12"/>
        <color theme="1"/>
        <rFont val="Times New Roman"/>
        <charset val="134"/>
      </rPr>
      <t>1800*700*800(mm</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</si>
  <si>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</si>
  <si>
    <t>厨房用品</t>
  </si>
  <si>
    <t>4层、5层厨房</t>
  </si>
  <si>
    <r>
      <rPr>
        <sz val="12"/>
        <color theme="1"/>
        <rFont val="宋体"/>
        <charset val="134"/>
      </rPr>
      <t>长方密筲箕（白色）（</t>
    </r>
    <r>
      <rPr>
        <sz val="12"/>
        <color theme="1"/>
        <rFont val="Times New Roman"/>
        <charset val="134"/>
      </rPr>
      <t>1</t>
    </r>
    <r>
      <rPr>
        <sz val="12"/>
        <color theme="1"/>
        <rFont val="宋体"/>
        <charset val="134"/>
      </rPr>
      <t>）</t>
    </r>
  </si>
  <si>
    <r>
      <rPr>
        <sz val="12"/>
        <color theme="1"/>
        <rFont val="宋体"/>
        <charset val="134"/>
      </rPr>
      <t>长方密筲箕（白色）（</t>
    </r>
    <r>
      <rPr>
        <sz val="12"/>
        <color theme="1"/>
        <rFont val="Times New Roman"/>
        <charset val="134"/>
      </rPr>
      <t>2</t>
    </r>
    <r>
      <rPr>
        <sz val="12"/>
        <color theme="1"/>
        <rFont val="宋体"/>
        <charset val="134"/>
      </rPr>
      <t>）</t>
    </r>
  </si>
  <si>
    <r>
      <rPr>
        <sz val="12"/>
        <color theme="1"/>
        <rFont val="宋体"/>
        <charset val="134"/>
      </rPr>
      <t>长方密筲箕（白色）（</t>
    </r>
    <r>
      <rPr>
        <sz val="12"/>
        <color theme="1"/>
        <rFont val="Times New Roman"/>
        <charset val="134"/>
      </rPr>
      <t>3</t>
    </r>
    <r>
      <rPr>
        <sz val="12"/>
        <color theme="1"/>
        <rFont val="宋体"/>
        <charset val="134"/>
      </rPr>
      <t>）</t>
    </r>
  </si>
  <si>
    <r>
      <rPr>
        <sz val="12"/>
        <color theme="1"/>
        <rFont val="宋体"/>
        <charset val="134"/>
      </rPr>
      <t>长方密筲箕（绿色）（</t>
    </r>
    <r>
      <rPr>
        <sz val="12"/>
        <color theme="1"/>
        <rFont val="Times New Roman"/>
        <charset val="134"/>
      </rPr>
      <t>1</t>
    </r>
    <r>
      <rPr>
        <sz val="12"/>
        <color theme="1"/>
        <rFont val="宋体"/>
        <charset val="134"/>
      </rPr>
      <t>）</t>
    </r>
  </si>
  <si>
    <r>
      <rPr>
        <sz val="12"/>
        <color theme="1"/>
        <rFont val="宋体"/>
        <charset val="134"/>
      </rPr>
      <t>长方密筲箕（绿色）（</t>
    </r>
    <r>
      <rPr>
        <sz val="12"/>
        <color theme="1"/>
        <rFont val="Times New Roman"/>
        <charset val="134"/>
      </rPr>
      <t>2</t>
    </r>
    <r>
      <rPr>
        <sz val="12"/>
        <color theme="1"/>
        <rFont val="宋体"/>
        <charset val="134"/>
      </rPr>
      <t>）</t>
    </r>
  </si>
  <si>
    <r>
      <rPr>
        <sz val="12"/>
        <color theme="1"/>
        <rFont val="宋体"/>
        <charset val="134"/>
      </rPr>
      <t>长方密筲箕（绿色）（</t>
    </r>
    <r>
      <rPr>
        <sz val="12"/>
        <color theme="1"/>
        <rFont val="Times New Roman"/>
        <charset val="134"/>
      </rPr>
      <t>3</t>
    </r>
    <r>
      <rPr>
        <sz val="12"/>
        <color theme="1"/>
        <rFont val="宋体"/>
        <charset val="134"/>
      </rPr>
      <t>）</t>
    </r>
  </si>
  <si>
    <r>
      <rPr>
        <sz val="12"/>
        <color theme="1"/>
        <rFont val="宋体"/>
        <charset val="134"/>
      </rPr>
      <t>长方密筲箕（红色）（</t>
    </r>
    <r>
      <rPr>
        <sz val="12"/>
        <color theme="1"/>
        <rFont val="Times New Roman"/>
        <charset val="134"/>
      </rPr>
      <t>1</t>
    </r>
    <r>
      <rPr>
        <sz val="12"/>
        <color theme="1"/>
        <rFont val="宋体"/>
        <charset val="134"/>
      </rPr>
      <t>）</t>
    </r>
  </si>
  <si>
    <r>
      <rPr>
        <sz val="12"/>
        <color theme="1"/>
        <rFont val="宋体"/>
        <charset val="134"/>
      </rPr>
      <t>长方密筲箕（红色）（</t>
    </r>
    <r>
      <rPr>
        <sz val="12"/>
        <color theme="1"/>
        <rFont val="Times New Roman"/>
        <charset val="134"/>
      </rPr>
      <t>2</t>
    </r>
    <r>
      <rPr>
        <sz val="12"/>
        <color theme="1"/>
        <rFont val="宋体"/>
        <charset val="134"/>
      </rPr>
      <t>）</t>
    </r>
  </si>
  <si>
    <r>
      <rPr>
        <sz val="12"/>
        <color theme="1"/>
        <rFont val="宋体"/>
        <charset val="134"/>
      </rPr>
      <t>长方密筲箕（红色）（</t>
    </r>
    <r>
      <rPr>
        <sz val="12"/>
        <color theme="1"/>
        <rFont val="Times New Roman"/>
        <charset val="134"/>
      </rPr>
      <t>3</t>
    </r>
    <r>
      <rPr>
        <sz val="12"/>
        <color theme="1"/>
        <rFont val="宋体"/>
        <charset val="134"/>
      </rPr>
      <t>）</t>
    </r>
  </si>
  <si>
    <r>
      <rPr>
        <sz val="12"/>
        <color theme="1"/>
        <rFont val="宋体"/>
        <charset val="134"/>
      </rPr>
      <t>长方密筲箕（蓝色）（</t>
    </r>
    <r>
      <rPr>
        <sz val="12"/>
        <color theme="1"/>
        <rFont val="Times New Roman"/>
        <charset val="134"/>
      </rPr>
      <t>1</t>
    </r>
    <r>
      <rPr>
        <sz val="12"/>
        <color theme="1"/>
        <rFont val="宋体"/>
        <charset val="134"/>
      </rPr>
      <t>）</t>
    </r>
  </si>
  <si>
    <r>
      <rPr>
        <sz val="12"/>
        <color theme="1"/>
        <rFont val="宋体"/>
        <charset val="134"/>
      </rPr>
      <t>长方密筲箕（蓝色）（</t>
    </r>
    <r>
      <rPr>
        <sz val="12"/>
        <color theme="1"/>
        <rFont val="Times New Roman"/>
        <charset val="134"/>
      </rPr>
      <t>2</t>
    </r>
    <r>
      <rPr>
        <sz val="12"/>
        <color theme="1"/>
        <rFont val="宋体"/>
        <charset val="134"/>
      </rPr>
      <t>）</t>
    </r>
  </si>
  <si>
    <r>
      <rPr>
        <sz val="12"/>
        <color theme="1"/>
        <rFont val="宋体"/>
        <charset val="134"/>
      </rPr>
      <t>长方密筲箕（蓝色）（</t>
    </r>
    <r>
      <rPr>
        <sz val="12"/>
        <color theme="1"/>
        <rFont val="Times New Roman"/>
        <charset val="134"/>
      </rPr>
      <t>3</t>
    </r>
    <r>
      <rPr>
        <sz val="12"/>
        <color theme="1"/>
        <rFont val="宋体"/>
        <charset val="134"/>
      </rPr>
      <t>）</t>
    </r>
  </si>
  <si>
    <r>
      <rPr>
        <sz val="12"/>
        <color theme="1"/>
        <rFont val="宋体"/>
        <charset val="134"/>
      </rPr>
      <t>长方密筲箕（棕色）（</t>
    </r>
    <r>
      <rPr>
        <sz val="12"/>
        <color theme="1"/>
        <rFont val="Times New Roman"/>
        <charset val="134"/>
      </rPr>
      <t>1</t>
    </r>
    <r>
      <rPr>
        <sz val="12"/>
        <color theme="1"/>
        <rFont val="宋体"/>
        <charset val="134"/>
      </rPr>
      <t>）</t>
    </r>
  </si>
  <si>
    <r>
      <rPr>
        <sz val="12"/>
        <color theme="1"/>
        <rFont val="宋体"/>
        <charset val="134"/>
      </rPr>
      <t>长方密筲箕（棕色）（</t>
    </r>
    <r>
      <rPr>
        <sz val="12"/>
        <color theme="1"/>
        <rFont val="Times New Roman"/>
        <charset val="134"/>
      </rPr>
      <t>2</t>
    </r>
    <r>
      <rPr>
        <sz val="12"/>
        <color theme="1"/>
        <rFont val="宋体"/>
        <charset val="134"/>
      </rPr>
      <t>）</t>
    </r>
  </si>
  <si>
    <r>
      <rPr>
        <sz val="12"/>
        <color theme="1"/>
        <rFont val="宋体"/>
        <charset val="134"/>
      </rPr>
      <t>长方密筲箕（棕色）（</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</si>
  <si>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不锈钢板制作、木柄、二两装</t>
    </r>
  </si>
  <si>
    <r>
      <rPr>
        <sz val="12"/>
        <color theme="1"/>
        <rFont val="宋体"/>
        <charset val="134"/>
      </rPr>
      <t>采用</t>
    </r>
    <r>
      <rPr>
        <sz val="12"/>
        <color theme="1"/>
        <rFont val="Times New Roman"/>
        <charset val="134"/>
      </rPr>
      <t>304#</t>
    </r>
    <r>
      <rPr>
        <sz val="12"/>
        <color theme="1"/>
        <rFont val="宋体"/>
        <charset val="134"/>
      </rPr>
      <t>不锈钢板制作，短柄。</t>
    </r>
  </si>
  <si>
    <r>
      <rPr>
        <sz val="12"/>
        <color theme="1"/>
        <rFont val="宋体"/>
        <charset val="134"/>
      </rPr>
      <t>不锈钢磨砂夹（</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</si>
  <si>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不锈钢板制作，长柄。</t>
    </r>
  </si>
  <si>
    <r>
      <rPr>
        <sz val="12"/>
        <color theme="1"/>
        <rFont val="宋体"/>
        <charset val="134"/>
      </rPr>
      <t>规格：直径</t>
    </r>
    <r>
      <rPr>
        <sz val="12"/>
        <color theme="1"/>
        <rFont val="Times New Roman"/>
        <charset val="134"/>
      </rPr>
      <t>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200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</si>
  <si>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规格：直径</t>
    </r>
    <r>
      <rPr>
        <sz val="12"/>
        <color theme="1"/>
        <rFont val="Times New Roman"/>
        <charset val="134"/>
      </rPr>
      <t>450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</si>
  <si>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规格：直径</t>
    </r>
    <r>
      <rPr>
        <sz val="12"/>
        <color theme="1"/>
        <rFont val="Times New Roman"/>
        <charset val="134"/>
      </rPr>
      <t>450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</si>
  <si>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最大称重范围：</t>
    </r>
    <r>
      <rPr>
        <sz val="12"/>
        <color theme="1"/>
        <rFont val="Times New Roman"/>
        <charset val="134"/>
      </rPr>
      <t>1.5kg</t>
    </r>
    <r>
      <rPr>
        <sz val="12"/>
        <color theme="1"/>
        <rFont val="宋体"/>
        <charset val="134"/>
      </rPr>
      <t>。</t>
    </r>
    <r>
      <rPr>
        <sz val="12"/>
        <color theme="1"/>
        <rFont val="Times New Roman"/>
        <charset val="134"/>
      </rPr>
      <t xml:space="preserve">
</t>
    </r>
    <r>
      <rPr>
        <sz val="12"/>
        <color theme="1"/>
        <rFont val="宋体"/>
        <charset val="134"/>
      </rPr>
      <t>型号：</t>
    </r>
    <r>
      <rPr>
        <sz val="12"/>
        <color theme="1"/>
        <rFont val="Times New Roman"/>
        <charset val="134"/>
      </rPr>
      <t>ACS1K5M/C-D</t>
    </r>
  </si>
  <si>
    <r>
      <rPr>
        <sz val="12"/>
        <color theme="1"/>
        <rFont val="宋体"/>
        <charset val="134"/>
      </rPr>
      <t>采用</t>
    </r>
    <r>
      <rPr>
        <sz val="12"/>
        <color theme="1"/>
        <rFont val="Times New Roman"/>
        <charset val="134"/>
      </rPr>
      <t>304#</t>
    </r>
    <r>
      <rPr>
        <sz val="12"/>
        <color theme="1"/>
        <rFont val="宋体"/>
        <charset val="134"/>
      </rPr>
      <t>不锈钢板制作，木柄。</t>
    </r>
  </si>
  <si>
    <r>
      <rPr>
        <sz val="12"/>
        <color theme="1"/>
        <rFont val="宋体"/>
        <charset val="134"/>
      </rPr>
      <t>规格：长</t>
    </r>
    <r>
      <rPr>
        <sz val="12"/>
        <color theme="1"/>
        <rFont val="Times New Roman"/>
        <charset val="134"/>
      </rPr>
      <t>1000mm</t>
    </r>
  </si>
  <si>
    <r>
      <rPr>
        <sz val="12"/>
        <color theme="1"/>
        <rFont val="宋体"/>
        <charset val="134"/>
      </rPr>
      <t>采用</t>
    </r>
    <r>
      <rPr>
        <sz val="12"/>
        <color theme="1"/>
        <rFont val="Times New Roman"/>
        <charset val="134"/>
      </rPr>
      <t>304#</t>
    </r>
    <r>
      <rPr>
        <sz val="12"/>
        <color theme="1"/>
        <rFont val="宋体"/>
        <charset val="134"/>
      </rPr>
      <t>不锈钢板制作</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</si>
  <si>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t>
    </r>
    <r>
      <rPr>
        <sz val="12"/>
        <color theme="1"/>
        <rFont val="宋体"/>
        <charset val="134"/>
      </rPr>
      <t>长</t>
    </r>
    <r>
      <rPr>
        <sz val="12"/>
        <color theme="1"/>
        <rFont val="Times New Roman"/>
        <charset val="134"/>
      </rPr>
      <t>35</t>
    </r>
    <r>
      <rPr>
        <sz val="12"/>
        <color theme="1"/>
        <rFont val="宋体"/>
        <charset val="134"/>
      </rPr>
      <t>厘米</t>
    </r>
  </si>
  <si>
    <r>
      <rPr>
        <sz val="12"/>
        <color theme="1"/>
        <rFont val="宋体"/>
        <charset val="134"/>
      </rPr>
      <t>不锈钢圆盆（</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</si>
  <si>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700mm</t>
    </r>
    <r>
      <rPr>
        <sz val="12"/>
        <color theme="1"/>
        <rFont val="宋体"/>
        <charset val="134"/>
      </rPr>
      <t>。</t>
    </r>
  </si>
  <si>
    <r>
      <rPr>
        <sz val="12"/>
        <color theme="1"/>
        <rFont val="宋体"/>
        <charset val="134"/>
      </rPr>
      <t>不锈钢圆盆（</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</si>
  <si>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500mm</t>
    </r>
    <r>
      <rPr>
        <sz val="12"/>
        <color theme="1"/>
        <rFont val="宋体"/>
        <charset val="134"/>
      </rPr>
      <t>。</t>
    </r>
  </si>
  <si>
    <r>
      <rPr>
        <sz val="12"/>
        <color theme="1"/>
        <rFont val="宋体"/>
        <charset val="134"/>
      </rPr>
      <t>不锈钢圆盆（</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</si>
  <si>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不锈钢板制作，直径</t>
    </r>
    <r>
      <rPr>
        <sz val="12"/>
        <color theme="1"/>
        <rFont val="Times New Roman"/>
        <charset val="134"/>
      </rPr>
      <t>300mm</t>
    </r>
    <r>
      <rPr>
        <sz val="12"/>
        <color theme="1"/>
        <rFont val="宋体"/>
        <charset val="134"/>
      </rPr>
      <t>。</t>
    </r>
  </si>
  <si>
    <r>
      <rPr>
        <sz val="12"/>
        <color theme="1"/>
        <rFont val="宋体"/>
        <charset val="134"/>
      </rPr>
      <t>木质、长</t>
    </r>
    <r>
      <rPr>
        <sz val="12"/>
        <color theme="1"/>
        <rFont val="Times New Roman"/>
        <charset val="134"/>
      </rPr>
      <t>200mm</t>
    </r>
  </si>
  <si>
    <r>
      <rPr>
        <sz val="12"/>
        <color theme="1"/>
        <rFont val="宋体"/>
        <charset val="134"/>
      </rPr>
      <t>采用</t>
    </r>
    <r>
      <rPr>
        <sz val="12"/>
        <color theme="1"/>
        <rFont val="Times New Roman"/>
        <charset val="134"/>
      </rPr>
      <t>304#</t>
    </r>
    <r>
      <rPr>
        <sz val="12"/>
        <color theme="1"/>
        <rFont val="宋体"/>
        <charset val="134"/>
      </rPr>
      <t>不锈钢板制作、木柄。</t>
    </r>
  </si>
  <si>
    <r>
      <rPr>
        <sz val="12"/>
        <color theme="1"/>
        <rFont val="宋体"/>
        <charset val="134"/>
      </rPr>
      <t>不锈钢份数盆带盖（</t>
    </r>
    <r>
      <rPr>
        <sz val="12"/>
        <color theme="1"/>
        <rFont val="Times New Roman"/>
        <charset val="134"/>
      </rPr>
      <t>1</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</si>
  <si>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,1/2*</t>
    </r>
    <r>
      <rPr>
        <sz val="12"/>
        <color theme="1"/>
        <rFont val="宋体"/>
        <charset val="134"/>
      </rPr>
      <t>深</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</si>
  <si>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不锈钢份数盆带盖（</t>
    </r>
    <r>
      <rPr>
        <sz val="12"/>
        <color theme="1"/>
        <rFont val="Times New Roman"/>
        <charset val="134"/>
      </rPr>
      <t>2</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</si>
  <si>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,1/2*</t>
    </r>
    <r>
      <rPr>
        <sz val="12"/>
        <color theme="1"/>
        <rFont val="宋体"/>
        <charset val="134"/>
      </rPr>
      <t>深</t>
    </r>
    <r>
      <rPr>
        <sz val="12"/>
        <color theme="1"/>
        <rFont val="Times New Roman"/>
        <charset val="134"/>
      </rPr>
      <t>60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</si>
  <si>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不锈钢份数盆带盖（</t>
    </r>
    <r>
      <rPr>
        <sz val="12"/>
        <color theme="1"/>
        <rFont val="Times New Roman"/>
        <charset val="134"/>
      </rPr>
      <t>3</t>
    </r>
    <r>
      <rPr>
        <sz val="12"/>
        <color theme="1"/>
        <rFont val="宋体"/>
        <charset val="134"/>
      </rPr>
      <t>）</t>
    </r>
  </si>
  <si>
    <r>
      <rPr>
        <sz val="12"/>
        <color theme="1"/>
        <rFont val="宋体"/>
        <charset val="134"/>
      </rPr>
      <t>采用</t>
    </r>
    <r>
      <rPr>
        <sz val="12"/>
        <color theme="1"/>
        <rFont val="Times New Roman"/>
        <charset val="134"/>
      </rPr>
      <t>304#</t>
    </r>
    <r>
      <rPr>
        <sz val="12"/>
        <color theme="1"/>
        <rFont val="宋体"/>
        <charset val="134"/>
      </rPr>
      <t>不锈钢板制作</t>
    </r>
    <r>
      <rPr>
        <sz val="12"/>
        <color theme="1"/>
        <rFont val="Times New Roman"/>
        <charset val="134"/>
      </rPr>
      <t>,1/1*</t>
    </r>
    <r>
      <rPr>
        <sz val="12"/>
        <color theme="1"/>
        <rFont val="宋体"/>
        <charset val="134"/>
      </rPr>
      <t>深</t>
    </r>
    <r>
      <rPr>
        <sz val="12"/>
        <color theme="1"/>
        <rFont val="Times New Roman"/>
        <charset val="134"/>
      </rPr>
      <t>100</t>
    </r>
    <r>
      <rPr>
        <sz val="12"/>
        <color theme="1"/>
        <rFont val="宋体"/>
        <charset val="134"/>
      </rPr>
      <t>（</t>
    </r>
    <r>
      <rPr>
        <sz val="12"/>
        <color theme="1"/>
        <rFont val="Times New Roman"/>
        <charset val="134"/>
      </rPr>
      <t>mm</t>
    </r>
    <r>
      <rPr>
        <sz val="12"/>
        <color theme="1"/>
        <rFont val="宋体"/>
        <charset val="134"/>
      </rPr>
      <t>）</t>
    </r>
  </si>
  <si>
    <r>
      <rPr>
        <sz val="12"/>
        <color theme="1"/>
        <rFont val="宋体"/>
        <charset val="134"/>
      </rPr>
      <t>规格：长</t>
    </r>
    <r>
      <rPr>
        <sz val="12"/>
        <color theme="1"/>
        <rFont val="Times New Roman"/>
        <charset val="134"/>
      </rPr>
      <t>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宽</t>
    </r>
    <r>
      <rPr>
        <sz val="12"/>
        <color theme="1"/>
        <rFont val="Times New Roman"/>
        <charset val="134"/>
      </rPr>
      <t>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</si>
  <si>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t>
    </r>
    <r>
      <rPr>
        <sz val="12"/>
        <color theme="1"/>
        <rFont val="Times New Roman"/>
        <charset val="134"/>
      </rPr>
      <t>φ850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</si>
  <si>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规格：</t>
    </r>
    <r>
      <rPr>
        <sz val="12"/>
        <color theme="1"/>
        <rFont val="Times New Roman"/>
        <charset val="134"/>
      </rPr>
      <t>φ560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</si>
  <si>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复合底不锈钢汤桶（</t>
    </r>
    <r>
      <rPr>
        <sz val="12"/>
        <color theme="1"/>
        <rFont val="Times New Roman"/>
        <charset val="134"/>
      </rPr>
      <t>1</t>
    </r>
    <r>
      <rPr>
        <sz val="12"/>
        <color theme="1"/>
        <rFont val="宋体"/>
        <charset val="134"/>
      </rPr>
      <t>）</t>
    </r>
  </si>
  <si>
    <r>
      <rPr>
        <sz val="12"/>
        <color theme="1"/>
        <rFont val="宋体"/>
        <charset val="134"/>
      </rPr>
      <t>规格：</t>
    </r>
    <r>
      <rPr>
        <sz val="12"/>
        <color theme="1"/>
        <rFont val="Times New Roman"/>
        <charset val="134"/>
      </rPr>
      <t>φ600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600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</si>
  <si>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复合底不锈钢汤桶（</t>
    </r>
    <r>
      <rPr>
        <sz val="12"/>
        <color theme="1"/>
        <rFont val="Times New Roman"/>
        <charset val="134"/>
      </rPr>
      <t>2</t>
    </r>
    <r>
      <rPr>
        <sz val="12"/>
        <color theme="1"/>
        <rFont val="宋体"/>
        <charset val="134"/>
      </rPr>
      <t>）</t>
    </r>
  </si>
  <si>
    <r>
      <rPr>
        <sz val="12"/>
        <color theme="1"/>
        <rFont val="宋体"/>
        <charset val="134"/>
      </rPr>
      <t>规格：</t>
    </r>
    <r>
      <rPr>
        <sz val="12"/>
        <color theme="1"/>
        <rFont val="Times New Roman"/>
        <charset val="134"/>
      </rPr>
      <t>φ500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500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</si>
  <si>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不锈钢汤桶（</t>
    </r>
    <r>
      <rPr>
        <sz val="12"/>
        <color theme="1"/>
        <rFont val="Times New Roman"/>
        <charset val="134"/>
      </rPr>
      <t>1</t>
    </r>
    <r>
      <rPr>
        <sz val="12"/>
        <color theme="1"/>
        <rFont val="宋体"/>
        <charset val="134"/>
      </rPr>
      <t>）</t>
    </r>
  </si>
  <si>
    <r>
      <rPr>
        <sz val="12"/>
        <color theme="1"/>
        <rFont val="宋体"/>
        <charset val="134"/>
      </rPr>
      <t>不锈钢汤桶（</t>
    </r>
    <r>
      <rPr>
        <sz val="12"/>
        <color theme="1"/>
        <rFont val="Times New Roman"/>
        <charset val="134"/>
      </rPr>
      <t>2</t>
    </r>
    <r>
      <rPr>
        <sz val="12"/>
        <color theme="1"/>
        <rFont val="宋体"/>
        <charset val="134"/>
      </rPr>
      <t>）</t>
    </r>
  </si>
  <si>
    <r>
      <rPr>
        <sz val="12"/>
        <color theme="1"/>
        <rFont val="宋体"/>
        <charset val="134"/>
      </rPr>
      <t>规格：</t>
    </r>
    <r>
      <rPr>
        <sz val="12"/>
        <color theme="1"/>
        <rFont val="Times New Roman"/>
        <charset val="134"/>
      </rPr>
      <t>φ400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400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</si>
  <si>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不锈钢汤桶（</t>
    </r>
    <r>
      <rPr>
        <sz val="12"/>
        <color theme="1"/>
        <rFont val="Times New Roman"/>
        <charset val="134"/>
      </rPr>
      <t>3</t>
    </r>
    <r>
      <rPr>
        <sz val="12"/>
        <color theme="1"/>
        <rFont val="宋体"/>
        <charset val="134"/>
      </rPr>
      <t>）</t>
    </r>
  </si>
  <si>
    <r>
      <rPr>
        <sz val="12"/>
        <color theme="1"/>
        <rFont val="宋体"/>
        <charset val="134"/>
      </rPr>
      <t>规格：</t>
    </r>
    <r>
      <rPr>
        <sz val="12"/>
        <color theme="1"/>
        <rFont val="Times New Roman"/>
        <charset val="134"/>
      </rPr>
      <t>φ350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r>
      <rPr>
        <sz val="12"/>
        <color theme="1"/>
        <rFont val="宋体"/>
        <charset val="134"/>
      </rPr>
      <t>高</t>
    </r>
    <r>
      <rPr>
        <sz val="12"/>
        <color theme="1"/>
        <rFont val="Times New Roman"/>
        <charset val="134"/>
      </rPr>
      <t>350</t>
    </r>
    <r>
      <rPr>
        <sz val="12"/>
        <color theme="1"/>
        <rFont val="宋体"/>
        <charset val="134"/>
      </rPr>
      <t>（</t>
    </r>
    <r>
      <rPr>
        <sz val="12"/>
        <color theme="1"/>
        <rFont val="Times New Roman"/>
        <charset val="134"/>
      </rPr>
      <t>mm</t>
    </r>
    <r>
      <rPr>
        <sz val="12"/>
        <color theme="1"/>
        <rFont val="宋体"/>
        <charset val="134"/>
      </rPr>
      <t>）</t>
    </r>
    <r>
      <rPr>
        <sz val="12"/>
        <color theme="1"/>
        <rFont val="Times New Roman"/>
        <charset val="134"/>
      </rPr>
      <t>±10%</t>
    </r>
  </si>
  <si>
    <r>
      <rPr>
        <sz val="12"/>
        <color theme="1"/>
        <rFont val="宋体"/>
        <charset val="134"/>
      </rPr>
      <t>白色垃圾桶（带盖）（</t>
    </r>
    <r>
      <rPr>
        <sz val="12"/>
        <color theme="1"/>
        <rFont val="Times New Roman"/>
        <charset val="134"/>
      </rPr>
      <t>1</t>
    </r>
    <r>
      <rPr>
        <sz val="12"/>
        <color theme="1"/>
        <rFont val="宋体"/>
        <charset val="134"/>
      </rPr>
      <t>）</t>
    </r>
  </si>
  <si>
    <r>
      <rPr>
        <sz val="12"/>
        <color theme="1"/>
        <rFont val="宋体"/>
        <charset val="134"/>
      </rPr>
      <t>塑胶制作，</t>
    </r>
    <r>
      <rPr>
        <sz val="12"/>
        <color theme="1"/>
        <rFont val="Times New Roman"/>
        <charset val="134"/>
      </rPr>
      <t>120L</t>
    </r>
  </si>
  <si>
    <r>
      <rPr>
        <sz val="12"/>
        <color theme="1"/>
        <rFont val="宋体"/>
        <charset val="134"/>
      </rPr>
      <t>白色垃圾桶（带盖）（</t>
    </r>
    <r>
      <rPr>
        <sz val="12"/>
        <color theme="1"/>
        <rFont val="Times New Roman"/>
        <charset val="134"/>
      </rPr>
      <t>2</t>
    </r>
    <r>
      <rPr>
        <sz val="12"/>
        <color theme="1"/>
        <rFont val="宋体"/>
        <charset val="134"/>
      </rPr>
      <t>）</t>
    </r>
  </si>
  <si>
    <r>
      <rPr>
        <sz val="12"/>
        <color theme="1"/>
        <rFont val="宋体"/>
        <charset val="134"/>
      </rPr>
      <t>塑胶制作，</t>
    </r>
    <r>
      <rPr>
        <sz val="12"/>
        <color theme="1"/>
        <rFont val="Times New Roman"/>
        <charset val="134"/>
      </rPr>
      <t>80L</t>
    </r>
  </si>
  <si>
    <r>
      <rPr>
        <sz val="12"/>
        <color theme="1"/>
        <rFont val="宋体"/>
        <charset val="134"/>
      </rPr>
      <t>功率：</t>
    </r>
    <r>
      <rPr>
        <sz val="12"/>
        <color theme="1"/>
        <rFont val="Times New Roman"/>
        <charset val="134"/>
      </rPr>
      <t xml:space="preserve">1000W/220V
</t>
    </r>
    <r>
      <rPr>
        <sz val="12"/>
        <color theme="1"/>
        <rFont val="宋体"/>
        <charset val="134"/>
      </rPr>
      <t>型号：</t>
    </r>
    <r>
      <rPr>
        <sz val="12"/>
        <color theme="1"/>
        <rFont val="Times New Roman"/>
        <charset val="134"/>
      </rPr>
      <t>CB900E</t>
    </r>
  </si>
  <si>
    <t>2</t>
  </si>
  <si>
    <t>H-B1-1</t>
  </si>
  <si>
    <t>AA06</t>
  </si>
  <si>
    <t>AA07</t>
  </si>
  <si>
    <t>AA08</t>
  </si>
  <si>
    <t>H-B1-2</t>
  </si>
  <si>
    <t>H-B1-3</t>
  </si>
  <si>
    <t>H-B1-4</t>
  </si>
  <si>
    <t>H-B1-5</t>
  </si>
  <si>
    <t>AE21</t>
  </si>
  <si>
    <t>AE22</t>
  </si>
  <si>
    <t>AE23</t>
  </si>
  <si>
    <t>AE24</t>
  </si>
  <si>
    <t>AE25</t>
  </si>
  <si>
    <t>AE26</t>
  </si>
  <si>
    <t>AE27</t>
  </si>
  <si>
    <t>AE28</t>
  </si>
  <si>
    <t>AE29</t>
  </si>
  <si>
    <t>AE30</t>
  </si>
  <si>
    <t>AE31</t>
  </si>
  <si>
    <t>H-B1-6</t>
  </si>
  <si>
    <r>
      <rPr>
        <b/>
        <sz val="12"/>
        <color theme="1"/>
        <rFont val="宋体"/>
        <charset val="134"/>
      </rPr>
      <t>AG洗锅区</t>
    </r>
    <r>
      <rPr>
        <b/>
        <sz val="12"/>
        <color theme="1"/>
        <rFont val="Times New Roman"/>
        <charset val="134"/>
      </rPr>
      <t>&amp;</t>
    </r>
    <r>
      <rPr>
        <b/>
        <sz val="12"/>
        <color theme="1"/>
        <rFont val="宋体"/>
        <charset val="134"/>
      </rPr>
      <t>烹调区</t>
    </r>
  </si>
  <si>
    <r>
      <rPr>
        <sz val="12"/>
        <color theme="1"/>
        <rFont val="宋体"/>
        <charset val="134"/>
      </rPr>
      <t>灭火系统连控制箱（供</t>
    </r>
    <r>
      <rPr>
        <sz val="12"/>
        <color theme="1"/>
        <rFont val="Times New Roman"/>
        <charset val="134"/>
      </rPr>
      <t>AF28</t>
    </r>
    <r>
      <rPr>
        <sz val="12"/>
        <color theme="1"/>
        <rFont val="宋体"/>
        <charset val="134"/>
      </rPr>
      <t>）</t>
    </r>
  </si>
  <si>
    <r>
      <rPr>
        <sz val="12"/>
        <color theme="1"/>
        <rFont val="Times New Roman"/>
        <charset val="134"/>
      </rPr>
      <t>UV</t>
    </r>
    <r>
      <rPr>
        <sz val="12"/>
        <color theme="1"/>
        <rFont val="宋体"/>
        <charset val="134"/>
      </rPr>
      <t>紫外线臭氧烟罩控制箱（供</t>
    </r>
    <r>
      <rPr>
        <sz val="12"/>
        <color theme="1"/>
        <rFont val="Times New Roman"/>
        <charset val="134"/>
      </rPr>
      <t>AF28</t>
    </r>
    <r>
      <rPr>
        <sz val="12"/>
        <color theme="1"/>
        <rFont val="宋体"/>
        <charset val="134"/>
      </rPr>
      <t>）</t>
    </r>
  </si>
  <si>
    <t>9200*1600*550</t>
  </si>
  <si>
    <t>9200*2000</t>
  </si>
  <si>
    <r>
      <rPr>
        <sz val="12"/>
        <color theme="1"/>
        <rFont val="Times New Roman"/>
        <charset val="134"/>
      </rPr>
      <t>UV</t>
    </r>
    <r>
      <rPr>
        <sz val="12"/>
        <color theme="1"/>
        <rFont val="宋体"/>
        <charset val="134"/>
      </rPr>
      <t>紫外线臭氧烟罩控制箱（供</t>
    </r>
    <r>
      <rPr>
        <sz val="12"/>
        <color theme="1"/>
        <rFont val="Times New Roman"/>
        <charset val="134"/>
      </rPr>
      <t>AF45)</t>
    </r>
  </si>
  <si>
    <t>AG34</t>
  </si>
  <si>
    <r>
      <rPr>
        <sz val="12"/>
        <color theme="1"/>
        <rFont val="宋体"/>
        <charset val="134"/>
      </rPr>
      <t>灭火系统连控制箱（供</t>
    </r>
    <r>
      <rPr>
        <sz val="12"/>
        <color theme="1"/>
        <rFont val="Times New Roman"/>
        <charset val="134"/>
      </rPr>
      <t>AF45)</t>
    </r>
  </si>
  <si>
    <t>AG35</t>
  </si>
  <si>
    <t>AG36</t>
  </si>
  <si>
    <t>AG37</t>
  </si>
  <si>
    <t>AH烧味间</t>
  </si>
  <si>
    <t>H-B1-7</t>
  </si>
  <si>
    <r>
      <rPr>
        <sz val="12"/>
        <color theme="1"/>
        <rFont val="宋体"/>
        <charset val="134"/>
      </rPr>
      <t>灭火系统连控制箱（供</t>
    </r>
    <r>
      <rPr>
        <sz val="12"/>
        <color theme="1"/>
        <rFont val="Times New Roman"/>
        <charset val="134"/>
      </rPr>
      <t>AG33</t>
    </r>
    <r>
      <rPr>
        <sz val="12"/>
        <color theme="1"/>
        <rFont val="宋体"/>
        <charset val="134"/>
      </rPr>
      <t>）</t>
    </r>
  </si>
  <si>
    <r>
      <rPr>
        <sz val="12"/>
        <color theme="1"/>
        <rFont val="Times New Roman"/>
        <charset val="134"/>
      </rPr>
      <t>UV</t>
    </r>
    <r>
      <rPr>
        <sz val="12"/>
        <color theme="1"/>
        <rFont val="宋体"/>
        <charset val="134"/>
      </rPr>
      <t>紫外线臭氧烟罩控制箱</t>
    </r>
  </si>
  <si>
    <t>AH23</t>
  </si>
  <si>
    <t>AH24</t>
  </si>
  <si>
    <t>4800*2000</t>
  </si>
  <si>
    <t>AH25</t>
  </si>
  <si>
    <t>AH26</t>
  </si>
  <si>
    <t>AH27</t>
  </si>
  <si>
    <t>AH28</t>
  </si>
  <si>
    <t>H-B1-8</t>
  </si>
  <si>
    <t>H-B1-9</t>
  </si>
  <si>
    <r>
      <rPr>
        <sz val="12"/>
        <color theme="1"/>
        <rFont val="宋体"/>
        <charset val="134"/>
      </rPr>
      <t>两层</t>
    </r>
    <r>
      <rPr>
        <sz val="12"/>
        <color theme="1"/>
        <rFont val="Times New Roman"/>
        <charset val="134"/>
      </rPr>
      <t>(</t>
    </r>
    <r>
      <rPr>
        <sz val="12"/>
        <color theme="1"/>
        <rFont val="宋体"/>
        <charset val="134"/>
      </rPr>
      <t>单盘</t>
    </r>
    <r>
      <rPr>
        <sz val="12"/>
        <color theme="1"/>
        <rFont val="Times New Roman"/>
        <charset val="134"/>
      </rPr>
      <t>)</t>
    </r>
    <r>
      <rPr>
        <sz val="12"/>
        <color theme="1"/>
        <rFont val="宋体"/>
        <charset val="134"/>
      </rPr>
      <t>层炉带烟罩</t>
    </r>
  </si>
  <si>
    <r>
      <rPr>
        <sz val="12"/>
        <color theme="1"/>
        <rFont val="宋体"/>
        <charset val="134"/>
      </rPr>
      <t>插盘式醒发箱</t>
    </r>
    <r>
      <rPr>
        <sz val="12"/>
        <color theme="1"/>
        <rFont val="Times New Roman"/>
        <charset val="134"/>
      </rPr>
      <t>(30</t>
    </r>
    <r>
      <rPr>
        <sz val="12"/>
        <color theme="1"/>
        <rFont val="宋体"/>
        <charset val="134"/>
      </rPr>
      <t>盘</t>
    </r>
    <r>
      <rPr>
        <sz val="12"/>
        <color theme="1"/>
        <rFont val="Times New Roman"/>
        <charset val="134"/>
      </rPr>
      <t>)</t>
    </r>
  </si>
  <si>
    <t>AK售卖间</t>
  </si>
  <si>
    <t>F-B1-10</t>
  </si>
  <si>
    <r>
      <rPr>
        <sz val="12"/>
        <color theme="1"/>
        <rFont val="宋体"/>
        <charset val="134"/>
      </rPr>
      <t>灭火系统连控制箱（供</t>
    </r>
    <r>
      <rPr>
        <sz val="12"/>
        <color theme="1"/>
        <rFont val="Times New Roman"/>
        <charset val="134"/>
      </rPr>
      <t>AK27)</t>
    </r>
  </si>
  <si>
    <r>
      <rPr>
        <sz val="12"/>
        <color theme="1"/>
        <rFont val="Times New Roman"/>
        <charset val="134"/>
      </rPr>
      <t>UV</t>
    </r>
    <r>
      <rPr>
        <sz val="12"/>
        <color theme="1"/>
        <rFont val="宋体"/>
        <charset val="134"/>
      </rPr>
      <t>紫外线臭氧烟罩控制箱（供</t>
    </r>
    <r>
      <rPr>
        <sz val="12"/>
        <color theme="1"/>
        <rFont val="Times New Roman"/>
        <charset val="134"/>
      </rPr>
      <t>AK27)</t>
    </r>
  </si>
  <si>
    <r>
      <rPr>
        <sz val="12"/>
        <color theme="1"/>
        <rFont val="Times New Roman"/>
        <charset val="134"/>
      </rPr>
      <t>L</t>
    </r>
    <r>
      <rPr>
        <sz val="12"/>
        <color theme="1"/>
        <rFont val="宋体"/>
        <charset val="134"/>
      </rPr>
      <t>形掩门工作台柜</t>
    </r>
  </si>
  <si>
    <t>4550*1000*550</t>
  </si>
  <si>
    <t>F-B1-11</t>
  </si>
  <si>
    <t>H-B1-12</t>
  </si>
  <si>
    <r>
      <rPr>
        <sz val="12"/>
        <color theme="1"/>
        <rFont val="Times New Roman"/>
        <charset val="134"/>
      </rPr>
      <t>H-B1-6</t>
    </r>
    <r>
      <rPr>
        <sz val="12"/>
        <color theme="1"/>
        <rFont val="宋体"/>
        <charset val="134"/>
      </rPr>
      <t>、</t>
    </r>
    <r>
      <rPr>
        <sz val="12"/>
        <color theme="1"/>
        <rFont val="Times New Roman"/>
        <charset val="134"/>
      </rPr>
      <t>H-B1-7</t>
    </r>
  </si>
  <si>
    <r>
      <rPr>
        <sz val="12"/>
        <color theme="1"/>
        <rFont val="宋体"/>
        <charset val="134"/>
      </rPr>
      <t>风量：</t>
    </r>
    <r>
      <rPr>
        <sz val="12"/>
        <color theme="1"/>
        <rFont val="Times New Roman"/>
        <charset val="134"/>
      </rPr>
      <t xml:space="preserve">43000m³/h
</t>
    </r>
    <r>
      <rPr>
        <sz val="12"/>
        <color theme="1"/>
        <rFont val="宋体"/>
        <charset val="134"/>
      </rPr>
      <t>功率：</t>
    </r>
    <r>
      <rPr>
        <sz val="12"/>
        <color theme="1"/>
        <rFont val="Times New Roman"/>
        <charset val="134"/>
      </rPr>
      <t>18.5kW/380V</t>
    </r>
  </si>
  <si>
    <r>
      <rPr>
        <sz val="12"/>
        <color theme="1"/>
        <rFont val="Times New Roman"/>
        <charset val="134"/>
      </rPr>
      <t>H-B1-09</t>
    </r>
    <r>
      <rPr>
        <sz val="12"/>
        <color theme="1"/>
        <rFont val="宋体"/>
        <charset val="134"/>
      </rPr>
      <t>、</t>
    </r>
    <r>
      <rPr>
        <sz val="12"/>
        <color theme="1"/>
        <rFont val="Times New Roman"/>
        <charset val="134"/>
      </rPr>
      <t>H-B1-10</t>
    </r>
  </si>
  <si>
    <r>
      <rPr>
        <sz val="12"/>
        <color theme="1"/>
        <rFont val="宋体"/>
        <charset val="134"/>
      </rPr>
      <t>风量：</t>
    </r>
    <r>
      <rPr>
        <sz val="12"/>
        <color theme="1"/>
        <rFont val="Times New Roman"/>
        <charset val="134"/>
      </rPr>
      <t xml:space="preserve">12000m³/h
</t>
    </r>
    <r>
      <rPr>
        <sz val="12"/>
        <color theme="1"/>
        <rFont val="宋体"/>
        <charset val="134"/>
      </rPr>
      <t>功率：</t>
    </r>
    <r>
      <rPr>
        <sz val="12"/>
        <color theme="1"/>
        <rFont val="Times New Roman"/>
        <charset val="134"/>
      </rPr>
      <t>5.5kW/380V</t>
    </r>
  </si>
  <si>
    <r>
      <rPr>
        <sz val="12"/>
        <color theme="1"/>
        <rFont val="宋体"/>
        <charset val="134"/>
      </rPr>
      <t>风量：</t>
    </r>
    <r>
      <rPr>
        <sz val="12"/>
        <color theme="1"/>
        <rFont val="Times New Roman"/>
        <charset val="134"/>
      </rPr>
      <t xml:space="preserve">5000m³/h
</t>
    </r>
    <r>
      <rPr>
        <sz val="12"/>
        <color theme="1"/>
        <rFont val="宋体"/>
        <charset val="134"/>
      </rPr>
      <t>功率：</t>
    </r>
    <r>
      <rPr>
        <sz val="12"/>
        <color theme="1"/>
        <rFont val="Times New Roman"/>
        <charset val="134"/>
      </rPr>
      <t>1.1kW/380V</t>
    </r>
  </si>
  <si>
    <t>H-1-1</t>
  </si>
  <si>
    <t>H-1-2</t>
  </si>
  <si>
    <t>H-1-3</t>
  </si>
  <si>
    <t>H-1-4</t>
  </si>
  <si>
    <t>H-1-5</t>
  </si>
  <si>
    <t>BE25</t>
  </si>
  <si>
    <t>H-1-6</t>
  </si>
  <si>
    <t>10200*1600*550</t>
  </si>
  <si>
    <t>11600*2000</t>
  </si>
  <si>
    <r>
      <rPr>
        <sz val="12"/>
        <color theme="1"/>
        <rFont val="Times New Roman"/>
        <charset val="134"/>
      </rPr>
      <t>UV</t>
    </r>
    <r>
      <rPr>
        <sz val="12"/>
        <color theme="1"/>
        <rFont val="宋体"/>
        <charset val="134"/>
      </rPr>
      <t>紫外线臭氧烟罩控制箱（供</t>
    </r>
    <r>
      <rPr>
        <sz val="12"/>
        <color theme="1"/>
        <rFont val="Times New Roman"/>
        <charset val="134"/>
      </rPr>
      <t>BE06</t>
    </r>
    <r>
      <rPr>
        <sz val="12"/>
        <color theme="1"/>
        <rFont val="宋体"/>
        <charset val="134"/>
      </rPr>
      <t>）</t>
    </r>
  </si>
  <si>
    <r>
      <rPr>
        <sz val="12"/>
        <color theme="1"/>
        <rFont val="宋体"/>
        <charset val="134"/>
      </rPr>
      <t>灭火系统连控制箱（供</t>
    </r>
    <r>
      <rPr>
        <sz val="12"/>
        <color theme="1"/>
        <rFont val="Times New Roman"/>
        <charset val="134"/>
      </rPr>
      <t>BE06</t>
    </r>
    <r>
      <rPr>
        <sz val="12"/>
        <color theme="1"/>
        <rFont val="宋体"/>
        <charset val="134"/>
      </rPr>
      <t>）</t>
    </r>
  </si>
  <si>
    <t>BF25</t>
  </si>
  <si>
    <t>BF26</t>
  </si>
  <si>
    <t>BF27</t>
  </si>
  <si>
    <t>BF28</t>
  </si>
  <si>
    <t>BF29</t>
  </si>
  <si>
    <t>BF30</t>
  </si>
  <si>
    <t>H-1-7</t>
  </si>
  <si>
    <t>H-1-8</t>
  </si>
  <si>
    <t>3900*1000*550</t>
  </si>
  <si>
    <r>
      <rPr>
        <sz val="12"/>
        <color theme="1"/>
        <rFont val="Times New Roman"/>
        <charset val="134"/>
      </rPr>
      <t>UV</t>
    </r>
    <r>
      <rPr>
        <sz val="12"/>
        <color theme="1"/>
        <rFont val="宋体"/>
        <charset val="134"/>
      </rPr>
      <t>紫外线臭氧烟罩控制箱（供</t>
    </r>
    <r>
      <rPr>
        <sz val="12"/>
        <color theme="1"/>
        <rFont val="Times New Roman"/>
        <charset val="134"/>
      </rPr>
      <t>BG14</t>
    </r>
    <r>
      <rPr>
        <sz val="12"/>
        <color theme="1"/>
        <rFont val="宋体"/>
        <charset val="134"/>
      </rPr>
      <t>）</t>
    </r>
  </si>
  <si>
    <r>
      <rPr>
        <sz val="12"/>
        <color theme="1"/>
        <rFont val="宋体"/>
        <charset val="134"/>
      </rPr>
      <t>灭火系统连控制箱（供</t>
    </r>
    <r>
      <rPr>
        <sz val="12"/>
        <color theme="1"/>
        <rFont val="Times New Roman"/>
        <charset val="134"/>
      </rPr>
      <t>BG14</t>
    </r>
    <r>
      <rPr>
        <sz val="12"/>
        <color theme="1"/>
        <rFont val="宋体"/>
        <charset val="134"/>
      </rPr>
      <t>）</t>
    </r>
  </si>
  <si>
    <t>H-1-9</t>
  </si>
  <si>
    <t>H-1-10</t>
  </si>
  <si>
    <t>H-1-11</t>
  </si>
  <si>
    <t>1300*1000*550</t>
  </si>
  <si>
    <t>3200*1000*550</t>
  </si>
  <si>
    <r>
      <rPr>
        <sz val="12"/>
        <color theme="1"/>
        <rFont val="Times New Roman"/>
        <charset val="134"/>
      </rPr>
      <t>UV</t>
    </r>
    <r>
      <rPr>
        <sz val="12"/>
        <color theme="1"/>
        <rFont val="宋体"/>
        <charset val="134"/>
      </rPr>
      <t>紫外线臭氧烟罩控制箱（供</t>
    </r>
    <r>
      <rPr>
        <sz val="12"/>
        <color theme="1"/>
        <rFont val="Times New Roman"/>
        <charset val="134"/>
      </rPr>
      <t>BK13</t>
    </r>
    <r>
      <rPr>
        <sz val="12"/>
        <color theme="1"/>
        <rFont val="宋体"/>
        <charset val="134"/>
      </rPr>
      <t>）</t>
    </r>
  </si>
  <si>
    <r>
      <rPr>
        <sz val="12"/>
        <color theme="1"/>
        <rFont val="宋体"/>
        <charset val="134"/>
      </rPr>
      <t>灭火系统连控制箱（供</t>
    </r>
    <r>
      <rPr>
        <sz val="12"/>
        <color theme="1"/>
        <rFont val="Times New Roman"/>
        <charset val="134"/>
      </rPr>
      <t>BK13</t>
    </r>
    <r>
      <rPr>
        <sz val="12"/>
        <color theme="1"/>
        <rFont val="宋体"/>
        <charset val="134"/>
      </rPr>
      <t>）</t>
    </r>
  </si>
  <si>
    <t>H-1-12</t>
  </si>
  <si>
    <t>1500*1000*550</t>
  </si>
  <si>
    <t>H-1-13</t>
  </si>
  <si>
    <t>BM17</t>
  </si>
  <si>
    <r>
      <rPr>
        <sz val="12"/>
        <color theme="1"/>
        <rFont val="宋体"/>
        <charset val="134"/>
      </rPr>
      <t>风量：</t>
    </r>
    <r>
      <rPr>
        <sz val="12"/>
        <color theme="1"/>
        <rFont val="Times New Roman"/>
        <charset val="134"/>
      </rPr>
      <t xml:space="preserve">19500m³/h
</t>
    </r>
    <r>
      <rPr>
        <sz val="12"/>
        <color theme="1"/>
        <rFont val="宋体"/>
        <charset val="134"/>
      </rPr>
      <t>功率：</t>
    </r>
    <r>
      <rPr>
        <sz val="12"/>
        <color theme="1"/>
        <rFont val="Times New Roman"/>
        <charset val="134"/>
      </rPr>
      <t>7.5kW/380V</t>
    </r>
  </si>
  <si>
    <t>H-2-1</t>
  </si>
  <si>
    <t>H-2-2</t>
  </si>
  <si>
    <t>H-2-3</t>
  </si>
  <si>
    <t>H-2-4</t>
  </si>
  <si>
    <t>半地下一层、一层厨房</t>
  </si>
  <si>
    <t>半地下一层、一层</t>
  </si>
  <si>
    <t>合计(A+B)</t>
  </si>
  <si>
    <r>
      <rPr>
        <b/>
        <sz val="16"/>
        <color theme="1"/>
        <rFont val="宋体"/>
        <charset val="134"/>
      </rPr>
      <t>附表</t>
    </r>
    <r>
      <rPr>
        <b/>
        <sz val="16"/>
        <color theme="1"/>
        <rFont val="Times New Roman"/>
        <charset val="134"/>
      </rPr>
      <t xml:space="preserve">5 </t>
    </r>
    <r>
      <rPr>
        <b/>
        <sz val="16"/>
        <color theme="1"/>
        <rFont val="宋体"/>
        <charset val="134"/>
      </rPr>
      <t>小型医疗器械明细表</t>
    </r>
  </si>
  <si>
    <r>
      <rPr>
        <b/>
        <sz val="12"/>
        <color theme="1"/>
        <rFont val="宋体"/>
        <charset val="134"/>
      </rPr>
      <t>单价</t>
    </r>
    <r>
      <rPr>
        <b/>
        <sz val="12"/>
        <color theme="1"/>
        <rFont val="Times New Roman"/>
        <charset val="134"/>
      </rPr>
      <t xml:space="preserve">
</t>
    </r>
    <r>
      <rPr>
        <b/>
        <sz val="12"/>
        <color theme="1"/>
        <rFont val="宋体"/>
        <charset val="134"/>
      </rPr>
      <t>（元）</t>
    </r>
  </si>
  <si>
    <t>科室名称</t>
  </si>
  <si>
    <r>
      <rPr>
        <b/>
        <sz val="12"/>
        <color theme="1"/>
        <rFont val="宋体"/>
        <charset val="134"/>
      </rPr>
      <t>房间编号</t>
    </r>
  </si>
  <si>
    <t>医技楼</t>
  </si>
  <si>
    <r>
      <rPr>
        <sz val="12"/>
        <color theme="1"/>
        <rFont val="宋体"/>
        <charset val="134"/>
      </rPr>
      <t>身高体重测量仪</t>
    </r>
  </si>
  <si>
    <r>
      <rPr>
        <sz val="12"/>
        <color theme="1"/>
        <rFont val="宋体"/>
        <charset val="134"/>
      </rPr>
      <t>电子显示屏、电子体重秤、带身高尺</t>
    </r>
  </si>
  <si>
    <r>
      <rPr>
        <sz val="12"/>
        <color theme="1"/>
        <rFont val="宋体"/>
        <charset val="134"/>
      </rPr>
      <t>内科四区、胸外一、二、三区，快速康复、核医学科、放疗大厅个</t>
    </r>
    <r>
      <rPr>
        <sz val="12"/>
        <color theme="1"/>
        <rFont val="Times New Roman"/>
        <charset val="134"/>
      </rPr>
      <t>1</t>
    </r>
    <r>
      <rPr>
        <sz val="12"/>
        <color theme="1"/>
        <rFont val="宋体"/>
        <charset val="134"/>
      </rPr>
      <t>台，门诊</t>
    </r>
    <r>
      <rPr>
        <sz val="12"/>
        <color theme="1"/>
        <rFont val="Times New Roman"/>
        <charset val="134"/>
      </rPr>
      <t>4</t>
    </r>
    <r>
      <rPr>
        <sz val="12"/>
        <color theme="1"/>
        <rFont val="宋体"/>
        <charset val="134"/>
      </rPr>
      <t>台</t>
    </r>
  </si>
  <si>
    <r>
      <rPr>
        <sz val="12"/>
        <color theme="1"/>
        <rFont val="宋体"/>
        <charset val="134"/>
      </rPr>
      <t>护理部</t>
    </r>
  </si>
  <si>
    <r>
      <rPr>
        <sz val="12"/>
        <color theme="1"/>
        <rFont val="宋体"/>
        <charset val="134"/>
      </rPr>
      <t>喉镜</t>
    </r>
  </si>
  <si>
    <r>
      <rPr>
        <sz val="12"/>
        <color theme="1"/>
        <rFont val="Times New Roman"/>
        <charset val="134"/>
      </rPr>
      <t>1</t>
    </r>
    <r>
      <rPr>
        <sz val="12"/>
        <color theme="1"/>
        <rFont val="宋体"/>
        <charset val="134"/>
      </rPr>
      <t>、不锈钢材质、喉镜尖端可弯曲</t>
    </r>
    <r>
      <rPr>
        <sz val="12"/>
        <color theme="1"/>
        <rFont val="Times New Roman"/>
        <charset val="134"/>
      </rPr>
      <t>70</t>
    </r>
    <r>
      <rPr>
        <sz val="12"/>
        <color theme="1"/>
        <rFont val="宋体"/>
        <charset val="134"/>
      </rPr>
      <t>度</t>
    </r>
    <r>
      <rPr>
        <sz val="12"/>
        <color theme="1"/>
        <rFont val="Times New Roman"/>
        <charset val="134"/>
      </rPr>
      <t xml:space="preserve">
2</t>
    </r>
    <r>
      <rPr>
        <sz val="12"/>
        <color theme="1"/>
        <rFont val="宋体"/>
        <charset val="134"/>
      </rPr>
      <t>、可拆卸式光线管、镀铬金手柄、密封电池</t>
    </r>
    <r>
      <rPr>
        <sz val="12"/>
        <color theme="1"/>
        <rFont val="Times New Roman"/>
        <charset val="134"/>
      </rPr>
      <t xml:space="preserve">
3</t>
    </r>
    <r>
      <rPr>
        <sz val="12"/>
        <color theme="1"/>
        <rFont val="宋体"/>
        <charset val="134"/>
      </rPr>
      <t>、微型灯、窥视片、镜片尖端、卡套接头、榫口、不锈钢压炳</t>
    </r>
  </si>
  <si>
    <r>
      <rPr>
        <sz val="12"/>
        <color theme="1"/>
        <rFont val="Times New Roman"/>
        <charset val="134"/>
      </rPr>
      <t xml:space="preserve"> </t>
    </r>
    <r>
      <rPr>
        <sz val="12"/>
        <color theme="1"/>
        <rFont val="宋体"/>
        <charset val="134"/>
      </rPr>
      <t>现有楼宇各临床科室各有一台，根据使用情况胃肠外科、核医学各补充采购</t>
    </r>
    <r>
      <rPr>
        <sz val="12"/>
        <color theme="1"/>
        <rFont val="Times New Roman"/>
        <charset val="134"/>
      </rPr>
      <t>1</t>
    </r>
    <r>
      <rPr>
        <sz val="12"/>
        <color theme="1"/>
        <rFont val="宋体"/>
        <charset val="134"/>
      </rPr>
      <t>台，体检科补充</t>
    </r>
    <r>
      <rPr>
        <sz val="12"/>
        <color theme="1"/>
        <rFont val="Times New Roman"/>
        <charset val="134"/>
      </rPr>
      <t>2</t>
    </r>
    <r>
      <rPr>
        <sz val="12"/>
        <color theme="1"/>
        <rFont val="宋体"/>
        <charset val="134"/>
      </rPr>
      <t>台</t>
    </r>
  </si>
  <si>
    <r>
      <rPr>
        <sz val="12"/>
        <color theme="1"/>
        <rFont val="宋体"/>
        <charset val="134"/>
      </rPr>
      <t>脉氧夹</t>
    </r>
  </si>
  <si>
    <r>
      <rPr>
        <sz val="12"/>
        <color theme="1"/>
        <rFont val="宋体"/>
        <charset val="134"/>
      </rPr>
      <t>脉氧仪、挂绳、电池、按键、显示屏</t>
    </r>
  </si>
  <si>
    <r>
      <rPr>
        <sz val="12"/>
        <color theme="1"/>
        <rFont val="Times New Roman"/>
        <charset val="134"/>
      </rPr>
      <t xml:space="preserve"> </t>
    </r>
    <r>
      <rPr>
        <sz val="12"/>
        <color theme="1"/>
        <rFont val="宋体"/>
        <charset val="134"/>
      </rPr>
      <t>现有楼宇各临床科室根据床位数及患者情况每科室配</t>
    </r>
    <r>
      <rPr>
        <sz val="12"/>
        <color theme="1"/>
        <rFont val="Times New Roman"/>
        <charset val="134"/>
      </rPr>
      <t>2-5</t>
    </r>
    <r>
      <rPr>
        <sz val="12"/>
        <color theme="1"/>
        <rFont val="宋体"/>
        <charset val="134"/>
      </rPr>
      <t>个，因属于易损坏物件，根据使用情况内五补采</t>
    </r>
    <r>
      <rPr>
        <sz val="12"/>
        <color theme="1"/>
        <rFont val="Times New Roman"/>
        <charset val="134"/>
      </rPr>
      <t>5</t>
    </r>
    <r>
      <rPr>
        <sz val="12"/>
        <color theme="1"/>
        <rFont val="宋体"/>
        <charset val="134"/>
      </rPr>
      <t>个、手术室补采</t>
    </r>
    <r>
      <rPr>
        <sz val="12"/>
        <color theme="1"/>
        <rFont val="Times New Roman"/>
        <charset val="134"/>
      </rPr>
      <t>1</t>
    </r>
    <r>
      <rPr>
        <sz val="12"/>
        <color theme="1"/>
        <rFont val="宋体"/>
        <charset val="134"/>
      </rPr>
      <t>个、核医学补采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个、放疗大厅补采</t>
    </r>
    <r>
      <rPr>
        <sz val="12"/>
        <color theme="1"/>
        <rFont val="Times New Roman"/>
        <charset val="134"/>
      </rPr>
      <t>4</t>
    </r>
    <r>
      <rPr>
        <sz val="12"/>
        <color theme="1"/>
        <rFont val="宋体"/>
        <charset val="134"/>
      </rPr>
      <t>个，另外，内四、综合、头颈、妇一、妇二、泌尿、乳腺外、胃肠外、胸一、二、三、内三、二，日间各补采</t>
    </r>
    <r>
      <rPr>
        <sz val="12"/>
        <color theme="1"/>
        <rFont val="Times New Roman"/>
        <charset val="134"/>
      </rPr>
      <t>2</t>
    </r>
    <r>
      <rPr>
        <sz val="12"/>
        <color theme="1"/>
        <rFont val="宋体"/>
        <charset val="134"/>
      </rPr>
      <t>个</t>
    </r>
  </si>
  <si>
    <r>
      <rPr>
        <sz val="12"/>
        <color theme="1"/>
        <rFont val="宋体"/>
        <charset val="134"/>
      </rPr>
      <t>气压式血压计</t>
    </r>
  </si>
  <si>
    <r>
      <rPr>
        <sz val="12"/>
        <color theme="1"/>
        <rFont val="宋体"/>
        <charset val="134"/>
      </rPr>
      <t>收纳盒、血压表、袖带（上臂标准）、听诊器、充气球、橡胶管、金属旋钮</t>
    </r>
  </si>
  <si>
    <r>
      <rPr>
        <sz val="12"/>
        <color theme="1"/>
        <rFont val="宋体"/>
        <charset val="134"/>
      </rPr>
      <t>每个急救车放一台，体检补采</t>
    </r>
    <r>
      <rPr>
        <sz val="12"/>
        <color theme="1"/>
        <rFont val="Times New Roman"/>
        <charset val="134"/>
      </rPr>
      <t>2</t>
    </r>
    <r>
      <rPr>
        <sz val="12"/>
        <color theme="1"/>
        <rFont val="宋体"/>
        <charset val="134"/>
      </rPr>
      <t>台、妇二、妇一、核医学各</t>
    </r>
    <r>
      <rPr>
        <sz val="12"/>
        <color theme="1"/>
        <rFont val="Times New Roman"/>
        <charset val="134"/>
      </rPr>
      <t>1</t>
    </r>
    <r>
      <rPr>
        <sz val="12"/>
        <color theme="1"/>
        <rFont val="宋体"/>
        <charset val="134"/>
      </rPr>
      <t>台</t>
    </r>
  </si>
  <si>
    <r>
      <rPr>
        <sz val="12"/>
        <color theme="1"/>
        <rFont val="宋体"/>
        <charset val="134"/>
      </rPr>
      <t>电子血压计</t>
    </r>
  </si>
  <si>
    <r>
      <rPr>
        <sz val="12"/>
        <color theme="1"/>
        <rFont val="宋体"/>
        <charset val="134"/>
      </rPr>
      <t>血压计、充电电池、袖带（</t>
    </r>
    <r>
      <rPr>
        <sz val="12"/>
        <color theme="1"/>
        <rFont val="Times New Roman"/>
        <charset val="134"/>
      </rPr>
      <t>2</t>
    </r>
    <r>
      <rPr>
        <sz val="12"/>
        <color theme="1"/>
        <rFont val="宋体"/>
        <charset val="134"/>
      </rPr>
      <t>个成人）、充电线，胶管</t>
    </r>
  </si>
  <si>
    <r>
      <rPr>
        <sz val="12"/>
        <color theme="1"/>
        <rFont val="Times New Roman"/>
        <charset val="134"/>
      </rPr>
      <t xml:space="preserve"> </t>
    </r>
    <r>
      <rPr>
        <sz val="12"/>
        <color theme="1"/>
        <rFont val="宋体"/>
        <charset val="134"/>
      </rPr>
      <t>现有楼宇各临床科室根据床位数及患者情况每科室配</t>
    </r>
    <r>
      <rPr>
        <sz val="12"/>
        <color theme="1"/>
        <rFont val="Times New Roman"/>
        <charset val="134"/>
      </rPr>
      <t>4-5</t>
    </r>
    <r>
      <rPr>
        <sz val="12"/>
        <color theme="1"/>
        <rFont val="宋体"/>
        <charset val="134"/>
      </rPr>
      <t>个，因属于易损坏物件，根据使用情况内五补采</t>
    </r>
    <r>
      <rPr>
        <sz val="12"/>
        <color theme="1"/>
        <rFont val="Times New Roman"/>
        <charset val="134"/>
      </rPr>
      <t>5</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个、肝胆外补采</t>
    </r>
    <r>
      <rPr>
        <sz val="12"/>
        <color theme="1"/>
        <rFont val="Times New Roman"/>
        <charset val="134"/>
      </rPr>
      <t>4</t>
    </r>
    <r>
      <rPr>
        <sz val="12"/>
        <color theme="1"/>
        <rFont val="宋体"/>
        <charset val="134"/>
      </rPr>
      <t>个，另外，妇一、妇二、内四、胸三、神外、胃肠、乳腺外、核医学、日间、综合各补采</t>
    </r>
    <r>
      <rPr>
        <sz val="12"/>
        <color theme="1"/>
        <rFont val="Times New Roman"/>
        <charset val="134"/>
      </rPr>
      <t>2</t>
    </r>
    <r>
      <rPr>
        <sz val="12"/>
        <color theme="1"/>
        <rFont val="宋体"/>
        <charset val="134"/>
      </rPr>
      <t>个，胸一、二、内三、内一、快康各补采</t>
    </r>
    <r>
      <rPr>
        <sz val="12"/>
        <color theme="1"/>
        <rFont val="Times New Roman"/>
        <charset val="134"/>
      </rPr>
      <t>3</t>
    </r>
    <r>
      <rPr>
        <sz val="12"/>
        <color theme="1"/>
        <rFont val="宋体"/>
        <charset val="134"/>
      </rPr>
      <t>个</t>
    </r>
  </si>
  <si>
    <r>
      <rPr>
        <sz val="12"/>
        <color theme="1"/>
        <rFont val="宋体"/>
        <charset val="134"/>
      </rPr>
      <t>水温计</t>
    </r>
  </si>
  <si>
    <r>
      <rPr>
        <sz val="12"/>
        <color theme="1"/>
        <rFont val="宋体"/>
        <charset val="134"/>
      </rPr>
      <t>保护套、水温计、</t>
    </r>
    <r>
      <rPr>
        <sz val="12"/>
        <color theme="1"/>
        <rFont val="Times New Roman"/>
        <charset val="134"/>
      </rPr>
      <t>LED</t>
    </r>
    <r>
      <rPr>
        <sz val="12"/>
        <color theme="1"/>
        <rFont val="宋体"/>
        <charset val="134"/>
      </rPr>
      <t>显示屏、单位切换键、开关键、隐藏式探头</t>
    </r>
  </si>
  <si>
    <r>
      <rPr>
        <sz val="12"/>
        <color theme="1"/>
        <rFont val="Times New Roman"/>
        <charset val="134"/>
      </rPr>
      <t xml:space="preserve"> </t>
    </r>
    <r>
      <rPr>
        <sz val="12"/>
        <color theme="1"/>
        <rFont val="宋体"/>
        <charset val="134"/>
      </rPr>
      <t>现有楼宇有温水擦浴等需要测量水温的科室配置，综合、内五、妇一、妇二、放三、放二各</t>
    </r>
    <r>
      <rPr>
        <sz val="12"/>
        <color theme="1"/>
        <rFont val="Times New Roman"/>
        <charset val="134"/>
      </rPr>
      <t>1</t>
    </r>
    <r>
      <rPr>
        <sz val="12"/>
        <color theme="1"/>
        <rFont val="宋体"/>
        <charset val="134"/>
      </rPr>
      <t>个，核医学</t>
    </r>
    <r>
      <rPr>
        <sz val="12"/>
        <color theme="1"/>
        <rFont val="Times New Roman"/>
        <charset val="134"/>
      </rPr>
      <t>3</t>
    </r>
    <r>
      <rPr>
        <sz val="12"/>
        <color theme="1"/>
        <rFont val="宋体"/>
        <charset val="134"/>
      </rPr>
      <t>个</t>
    </r>
  </si>
  <si>
    <r>
      <rPr>
        <sz val="12"/>
        <color theme="1"/>
        <rFont val="宋体"/>
        <charset val="134"/>
      </rPr>
      <t>水银体温计</t>
    </r>
  </si>
  <si>
    <r>
      <rPr>
        <sz val="12"/>
        <color theme="1"/>
        <rFont val="宋体"/>
        <charset val="134"/>
      </rPr>
      <t>保护套、水银体温计（腋温）</t>
    </r>
  </si>
  <si>
    <r>
      <rPr>
        <sz val="12"/>
        <color theme="1"/>
        <rFont val="宋体"/>
        <charset val="134"/>
      </rPr>
      <t>支</t>
    </r>
  </si>
  <si>
    <r>
      <rPr>
        <sz val="12"/>
        <color theme="1"/>
        <rFont val="Times New Roman"/>
        <charset val="134"/>
      </rPr>
      <t xml:space="preserve"> </t>
    </r>
    <r>
      <rPr>
        <sz val="12"/>
        <color theme="1"/>
        <rFont val="宋体"/>
        <charset val="134"/>
      </rPr>
      <t>现有楼宇根据科室床位数配置，易碎件，内四、中医、综合各补采</t>
    </r>
    <r>
      <rPr>
        <sz val="12"/>
        <color theme="1"/>
        <rFont val="Times New Roman"/>
        <charset val="134"/>
      </rPr>
      <t>200</t>
    </r>
    <r>
      <rPr>
        <sz val="12"/>
        <color theme="1"/>
        <rFont val="宋体"/>
        <charset val="134"/>
      </rPr>
      <t>支，内五、头颈、泌外、乳腺外、神外、胃肠外、胸一、二、三、快康、内三、内二、放二、放四、</t>
    </r>
    <r>
      <rPr>
        <sz val="12"/>
        <color theme="1"/>
        <rFont val="Times New Roman"/>
        <charset val="134"/>
      </rPr>
      <t>ICU</t>
    </r>
    <r>
      <rPr>
        <sz val="12"/>
        <color theme="1"/>
        <rFont val="宋体"/>
        <charset val="134"/>
      </rPr>
      <t>各补</t>
    </r>
    <r>
      <rPr>
        <sz val="12"/>
        <color theme="1"/>
        <rFont val="Times New Roman"/>
        <charset val="134"/>
      </rPr>
      <t>100</t>
    </r>
    <r>
      <rPr>
        <sz val="12"/>
        <color theme="1"/>
        <rFont val="宋体"/>
        <charset val="134"/>
      </rPr>
      <t>支，核医学</t>
    </r>
    <r>
      <rPr>
        <sz val="12"/>
        <color theme="1"/>
        <rFont val="Times New Roman"/>
        <charset val="134"/>
      </rPr>
      <t>10</t>
    </r>
    <r>
      <rPr>
        <sz val="12"/>
        <color theme="1"/>
        <rFont val="宋体"/>
        <charset val="134"/>
      </rPr>
      <t>支，放一、内一</t>
    </r>
    <r>
      <rPr>
        <sz val="12"/>
        <color theme="1"/>
        <rFont val="Times New Roman"/>
        <charset val="134"/>
      </rPr>
      <t>50</t>
    </r>
    <r>
      <rPr>
        <sz val="12"/>
        <color theme="1"/>
        <rFont val="宋体"/>
        <charset val="134"/>
      </rPr>
      <t>支、妇一、妇二各</t>
    </r>
    <r>
      <rPr>
        <sz val="12"/>
        <color theme="1"/>
        <rFont val="Times New Roman"/>
        <charset val="134"/>
      </rPr>
      <t>500</t>
    </r>
    <r>
      <rPr>
        <sz val="12"/>
        <color theme="1"/>
        <rFont val="宋体"/>
        <charset val="134"/>
      </rPr>
      <t>支</t>
    </r>
  </si>
  <si>
    <r>
      <rPr>
        <sz val="12"/>
        <color theme="1"/>
        <rFont val="宋体"/>
        <charset val="134"/>
      </rPr>
      <t>额温枪</t>
    </r>
  </si>
  <si>
    <r>
      <rPr>
        <sz val="12"/>
        <color theme="1"/>
        <rFont val="Times New Roman"/>
        <charset val="134"/>
      </rPr>
      <t>1</t>
    </r>
    <r>
      <rPr>
        <sz val="12"/>
        <color theme="1"/>
        <rFont val="宋体"/>
        <charset val="134"/>
      </rPr>
      <t>、探头保护套、体温显示屏、电池、电源</t>
    </r>
    <r>
      <rPr>
        <sz val="12"/>
        <color theme="1"/>
        <rFont val="Times New Roman"/>
        <charset val="134"/>
      </rPr>
      <t>/</t>
    </r>
    <r>
      <rPr>
        <sz val="12"/>
        <color theme="1"/>
        <rFont val="宋体"/>
        <charset val="134"/>
      </rPr>
      <t>记忆按钮</t>
    </r>
    <r>
      <rPr>
        <sz val="12"/>
        <color theme="1"/>
        <rFont val="Times New Roman"/>
        <charset val="134"/>
      </rPr>
      <t xml:space="preserve">
2</t>
    </r>
    <r>
      <rPr>
        <sz val="12"/>
        <color theme="1"/>
        <rFont val="宋体"/>
        <charset val="134"/>
      </rPr>
      <t>、红外线感应</t>
    </r>
    <r>
      <rPr>
        <sz val="12"/>
        <color theme="1"/>
        <rFont val="Times New Roman"/>
        <charset val="134"/>
      </rPr>
      <t xml:space="preserve">
3</t>
    </r>
    <r>
      <rPr>
        <sz val="12"/>
        <color theme="1"/>
        <rFont val="宋体"/>
        <charset val="134"/>
      </rPr>
      <t>、温度范围：前额模式</t>
    </r>
    <r>
      <rPr>
        <sz val="12"/>
        <color theme="1"/>
        <rFont val="Times New Roman"/>
        <charset val="134"/>
      </rPr>
      <t>0-55</t>
    </r>
    <r>
      <rPr>
        <sz val="12"/>
        <color theme="1"/>
        <rFont val="宋体"/>
        <charset val="134"/>
      </rPr>
      <t>度表面测量</t>
    </r>
    <r>
      <rPr>
        <sz val="12"/>
        <color theme="1"/>
        <rFont val="Times New Roman"/>
        <charset val="134"/>
      </rPr>
      <t>-22-80</t>
    </r>
    <r>
      <rPr>
        <sz val="12"/>
        <color theme="1"/>
        <rFont val="宋体"/>
        <charset val="134"/>
      </rPr>
      <t>度</t>
    </r>
  </si>
  <si>
    <r>
      <rPr>
        <sz val="12"/>
        <color theme="1"/>
        <rFont val="宋体"/>
        <charset val="134"/>
      </rPr>
      <t>现有楼宇根据科室病人病情每科</t>
    </r>
    <r>
      <rPr>
        <sz val="12"/>
        <color theme="1"/>
        <rFont val="Times New Roman"/>
        <charset val="134"/>
      </rPr>
      <t>3-5</t>
    </r>
    <r>
      <rPr>
        <sz val="12"/>
        <color theme="1"/>
        <rFont val="宋体"/>
        <charset val="134"/>
      </rPr>
      <t>台，内四、综合、内五、头颈、妇一、妇二、泌尿、胃肠、神外、胸三、胸一、内一、快康、内三、内二、放三、放二、</t>
    </r>
    <r>
      <rPr>
        <sz val="12"/>
        <color theme="1"/>
        <rFont val="Times New Roman"/>
        <charset val="134"/>
      </rPr>
      <t>ICu</t>
    </r>
    <r>
      <rPr>
        <sz val="12"/>
        <color theme="1"/>
        <rFont val="宋体"/>
        <charset val="134"/>
      </rPr>
      <t>、手术室、日间、放疗大厅各</t>
    </r>
    <r>
      <rPr>
        <sz val="12"/>
        <color theme="1"/>
        <rFont val="Times New Roman"/>
        <charset val="134"/>
      </rPr>
      <t>2</t>
    </r>
    <r>
      <rPr>
        <sz val="12"/>
        <color theme="1"/>
        <rFont val="宋体"/>
        <charset val="134"/>
      </rPr>
      <t>个，核医学、放一各</t>
    </r>
    <r>
      <rPr>
        <sz val="12"/>
        <color theme="1"/>
        <rFont val="Times New Roman"/>
        <charset val="134"/>
      </rPr>
      <t>1</t>
    </r>
    <r>
      <rPr>
        <sz val="12"/>
        <color theme="1"/>
        <rFont val="宋体"/>
        <charset val="134"/>
      </rPr>
      <t>个，乳腺外、胸二各</t>
    </r>
    <r>
      <rPr>
        <sz val="12"/>
        <color theme="1"/>
        <rFont val="Times New Roman"/>
        <charset val="134"/>
      </rPr>
      <t>3</t>
    </r>
    <r>
      <rPr>
        <sz val="12"/>
        <color theme="1"/>
        <rFont val="宋体"/>
        <charset val="134"/>
      </rPr>
      <t>个</t>
    </r>
  </si>
  <si>
    <r>
      <rPr>
        <sz val="12"/>
        <color theme="1"/>
        <rFont val="宋体"/>
        <charset val="134"/>
      </rPr>
      <t>水银体温计甩降器</t>
    </r>
  </si>
  <si>
    <r>
      <rPr>
        <sz val="12"/>
        <color theme="1"/>
        <rFont val="宋体"/>
        <charset val="134"/>
      </rPr>
      <t>体温计甩降机、内置可拆卸转子（套）、电源线</t>
    </r>
  </si>
  <si>
    <r>
      <rPr>
        <sz val="12"/>
        <color theme="1"/>
        <rFont val="宋体"/>
        <charset val="134"/>
      </rPr>
      <t>现有楼宇每病区</t>
    </r>
    <r>
      <rPr>
        <sz val="12"/>
        <color theme="1"/>
        <rFont val="Times New Roman"/>
        <charset val="134"/>
      </rPr>
      <t>1</t>
    </r>
    <r>
      <rPr>
        <sz val="12"/>
        <color theme="1"/>
        <rFont val="宋体"/>
        <charset val="134"/>
      </rPr>
      <t>台，内五、</t>
    </r>
    <r>
      <rPr>
        <sz val="12"/>
        <color theme="1"/>
        <rFont val="Times New Roman"/>
        <charset val="134"/>
      </rPr>
      <t>ICU</t>
    </r>
    <r>
      <rPr>
        <sz val="12"/>
        <color theme="1"/>
        <rFont val="宋体"/>
        <charset val="134"/>
      </rPr>
      <t>补采一台</t>
    </r>
  </si>
  <si>
    <r>
      <rPr>
        <sz val="12"/>
        <color theme="1"/>
        <rFont val="宋体"/>
        <charset val="134"/>
      </rPr>
      <t>血糖仪</t>
    </r>
  </si>
  <si>
    <r>
      <rPr>
        <sz val="12"/>
        <color theme="1"/>
        <rFont val="宋体"/>
        <charset val="134"/>
      </rPr>
      <t>血糖仪、收纳盒、电池</t>
    </r>
  </si>
  <si>
    <r>
      <rPr>
        <sz val="12"/>
        <color theme="1"/>
        <rFont val="宋体"/>
        <charset val="134"/>
      </rPr>
      <t>现有楼宇每病区</t>
    </r>
    <r>
      <rPr>
        <sz val="12"/>
        <color theme="1"/>
        <rFont val="Times New Roman"/>
        <charset val="134"/>
      </rPr>
      <t>1</t>
    </r>
    <r>
      <rPr>
        <sz val="12"/>
        <color theme="1"/>
        <rFont val="宋体"/>
        <charset val="134"/>
      </rPr>
      <t>台，体检核医学补采一台</t>
    </r>
  </si>
  <si>
    <r>
      <rPr>
        <sz val="12"/>
        <color theme="1"/>
        <rFont val="宋体"/>
        <charset val="134"/>
      </rPr>
      <t>听诊器</t>
    </r>
  </si>
  <si>
    <r>
      <rPr>
        <sz val="12"/>
        <color theme="1"/>
        <rFont val="宋体"/>
        <charset val="134"/>
      </rPr>
      <t>双面听诊</t>
    </r>
    <r>
      <rPr>
        <sz val="12"/>
        <color theme="1"/>
        <rFont val="Times New Roman"/>
        <charset val="134"/>
      </rPr>
      <t xml:space="preserve"> </t>
    </r>
    <r>
      <rPr>
        <sz val="12"/>
        <color theme="1"/>
        <rFont val="宋体"/>
        <charset val="134"/>
      </rPr>
      <t>加重听诊头</t>
    </r>
  </si>
  <si>
    <r>
      <rPr>
        <sz val="12"/>
        <color theme="1"/>
        <rFont val="宋体"/>
        <charset val="134"/>
      </rPr>
      <t>现有楼宇根据各科室医生数配置，</t>
    </r>
    <r>
      <rPr>
        <sz val="12"/>
        <color theme="1"/>
        <rFont val="Times New Roman"/>
        <charset val="134"/>
      </rPr>
      <t>ICU</t>
    </r>
    <r>
      <rPr>
        <sz val="12"/>
        <color theme="1"/>
        <rFont val="宋体"/>
        <charset val="134"/>
      </rPr>
      <t>、核医学各补采</t>
    </r>
    <r>
      <rPr>
        <sz val="12"/>
        <color theme="1"/>
        <rFont val="Times New Roman"/>
        <charset val="134"/>
      </rPr>
      <t>5</t>
    </r>
    <r>
      <rPr>
        <sz val="12"/>
        <color theme="1"/>
        <rFont val="宋体"/>
        <charset val="134"/>
      </rPr>
      <t>个，放射科</t>
    </r>
    <r>
      <rPr>
        <sz val="12"/>
        <color theme="1"/>
        <rFont val="Times New Roman"/>
        <charset val="134"/>
      </rPr>
      <t>1</t>
    </r>
    <r>
      <rPr>
        <sz val="12"/>
        <color theme="1"/>
        <rFont val="宋体"/>
        <charset val="134"/>
      </rPr>
      <t>个、体检、内三、泌尿、综合各</t>
    </r>
    <r>
      <rPr>
        <sz val="12"/>
        <color theme="1"/>
        <rFont val="Times New Roman"/>
        <charset val="134"/>
      </rPr>
      <t>2</t>
    </r>
    <r>
      <rPr>
        <sz val="12"/>
        <color theme="1"/>
        <rFont val="宋体"/>
        <charset val="134"/>
      </rPr>
      <t>个</t>
    </r>
  </si>
  <si>
    <r>
      <rPr>
        <sz val="12"/>
        <color theme="1"/>
        <rFont val="宋体"/>
        <charset val="134"/>
      </rPr>
      <t>头灯</t>
    </r>
  </si>
  <si>
    <r>
      <rPr>
        <sz val="12"/>
        <color theme="1"/>
        <rFont val="宋体"/>
        <charset val="134"/>
      </rPr>
      <t>放大镜</t>
    </r>
    <r>
      <rPr>
        <sz val="12"/>
        <color theme="1"/>
        <rFont val="Times New Roman"/>
        <charset val="134"/>
      </rPr>
      <t>LED</t>
    </r>
    <r>
      <rPr>
        <sz val="12"/>
        <color theme="1"/>
        <rFont val="宋体"/>
        <charset val="134"/>
      </rPr>
      <t>一体式头灯电源线</t>
    </r>
  </si>
  <si>
    <r>
      <rPr>
        <sz val="12"/>
        <color theme="1"/>
        <rFont val="宋体"/>
        <charset val="134"/>
      </rPr>
      <t>现有楼宇根据科室检查项目配置，</t>
    </r>
    <r>
      <rPr>
        <sz val="12"/>
        <color theme="1"/>
        <rFont val="Times New Roman"/>
        <charset val="134"/>
      </rPr>
      <t>ICU</t>
    </r>
    <r>
      <rPr>
        <sz val="12"/>
        <color theme="1"/>
        <rFont val="宋体"/>
        <charset val="134"/>
      </rPr>
      <t>、体检各补采一个</t>
    </r>
  </si>
  <si>
    <r>
      <rPr>
        <sz val="12"/>
        <color theme="1"/>
        <rFont val="宋体"/>
        <charset val="134"/>
      </rPr>
      <t>消毒床罩</t>
    </r>
  </si>
  <si>
    <r>
      <rPr>
        <sz val="12"/>
        <color theme="1"/>
        <rFont val="宋体"/>
        <charset val="134"/>
      </rPr>
      <t>复用消毒床罩</t>
    </r>
    <r>
      <rPr>
        <sz val="12"/>
        <color theme="1"/>
        <rFont val="Times New Roman"/>
        <charset val="134"/>
      </rPr>
      <t xml:space="preserve">  </t>
    </r>
    <r>
      <rPr>
        <sz val="12"/>
        <color theme="1"/>
        <rFont val="宋体"/>
        <charset val="134"/>
      </rPr>
      <t>配套机器使用</t>
    </r>
  </si>
  <si>
    <r>
      <rPr>
        <sz val="12"/>
        <color theme="1"/>
        <rFont val="宋体"/>
        <charset val="134"/>
      </rPr>
      <t>易损件，内三补采</t>
    </r>
    <r>
      <rPr>
        <sz val="12"/>
        <color theme="1"/>
        <rFont val="Times New Roman"/>
        <charset val="134"/>
      </rPr>
      <t>1</t>
    </r>
    <r>
      <rPr>
        <sz val="12"/>
        <color theme="1"/>
        <rFont val="宋体"/>
        <charset val="134"/>
      </rPr>
      <t>个</t>
    </r>
  </si>
  <si>
    <r>
      <rPr>
        <sz val="12"/>
        <color theme="1"/>
        <rFont val="宋体"/>
        <charset val="134"/>
      </rPr>
      <t>复苏器</t>
    </r>
  </si>
  <si>
    <r>
      <rPr>
        <sz val="12"/>
        <color theme="1"/>
        <rFont val="Times New Roman"/>
        <charset val="134"/>
      </rPr>
      <t>1</t>
    </r>
    <r>
      <rPr>
        <sz val="12"/>
        <color theme="1"/>
        <rFont val="宋体"/>
        <charset val="134"/>
      </rPr>
      <t>、限压阀、呼吸阀、面罩、球囊、进气阀组、储氧管、储气袋、开口器、口咽通气管</t>
    </r>
    <r>
      <rPr>
        <sz val="12"/>
        <color theme="1"/>
        <rFont val="Times New Roman"/>
        <charset val="134"/>
      </rPr>
      <t>3</t>
    </r>
    <r>
      <rPr>
        <sz val="12"/>
        <color theme="1"/>
        <rFont val="宋体"/>
        <charset val="134"/>
      </rPr>
      <t>个型号</t>
    </r>
  </si>
  <si>
    <r>
      <rPr>
        <sz val="12"/>
        <color theme="1"/>
        <rFont val="宋体"/>
        <charset val="134"/>
      </rPr>
      <t>现有楼宇急救车每台配</t>
    </r>
    <r>
      <rPr>
        <sz val="12"/>
        <color theme="1"/>
        <rFont val="Times New Roman"/>
        <charset val="134"/>
      </rPr>
      <t>1</t>
    </r>
    <r>
      <rPr>
        <sz val="12"/>
        <color theme="1"/>
        <rFont val="宋体"/>
        <charset val="134"/>
      </rPr>
      <t>个，易损件，供应室采购</t>
    </r>
    <r>
      <rPr>
        <sz val="12"/>
        <color theme="1"/>
        <rFont val="Times New Roman"/>
        <charset val="134"/>
      </rPr>
      <t>10</t>
    </r>
    <r>
      <rPr>
        <sz val="12"/>
        <color theme="1"/>
        <rFont val="宋体"/>
        <charset val="134"/>
      </rPr>
      <t>个供全院替换使用，妇一、胃肠、快康、内三、</t>
    </r>
    <r>
      <rPr>
        <sz val="12"/>
        <color theme="1"/>
        <rFont val="Times New Roman"/>
        <charset val="134"/>
      </rPr>
      <t>ICU</t>
    </r>
    <r>
      <rPr>
        <sz val="12"/>
        <color theme="1"/>
        <rFont val="宋体"/>
        <charset val="134"/>
      </rPr>
      <t>各补采</t>
    </r>
    <r>
      <rPr>
        <sz val="12"/>
        <color theme="1"/>
        <rFont val="Times New Roman"/>
        <charset val="134"/>
      </rPr>
      <t>1</t>
    </r>
    <r>
      <rPr>
        <sz val="12"/>
        <color theme="1"/>
        <rFont val="宋体"/>
        <charset val="134"/>
      </rPr>
      <t>个，体检、放射、核医学各补采</t>
    </r>
    <r>
      <rPr>
        <sz val="12"/>
        <color theme="1"/>
        <rFont val="Times New Roman"/>
        <charset val="134"/>
      </rPr>
      <t>2</t>
    </r>
    <r>
      <rPr>
        <sz val="12"/>
        <color theme="1"/>
        <rFont val="宋体"/>
        <charset val="134"/>
      </rPr>
      <t>个</t>
    </r>
  </si>
  <si>
    <r>
      <rPr>
        <sz val="12"/>
        <color theme="1"/>
        <rFont val="宋体"/>
        <charset val="134"/>
      </rPr>
      <t>换药车</t>
    </r>
  </si>
  <si>
    <r>
      <rPr>
        <sz val="12"/>
        <color theme="1"/>
        <rFont val="宋体"/>
        <charset val="134"/>
      </rPr>
      <t>两个抽屉，车平板、万向轮，带盖垃圾桶</t>
    </r>
    <r>
      <rPr>
        <sz val="12"/>
        <color theme="1"/>
        <rFont val="Times New Roman"/>
        <charset val="134"/>
      </rPr>
      <t>2</t>
    </r>
    <r>
      <rPr>
        <sz val="12"/>
        <color theme="1"/>
        <rFont val="宋体"/>
        <charset val="134"/>
      </rPr>
      <t>个，锐器桶架，防尘垫</t>
    </r>
  </si>
  <si>
    <r>
      <rPr>
        <sz val="12"/>
        <color theme="1"/>
        <rFont val="宋体"/>
        <charset val="134"/>
      </rPr>
      <t>现有楼宇根据换药数量配置每科室</t>
    </r>
    <r>
      <rPr>
        <sz val="12"/>
        <color theme="1"/>
        <rFont val="Times New Roman"/>
        <charset val="134"/>
      </rPr>
      <t>1-2</t>
    </r>
    <r>
      <rPr>
        <sz val="12"/>
        <color theme="1"/>
        <rFont val="宋体"/>
        <charset val="134"/>
      </rPr>
      <t>台，胃肠、内三、核医学各补采</t>
    </r>
    <r>
      <rPr>
        <sz val="12"/>
        <color theme="1"/>
        <rFont val="Times New Roman"/>
        <charset val="134"/>
      </rPr>
      <t>1</t>
    </r>
    <r>
      <rPr>
        <sz val="12"/>
        <color theme="1"/>
        <rFont val="宋体"/>
        <charset val="134"/>
      </rPr>
      <t>个，内一补采</t>
    </r>
    <r>
      <rPr>
        <sz val="12"/>
        <color theme="1"/>
        <rFont val="Times New Roman"/>
        <charset val="134"/>
      </rPr>
      <t>2</t>
    </r>
    <r>
      <rPr>
        <sz val="12"/>
        <color theme="1"/>
        <rFont val="宋体"/>
        <charset val="134"/>
      </rPr>
      <t>个</t>
    </r>
  </si>
  <si>
    <r>
      <rPr>
        <sz val="12"/>
        <color theme="1"/>
        <rFont val="宋体"/>
        <charset val="134"/>
      </rPr>
      <t>输液治疗车</t>
    </r>
  </si>
  <si>
    <r>
      <rPr>
        <sz val="12"/>
        <color theme="1"/>
        <rFont val="宋体"/>
        <charset val="134"/>
      </rPr>
      <t>现有楼宇统计的分配表，除仓库领用的数量</t>
    </r>
    <r>
      <rPr>
        <sz val="12"/>
        <color theme="1"/>
        <rFont val="Times New Roman"/>
        <charset val="134"/>
      </rPr>
      <t>7</t>
    </r>
  </si>
  <si>
    <r>
      <rPr>
        <sz val="12"/>
        <color theme="1"/>
        <rFont val="宋体"/>
        <charset val="134"/>
      </rPr>
      <t>晨间护理车</t>
    </r>
  </si>
  <si>
    <r>
      <rPr>
        <sz val="12"/>
        <color theme="1"/>
        <rFont val="Times New Roman"/>
        <charset val="134"/>
      </rPr>
      <t>1</t>
    </r>
    <r>
      <rPr>
        <sz val="12"/>
        <color theme="1"/>
        <rFont val="宋体"/>
        <charset val="134"/>
      </rPr>
      <t>、加厚防水被服转运污衣车污物车、加厚三层护理车</t>
    </r>
    <r>
      <rPr>
        <sz val="12"/>
        <color theme="1"/>
        <rFont val="Times New Roman"/>
        <charset val="134"/>
      </rPr>
      <t xml:space="preserve">
2</t>
    </r>
    <r>
      <rPr>
        <sz val="12"/>
        <color theme="1"/>
        <rFont val="宋体"/>
        <charset val="134"/>
      </rPr>
      <t>、</t>
    </r>
    <r>
      <rPr>
        <sz val="12"/>
        <color theme="1"/>
        <rFont val="Times New Roman"/>
        <charset val="134"/>
      </rPr>
      <t>3</t>
    </r>
    <r>
      <rPr>
        <sz val="12"/>
        <color theme="1"/>
        <rFont val="宋体"/>
        <charset val="134"/>
      </rPr>
      <t>层，可拆卸、可调节层板，洁污区分离放置</t>
    </r>
    <r>
      <rPr>
        <sz val="12"/>
        <color theme="1"/>
        <rFont val="Times New Roman"/>
        <charset val="134"/>
      </rPr>
      <t xml:space="preserve">
3</t>
    </r>
    <r>
      <rPr>
        <sz val="12"/>
        <color theme="1"/>
        <rFont val="宋体"/>
        <charset val="134"/>
      </rPr>
      <t>、万向静音轮、带刹车、</t>
    </r>
    <r>
      <rPr>
        <sz val="12"/>
        <color theme="1"/>
        <rFont val="Times New Roman"/>
        <charset val="134"/>
      </rPr>
      <t>6</t>
    </r>
    <r>
      <rPr>
        <sz val="12"/>
        <color theme="1"/>
        <rFont val="宋体"/>
        <charset val="134"/>
      </rPr>
      <t>轮</t>
    </r>
  </si>
  <si>
    <r>
      <rPr>
        <sz val="12"/>
        <color theme="1"/>
        <rFont val="宋体"/>
        <charset val="134"/>
      </rPr>
      <t>现有楼宇每病区</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t>
    </r>
  </si>
  <si>
    <r>
      <rPr>
        <sz val="12"/>
        <color theme="1"/>
        <rFont val="宋体"/>
        <charset val="134"/>
      </rPr>
      <t>口服药车</t>
    </r>
  </si>
  <si>
    <r>
      <rPr>
        <sz val="12"/>
        <color theme="1"/>
        <rFont val="宋体"/>
        <charset val="134"/>
      </rPr>
      <t>五层抽屉、内置方形小隔板、床号牌（</t>
    </r>
    <r>
      <rPr>
        <sz val="12"/>
        <color theme="1"/>
        <rFont val="Times New Roman"/>
        <charset val="134"/>
      </rPr>
      <t>60</t>
    </r>
    <r>
      <rPr>
        <sz val="12"/>
        <color theme="1"/>
        <rFont val="宋体"/>
        <charset val="134"/>
      </rPr>
      <t>个可定制），盖板、把手</t>
    </r>
  </si>
  <si>
    <r>
      <rPr>
        <sz val="12"/>
        <color theme="1"/>
        <rFont val="宋体"/>
        <charset val="134"/>
      </rPr>
      <t>现有楼宇每科室</t>
    </r>
    <r>
      <rPr>
        <sz val="12"/>
        <color theme="1"/>
        <rFont val="Times New Roman"/>
        <charset val="134"/>
      </rPr>
      <t>1</t>
    </r>
    <r>
      <rPr>
        <sz val="12"/>
        <color theme="1"/>
        <rFont val="宋体"/>
        <charset val="134"/>
      </rPr>
      <t>台，内一口服药多补采</t>
    </r>
    <r>
      <rPr>
        <sz val="12"/>
        <color theme="1"/>
        <rFont val="Times New Roman"/>
        <charset val="134"/>
      </rPr>
      <t>1</t>
    </r>
    <r>
      <rPr>
        <sz val="12"/>
        <color theme="1"/>
        <rFont val="宋体"/>
        <charset val="134"/>
      </rPr>
      <t>台</t>
    </r>
  </si>
  <si>
    <r>
      <rPr>
        <sz val="12"/>
        <color theme="1"/>
        <rFont val="宋体"/>
        <charset val="134"/>
      </rPr>
      <t>病历夹车</t>
    </r>
  </si>
  <si>
    <r>
      <rPr>
        <sz val="12"/>
        <color theme="1"/>
        <rFont val="Times New Roman"/>
        <charset val="134"/>
      </rPr>
      <t>1</t>
    </r>
    <r>
      <rPr>
        <sz val="12"/>
        <color theme="1"/>
        <rFont val="宋体"/>
        <charset val="134"/>
      </rPr>
      <t>、</t>
    </r>
    <r>
      <rPr>
        <sz val="12"/>
        <color theme="1"/>
        <rFont val="Times New Roman"/>
        <charset val="134"/>
      </rPr>
      <t>25</t>
    </r>
    <r>
      <rPr>
        <sz val="12"/>
        <color theme="1"/>
        <rFont val="宋体"/>
        <charset val="134"/>
      </rPr>
      <t>格（每病区</t>
    </r>
    <r>
      <rPr>
        <sz val="12"/>
        <color theme="1"/>
        <rFont val="Times New Roman"/>
        <charset val="134"/>
      </rPr>
      <t>2</t>
    </r>
    <r>
      <rPr>
        <sz val="12"/>
        <color theme="1"/>
        <rFont val="宋体"/>
        <charset val="134"/>
      </rPr>
      <t>台）</t>
    </r>
    <r>
      <rPr>
        <sz val="12"/>
        <color theme="1"/>
        <rFont val="Times New Roman"/>
        <charset val="134"/>
      </rPr>
      <t xml:space="preserve">
2</t>
    </r>
    <r>
      <rPr>
        <sz val="12"/>
        <color theme="1"/>
        <rFont val="宋体"/>
        <charset val="134"/>
      </rPr>
      <t>、</t>
    </r>
    <r>
      <rPr>
        <sz val="12"/>
        <color theme="1"/>
        <rFont val="Times New Roman"/>
        <charset val="134"/>
      </rPr>
      <t>ABS/</t>
    </r>
    <r>
      <rPr>
        <sz val="12"/>
        <color theme="1"/>
        <rFont val="宋体"/>
        <charset val="134"/>
      </rPr>
      <t>铝合金材质，带把手、万向静音轮</t>
    </r>
    <r>
      <rPr>
        <sz val="12"/>
        <color theme="1"/>
        <rFont val="Times New Roman"/>
        <charset val="134"/>
      </rPr>
      <t xml:space="preserve">
3</t>
    </r>
    <r>
      <rPr>
        <sz val="12"/>
        <color theme="1"/>
        <rFont val="宋体"/>
        <charset val="134"/>
      </rPr>
      <t>、带抽屉</t>
    </r>
  </si>
  <si>
    <r>
      <rPr>
        <sz val="12"/>
        <color theme="1"/>
        <rFont val="宋体"/>
        <charset val="134"/>
      </rPr>
      <t>病人轮椅</t>
    </r>
  </si>
  <si>
    <r>
      <rPr>
        <sz val="12"/>
        <color theme="1"/>
        <rFont val="Times New Roman"/>
        <charset val="134"/>
      </rPr>
      <t>1</t>
    </r>
    <r>
      <rPr>
        <sz val="12"/>
        <color theme="1"/>
        <rFont val="宋体"/>
        <charset val="134"/>
      </rPr>
      <t>、材质：铝合金</t>
    </r>
    <r>
      <rPr>
        <sz val="12"/>
        <color theme="1"/>
        <rFont val="Times New Roman"/>
        <charset val="134"/>
      </rPr>
      <t xml:space="preserve">
2</t>
    </r>
    <r>
      <rPr>
        <sz val="12"/>
        <color theme="1"/>
        <rFont val="宋体"/>
        <charset val="134"/>
      </rPr>
      <t>、特点：带坐便，可平躺，加厚坐垫，手动折叠</t>
    </r>
    <r>
      <rPr>
        <sz val="12"/>
        <color theme="1"/>
        <rFont val="Times New Roman"/>
        <charset val="134"/>
      </rPr>
      <t xml:space="preserve">
3</t>
    </r>
    <r>
      <rPr>
        <sz val="12"/>
        <color theme="1"/>
        <rFont val="宋体"/>
        <charset val="134"/>
      </rPr>
      <t>、类别：手动轮椅</t>
    </r>
    <r>
      <rPr>
        <sz val="12"/>
        <color theme="1"/>
        <rFont val="Times New Roman"/>
        <charset val="134"/>
      </rPr>
      <t xml:space="preserve">
4</t>
    </r>
    <r>
      <rPr>
        <sz val="12"/>
        <color theme="1"/>
        <rFont val="宋体"/>
        <charset val="134"/>
      </rPr>
      <t>、功能：坐</t>
    </r>
    <r>
      <rPr>
        <sz val="12"/>
        <color theme="1"/>
        <rFont val="Times New Roman"/>
        <charset val="134"/>
      </rPr>
      <t>/</t>
    </r>
    <r>
      <rPr>
        <sz val="12"/>
        <color theme="1"/>
        <rFont val="宋体"/>
        <charset val="134"/>
      </rPr>
      <t>背垫可拆卸，靠背可倾斜</t>
    </r>
    <r>
      <rPr>
        <sz val="12"/>
        <color theme="1"/>
        <rFont val="Times New Roman"/>
        <charset val="134"/>
      </rPr>
      <t xml:space="preserve">
5</t>
    </r>
    <r>
      <rPr>
        <sz val="12"/>
        <color theme="1"/>
        <rFont val="宋体"/>
        <charset val="134"/>
      </rPr>
      <t>、轮胎类型免充气胎</t>
    </r>
  </si>
  <si>
    <r>
      <rPr>
        <sz val="12"/>
        <color theme="1"/>
        <rFont val="宋体"/>
        <charset val="134"/>
      </rPr>
      <t>现有楼宇每病区</t>
    </r>
    <r>
      <rPr>
        <sz val="12"/>
        <color theme="1"/>
        <rFont val="Times New Roman"/>
        <charset val="134"/>
      </rPr>
      <t>1</t>
    </r>
    <r>
      <rPr>
        <sz val="12"/>
        <color theme="1"/>
        <rFont val="宋体"/>
        <charset val="134"/>
      </rPr>
      <t>台，易损件，神外、内一各补采</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t>
    </r>
  </si>
  <si>
    <r>
      <rPr>
        <sz val="12"/>
        <color theme="1"/>
        <rFont val="宋体"/>
        <charset val="134"/>
      </rPr>
      <t>紫外线消毒车</t>
    </r>
  </si>
  <si>
    <r>
      <rPr>
        <sz val="12"/>
        <color theme="1"/>
        <rFont val="宋体"/>
        <charset val="134"/>
      </rPr>
      <t>紫外线灯管、紫外线车（带轮子），定时旋钮、电源线、遥控开关</t>
    </r>
  </si>
  <si>
    <r>
      <rPr>
        <sz val="12"/>
        <color theme="1"/>
        <rFont val="宋体"/>
        <charset val="134"/>
      </rPr>
      <t>现有楼宇根据床位数每科室</t>
    </r>
    <r>
      <rPr>
        <sz val="12"/>
        <color theme="1"/>
        <rFont val="Times New Roman"/>
        <charset val="134"/>
      </rPr>
      <t>2-3</t>
    </r>
    <r>
      <rPr>
        <sz val="12"/>
        <color theme="1"/>
        <rFont val="宋体"/>
        <charset val="134"/>
      </rPr>
      <t>台，易损件，内五、内三、</t>
    </r>
    <r>
      <rPr>
        <sz val="12"/>
        <color theme="1"/>
        <rFont val="Times New Roman"/>
        <charset val="134"/>
      </rPr>
      <t>ICU</t>
    </r>
    <r>
      <rPr>
        <sz val="12"/>
        <color theme="1"/>
        <rFont val="宋体"/>
        <charset val="134"/>
      </rPr>
      <t>、放射科各补采</t>
    </r>
    <r>
      <rPr>
        <sz val="12"/>
        <color theme="1"/>
        <rFont val="Times New Roman"/>
        <charset val="134"/>
      </rPr>
      <t>1</t>
    </r>
    <r>
      <rPr>
        <sz val="12"/>
        <color theme="1"/>
        <rFont val="宋体"/>
        <charset val="134"/>
      </rPr>
      <t>台，体检科</t>
    </r>
    <r>
      <rPr>
        <sz val="12"/>
        <color theme="1"/>
        <rFont val="Times New Roman"/>
        <charset val="134"/>
      </rPr>
      <t>3</t>
    </r>
    <r>
      <rPr>
        <sz val="12"/>
        <color theme="1"/>
        <rFont val="宋体"/>
        <charset val="134"/>
      </rPr>
      <t>台，核医学开病房补采</t>
    </r>
    <r>
      <rPr>
        <sz val="12"/>
        <color theme="1"/>
        <rFont val="Times New Roman"/>
        <charset val="134"/>
      </rPr>
      <t>8</t>
    </r>
    <r>
      <rPr>
        <sz val="12"/>
        <color theme="1"/>
        <rFont val="宋体"/>
        <charset val="134"/>
      </rPr>
      <t>台</t>
    </r>
  </si>
  <si>
    <r>
      <rPr>
        <sz val="12"/>
        <color theme="1"/>
        <rFont val="宋体"/>
        <charset val="134"/>
      </rPr>
      <t>医用观片灯</t>
    </r>
  </si>
  <si>
    <r>
      <rPr>
        <sz val="12"/>
        <color theme="1"/>
        <rFont val="宋体"/>
        <charset val="134"/>
      </rPr>
      <t>医用</t>
    </r>
    <r>
      <rPr>
        <sz val="12"/>
        <color theme="1"/>
        <rFont val="Times New Roman"/>
        <charset val="134"/>
      </rPr>
      <t>LED</t>
    </r>
    <r>
      <rPr>
        <sz val="12"/>
        <color theme="1"/>
        <rFont val="宋体"/>
        <charset val="134"/>
      </rPr>
      <t>观片灯、双联、调光插片、电源线</t>
    </r>
  </si>
  <si>
    <r>
      <rPr>
        <sz val="12"/>
        <color theme="1"/>
        <rFont val="宋体"/>
        <charset val="134"/>
      </rPr>
      <t>现有楼宇根据医生需求配置，体检科补采</t>
    </r>
    <r>
      <rPr>
        <sz val="12"/>
        <color theme="1"/>
        <rFont val="Times New Roman"/>
        <charset val="134"/>
      </rPr>
      <t>1</t>
    </r>
    <r>
      <rPr>
        <sz val="12"/>
        <color theme="1"/>
        <rFont val="宋体"/>
        <charset val="134"/>
      </rPr>
      <t>台</t>
    </r>
  </si>
  <si>
    <r>
      <rPr>
        <sz val="12"/>
        <color theme="1"/>
        <rFont val="宋体"/>
        <charset val="134"/>
      </rPr>
      <t>输液架</t>
    </r>
  </si>
  <si>
    <r>
      <rPr>
        <sz val="12"/>
        <color theme="1"/>
        <rFont val="宋体"/>
        <charset val="134"/>
      </rPr>
      <t>输液架，输液袋挂钩，把手，输液泵托盘、置物篮（不锈钢）、万向轮（</t>
    </r>
    <r>
      <rPr>
        <sz val="12"/>
        <color theme="1"/>
        <rFont val="Times New Roman"/>
        <charset val="134"/>
      </rPr>
      <t>5</t>
    </r>
    <r>
      <rPr>
        <sz val="12"/>
        <color theme="1"/>
        <rFont val="宋体"/>
        <charset val="134"/>
      </rPr>
      <t>轮），可调节高度旋钮</t>
    </r>
  </si>
  <si>
    <r>
      <rPr>
        <sz val="12"/>
        <color theme="1"/>
        <rFont val="宋体"/>
        <charset val="134"/>
      </rPr>
      <t>现有楼宇根据输液情况配置数量每科室</t>
    </r>
    <r>
      <rPr>
        <sz val="12"/>
        <color theme="1"/>
        <rFont val="Times New Roman"/>
        <charset val="134"/>
      </rPr>
      <t>25-35</t>
    </r>
    <r>
      <rPr>
        <sz val="12"/>
        <color theme="1"/>
        <rFont val="宋体"/>
        <charset val="134"/>
      </rPr>
      <t>个，易损件，内四、内五、胸二、快康各补采</t>
    </r>
    <r>
      <rPr>
        <sz val="12"/>
        <color theme="1"/>
        <rFont val="Times New Roman"/>
        <charset val="134"/>
      </rPr>
      <t>5</t>
    </r>
    <r>
      <rPr>
        <sz val="12"/>
        <color theme="1"/>
        <rFont val="宋体"/>
        <charset val="134"/>
      </rPr>
      <t>个、核医学补采</t>
    </r>
    <r>
      <rPr>
        <sz val="12"/>
        <color theme="1"/>
        <rFont val="Times New Roman"/>
        <charset val="134"/>
      </rPr>
      <t>2</t>
    </r>
    <r>
      <rPr>
        <sz val="12"/>
        <color theme="1"/>
        <rFont val="宋体"/>
        <charset val="134"/>
      </rPr>
      <t>个，综合、妇一各补采</t>
    </r>
    <r>
      <rPr>
        <sz val="12"/>
        <color theme="1"/>
        <rFont val="Times New Roman"/>
        <charset val="134"/>
      </rPr>
      <t>8</t>
    </r>
    <r>
      <rPr>
        <sz val="12"/>
        <color theme="1"/>
        <rFont val="宋体"/>
        <charset val="134"/>
      </rPr>
      <t>个，内三补采</t>
    </r>
    <r>
      <rPr>
        <sz val="12"/>
        <color theme="1"/>
        <rFont val="Times New Roman"/>
        <charset val="134"/>
      </rPr>
      <t>3</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个，日间</t>
    </r>
    <r>
      <rPr>
        <sz val="12"/>
        <color theme="1"/>
        <rFont val="Times New Roman"/>
        <charset val="134"/>
      </rPr>
      <t>6</t>
    </r>
    <r>
      <rPr>
        <sz val="12"/>
        <color theme="1"/>
        <rFont val="宋体"/>
        <charset val="134"/>
      </rPr>
      <t>个，手术室补采</t>
    </r>
    <r>
      <rPr>
        <sz val="12"/>
        <color theme="1"/>
        <rFont val="Times New Roman"/>
        <charset val="134"/>
      </rPr>
      <t>19</t>
    </r>
    <r>
      <rPr>
        <sz val="12"/>
        <color theme="1"/>
        <rFont val="宋体"/>
        <charset val="134"/>
      </rPr>
      <t>个，妇二</t>
    </r>
    <r>
      <rPr>
        <sz val="12"/>
        <color theme="1"/>
        <rFont val="Times New Roman"/>
        <charset val="134"/>
      </rPr>
      <t>12</t>
    </r>
    <r>
      <rPr>
        <sz val="12"/>
        <color theme="1"/>
        <rFont val="宋体"/>
        <charset val="134"/>
      </rPr>
      <t>个，泌外、乳腺外、胃肠外，肝胆、胸三、胸一、内二各补采</t>
    </r>
    <r>
      <rPr>
        <sz val="12"/>
        <color theme="1"/>
        <rFont val="Times New Roman"/>
        <charset val="134"/>
      </rPr>
      <t>10</t>
    </r>
    <r>
      <rPr>
        <sz val="12"/>
        <color theme="1"/>
        <rFont val="宋体"/>
        <charset val="134"/>
      </rPr>
      <t>个</t>
    </r>
  </si>
  <si>
    <r>
      <rPr>
        <sz val="12"/>
        <color theme="1"/>
        <rFont val="Times New Roman"/>
        <charset val="134"/>
      </rPr>
      <t>TDP</t>
    </r>
    <r>
      <rPr>
        <sz val="12"/>
        <color theme="1"/>
        <rFont val="宋体"/>
        <charset val="134"/>
      </rPr>
      <t>神灯</t>
    </r>
  </si>
  <si>
    <r>
      <rPr>
        <sz val="12"/>
        <color theme="1"/>
        <rFont val="Times New Roman"/>
        <charset val="134"/>
      </rPr>
      <t>1</t>
    </r>
    <r>
      <rPr>
        <sz val="12"/>
        <color theme="1"/>
        <rFont val="宋体"/>
        <charset val="134"/>
      </rPr>
      <t>、电磁波、红外线原理</t>
    </r>
    <r>
      <rPr>
        <sz val="12"/>
        <color theme="1"/>
        <rFont val="Times New Roman"/>
        <charset val="134"/>
      </rPr>
      <t xml:space="preserve">
2</t>
    </r>
    <r>
      <rPr>
        <sz val="12"/>
        <color theme="1"/>
        <rFont val="宋体"/>
        <charset val="134"/>
      </rPr>
      <t>、显示器：高、低、中、温热四挡；电子定时数字显示</t>
    </r>
    <r>
      <rPr>
        <sz val="12"/>
        <color theme="1"/>
        <rFont val="Times New Roman"/>
        <charset val="134"/>
      </rPr>
      <t xml:space="preserve">
3</t>
    </r>
    <r>
      <rPr>
        <sz val="12"/>
        <color theme="1"/>
        <rFont val="宋体"/>
        <charset val="134"/>
      </rPr>
      <t>、液压：三段式液压支臂</t>
    </r>
    <r>
      <rPr>
        <sz val="12"/>
        <color theme="1"/>
        <rFont val="Times New Roman"/>
        <charset val="134"/>
      </rPr>
      <t xml:space="preserve">
4</t>
    </r>
    <r>
      <rPr>
        <sz val="12"/>
        <color theme="1"/>
        <rFont val="宋体"/>
        <charset val="134"/>
      </rPr>
      <t>、脚架：不锈钢、</t>
    </r>
    <r>
      <rPr>
        <sz val="12"/>
        <color theme="1"/>
        <rFont val="Times New Roman"/>
        <charset val="134"/>
      </rPr>
      <t>5</t>
    </r>
    <r>
      <rPr>
        <sz val="12"/>
        <color theme="1"/>
        <rFont val="宋体"/>
        <charset val="134"/>
      </rPr>
      <t>脚轮、防倾倒、断电保护</t>
    </r>
  </si>
  <si>
    <r>
      <rPr>
        <sz val="12"/>
        <color theme="1"/>
        <rFont val="宋体"/>
        <charset val="134"/>
      </rPr>
      <t>现有楼宇根据治疗情况每科室</t>
    </r>
    <r>
      <rPr>
        <sz val="12"/>
        <color theme="1"/>
        <rFont val="Times New Roman"/>
        <charset val="134"/>
      </rPr>
      <t>2-4</t>
    </r>
    <r>
      <rPr>
        <sz val="12"/>
        <color theme="1"/>
        <rFont val="宋体"/>
        <charset val="134"/>
      </rPr>
      <t>个，易损件，中医补采</t>
    </r>
    <r>
      <rPr>
        <sz val="12"/>
        <color theme="1"/>
        <rFont val="Times New Roman"/>
        <charset val="134"/>
      </rPr>
      <t>1</t>
    </r>
    <r>
      <rPr>
        <sz val="12"/>
        <color theme="1"/>
        <rFont val="宋体"/>
        <charset val="134"/>
      </rPr>
      <t>个，妇一补采</t>
    </r>
    <r>
      <rPr>
        <sz val="12"/>
        <color theme="1"/>
        <rFont val="Times New Roman"/>
        <charset val="134"/>
      </rPr>
      <t>2</t>
    </r>
    <r>
      <rPr>
        <sz val="12"/>
        <color theme="1"/>
        <rFont val="宋体"/>
        <charset val="134"/>
      </rPr>
      <t>个，妇二补采</t>
    </r>
    <r>
      <rPr>
        <sz val="12"/>
        <color theme="1"/>
        <rFont val="Times New Roman"/>
        <charset val="134"/>
      </rPr>
      <t>4</t>
    </r>
    <r>
      <rPr>
        <sz val="12"/>
        <color theme="1"/>
        <rFont val="宋体"/>
        <charset val="134"/>
      </rPr>
      <t>个</t>
    </r>
  </si>
  <si>
    <r>
      <rPr>
        <sz val="12"/>
        <color theme="1"/>
        <rFont val="宋体"/>
        <charset val="134"/>
      </rPr>
      <t>地灯（鹅颈灯）</t>
    </r>
  </si>
  <si>
    <r>
      <rPr>
        <sz val="12"/>
        <color theme="1"/>
        <rFont val="Times New Roman"/>
        <charset val="134"/>
      </rPr>
      <t>1</t>
    </r>
    <r>
      <rPr>
        <sz val="12"/>
        <color theme="1"/>
        <rFont val="宋体"/>
        <charset val="134"/>
      </rPr>
      <t>、灯罩、开关、灯口、可调节软管，紧固件，电源线、立杆、底座；</t>
    </r>
    <r>
      <rPr>
        <sz val="12"/>
        <color theme="1"/>
        <rFont val="Times New Roman"/>
        <charset val="134"/>
      </rPr>
      <t xml:space="preserve">
2</t>
    </r>
    <r>
      <rPr>
        <sz val="12"/>
        <color theme="1"/>
        <rFont val="宋体"/>
        <charset val="134"/>
      </rPr>
      <t>、带或不带轮子及刹车</t>
    </r>
  </si>
  <si>
    <r>
      <rPr>
        <sz val="12"/>
        <color theme="1"/>
        <rFont val="宋体"/>
        <charset val="134"/>
      </rPr>
      <t>现有楼宇根据检查需要配置，体检补采</t>
    </r>
    <r>
      <rPr>
        <sz val="12"/>
        <color theme="1"/>
        <rFont val="Times New Roman"/>
        <charset val="134"/>
      </rPr>
      <t>2</t>
    </r>
    <r>
      <rPr>
        <sz val="12"/>
        <color theme="1"/>
        <rFont val="宋体"/>
        <charset val="134"/>
      </rPr>
      <t>个</t>
    </r>
  </si>
  <si>
    <r>
      <rPr>
        <sz val="12"/>
        <color theme="1"/>
        <rFont val="宋体"/>
        <charset val="134"/>
      </rPr>
      <t>氧气流量表</t>
    </r>
  </si>
  <si>
    <r>
      <rPr>
        <sz val="12"/>
        <color theme="1"/>
        <rFont val="宋体"/>
        <charset val="134"/>
      </rPr>
      <t>氧气流量表、流量旋钮、与现有设备带匹配的接口</t>
    </r>
  </si>
  <si>
    <r>
      <rPr>
        <sz val="12"/>
        <color theme="1"/>
        <rFont val="宋体"/>
        <charset val="134"/>
      </rPr>
      <t>现有楼宇根据治疗需要配置，内五、内镜各补采</t>
    </r>
    <r>
      <rPr>
        <sz val="12"/>
        <color theme="1"/>
        <rFont val="Times New Roman"/>
        <charset val="134"/>
      </rPr>
      <t>10</t>
    </r>
    <r>
      <rPr>
        <sz val="12"/>
        <color theme="1"/>
        <rFont val="宋体"/>
        <charset val="134"/>
      </rPr>
      <t>个，泌尿、快康、内三、核医学各补采</t>
    </r>
    <r>
      <rPr>
        <sz val="12"/>
        <color theme="1"/>
        <rFont val="Times New Roman"/>
        <charset val="134"/>
      </rPr>
      <t>5</t>
    </r>
    <r>
      <rPr>
        <sz val="12"/>
        <color theme="1"/>
        <rFont val="宋体"/>
        <charset val="134"/>
      </rPr>
      <t>个，</t>
    </r>
    <r>
      <rPr>
        <sz val="12"/>
        <color theme="1"/>
        <rFont val="Times New Roman"/>
        <charset val="134"/>
      </rPr>
      <t>ICU6</t>
    </r>
    <r>
      <rPr>
        <sz val="12"/>
        <color theme="1"/>
        <rFont val="宋体"/>
        <charset val="134"/>
      </rPr>
      <t>个，乳腺外科、放射科</t>
    </r>
    <r>
      <rPr>
        <sz val="12"/>
        <color theme="1"/>
        <rFont val="Times New Roman"/>
        <charset val="134"/>
      </rPr>
      <t>2</t>
    </r>
    <r>
      <rPr>
        <sz val="12"/>
        <color theme="1"/>
        <rFont val="宋体"/>
        <charset val="134"/>
      </rPr>
      <t>个</t>
    </r>
  </si>
  <si>
    <r>
      <rPr>
        <sz val="12"/>
        <color theme="1"/>
        <rFont val="宋体"/>
        <charset val="134"/>
      </rPr>
      <t>负压吸引器</t>
    </r>
  </si>
  <si>
    <r>
      <rPr>
        <sz val="12"/>
        <color theme="1"/>
        <rFont val="Times New Roman"/>
        <charset val="134"/>
      </rPr>
      <t>1</t>
    </r>
    <r>
      <rPr>
        <sz val="12"/>
        <color theme="1"/>
        <rFont val="宋体"/>
        <charset val="134"/>
      </rPr>
      <t>、负压表、负压瓶、链接管、调节钮</t>
    </r>
  </si>
  <si>
    <r>
      <rPr>
        <sz val="12"/>
        <color theme="1"/>
        <rFont val="宋体"/>
        <charset val="134"/>
      </rPr>
      <t>现有楼宇根据治疗需要配置，内镜、核医学各补采</t>
    </r>
    <r>
      <rPr>
        <sz val="12"/>
        <color theme="1"/>
        <rFont val="Times New Roman"/>
        <charset val="134"/>
      </rPr>
      <t>5</t>
    </r>
    <r>
      <rPr>
        <sz val="12"/>
        <color theme="1"/>
        <rFont val="宋体"/>
        <charset val="134"/>
      </rPr>
      <t>个，放射科补采</t>
    </r>
    <r>
      <rPr>
        <sz val="12"/>
        <color theme="1"/>
        <rFont val="Times New Roman"/>
        <charset val="134"/>
      </rPr>
      <t>1</t>
    </r>
    <r>
      <rPr>
        <sz val="12"/>
        <color theme="1"/>
        <rFont val="宋体"/>
        <charset val="134"/>
      </rPr>
      <t>个</t>
    </r>
  </si>
  <si>
    <r>
      <rPr>
        <sz val="12"/>
        <color theme="1"/>
        <rFont val="宋体"/>
        <charset val="134"/>
      </rPr>
      <t>医用模型</t>
    </r>
  </si>
  <si>
    <r>
      <rPr>
        <sz val="12"/>
        <color theme="1"/>
        <rFont val="宋体"/>
        <charset val="134"/>
      </rPr>
      <t>标准配置：</t>
    </r>
    <r>
      <rPr>
        <sz val="12"/>
        <color theme="1"/>
        <rFont val="Times New Roman"/>
        <charset val="134"/>
      </rPr>
      <t xml:space="preserve">
1.</t>
    </r>
    <r>
      <rPr>
        <sz val="12"/>
        <color theme="1"/>
        <rFont val="宋体"/>
        <charset val="134"/>
      </rPr>
      <t>高级复苏全身人体模型一具；</t>
    </r>
    <r>
      <rPr>
        <sz val="12"/>
        <color theme="1"/>
        <rFont val="Times New Roman"/>
        <charset val="134"/>
      </rPr>
      <t xml:space="preserve">
2.</t>
    </r>
    <r>
      <rPr>
        <sz val="12"/>
        <color theme="1"/>
        <rFont val="宋体"/>
        <charset val="134"/>
      </rPr>
      <t>高级显示控制器一台；</t>
    </r>
    <r>
      <rPr>
        <sz val="12"/>
        <color theme="1"/>
        <rFont val="Times New Roman"/>
        <charset val="134"/>
      </rPr>
      <t xml:space="preserve">
3.</t>
    </r>
    <r>
      <rPr>
        <sz val="12"/>
        <color theme="1"/>
        <rFont val="宋体"/>
        <charset val="134"/>
      </rPr>
      <t>手拉推式人体硬塑箱一只；</t>
    </r>
    <r>
      <rPr>
        <sz val="12"/>
        <color theme="1"/>
        <rFont val="Times New Roman"/>
        <charset val="134"/>
      </rPr>
      <t xml:space="preserve">
4.</t>
    </r>
    <r>
      <rPr>
        <sz val="12"/>
        <color theme="1"/>
        <rFont val="宋体"/>
        <charset val="134"/>
      </rPr>
      <t>复苏操作垫一条；</t>
    </r>
    <r>
      <rPr>
        <sz val="12"/>
        <color theme="1"/>
        <rFont val="Times New Roman"/>
        <charset val="134"/>
      </rPr>
      <t xml:space="preserve">
5.</t>
    </r>
    <r>
      <rPr>
        <sz val="12"/>
        <color theme="1"/>
        <rFont val="宋体"/>
        <charset val="134"/>
      </rPr>
      <t>电源适配器一根；</t>
    </r>
    <r>
      <rPr>
        <sz val="12"/>
        <color theme="1"/>
        <rFont val="Times New Roman"/>
        <charset val="134"/>
      </rPr>
      <t xml:space="preserve">
6.</t>
    </r>
    <r>
      <rPr>
        <sz val="12"/>
        <color theme="1"/>
        <rFont val="宋体"/>
        <charset val="134"/>
      </rPr>
      <t>数据线一根；</t>
    </r>
    <r>
      <rPr>
        <sz val="12"/>
        <color theme="1"/>
        <rFont val="Times New Roman"/>
        <charset val="134"/>
      </rPr>
      <t xml:space="preserve">
7.</t>
    </r>
    <r>
      <rPr>
        <sz val="12"/>
        <color theme="1"/>
        <rFont val="宋体"/>
        <charset val="134"/>
      </rPr>
      <t>屏障面膜（</t>
    </r>
    <r>
      <rPr>
        <sz val="12"/>
        <color theme="1"/>
        <rFont val="Times New Roman"/>
        <charset val="134"/>
      </rPr>
      <t>50</t>
    </r>
    <r>
      <rPr>
        <sz val="12"/>
        <color theme="1"/>
        <rFont val="宋体"/>
        <charset val="134"/>
      </rPr>
      <t>张</t>
    </r>
    <r>
      <rPr>
        <sz val="12"/>
        <color theme="1"/>
        <rFont val="Times New Roman"/>
        <charset val="134"/>
      </rPr>
      <t>/</t>
    </r>
    <r>
      <rPr>
        <sz val="12"/>
        <color theme="1"/>
        <rFont val="宋体"/>
        <charset val="134"/>
      </rPr>
      <t>盒）一盒</t>
    </r>
    <r>
      <rPr>
        <sz val="12"/>
        <color theme="1"/>
        <rFont val="Times New Roman"/>
        <charset val="134"/>
      </rPr>
      <t xml:space="preserve"> </t>
    </r>
    <r>
      <rPr>
        <sz val="12"/>
        <color theme="1"/>
        <rFont val="宋体"/>
        <charset val="134"/>
      </rPr>
      <t>；</t>
    </r>
    <r>
      <rPr>
        <sz val="12"/>
        <color theme="1"/>
        <rFont val="Times New Roman"/>
        <charset val="134"/>
      </rPr>
      <t xml:space="preserve">
8.</t>
    </r>
    <r>
      <rPr>
        <sz val="12"/>
        <color theme="1"/>
        <rFont val="宋体"/>
        <charset val="134"/>
      </rPr>
      <t>可换肺囊装置四套；</t>
    </r>
    <r>
      <rPr>
        <sz val="12"/>
        <color theme="1"/>
        <rFont val="Times New Roman"/>
        <charset val="134"/>
      </rPr>
      <t xml:space="preserve">
9.</t>
    </r>
    <r>
      <rPr>
        <sz val="12"/>
        <color theme="1"/>
        <rFont val="宋体"/>
        <charset val="134"/>
      </rPr>
      <t>可换面皮一只；</t>
    </r>
  </si>
  <si>
    <r>
      <rPr>
        <sz val="12"/>
        <color theme="1"/>
        <rFont val="宋体"/>
        <charset val="134"/>
      </rPr>
      <t>科研教育部</t>
    </r>
  </si>
  <si>
    <r>
      <rPr>
        <sz val="12"/>
        <color theme="1"/>
        <rFont val="宋体"/>
        <charset val="134"/>
      </rPr>
      <t>紧急冲淋装置</t>
    </r>
  </si>
  <si>
    <r>
      <rPr>
        <sz val="12"/>
        <color theme="1"/>
        <rFont val="宋体"/>
        <charset val="134"/>
      </rPr>
      <t>参数：公称压力</t>
    </r>
    <r>
      <rPr>
        <sz val="12"/>
        <color theme="1"/>
        <rFont val="Times New Roman"/>
        <charset val="134"/>
      </rPr>
      <t>0.4MPA</t>
    </r>
    <r>
      <rPr>
        <sz val="12"/>
        <color theme="1"/>
        <rFont val="宋体"/>
        <charset val="134"/>
      </rPr>
      <t>；密封压力</t>
    </r>
    <r>
      <rPr>
        <sz val="12"/>
        <color theme="1"/>
        <rFont val="Times New Roman"/>
        <charset val="134"/>
      </rPr>
      <t>0.45MPA</t>
    </r>
    <r>
      <rPr>
        <sz val="12"/>
        <color theme="1"/>
        <rFont val="宋体"/>
        <charset val="134"/>
      </rPr>
      <t>；工作压力</t>
    </r>
    <r>
      <rPr>
        <sz val="12"/>
        <color theme="1"/>
        <rFont val="Times New Roman"/>
        <charset val="134"/>
      </rPr>
      <t>0.20-0.40MPA</t>
    </r>
    <r>
      <rPr>
        <sz val="12"/>
        <color theme="1"/>
        <rFont val="宋体"/>
        <charset val="134"/>
      </rPr>
      <t>；喷淋流量</t>
    </r>
    <r>
      <rPr>
        <sz val="12"/>
        <color theme="1"/>
        <rFont val="Times New Roman"/>
        <charset val="134"/>
      </rPr>
      <t>L/min120-180</t>
    </r>
    <r>
      <rPr>
        <sz val="12"/>
        <color theme="1"/>
        <rFont val="宋体"/>
        <charset val="134"/>
      </rPr>
      <t>升</t>
    </r>
    <r>
      <rPr>
        <sz val="12"/>
        <color theme="1"/>
        <rFont val="Times New Roman"/>
        <charset val="134"/>
      </rPr>
      <t>/</t>
    </r>
    <r>
      <rPr>
        <sz val="12"/>
        <color theme="1"/>
        <rFont val="宋体"/>
        <charset val="134"/>
      </rPr>
      <t>分钟；洗眼流量</t>
    </r>
    <r>
      <rPr>
        <sz val="12"/>
        <color theme="1"/>
        <rFont val="Times New Roman"/>
        <charset val="134"/>
      </rPr>
      <t>L/min</t>
    </r>
    <r>
      <rPr>
        <sz val="12"/>
        <color theme="1"/>
        <rFont val="宋体"/>
        <charset val="134"/>
      </rPr>
      <t>＞</t>
    </r>
    <r>
      <rPr>
        <sz val="12"/>
        <color theme="1"/>
        <rFont val="Times New Roman"/>
        <charset val="134"/>
      </rPr>
      <t>12</t>
    </r>
    <r>
      <rPr>
        <sz val="12"/>
        <color theme="1"/>
        <rFont val="宋体"/>
        <charset val="134"/>
      </rPr>
      <t>。全</t>
    </r>
    <r>
      <rPr>
        <sz val="12"/>
        <color theme="1"/>
        <rFont val="Times New Roman"/>
        <charset val="134"/>
      </rPr>
      <t>304</t>
    </r>
    <r>
      <rPr>
        <sz val="12"/>
        <color theme="1"/>
        <rFont val="宋体"/>
        <charset val="134"/>
      </rPr>
      <t>不锈钢，表面高亮度抛光。洗眼器带翻盖盆，冲眼喷头的出水为柔和泡沫状水流。单进水口，带脚踏板和紧急喷淋、洗眼器标牌。</t>
    </r>
  </si>
  <si>
    <r>
      <rPr>
        <sz val="12"/>
        <color theme="1"/>
        <rFont val="宋体"/>
        <charset val="134"/>
      </rPr>
      <t>检验输血科</t>
    </r>
  </si>
  <si>
    <r>
      <rPr>
        <sz val="12"/>
        <color theme="1"/>
        <rFont val="宋体"/>
        <charset val="134"/>
      </rPr>
      <t>电泳仪</t>
    </r>
  </si>
  <si>
    <r>
      <rPr>
        <sz val="12"/>
        <color theme="1"/>
        <rFont val="Times New Roman"/>
        <charset val="134"/>
      </rPr>
      <t>1.</t>
    </r>
    <r>
      <rPr>
        <sz val="12"/>
        <color theme="1"/>
        <rFont val="宋体"/>
        <charset val="134"/>
      </rPr>
      <t>微电脑智能控制，操作界面更加方便，快捷；</t>
    </r>
    <r>
      <rPr>
        <sz val="12"/>
        <color theme="1"/>
        <rFont val="Times New Roman"/>
        <charset val="134"/>
      </rPr>
      <t xml:space="preserve">
2.</t>
    </r>
    <r>
      <rPr>
        <sz val="12"/>
        <color theme="1"/>
        <rFont val="宋体"/>
        <charset val="134"/>
      </rPr>
      <t>工作状态中，可以实时微调；</t>
    </r>
    <r>
      <rPr>
        <sz val="12"/>
        <color theme="1"/>
        <rFont val="Times New Roman"/>
        <charset val="134"/>
      </rPr>
      <t xml:space="preserve">
3.</t>
    </r>
    <r>
      <rPr>
        <sz val="12"/>
        <color theme="1"/>
        <rFont val="宋体"/>
        <charset val="134"/>
      </rPr>
      <t>大屏幕</t>
    </r>
    <r>
      <rPr>
        <sz val="12"/>
        <color theme="1"/>
        <rFont val="Times New Roman"/>
        <charset val="134"/>
      </rPr>
      <t>LCD</t>
    </r>
    <r>
      <rPr>
        <sz val="12"/>
        <color theme="1"/>
        <rFont val="宋体"/>
        <charset val="134"/>
      </rPr>
      <t>，同时显示电压，电流，功率和定时时间；</t>
    </r>
    <r>
      <rPr>
        <sz val="12"/>
        <color theme="1"/>
        <rFont val="Times New Roman"/>
        <charset val="134"/>
      </rPr>
      <t xml:space="preserve">
4.</t>
    </r>
    <r>
      <rPr>
        <sz val="12"/>
        <color theme="1"/>
        <rFont val="宋体"/>
        <charset val="134"/>
      </rPr>
      <t>具有存储记忆功能（</t>
    </r>
    <r>
      <rPr>
        <sz val="12"/>
        <color theme="1"/>
        <rFont val="Times New Roman"/>
        <charset val="134"/>
      </rPr>
      <t xml:space="preserve">10 </t>
    </r>
    <r>
      <rPr>
        <sz val="12"/>
        <color theme="1"/>
        <rFont val="宋体"/>
        <charset val="134"/>
      </rPr>
      <t>组</t>
    </r>
    <r>
      <rPr>
        <sz val="12"/>
        <color theme="1"/>
        <rFont val="Times New Roman"/>
        <charset val="134"/>
      </rPr>
      <t xml:space="preserve">3 </t>
    </r>
    <r>
      <rPr>
        <sz val="12"/>
        <color theme="1"/>
        <rFont val="宋体"/>
        <charset val="134"/>
      </rPr>
      <t>步程序）；</t>
    </r>
    <r>
      <rPr>
        <sz val="12"/>
        <color theme="1"/>
        <rFont val="Times New Roman"/>
        <charset val="134"/>
      </rPr>
      <t xml:space="preserve">
5.</t>
    </r>
    <r>
      <rPr>
        <sz val="12"/>
        <color theme="1"/>
        <rFont val="宋体"/>
        <charset val="134"/>
      </rPr>
      <t>参数可以连续设定；</t>
    </r>
    <r>
      <rPr>
        <sz val="12"/>
        <color theme="1"/>
        <rFont val="Times New Roman"/>
        <charset val="134"/>
      </rPr>
      <t xml:space="preserve">
6.</t>
    </r>
    <r>
      <rPr>
        <sz val="12"/>
        <color theme="1"/>
        <rFont val="宋体"/>
        <charset val="134"/>
      </rPr>
      <t>可单步或分步工作；</t>
    </r>
    <r>
      <rPr>
        <sz val="12"/>
        <color theme="1"/>
        <rFont val="Times New Roman"/>
        <charset val="134"/>
      </rPr>
      <t xml:space="preserve">
7.</t>
    </r>
    <r>
      <rPr>
        <sz val="12"/>
        <color theme="1"/>
        <rFont val="宋体"/>
        <charset val="134"/>
      </rPr>
      <t>具有来电恢复功能；</t>
    </r>
    <r>
      <rPr>
        <sz val="12"/>
        <color theme="1"/>
        <rFont val="Times New Roman"/>
        <charset val="134"/>
      </rPr>
      <t xml:space="preserve">
8.</t>
    </r>
    <r>
      <rPr>
        <sz val="12"/>
        <color theme="1"/>
        <rFont val="宋体"/>
        <charset val="134"/>
      </rPr>
      <t>具有安全保护及报警功能；</t>
    </r>
    <r>
      <rPr>
        <sz val="12"/>
        <color theme="1"/>
        <rFont val="Times New Roman"/>
        <charset val="134"/>
      </rPr>
      <t xml:space="preserve">
9.</t>
    </r>
    <r>
      <rPr>
        <sz val="12"/>
        <color theme="1"/>
        <rFont val="宋体"/>
        <charset val="134"/>
      </rPr>
      <t>具有小电流维持功能产品规格；</t>
    </r>
    <r>
      <rPr>
        <sz val="12"/>
        <color theme="1"/>
        <rFont val="Times New Roman"/>
        <charset val="134"/>
      </rPr>
      <t xml:space="preserve">
10.</t>
    </r>
    <r>
      <rPr>
        <sz val="12"/>
        <color theme="1"/>
        <rFont val="宋体"/>
        <charset val="134"/>
      </rPr>
      <t>并联输出：</t>
    </r>
    <r>
      <rPr>
        <sz val="12"/>
        <color theme="1"/>
        <rFont val="Times New Roman"/>
        <charset val="134"/>
      </rPr>
      <t>4</t>
    </r>
    <r>
      <rPr>
        <sz val="12"/>
        <color theme="1"/>
        <rFont val="宋体"/>
        <charset val="134"/>
      </rPr>
      <t>组</t>
    </r>
    <r>
      <rPr>
        <sz val="12"/>
        <color theme="1"/>
        <rFont val="Times New Roman"/>
        <charset val="134"/>
      </rPr>
      <t xml:space="preserve">
</t>
    </r>
    <r>
      <rPr>
        <sz val="12"/>
        <color theme="1"/>
        <rFont val="宋体"/>
        <charset val="134"/>
      </rPr>
      <t>输出范围（显示分辨率）：</t>
    </r>
    <r>
      <rPr>
        <sz val="12"/>
        <color theme="1"/>
        <rFont val="Times New Roman"/>
        <charset val="134"/>
      </rPr>
      <t>6~600V(1V)</t>
    </r>
    <r>
      <rPr>
        <sz val="12"/>
        <color theme="1"/>
        <rFont val="宋体"/>
        <charset val="134"/>
      </rPr>
      <t>，</t>
    </r>
    <r>
      <rPr>
        <sz val="12"/>
        <color theme="1"/>
        <rFont val="Times New Roman"/>
        <charset val="134"/>
      </rPr>
      <t>4~600mA(1mA)</t>
    </r>
    <r>
      <rPr>
        <sz val="12"/>
        <color theme="1"/>
        <rFont val="宋体"/>
        <charset val="134"/>
      </rPr>
      <t>，</t>
    </r>
    <r>
      <rPr>
        <sz val="12"/>
        <color theme="1"/>
        <rFont val="Times New Roman"/>
        <charset val="134"/>
      </rPr>
      <t>1~300W</t>
    </r>
    <r>
      <rPr>
        <sz val="12"/>
        <color theme="1"/>
        <rFont val="宋体"/>
        <charset val="134"/>
      </rPr>
      <t>（</t>
    </r>
    <r>
      <rPr>
        <sz val="12"/>
        <color theme="1"/>
        <rFont val="Times New Roman"/>
        <charset val="134"/>
      </rPr>
      <t>1W</t>
    </r>
    <r>
      <rPr>
        <sz val="12"/>
        <color theme="1"/>
        <rFont val="宋体"/>
        <charset val="134"/>
      </rPr>
      <t>）</t>
    </r>
    <r>
      <rPr>
        <sz val="12"/>
        <color theme="1"/>
        <rFont val="Times New Roman"/>
        <charset val="134"/>
      </rPr>
      <t xml:space="preserve">
</t>
    </r>
  </si>
  <si>
    <r>
      <rPr>
        <sz val="12"/>
        <color theme="1"/>
        <rFont val="宋体"/>
        <charset val="134"/>
      </rPr>
      <t>移液器</t>
    </r>
  </si>
  <si>
    <r>
      <rPr>
        <sz val="12"/>
        <color theme="1"/>
        <rFont val="宋体"/>
        <charset val="134"/>
      </rPr>
      <t>单通量程：</t>
    </r>
    <r>
      <rPr>
        <sz val="12"/>
        <color theme="1"/>
        <rFont val="Times New Roman"/>
        <charset val="134"/>
      </rPr>
      <t>0.1-2.5uL</t>
    </r>
    <r>
      <rPr>
        <sz val="12"/>
        <color theme="1"/>
        <rFont val="宋体"/>
        <charset val="134"/>
      </rPr>
      <t>，</t>
    </r>
    <r>
      <rPr>
        <sz val="12"/>
        <color theme="1"/>
        <rFont val="Times New Roman"/>
        <charset val="134"/>
      </rPr>
      <t>0.5-10uL</t>
    </r>
    <r>
      <rPr>
        <sz val="12"/>
        <color theme="1"/>
        <rFont val="宋体"/>
        <charset val="134"/>
      </rPr>
      <t>，</t>
    </r>
    <r>
      <rPr>
        <sz val="12"/>
        <color theme="1"/>
        <rFont val="Times New Roman"/>
        <charset val="134"/>
      </rPr>
      <t>10-100uL</t>
    </r>
    <r>
      <rPr>
        <sz val="12"/>
        <color theme="1"/>
        <rFont val="宋体"/>
        <charset val="134"/>
      </rPr>
      <t>，</t>
    </r>
    <r>
      <rPr>
        <sz val="12"/>
        <color theme="1"/>
        <rFont val="Times New Roman"/>
        <charset val="134"/>
      </rPr>
      <t>20-200uL</t>
    </r>
    <r>
      <rPr>
        <sz val="12"/>
        <color theme="1"/>
        <rFont val="宋体"/>
        <charset val="134"/>
      </rPr>
      <t>，</t>
    </r>
    <r>
      <rPr>
        <sz val="12"/>
        <color theme="1"/>
        <rFont val="Times New Roman"/>
        <charset val="134"/>
      </rPr>
      <t>100-1000uL,5000uL</t>
    </r>
    <r>
      <rPr>
        <sz val="12"/>
        <color theme="1"/>
        <rFont val="宋体"/>
        <charset val="134"/>
      </rPr>
      <t>各</t>
    </r>
    <r>
      <rPr>
        <sz val="12"/>
        <color theme="1"/>
        <rFont val="Times New Roman"/>
        <charset val="134"/>
      </rPr>
      <t>2</t>
    </r>
    <r>
      <rPr>
        <sz val="12"/>
        <color theme="1"/>
        <rFont val="宋体"/>
        <charset val="134"/>
      </rPr>
      <t>把</t>
    </r>
    <r>
      <rPr>
        <sz val="12"/>
        <color theme="1"/>
        <rFont val="Times New Roman"/>
        <charset val="134"/>
      </rPr>
      <t xml:space="preserve">
</t>
    </r>
    <r>
      <rPr>
        <sz val="12"/>
        <color theme="1"/>
        <rFont val="宋体"/>
        <charset val="134"/>
      </rPr>
      <t>多通道量程：</t>
    </r>
    <r>
      <rPr>
        <sz val="12"/>
        <color theme="1"/>
        <rFont val="Times New Roman"/>
        <charset val="134"/>
      </rPr>
      <t>0.5-10ul(1</t>
    </r>
    <r>
      <rPr>
        <sz val="12"/>
        <color theme="1"/>
        <rFont val="宋体"/>
        <charset val="134"/>
      </rPr>
      <t>把）</t>
    </r>
  </si>
  <si>
    <r>
      <rPr>
        <sz val="12"/>
        <color theme="1"/>
        <rFont val="宋体"/>
        <charset val="134"/>
      </rPr>
      <t>旋切取芯活检手柄</t>
    </r>
  </si>
  <si>
    <t>主机、电源（干电池）和附件（二氧化碳气罐和罐盖）</t>
  </si>
  <si>
    <r>
      <rPr>
        <sz val="12"/>
        <color theme="1"/>
        <rFont val="宋体"/>
        <charset val="134"/>
      </rPr>
      <t>介入科</t>
    </r>
  </si>
  <si>
    <r>
      <rPr>
        <sz val="12"/>
        <color theme="1"/>
        <rFont val="宋体"/>
        <charset val="134"/>
      </rPr>
      <t>基础手术器械</t>
    </r>
  </si>
  <si>
    <t>铣刀刀头20个，磨钻磨头3个，电钻钻头9个，超声吸引刀头3个。</t>
  </si>
  <si>
    <r>
      <rPr>
        <sz val="12"/>
        <color theme="1"/>
        <rFont val="宋体"/>
        <charset val="134"/>
      </rPr>
      <t>神经外科</t>
    </r>
  </si>
  <si>
    <r>
      <rPr>
        <sz val="12"/>
        <color theme="1"/>
        <rFont val="宋体"/>
        <charset val="134"/>
      </rPr>
      <t>基础手术器械</t>
    </r>
    <r>
      <rPr>
        <sz val="12"/>
        <color theme="1"/>
        <rFont val="Times New Roman"/>
        <charset val="134"/>
      </rPr>
      <t>2</t>
    </r>
  </si>
  <si>
    <t>导航标记贴3盒，外固定基座2盒，活检针15盒，穿刺套包4盒，消毒反射球2盒，无创电磁导航肿瘤工具5盒，电磁导航无创病人参考架4盒</t>
  </si>
  <si>
    <r>
      <rPr>
        <sz val="12"/>
        <color theme="1"/>
        <rFont val="宋体"/>
        <charset val="134"/>
      </rPr>
      <t>医用转运车</t>
    </r>
  </si>
  <si>
    <t>上下两层储存空间</t>
  </si>
  <si>
    <r>
      <rPr>
        <sz val="12"/>
        <color theme="1"/>
        <rFont val="宋体"/>
        <charset val="134"/>
      </rPr>
      <t>放置纤支镜不受压迫，送消转运</t>
    </r>
  </si>
  <si>
    <r>
      <rPr>
        <sz val="12"/>
        <color theme="1"/>
        <rFont val="宋体"/>
        <charset val="134"/>
      </rPr>
      <t>麻醉科</t>
    </r>
  </si>
  <si>
    <r>
      <rPr>
        <sz val="12"/>
        <color theme="1"/>
        <rFont val="宋体"/>
        <charset val="134"/>
      </rPr>
      <t>远程温度监控报警联网温湿度记录仪</t>
    </r>
  </si>
  <si>
    <t>-40至85℃可监测</t>
  </si>
  <si>
    <r>
      <rPr>
        <sz val="12"/>
        <color theme="1"/>
        <rFont val="宋体"/>
        <charset val="134"/>
      </rPr>
      <t>监控试验药物储存温度，实时监控，可超温报警。</t>
    </r>
  </si>
  <si>
    <r>
      <rPr>
        <sz val="12"/>
        <color theme="1"/>
        <rFont val="宋体"/>
        <charset val="134"/>
      </rPr>
      <t>药物临床试验机构</t>
    </r>
  </si>
  <si>
    <r>
      <rPr>
        <sz val="12"/>
        <color theme="1"/>
        <rFont val="宋体"/>
        <charset val="134"/>
      </rPr>
      <t>电动吸引器</t>
    </r>
  </si>
  <si>
    <t>电源:~220V 50Hz 输入功率:150VA极限负压值:≥0.09MPa(高负压)
抽气速率&gt;32L/min(高流量）</t>
  </si>
  <si>
    <r>
      <rPr>
        <sz val="12"/>
        <color theme="1"/>
        <rFont val="宋体"/>
        <charset val="134"/>
      </rPr>
      <t>吸痰；</t>
    </r>
    <r>
      <rPr>
        <sz val="12"/>
        <color theme="1"/>
        <rFont val="Times New Roman"/>
        <charset val="134"/>
      </rPr>
      <t>CT3</t>
    </r>
    <r>
      <rPr>
        <sz val="12"/>
        <color theme="1"/>
        <rFont val="宋体"/>
        <charset val="134"/>
      </rPr>
      <t>室配置抢救患者用</t>
    </r>
  </si>
  <si>
    <r>
      <rPr>
        <sz val="12"/>
        <color theme="1"/>
        <rFont val="宋体"/>
        <charset val="134"/>
      </rPr>
      <t>放射诊断科</t>
    </r>
  </si>
  <si>
    <r>
      <rPr>
        <sz val="12"/>
        <color theme="1"/>
        <rFont val="宋体"/>
        <charset val="134"/>
      </rPr>
      <t>核辐射剂量检测仪</t>
    </r>
  </si>
  <si>
    <t>剂量监测仪，实时监测辐射，超标自动报警</t>
  </si>
  <si>
    <r>
      <rPr>
        <sz val="12"/>
        <color theme="1"/>
        <rFont val="宋体"/>
        <charset val="134"/>
      </rPr>
      <t>用于监测</t>
    </r>
    <r>
      <rPr>
        <sz val="12"/>
        <color theme="1"/>
        <rFont val="Times New Roman"/>
        <charset val="134"/>
      </rPr>
      <t>X</t>
    </r>
    <r>
      <rPr>
        <sz val="12"/>
        <color theme="1"/>
        <rFont val="宋体"/>
        <charset val="134"/>
      </rPr>
      <t>射线、</t>
    </r>
    <r>
      <rPr>
        <sz val="12"/>
        <color theme="1"/>
        <rFont val="Times New Roman"/>
        <charset val="134"/>
      </rPr>
      <t>γ</t>
    </r>
    <r>
      <rPr>
        <sz val="12"/>
        <color theme="1"/>
        <rFont val="宋体"/>
        <charset val="134"/>
      </rPr>
      <t>射线，当达到预设的阈值会发生声光报警及时提醒工作人员注意安全。</t>
    </r>
  </si>
  <si>
    <r>
      <rPr>
        <sz val="12"/>
        <color theme="1"/>
        <rFont val="宋体"/>
        <charset val="134"/>
      </rPr>
      <t>总务部</t>
    </r>
  </si>
  <si>
    <r>
      <rPr>
        <sz val="12"/>
        <color theme="1"/>
        <rFont val="宋体"/>
        <charset val="134"/>
      </rPr>
      <t>磁力搅拌器</t>
    </r>
  </si>
  <si>
    <r>
      <rPr>
        <sz val="12"/>
        <color theme="1"/>
        <rFont val="Times New Roman"/>
        <charset val="134"/>
      </rPr>
      <t>1</t>
    </r>
    <r>
      <rPr>
        <sz val="12"/>
        <color theme="1"/>
        <rFont val="宋体"/>
        <charset val="134"/>
      </rPr>
      <t>）具有微电脑控制技术，确保搅拌粘度不断变化的情况下转速保持恒定。</t>
    </r>
    <r>
      <rPr>
        <sz val="12"/>
        <color theme="1"/>
        <rFont val="Times New Roman"/>
        <charset val="134"/>
      </rPr>
      <t>2</t>
    </r>
    <r>
      <rPr>
        <sz val="12"/>
        <color theme="1"/>
        <rFont val="宋体"/>
        <charset val="134"/>
      </rPr>
      <t>）加热磁力搅拌器，通过调压加热仪实现了加热与控制的分离，有效降低了实验试剂遗撒对于控制元件的损伤，提高了仪器的耐用度，同时降低了实验室的维护成本。</t>
    </r>
    <r>
      <rPr>
        <sz val="12"/>
        <color theme="1"/>
        <rFont val="Times New Roman"/>
        <charset val="134"/>
      </rPr>
      <t>3</t>
    </r>
    <r>
      <rPr>
        <sz val="12"/>
        <color theme="1"/>
        <rFont val="宋体"/>
        <charset val="134"/>
      </rPr>
      <t>）最大搅拌容量</t>
    </r>
    <r>
      <rPr>
        <sz val="12"/>
        <color theme="1"/>
        <rFont val="Times New Roman"/>
        <charset val="134"/>
      </rPr>
      <t>12</t>
    </r>
    <r>
      <rPr>
        <sz val="12"/>
        <color theme="1"/>
        <rFont val="宋体"/>
        <charset val="134"/>
      </rPr>
      <t>升，搅拌转速为</t>
    </r>
    <r>
      <rPr>
        <sz val="12"/>
        <color theme="1"/>
        <rFont val="Times New Roman"/>
        <charset val="134"/>
      </rPr>
      <t>200~2000rpm</t>
    </r>
    <r>
      <rPr>
        <sz val="12"/>
        <color theme="1"/>
        <rFont val="宋体"/>
        <charset val="134"/>
      </rPr>
      <t>，溶液控温范围为</t>
    </r>
    <r>
      <rPr>
        <sz val="12"/>
        <color theme="1"/>
        <rFont val="Times New Roman"/>
        <charset val="134"/>
      </rPr>
      <t>5-200℃</t>
    </r>
    <r>
      <rPr>
        <sz val="12"/>
        <color theme="1"/>
        <rFont val="宋体"/>
        <charset val="134"/>
      </rPr>
      <t>，温度控制精度为</t>
    </r>
    <r>
      <rPr>
        <sz val="12"/>
        <color theme="1"/>
        <rFont val="Times New Roman"/>
        <charset val="134"/>
      </rPr>
      <t>±5℃</t>
    </r>
    <r>
      <rPr>
        <sz val="12"/>
        <color theme="1"/>
        <rFont val="宋体"/>
        <charset val="134"/>
      </rPr>
      <t>。</t>
    </r>
    <r>
      <rPr>
        <sz val="12"/>
        <color theme="1"/>
        <rFont val="Times New Roman"/>
        <charset val="134"/>
      </rPr>
      <t>4</t>
    </r>
    <r>
      <rPr>
        <sz val="12"/>
        <color theme="1"/>
        <rFont val="宋体"/>
        <charset val="134"/>
      </rPr>
      <t>）配置清单：①加热温控磁力搅拌器</t>
    </r>
    <r>
      <rPr>
        <sz val="12"/>
        <color theme="1"/>
        <rFont val="Times New Roman"/>
        <charset val="134"/>
      </rPr>
      <t>1</t>
    </r>
    <r>
      <rPr>
        <sz val="12"/>
        <color theme="1"/>
        <rFont val="宋体"/>
        <charset val="134"/>
      </rPr>
      <t>台；②外接测温传感器</t>
    </r>
  </si>
  <si>
    <r>
      <rPr>
        <sz val="12"/>
        <color theme="1"/>
        <rFont val="Times New Roman"/>
        <charset val="134"/>
      </rPr>
      <t>1.</t>
    </r>
    <r>
      <rPr>
        <sz val="12"/>
        <color theme="1"/>
        <rFont val="宋体"/>
        <charset val="134"/>
      </rPr>
      <t>磁力搅拌器是用于液体混合的实验室仪器，主要用于搅拌或同时加热搅拌低粘稠度的液体或固液混合物。</t>
    </r>
    <r>
      <rPr>
        <sz val="12"/>
        <color theme="1"/>
        <rFont val="Times New Roman"/>
        <charset val="134"/>
      </rPr>
      <t>2.</t>
    </r>
    <r>
      <rPr>
        <sz val="12"/>
        <color theme="1"/>
        <rFont val="宋体"/>
        <charset val="134"/>
      </rPr>
      <t>目前科室暂无磁力搅拌器，实验所用试剂或液体配制缓慢。综上，科室考虑科研人员的增多及实验需求，结合科室场地情况，拟购置搅拌器</t>
    </r>
    <r>
      <rPr>
        <sz val="12"/>
        <color theme="1"/>
        <rFont val="Times New Roman"/>
        <charset val="134"/>
      </rPr>
      <t>2</t>
    </r>
    <r>
      <rPr>
        <sz val="12"/>
        <color theme="1"/>
        <rFont val="宋体"/>
        <charset val="134"/>
      </rPr>
      <t>台，用于各种试剂溶液配制。</t>
    </r>
  </si>
  <si>
    <r>
      <rPr>
        <sz val="12"/>
        <color theme="1"/>
        <rFont val="宋体"/>
        <charset val="134"/>
      </rPr>
      <t>中心实验室</t>
    </r>
  </si>
  <si>
    <r>
      <rPr>
        <sz val="12"/>
        <color theme="1"/>
        <rFont val="宋体"/>
        <charset val="134"/>
      </rPr>
      <t>圆盘旋转混匀仪</t>
    </r>
  </si>
  <si>
    <r>
      <rPr>
        <sz val="12"/>
        <color theme="1"/>
        <rFont val="Times New Roman"/>
        <charset val="134"/>
      </rPr>
      <t xml:space="preserve"> 1</t>
    </r>
    <r>
      <rPr>
        <sz val="12"/>
        <color theme="1"/>
        <rFont val="宋体"/>
        <charset val="134"/>
      </rPr>
      <t>）具备大容量同时混合及小样品旋转混合；按钮式速度调节，可随意设定</t>
    </r>
    <r>
      <rPr>
        <sz val="12"/>
        <color theme="1"/>
        <rFont val="Times New Roman"/>
        <charset val="134"/>
      </rPr>
      <t>10 - 80</t>
    </r>
    <r>
      <rPr>
        <sz val="12"/>
        <color theme="1"/>
        <rFont val="宋体"/>
        <charset val="134"/>
      </rPr>
      <t>转</t>
    </r>
    <r>
      <rPr>
        <sz val="12"/>
        <color theme="1"/>
        <rFont val="Times New Roman"/>
        <charset val="134"/>
      </rPr>
      <t>/</t>
    </r>
    <r>
      <rPr>
        <sz val="12"/>
        <color theme="1"/>
        <rFont val="宋体"/>
        <charset val="134"/>
      </rPr>
      <t>分的混合要求，简洁实用；</t>
    </r>
    <r>
      <rPr>
        <sz val="12"/>
        <color theme="1"/>
        <rFont val="Times New Roman"/>
        <charset val="134"/>
      </rPr>
      <t xml:space="preserve"> 0-120</t>
    </r>
    <r>
      <rPr>
        <sz val="12"/>
        <color theme="1"/>
        <rFont val="宋体"/>
        <charset val="134"/>
      </rPr>
      <t>分或连续计时器。</t>
    </r>
    <r>
      <rPr>
        <sz val="12"/>
        <color theme="1"/>
        <rFont val="Times New Roman"/>
        <charset val="134"/>
      </rPr>
      <t>2</t>
    </r>
    <r>
      <rPr>
        <sz val="12"/>
        <color theme="1"/>
        <rFont val="宋体"/>
        <charset val="134"/>
      </rPr>
      <t>）配置清单：①圆盘混匀仪主机</t>
    </r>
    <r>
      <rPr>
        <sz val="12"/>
        <color theme="1"/>
        <rFont val="Times New Roman"/>
        <charset val="134"/>
      </rPr>
      <t>2</t>
    </r>
    <r>
      <rPr>
        <sz val="12"/>
        <color theme="1"/>
        <rFont val="宋体"/>
        <charset val="134"/>
      </rPr>
      <t>台；②管架</t>
    </r>
    <r>
      <rPr>
        <sz val="12"/>
        <color theme="1"/>
        <rFont val="Times New Roman"/>
        <charset val="134"/>
      </rPr>
      <t>4</t>
    </r>
    <r>
      <rPr>
        <sz val="12"/>
        <color theme="1"/>
        <rFont val="宋体"/>
        <charset val="134"/>
      </rPr>
      <t>件</t>
    </r>
  </si>
  <si>
    <r>
      <rPr>
        <sz val="12"/>
        <color theme="1"/>
        <rFont val="Times New Roman"/>
        <charset val="134"/>
      </rPr>
      <t>1.</t>
    </r>
    <r>
      <rPr>
        <sz val="12"/>
        <color theme="1"/>
        <rFont val="宋体"/>
        <charset val="134"/>
      </rPr>
      <t>设备用于充分混合微量管内的样品用于制备样品时的预处理，容量范围</t>
    </r>
    <r>
      <rPr>
        <sz val="12"/>
        <color theme="1"/>
        <rFont val="Times New Roman"/>
        <charset val="134"/>
      </rPr>
      <t>1.5-50ml</t>
    </r>
    <r>
      <rPr>
        <sz val="12"/>
        <color theme="1"/>
        <rFont val="宋体"/>
        <charset val="134"/>
      </rPr>
      <t>，适用于预防血液凝固及免疫沉淀等实验应用。</t>
    </r>
    <r>
      <rPr>
        <sz val="12"/>
        <color theme="1"/>
        <rFont val="Times New Roman"/>
        <charset val="134"/>
      </rPr>
      <t>2.</t>
    </r>
    <r>
      <rPr>
        <sz val="12"/>
        <color theme="1"/>
        <rFont val="宋体"/>
        <charset val="134"/>
      </rPr>
      <t>目前科室尚未配置此类设备。</t>
    </r>
    <r>
      <rPr>
        <sz val="12"/>
        <color theme="1"/>
        <rFont val="Times New Roman"/>
        <charset val="134"/>
      </rPr>
      <t>3.</t>
    </r>
    <r>
      <rPr>
        <sz val="12"/>
        <color theme="1"/>
        <rFont val="宋体"/>
        <charset val="134"/>
      </rPr>
      <t>综上，综合考虑科室实验需要，结合场地现有情况，拟购置圆盘混匀仪</t>
    </r>
    <r>
      <rPr>
        <sz val="12"/>
        <color theme="1"/>
        <rFont val="Times New Roman"/>
        <charset val="134"/>
      </rPr>
      <t>2</t>
    </r>
    <r>
      <rPr>
        <sz val="12"/>
        <color theme="1"/>
        <rFont val="宋体"/>
        <charset val="134"/>
      </rPr>
      <t>台，一台放置常温，一台放置</t>
    </r>
    <r>
      <rPr>
        <sz val="12"/>
        <color theme="1"/>
        <rFont val="Times New Roman"/>
        <charset val="134"/>
      </rPr>
      <t>2-8</t>
    </r>
    <r>
      <rPr>
        <sz val="12"/>
        <color theme="1"/>
        <rFont val="宋体"/>
        <charset val="134"/>
      </rPr>
      <t>度冷室中，用于抗体孵育、蛋白裂解和</t>
    </r>
    <r>
      <rPr>
        <sz val="12"/>
        <color theme="1"/>
        <rFont val="Times New Roman"/>
        <charset val="134"/>
      </rPr>
      <t>ChIP</t>
    </r>
    <r>
      <rPr>
        <sz val="12"/>
        <color theme="1"/>
        <rFont val="宋体"/>
        <charset val="134"/>
      </rPr>
      <t>等分子生物学实验。</t>
    </r>
  </si>
  <si>
    <r>
      <rPr>
        <sz val="12"/>
        <color theme="1"/>
        <rFont val="宋体"/>
        <charset val="134"/>
      </rPr>
      <t>水平脱色摇床</t>
    </r>
  </si>
  <si>
    <r>
      <rPr>
        <sz val="12"/>
        <color theme="1"/>
        <rFont val="Times New Roman"/>
        <charset val="134"/>
      </rPr>
      <t>1</t>
    </r>
    <r>
      <rPr>
        <sz val="12"/>
        <color theme="1"/>
        <rFont val="宋体"/>
        <charset val="134"/>
      </rPr>
      <t>）采用增强型工程塑料成型技术，配备无刷直流电机启动，尼龙</t>
    </r>
    <r>
      <rPr>
        <sz val="12"/>
        <color theme="1"/>
        <rFont val="Times New Roman"/>
        <charset val="134"/>
      </rPr>
      <t>1010</t>
    </r>
    <r>
      <rPr>
        <sz val="12"/>
        <color theme="1"/>
        <rFont val="宋体"/>
        <charset val="134"/>
      </rPr>
      <t>轴芯，铜制偏心套，使机体运转平稳且耐用。模压成型的天然橡胶平台能有效防止不慎流出的酸碱溶液对机器的腐蚀。</t>
    </r>
    <r>
      <rPr>
        <sz val="12"/>
        <color theme="1"/>
        <rFont val="Times New Roman"/>
        <charset val="134"/>
      </rPr>
      <t>2</t>
    </r>
    <r>
      <rPr>
        <sz val="12"/>
        <color theme="1"/>
        <rFont val="宋体"/>
        <charset val="134"/>
      </rPr>
      <t>）频率：</t>
    </r>
    <r>
      <rPr>
        <sz val="12"/>
        <color theme="1"/>
        <rFont val="Times New Roman"/>
        <charset val="134"/>
      </rPr>
      <t>40</t>
    </r>
    <r>
      <rPr>
        <sz val="12"/>
        <color theme="1"/>
        <rFont val="宋体"/>
        <charset val="134"/>
      </rPr>
      <t>～</t>
    </r>
    <r>
      <rPr>
        <sz val="12"/>
        <color theme="1"/>
        <rFont val="Times New Roman"/>
        <charset val="134"/>
      </rPr>
      <t>240</t>
    </r>
    <r>
      <rPr>
        <sz val="12"/>
        <color theme="1"/>
        <rFont val="宋体"/>
        <charset val="134"/>
      </rPr>
      <t>转</t>
    </r>
    <r>
      <rPr>
        <sz val="12"/>
        <color theme="1"/>
        <rFont val="Times New Roman"/>
        <charset val="134"/>
      </rPr>
      <t>/</t>
    </r>
    <r>
      <rPr>
        <sz val="12"/>
        <color theme="1"/>
        <rFont val="宋体"/>
        <charset val="134"/>
      </rPr>
      <t>分，无极调速、数字显示，可定时。</t>
    </r>
    <r>
      <rPr>
        <sz val="12"/>
        <color theme="1"/>
        <rFont val="Times New Roman"/>
        <charset val="134"/>
      </rPr>
      <t>3</t>
    </r>
    <r>
      <rPr>
        <sz val="12"/>
        <color theme="1"/>
        <rFont val="宋体"/>
        <charset val="134"/>
      </rPr>
      <t>）配置清单：水平脱色摇床</t>
    </r>
    <r>
      <rPr>
        <sz val="12"/>
        <color theme="1"/>
        <rFont val="Times New Roman"/>
        <charset val="134"/>
      </rPr>
      <t>2</t>
    </r>
    <r>
      <rPr>
        <sz val="12"/>
        <color theme="1"/>
        <rFont val="宋体"/>
        <charset val="134"/>
      </rPr>
      <t>台。</t>
    </r>
  </si>
  <si>
    <r>
      <rPr>
        <sz val="12"/>
        <color theme="1"/>
        <rFont val="Times New Roman"/>
        <charset val="134"/>
      </rPr>
      <t>1.</t>
    </r>
    <r>
      <rPr>
        <sz val="12"/>
        <color theme="1"/>
        <rFont val="宋体"/>
        <charset val="134"/>
      </rPr>
      <t>用于电泳凝胶的固定，考马斯蓝和硝酸银染色时的固定、染色、显影等；电泳转移后，纤维素膜的进一步处理，如分子杂交、抗原体的反应和染色；可用于细胞培养及细胞膜转移，且可放入低温及恒温箱中使用。</t>
    </r>
    <r>
      <rPr>
        <sz val="12"/>
        <color theme="1"/>
        <rFont val="Times New Roman"/>
        <charset val="134"/>
      </rPr>
      <t>2.</t>
    </r>
    <r>
      <rPr>
        <sz val="12"/>
        <color theme="1"/>
        <rFont val="宋体"/>
        <charset val="134"/>
      </rPr>
      <t>目前科室已配置</t>
    </r>
    <r>
      <rPr>
        <sz val="12"/>
        <color theme="1"/>
        <rFont val="Times New Roman"/>
        <charset val="134"/>
      </rPr>
      <t>2</t>
    </r>
    <r>
      <rPr>
        <sz val="12"/>
        <color theme="1"/>
        <rFont val="宋体"/>
        <charset val="134"/>
      </rPr>
      <t>台水平脱色摇床（放置于室温实验条件中），但低温实验环境中没有用于染色质免疫沉淀、</t>
    </r>
    <r>
      <rPr>
        <sz val="12"/>
        <color theme="1"/>
        <rFont val="Times New Roman"/>
        <charset val="134"/>
      </rPr>
      <t>western blot</t>
    </r>
    <r>
      <rPr>
        <sz val="12"/>
        <color theme="1"/>
        <rFont val="宋体"/>
        <charset val="134"/>
      </rPr>
      <t>抗体孵育等实验的摇床。综上，综合考虑科室实验需要，拟购置水平脱色摇床</t>
    </r>
    <r>
      <rPr>
        <sz val="12"/>
        <color theme="1"/>
        <rFont val="Times New Roman"/>
        <charset val="134"/>
      </rPr>
      <t>2</t>
    </r>
    <r>
      <rPr>
        <sz val="12"/>
        <color theme="1"/>
        <rFont val="宋体"/>
        <charset val="134"/>
      </rPr>
      <t>台。</t>
    </r>
  </si>
  <si>
    <r>
      <rPr>
        <sz val="12"/>
        <color theme="1"/>
        <rFont val="宋体"/>
        <charset val="134"/>
      </rPr>
      <t>转移脱色摇床</t>
    </r>
  </si>
  <si>
    <r>
      <rPr>
        <sz val="12"/>
        <color theme="1"/>
        <rFont val="Times New Roman"/>
        <charset val="134"/>
      </rPr>
      <t>1</t>
    </r>
    <r>
      <rPr>
        <sz val="12"/>
        <color theme="1"/>
        <rFont val="宋体"/>
        <charset val="134"/>
      </rPr>
      <t>）采用增强型工程塑料成型技术，配备无刷直流电机启动，尼龙</t>
    </r>
    <r>
      <rPr>
        <sz val="12"/>
        <color theme="1"/>
        <rFont val="Times New Roman"/>
        <charset val="134"/>
      </rPr>
      <t>1010</t>
    </r>
    <r>
      <rPr>
        <sz val="12"/>
        <color theme="1"/>
        <rFont val="宋体"/>
        <charset val="134"/>
      </rPr>
      <t>轴芯，铜制偏心套，使机体运转平稳且耐用。模压成型的天然橡胶平台能有效防止不慎流出的酸碱溶液对机器的腐蚀。</t>
    </r>
    <r>
      <rPr>
        <sz val="12"/>
        <color theme="1"/>
        <rFont val="Times New Roman"/>
        <charset val="134"/>
      </rPr>
      <t>2</t>
    </r>
    <r>
      <rPr>
        <sz val="12"/>
        <color theme="1"/>
        <rFont val="宋体"/>
        <charset val="134"/>
      </rPr>
      <t>）频率：</t>
    </r>
    <r>
      <rPr>
        <sz val="12"/>
        <color theme="1"/>
        <rFont val="Times New Roman"/>
        <charset val="134"/>
      </rPr>
      <t>10</t>
    </r>
    <r>
      <rPr>
        <sz val="12"/>
        <color theme="1"/>
        <rFont val="宋体"/>
        <charset val="134"/>
      </rPr>
      <t>～</t>
    </r>
    <r>
      <rPr>
        <sz val="12"/>
        <color theme="1"/>
        <rFont val="Times New Roman"/>
        <charset val="134"/>
      </rPr>
      <t>80</t>
    </r>
    <r>
      <rPr>
        <sz val="12"/>
        <color theme="1"/>
        <rFont val="宋体"/>
        <charset val="134"/>
      </rPr>
      <t>转</t>
    </r>
    <r>
      <rPr>
        <sz val="12"/>
        <color theme="1"/>
        <rFont val="Times New Roman"/>
        <charset val="134"/>
      </rPr>
      <t>/</t>
    </r>
    <r>
      <rPr>
        <sz val="12"/>
        <color theme="1"/>
        <rFont val="宋体"/>
        <charset val="134"/>
      </rPr>
      <t>分，上下摆幅</t>
    </r>
    <r>
      <rPr>
        <sz val="12"/>
        <color theme="1"/>
        <rFont val="Times New Roman"/>
        <charset val="134"/>
      </rPr>
      <t>20mm</t>
    </r>
    <r>
      <rPr>
        <sz val="12"/>
        <color theme="1"/>
        <rFont val="宋体"/>
        <charset val="134"/>
      </rPr>
      <t>。</t>
    </r>
    <r>
      <rPr>
        <sz val="12"/>
        <color theme="1"/>
        <rFont val="Times New Roman"/>
        <charset val="134"/>
      </rPr>
      <t>3</t>
    </r>
    <r>
      <rPr>
        <sz val="12"/>
        <color theme="1"/>
        <rFont val="宋体"/>
        <charset val="134"/>
      </rPr>
      <t>）配置清单：转移脱色摇床</t>
    </r>
    <r>
      <rPr>
        <sz val="12"/>
        <color theme="1"/>
        <rFont val="Times New Roman"/>
        <charset val="134"/>
      </rPr>
      <t>2</t>
    </r>
    <r>
      <rPr>
        <sz val="12"/>
        <color theme="1"/>
        <rFont val="宋体"/>
        <charset val="134"/>
      </rPr>
      <t>台。</t>
    </r>
  </si>
  <si>
    <r>
      <rPr>
        <sz val="12"/>
        <color theme="1"/>
        <rFont val="Times New Roman"/>
        <charset val="134"/>
      </rPr>
      <t>1.</t>
    </r>
    <r>
      <rPr>
        <sz val="12"/>
        <color theme="1"/>
        <rFont val="宋体"/>
        <charset val="134"/>
      </rPr>
      <t>用于电泳凝胶的固定，考马斯蓝和硝酸银染色时的固定、染色、显影等；电泳转移后，纤维素膜的进一步处理，如分子杂交、抗原体的反应和染色。</t>
    </r>
    <r>
      <rPr>
        <sz val="12"/>
        <color theme="1"/>
        <rFont val="Times New Roman"/>
        <charset val="134"/>
      </rPr>
      <t>2.</t>
    </r>
    <r>
      <rPr>
        <sz val="12"/>
        <color theme="1"/>
        <rFont val="宋体"/>
        <charset val="134"/>
      </rPr>
      <t>科室目前尚未配置转移脱色摇床，根据科室科研实验需求，结合现有场地情况，中心实验室拟购置转移脱色摇床</t>
    </r>
    <r>
      <rPr>
        <sz val="12"/>
        <color theme="1"/>
        <rFont val="Times New Roman"/>
        <charset val="134"/>
      </rPr>
      <t>2</t>
    </r>
    <r>
      <rPr>
        <sz val="12"/>
        <color theme="1"/>
        <rFont val="宋体"/>
        <charset val="134"/>
      </rPr>
      <t>台，一台放置常温实验环境中，一台放置</t>
    </r>
    <r>
      <rPr>
        <sz val="12"/>
        <color theme="1"/>
        <rFont val="Times New Roman"/>
        <charset val="134"/>
      </rPr>
      <t>2-8</t>
    </r>
    <r>
      <rPr>
        <sz val="12"/>
        <color theme="1"/>
        <rFont val="宋体"/>
        <charset val="134"/>
      </rPr>
      <t>度冷室中，用于染色质免疫沉淀、</t>
    </r>
    <r>
      <rPr>
        <sz val="12"/>
        <color theme="1"/>
        <rFont val="Times New Roman"/>
        <charset val="134"/>
      </rPr>
      <t>western blot</t>
    </r>
    <r>
      <rPr>
        <sz val="12"/>
        <color theme="1"/>
        <rFont val="宋体"/>
        <charset val="134"/>
      </rPr>
      <t>抗体孵育等实验。</t>
    </r>
  </si>
  <si>
    <r>
      <rPr>
        <sz val="12"/>
        <color theme="1"/>
        <rFont val="宋体"/>
        <charset val="134"/>
      </rPr>
      <t>小鼠静脉注射固定器</t>
    </r>
  </si>
  <si>
    <r>
      <rPr>
        <sz val="12"/>
        <color theme="1"/>
        <rFont val="Times New Roman"/>
        <charset val="134"/>
      </rPr>
      <t>1</t>
    </r>
    <r>
      <rPr>
        <sz val="12"/>
        <color theme="1"/>
        <rFont val="宋体"/>
        <charset val="134"/>
      </rPr>
      <t>）设备使用快装鼠筒，装鼠速度快、保定牢固、鼠位舒适，不会前窜，保证注射时的稳定。</t>
    </r>
    <r>
      <rPr>
        <sz val="12"/>
        <color theme="1"/>
        <rFont val="Times New Roman"/>
        <charset val="134"/>
      </rPr>
      <t>2</t>
    </r>
    <r>
      <rPr>
        <sz val="12"/>
        <color theme="1"/>
        <rFont val="宋体"/>
        <charset val="134"/>
      </rPr>
      <t>）使用赶压方式将鼠尾尾根部分血管中的血赶压到鼠尾的后半部分，使其血管充分充盈，方便针头的进入。</t>
    </r>
    <r>
      <rPr>
        <sz val="12"/>
        <color theme="1"/>
        <rFont val="Times New Roman"/>
        <charset val="134"/>
      </rPr>
      <t>3</t>
    </r>
    <r>
      <rPr>
        <sz val="12"/>
        <color theme="1"/>
        <rFont val="宋体"/>
        <charset val="134"/>
      </rPr>
      <t>）使用特殊黄光照射鼠尾，使鼠尾血管凸显，在可视的情况下使针尖刺入准确。</t>
    </r>
    <r>
      <rPr>
        <sz val="12"/>
        <color theme="1"/>
        <rFont val="Times New Roman"/>
        <charset val="134"/>
      </rPr>
      <t>4</t>
    </r>
    <r>
      <rPr>
        <sz val="12"/>
        <color theme="1"/>
        <rFont val="宋体"/>
        <charset val="134"/>
      </rPr>
      <t>）配置清单：尾静脉注射主机</t>
    </r>
    <r>
      <rPr>
        <sz val="12"/>
        <color theme="1"/>
        <rFont val="Times New Roman"/>
        <charset val="134"/>
      </rPr>
      <t>1</t>
    </r>
    <r>
      <rPr>
        <sz val="12"/>
        <color theme="1"/>
        <rFont val="宋体"/>
        <charset val="134"/>
      </rPr>
      <t>台；老鼠固定筒</t>
    </r>
    <r>
      <rPr>
        <sz val="12"/>
        <color theme="1"/>
        <rFont val="Times New Roman"/>
        <charset val="134"/>
      </rPr>
      <t>2</t>
    </r>
    <r>
      <rPr>
        <sz val="12"/>
        <color theme="1"/>
        <rFont val="宋体"/>
        <charset val="134"/>
      </rPr>
      <t>个；脚踏开关</t>
    </r>
    <r>
      <rPr>
        <sz val="12"/>
        <color theme="1"/>
        <rFont val="Times New Roman"/>
        <charset val="134"/>
      </rPr>
      <t>1</t>
    </r>
    <r>
      <rPr>
        <sz val="12"/>
        <color theme="1"/>
        <rFont val="宋体"/>
        <charset val="134"/>
      </rPr>
      <t>个；放大镜</t>
    </r>
    <r>
      <rPr>
        <sz val="12"/>
        <color theme="1"/>
        <rFont val="Times New Roman"/>
        <charset val="134"/>
      </rPr>
      <t>1</t>
    </r>
    <r>
      <rPr>
        <sz val="12"/>
        <color theme="1"/>
        <rFont val="宋体"/>
        <charset val="134"/>
      </rPr>
      <t>个。</t>
    </r>
  </si>
  <si>
    <r>
      <rPr>
        <sz val="12"/>
        <color theme="1"/>
        <rFont val="Times New Roman"/>
        <charset val="134"/>
      </rPr>
      <t>1.</t>
    </r>
    <r>
      <rPr>
        <sz val="12"/>
        <color theme="1"/>
        <rFont val="宋体"/>
        <charset val="134"/>
      </rPr>
      <t>主要用于小鼠快速稳定尾注射及采血。以往给小鼠注射都是靠盲打，靠经验，对科研新手来说极其困难，有静脉可视小鼠固定器可以大大提高注射效率。</t>
    </r>
    <r>
      <rPr>
        <sz val="12"/>
        <color theme="1"/>
        <rFont val="Times New Roman"/>
        <charset val="134"/>
      </rPr>
      <t>2.</t>
    </r>
    <r>
      <rPr>
        <sz val="12"/>
        <color theme="1"/>
        <rFont val="宋体"/>
        <charset val="134"/>
      </rPr>
      <t>目前科室尚未配置此设备，为了提高尾静脉注射成功率，减少动物损失，科室拟购置小鼠静脉可视固定器</t>
    </r>
    <r>
      <rPr>
        <sz val="12"/>
        <color theme="1"/>
        <rFont val="Times New Roman"/>
        <charset val="134"/>
      </rPr>
      <t>1</t>
    </r>
    <r>
      <rPr>
        <sz val="12"/>
        <color theme="1"/>
        <rFont val="宋体"/>
        <charset val="134"/>
      </rPr>
      <t>台。</t>
    </r>
  </si>
  <si>
    <r>
      <rPr>
        <sz val="12"/>
        <color theme="1"/>
        <rFont val="宋体"/>
        <charset val="134"/>
      </rPr>
      <t>医用输液泵</t>
    </r>
  </si>
  <si>
    <r>
      <rPr>
        <sz val="12"/>
        <color theme="1"/>
        <rFont val="宋体"/>
        <charset val="134"/>
      </rPr>
      <t>输液泵整机、控制软件、托盘、国标电源线、产品说明书、快速操作卡、合格证、保修卡</t>
    </r>
  </si>
  <si>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、控制输液速度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t>
    </r>
  </si>
  <si>
    <r>
      <rPr>
        <sz val="12"/>
        <color theme="1"/>
        <rFont val="宋体"/>
        <charset val="134"/>
      </rPr>
      <t>医用注射泵</t>
    </r>
  </si>
  <si>
    <r>
      <rPr>
        <sz val="12"/>
        <color theme="1"/>
        <rFont val="宋体"/>
        <charset val="134"/>
      </rPr>
      <t>注射泵整机、注射泵控制软件、托盘、国标电源线</t>
    </r>
  </si>
  <si>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、控制注射速度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3</t>
    </r>
    <r>
      <rPr>
        <sz val="12"/>
        <color theme="1"/>
        <rFont val="宋体"/>
        <charset val="134"/>
      </rPr>
      <t>台。</t>
    </r>
  </si>
  <si>
    <r>
      <rPr>
        <sz val="12"/>
        <color theme="1"/>
        <rFont val="宋体"/>
        <charset val="134"/>
      </rPr>
      <t>肠内营养泵</t>
    </r>
  </si>
  <si>
    <r>
      <rPr>
        <sz val="12"/>
        <color theme="1"/>
        <rFont val="宋体"/>
        <charset val="134"/>
      </rPr>
      <t>营养泵由电源系统、控制系统、电机驱动单元、输注执行单元、检测单元、报警单元、人机交互单元、外壳、加热单元</t>
    </r>
    <r>
      <rPr>
        <sz val="12"/>
        <color theme="1"/>
        <rFont val="Times New Roman"/>
        <charset val="134"/>
      </rPr>
      <t>(</t>
    </r>
    <r>
      <rPr>
        <sz val="12"/>
        <color theme="1"/>
        <rFont val="宋体"/>
        <charset val="134"/>
      </rPr>
      <t>选配</t>
    </r>
    <r>
      <rPr>
        <sz val="12"/>
        <color theme="1"/>
        <rFont val="Times New Roman"/>
        <charset val="134"/>
      </rPr>
      <t xml:space="preserve">) </t>
    </r>
    <r>
      <rPr>
        <sz val="12"/>
        <color theme="1"/>
        <rFont val="宋体"/>
        <charset val="134"/>
      </rPr>
      <t>和软件组件组成。</t>
    </r>
  </si>
  <si>
    <r>
      <rPr>
        <sz val="12"/>
        <color theme="1"/>
        <rFont val="Times New Roman"/>
        <charset val="134"/>
      </rPr>
      <t>1</t>
    </r>
    <r>
      <rPr>
        <sz val="12"/>
        <color theme="1"/>
        <rFont val="宋体"/>
        <charset val="134"/>
      </rPr>
      <t>、通用设备由护理部统筹管理</t>
    </r>
    <r>
      <rPr>
        <sz val="12"/>
        <color theme="1"/>
        <rFont val="Times New Roman"/>
        <charset val="134"/>
      </rPr>
      <t xml:space="preserve">
2</t>
    </r>
    <r>
      <rPr>
        <sz val="12"/>
        <color theme="1"/>
        <rFont val="宋体"/>
        <charset val="134"/>
      </rPr>
      <t>、输注胃肠营养液</t>
    </r>
    <r>
      <rPr>
        <sz val="12"/>
        <color theme="1"/>
        <rFont val="Times New Roman"/>
        <charset val="134"/>
      </rPr>
      <t xml:space="preserve">
3</t>
    </r>
    <r>
      <rPr>
        <sz val="12"/>
        <color theme="1"/>
        <rFont val="宋体"/>
        <charset val="134"/>
      </rPr>
      <t>、第二住院楼</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台</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</si>
  <si>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50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</si>
  <si>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20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</si>
  <si>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</si>
  <si>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5</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</si>
  <si>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个病区，每病区约</t>
    </r>
    <r>
      <rPr>
        <sz val="12"/>
        <color theme="1"/>
        <rFont val="Times New Roman"/>
        <charset val="134"/>
      </rPr>
      <t>30</t>
    </r>
    <r>
      <rPr>
        <sz val="12"/>
        <color theme="1"/>
        <rFont val="宋体"/>
        <charset val="134"/>
      </rPr>
      <t>个</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</si>
  <si>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t>
    </r>
  </si>
  <si>
    <r>
      <rPr>
        <sz val="12"/>
        <color theme="1"/>
        <rFont val="宋体"/>
        <charset val="134"/>
      </rPr>
      <t>化疗泵</t>
    </r>
  </si>
  <si>
    <r>
      <rPr>
        <sz val="12"/>
        <color theme="1"/>
        <rFont val="宋体"/>
        <charset val="134"/>
      </rPr>
      <t>电子化疗泵头，便携袋，电池</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</si>
  <si>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6</t>
    </r>
    <r>
      <rPr>
        <sz val="12"/>
        <color theme="1"/>
        <rFont val="宋体"/>
        <charset val="134"/>
      </rPr>
      <t>个</t>
    </r>
  </si>
  <si>
    <r>
      <rPr>
        <sz val="12"/>
        <color theme="1"/>
        <rFont val="宋体"/>
        <charset val="134"/>
      </rPr>
      <t>全自动电子血压计</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</si>
  <si>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3</t>
    </r>
    <r>
      <rPr>
        <sz val="12"/>
        <color theme="1"/>
        <rFont val="宋体"/>
        <charset val="134"/>
      </rPr>
      <t>个</t>
    </r>
  </si>
  <si>
    <r>
      <rPr>
        <sz val="12"/>
        <color theme="1"/>
        <rFont val="宋体"/>
        <charset val="134"/>
      </rPr>
      <t>雾化器</t>
    </r>
  </si>
  <si>
    <r>
      <rPr>
        <sz val="12"/>
        <color theme="1"/>
        <rFont val="宋体"/>
        <charset val="134"/>
      </rPr>
      <t>压缩空气式雾化器、电源线</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</si>
  <si>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个</t>
    </r>
  </si>
  <si>
    <r>
      <rPr>
        <sz val="12"/>
        <color theme="1"/>
        <rFont val="宋体"/>
        <charset val="134"/>
      </rPr>
      <t>药品转运车</t>
    </r>
  </si>
  <si>
    <r>
      <rPr>
        <sz val="12"/>
        <color theme="1"/>
        <rFont val="宋体"/>
        <charset val="134"/>
      </rPr>
      <t>参照开科标配预估采购量，</t>
    </r>
    <r>
      <rPr>
        <sz val="12"/>
        <color theme="1"/>
        <rFont val="Times New Roman"/>
        <charset val="134"/>
      </rPr>
      <t>36</t>
    </r>
    <r>
      <rPr>
        <sz val="12"/>
        <color theme="1"/>
        <rFont val="宋体"/>
        <charset val="134"/>
      </rPr>
      <t>个病区，每病区</t>
    </r>
    <r>
      <rPr>
        <sz val="12"/>
        <color theme="1"/>
        <rFont val="Times New Roman"/>
        <charset val="134"/>
      </rPr>
      <t>8</t>
    </r>
    <r>
      <rPr>
        <sz val="12"/>
        <color theme="1"/>
        <rFont val="宋体"/>
        <charset val="134"/>
      </rPr>
      <t>个</t>
    </r>
  </si>
  <si>
    <r>
      <rPr>
        <sz val="12"/>
        <color theme="1"/>
        <rFont val="宋体"/>
        <charset val="134"/>
      </rPr>
      <t>医用冰箱</t>
    </r>
  </si>
  <si>
    <r>
      <rPr>
        <sz val="12"/>
        <color theme="1"/>
        <rFont val="宋体"/>
        <charset val="134"/>
      </rPr>
      <t>医用冰箱主机、说明书、保修卡、分隔架、温度计、电源线</t>
    </r>
  </si>
  <si>
    <r>
      <rPr>
        <sz val="12"/>
        <color theme="1"/>
        <rFont val="宋体"/>
        <charset val="134"/>
      </rPr>
      <t>妇科后装检查示范教学模型</t>
    </r>
  </si>
  <si>
    <r>
      <rPr>
        <sz val="12"/>
        <color theme="1"/>
        <rFont val="宋体"/>
        <charset val="134"/>
      </rPr>
      <t>拟行后装操作训练，采用同等人体组织高分子材料，真人一比一尺寸，包括盆腔组织器官（可拆卸）、放大阴道组织（可拆卸）妇科查体设备、后装器材。</t>
    </r>
  </si>
  <si>
    <r>
      <rPr>
        <sz val="12"/>
        <color theme="1"/>
        <rFont val="宋体"/>
        <charset val="134"/>
      </rPr>
      <t>皮温仪</t>
    </r>
  </si>
  <si>
    <r>
      <rPr>
        <sz val="12"/>
        <color theme="1"/>
        <rFont val="宋体"/>
        <charset val="134"/>
      </rPr>
      <t>一、功能特点：</t>
    </r>
    <r>
      <rPr>
        <sz val="12"/>
        <color theme="1"/>
        <rFont val="Times New Roman"/>
        <charset val="134"/>
      </rPr>
      <t xml:space="preserve">
■ </t>
    </r>
    <r>
      <rPr>
        <sz val="12"/>
        <color theme="1"/>
        <rFont val="宋体"/>
        <charset val="134"/>
      </rPr>
      <t>测试皮肤表面温度</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皮温仪：</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</si>
  <si>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骨髓穿刺训练模型</t>
    </r>
    <r>
      <rPr>
        <sz val="12"/>
        <color theme="1"/>
        <rFont val="Times New Roman"/>
        <charset val="134"/>
      </rPr>
      <t>2</t>
    </r>
  </si>
  <si>
    <r>
      <rPr>
        <sz val="12"/>
        <color theme="1"/>
        <rFont val="宋体"/>
        <charset val="134"/>
      </rPr>
      <t>真实的骨髓结构模拟</t>
    </r>
    <r>
      <rPr>
        <sz val="12"/>
        <color theme="1"/>
        <rFont val="Times New Roman"/>
        <charset val="134"/>
      </rPr>
      <t xml:space="preserve">
</t>
    </r>
    <r>
      <rPr>
        <sz val="12"/>
        <color theme="1"/>
        <rFont val="宋体"/>
        <charset val="134"/>
      </rPr>
      <t>可重复使用的穿刺点</t>
    </r>
    <r>
      <rPr>
        <sz val="12"/>
        <color theme="1"/>
        <rFont val="Times New Roman"/>
        <charset val="134"/>
      </rPr>
      <t xml:space="preserve">
</t>
    </r>
    <r>
      <rPr>
        <sz val="12"/>
        <color theme="1"/>
        <rFont val="宋体"/>
        <charset val="134"/>
      </rPr>
      <t>高度仿真的皮肤和骨髓质地</t>
    </r>
  </si>
  <si>
    <r>
      <rPr>
        <sz val="12"/>
        <color theme="1"/>
        <rFont val="宋体"/>
        <charset val="134"/>
      </rPr>
      <t>气胸处理训练模型</t>
    </r>
    <r>
      <rPr>
        <sz val="12"/>
        <color theme="1"/>
        <rFont val="Times New Roman"/>
        <charset val="134"/>
      </rPr>
      <t>2</t>
    </r>
  </si>
  <si>
    <r>
      <rPr>
        <sz val="12"/>
        <color theme="1"/>
        <rFont val="宋体"/>
        <charset val="134"/>
      </rPr>
      <t>真实的胸腔结构模拟</t>
    </r>
    <r>
      <rPr>
        <sz val="12"/>
        <color theme="1"/>
        <rFont val="Times New Roman"/>
        <charset val="134"/>
      </rPr>
      <t xml:space="preserve">
</t>
    </r>
    <r>
      <rPr>
        <sz val="12"/>
        <color theme="1"/>
        <rFont val="宋体"/>
        <charset val="134"/>
      </rPr>
      <t>可模拟气胸症状</t>
    </r>
    <r>
      <rPr>
        <sz val="12"/>
        <color theme="1"/>
        <rFont val="Times New Roman"/>
        <charset val="134"/>
      </rPr>
      <t xml:space="preserve">
</t>
    </r>
    <r>
      <rPr>
        <sz val="12"/>
        <color theme="1"/>
        <rFont val="宋体"/>
        <charset val="134"/>
      </rPr>
      <t>高度仿真的皮肤和胸腔质地</t>
    </r>
  </si>
  <si>
    <r>
      <rPr>
        <sz val="12"/>
        <color theme="1"/>
        <rFont val="宋体"/>
        <charset val="134"/>
      </rPr>
      <t>骨骼模型</t>
    </r>
    <r>
      <rPr>
        <sz val="12"/>
        <color theme="1"/>
        <rFont val="Times New Roman"/>
        <charset val="134"/>
      </rPr>
      <t>2</t>
    </r>
  </si>
  <si>
    <r>
      <rPr>
        <sz val="12"/>
        <color theme="1"/>
        <rFont val="宋体"/>
        <charset val="134"/>
      </rPr>
      <t>完整的骨骼结构</t>
    </r>
    <r>
      <rPr>
        <sz val="12"/>
        <color theme="1"/>
        <rFont val="Times New Roman"/>
        <charset val="134"/>
      </rPr>
      <t xml:space="preserve">
</t>
    </r>
    <r>
      <rPr>
        <sz val="12"/>
        <color theme="1"/>
        <rFont val="宋体"/>
        <charset val="134"/>
      </rPr>
      <t>可动关节</t>
    </r>
    <r>
      <rPr>
        <sz val="12"/>
        <color theme="1"/>
        <rFont val="Times New Roman"/>
        <charset val="134"/>
      </rPr>
      <t xml:space="preserve">
</t>
    </r>
    <r>
      <rPr>
        <sz val="12"/>
        <color theme="1"/>
        <rFont val="宋体"/>
        <charset val="134"/>
      </rPr>
      <t>高度仿真的骨骼质地</t>
    </r>
  </si>
  <si>
    <r>
      <rPr>
        <sz val="12"/>
        <color theme="1"/>
        <rFont val="宋体"/>
        <charset val="134"/>
      </rPr>
      <t>男性上半身躯干模型</t>
    </r>
    <r>
      <rPr>
        <sz val="12"/>
        <color theme="1"/>
        <rFont val="Times New Roman"/>
        <charset val="134"/>
      </rPr>
      <t>2</t>
    </r>
  </si>
  <si>
    <r>
      <rPr>
        <sz val="12"/>
        <color theme="1"/>
        <rFont val="宋体"/>
        <charset val="134"/>
      </rPr>
      <t>完整的男性上半身结构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</si>
  <si>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女性上半身躯干模型</t>
    </r>
    <r>
      <rPr>
        <sz val="12"/>
        <color theme="1"/>
        <rFont val="Times New Roman"/>
        <charset val="134"/>
      </rPr>
      <t>2</t>
    </r>
  </si>
  <si>
    <r>
      <rPr>
        <sz val="12"/>
        <color theme="1"/>
        <rFont val="宋体"/>
        <charset val="134"/>
      </rPr>
      <t>完整的女性上半身结构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</si>
  <si>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肌肉模型</t>
    </r>
    <r>
      <rPr>
        <sz val="12"/>
        <color theme="1"/>
        <rFont val="Times New Roman"/>
        <charset val="134"/>
      </rPr>
      <t>2</t>
    </r>
  </si>
  <si>
    <r>
      <rPr>
        <sz val="12"/>
        <color theme="1"/>
        <rFont val="宋体"/>
        <charset val="134"/>
      </rPr>
      <t>完整的肌肉结构</t>
    </r>
    <r>
      <rPr>
        <sz val="12"/>
        <color theme="1"/>
        <rFont val="Times New Roman"/>
        <charset val="134"/>
      </rPr>
      <t xml:space="preserve">
</t>
    </r>
    <r>
      <rPr>
        <sz val="12"/>
        <color theme="1"/>
        <rFont val="宋体"/>
        <charset val="134"/>
      </rPr>
      <t>明确的肌肉名称标记</t>
    </r>
    <r>
      <rPr>
        <sz val="12"/>
        <color theme="1"/>
        <rFont val="Times New Roman"/>
        <charset val="134"/>
      </rPr>
      <t xml:space="preserve">
</t>
    </r>
    <r>
      <rPr>
        <sz val="12"/>
        <color theme="1"/>
        <rFont val="宋体"/>
        <charset val="134"/>
      </rPr>
      <t>高度仿真的肌肉质地</t>
    </r>
  </si>
  <si>
    <r>
      <rPr>
        <sz val="12"/>
        <color theme="1"/>
        <rFont val="宋体"/>
        <charset val="134"/>
      </rPr>
      <t>心脏模型</t>
    </r>
    <r>
      <rPr>
        <sz val="12"/>
        <color theme="1"/>
        <rFont val="Times New Roman"/>
        <charset val="134"/>
      </rPr>
      <t>2</t>
    </r>
  </si>
  <si>
    <r>
      <rPr>
        <sz val="12"/>
        <color theme="1"/>
        <rFont val="宋体"/>
        <charset val="134"/>
      </rPr>
      <t>完整的心脏结构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可模拟心跳</t>
    </r>
  </si>
  <si>
    <r>
      <rPr>
        <sz val="12"/>
        <color theme="1"/>
        <rFont val="宋体"/>
        <charset val="134"/>
      </rPr>
      <t>肺部模型</t>
    </r>
    <r>
      <rPr>
        <sz val="12"/>
        <color theme="1"/>
        <rFont val="Times New Roman"/>
        <charset val="134"/>
      </rPr>
      <t>2</t>
    </r>
  </si>
  <si>
    <r>
      <rPr>
        <sz val="12"/>
        <color theme="1"/>
        <rFont val="宋体"/>
        <charset val="134"/>
      </rPr>
      <t>完整的肺部结构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可模拟呼吸</t>
    </r>
  </si>
  <si>
    <r>
      <rPr>
        <sz val="12"/>
        <color theme="1"/>
        <rFont val="宋体"/>
        <charset val="134"/>
      </rPr>
      <t>消化道模型</t>
    </r>
    <r>
      <rPr>
        <sz val="12"/>
        <color theme="1"/>
        <rFont val="Times New Roman"/>
        <charset val="134"/>
      </rPr>
      <t>2</t>
    </r>
  </si>
  <si>
    <r>
      <rPr>
        <sz val="12"/>
        <color theme="1"/>
        <rFont val="宋体"/>
        <charset val="134"/>
      </rPr>
      <t>完整的消化道结构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高度仿真的组织质地</t>
    </r>
  </si>
  <si>
    <r>
      <rPr>
        <sz val="12"/>
        <color theme="1"/>
        <rFont val="宋体"/>
        <charset val="134"/>
      </rPr>
      <t>头颈模型</t>
    </r>
    <r>
      <rPr>
        <sz val="12"/>
        <color theme="1"/>
        <rFont val="Times New Roman"/>
        <charset val="134"/>
      </rPr>
      <t>2</t>
    </r>
  </si>
  <si>
    <r>
      <rPr>
        <sz val="12"/>
        <color theme="1"/>
        <rFont val="宋体"/>
        <charset val="134"/>
      </rPr>
      <t>完整的头颈结构</t>
    </r>
    <r>
      <rPr>
        <sz val="12"/>
        <color theme="1"/>
        <rFont val="Times New Roman"/>
        <charset val="134"/>
      </rPr>
      <t xml:space="preserve">
</t>
    </r>
    <r>
      <rPr>
        <sz val="12"/>
        <color theme="1"/>
        <rFont val="宋体"/>
        <charset val="134"/>
      </rPr>
      <t>明确的解剖标记</t>
    </r>
    <r>
      <rPr>
        <sz val="12"/>
        <color theme="1"/>
        <rFont val="Times New Roman"/>
        <charset val="134"/>
      </rPr>
      <t xml:space="preserve">
</t>
    </r>
    <r>
      <rPr>
        <sz val="12"/>
        <color theme="1"/>
        <rFont val="宋体"/>
        <charset val="134"/>
      </rPr>
      <t>高度仿真的皮肤和组织质地</t>
    </r>
  </si>
  <si>
    <r>
      <rPr>
        <sz val="12"/>
        <color theme="1"/>
        <rFont val="宋体"/>
        <charset val="134"/>
      </rPr>
      <t>术前无菌操作训练模型</t>
    </r>
    <r>
      <rPr>
        <sz val="12"/>
        <color theme="1"/>
        <rFont val="Times New Roman"/>
        <charset val="134"/>
      </rPr>
      <t>2</t>
    </r>
  </si>
  <si>
    <r>
      <rPr>
        <sz val="12"/>
        <color theme="1"/>
        <rFont val="宋体"/>
        <charset val="134"/>
      </rPr>
      <t>一、功能特点：</t>
    </r>
    <r>
      <rPr>
        <sz val="12"/>
        <color theme="1"/>
        <rFont val="Times New Roman"/>
        <charset val="134"/>
      </rPr>
      <t xml:space="preserve">
■ XM-YQC</t>
    </r>
    <r>
      <rPr>
        <sz val="12"/>
        <color theme="1"/>
        <rFont val="宋体"/>
        <charset val="134"/>
      </rPr>
      <t>高级术前无菌消毒铺巾操作模拟人采用高分子材料制成，腹部柔软，触感真实，皮肤纹理清晰可见。</t>
    </r>
    <r>
      <rPr>
        <sz val="12"/>
        <color theme="1"/>
        <rFont val="Times New Roman"/>
        <charset val="134"/>
      </rPr>
      <t xml:space="preserve">
■ </t>
    </r>
    <r>
      <rPr>
        <sz val="12"/>
        <color theme="1"/>
        <rFont val="宋体"/>
        <charset val="134"/>
      </rPr>
      <t>模型为成年男性大半身人，体表标志明显：胸廓、锁骨、胸骨角、肋骨、肋间隙、腹上角、剑突、肋弓下缘、髂骨、髂前上棘、耻骨等可触及，便于操作定位。</t>
    </r>
    <r>
      <rPr>
        <sz val="12"/>
        <color theme="1"/>
        <rFont val="Times New Roman"/>
        <charset val="134"/>
      </rPr>
      <t xml:space="preserve">
■ </t>
    </r>
    <r>
      <rPr>
        <sz val="12"/>
        <color theme="1"/>
        <rFont val="宋体"/>
        <charset val="134"/>
      </rPr>
      <t>用于病人手术区的准备练习、手术区域皮肤消毒、铺无菌布单。</t>
    </r>
    <r>
      <rPr>
        <sz val="12"/>
        <color theme="1"/>
        <rFont val="Times New Roman"/>
        <charset val="134"/>
      </rPr>
      <t xml:space="preserve">
■ </t>
    </r>
    <r>
      <rPr>
        <sz val="12"/>
        <color theme="1"/>
        <rFont val="宋体"/>
        <charset val="134"/>
      </rPr>
      <t>练习各处手术切口的术前无菌操作：头、颈、胸、腹、肢体近端等。</t>
    </r>
    <r>
      <rPr>
        <sz val="12"/>
        <color theme="1"/>
        <rFont val="Times New Roman"/>
        <charset val="134"/>
      </rPr>
      <t xml:space="preserve">
■ </t>
    </r>
    <r>
      <rPr>
        <sz val="12"/>
        <color theme="1"/>
        <rFont val="宋体"/>
        <charset val="134"/>
      </rPr>
      <t>可进行各部位包扎、伤口清洗、换药等练习。</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高级术前无菌消毒铺巾操作模拟人：</t>
    </r>
    <r>
      <rPr>
        <sz val="12"/>
        <color theme="1"/>
        <rFont val="Times New Roman"/>
        <charset val="134"/>
      </rPr>
      <t>1</t>
    </r>
    <r>
      <rPr>
        <sz val="12"/>
        <color theme="1"/>
        <rFont val="宋体"/>
        <charset val="134"/>
      </rPr>
      <t>具</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</si>
  <si>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开关腹训练模型</t>
    </r>
    <r>
      <rPr>
        <sz val="12"/>
        <color theme="1"/>
        <rFont val="Times New Roman"/>
        <charset val="134"/>
      </rPr>
      <t>5</t>
    </r>
  </si>
  <si>
    <r>
      <rPr>
        <sz val="12"/>
        <color theme="1"/>
        <rFont val="宋体"/>
        <charset val="134"/>
      </rPr>
      <t>一、功能特点：</t>
    </r>
    <r>
      <rPr>
        <sz val="12"/>
        <color theme="1"/>
        <rFont val="Times New Roman"/>
        <charset val="134"/>
      </rPr>
      <t xml:space="preserve">
■ XM-PF</t>
    </r>
    <r>
      <rPr>
        <sz val="12"/>
        <color theme="1"/>
        <rFont val="宋体"/>
        <charset val="134"/>
      </rPr>
      <t>剖腹手术切开缝合训练模型（开腹、关腹操作模型）采用高分子材料制成，仿真度高。</t>
    </r>
    <r>
      <rPr>
        <sz val="12"/>
        <color theme="1"/>
        <rFont val="Times New Roman"/>
        <charset val="134"/>
      </rPr>
      <t xml:space="preserve">
■ </t>
    </r>
    <r>
      <rPr>
        <sz val="12"/>
        <color theme="1"/>
        <rFont val="宋体"/>
        <charset val="134"/>
      </rPr>
      <t>模型为成年人腹部局部结构，皮肤、皮下组织、腹壁肌肉有弹性，可进行腹部切开，层次分明。</t>
    </r>
    <r>
      <rPr>
        <sz val="12"/>
        <color theme="1"/>
        <rFont val="Times New Roman"/>
        <charset val="134"/>
      </rPr>
      <t xml:space="preserve">
■ </t>
    </r>
    <r>
      <rPr>
        <sz val="12"/>
        <color theme="1"/>
        <rFont val="宋体"/>
        <charset val="134"/>
      </rPr>
      <t>用于训练剖腹和关腹手术切开缝合技能，内有模拟内脏组织，增加操作难度。</t>
    </r>
    <r>
      <rPr>
        <sz val="12"/>
        <color theme="1"/>
        <rFont val="Times New Roman"/>
        <charset val="134"/>
      </rPr>
      <t xml:space="preserve">
■ </t>
    </r>
    <r>
      <rPr>
        <sz val="12"/>
        <color theme="1"/>
        <rFont val="宋体"/>
        <charset val="134"/>
      </rPr>
      <t>腹腔内的气球加压后可使腹壁垫处于绷紧状态，并模拟腹腔内环绕的真实肠管，训练学生在剖腹和关腹手术操作时避免损伤腹腔内的肠管。</t>
    </r>
    <r>
      <rPr>
        <sz val="12"/>
        <color theme="1"/>
        <rFont val="Times New Roman"/>
        <charset val="134"/>
      </rPr>
      <t xml:space="preserve">
■ </t>
    </r>
    <r>
      <rPr>
        <sz val="12"/>
        <color theme="1"/>
        <rFont val="宋体"/>
        <charset val="134"/>
      </rPr>
      <t>皮肤和模拟内脏可更换。</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剖腹手术切开缝合训练模型：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</si>
  <si>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肠管吻合模型</t>
    </r>
    <r>
      <rPr>
        <sz val="12"/>
        <color theme="1"/>
        <rFont val="Times New Roman"/>
        <charset val="134"/>
      </rPr>
      <t>5</t>
    </r>
  </si>
  <si>
    <r>
      <rPr>
        <sz val="12"/>
        <color theme="1"/>
        <rFont val="宋体"/>
        <charset val="134"/>
      </rPr>
      <t>一、功能特点：</t>
    </r>
    <r>
      <rPr>
        <sz val="12"/>
        <color theme="1"/>
        <rFont val="Times New Roman"/>
        <charset val="134"/>
      </rPr>
      <t xml:space="preserve">
■ XM-CGW3</t>
    </r>
    <r>
      <rPr>
        <sz val="12"/>
        <color theme="1"/>
        <rFont val="宋体"/>
        <charset val="134"/>
      </rPr>
      <t>肠管吻合操作模型采用高分子材料制成，仿真度高。</t>
    </r>
    <r>
      <rPr>
        <sz val="12"/>
        <color theme="1"/>
        <rFont val="Times New Roman"/>
        <charset val="134"/>
      </rPr>
      <t xml:space="preserve">
■ </t>
    </r>
    <r>
      <rPr>
        <sz val="12"/>
        <color theme="1"/>
        <rFont val="宋体"/>
        <charset val="134"/>
      </rPr>
      <t>可行肠管切开、分层缝合、打结、拆线等技能训练，吻合完毕后，可注水检验吻合效果。</t>
    </r>
    <r>
      <rPr>
        <sz val="12"/>
        <color theme="1"/>
        <rFont val="Times New Roman"/>
        <charset val="134"/>
      </rPr>
      <t xml:space="preserve">
■ </t>
    </r>
    <r>
      <rPr>
        <sz val="12"/>
        <color theme="1"/>
        <rFont val="宋体"/>
        <charset val="134"/>
      </rPr>
      <t>可用于模拟肠系膜动静脉结扎训练，仿真肠管分层制作（粘膜层与浆肌层）。</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 </t>
    </r>
    <r>
      <rPr>
        <sz val="12"/>
        <color theme="1"/>
        <rFont val="宋体"/>
        <charset val="134"/>
      </rPr>
      <t>直径分别约为</t>
    </r>
    <r>
      <rPr>
        <sz val="12"/>
        <color theme="1"/>
        <rFont val="Times New Roman"/>
        <charset val="134"/>
      </rPr>
      <t>30</t>
    </r>
    <r>
      <rPr>
        <sz val="12"/>
        <color theme="1"/>
        <rFont val="宋体"/>
        <charset val="134"/>
      </rPr>
      <t>毫米与</t>
    </r>
    <r>
      <rPr>
        <sz val="12"/>
        <color theme="1"/>
        <rFont val="Times New Roman"/>
        <charset val="134"/>
      </rPr>
      <t>20</t>
    </r>
    <r>
      <rPr>
        <sz val="12"/>
        <color theme="1"/>
        <rFont val="宋体"/>
        <charset val="134"/>
      </rPr>
      <t>毫米可供选择。</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肠管吻合模型：</t>
    </r>
    <r>
      <rPr>
        <sz val="12"/>
        <color theme="1"/>
        <rFont val="Times New Roman"/>
        <charset val="134"/>
      </rPr>
      <t>1</t>
    </r>
    <r>
      <rPr>
        <sz val="12"/>
        <color theme="1"/>
        <rFont val="宋体"/>
        <charset val="134"/>
      </rPr>
      <t>根</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</si>
  <si>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外科缝合包扎训练模型</t>
    </r>
    <r>
      <rPr>
        <sz val="12"/>
        <color theme="1"/>
        <rFont val="Times New Roman"/>
        <charset val="134"/>
      </rPr>
      <t>2</t>
    </r>
  </si>
  <si>
    <r>
      <rPr>
        <sz val="12"/>
        <color theme="1"/>
        <rFont val="宋体"/>
        <charset val="134"/>
      </rPr>
      <t>一、功能特点：</t>
    </r>
    <r>
      <rPr>
        <sz val="12"/>
        <color theme="1"/>
        <rFont val="Times New Roman"/>
        <charset val="134"/>
      </rPr>
      <t xml:space="preserve">
■ XM-WKF</t>
    </r>
    <r>
      <rPr>
        <sz val="12"/>
        <color theme="1"/>
        <rFont val="宋体"/>
        <charset val="134"/>
      </rPr>
      <t>外科缝合包扎展示模型采用高分子材料制成，仿真度高。</t>
    </r>
    <r>
      <rPr>
        <sz val="12"/>
        <color theme="1"/>
        <rFont val="Times New Roman"/>
        <charset val="134"/>
      </rPr>
      <t xml:space="preserve">
■ </t>
    </r>
    <r>
      <rPr>
        <sz val="12"/>
        <color theme="1"/>
        <rFont val="宋体"/>
        <charset val="134"/>
      </rPr>
      <t>模拟了一成年女性躯干，上至颈部，下至大腿上</t>
    </r>
    <r>
      <rPr>
        <sz val="12"/>
        <color theme="1"/>
        <rFont val="Times New Roman"/>
        <charset val="134"/>
      </rPr>
      <t>1/3</t>
    </r>
    <r>
      <rPr>
        <sz val="12"/>
        <color theme="1"/>
        <rFont val="宋体"/>
        <charset val="134"/>
      </rPr>
      <t>处，解剖结构明显，便于示教讲解，包括：锁骨、乳房、胸骨、肋弓、髂前上棘、脐、肩胛骨、脊柱、臀裂等。</t>
    </r>
    <r>
      <rPr>
        <sz val="12"/>
        <color theme="1"/>
        <rFont val="Times New Roman"/>
        <charset val="134"/>
      </rPr>
      <t xml:space="preserve">
■ </t>
    </r>
    <r>
      <rPr>
        <sz val="12"/>
        <color theme="1"/>
        <rFont val="宋体"/>
        <charset val="134"/>
      </rPr>
      <t>模型提供</t>
    </r>
    <r>
      <rPr>
        <sz val="12"/>
        <color theme="1"/>
        <rFont val="Times New Roman"/>
        <charset val="134"/>
      </rPr>
      <t>26</t>
    </r>
    <r>
      <rPr>
        <sz val="12"/>
        <color theme="1"/>
        <rFont val="宋体"/>
        <charset val="134"/>
      </rPr>
      <t>处标准手术切口，可用于练习和提高对各种伤口的护理、清洗、换药、包扎等基本技术，除了已有切口外，用户还可根据教学需要自行增加切口。</t>
    </r>
    <r>
      <rPr>
        <sz val="12"/>
        <color theme="1"/>
        <rFont val="Times New Roman"/>
        <charset val="134"/>
      </rPr>
      <t xml:space="preserve">
■ 26</t>
    </r>
    <r>
      <rPr>
        <sz val="12"/>
        <color theme="1"/>
        <rFont val="宋体"/>
        <charset val="134"/>
      </rPr>
      <t>处切口包括：甲状腺切除术、气管切开术切口、胸骨切开术、右乳根治术、乳房脓肿切口（放射状）、乳晕边缘切口、气胸切口、开胸术、胆囊切除术、腹腔镜下胆囊切除术切口（</t>
    </r>
    <r>
      <rPr>
        <sz val="12"/>
        <color theme="1"/>
        <rFont val="Times New Roman"/>
        <charset val="134"/>
      </rPr>
      <t>3-4</t>
    </r>
    <r>
      <rPr>
        <sz val="12"/>
        <color theme="1"/>
        <rFont val="宋体"/>
        <charset val="134"/>
      </rPr>
      <t>个孔）、剖腹探查术、阑尾切除术、腹式子宫切除术、结肠造口术、回肠造口术、膀胱造口术、股动脉穿刺切口、脾脏切除术切口、腹腔穿刺术部位、腹股沟疝修补术切口、腋臭切除术切口、股骨颈手术切口、肾切除术、椎板切除术、二期褥疮、截肢术。</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外科清创缝合展示模型：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</si>
  <si>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清创训练模型</t>
    </r>
    <r>
      <rPr>
        <sz val="12"/>
        <color theme="1"/>
        <rFont val="Times New Roman"/>
        <charset val="134"/>
      </rPr>
      <t>2</t>
    </r>
  </si>
  <si>
    <r>
      <rPr>
        <sz val="12"/>
        <color theme="1"/>
        <rFont val="宋体"/>
        <charset val="134"/>
      </rPr>
      <t>一、功能特点：</t>
    </r>
    <r>
      <rPr>
        <sz val="12"/>
        <color theme="1"/>
        <rFont val="Times New Roman"/>
        <charset val="134"/>
      </rPr>
      <t xml:space="preserve">
■ XM-WKF</t>
    </r>
    <r>
      <rPr>
        <sz val="12"/>
        <color theme="1"/>
        <rFont val="宋体"/>
        <charset val="134"/>
      </rPr>
      <t>外科清创缝合材料一套。</t>
    </r>
    <r>
      <rPr>
        <sz val="12"/>
        <color theme="1"/>
        <rFont val="Times New Roman"/>
        <charset val="134"/>
      </rPr>
      <t xml:space="preserve">
■ </t>
    </r>
    <r>
      <rPr>
        <sz val="12"/>
        <color theme="1"/>
        <rFont val="宋体"/>
        <charset val="134"/>
      </rPr>
      <t>模拟了一成年女性躯干，上至颈部，下至大腿上</t>
    </r>
    <r>
      <rPr>
        <sz val="12"/>
        <color theme="1"/>
        <rFont val="Times New Roman"/>
        <charset val="134"/>
      </rPr>
      <t>1/3</t>
    </r>
    <r>
      <rPr>
        <sz val="12"/>
        <color theme="1"/>
        <rFont val="宋体"/>
        <charset val="134"/>
      </rPr>
      <t>处，解剖结构明显，便于示教讲解，包括：锁骨、乳房、胸骨、肋弓、髂前上棘、脐、肩胛骨、脊柱、臀裂等。</t>
    </r>
    <r>
      <rPr>
        <sz val="12"/>
        <color theme="1"/>
        <rFont val="Times New Roman"/>
        <charset val="134"/>
      </rPr>
      <t xml:space="preserve">
■ </t>
    </r>
    <r>
      <rPr>
        <sz val="12"/>
        <color theme="1"/>
        <rFont val="宋体"/>
        <charset val="134"/>
      </rPr>
      <t>模型提供</t>
    </r>
    <r>
      <rPr>
        <sz val="12"/>
        <color theme="1"/>
        <rFont val="Times New Roman"/>
        <charset val="134"/>
      </rPr>
      <t>26</t>
    </r>
    <r>
      <rPr>
        <sz val="12"/>
        <color theme="1"/>
        <rFont val="宋体"/>
        <charset val="134"/>
      </rPr>
      <t>处标准手术切口，可用于练习和提高对各种伤口的护理、清洗、换药、包扎等基本技术，除了已有切口外，用户还可根据教学需要自行增加切口。</t>
    </r>
    <r>
      <rPr>
        <sz val="12"/>
        <color theme="1"/>
        <rFont val="Times New Roman"/>
        <charset val="134"/>
      </rPr>
      <t xml:space="preserve">
■ 26</t>
    </r>
    <r>
      <rPr>
        <sz val="12"/>
        <color theme="1"/>
        <rFont val="宋体"/>
        <charset val="134"/>
      </rPr>
      <t>处切口包括：甲状腺切除术、气管切开术切口、胸骨切开术、右乳根治术、乳房脓肿切口（放射状）、乳晕边缘切口、气胸切口、开胸术、胆囊切除术、腹腔镜下胆囊切除术切口（</t>
    </r>
    <r>
      <rPr>
        <sz val="12"/>
        <color theme="1"/>
        <rFont val="Times New Roman"/>
        <charset val="134"/>
      </rPr>
      <t>3-4</t>
    </r>
    <r>
      <rPr>
        <sz val="12"/>
        <color theme="1"/>
        <rFont val="宋体"/>
        <charset val="134"/>
      </rPr>
      <t>个孔）、剖腹探查术、阑尾切除术、腹式子宫切除术、结肠造口术、回肠造口术、膀胱造口术、股动脉穿刺切口、脾脏切除术切口、腹腔穿刺术部位、腹股沟疝修补术切口、腋臭切除术切口、股骨颈手术切口、肾切除术、椎板切除术、二期褥疮、截肢术。</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外科清创缝合展示模型：</t>
    </r>
    <r>
      <rPr>
        <sz val="12"/>
        <color theme="1"/>
        <rFont val="Times New Roman"/>
        <charset val="134"/>
      </rPr>
      <t>1</t>
    </r>
    <r>
      <rPr>
        <sz val="12"/>
        <color theme="1"/>
        <rFont val="宋体"/>
        <charset val="134"/>
      </rPr>
      <t>台</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2</t>
    </r>
    <r>
      <rPr>
        <sz val="12"/>
        <color theme="1"/>
        <rFont val="宋体"/>
        <charset val="134"/>
      </rPr>
      <t>张</t>
    </r>
  </si>
  <si>
    <r>
      <rPr>
        <sz val="12"/>
        <color theme="1"/>
        <rFont val="宋体"/>
        <charset val="134"/>
      </rPr>
      <t>脓肿切开操作训练模型</t>
    </r>
    <r>
      <rPr>
        <sz val="12"/>
        <color theme="1"/>
        <rFont val="Times New Roman"/>
        <charset val="134"/>
      </rPr>
      <t>5</t>
    </r>
  </si>
  <si>
    <r>
      <rPr>
        <sz val="12"/>
        <color theme="1"/>
        <rFont val="宋体"/>
        <charset val="134"/>
      </rPr>
      <t>一、功能特点：</t>
    </r>
    <r>
      <rPr>
        <sz val="12"/>
        <color theme="1"/>
        <rFont val="Times New Roman"/>
        <charset val="134"/>
      </rPr>
      <t xml:space="preserve">
■ XM-LV8</t>
    </r>
    <r>
      <rPr>
        <sz val="12"/>
        <color theme="1"/>
        <rFont val="宋体"/>
        <charset val="134"/>
      </rPr>
      <t>脓肿鉴别与切开操作模块采用高分子材料制成，仿真度高。</t>
    </r>
    <r>
      <rPr>
        <sz val="12"/>
        <color theme="1"/>
        <rFont val="Times New Roman"/>
        <charset val="134"/>
      </rPr>
      <t xml:space="preserve">
■ </t>
    </r>
    <r>
      <rPr>
        <sz val="12"/>
        <color theme="1"/>
        <rFont val="宋体"/>
        <charset val="134"/>
      </rPr>
      <t>由皮肤模块、垫板和脓肿模块组成，皮肤模块置于垫板上方，在皮肤模块内部设有大小不同、深浅不一的</t>
    </r>
    <r>
      <rPr>
        <sz val="12"/>
        <color theme="1"/>
        <rFont val="Times New Roman"/>
        <charset val="134"/>
      </rPr>
      <t>22</t>
    </r>
    <r>
      <rPr>
        <sz val="12"/>
        <color theme="1"/>
        <rFont val="宋体"/>
        <charset val="134"/>
      </rPr>
      <t>个脓肿模块，模拟浅表脓肿和深部脓肿。</t>
    </r>
    <r>
      <rPr>
        <sz val="12"/>
        <color theme="1"/>
        <rFont val="Times New Roman"/>
        <charset val="134"/>
      </rPr>
      <t xml:space="preserve">
■ </t>
    </r>
    <r>
      <rPr>
        <sz val="12"/>
        <color theme="1"/>
        <rFont val="宋体"/>
        <charset val="134"/>
      </rPr>
      <t>模型皮肤质感逼真，简单实用，操作者可以进行脓肿切开引流操作练习，比如股内侧深脓肿，腋窝部脓肿等。</t>
    </r>
    <r>
      <rPr>
        <sz val="12"/>
        <color theme="1"/>
        <rFont val="Times New Roman"/>
        <charset val="134"/>
      </rPr>
      <t xml:space="preserve">
■ </t>
    </r>
    <r>
      <rPr>
        <sz val="12"/>
        <color theme="1"/>
        <rFont val="宋体"/>
        <charset val="134"/>
      </rPr>
      <t>切开后可观察内部脓液，状态逼真。</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脓肿切开引流术模块：</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</si>
  <si>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拆线换药训练模型</t>
    </r>
    <r>
      <rPr>
        <sz val="12"/>
        <color theme="1"/>
        <rFont val="Times New Roman"/>
        <charset val="134"/>
      </rPr>
      <t>2</t>
    </r>
  </si>
  <si>
    <r>
      <rPr>
        <sz val="12"/>
        <color theme="1"/>
        <rFont val="宋体"/>
        <charset val="134"/>
      </rPr>
      <t>打结训练模型</t>
    </r>
    <r>
      <rPr>
        <sz val="12"/>
        <color theme="1"/>
        <rFont val="Times New Roman"/>
        <charset val="134"/>
      </rPr>
      <t>4</t>
    </r>
  </si>
  <si>
    <r>
      <rPr>
        <sz val="12"/>
        <color theme="1"/>
        <rFont val="宋体"/>
        <charset val="134"/>
      </rPr>
      <t>一、功能特点：</t>
    </r>
    <r>
      <rPr>
        <sz val="12"/>
        <color theme="1"/>
        <rFont val="Times New Roman"/>
        <charset val="134"/>
      </rPr>
      <t xml:space="preserve">
■ XM-DJ</t>
    </r>
    <r>
      <rPr>
        <sz val="12"/>
        <color theme="1"/>
        <rFont val="宋体"/>
        <charset val="134"/>
      </rPr>
      <t>外科打结操作模型采用透明有机玻璃材料制成。</t>
    </r>
    <r>
      <rPr>
        <sz val="12"/>
        <color theme="1"/>
        <rFont val="Times New Roman"/>
        <charset val="134"/>
      </rPr>
      <t xml:space="preserve">
■ </t>
    </r>
    <r>
      <rPr>
        <sz val="12"/>
        <color theme="1"/>
        <rFont val="宋体"/>
        <charset val="134"/>
      </rPr>
      <t>独特的磁力系统模拟组织拉力，平行弹性条索模拟血管，</t>
    </r>
    <r>
      <rPr>
        <sz val="12"/>
        <color theme="1"/>
        <rFont val="Times New Roman"/>
        <charset val="134"/>
      </rPr>
      <t>3</t>
    </r>
    <r>
      <rPr>
        <sz val="12"/>
        <color theme="1"/>
        <rFont val="宋体"/>
        <charset val="134"/>
      </rPr>
      <t>种型号圆柱构成多种打结空间，模拟多种深部结构进行各种手术深部打结训练。</t>
    </r>
    <r>
      <rPr>
        <sz val="12"/>
        <color theme="1"/>
        <rFont val="Times New Roman"/>
        <charset val="134"/>
      </rPr>
      <t xml:space="preserve">
■ </t>
    </r>
    <r>
      <rPr>
        <sz val="12"/>
        <color theme="1"/>
        <rFont val="宋体"/>
        <charset val="134"/>
      </rPr>
      <t>可练习单手打结、器械打结、外科结打结、三叠结打结、假结和骨结的辩认、小空间打结、大垂直空间打结、大倾斜空间打结及进行剪线、血管的钳夹、切断和结扎训练。</t>
    </r>
    <r>
      <rPr>
        <sz val="12"/>
        <color theme="1"/>
        <rFont val="Times New Roman"/>
        <charset val="134"/>
      </rPr>
      <t xml:space="preserve">
■ </t>
    </r>
    <r>
      <rPr>
        <sz val="12"/>
        <color theme="1"/>
        <rFont val="宋体"/>
        <charset val="134"/>
      </rPr>
      <t>特殊的凹槽设置，易于安装、更换，方便携带。</t>
    </r>
    <r>
      <rPr>
        <sz val="12"/>
        <color theme="1"/>
        <rFont val="Times New Roman"/>
        <charset val="134"/>
      </rPr>
      <t xml:space="preserve">
■ </t>
    </r>
    <r>
      <rPr>
        <sz val="12"/>
        <color theme="1"/>
        <rFont val="宋体"/>
        <charset val="134"/>
      </rPr>
      <t>模拟血管可更换。</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外科打结技能训练模型：</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模拟血管：</t>
    </r>
    <r>
      <rPr>
        <sz val="12"/>
        <color theme="1"/>
        <rFont val="Times New Roman"/>
        <charset val="134"/>
      </rPr>
      <t>1</t>
    </r>
    <r>
      <rPr>
        <sz val="12"/>
        <color theme="1"/>
        <rFont val="宋体"/>
        <charset val="134"/>
      </rPr>
      <t>根</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</si>
  <si>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表浅打结训练模型</t>
    </r>
    <r>
      <rPr>
        <sz val="12"/>
        <color theme="1"/>
        <rFont val="Times New Roman"/>
        <charset val="134"/>
      </rPr>
      <t>4</t>
    </r>
  </si>
  <si>
    <r>
      <rPr>
        <sz val="12"/>
        <color theme="1"/>
        <rFont val="宋体"/>
        <charset val="134"/>
      </rPr>
      <t>一、功能特点：</t>
    </r>
    <r>
      <rPr>
        <sz val="12"/>
        <color theme="1"/>
        <rFont val="Times New Roman"/>
        <charset val="134"/>
      </rPr>
      <t xml:space="preserve">
■ XM-DJC</t>
    </r>
    <r>
      <rPr>
        <sz val="12"/>
        <color theme="1"/>
        <rFont val="宋体"/>
        <charset val="134"/>
      </rPr>
      <t>浅表打结操作模型采用透明材料制成，外观精美、结实耐用。</t>
    </r>
    <r>
      <rPr>
        <sz val="12"/>
        <color theme="1"/>
        <rFont val="Times New Roman"/>
        <charset val="134"/>
      </rPr>
      <t xml:space="preserve">
■ </t>
    </r>
    <r>
      <rPr>
        <sz val="12"/>
        <color theme="1"/>
        <rFont val="宋体"/>
        <charset val="134"/>
      </rPr>
      <t>可进行浅表打结训练与考核。</t>
    </r>
    <r>
      <rPr>
        <sz val="12"/>
        <color theme="1"/>
        <rFont val="Times New Roman"/>
        <charset val="134"/>
      </rPr>
      <t xml:space="preserve">
■ </t>
    </r>
    <r>
      <rPr>
        <sz val="12"/>
        <color theme="1"/>
        <rFont val="宋体"/>
        <charset val="134"/>
      </rPr>
      <t>可练习不同类型的打结方法。</t>
    </r>
    <r>
      <rPr>
        <sz val="12"/>
        <color theme="1"/>
        <rFont val="Times New Roman"/>
        <charset val="134"/>
      </rPr>
      <t xml:space="preserve">
■ </t>
    </r>
    <r>
      <rPr>
        <sz val="12"/>
        <color theme="1"/>
        <rFont val="宋体"/>
        <charset val="134"/>
      </rPr>
      <t>模拟血管张力可调节。</t>
    </r>
    <r>
      <rPr>
        <sz val="12"/>
        <color theme="1"/>
        <rFont val="Times New Roman"/>
        <charset val="134"/>
      </rPr>
      <t xml:space="preserve">
■ </t>
    </r>
    <r>
      <rPr>
        <sz val="12"/>
        <color theme="1"/>
        <rFont val="宋体"/>
        <charset val="134"/>
      </rPr>
      <t>可反复进行练习。</t>
    </r>
    <r>
      <rPr>
        <sz val="12"/>
        <color theme="1"/>
        <rFont val="Times New Roman"/>
        <charset val="134"/>
      </rPr>
      <t xml:space="preserve">
</t>
    </r>
    <r>
      <rPr>
        <sz val="12"/>
        <color theme="1"/>
        <rFont val="宋体"/>
        <charset val="134"/>
      </rPr>
      <t>二、标准配置：</t>
    </r>
    <r>
      <rPr>
        <sz val="12"/>
        <color theme="1"/>
        <rFont val="Times New Roman"/>
        <charset val="134"/>
      </rPr>
      <t xml:space="preserve">
■ </t>
    </r>
    <r>
      <rPr>
        <sz val="12"/>
        <color theme="1"/>
        <rFont val="宋体"/>
        <charset val="134"/>
      </rPr>
      <t>浅表打结技能训练操作模型：</t>
    </r>
    <r>
      <rPr>
        <sz val="12"/>
        <color theme="1"/>
        <rFont val="Times New Roman"/>
        <charset val="134"/>
      </rPr>
      <t>1</t>
    </r>
    <r>
      <rPr>
        <sz val="12"/>
        <color theme="1"/>
        <rFont val="宋体"/>
        <charset val="134"/>
      </rPr>
      <t>个</t>
    </r>
    <r>
      <rPr>
        <sz val="12"/>
        <color theme="1"/>
        <rFont val="Times New Roman"/>
        <charset val="134"/>
      </rPr>
      <t xml:space="preserve">
■ </t>
    </r>
    <r>
      <rPr>
        <sz val="12"/>
        <color theme="1"/>
        <rFont val="宋体"/>
        <charset val="134"/>
      </rPr>
      <t>说明书：</t>
    </r>
    <r>
      <rPr>
        <sz val="12"/>
        <color theme="1"/>
        <rFont val="Times New Roman"/>
        <charset val="134"/>
      </rPr>
      <t>1</t>
    </r>
    <r>
      <rPr>
        <sz val="12"/>
        <color theme="1"/>
        <rFont val="宋体"/>
        <charset val="134"/>
      </rPr>
      <t>册</t>
    </r>
    <r>
      <rPr>
        <sz val="12"/>
        <color theme="1"/>
        <rFont val="Times New Roman"/>
        <charset val="134"/>
      </rPr>
      <t xml:space="preserve">
■ </t>
    </r>
    <r>
      <rPr>
        <sz val="12"/>
        <color theme="1"/>
        <rFont val="宋体"/>
        <charset val="134"/>
      </rPr>
      <t>保修卡合格证：</t>
    </r>
    <r>
      <rPr>
        <sz val="12"/>
        <color theme="1"/>
        <rFont val="Times New Roman"/>
        <charset val="134"/>
      </rPr>
      <t>1</t>
    </r>
    <r>
      <rPr>
        <sz val="12"/>
        <color theme="1"/>
        <rFont val="宋体"/>
        <charset val="134"/>
      </rPr>
      <t>张</t>
    </r>
  </si>
  <si>
    <r>
      <rPr>
        <sz val="12"/>
        <color theme="1"/>
        <rFont val="宋体"/>
        <charset val="134"/>
      </rPr>
      <t>妇科诊刮操作训练模型</t>
    </r>
    <r>
      <rPr>
        <sz val="12"/>
        <color theme="1"/>
        <rFont val="Times New Roman"/>
        <charset val="134"/>
      </rPr>
      <t>1</t>
    </r>
  </si>
  <si>
    <r>
      <rPr>
        <sz val="12"/>
        <color theme="1"/>
        <rFont val="宋体"/>
        <charset val="134"/>
      </rPr>
      <t>静脉输液手成套仿真模型</t>
    </r>
    <r>
      <rPr>
        <sz val="12"/>
        <color theme="1"/>
        <rFont val="Times New Roman"/>
        <charset val="134"/>
      </rPr>
      <t>3</t>
    </r>
  </si>
  <si>
    <r>
      <rPr>
        <sz val="12"/>
        <color theme="1"/>
        <rFont val="Times New Roman"/>
        <charset val="134"/>
      </rPr>
      <t>1</t>
    </r>
    <r>
      <rPr>
        <sz val="12"/>
        <color theme="1"/>
        <rFont val="宋体"/>
        <charset val="134"/>
      </rPr>
      <t>、模拟成人手臂外形，可看到血管走形；</t>
    </r>
    <r>
      <rPr>
        <sz val="12"/>
        <color theme="1"/>
        <rFont val="Times New Roman"/>
        <charset val="134"/>
      </rPr>
      <t xml:space="preserve">
2</t>
    </r>
    <r>
      <rPr>
        <sz val="12"/>
        <color theme="1"/>
        <rFont val="宋体"/>
        <charset val="134"/>
      </rPr>
      <t>、可以进行手背静脉网和肘部头静脉、肘正中静脉、贵要静脉的穿刺、输液操作训练；</t>
    </r>
    <r>
      <rPr>
        <sz val="12"/>
        <color theme="1"/>
        <rFont val="Times New Roman"/>
        <charset val="134"/>
      </rPr>
      <t xml:space="preserve">
▲3</t>
    </r>
    <r>
      <rPr>
        <sz val="12"/>
        <color theme="1"/>
        <rFont val="宋体"/>
        <charset val="134"/>
      </rPr>
      <t>、进行手背静脉穿刺时，手指可弯曲，以达到绷紧皮肤；肘部静脉穿刺时，可以旋转手臂的角度，达到合适的穿刺位置；需提供手指弯曲、肘部静脉穿刺时手臂角度旋转的实物图片。</t>
    </r>
    <r>
      <rPr>
        <sz val="12"/>
        <color theme="1"/>
        <rFont val="Times New Roman"/>
        <charset val="134"/>
      </rPr>
      <t xml:space="preserve">
4</t>
    </r>
    <r>
      <rPr>
        <sz val="12"/>
        <color theme="1"/>
        <rFont val="宋体"/>
        <charset val="134"/>
      </rPr>
      <t>、手臂血管可以通过触摸找到；</t>
    </r>
    <r>
      <rPr>
        <sz val="12"/>
        <color theme="1"/>
        <rFont val="Times New Roman"/>
        <charset val="134"/>
      </rPr>
      <t xml:space="preserve">
▲5</t>
    </r>
    <r>
      <rPr>
        <sz val="12"/>
        <color theme="1"/>
        <rFont val="宋体"/>
        <charset val="134"/>
      </rPr>
      <t>、无需外置液袋提供压力，进行手背静脉网和肘部静脉穿刺时，在正确位置结扎止血带，穿刺入静脉能自动产生回血，如未结扎止血带或结扎位置不正确，穿刺后无回血，提示前一步骤有误；需提供无外置液袋情况下，正确结扎止血带穿刺血管产生回血的实物图片。</t>
    </r>
    <r>
      <rPr>
        <sz val="12"/>
        <color theme="1"/>
        <rFont val="Times New Roman"/>
        <charset val="134"/>
      </rPr>
      <t xml:space="preserve">
6</t>
    </r>
    <r>
      <rPr>
        <sz val="12"/>
        <color theme="1"/>
        <rFont val="宋体"/>
        <charset val="134"/>
      </rPr>
      <t>、穿刺成功后，松开止血带，可进行连续输液，液滴</t>
    </r>
    <r>
      <rPr>
        <sz val="12"/>
        <color theme="1"/>
        <rFont val="Times New Roman"/>
        <charset val="134"/>
      </rPr>
      <t>0</t>
    </r>
    <r>
      <rPr>
        <sz val="12"/>
        <color theme="1"/>
        <rFont val="宋体"/>
        <charset val="134"/>
      </rPr>
      <t>～</t>
    </r>
    <r>
      <rPr>
        <sz val="12"/>
        <color theme="1"/>
        <rFont val="Times New Roman"/>
        <charset val="134"/>
      </rPr>
      <t>100</t>
    </r>
    <r>
      <rPr>
        <sz val="12"/>
        <color theme="1"/>
        <rFont val="宋体"/>
        <charset val="134"/>
      </rPr>
      <t>滴</t>
    </r>
    <r>
      <rPr>
        <sz val="12"/>
        <color theme="1"/>
        <rFont val="Times New Roman"/>
        <charset val="134"/>
      </rPr>
      <t>/</t>
    </r>
    <r>
      <rPr>
        <sz val="12"/>
        <color theme="1"/>
        <rFont val="宋体"/>
        <charset val="134"/>
      </rPr>
      <t>分连续可调，如未松止血带，液体无法输入；</t>
    </r>
    <r>
      <rPr>
        <sz val="12"/>
        <color theme="1"/>
        <rFont val="Times New Roman"/>
        <charset val="134"/>
      </rPr>
      <t xml:space="preserve">
▲7</t>
    </r>
    <r>
      <rPr>
        <sz val="12"/>
        <color theme="1"/>
        <rFont val="宋体"/>
        <charset val="134"/>
      </rPr>
      <t>、整个操作过程中，无需提供任何外接血袋、水袋或其他辅助装置，即可完成穿刺回血、液体输注等各项流程；</t>
    </r>
    <r>
      <rPr>
        <sz val="12"/>
        <color theme="1"/>
        <rFont val="Times New Roman"/>
        <charset val="134"/>
      </rPr>
      <t xml:space="preserve"> 
</t>
    </r>
    <r>
      <rPr>
        <sz val="12"/>
        <color theme="1"/>
        <rFont val="宋体"/>
        <charset val="134"/>
      </rPr>
      <t>收纳盒</t>
    </r>
  </si>
  <si>
    <r>
      <rPr>
        <sz val="12"/>
        <color theme="1"/>
        <rFont val="宋体"/>
        <charset val="134"/>
      </rPr>
      <t>动脉穿刺手臂</t>
    </r>
    <r>
      <rPr>
        <sz val="12"/>
        <color theme="1"/>
        <rFont val="Times New Roman"/>
        <charset val="134"/>
      </rPr>
      <t>3</t>
    </r>
  </si>
  <si>
    <r>
      <rPr>
        <sz val="12"/>
        <color theme="1"/>
        <rFont val="Times New Roman"/>
        <charset val="134"/>
      </rPr>
      <t>▲1</t>
    </r>
    <r>
      <rPr>
        <sz val="12"/>
        <color theme="1"/>
        <rFont val="宋体"/>
        <charset val="134"/>
      </rPr>
      <t>、模拟成人手臂，可同时满足动脉穿刺和静脉采血的训练要求，解剖结构包括腕横纹、桡骨茎突等。</t>
    </r>
    <r>
      <rPr>
        <sz val="12"/>
        <color theme="1"/>
        <rFont val="Times New Roman"/>
        <charset val="134"/>
      </rPr>
      <t xml:space="preserve">
2</t>
    </r>
    <r>
      <rPr>
        <sz val="12"/>
        <color theme="1"/>
        <rFont val="宋体"/>
        <charset val="134"/>
      </rPr>
      <t>、模型可自动产生桡动脉搏动，搏动档位</t>
    </r>
    <r>
      <rPr>
        <sz val="12"/>
        <color theme="1"/>
        <rFont val="Times New Roman"/>
        <charset val="134"/>
      </rPr>
      <t>1-3</t>
    </r>
    <r>
      <rPr>
        <sz val="12"/>
        <color theme="1"/>
        <rFont val="宋体"/>
        <charset val="134"/>
      </rPr>
      <t>档可调，不同档位搏动可产生的动脉血压不同，穿刺时可体会到不同的脉冲感觉；</t>
    </r>
    <r>
      <rPr>
        <sz val="12"/>
        <color theme="1"/>
        <rFont val="Times New Roman"/>
        <charset val="134"/>
      </rPr>
      <t xml:space="preserve">
3</t>
    </r>
    <r>
      <rPr>
        <sz val="12"/>
        <color theme="1"/>
        <rFont val="宋体"/>
        <charset val="134"/>
      </rPr>
      <t>、可在腕部触诊到桡动脉搏动，在搏动位置穿刺，进入血管可体会到突破感，可见动脉血将注射器活塞顶起；</t>
    </r>
    <r>
      <rPr>
        <sz val="12"/>
        <color theme="1"/>
        <rFont val="Times New Roman"/>
        <charset val="134"/>
      </rPr>
      <t xml:space="preserve">
4</t>
    </r>
    <r>
      <rPr>
        <sz val="12"/>
        <color theme="1"/>
        <rFont val="宋体"/>
        <charset val="134"/>
      </rPr>
      <t>、支持在肘部进行静脉采血；</t>
    </r>
    <r>
      <rPr>
        <sz val="12"/>
        <color theme="1"/>
        <rFont val="Times New Roman"/>
        <charset val="134"/>
      </rPr>
      <t xml:space="preserve">
▲5</t>
    </r>
    <r>
      <rPr>
        <sz val="12"/>
        <color theme="1"/>
        <rFont val="宋体"/>
        <charset val="134"/>
      </rPr>
      <t>、手部、肘部穿刺位置为耗材式设计，更换方便；需提供两个部位更换的实物照片。</t>
    </r>
    <r>
      <rPr>
        <sz val="12"/>
        <color theme="1"/>
        <rFont val="Times New Roman"/>
        <charset val="134"/>
      </rPr>
      <t xml:space="preserve">
▲6</t>
    </r>
    <r>
      <rPr>
        <sz val="12"/>
        <color theme="1"/>
        <rFont val="宋体"/>
        <charset val="134"/>
      </rPr>
      <t>、肩部设计有透明可视窗，可观察模拟血液的液位，方便及时补充液体；需提供该项功能的实物照片。</t>
    </r>
    <r>
      <rPr>
        <sz val="12"/>
        <color theme="1"/>
        <rFont val="Times New Roman"/>
        <charset val="134"/>
      </rPr>
      <t xml:space="preserve">
</t>
    </r>
    <r>
      <rPr>
        <sz val="12"/>
        <color theme="1"/>
        <rFont val="宋体"/>
        <charset val="134"/>
      </rPr>
      <t>收纳盒</t>
    </r>
  </si>
  <si>
    <r>
      <rPr>
        <sz val="12"/>
        <color theme="1"/>
        <rFont val="宋体"/>
        <charset val="134"/>
      </rPr>
      <t>臀部肌肉注射操作模型</t>
    </r>
    <r>
      <rPr>
        <sz val="12"/>
        <color theme="1"/>
        <rFont val="Times New Roman"/>
        <charset val="134"/>
      </rPr>
      <t>3</t>
    </r>
  </si>
  <si>
    <r>
      <rPr>
        <sz val="12"/>
        <color theme="1"/>
        <rFont val="宋体"/>
        <charset val="134"/>
      </rPr>
      <t>臀部模型结构包括</t>
    </r>
    <r>
      <rPr>
        <sz val="12"/>
        <color theme="1"/>
        <rFont val="Times New Roman"/>
        <charset val="134"/>
      </rPr>
      <t>:</t>
    </r>
    <r>
      <rPr>
        <sz val="12"/>
        <color theme="1"/>
        <rFont val="宋体"/>
        <charset val="134"/>
      </rPr>
      <t>近端股骨、</t>
    </r>
    <r>
      <rPr>
        <sz val="12"/>
        <color theme="1"/>
        <rFont val="Times New Roman"/>
        <charset val="134"/>
      </rPr>
      <t xml:space="preserve"> </t>
    </r>
    <r>
      <rPr>
        <sz val="12"/>
        <color theme="1"/>
        <rFont val="宋体"/>
        <charset val="134"/>
      </rPr>
      <t>大转子、髂前上棘、</t>
    </r>
    <r>
      <rPr>
        <sz val="12"/>
        <color theme="1"/>
        <rFont val="Times New Roman"/>
        <charset val="134"/>
      </rPr>
      <t xml:space="preserve"> </t>
    </r>
    <r>
      <rPr>
        <sz val="12"/>
        <color theme="1"/>
        <rFont val="宋体"/>
        <charset val="134"/>
      </rPr>
      <t>髂后上棘及骶骨。（一侧臀部外上四分之一可卸下，</t>
    </r>
    <r>
      <rPr>
        <sz val="12"/>
        <color theme="1"/>
        <rFont val="Times New Roman"/>
        <charset val="134"/>
      </rPr>
      <t xml:space="preserve"> </t>
    </r>
    <r>
      <rPr>
        <sz val="12"/>
        <color theme="1"/>
        <rFont val="宋体"/>
        <charset val="134"/>
      </rPr>
      <t>便于观察确认其内部结构、臀中肌、臀大肌的肌肉、坐骨神经和血管结构）、可进行三种肌肉注射方法训练，背侧臀部注射法、腹侧臀部注射法和骨外侧注射法。替换注射肌肉（含皮肤）、收纳盒</t>
    </r>
  </si>
  <si>
    <r>
      <rPr>
        <sz val="12"/>
        <color theme="1"/>
        <rFont val="宋体"/>
        <charset val="134"/>
      </rPr>
      <t>插胃管仿真模型</t>
    </r>
    <r>
      <rPr>
        <sz val="12"/>
        <color theme="1"/>
        <rFont val="Times New Roman"/>
        <charset val="134"/>
      </rPr>
      <t>3</t>
    </r>
  </si>
  <si>
    <r>
      <rPr>
        <sz val="12"/>
        <color theme="1"/>
        <rFont val="宋体"/>
        <charset val="134"/>
      </rPr>
      <t>半身模型、胸部皮肤科拆卸、玻璃胸腔内脏器官（如胃、肺等）、可进行经口或鼻胃管置入术、进行鼻饲、洗胃（操作正确时可抽吸胃液）；可进行经口或鼻气管插入术，进行吸痰吸氧操作；可进行气切护理，收纳盒</t>
    </r>
  </si>
  <si>
    <r>
      <rPr>
        <sz val="12"/>
        <color theme="1"/>
        <rFont val="宋体"/>
        <charset val="134"/>
      </rPr>
      <t>女性导尿模型</t>
    </r>
    <r>
      <rPr>
        <sz val="12"/>
        <color theme="1"/>
        <rFont val="Times New Roman"/>
        <charset val="134"/>
      </rPr>
      <t>3</t>
    </r>
  </si>
  <si>
    <r>
      <rPr>
        <sz val="12"/>
        <color theme="1"/>
        <rFont val="宋体"/>
        <charset val="134"/>
      </rPr>
      <t>臀部模型（含女性外阴可带有男性生殖器替换部分）、髋关节可以外展</t>
    </r>
    <r>
      <rPr>
        <sz val="12"/>
        <color theme="1"/>
        <rFont val="Times New Roman"/>
        <charset val="134"/>
      </rPr>
      <t>60</t>
    </r>
    <r>
      <rPr>
        <sz val="12"/>
        <color theme="1"/>
        <rFont val="宋体"/>
        <charset val="134"/>
      </rPr>
      <t>度左右、导尿管插入</t>
    </r>
    <r>
      <rPr>
        <sz val="12"/>
        <color theme="1"/>
        <rFont val="Times New Roman"/>
        <charset val="134"/>
      </rPr>
      <t>4</t>
    </r>
    <r>
      <rPr>
        <sz val="12"/>
        <color theme="1"/>
        <rFont val="宋体"/>
        <charset val="134"/>
      </rPr>
      <t>厘米左右到达膀胱是有提示，如电子提示或有尿液导出；可进行灌肠操作，操作成功时有提示如如电子提示或有灌肠液流出</t>
    </r>
  </si>
  <si>
    <r>
      <rPr>
        <sz val="12"/>
        <color theme="1"/>
        <rFont val="宋体"/>
        <charset val="134"/>
      </rPr>
      <t>灌肠模型</t>
    </r>
    <r>
      <rPr>
        <sz val="12"/>
        <color theme="1"/>
        <rFont val="Times New Roman"/>
        <charset val="134"/>
      </rPr>
      <t>3</t>
    </r>
  </si>
  <si>
    <r>
      <rPr>
        <sz val="12"/>
        <color theme="1"/>
        <rFont val="宋体"/>
        <charset val="134"/>
      </rPr>
      <t>模型为成人臀部，仿真人大小，具有肛门、肛柱及直肠等结构。</t>
    </r>
    <r>
      <rPr>
        <sz val="12"/>
        <color theme="1"/>
        <rFont val="Times New Roman"/>
        <charset val="134"/>
      </rPr>
      <t xml:space="preserve">
</t>
    </r>
    <r>
      <rPr>
        <sz val="12"/>
        <color theme="1"/>
        <rFont val="宋体"/>
        <charset val="134"/>
      </rPr>
      <t>采用高分子材料制成，环保无污染。</t>
    </r>
    <r>
      <rPr>
        <sz val="12"/>
        <color theme="1"/>
        <rFont val="Times New Roman"/>
        <charset val="134"/>
      </rPr>
      <t xml:space="preserve">
</t>
    </r>
    <r>
      <rPr>
        <sz val="12"/>
        <color theme="1"/>
        <rFont val="宋体"/>
        <charset val="134"/>
      </rPr>
      <t>左侧卧位，在插管过程中有真实的阻滞感，灌入的液体不会从肛门</t>
    </r>
    <r>
      <rPr>
        <sz val="12"/>
        <color theme="1"/>
        <rFont val="Times New Roman"/>
        <charset val="134"/>
      </rPr>
      <t>]</t>
    </r>
    <r>
      <rPr>
        <sz val="12"/>
        <color theme="1"/>
        <rFont val="宋体"/>
        <charset val="134"/>
      </rPr>
      <t>处逆流。可反复进行练习。收纳盒</t>
    </r>
  </si>
  <si>
    <r>
      <rPr>
        <sz val="12"/>
        <color theme="1"/>
        <rFont val="宋体"/>
        <charset val="134"/>
      </rPr>
      <t>口腔护理模型</t>
    </r>
    <r>
      <rPr>
        <sz val="12"/>
        <color theme="1"/>
        <rFont val="Times New Roman"/>
        <charset val="134"/>
      </rPr>
      <t>3</t>
    </r>
  </si>
  <si>
    <r>
      <rPr>
        <sz val="12"/>
        <color theme="1"/>
        <rFont val="宋体"/>
        <charset val="134"/>
      </rPr>
      <t>模型造型逼真，为放大三倍的牙齿</t>
    </r>
    <r>
      <rPr>
        <sz val="12"/>
        <color theme="1"/>
        <rFont val="Times New Roman"/>
        <charset val="134"/>
      </rPr>
      <t xml:space="preserve">
</t>
    </r>
    <r>
      <rPr>
        <sz val="12"/>
        <color theme="1"/>
        <rFont val="宋体"/>
        <charset val="134"/>
      </rPr>
      <t>解剖结构精确，包括</t>
    </r>
    <r>
      <rPr>
        <sz val="12"/>
        <color theme="1"/>
        <rFont val="Times New Roman"/>
        <charset val="134"/>
      </rPr>
      <t>:</t>
    </r>
    <r>
      <rPr>
        <sz val="12"/>
        <color theme="1"/>
        <rFont val="宋体"/>
        <charset val="134"/>
      </rPr>
      <t>聘、牙龈、上牙弓、下牙弓</t>
    </r>
    <r>
      <rPr>
        <sz val="12"/>
        <color theme="1"/>
        <rFont val="Times New Roman"/>
        <charset val="134"/>
      </rPr>
      <t>.</t>
    </r>
    <r>
      <rPr>
        <sz val="12"/>
        <color theme="1"/>
        <rFont val="宋体"/>
        <charset val="134"/>
      </rPr>
      <t>可示范如可正确的清洁牙齿</t>
    </r>
    <r>
      <rPr>
        <sz val="12"/>
        <color theme="1"/>
        <rFont val="Times New Roman"/>
        <charset val="134"/>
      </rPr>
      <t xml:space="preserve">
</t>
    </r>
    <r>
      <rPr>
        <sz val="12"/>
        <color theme="1"/>
        <rFont val="宋体"/>
        <charset val="134"/>
      </rPr>
      <t>可练习口腔护理</t>
    </r>
    <r>
      <rPr>
        <sz val="12"/>
        <color theme="1"/>
        <rFont val="Times New Roman"/>
        <charset val="134"/>
      </rPr>
      <t xml:space="preserve">
</t>
    </r>
    <r>
      <rPr>
        <sz val="12"/>
        <color theme="1"/>
        <rFont val="宋体"/>
        <charset val="134"/>
      </rPr>
      <t>下颌底部装有平衡支撑脚垫</t>
    </r>
    <r>
      <rPr>
        <sz val="12"/>
        <color theme="1"/>
        <rFont val="Times New Roman"/>
        <charset val="134"/>
      </rPr>
      <t xml:space="preserve">
</t>
    </r>
    <r>
      <rPr>
        <sz val="12"/>
        <color theme="1"/>
        <rFont val="宋体"/>
        <charset val="134"/>
      </rPr>
      <t>收纳盒</t>
    </r>
  </si>
  <si>
    <r>
      <rPr>
        <sz val="12"/>
        <color theme="1"/>
        <rFont val="宋体"/>
        <charset val="134"/>
      </rPr>
      <t>阴道冲洗模型</t>
    </r>
    <r>
      <rPr>
        <sz val="12"/>
        <color theme="1"/>
        <rFont val="Times New Roman"/>
        <charset val="134"/>
      </rPr>
      <t>3</t>
    </r>
  </si>
  <si>
    <r>
      <rPr>
        <sz val="12"/>
        <color theme="1"/>
        <rFont val="宋体"/>
        <charset val="134"/>
      </rPr>
      <t>臀部模型（含女性外阴）、腹部皮肤、子宫套装、宫颈套装、阴道插件、收纳盒</t>
    </r>
  </si>
  <si>
    <r>
      <rPr>
        <sz val="12"/>
        <color theme="1"/>
        <rFont val="宋体"/>
        <charset val="134"/>
      </rPr>
      <t>硅胶皮肤缝合练习模型</t>
    </r>
    <r>
      <rPr>
        <sz val="12"/>
        <color theme="1"/>
        <rFont val="Times New Roman"/>
        <charset val="134"/>
      </rPr>
      <t>3</t>
    </r>
  </si>
  <si>
    <r>
      <rPr>
        <sz val="12"/>
        <color theme="1"/>
        <rFont val="Times New Roman"/>
        <charset val="134"/>
      </rPr>
      <t>1.</t>
    </r>
    <r>
      <rPr>
        <sz val="12"/>
        <color theme="1"/>
        <rFont val="宋体"/>
        <charset val="134"/>
      </rPr>
      <t>可用于下列练习：切开、缝合手法、打结，器械缝合法，器械缝合定位，使用外科黏合剂，深层组织缝合，皮下组织缝合、表皮缝合等；</t>
    </r>
    <r>
      <rPr>
        <sz val="12"/>
        <color theme="1"/>
        <rFont val="Times New Roman"/>
        <charset val="134"/>
      </rPr>
      <t xml:space="preserve">
2.</t>
    </r>
    <r>
      <rPr>
        <sz val="12"/>
        <color theme="1"/>
        <rFont val="宋体"/>
        <charset val="134"/>
      </rPr>
      <t>皮肤构成：表皮、真皮、筋膜、脂肪、肌肉层；</t>
    </r>
    <r>
      <rPr>
        <sz val="12"/>
        <color theme="1"/>
        <rFont val="Times New Roman"/>
        <charset val="134"/>
      </rPr>
      <t xml:space="preserve">
3.</t>
    </r>
    <r>
      <rPr>
        <sz val="12"/>
        <color theme="1"/>
        <rFont val="宋体"/>
        <charset val="134"/>
      </rPr>
      <t>包括内容：缝合皮垫、托盘、提包、持针钳、缝合剪、组织钳、手术刀、尼龙缝合线、工具包；收纳盒</t>
    </r>
  </si>
  <si>
    <r>
      <rPr>
        <sz val="12"/>
        <color theme="1"/>
        <rFont val="宋体"/>
        <charset val="134"/>
      </rPr>
      <t>颈部静脉穿刺模型</t>
    </r>
    <r>
      <rPr>
        <sz val="12"/>
        <color theme="1"/>
        <rFont val="Times New Roman"/>
        <charset val="134"/>
      </rPr>
      <t>2</t>
    </r>
  </si>
  <si>
    <r>
      <rPr>
        <sz val="12"/>
        <color theme="1"/>
        <rFont val="Times New Roman"/>
        <charset val="134"/>
      </rPr>
      <t>1.</t>
    </r>
    <r>
      <rPr>
        <sz val="12"/>
        <color theme="1"/>
        <rFont val="宋体"/>
        <charset val="134"/>
      </rPr>
      <t>这款模型适用于练习经颈部静脉插管技术并特为急诊范围研制。</t>
    </r>
    <r>
      <rPr>
        <sz val="12"/>
        <color theme="1"/>
        <rFont val="Times New Roman"/>
        <charset val="134"/>
      </rPr>
      <t xml:space="preserve">
2.</t>
    </r>
    <r>
      <rPr>
        <sz val="12"/>
        <color theme="1"/>
        <rFont val="宋体"/>
        <charset val="134"/>
      </rPr>
      <t>解剖上精确，触感如同于真正病人一样。触诊时锁骨窝</t>
    </r>
    <r>
      <rPr>
        <sz val="12"/>
        <color theme="1"/>
        <rFont val="Times New Roman"/>
        <charset val="134"/>
      </rPr>
      <t>“</t>
    </r>
    <r>
      <rPr>
        <sz val="12"/>
        <color theme="1"/>
        <rFont val="宋体"/>
        <charset val="134"/>
      </rPr>
      <t>下沉</t>
    </r>
    <r>
      <rPr>
        <sz val="12"/>
        <color theme="1"/>
        <rFont val="Times New Roman"/>
        <charset val="134"/>
      </rPr>
      <t>”</t>
    </r>
    <r>
      <rPr>
        <sz val="12"/>
        <color theme="1"/>
        <rFont val="宋体"/>
        <charset val="134"/>
      </rPr>
      <t>，并可感觉胸锁乳突肌，锁骨和其他支持组织。展示了内血管</t>
    </r>
    <r>
      <rPr>
        <sz val="12"/>
        <color theme="1"/>
        <rFont val="Times New Roman"/>
        <charset val="134"/>
      </rPr>
      <t xml:space="preserve">: </t>
    </r>
    <r>
      <rPr>
        <sz val="12"/>
        <color theme="1"/>
        <rFont val="宋体"/>
        <charset val="134"/>
      </rPr>
      <t>锁骨下静脉、颈内静脉、颈外静脉和颈动脉。可使用</t>
    </r>
    <r>
      <rPr>
        <sz val="12"/>
        <color theme="1"/>
        <rFont val="Times New Roman"/>
        <charset val="134"/>
      </rPr>
      <t>Swan-Ganz</t>
    </r>
    <r>
      <rPr>
        <sz val="12"/>
        <color theme="1"/>
        <rFont val="宋体"/>
        <charset val="134"/>
      </rPr>
      <t>导管。模型颈部向左倾斜、很容易找到各定位点。提供备用皮肤、导管密封剂、针、人造血液和手提箱。</t>
    </r>
  </si>
  <si>
    <r>
      <rPr>
        <sz val="12"/>
        <color theme="1"/>
        <rFont val="宋体"/>
        <charset val="134"/>
      </rPr>
      <t>下肢静脉穿刺模型</t>
    </r>
    <r>
      <rPr>
        <sz val="12"/>
        <color theme="1"/>
        <rFont val="Times New Roman"/>
        <charset val="134"/>
      </rPr>
      <t>2</t>
    </r>
  </si>
  <si>
    <r>
      <rPr>
        <sz val="12"/>
        <color theme="1"/>
        <rFont val="Times New Roman"/>
        <charset val="134"/>
      </rPr>
      <t>1.</t>
    </r>
    <r>
      <rPr>
        <sz val="12"/>
        <color theme="1"/>
        <rFont val="宋体"/>
        <charset val="134"/>
      </rPr>
      <t>模拟亚洲成人左下肢，稍外展外旋，肤质仿真度高，皮肤纹理清晰，柔软富有弹性。</t>
    </r>
    <r>
      <rPr>
        <sz val="12"/>
        <color theme="1"/>
        <rFont val="Times New Roman"/>
        <charset val="134"/>
      </rPr>
      <t xml:space="preserve">
2.</t>
    </r>
    <r>
      <rPr>
        <sz val="12"/>
        <color theme="1"/>
        <rFont val="宋体"/>
        <charset val="134"/>
      </rPr>
      <t>具有大隐静脉、股内侧浅静脉、股外侧浅静脉、小隐静脉、足背静脉网，所有血管均可穿刺。</t>
    </r>
    <r>
      <rPr>
        <sz val="12"/>
        <color theme="1"/>
        <rFont val="Times New Roman"/>
        <charset val="134"/>
      </rPr>
      <t xml:space="preserve">
3.</t>
    </r>
    <r>
      <rPr>
        <sz val="12"/>
        <color theme="1"/>
        <rFont val="宋体"/>
        <charset val="134"/>
      </rPr>
      <t>所有血管均可以进行穿刺输液、抽血等训练，穿刺时有阻力感，成功时有明显落空感，配合模拟血液可有回血产生。</t>
    </r>
    <r>
      <rPr>
        <sz val="12"/>
        <color theme="1"/>
        <rFont val="Times New Roman"/>
        <charset val="134"/>
      </rPr>
      <t xml:space="preserve">
4.</t>
    </r>
    <r>
      <rPr>
        <sz val="12"/>
        <color theme="1"/>
        <rFont val="宋体"/>
        <charset val="134"/>
      </rPr>
      <t>可反复进行练习。</t>
    </r>
    <r>
      <rPr>
        <sz val="12"/>
        <color theme="1"/>
        <rFont val="Times New Roman"/>
        <charset val="134"/>
      </rPr>
      <t xml:space="preserve">
5.</t>
    </r>
    <r>
      <rPr>
        <sz val="12"/>
        <color theme="1"/>
        <rFont val="宋体"/>
        <charset val="134"/>
      </rPr>
      <t>静脉血管和皮肤可更换。收纳盒</t>
    </r>
  </si>
  <si>
    <r>
      <rPr>
        <sz val="12"/>
        <color theme="1"/>
        <rFont val="宋体"/>
        <charset val="134"/>
      </rPr>
      <t>超声引导下穿刺模型（甲状腺）</t>
    </r>
    <r>
      <rPr>
        <sz val="12"/>
        <color theme="1"/>
        <rFont val="Times New Roman"/>
        <charset val="134"/>
      </rPr>
      <t>5</t>
    </r>
  </si>
  <si>
    <r>
      <rPr>
        <sz val="12"/>
        <color theme="1"/>
        <rFont val="Times New Roman"/>
        <charset val="134"/>
      </rPr>
      <t>1.</t>
    </r>
    <r>
      <rPr>
        <sz val="12"/>
        <color theme="1"/>
        <rFont val="宋体"/>
        <charset val="134"/>
      </rPr>
      <t>颈部、甲状腺模型由柔软的类皮材料制造；</t>
    </r>
    <r>
      <rPr>
        <sz val="12"/>
        <color theme="1"/>
        <rFont val="Times New Roman"/>
        <charset val="134"/>
      </rPr>
      <t xml:space="preserve">                           2.</t>
    </r>
    <r>
      <rPr>
        <sz val="12"/>
        <color theme="1"/>
        <rFont val="宋体"/>
        <charset val="134"/>
      </rPr>
      <t>成人女性</t>
    </r>
    <r>
      <rPr>
        <sz val="12"/>
        <color theme="1"/>
        <rFont val="Times New Roman"/>
        <charset val="134"/>
      </rPr>
      <t>1</t>
    </r>
    <r>
      <rPr>
        <sz val="12"/>
        <color theme="1"/>
        <rFont val="宋体"/>
        <charset val="134"/>
      </rPr>
      <t>：</t>
    </r>
    <r>
      <rPr>
        <sz val="12"/>
        <color theme="1"/>
        <rFont val="Times New Roman"/>
        <charset val="134"/>
      </rPr>
      <t>1</t>
    </r>
    <r>
      <rPr>
        <sz val="12"/>
        <color theme="1"/>
        <rFont val="宋体"/>
        <charset val="134"/>
      </rPr>
      <t>比例；</t>
    </r>
    <r>
      <rPr>
        <sz val="12"/>
        <color theme="1"/>
        <rFont val="Times New Roman"/>
        <charset val="134"/>
      </rPr>
      <t>3.</t>
    </r>
    <r>
      <rPr>
        <sz val="12"/>
        <color theme="1"/>
        <rFont val="宋体"/>
        <charset val="134"/>
      </rPr>
      <t>甲状腺模型由左右叶、峡部组成，左右叶内分别设有血管和大小不一肿块；</t>
    </r>
    <r>
      <rPr>
        <sz val="12"/>
        <color theme="1"/>
        <rFont val="Times New Roman"/>
        <charset val="134"/>
      </rPr>
      <t>4</t>
    </r>
    <r>
      <rPr>
        <sz val="12"/>
        <color theme="1"/>
        <rFont val="宋体"/>
        <charset val="134"/>
      </rPr>
      <t>、甲状腺后方没有气管；颈部模型长宽高尺寸：</t>
    </r>
    <r>
      <rPr>
        <sz val="12"/>
        <color theme="1"/>
        <rFont val="Times New Roman"/>
        <charset val="134"/>
      </rPr>
      <t>165*130*65mm</t>
    </r>
    <r>
      <rPr>
        <sz val="12"/>
        <color theme="1"/>
        <rFont val="宋体"/>
        <charset val="134"/>
      </rPr>
      <t>；</t>
    </r>
    <r>
      <rPr>
        <sz val="12"/>
        <color theme="1"/>
        <rFont val="Times New Roman"/>
        <charset val="134"/>
      </rPr>
      <t>5</t>
    </r>
    <r>
      <rPr>
        <sz val="12"/>
        <color theme="1"/>
        <rFont val="宋体"/>
        <charset val="134"/>
      </rPr>
      <t>：循环泵、灌注管、底盘</t>
    </r>
  </si>
  <si>
    <r>
      <rPr>
        <sz val="12"/>
        <color theme="1"/>
        <rFont val="宋体"/>
        <charset val="134"/>
      </rPr>
      <t>超声引导下穿刺模型（体表肿物）</t>
    </r>
    <r>
      <rPr>
        <sz val="12"/>
        <color theme="1"/>
        <rFont val="Times New Roman"/>
        <charset val="134"/>
      </rPr>
      <t>5</t>
    </r>
  </si>
  <si>
    <r>
      <rPr>
        <sz val="12"/>
        <color theme="1"/>
        <rFont val="Times New Roman"/>
        <charset val="134"/>
      </rPr>
      <t>1.</t>
    </r>
    <r>
      <rPr>
        <sz val="12"/>
        <color theme="1"/>
        <rFont val="宋体"/>
        <charset val="134"/>
      </rPr>
      <t>组织由柔软由柔软的类皮材料制造</t>
    </r>
    <r>
      <rPr>
        <sz val="12"/>
        <color theme="1"/>
        <rFont val="Times New Roman"/>
        <charset val="134"/>
      </rPr>
      <t>,</t>
    </r>
    <r>
      <rPr>
        <sz val="12"/>
        <color theme="1"/>
        <rFont val="宋体"/>
        <charset val="134"/>
      </rPr>
      <t>接近皮肤软硬度</t>
    </r>
    <r>
      <rPr>
        <sz val="12"/>
        <color theme="1"/>
        <rFont val="Times New Roman"/>
        <charset val="134"/>
      </rPr>
      <t>,</t>
    </r>
    <r>
      <rPr>
        <sz val="12"/>
        <color theme="1"/>
        <rFont val="宋体"/>
        <charset val="134"/>
      </rPr>
      <t>能进行细针穿刺；</t>
    </r>
    <r>
      <rPr>
        <sz val="12"/>
        <color theme="1"/>
        <rFont val="Times New Roman"/>
        <charset val="134"/>
      </rPr>
      <t>2</t>
    </r>
    <r>
      <rPr>
        <sz val="12"/>
        <color theme="1"/>
        <rFont val="宋体"/>
        <charset val="134"/>
      </rPr>
      <t>组织内部还有若干个大小不等的低回声</t>
    </r>
    <r>
      <rPr>
        <sz val="12"/>
        <color theme="1"/>
        <rFont val="Times New Roman"/>
        <charset val="134"/>
      </rPr>
      <t>(</t>
    </r>
    <r>
      <rPr>
        <sz val="12"/>
        <color theme="1"/>
        <rFont val="宋体"/>
        <charset val="134"/>
      </rPr>
      <t>内部由水填充</t>
    </r>
    <r>
      <rPr>
        <sz val="12"/>
        <color theme="1"/>
        <rFont val="Times New Roman"/>
        <charset val="134"/>
      </rPr>
      <t>),</t>
    </r>
    <r>
      <rPr>
        <sz val="12"/>
        <color theme="1"/>
        <rFont val="宋体"/>
        <charset val="134"/>
      </rPr>
      <t>模拟囊肿。</t>
    </r>
    <r>
      <rPr>
        <sz val="12"/>
        <color theme="1"/>
        <rFont val="Times New Roman"/>
        <charset val="134"/>
      </rPr>
      <t>3</t>
    </r>
    <r>
      <rPr>
        <sz val="12"/>
        <color theme="1"/>
        <rFont val="宋体"/>
        <charset val="134"/>
      </rPr>
      <t>、长宽高尺寸：</t>
    </r>
    <r>
      <rPr>
        <sz val="12"/>
        <color theme="1"/>
        <rFont val="Times New Roman"/>
        <charset val="134"/>
      </rPr>
      <t>150*120*80mm</t>
    </r>
    <r>
      <rPr>
        <sz val="12"/>
        <color theme="1"/>
        <rFont val="宋体"/>
        <charset val="134"/>
      </rPr>
      <t>。</t>
    </r>
  </si>
  <si>
    <r>
      <rPr>
        <sz val="12"/>
        <color theme="1"/>
        <rFont val="宋体"/>
        <charset val="134"/>
      </rPr>
      <t>超声引导下穿刺模型（乳腺）</t>
    </r>
    <r>
      <rPr>
        <sz val="12"/>
        <color theme="1"/>
        <rFont val="Times New Roman"/>
        <charset val="134"/>
      </rPr>
      <t>5</t>
    </r>
  </si>
  <si>
    <r>
      <rPr>
        <sz val="12"/>
        <color theme="1"/>
        <rFont val="Times New Roman"/>
        <charset val="134"/>
      </rPr>
      <t>1.</t>
    </r>
    <r>
      <rPr>
        <sz val="12"/>
        <color theme="1"/>
        <rFont val="宋体"/>
        <charset val="134"/>
      </rPr>
      <t>组织由柔软由柔软的类皮材料制造</t>
    </r>
    <r>
      <rPr>
        <sz val="12"/>
        <color theme="1"/>
        <rFont val="Times New Roman"/>
        <charset val="134"/>
      </rPr>
      <t>,</t>
    </r>
    <r>
      <rPr>
        <sz val="12"/>
        <color theme="1"/>
        <rFont val="宋体"/>
        <charset val="134"/>
      </rPr>
      <t>接近皮肤软硬度</t>
    </r>
    <r>
      <rPr>
        <sz val="12"/>
        <color theme="1"/>
        <rFont val="Times New Roman"/>
        <charset val="134"/>
      </rPr>
      <t>,</t>
    </r>
    <r>
      <rPr>
        <sz val="12"/>
        <color theme="1"/>
        <rFont val="宋体"/>
        <charset val="134"/>
      </rPr>
      <t>能进行细针穿刺；</t>
    </r>
    <r>
      <rPr>
        <sz val="12"/>
        <color theme="1"/>
        <rFont val="Times New Roman"/>
        <charset val="134"/>
      </rPr>
      <t>2.</t>
    </r>
    <r>
      <rPr>
        <sz val="12"/>
        <color theme="1"/>
        <rFont val="宋体"/>
        <charset val="134"/>
      </rPr>
      <t>乳腺内部还有若干个大小不等的高回声团，模拟肿块。</t>
    </r>
    <r>
      <rPr>
        <sz val="12"/>
        <color theme="1"/>
        <rFont val="Times New Roman"/>
        <charset val="134"/>
      </rPr>
      <t>3</t>
    </r>
    <r>
      <rPr>
        <sz val="12"/>
        <color theme="1"/>
        <rFont val="宋体"/>
        <charset val="134"/>
      </rPr>
      <t>、长宽高尺寸：</t>
    </r>
    <r>
      <rPr>
        <sz val="12"/>
        <color theme="1"/>
        <rFont val="Times New Roman"/>
        <charset val="134"/>
      </rPr>
      <t>160*155*80mm</t>
    </r>
    <r>
      <rPr>
        <sz val="12"/>
        <color theme="1"/>
        <rFont val="宋体"/>
        <charset val="134"/>
      </rPr>
      <t>。</t>
    </r>
  </si>
  <si>
    <r>
      <rPr>
        <sz val="12"/>
        <color theme="1"/>
        <rFont val="宋体"/>
        <charset val="134"/>
      </rPr>
      <t>超声引导穿刺模型（肾脏穿刺）</t>
    </r>
    <r>
      <rPr>
        <sz val="12"/>
        <color theme="1"/>
        <rFont val="Times New Roman"/>
        <charset val="134"/>
      </rPr>
      <t>5</t>
    </r>
  </si>
  <si>
    <r>
      <rPr>
        <sz val="12"/>
        <color theme="1"/>
        <rFont val="Times New Roman"/>
        <charset val="134"/>
      </rPr>
      <t>1.</t>
    </r>
    <r>
      <rPr>
        <sz val="12"/>
        <color theme="1"/>
        <rFont val="宋体"/>
        <charset val="134"/>
      </rPr>
      <t>腰部、肾脏模型均有柔软的类皮质材料制造；</t>
    </r>
    <r>
      <rPr>
        <sz val="12"/>
        <color theme="1"/>
        <rFont val="Times New Roman"/>
        <charset val="134"/>
      </rPr>
      <t>2.</t>
    </r>
    <r>
      <rPr>
        <sz val="12"/>
        <color theme="1"/>
        <rFont val="宋体"/>
        <charset val="134"/>
      </rPr>
      <t>成人男性</t>
    </r>
    <r>
      <rPr>
        <sz val="12"/>
        <color theme="1"/>
        <rFont val="Times New Roman"/>
        <charset val="134"/>
      </rPr>
      <t>1</t>
    </r>
    <r>
      <rPr>
        <sz val="12"/>
        <color theme="1"/>
        <rFont val="宋体"/>
        <charset val="134"/>
      </rPr>
      <t>：</t>
    </r>
    <r>
      <rPr>
        <sz val="12"/>
        <color theme="1"/>
        <rFont val="Times New Roman"/>
        <charset val="134"/>
      </rPr>
      <t>1</t>
    </r>
    <r>
      <rPr>
        <sz val="12"/>
        <color theme="1"/>
        <rFont val="宋体"/>
        <charset val="134"/>
      </rPr>
      <t>比例；</t>
    </r>
    <r>
      <rPr>
        <sz val="12"/>
        <color theme="1"/>
        <rFont val="Times New Roman"/>
        <charset val="134"/>
      </rPr>
      <t>3.</t>
    </r>
    <r>
      <rPr>
        <sz val="12"/>
        <color theme="1"/>
        <rFont val="宋体"/>
        <charset val="134"/>
      </rPr>
      <t>左右各一个肾脏，肾脏由肾实质、肾盂和输尿管组成；</t>
    </r>
    <r>
      <rPr>
        <sz val="12"/>
        <color theme="1"/>
        <rFont val="Times New Roman"/>
        <charset val="134"/>
      </rPr>
      <t>4</t>
    </r>
    <r>
      <rPr>
        <sz val="12"/>
        <color theme="1"/>
        <rFont val="宋体"/>
        <charset val="134"/>
      </rPr>
      <t>长宽高尺寸：</t>
    </r>
    <r>
      <rPr>
        <sz val="12"/>
        <color theme="1"/>
        <rFont val="Times New Roman"/>
        <charset val="134"/>
      </rPr>
      <t>400*300*80mm</t>
    </r>
  </si>
  <si>
    <r>
      <rPr>
        <sz val="12"/>
        <color theme="1"/>
        <rFont val="宋体"/>
        <charset val="134"/>
      </rPr>
      <t>静脉输液手成套仿真模型配套神经及血管</t>
    </r>
  </si>
  <si>
    <r>
      <rPr>
        <sz val="12"/>
        <color theme="1"/>
        <rFont val="Times New Roman"/>
        <charset val="134"/>
      </rPr>
      <t>1</t>
    </r>
    <r>
      <rPr>
        <sz val="12"/>
        <color theme="1"/>
        <rFont val="宋体"/>
        <charset val="134"/>
      </rPr>
      <t>、提供最逼真的粗、细静脉穿刺的练习；</t>
    </r>
    <r>
      <rPr>
        <sz val="12"/>
        <color theme="1"/>
        <rFont val="Times New Roman"/>
        <charset val="134"/>
      </rPr>
      <t xml:space="preserve">
2</t>
    </r>
    <r>
      <rPr>
        <sz val="12"/>
        <color theme="1"/>
        <rFont val="宋体"/>
        <charset val="134"/>
      </rPr>
      <t>、进行前臂静脉穿刺与注射练习，可触摸血管；</t>
    </r>
    <r>
      <rPr>
        <sz val="12"/>
        <color theme="1"/>
        <rFont val="Times New Roman"/>
        <charset val="134"/>
      </rPr>
      <t xml:space="preserve">
3</t>
    </r>
    <r>
      <rPr>
        <sz val="12"/>
        <color theme="1"/>
        <rFont val="宋体"/>
        <charset val="134"/>
      </rPr>
      <t>、可穿戴式设计；</t>
    </r>
    <r>
      <rPr>
        <sz val="12"/>
        <color theme="1"/>
        <rFont val="Times New Roman"/>
        <charset val="134"/>
      </rPr>
      <t xml:space="preserve">
4</t>
    </r>
    <r>
      <rPr>
        <sz val="12"/>
        <color theme="1"/>
        <rFont val="宋体"/>
        <charset val="134"/>
      </rPr>
      <t>、可更换皮肤与血管；</t>
    </r>
    <r>
      <rPr>
        <sz val="12"/>
        <color theme="1"/>
        <rFont val="Times New Roman"/>
        <charset val="134"/>
      </rPr>
      <t xml:space="preserve">                                5</t>
    </r>
    <r>
      <rPr>
        <sz val="12"/>
        <color theme="1"/>
        <rFont val="宋体"/>
        <charset val="134"/>
      </rPr>
      <t>、可视神经走向</t>
    </r>
  </si>
  <si>
    <r>
      <rPr>
        <sz val="12"/>
        <color theme="1"/>
        <rFont val="宋体"/>
        <charset val="134"/>
      </rPr>
      <t>全身血管模型</t>
    </r>
  </si>
  <si>
    <r>
      <rPr>
        <sz val="12"/>
        <color theme="1"/>
        <rFont val="宋体"/>
        <charset val="134"/>
      </rPr>
      <t>人体血液循环系统模型：</t>
    </r>
    <r>
      <rPr>
        <sz val="12"/>
        <color theme="1"/>
        <rFont val="Times New Roman"/>
        <charset val="134"/>
      </rPr>
      <t>100*40*15cm</t>
    </r>
    <r>
      <rPr>
        <sz val="12"/>
        <color theme="1"/>
        <rFont val="宋体"/>
        <charset val="134"/>
      </rPr>
      <t>收纳盒</t>
    </r>
  </si>
  <si>
    <r>
      <rPr>
        <sz val="12"/>
        <color theme="1"/>
        <rFont val="宋体"/>
        <charset val="134"/>
      </rPr>
      <t>血管分层模型</t>
    </r>
  </si>
  <si>
    <r>
      <rPr>
        <sz val="12"/>
        <color theme="1"/>
        <rFont val="宋体"/>
        <charset val="134"/>
      </rPr>
      <t>叉样血管：</t>
    </r>
    <r>
      <rPr>
        <sz val="12"/>
        <color theme="1"/>
        <rFont val="Times New Roman"/>
        <charset val="134"/>
      </rPr>
      <t xml:space="preserve">40*26*16cm
</t>
    </r>
    <r>
      <rPr>
        <sz val="12"/>
        <color theme="1"/>
        <rFont val="宋体"/>
        <charset val="134"/>
      </rPr>
      <t>四阶段血管：</t>
    </r>
    <r>
      <rPr>
        <sz val="12"/>
        <color theme="1"/>
        <rFont val="Times New Roman"/>
        <charset val="134"/>
      </rPr>
      <t xml:space="preserve">40*26*16cm
</t>
    </r>
    <r>
      <rPr>
        <sz val="12"/>
        <color theme="1"/>
        <rFont val="宋体"/>
        <charset val="134"/>
      </rPr>
      <t>大血管：</t>
    </r>
    <r>
      <rPr>
        <sz val="12"/>
        <color theme="1"/>
        <rFont val="Times New Roman"/>
        <charset val="134"/>
      </rPr>
      <t>44*26*17cm</t>
    </r>
    <r>
      <rPr>
        <sz val="12"/>
        <color theme="1"/>
        <rFont val="宋体"/>
        <charset val="134"/>
      </rPr>
      <t>收纳盒</t>
    </r>
  </si>
  <si>
    <r>
      <rPr>
        <sz val="12"/>
        <color theme="1"/>
        <rFont val="宋体"/>
        <charset val="134"/>
      </rPr>
      <t>血栓堵塞模拟</t>
    </r>
    <r>
      <rPr>
        <sz val="12"/>
        <color theme="1"/>
        <rFont val="Times New Roman"/>
        <charset val="134"/>
      </rPr>
      <t>·</t>
    </r>
    <r>
      <rPr>
        <sz val="12"/>
        <color theme="1"/>
        <rFont val="宋体"/>
        <charset val="134"/>
      </rPr>
      <t>教具</t>
    </r>
  </si>
  <si>
    <r>
      <rPr>
        <sz val="12"/>
        <color theme="1"/>
        <rFont val="宋体"/>
        <charset val="134"/>
      </rPr>
      <t>动态高血脂血管堵塞对比模型：</t>
    </r>
    <r>
      <rPr>
        <sz val="12"/>
        <color theme="1"/>
        <rFont val="Times New Roman"/>
        <charset val="134"/>
      </rPr>
      <t>30*26*6cm</t>
    </r>
    <r>
      <rPr>
        <sz val="12"/>
        <color theme="1"/>
        <rFont val="宋体"/>
        <charset val="134"/>
      </rPr>
      <t>收纳盒</t>
    </r>
  </si>
  <si>
    <r>
      <rPr>
        <sz val="12"/>
        <color theme="1"/>
        <rFont val="Times New Roman"/>
        <charset val="134"/>
      </rPr>
      <t>AED</t>
    </r>
    <r>
      <rPr>
        <sz val="12"/>
        <color theme="1"/>
        <rFont val="宋体"/>
        <charset val="134"/>
      </rPr>
      <t>训练器</t>
    </r>
  </si>
  <si>
    <r>
      <rPr>
        <sz val="12"/>
        <color theme="1"/>
        <rFont val="Times New Roman"/>
        <charset val="134"/>
      </rPr>
      <t xml:space="preserve"> 1. </t>
    </r>
    <r>
      <rPr>
        <sz val="12"/>
        <color theme="1"/>
        <rFont val="宋体"/>
        <charset val="134"/>
      </rPr>
      <t>主机物理规格</t>
    </r>
    <r>
      <rPr>
        <sz val="12"/>
        <color theme="1"/>
        <rFont val="Times New Roman"/>
        <charset val="134"/>
      </rPr>
      <t>/</t>
    </r>
    <r>
      <rPr>
        <sz val="12"/>
        <color theme="1"/>
        <rFont val="宋体"/>
        <charset val="134"/>
      </rPr>
      <t>性能</t>
    </r>
    <r>
      <rPr>
        <sz val="12"/>
        <color theme="1"/>
        <rFont val="Times New Roman"/>
        <charset val="134"/>
      </rPr>
      <t xml:space="preserve">
1.1</t>
    </r>
    <r>
      <rPr>
        <sz val="12"/>
        <color theme="1"/>
        <rFont val="宋体"/>
        <charset val="134"/>
      </rPr>
      <t>整机重量（含电池）</t>
    </r>
    <r>
      <rPr>
        <sz val="12"/>
        <color theme="1"/>
        <rFont val="Times New Roman"/>
        <charset val="134"/>
      </rPr>
      <t>≤1.7Kg
1.2</t>
    </r>
    <r>
      <rPr>
        <sz val="12"/>
        <color theme="1"/>
        <rFont val="宋体"/>
        <charset val="134"/>
      </rPr>
      <t>尺寸</t>
    </r>
    <r>
      <rPr>
        <sz val="12"/>
        <color theme="1"/>
        <rFont val="Times New Roman"/>
        <charset val="134"/>
      </rPr>
      <t>≤21.0 cm x 28.6 cm x 7.8 cm
1.3</t>
    </r>
    <r>
      <rPr>
        <sz val="12"/>
        <color theme="1"/>
        <rFont val="宋体"/>
        <charset val="134"/>
      </rPr>
      <t>设备具备与机身一体化的便携把手，具备高便携性</t>
    </r>
    <r>
      <rPr>
        <sz val="12"/>
        <color theme="1"/>
        <rFont val="Times New Roman"/>
        <charset val="134"/>
      </rPr>
      <t xml:space="preserve">
1.4</t>
    </r>
    <r>
      <rPr>
        <sz val="12"/>
        <color theme="1"/>
        <rFont val="宋体"/>
        <charset val="134"/>
      </rPr>
      <t>最大工作电流：</t>
    </r>
    <r>
      <rPr>
        <sz val="12"/>
        <color theme="1"/>
        <rFont val="Times New Roman"/>
        <charset val="134"/>
      </rPr>
      <t>≤500mA
1.5</t>
    </r>
    <r>
      <rPr>
        <sz val="12"/>
        <color theme="1"/>
        <rFont val="宋体"/>
        <charset val="134"/>
      </rPr>
      <t>关机电流：</t>
    </r>
    <r>
      <rPr>
        <sz val="12"/>
        <color theme="1"/>
        <rFont val="Times New Roman"/>
        <charset val="134"/>
      </rPr>
      <t xml:space="preserve">≤10μA
2. </t>
    </r>
    <r>
      <rPr>
        <sz val="12"/>
        <color theme="1"/>
        <rFont val="宋体"/>
        <charset val="134"/>
      </rPr>
      <t>电极片</t>
    </r>
    <r>
      <rPr>
        <sz val="12"/>
        <color theme="1"/>
        <rFont val="Times New Roman"/>
        <charset val="134"/>
      </rPr>
      <t xml:space="preserve">
2.1</t>
    </r>
    <r>
      <rPr>
        <sz val="12"/>
        <color theme="1"/>
        <rFont val="宋体"/>
        <charset val="134"/>
      </rPr>
      <t>支持成人</t>
    </r>
    <r>
      <rPr>
        <sz val="12"/>
        <color theme="1"/>
        <rFont val="Times New Roman"/>
        <charset val="134"/>
      </rPr>
      <t>/</t>
    </r>
    <r>
      <rPr>
        <sz val="12"/>
        <color theme="1"/>
        <rFont val="宋体"/>
        <charset val="134"/>
      </rPr>
      <t>小儿电极片使用</t>
    </r>
    <r>
      <rPr>
        <sz val="12"/>
        <color theme="1"/>
        <rFont val="Times New Roman"/>
        <charset val="134"/>
      </rPr>
      <t xml:space="preserve">
2.2</t>
    </r>
    <r>
      <rPr>
        <sz val="12"/>
        <color theme="1"/>
        <rFont val="宋体"/>
        <charset val="134"/>
      </rPr>
      <t>电极片上具有电极片粘贴方式示意图</t>
    </r>
    <r>
      <rPr>
        <sz val="12"/>
        <color theme="1"/>
        <rFont val="Times New Roman"/>
        <charset val="134"/>
      </rPr>
      <t xml:space="preserve">
▲2.3</t>
    </r>
    <r>
      <rPr>
        <sz val="12"/>
        <color theme="1"/>
        <rFont val="宋体"/>
        <charset val="134"/>
      </rPr>
      <t>主机上有电极片粘贴位置动画提示</t>
    </r>
    <r>
      <rPr>
        <sz val="12"/>
        <color theme="1"/>
        <rFont val="Times New Roman"/>
        <charset val="134"/>
      </rPr>
      <t xml:space="preserve">
2.4</t>
    </r>
    <r>
      <rPr>
        <sz val="12"/>
        <color theme="1"/>
        <rFont val="宋体"/>
        <charset val="134"/>
      </rPr>
      <t>电极片可重复使用、可更换，要求线缆不换，仅仅换电极片，节约用户成本</t>
    </r>
    <r>
      <rPr>
        <sz val="12"/>
        <color theme="1"/>
        <rFont val="Times New Roman"/>
        <charset val="134"/>
      </rPr>
      <t xml:space="preserve">
3. </t>
    </r>
    <r>
      <rPr>
        <sz val="12"/>
        <color theme="1"/>
        <rFont val="宋体"/>
        <charset val="134"/>
      </rPr>
      <t>电池</t>
    </r>
    <r>
      <rPr>
        <sz val="12"/>
        <color theme="1"/>
        <rFont val="Times New Roman"/>
        <charset val="134"/>
      </rPr>
      <t xml:space="preserve">
3.1</t>
    </r>
    <r>
      <rPr>
        <sz val="12"/>
        <color theme="1"/>
        <rFont val="宋体"/>
        <charset val="134"/>
      </rPr>
      <t>电池供电，</t>
    </r>
    <r>
      <rPr>
        <sz val="12"/>
        <color theme="1"/>
        <rFont val="Times New Roman"/>
        <charset val="134"/>
      </rPr>
      <t xml:space="preserve">DC12V  
3.2 </t>
    </r>
    <r>
      <rPr>
        <sz val="12"/>
        <color theme="1"/>
        <rFont val="宋体"/>
        <charset val="134"/>
      </rPr>
      <t>可适配各品牌</t>
    </r>
    <r>
      <rPr>
        <sz val="12"/>
        <color theme="1"/>
        <rFont val="Times New Roman"/>
        <charset val="134"/>
      </rPr>
      <t>5</t>
    </r>
    <r>
      <rPr>
        <sz val="12"/>
        <color theme="1"/>
        <rFont val="宋体"/>
        <charset val="134"/>
      </rPr>
      <t>号</t>
    </r>
    <r>
      <rPr>
        <sz val="12"/>
        <color theme="1"/>
        <rFont val="Times New Roman"/>
        <charset val="134"/>
      </rPr>
      <t>AA</t>
    </r>
    <r>
      <rPr>
        <sz val="12"/>
        <color theme="1"/>
        <rFont val="宋体"/>
        <charset val="134"/>
      </rPr>
      <t>电池（一次性、充电电池均可）</t>
    </r>
    <r>
      <rPr>
        <sz val="12"/>
        <color theme="1"/>
        <rFont val="Times New Roman"/>
        <charset val="134"/>
      </rPr>
      <t xml:space="preserve">
4 </t>
    </r>
    <r>
      <rPr>
        <sz val="12"/>
        <color theme="1"/>
        <rFont val="宋体"/>
        <charset val="134"/>
      </rPr>
      <t>屏幕</t>
    </r>
    <r>
      <rPr>
        <sz val="12"/>
        <color theme="1"/>
        <rFont val="Times New Roman"/>
        <charset val="134"/>
      </rPr>
      <t>/</t>
    </r>
    <r>
      <rPr>
        <sz val="12"/>
        <color theme="1"/>
        <rFont val="宋体"/>
        <charset val="134"/>
      </rPr>
      <t>操作</t>
    </r>
    <r>
      <rPr>
        <sz val="12"/>
        <color theme="1"/>
        <rFont val="Times New Roman"/>
        <charset val="134"/>
      </rPr>
      <t xml:space="preserve">
▲4.1</t>
    </r>
    <r>
      <rPr>
        <sz val="12"/>
        <color theme="1"/>
        <rFont val="宋体"/>
        <charset val="134"/>
      </rPr>
      <t>提供</t>
    </r>
    <r>
      <rPr>
        <sz val="12"/>
        <color theme="1"/>
        <rFont val="Times New Roman"/>
        <charset val="134"/>
      </rPr>
      <t>7</t>
    </r>
    <r>
      <rPr>
        <sz val="12"/>
        <color theme="1"/>
        <rFont val="宋体"/>
        <charset val="134"/>
      </rPr>
      <t>英寸彩色显示屏，支持动画指导用户执行急救操作</t>
    </r>
    <r>
      <rPr>
        <sz val="12"/>
        <color theme="1"/>
        <rFont val="Times New Roman"/>
        <charset val="134"/>
      </rPr>
      <t xml:space="preserve">
4.2</t>
    </r>
    <r>
      <rPr>
        <sz val="12"/>
        <color theme="1"/>
        <rFont val="宋体"/>
        <charset val="134"/>
      </rPr>
      <t>提供不少于</t>
    </r>
    <r>
      <rPr>
        <sz val="12"/>
        <color theme="1"/>
        <rFont val="Times New Roman"/>
        <charset val="134"/>
      </rPr>
      <t>20</t>
    </r>
    <r>
      <rPr>
        <sz val="12"/>
        <color theme="1"/>
        <rFont val="宋体"/>
        <charset val="134"/>
      </rPr>
      <t>种语言提示，可一键快速切换语言或提示</t>
    </r>
    <r>
      <rPr>
        <sz val="12"/>
        <color theme="1"/>
        <rFont val="Times New Roman"/>
        <charset val="134"/>
      </rPr>
      <t xml:space="preserve">
4.3</t>
    </r>
    <r>
      <rPr>
        <sz val="12"/>
        <color theme="1"/>
        <rFont val="宋体"/>
        <charset val="134"/>
      </rPr>
      <t>支持成人</t>
    </r>
    <r>
      <rPr>
        <sz val="12"/>
        <color theme="1"/>
        <rFont val="Times New Roman"/>
        <charset val="134"/>
      </rPr>
      <t>/</t>
    </r>
    <r>
      <rPr>
        <sz val="12"/>
        <color theme="1"/>
        <rFont val="宋体"/>
        <charset val="134"/>
      </rPr>
      <t>小儿患者类型，可以一键快速切换</t>
    </r>
    <r>
      <rPr>
        <sz val="12"/>
        <color theme="1"/>
        <rFont val="Times New Roman"/>
        <charset val="134"/>
      </rPr>
      <t xml:space="preserve">
▲4.4</t>
    </r>
    <r>
      <rPr>
        <sz val="12"/>
        <color theme="1"/>
        <rFont val="宋体"/>
        <charset val="134"/>
      </rPr>
      <t>支持开盖开机</t>
    </r>
    <r>
      <rPr>
        <sz val="12"/>
        <color theme="1"/>
        <rFont val="Times New Roman"/>
        <charset val="134"/>
      </rPr>
      <t xml:space="preserve">
▲4.5 </t>
    </r>
    <r>
      <rPr>
        <sz val="12"/>
        <color theme="1"/>
        <rFont val="宋体"/>
        <charset val="134"/>
      </rPr>
      <t>设备仿真机，主机界面操作按键</t>
    </r>
    <r>
      <rPr>
        <sz val="12"/>
        <color theme="1"/>
        <rFont val="Times New Roman"/>
        <charset val="134"/>
      </rPr>
      <t>≤3</t>
    </r>
    <r>
      <rPr>
        <sz val="12"/>
        <color theme="1"/>
        <rFont val="宋体"/>
        <charset val="134"/>
      </rPr>
      <t>个</t>
    </r>
    <r>
      <rPr>
        <sz val="12"/>
        <color theme="1"/>
        <rFont val="Times New Roman"/>
        <charset val="134"/>
      </rPr>
      <t xml:space="preserve">
5. </t>
    </r>
    <r>
      <rPr>
        <sz val="12"/>
        <color theme="1"/>
        <rFont val="宋体"/>
        <charset val="134"/>
      </rPr>
      <t>遥控器</t>
    </r>
    <r>
      <rPr>
        <sz val="12"/>
        <color theme="1"/>
        <rFont val="Times New Roman"/>
        <charset val="134"/>
      </rPr>
      <t xml:space="preserve">
5.1</t>
    </r>
    <r>
      <rPr>
        <sz val="12"/>
        <color theme="1"/>
        <rFont val="宋体"/>
        <charset val="134"/>
      </rPr>
      <t>通过无线红外线方式与主机之间传输指令</t>
    </r>
    <r>
      <rPr>
        <sz val="12"/>
        <color theme="1"/>
        <rFont val="Times New Roman"/>
        <charset val="134"/>
      </rPr>
      <t xml:space="preserve">
5.2</t>
    </r>
    <r>
      <rPr>
        <sz val="12"/>
        <color theme="1"/>
        <rFont val="宋体"/>
        <charset val="134"/>
      </rPr>
      <t>电池供电，</t>
    </r>
    <r>
      <rPr>
        <sz val="12"/>
        <color theme="1"/>
        <rFont val="Times New Roman"/>
        <charset val="134"/>
      </rPr>
      <t xml:space="preserve"> DC3V
5.3</t>
    </r>
    <r>
      <rPr>
        <sz val="12"/>
        <color theme="1"/>
        <rFont val="宋体"/>
        <charset val="134"/>
      </rPr>
      <t>可适配各品牌</t>
    </r>
    <r>
      <rPr>
        <sz val="12"/>
        <color theme="1"/>
        <rFont val="Times New Roman"/>
        <charset val="134"/>
      </rPr>
      <t>7</t>
    </r>
    <r>
      <rPr>
        <sz val="12"/>
        <color theme="1"/>
        <rFont val="宋体"/>
        <charset val="134"/>
      </rPr>
      <t>号电池（</t>
    </r>
    <r>
      <rPr>
        <sz val="12"/>
        <color theme="1"/>
        <rFont val="Times New Roman"/>
        <charset val="134"/>
      </rPr>
      <t>AAA</t>
    </r>
    <r>
      <rPr>
        <sz val="12"/>
        <color theme="1"/>
        <rFont val="宋体"/>
        <charset val="134"/>
      </rPr>
      <t>）</t>
    </r>
    <r>
      <rPr>
        <sz val="12"/>
        <color theme="1"/>
        <rFont val="Times New Roman"/>
        <charset val="134"/>
      </rPr>
      <t xml:space="preserve">
5.4</t>
    </r>
    <r>
      <rPr>
        <sz val="12"/>
        <color theme="1"/>
        <rFont val="宋体"/>
        <charset val="134"/>
      </rPr>
      <t>最大工作电流小于</t>
    </r>
    <r>
      <rPr>
        <sz val="12"/>
        <color theme="1"/>
        <rFont val="Times New Roman"/>
        <charset val="134"/>
      </rPr>
      <t>10 mA
5.5</t>
    </r>
    <r>
      <rPr>
        <sz val="12"/>
        <color theme="1"/>
        <rFont val="宋体"/>
        <charset val="134"/>
      </rPr>
      <t>按钮选择功能须具有模拟：电极片接好模式、建议电击模式（可电击节律）、电极片未接好模式、无电击模式（正常节律）等功能</t>
    </r>
    <r>
      <rPr>
        <sz val="12"/>
        <color theme="1"/>
        <rFont val="Times New Roman"/>
        <charset val="134"/>
      </rPr>
      <t xml:space="preserve">
5.6</t>
    </r>
    <r>
      <rPr>
        <sz val="12"/>
        <color theme="1"/>
        <rFont val="宋体"/>
        <charset val="134"/>
      </rPr>
      <t>遥控可以调节训练机的音量大小，可调节至静音</t>
    </r>
    <r>
      <rPr>
        <sz val="12"/>
        <color theme="1"/>
        <rFont val="Times New Roman"/>
        <charset val="134"/>
      </rPr>
      <t>/</t>
    </r>
    <r>
      <rPr>
        <sz val="12"/>
        <color theme="1"/>
        <rFont val="宋体"/>
        <charset val="134"/>
      </rPr>
      <t>小</t>
    </r>
    <r>
      <rPr>
        <sz val="12"/>
        <color theme="1"/>
        <rFont val="Times New Roman"/>
        <charset val="134"/>
      </rPr>
      <t>/</t>
    </r>
    <r>
      <rPr>
        <sz val="12"/>
        <color theme="1"/>
        <rFont val="宋体"/>
        <charset val="134"/>
      </rPr>
      <t>中</t>
    </r>
    <r>
      <rPr>
        <sz val="12"/>
        <color theme="1"/>
        <rFont val="Times New Roman"/>
        <charset val="134"/>
      </rPr>
      <t>/</t>
    </r>
    <r>
      <rPr>
        <sz val="12"/>
        <color theme="1"/>
        <rFont val="宋体"/>
        <charset val="134"/>
      </rPr>
      <t>大等四种音量图标的四挡可选</t>
    </r>
    <r>
      <rPr>
        <sz val="12"/>
        <color theme="1"/>
        <rFont val="Times New Roman"/>
        <charset val="134"/>
      </rPr>
      <t xml:space="preserve">
▲5.7</t>
    </r>
    <r>
      <rPr>
        <sz val="12"/>
        <color theme="1"/>
        <rFont val="宋体"/>
        <charset val="134"/>
      </rPr>
      <t>可遥控训练机播放</t>
    </r>
    <r>
      <rPr>
        <sz val="12"/>
        <color theme="1"/>
        <rFont val="Times New Roman"/>
        <charset val="134"/>
      </rPr>
      <t>/</t>
    </r>
    <r>
      <rPr>
        <sz val="12"/>
        <color theme="1"/>
        <rFont val="宋体"/>
        <charset val="134"/>
      </rPr>
      <t>停止播放动画</t>
    </r>
    <r>
      <rPr>
        <sz val="12"/>
        <color theme="1"/>
        <rFont val="Times New Roman"/>
        <charset val="134"/>
      </rPr>
      <t xml:space="preserve">
5.8 </t>
    </r>
    <r>
      <rPr>
        <sz val="12"/>
        <color theme="1"/>
        <rFont val="宋体"/>
        <charset val="134"/>
      </rPr>
      <t>可近距离遥控多台培训机</t>
    </r>
    <r>
      <rPr>
        <sz val="12"/>
        <color theme="1"/>
        <rFont val="Times New Roman"/>
        <charset val="134"/>
      </rPr>
      <t xml:space="preserve">
6. </t>
    </r>
    <r>
      <rPr>
        <sz val="12"/>
        <color theme="1"/>
        <rFont val="宋体"/>
        <charset val="134"/>
      </rPr>
      <t>仿真内容</t>
    </r>
    <r>
      <rPr>
        <sz val="12"/>
        <color theme="1"/>
        <rFont val="Times New Roman"/>
        <charset val="134"/>
      </rPr>
      <t xml:space="preserve">
6.1</t>
    </r>
    <r>
      <rPr>
        <sz val="12"/>
        <color theme="1"/>
        <rFont val="宋体"/>
        <charset val="134"/>
      </rPr>
      <t>培训机应仿制真正除颤仪主机、显示窗口与真正</t>
    </r>
    <r>
      <rPr>
        <sz val="12"/>
        <color theme="1"/>
        <rFont val="Times New Roman"/>
        <charset val="134"/>
      </rPr>
      <t>AED</t>
    </r>
    <r>
      <rPr>
        <sz val="12"/>
        <color theme="1"/>
        <rFont val="宋体"/>
        <charset val="134"/>
      </rPr>
      <t>的外型、尺寸操作方法一致</t>
    </r>
    <r>
      <rPr>
        <sz val="12"/>
        <color theme="1"/>
        <rFont val="Times New Roman"/>
        <charset val="134"/>
      </rPr>
      <t xml:space="preserve">
6.2</t>
    </r>
    <r>
      <rPr>
        <sz val="12"/>
        <color theme="1"/>
        <rFont val="宋体"/>
        <charset val="134"/>
      </rPr>
      <t>由遥控器控制，具有</t>
    </r>
    <r>
      <rPr>
        <sz val="12"/>
        <color theme="1"/>
        <rFont val="Times New Roman"/>
        <charset val="134"/>
      </rPr>
      <t>6</t>
    </r>
    <r>
      <rPr>
        <sz val="12"/>
        <color theme="1"/>
        <rFont val="宋体"/>
        <charset val="134"/>
      </rPr>
      <t>种基本训练场景（可模拟一次除颤、两次除颤、三次除颤、除颤和正常节律交叉模式、全程可电击节律、全程正常节律）及</t>
    </r>
    <r>
      <rPr>
        <sz val="12"/>
        <color theme="1"/>
        <rFont val="Times New Roman"/>
        <charset val="134"/>
      </rPr>
      <t>4</t>
    </r>
    <r>
      <rPr>
        <sz val="12"/>
        <color theme="1"/>
        <rFont val="宋体"/>
        <charset val="134"/>
      </rPr>
      <t>种可选的模拟训练模式（电极片接好模式、建议电击模式（可电击节律）、电极片未接好模式、无电击模式（正常节律））</t>
    </r>
    <r>
      <rPr>
        <sz val="12"/>
        <color theme="1"/>
        <rFont val="Times New Roman"/>
        <charset val="134"/>
      </rPr>
      <t xml:space="preserve">
6.3</t>
    </r>
    <r>
      <rPr>
        <sz val="12"/>
        <color theme="1"/>
        <rFont val="宋体"/>
        <charset val="134"/>
      </rPr>
      <t>培训机本身没有电流输出，但可模拟真正</t>
    </r>
    <r>
      <rPr>
        <sz val="12"/>
        <color theme="1"/>
        <rFont val="Times New Roman"/>
        <charset val="134"/>
      </rPr>
      <t>AED</t>
    </r>
    <r>
      <rPr>
        <sz val="12"/>
        <color theme="1"/>
        <rFont val="宋体"/>
        <charset val="134"/>
      </rPr>
      <t>的各项操作，并可根据客户要求调节成多种急救过程，供培训使用</t>
    </r>
    <r>
      <rPr>
        <sz val="12"/>
        <color theme="1"/>
        <rFont val="Times New Roman"/>
        <charset val="134"/>
      </rPr>
      <t xml:space="preserve">
6.4</t>
    </r>
    <r>
      <rPr>
        <sz val="12"/>
        <color theme="1"/>
        <rFont val="宋体"/>
        <charset val="134"/>
      </rPr>
      <t>同时支持半自动、全自动两种放电模式</t>
    </r>
    <r>
      <rPr>
        <sz val="12"/>
        <color theme="1"/>
        <rFont val="Times New Roman"/>
        <charset val="134"/>
      </rPr>
      <t xml:space="preserve">
6.5</t>
    </r>
    <r>
      <rPr>
        <sz val="12"/>
        <color theme="1"/>
        <rFont val="宋体"/>
        <charset val="134"/>
      </rPr>
      <t>训练机可设置</t>
    </r>
    <r>
      <rPr>
        <sz val="12"/>
        <color theme="1"/>
        <rFont val="Times New Roman"/>
        <charset val="134"/>
      </rPr>
      <t>CPR</t>
    </r>
    <r>
      <rPr>
        <sz val="12"/>
        <color theme="1"/>
        <rFont val="宋体"/>
        <charset val="134"/>
      </rPr>
      <t>模式及节奏音：</t>
    </r>
    <r>
      <rPr>
        <sz val="12"/>
        <color theme="1"/>
        <rFont val="Times New Roman"/>
        <charset val="134"/>
      </rPr>
      <t>30:2</t>
    </r>
    <r>
      <rPr>
        <sz val="12"/>
        <color theme="1"/>
        <rFont val="宋体"/>
        <charset val="134"/>
      </rPr>
      <t>、</t>
    </r>
    <r>
      <rPr>
        <sz val="12"/>
        <color theme="1"/>
        <rFont val="Times New Roman"/>
        <charset val="134"/>
      </rPr>
      <t>15:2
7</t>
    </r>
    <r>
      <rPr>
        <sz val="12"/>
        <color theme="1"/>
        <rFont val="宋体"/>
        <charset val="134"/>
      </rPr>
      <t>．配置</t>
    </r>
    <r>
      <rPr>
        <sz val="12"/>
        <color theme="1"/>
        <rFont val="Times New Roman"/>
        <charset val="134"/>
      </rPr>
      <t xml:space="preserve">
7.1</t>
    </r>
    <r>
      <rPr>
        <sz val="12"/>
        <color theme="1"/>
        <rFont val="宋体"/>
        <charset val="134"/>
      </rPr>
      <t>主机</t>
    </r>
    <r>
      <rPr>
        <sz val="12"/>
        <color theme="1"/>
        <rFont val="Times New Roman"/>
        <charset val="134"/>
      </rPr>
      <t>1</t>
    </r>
    <r>
      <rPr>
        <sz val="12"/>
        <color theme="1"/>
        <rFont val="宋体"/>
        <charset val="134"/>
      </rPr>
      <t>台</t>
    </r>
    <r>
      <rPr>
        <sz val="12"/>
        <color theme="1"/>
        <rFont val="Times New Roman"/>
        <charset val="134"/>
      </rPr>
      <t xml:space="preserve">
7.2</t>
    </r>
    <r>
      <rPr>
        <sz val="12"/>
        <color theme="1"/>
        <rFont val="宋体"/>
        <charset val="134"/>
      </rPr>
      <t>遥控器</t>
    </r>
    <r>
      <rPr>
        <sz val="12"/>
        <color theme="1"/>
        <rFont val="Times New Roman"/>
        <charset val="134"/>
      </rPr>
      <t>1</t>
    </r>
    <r>
      <rPr>
        <sz val="12"/>
        <color theme="1"/>
        <rFont val="宋体"/>
        <charset val="134"/>
      </rPr>
      <t>个</t>
    </r>
    <r>
      <rPr>
        <sz val="12"/>
        <color theme="1"/>
        <rFont val="Times New Roman"/>
        <charset val="134"/>
      </rPr>
      <t xml:space="preserve">
7.3</t>
    </r>
    <r>
      <rPr>
        <sz val="12"/>
        <color theme="1"/>
        <rFont val="宋体"/>
        <charset val="134"/>
      </rPr>
      <t>可重复使用成人电极片</t>
    </r>
    <r>
      <rPr>
        <sz val="12"/>
        <color theme="1"/>
        <rFont val="Times New Roman"/>
        <charset val="134"/>
      </rPr>
      <t>1</t>
    </r>
    <r>
      <rPr>
        <sz val="12"/>
        <color theme="1"/>
        <rFont val="宋体"/>
        <charset val="134"/>
      </rPr>
      <t>对</t>
    </r>
  </si>
  <si>
    <r>
      <rPr>
        <sz val="12"/>
        <color theme="1"/>
        <rFont val="宋体"/>
        <charset val="134"/>
      </rPr>
      <t>双头医用听诊器</t>
    </r>
  </si>
  <si>
    <r>
      <rPr>
        <sz val="12"/>
        <color theme="1"/>
        <rFont val="Times New Roman"/>
        <charset val="134"/>
      </rPr>
      <t xml:space="preserve"> 1</t>
    </r>
    <r>
      <rPr>
        <sz val="12"/>
        <color theme="1"/>
        <rFont val="宋体"/>
        <charset val="134"/>
      </rPr>
      <t>、电源：</t>
    </r>
    <r>
      <rPr>
        <sz val="12"/>
        <color theme="1"/>
        <rFont val="Times New Roman"/>
        <charset val="134"/>
      </rPr>
      <t>AC 220V±10% 50Hz
2</t>
    </r>
    <r>
      <rPr>
        <sz val="12"/>
        <color theme="1"/>
        <rFont val="宋体"/>
        <charset val="134"/>
      </rPr>
      <t>、负压值：</t>
    </r>
    <r>
      <rPr>
        <sz val="12"/>
        <color theme="1"/>
        <rFont val="Times New Roman"/>
        <charset val="134"/>
      </rPr>
      <t>≥0.090MPa
3</t>
    </r>
    <r>
      <rPr>
        <sz val="12"/>
        <color theme="1"/>
        <rFont val="宋体"/>
        <charset val="134"/>
      </rPr>
      <t>、抽气速率：</t>
    </r>
    <r>
      <rPr>
        <sz val="12"/>
        <color theme="1"/>
        <rFont val="Times New Roman"/>
        <charset val="134"/>
      </rPr>
      <t>≥25L/min
4</t>
    </r>
    <r>
      <rPr>
        <sz val="12"/>
        <color theme="1"/>
        <rFont val="宋体"/>
        <charset val="134"/>
      </rPr>
      <t>、泵结构：膜式泵</t>
    </r>
    <r>
      <rPr>
        <sz val="12"/>
        <color theme="1"/>
        <rFont val="Times New Roman"/>
        <charset val="134"/>
      </rPr>
      <t xml:space="preserve">
5</t>
    </r>
    <r>
      <rPr>
        <sz val="12"/>
        <color theme="1"/>
        <rFont val="宋体"/>
        <charset val="134"/>
      </rPr>
      <t>、吸液瓶：</t>
    </r>
    <r>
      <rPr>
        <sz val="12"/>
        <color theme="1"/>
        <rFont val="Times New Roman"/>
        <charset val="134"/>
      </rPr>
      <t>2500ml×
6</t>
    </r>
    <r>
      <rPr>
        <sz val="12"/>
        <color theme="1"/>
        <rFont val="宋体"/>
        <charset val="134"/>
      </rPr>
      <t>、负压调节范围：</t>
    </r>
    <r>
      <rPr>
        <sz val="12"/>
        <color theme="1"/>
        <rFont val="Times New Roman"/>
        <charset val="134"/>
      </rPr>
      <t>0.013</t>
    </r>
    <r>
      <rPr>
        <sz val="12"/>
        <color theme="1"/>
        <rFont val="宋体"/>
        <charset val="134"/>
      </rPr>
      <t>～</t>
    </r>
    <r>
      <rPr>
        <sz val="12"/>
        <color theme="1"/>
        <rFont val="Times New Roman"/>
        <charset val="134"/>
      </rPr>
      <t>0.090MPa
7</t>
    </r>
    <r>
      <rPr>
        <sz val="12"/>
        <color theme="1"/>
        <rFont val="宋体"/>
        <charset val="134"/>
      </rPr>
      <t>、噪声：</t>
    </r>
    <r>
      <rPr>
        <sz val="12"/>
        <color theme="1"/>
        <rFont val="Times New Roman"/>
        <charset val="134"/>
      </rPr>
      <t>≤55dB
8</t>
    </r>
    <r>
      <rPr>
        <sz val="12"/>
        <color theme="1"/>
        <rFont val="宋体"/>
        <charset val="134"/>
      </rPr>
      <t>、输入功率：</t>
    </r>
    <r>
      <rPr>
        <sz val="12"/>
        <color theme="1"/>
        <rFont val="Times New Roman"/>
        <charset val="134"/>
      </rPr>
      <t>400VA
9</t>
    </r>
    <r>
      <rPr>
        <sz val="12"/>
        <color theme="1"/>
        <rFont val="宋体"/>
        <charset val="134"/>
      </rPr>
      <t>、工作制：间隙加载连续运行</t>
    </r>
    <r>
      <rPr>
        <sz val="12"/>
        <color theme="1"/>
        <rFont val="Times New Roman"/>
        <charset val="134"/>
      </rPr>
      <t xml:space="preserve">
10</t>
    </r>
    <r>
      <rPr>
        <sz val="12"/>
        <color theme="1"/>
        <rFont val="宋体"/>
        <charset val="134"/>
      </rPr>
      <t>、配置</t>
    </r>
    <r>
      <rPr>
        <sz val="12"/>
        <color theme="1"/>
        <rFont val="Times New Roman"/>
        <charset val="134"/>
      </rPr>
      <t xml:space="preserve">
10.1</t>
    </r>
    <r>
      <rPr>
        <sz val="12"/>
        <color theme="1"/>
        <rFont val="宋体"/>
        <charset val="134"/>
      </rPr>
      <t>电动吸引器主机</t>
    </r>
    <r>
      <rPr>
        <sz val="12"/>
        <color theme="1"/>
        <rFont val="Times New Roman"/>
        <charset val="134"/>
      </rPr>
      <t>1</t>
    </r>
    <r>
      <rPr>
        <sz val="12"/>
        <color theme="1"/>
        <rFont val="宋体"/>
        <charset val="134"/>
      </rPr>
      <t>台</t>
    </r>
    <r>
      <rPr>
        <sz val="12"/>
        <color theme="1"/>
        <rFont val="Times New Roman"/>
        <charset val="134"/>
      </rPr>
      <t xml:space="preserve">
10.2</t>
    </r>
    <r>
      <rPr>
        <sz val="12"/>
        <color theme="1"/>
        <rFont val="宋体"/>
        <charset val="134"/>
      </rPr>
      <t>空气过滤器</t>
    </r>
    <r>
      <rPr>
        <sz val="12"/>
        <color theme="1"/>
        <rFont val="Times New Roman"/>
        <charset val="134"/>
      </rPr>
      <t>1</t>
    </r>
    <r>
      <rPr>
        <sz val="12"/>
        <color theme="1"/>
        <rFont val="宋体"/>
        <charset val="134"/>
      </rPr>
      <t>个。</t>
    </r>
    <r>
      <rPr>
        <sz val="12"/>
        <color theme="1"/>
        <rFont val="Times New Roman"/>
        <charset val="134"/>
      </rPr>
      <t xml:space="preserve">
10.3</t>
    </r>
    <r>
      <rPr>
        <sz val="12"/>
        <color theme="1"/>
        <rFont val="宋体"/>
        <charset val="134"/>
      </rPr>
      <t>贮液瓶</t>
    </r>
    <r>
      <rPr>
        <sz val="12"/>
        <color theme="1"/>
        <rFont val="Times New Roman"/>
        <charset val="134"/>
      </rPr>
      <t>2</t>
    </r>
    <r>
      <rPr>
        <sz val="12"/>
        <color theme="1"/>
        <rFont val="宋体"/>
        <charset val="134"/>
      </rPr>
      <t>个。</t>
    </r>
  </si>
  <si>
    <r>
      <rPr>
        <sz val="12"/>
        <color theme="1"/>
        <rFont val="宋体"/>
        <charset val="134"/>
      </rPr>
      <t>吸痰机</t>
    </r>
  </si>
  <si>
    <r>
      <rPr>
        <sz val="12"/>
        <color theme="1"/>
        <rFont val="Times New Roman"/>
        <charset val="134"/>
      </rPr>
      <t xml:space="preserve"> 1</t>
    </r>
    <r>
      <rPr>
        <sz val="12"/>
        <color theme="1"/>
        <rFont val="宋体"/>
        <charset val="134"/>
      </rPr>
      <t>、电源</t>
    </r>
    <r>
      <rPr>
        <sz val="12"/>
        <color theme="1"/>
        <rFont val="Times New Roman"/>
        <charset val="134"/>
      </rPr>
      <t>:AC 220V±10% 50Hz
2</t>
    </r>
    <r>
      <rPr>
        <sz val="12"/>
        <color theme="1"/>
        <rFont val="宋体"/>
        <charset val="134"/>
      </rPr>
      <t>、泵结构</t>
    </r>
    <r>
      <rPr>
        <sz val="12"/>
        <color theme="1"/>
        <rFont val="Times New Roman"/>
        <charset val="134"/>
      </rPr>
      <t>:</t>
    </r>
    <r>
      <rPr>
        <sz val="12"/>
        <color theme="1"/>
        <rFont val="宋体"/>
        <charset val="134"/>
      </rPr>
      <t>电磁泵</t>
    </r>
    <r>
      <rPr>
        <sz val="12"/>
        <color theme="1"/>
        <rFont val="Times New Roman"/>
        <charset val="134"/>
      </rPr>
      <t xml:space="preserve">
3</t>
    </r>
    <r>
      <rPr>
        <sz val="12"/>
        <color theme="1"/>
        <rFont val="宋体"/>
        <charset val="134"/>
      </rPr>
      <t>、负压值</t>
    </r>
    <r>
      <rPr>
        <sz val="12"/>
        <color theme="1"/>
        <rFont val="Times New Roman"/>
        <charset val="134"/>
      </rPr>
      <t>:≥25KPa
4</t>
    </r>
    <r>
      <rPr>
        <sz val="12"/>
        <color theme="1"/>
        <rFont val="宋体"/>
        <charset val="134"/>
      </rPr>
      <t>、</t>
    </r>
    <r>
      <rPr>
        <sz val="12"/>
        <color theme="1"/>
        <rFont val="Times New Roman"/>
        <charset val="134"/>
      </rPr>
      <t>.</t>
    </r>
    <r>
      <rPr>
        <sz val="12"/>
        <color theme="1"/>
        <rFont val="宋体"/>
        <charset val="134"/>
      </rPr>
      <t>流量</t>
    </r>
    <r>
      <rPr>
        <sz val="12"/>
        <color theme="1"/>
        <rFont val="Times New Roman"/>
        <charset val="134"/>
      </rPr>
      <t>:≥900ml/min
5</t>
    </r>
    <r>
      <rPr>
        <sz val="12"/>
        <color theme="1"/>
        <rFont val="宋体"/>
        <charset val="134"/>
      </rPr>
      <t>、负压调节范围</t>
    </r>
    <r>
      <rPr>
        <sz val="12"/>
        <color theme="1"/>
        <rFont val="Times New Roman"/>
        <charset val="134"/>
      </rPr>
      <t>:0</t>
    </r>
    <r>
      <rPr>
        <sz val="12"/>
        <color theme="1"/>
        <rFont val="宋体"/>
        <charset val="134"/>
      </rPr>
      <t>～</t>
    </r>
    <r>
      <rPr>
        <sz val="12"/>
        <color theme="1"/>
        <rFont val="Times New Roman"/>
        <charset val="134"/>
      </rPr>
      <t>25KPa
6</t>
    </r>
    <r>
      <rPr>
        <sz val="12"/>
        <color theme="1"/>
        <rFont val="宋体"/>
        <charset val="134"/>
      </rPr>
      <t>、吸液瓶</t>
    </r>
    <r>
      <rPr>
        <sz val="12"/>
        <color theme="1"/>
        <rFont val="Times New Roman"/>
        <charset val="134"/>
      </rPr>
      <t>:1000ml
7</t>
    </r>
    <r>
      <rPr>
        <sz val="12"/>
        <color theme="1"/>
        <rFont val="宋体"/>
        <charset val="134"/>
      </rPr>
      <t>、输入功率</t>
    </r>
    <r>
      <rPr>
        <sz val="12"/>
        <color theme="1"/>
        <rFont val="Times New Roman"/>
        <charset val="134"/>
      </rPr>
      <t>:18VA
8</t>
    </r>
    <r>
      <rPr>
        <sz val="12"/>
        <color theme="1"/>
        <rFont val="宋体"/>
        <charset val="134"/>
      </rPr>
      <t>、噪音</t>
    </r>
    <r>
      <rPr>
        <sz val="12"/>
        <color theme="1"/>
        <rFont val="Times New Roman"/>
        <charset val="134"/>
      </rPr>
      <t>:≤30d
9</t>
    </r>
    <r>
      <rPr>
        <sz val="12"/>
        <color theme="1"/>
        <rFont val="宋体"/>
        <charset val="134"/>
      </rPr>
      <t>、配件</t>
    </r>
    <r>
      <rPr>
        <sz val="12"/>
        <color theme="1"/>
        <rFont val="Times New Roman"/>
        <charset val="134"/>
      </rPr>
      <t xml:space="preserve">
9.1 </t>
    </r>
    <r>
      <rPr>
        <sz val="12"/>
        <color theme="1"/>
        <rFont val="宋体"/>
        <charset val="134"/>
      </rPr>
      <t>吸痰机</t>
    </r>
    <r>
      <rPr>
        <sz val="12"/>
        <color theme="1"/>
        <rFont val="Times New Roman"/>
        <charset val="134"/>
      </rPr>
      <t>1</t>
    </r>
    <r>
      <rPr>
        <sz val="12"/>
        <color theme="1"/>
        <rFont val="宋体"/>
        <charset val="134"/>
      </rPr>
      <t>台</t>
    </r>
    <r>
      <rPr>
        <sz val="12"/>
        <color theme="1"/>
        <rFont val="Times New Roman"/>
        <charset val="134"/>
      </rPr>
      <t xml:space="preserve">
9.2</t>
    </r>
    <r>
      <rPr>
        <sz val="12"/>
        <color theme="1"/>
        <rFont val="宋体"/>
        <charset val="134"/>
      </rPr>
      <t>吸引软导管</t>
    </r>
    <r>
      <rPr>
        <sz val="12"/>
        <color theme="1"/>
        <rFont val="Times New Roman"/>
        <charset val="134"/>
      </rPr>
      <t>1</t>
    </r>
    <r>
      <rPr>
        <sz val="12"/>
        <color theme="1"/>
        <rFont val="宋体"/>
        <charset val="134"/>
      </rPr>
      <t>套</t>
    </r>
    <r>
      <rPr>
        <sz val="12"/>
        <color theme="1"/>
        <rFont val="Times New Roman"/>
        <charset val="134"/>
      </rPr>
      <t xml:space="preserve">
9.3 </t>
    </r>
    <r>
      <rPr>
        <sz val="12"/>
        <color theme="1"/>
        <rFont val="宋体"/>
        <charset val="134"/>
      </rPr>
      <t>空气过滤器</t>
    </r>
    <r>
      <rPr>
        <sz val="12"/>
        <color theme="1"/>
        <rFont val="Times New Roman"/>
        <charset val="134"/>
      </rPr>
      <t>1</t>
    </r>
    <r>
      <rPr>
        <sz val="12"/>
        <color theme="1"/>
        <rFont val="宋体"/>
        <charset val="134"/>
      </rPr>
      <t>套</t>
    </r>
    <r>
      <rPr>
        <sz val="12"/>
        <color theme="1"/>
        <rFont val="Times New Roman"/>
        <charset val="134"/>
      </rPr>
      <t xml:space="preserve">
</t>
    </r>
  </si>
  <si>
    <r>
      <rPr>
        <sz val="12"/>
        <color theme="1"/>
        <rFont val="Times New Roman"/>
        <charset val="134"/>
      </rPr>
      <t>1.</t>
    </r>
    <r>
      <rPr>
        <sz val="12"/>
        <color theme="1"/>
        <rFont val="宋体"/>
        <charset val="134"/>
      </rPr>
      <t>标准电池式手柄，喉镜片采用优质不锈钢制造，外表亚光处理，防止光线反射</t>
    </r>
    <r>
      <rPr>
        <sz val="12"/>
        <color theme="1"/>
        <rFont val="Times New Roman"/>
        <charset val="134"/>
      </rPr>
      <t xml:space="preserve">
2.</t>
    </r>
    <r>
      <rPr>
        <sz val="12"/>
        <color theme="1"/>
        <rFont val="宋体"/>
        <charset val="134"/>
      </rPr>
      <t>超强硬度的喉镜片，更耐用；设计符合人体工程学，便于操作</t>
    </r>
    <r>
      <rPr>
        <sz val="12"/>
        <color theme="1"/>
        <rFont val="Times New Roman"/>
        <charset val="134"/>
      </rPr>
      <t xml:space="preserve">
3.</t>
    </r>
    <r>
      <rPr>
        <sz val="12"/>
        <color theme="1"/>
        <rFont val="宋体"/>
        <charset val="134"/>
      </rPr>
      <t>放置了</t>
    </r>
    <r>
      <rPr>
        <sz val="12"/>
        <color theme="1"/>
        <rFont val="Times New Roman"/>
        <charset val="134"/>
      </rPr>
      <t>5000</t>
    </r>
    <r>
      <rPr>
        <sz val="12"/>
        <color theme="1"/>
        <rFont val="宋体"/>
        <charset val="134"/>
      </rPr>
      <t>束以上的光导纤维，使光纤更亮</t>
    </r>
    <r>
      <rPr>
        <sz val="12"/>
        <color theme="1"/>
        <rFont val="Times New Roman"/>
        <charset val="134"/>
      </rPr>
      <t xml:space="preserve">
4.</t>
    </r>
    <r>
      <rPr>
        <sz val="12"/>
        <color theme="1"/>
        <rFont val="宋体"/>
        <charset val="134"/>
      </rPr>
      <t>可拆卸式的光纤管，损坏后无需扔掉喉镜片，仅需更换一根光纤管，即可使原来的喉镜片光亮如新，更经济实惠</t>
    </r>
    <r>
      <rPr>
        <sz val="12"/>
        <color theme="1"/>
        <rFont val="Times New Roman"/>
        <charset val="134"/>
      </rPr>
      <t xml:space="preserve">
5.LED</t>
    </r>
    <r>
      <rPr>
        <sz val="12"/>
        <color theme="1"/>
        <rFont val="宋体"/>
        <charset val="134"/>
      </rPr>
      <t>灯泡，冷光源设计</t>
    </r>
    <r>
      <rPr>
        <sz val="12"/>
        <color theme="1"/>
        <rFont val="Times New Roman"/>
        <charset val="134"/>
      </rPr>
      <t xml:space="preserve">
6.</t>
    </r>
    <r>
      <rPr>
        <sz val="12"/>
        <color theme="1"/>
        <rFont val="宋体"/>
        <charset val="134"/>
      </rPr>
      <t>配置</t>
    </r>
    <r>
      <rPr>
        <sz val="12"/>
        <color theme="1"/>
        <rFont val="Times New Roman"/>
        <charset val="134"/>
      </rPr>
      <t xml:space="preserve">
6.1</t>
    </r>
    <r>
      <rPr>
        <sz val="12"/>
        <color theme="1"/>
        <rFont val="宋体"/>
        <charset val="134"/>
      </rPr>
      <t>喉镜手柄</t>
    </r>
    <r>
      <rPr>
        <sz val="12"/>
        <color theme="1"/>
        <rFont val="Times New Roman"/>
        <charset val="134"/>
      </rPr>
      <t>1</t>
    </r>
    <r>
      <rPr>
        <sz val="12"/>
        <color theme="1"/>
        <rFont val="宋体"/>
        <charset val="134"/>
      </rPr>
      <t>个</t>
    </r>
    <r>
      <rPr>
        <sz val="12"/>
        <color theme="1"/>
        <rFont val="Times New Roman"/>
        <charset val="134"/>
      </rPr>
      <t xml:space="preserve">
6.2</t>
    </r>
    <r>
      <rPr>
        <sz val="12"/>
        <color theme="1"/>
        <rFont val="宋体"/>
        <charset val="134"/>
      </rPr>
      <t>叶片</t>
    </r>
    <r>
      <rPr>
        <sz val="12"/>
        <color theme="1"/>
        <rFont val="Times New Roman"/>
        <charset val="134"/>
      </rPr>
      <t>3</t>
    </r>
    <r>
      <rPr>
        <sz val="12"/>
        <color theme="1"/>
        <rFont val="宋体"/>
        <charset val="134"/>
      </rPr>
      <t>个</t>
    </r>
    <r>
      <rPr>
        <sz val="12"/>
        <color theme="1"/>
        <rFont val="Times New Roman"/>
        <charset val="134"/>
      </rPr>
      <t xml:space="preserve">
6.3</t>
    </r>
    <r>
      <rPr>
        <sz val="12"/>
        <color theme="1"/>
        <rFont val="宋体"/>
        <charset val="134"/>
      </rPr>
      <t>灯泡</t>
    </r>
    <r>
      <rPr>
        <sz val="12"/>
        <color theme="1"/>
        <rFont val="Times New Roman"/>
        <charset val="134"/>
      </rPr>
      <t>1</t>
    </r>
    <r>
      <rPr>
        <sz val="12"/>
        <color theme="1"/>
        <rFont val="宋体"/>
        <charset val="134"/>
      </rPr>
      <t>个</t>
    </r>
  </si>
  <si>
    <r>
      <rPr>
        <sz val="12"/>
        <color theme="1"/>
        <rFont val="Times New Roman"/>
        <charset val="134"/>
      </rPr>
      <t xml:space="preserve"> 1.</t>
    </r>
    <r>
      <rPr>
        <sz val="12"/>
        <color theme="1"/>
        <rFont val="宋体"/>
        <charset val="134"/>
      </rPr>
      <t>规格</t>
    </r>
    <r>
      <rPr>
        <sz val="12"/>
        <color theme="1"/>
        <rFont val="Times New Roman"/>
        <charset val="134"/>
      </rPr>
      <t xml:space="preserve">
1.1</t>
    </r>
    <r>
      <rPr>
        <sz val="12"/>
        <color theme="1"/>
        <rFont val="宋体"/>
        <charset val="134"/>
      </rPr>
      <t>保存环境温度：摄氏</t>
    </r>
    <r>
      <rPr>
        <sz val="12"/>
        <color theme="1"/>
        <rFont val="Times New Roman"/>
        <charset val="134"/>
      </rPr>
      <t xml:space="preserve"> –40℃~60℃ 
1.2</t>
    </r>
    <r>
      <rPr>
        <sz val="12"/>
        <color theme="1"/>
        <rFont val="宋体"/>
        <charset val="134"/>
      </rPr>
      <t>操作环境温度：摄氏</t>
    </r>
    <r>
      <rPr>
        <sz val="12"/>
        <color theme="1"/>
        <rFont val="Times New Roman"/>
        <charset val="134"/>
      </rPr>
      <t xml:space="preserve"> –18℃~50℃ 
2.</t>
    </r>
    <r>
      <rPr>
        <sz val="12"/>
        <color theme="1"/>
        <rFont val="宋体"/>
        <charset val="134"/>
      </rPr>
      <t>材质</t>
    </r>
    <r>
      <rPr>
        <sz val="12"/>
        <color theme="1"/>
        <rFont val="Times New Roman"/>
        <charset val="134"/>
      </rPr>
      <t xml:space="preserve"> 
2.1</t>
    </r>
    <r>
      <rPr>
        <sz val="12"/>
        <color theme="1"/>
        <rFont val="宋体"/>
        <charset val="134"/>
      </rPr>
      <t>球体材质：</t>
    </r>
    <r>
      <rPr>
        <sz val="12"/>
        <color theme="1"/>
        <rFont val="Times New Roman"/>
        <charset val="134"/>
      </rPr>
      <t>PVC
2.2</t>
    </r>
    <r>
      <rPr>
        <sz val="12"/>
        <color theme="1"/>
        <rFont val="宋体"/>
        <charset val="134"/>
      </rPr>
      <t>硅橡胶：鸭嘴阀、出气阀、进气阀、储气阀、安全阀</t>
    </r>
    <r>
      <rPr>
        <sz val="12"/>
        <color theme="1"/>
        <rFont val="Times New Roman"/>
        <charset val="134"/>
      </rPr>
      <t xml:space="preserve"> 
2.3</t>
    </r>
    <r>
      <rPr>
        <sz val="12"/>
        <color theme="1"/>
        <rFont val="宋体"/>
        <charset val="134"/>
      </rPr>
      <t>聚砜</t>
    </r>
    <r>
      <rPr>
        <sz val="12"/>
        <color theme="1"/>
        <rFont val="Times New Roman"/>
        <charset val="134"/>
      </rPr>
      <t xml:space="preserve"> </t>
    </r>
    <r>
      <rPr>
        <sz val="12"/>
        <color theme="1"/>
        <rFont val="宋体"/>
        <charset val="134"/>
      </rPr>
      <t>：进气阀座，单向阀座，苏醒球接头，</t>
    </r>
    <r>
      <rPr>
        <sz val="12"/>
        <color theme="1"/>
        <rFont val="Times New Roman"/>
        <charset val="134"/>
      </rPr>
      <t xml:space="preserve"> 
2.4</t>
    </r>
    <r>
      <rPr>
        <sz val="12"/>
        <color theme="1"/>
        <rFont val="宋体"/>
        <charset val="134"/>
      </rPr>
      <t>单向阀</t>
    </r>
    <r>
      <rPr>
        <sz val="12"/>
        <color theme="1"/>
        <rFont val="Times New Roman"/>
        <charset val="134"/>
      </rPr>
      <t xml:space="preserve"> (</t>
    </r>
    <r>
      <rPr>
        <sz val="12"/>
        <color theme="1"/>
        <rFont val="宋体"/>
        <charset val="134"/>
      </rPr>
      <t>上盖、下盖及患者接头</t>
    </r>
    <r>
      <rPr>
        <sz val="12"/>
        <color theme="1"/>
        <rFont val="Times New Roman"/>
        <charset val="134"/>
      </rPr>
      <t>) 
2.5</t>
    </r>
    <r>
      <rPr>
        <sz val="12"/>
        <color theme="1"/>
        <rFont val="宋体"/>
        <charset val="134"/>
      </rPr>
      <t>聚氯乙烯：储气袋</t>
    </r>
    <r>
      <rPr>
        <sz val="12"/>
        <color theme="1"/>
        <rFont val="Times New Roman"/>
        <charset val="134"/>
      </rPr>
      <t xml:space="preserve"> 
2.6</t>
    </r>
    <r>
      <rPr>
        <sz val="12"/>
        <color theme="1"/>
        <rFont val="宋体"/>
        <charset val="134"/>
      </rPr>
      <t>不锈钢：安全阀弹簧</t>
    </r>
    <r>
      <rPr>
        <sz val="12"/>
        <color theme="1"/>
        <rFont val="Times New Roman"/>
        <charset val="134"/>
      </rPr>
      <t xml:space="preserve"> 
3.</t>
    </r>
    <r>
      <rPr>
        <sz val="12"/>
        <color theme="1"/>
        <rFont val="宋体"/>
        <charset val="134"/>
      </rPr>
      <t>接头尺寸</t>
    </r>
    <r>
      <rPr>
        <sz val="12"/>
        <color theme="1"/>
        <rFont val="Times New Roman"/>
        <charset val="134"/>
      </rPr>
      <t xml:space="preserve"> 
3.1</t>
    </r>
    <r>
      <rPr>
        <sz val="12"/>
        <color theme="1"/>
        <rFont val="宋体"/>
        <charset val="134"/>
      </rPr>
      <t>患者单向阀接头</t>
    </r>
    <r>
      <rPr>
        <sz val="12"/>
        <color theme="1"/>
        <rFont val="Times New Roman"/>
        <charset val="134"/>
      </rPr>
      <t>:15mm</t>
    </r>
    <r>
      <rPr>
        <sz val="12"/>
        <color theme="1"/>
        <rFont val="宋体"/>
        <charset val="134"/>
      </rPr>
      <t>内径、</t>
    </r>
    <r>
      <rPr>
        <sz val="12"/>
        <color theme="1"/>
        <rFont val="Times New Roman"/>
        <charset val="134"/>
      </rPr>
      <t>22mm</t>
    </r>
    <r>
      <rPr>
        <sz val="12"/>
        <color theme="1"/>
        <rFont val="宋体"/>
        <charset val="134"/>
      </rPr>
      <t>外径</t>
    </r>
    <r>
      <rPr>
        <sz val="12"/>
        <color theme="1"/>
        <rFont val="Times New Roman"/>
        <charset val="134"/>
      </rPr>
      <t>,</t>
    </r>
    <r>
      <rPr>
        <sz val="12"/>
        <color theme="1"/>
        <rFont val="宋体"/>
        <charset val="134"/>
      </rPr>
      <t>允差</t>
    </r>
    <r>
      <rPr>
        <sz val="12"/>
        <color theme="1"/>
        <rFont val="Times New Roman"/>
        <charset val="134"/>
      </rPr>
      <t>±0.5mm 
3.2</t>
    </r>
    <r>
      <rPr>
        <sz val="12"/>
        <color theme="1"/>
        <rFont val="宋体"/>
        <charset val="134"/>
      </rPr>
      <t>苏醒球接头：</t>
    </r>
    <r>
      <rPr>
        <sz val="12"/>
        <color theme="1"/>
        <rFont val="Times New Roman"/>
        <charset val="134"/>
      </rPr>
      <t>25mm</t>
    </r>
    <r>
      <rPr>
        <sz val="12"/>
        <color theme="1"/>
        <rFont val="宋体"/>
        <charset val="134"/>
      </rPr>
      <t>内径</t>
    </r>
    <r>
      <rPr>
        <sz val="12"/>
        <color theme="1"/>
        <rFont val="Times New Roman"/>
        <charset val="134"/>
      </rPr>
      <t>,</t>
    </r>
    <r>
      <rPr>
        <sz val="12"/>
        <color theme="1"/>
        <rFont val="宋体"/>
        <charset val="134"/>
      </rPr>
      <t>允差</t>
    </r>
    <r>
      <rPr>
        <sz val="12"/>
        <color theme="1"/>
        <rFont val="Times New Roman"/>
        <charset val="134"/>
      </rPr>
      <t>±0.5mm 
3.3</t>
    </r>
    <r>
      <rPr>
        <sz val="12"/>
        <color theme="1"/>
        <rFont val="宋体"/>
        <charset val="134"/>
      </rPr>
      <t>两用储气阀接头：一次性</t>
    </r>
    <r>
      <rPr>
        <sz val="12"/>
        <color theme="1"/>
        <rFont val="Times New Roman"/>
        <charset val="134"/>
      </rPr>
      <t xml:space="preserve">: </t>
    </r>
    <r>
      <rPr>
        <sz val="12"/>
        <color theme="1"/>
        <rFont val="宋体"/>
        <charset val="134"/>
      </rPr>
      <t>内径</t>
    </r>
    <r>
      <rPr>
        <sz val="12"/>
        <color theme="1"/>
        <rFont val="Times New Roman"/>
        <charset val="134"/>
      </rPr>
      <t xml:space="preserve">29mm, </t>
    </r>
    <r>
      <rPr>
        <sz val="12"/>
        <color theme="1"/>
        <rFont val="宋体"/>
        <charset val="134"/>
      </rPr>
      <t>允差</t>
    </r>
    <r>
      <rPr>
        <sz val="12"/>
        <color theme="1"/>
        <rFont val="Times New Roman"/>
        <charset val="134"/>
      </rPr>
      <t>±0.5mm 
3.4</t>
    </r>
    <r>
      <rPr>
        <sz val="12"/>
        <color theme="1"/>
        <rFont val="宋体"/>
        <charset val="134"/>
      </rPr>
      <t>重复性</t>
    </r>
    <r>
      <rPr>
        <sz val="12"/>
        <color theme="1"/>
        <rFont val="Times New Roman"/>
        <charset val="134"/>
      </rPr>
      <t xml:space="preserve">: </t>
    </r>
    <r>
      <rPr>
        <sz val="12"/>
        <color theme="1"/>
        <rFont val="宋体"/>
        <charset val="134"/>
      </rPr>
      <t>内径</t>
    </r>
    <r>
      <rPr>
        <sz val="12"/>
        <color theme="1"/>
        <rFont val="Times New Roman"/>
        <charset val="134"/>
      </rPr>
      <t xml:space="preserve">25mm, </t>
    </r>
    <r>
      <rPr>
        <sz val="12"/>
        <color theme="1"/>
        <rFont val="宋体"/>
        <charset val="134"/>
      </rPr>
      <t>允差</t>
    </r>
    <r>
      <rPr>
        <sz val="12"/>
        <color theme="1"/>
        <rFont val="Times New Roman"/>
        <charset val="134"/>
      </rPr>
      <t>±0.5mm 
3.5</t>
    </r>
    <r>
      <rPr>
        <sz val="12"/>
        <color theme="1"/>
        <rFont val="宋体"/>
        <charset val="134"/>
      </rPr>
      <t>氧气接头：最小外径</t>
    </r>
    <r>
      <rPr>
        <sz val="12"/>
        <color theme="1"/>
        <rFont val="Times New Roman"/>
        <charset val="134"/>
      </rPr>
      <t xml:space="preserve">6mm, </t>
    </r>
    <r>
      <rPr>
        <sz val="12"/>
        <color theme="1"/>
        <rFont val="宋体"/>
        <charset val="134"/>
      </rPr>
      <t>允差</t>
    </r>
    <r>
      <rPr>
        <sz val="12"/>
        <color theme="1"/>
        <rFont val="Times New Roman"/>
        <charset val="134"/>
      </rPr>
      <t>±0.5mm 
3.6</t>
    </r>
    <r>
      <rPr>
        <sz val="12"/>
        <color theme="1"/>
        <rFont val="宋体"/>
        <charset val="134"/>
      </rPr>
      <t>死腔量：</t>
    </r>
    <r>
      <rPr>
        <sz val="12"/>
        <color theme="1"/>
        <rFont val="Times New Roman"/>
        <charset val="134"/>
      </rPr>
      <t>6.8~7.0ml 
3.7</t>
    </r>
    <r>
      <rPr>
        <sz val="12"/>
        <color theme="1"/>
        <rFont val="宋体"/>
        <charset val="134"/>
      </rPr>
      <t>吸气阻抗：</t>
    </r>
    <r>
      <rPr>
        <sz val="12"/>
        <color theme="1"/>
        <rFont val="Times New Roman"/>
        <charset val="134"/>
      </rPr>
      <t>0.196kPa±0.098kPa (2cmH2O±1cmH2O) at 30 L/min 
3.8</t>
    </r>
    <r>
      <rPr>
        <sz val="12"/>
        <color theme="1"/>
        <rFont val="宋体"/>
        <charset val="134"/>
      </rPr>
      <t>呼气阻抗：</t>
    </r>
    <r>
      <rPr>
        <sz val="12"/>
        <color theme="1"/>
        <rFont val="Times New Roman"/>
        <charset val="134"/>
      </rPr>
      <t>0.196kPa±0.098kPa (2cmH2O±1cmH2O) at 30 L/min 
4.</t>
    </r>
    <r>
      <rPr>
        <sz val="12"/>
        <color theme="1"/>
        <rFont val="宋体"/>
        <charset val="134"/>
      </rPr>
      <t>压力安全阀：</t>
    </r>
    <r>
      <rPr>
        <sz val="12"/>
        <color theme="1"/>
        <rFont val="Times New Roman"/>
        <charset val="134"/>
      </rPr>
      <t xml:space="preserve"> 
4.1</t>
    </r>
    <r>
      <rPr>
        <sz val="12"/>
        <color theme="1"/>
        <rFont val="宋体"/>
        <charset val="134"/>
      </rPr>
      <t>在氧气流量为</t>
    </r>
    <r>
      <rPr>
        <sz val="12"/>
        <color theme="1"/>
        <rFont val="Times New Roman"/>
        <charset val="134"/>
      </rPr>
      <t>30L/min</t>
    </r>
    <r>
      <rPr>
        <sz val="12"/>
        <color theme="1"/>
        <rFont val="宋体"/>
        <charset val="134"/>
      </rPr>
      <t>的条件下，呼吸球安全阀的压力应不大于</t>
    </r>
    <r>
      <rPr>
        <sz val="12"/>
        <color theme="1"/>
        <rFont val="Times New Roman"/>
        <charset val="134"/>
      </rPr>
      <t>3.92kPa(40cmH2O) 
4.2</t>
    </r>
    <r>
      <rPr>
        <sz val="12"/>
        <color theme="1"/>
        <rFont val="宋体"/>
        <charset val="134"/>
      </rPr>
      <t>储气袋容积：</t>
    </r>
    <r>
      <rPr>
        <sz val="12"/>
        <color theme="1"/>
        <rFont val="Times New Roman"/>
        <charset val="134"/>
      </rPr>
      <t xml:space="preserve"> 1000ml±200mL 
5.</t>
    </r>
    <r>
      <rPr>
        <sz val="12"/>
        <color theme="1"/>
        <rFont val="宋体"/>
        <charset val="134"/>
      </rPr>
      <t>配置</t>
    </r>
    <r>
      <rPr>
        <sz val="12"/>
        <color theme="1"/>
        <rFont val="Times New Roman"/>
        <charset val="134"/>
      </rPr>
      <t xml:space="preserve">
5.1</t>
    </r>
    <r>
      <rPr>
        <sz val="12"/>
        <color theme="1"/>
        <rFont val="宋体"/>
        <charset val="134"/>
      </rPr>
      <t>复苏球囊</t>
    </r>
    <r>
      <rPr>
        <sz val="12"/>
        <color theme="1"/>
        <rFont val="Times New Roman"/>
        <charset val="134"/>
      </rPr>
      <t>1</t>
    </r>
    <r>
      <rPr>
        <sz val="12"/>
        <color theme="1"/>
        <rFont val="宋体"/>
        <charset val="134"/>
      </rPr>
      <t>个</t>
    </r>
    <r>
      <rPr>
        <sz val="12"/>
        <color theme="1"/>
        <rFont val="Times New Roman"/>
        <charset val="134"/>
      </rPr>
      <t xml:space="preserve">
5.2</t>
    </r>
    <r>
      <rPr>
        <sz val="12"/>
        <color theme="1"/>
        <rFont val="宋体"/>
        <charset val="134"/>
      </rPr>
      <t>减压阀</t>
    </r>
    <r>
      <rPr>
        <sz val="12"/>
        <color theme="1"/>
        <rFont val="Times New Roman"/>
        <charset val="134"/>
      </rPr>
      <t>1</t>
    </r>
    <r>
      <rPr>
        <sz val="12"/>
        <color theme="1"/>
        <rFont val="宋体"/>
        <charset val="134"/>
      </rPr>
      <t>个</t>
    </r>
  </si>
  <si>
    <r>
      <rPr>
        <sz val="12"/>
        <color theme="1"/>
        <rFont val="宋体"/>
        <charset val="134"/>
      </rPr>
      <t>气压式血压计，配置血压计</t>
    </r>
    <r>
      <rPr>
        <sz val="12"/>
        <color theme="1"/>
        <rFont val="Times New Roman"/>
        <charset val="134"/>
      </rPr>
      <t>1</t>
    </r>
    <r>
      <rPr>
        <sz val="12"/>
        <color theme="1"/>
        <rFont val="宋体"/>
        <charset val="134"/>
      </rPr>
      <t>台</t>
    </r>
  </si>
  <si>
    <r>
      <rPr>
        <sz val="12"/>
        <color theme="1"/>
        <rFont val="Times New Roman"/>
        <charset val="134"/>
      </rPr>
      <t xml:space="preserve"> 1.</t>
    </r>
    <r>
      <rPr>
        <sz val="12"/>
        <color theme="1"/>
        <rFont val="宋体"/>
        <charset val="134"/>
      </rPr>
      <t>规格</t>
    </r>
    <r>
      <rPr>
        <sz val="12"/>
        <color theme="1"/>
        <rFont val="Times New Roman"/>
        <charset val="134"/>
      </rPr>
      <t xml:space="preserve">
1.1</t>
    </r>
    <r>
      <rPr>
        <sz val="12"/>
        <color theme="1"/>
        <rFont val="宋体"/>
        <charset val="134"/>
      </rPr>
      <t>保存环境温度：摄氏</t>
    </r>
    <r>
      <rPr>
        <sz val="12"/>
        <color theme="1"/>
        <rFont val="Times New Roman"/>
        <charset val="134"/>
      </rPr>
      <t xml:space="preserve"> –40℃~60℃ 
1.2</t>
    </r>
    <r>
      <rPr>
        <sz val="12"/>
        <color theme="1"/>
        <rFont val="宋体"/>
        <charset val="134"/>
      </rPr>
      <t>操作环境温度：摄氏</t>
    </r>
    <r>
      <rPr>
        <sz val="12"/>
        <color theme="1"/>
        <rFont val="Times New Roman"/>
        <charset val="134"/>
      </rPr>
      <t xml:space="preserve"> –18℃~50℃ 
2.</t>
    </r>
    <r>
      <rPr>
        <sz val="12"/>
        <color theme="1"/>
        <rFont val="宋体"/>
        <charset val="134"/>
      </rPr>
      <t>材质</t>
    </r>
    <r>
      <rPr>
        <sz val="12"/>
        <color theme="1"/>
        <rFont val="Times New Roman"/>
        <charset val="134"/>
      </rPr>
      <t xml:space="preserve"> 
2.1</t>
    </r>
    <r>
      <rPr>
        <sz val="12"/>
        <color theme="1"/>
        <rFont val="宋体"/>
        <charset val="134"/>
      </rPr>
      <t>球体材质：</t>
    </r>
    <r>
      <rPr>
        <sz val="12"/>
        <color theme="1"/>
        <rFont val="Times New Roman"/>
        <charset val="134"/>
      </rPr>
      <t>PVC
2.2</t>
    </r>
    <r>
      <rPr>
        <sz val="12"/>
        <color theme="1"/>
        <rFont val="宋体"/>
        <charset val="134"/>
      </rPr>
      <t>硅橡胶：鸭嘴阀、出气阀、进气阀、储气阀、安全阀</t>
    </r>
    <r>
      <rPr>
        <sz val="12"/>
        <color theme="1"/>
        <rFont val="Times New Roman"/>
        <charset val="134"/>
      </rPr>
      <t xml:space="preserve"> 
2.3</t>
    </r>
    <r>
      <rPr>
        <sz val="12"/>
        <color theme="1"/>
        <rFont val="宋体"/>
        <charset val="134"/>
      </rPr>
      <t>聚砜</t>
    </r>
    <r>
      <rPr>
        <sz val="12"/>
        <color theme="1"/>
        <rFont val="Times New Roman"/>
        <charset val="134"/>
      </rPr>
      <t xml:space="preserve"> </t>
    </r>
    <r>
      <rPr>
        <sz val="12"/>
        <color theme="1"/>
        <rFont val="宋体"/>
        <charset val="134"/>
      </rPr>
      <t>：进气阀座，单向阀座，苏醒球接头，</t>
    </r>
    <r>
      <rPr>
        <sz val="12"/>
        <color theme="1"/>
        <rFont val="Times New Roman"/>
        <charset val="134"/>
      </rPr>
      <t xml:space="preserve"> 
2.4</t>
    </r>
    <r>
      <rPr>
        <sz val="12"/>
        <color theme="1"/>
        <rFont val="宋体"/>
        <charset val="134"/>
      </rPr>
      <t>单向阀</t>
    </r>
    <r>
      <rPr>
        <sz val="12"/>
        <color theme="1"/>
        <rFont val="Times New Roman"/>
        <charset val="134"/>
      </rPr>
      <t xml:space="preserve"> (</t>
    </r>
    <r>
      <rPr>
        <sz val="12"/>
        <color theme="1"/>
        <rFont val="宋体"/>
        <charset val="134"/>
      </rPr>
      <t>上盖、下盖及患者接头</t>
    </r>
    <r>
      <rPr>
        <sz val="12"/>
        <color theme="1"/>
        <rFont val="Times New Roman"/>
        <charset val="134"/>
      </rPr>
      <t>) 
2.5</t>
    </r>
    <r>
      <rPr>
        <sz val="12"/>
        <color theme="1"/>
        <rFont val="宋体"/>
        <charset val="134"/>
      </rPr>
      <t>聚氯乙烯：储气袋</t>
    </r>
    <r>
      <rPr>
        <sz val="12"/>
        <color theme="1"/>
        <rFont val="Times New Roman"/>
        <charset val="134"/>
      </rPr>
      <t xml:space="preserve"> 
2.6</t>
    </r>
    <r>
      <rPr>
        <sz val="12"/>
        <color theme="1"/>
        <rFont val="宋体"/>
        <charset val="134"/>
      </rPr>
      <t>不锈钢：安全阀弹簧</t>
    </r>
    <r>
      <rPr>
        <sz val="12"/>
        <color theme="1"/>
        <rFont val="Times New Roman"/>
        <charset val="134"/>
      </rPr>
      <t xml:space="preserve"> 
3.</t>
    </r>
    <r>
      <rPr>
        <sz val="12"/>
        <color theme="1"/>
        <rFont val="宋体"/>
        <charset val="134"/>
      </rPr>
      <t>接头尺寸</t>
    </r>
    <r>
      <rPr>
        <sz val="12"/>
        <color theme="1"/>
        <rFont val="Times New Roman"/>
        <charset val="134"/>
      </rPr>
      <t xml:space="preserve"> 
3.1</t>
    </r>
    <r>
      <rPr>
        <sz val="12"/>
        <color theme="1"/>
        <rFont val="宋体"/>
        <charset val="134"/>
      </rPr>
      <t>患者单向阀接头</t>
    </r>
    <r>
      <rPr>
        <sz val="12"/>
        <color theme="1"/>
        <rFont val="Times New Roman"/>
        <charset val="134"/>
      </rPr>
      <t>:15mm</t>
    </r>
    <r>
      <rPr>
        <sz val="12"/>
        <color theme="1"/>
        <rFont val="宋体"/>
        <charset val="134"/>
      </rPr>
      <t>内径、</t>
    </r>
    <r>
      <rPr>
        <sz val="12"/>
        <color theme="1"/>
        <rFont val="Times New Roman"/>
        <charset val="134"/>
      </rPr>
      <t>22mm</t>
    </r>
    <r>
      <rPr>
        <sz val="12"/>
        <color theme="1"/>
        <rFont val="宋体"/>
        <charset val="134"/>
      </rPr>
      <t>外径</t>
    </r>
    <r>
      <rPr>
        <sz val="12"/>
        <color theme="1"/>
        <rFont val="Times New Roman"/>
        <charset val="134"/>
      </rPr>
      <t>,</t>
    </r>
    <r>
      <rPr>
        <sz val="12"/>
        <color theme="1"/>
        <rFont val="宋体"/>
        <charset val="134"/>
      </rPr>
      <t>允差</t>
    </r>
    <r>
      <rPr>
        <sz val="12"/>
        <color theme="1"/>
        <rFont val="Times New Roman"/>
        <charset val="134"/>
      </rPr>
      <t>±0.5mm 
3.2</t>
    </r>
    <r>
      <rPr>
        <sz val="12"/>
        <color theme="1"/>
        <rFont val="宋体"/>
        <charset val="134"/>
      </rPr>
      <t>苏醒球接头：</t>
    </r>
    <r>
      <rPr>
        <sz val="12"/>
        <color theme="1"/>
        <rFont val="Times New Roman"/>
        <charset val="134"/>
      </rPr>
      <t>25mm</t>
    </r>
    <r>
      <rPr>
        <sz val="12"/>
        <color theme="1"/>
        <rFont val="宋体"/>
        <charset val="134"/>
      </rPr>
      <t>内径</t>
    </r>
    <r>
      <rPr>
        <sz val="12"/>
        <color theme="1"/>
        <rFont val="Times New Roman"/>
        <charset val="134"/>
      </rPr>
      <t>,</t>
    </r>
    <r>
      <rPr>
        <sz val="12"/>
        <color theme="1"/>
        <rFont val="宋体"/>
        <charset val="134"/>
      </rPr>
      <t>允差</t>
    </r>
    <r>
      <rPr>
        <sz val="12"/>
        <color theme="1"/>
        <rFont val="Times New Roman"/>
        <charset val="134"/>
      </rPr>
      <t>±0.5mm 
3.3</t>
    </r>
    <r>
      <rPr>
        <sz val="12"/>
        <color theme="1"/>
        <rFont val="宋体"/>
        <charset val="134"/>
      </rPr>
      <t>两用储气阀接头：一次性</t>
    </r>
    <r>
      <rPr>
        <sz val="12"/>
        <color theme="1"/>
        <rFont val="Times New Roman"/>
        <charset val="134"/>
      </rPr>
      <t xml:space="preserve">: </t>
    </r>
    <r>
      <rPr>
        <sz val="12"/>
        <color theme="1"/>
        <rFont val="宋体"/>
        <charset val="134"/>
      </rPr>
      <t>内径</t>
    </r>
    <r>
      <rPr>
        <sz val="12"/>
        <color theme="1"/>
        <rFont val="Times New Roman"/>
        <charset val="134"/>
      </rPr>
      <t xml:space="preserve">29mm, </t>
    </r>
    <r>
      <rPr>
        <sz val="12"/>
        <color theme="1"/>
        <rFont val="宋体"/>
        <charset val="134"/>
      </rPr>
      <t>允差</t>
    </r>
    <r>
      <rPr>
        <sz val="12"/>
        <color theme="1"/>
        <rFont val="Times New Roman"/>
        <charset val="134"/>
      </rPr>
      <t>±0.5mm 
3.4</t>
    </r>
    <r>
      <rPr>
        <sz val="12"/>
        <color theme="1"/>
        <rFont val="宋体"/>
        <charset val="134"/>
      </rPr>
      <t>重复性</t>
    </r>
    <r>
      <rPr>
        <sz val="12"/>
        <color theme="1"/>
        <rFont val="Times New Roman"/>
        <charset val="134"/>
      </rPr>
      <t xml:space="preserve">: </t>
    </r>
    <r>
      <rPr>
        <sz val="12"/>
        <color theme="1"/>
        <rFont val="宋体"/>
        <charset val="134"/>
      </rPr>
      <t>内径</t>
    </r>
    <r>
      <rPr>
        <sz val="12"/>
        <color theme="1"/>
        <rFont val="Times New Roman"/>
        <charset val="134"/>
      </rPr>
      <t xml:space="preserve">25mm, </t>
    </r>
    <r>
      <rPr>
        <sz val="12"/>
        <color theme="1"/>
        <rFont val="宋体"/>
        <charset val="134"/>
      </rPr>
      <t>允差</t>
    </r>
    <r>
      <rPr>
        <sz val="12"/>
        <color theme="1"/>
        <rFont val="Times New Roman"/>
        <charset val="134"/>
      </rPr>
      <t>±0.5mm 
3.5</t>
    </r>
    <r>
      <rPr>
        <sz val="12"/>
        <color theme="1"/>
        <rFont val="宋体"/>
        <charset val="134"/>
      </rPr>
      <t>氧气接头：最小外径</t>
    </r>
    <r>
      <rPr>
        <sz val="12"/>
        <color theme="1"/>
        <rFont val="Times New Roman"/>
        <charset val="134"/>
      </rPr>
      <t xml:space="preserve">6mm, </t>
    </r>
    <r>
      <rPr>
        <sz val="12"/>
        <color theme="1"/>
        <rFont val="宋体"/>
        <charset val="134"/>
      </rPr>
      <t>允差</t>
    </r>
    <r>
      <rPr>
        <sz val="12"/>
        <color theme="1"/>
        <rFont val="Times New Roman"/>
        <charset val="134"/>
      </rPr>
      <t>±0.5mm 
1</t>
    </r>
    <r>
      <rPr>
        <sz val="12"/>
        <color theme="1"/>
        <rFont val="宋体"/>
        <charset val="134"/>
      </rPr>
      <t>、台面采用</t>
    </r>
    <r>
      <rPr>
        <sz val="12"/>
        <color theme="1"/>
        <rFont val="Times New Roman"/>
        <charset val="134"/>
      </rPr>
      <t>ABS</t>
    </r>
    <r>
      <rPr>
        <sz val="12"/>
        <color theme="1"/>
        <rFont val="宋体"/>
        <charset val="134"/>
      </rPr>
      <t>注塑成型，配置透明软玻璃，方便清理。</t>
    </r>
    <r>
      <rPr>
        <sz val="12"/>
        <color theme="1"/>
        <rFont val="Times New Roman"/>
        <charset val="134"/>
      </rPr>
      <t>ABS</t>
    </r>
    <r>
      <rPr>
        <sz val="12"/>
        <color theme="1"/>
        <rFont val="宋体"/>
        <charset val="134"/>
      </rPr>
      <t>材质凹形台面有效防止物品在台面滑行，强度高。尺寸约</t>
    </r>
    <r>
      <rPr>
        <sz val="12"/>
        <color theme="1"/>
        <rFont val="Times New Roman"/>
        <charset val="134"/>
      </rPr>
      <t>700*480*910MM
2</t>
    </r>
    <r>
      <rPr>
        <sz val="12"/>
        <color theme="1"/>
        <rFont val="宋体"/>
        <charset val="134"/>
      </rPr>
      <t>、台面不锈钢三面围栏，不沾手印，避免物品掉落</t>
    </r>
    <r>
      <rPr>
        <sz val="12"/>
        <color theme="1"/>
        <rFont val="Times New Roman"/>
        <charset val="134"/>
      </rPr>
      <t xml:space="preserve"> 
3</t>
    </r>
    <r>
      <rPr>
        <sz val="12"/>
        <color theme="1"/>
        <rFont val="宋体"/>
        <charset val="134"/>
      </rPr>
      <t>、立柱采用半弧防撞双</t>
    </r>
    <r>
      <rPr>
        <sz val="12"/>
        <color theme="1"/>
        <rFont val="Times New Roman"/>
        <charset val="134"/>
      </rPr>
      <t>T</t>
    </r>
    <r>
      <rPr>
        <sz val="12"/>
        <color theme="1"/>
        <rFont val="宋体"/>
        <charset val="134"/>
      </rPr>
      <t>型设计，承载量大。外部涂装使用环保粉末，附着力、耐腐、耐磨能力强</t>
    </r>
    <r>
      <rPr>
        <sz val="12"/>
        <color theme="1"/>
        <rFont val="Times New Roman"/>
        <charset val="134"/>
      </rPr>
      <t xml:space="preserve">
4</t>
    </r>
    <r>
      <rPr>
        <sz val="12"/>
        <color theme="1"/>
        <rFont val="宋体"/>
        <charset val="134"/>
      </rPr>
      <t>、整车采用</t>
    </r>
    <r>
      <rPr>
        <sz val="12"/>
        <color theme="1"/>
        <rFont val="Times New Roman"/>
        <charset val="134"/>
      </rPr>
      <t>ABS</t>
    </r>
    <r>
      <rPr>
        <sz val="12"/>
        <color theme="1"/>
        <rFont val="宋体"/>
        <charset val="134"/>
      </rPr>
      <t>车身结构方式，</t>
    </r>
    <r>
      <rPr>
        <sz val="12"/>
        <color theme="1"/>
        <rFont val="Times New Roman"/>
        <charset val="134"/>
      </rPr>
      <t>360</t>
    </r>
    <r>
      <rPr>
        <sz val="12"/>
        <color theme="1"/>
        <rFont val="宋体"/>
        <charset val="134"/>
      </rPr>
      <t>度防撞设</t>
    </r>
    <r>
      <rPr>
        <sz val="12"/>
        <color theme="1"/>
        <rFont val="Times New Roman"/>
        <charset val="134"/>
      </rPr>
      <t xml:space="preserve">
5</t>
    </r>
    <r>
      <rPr>
        <sz val="12"/>
        <color theme="1"/>
        <rFont val="宋体"/>
        <charset val="134"/>
      </rPr>
      <t>、带一个抽屉，内置静音滑轨</t>
    </r>
    <r>
      <rPr>
        <sz val="12"/>
        <color theme="1"/>
        <rFont val="Times New Roman"/>
        <charset val="134"/>
      </rPr>
      <t xml:space="preserve"> 
6</t>
    </r>
    <r>
      <rPr>
        <sz val="12"/>
        <color theme="1"/>
        <rFont val="宋体"/>
        <charset val="134"/>
      </rPr>
      <t>、</t>
    </r>
    <r>
      <rPr>
        <sz val="12"/>
        <color theme="1"/>
        <rFont val="Times New Roman"/>
        <charset val="134"/>
      </rPr>
      <t xml:space="preserve"> </t>
    </r>
    <r>
      <rPr>
        <sz val="12"/>
        <color theme="1"/>
        <rFont val="宋体"/>
        <charset val="134"/>
      </rPr>
      <t>两只污物圆桶可以</t>
    </r>
    <r>
      <rPr>
        <sz val="12"/>
        <color theme="1"/>
        <rFont val="Times New Roman"/>
        <charset val="134"/>
      </rPr>
      <t>300</t>
    </r>
    <r>
      <rPr>
        <sz val="12"/>
        <color theme="1"/>
        <rFont val="宋体"/>
        <charset val="134"/>
      </rPr>
      <t>度旋转；可轻松摘离</t>
    </r>
    <r>
      <rPr>
        <sz val="12"/>
        <color theme="1"/>
        <rFont val="Times New Roman"/>
        <charset val="134"/>
      </rPr>
      <t xml:space="preserve"> 
7</t>
    </r>
    <r>
      <rPr>
        <sz val="12"/>
        <color theme="1"/>
        <rFont val="宋体"/>
        <charset val="134"/>
      </rPr>
      <t>、配静音医用脚轮，不脱胶、不粘落发</t>
    </r>
    <r>
      <rPr>
        <sz val="12"/>
        <color theme="1"/>
        <rFont val="Times New Roman"/>
        <charset val="134"/>
      </rPr>
      <t xml:space="preserve"> 
8</t>
    </r>
    <r>
      <rPr>
        <sz val="12"/>
        <color theme="1"/>
        <rFont val="宋体"/>
        <charset val="134"/>
      </rPr>
      <t>、配置</t>
    </r>
    <r>
      <rPr>
        <sz val="12"/>
        <color theme="1"/>
        <rFont val="Times New Roman"/>
        <charset val="134"/>
      </rPr>
      <t xml:space="preserve">
8.1</t>
    </r>
    <r>
      <rPr>
        <sz val="12"/>
        <color theme="1"/>
        <rFont val="宋体"/>
        <charset val="134"/>
      </rPr>
      <t>治疗车主机</t>
    </r>
    <r>
      <rPr>
        <sz val="12"/>
        <color theme="1"/>
        <rFont val="Times New Roman"/>
        <charset val="134"/>
      </rPr>
      <t>1</t>
    </r>
    <r>
      <rPr>
        <sz val="12"/>
        <color theme="1"/>
        <rFont val="宋体"/>
        <charset val="134"/>
      </rPr>
      <t>个</t>
    </r>
    <r>
      <rPr>
        <sz val="12"/>
        <color theme="1"/>
        <rFont val="Times New Roman"/>
        <charset val="134"/>
      </rPr>
      <t xml:space="preserve">
8.2</t>
    </r>
    <r>
      <rPr>
        <sz val="12"/>
        <color theme="1"/>
        <rFont val="宋体"/>
        <charset val="134"/>
      </rPr>
      <t>桶</t>
    </r>
    <r>
      <rPr>
        <sz val="12"/>
        <color theme="1"/>
        <rFont val="Times New Roman"/>
        <charset val="134"/>
      </rPr>
      <t>2</t>
    </r>
    <r>
      <rPr>
        <sz val="12"/>
        <color theme="1"/>
        <rFont val="宋体"/>
        <charset val="134"/>
      </rPr>
      <t>个</t>
    </r>
  </si>
  <si>
    <r>
      <rPr>
        <sz val="12"/>
        <color theme="1"/>
        <rFont val="Times New Roman"/>
        <charset val="134"/>
      </rPr>
      <t xml:space="preserve">1. </t>
    </r>
    <r>
      <rPr>
        <sz val="12"/>
        <color theme="1"/>
        <rFont val="宋体"/>
        <charset val="134"/>
      </rPr>
      <t>采用铝合金面板，高透光观层面，可观察双联</t>
    </r>
    <r>
      <rPr>
        <sz val="12"/>
        <color theme="1"/>
        <rFont val="Times New Roman"/>
        <charset val="134"/>
      </rPr>
      <t>X</t>
    </r>
    <r>
      <rPr>
        <sz val="12"/>
        <color theme="1"/>
        <rFont val="宋体"/>
        <charset val="134"/>
      </rPr>
      <t>光片</t>
    </r>
    <r>
      <rPr>
        <sz val="12"/>
        <color theme="1"/>
        <rFont val="Times New Roman"/>
        <charset val="134"/>
      </rPr>
      <t xml:space="preserve">
2.</t>
    </r>
    <r>
      <rPr>
        <sz val="12"/>
        <color theme="1"/>
        <rFont val="宋体"/>
        <charset val="134"/>
      </rPr>
      <t>配置观片灯</t>
    </r>
    <r>
      <rPr>
        <sz val="12"/>
        <color theme="1"/>
        <rFont val="Times New Roman"/>
        <charset val="134"/>
      </rPr>
      <t>1</t>
    </r>
    <r>
      <rPr>
        <sz val="12"/>
        <color theme="1"/>
        <rFont val="宋体"/>
        <charset val="134"/>
      </rPr>
      <t>台</t>
    </r>
    <r>
      <rPr>
        <sz val="12"/>
        <color theme="1"/>
        <rFont val="Times New Roman"/>
        <charset val="134"/>
      </rPr>
      <t xml:space="preserve">
</t>
    </r>
  </si>
  <si>
    <r>
      <rPr>
        <sz val="12"/>
        <color theme="1"/>
        <rFont val="宋体"/>
        <charset val="134"/>
      </rPr>
      <t>洁净工作台</t>
    </r>
  </si>
  <si>
    <r>
      <rPr>
        <sz val="12"/>
        <color theme="1"/>
        <rFont val="Times New Roman"/>
        <charset val="134"/>
      </rPr>
      <t>1.</t>
    </r>
    <r>
      <rPr>
        <sz val="12"/>
        <color theme="1"/>
        <rFont val="宋体"/>
        <charset val="134"/>
      </rPr>
      <t>工作条件：工作温度</t>
    </r>
    <r>
      <rPr>
        <sz val="12"/>
        <color theme="1"/>
        <rFont val="Times New Roman"/>
        <charset val="134"/>
      </rPr>
      <t>0℃—40℃</t>
    </r>
    <r>
      <rPr>
        <sz val="12"/>
        <color theme="1"/>
        <rFont val="宋体"/>
        <charset val="134"/>
      </rPr>
      <t>，相对湿度</t>
    </r>
    <r>
      <rPr>
        <sz val="12"/>
        <color theme="1"/>
        <rFont val="Times New Roman"/>
        <charset val="134"/>
      </rPr>
      <t>85%</t>
    </r>
    <r>
      <rPr>
        <sz val="12"/>
        <color theme="1"/>
        <rFont val="宋体"/>
        <charset val="134"/>
      </rPr>
      <t>；</t>
    </r>
    <r>
      <rPr>
        <sz val="12"/>
        <color theme="1"/>
        <rFont val="Times New Roman"/>
        <charset val="134"/>
      </rPr>
      <t>*220V</t>
    </r>
    <r>
      <rPr>
        <sz val="12"/>
        <color theme="1"/>
        <rFont val="宋体"/>
        <charset val="134"/>
      </rPr>
      <t>，</t>
    </r>
    <r>
      <rPr>
        <sz val="12"/>
        <color theme="1"/>
        <rFont val="Times New Roman"/>
        <charset val="134"/>
      </rPr>
      <t>50HzHz</t>
    </r>
    <r>
      <rPr>
        <sz val="12"/>
        <color theme="1"/>
        <rFont val="宋体"/>
        <charset val="134"/>
      </rPr>
      <t>条件下可连续</t>
    </r>
    <r>
      <rPr>
        <sz val="12"/>
        <color theme="1"/>
        <rFont val="Times New Roman"/>
        <charset val="134"/>
      </rPr>
      <t>24</t>
    </r>
    <r>
      <rPr>
        <sz val="12"/>
        <color theme="1"/>
        <rFont val="宋体"/>
        <charset val="134"/>
      </rPr>
      <t>小时运行或任意间断运行。</t>
    </r>
    <r>
      <rPr>
        <sz val="12"/>
        <color theme="1"/>
        <rFont val="Times New Roman"/>
        <charset val="134"/>
      </rPr>
      <t xml:space="preserve">
2.</t>
    </r>
    <r>
      <rPr>
        <sz val="12"/>
        <color theme="1"/>
        <rFont val="宋体"/>
        <charset val="134"/>
      </rPr>
      <t>运输条件：适于在气温</t>
    </r>
    <r>
      <rPr>
        <sz val="12"/>
        <color theme="1"/>
        <rFont val="Times New Roman"/>
        <charset val="134"/>
      </rPr>
      <t>-40℃—50℃</t>
    </r>
    <r>
      <rPr>
        <sz val="12"/>
        <color theme="1"/>
        <rFont val="宋体"/>
        <charset val="134"/>
      </rPr>
      <t>之间，相对湿度</t>
    </r>
    <r>
      <rPr>
        <sz val="12"/>
        <color theme="1"/>
        <rFont val="Times New Roman"/>
        <charset val="134"/>
      </rPr>
      <t>90%</t>
    </r>
    <r>
      <rPr>
        <sz val="12"/>
        <color theme="1"/>
        <rFont val="宋体"/>
        <charset val="134"/>
      </rPr>
      <t>的环境下运输。</t>
    </r>
    <r>
      <rPr>
        <sz val="12"/>
        <color theme="1"/>
        <rFont val="Times New Roman"/>
        <charset val="134"/>
      </rPr>
      <t xml:space="preserve">
3.</t>
    </r>
    <r>
      <rPr>
        <sz val="12"/>
        <color theme="1"/>
        <rFont val="宋体"/>
        <charset val="134"/>
      </rPr>
      <t>气流形式：垂直层流</t>
    </r>
    <r>
      <rPr>
        <sz val="12"/>
        <color theme="1"/>
        <rFont val="Times New Roman"/>
        <charset val="134"/>
      </rPr>
      <t xml:space="preserve">
4.</t>
    </r>
    <r>
      <rPr>
        <sz val="12"/>
        <color theme="1"/>
        <rFont val="宋体"/>
        <charset val="134"/>
      </rPr>
      <t>内部有效尺寸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xml:space="preserve">)  1360mm×690mm×520mm
      </t>
    </r>
    <r>
      <rPr>
        <sz val="12"/>
        <color theme="1"/>
        <rFont val="宋体"/>
        <charset val="134"/>
      </rPr>
      <t>装置外形尺寸</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深</t>
    </r>
    <r>
      <rPr>
        <sz val="12"/>
        <color theme="1"/>
        <rFont val="Times New Roman"/>
        <charset val="134"/>
      </rPr>
      <t>×</t>
    </r>
    <r>
      <rPr>
        <sz val="12"/>
        <color theme="1"/>
        <rFont val="宋体"/>
        <charset val="134"/>
      </rPr>
      <t>高</t>
    </r>
    <r>
      <rPr>
        <sz val="12"/>
        <color theme="1"/>
        <rFont val="Times New Roman"/>
        <charset val="134"/>
      </rPr>
      <t>)   1500mm×730mm×1600mm
5.</t>
    </r>
    <r>
      <rPr>
        <sz val="12"/>
        <color theme="1"/>
        <rFont val="宋体"/>
        <charset val="134"/>
      </rPr>
      <t>过滤技术</t>
    </r>
    <r>
      <rPr>
        <sz val="12"/>
        <color theme="1"/>
        <rFont val="Times New Roman"/>
        <charset val="134"/>
      </rPr>
      <t xml:space="preserve">  
 </t>
    </r>
    <r>
      <rPr>
        <sz val="12"/>
        <color theme="1"/>
        <rFont val="宋体"/>
        <charset val="134"/>
      </rPr>
      <t>采用</t>
    </r>
    <r>
      <rPr>
        <sz val="12"/>
        <color theme="1"/>
        <rFont val="Times New Roman"/>
        <charset val="134"/>
      </rPr>
      <t>HEPA Filter</t>
    </r>
    <r>
      <rPr>
        <sz val="12"/>
        <color theme="1"/>
        <rFont val="宋体"/>
        <charset val="134"/>
      </rPr>
      <t>　</t>
    </r>
    <r>
      <rPr>
        <sz val="12"/>
        <color theme="1"/>
        <rFont val="Times New Roman"/>
        <charset val="134"/>
      </rPr>
      <t>(</t>
    </r>
    <r>
      <rPr>
        <sz val="12"/>
        <color theme="1"/>
        <rFont val="宋体"/>
        <charset val="134"/>
      </rPr>
      <t>高效过滤技术</t>
    </r>
    <r>
      <rPr>
        <sz val="12"/>
        <color theme="1"/>
        <rFont val="Times New Roman"/>
        <charset val="134"/>
      </rPr>
      <t>,</t>
    </r>
    <r>
      <rPr>
        <sz val="12"/>
        <color theme="1"/>
        <rFont val="宋体"/>
        <charset val="134"/>
      </rPr>
      <t>国际通用的铝框无隔板高效过滤器</t>
    </r>
    <r>
      <rPr>
        <sz val="12"/>
        <color theme="1"/>
        <rFont val="Times New Roman"/>
        <charset val="134"/>
      </rPr>
      <t xml:space="preserve">)
</t>
    </r>
    <r>
      <rPr>
        <sz val="12"/>
        <color theme="1"/>
        <rFont val="宋体"/>
        <charset val="134"/>
      </rPr>
      <t>过滤效率</t>
    </r>
    <r>
      <rPr>
        <sz val="12"/>
        <color theme="1"/>
        <rFont val="Times New Roman"/>
        <charset val="134"/>
      </rPr>
      <t>99.995%</t>
    </r>
    <r>
      <rPr>
        <sz val="12"/>
        <color theme="1"/>
        <rFont val="宋体"/>
        <charset val="134"/>
      </rPr>
      <t>（</t>
    </r>
    <r>
      <rPr>
        <sz val="12"/>
        <color theme="1"/>
        <rFont val="Times New Roman"/>
        <charset val="134"/>
      </rPr>
      <t>≥ 0.3μm</t>
    </r>
    <r>
      <rPr>
        <sz val="12"/>
        <color theme="1"/>
        <rFont val="宋体"/>
        <charset val="134"/>
      </rPr>
      <t>颗粒）</t>
    </r>
    <r>
      <rPr>
        <sz val="12"/>
        <color theme="1"/>
        <rFont val="Times New Roman"/>
        <charset val="134"/>
      </rPr>
      <t xml:space="preserve">
6.</t>
    </r>
    <r>
      <rPr>
        <sz val="12"/>
        <color theme="1"/>
        <rFont val="宋体"/>
        <charset val="134"/>
      </rPr>
      <t>洁净等级：</t>
    </r>
    <r>
      <rPr>
        <sz val="12"/>
        <color theme="1"/>
        <rFont val="Times New Roman"/>
        <charset val="134"/>
      </rPr>
      <t xml:space="preserve"> ISO 5</t>
    </r>
    <r>
      <rPr>
        <sz val="12"/>
        <color theme="1"/>
        <rFont val="宋体"/>
        <charset val="134"/>
      </rPr>
      <t>级（美联邦</t>
    </r>
    <r>
      <rPr>
        <sz val="12"/>
        <color theme="1"/>
        <rFont val="Times New Roman"/>
        <charset val="134"/>
      </rPr>
      <t>209E 100</t>
    </r>
    <r>
      <rPr>
        <sz val="12"/>
        <color theme="1"/>
        <rFont val="宋体"/>
        <charset val="134"/>
      </rPr>
      <t>级）</t>
    </r>
    <r>
      <rPr>
        <sz val="12"/>
        <color theme="1"/>
        <rFont val="Times New Roman"/>
        <charset val="134"/>
      </rPr>
      <t xml:space="preserve">
7.</t>
    </r>
    <r>
      <rPr>
        <sz val="12"/>
        <color theme="1"/>
        <rFont val="宋体"/>
        <charset val="134"/>
      </rPr>
      <t>菌落数</t>
    </r>
    <r>
      <rPr>
        <sz val="12"/>
        <color theme="1"/>
        <rFont val="Times New Roman"/>
        <charset val="134"/>
      </rPr>
      <t xml:space="preserve"> </t>
    </r>
    <r>
      <rPr>
        <sz val="12"/>
        <color theme="1"/>
        <rFont val="宋体"/>
        <charset val="134"/>
      </rPr>
      <t>：</t>
    </r>
    <r>
      <rPr>
        <sz val="12"/>
        <color theme="1"/>
        <rFont val="Times New Roman"/>
        <charset val="134"/>
      </rPr>
      <t xml:space="preserve"> ≤0.5</t>
    </r>
    <r>
      <rPr>
        <sz val="12"/>
        <color theme="1"/>
        <rFont val="宋体"/>
        <charset val="134"/>
      </rPr>
      <t>个</t>
    </r>
    <r>
      <rPr>
        <sz val="12"/>
        <color theme="1"/>
        <rFont val="Times New Roman"/>
        <charset val="134"/>
      </rPr>
      <t>/</t>
    </r>
    <r>
      <rPr>
        <sz val="12"/>
        <color theme="1"/>
        <rFont val="宋体"/>
        <charset val="134"/>
      </rPr>
      <t>皿</t>
    </r>
    <r>
      <rPr>
        <sz val="12"/>
        <color theme="1"/>
        <rFont val="Times New Roman"/>
        <charset val="134"/>
      </rPr>
      <t>•</t>
    </r>
    <r>
      <rPr>
        <sz val="12"/>
        <color theme="1"/>
        <rFont val="宋体"/>
        <charset val="134"/>
      </rPr>
      <t>时（</t>
    </r>
    <r>
      <rPr>
        <sz val="12"/>
        <color theme="1"/>
        <rFont val="Times New Roman"/>
        <charset val="134"/>
      </rPr>
      <t xml:space="preserve">ф90 mm </t>
    </r>
    <r>
      <rPr>
        <sz val="12"/>
        <color theme="1"/>
        <rFont val="宋体"/>
        <charset val="134"/>
      </rPr>
      <t>培养平皿）</t>
    </r>
    <r>
      <rPr>
        <sz val="12"/>
        <color theme="1"/>
        <rFont val="Times New Roman"/>
        <charset val="134"/>
      </rPr>
      <t xml:space="preserve">
8. </t>
    </r>
    <r>
      <rPr>
        <sz val="12"/>
        <color theme="1"/>
        <rFont val="宋体"/>
        <charset val="134"/>
      </rPr>
      <t>噪音：</t>
    </r>
    <r>
      <rPr>
        <sz val="12"/>
        <color theme="1"/>
        <rFont val="Times New Roman"/>
        <charset val="134"/>
      </rPr>
      <t xml:space="preserve"> ≤62dB(A)
9. </t>
    </r>
    <r>
      <rPr>
        <sz val="12"/>
        <color theme="1"/>
        <rFont val="宋体"/>
        <charset val="134"/>
      </rPr>
      <t>平均风速</t>
    </r>
    <r>
      <rPr>
        <sz val="12"/>
        <color theme="1"/>
        <rFont val="Times New Roman"/>
        <charset val="134"/>
      </rPr>
      <t xml:space="preserve"> </t>
    </r>
    <r>
      <rPr>
        <sz val="12"/>
        <color theme="1"/>
        <rFont val="宋体"/>
        <charset val="134"/>
      </rPr>
      <t>：</t>
    </r>
    <r>
      <rPr>
        <sz val="12"/>
        <color theme="1"/>
        <rFont val="Times New Roman"/>
        <charset val="134"/>
      </rPr>
      <t xml:space="preserve"> ≥0.3m/s (</t>
    </r>
    <r>
      <rPr>
        <sz val="12"/>
        <color theme="1"/>
        <rFont val="宋体"/>
        <charset val="134"/>
      </rPr>
      <t>可调</t>
    </r>
    <r>
      <rPr>
        <sz val="12"/>
        <color theme="1"/>
        <rFont val="Times New Roman"/>
        <charset val="134"/>
      </rPr>
      <t xml:space="preserve">)
10. </t>
    </r>
    <r>
      <rPr>
        <sz val="12"/>
        <color theme="1"/>
        <rFont val="宋体"/>
        <charset val="134"/>
      </rPr>
      <t>照度：</t>
    </r>
    <r>
      <rPr>
        <sz val="12"/>
        <color theme="1"/>
        <rFont val="Times New Roman"/>
        <charset val="134"/>
      </rPr>
      <t xml:space="preserve">≥300Lx
11. </t>
    </r>
    <r>
      <rPr>
        <sz val="12"/>
        <color theme="1"/>
        <rFont val="宋体"/>
        <charset val="134"/>
      </rPr>
      <t>额定功率</t>
    </r>
    <r>
      <rPr>
        <sz val="12"/>
        <color theme="1"/>
        <rFont val="Times New Roman"/>
        <charset val="134"/>
      </rPr>
      <t xml:space="preserve"> </t>
    </r>
    <r>
      <rPr>
        <sz val="12"/>
        <color theme="1"/>
        <rFont val="宋体"/>
        <charset val="134"/>
      </rPr>
      <t>：</t>
    </r>
    <r>
      <rPr>
        <sz val="12"/>
        <color theme="1"/>
        <rFont val="Times New Roman"/>
        <charset val="134"/>
      </rPr>
      <t xml:space="preserve">500W
12. </t>
    </r>
    <r>
      <rPr>
        <sz val="12"/>
        <color theme="1"/>
        <rFont val="宋体"/>
        <charset val="134"/>
      </rPr>
      <t>高效过滤器规格及数量：</t>
    </r>
    <r>
      <rPr>
        <sz val="12"/>
        <color theme="1"/>
        <rFont val="Times New Roman"/>
        <charset val="134"/>
      </rPr>
      <t xml:space="preserve">  610mm×610mm×50mm×2
13. </t>
    </r>
    <r>
      <rPr>
        <sz val="12"/>
        <color theme="1"/>
        <rFont val="宋体"/>
        <charset val="134"/>
      </rPr>
      <t>紫外灯规格及数量</t>
    </r>
    <r>
      <rPr>
        <sz val="12"/>
        <color theme="1"/>
        <rFont val="Times New Roman"/>
        <charset val="134"/>
      </rPr>
      <t xml:space="preserve">  </t>
    </r>
    <r>
      <rPr>
        <sz val="12"/>
        <color theme="1"/>
        <rFont val="宋体"/>
        <charset val="134"/>
      </rPr>
      <t>：</t>
    </r>
    <r>
      <rPr>
        <sz val="12"/>
        <color theme="1"/>
        <rFont val="Times New Roman"/>
        <charset val="134"/>
      </rPr>
      <t>LED 7W×</t>
    </r>
    <r>
      <rPr>
        <sz val="12"/>
        <color theme="1"/>
        <rFont val="宋体"/>
        <charset val="134"/>
      </rPr>
      <t>②</t>
    </r>
    <r>
      <rPr>
        <sz val="12"/>
        <color theme="1"/>
        <rFont val="Times New Roman"/>
        <charset val="134"/>
      </rPr>
      <t>/8W×2
14.</t>
    </r>
    <r>
      <rPr>
        <sz val="12"/>
        <color theme="1"/>
        <rFont val="宋体"/>
        <charset val="134"/>
      </rPr>
      <t>配置：</t>
    </r>
    <r>
      <rPr>
        <sz val="12"/>
        <color theme="1"/>
        <rFont val="Times New Roman"/>
        <charset val="134"/>
      </rPr>
      <t xml:space="preserve">
14.1</t>
    </r>
    <r>
      <rPr>
        <sz val="12"/>
        <color theme="1"/>
        <rFont val="宋体"/>
        <charset val="134"/>
      </rPr>
      <t>洁净工作台主机</t>
    </r>
    <r>
      <rPr>
        <sz val="12"/>
        <color theme="1"/>
        <rFont val="Times New Roman"/>
        <charset val="134"/>
      </rPr>
      <t>1</t>
    </r>
    <r>
      <rPr>
        <sz val="12"/>
        <color theme="1"/>
        <rFont val="宋体"/>
        <charset val="134"/>
      </rPr>
      <t>台</t>
    </r>
    <r>
      <rPr>
        <sz val="12"/>
        <color theme="1"/>
        <rFont val="Times New Roman"/>
        <charset val="134"/>
      </rPr>
      <t xml:space="preserve">
14.2</t>
    </r>
    <r>
      <rPr>
        <sz val="12"/>
        <color theme="1"/>
        <rFont val="宋体"/>
        <charset val="134"/>
      </rPr>
      <t>过滤器</t>
    </r>
    <r>
      <rPr>
        <sz val="12"/>
        <color theme="1"/>
        <rFont val="Times New Roman"/>
        <charset val="134"/>
      </rPr>
      <t>2</t>
    </r>
    <r>
      <rPr>
        <sz val="12"/>
        <color theme="1"/>
        <rFont val="宋体"/>
        <charset val="134"/>
      </rPr>
      <t>个</t>
    </r>
    <r>
      <rPr>
        <sz val="12"/>
        <color theme="1"/>
        <rFont val="Times New Roman"/>
        <charset val="134"/>
      </rPr>
      <t xml:space="preserve">
14.3</t>
    </r>
    <r>
      <rPr>
        <sz val="12"/>
        <color theme="1"/>
        <rFont val="宋体"/>
        <charset val="134"/>
      </rPr>
      <t>紫外灯</t>
    </r>
    <r>
      <rPr>
        <sz val="12"/>
        <color theme="1"/>
        <rFont val="Times New Roman"/>
        <charset val="134"/>
      </rPr>
      <t>2</t>
    </r>
    <r>
      <rPr>
        <sz val="12"/>
        <color theme="1"/>
        <rFont val="宋体"/>
        <charset val="134"/>
      </rPr>
      <t>个</t>
    </r>
    <r>
      <rPr>
        <sz val="12"/>
        <color theme="1"/>
        <rFont val="Times New Roman"/>
        <charset val="134"/>
      </rPr>
      <t xml:space="preserve">
14.4</t>
    </r>
    <r>
      <rPr>
        <sz val="12"/>
        <color theme="1"/>
        <rFont val="宋体"/>
        <charset val="134"/>
      </rPr>
      <t>电源</t>
    </r>
    <r>
      <rPr>
        <sz val="12"/>
        <color theme="1"/>
        <rFont val="Times New Roman"/>
        <charset val="134"/>
      </rPr>
      <t>1</t>
    </r>
    <r>
      <rPr>
        <sz val="12"/>
        <color theme="1"/>
        <rFont val="宋体"/>
        <charset val="134"/>
      </rPr>
      <t>套</t>
    </r>
    <r>
      <rPr>
        <sz val="12"/>
        <color theme="1"/>
        <rFont val="Times New Roman"/>
        <charset val="134"/>
      </rPr>
      <t xml:space="preserve">
</t>
    </r>
  </si>
  <si>
    <r>
      <rPr>
        <sz val="12"/>
        <color theme="1"/>
        <rFont val="宋体"/>
        <charset val="134"/>
      </rPr>
      <t>医用病床</t>
    </r>
  </si>
  <si>
    <r>
      <rPr>
        <sz val="12"/>
        <color theme="1"/>
        <rFont val="Times New Roman"/>
        <charset val="134"/>
      </rPr>
      <t xml:space="preserve"> 1</t>
    </r>
    <r>
      <rPr>
        <sz val="12"/>
        <color theme="1"/>
        <rFont val="宋体"/>
        <charset val="134"/>
      </rPr>
      <t>、病床结构及材质要求：</t>
    </r>
    <r>
      <rPr>
        <sz val="12"/>
        <color theme="1"/>
        <rFont val="Times New Roman"/>
        <charset val="134"/>
      </rPr>
      <t xml:space="preserve">
1. 1</t>
    </r>
    <r>
      <rPr>
        <sz val="12"/>
        <color theme="1"/>
        <rFont val="宋体"/>
        <charset val="134"/>
      </rPr>
      <t>床板长约</t>
    </r>
    <r>
      <rPr>
        <sz val="12"/>
        <color theme="1"/>
        <rFont val="Times New Roman"/>
        <charset val="134"/>
      </rPr>
      <t>2000mm</t>
    </r>
    <r>
      <rPr>
        <sz val="12"/>
        <color theme="1"/>
        <rFont val="宋体"/>
        <charset val="134"/>
      </rPr>
      <t>（</t>
    </r>
    <r>
      <rPr>
        <sz val="12"/>
        <color theme="1"/>
        <rFont val="Times New Roman"/>
        <charset val="134"/>
      </rPr>
      <t>±10mm</t>
    </r>
    <r>
      <rPr>
        <sz val="12"/>
        <color theme="1"/>
        <rFont val="宋体"/>
        <charset val="134"/>
      </rPr>
      <t>），床板宽约</t>
    </r>
    <r>
      <rPr>
        <sz val="12"/>
        <color theme="1"/>
        <rFont val="Times New Roman"/>
        <charset val="134"/>
      </rPr>
      <t>860mm</t>
    </r>
    <r>
      <rPr>
        <sz val="12"/>
        <color theme="1"/>
        <rFont val="宋体"/>
        <charset val="134"/>
      </rPr>
      <t>（</t>
    </r>
    <r>
      <rPr>
        <sz val="12"/>
        <color theme="1"/>
        <rFont val="Times New Roman"/>
        <charset val="134"/>
      </rPr>
      <t>±10mm</t>
    </r>
    <r>
      <rPr>
        <sz val="12"/>
        <color theme="1"/>
        <rFont val="宋体"/>
        <charset val="134"/>
      </rPr>
      <t>）；全长约</t>
    </r>
    <r>
      <rPr>
        <sz val="12"/>
        <color theme="1"/>
        <rFont val="Times New Roman"/>
        <charset val="134"/>
      </rPr>
      <t>2173mm</t>
    </r>
    <r>
      <rPr>
        <sz val="12"/>
        <color theme="1"/>
        <rFont val="宋体"/>
        <charset val="134"/>
      </rPr>
      <t>（</t>
    </r>
    <r>
      <rPr>
        <sz val="12"/>
        <color theme="1"/>
        <rFont val="Times New Roman"/>
        <charset val="134"/>
      </rPr>
      <t>±10mm</t>
    </r>
    <r>
      <rPr>
        <sz val="12"/>
        <color theme="1"/>
        <rFont val="宋体"/>
        <charset val="134"/>
      </rPr>
      <t>），全宽约</t>
    </r>
    <r>
      <rPr>
        <sz val="12"/>
        <color theme="1"/>
        <rFont val="Times New Roman"/>
        <charset val="134"/>
      </rPr>
      <t>980mm</t>
    </r>
    <r>
      <rPr>
        <sz val="12"/>
        <color theme="1"/>
        <rFont val="宋体"/>
        <charset val="134"/>
      </rPr>
      <t>（</t>
    </r>
    <r>
      <rPr>
        <sz val="12"/>
        <color theme="1"/>
        <rFont val="Times New Roman"/>
        <charset val="134"/>
      </rPr>
      <t>±10mm</t>
    </r>
    <r>
      <rPr>
        <sz val="12"/>
        <color theme="1"/>
        <rFont val="宋体"/>
        <charset val="134"/>
      </rPr>
      <t>）。</t>
    </r>
    <r>
      <rPr>
        <sz val="12"/>
        <color theme="1"/>
        <rFont val="Times New Roman"/>
        <charset val="134"/>
      </rPr>
      <t xml:space="preserve">
1.2</t>
    </r>
    <r>
      <rPr>
        <sz val="12"/>
        <color theme="1"/>
        <rFont val="宋体"/>
        <charset val="134"/>
      </rPr>
      <t>床体与床板必须使用优质冷轧钢材制成，使用整体模具一次冲压成型，没有毛刺，保证使用寿命；焊接采用进口机器人焊接，保证产品品质。</t>
    </r>
    <r>
      <rPr>
        <sz val="12"/>
        <color theme="1"/>
        <rFont val="Times New Roman"/>
        <charset val="134"/>
      </rPr>
      <t xml:space="preserve"> 
1.3</t>
    </r>
    <r>
      <rPr>
        <sz val="12"/>
        <color theme="1"/>
        <rFont val="宋体"/>
        <charset val="134"/>
      </rPr>
      <t>床板可轻松抬起，方便护理人员进行清洁及消毒。</t>
    </r>
    <r>
      <rPr>
        <sz val="12"/>
        <color theme="1"/>
        <rFont val="Times New Roman"/>
        <charset val="134"/>
      </rPr>
      <t xml:space="preserve">
1.4</t>
    </r>
    <r>
      <rPr>
        <sz val="12"/>
        <color theme="1"/>
        <rFont val="宋体"/>
        <charset val="134"/>
      </rPr>
      <t>采用（电泳＋粉末）复式喷涂，经过</t>
    </r>
    <r>
      <rPr>
        <sz val="12"/>
        <color theme="1"/>
        <rFont val="Times New Roman"/>
        <charset val="134"/>
      </rPr>
      <t>≥22</t>
    </r>
    <r>
      <rPr>
        <sz val="12"/>
        <color theme="1"/>
        <rFont val="宋体"/>
        <charset val="134"/>
      </rPr>
      <t>道工序，确保管壁内也有油漆保护，保证产品内外涂层厚度达到一致；颜色需为象牙白。</t>
    </r>
    <r>
      <rPr>
        <sz val="12"/>
        <color theme="1"/>
        <rFont val="Times New Roman"/>
        <charset val="134"/>
      </rPr>
      <t xml:space="preserve">
1.5</t>
    </r>
    <r>
      <rPr>
        <sz val="12"/>
        <color theme="1"/>
        <rFont val="宋体"/>
        <charset val="134"/>
      </rPr>
      <t>床头尾板可拆卸，带锁定装置。采用耐药性树脂材料制成，表面皮纹处理，易清洁整体吹塑成型，牢固耐用自锁装置。</t>
    </r>
    <r>
      <rPr>
        <sz val="12"/>
        <color theme="1"/>
        <rFont val="Times New Roman"/>
        <charset val="134"/>
      </rPr>
      <t xml:space="preserve">
1.6</t>
    </r>
    <r>
      <rPr>
        <sz val="12"/>
        <color theme="1"/>
        <rFont val="宋体"/>
        <charset val="134"/>
      </rPr>
      <t>床头尾板有贴与病房装修风格一致的木纹贴纸，豪华美观，预防跌倒的扶手设计。</t>
    </r>
    <r>
      <rPr>
        <sz val="12"/>
        <color theme="1"/>
        <rFont val="Times New Roman"/>
        <charset val="134"/>
      </rPr>
      <t xml:space="preserve">
1.7</t>
    </r>
    <r>
      <rPr>
        <sz val="12"/>
        <color theme="1"/>
        <rFont val="宋体"/>
        <charset val="134"/>
      </rPr>
      <t>床头板需为防止枕头跌落设计</t>
    </r>
    <r>
      <rPr>
        <sz val="12"/>
        <color theme="1"/>
        <rFont val="Times New Roman"/>
        <charset val="134"/>
      </rPr>
      <t xml:space="preserve">
1.8</t>
    </r>
    <r>
      <rPr>
        <sz val="12"/>
        <color theme="1"/>
        <rFont val="宋体"/>
        <charset val="134"/>
      </rPr>
      <t>护栏为一体式铝制防夹手护栏，采用进口铝合金和耐药性树脂材料制成，保证使用轻便耐用，保护病人和医护人员手不被夹伤。护栏与床头板之间间隙小，可更好地保护患者头部，提高安全性。</t>
    </r>
    <r>
      <rPr>
        <sz val="12"/>
        <color theme="1"/>
        <rFont val="Times New Roman"/>
        <charset val="134"/>
      </rPr>
      <t xml:space="preserve">
1.9</t>
    </r>
    <r>
      <rPr>
        <sz val="12"/>
        <color theme="1"/>
        <rFont val="宋体"/>
        <charset val="134"/>
      </rPr>
      <t>护栏栏杆上下铰链必须采用钢质材料，防止损坏。</t>
    </r>
    <r>
      <rPr>
        <sz val="12"/>
        <color theme="1"/>
        <rFont val="Times New Roman"/>
        <charset val="134"/>
      </rPr>
      <t xml:space="preserve">
1.10</t>
    </r>
    <r>
      <rPr>
        <sz val="12"/>
        <color theme="1"/>
        <rFont val="宋体"/>
        <charset val="134"/>
      </rPr>
      <t>护栏两侧必须贴有与病房装修风格一致的木纹贴纸，豪华美观。护栏有效高度</t>
    </r>
    <r>
      <rPr>
        <sz val="12"/>
        <color theme="1"/>
        <rFont val="Times New Roman"/>
        <charset val="134"/>
      </rPr>
      <t>≥340mm.
1.11</t>
    </r>
    <r>
      <rPr>
        <sz val="12"/>
        <color theme="1"/>
        <rFont val="宋体"/>
        <charset val="134"/>
      </rPr>
      <t>采用进口静音脚轮，采用优质钢板支架，配合喷涂与床体颜色一致，外观协调美观，易清洁，不生锈。轮面材质</t>
    </r>
    <r>
      <rPr>
        <sz val="12"/>
        <color theme="1"/>
        <rFont val="Times New Roman"/>
        <charset val="134"/>
      </rPr>
      <t>TPE</t>
    </r>
    <r>
      <rPr>
        <sz val="12"/>
        <color theme="1"/>
        <rFont val="宋体"/>
        <charset val="134"/>
      </rPr>
      <t>，防酸耐碱，静音效果好，制动能力强，直径</t>
    </r>
    <r>
      <rPr>
        <sz val="12"/>
        <color theme="1"/>
        <rFont val="Times New Roman"/>
        <charset val="134"/>
      </rPr>
      <t>≥125mm</t>
    </r>
    <r>
      <rPr>
        <sz val="12"/>
        <color theme="1"/>
        <rFont val="宋体"/>
        <charset val="134"/>
      </rPr>
      <t>。</t>
    </r>
    <r>
      <rPr>
        <sz val="12"/>
        <color theme="1"/>
        <rFont val="Times New Roman"/>
        <charset val="134"/>
      </rPr>
      <t xml:space="preserve">
1.12</t>
    </r>
    <r>
      <rPr>
        <sz val="12"/>
        <color theme="1"/>
        <rFont val="宋体"/>
        <charset val="134"/>
      </rPr>
      <t>整体设计为防水型床，可用消毒药水冲洗，全床防腐蚀、防锈。</t>
    </r>
    <r>
      <rPr>
        <sz val="12"/>
        <color theme="1"/>
        <rFont val="Times New Roman"/>
        <charset val="134"/>
      </rPr>
      <t xml:space="preserve">
2</t>
    </r>
    <r>
      <rPr>
        <sz val="12"/>
        <color theme="1"/>
        <rFont val="宋体"/>
        <charset val="134"/>
      </rPr>
      <t>、功能要求：</t>
    </r>
    <r>
      <rPr>
        <sz val="12"/>
        <color theme="1"/>
        <rFont val="Times New Roman"/>
        <charset val="134"/>
      </rPr>
      <t xml:space="preserve">
2.1</t>
    </r>
    <r>
      <rPr>
        <sz val="12"/>
        <color theme="1"/>
        <rFont val="宋体"/>
        <charset val="134"/>
      </rPr>
      <t>背部上升</t>
    </r>
    <r>
      <rPr>
        <sz val="12"/>
        <color theme="1"/>
        <rFont val="Times New Roman"/>
        <charset val="134"/>
      </rPr>
      <t>0-75°</t>
    </r>
    <r>
      <rPr>
        <sz val="12"/>
        <color theme="1"/>
        <rFont val="宋体"/>
        <charset val="134"/>
      </rPr>
      <t>；</t>
    </r>
    <r>
      <rPr>
        <sz val="12"/>
        <color theme="1"/>
        <rFont val="Times New Roman"/>
        <charset val="134"/>
      </rPr>
      <t xml:space="preserve">
2.2 </t>
    </r>
    <r>
      <rPr>
        <sz val="12"/>
        <color theme="1"/>
        <rFont val="宋体"/>
        <charset val="134"/>
      </rPr>
      <t>膝部上升</t>
    </r>
    <r>
      <rPr>
        <sz val="12"/>
        <color theme="1"/>
        <rFont val="Times New Roman"/>
        <charset val="134"/>
      </rPr>
      <t>0-45°</t>
    </r>
    <r>
      <rPr>
        <sz val="12"/>
        <color theme="1"/>
        <rFont val="宋体"/>
        <charset val="134"/>
      </rPr>
      <t>；</t>
    </r>
    <r>
      <rPr>
        <sz val="12"/>
        <color theme="1"/>
        <rFont val="Times New Roman"/>
        <charset val="134"/>
      </rPr>
      <t xml:space="preserve">
2.3 </t>
    </r>
    <r>
      <rPr>
        <sz val="12"/>
        <color theme="1"/>
        <rFont val="宋体"/>
        <charset val="134"/>
      </rPr>
      <t>护栏上端有安全指示标记及正确操作标记；</t>
    </r>
    <r>
      <rPr>
        <sz val="12"/>
        <color theme="1"/>
        <rFont val="Times New Roman"/>
        <charset val="134"/>
      </rPr>
      <t xml:space="preserve">
2.4</t>
    </r>
    <r>
      <rPr>
        <sz val="12"/>
        <color theme="1"/>
        <rFont val="宋体"/>
        <charset val="134"/>
      </rPr>
      <t>床两侧设多功能挂钩，方便放置输液架或引流袋；</t>
    </r>
    <r>
      <rPr>
        <sz val="12"/>
        <color theme="1"/>
        <rFont val="Times New Roman"/>
        <charset val="134"/>
      </rPr>
      <t xml:space="preserve">
2.5</t>
    </r>
    <r>
      <rPr>
        <sz val="12"/>
        <color theme="1"/>
        <rFont val="宋体"/>
        <charset val="134"/>
      </rPr>
      <t>过摇保护装置</t>
    </r>
    <r>
      <rPr>
        <sz val="12"/>
        <color theme="1"/>
        <rFont val="Times New Roman"/>
        <charset val="134"/>
      </rPr>
      <t>,</t>
    </r>
    <r>
      <rPr>
        <sz val="12"/>
        <color theme="1"/>
        <rFont val="宋体"/>
        <charset val="134"/>
      </rPr>
      <t>过摇保护装置在手摇柄处，具有离合装置，即使用力过猛，也不会使摇杆及相关部位的连接部件损坏；</t>
    </r>
    <r>
      <rPr>
        <sz val="12"/>
        <color theme="1"/>
        <rFont val="Times New Roman"/>
        <charset val="134"/>
      </rPr>
      <t xml:space="preserve">
2.6</t>
    </r>
    <r>
      <rPr>
        <sz val="12"/>
        <color theme="1"/>
        <rFont val="宋体"/>
        <charset val="134"/>
      </rPr>
      <t>有杂物架，可放置面盆等物品，并可选择杂物筐挂于床头或床尾部；</t>
    </r>
    <r>
      <rPr>
        <sz val="12"/>
        <color theme="1"/>
        <rFont val="Times New Roman"/>
        <charset val="134"/>
      </rPr>
      <t xml:space="preserve">
2.7</t>
    </r>
    <r>
      <rPr>
        <sz val="12"/>
        <color theme="1"/>
        <rFont val="宋体"/>
        <charset val="134"/>
      </rPr>
      <t>尾配有床垫止滑器，可防止床垫下滑。</t>
    </r>
    <r>
      <rPr>
        <sz val="12"/>
        <color theme="1"/>
        <rFont val="Times New Roman"/>
        <charset val="134"/>
      </rPr>
      <t xml:space="preserve">
2.8</t>
    </r>
    <r>
      <rPr>
        <sz val="12"/>
        <color theme="1"/>
        <rFont val="宋体"/>
        <charset val="134"/>
      </rPr>
      <t>采用优质海绵，上层为波浪型设计，下层为平板式设计，两面可用；</t>
    </r>
    <r>
      <rPr>
        <sz val="12"/>
        <color theme="1"/>
        <rFont val="Times New Roman"/>
        <charset val="134"/>
      </rPr>
      <t xml:space="preserve">
2.9</t>
    </r>
    <r>
      <rPr>
        <sz val="12"/>
        <color theme="1"/>
        <rFont val="宋体"/>
        <charset val="134"/>
      </rPr>
      <t>床垫套表面采用舒适针织面料，内层</t>
    </r>
    <r>
      <rPr>
        <sz val="12"/>
        <color theme="1"/>
        <rFont val="Times New Roman"/>
        <charset val="134"/>
      </rPr>
      <t>TPU</t>
    </r>
    <r>
      <rPr>
        <sz val="12"/>
        <color theme="1"/>
        <rFont val="宋体"/>
        <charset val="134"/>
      </rPr>
      <t>薄膜复合，防水透气</t>
    </r>
    <r>
      <rPr>
        <sz val="12"/>
        <color theme="1"/>
        <rFont val="Times New Roman"/>
        <charset val="134"/>
      </rPr>
      <t>,</t>
    </r>
    <r>
      <rPr>
        <sz val="12"/>
        <color theme="1"/>
        <rFont val="宋体"/>
        <charset val="134"/>
      </rPr>
      <t>经防霉、抗菌处理，可抵抗病菌；</t>
    </r>
    <r>
      <rPr>
        <sz val="12"/>
        <color theme="1"/>
        <rFont val="Times New Roman"/>
        <charset val="134"/>
      </rPr>
      <t xml:space="preserve">
3</t>
    </r>
    <r>
      <rPr>
        <sz val="12"/>
        <color theme="1"/>
        <rFont val="宋体"/>
        <charset val="134"/>
      </rPr>
      <t>、配置</t>
    </r>
    <r>
      <rPr>
        <sz val="12"/>
        <color theme="1"/>
        <rFont val="Times New Roman"/>
        <charset val="134"/>
      </rPr>
      <t xml:space="preserve">
3.1</t>
    </r>
    <r>
      <rPr>
        <sz val="12"/>
        <color theme="1"/>
        <rFont val="宋体"/>
        <charset val="134"/>
      </rPr>
      <t>病床主机</t>
    </r>
    <r>
      <rPr>
        <sz val="12"/>
        <color theme="1"/>
        <rFont val="Times New Roman"/>
        <charset val="134"/>
      </rPr>
      <t>1</t>
    </r>
    <r>
      <rPr>
        <sz val="12"/>
        <color theme="1"/>
        <rFont val="宋体"/>
        <charset val="134"/>
      </rPr>
      <t>套</t>
    </r>
    <r>
      <rPr>
        <sz val="12"/>
        <color theme="1"/>
        <rFont val="Times New Roman"/>
        <charset val="134"/>
      </rPr>
      <t xml:space="preserve">
3.2</t>
    </r>
    <r>
      <rPr>
        <sz val="12"/>
        <color theme="1"/>
        <rFont val="宋体"/>
        <charset val="134"/>
      </rPr>
      <t>脚轮</t>
    </r>
    <r>
      <rPr>
        <sz val="12"/>
        <color theme="1"/>
        <rFont val="Times New Roman"/>
        <charset val="134"/>
      </rPr>
      <t>4</t>
    </r>
    <r>
      <rPr>
        <sz val="12"/>
        <color theme="1"/>
        <rFont val="宋体"/>
        <charset val="134"/>
      </rPr>
      <t>个</t>
    </r>
    <r>
      <rPr>
        <sz val="12"/>
        <color theme="1"/>
        <rFont val="Times New Roman"/>
        <charset val="134"/>
      </rPr>
      <t xml:space="preserve">
3.3</t>
    </r>
    <r>
      <rPr>
        <sz val="12"/>
        <color theme="1"/>
        <rFont val="宋体"/>
        <charset val="134"/>
      </rPr>
      <t>输液架</t>
    </r>
    <r>
      <rPr>
        <sz val="12"/>
        <color theme="1"/>
        <rFont val="Times New Roman"/>
        <charset val="134"/>
      </rPr>
      <t>1</t>
    </r>
    <r>
      <rPr>
        <sz val="12"/>
        <color theme="1"/>
        <rFont val="宋体"/>
        <charset val="134"/>
      </rPr>
      <t>个</t>
    </r>
    <r>
      <rPr>
        <sz val="12"/>
        <color theme="1"/>
        <rFont val="Times New Roman"/>
        <charset val="134"/>
      </rPr>
      <t xml:space="preserve">
3.4</t>
    </r>
    <r>
      <rPr>
        <sz val="12"/>
        <color theme="1"/>
        <rFont val="宋体"/>
        <charset val="134"/>
      </rPr>
      <t>床垫</t>
    </r>
    <r>
      <rPr>
        <sz val="12"/>
        <color theme="1"/>
        <rFont val="Times New Roman"/>
        <charset val="134"/>
      </rPr>
      <t>1</t>
    </r>
    <r>
      <rPr>
        <sz val="12"/>
        <color theme="1"/>
        <rFont val="宋体"/>
        <charset val="134"/>
      </rPr>
      <t>个</t>
    </r>
  </si>
  <si>
    <r>
      <rPr>
        <sz val="12"/>
        <color theme="1"/>
        <rFont val="宋体"/>
        <charset val="134"/>
      </rPr>
      <t>诊疗床</t>
    </r>
  </si>
  <si>
    <r>
      <rPr>
        <sz val="12"/>
        <color theme="1"/>
        <rFont val="Times New Roman"/>
        <charset val="134"/>
      </rPr>
      <t>1.</t>
    </r>
    <r>
      <rPr>
        <sz val="12"/>
        <color theme="1"/>
        <rFont val="宋体"/>
        <charset val="134"/>
      </rPr>
      <t>外形尺寸：</t>
    </r>
    <r>
      <rPr>
        <sz val="12"/>
        <color theme="1"/>
        <rFont val="Times New Roman"/>
        <charset val="134"/>
      </rPr>
      <t>1900mm(L)X650mm(W)X700mm(H)</t>
    </r>
    <r>
      <rPr>
        <sz val="12"/>
        <color theme="1"/>
        <rFont val="宋体"/>
        <charset val="134"/>
      </rPr>
      <t>；</t>
    </r>
    <r>
      <rPr>
        <sz val="12"/>
        <color theme="1"/>
        <rFont val="Times New Roman"/>
        <charset val="134"/>
      </rPr>
      <t xml:space="preserve">
2. </t>
    </r>
    <r>
      <rPr>
        <sz val="12"/>
        <color theme="1"/>
        <rFont val="宋体"/>
        <charset val="134"/>
      </rPr>
      <t>手提式，操作轻松自如；可灵活调节患者背部体位；调节范围：背部倾斜角度：</t>
    </r>
    <r>
      <rPr>
        <sz val="12"/>
        <color theme="1"/>
        <rFont val="Times New Roman"/>
        <charset val="134"/>
      </rPr>
      <t>85±5°</t>
    </r>
    <r>
      <rPr>
        <sz val="12"/>
        <color theme="1"/>
        <rFont val="宋体"/>
        <charset val="134"/>
      </rPr>
      <t>；调节承载重量：</t>
    </r>
    <r>
      <rPr>
        <sz val="12"/>
        <color theme="1"/>
        <rFont val="Times New Roman"/>
        <charset val="134"/>
      </rPr>
      <t>≥200kg</t>
    </r>
    <r>
      <rPr>
        <sz val="12"/>
        <color theme="1"/>
        <rFont val="宋体"/>
        <charset val="134"/>
      </rPr>
      <t>；</t>
    </r>
    <r>
      <rPr>
        <sz val="12"/>
        <color theme="1"/>
        <rFont val="Times New Roman"/>
        <charset val="134"/>
      </rPr>
      <t xml:space="preserve">
3. </t>
    </r>
    <r>
      <rPr>
        <sz val="12"/>
        <color theme="1"/>
        <rFont val="宋体"/>
        <charset val="134"/>
      </rPr>
      <t>床面外框架采用：</t>
    </r>
    <r>
      <rPr>
        <sz val="12"/>
        <color theme="1"/>
        <rFont val="Times New Roman"/>
        <charset val="134"/>
      </rPr>
      <t>50X25X1.2mm</t>
    </r>
    <r>
      <rPr>
        <sz val="12"/>
        <color theme="1"/>
        <rFont val="宋体"/>
        <charset val="134"/>
      </rPr>
      <t>不锈钢扁管；床面为高密度海棉外包人造革。</t>
    </r>
    <r>
      <rPr>
        <sz val="12"/>
        <color theme="1"/>
        <rFont val="Times New Roman"/>
        <charset val="134"/>
      </rPr>
      <t xml:space="preserve">
4.</t>
    </r>
    <r>
      <rPr>
        <sz val="12"/>
        <color theme="1"/>
        <rFont val="宋体"/>
        <charset val="134"/>
      </rPr>
      <t>配置：诊察床</t>
    </r>
    <r>
      <rPr>
        <sz val="12"/>
        <color theme="1"/>
        <rFont val="Times New Roman"/>
        <charset val="134"/>
      </rPr>
      <t>1</t>
    </r>
    <r>
      <rPr>
        <sz val="12"/>
        <color theme="1"/>
        <rFont val="宋体"/>
        <charset val="134"/>
      </rPr>
      <t>台</t>
    </r>
    <r>
      <rPr>
        <sz val="12"/>
        <color theme="1"/>
        <rFont val="Times New Roman"/>
        <charset val="134"/>
      </rPr>
      <t xml:space="preserve">
</t>
    </r>
  </si>
  <si>
    <r>
      <rPr>
        <sz val="12"/>
        <color indexed="8"/>
        <rFont val="Times New Roman"/>
        <charset val="134"/>
      </rPr>
      <t xml:space="preserve"> 1</t>
    </r>
    <r>
      <rPr>
        <sz val="12"/>
        <color indexed="8"/>
        <rFont val="宋体"/>
        <charset val="134"/>
      </rPr>
      <t>、精度要求</t>
    </r>
    <r>
      <rPr>
        <sz val="12"/>
        <color indexed="8"/>
        <rFont val="Times New Roman"/>
        <charset val="134"/>
      </rPr>
      <t xml:space="preserve">
1.1 </t>
    </r>
    <r>
      <rPr>
        <sz val="12"/>
        <color indexed="8"/>
        <rFont val="宋体"/>
        <charset val="134"/>
      </rPr>
      <t>全挤压蠕动输注，精度</t>
    </r>
    <r>
      <rPr>
        <sz val="12"/>
        <color indexed="8"/>
        <rFont val="Times New Roman"/>
        <charset val="134"/>
      </rPr>
      <t xml:space="preserve">≤±5%
1.2 </t>
    </r>
    <r>
      <rPr>
        <sz val="12"/>
        <color indexed="8"/>
        <rFont val="宋体"/>
        <charset val="134"/>
      </rPr>
      <t>在线滴定功能：安全不中断输液而更改速率</t>
    </r>
    <r>
      <rPr>
        <sz val="12"/>
        <color indexed="8"/>
        <rFont val="Times New Roman"/>
        <charset val="134"/>
      </rPr>
      <t xml:space="preserve">
2</t>
    </r>
    <r>
      <rPr>
        <sz val="12"/>
        <color indexed="8"/>
        <rFont val="宋体"/>
        <charset val="134"/>
      </rPr>
      <t>、配置要求</t>
    </r>
    <r>
      <rPr>
        <sz val="12"/>
        <color indexed="8"/>
        <rFont val="Times New Roman"/>
        <charset val="134"/>
      </rPr>
      <t xml:space="preserve">
2.1</t>
    </r>
    <r>
      <rPr>
        <sz val="12"/>
        <color indexed="8"/>
        <rFont val="宋体"/>
        <charset val="134"/>
      </rPr>
      <t>输液泵主机</t>
    </r>
    <r>
      <rPr>
        <sz val="12"/>
        <color indexed="8"/>
        <rFont val="Times New Roman"/>
        <charset val="134"/>
      </rPr>
      <t>1</t>
    </r>
    <r>
      <rPr>
        <sz val="12"/>
        <color indexed="8"/>
        <rFont val="宋体"/>
        <charset val="134"/>
      </rPr>
      <t>台</t>
    </r>
    <r>
      <rPr>
        <sz val="12"/>
        <color indexed="8"/>
        <rFont val="Times New Roman"/>
        <charset val="134"/>
      </rPr>
      <t xml:space="preserve">
2.2</t>
    </r>
    <r>
      <rPr>
        <sz val="12"/>
        <color indexed="8"/>
        <rFont val="宋体"/>
        <charset val="134"/>
      </rPr>
      <t>电源</t>
    </r>
    <r>
      <rPr>
        <sz val="12"/>
        <color indexed="8"/>
        <rFont val="Times New Roman"/>
        <charset val="134"/>
      </rPr>
      <t>1</t>
    </r>
    <r>
      <rPr>
        <sz val="12"/>
        <color indexed="8"/>
        <rFont val="宋体"/>
        <charset val="134"/>
      </rPr>
      <t>套</t>
    </r>
    <r>
      <rPr>
        <sz val="12"/>
        <color indexed="8"/>
        <rFont val="Times New Roman"/>
        <charset val="134"/>
      </rPr>
      <t xml:space="preserve">
</t>
    </r>
  </si>
  <si>
    <r>
      <rPr>
        <sz val="12"/>
        <color indexed="8"/>
        <rFont val="Times New Roman"/>
        <charset val="134"/>
      </rPr>
      <t>1</t>
    </r>
    <r>
      <rPr>
        <sz val="12"/>
        <color indexed="8"/>
        <rFont val="宋体"/>
        <charset val="134"/>
      </rPr>
      <t>、精度要求</t>
    </r>
    <r>
      <rPr>
        <sz val="12"/>
        <color indexed="8"/>
        <rFont val="Times New Roman"/>
        <charset val="134"/>
      </rPr>
      <t xml:space="preserve">
1.1 </t>
    </r>
    <r>
      <rPr>
        <sz val="12"/>
        <color indexed="8"/>
        <rFont val="宋体"/>
        <charset val="134"/>
      </rPr>
      <t>速率</t>
    </r>
    <r>
      <rPr>
        <sz val="12"/>
        <color indexed="8"/>
        <rFont val="Times New Roman"/>
        <charset val="134"/>
      </rPr>
      <t xml:space="preserve">≥1ml/h: </t>
    </r>
    <r>
      <rPr>
        <sz val="12"/>
        <color indexed="8"/>
        <rFont val="宋体"/>
        <charset val="134"/>
      </rPr>
      <t>精度</t>
    </r>
    <r>
      <rPr>
        <sz val="12"/>
        <color indexed="8"/>
        <rFont val="Times New Roman"/>
        <charset val="134"/>
      </rPr>
      <t xml:space="preserve">≤±2%
1.2 </t>
    </r>
    <r>
      <rPr>
        <sz val="12"/>
        <color indexed="8"/>
        <rFont val="宋体"/>
        <charset val="134"/>
      </rPr>
      <t>快速启动功能：实现快速给药、缩短给药延迟时间。</t>
    </r>
    <r>
      <rPr>
        <sz val="12"/>
        <color indexed="8"/>
        <rFont val="Times New Roman"/>
        <charset val="134"/>
      </rPr>
      <t xml:space="preserve">
1.3 </t>
    </r>
    <r>
      <rPr>
        <sz val="12"/>
        <color indexed="8"/>
        <rFont val="宋体"/>
        <charset val="134"/>
      </rPr>
      <t>在线滴定功能：安全不中断输液而更改速率</t>
    </r>
    <r>
      <rPr>
        <sz val="12"/>
        <color indexed="8"/>
        <rFont val="Times New Roman"/>
        <charset val="134"/>
      </rPr>
      <t xml:space="preserve">
2</t>
    </r>
    <r>
      <rPr>
        <sz val="12"/>
        <color indexed="8"/>
        <rFont val="宋体"/>
        <charset val="134"/>
      </rPr>
      <t>、配置要求</t>
    </r>
    <r>
      <rPr>
        <sz val="12"/>
        <color indexed="8"/>
        <rFont val="Times New Roman"/>
        <charset val="134"/>
      </rPr>
      <t xml:space="preserve">
2.1</t>
    </r>
    <r>
      <rPr>
        <sz val="12"/>
        <color indexed="8"/>
        <rFont val="宋体"/>
        <charset val="134"/>
      </rPr>
      <t>注射泵主机</t>
    </r>
    <r>
      <rPr>
        <sz val="12"/>
        <color indexed="8"/>
        <rFont val="Times New Roman"/>
        <charset val="134"/>
      </rPr>
      <t>1</t>
    </r>
    <r>
      <rPr>
        <sz val="12"/>
        <color indexed="8"/>
        <rFont val="宋体"/>
        <charset val="134"/>
      </rPr>
      <t>台</t>
    </r>
    <r>
      <rPr>
        <sz val="12"/>
        <color indexed="8"/>
        <rFont val="Times New Roman"/>
        <charset val="134"/>
      </rPr>
      <t xml:space="preserve">
2.2</t>
    </r>
    <r>
      <rPr>
        <sz val="12"/>
        <color indexed="8"/>
        <rFont val="宋体"/>
        <charset val="134"/>
      </rPr>
      <t>电源</t>
    </r>
    <r>
      <rPr>
        <sz val="12"/>
        <color indexed="8"/>
        <rFont val="Times New Roman"/>
        <charset val="134"/>
      </rPr>
      <t>1</t>
    </r>
    <r>
      <rPr>
        <sz val="12"/>
        <color indexed="8"/>
        <rFont val="宋体"/>
        <charset val="134"/>
      </rPr>
      <t>套</t>
    </r>
    <r>
      <rPr>
        <sz val="12"/>
        <color indexed="8"/>
        <rFont val="Times New Roman"/>
        <charset val="134"/>
      </rPr>
      <t xml:space="preserve">
</t>
    </r>
  </si>
  <si>
    <t>2 μL, 10 μL, 100 μL, 200 μL, 1000 μL，多通道</t>
  </si>
  <si>
    <r>
      <rPr>
        <sz val="12"/>
        <color theme="1"/>
        <rFont val="宋体"/>
        <charset val="134"/>
      </rPr>
      <t>药学部</t>
    </r>
  </si>
  <si>
    <r>
      <rPr>
        <sz val="12"/>
        <color theme="1"/>
        <rFont val="宋体"/>
        <charset val="134"/>
      </rPr>
      <t>灭菌盒</t>
    </r>
  </si>
  <si>
    <r>
      <rPr>
        <sz val="12"/>
        <color theme="1"/>
        <rFont val="宋体"/>
        <charset val="134"/>
      </rPr>
      <t>不锈钢灭菌盒</t>
    </r>
  </si>
  <si>
    <r>
      <rPr>
        <sz val="12"/>
        <color theme="1"/>
        <rFont val="宋体"/>
        <charset val="134"/>
      </rPr>
      <t>消毒供应室</t>
    </r>
  </si>
  <si>
    <t>病床</t>
  </si>
  <si>
    <t>手动三摇床，含床垫、床上桌等</t>
  </si>
  <si>
    <t>床</t>
  </si>
  <si>
    <t>病床床头柜</t>
  </si>
  <si>
    <t>诊查床</t>
  </si>
  <si>
    <t>2120*792*630（或根据现场实际测量定制），(1)床身为30*50*1.2mm碳钢焊接而成，表面采用环保抗菌粉末喷涂。
(2)床面:优质医用皮面料包惠高密度优质海绵，美观耐用且易于清理。
(3)床腿采用40*40*1.2优质碳钢，装有塑胶套脚，防止与地面摩擦而产生噪音。
(4)AL6061铝型材支架，全SPCC钣金外壳;
(5)张紧轮转轴卡位及手拧螺订设计，床单滚筒更换方便6)57 1.8度大扭矩步进电机+同步轮5比1减速转动，配合对射式光电传感器感应圈数，精确控制床单卷动长度;
功能:自动换床单功能(具备声控+感应控制功能)</t>
  </si>
  <si>
    <t>过床易</t>
  </si>
  <si>
    <t>1、长 1700mm*宽 500mm*厚度 15mm；
2、最大承重能力≥200kg
3、具备对折功能，方便携带和存放</t>
  </si>
  <si>
    <t>助行器</t>
  </si>
  <si>
    <t>材质：铝合金
特点：小轮便携，加厚坐垫，手动折叠
功能：扶手高度可调节
类别：手动轮椅</t>
  </si>
  <si>
    <t>防压疮乳胶垫</t>
  </si>
  <si>
    <r>
      <rPr>
        <sz val="12"/>
        <color theme="1"/>
        <rFont val="Times New Roman"/>
        <charset val="134"/>
      </rPr>
      <t>90*190</t>
    </r>
    <r>
      <rPr>
        <sz val="12"/>
        <color theme="1"/>
        <rFont val="宋体"/>
        <charset val="134"/>
      </rPr>
      <t>（</t>
    </r>
    <r>
      <rPr>
        <sz val="12"/>
        <color theme="1"/>
        <rFont val="Times New Roman"/>
        <charset val="134"/>
      </rPr>
      <t>cm</t>
    </r>
    <r>
      <rPr>
        <sz val="12"/>
        <color theme="1"/>
        <rFont val="宋体"/>
        <charset val="134"/>
      </rPr>
      <t>）乳胶，</t>
    </r>
    <r>
      <rPr>
        <sz val="12"/>
        <color theme="1"/>
        <rFont val="Times New Roman"/>
        <charset val="134"/>
      </rPr>
      <t>5cm</t>
    </r>
    <r>
      <rPr>
        <sz val="12"/>
        <color theme="1"/>
        <rFont val="宋体"/>
        <charset val="134"/>
      </rPr>
      <t>厚</t>
    </r>
  </si>
  <si>
    <r>
      <rPr>
        <b/>
        <sz val="12"/>
        <color theme="1"/>
        <rFont val="宋体"/>
        <charset val="134"/>
      </rPr>
      <t>合计</t>
    </r>
  </si>
  <si>
    <r>
      <rPr>
        <b/>
        <sz val="12"/>
        <color theme="1"/>
        <rFont val="宋体"/>
        <charset val="134"/>
      </rPr>
      <t>产品名称</t>
    </r>
  </si>
  <si>
    <r>
      <rPr>
        <b/>
        <sz val="12"/>
        <color theme="1"/>
        <rFont val="宋体"/>
        <charset val="134"/>
      </rPr>
      <t>第一批（</t>
    </r>
    <r>
      <rPr>
        <b/>
        <sz val="12"/>
        <color theme="1"/>
        <rFont val="Times New Roman"/>
        <charset val="134"/>
      </rPr>
      <t>702</t>
    </r>
    <r>
      <rPr>
        <b/>
        <sz val="12"/>
        <color theme="1"/>
        <rFont val="宋体"/>
        <charset val="134"/>
      </rPr>
      <t>床）</t>
    </r>
  </si>
  <si>
    <r>
      <rPr>
        <b/>
        <sz val="12"/>
        <color theme="1"/>
        <rFont val="宋体"/>
        <charset val="134"/>
      </rPr>
      <t>第二批（</t>
    </r>
    <r>
      <rPr>
        <b/>
        <sz val="12"/>
        <color theme="1"/>
        <rFont val="Times New Roman"/>
        <charset val="134"/>
      </rPr>
      <t>498</t>
    </r>
    <r>
      <rPr>
        <b/>
        <sz val="12"/>
        <color theme="1"/>
        <rFont val="宋体"/>
        <charset val="134"/>
      </rPr>
      <t>床）</t>
    </r>
  </si>
  <si>
    <r>
      <rPr>
        <b/>
        <sz val="12"/>
        <color theme="1"/>
        <rFont val="宋体"/>
        <charset val="134"/>
      </rPr>
      <t>总价</t>
    </r>
    <r>
      <rPr>
        <b/>
        <sz val="12"/>
        <color theme="1"/>
        <rFont val="Times New Roman"/>
        <charset val="0"/>
      </rPr>
      <t xml:space="preserve">
</t>
    </r>
    <r>
      <rPr>
        <b/>
        <sz val="12"/>
        <color theme="1"/>
        <rFont val="宋体"/>
        <charset val="134"/>
      </rPr>
      <t>（元）</t>
    </r>
  </si>
  <si>
    <r>
      <rPr>
        <b/>
        <sz val="12"/>
        <color theme="1"/>
        <rFont val="宋体"/>
        <charset val="134"/>
      </rPr>
      <t>科室名称</t>
    </r>
  </si>
  <si>
    <r>
      <rPr>
        <b/>
        <sz val="12"/>
        <color theme="1"/>
        <rFont val="宋体"/>
        <charset val="134"/>
      </rPr>
      <t>建筑名称</t>
    </r>
  </si>
  <si>
    <r>
      <rPr>
        <b/>
        <sz val="12"/>
        <color theme="1"/>
        <rFont val="宋体"/>
        <charset val="134"/>
      </rPr>
      <t>一、车</t>
    </r>
  </si>
  <si>
    <r>
      <rPr>
        <sz val="12"/>
        <color theme="1"/>
        <rFont val="宋体"/>
        <charset val="134"/>
      </rPr>
      <t>上下两层储存空间</t>
    </r>
  </si>
  <si>
    <r>
      <rPr>
        <sz val="12"/>
        <color theme="1"/>
        <rFont val="宋体"/>
        <charset val="134"/>
      </rPr>
      <t>医技楼</t>
    </r>
  </si>
  <si>
    <r>
      <rPr>
        <sz val="12"/>
        <color theme="1"/>
        <rFont val="宋体"/>
        <charset val="134"/>
      </rPr>
      <t>紫外线消毒车</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</si>
  <si>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15</t>
    </r>
    <r>
      <rPr>
        <sz val="12"/>
        <color theme="1"/>
        <rFont val="宋体"/>
        <charset val="134"/>
      </rPr>
      <t>台，现有楼宇根据床位数每科室</t>
    </r>
    <r>
      <rPr>
        <sz val="12"/>
        <color theme="1"/>
        <rFont val="Times New Roman"/>
        <charset val="134"/>
      </rPr>
      <t>2-3</t>
    </r>
    <r>
      <rPr>
        <sz val="12"/>
        <color theme="1"/>
        <rFont val="宋体"/>
        <charset val="134"/>
      </rPr>
      <t>台，易损件，内五、内三、</t>
    </r>
    <r>
      <rPr>
        <sz val="12"/>
        <color theme="1"/>
        <rFont val="Times New Roman"/>
        <charset val="134"/>
      </rPr>
      <t>ICU</t>
    </r>
    <r>
      <rPr>
        <sz val="12"/>
        <color theme="1"/>
        <rFont val="宋体"/>
        <charset val="134"/>
      </rPr>
      <t>、放射科各补采</t>
    </r>
    <r>
      <rPr>
        <sz val="12"/>
        <color theme="1"/>
        <rFont val="Times New Roman"/>
        <charset val="134"/>
      </rPr>
      <t>1</t>
    </r>
    <r>
      <rPr>
        <sz val="12"/>
        <color theme="1"/>
        <rFont val="宋体"/>
        <charset val="134"/>
      </rPr>
      <t>台，体检科</t>
    </r>
    <r>
      <rPr>
        <sz val="12"/>
        <color theme="1"/>
        <rFont val="Times New Roman"/>
        <charset val="134"/>
      </rPr>
      <t>3</t>
    </r>
    <r>
      <rPr>
        <sz val="12"/>
        <color theme="1"/>
        <rFont val="宋体"/>
        <charset val="134"/>
      </rPr>
      <t>台，核医学开病房补采</t>
    </r>
    <r>
      <rPr>
        <sz val="12"/>
        <color theme="1"/>
        <rFont val="Times New Roman"/>
        <charset val="134"/>
      </rPr>
      <t>8</t>
    </r>
    <r>
      <rPr>
        <sz val="12"/>
        <color theme="1"/>
        <rFont val="宋体"/>
        <charset val="134"/>
      </rPr>
      <t>台；护理部统筹</t>
    </r>
    <r>
      <rPr>
        <sz val="12"/>
        <color theme="1"/>
        <rFont val="Times New Roman"/>
        <charset val="134"/>
      </rPr>
      <t>4</t>
    </r>
    <r>
      <rPr>
        <sz val="12"/>
        <color theme="1"/>
        <rFont val="宋体"/>
        <charset val="134"/>
      </rPr>
      <t>台</t>
    </r>
  </si>
  <si>
    <r>
      <rPr>
        <sz val="12"/>
        <color theme="1"/>
        <rFont val="宋体"/>
        <charset val="134"/>
      </rPr>
      <t>第二住院楼、医技楼</t>
    </r>
  </si>
  <si>
    <r>
      <rPr>
        <sz val="12"/>
        <color theme="1"/>
        <rFont val="宋体"/>
        <charset val="134"/>
      </rPr>
      <t>紫外线消毒车</t>
    </r>
    <r>
      <rPr>
        <sz val="12"/>
        <color theme="1"/>
        <rFont val="Times New Roman"/>
        <charset val="134"/>
      </rPr>
      <t>2</t>
    </r>
  </si>
  <si>
    <r>
      <rPr>
        <sz val="12"/>
        <color theme="1"/>
        <rFont val="宋体"/>
        <charset val="134"/>
      </rPr>
      <t>可以定时自动开关，功能：消毒杀菌，有滚轮可进行移动。</t>
    </r>
  </si>
  <si>
    <r>
      <rPr>
        <sz val="12"/>
        <color theme="1"/>
        <rFont val="宋体"/>
        <charset val="134"/>
      </rPr>
      <t>第二住院楼</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</si>
  <si>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1</t>
    </r>
    <r>
      <rPr>
        <sz val="12"/>
        <color theme="1"/>
        <rFont val="宋体"/>
        <charset val="134"/>
      </rPr>
      <t>台，现有楼宇每病区</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</si>
  <si>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1</t>
    </r>
    <r>
      <rPr>
        <sz val="12"/>
        <color theme="1"/>
        <rFont val="宋体"/>
        <charset val="134"/>
      </rPr>
      <t>台，现有楼宇每病区</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</si>
  <si>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144</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个；医技楼</t>
    </r>
    <r>
      <rPr>
        <sz val="12"/>
        <color theme="1"/>
        <rFont val="Times New Roman"/>
        <charset val="134"/>
      </rPr>
      <t>5</t>
    </r>
    <r>
      <rPr>
        <sz val="12"/>
        <color theme="1"/>
        <rFont val="宋体"/>
        <charset val="134"/>
      </rPr>
      <t>台：现有楼宇根据换药数量配置每科室</t>
    </r>
    <r>
      <rPr>
        <sz val="12"/>
        <color theme="1"/>
        <rFont val="Times New Roman"/>
        <charset val="134"/>
      </rPr>
      <t>1-2</t>
    </r>
    <r>
      <rPr>
        <sz val="12"/>
        <color theme="1"/>
        <rFont val="宋体"/>
        <charset val="134"/>
      </rPr>
      <t>台，胃肠、内三、核医学各补采</t>
    </r>
    <r>
      <rPr>
        <sz val="12"/>
        <color theme="1"/>
        <rFont val="Times New Roman"/>
        <charset val="134"/>
      </rPr>
      <t>1</t>
    </r>
    <r>
      <rPr>
        <sz val="12"/>
        <color theme="1"/>
        <rFont val="宋体"/>
        <charset val="134"/>
      </rPr>
      <t>个，内一补采</t>
    </r>
    <r>
      <rPr>
        <sz val="12"/>
        <color theme="1"/>
        <rFont val="Times New Roman"/>
        <charset val="134"/>
      </rPr>
      <t>2</t>
    </r>
    <r>
      <rPr>
        <sz val="12"/>
        <color theme="1"/>
        <rFont val="宋体"/>
        <charset val="134"/>
      </rPr>
      <t>个；核素治疗病房</t>
    </r>
    <r>
      <rPr>
        <sz val="12"/>
        <color theme="1"/>
        <rFont val="Times New Roman"/>
        <charset val="134"/>
      </rPr>
      <t>2</t>
    </r>
    <r>
      <rPr>
        <sz val="12"/>
        <color theme="1"/>
        <rFont val="宋体"/>
        <charset val="134"/>
      </rPr>
      <t>台</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</si>
  <si>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1</t>
    </r>
    <r>
      <rPr>
        <sz val="12"/>
        <color theme="1"/>
        <rFont val="宋体"/>
        <charset val="134"/>
      </rPr>
      <t>台，现有楼宇每科室</t>
    </r>
    <r>
      <rPr>
        <sz val="12"/>
        <color theme="1"/>
        <rFont val="Times New Roman"/>
        <charset val="134"/>
      </rPr>
      <t>1</t>
    </r>
    <r>
      <rPr>
        <sz val="12"/>
        <color theme="1"/>
        <rFont val="宋体"/>
        <charset val="134"/>
      </rPr>
      <t>台，内一口服药多补采</t>
    </r>
    <r>
      <rPr>
        <sz val="12"/>
        <color theme="1"/>
        <rFont val="Times New Roman"/>
        <charset val="134"/>
      </rPr>
      <t>1</t>
    </r>
    <r>
      <rPr>
        <sz val="12"/>
        <color theme="1"/>
        <rFont val="宋体"/>
        <charset val="134"/>
      </rPr>
      <t>台</t>
    </r>
  </si>
  <si>
    <r>
      <rPr>
        <sz val="12"/>
        <color theme="1"/>
        <rFont val="宋体"/>
        <charset val="134"/>
      </rPr>
      <t>其中第二住院楼</t>
    </r>
    <r>
      <rPr>
        <sz val="12"/>
        <color theme="1"/>
        <rFont val="Times New Roman"/>
        <charset val="134"/>
      </rPr>
      <t>294</t>
    </r>
    <r>
      <rPr>
        <sz val="12"/>
        <color theme="1"/>
        <rFont val="汉仪书宋二KW"/>
        <charset val="134"/>
      </rPr>
      <t>台</t>
    </r>
    <r>
      <rPr>
        <sz val="12"/>
        <color theme="1"/>
        <rFont val="宋体"/>
        <charset val="134"/>
      </rPr>
      <t>（护理部</t>
    </r>
    <r>
      <rPr>
        <sz val="12"/>
        <color theme="1"/>
        <rFont val="Times New Roman"/>
        <charset val="134"/>
      </rPr>
      <t>216</t>
    </r>
    <r>
      <rPr>
        <sz val="12"/>
        <color theme="1"/>
        <rFont val="宋体"/>
        <charset val="134"/>
      </rPr>
      <t>台，科教部</t>
    </r>
    <r>
      <rPr>
        <sz val="12"/>
        <color theme="1"/>
        <rFont val="Times New Roman"/>
        <charset val="134"/>
      </rPr>
      <t>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6</t>
    </r>
    <r>
      <rPr>
        <sz val="12"/>
        <color theme="1"/>
        <rFont val="宋体"/>
        <charset val="134"/>
      </rPr>
      <t>个；医技楼</t>
    </r>
    <r>
      <rPr>
        <sz val="12"/>
        <color theme="1"/>
        <rFont val="Times New Roman"/>
        <charset val="134"/>
      </rPr>
      <t>9</t>
    </r>
    <r>
      <rPr>
        <sz val="12"/>
        <color theme="1"/>
        <rFont val="宋体"/>
        <charset val="134"/>
      </rPr>
      <t>台，现有楼宇</t>
    </r>
    <r>
      <rPr>
        <sz val="12"/>
        <color theme="1"/>
        <rFont val="Times New Roman"/>
        <charset val="134"/>
      </rPr>
      <t>7</t>
    </r>
    <r>
      <rPr>
        <sz val="12"/>
        <color theme="1"/>
        <rFont val="宋体"/>
        <charset val="134"/>
      </rPr>
      <t>台</t>
    </r>
  </si>
  <si>
    <r>
      <rPr>
        <sz val="12"/>
        <color theme="1"/>
        <rFont val="汉仪书宋二KW"/>
        <charset val="134"/>
      </rPr>
      <t>护理部、科研教育部</t>
    </r>
  </si>
  <si>
    <r>
      <rPr>
        <sz val="12"/>
        <color theme="1"/>
        <rFont val="宋体"/>
        <charset val="134"/>
      </rPr>
      <t>内窥镜转运车</t>
    </r>
  </si>
  <si>
    <r>
      <rPr>
        <sz val="12"/>
        <color theme="1"/>
        <rFont val="宋体"/>
        <charset val="134"/>
      </rPr>
      <t>主要配置：内窥镜转运车</t>
    </r>
    <r>
      <rPr>
        <sz val="12"/>
        <color theme="1"/>
        <rFont val="Times New Roman"/>
        <charset val="134"/>
      </rPr>
      <t xml:space="preserve">
</t>
    </r>
    <r>
      <rPr>
        <sz val="12"/>
        <color theme="1"/>
        <rFont val="宋体"/>
        <charset val="134"/>
      </rPr>
      <t>主要功能：</t>
    </r>
    <r>
      <rPr>
        <sz val="12"/>
        <color theme="1"/>
        <rFont val="Times New Roman"/>
        <charset val="134"/>
      </rPr>
      <t>1.</t>
    </r>
    <r>
      <rPr>
        <sz val="12"/>
        <color theme="1"/>
        <rFont val="宋体"/>
        <charset val="134"/>
      </rPr>
      <t>安全转运内窥镜设备。</t>
    </r>
    <r>
      <rPr>
        <sz val="12"/>
        <color theme="1"/>
        <rFont val="Times New Roman"/>
        <charset val="134"/>
      </rPr>
      <t>2.</t>
    </r>
    <r>
      <rPr>
        <sz val="12"/>
        <color theme="1"/>
        <rFont val="宋体"/>
        <charset val="134"/>
      </rPr>
      <t>收纳管理内窥镜及相关附件。</t>
    </r>
    <r>
      <rPr>
        <sz val="12"/>
        <color theme="1"/>
        <rFont val="Times New Roman"/>
        <charset val="134"/>
      </rPr>
      <t>3.</t>
    </r>
    <r>
      <rPr>
        <sz val="12"/>
        <color theme="1"/>
        <rFont val="宋体"/>
        <charset val="134"/>
      </rPr>
      <t>移动灵活便捷。</t>
    </r>
  </si>
  <si>
    <r>
      <rPr>
        <sz val="12"/>
        <color theme="1"/>
        <rFont val="宋体"/>
        <charset val="134"/>
      </rPr>
      <t>内镜科</t>
    </r>
  </si>
  <si>
    <r>
      <rPr>
        <sz val="12"/>
        <color theme="1"/>
        <rFont val="宋体"/>
        <charset val="134"/>
      </rPr>
      <t>送药车</t>
    </r>
  </si>
  <si>
    <r>
      <rPr>
        <sz val="12"/>
        <color theme="1"/>
        <rFont val="宋体"/>
        <charset val="134"/>
      </rPr>
      <t>主要配置：送药车</t>
    </r>
    <r>
      <rPr>
        <sz val="12"/>
        <color theme="1"/>
        <rFont val="Times New Roman"/>
        <charset val="134"/>
      </rPr>
      <t>(</t>
    </r>
    <r>
      <rPr>
        <sz val="12"/>
        <color theme="1"/>
        <rFont val="宋体"/>
        <charset val="134"/>
      </rPr>
      <t>发药车）</t>
    </r>
    <r>
      <rPr>
        <sz val="12"/>
        <color theme="1"/>
        <rFont val="Times New Roman"/>
        <charset val="134"/>
      </rPr>
      <t xml:space="preserve">
</t>
    </r>
    <r>
      <rPr>
        <sz val="12"/>
        <color theme="1"/>
        <rFont val="宋体"/>
        <charset val="134"/>
      </rPr>
      <t>主要功能：领药送药时存放药品</t>
    </r>
  </si>
  <si>
    <r>
      <rPr>
        <sz val="12"/>
        <color theme="1"/>
        <rFont val="宋体"/>
        <charset val="134"/>
      </rPr>
      <t>领药送药时存放药品</t>
    </r>
  </si>
  <si>
    <r>
      <rPr>
        <sz val="12"/>
        <color theme="1"/>
        <rFont val="宋体"/>
        <charset val="134"/>
      </rPr>
      <t>护理治疗车</t>
    </r>
  </si>
  <si>
    <r>
      <rPr>
        <sz val="12"/>
        <color theme="1"/>
        <rFont val="宋体"/>
        <charset val="134"/>
      </rPr>
      <t>主要配置：多层储物、静音轮</t>
    </r>
    <r>
      <rPr>
        <sz val="12"/>
        <color theme="1"/>
        <rFont val="Times New Roman"/>
        <charset val="134"/>
      </rPr>
      <t xml:space="preserve">
</t>
    </r>
    <r>
      <rPr>
        <sz val="12"/>
        <color theme="1"/>
        <rFont val="宋体"/>
        <charset val="134"/>
      </rPr>
      <t>主要功能：护理操作</t>
    </r>
  </si>
  <si>
    <r>
      <rPr>
        <sz val="12"/>
        <color theme="1"/>
        <rFont val="宋体"/>
        <charset val="134"/>
      </rPr>
      <t>护理操作</t>
    </r>
  </si>
  <si>
    <r>
      <rPr>
        <sz val="12"/>
        <color theme="1"/>
        <rFont val="宋体"/>
        <charset val="134"/>
      </rPr>
      <t>治疗车</t>
    </r>
    <r>
      <rPr>
        <sz val="12"/>
        <color theme="1"/>
        <rFont val="Times New Roman"/>
        <charset val="134"/>
      </rPr>
      <t>1</t>
    </r>
  </si>
  <si>
    <r>
      <rPr>
        <sz val="12"/>
        <color theme="1"/>
        <rFont val="宋体"/>
        <charset val="134"/>
      </rPr>
      <t>主要配置：双层</t>
    </r>
    <r>
      <rPr>
        <sz val="12"/>
        <color theme="1"/>
        <rFont val="Times New Roman"/>
        <charset val="134"/>
      </rPr>
      <t xml:space="preserve">
</t>
    </r>
    <r>
      <rPr>
        <sz val="12"/>
        <color theme="1"/>
        <rFont val="宋体"/>
        <charset val="134"/>
      </rPr>
      <t>主要功能：药品转运</t>
    </r>
  </si>
  <si>
    <r>
      <rPr>
        <sz val="12"/>
        <color theme="1"/>
        <rFont val="宋体"/>
        <charset val="134"/>
      </rPr>
      <t>治疗车</t>
    </r>
    <r>
      <rPr>
        <sz val="12"/>
        <color theme="1"/>
        <rFont val="Times New Roman"/>
        <charset val="134"/>
      </rPr>
      <t>2</t>
    </r>
  </si>
  <si>
    <r>
      <rPr>
        <sz val="12"/>
        <color theme="1"/>
        <rFont val="Times New Roman"/>
        <charset val="134"/>
      </rPr>
      <t>1.</t>
    </r>
    <r>
      <rPr>
        <sz val="12"/>
        <color theme="1"/>
        <rFont val="宋体"/>
        <charset val="134"/>
      </rPr>
      <t>材料：</t>
    </r>
    <r>
      <rPr>
        <sz val="12"/>
        <color theme="1"/>
        <rFont val="Times New Roman"/>
        <charset val="134"/>
      </rPr>
      <t>ABS</t>
    </r>
    <r>
      <rPr>
        <sz val="12"/>
        <color theme="1"/>
        <rFont val="宋体"/>
        <charset val="134"/>
      </rPr>
      <t>材质。</t>
    </r>
    <r>
      <rPr>
        <sz val="12"/>
        <color theme="1"/>
        <rFont val="Times New Roman"/>
        <charset val="134"/>
      </rPr>
      <t xml:space="preserve">
2.</t>
    </r>
    <r>
      <rPr>
        <sz val="12"/>
        <color theme="1"/>
        <rFont val="宋体"/>
        <charset val="134"/>
      </rPr>
      <t>规格：</t>
    </r>
    <r>
      <rPr>
        <sz val="12"/>
        <color theme="1"/>
        <rFont val="Times New Roman"/>
        <charset val="134"/>
      </rPr>
      <t>(750*480*920)mm</t>
    </r>
    <r>
      <rPr>
        <sz val="12"/>
        <color theme="1"/>
        <rFont val="宋体"/>
        <charset val="134"/>
      </rPr>
      <t>。</t>
    </r>
    <r>
      <rPr>
        <sz val="12"/>
        <color theme="1"/>
        <rFont val="Times New Roman"/>
        <charset val="134"/>
      </rPr>
      <t>±5mm</t>
    </r>
    <r>
      <rPr>
        <sz val="12"/>
        <color theme="1"/>
        <rFont val="宋体"/>
        <charset val="134"/>
      </rPr>
      <t>。</t>
    </r>
    <r>
      <rPr>
        <sz val="12"/>
        <color theme="1"/>
        <rFont val="Times New Roman"/>
        <charset val="134"/>
      </rPr>
      <t xml:space="preserve">
3.</t>
    </r>
    <r>
      <rPr>
        <sz val="12"/>
        <color theme="1"/>
        <rFont val="宋体"/>
        <charset val="134"/>
      </rPr>
      <t>车的整体分为</t>
    </r>
    <r>
      <rPr>
        <sz val="12"/>
        <color theme="1"/>
        <rFont val="Times New Roman"/>
        <charset val="134"/>
      </rPr>
      <t>2</t>
    </r>
    <r>
      <rPr>
        <sz val="12"/>
        <color theme="1"/>
        <rFont val="宋体"/>
        <charset val="134"/>
      </rPr>
      <t>层抽屉，带不锈钢围栏。车体侧上方配有中控锁，配三把钥匙。抽屉滑道采用三节式、</t>
    </r>
    <r>
      <rPr>
        <sz val="12"/>
        <color theme="1"/>
        <rFont val="Times New Roman"/>
        <charset val="134"/>
      </rPr>
      <t xml:space="preserve">
</t>
    </r>
    <r>
      <rPr>
        <sz val="12"/>
        <color theme="1"/>
        <rFont val="宋体"/>
        <charset val="134"/>
      </rPr>
      <t>静音滑轨。</t>
    </r>
  </si>
  <si>
    <r>
      <rPr>
        <sz val="12"/>
        <color theme="1"/>
        <rFont val="宋体"/>
        <charset val="134"/>
      </rPr>
      <t>核素治疗病房</t>
    </r>
  </si>
  <si>
    <r>
      <rPr>
        <sz val="12"/>
        <color theme="1"/>
        <rFont val="宋体"/>
        <charset val="134"/>
      </rPr>
      <t>仪器推车</t>
    </r>
  </si>
  <si>
    <t>500*385*889mm</t>
  </si>
  <si>
    <r>
      <rPr>
        <sz val="12"/>
        <color theme="1"/>
        <rFont val="Times New Roman"/>
        <charset val="134"/>
      </rPr>
      <t>3</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</si>
  <si>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急救车</t>
    </r>
  </si>
  <si>
    <r>
      <rPr>
        <sz val="12"/>
        <color theme="1"/>
        <rFont val="宋体"/>
        <charset val="134"/>
      </rPr>
      <t>尺寸</t>
    </r>
    <r>
      <rPr>
        <sz val="12"/>
        <color theme="1"/>
        <rFont val="Times New Roman"/>
        <charset val="134"/>
      </rPr>
      <t xml:space="preserve">: 630x475x920mm
</t>
    </r>
    <r>
      <rPr>
        <sz val="12"/>
        <color theme="1"/>
        <rFont val="宋体"/>
        <charset val="134"/>
      </rPr>
      <t>材质</t>
    </r>
    <r>
      <rPr>
        <sz val="12"/>
        <color theme="1"/>
        <rFont val="Times New Roman"/>
        <charset val="134"/>
      </rPr>
      <t xml:space="preserve">: </t>
    </r>
    <r>
      <rPr>
        <sz val="12"/>
        <color theme="1"/>
        <rFont val="宋体"/>
        <charset val="134"/>
      </rPr>
      <t>主要由铝、钢、</t>
    </r>
    <r>
      <rPr>
        <sz val="12"/>
        <color theme="1"/>
        <rFont val="Times New Roman"/>
        <charset val="134"/>
      </rPr>
      <t>ABS</t>
    </r>
    <r>
      <rPr>
        <sz val="12"/>
        <color theme="1"/>
        <rFont val="宋体"/>
        <charset val="134"/>
      </rPr>
      <t>工程塑料结构组成</t>
    </r>
    <r>
      <rPr>
        <sz val="12"/>
        <color theme="1"/>
        <rFont val="Times New Roman"/>
        <charset val="134"/>
      </rPr>
      <t xml:space="preserve">
</t>
    </r>
    <r>
      <rPr>
        <sz val="12"/>
        <color theme="1"/>
        <rFont val="宋体"/>
        <charset val="134"/>
      </rPr>
      <t>承重</t>
    </r>
    <r>
      <rPr>
        <sz val="12"/>
        <color theme="1"/>
        <rFont val="Times New Roman"/>
        <charset val="134"/>
      </rPr>
      <t xml:space="preserve">: </t>
    </r>
    <r>
      <rPr>
        <sz val="12"/>
        <color theme="1"/>
        <rFont val="宋体"/>
        <charset val="134"/>
      </rPr>
      <t>塑钢四柱承重</t>
    </r>
    <r>
      <rPr>
        <sz val="12"/>
        <color theme="1"/>
        <rFont val="Times New Roman"/>
        <charset val="134"/>
      </rPr>
      <t xml:space="preserve">
</t>
    </r>
    <r>
      <rPr>
        <sz val="12"/>
        <color theme="1"/>
        <rFont val="宋体"/>
        <charset val="134"/>
      </rPr>
      <t>台面</t>
    </r>
    <r>
      <rPr>
        <sz val="12"/>
        <color theme="1"/>
        <rFont val="Times New Roman"/>
        <charset val="134"/>
      </rPr>
      <t>: ABS</t>
    </r>
    <r>
      <rPr>
        <sz val="12"/>
        <color theme="1"/>
        <rFont val="宋体"/>
        <charset val="134"/>
      </rPr>
      <t>底面注塑工艺成型，配有</t>
    </r>
    <r>
      <rPr>
        <sz val="12"/>
        <color theme="1"/>
        <rFont val="Times New Roman"/>
        <charset val="134"/>
      </rPr>
      <t>304</t>
    </r>
    <r>
      <rPr>
        <sz val="12"/>
        <color theme="1"/>
        <rFont val="宋体"/>
        <charset val="134"/>
      </rPr>
      <t>材质不锈钢护栏，透明软玻璃</t>
    </r>
    <r>
      <rPr>
        <sz val="12"/>
        <color theme="1"/>
        <rFont val="Times New Roman"/>
        <charset val="134"/>
      </rPr>
      <t xml:space="preserve">
</t>
    </r>
    <r>
      <rPr>
        <sz val="12"/>
        <color theme="1"/>
        <rFont val="宋体"/>
        <charset val="134"/>
      </rPr>
      <t>车体配置</t>
    </r>
    <r>
      <rPr>
        <sz val="12"/>
        <color theme="1"/>
        <rFont val="Times New Roman"/>
        <charset val="134"/>
      </rPr>
      <t xml:space="preserve">:
</t>
    </r>
    <r>
      <rPr>
        <sz val="12"/>
        <color theme="1"/>
        <rFont val="宋体"/>
        <charset val="134"/>
      </rPr>
      <t>左侧</t>
    </r>
    <r>
      <rPr>
        <sz val="12"/>
        <color theme="1"/>
        <rFont val="Times New Roman"/>
        <charset val="134"/>
      </rPr>
      <t xml:space="preserve">: </t>
    </r>
    <r>
      <rPr>
        <sz val="12"/>
        <color theme="1"/>
        <rFont val="宋体"/>
        <charset val="134"/>
      </rPr>
      <t>除颤器平台、隐藏式副工作台、杂物盒</t>
    </r>
    <r>
      <rPr>
        <sz val="12"/>
        <color theme="1"/>
        <rFont val="Times New Roman"/>
        <charset val="134"/>
      </rPr>
      <t xml:space="preserve">
</t>
    </r>
    <r>
      <rPr>
        <sz val="12"/>
        <color theme="1"/>
        <rFont val="宋体"/>
        <charset val="134"/>
      </rPr>
      <t>右侧</t>
    </r>
    <r>
      <rPr>
        <sz val="12"/>
        <color theme="1"/>
        <rFont val="Times New Roman"/>
        <charset val="134"/>
      </rPr>
      <t xml:space="preserve">: </t>
    </r>
    <r>
      <rPr>
        <sz val="12"/>
        <color theme="1"/>
        <rFont val="宋体"/>
        <charset val="134"/>
      </rPr>
      <t>隐藏式伸缩输液架、网篮内分隔片、洗手液、剪刀、两升锐器盒、</t>
    </r>
    <r>
      <rPr>
        <sz val="12"/>
        <color theme="1"/>
        <rFont val="Times New Roman"/>
        <charset val="134"/>
      </rPr>
      <t>ABS</t>
    </r>
    <r>
      <rPr>
        <sz val="12"/>
        <color theme="1"/>
        <rFont val="宋体"/>
        <charset val="134"/>
      </rPr>
      <t>双污物桶分色</t>
    </r>
    <r>
      <rPr>
        <sz val="12"/>
        <color theme="1"/>
        <rFont val="Times New Roman"/>
        <charset val="134"/>
      </rPr>
      <t xml:space="preserve">
</t>
    </r>
    <r>
      <rPr>
        <sz val="12"/>
        <color theme="1"/>
        <rFont val="宋体"/>
        <charset val="134"/>
      </rPr>
      <t>背后</t>
    </r>
    <r>
      <rPr>
        <sz val="12"/>
        <color theme="1"/>
        <rFont val="Times New Roman"/>
        <charset val="134"/>
      </rPr>
      <t xml:space="preserve">: </t>
    </r>
    <r>
      <rPr>
        <sz val="12"/>
        <color theme="1"/>
        <rFont val="宋体"/>
        <charset val="134"/>
      </rPr>
      <t>除颤板、隐藏式伸缩氧气瓶支架、活动</t>
    </r>
    <r>
      <rPr>
        <sz val="12"/>
        <color theme="1"/>
        <rFont val="Times New Roman"/>
        <charset val="134"/>
      </rPr>
      <t>5</t>
    </r>
    <r>
      <rPr>
        <sz val="12"/>
        <color theme="1"/>
        <rFont val="宋体"/>
        <charset val="134"/>
      </rPr>
      <t>米电源线</t>
    </r>
    <r>
      <rPr>
        <sz val="12"/>
        <color theme="1"/>
        <rFont val="Times New Roman"/>
        <charset val="134"/>
      </rPr>
      <t xml:space="preserve">
</t>
    </r>
    <r>
      <rPr>
        <sz val="12"/>
        <color theme="1"/>
        <rFont val="宋体"/>
        <charset val="134"/>
      </rPr>
      <t>抽屉</t>
    </r>
    <r>
      <rPr>
        <sz val="12"/>
        <color theme="1"/>
        <rFont val="Times New Roman"/>
        <charset val="134"/>
      </rPr>
      <t xml:space="preserve">: </t>
    </r>
    <r>
      <rPr>
        <sz val="12"/>
        <color theme="1"/>
        <rFont val="宋体"/>
        <charset val="134"/>
      </rPr>
      <t>配置多层抽屉，抽屉分隔片可自由分隔</t>
    </r>
  </si>
  <si>
    <r>
      <rPr>
        <sz val="12"/>
        <color theme="1"/>
        <rFont val="Times New Roman"/>
        <charset val="134"/>
      </rPr>
      <t>1</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</si>
  <si>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不锈钢治疗车</t>
    </r>
  </si>
  <si>
    <r>
      <rPr>
        <sz val="12"/>
        <color theme="1"/>
        <rFont val="宋体"/>
        <charset val="134"/>
      </rPr>
      <t>不锈钢</t>
    </r>
  </si>
  <si>
    <r>
      <rPr>
        <b/>
        <sz val="12"/>
        <color theme="1"/>
        <rFont val="宋体"/>
        <charset val="134"/>
      </rPr>
      <t>二、床</t>
    </r>
    <r>
      <rPr>
        <b/>
        <sz val="12"/>
        <color theme="1"/>
        <rFont val="Times New Roman"/>
        <charset val="134"/>
      </rPr>
      <t>/</t>
    </r>
    <r>
      <rPr>
        <b/>
        <sz val="12"/>
        <color theme="1"/>
        <rFont val="宋体"/>
        <charset val="134"/>
      </rPr>
      <t>床垫</t>
    </r>
    <r>
      <rPr>
        <b/>
        <sz val="12"/>
        <color theme="1"/>
        <rFont val="Times New Roman"/>
        <charset val="134"/>
      </rPr>
      <t>/</t>
    </r>
    <r>
      <rPr>
        <b/>
        <sz val="12"/>
        <color theme="1"/>
        <rFont val="宋体"/>
        <charset val="134"/>
      </rPr>
      <t>过床易</t>
    </r>
  </si>
  <si>
    <r>
      <rPr>
        <sz val="12"/>
        <color theme="1"/>
        <rFont val="Times New Roman"/>
        <charset val="134"/>
      </rPr>
      <t xml:space="preserve"> 1</t>
    </r>
    <r>
      <rPr>
        <sz val="12"/>
        <color theme="1"/>
        <rFont val="宋体"/>
        <charset val="134"/>
      </rPr>
      <t>、病床结构及材质要求：</t>
    </r>
    <r>
      <rPr>
        <sz val="12"/>
        <color theme="1"/>
        <rFont val="Times New Roman"/>
        <charset val="134"/>
      </rPr>
      <t xml:space="preserve">
1. 1</t>
    </r>
    <r>
      <rPr>
        <sz val="12"/>
        <color theme="1"/>
        <rFont val="宋体"/>
        <charset val="134"/>
      </rPr>
      <t>床板长约</t>
    </r>
    <r>
      <rPr>
        <sz val="12"/>
        <color theme="1"/>
        <rFont val="Times New Roman"/>
        <charset val="134"/>
      </rPr>
      <t>2000mm</t>
    </r>
    <r>
      <rPr>
        <sz val="12"/>
        <color theme="1"/>
        <rFont val="宋体"/>
        <charset val="134"/>
      </rPr>
      <t>（</t>
    </r>
    <r>
      <rPr>
        <sz val="12"/>
        <color theme="1"/>
        <rFont val="Times New Roman"/>
        <charset val="134"/>
      </rPr>
      <t>±10mm</t>
    </r>
    <r>
      <rPr>
        <sz val="12"/>
        <color theme="1"/>
        <rFont val="宋体"/>
        <charset val="134"/>
      </rPr>
      <t>），床板宽约</t>
    </r>
    <r>
      <rPr>
        <sz val="12"/>
        <color theme="1"/>
        <rFont val="Times New Roman"/>
        <charset val="134"/>
      </rPr>
      <t>860mm</t>
    </r>
    <r>
      <rPr>
        <sz val="12"/>
        <color theme="1"/>
        <rFont val="宋体"/>
        <charset val="134"/>
      </rPr>
      <t>（</t>
    </r>
    <r>
      <rPr>
        <sz val="12"/>
        <color theme="1"/>
        <rFont val="Times New Roman"/>
        <charset val="134"/>
      </rPr>
      <t>±10mm</t>
    </r>
    <r>
      <rPr>
        <sz val="12"/>
        <color theme="1"/>
        <rFont val="宋体"/>
        <charset val="134"/>
      </rPr>
      <t>）；全长约</t>
    </r>
    <r>
      <rPr>
        <sz val="12"/>
        <color theme="1"/>
        <rFont val="Times New Roman"/>
        <charset val="134"/>
      </rPr>
      <t>2173mm</t>
    </r>
    <r>
      <rPr>
        <sz val="12"/>
        <color theme="1"/>
        <rFont val="宋体"/>
        <charset val="134"/>
      </rPr>
      <t>（</t>
    </r>
    <r>
      <rPr>
        <sz val="12"/>
        <color theme="1"/>
        <rFont val="Times New Roman"/>
        <charset val="134"/>
      </rPr>
      <t>±10mm</t>
    </r>
    <r>
      <rPr>
        <sz val="12"/>
        <color theme="1"/>
        <rFont val="宋体"/>
        <charset val="134"/>
      </rPr>
      <t>），全宽约</t>
    </r>
    <r>
      <rPr>
        <sz val="12"/>
        <color theme="1"/>
        <rFont val="Times New Roman"/>
        <charset val="134"/>
      </rPr>
      <t>980mm</t>
    </r>
    <r>
      <rPr>
        <sz val="12"/>
        <color theme="1"/>
        <rFont val="宋体"/>
        <charset val="134"/>
      </rPr>
      <t>（</t>
    </r>
    <r>
      <rPr>
        <sz val="12"/>
        <color theme="1"/>
        <rFont val="Times New Roman"/>
        <charset val="134"/>
      </rPr>
      <t>±10mm</t>
    </r>
    <r>
      <rPr>
        <sz val="12"/>
        <color theme="1"/>
        <rFont val="宋体"/>
        <charset val="134"/>
      </rPr>
      <t>）。</t>
    </r>
    <r>
      <rPr>
        <sz val="12"/>
        <color theme="1"/>
        <rFont val="Times New Roman"/>
        <charset val="134"/>
      </rPr>
      <t xml:space="preserve">
1.2</t>
    </r>
    <r>
      <rPr>
        <sz val="12"/>
        <color theme="1"/>
        <rFont val="宋体"/>
        <charset val="134"/>
      </rPr>
      <t>床体与床板必须使用优质冷轧钢材制成，使用整体模具一次冲压成型，没有毛刺，保证使用寿命；焊接采用进口机器人焊接，保证产品品质。</t>
    </r>
    <r>
      <rPr>
        <sz val="12"/>
        <color theme="1"/>
        <rFont val="Times New Roman"/>
        <charset val="134"/>
      </rPr>
      <t xml:space="preserve"> 
1.3</t>
    </r>
    <r>
      <rPr>
        <sz val="12"/>
        <color theme="1"/>
        <rFont val="宋体"/>
        <charset val="134"/>
      </rPr>
      <t>床板可轻松抬起，方便护理人员进行清洁及消毒。</t>
    </r>
    <r>
      <rPr>
        <sz val="12"/>
        <color theme="1"/>
        <rFont val="Times New Roman"/>
        <charset val="134"/>
      </rPr>
      <t xml:space="preserve">
1.4</t>
    </r>
    <r>
      <rPr>
        <sz val="12"/>
        <color theme="1"/>
        <rFont val="宋体"/>
        <charset val="134"/>
      </rPr>
      <t>采用（电泳＋粉末）复式喷涂，经过</t>
    </r>
    <r>
      <rPr>
        <sz val="12"/>
        <color theme="1"/>
        <rFont val="Times New Roman"/>
        <charset val="134"/>
      </rPr>
      <t>≥22</t>
    </r>
    <r>
      <rPr>
        <sz val="12"/>
        <color theme="1"/>
        <rFont val="宋体"/>
        <charset val="134"/>
      </rPr>
      <t>道工序，确保管壁内也有油漆保护，保证产品内外涂层厚度达到一致；颜色需为象牙白。</t>
    </r>
    <r>
      <rPr>
        <sz val="12"/>
        <color theme="1"/>
        <rFont val="Times New Roman"/>
        <charset val="134"/>
      </rPr>
      <t xml:space="preserve">
1.5</t>
    </r>
    <r>
      <rPr>
        <sz val="12"/>
        <color theme="1"/>
        <rFont val="宋体"/>
        <charset val="134"/>
      </rPr>
      <t>床头尾板可拆卸，带锁定装置。采用耐药性树脂材料制成，表面皮纹处理，易清洁整体吹塑成型，牢固耐用自锁装置。</t>
    </r>
    <r>
      <rPr>
        <sz val="12"/>
        <color theme="1"/>
        <rFont val="Times New Roman"/>
        <charset val="134"/>
      </rPr>
      <t xml:space="preserve">
1.6</t>
    </r>
    <r>
      <rPr>
        <sz val="12"/>
        <color theme="1"/>
        <rFont val="宋体"/>
        <charset val="134"/>
      </rPr>
      <t>床头尾板有贴与病房装修风格一致的木纹贴纸，豪华美观，预防跌倒的扶手设计。</t>
    </r>
    <r>
      <rPr>
        <sz val="12"/>
        <color theme="1"/>
        <rFont val="Times New Roman"/>
        <charset val="134"/>
      </rPr>
      <t xml:space="preserve">
1.7</t>
    </r>
    <r>
      <rPr>
        <sz val="12"/>
        <color theme="1"/>
        <rFont val="宋体"/>
        <charset val="134"/>
      </rPr>
      <t>床头板需为防止枕头跌落设计</t>
    </r>
    <r>
      <rPr>
        <sz val="12"/>
        <color theme="1"/>
        <rFont val="Times New Roman"/>
        <charset val="134"/>
      </rPr>
      <t xml:space="preserve">
1.8</t>
    </r>
    <r>
      <rPr>
        <sz val="12"/>
        <color theme="1"/>
        <rFont val="宋体"/>
        <charset val="134"/>
      </rPr>
      <t>护栏为一体式铝制防夹手护栏，采用进口铝合金和耐药性树脂材料制成，保证使用轻便耐用，保护病人和医护人员手不被夹伤。护栏与床头板之间间隙小，可更好地保护患者头部，提高安全性。</t>
    </r>
    <r>
      <rPr>
        <sz val="12"/>
        <color theme="1"/>
        <rFont val="Times New Roman"/>
        <charset val="134"/>
      </rPr>
      <t xml:space="preserve">
1.9</t>
    </r>
    <r>
      <rPr>
        <sz val="12"/>
        <color theme="1"/>
        <rFont val="宋体"/>
        <charset val="134"/>
      </rPr>
      <t>护栏栏杆上下铰链必须采用钢质材料，防止损坏。</t>
    </r>
    <r>
      <rPr>
        <sz val="12"/>
        <color theme="1"/>
        <rFont val="Times New Roman"/>
        <charset val="134"/>
      </rPr>
      <t xml:space="preserve">
1.10</t>
    </r>
    <r>
      <rPr>
        <sz val="12"/>
        <color theme="1"/>
        <rFont val="宋体"/>
        <charset val="134"/>
      </rPr>
      <t>护栏两侧必须贴有与病房装修风格一致的木纹贴纸，豪华美观。护栏有效高度</t>
    </r>
    <r>
      <rPr>
        <sz val="12"/>
        <color theme="1"/>
        <rFont val="Times New Roman"/>
        <charset val="134"/>
      </rPr>
      <t>≥340mm.
1.11</t>
    </r>
    <r>
      <rPr>
        <sz val="12"/>
        <color theme="1"/>
        <rFont val="宋体"/>
        <charset val="134"/>
      </rPr>
      <t>采用进口静音脚轮，采用优质钢板支架，配合喷涂与床体颜色一致，外观协调美观，易清洁，不生锈。轮面材质</t>
    </r>
    <r>
      <rPr>
        <sz val="12"/>
        <color theme="1"/>
        <rFont val="Times New Roman"/>
        <charset val="134"/>
      </rPr>
      <t>TPE</t>
    </r>
    <r>
      <rPr>
        <sz val="12"/>
        <color theme="1"/>
        <rFont val="宋体"/>
        <charset val="134"/>
      </rPr>
      <t>，防酸耐碱，静音效果好，制动能力强，直径</t>
    </r>
    <r>
      <rPr>
        <sz val="12"/>
        <color theme="1"/>
        <rFont val="Times New Roman"/>
        <charset val="134"/>
      </rPr>
      <t>≥125mm</t>
    </r>
    <r>
      <rPr>
        <sz val="12"/>
        <color theme="1"/>
        <rFont val="宋体"/>
        <charset val="134"/>
      </rPr>
      <t>。</t>
    </r>
    <r>
      <rPr>
        <sz val="12"/>
        <color theme="1"/>
        <rFont val="Times New Roman"/>
        <charset val="134"/>
      </rPr>
      <t xml:space="preserve">
1.12</t>
    </r>
    <r>
      <rPr>
        <sz val="12"/>
        <color theme="1"/>
        <rFont val="宋体"/>
        <charset val="134"/>
      </rPr>
      <t>整体设计为防水型床，可用消毒药水冲洗，全床防腐蚀、防锈。</t>
    </r>
    <r>
      <rPr>
        <sz val="12"/>
        <color theme="1"/>
        <rFont val="Times New Roman"/>
        <charset val="134"/>
      </rPr>
      <t xml:space="preserve">
2</t>
    </r>
    <r>
      <rPr>
        <sz val="12"/>
        <color theme="1"/>
        <rFont val="宋体"/>
        <charset val="134"/>
      </rPr>
      <t>、功能要求：</t>
    </r>
    <r>
      <rPr>
        <sz val="12"/>
        <color theme="1"/>
        <rFont val="Times New Roman"/>
        <charset val="134"/>
      </rPr>
      <t xml:space="preserve">
2.1</t>
    </r>
    <r>
      <rPr>
        <sz val="12"/>
        <color theme="1"/>
        <rFont val="宋体"/>
        <charset val="134"/>
      </rPr>
      <t>背部上升</t>
    </r>
    <r>
      <rPr>
        <sz val="12"/>
        <color theme="1"/>
        <rFont val="Times New Roman"/>
        <charset val="134"/>
      </rPr>
      <t>0-75°</t>
    </r>
    <r>
      <rPr>
        <sz val="12"/>
        <color theme="1"/>
        <rFont val="宋体"/>
        <charset val="134"/>
      </rPr>
      <t>；</t>
    </r>
    <r>
      <rPr>
        <sz val="12"/>
        <color theme="1"/>
        <rFont val="Times New Roman"/>
        <charset val="134"/>
      </rPr>
      <t xml:space="preserve">
2.2 </t>
    </r>
    <r>
      <rPr>
        <sz val="12"/>
        <color theme="1"/>
        <rFont val="宋体"/>
        <charset val="134"/>
      </rPr>
      <t>膝部上升</t>
    </r>
    <r>
      <rPr>
        <sz val="12"/>
        <color theme="1"/>
        <rFont val="Times New Roman"/>
        <charset val="134"/>
      </rPr>
      <t>0-45°</t>
    </r>
    <r>
      <rPr>
        <sz val="12"/>
        <color theme="1"/>
        <rFont val="宋体"/>
        <charset val="134"/>
      </rPr>
      <t>；</t>
    </r>
    <r>
      <rPr>
        <sz val="12"/>
        <color theme="1"/>
        <rFont val="Times New Roman"/>
        <charset val="134"/>
      </rPr>
      <t xml:space="preserve">
2.3 </t>
    </r>
    <r>
      <rPr>
        <sz val="12"/>
        <color theme="1"/>
        <rFont val="宋体"/>
        <charset val="134"/>
      </rPr>
      <t>护栏上端有安全指示标记及正确操作标记；</t>
    </r>
    <r>
      <rPr>
        <sz val="12"/>
        <color theme="1"/>
        <rFont val="Times New Roman"/>
        <charset val="134"/>
      </rPr>
      <t xml:space="preserve">
2.4</t>
    </r>
    <r>
      <rPr>
        <sz val="12"/>
        <color theme="1"/>
        <rFont val="宋体"/>
        <charset val="134"/>
      </rPr>
      <t>床两侧设多功能挂钩，方便放置输液架或引流袋；</t>
    </r>
    <r>
      <rPr>
        <sz val="12"/>
        <color theme="1"/>
        <rFont val="Times New Roman"/>
        <charset val="134"/>
      </rPr>
      <t xml:space="preserve">
2.5</t>
    </r>
    <r>
      <rPr>
        <sz val="12"/>
        <color theme="1"/>
        <rFont val="宋体"/>
        <charset val="134"/>
      </rPr>
      <t>过摇保护装置</t>
    </r>
    <r>
      <rPr>
        <sz val="12"/>
        <color theme="1"/>
        <rFont val="Times New Roman"/>
        <charset val="134"/>
      </rPr>
      <t>,</t>
    </r>
    <r>
      <rPr>
        <sz val="12"/>
        <color theme="1"/>
        <rFont val="宋体"/>
        <charset val="134"/>
      </rPr>
      <t>过摇保护装置在手摇柄处，具有离合装置，即使用力过猛，也不会使摇杆及相关部位的连接部件损坏；</t>
    </r>
    <r>
      <rPr>
        <sz val="12"/>
        <color theme="1"/>
        <rFont val="Times New Roman"/>
        <charset val="134"/>
      </rPr>
      <t xml:space="preserve">
2.6</t>
    </r>
    <r>
      <rPr>
        <sz val="12"/>
        <color theme="1"/>
        <rFont val="宋体"/>
        <charset val="134"/>
      </rPr>
      <t>有杂物架，可放置面盆等物品，并可选择杂物筐挂于床头或床尾部；</t>
    </r>
    <r>
      <rPr>
        <sz val="12"/>
        <color theme="1"/>
        <rFont val="Times New Roman"/>
        <charset val="134"/>
      </rPr>
      <t xml:space="preserve">
2.7</t>
    </r>
    <r>
      <rPr>
        <sz val="12"/>
        <color theme="1"/>
        <rFont val="宋体"/>
        <charset val="134"/>
      </rPr>
      <t>尾配有床垫止滑器，可防止床垫下滑。</t>
    </r>
    <r>
      <rPr>
        <sz val="12"/>
        <color theme="1"/>
        <rFont val="Times New Roman"/>
        <charset val="134"/>
      </rPr>
      <t xml:space="preserve">
2.8</t>
    </r>
    <r>
      <rPr>
        <sz val="12"/>
        <color theme="1"/>
        <rFont val="宋体"/>
        <charset val="134"/>
      </rPr>
      <t>采用优质海绵，上层为波浪型设计，下层为平板式设计，两面可用；</t>
    </r>
    <r>
      <rPr>
        <sz val="12"/>
        <color theme="1"/>
        <rFont val="Times New Roman"/>
        <charset val="134"/>
      </rPr>
      <t xml:space="preserve">
2.9</t>
    </r>
    <r>
      <rPr>
        <sz val="12"/>
        <color theme="1"/>
        <rFont val="宋体"/>
        <charset val="134"/>
      </rPr>
      <t>床垫套表面采用舒适针织面料，内层</t>
    </r>
    <r>
      <rPr>
        <sz val="12"/>
        <color theme="1"/>
        <rFont val="Times New Roman"/>
        <charset val="134"/>
      </rPr>
      <t>TPU</t>
    </r>
    <r>
      <rPr>
        <sz val="12"/>
        <color theme="1"/>
        <rFont val="宋体"/>
        <charset val="134"/>
      </rPr>
      <t>薄膜复合，防水透气</t>
    </r>
    <r>
      <rPr>
        <sz val="12"/>
        <color theme="1"/>
        <rFont val="Times New Roman"/>
        <charset val="134"/>
      </rPr>
      <t>,</t>
    </r>
    <r>
      <rPr>
        <sz val="12"/>
        <color theme="1"/>
        <rFont val="宋体"/>
        <charset val="134"/>
      </rPr>
      <t>经防霉、抗菌处理，可抵抗病菌；</t>
    </r>
    <r>
      <rPr>
        <sz val="12"/>
        <color theme="1"/>
        <rFont val="Times New Roman"/>
        <charset val="134"/>
      </rPr>
      <t xml:space="preserve">
3</t>
    </r>
    <r>
      <rPr>
        <sz val="12"/>
        <color theme="1"/>
        <rFont val="宋体"/>
        <charset val="134"/>
      </rPr>
      <t>、配置</t>
    </r>
    <r>
      <rPr>
        <sz val="12"/>
        <color theme="1"/>
        <rFont val="Times New Roman"/>
        <charset val="134"/>
      </rPr>
      <t xml:space="preserve">
3.1</t>
    </r>
    <r>
      <rPr>
        <sz val="12"/>
        <color theme="1"/>
        <rFont val="宋体"/>
        <charset val="134"/>
      </rPr>
      <t>病床主机</t>
    </r>
    <r>
      <rPr>
        <sz val="12"/>
        <color theme="1"/>
        <rFont val="Times New Roman"/>
        <charset val="134"/>
      </rPr>
      <t>1</t>
    </r>
    <r>
      <rPr>
        <sz val="12"/>
        <color theme="1"/>
        <rFont val="宋体"/>
        <charset val="134"/>
      </rPr>
      <t>套</t>
    </r>
    <r>
      <rPr>
        <sz val="12"/>
        <color theme="1"/>
        <rFont val="Times New Roman"/>
        <charset val="134"/>
      </rPr>
      <t xml:space="preserve">
3.2</t>
    </r>
    <r>
      <rPr>
        <sz val="12"/>
        <color theme="1"/>
        <rFont val="宋体"/>
        <charset val="134"/>
      </rPr>
      <t>脚轮</t>
    </r>
    <r>
      <rPr>
        <sz val="12"/>
        <color theme="1"/>
        <rFont val="Times New Roman"/>
        <charset val="134"/>
      </rPr>
      <t>4</t>
    </r>
    <r>
      <rPr>
        <sz val="12"/>
        <color theme="1"/>
        <rFont val="宋体"/>
        <charset val="134"/>
      </rPr>
      <t>个</t>
    </r>
    <r>
      <rPr>
        <sz val="12"/>
        <color theme="1"/>
        <rFont val="Times New Roman"/>
        <charset val="134"/>
      </rPr>
      <t xml:space="preserve">
3.3</t>
    </r>
    <r>
      <rPr>
        <sz val="12"/>
        <color theme="1"/>
        <rFont val="宋体"/>
        <charset val="134"/>
      </rPr>
      <t>输液架</t>
    </r>
    <r>
      <rPr>
        <sz val="12"/>
        <color theme="1"/>
        <rFont val="Times New Roman"/>
        <charset val="134"/>
      </rPr>
      <t>1</t>
    </r>
    <r>
      <rPr>
        <sz val="12"/>
        <color theme="1"/>
        <rFont val="宋体"/>
        <charset val="134"/>
      </rPr>
      <t>个</t>
    </r>
    <r>
      <rPr>
        <sz val="12"/>
        <color theme="1"/>
        <rFont val="Times New Roman"/>
        <charset val="134"/>
      </rPr>
      <t xml:space="preserve">
3.4</t>
    </r>
    <r>
      <rPr>
        <sz val="12"/>
        <color theme="1"/>
        <rFont val="宋体"/>
        <charset val="134"/>
      </rPr>
      <t>床垫</t>
    </r>
    <r>
      <rPr>
        <sz val="12"/>
        <color theme="1"/>
        <rFont val="Times New Roman"/>
        <charset val="134"/>
      </rPr>
      <t>1</t>
    </r>
    <r>
      <rPr>
        <sz val="12"/>
        <color theme="1"/>
        <rFont val="宋体"/>
        <charset val="134"/>
      </rPr>
      <t>个</t>
    </r>
    <r>
      <rPr>
        <sz val="12"/>
        <color theme="1"/>
        <rFont val="Times New Roman"/>
        <charset val="134"/>
      </rPr>
      <t xml:space="preserve">
3.5</t>
    </r>
    <r>
      <rPr>
        <sz val="12"/>
        <color theme="1"/>
        <rFont val="宋体"/>
        <charset val="134"/>
      </rPr>
      <t>床上桌</t>
    </r>
    <r>
      <rPr>
        <sz val="12"/>
        <color theme="1"/>
        <rFont val="Times New Roman"/>
        <charset val="134"/>
      </rPr>
      <t>1</t>
    </r>
    <r>
      <rPr>
        <sz val="12"/>
        <color theme="1"/>
        <rFont val="宋体"/>
        <charset val="134"/>
      </rPr>
      <t>个等</t>
    </r>
  </si>
  <si>
    <r>
      <rPr>
        <sz val="12"/>
        <color theme="1"/>
        <rFont val="汉仪书宋二KW"/>
        <charset val="134"/>
      </rPr>
      <t>其中护理部</t>
    </r>
    <r>
      <rPr>
        <sz val="12"/>
        <color theme="1"/>
        <rFont val="Times New Roman"/>
        <charset val="134"/>
      </rPr>
      <t>1020</t>
    </r>
    <r>
      <rPr>
        <sz val="12"/>
        <color theme="1"/>
        <rFont val="汉仪书宋二KW"/>
        <charset val="134"/>
      </rPr>
      <t>张，科研教育部</t>
    </r>
    <r>
      <rPr>
        <sz val="12"/>
        <color theme="1"/>
        <rFont val="Times New Roman"/>
        <charset val="134"/>
      </rPr>
      <t>8</t>
    </r>
    <r>
      <rPr>
        <sz val="12"/>
        <color theme="1"/>
        <rFont val="汉仪书宋二KW"/>
        <charset val="134"/>
      </rPr>
      <t>张</t>
    </r>
  </si>
  <si>
    <r>
      <rPr>
        <sz val="12"/>
        <color theme="1"/>
        <rFont val="宋体"/>
        <charset val="134"/>
      </rPr>
      <t>护理部、科研教育部</t>
    </r>
  </si>
  <si>
    <r>
      <rPr>
        <sz val="12"/>
        <color theme="1"/>
        <rFont val="宋体"/>
        <charset val="134"/>
      </rPr>
      <t>电动病床</t>
    </r>
  </si>
  <si>
    <r>
      <rPr>
        <sz val="12"/>
        <color theme="1"/>
        <rFont val="宋体"/>
        <charset val="134"/>
      </rPr>
      <t>床架、防渗床垫、配餐板，升降杆，床栏，万向轮</t>
    </r>
  </si>
  <si>
    <r>
      <rPr>
        <sz val="12"/>
        <color theme="1"/>
        <rFont val="汉仪书宋二KW"/>
        <charset val="134"/>
      </rPr>
      <t>第二住院楼</t>
    </r>
    <r>
      <rPr>
        <sz val="12"/>
        <color theme="1"/>
        <rFont val="Times New Roman"/>
        <charset val="134"/>
      </rPr>
      <t>36</t>
    </r>
    <r>
      <rPr>
        <sz val="12"/>
        <color theme="1"/>
        <rFont val="汉仪书宋二KW"/>
        <charset val="134"/>
      </rPr>
      <t>个病区，经统计，抢救室、单间、</t>
    </r>
    <r>
      <rPr>
        <sz val="12"/>
        <color theme="1"/>
        <rFont val="Times New Roman"/>
        <charset val="134"/>
      </rPr>
      <t>VIP</t>
    </r>
    <r>
      <rPr>
        <sz val="12"/>
        <color theme="1"/>
        <rFont val="汉仪书宋二KW"/>
        <charset val="134"/>
      </rPr>
      <t>套间为电动床</t>
    </r>
    <r>
      <rPr>
        <sz val="12"/>
        <color theme="1"/>
        <rFont val="Times New Roman"/>
        <charset val="134"/>
      </rPr>
      <t>224</t>
    </r>
    <r>
      <rPr>
        <sz val="12"/>
        <color theme="1"/>
        <rFont val="汉仪书宋二KW"/>
        <charset val="134"/>
      </rPr>
      <t>台</t>
    </r>
  </si>
  <si>
    <r>
      <rPr>
        <sz val="12"/>
        <color theme="1"/>
        <rFont val="宋体"/>
        <charset val="134"/>
      </rPr>
      <t>病床床头柜</t>
    </r>
  </si>
  <si>
    <r>
      <rPr>
        <sz val="12"/>
        <color theme="1"/>
        <rFont val="Times New Roman"/>
        <charset val="134"/>
      </rPr>
      <t>1</t>
    </r>
    <r>
      <rPr>
        <sz val="12"/>
        <color theme="1"/>
        <rFont val="宋体"/>
        <charset val="134"/>
      </rPr>
      <t>、贴面板材：采用优质三聚氰胺纸</t>
    </r>
    <r>
      <rPr>
        <sz val="12"/>
        <color theme="1"/>
        <rFont val="Times New Roman"/>
        <charset val="134"/>
      </rPr>
      <t xml:space="preserve"> ,</t>
    </r>
    <r>
      <rPr>
        <sz val="12"/>
        <color theme="1"/>
        <rFont val="宋体"/>
        <charset val="134"/>
      </rPr>
      <t>甲醛释放限量符合国家标准，</t>
    </r>
    <r>
      <rPr>
        <sz val="12"/>
        <color theme="1"/>
        <rFont val="Times New Roman"/>
        <charset val="134"/>
      </rPr>
      <t xml:space="preserve">                                         
2</t>
    </r>
    <r>
      <rPr>
        <sz val="12"/>
        <color theme="1"/>
        <rFont val="宋体"/>
        <charset val="134"/>
      </rPr>
      <t>、基材：采用通过国家技术标准的优质环保刨花板。确保甲醛排放达安全水平，经过防潮、防虫、防腐的化学处理，强度高，刚性好，不变形不开裂；</t>
    </r>
    <r>
      <rPr>
        <sz val="12"/>
        <color theme="1"/>
        <rFont val="Times New Roman"/>
        <charset val="134"/>
      </rPr>
      <t xml:space="preserve">
3</t>
    </r>
    <r>
      <rPr>
        <sz val="12"/>
        <color theme="1"/>
        <rFont val="宋体"/>
        <charset val="134"/>
      </rPr>
      <t>、粘合剂：优质乳胶</t>
    </r>
    <r>
      <rPr>
        <sz val="12"/>
        <color theme="1"/>
        <rFont val="Times New Roman"/>
        <charset val="134"/>
      </rPr>
      <t>,
4</t>
    </r>
    <r>
      <rPr>
        <sz val="12"/>
        <color theme="1"/>
        <rFont val="宋体"/>
        <charset val="134"/>
      </rPr>
      <t>、封边用材：</t>
    </r>
    <r>
      <rPr>
        <sz val="12"/>
        <color theme="1"/>
        <rFont val="Times New Roman"/>
        <charset val="134"/>
      </rPr>
      <t>2mm</t>
    </r>
    <r>
      <rPr>
        <sz val="12"/>
        <color theme="1"/>
        <rFont val="宋体"/>
        <charset val="134"/>
      </rPr>
      <t>厚</t>
    </r>
    <r>
      <rPr>
        <sz val="12"/>
        <color theme="1"/>
        <rFont val="Times New Roman"/>
        <charset val="134"/>
      </rPr>
      <t>PVC</t>
    </r>
    <r>
      <rPr>
        <sz val="12"/>
        <color theme="1"/>
        <rFont val="宋体"/>
        <charset val="134"/>
      </rPr>
      <t>胶边，优质热熔胶，</t>
    </r>
    <r>
      <rPr>
        <sz val="12"/>
        <color theme="1"/>
        <rFont val="Times New Roman"/>
        <charset val="134"/>
      </rPr>
      <t xml:space="preserve">
5</t>
    </r>
    <r>
      <rPr>
        <sz val="12"/>
        <color theme="1"/>
        <rFont val="宋体"/>
        <charset val="134"/>
      </rPr>
      <t>、品牌优质五金配件；</t>
    </r>
  </si>
  <si>
    <r>
      <rPr>
        <sz val="12"/>
        <color theme="1"/>
        <rFont val="宋体"/>
        <charset val="134"/>
      </rPr>
      <t>第二住院楼</t>
    </r>
    <r>
      <rPr>
        <sz val="12"/>
        <color theme="1"/>
        <rFont val="Times New Roman"/>
        <charset val="134"/>
      </rPr>
      <t>36</t>
    </r>
    <r>
      <rPr>
        <sz val="12"/>
        <color theme="1"/>
        <rFont val="宋体"/>
        <charset val="134"/>
      </rPr>
      <t>个病区，经统计，抢救室、单间、</t>
    </r>
    <r>
      <rPr>
        <sz val="12"/>
        <color theme="1"/>
        <rFont val="Times New Roman"/>
        <charset val="134"/>
      </rPr>
      <t>VIP</t>
    </r>
    <r>
      <rPr>
        <sz val="12"/>
        <color theme="1"/>
        <rFont val="宋体"/>
        <charset val="134"/>
      </rPr>
      <t>套间为电动床</t>
    </r>
    <r>
      <rPr>
        <sz val="12"/>
        <color theme="1"/>
        <rFont val="Times New Roman"/>
        <charset val="134"/>
      </rPr>
      <t>224</t>
    </r>
    <r>
      <rPr>
        <sz val="12"/>
        <color theme="1"/>
        <rFont val="宋体"/>
        <charset val="134"/>
      </rPr>
      <t>台；双间、三人间</t>
    </r>
    <r>
      <rPr>
        <sz val="12"/>
        <color theme="1"/>
        <rFont val="Times New Roman"/>
        <charset val="134"/>
      </rPr>
      <t>1020</t>
    </r>
    <r>
      <rPr>
        <sz val="12"/>
        <color theme="1"/>
        <rFont val="宋体"/>
        <charset val="134"/>
      </rPr>
      <t>张</t>
    </r>
  </si>
  <si>
    <r>
      <rPr>
        <sz val="12"/>
        <color theme="1"/>
        <rFont val="宋体"/>
        <charset val="134"/>
      </rPr>
      <t>诊查床</t>
    </r>
  </si>
  <si>
    <r>
      <rPr>
        <sz val="12"/>
        <color theme="1"/>
        <rFont val="Times New Roman"/>
        <charset val="134"/>
      </rPr>
      <t>2120*792*630</t>
    </r>
    <r>
      <rPr>
        <sz val="12"/>
        <color theme="1"/>
        <rFont val="宋体"/>
        <charset val="134"/>
      </rPr>
      <t>（或根据现场实际测量定制），</t>
    </r>
    <r>
      <rPr>
        <sz val="12"/>
        <color theme="1"/>
        <rFont val="Times New Roman"/>
        <charset val="134"/>
      </rPr>
      <t>(1)</t>
    </r>
    <r>
      <rPr>
        <sz val="12"/>
        <color theme="1"/>
        <rFont val="宋体"/>
        <charset val="134"/>
      </rPr>
      <t>床身为</t>
    </r>
    <r>
      <rPr>
        <sz val="12"/>
        <color theme="1"/>
        <rFont val="Times New Roman"/>
        <charset val="134"/>
      </rPr>
      <t>30*50*1.2mm</t>
    </r>
    <r>
      <rPr>
        <sz val="12"/>
        <color theme="1"/>
        <rFont val="宋体"/>
        <charset val="134"/>
      </rPr>
      <t>碳钢焊接而成，表面采用环保抗菌粉末喷涂。</t>
    </r>
    <r>
      <rPr>
        <sz val="12"/>
        <color theme="1"/>
        <rFont val="Times New Roman"/>
        <charset val="134"/>
      </rPr>
      <t xml:space="preserve">
(2)</t>
    </r>
    <r>
      <rPr>
        <sz val="12"/>
        <color theme="1"/>
        <rFont val="宋体"/>
        <charset val="134"/>
      </rPr>
      <t>床面</t>
    </r>
    <r>
      <rPr>
        <sz val="12"/>
        <color theme="1"/>
        <rFont val="Times New Roman"/>
        <charset val="134"/>
      </rPr>
      <t>:</t>
    </r>
    <r>
      <rPr>
        <sz val="12"/>
        <color theme="1"/>
        <rFont val="宋体"/>
        <charset val="134"/>
      </rPr>
      <t>优质医用皮面料包惠高密度优质海绵，美观耐用且易于清理。</t>
    </r>
    <r>
      <rPr>
        <sz val="12"/>
        <color theme="1"/>
        <rFont val="Times New Roman"/>
        <charset val="134"/>
      </rPr>
      <t xml:space="preserve">
(3)</t>
    </r>
    <r>
      <rPr>
        <sz val="12"/>
        <color theme="1"/>
        <rFont val="宋体"/>
        <charset val="134"/>
      </rPr>
      <t>床腿采用</t>
    </r>
    <r>
      <rPr>
        <sz val="12"/>
        <color theme="1"/>
        <rFont val="Times New Roman"/>
        <charset val="134"/>
      </rPr>
      <t>40*40*1.2</t>
    </r>
    <r>
      <rPr>
        <sz val="12"/>
        <color theme="1"/>
        <rFont val="宋体"/>
        <charset val="134"/>
      </rPr>
      <t>优质碳钢，装有塑胶套脚，防止与地面摩擦而产生噪音。</t>
    </r>
    <r>
      <rPr>
        <sz val="12"/>
        <color theme="1"/>
        <rFont val="Times New Roman"/>
        <charset val="134"/>
      </rPr>
      <t xml:space="preserve">
(4)AL6061</t>
    </r>
    <r>
      <rPr>
        <sz val="12"/>
        <color theme="1"/>
        <rFont val="宋体"/>
        <charset val="134"/>
      </rPr>
      <t>铝型材支架，全</t>
    </r>
    <r>
      <rPr>
        <sz val="12"/>
        <color theme="1"/>
        <rFont val="Times New Roman"/>
        <charset val="134"/>
      </rPr>
      <t>SPCC</t>
    </r>
    <r>
      <rPr>
        <sz val="12"/>
        <color theme="1"/>
        <rFont val="宋体"/>
        <charset val="134"/>
      </rPr>
      <t>钣金外壳</t>
    </r>
    <r>
      <rPr>
        <sz val="12"/>
        <color theme="1"/>
        <rFont val="Times New Roman"/>
        <charset val="134"/>
      </rPr>
      <t>;
(5)</t>
    </r>
    <r>
      <rPr>
        <sz val="12"/>
        <color theme="1"/>
        <rFont val="宋体"/>
        <charset val="134"/>
      </rPr>
      <t>张紧轮转轴卡位及手拧螺订设计，床单滚筒更换方便</t>
    </r>
    <r>
      <rPr>
        <sz val="12"/>
        <color theme="1"/>
        <rFont val="Times New Roman"/>
        <charset val="134"/>
      </rPr>
      <t>6)57 1.8</t>
    </r>
    <r>
      <rPr>
        <sz val="12"/>
        <color theme="1"/>
        <rFont val="宋体"/>
        <charset val="134"/>
      </rPr>
      <t>度大扭矩步进电机</t>
    </r>
    <r>
      <rPr>
        <sz val="12"/>
        <color theme="1"/>
        <rFont val="Times New Roman"/>
        <charset val="134"/>
      </rPr>
      <t>+</t>
    </r>
    <r>
      <rPr>
        <sz val="12"/>
        <color theme="1"/>
        <rFont val="宋体"/>
        <charset val="134"/>
      </rPr>
      <t>同步轮</t>
    </r>
    <r>
      <rPr>
        <sz val="12"/>
        <color theme="1"/>
        <rFont val="Times New Roman"/>
        <charset val="134"/>
      </rPr>
      <t>5</t>
    </r>
    <r>
      <rPr>
        <sz val="12"/>
        <color theme="1"/>
        <rFont val="宋体"/>
        <charset val="134"/>
      </rPr>
      <t>比</t>
    </r>
    <r>
      <rPr>
        <sz val="12"/>
        <color theme="1"/>
        <rFont val="Times New Roman"/>
        <charset val="134"/>
      </rPr>
      <t>1</t>
    </r>
    <r>
      <rPr>
        <sz val="12"/>
        <color theme="1"/>
        <rFont val="宋体"/>
        <charset val="134"/>
      </rPr>
      <t>减速转动，配合对射式光电传感器感应圈数，精确控制床单卷动长度</t>
    </r>
    <r>
      <rPr>
        <sz val="12"/>
        <color theme="1"/>
        <rFont val="Times New Roman"/>
        <charset val="134"/>
      </rPr>
      <t xml:space="preserve">;
</t>
    </r>
    <r>
      <rPr>
        <sz val="12"/>
        <color theme="1"/>
        <rFont val="宋体"/>
        <charset val="134"/>
      </rPr>
      <t>功能</t>
    </r>
    <r>
      <rPr>
        <sz val="12"/>
        <color theme="1"/>
        <rFont val="Times New Roman"/>
        <charset val="134"/>
      </rPr>
      <t>:</t>
    </r>
    <r>
      <rPr>
        <sz val="12"/>
        <color theme="1"/>
        <rFont val="宋体"/>
        <charset val="134"/>
      </rPr>
      <t>自动换床单功能</t>
    </r>
    <r>
      <rPr>
        <sz val="12"/>
        <color theme="1"/>
        <rFont val="Times New Roman"/>
        <charset val="134"/>
      </rPr>
      <t>(</t>
    </r>
    <r>
      <rPr>
        <sz val="12"/>
        <color theme="1"/>
        <rFont val="宋体"/>
        <charset val="134"/>
      </rPr>
      <t>具备声控</t>
    </r>
    <r>
      <rPr>
        <sz val="12"/>
        <color theme="1"/>
        <rFont val="Times New Roman"/>
        <charset val="134"/>
      </rPr>
      <t>+</t>
    </r>
    <r>
      <rPr>
        <sz val="12"/>
        <color theme="1"/>
        <rFont val="宋体"/>
        <charset val="134"/>
      </rPr>
      <t>感应控制功能</t>
    </r>
    <r>
      <rPr>
        <sz val="12"/>
        <color theme="1"/>
        <rFont val="Times New Roman"/>
        <charset val="134"/>
      </rPr>
      <t>)</t>
    </r>
  </si>
  <si>
    <r>
      <rPr>
        <sz val="12"/>
        <color theme="1"/>
        <rFont val="宋体"/>
        <charset val="134"/>
      </rPr>
      <t>防压疮乳胶垫</t>
    </r>
  </si>
  <si>
    <r>
      <rPr>
        <sz val="12"/>
        <color theme="1"/>
        <rFont val="宋体"/>
        <charset val="134"/>
      </rPr>
      <t>第二住院楼</t>
    </r>
    <r>
      <rPr>
        <sz val="12"/>
        <color theme="1"/>
        <rFont val="Times New Roman"/>
        <charset val="134"/>
      </rPr>
      <t>36</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病区，现有楼宇</t>
    </r>
    <r>
      <rPr>
        <sz val="12"/>
        <color theme="1"/>
        <rFont val="Times New Roman"/>
        <charset val="134"/>
      </rPr>
      <t>21</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病区；质子楼</t>
    </r>
    <r>
      <rPr>
        <sz val="12"/>
        <color theme="1"/>
        <rFont val="Times New Roman"/>
        <charset val="134"/>
      </rPr>
      <t>6</t>
    </r>
    <r>
      <rPr>
        <sz val="12"/>
        <color theme="1"/>
        <rFont val="宋体"/>
        <charset val="134"/>
      </rPr>
      <t>病区，</t>
    </r>
    <r>
      <rPr>
        <sz val="12"/>
        <color theme="1"/>
        <rFont val="Times New Roman"/>
        <charset val="134"/>
      </rPr>
      <t>2</t>
    </r>
    <r>
      <rPr>
        <sz val="12"/>
        <color theme="1"/>
        <rFont val="宋体"/>
        <charset val="134"/>
      </rPr>
      <t>张</t>
    </r>
    <r>
      <rPr>
        <sz val="12"/>
        <color theme="1"/>
        <rFont val="Times New Roman"/>
        <charset val="134"/>
      </rPr>
      <t>/</t>
    </r>
    <r>
      <rPr>
        <sz val="12"/>
        <color theme="1"/>
        <rFont val="宋体"/>
        <charset val="134"/>
      </rPr>
      <t>病区</t>
    </r>
  </si>
  <si>
    <r>
      <rPr>
        <sz val="12"/>
        <color theme="1"/>
        <rFont val="宋体"/>
        <charset val="134"/>
      </rPr>
      <t>过床易</t>
    </r>
  </si>
  <si>
    <r>
      <rPr>
        <sz val="12"/>
        <color theme="1"/>
        <rFont val="Times New Roman"/>
        <charset val="134"/>
      </rPr>
      <t>1</t>
    </r>
    <r>
      <rPr>
        <sz val="12"/>
        <color theme="1"/>
        <rFont val="宋体"/>
        <charset val="134"/>
      </rPr>
      <t>、长</t>
    </r>
    <r>
      <rPr>
        <sz val="12"/>
        <color theme="1"/>
        <rFont val="Times New Roman"/>
        <charset val="134"/>
      </rPr>
      <t xml:space="preserve"> 1700mm*</t>
    </r>
    <r>
      <rPr>
        <sz val="12"/>
        <color theme="1"/>
        <rFont val="宋体"/>
        <charset val="134"/>
      </rPr>
      <t>宽</t>
    </r>
    <r>
      <rPr>
        <sz val="12"/>
        <color theme="1"/>
        <rFont val="Times New Roman"/>
        <charset val="134"/>
      </rPr>
      <t xml:space="preserve"> 500mm*</t>
    </r>
    <r>
      <rPr>
        <sz val="12"/>
        <color theme="1"/>
        <rFont val="宋体"/>
        <charset val="134"/>
      </rPr>
      <t>厚度</t>
    </r>
    <r>
      <rPr>
        <sz val="12"/>
        <color theme="1"/>
        <rFont val="Times New Roman"/>
        <charset val="134"/>
      </rPr>
      <t xml:space="preserve"> 15mm</t>
    </r>
    <r>
      <rPr>
        <sz val="12"/>
        <color theme="1"/>
        <rFont val="宋体"/>
        <charset val="134"/>
      </rPr>
      <t>；</t>
    </r>
    <r>
      <rPr>
        <sz val="12"/>
        <color theme="1"/>
        <rFont val="Times New Roman"/>
        <charset val="134"/>
      </rPr>
      <t xml:space="preserve">
2</t>
    </r>
    <r>
      <rPr>
        <sz val="12"/>
        <color theme="1"/>
        <rFont val="宋体"/>
        <charset val="134"/>
      </rPr>
      <t>、最大承重能力</t>
    </r>
    <r>
      <rPr>
        <sz val="12"/>
        <color theme="1"/>
        <rFont val="Times New Roman"/>
        <charset val="134"/>
      </rPr>
      <t>≥200kg
3</t>
    </r>
    <r>
      <rPr>
        <sz val="12"/>
        <color theme="1"/>
        <rFont val="宋体"/>
        <charset val="134"/>
      </rPr>
      <t>、具备对折功能，方便携带和存放</t>
    </r>
  </si>
  <si>
    <r>
      <rPr>
        <b/>
        <sz val="12"/>
        <color theme="1"/>
        <rFont val="宋体"/>
        <charset val="134"/>
      </rPr>
      <t>三、仪器类</t>
    </r>
  </si>
  <si>
    <r>
      <rPr>
        <sz val="12"/>
        <color theme="1"/>
        <rFont val="宋体"/>
        <charset val="134"/>
      </rPr>
      <t>其中第二住院楼</t>
    </r>
    <r>
      <rPr>
        <sz val="12"/>
        <color theme="1"/>
        <rFont val="Times New Roman"/>
        <charset val="134"/>
      </rPr>
      <t>36</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1</t>
    </r>
    <r>
      <rPr>
        <sz val="12"/>
        <color theme="1"/>
        <rFont val="宋体"/>
        <charset val="134"/>
      </rPr>
      <t>个；医技楼</t>
    </r>
    <r>
      <rPr>
        <sz val="12"/>
        <color theme="1"/>
        <rFont val="Times New Roman"/>
        <charset val="134"/>
      </rPr>
      <t>20</t>
    </r>
    <r>
      <rPr>
        <sz val="12"/>
        <color theme="1"/>
        <rFont val="宋体"/>
        <charset val="134"/>
      </rPr>
      <t>台，内科四区、胸外一、二、三区，快速康复、核医学科、放疗大厅各</t>
    </r>
    <r>
      <rPr>
        <sz val="12"/>
        <color theme="1"/>
        <rFont val="Times New Roman"/>
        <charset val="134"/>
      </rPr>
      <t>1</t>
    </r>
    <r>
      <rPr>
        <sz val="12"/>
        <color theme="1"/>
        <rFont val="宋体"/>
        <charset val="134"/>
      </rPr>
      <t>台，门诊</t>
    </r>
    <r>
      <rPr>
        <sz val="12"/>
        <color theme="1"/>
        <rFont val="Times New Roman"/>
        <charset val="134"/>
      </rPr>
      <t>4</t>
    </r>
    <r>
      <rPr>
        <sz val="12"/>
        <color theme="1"/>
        <rFont val="宋体"/>
        <charset val="134"/>
      </rPr>
      <t>台；护理部统筹</t>
    </r>
    <r>
      <rPr>
        <sz val="12"/>
        <color theme="1"/>
        <rFont val="Times New Roman"/>
        <charset val="134"/>
      </rPr>
      <t>7</t>
    </r>
    <r>
      <rPr>
        <sz val="12"/>
        <color theme="1"/>
        <rFont val="宋体"/>
        <charset val="134"/>
      </rPr>
      <t>台，头颈外科</t>
    </r>
    <r>
      <rPr>
        <sz val="12"/>
        <color theme="1"/>
        <rFont val="Times New Roman"/>
        <charset val="134"/>
      </rPr>
      <t>1</t>
    </r>
    <r>
      <rPr>
        <sz val="12"/>
        <color theme="1"/>
        <rFont val="宋体"/>
        <charset val="134"/>
      </rPr>
      <t>台；核素治疗病房</t>
    </r>
    <r>
      <rPr>
        <sz val="12"/>
        <color theme="1"/>
        <rFont val="Times New Roman"/>
        <charset val="134"/>
      </rPr>
      <t>1</t>
    </r>
    <r>
      <rPr>
        <sz val="12"/>
        <color theme="1"/>
        <rFont val="宋体"/>
        <charset val="134"/>
      </rPr>
      <t>台</t>
    </r>
  </si>
  <si>
    <r>
      <rPr>
        <sz val="12"/>
        <color theme="1"/>
        <rFont val="宋体"/>
        <charset val="134"/>
      </rPr>
      <t>护理部、头颈外科</t>
    </r>
  </si>
  <si>
    <r>
      <rPr>
        <sz val="12"/>
        <color theme="1"/>
        <rFont val="宋体"/>
        <charset val="134"/>
      </rPr>
      <t>医技楼、第二住院楼</t>
    </r>
  </si>
  <si>
    <r>
      <rPr>
        <sz val="12"/>
        <color theme="1"/>
        <rFont val="宋体"/>
        <charset val="134"/>
      </rPr>
      <t>其中第二住院楼</t>
    </r>
    <r>
      <rPr>
        <sz val="12"/>
        <color theme="1"/>
        <rFont val="Times New Roman"/>
        <charset val="134"/>
      </rPr>
      <t>72</t>
    </r>
    <r>
      <rPr>
        <sz val="12"/>
        <color theme="1"/>
        <rFont val="宋体"/>
        <charset val="134"/>
      </rPr>
      <t>台，参照开科标配预估采购量，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3</t>
    </r>
    <r>
      <rPr>
        <sz val="12"/>
        <color theme="1"/>
        <rFont val="宋体"/>
        <charset val="134"/>
      </rPr>
      <t>台，现有楼宇每病区</t>
    </r>
    <r>
      <rPr>
        <sz val="12"/>
        <color theme="1"/>
        <rFont val="Times New Roman"/>
        <charset val="134"/>
      </rPr>
      <t>1</t>
    </r>
    <r>
      <rPr>
        <sz val="12"/>
        <color theme="1"/>
        <rFont val="宋体"/>
        <charset val="134"/>
      </rPr>
      <t>台，体检核医学补采</t>
    </r>
    <r>
      <rPr>
        <sz val="12"/>
        <color theme="1"/>
        <rFont val="Times New Roman"/>
        <charset val="134"/>
      </rPr>
      <t>2</t>
    </r>
    <r>
      <rPr>
        <sz val="12"/>
        <color theme="1"/>
        <rFont val="宋体"/>
        <charset val="134"/>
      </rPr>
      <t>台；护理部统筹</t>
    </r>
    <r>
      <rPr>
        <sz val="12"/>
        <color theme="1"/>
        <rFont val="Times New Roman"/>
        <charset val="134"/>
      </rPr>
      <t>8</t>
    </r>
    <r>
      <rPr>
        <sz val="12"/>
        <color theme="1"/>
        <rFont val="宋体"/>
        <charset val="134"/>
      </rPr>
      <t>台</t>
    </r>
  </si>
  <si>
    <r>
      <rPr>
        <sz val="12"/>
        <color theme="1"/>
        <rFont val="宋体"/>
        <charset val="134"/>
      </rPr>
      <t>其中第二住院楼</t>
    </r>
    <r>
      <rPr>
        <sz val="12"/>
        <color theme="1"/>
        <rFont val="Times New Roman"/>
        <charset val="134"/>
      </rPr>
      <t>371</t>
    </r>
    <r>
      <rPr>
        <sz val="12"/>
        <color theme="1"/>
        <rFont val="宋体"/>
        <charset val="134"/>
      </rPr>
      <t>个（护理部</t>
    </r>
    <r>
      <rPr>
        <sz val="12"/>
        <color theme="1"/>
        <rFont val="Times New Roman"/>
        <charset val="134"/>
      </rPr>
      <t>360</t>
    </r>
    <r>
      <rPr>
        <sz val="12"/>
        <color theme="1"/>
        <rFont val="宋体"/>
        <charset val="134"/>
      </rPr>
      <t>个，科研教育部</t>
    </r>
    <r>
      <rPr>
        <sz val="12"/>
        <color theme="1"/>
        <rFont val="Times New Roman"/>
        <charset val="134"/>
      </rPr>
      <t>10</t>
    </r>
    <r>
      <rPr>
        <sz val="12"/>
        <color theme="1"/>
        <rFont val="宋体"/>
        <charset val="134"/>
      </rPr>
      <t>个，功能科</t>
    </r>
    <r>
      <rPr>
        <sz val="12"/>
        <color theme="1"/>
        <rFont val="Times New Roman"/>
        <charset val="134"/>
      </rPr>
      <t>1</t>
    </r>
    <r>
      <rPr>
        <sz val="12"/>
        <color theme="1"/>
        <rFont val="宋体"/>
        <charset val="134"/>
      </rPr>
      <t>个）；医技楼</t>
    </r>
    <r>
      <rPr>
        <sz val="12"/>
        <color theme="1"/>
        <rFont val="Times New Roman"/>
        <charset val="134"/>
      </rPr>
      <t>19</t>
    </r>
    <r>
      <rPr>
        <sz val="12"/>
        <color theme="1"/>
        <rFont val="宋体"/>
        <charset val="134"/>
      </rPr>
      <t>个，现有楼宇根据各科室医生数配置，</t>
    </r>
    <r>
      <rPr>
        <sz val="12"/>
        <color theme="1"/>
        <rFont val="Times New Roman"/>
        <charset val="134"/>
      </rPr>
      <t>ICU</t>
    </r>
    <r>
      <rPr>
        <sz val="12"/>
        <color theme="1"/>
        <rFont val="宋体"/>
        <charset val="134"/>
      </rPr>
      <t>、核医学各补采</t>
    </r>
    <r>
      <rPr>
        <sz val="12"/>
        <color theme="1"/>
        <rFont val="Times New Roman"/>
        <charset val="134"/>
      </rPr>
      <t>5</t>
    </r>
    <r>
      <rPr>
        <sz val="12"/>
        <color theme="1"/>
        <rFont val="宋体"/>
        <charset val="134"/>
      </rPr>
      <t>个，放射科</t>
    </r>
    <r>
      <rPr>
        <sz val="12"/>
        <color theme="1"/>
        <rFont val="Times New Roman"/>
        <charset val="134"/>
      </rPr>
      <t>1</t>
    </r>
    <r>
      <rPr>
        <sz val="12"/>
        <color theme="1"/>
        <rFont val="宋体"/>
        <charset val="134"/>
      </rPr>
      <t>个、体检、内三、泌尿、综合各</t>
    </r>
    <r>
      <rPr>
        <sz val="12"/>
        <color theme="1"/>
        <rFont val="Times New Roman"/>
        <charset val="134"/>
      </rPr>
      <t>2</t>
    </r>
    <r>
      <rPr>
        <sz val="12"/>
        <color theme="1"/>
        <rFont val="宋体"/>
        <charset val="134"/>
      </rPr>
      <t>个；护理部</t>
    </r>
    <r>
      <rPr>
        <sz val="12"/>
        <color theme="1"/>
        <rFont val="Times New Roman"/>
        <charset val="134"/>
      </rPr>
      <t>9</t>
    </r>
    <r>
      <rPr>
        <sz val="12"/>
        <color theme="1"/>
        <rFont val="宋体"/>
        <charset val="134"/>
      </rPr>
      <t>个，核素治疗病房</t>
    </r>
    <r>
      <rPr>
        <sz val="12"/>
        <color theme="1"/>
        <rFont val="Times New Roman"/>
        <charset val="134"/>
      </rPr>
      <t>4</t>
    </r>
    <r>
      <rPr>
        <sz val="12"/>
        <color theme="1"/>
        <rFont val="宋体"/>
        <charset val="134"/>
      </rPr>
      <t>个</t>
    </r>
  </si>
  <si>
    <r>
      <rPr>
        <sz val="12"/>
        <color theme="1"/>
        <rFont val="宋体"/>
        <charset val="134"/>
      </rPr>
      <t>护理部、功能科</t>
    </r>
  </si>
  <si>
    <r>
      <rPr>
        <sz val="12"/>
        <color theme="1"/>
        <rFont val="Times New Roman"/>
        <charset val="134"/>
      </rPr>
      <t>-40</t>
    </r>
    <r>
      <rPr>
        <sz val="12"/>
        <color theme="1"/>
        <rFont val="宋体"/>
        <charset val="134"/>
      </rPr>
      <t>至</t>
    </r>
    <r>
      <rPr>
        <sz val="12"/>
        <color theme="1"/>
        <rFont val="Times New Roman"/>
        <charset val="134"/>
      </rPr>
      <t>85℃</t>
    </r>
    <r>
      <rPr>
        <sz val="12"/>
        <color theme="1"/>
        <rFont val="宋体"/>
        <charset val="134"/>
      </rPr>
      <t>可监测</t>
    </r>
  </si>
  <si>
    <r>
      <rPr>
        <sz val="12"/>
        <color theme="1"/>
        <rFont val="宋体"/>
        <charset val="134"/>
      </rPr>
      <t>剂量监测仪，实时监测辐射，超标自动报警</t>
    </r>
  </si>
  <si>
    <r>
      <rPr>
        <sz val="12"/>
        <color theme="1"/>
        <rFont val="宋体"/>
        <charset val="134"/>
      </rPr>
      <t>便携式电动吸痰器</t>
    </r>
  </si>
  <si>
    <r>
      <rPr>
        <sz val="12"/>
        <color theme="1"/>
        <rFont val="宋体"/>
        <charset val="134"/>
      </rPr>
      <t>治疗使用，一体式器械盘，根据临床需要无级调节负压值，含收集容器、气压泵、脚踏开关</t>
    </r>
  </si>
  <si>
    <r>
      <rPr>
        <sz val="12"/>
        <color theme="1"/>
        <rFont val="Times New Roman"/>
        <charset val="134"/>
      </rPr>
      <t>1</t>
    </r>
    <r>
      <rPr>
        <sz val="12"/>
        <color theme="1"/>
        <rFont val="宋体"/>
        <charset val="134"/>
      </rPr>
      <t>台</t>
    </r>
    <r>
      <rPr>
        <sz val="12"/>
        <color theme="1"/>
        <rFont val="Times New Roman"/>
        <charset val="134"/>
      </rPr>
      <t>/</t>
    </r>
    <r>
      <rPr>
        <sz val="12"/>
        <color theme="1"/>
        <rFont val="宋体"/>
        <charset val="134"/>
      </rPr>
      <t>病区</t>
    </r>
  </si>
  <si>
    <r>
      <rPr>
        <b/>
        <sz val="12"/>
        <color theme="1"/>
        <rFont val="宋体"/>
        <charset val="134"/>
      </rPr>
      <t>四、灯</t>
    </r>
  </si>
  <si>
    <r>
      <rPr>
        <sz val="12"/>
        <color theme="1"/>
        <rFont val="宋体"/>
        <charset val="134"/>
      </rPr>
      <t>地灯（鹅颈灯）</t>
    </r>
    <r>
      <rPr>
        <sz val="12"/>
        <color theme="1"/>
        <rFont val="Times New Roman"/>
        <charset val="134"/>
      </rPr>
      <t>1</t>
    </r>
  </si>
  <si>
    <r>
      <rPr>
        <sz val="12"/>
        <color theme="1"/>
        <rFont val="宋体"/>
        <charset val="134"/>
      </rPr>
      <t>地灯（鹅颈灯）</t>
    </r>
    <r>
      <rPr>
        <sz val="12"/>
        <color theme="1"/>
        <rFont val="Times New Roman"/>
        <charset val="134"/>
      </rPr>
      <t>2</t>
    </r>
  </si>
  <si>
    <r>
      <rPr>
        <sz val="12"/>
        <color theme="1"/>
        <rFont val="宋体"/>
        <charset val="134"/>
      </rPr>
      <t>妇科检查时需要，进一步观察妇科病变</t>
    </r>
  </si>
  <si>
    <r>
      <rPr>
        <sz val="12"/>
        <color theme="1"/>
        <rFont val="宋体"/>
        <charset val="134"/>
      </rPr>
      <t>体检科</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</si>
  <si>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7</t>
    </r>
    <r>
      <rPr>
        <sz val="12"/>
        <color theme="1"/>
        <rFont val="宋体"/>
        <charset val="134"/>
      </rPr>
      <t>个，现有楼宇根据治疗情况每科室</t>
    </r>
    <r>
      <rPr>
        <sz val="12"/>
        <color theme="1"/>
        <rFont val="Times New Roman"/>
        <charset val="134"/>
      </rPr>
      <t>2-4</t>
    </r>
    <r>
      <rPr>
        <sz val="12"/>
        <color theme="1"/>
        <rFont val="宋体"/>
        <charset val="134"/>
      </rPr>
      <t>个，易损件，中医补采</t>
    </r>
    <r>
      <rPr>
        <sz val="12"/>
        <color theme="1"/>
        <rFont val="Times New Roman"/>
        <charset val="134"/>
      </rPr>
      <t>1</t>
    </r>
    <r>
      <rPr>
        <sz val="12"/>
        <color theme="1"/>
        <rFont val="宋体"/>
        <charset val="134"/>
      </rPr>
      <t>个，妇一补采</t>
    </r>
    <r>
      <rPr>
        <sz val="12"/>
        <color theme="1"/>
        <rFont val="Times New Roman"/>
        <charset val="134"/>
      </rPr>
      <t>2</t>
    </r>
    <r>
      <rPr>
        <sz val="12"/>
        <color theme="1"/>
        <rFont val="宋体"/>
        <charset val="134"/>
      </rPr>
      <t>个，妇二补采</t>
    </r>
    <r>
      <rPr>
        <sz val="12"/>
        <color theme="1"/>
        <rFont val="Times New Roman"/>
        <charset val="134"/>
      </rPr>
      <t>4</t>
    </r>
    <r>
      <rPr>
        <sz val="12"/>
        <color theme="1"/>
        <rFont val="宋体"/>
        <charset val="134"/>
      </rPr>
      <t>个</t>
    </r>
  </si>
  <si>
    <r>
      <rPr>
        <sz val="12"/>
        <color theme="1"/>
        <rFont val="宋体"/>
        <charset val="134"/>
      </rPr>
      <t>其中第二住院楼</t>
    </r>
    <r>
      <rPr>
        <sz val="12"/>
        <color theme="1"/>
        <rFont val="Times New Roman"/>
        <charset val="134"/>
      </rPr>
      <t>110</t>
    </r>
    <r>
      <rPr>
        <sz val="12"/>
        <color theme="1"/>
        <rFont val="宋体"/>
        <charset val="134"/>
      </rPr>
      <t>个（护理部</t>
    </r>
    <r>
      <rPr>
        <sz val="12"/>
        <color theme="1"/>
        <rFont val="Times New Roman"/>
        <charset val="134"/>
      </rPr>
      <t>108</t>
    </r>
    <r>
      <rPr>
        <sz val="12"/>
        <color theme="1"/>
        <rFont val="宋体"/>
        <charset val="134"/>
      </rPr>
      <t>个，科教部</t>
    </r>
    <r>
      <rPr>
        <sz val="12"/>
        <color theme="1"/>
        <rFont val="Times New Roman"/>
        <charset val="134"/>
      </rPr>
      <t>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3</t>
    </r>
    <r>
      <rPr>
        <sz val="12"/>
        <color theme="1"/>
        <rFont val="宋体"/>
        <charset val="134"/>
      </rPr>
      <t>个；医技楼</t>
    </r>
    <r>
      <rPr>
        <sz val="12"/>
        <color theme="1"/>
        <rFont val="Times New Roman"/>
        <charset val="134"/>
      </rPr>
      <t>1</t>
    </r>
    <r>
      <rPr>
        <sz val="12"/>
        <color theme="1"/>
        <rFont val="宋体"/>
        <charset val="134"/>
      </rPr>
      <t>台，现有楼宇根据医生需求配置，体检科补采</t>
    </r>
    <r>
      <rPr>
        <sz val="12"/>
        <color theme="1"/>
        <rFont val="Times New Roman"/>
        <charset val="134"/>
      </rPr>
      <t>1</t>
    </r>
    <r>
      <rPr>
        <sz val="12"/>
        <color theme="1"/>
        <rFont val="宋体"/>
        <charset val="134"/>
      </rPr>
      <t>台，护理部增补</t>
    </r>
    <r>
      <rPr>
        <sz val="12"/>
        <color theme="1"/>
        <rFont val="Times New Roman"/>
        <charset val="134"/>
      </rPr>
      <t>1</t>
    </r>
    <r>
      <rPr>
        <sz val="12"/>
        <color theme="1"/>
        <rFont val="宋体"/>
        <charset val="134"/>
      </rPr>
      <t>台</t>
    </r>
  </si>
  <si>
    <r>
      <rPr>
        <b/>
        <sz val="12"/>
        <color theme="1"/>
        <rFont val="宋体"/>
        <charset val="134"/>
      </rPr>
      <t>五、泵类</t>
    </r>
  </si>
  <si>
    <r>
      <rPr>
        <sz val="12"/>
        <color theme="1"/>
        <rFont val="宋体"/>
        <charset val="134"/>
      </rPr>
      <t>输液泵整机、控制软件、托盘、国标电源线、产品说明书、快速操作卡、合格证、保修卡</t>
    </r>
    <r>
      <rPr>
        <sz val="12"/>
        <color theme="1"/>
        <rFont val="Times New Roman"/>
        <charset val="134"/>
      </rPr>
      <t xml:space="preserve">
 1</t>
    </r>
    <r>
      <rPr>
        <sz val="12"/>
        <color theme="1"/>
        <rFont val="宋体"/>
        <charset val="134"/>
      </rPr>
      <t>、精度要求</t>
    </r>
    <r>
      <rPr>
        <sz val="12"/>
        <color theme="1"/>
        <rFont val="Times New Roman"/>
        <charset val="134"/>
      </rPr>
      <t xml:space="preserve">
1.1 </t>
    </r>
    <r>
      <rPr>
        <sz val="12"/>
        <color theme="1"/>
        <rFont val="宋体"/>
        <charset val="134"/>
      </rPr>
      <t>全挤压蠕动输注，精度</t>
    </r>
    <r>
      <rPr>
        <sz val="12"/>
        <color theme="1"/>
        <rFont val="Times New Roman"/>
        <charset val="134"/>
      </rPr>
      <t xml:space="preserve">≤±5%
1.2 </t>
    </r>
    <r>
      <rPr>
        <sz val="12"/>
        <color theme="1"/>
        <rFont val="宋体"/>
        <charset val="134"/>
      </rPr>
      <t>在线滴定功能：安全不中断输液而更改速率</t>
    </r>
    <r>
      <rPr>
        <sz val="12"/>
        <color theme="1"/>
        <rFont val="Times New Roman"/>
        <charset val="134"/>
      </rPr>
      <t xml:space="preserve">
2</t>
    </r>
    <r>
      <rPr>
        <sz val="12"/>
        <color theme="1"/>
        <rFont val="宋体"/>
        <charset val="134"/>
      </rPr>
      <t>、配置要求</t>
    </r>
    <r>
      <rPr>
        <sz val="12"/>
        <color theme="1"/>
        <rFont val="Times New Roman"/>
        <charset val="134"/>
      </rPr>
      <t xml:space="preserve">
2.1</t>
    </r>
    <r>
      <rPr>
        <sz val="12"/>
        <color theme="1"/>
        <rFont val="宋体"/>
        <charset val="134"/>
      </rPr>
      <t>输液泵主机</t>
    </r>
    <r>
      <rPr>
        <sz val="12"/>
        <color theme="1"/>
        <rFont val="Times New Roman"/>
        <charset val="134"/>
      </rPr>
      <t>1</t>
    </r>
    <r>
      <rPr>
        <sz val="12"/>
        <color theme="1"/>
        <rFont val="宋体"/>
        <charset val="134"/>
      </rPr>
      <t>台</t>
    </r>
    <r>
      <rPr>
        <sz val="12"/>
        <color theme="1"/>
        <rFont val="Times New Roman"/>
        <charset val="134"/>
      </rPr>
      <t xml:space="preserve">
2.2</t>
    </r>
    <r>
      <rPr>
        <sz val="12"/>
        <color theme="1"/>
        <rFont val="宋体"/>
        <charset val="134"/>
      </rPr>
      <t>电源</t>
    </r>
    <r>
      <rPr>
        <sz val="12"/>
        <color theme="1"/>
        <rFont val="Times New Roman"/>
        <charset val="134"/>
      </rPr>
      <t>1</t>
    </r>
    <r>
      <rPr>
        <sz val="12"/>
        <color theme="1"/>
        <rFont val="宋体"/>
        <charset val="134"/>
      </rPr>
      <t>套</t>
    </r>
  </si>
  <si>
    <r>
      <rPr>
        <sz val="12"/>
        <color theme="1"/>
        <rFont val="汉仪书宋二KW"/>
        <charset val="134"/>
      </rPr>
      <t>其中护理部</t>
    </r>
    <r>
      <rPr>
        <sz val="12"/>
        <color theme="1"/>
        <rFont val="Times New Roman"/>
        <charset val="134"/>
      </rPr>
      <t>180</t>
    </r>
    <r>
      <rPr>
        <sz val="12"/>
        <color theme="1"/>
        <rFont val="汉仪书宋二KW"/>
        <charset val="134"/>
      </rPr>
      <t>台，</t>
    </r>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、控制输液速度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台；科教部</t>
    </r>
    <r>
      <rPr>
        <sz val="12"/>
        <color theme="1"/>
        <rFont val="Times New Roman"/>
        <charset val="134"/>
      </rPr>
      <t>1</t>
    </r>
    <r>
      <rPr>
        <sz val="12"/>
        <color theme="1"/>
        <rFont val="宋体"/>
        <charset val="134"/>
      </rPr>
      <t>台</t>
    </r>
  </si>
  <si>
    <r>
      <rPr>
        <sz val="12"/>
        <color theme="1"/>
        <rFont val="宋体"/>
        <charset val="134"/>
      </rPr>
      <t>注射泵整机、注射泵控制软件、托盘、国标电源线</t>
    </r>
    <r>
      <rPr>
        <sz val="12"/>
        <color theme="1"/>
        <rFont val="Times New Roman"/>
        <charset val="134"/>
      </rPr>
      <t xml:space="preserve">
1</t>
    </r>
    <r>
      <rPr>
        <sz val="12"/>
        <color theme="1"/>
        <rFont val="宋体"/>
        <charset val="134"/>
      </rPr>
      <t>、精度要求</t>
    </r>
    <r>
      <rPr>
        <sz val="12"/>
        <color theme="1"/>
        <rFont val="Times New Roman"/>
        <charset val="134"/>
      </rPr>
      <t xml:space="preserve">
1.1 </t>
    </r>
    <r>
      <rPr>
        <sz val="12"/>
        <color theme="1"/>
        <rFont val="宋体"/>
        <charset val="134"/>
      </rPr>
      <t>速率</t>
    </r>
    <r>
      <rPr>
        <sz val="12"/>
        <color theme="1"/>
        <rFont val="Times New Roman"/>
        <charset val="134"/>
      </rPr>
      <t xml:space="preserve">≥1ml/h: </t>
    </r>
    <r>
      <rPr>
        <sz val="12"/>
        <color theme="1"/>
        <rFont val="宋体"/>
        <charset val="134"/>
      </rPr>
      <t>精度</t>
    </r>
    <r>
      <rPr>
        <sz val="12"/>
        <color theme="1"/>
        <rFont val="Times New Roman"/>
        <charset val="134"/>
      </rPr>
      <t xml:space="preserve">≤±2%
1.2 </t>
    </r>
    <r>
      <rPr>
        <sz val="12"/>
        <color theme="1"/>
        <rFont val="宋体"/>
        <charset val="134"/>
      </rPr>
      <t>快速启动功能：实现快速给药、缩短给药延迟时间。</t>
    </r>
    <r>
      <rPr>
        <sz val="12"/>
        <color theme="1"/>
        <rFont val="Times New Roman"/>
        <charset val="134"/>
      </rPr>
      <t xml:space="preserve">
1.3 </t>
    </r>
    <r>
      <rPr>
        <sz val="12"/>
        <color theme="1"/>
        <rFont val="宋体"/>
        <charset val="134"/>
      </rPr>
      <t>在线滴定功能：安全不中断输液而更改速率</t>
    </r>
    <r>
      <rPr>
        <sz val="12"/>
        <color theme="1"/>
        <rFont val="Times New Roman"/>
        <charset val="134"/>
      </rPr>
      <t xml:space="preserve">
2</t>
    </r>
    <r>
      <rPr>
        <sz val="12"/>
        <color theme="1"/>
        <rFont val="宋体"/>
        <charset val="134"/>
      </rPr>
      <t>、配置要求</t>
    </r>
    <r>
      <rPr>
        <sz val="12"/>
        <color theme="1"/>
        <rFont val="Times New Roman"/>
        <charset val="134"/>
      </rPr>
      <t xml:space="preserve">
2.1</t>
    </r>
    <r>
      <rPr>
        <sz val="12"/>
        <color theme="1"/>
        <rFont val="宋体"/>
        <charset val="134"/>
      </rPr>
      <t>注射泵主机</t>
    </r>
    <r>
      <rPr>
        <sz val="12"/>
        <color theme="1"/>
        <rFont val="Times New Roman"/>
        <charset val="134"/>
      </rPr>
      <t>1</t>
    </r>
    <r>
      <rPr>
        <sz val="12"/>
        <color theme="1"/>
        <rFont val="宋体"/>
        <charset val="134"/>
      </rPr>
      <t>台</t>
    </r>
    <r>
      <rPr>
        <sz val="12"/>
        <color theme="1"/>
        <rFont val="Times New Roman"/>
        <charset val="134"/>
      </rPr>
      <t xml:space="preserve">
2.2</t>
    </r>
    <r>
      <rPr>
        <sz val="12"/>
        <color theme="1"/>
        <rFont val="宋体"/>
        <charset val="134"/>
      </rPr>
      <t>电源</t>
    </r>
    <r>
      <rPr>
        <sz val="12"/>
        <color theme="1"/>
        <rFont val="Times New Roman"/>
        <charset val="134"/>
      </rPr>
      <t>1</t>
    </r>
    <r>
      <rPr>
        <sz val="12"/>
        <color theme="1"/>
        <rFont val="宋体"/>
        <charset val="134"/>
      </rPr>
      <t>套</t>
    </r>
  </si>
  <si>
    <r>
      <rPr>
        <sz val="12"/>
        <color theme="1"/>
        <rFont val="汉仪书宋二KW"/>
        <charset val="134"/>
      </rPr>
      <t>其中护理部</t>
    </r>
    <r>
      <rPr>
        <sz val="12"/>
        <color theme="1"/>
        <rFont val="Times New Roman"/>
        <charset val="134"/>
      </rPr>
      <t>180</t>
    </r>
    <r>
      <rPr>
        <sz val="12"/>
        <color theme="1"/>
        <rFont val="汉仪书宋二KW"/>
        <charset val="134"/>
      </rPr>
      <t>台，</t>
    </r>
    <r>
      <rPr>
        <sz val="12"/>
        <color theme="1"/>
        <rFont val="Times New Roman"/>
        <charset val="134"/>
      </rPr>
      <t>1</t>
    </r>
    <r>
      <rPr>
        <sz val="12"/>
        <color theme="1"/>
        <rFont val="宋体"/>
        <charset val="134"/>
      </rPr>
      <t>、通用设备护理部统筹管理</t>
    </r>
    <r>
      <rPr>
        <sz val="12"/>
        <color theme="1"/>
        <rFont val="Times New Roman"/>
        <charset val="134"/>
      </rPr>
      <t xml:space="preserve">
2</t>
    </r>
    <r>
      <rPr>
        <sz val="12"/>
        <color theme="1"/>
        <rFont val="宋体"/>
        <charset val="134"/>
      </rPr>
      <t>、控制注射速度</t>
    </r>
    <r>
      <rPr>
        <sz val="12"/>
        <color theme="1"/>
        <rFont val="Times New Roman"/>
        <charset val="134"/>
      </rPr>
      <t xml:space="preserve">
3</t>
    </r>
    <r>
      <rPr>
        <sz val="12"/>
        <color theme="1"/>
        <rFont val="宋体"/>
        <charset val="134"/>
      </rPr>
      <t>、第二住院楼分为</t>
    </r>
    <r>
      <rPr>
        <sz val="12"/>
        <color theme="1"/>
        <rFont val="Times New Roman"/>
        <charset val="134"/>
      </rPr>
      <t>36</t>
    </r>
    <r>
      <rPr>
        <sz val="12"/>
        <color theme="1"/>
        <rFont val="宋体"/>
        <charset val="134"/>
      </rPr>
      <t>个病区，参考现有楼宇使用情况，每病区配置</t>
    </r>
    <r>
      <rPr>
        <sz val="12"/>
        <color theme="1"/>
        <rFont val="Times New Roman"/>
        <charset val="134"/>
      </rPr>
      <t>5</t>
    </r>
    <r>
      <rPr>
        <sz val="12"/>
        <color theme="1"/>
        <rFont val="宋体"/>
        <charset val="134"/>
      </rPr>
      <t>台；科教部</t>
    </r>
    <r>
      <rPr>
        <sz val="12"/>
        <color theme="1"/>
        <rFont val="Times New Roman"/>
        <charset val="134"/>
      </rPr>
      <t>1</t>
    </r>
    <r>
      <rPr>
        <sz val="12"/>
        <color theme="1"/>
        <rFont val="宋体"/>
        <charset val="134"/>
      </rPr>
      <t>台</t>
    </r>
  </si>
  <si>
    <r>
      <rPr>
        <sz val="12"/>
        <color theme="1"/>
        <rFont val="Times New Roman"/>
        <charset val="134"/>
      </rPr>
      <t>1</t>
    </r>
    <r>
      <rPr>
        <sz val="12"/>
        <color theme="1"/>
        <rFont val="宋体"/>
        <charset val="134"/>
      </rPr>
      <t>、通用设备由护理部统筹管理</t>
    </r>
    <r>
      <rPr>
        <sz val="12"/>
        <color theme="1"/>
        <rFont val="Times New Roman"/>
        <charset val="134"/>
      </rPr>
      <t xml:space="preserve">
2</t>
    </r>
    <r>
      <rPr>
        <sz val="12"/>
        <color theme="1"/>
        <rFont val="宋体"/>
        <charset val="134"/>
      </rPr>
      <t>、输注胃肠营养液</t>
    </r>
    <r>
      <rPr>
        <sz val="12"/>
        <color theme="1"/>
        <rFont val="Times New Roman"/>
        <charset val="134"/>
      </rPr>
      <t xml:space="preserve">
3</t>
    </r>
    <r>
      <rPr>
        <sz val="12"/>
        <color theme="1"/>
        <rFont val="宋体"/>
        <charset val="134"/>
      </rPr>
      <t>、第二住院楼</t>
    </r>
    <r>
      <rPr>
        <sz val="12"/>
        <color theme="1"/>
        <rFont val="Times New Roman"/>
        <charset val="134"/>
      </rPr>
      <t>36</t>
    </r>
    <r>
      <rPr>
        <sz val="12"/>
        <color theme="1"/>
        <rFont val="宋体"/>
        <charset val="134"/>
      </rPr>
      <t>个病区，每病区</t>
    </r>
    <r>
      <rPr>
        <sz val="12"/>
        <color theme="1"/>
        <rFont val="Times New Roman"/>
        <charset val="134"/>
      </rPr>
      <t>4</t>
    </r>
    <r>
      <rPr>
        <sz val="12"/>
        <color theme="1"/>
        <rFont val="宋体"/>
        <charset val="134"/>
      </rPr>
      <t>台</t>
    </r>
  </si>
  <si>
    <r>
      <rPr>
        <sz val="12"/>
        <color theme="1"/>
        <rFont val="宋体"/>
        <charset val="134"/>
      </rPr>
      <t>化疗泵</t>
    </r>
    <r>
      <rPr>
        <sz val="12"/>
        <color theme="1"/>
        <rFont val="Times New Roman"/>
        <charset val="134"/>
      </rPr>
      <t>1</t>
    </r>
  </si>
  <si>
    <r>
      <rPr>
        <sz val="12"/>
        <color theme="1"/>
        <rFont val="宋体"/>
        <charset val="134"/>
      </rPr>
      <t>化疗泵</t>
    </r>
    <r>
      <rPr>
        <sz val="12"/>
        <color theme="1"/>
        <rFont val="Times New Roman"/>
        <charset val="134"/>
      </rPr>
      <t>2</t>
    </r>
  </si>
  <si>
    <r>
      <rPr>
        <sz val="12"/>
        <color theme="1"/>
        <rFont val="宋体"/>
        <charset val="134"/>
      </rPr>
      <t>电子化疗泵</t>
    </r>
  </si>
  <si>
    <r>
      <rPr>
        <sz val="12"/>
        <color theme="1"/>
        <rFont val="宋体"/>
        <charset val="134"/>
      </rPr>
      <t>肿瘤内科</t>
    </r>
  </si>
  <si>
    <r>
      <rPr>
        <b/>
        <sz val="12"/>
        <color theme="1"/>
        <rFont val="宋体"/>
        <charset val="134"/>
      </rPr>
      <t>六、体温计、血压计</t>
    </r>
  </si>
  <si>
    <r>
      <rPr>
        <sz val="12"/>
        <color theme="1"/>
        <rFont val="宋体"/>
        <charset val="134"/>
      </rPr>
      <t>其中第二住院楼</t>
    </r>
    <r>
      <rPr>
        <sz val="12"/>
        <color theme="1"/>
        <rFont val="Times New Roman"/>
        <charset val="134"/>
      </rPr>
      <t>360</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10</t>
    </r>
    <r>
      <rPr>
        <sz val="12"/>
        <color theme="1"/>
        <rFont val="宋体"/>
        <charset val="134"/>
      </rPr>
      <t>个；医技楼</t>
    </r>
    <r>
      <rPr>
        <sz val="12"/>
        <color theme="1"/>
        <rFont val="Times New Roman"/>
        <charset val="134"/>
      </rPr>
      <t>50</t>
    </r>
    <r>
      <rPr>
        <sz val="12"/>
        <color theme="1"/>
        <rFont val="宋体"/>
        <charset val="134"/>
      </rPr>
      <t>个，现有楼宇根据科室病人病情每科</t>
    </r>
    <r>
      <rPr>
        <sz val="12"/>
        <color theme="1"/>
        <rFont val="Times New Roman"/>
        <charset val="134"/>
      </rPr>
      <t>3-5</t>
    </r>
    <r>
      <rPr>
        <sz val="12"/>
        <color theme="1"/>
        <rFont val="宋体"/>
        <charset val="134"/>
      </rPr>
      <t>台，内四、综合、内五、头颈、妇一、妇二、泌尿、胃肠、神外、胸三、胸一、内一、快康、内三、内二、放三、放二、</t>
    </r>
    <r>
      <rPr>
        <sz val="12"/>
        <color theme="1"/>
        <rFont val="Times New Roman"/>
        <charset val="134"/>
      </rPr>
      <t>ICu</t>
    </r>
    <r>
      <rPr>
        <sz val="12"/>
        <color theme="1"/>
        <rFont val="宋体"/>
        <charset val="134"/>
      </rPr>
      <t>、手术室、日间、放疗大厅各</t>
    </r>
    <r>
      <rPr>
        <sz val="12"/>
        <color theme="1"/>
        <rFont val="Times New Roman"/>
        <charset val="134"/>
      </rPr>
      <t>2</t>
    </r>
    <r>
      <rPr>
        <sz val="12"/>
        <color theme="1"/>
        <rFont val="宋体"/>
        <charset val="134"/>
      </rPr>
      <t>个，核医学、放一各</t>
    </r>
    <r>
      <rPr>
        <sz val="12"/>
        <color theme="1"/>
        <rFont val="Times New Roman"/>
        <charset val="134"/>
      </rPr>
      <t>1</t>
    </r>
    <r>
      <rPr>
        <sz val="12"/>
        <color theme="1"/>
        <rFont val="宋体"/>
        <charset val="134"/>
      </rPr>
      <t>个，乳腺外、胸二各</t>
    </r>
    <r>
      <rPr>
        <sz val="12"/>
        <color theme="1"/>
        <rFont val="Times New Roman"/>
        <charset val="134"/>
      </rPr>
      <t>3</t>
    </r>
    <r>
      <rPr>
        <sz val="12"/>
        <color theme="1"/>
        <rFont val="宋体"/>
        <charset val="134"/>
      </rPr>
      <t>个。护理部统筹</t>
    </r>
    <r>
      <rPr>
        <sz val="12"/>
        <color theme="1"/>
        <rFont val="Times New Roman"/>
        <charset val="134"/>
      </rPr>
      <t>52</t>
    </r>
    <r>
      <rPr>
        <sz val="12"/>
        <color theme="1"/>
        <rFont val="宋体"/>
        <charset val="134"/>
      </rPr>
      <t>台。</t>
    </r>
  </si>
  <si>
    <r>
      <rPr>
        <sz val="12"/>
        <color theme="1"/>
        <rFont val="宋体"/>
        <charset val="134"/>
      </rPr>
      <t>电子体温计</t>
    </r>
  </si>
  <si>
    <r>
      <rPr>
        <sz val="12"/>
        <color theme="1"/>
        <rFont val="宋体"/>
        <charset val="134"/>
      </rPr>
      <t>传感器的分辨率可达</t>
    </r>
    <r>
      <rPr>
        <sz val="12"/>
        <color theme="1"/>
        <rFont val="Times New Roman"/>
        <charset val="134"/>
      </rPr>
      <t>±0.01℃</t>
    </r>
    <r>
      <rPr>
        <sz val="12"/>
        <color theme="1"/>
        <rFont val="宋体"/>
        <charset val="134"/>
      </rPr>
      <t>，精确度可达</t>
    </r>
    <r>
      <rPr>
        <sz val="12"/>
        <color theme="1"/>
        <rFont val="Times New Roman"/>
        <charset val="134"/>
      </rPr>
      <t>±0.02℃</t>
    </r>
    <r>
      <rPr>
        <sz val="12"/>
        <color theme="1"/>
        <rFont val="宋体"/>
        <charset val="134"/>
      </rPr>
      <t>，反应速度</t>
    </r>
    <r>
      <rPr>
        <sz val="12"/>
        <color theme="1"/>
        <rFont val="Times New Roman"/>
        <charset val="134"/>
      </rPr>
      <t>&lt;2.8</t>
    </r>
    <r>
      <rPr>
        <sz val="12"/>
        <color theme="1"/>
        <rFont val="宋体"/>
        <charset val="134"/>
      </rPr>
      <t>秒，电阻年漂移率</t>
    </r>
    <r>
      <rPr>
        <sz val="12"/>
        <color theme="1"/>
        <rFont val="Times New Roman"/>
        <charset val="134"/>
      </rPr>
      <t>≤0.1%(</t>
    </r>
    <r>
      <rPr>
        <sz val="12"/>
        <color theme="1"/>
        <rFont val="宋体"/>
        <charset val="134"/>
      </rPr>
      <t>相当于小于</t>
    </r>
    <r>
      <rPr>
        <sz val="12"/>
        <color theme="1"/>
        <rFont val="Times New Roman"/>
        <charset val="134"/>
      </rPr>
      <t>0.025℃)</t>
    </r>
    <r>
      <rPr>
        <sz val="12"/>
        <color theme="1"/>
        <rFont val="宋体"/>
        <charset val="134"/>
      </rPr>
      <t>。感温头、量温棒、显示屏、开关、按键以及电池盖</t>
    </r>
  </si>
  <si>
    <r>
      <rPr>
        <sz val="12"/>
        <color theme="1"/>
        <rFont val="Times New Roman"/>
        <charset val="134"/>
      </rPr>
      <t>10</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</si>
  <si>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全自动电子血压计</t>
    </r>
    <r>
      <rPr>
        <sz val="12"/>
        <color theme="1"/>
        <rFont val="Times New Roman"/>
        <charset val="134"/>
      </rPr>
      <t>1</t>
    </r>
  </si>
  <si>
    <r>
      <rPr>
        <sz val="12"/>
        <color theme="1"/>
        <rFont val="宋体"/>
        <charset val="134"/>
      </rPr>
      <t>其中第二住院楼</t>
    </r>
    <r>
      <rPr>
        <sz val="12"/>
        <color theme="1"/>
        <rFont val="Times New Roman"/>
        <charset val="134"/>
      </rPr>
      <t>252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7</t>
    </r>
    <r>
      <rPr>
        <sz val="12"/>
        <color theme="1"/>
        <rFont val="宋体"/>
        <charset val="134"/>
      </rPr>
      <t>个；医技楼</t>
    </r>
    <r>
      <rPr>
        <sz val="12"/>
        <color theme="1"/>
        <rFont val="Times New Roman"/>
        <charset val="134"/>
      </rPr>
      <t>46</t>
    </r>
    <r>
      <rPr>
        <sz val="12"/>
        <color theme="1"/>
        <rFont val="宋体"/>
        <charset val="134"/>
      </rPr>
      <t>个，现有楼宇各临床科室根据床位数及患者情况每科室配</t>
    </r>
    <r>
      <rPr>
        <sz val="12"/>
        <color theme="1"/>
        <rFont val="Times New Roman"/>
        <charset val="134"/>
      </rPr>
      <t>4-5</t>
    </r>
    <r>
      <rPr>
        <sz val="12"/>
        <color theme="1"/>
        <rFont val="宋体"/>
        <charset val="134"/>
      </rPr>
      <t>个，因属于易损坏物件，根据使用情况内五补采</t>
    </r>
    <r>
      <rPr>
        <sz val="12"/>
        <color theme="1"/>
        <rFont val="Times New Roman"/>
        <charset val="134"/>
      </rPr>
      <t>5</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个、肝胆外补采</t>
    </r>
    <r>
      <rPr>
        <sz val="12"/>
        <color theme="1"/>
        <rFont val="Times New Roman"/>
        <charset val="134"/>
      </rPr>
      <t>4</t>
    </r>
    <r>
      <rPr>
        <sz val="12"/>
        <color theme="1"/>
        <rFont val="宋体"/>
        <charset val="134"/>
      </rPr>
      <t>个，另外，妇一、妇二、内四、胸三、神外、胃肠、乳腺外、核医学、日间、综合各补采</t>
    </r>
    <r>
      <rPr>
        <sz val="12"/>
        <color theme="1"/>
        <rFont val="Times New Roman"/>
        <charset val="134"/>
      </rPr>
      <t>2</t>
    </r>
    <r>
      <rPr>
        <sz val="12"/>
        <color theme="1"/>
        <rFont val="宋体"/>
        <charset val="134"/>
      </rPr>
      <t>个，胸一、二、内三、内一、快康各补采</t>
    </r>
    <r>
      <rPr>
        <sz val="12"/>
        <color theme="1"/>
        <rFont val="Times New Roman"/>
        <charset val="134"/>
      </rPr>
      <t>3</t>
    </r>
    <r>
      <rPr>
        <sz val="12"/>
        <color theme="1"/>
        <rFont val="宋体"/>
        <charset val="134"/>
      </rPr>
      <t>个；护理部</t>
    </r>
    <r>
      <rPr>
        <sz val="12"/>
        <color theme="1"/>
        <rFont val="Times New Roman"/>
        <charset val="134"/>
      </rPr>
      <t>44</t>
    </r>
    <r>
      <rPr>
        <sz val="12"/>
        <color theme="1"/>
        <rFont val="宋体"/>
        <charset val="134"/>
      </rPr>
      <t>个；核素治疗病房</t>
    </r>
    <r>
      <rPr>
        <sz val="12"/>
        <color theme="1"/>
        <rFont val="Times New Roman"/>
        <charset val="134"/>
      </rPr>
      <t>1</t>
    </r>
    <r>
      <rPr>
        <sz val="12"/>
        <color theme="1"/>
        <rFont val="宋体"/>
        <charset val="134"/>
      </rPr>
      <t>台</t>
    </r>
  </si>
  <si>
    <r>
      <rPr>
        <sz val="12"/>
        <color theme="1"/>
        <rFont val="汉仪书宋二KW"/>
        <charset val="134"/>
      </rPr>
      <t>护理部</t>
    </r>
  </si>
  <si>
    <r>
      <rPr>
        <sz val="12"/>
        <color theme="1"/>
        <rFont val="汉仪书宋二KW"/>
        <charset val="134"/>
      </rPr>
      <t>第二住院楼、医技楼</t>
    </r>
  </si>
  <si>
    <r>
      <rPr>
        <sz val="12"/>
        <color theme="1"/>
        <rFont val="宋体"/>
        <charset val="134"/>
      </rPr>
      <t>全自动电子血压计</t>
    </r>
    <r>
      <rPr>
        <sz val="12"/>
        <color theme="1"/>
        <rFont val="Times New Roman"/>
        <charset val="134"/>
      </rPr>
      <t>2</t>
    </r>
  </si>
  <si>
    <r>
      <rPr>
        <sz val="12"/>
        <color theme="1"/>
        <rFont val="宋体"/>
        <charset val="134"/>
      </rPr>
      <t>主机、电源适配器、配套血压袖带、打印纸、使用说明书</t>
    </r>
  </si>
  <si>
    <r>
      <rPr>
        <sz val="12"/>
        <color theme="1"/>
        <rFont val="宋体"/>
        <charset val="134"/>
      </rPr>
      <t>第二住院楼</t>
    </r>
    <r>
      <rPr>
        <sz val="12"/>
        <color theme="1"/>
        <rFont val="Times New Roman"/>
        <charset val="134"/>
      </rPr>
      <t>36+</t>
    </r>
    <r>
      <rPr>
        <sz val="12"/>
        <color theme="1"/>
        <rFont val="宋体"/>
        <charset val="134"/>
      </rPr>
      <t>日间补采</t>
    </r>
    <r>
      <rPr>
        <sz val="12"/>
        <color theme="1"/>
        <rFont val="Times New Roman"/>
        <charset val="134"/>
      </rPr>
      <t>1</t>
    </r>
    <r>
      <rPr>
        <sz val="12"/>
        <color theme="1"/>
        <rFont val="宋体"/>
        <charset val="134"/>
      </rPr>
      <t>，日间治疗患者需常规血压监测</t>
    </r>
  </si>
  <si>
    <r>
      <rPr>
        <sz val="12"/>
        <color theme="1"/>
        <rFont val="宋体"/>
        <charset val="134"/>
      </rPr>
      <t>腕部血压计</t>
    </r>
  </si>
  <si>
    <r>
      <rPr>
        <sz val="12"/>
        <color theme="1"/>
        <rFont val="Times New Roman"/>
        <charset val="134"/>
      </rPr>
      <t>1.</t>
    </r>
    <r>
      <rPr>
        <sz val="12"/>
        <color theme="1"/>
        <rFont val="宋体"/>
        <charset val="134"/>
      </rPr>
      <t>测量范围：压力（</t>
    </r>
    <r>
      <rPr>
        <sz val="12"/>
        <color theme="1"/>
        <rFont val="Times New Roman"/>
        <charset val="134"/>
      </rPr>
      <t>0</t>
    </r>
    <r>
      <rPr>
        <sz val="12"/>
        <color theme="1"/>
        <rFont val="宋体"/>
        <charset val="134"/>
      </rPr>
      <t>～</t>
    </r>
    <r>
      <rPr>
        <sz val="12"/>
        <color theme="1"/>
        <rFont val="Times New Roman"/>
        <charset val="134"/>
      </rPr>
      <t>270</t>
    </r>
    <r>
      <rPr>
        <sz val="12"/>
        <color theme="1"/>
        <rFont val="宋体"/>
        <charset val="134"/>
      </rPr>
      <t>）</t>
    </r>
    <r>
      <rPr>
        <sz val="12"/>
        <color theme="1"/>
        <rFont val="Times New Roman"/>
        <charset val="134"/>
      </rPr>
      <t>mmHg</t>
    </r>
    <r>
      <rPr>
        <sz val="12"/>
        <color theme="1"/>
        <rFont val="宋体"/>
        <charset val="134"/>
      </rPr>
      <t>［</t>
    </r>
    <r>
      <rPr>
        <sz val="12"/>
        <color theme="1"/>
        <rFont val="Times New Roman"/>
        <charset val="134"/>
      </rPr>
      <t>(0</t>
    </r>
    <r>
      <rPr>
        <sz val="12"/>
        <color theme="1"/>
        <rFont val="宋体"/>
        <charset val="134"/>
      </rPr>
      <t>～</t>
    </r>
    <r>
      <rPr>
        <sz val="12"/>
        <color theme="1"/>
        <rFont val="Times New Roman"/>
        <charset val="134"/>
      </rPr>
      <t>36)kPa</t>
    </r>
    <r>
      <rPr>
        <sz val="12"/>
        <color theme="1"/>
        <rFont val="宋体"/>
        <charset val="134"/>
      </rPr>
      <t>］，脉率数</t>
    </r>
    <r>
      <rPr>
        <sz val="12"/>
        <color theme="1"/>
        <rFont val="Times New Roman"/>
        <charset val="134"/>
      </rPr>
      <t>40</t>
    </r>
    <r>
      <rPr>
        <sz val="12"/>
        <color theme="1"/>
        <rFont val="宋体"/>
        <charset val="134"/>
      </rPr>
      <t>次</t>
    </r>
    <r>
      <rPr>
        <sz val="12"/>
        <color theme="1"/>
        <rFont val="Times New Roman"/>
        <charset val="134"/>
      </rPr>
      <t>/</t>
    </r>
    <r>
      <rPr>
        <sz val="12"/>
        <color theme="1"/>
        <rFont val="宋体"/>
        <charset val="134"/>
      </rPr>
      <t>分～</t>
    </r>
    <r>
      <rPr>
        <sz val="12"/>
        <color theme="1"/>
        <rFont val="Times New Roman"/>
        <charset val="134"/>
      </rPr>
      <t>180</t>
    </r>
    <r>
      <rPr>
        <sz val="12"/>
        <color theme="1"/>
        <rFont val="宋体"/>
        <charset val="134"/>
      </rPr>
      <t>次</t>
    </r>
    <r>
      <rPr>
        <sz val="12"/>
        <color theme="1"/>
        <rFont val="Times New Roman"/>
        <charset val="134"/>
      </rPr>
      <t>/</t>
    </r>
    <r>
      <rPr>
        <sz val="12"/>
        <color theme="1"/>
        <rFont val="宋体"/>
        <charset val="134"/>
      </rPr>
      <t>分</t>
    </r>
    <r>
      <rPr>
        <sz val="12"/>
        <color theme="1"/>
        <rFont val="Times New Roman"/>
        <charset val="134"/>
      </rPr>
      <t xml:space="preserve">
2.</t>
    </r>
    <r>
      <rPr>
        <sz val="12"/>
        <color theme="1"/>
        <rFont val="宋体"/>
        <charset val="134"/>
      </rPr>
      <t>测量准确度：</t>
    </r>
    <r>
      <rPr>
        <sz val="12"/>
        <color theme="1"/>
        <rFont val="Times New Roman"/>
        <charset val="134"/>
      </rPr>
      <t xml:space="preserve"> </t>
    </r>
    <r>
      <rPr>
        <sz val="12"/>
        <color theme="1"/>
        <rFont val="宋体"/>
        <charset val="134"/>
      </rPr>
      <t>压力</t>
    </r>
    <r>
      <rPr>
        <sz val="12"/>
        <color theme="1"/>
        <rFont val="Times New Roman"/>
        <charset val="134"/>
      </rPr>
      <t>±3mmHg(±0.4kPa)</t>
    </r>
    <r>
      <rPr>
        <sz val="12"/>
        <color theme="1"/>
        <rFont val="宋体"/>
        <charset val="134"/>
      </rPr>
      <t>以内，脉率数</t>
    </r>
    <r>
      <rPr>
        <sz val="12"/>
        <color theme="1"/>
        <rFont val="Times New Roman"/>
        <charset val="134"/>
      </rPr>
      <t>±5%</t>
    </r>
    <r>
      <rPr>
        <sz val="12"/>
        <color theme="1"/>
        <rFont val="宋体"/>
        <charset val="134"/>
      </rPr>
      <t>以内</t>
    </r>
    <r>
      <rPr>
        <sz val="12"/>
        <color theme="1"/>
        <rFont val="Times New Roman"/>
        <charset val="134"/>
      </rPr>
      <t xml:space="preserve">
3.</t>
    </r>
    <r>
      <rPr>
        <sz val="12"/>
        <color theme="1"/>
        <rFont val="宋体"/>
        <charset val="134"/>
      </rPr>
      <t>电</t>
    </r>
    <r>
      <rPr>
        <sz val="12"/>
        <color theme="1"/>
        <rFont val="Times New Roman"/>
        <charset val="134"/>
      </rPr>
      <t xml:space="preserve"> </t>
    </r>
    <r>
      <rPr>
        <sz val="12"/>
        <color theme="1"/>
        <rFont val="宋体"/>
        <charset val="134"/>
      </rPr>
      <t>源：</t>
    </r>
    <r>
      <rPr>
        <sz val="12"/>
        <color theme="1"/>
        <rFont val="Times New Roman"/>
        <charset val="134"/>
      </rPr>
      <t>Li</t>
    </r>
    <r>
      <rPr>
        <sz val="12"/>
        <color theme="1"/>
        <rFont val="宋体"/>
        <charset val="134"/>
      </rPr>
      <t>电池</t>
    </r>
    <r>
      <rPr>
        <sz val="12"/>
        <color theme="1"/>
        <rFont val="Times New Roman"/>
        <charset val="134"/>
      </rPr>
      <t>:</t>
    </r>
    <r>
      <rPr>
        <sz val="12"/>
        <color theme="1"/>
        <rFont val="宋体"/>
        <charset val="134"/>
      </rPr>
      <t>或电源适配器（输入</t>
    </r>
    <r>
      <rPr>
        <sz val="12"/>
        <color theme="1"/>
        <rFont val="Times New Roman"/>
        <charset val="134"/>
      </rPr>
      <t>:AC100-240V</t>
    </r>
    <r>
      <rPr>
        <sz val="12"/>
        <color theme="1"/>
        <rFont val="宋体"/>
        <charset val="134"/>
      </rPr>
      <t>）</t>
    </r>
  </si>
  <si>
    <r>
      <rPr>
        <sz val="12"/>
        <color theme="1"/>
        <rFont val="宋体"/>
        <charset val="134"/>
      </rPr>
      <t>下肢血压计</t>
    </r>
  </si>
  <si>
    <r>
      <rPr>
        <sz val="12"/>
        <color theme="1"/>
        <rFont val="宋体"/>
        <charset val="134"/>
      </rPr>
      <t>含主机、袖带、电源适配器、收纳袋，支持下肢血压精准测量、数值记忆、大屏显示、高低压报警功能。</t>
    </r>
  </si>
  <si>
    <r>
      <rPr>
        <sz val="12"/>
        <color theme="1"/>
        <rFont val="宋体"/>
        <charset val="134"/>
      </rPr>
      <t>气压式血压计</t>
    </r>
    <r>
      <rPr>
        <sz val="12"/>
        <color theme="1"/>
        <rFont val="Times New Roman"/>
        <charset val="134"/>
      </rPr>
      <t>2</t>
    </r>
  </si>
  <si>
    <r>
      <rPr>
        <b/>
        <sz val="12"/>
        <color theme="1"/>
        <rFont val="宋体"/>
        <charset val="134"/>
      </rPr>
      <t>七、移液器</t>
    </r>
  </si>
  <si>
    <r>
      <rPr>
        <sz val="12"/>
        <color theme="1"/>
        <rFont val="宋体"/>
        <charset val="134"/>
      </rPr>
      <t>移液器</t>
    </r>
    <r>
      <rPr>
        <sz val="12"/>
        <color theme="1"/>
        <rFont val="Times New Roman"/>
        <charset val="134"/>
      </rPr>
      <t>1</t>
    </r>
  </si>
  <si>
    <r>
      <rPr>
        <sz val="12"/>
        <color theme="1"/>
        <rFont val="宋体"/>
        <charset val="134"/>
      </rPr>
      <t>移液器</t>
    </r>
    <r>
      <rPr>
        <sz val="12"/>
        <color theme="1"/>
        <rFont val="Times New Roman"/>
        <charset val="134"/>
      </rPr>
      <t>2</t>
    </r>
  </si>
  <si>
    <r>
      <rPr>
        <sz val="12"/>
        <color theme="1"/>
        <rFont val="Times New Roman"/>
        <charset val="134"/>
      </rPr>
      <t>2 μL, 10 μL, 100 μL, 200 μL, 1000 μL</t>
    </r>
    <r>
      <rPr>
        <sz val="12"/>
        <color theme="1"/>
        <rFont val="宋体"/>
        <charset val="134"/>
      </rPr>
      <t>，多通道</t>
    </r>
  </si>
  <si>
    <r>
      <rPr>
        <b/>
        <sz val="12"/>
        <color theme="1"/>
        <rFont val="宋体"/>
        <charset val="134"/>
      </rPr>
      <t>八、吸引器</t>
    </r>
  </si>
  <si>
    <r>
      <rPr>
        <sz val="12"/>
        <color theme="1"/>
        <rFont val="宋体"/>
        <charset val="134"/>
      </rPr>
      <t>中心负压吸引装置</t>
    </r>
    <r>
      <rPr>
        <sz val="12"/>
        <color theme="1"/>
        <rFont val="Times New Roman"/>
        <charset val="134"/>
      </rPr>
      <t xml:space="preserve">
</t>
    </r>
    <r>
      <rPr>
        <sz val="12"/>
        <color theme="1"/>
        <rFont val="宋体"/>
        <charset val="134"/>
      </rPr>
      <t>（单个吸引系统）</t>
    </r>
  </si>
  <si>
    <r>
      <rPr>
        <sz val="12"/>
        <color theme="1"/>
        <rFont val="宋体"/>
        <charset val="134"/>
      </rPr>
      <t>负压表头、负压瓶、链接管、调节钮，治疗使用</t>
    </r>
  </si>
  <si>
    <r>
      <rPr>
        <sz val="12"/>
        <color theme="1"/>
        <rFont val="Times New Roman"/>
        <charset val="134"/>
      </rPr>
      <t>15/</t>
    </r>
    <r>
      <rPr>
        <sz val="12"/>
        <color theme="1"/>
        <rFont val="宋体"/>
        <charset val="134"/>
      </rPr>
      <t>病区</t>
    </r>
  </si>
  <si>
    <r>
      <rPr>
        <sz val="12"/>
        <color theme="1"/>
        <rFont val="宋体"/>
        <charset val="134"/>
      </rPr>
      <t>电动吸引器</t>
    </r>
    <r>
      <rPr>
        <sz val="12"/>
        <color theme="1"/>
        <rFont val="Times New Roman"/>
        <charset val="134"/>
      </rPr>
      <t>1</t>
    </r>
  </si>
  <si>
    <r>
      <rPr>
        <sz val="12"/>
        <color theme="1"/>
        <rFont val="宋体"/>
        <charset val="134"/>
      </rPr>
      <t>电源</t>
    </r>
    <r>
      <rPr>
        <sz val="12"/>
        <color theme="1"/>
        <rFont val="Times New Roman"/>
        <charset val="134"/>
      </rPr>
      <t xml:space="preserve">:~220V 50Hz </t>
    </r>
    <r>
      <rPr>
        <sz val="12"/>
        <color theme="1"/>
        <rFont val="宋体"/>
        <charset val="134"/>
      </rPr>
      <t>输入功率</t>
    </r>
    <r>
      <rPr>
        <sz val="12"/>
        <color theme="1"/>
        <rFont val="Times New Roman"/>
        <charset val="134"/>
      </rPr>
      <t>:150VA</t>
    </r>
    <r>
      <rPr>
        <sz val="12"/>
        <color theme="1"/>
        <rFont val="宋体"/>
        <charset val="134"/>
      </rPr>
      <t>极限负压值</t>
    </r>
    <r>
      <rPr>
        <sz val="12"/>
        <color theme="1"/>
        <rFont val="Times New Roman"/>
        <charset val="134"/>
      </rPr>
      <t>:≥0.09MPa(</t>
    </r>
    <r>
      <rPr>
        <sz val="12"/>
        <color theme="1"/>
        <rFont val="宋体"/>
        <charset val="134"/>
      </rPr>
      <t>高负压</t>
    </r>
    <r>
      <rPr>
        <sz val="12"/>
        <color theme="1"/>
        <rFont val="Times New Roman"/>
        <charset val="134"/>
      </rPr>
      <t xml:space="preserve">)
</t>
    </r>
    <r>
      <rPr>
        <sz val="12"/>
        <color theme="1"/>
        <rFont val="宋体"/>
        <charset val="134"/>
      </rPr>
      <t>抽气速率</t>
    </r>
    <r>
      <rPr>
        <sz val="12"/>
        <color theme="1"/>
        <rFont val="Times New Roman"/>
        <charset val="134"/>
      </rPr>
      <t>&gt;32L/min(</t>
    </r>
    <r>
      <rPr>
        <sz val="12"/>
        <color theme="1"/>
        <rFont val="宋体"/>
        <charset val="134"/>
      </rPr>
      <t>高流量）</t>
    </r>
  </si>
  <si>
    <r>
      <rPr>
        <sz val="12"/>
        <color theme="1"/>
        <rFont val="宋体"/>
        <charset val="134"/>
      </rPr>
      <t>电动吸引器</t>
    </r>
    <r>
      <rPr>
        <sz val="12"/>
        <color theme="1"/>
        <rFont val="Times New Roman"/>
        <charset val="134"/>
      </rPr>
      <t>2</t>
    </r>
  </si>
  <si>
    <r>
      <rPr>
        <sz val="12"/>
        <color theme="1"/>
        <rFont val="宋体"/>
        <charset val="134"/>
      </rPr>
      <t>腔镜冲洗吸引器</t>
    </r>
  </si>
  <si>
    <r>
      <rPr>
        <sz val="12"/>
        <color theme="1"/>
        <rFont val="宋体"/>
        <charset val="134"/>
      </rPr>
      <t>腔镜用</t>
    </r>
  </si>
  <si>
    <r>
      <rPr>
        <sz val="12"/>
        <color theme="1"/>
        <rFont val="宋体"/>
        <charset val="134"/>
      </rPr>
      <t>护理部、手术室</t>
    </r>
  </si>
  <si>
    <r>
      <rPr>
        <b/>
        <sz val="12"/>
        <color theme="1"/>
        <rFont val="宋体"/>
        <charset val="134"/>
      </rPr>
      <t>九、镜</t>
    </r>
  </si>
  <si>
    <r>
      <rPr>
        <sz val="12"/>
        <color theme="1"/>
        <rFont val="宋体"/>
        <charset val="134"/>
      </rPr>
      <t>喉镜</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</si>
  <si>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6</t>
    </r>
    <r>
      <rPr>
        <sz val="12"/>
        <color theme="1"/>
        <rFont val="宋体"/>
        <charset val="134"/>
      </rPr>
      <t>个，现有楼宇各临床科室各有一台，根据使用情况胃肠外科、核医学各补充采购</t>
    </r>
    <r>
      <rPr>
        <sz val="12"/>
        <color theme="1"/>
        <rFont val="Times New Roman"/>
        <charset val="134"/>
      </rPr>
      <t>1</t>
    </r>
    <r>
      <rPr>
        <sz val="12"/>
        <color theme="1"/>
        <rFont val="宋体"/>
        <charset val="134"/>
      </rPr>
      <t>台，体检科补充</t>
    </r>
    <r>
      <rPr>
        <sz val="12"/>
        <color theme="1"/>
        <rFont val="Times New Roman"/>
        <charset val="134"/>
      </rPr>
      <t>2</t>
    </r>
    <r>
      <rPr>
        <sz val="12"/>
        <color theme="1"/>
        <rFont val="宋体"/>
        <charset val="134"/>
      </rPr>
      <t>台，药物临床试验机构</t>
    </r>
    <r>
      <rPr>
        <sz val="12"/>
        <color theme="1"/>
        <rFont val="Times New Roman"/>
        <charset val="134"/>
      </rPr>
      <t>2</t>
    </r>
    <r>
      <rPr>
        <sz val="12"/>
        <color theme="1"/>
        <rFont val="宋体"/>
        <charset val="134"/>
      </rPr>
      <t>台。</t>
    </r>
  </si>
  <si>
    <r>
      <rPr>
        <sz val="12"/>
        <color theme="1"/>
        <rFont val="宋体"/>
        <charset val="134"/>
      </rPr>
      <t>护理部、药物临床试验机构</t>
    </r>
  </si>
  <si>
    <r>
      <rPr>
        <sz val="12"/>
        <color theme="1"/>
        <rFont val="宋体"/>
        <charset val="134"/>
      </rPr>
      <t>喉镜</t>
    </r>
    <r>
      <rPr>
        <sz val="12"/>
        <color theme="1"/>
        <rFont val="Times New Roman"/>
        <charset val="134"/>
      </rPr>
      <t>2</t>
    </r>
  </si>
  <si>
    <r>
      <rPr>
        <sz val="12"/>
        <color theme="1"/>
        <rFont val="宋体"/>
        <charset val="134"/>
      </rPr>
      <t>喉镜</t>
    </r>
    <r>
      <rPr>
        <sz val="12"/>
        <color theme="1"/>
        <rFont val="Times New Roman"/>
        <charset val="134"/>
      </rPr>
      <t>3</t>
    </r>
  </si>
  <si>
    <r>
      <rPr>
        <sz val="12"/>
        <color theme="1"/>
        <rFont val="宋体"/>
        <charset val="134"/>
      </rPr>
      <t>窥视片、手柄</t>
    </r>
  </si>
  <si>
    <r>
      <rPr>
        <sz val="12"/>
        <color theme="1"/>
        <rFont val="宋体"/>
        <charset val="134"/>
      </rPr>
      <t>抢救车配备必需</t>
    </r>
  </si>
  <si>
    <r>
      <rPr>
        <sz val="12"/>
        <color theme="1"/>
        <rFont val="宋体"/>
        <charset val="134"/>
      </rPr>
      <t>功能科</t>
    </r>
  </si>
  <si>
    <r>
      <rPr>
        <sz val="12"/>
        <color theme="1"/>
        <rFont val="宋体"/>
        <charset val="134"/>
      </rPr>
      <t>气管插管咽喉镜</t>
    </r>
  </si>
  <si>
    <r>
      <rPr>
        <sz val="12"/>
        <color theme="1"/>
        <rFont val="Times New Roman"/>
        <charset val="134"/>
      </rPr>
      <t>1</t>
    </r>
    <r>
      <rPr>
        <sz val="12"/>
        <color theme="1"/>
        <rFont val="宋体"/>
        <charset val="134"/>
      </rPr>
      <t>个</t>
    </r>
    <r>
      <rPr>
        <sz val="12"/>
        <color theme="1"/>
        <rFont val="Times New Roman"/>
        <charset val="134"/>
      </rPr>
      <t>/</t>
    </r>
    <r>
      <rPr>
        <sz val="12"/>
        <color theme="1"/>
        <rFont val="宋体"/>
        <charset val="134"/>
      </rPr>
      <t>病区，麻醉喉镜，微型灯、窥视片、镜片尖端、卡套接头、榫口、不锈钢压炳</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</si>
  <si>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r>
      <rPr>
        <sz val="12"/>
        <color theme="1"/>
        <rFont val="Times New Roman"/>
        <charset val="134"/>
      </rPr>
      <t>1</t>
    </r>
    <r>
      <rPr>
        <sz val="12"/>
        <color theme="1"/>
        <rFont val="宋体"/>
        <charset val="134"/>
      </rPr>
      <t>、不锈钢材质、喉镜尖端可弯曲</t>
    </r>
    <r>
      <rPr>
        <sz val="12"/>
        <color theme="1"/>
        <rFont val="Times New Roman"/>
        <charset val="134"/>
      </rPr>
      <t>70</t>
    </r>
    <r>
      <rPr>
        <sz val="12"/>
        <color theme="1"/>
        <rFont val="宋体"/>
        <charset val="134"/>
      </rPr>
      <t>度</t>
    </r>
    <r>
      <rPr>
        <sz val="12"/>
        <color theme="1"/>
        <rFont val="Times New Roman"/>
        <charset val="134"/>
      </rPr>
      <t xml:space="preserve">
2</t>
    </r>
    <r>
      <rPr>
        <sz val="12"/>
        <color theme="1"/>
        <rFont val="宋体"/>
        <charset val="134"/>
      </rPr>
      <t>、可拆卸式光线管、镀铬金手柄、密封电池</t>
    </r>
    <r>
      <rPr>
        <sz val="12"/>
        <color theme="1"/>
        <rFont val="Times New Roman"/>
        <charset val="134"/>
      </rPr>
      <t xml:space="preserve">
3</t>
    </r>
    <r>
      <rPr>
        <sz val="12"/>
        <color theme="1"/>
        <rFont val="宋体"/>
        <charset val="134"/>
      </rPr>
      <t>、可选成人儿童配件</t>
    </r>
    <r>
      <rPr>
        <sz val="12"/>
        <color theme="1"/>
        <rFont val="Times New Roman"/>
        <charset val="134"/>
      </rPr>
      <t xml:space="preserve">
4</t>
    </r>
    <r>
      <rPr>
        <sz val="12"/>
        <color theme="1"/>
        <rFont val="宋体"/>
        <charset val="134"/>
      </rPr>
      <t>、由一个手柄和四个镜片组成，镜片根据使用对象选取，规格包括儿童型、成人小号、成人中号，成人大号</t>
    </r>
  </si>
  <si>
    <r>
      <rPr>
        <b/>
        <sz val="12"/>
        <color theme="1"/>
        <rFont val="宋体"/>
        <charset val="134"/>
      </rPr>
      <t>十、器械包</t>
    </r>
  </si>
  <si>
    <r>
      <rPr>
        <sz val="12"/>
        <color theme="1"/>
        <rFont val="宋体"/>
        <charset val="134"/>
      </rPr>
      <t>铣刀刀头</t>
    </r>
    <r>
      <rPr>
        <sz val="12"/>
        <color theme="1"/>
        <rFont val="Times New Roman"/>
        <charset val="134"/>
      </rPr>
      <t>20</t>
    </r>
    <r>
      <rPr>
        <sz val="12"/>
        <color theme="1"/>
        <rFont val="宋体"/>
        <charset val="134"/>
      </rPr>
      <t>个，磨钻磨头</t>
    </r>
    <r>
      <rPr>
        <sz val="12"/>
        <color theme="1"/>
        <rFont val="Times New Roman"/>
        <charset val="134"/>
      </rPr>
      <t>3</t>
    </r>
    <r>
      <rPr>
        <sz val="12"/>
        <color theme="1"/>
        <rFont val="宋体"/>
        <charset val="134"/>
      </rPr>
      <t>个，电钻钻头</t>
    </r>
    <r>
      <rPr>
        <sz val="12"/>
        <color theme="1"/>
        <rFont val="Times New Roman"/>
        <charset val="134"/>
      </rPr>
      <t>9</t>
    </r>
    <r>
      <rPr>
        <sz val="12"/>
        <color theme="1"/>
        <rFont val="宋体"/>
        <charset val="134"/>
      </rPr>
      <t>个，超声吸引刀头</t>
    </r>
    <r>
      <rPr>
        <sz val="12"/>
        <color theme="1"/>
        <rFont val="Times New Roman"/>
        <charset val="134"/>
      </rPr>
      <t>3</t>
    </r>
    <r>
      <rPr>
        <sz val="12"/>
        <color theme="1"/>
        <rFont val="宋体"/>
        <charset val="134"/>
      </rPr>
      <t>个。</t>
    </r>
  </si>
  <si>
    <r>
      <rPr>
        <sz val="12"/>
        <color theme="1"/>
        <rFont val="宋体"/>
        <charset val="134"/>
      </rPr>
      <t>导航标记贴</t>
    </r>
    <r>
      <rPr>
        <sz val="12"/>
        <color theme="1"/>
        <rFont val="Times New Roman"/>
        <charset val="134"/>
      </rPr>
      <t>3</t>
    </r>
    <r>
      <rPr>
        <sz val="12"/>
        <color theme="1"/>
        <rFont val="宋体"/>
        <charset val="134"/>
      </rPr>
      <t>盒，外固定基座</t>
    </r>
    <r>
      <rPr>
        <sz val="12"/>
        <color theme="1"/>
        <rFont val="Times New Roman"/>
        <charset val="134"/>
      </rPr>
      <t>2</t>
    </r>
    <r>
      <rPr>
        <sz val="12"/>
        <color theme="1"/>
        <rFont val="宋体"/>
        <charset val="134"/>
      </rPr>
      <t>盒，活检针</t>
    </r>
    <r>
      <rPr>
        <sz val="12"/>
        <color theme="1"/>
        <rFont val="Times New Roman"/>
        <charset val="134"/>
      </rPr>
      <t>15</t>
    </r>
    <r>
      <rPr>
        <sz val="12"/>
        <color theme="1"/>
        <rFont val="宋体"/>
        <charset val="134"/>
      </rPr>
      <t>盒，穿刺套包</t>
    </r>
    <r>
      <rPr>
        <sz val="12"/>
        <color theme="1"/>
        <rFont val="Times New Roman"/>
        <charset val="134"/>
      </rPr>
      <t>4</t>
    </r>
    <r>
      <rPr>
        <sz val="12"/>
        <color theme="1"/>
        <rFont val="宋体"/>
        <charset val="134"/>
      </rPr>
      <t>盒，消毒反射球</t>
    </r>
    <r>
      <rPr>
        <sz val="12"/>
        <color theme="1"/>
        <rFont val="Times New Roman"/>
        <charset val="134"/>
      </rPr>
      <t>2</t>
    </r>
    <r>
      <rPr>
        <sz val="12"/>
        <color theme="1"/>
        <rFont val="宋体"/>
        <charset val="134"/>
      </rPr>
      <t>盒，无创电磁导航肿瘤工具</t>
    </r>
    <r>
      <rPr>
        <sz val="12"/>
        <color theme="1"/>
        <rFont val="Times New Roman"/>
        <charset val="134"/>
      </rPr>
      <t>5</t>
    </r>
    <r>
      <rPr>
        <sz val="12"/>
        <color theme="1"/>
        <rFont val="宋体"/>
        <charset val="134"/>
      </rPr>
      <t>盒，电磁导航无创病人参考架</t>
    </r>
    <r>
      <rPr>
        <sz val="12"/>
        <color theme="1"/>
        <rFont val="Times New Roman"/>
        <charset val="134"/>
      </rPr>
      <t>4</t>
    </r>
    <r>
      <rPr>
        <sz val="12"/>
        <color theme="1"/>
        <rFont val="宋体"/>
        <charset val="134"/>
      </rPr>
      <t>盒</t>
    </r>
  </si>
  <si>
    <r>
      <rPr>
        <sz val="12"/>
        <color theme="1"/>
        <rFont val="宋体"/>
        <charset val="134"/>
      </rPr>
      <t>专科手术器械</t>
    </r>
    <r>
      <rPr>
        <sz val="12"/>
        <color theme="1"/>
        <rFont val="Times New Roman"/>
        <charset val="134"/>
      </rPr>
      <t>1</t>
    </r>
  </si>
  <si>
    <r>
      <rPr>
        <sz val="12"/>
        <color theme="1"/>
        <rFont val="宋体"/>
        <charset val="134"/>
      </rPr>
      <t>主要配置：有齿长尖镊</t>
    </r>
    <r>
      <rPr>
        <sz val="12"/>
        <color theme="1"/>
        <rFont val="Times New Roman"/>
        <charset val="134"/>
      </rPr>
      <t xml:space="preserve">
</t>
    </r>
    <r>
      <rPr>
        <sz val="12"/>
        <color theme="1"/>
        <rFont val="宋体"/>
        <charset val="134"/>
      </rPr>
      <t>主要功能：阴道镜检查使用</t>
    </r>
  </si>
  <si>
    <r>
      <rPr>
        <sz val="12"/>
        <color theme="1"/>
        <rFont val="宋体"/>
        <charset val="134"/>
      </rPr>
      <t>阴道镜检查夹取标本、异物</t>
    </r>
  </si>
  <si>
    <r>
      <rPr>
        <sz val="12"/>
        <color theme="1"/>
        <rFont val="宋体"/>
        <charset val="134"/>
      </rPr>
      <t>妇科</t>
    </r>
  </si>
  <si>
    <r>
      <rPr>
        <sz val="12"/>
        <color theme="1"/>
        <rFont val="宋体"/>
        <charset val="134"/>
      </rPr>
      <t>专科手术器械</t>
    </r>
    <r>
      <rPr>
        <sz val="12"/>
        <color theme="1"/>
        <rFont val="Times New Roman"/>
        <charset val="134"/>
      </rPr>
      <t>2</t>
    </r>
  </si>
  <si>
    <r>
      <rPr>
        <sz val="12"/>
        <color theme="1"/>
        <rFont val="宋体"/>
        <charset val="134"/>
      </rPr>
      <t>主要配置：息肉钳</t>
    </r>
    <r>
      <rPr>
        <sz val="12"/>
        <color theme="1"/>
        <rFont val="Times New Roman"/>
        <charset val="134"/>
      </rPr>
      <t xml:space="preserve">
</t>
    </r>
    <r>
      <rPr>
        <sz val="12"/>
        <color theme="1"/>
        <rFont val="宋体"/>
        <charset val="134"/>
      </rPr>
      <t>主要功能：摘取息肉组织、或取样</t>
    </r>
  </si>
  <si>
    <r>
      <rPr>
        <sz val="12"/>
        <color theme="1"/>
        <rFont val="宋体"/>
        <charset val="134"/>
      </rPr>
      <t>妇科检查钳取组织标本</t>
    </r>
  </si>
  <si>
    <r>
      <rPr>
        <sz val="12"/>
        <color theme="1"/>
        <rFont val="宋体"/>
        <charset val="134"/>
      </rPr>
      <t>专科手术器械</t>
    </r>
    <r>
      <rPr>
        <sz val="12"/>
        <color theme="1"/>
        <rFont val="Times New Roman"/>
        <charset val="134"/>
      </rPr>
      <t>3</t>
    </r>
  </si>
  <si>
    <r>
      <rPr>
        <sz val="12"/>
        <color theme="1"/>
        <rFont val="宋体"/>
        <charset val="134"/>
      </rPr>
      <t>主要配置：膀胱软镜异物钳、活检钳各</t>
    </r>
    <r>
      <rPr>
        <sz val="12"/>
        <color theme="1"/>
        <rFont val="Times New Roman"/>
        <charset val="134"/>
      </rPr>
      <t>3</t>
    </r>
    <r>
      <rPr>
        <sz val="12"/>
        <color theme="1"/>
        <rFont val="宋体"/>
        <charset val="134"/>
      </rPr>
      <t>把；单极电切环</t>
    </r>
    <r>
      <rPr>
        <sz val="12"/>
        <color theme="1"/>
        <rFont val="Times New Roman"/>
        <charset val="134"/>
      </rPr>
      <t>5</t>
    </r>
    <r>
      <rPr>
        <sz val="12"/>
        <color theme="1"/>
        <rFont val="宋体"/>
        <charset val="134"/>
      </rPr>
      <t>各，等离子电切环</t>
    </r>
    <r>
      <rPr>
        <sz val="12"/>
        <color theme="1"/>
        <rFont val="Times New Roman"/>
        <charset val="134"/>
      </rPr>
      <t>5</t>
    </r>
    <r>
      <rPr>
        <sz val="12"/>
        <color theme="1"/>
        <rFont val="宋体"/>
        <charset val="134"/>
      </rPr>
      <t>个</t>
    </r>
    <r>
      <rPr>
        <sz val="12"/>
        <color theme="1"/>
        <rFont val="Times New Roman"/>
        <charset val="134"/>
      </rPr>
      <t xml:space="preserve">
</t>
    </r>
    <r>
      <rPr>
        <sz val="12"/>
        <color theme="1"/>
        <rFont val="宋体"/>
        <charset val="134"/>
      </rPr>
      <t>主要功能：软镜取异物、双</t>
    </r>
    <r>
      <rPr>
        <sz val="12"/>
        <color theme="1"/>
        <rFont val="Times New Roman"/>
        <charset val="134"/>
      </rPr>
      <t>J</t>
    </r>
    <r>
      <rPr>
        <sz val="12"/>
        <color theme="1"/>
        <rFont val="宋体"/>
        <charset val="134"/>
      </rPr>
      <t>管，取肿物活检；单极、等离子电切环为切除肿瘤、前列腺组织时使用</t>
    </r>
  </si>
  <si>
    <r>
      <rPr>
        <sz val="12"/>
        <color theme="1"/>
        <rFont val="宋体"/>
        <charset val="134"/>
      </rPr>
      <t>泌尿外科</t>
    </r>
  </si>
  <si>
    <r>
      <rPr>
        <sz val="12"/>
        <color theme="1"/>
        <rFont val="宋体"/>
        <charset val="134"/>
      </rPr>
      <t>专科手术器械</t>
    </r>
    <r>
      <rPr>
        <sz val="12"/>
        <color theme="1"/>
        <rFont val="Times New Roman"/>
        <charset val="134"/>
      </rPr>
      <t>4</t>
    </r>
  </si>
  <si>
    <r>
      <rPr>
        <sz val="12"/>
        <color theme="1"/>
        <rFont val="宋体"/>
        <charset val="134"/>
      </rPr>
      <t>主要功能：临床手术需要</t>
    </r>
    <r>
      <rPr>
        <sz val="12"/>
        <color theme="1"/>
        <rFont val="Times New Roman"/>
        <charset val="134"/>
      </rPr>
      <t xml:space="preserve">
</t>
    </r>
    <r>
      <rPr>
        <sz val="12"/>
        <color theme="1"/>
        <rFont val="宋体"/>
        <charset val="134"/>
      </rPr>
      <t>主要配置：显微镊子</t>
    </r>
    <r>
      <rPr>
        <sz val="12"/>
        <color theme="1"/>
        <rFont val="Times New Roman"/>
        <charset val="134"/>
      </rPr>
      <t>2</t>
    </r>
    <r>
      <rPr>
        <sz val="12"/>
        <color theme="1"/>
        <rFont val="宋体"/>
        <charset val="134"/>
      </rPr>
      <t>把；显微持针器</t>
    </r>
    <r>
      <rPr>
        <sz val="12"/>
        <color theme="1"/>
        <rFont val="Times New Roman"/>
        <charset val="134"/>
      </rPr>
      <t>1</t>
    </r>
    <r>
      <rPr>
        <sz val="12"/>
        <color theme="1"/>
        <rFont val="宋体"/>
        <charset val="134"/>
      </rPr>
      <t>把，显微剪</t>
    </r>
    <r>
      <rPr>
        <sz val="12"/>
        <color theme="1"/>
        <rFont val="Times New Roman"/>
        <charset val="134"/>
      </rPr>
      <t>1</t>
    </r>
    <r>
      <rPr>
        <sz val="12"/>
        <color theme="1"/>
        <rFont val="宋体"/>
        <charset val="134"/>
      </rPr>
      <t>把，要求尖端直径为</t>
    </r>
    <r>
      <rPr>
        <sz val="12"/>
        <color theme="1"/>
        <rFont val="Times New Roman"/>
        <charset val="134"/>
      </rPr>
      <t>0.1mm,</t>
    </r>
    <r>
      <rPr>
        <sz val="12"/>
        <color theme="1"/>
        <rFont val="宋体"/>
        <charset val="134"/>
      </rPr>
      <t>单价</t>
    </r>
    <r>
      <rPr>
        <sz val="12"/>
        <color theme="1"/>
        <rFont val="Times New Roman"/>
        <charset val="134"/>
      </rPr>
      <t>0.99</t>
    </r>
    <r>
      <rPr>
        <sz val="12"/>
        <color theme="1"/>
        <rFont val="宋体"/>
        <charset val="134"/>
      </rPr>
      <t>万</t>
    </r>
    <r>
      <rPr>
        <sz val="12"/>
        <color theme="1"/>
        <rFont val="Times New Roman"/>
        <charset val="134"/>
      </rPr>
      <t>/</t>
    </r>
    <r>
      <rPr>
        <sz val="12"/>
        <color theme="1"/>
        <rFont val="宋体"/>
        <charset val="134"/>
      </rPr>
      <t>套，共需要</t>
    </r>
    <r>
      <rPr>
        <sz val="12"/>
        <color theme="1"/>
        <rFont val="Times New Roman"/>
        <charset val="134"/>
      </rPr>
      <t>4</t>
    </r>
    <r>
      <rPr>
        <sz val="12"/>
        <color theme="1"/>
        <rFont val="宋体"/>
        <charset val="134"/>
      </rPr>
      <t>套</t>
    </r>
  </si>
  <si>
    <r>
      <rPr>
        <sz val="12"/>
        <color theme="1"/>
        <rFont val="宋体"/>
        <charset val="134"/>
      </rPr>
      <t>乳腺外科</t>
    </r>
  </si>
  <si>
    <r>
      <rPr>
        <b/>
        <sz val="12"/>
        <color theme="1"/>
        <rFont val="宋体"/>
        <charset val="134"/>
      </rPr>
      <t>十一、其他类</t>
    </r>
  </si>
  <si>
    <r>
      <rPr>
        <sz val="12"/>
        <color theme="1"/>
        <rFont val="宋体"/>
        <charset val="134"/>
      </rPr>
      <t>脉氧夹</t>
    </r>
    <r>
      <rPr>
        <sz val="12"/>
        <color theme="1"/>
        <rFont val="Times New Roman"/>
        <charset val="134"/>
      </rPr>
      <t>1</t>
    </r>
  </si>
  <si>
    <r>
      <rPr>
        <sz val="12"/>
        <color theme="1"/>
        <rFont val="Times New Roman"/>
        <charset val="134"/>
      </rPr>
      <t xml:space="preserve"> </t>
    </r>
    <r>
      <rPr>
        <sz val="12"/>
        <color theme="1"/>
        <rFont val="宋体"/>
        <charset val="134"/>
      </rPr>
      <t>其中第二住院楼</t>
    </r>
    <r>
      <rPr>
        <sz val="12"/>
        <color theme="1"/>
        <rFont val="Times New Roman"/>
        <charset val="134"/>
      </rPr>
      <t>540</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15</t>
    </r>
    <r>
      <rPr>
        <sz val="12"/>
        <color theme="1"/>
        <rFont val="宋体"/>
        <charset val="134"/>
      </rPr>
      <t>个；医技楼</t>
    </r>
    <r>
      <rPr>
        <sz val="12"/>
        <color theme="1"/>
        <rFont val="Times New Roman"/>
        <charset val="134"/>
      </rPr>
      <t>68</t>
    </r>
    <r>
      <rPr>
        <sz val="12"/>
        <color theme="1"/>
        <rFont val="宋体"/>
        <charset val="134"/>
      </rPr>
      <t>个，现有楼宇各临床科室根据床位数及患者情况每科室配</t>
    </r>
    <r>
      <rPr>
        <sz val="12"/>
        <color theme="1"/>
        <rFont val="Times New Roman"/>
        <charset val="134"/>
      </rPr>
      <t>2-5</t>
    </r>
    <r>
      <rPr>
        <sz val="12"/>
        <color theme="1"/>
        <rFont val="宋体"/>
        <charset val="134"/>
      </rPr>
      <t>个，因属于易损坏物件，根据使用情况内五补采</t>
    </r>
    <r>
      <rPr>
        <sz val="12"/>
        <color theme="1"/>
        <rFont val="Times New Roman"/>
        <charset val="134"/>
      </rPr>
      <t>5</t>
    </r>
    <r>
      <rPr>
        <sz val="12"/>
        <color theme="1"/>
        <rFont val="宋体"/>
        <charset val="134"/>
      </rPr>
      <t>个、手术室补采</t>
    </r>
    <r>
      <rPr>
        <sz val="12"/>
        <color theme="1"/>
        <rFont val="Times New Roman"/>
        <charset val="134"/>
      </rPr>
      <t>1</t>
    </r>
    <r>
      <rPr>
        <sz val="12"/>
        <color theme="1"/>
        <rFont val="宋体"/>
        <charset val="134"/>
      </rPr>
      <t>个、核医学补采</t>
    </r>
    <r>
      <rPr>
        <sz val="12"/>
        <color theme="1"/>
        <rFont val="Times New Roman"/>
        <charset val="134"/>
      </rPr>
      <t>1</t>
    </r>
    <r>
      <rPr>
        <sz val="12"/>
        <color theme="1"/>
        <rFont val="宋体"/>
        <charset val="134"/>
      </rPr>
      <t>个，体检补采</t>
    </r>
    <r>
      <rPr>
        <sz val="12"/>
        <color theme="1"/>
        <rFont val="Times New Roman"/>
        <charset val="134"/>
      </rPr>
      <t>1</t>
    </r>
    <r>
      <rPr>
        <sz val="12"/>
        <color theme="1"/>
        <rFont val="宋体"/>
        <charset val="134"/>
      </rPr>
      <t>个、放疗大厅补采</t>
    </r>
    <r>
      <rPr>
        <sz val="12"/>
        <color theme="1"/>
        <rFont val="Times New Roman"/>
        <charset val="134"/>
      </rPr>
      <t>4</t>
    </r>
    <r>
      <rPr>
        <sz val="12"/>
        <color theme="1"/>
        <rFont val="宋体"/>
        <charset val="134"/>
      </rPr>
      <t>个，另外，内四、综合、头颈、妇一、妇二、泌尿、乳腺外、胃肠外、胸一、二、三、内三、二，日间各补采</t>
    </r>
    <r>
      <rPr>
        <sz val="12"/>
        <color theme="1"/>
        <rFont val="Times New Roman"/>
        <charset val="134"/>
      </rPr>
      <t>2</t>
    </r>
    <r>
      <rPr>
        <sz val="12"/>
        <color theme="1"/>
        <rFont val="宋体"/>
        <charset val="134"/>
      </rPr>
      <t>个；核素治疗病房</t>
    </r>
    <r>
      <rPr>
        <sz val="12"/>
        <color theme="1"/>
        <rFont val="Times New Roman"/>
        <charset val="134"/>
      </rPr>
      <t>6</t>
    </r>
    <r>
      <rPr>
        <sz val="12"/>
        <color theme="1"/>
        <rFont val="宋体"/>
        <charset val="134"/>
      </rPr>
      <t>个</t>
    </r>
  </si>
  <si>
    <r>
      <rPr>
        <sz val="12"/>
        <color theme="1"/>
        <rFont val="宋体"/>
        <charset val="134"/>
      </rPr>
      <t>脉氧夹</t>
    </r>
    <r>
      <rPr>
        <sz val="12"/>
        <color theme="1"/>
        <rFont val="Times New Roman"/>
        <charset val="134"/>
      </rPr>
      <t>2</t>
    </r>
  </si>
  <si>
    <r>
      <rPr>
        <sz val="12"/>
        <color theme="1"/>
        <rFont val="宋体"/>
        <charset val="134"/>
      </rPr>
      <t>主要配置：主机含电池，</t>
    </r>
    <r>
      <rPr>
        <sz val="12"/>
        <color theme="1"/>
        <rFont val="Times New Roman"/>
        <charset val="134"/>
      </rPr>
      <t>LED</t>
    </r>
    <r>
      <rPr>
        <sz val="12"/>
        <color theme="1"/>
        <rFont val="宋体"/>
        <charset val="134"/>
      </rPr>
      <t>显示屏、内置硅胶膜、芯片</t>
    </r>
    <r>
      <rPr>
        <sz val="12"/>
        <color theme="1"/>
        <rFont val="Times New Roman"/>
        <charset val="134"/>
      </rPr>
      <t xml:space="preserve">
</t>
    </r>
    <r>
      <rPr>
        <sz val="12"/>
        <color theme="1"/>
        <rFont val="宋体"/>
        <charset val="134"/>
      </rPr>
      <t>主要功能：指尖式脉搏</t>
    </r>
    <r>
      <rPr>
        <sz val="12"/>
        <color theme="1"/>
        <rFont val="Times New Roman"/>
        <charset val="134"/>
      </rPr>
      <t xml:space="preserve"> </t>
    </r>
    <r>
      <rPr>
        <sz val="12"/>
        <color theme="1"/>
        <rFont val="宋体"/>
        <charset val="134"/>
      </rPr>
      <t>血氧饱和度监测</t>
    </r>
  </si>
  <si>
    <r>
      <rPr>
        <sz val="12"/>
        <color theme="1"/>
        <rFont val="宋体"/>
        <charset val="134"/>
      </rPr>
      <t>复苏器</t>
    </r>
    <r>
      <rPr>
        <sz val="12"/>
        <color theme="1"/>
        <rFont val="Times New Roman"/>
        <charset val="134"/>
      </rPr>
      <t>1</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</si>
  <si>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21</t>
    </r>
    <r>
      <rPr>
        <sz val="12"/>
        <color theme="1"/>
        <rFont val="宋体"/>
        <charset val="134"/>
      </rPr>
      <t>个，现有楼宇急救车每台配</t>
    </r>
    <r>
      <rPr>
        <sz val="12"/>
        <color theme="1"/>
        <rFont val="Times New Roman"/>
        <charset val="134"/>
      </rPr>
      <t>1</t>
    </r>
    <r>
      <rPr>
        <sz val="12"/>
        <color theme="1"/>
        <rFont val="宋体"/>
        <charset val="134"/>
      </rPr>
      <t>个，易损件，供应室采购</t>
    </r>
    <r>
      <rPr>
        <sz val="12"/>
        <color theme="1"/>
        <rFont val="Times New Roman"/>
        <charset val="134"/>
      </rPr>
      <t>10</t>
    </r>
    <r>
      <rPr>
        <sz val="12"/>
        <color theme="1"/>
        <rFont val="宋体"/>
        <charset val="134"/>
      </rPr>
      <t>个供全院替换使用，妇一、胃肠、快康、内三、</t>
    </r>
    <r>
      <rPr>
        <sz val="12"/>
        <color theme="1"/>
        <rFont val="Times New Roman"/>
        <charset val="134"/>
      </rPr>
      <t>ICU</t>
    </r>
    <r>
      <rPr>
        <sz val="12"/>
        <color theme="1"/>
        <rFont val="宋体"/>
        <charset val="134"/>
      </rPr>
      <t>各补采</t>
    </r>
    <r>
      <rPr>
        <sz val="12"/>
        <color theme="1"/>
        <rFont val="Times New Roman"/>
        <charset val="134"/>
      </rPr>
      <t>1</t>
    </r>
    <r>
      <rPr>
        <sz val="12"/>
        <color theme="1"/>
        <rFont val="宋体"/>
        <charset val="134"/>
      </rPr>
      <t>个，体检、放射、核医学各补采</t>
    </r>
    <r>
      <rPr>
        <sz val="12"/>
        <color theme="1"/>
        <rFont val="Times New Roman"/>
        <charset val="134"/>
      </rPr>
      <t>2</t>
    </r>
    <r>
      <rPr>
        <sz val="12"/>
        <color theme="1"/>
        <rFont val="宋体"/>
        <charset val="134"/>
      </rPr>
      <t>个</t>
    </r>
  </si>
  <si>
    <r>
      <rPr>
        <sz val="12"/>
        <color theme="1"/>
        <rFont val="宋体"/>
        <charset val="134"/>
      </rPr>
      <t>其中第二住院楼</t>
    </r>
    <r>
      <rPr>
        <sz val="12"/>
        <color theme="1"/>
        <rFont val="Times New Roman"/>
        <charset val="134"/>
      </rPr>
      <t>72</t>
    </r>
    <r>
      <rPr>
        <sz val="12"/>
        <color theme="1"/>
        <rFont val="宋体"/>
        <charset val="134"/>
      </rPr>
      <t>个，参照开科标配预估采购量，</t>
    </r>
    <r>
      <rPr>
        <sz val="12"/>
        <color theme="1"/>
        <rFont val="Times New Roman"/>
        <charset val="134"/>
      </rPr>
      <t>36</t>
    </r>
    <r>
      <rPr>
        <sz val="12"/>
        <color theme="1"/>
        <rFont val="宋体"/>
        <charset val="134"/>
      </rPr>
      <t>个病区，每病区</t>
    </r>
    <r>
      <rPr>
        <sz val="12"/>
        <color theme="1"/>
        <rFont val="Times New Roman"/>
        <charset val="134"/>
      </rPr>
      <t>2</t>
    </r>
    <r>
      <rPr>
        <sz val="12"/>
        <color theme="1"/>
        <rFont val="宋体"/>
        <charset val="134"/>
      </rPr>
      <t>个；医技楼</t>
    </r>
    <r>
      <rPr>
        <sz val="12"/>
        <color theme="1"/>
        <rFont val="Times New Roman"/>
        <charset val="134"/>
      </rPr>
      <t>3</t>
    </r>
    <r>
      <rPr>
        <sz val="12"/>
        <color theme="1"/>
        <rFont val="宋体"/>
        <charset val="134"/>
      </rPr>
      <t>个，现有楼宇每病区</t>
    </r>
    <r>
      <rPr>
        <sz val="12"/>
        <color theme="1"/>
        <rFont val="Times New Roman"/>
        <charset val="134"/>
      </rPr>
      <t>1</t>
    </r>
    <r>
      <rPr>
        <sz val="12"/>
        <color theme="1"/>
        <rFont val="宋体"/>
        <charset val="134"/>
      </rPr>
      <t>台，易损件，神外、内一各补采</t>
    </r>
    <r>
      <rPr>
        <sz val="12"/>
        <color theme="1"/>
        <rFont val="Times New Roman"/>
        <charset val="134"/>
      </rPr>
      <t>1</t>
    </r>
    <r>
      <rPr>
        <sz val="12"/>
        <color theme="1"/>
        <rFont val="宋体"/>
        <charset val="134"/>
      </rPr>
      <t>台核医学开病房补采</t>
    </r>
    <r>
      <rPr>
        <sz val="12"/>
        <color theme="1"/>
        <rFont val="Times New Roman"/>
        <charset val="134"/>
      </rPr>
      <t>1</t>
    </r>
    <r>
      <rPr>
        <sz val="12"/>
        <color theme="1"/>
        <rFont val="宋体"/>
        <charset val="134"/>
      </rPr>
      <t>台；护理部统筹</t>
    </r>
    <r>
      <rPr>
        <sz val="12"/>
        <color theme="1"/>
        <rFont val="Times New Roman"/>
        <charset val="134"/>
      </rPr>
      <t>2</t>
    </r>
    <r>
      <rPr>
        <sz val="12"/>
        <color theme="1"/>
        <rFont val="宋体"/>
        <charset val="134"/>
      </rPr>
      <t>台，核素病房</t>
    </r>
    <r>
      <rPr>
        <sz val="12"/>
        <color theme="1"/>
        <rFont val="Times New Roman"/>
        <charset val="134"/>
      </rPr>
      <t>2</t>
    </r>
    <r>
      <rPr>
        <sz val="12"/>
        <color theme="1"/>
        <rFont val="宋体"/>
        <charset val="134"/>
      </rPr>
      <t>台</t>
    </r>
  </si>
  <si>
    <r>
      <rPr>
        <sz val="12"/>
        <color theme="1"/>
        <rFont val="宋体"/>
        <charset val="134"/>
      </rPr>
      <t>输液架</t>
    </r>
    <r>
      <rPr>
        <sz val="12"/>
        <color theme="1"/>
        <rFont val="Times New Roman"/>
        <charset val="134"/>
      </rPr>
      <t>1</t>
    </r>
  </si>
  <si>
    <r>
      <rPr>
        <sz val="12"/>
        <color theme="1"/>
        <rFont val="宋体"/>
        <charset val="134"/>
      </rPr>
      <t>其中第二住院楼</t>
    </r>
    <r>
      <rPr>
        <sz val="12"/>
        <color theme="1"/>
        <rFont val="Times New Roman"/>
        <charset val="134"/>
      </rPr>
      <t>1440</t>
    </r>
    <r>
      <rPr>
        <sz val="12"/>
        <color theme="1"/>
        <rFont val="宋体"/>
        <charset val="134"/>
      </rPr>
      <t>个，参照开科标配预估采购量，</t>
    </r>
    <r>
      <rPr>
        <sz val="12"/>
        <color theme="1"/>
        <rFont val="Times New Roman"/>
        <charset val="134"/>
      </rPr>
      <t>36</t>
    </r>
    <r>
      <rPr>
        <sz val="12"/>
        <color theme="1"/>
        <rFont val="宋体"/>
        <charset val="134"/>
      </rPr>
      <t>个病区，每病区约</t>
    </r>
    <r>
      <rPr>
        <sz val="12"/>
        <color theme="1"/>
        <rFont val="Times New Roman"/>
        <charset val="134"/>
      </rPr>
      <t>40</t>
    </r>
    <r>
      <rPr>
        <sz val="12"/>
        <color theme="1"/>
        <rFont val="宋体"/>
        <charset val="134"/>
      </rPr>
      <t>个；其他为门急诊区；医技楼</t>
    </r>
    <r>
      <rPr>
        <sz val="12"/>
        <color theme="1"/>
        <rFont val="Times New Roman"/>
        <charset val="134"/>
      </rPr>
      <t>149</t>
    </r>
    <r>
      <rPr>
        <sz val="12"/>
        <color theme="1"/>
        <rFont val="宋体"/>
        <charset val="134"/>
      </rPr>
      <t>个，现有楼宇根据输液情况配置数量每科室</t>
    </r>
    <r>
      <rPr>
        <sz val="12"/>
        <color theme="1"/>
        <rFont val="Times New Roman"/>
        <charset val="134"/>
      </rPr>
      <t>25-35</t>
    </r>
    <r>
      <rPr>
        <sz val="12"/>
        <color theme="1"/>
        <rFont val="宋体"/>
        <charset val="134"/>
      </rPr>
      <t>个，易损件，内四、内五、胸二、快康各补采</t>
    </r>
    <r>
      <rPr>
        <sz val="12"/>
        <color theme="1"/>
        <rFont val="Times New Roman"/>
        <charset val="134"/>
      </rPr>
      <t>5</t>
    </r>
    <r>
      <rPr>
        <sz val="12"/>
        <color theme="1"/>
        <rFont val="宋体"/>
        <charset val="134"/>
      </rPr>
      <t>个、核医学补采</t>
    </r>
    <r>
      <rPr>
        <sz val="12"/>
        <color theme="1"/>
        <rFont val="Times New Roman"/>
        <charset val="134"/>
      </rPr>
      <t>2</t>
    </r>
    <r>
      <rPr>
        <sz val="12"/>
        <color theme="1"/>
        <rFont val="宋体"/>
        <charset val="134"/>
      </rPr>
      <t>个，综合、妇一各补采</t>
    </r>
    <r>
      <rPr>
        <sz val="12"/>
        <color theme="1"/>
        <rFont val="Times New Roman"/>
        <charset val="134"/>
      </rPr>
      <t>8</t>
    </r>
    <r>
      <rPr>
        <sz val="12"/>
        <color theme="1"/>
        <rFont val="宋体"/>
        <charset val="134"/>
      </rPr>
      <t>个，内三补采</t>
    </r>
    <r>
      <rPr>
        <sz val="12"/>
        <color theme="1"/>
        <rFont val="Times New Roman"/>
        <charset val="134"/>
      </rPr>
      <t>3</t>
    </r>
    <r>
      <rPr>
        <sz val="12"/>
        <color theme="1"/>
        <rFont val="宋体"/>
        <charset val="134"/>
      </rPr>
      <t>个，</t>
    </r>
    <r>
      <rPr>
        <sz val="12"/>
        <color theme="1"/>
        <rFont val="Times New Roman"/>
        <charset val="134"/>
      </rPr>
      <t>ICU</t>
    </r>
    <r>
      <rPr>
        <sz val="12"/>
        <color theme="1"/>
        <rFont val="宋体"/>
        <charset val="134"/>
      </rPr>
      <t>补采</t>
    </r>
    <r>
      <rPr>
        <sz val="12"/>
        <color theme="1"/>
        <rFont val="Times New Roman"/>
        <charset val="134"/>
      </rPr>
      <t>1</t>
    </r>
    <r>
      <rPr>
        <sz val="12"/>
        <color theme="1"/>
        <rFont val="宋体"/>
        <charset val="134"/>
      </rPr>
      <t>个，日间</t>
    </r>
    <r>
      <rPr>
        <sz val="12"/>
        <color theme="1"/>
        <rFont val="Times New Roman"/>
        <charset val="134"/>
      </rPr>
      <t>6</t>
    </r>
    <r>
      <rPr>
        <sz val="12"/>
        <color theme="1"/>
        <rFont val="宋体"/>
        <charset val="134"/>
      </rPr>
      <t>个，手术室补采</t>
    </r>
    <r>
      <rPr>
        <sz val="12"/>
        <color theme="1"/>
        <rFont val="Times New Roman"/>
        <charset val="134"/>
      </rPr>
      <t>19</t>
    </r>
    <r>
      <rPr>
        <sz val="12"/>
        <color theme="1"/>
        <rFont val="宋体"/>
        <charset val="134"/>
      </rPr>
      <t>个，妇二</t>
    </r>
    <r>
      <rPr>
        <sz val="12"/>
        <color theme="1"/>
        <rFont val="Times New Roman"/>
        <charset val="134"/>
      </rPr>
      <t>12</t>
    </r>
    <r>
      <rPr>
        <sz val="12"/>
        <color theme="1"/>
        <rFont val="宋体"/>
        <charset val="134"/>
      </rPr>
      <t>个，泌外、乳腺外、胃肠外，肝胆、胸三、胸一、内二各补采</t>
    </r>
    <r>
      <rPr>
        <sz val="12"/>
        <color theme="1"/>
        <rFont val="Times New Roman"/>
        <charset val="134"/>
      </rPr>
      <t>10</t>
    </r>
    <r>
      <rPr>
        <sz val="12"/>
        <color theme="1"/>
        <rFont val="宋体"/>
        <charset val="134"/>
      </rPr>
      <t>个</t>
    </r>
  </si>
  <si>
    <r>
      <rPr>
        <sz val="12"/>
        <color theme="1"/>
        <rFont val="宋体"/>
        <charset val="134"/>
      </rPr>
      <t>输液架</t>
    </r>
    <r>
      <rPr>
        <sz val="12"/>
        <color theme="1"/>
        <rFont val="Times New Roman"/>
        <charset val="134"/>
      </rPr>
      <t>2</t>
    </r>
  </si>
  <si>
    <r>
      <rPr>
        <sz val="12"/>
        <color theme="1"/>
        <rFont val="宋体"/>
        <charset val="134"/>
      </rPr>
      <t>输液杆带升降旋钮、</t>
    </r>
    <r>
      <rPr>
        <sz val="12"/>
        <color theme="1"/>
        <rFont val="Times New Roman"/>
        <charset val="134"/>
      </rPr>
      <t xml:space="preserve"> </t>
    </r>
    <r>
      <rPr>
        <sz val="12"/>
        <color theme="1"/>
        <rFont val="宋体"/>
        <charset val="134"/>
      </rPr>
      <t>带轮底座、主推扶手、杂物架</t>
    </r>
  </si>
  <si>
    <r>
      <rPr>
        <sz val="12"/>
        <color theme="1"/>
        <rFont val="宋体"/>
        <charset val="134"/>
      </rPr>
      <t>氧气流量表</t>
    </r>
    <r>
      <rPr>
        <sz val="12"/>
        <color theme="1"/>
        <rFont val="Times New Roman"/>
        <charset val="134"/>
      </rPr>
      <t>1</t>
    </r>
  </si>
  <si>
    <r>
      <rPr>
        <sz val="12"/>
        <color theme="1"/>
        <rFont val="宋体"/>
        <charset val="134"/>
      </rPr>
      <t>其中第二住院楼</t>
    </r>
    <r>
      <rPr>
        <sz val="12"/>
        <color theme="1"/>
        <rFont val="Times New Roman"/>
        <charset val="134"/>
      </rPr>
      <t>1440</t>
    </r>
    <r>
      <rPr>
        <sz val="12"/>
        <color theme="1"/>
        <rFont val="宋体"/>
        <charset val="134"/>
      </rPr>
      <t>个，参照开科标配预估采购量，</t>
    </r>
    <r>
      <rPr>
        <sz val="12"/>
        <color theme="1"/>
        <rFont val="Times New Roman"/>
        <charset val="134"/>
      </rPr>
      <t>36</t>
    </r>
    <r>
      <rPr>
        <sz val="12"/>
        <color theme="1"/>
        <rFont val="宋体"/>
        <charset val="134"/>
      </rPr>
      <t>个病区，每病区约</t>
    </r>
    <r>
      <rPr>
        <sz val="12"/>
        <color theme="1"/>
        <rFont val="Times New Roman"/>
        <charset val="134"/>
      </rPr>
      <t>40</t>
    </r>
    <r>
      <rPr>
        <sz val="12"/>
        <color theme="1"/>
        <rFont val="宋体"/>
        <charset val="134"/>
      </rPr>
      <t>个；现有楼宇根据治疗需要配置，内五、内镜各补采</t>
    </r>
    <r>
      <rPr>
        <sz val="12"/>
        <color theme="1"/>
        <rFont val="Times New Roman"/>
        <charset val="134"/>
      </rPr>
      <t>10</t>
    </r>
    <r>
      <rPr>
        <sz val="12"/>
        <color theme="1"/>
        <rFont val="宋体"/>
        <charset val="134"/>
      </rPr>
      <t>个，泌尿、快康、内三、核医学各补采</t>
    </r>
    <r>
      <rPr>
        <sz val="12"/>
        <color theme="1"/>
        <rFont val="Times New Roman"/>
        <charset val="134"/>
      </rPr>
      <t>5</t>
    </r>
    <r>
      <rPr>
        <sz val="12"/>
        <color theme="1"/>
        <rFont val="宋体"/>
        <charset val="134"/>
      </rPr>
      <t>个，</t>
    </r>
    <r>
      <rPr>
        <sz val="12"/>
        <color theme="1"/>
        <rFont val="Times New Roman"/>
        <charset val="134"/>
      </rPr>
      <t>ICU6</t>
    </r>
    <r>
      <rPr>
        <sz val="12"/>
        <color theme="1"/>
        <rFont val="宋体"/>
        <charset val="134"/>
      </rPr>
      <t>个，乳腺外科、放射科</t>
    </r>
    <r>
      <rPr>
        <sz val="12"/>
        <color theme="1"/>
        <rFont val="Times New Roman"/>
        <charset val="134"/>
      </rPr>
      <t>2</t>
    </r>
    <r>
      <rPr>
        <sz val="12"/>
        <color theme="1"/>
        <rFont val="宋体"/>
        <charset val="134"/>
      </rPr>
      <t>个；核素治疗病房</t>
    </r>
    <r>
      <rPr>
        <sz val="12"/>
        <color theme="1"/>
        <rFont val="Times New Roman"/>
        <charset val="134"/>
      </rPr>
      <t>2</t>
    </r>
    <r>
      <rPr>
        <sz val="12"/>
        <color theme="1"/>
        <rFont val="宋体"/>
        <charset val="134"/>
      </rPr>
      <t>个</t>
    </r>
  </si>
  <si>
    <r>
      <rPr>
        <sz val="12"/>
        <color theme="1"/>
        <rFont val="宋体"/>
        <charset val="134"/>
      </rPr>
      <t>氧气流量表</t>
    </r>
    <r>
      <rPr>
        <sz val="12"/>
        <color theme="1"/>
        <rFont val="Times New Roman"/>
        <charset val="134"/>
      </rPr>
      <t>2</t>
    </r>
  </si>
  <si>
    <r>
      <rPr>
        <sz val="12"/>
        <color theme="1"/>
        <rFont val="宋体"/>
        <charset val="134"/>
      </rPr>
      <t>氧气压力表</t>
    </r>
    <r>
      <rPr>
        <sz val="12"/>
        <color theme="1"/>
        <rFont val="Times New Roman"/>
        <charset val="134"/>
      </rPr>
      <t>/</t>
    </r>
    <r>
      <rPr>
        <sz val="12"/>
        <color theme="1"/>
        <rFont val="宋体"/>
        <charset val="134"/>
      </rPr>
      <t>氧气流量调节阀</t>
    </r>
    <r>
      <rPr>
        <sz val="12"/>
        <color theme="1"/>
        <rFont val="Times New Roman"/>
        <charset val="134"/>
      </rPr>
      <t>/</t>
    </r>
    <r>
      <rPr>
        <sz val="12"/>
        <color theme="1"/>
        <rFont val="宋体"/>
        <charset val="134"/>
      </rPr>
      <t>高密度过滤网</t>
    </r>
    <r>
      <rPr>
        <sz val="12"/>
        <color theme="1"/>
        <rFont val="Times New Roman"/>
        <charset val="134"/>
      </rPr>
      <t>/</t>
    </r>
    <r>
      <rPr>
        <sz val="12"/>
        <color theme="1"/>
        <rFont val="宋体"/>
        <charset val="134"/>
      </rPr>
      <t>带刻度流量计</t>
    </r>
    <r>
      <rPr>
        <sz val="12"/>
        <color theme="1"/>
        <rFont val="Times New Roman"/>
        <charset val="134"/>
      </rPr>
      <t>/</t>
    </r>
    <r>
      <rPr>
        <sz val="12"/>
        <color theme="1"/>
        <rFont val="宋体"/>
        <charset val="134"/>
      </rPr>
      <t>氧气输入输出接头</t>
    </r>
  </si>
  <si>
    <r>
      <rPr>
        <sz val="12"/>
        <color theme="1"/>
        <rFont val="宋体"/>
        <charset val="134"/>
      </rPr>
      <t>主机、电源（干电池）和附件（二氧化碳气罐和罐盖）</t>
    </r>
  </si>
  <si>
    <r>
      <rPr>
        <sz val="12"/>
        <color theme="1"/>
        <rFont val="宋体"/>
        <charset val="134"/>
      </rPr>
      <t>医用冰箱</t>
    </r>
    <r>
      <rPr>
        <sz val="12"/>
        <color theme="1"/>
        <rFont val="Times New Roman"/>
        <charset val="134"/>
      </rPr>
      <t>1</t>
    </r>
  </si>
  <si>
    <r>
      <rPr>
        <sz val="12"/>
        <color theme="1"/>
        <rFont val="宋体"/>
        <charset val="134"/>
      </rPr>
      <t>医用冰箱</t>
    </r>
    <r>
      <rPr>
        <sz val="12"/>
        <color theme="1"/>
        <rFont val="Times New Roman"/>
        <charset val="134"/>
      </rPr>
      <t>2</t>
    </r>
  </si>
  <si>
    <r>
      <rPr>
        <sz val="12"/>
        <color theme="1"/>
        <rFont val="宋体"/>
        <charset val="134"/>
      </rPr>
      <t>箱内温度：</t>
    </r>
    <r>
      <rPr>
        <sz val="12"/>
        <color theme="1"/>
        <rFont val="Times New Roman"/>
        <charset val="134"/>
      </rPr>
      <t xml:space="preserve">2-8℃
</t>
    </r>
    <r>
      <rPr>
        <sz val="12"/>
        <color theme="1"/>
        <rFont val="宋体"/>
        <charset val="134"/>
      </rPr>
      <t>容量：约</t>
    </r>
    <r>
      <rPr>
        <sz val="12"/>
        <color theme="1"/>
        <rFont val="Times New Roman"/>
        <charset val="134"/>
      </rPr>
      <t xml:space="preserve">50L
</t>
    </r>
    <r>
      <rPr>
        <sz val="12"/>
        <color theme="1"/>
        <rFont val="宋体"/>
        <charset val="134"/>
      </rPr>
      <t>电子温控</t>
    </r>
    <r>
      <rPr>
        <sz val="12"/>
        <color theme="1"/>
        <rFont val="Times New Roman"/>
        <charset val="134"/>
      </rPr>
      <t xml:space="preserve">
</t>
    </r>
    <r>
      <rPr>
        <sz val="12"/>
        <color theme="1"/>
        <rFont val="宋体"/>
        <charset val="134"/>
      </rPr>
      <t>智能报警系统，根据需要设定报警温度点</t>
    </r>
    <r>
      <rPr>
        <sz val="12"/>
        <color theme="1"/>
        <rFont val="Times New Roman"/>
        <charset val="134"/>
      </rPr>
      <t xml:space="preserve">
</t>
    </r>
    <r>
      <rPr>
        <sz val="12"/>
        <color theme="1"/>
        <rFont val="宋体"/>
        <charset val="134"/>
      </rPr>
      <t>风机制冷</t>
    </r>
    <r>
      <rPr>
        <sz val="12"/>
        <color theme="1"/>
        <rFont val="Times New Roman"/>
        <charset val="134"/>
      </rPr>
      <t xml:space="preserve">
</t>
    </r>
    <r>
      <rPr>
        <sz val="12"/>
        <color theme="1"/>
        <rFont val="宋体"/>
        <charset val="134"/>
      </rPr>
      <t>门锁设计</t>
    </r>
    <r>
      <rPr>
        <sz val="12"/>
        <color theme="1"/>
        <rFont val="Times New Roman"/>
        <charset val="134"/>
      </rPr>
      <t xml:space="preserve">
</t>
    </r>
    <r>
      <rPr>
        <sz val="12"/>
        <color theme="1"/>
        <rFont val="宋体"/>
        <charset val="134"/>
      </rPr>
      <t>配备可移动搁架</t>
    </r>
  </si>
  <si>
    <r>
      <rPr>
        <sz val="12"/>
        <color theme="1"/>
        <rFont val="宋体"/>
        <charset val="134"/>
      </rPr>
      <t>医务部</t>
    </r>
  </si>
  <si>
    <r>
      <rPr>
        <sz val="12"/>
        <color theme="1"/>
        <rFont val="宋体"/>
        <charset val="134"/>
      </rPr>
      <t>复苏器</t>
    </r>
    <r>
      <rPr>
        <sz val="12"/>
        <color theme="1"/>
        <rFont val="Times New Roman"/>
        <charset val="134"/>
      </rPr>
      <t>2</t>
    </r>
  </si>
  <si>
    <r>
      <rPr>
        <sz val="12"/>
        <color theme="1"/>
        <rFont val="宋体"/>
        <charset val="134"/>
      </rPr>
      <t>科研教育部、药物临床试验机构</t>
    </r>
  </si>
  <si>
    <r>
      <rPr>
        <sz val="12"/>
        <color theme="1"/>
        <rFont val="宋体"/>
        <charset val="134"/>
      </rPr>
      <t>耦合剂加热器</t>
    </r>
  </si>
  <si>
    <r>
      <rPr>
        <sz val="12"/>
        <color theme="1"/>
        <rFont val="宋体"/>
        <charset val="134"/>
      </rPr>
      <t>加热耦合剂</t>
    </r>
  </si>
  <si>
    <r>
      <rPr>
        <sz val="12"/>
        <color theme="1"/>
        <rFont val="宋体"/>
        <charset val="134"/>
      </rPr>
      <t>患者冬天做超声检查时反馈耦合剂凉，改善患者就诊体验</t>
    </r>
  </si>
  <si>
    <r>
      <rPr>
        <sz val="12"/>
        <color theme="1"/>
        <rFont val="宋体"/>
        <charset val="134"/>
      </rPr>
      <t>超声科</t>
    </r>
  </si>
  <si>
    <r>
      <rPr>
        <sz val="12"/>
        <color theme="1"/>
        <rFont val="宋体"/>
        <charset val="134"/>
      </rPr>
      <t>防护用品</t>
    </r>
    <r>
      <rPr>
        <sz val="12"/>
        <color theme="1"/>
        <rFont val="Times New Roman"/>
        <charset val="134"/>
      </rPr>
      <t>1</t>
    </r>
  </si>
  <si>
    <r>
      <rPr>
        <sz val="12"/>
        <color theme="1"/>
        <rFont val="宋体"/>
        <charset val="134"/>
      </rPr>
      <t>非检查部位防护</t>
    </r>
  </si>
  <si>
    <r>
      <rPr>
        <sz val="12"/>
        <color theme="1"/>
        <rFont val="宋体"/>
        <charset val="134"/>
      </rPr>
      <t>复苏器</t>
    </r>
    <r>
      <rPr>
        <sz val="12"/>
        <color theme="1"/>
        <rFont val="Times New Roman"/>
        <charset val="134"/>
      </rPr>
      <t>3</t>
    </r>
  </si>
  <si>
    <r>
      <rPr>
        <sz val="12"/>
        <color theme="1"/>
        <rFont val="宋体"/>
        <charset val="134"/>
      </rPr>
      <t>主要配置：面罩、单向阀：患者接头组、鸭嘴阀、单向阀盖；压力安全阀，球体；进气阀：进气阀垫片、进气阀座、进气阀接头、储氧阀</t>
    </r>
    <r>
      <rPr>
        <sz val="12"/>
        <color theme="1"/>
        <rFont val="Times New Roman"/>
        <charset val="134"/>
      </rPr>
      <t> </t>
    </r>
    <r>
      <rPr>
        <sz val="12"/>
        <color theme="1"/>
        <rFont val="宋体"/>
        <charset val="134"/>
      </rPr>
      <t>、储氧袋、</t>
    </r>
    <r>
      <rPr>
        <sz val="12"/>
        <color theme="1"/>
        <rFont val="Times New Roman"/>
        <charset val="134"/>
      </rPr>
      <t> </t>
    </r>
    <r>
      <rPr>
        <sz val="12"/>
        <color theme="1"/>
        <rFont val="宋体"/>
        <charset val="134"/>
      </rPr>
      <t>氧气连接管、呼气阀</t>
    </r>
    <r>
      <rPr>
        <sz val="12"/>
        <color theme="1"/>
        <rFont val="Times New Roman"/>
        <charset val="134"/>
      </rPr>
      <t xml:space="preserve">
</t>
    </r>
    <r>
      <rPr>
        <sz val="12"/>
        <color theme="1"/>
        <rFont val="宋体"/>
        <charset val="134"/>
      </rPr>
      <t>主要功能：人工辅助通气</t>
    </r>
  </si>
  <si>
    <r>
      <rPr>
        <sz val="12"/>
        <color theme="1"/>
        <rFont val="宋体"/>
        <charset val="134"/>
      </rPr>
      <t>急救车配置</t>
    </r>
  </si>
  <si>
    <r>
      <rPr>
        <sz val="12"/>
        <color theme="1"/>
        <rFont val="宋体"/>
        <charset val="134"/>
      </rPr>
      <t>空气消毒机</t>
    </r>
  </si>
  <si>
    <r>
      <rPr>
        <sz val="12"/>
        <color theme="1"/>
        <rFont val="Times New Roman"/>
        <charset val="134"/>
      </rPr>
      <t>CT</t>
    </r>
    <r>
      <rPr>
        <sz val="12"/>
        <color theme="1"/>
        <rFont val="宋体"/>
        <charset val="134"/>
      </rPr>
      <t>机房空气消毒</t>
    </r>
  </si>
  <si>
    <r>
      <rPr>
        <sz val="12"/>
        <color theme="1"/>
        <rFont val="Times New Roman"/>
        <charset val="134"/>
      </rPr>
      <t>CT</t>
    </r>
    <r>
      <rPr>
        <sz val="12"/>
        <color theme="1"/>
        <rFont val="宋体"/>
        <charset val="134"/>
      </rPr>
      <t>机房</t>
    </r>
  </si>
  <si>
    <r>
      <rPr>
        <sz val="12"/>
        <color theme="1"/>
        <rFont val="宋体"/>
        <charset val="134"/>
      </rPr>
      <t>恒温箱</t>
    </r>
  </si>
  <si>
    <r>
      <rPr>
        <sz val="12"/>
        <color theme="1"/>
        <rFont val="宋体"/>
        <charset val="134"/>
      </rPr>
      <t>主要配置：温度调节范围</t>
    </r>
    <r>
      <rPr>
        <sz val="12"/>
        <color theme="1"/>
        <rFont val="Times New Roman"/>
        <charset val="134"/>
      </rPr>
      <t xml:space="preserve">2-8℃
</t>
    </r>
    <r>
      <rPr>
        <sz val="12"/>
        <color theme="1"/>
        <rFont val="宋体"/>
        <charset val="134"/>
      </rPr>
      <t>主要功能：试验样本暂存</t>
    </r>
  </si>
  <si>
    <r>
      <rPr>
        <sz val="12"/>
        <color theme="1"/>
        <rFont val="宋体"/>
        <charset val="134"/>
      </rPr>
      <t>碘造影剂加温</t>
    </r>
  </si>
  <si>
    <r>
      <rPr>
        <sz val="12"/>
        <color theme="1"/>
        <rFont val="宋体"/>
        <charset val="134"/>
      </rPr>
      <t>防护用品</t>
    </r>
    <r>
      <rPr>
        <sz val="12"/>
        <color theme="1"/>
        <rFont val="Times New Roman"/>
        <charset val="134"/>
      </rPr>
      <t>2</t>
    </r>
  </si>
  <si>
    <r>
      <rPr>
        <sz val="12"/>
        <color theme="1"/>
        <rFont val="宋体"/>
        <charset val="134"/>
      </rPr>
      <t>舌钳</t>
    </r>
  </si>
  <si>
    <r>
      <rPr>
        <sz val="12"/>
        <color theme="1"/>
        <rFont val="宋体"/>
        <charset val="134"/>
      </rPr>
      <t>两个钳子和一个连接它们的杠子。</t>
    </r>
  </si>
  <si>
    <r>
      <rPr>
        <sz val="12"/>
        <color theme="1"/>
        <rFont val="宋体"/>
        <charset val="134"/>
      </rPr>
      <t>抢救车配备必需，</t>
    </r>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</si>
  <si>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开口器</t>
    </r>
  </si>
  <si>
    <r>
      <rPr>
        <sz val="12"/>
        <color theme="1"/>
        <rFont val="宋体"/>
        <charset val="134"/>
      </rPr>
      <t>不锈钢开口器</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</si>
  <si>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</si>
  <si>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简易呼吸器</t>
    </r>
  </si>
  <si>
    <r>
      <rPr>
        <sz val="12"/>
        <color theme="1"/>
        <rFont val="宋体"/>
        <charset val="134"/>
      </rPr>
      <t>球囊、面罩、连接管、储气袋、口咽通气管。</t>
    </r>
  </si>
  <si>
    <r>
      <rPr>
        <sz val="12"/>
        <color theme="1"/>
        <rFont val="宋体"/>
        <charset val="134"/>
      </rPr>
      <t>复苏器</t>
    </r>
    <r>
      <rPr>
        <sz val="12"/>
        <color theme="1"/>
        <rFont val="Times New Roman"/>
        <charset val="134"/>
      </rPr>
      <t>4</t>
    </r>
  </si>
  <si>
    <r>
      <rPr>
        <sz val="12"/>
        <color theme="1"/>
        <rFont val="宋体"/>
        <charset val="134"/>
      </rPr>
      <t>急救设备</t>
    </r>
  </si>
  <si>
    <r>
      <rPr>
        <sz val="12"/>
        <color theme="1"/>
        <rFont val="宋体"/>
        <charset val="134"/>
      </rPr>
      <t>振荡器</t>
    </r>
  </si>
  <si>
    <r>
      <rPr>
        <sz val="12"/>
        <color theme="1"/>
        <rFont val="宋体"/>
        <charset val="134"/>
      </rPr>
      <t>主要配置：多孔同时震荡</t>
    </r>
    <r>
      <rPr>
        <sz val="12"/>
        <color theme="1"/>
        <rFont val="Times New Roman"/>
        <charset val="134"/>
      </rPr>
      <t xml:space="preserve">
</t>
    </r>
    <r>
      <rPr>
        <sz val="12"/>
        <color theme="1"/>
        <rFont val="宋体"/>
        <charset val="134"/>
      </rPr>
      <t>主要功能：震荡药品，加速药物溶解</t>
    </r>
  </si>
  <si>
    <r>
      <rPr>
        <sz val="12"/>
        <color theme="1"/>
        <rFont val="宋体"/>
        <charset val="134"/>
      </rPr>
      <t>摇床</t>
    </r>
  </si>
  <si>
    <r>
      <rPr>
        <sz val="12"/>
        <color theme="1"/>
        <rFont val="宋体"/>
        <charset val="134"/>
      </rPr>
      <t>主要配置：平板托盘直径大于</t>
    </r>
    <r>
      <rPr>
        <sz val="12"/>
        <color theme="1"/>
        <rFont val="Times New Roman"/>
        <charset val="134"/>
      </rPr>
      <t>20CM,</t>
    </r>
    <r>
      <rPr>
        <sz val="12"/>
        <color theme="1"/>
        <rFont val="宋体"/>
        <charset val="134"/>
      </rPr>
      <t>宽度大于</t>
    </r>
    <r>
      <rPr>
        <sz val="12"/>
        <color theme="1"/>
        <rFont val="Times New Roman"/>
        <charset val="134"/>
      </rPr>
      <t>30CM</t>
    </r>
    <r>
      <rPr>
        <sz val="12"/>
        <color theme="1"/>
        <rFont val="宋体"/>
        <charset val="134"/>
      </rPr>
      <t>可定时，可调速</t>
    </r>
    <r>
      <rPr>
        <sz val="12"/>
        <color theme="1"/>
        <rFont val="Times New Roman"/>
        <charset val="134"/>
      </rPr>
      <t xml:space="preserve">
</t>
    </r>
    <r>
      <rPr>
        <sz val="12"/>
        <color theme="1"/>
        <rFont val="宋体"/>
        <charset val="134"/>
      </rPr>
      <t>主要功能：配液时使得药液快速分散均匀，加速溶解</t>
    </r>
  </si>
  <si>
    <r>
      <rPr>
        <sz val="12"/>
        <color theme="1"/>
        <rFont val="宋体"/>
        <charset val="134"/>
      </rPr>
      <t>剥盖器</t>
    </r>
  </si>
  <si>
    <r>
      <rPr>
        <sz val="12"/>
        <color theme="1"/>
        <rFont val="宋体"/>
        <charset val="134"/>
      </rPr>
      <t>主要配置：铝材质</t>
    </r>
    <r>
      <rPr>
        <sz val="12"/>
        <color theme="1"/>
        <rFont val="Times New Roman"/>
        <charset val="134"/>
      </rPr>
      <t xml:space="preserve">
</t>
    </r>
    <r>
      <rPr>
        <sz val="12"/>
        <color theme="1"/>
        <rFont val="宋体"/>
        <charset val="134"/>
      </rPr>
      <t>主要功能：西林瓶剥盖</t>
    </r>
  </si>
  <si>
    <r>
      <rPr>
        <sz val="12"/>
        <color theme="1"/>
        <rFont val="宋体"/>
        <charset val="134"/>
      </rPr>
      <t>腹腔镜手术训练箱</t>
    </r>
  </si>
  <si>
    <r>
      <rPr>
        <sz val="12"/>
        <color theme="1"/>
        <rFont val="宋体"/>
        <charset val="134"/>
      </rPr>
      <t>主要配置：产品由欺负镇、转换器、剪刀、剥离钳、中空抓钳、无创伤抓钳、弹簧抓钳、持针钳、三通冲洗器等组成。</t>
    </r>
    <r>
      <rPr>
        <sz val="12"/>
        <color theme="1"/>
        <rFont val="Times New Roman"/>
        <charset val="134"/>
      </rPr>
      <t xml:space="preserve">
</t>
    </r>
    <r>
      <rPr>
        <sz val="12"/>
        <color theme="1"/>
        <rFont val="宋体"/>
        <charset val="134"/>
      </rPr>
      <t>主要功能：模拟实施腹腔镜手术操作</t>
    </r>
  </si>
  <si>
    <r>
      <rPr>
        <sz val="12"/>
        <color theme="1"/>
        <rFont val="宋体"/>
        <charset val="134"/>
      </rPr>
      <t>模拟手术团队的配合，优化沟通效率；减少临床失误；提高住院医师的手术操作能力；对不同级别住院医师进行分层培训；</t>
    </r>
  </si>
  <si>
    <r>
      <rPr>
        <sz val="12"/>
        <color theme="1"/>
        <rFont val="宋体"/>
        <charset val="134"/>
      </rPr>
      <t>止血钳</t>
    </r>
    <r>
      <rPr>
        <sz val="12"/>
        <color theme="1"/>
        <rFont val="Times New Roman"/>
        <charset val="134"/>
      </rPr>
      <t>1</t>
    </r>
  </si>
  <si>
    <r>
      <rPr>
        <sz val="12"/>
        <color theme="1"/>
        <rFont val="Times New Roman"/>
        <charset val="134"/>
      </rPr>
      <t>180</t>
    </r>
    <r>
      <rPr>
        <sz val="12"/>
        <color theme="1"/>
        <rFont val="宋体"/>
        <charset val="134"/>
      </rPr>
      <t>，弯，全齿，精细</t>
    </r>
  </si>
  <si>
    <r>
      <rPr>
        <sz val="12"/>
        <color theme="1"/>
        <rFont val="宋体"/>
        <charset val="134"/>
      </rPr>
      <t>护理部</t>
    </r>
    <r>
      <rPr>
        <sz val="12"/>
        <color theme="1"/>
        <rFont val="Times New Roman"/>
        <charset val="134"/>
      </rPr>
      <t>15</t>
    </r>
    <r>
      <rPr>
        <sz val="12"/>
        <color theme="1"/>
        <rFont val="宋体"/>
        <charset val="134"/>
      </rPr>
      <t>个，手术室</t>
    </r>
    <r>
      <rPr>
        <sz val="12"/>
        <color theme="1"/>
        <rFont val="Times New Roman"/>
        <charset val="134"/>
      </rPr>
      <t>50</t>
    </r>
    <r>
      <rPr>
        <sz val="12"/>
        <color theme="1"/>
        <rFont val="宋体"/>
        <charset val="134"/>
      </rPr>
      <t>个</t>
    </r>
  </si>
  <si>
    <r>
      <rPr>
        <sz val="12"/>
        <color theme="1"/>
        <rFont val="宋体"/>
        <charset val="134"/>
      </rPr>
      <t>止血钳</t>
    </r>
    <r>
      <rPr>
        <sz val="12"/>
        <color theme="1"/>
        <rFont val="Times New Roman"/>
        <charset val="134"/>
      </rPr>
      <t>2</t>
    </r>
  </si>
  <si>
    <r>
      <rPr>
        <sz val="12"/>
        <color theme="1"/>
        <rFont val="Times New Roman"/>
        <charset val="134"/>
      </rPr>
      <t>14.16.18.20cm</t>
    </r>
    <r>
      <rPr>
        <sz val="12"/>
        <color theme="1"/>
        <rFont val="宋体"/>
        <charset val="134"/>
      </rPr>
      <t>（弯全齿、直全齿）</t>
    </r>
  </si>
  <si>
    <r>
      <rPr>
        <sz val="12"/>
        <color theme="1"/>
        <rFont val="宋体"/>
        <charset val="134"/>
      </rPr>
      <t>基础器械</t>
    </r>
  </si>
  <si>
    <r>
      <rPr>
        <sz val="12"/>
        <color theme="1"/>
        <rFont val="宋体"/>
        <charset val="134"/>
      </rPr>
      <t>手术剪</t>
    </r>
  </si>
  <si>
    <r>
      <rPr>
        <sz val="12"/>
        <color theme="1"/>
        <rFont val="Times New Roman"/>
        <charset val="134"/>
      </rPr>
      <t>160</t>
    </r>
    <r>
      <rPr>
        <sz val="12"/>
        <color theme="1"/>
        <rFont val="宋体"/>
        <charset val="134"/>
      </rPr>
      <t>，直圆</t>
    </r>
  </si>
  <si>
    <r>
      <rPr>
        <sz val="12"/>
        <color theme="1"/>
        <rFont val="宋体"/>
        <charset val="134"/>
      </rPr>
      <t>组织剪</t>
    </r>
  </si>
  <si>
    <r>
      <rPr>
        <sz val="12"/>
        <color theme="1"/>
        <rFont val="Times New Roman"/>
        <charset val="134"/>
      </rPr>
      <t>180</t>
    </r>
    <r>
      <rPr>
        <sz val="12"/>
        <color theme="1"/>
        <rFont val="宋体"/>
        <charset val="134"/>
      </rPr>
      <t>，弯，综合</t>
    </r>
  </si>
  <si>
    <r>
      <rPr>
        <sz val="12"/>
        <color theme="1"/>
        <rFont val="宋体"/>
        <charset val="134"/>
      </rPr>
      <t>镊子</t>
    </r>
  </si>
  <si>
    <t>200*2</t>
  </si>
  <si>
    <r>
      <rPr>
        <sz val="12"/>
        <color theme="1"/>
        <rFont val="宋体"/>
        <charset val="134"/>
      </rPr>
      <t>直角钳</t>
    </r>
    <r>
      <rPr>
        <sz val="12"/>
        <color theme="1"/>
        <rFont val="Times New Roman"/>
        <charset val="134"/>
      </rPr>
      <t>1</t>
    </r>
  </si>
  <si>
    <r>
      <rPr>
        <sz val="12"/>
        <color theme="1"/>
        <rFont val="宋体"/>
        <charset val="134"/>
      </rPr>
      <t>手术用</t>
    </r>
  </si>
  <si>
    <r>
      <rPr>
        <sz val="12"/>
        <color theme="1"/>
        <rFont val="宋体"/>
        <charset val="134"/>
      </rPr>
      <t>扁桃体钳</t>
    </r>
  </si>
  <si>
    <r>
      <rPr>
        <sz val="12"/>
        <color theme="1"/>
        <rFont val="宋体"/>
        <charset val="134"/>
      </rPr>
      <t>呼吸球囊</t>
    </r>
  </si>
  <si>
    <r>
      <rPr>
        <sz val="12"/>
        <color theme="1"/>
        <rFont val="Times New Roman"/>
        <charset val="134"/>
      </rPr>
      <t>1</t>
    </r>
    <r>
      <rPr>
        <sz val="12"/>
        <color theme="1"/>
        <rFont val="宋体"/>
        <charset val="134"/>
      </rPr>
      <t>、限压阀、呼吸阀、面罩、球囊、进气阀组、储氧管、储气袋、开口器、口咽通气管</t>
    </r>
    <r>
      <rPr>
        <sz val="12"/>
        <color theme="1"/>
        <rFont val="Times New Roman"/>
        <charset val="134"/>
      </rPr>
      <t>3</t>
    </r>
    <r>
      <rPr>
        <sz val="12"/>
        <color theme="1"/>
        <rFont val="宋体"/>
        <charset val="134"/>
      </rPr>
      <t>个型号，成人儿童</t>
    </r>
  </si>
  <si>
    <r>
      <rPr>
        <sz val="12"/>
        <color theme="1"/>
        <rFont val="宋体"/>
        <charset val="134"/>
      </rPr>
      <t>不锈钢治疗盘</t>
    </r>
  </si>
  <si>
    <r>
      <rPr>
        <sz val="12"/>
        <color theme="1"/>
        <rFont val="宋体"/>
        <charset val="134"/>
      </rPr>
      <t>轨道输液杆</t>
    </r>
  </si>
  <si>
    <r>
      <rPr>
        <sz val="12"/>
        <color theme="1"/>
        <rFont val="宋体"/>
        <charset val="134"/>
      </rPr>
      <t>适配医院输液轨道，可伸缩调节高度，带挂钩防滑设计，材质坚固耐用，安装便捷</t>
    </r>
  </si>
  <si>
    <r>
      <rPr>
        <sz val="12"/>
        <color theme="1"/>
        <rFont val="宋体"/>
        <charset val="134"/>
      </rPr>
      <t>根</t>
    </r>
  </si>
  <si>
    <r>
      <rPr>
        <sz val="12"/>
        <color theme="1"/>
        <rFont val="宋体"/>
        <charset val="134"/>
      </rPr>
      <t>适配床位输液轨道使用，</t>
    </r>
    <r>
      <rPr>
        <sz val="12"/>
        <color theme="1"/>
        <rFont val="Times New Roman"/>
        <charset val="134"/>
      </rPr>
      <t>2</t>
    </r>
    <r>
      <rPr>
        <sz val="12"/>
        <color theme="1"/>
        <rFont val="宋体"/>
        <charset val="134"/>
      </rPr>
      <t>根</t>
    </r>
    <r>
      <rPr>
        <sz val="12"/>
        <color theme="1"/>
        <rFont val="Times New Roman"/>
        <charset val="134"/>
      </rPr>
      <t>/</t>
    </r>
    <r>
      <rPr>
        <sz val="12"/>
        <color theme="1"/>
        <rFont val="宋体"/>
        <charset val="134"/>
      </rPr>
      <t>床，合计</t>
    </r>
    <r>
      <rPr>
        <sz val="12"/>
        <color theme="1"/>
        <rFont val="Times New Roman"/>
        <charset val="134"/>
      </rPr>
      <t>1244</t>
    </r>
    <r>
      <rPr>
        <sz val="12"/>
        <color theme="1"/>
        <rFont val="宋体"/>
        <charset val="134"/>
      </rPr>
      <t>个床位</t>
    </r>
  </si>
  <si>
    <r>
      <rPr>
        <sz val="12"/>
        <color theme="1"/>
        <rFont val="宋体"/>
        <charset val="134"/>
      </rPr>
      <t>病历夹</t>
    </r>
  </si>
  <si>
    <r>
      <rPr>
        <sz val="12"/>
        <color theme="1"/>
        <rFont val="宋体"/>
        <charset val="134"/>
      </rPr>
      <t>优质耐磨材质，带卡扣设计，可夹放多份病历资料，防水防折，便携易拿，适配临床日常使用</t>
    </r>
  </si>
  <si>
    <r>
      <rPr>
        <sz val="12"/>
        <color theme="1"/>
        <rFont val="Times New Roman"/>
        <charset val="134"/>
      </rPr>
      <t>45/</t>
    </r>
    <r>
      <rPr>
        <sz val="12"/>
        <color theme="1"/>
        <rFont val="宋体"/>
        <charset val="134"/>
      </rPr>
      <t>病区</t>
    </r>
  </si>
  <si>
    <r>
      <rPr>
        <sz val="12"/>
        <color theme="1"/>
        <rFont val="Times New Roman"/>
        <charset val="134"/>
      </rPr>
      <t xml:space="preserve">304 </t>
    </r>
    <r>
      <rPr>
        <sz val="12"/>
        <color theme="1"/>
        <rFont val="宋体"/>
        <charset val="134"/>
      </rPr>
      <t>不锈钢材质，加厚防腐蚀，带无盖</t>
    </r>
    <r>
      <rPr>
        <sz val="12"/>
        <color theme="1"/>
        <rFont val="Times New Roman"/>
        <charset val="134"/>
      </rPr>
      <t xml:space="preserve"> / </t>
    </r>
    <r>
      <rPr>
        <sz val="12"/>
        <color theme="1"/>
        <rFont val="宋体"/>
        <charset val="134"/>
      </rPr>
      <t>带盖可选，圆角设计防刮伤，适配临床诊疗操作</t>
    </r>
  </si>
  <si>
    <r>
      <rPr>
        <sz val="12"/>
        <color theme="1"/>
        <rFont val="Times New Roman"/>
        <charset val="134"/>
      </rPr>
      <t>8</t>
    </r>
    <r>
      <rPr>
        <sz val="12"/>
        <color theme="1"/>
        <rFont val="宋体"/>
        <charset val="134"/>
      </rPr>
      <t>个</t>
    </r>
    <r>
      <rPr>
        <sz val="12"/>
        <color theme="1"/>
        <rFont val="Times New Roman"/>
        <charset val="134"/>
      </rPr>
      <t>/</t>
    </r>
    <r>
      <rPr>
        <sz val="12"/>
        <color theme="1"/>
        <rFont val="宋体"/>
        <charset val="134"/>
      </rPr>
      <t>病区，治疗用</t>
    </r>
  </si>
  <si>
    <r>
      <rPr>
        <sz val="12"/>
        <color theme="1"/>
        <rFont val="宋体"/>
        <charset val="134"/>
      </rPr>
      <t>框式助行器</t>
    </r>
  </si>
  <si>
    <r>
      <rPr>
        <sz val="12"/>
        <color theme="1"/>
        <rFont val="宋体"/>
        <charset val="134"/>
      </rPr>
      <t>加厚钢管材质，高度多档可调，带防滑脚垫，折叠便携，承重力强，适配临床康复辅助使用</t>
    </r>
  </si>
  <si>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病区，方便患者行动</t>
    </r>
  </si>
  <si>
    <r>
      <rPr>
        <sz val="12"/>
        <color theme="1"/>
        <rFont val="宋体"/>
        <charset val="134"/>
      </rPr>
      <t>氧气减压阀</t>
    </r>
  </si>
  <si>
    <r>
      <rPr>
        <sz val="12"/>
        <color theme="1"/>
        <rFont val="宋体"/>
        <charset val="134"/>
      </rPr>
      <t>瓶装气体减压装置</t>
    </r>
  </si>
  <si>
    <r>
      <rPr>
        <sz val="12"/>
        <color theme="1"/>
        <rFont val="宋体"/>
        <charset val="134"/>
      </rPr>
      <t>压舌板</t>
    </r>
  </si>
  <si>
    <r>
      <rPr>
        <sz val="12"/>
        <color theme="1"/>
        <rFont val="宋体"/>
        <charset val="134"/>
      </rPr>
      <t>通用</t>
    </r>
  </si>
  <si>
    <r>
      <rPr>
        <sz val="12"/>
        <color theme="1"/>
        <rFont val="宋体"/>
        <charset val="134"/>
      </rPr>
      <t>医用手电筒</t>
    </r>
  </si>
  <si>
    <r>
      <rPr>
        <sz val="12"/>
        <color theme="1"/>
        <rFont val="宋体"/>
        <charset val="134"/>
      </rPr>
      <t>瞳孔笔、医用手电筒</t>
    </r>
  </si>
  <si>
    <r>
      <rPr>
        <sz val="12"/>
        <color theme="1"/>
        <rFont val="宋体"/>
        <charset val="134"/>
      </rPr>
      <t>急救箱</t>
    </r>
  </si>
  <si>
    <r>
      <rPr>
        <sz val="12"/>
        <color theme="1"/>
        <rFont val="宋体"/>
        <charset val="134"/>
      </rPr>
      <t>空箱，内带分隔，长</t>
    </r>
    <r>
      <rPr>
        <sz val="12"/>
        <color theme="1"/>
        <rFont val="Times New Roman"/>
        <charset val="134"/>
      </rPr>
      <t>49*</t>
    </r>
    <r>
      <rPr>
        <sz val="12"/>
        <color theme="1"/>
        <rFont val="宋体"/>
        <charset val="134"/>
      </rPr>
      <t>宽</t>
    </r>
    <r>
      <rPr>
        <sz val="12"/>
        <color theme="1"/>
        <rFont val="Times New Roman"/>
        <charset val="134"/>
      </rPr>
      <t>31*</t>
    </r>
    <r>
      <rPr>
        <sz val="12"/>
        <color theme="1"/>
        <rFont val="宋体"/>
        <charset val="134"/>
      </rPr>
      <t>高</t>
    </r>
    <r>
      <rPr>
        <sz val="12"/>
        <color theme="1"/>
        <rFont val="Times New Roman"/>
        <charset val="134"/>
      </rPr>
      <t>15</t>
    </r>
    <r>
      <rPr>
        <sz val="12"/>
        <color theme="1"/>
        <rFont val="宋体"/>
        <charset val="134"/>
      </rPr>
      <t>厘米</t>
    </r>
  </si>
  <si>
    <r>
      <rPr>
        <sz val="12"/>
        <color theme="1"/>
        <rFont val="宋体"/>
        <charset val="134"/>
      </rPr>
      <t>多用开瓶器</t>
    </r>
  </si>
  <si>
    <r>
      <rPr>
        <sz val="12"/>
        <color theme="1"/>
        <rFont val="宋体"/>
        <charset val="134"/>
      </rPr>
      <t>防锈带砂轮</t>
    </r>
  </si>
  <si>
    <r>
      <rPr>
        <sz val="12"/>
        <color theme="1"/>
        <rFont val="Times New Roman"/>
        <charset val="134"/>
      </rPr>
      <t>5</t>
    </r>
    <r>
      <rPr>
        <sz val="12"/>
        <color theme="1"/>
        <rFont val="宋体"/>
        <charset val="134"/>
      </rPr>
      <t>个</t>
    </r>
    <r>
      <rPr>
        <sz val="12"/>
        <color theme="1"/>
        <rFont val="Times New Roman"/>
        <charset val="134"/>
      </rPr>
      <t>/</t>
    </r>
    <r>
      <rPr>
        <sz val="12"/>
        <color theme="1"/>
        <rFont val="宋体"/>
        <charset val="134"/>
      </rPr>
      <t>病区</t>
    </r>
  </si>
  <si>
    <r>
      <rPr>
        <sz val="12"/>
        <color theme="1"/>
        <rFont val="宋体"/>
        <charset val="134"/>
      </rPr>
      <t>冰袋</t>
    </r>
  </si>
  <si>
    <r>
      <rPr>
        <sz val="12"/>
        <color theme="1"/>
        <rFont val="Times New Roman"/>
        <charset val="134"/>
      </rPr>
      <t>BM-</t>
    </r>
    <r>
      <rPr>
        <sz val="12"/>
        <color theme="1"/>
        <rFont val="宋体"/>
        <charset val="134"/>
      </rPr>
      <t>大</t>
    </r>
  </si>
  <si>
    <r>
      <rPr>
        <sz val="12"/>
        <color theme="1"/>
        <rFont val="宋体"/>
        <charset val="134"/>
      </rPr>
      <t>拆线剪</t>
    </r>
  </si>
  <si>
    <r>
      <rPr>
        <sz val="12"/>
        <color theme="1"/>
        <rFont val="宋体"/>
        <charset val="134"/>
      </rPr>
      <t>片头部前端有弧形凹槽，供剪、拆缝合线用</t>
    </r>
  </si>
  <si>
    <r>
      <rPr>
        <sz val="12"/>
        <color theme="1"/>
        <rFont val="宋体"/>
        <charset val="134"/>
      </rPr>
      <t>持针器</t>
    </r>
  </si>
  <si>
    <r>
      <rPr>
        <sz val="12"/>
        <color theme="1"/>
        <rFont val="宋体"/>
        <charset val="134"/>
      </rPr>
      <t>纹式钳</t>
    </r>
  </si>
  <si>
    <r>
      <rPr>
        <sz val="12"/>
        <color theme="1"/>
        <rFont val="宋体"/>
        <charset val="134"/>
      </rPr>
      <t>卵圆钳</t>
    </r>
  </si>
  <si>
    <r>
      <rPr>
        <sz val="12"/>
        <color theme="1"/>
        <rFont val="宋体"/>
        <charset val="134"/>
      </rPr>
      <t>不锈钢罐</t>
    </r>
  </si>
  <si>
    <r>
      <rPr>
        <sz val="12"/>
        <color theme="1"/>
        <rFont val="宋体"/>
        <charset val="134"/>
      </rPr>
      <t>缝合包</t>
    </r>
  </si>
  <si>
    <r>
      <rPr>
        <sz val="12"/>
        <color theme="1"/>
        <rFont val="宋体"/>
        <charset val="134"/>
      </rPr>
      <t>含直钳、弯钳、蚊式钳、组织剪、线剪、刀柄、持针器、弯盘、治疗碗、药杯</t>
    </r>
  </si>
  <si>
    <r>
      <rPr>
        <sz val="12"/>
        <color theme="1"/>
        <rFont val="宋体"/>
        <charset val="134"/>
      </rPr>
      <t>气管切开包</t>
    </r>
  </si>
  <si>
    <r>
      <rPr>
        <sz val="12"/>
        <color theme="1"/>
        <rFont val="宋体"/>
        <charset val="134"/>
      </rPr>
      <t>含直钳、弯钳、蚊式钳</t>
    </r>
    <r>
      <rPr>
        <sz val="12"/>
        <color theme="1"/>
        <rFont val="Times New Roman"/>
        <charset val="134"/>
      </rPr>
      <t>(</t>
    </r>
    <r>
      <rPr>
        <sz val="12"/>
        <color theme="1"/>
        <rFont val="宋体"/>
        <charset val="134"/>
      </rPr>
      <t>直、弯</t>
    </r>
    <r>
      <rPr>
        <sz val="12"/>
        <color theme="1"/>
        <rFont val="Times New Roman"/>
        <charset val="134"/>
      </rPr>
      <t>)</t>
    </r>
    <r>
      <rPr>
        <sz val="12"/>
        <color theme="1"/>
        <rFont val="宋体"/>
        <charset val="134"/>
      </rPr>
      <t>、布巾钳、组织剪、线剪、神经拉钩、甲状腺拉钩、平镊、牙镊、气管撑开钳、刀柄、持针器、弯盘、治疗碗、药杯</t>
    </r>
    <r>
      <rPr>
        <sz val="12"/>
        <color theme="1"/>
        <rFont val="Times New Roman"/>
        <charset val="134"/>
      </rPr>
      <t>)</t>
    </r>
  </si>
  <si>
    <r>
      <rPr>
        <sz val="12"/>
        <color theme="1"/>
        <rFont val="宋体"/>
        <charset val="134"/>
      </rPr>
      <t>器械篮筐</t>
    </r>
  </si>
  <si>
    <r>
      <rPr>
        <sz val="12"/>
        <color theme="1"/>
        <rFont val="宋体"/>
        <charset val="134"/>
      </rPr>
      <t>复苏球囊</t>
    </r>
  </si>
  <si>
    <r>
      <rPr>
        <sz val="12"/>
        <color theme="1"/>
        <rFont val="宋体"/>
        <charset val="134"/>
      </rPr>
      <t>含成人球囊面罩、储气袋、压力阀，医用级材质，气密性佳，操作便捷，适配临床急救复苏使用</t>
    </r>
  </si>
  <si>
    <r>
      <rPr>
        <sz val="12"/>
        <color theme="1"/>
        <rFont val="宋体"/>
        <charset val="134"/>
      </rPr>
      <t>液氮罐</t>
    </r>
  </si>
  <si>
    <r>
      <rPr>
        <sz val="12"/>
        <color theme="1"/>
        <rFont val="宋体"/>
        <charset val="134"/>
      </rPr>
      <t>液氮罐、防冻手套</t>
    </r>
    <r>
      <rPr>
        <sz val="12"/>
        <color theme="1"/>
        <rFont val="Times New Roman"/>
        <charset val="134"/>
      </rPr>
      <t xml:space="preserve">
</t>
    </r>
    <r>
      <rPr>
        <sz val="12"/>
        <color theme="1"/>
        <rFont val="宋体"/>
        <charset val="134"/>
      </rPr>
      <t>容积：</t>
    </r>
    <r>
      <rPr>
        <sz val="12"/>
        <color theme="1"/>
        <rFont val="Times New Roman"/>
        <charset val="134"/>
      </rPr>
      <t xml:space="preserve">10L
</t>
    </r>
    <r>
      <rPr>
        <sz val="12"/>
        <color theme="1"/>
        <rFont val="宋体"/>
        <charset val="134"/>
      </rPr>
      <t>颈口直径：</t>
    </r>
    <r>
      <rPr>
        <sz val="12"/>
        <color theme="1"/>
        <rFont val="Times New Roman"/>
        <charset val="134"/>
      </rPr>
      <t xml:space="preserve">50±10mm
</t>
    </r>
    <r>
      <rPr>
        <sz val="12"/>
        <color theme="1"/>
        <rFont val="宋体"/>
        <charset val="134"/>
      </rPr>
      <t>外径：</t>
    </r>
    <r>
      <rPr>
        <sz val="12"/>
        <color theme="1"/>
        <rFont val="Times New Roman"/>
        <charset val="134"/>
      </rPr>
      <t xml:space="preserve">305±20mm
</t>
    </r>
    <r>
      <rPr>
        <sz val="12"/>
        <color theme="1"/>
        <rFont val="宋体"/>
        <charset val="134"/>
      </rPr>
      <t>高度：</t>
    </r>
    <r>
      <rPr>
        <sz val="12"/>
        <color theme="1"/>
        <rFont val="Times New Roman"/>
        <charset val="134"/>
      </rPr>
      <t xml:space="preserve">550±20mm
</t>
    </r>
    <r>
      <rPr>
        <sz val="12"/>
        <color theme="1"/>
        <rFont val="宋体"/>
        <charset val="134"/>
      </rPr>
      <t>空重：</t>
    </r>
    <r>
      <rPr>
        <sz val="12"/>
        <color theme="1"/>
        <rFont val="Times New Roman"/>
        <charset val="134"/>
      </rPr>
      <t>6.3±1kg</t>
    </r>
  </si>
  <si>
    <r>
      <rPr>
        <sz val="12"/>
        <color theme="1"/>
        <rFont val="宋体"/>
        <charset val="134"/>
      </rPr>
      <t>病房库房</t>
    </r>
  </si>
  <si>
    <r>
      <rPr>
        <sz val="12"/>
        <color theme="1"/>
        <rFont val="宋体"/>
        <charset val="134"/>
      </rPr>
      <t>孵育器</t>
    </r>
  </si>
  <si>
    <r>
      <rPr>
        <sz val="12"/>
        <color theme="1"/>
        <rFont val="Times New Roman"/>
        <charset val="134"/>
      </rPr>
      <t>1.4</t>
    </r>
    <r>
      <rPr>
        <sz val="12"/>
        <color theme="1"/>
        <rFont val="宋体"/>
        <charset val="134"/>
      </rPr>
      <t>个加热模块；</t>
    </r>
    <r>
      <rPr>
        <sz val="12"/>
        <color theme="1"/>
        <rFont val="Times New Roman"/>
        <charset val="134"/>
      </rPr>
      <t xml:space="preserve">
2.</t>
    </r>
    <r>
      <rPr>
        <sz val="12"/>
        <color theme="1"/>
        <rFont val="宋体"/>
        <charset val="134"/>
      </rPr>
      <t>有</t>
    </r>
    <r>
      <rPr>
        <sz val="12"/>
        <color theme="1"/>
        <rFont val="Times New Roman"/>
        <charset val="134"/>
      </rPr>
      <t>PID</t>
    </r>
    <r>
      <rPr>
        <sz val="12"/>
        <color theme="1"/>
        <rFont val="宋体"/>
        <charset val="134"/>
      </rPr>
      <t>数显控制面板；</t>
    </r>
    <r>
      <rPr>
        <sz val="12"/>
        <color theme="1"/>
        <rFont val="Times New Roman"/>
        <charset val="134"/>
      </rPr>
      <t xml:space="preserve">
3.</t>
    </r>
    <r>
      <rPr>
        <sz val="12"/>
        <color theme="1"/>
        <rFont val="宋体"/>
        <charset val="134"/>
      </rPr>
      <t>升温时间</t>
    </r>
    <r>
      <rPr>
        <sz val="12"/>
        <color theme="1"/>
        <rFont val="Times New Roman"/>
        <charset val="134"/>
      </rPr>
      <t>≤30min</t>
    </r>
    <r>
      <rPr>
        <sz val="12"/>
        <color theme="1"/>
        <rFont val="宋体"/>
        <charset val="134"/>
      </rPr>
      <t>；</t>
    </r>
    <r>
      <rPr>
        <sz val="12"/>
        <color theme="1"/>
        <rFont val="Times New Roman"/>
        <charset val="134"/>
      </rPr>
      <t xml:space="preserve">
4.</t>
    </r>
    <r>
      <rPr>
        <sz val="12"/>
        <color theme="1"/>
        <rFont val="宋体"/>
        <charset val="134"/>
      </rPr>
      <t>控温范围</t>
    </r>
    <r>
      <rPr>
        <sz val="12"/>
        <color theme="1"/>
        <rFont val="Times New Roman"/>
        <charset val="134"/>
      </rPr>
      <t>-10-100℃</t>
    </r>
    <r>
      <rPr>
        <sz val="12"/>
        <color theme="1"/>
        <rFont val="宋体"/>
        <charset val="134"/>
      </rPr>
      <t>。</t>
    </r>
  </si>
  <si>
    <r>
      <rPr>
        <sz val="12"/>
        <color theme="1"/>
        <rFont val="Times New Roman"/>
        <charset val="134"/>
      </rPr>
      <t>2</t>
    </r>
    <r>
      <rPr>
        <sz val="12"/>
        <color theme="1"/>
        <rFont val="宋体"/>
        <charset val="134"/>
      </rPr>
      <t>楼检验输血科</t>
    </r>
  </si>
  <si>
    <r>
      <rPr>
        <sz val="12"/>
        <color theme="1"/>
        <rFont val="宋体"/>
        <charset val="134"/>
      </rPr>
      <t>振动排痰机</t>
    </r>
  </si>
  <si>
    <r>
      <rPr>
        <sz val="12"/>
        <color theme="1"/>
        <rFont val="宋体"/>
        <charset val="134"/>
      </rPr>
      <t>飞梭键盘、液晶屏幕、电线、震动排痰仪、手柄、支架</t>
    </r>
  </si>
  <si>
    <r>
      <rPr>
        <sz val="12"/>
        <color theme="1"/>
        <rFont val="宋体"/>
        <charset val="134"/>
      </rPr>
      <t>第二住院楼</t>
    </r>
    <r>
      <rPr>
        <sz val="12"/>
        <color theme="1"/>
        <rFont val="Times New Roman"/>
        <charset val="134"/>
      </rPr>
      <t>36</t>
    </r>
    <r>
      <rPr>
        <sz val="12"/>
        <color theme="1"/>
        <rFont val="宋体"/>
        <charset val="134"/>
      </rPr>
      <t>个病区，现有楼宇胸外科一区和三区各</t>
    </r>
    <r>
      <rPr>
        <sz val="12"/>
        <color theme="1"/>
        <rFont val="Times New Roman"/>
        <charset val="134"/>
      </rPr>
      <t>1</t>
    </r>
    <r>
      <rPr>
        <sz val="12"/>
        <color theme="1"/>
        <rFont val="宋体"/>
        <charset val="134"/>
      </rPr>
      <t>台</t>
    </r>
  </si>
  <si>
    <r>
      <rPr>
        <sz val="12"/>
        <color theme="1"/>
        <rFont val="宋体"/>
        <charset val="134"/>
      </rPr>
      <t>腹腔镜吸引器</t>
    </r>
    <r>
      <rPr>
        <sz val="12"/>
        <color theme="1"/>
        <rFont val="Times New Roman"/>
        <charset val="134"/>
      </rPr>
      <t xml:space="preserve"> </t>
    </r>
  </si>
  <si>
    <r>
      <rPr>
        <sz val="12"/>
        <color theme="1"/>
        <rFont val="宋体"/>
        <charset val="134"/>
      </rPr>
      <t>腔镜用输尿管抓钳</t>
    </r>
  </si>
  <si>
    <r>
      <rPr>
        <sz val="12"/>
        <color theme="1"/>
        <rFont val="宋体"/>
        <charset val="134"/>
      </rPr>
      <t>把</t>
    </r>
  </si>
  <si>
    <r>
      <rPr>
        <sz val="12"/>
        <color theme="1"/>
        <rFont val="宋体"/>
        <charset val="134"/>
      </rPr>
      <t>腔镜用输尿管抓钳（加长）</t>
    </r>
  </si>
  <si>
    <r>
      <rPr>
        <sz val="12"/>
        <color theme="1"/>
        <rFont val="宋体"/>
        <charset val="134"/>
      </rPr>
      <t>腹腔镜吸引器</t>
    </r>
    <r>
      <rPr>
        <sz val="12"/>
        <color theme="1"/>
        <rFont val="Times New Roman"/>
        <charset val="134"/>
      </rPr>
      <t xml:space="preserve"> </t>
    </r>
    <r>
      <rPr>
        <sz val="12"/>
        <color theme="1"/>
        <rFont val="宋体"/>
        <charset val="134"/>
      </rPr>
      <t>（加长）</t>
    </r>
  </si>
  <si>
    <r>
      <rPr>
        <sz val="12"/>
        <color theme="1"/>
        <rFont val="宋体"/>
        <charset val="134"/>
      </rPr>
      <t>陶瓷举宫套件</t>
    </r>
  </si>
  <si>
    <r>
      <rPr>
        <sz val="12"/>
        <color theme="1"/>
        <rFont val="宋体"/>
        <charset val="134"/>
      </rPr>
      <t>宫颈活检钳</t>
    </r>
  </si>
  <si>
    <r>
      <rPr>
        <sz val="12"/>
        <color theme="1"/>
        <rFont val="宋体"/>
        <charset val="134"/>
      </rPr>
      <t>取环钳</t>
    </r>
    <r>
      <rPr>
        <sz val="12"/>
        <color theme="1"/>
        <rFont val="Times New Roman"/>
        <charset val="134"/>
      </rPr>
      <t xml:space="preserve"> </t>
    </r>
  </si>
  <si>
    <r>
      <rPr>
        <sz val="12"/>
        <color theme="1"/>
        <rFont val="宋体"/>
        <charset val="134"/>
      </rPr>
      <t>宽头镊子</t>
    </r>
    <r>
      <rPr>
        <sz val="12"/>
        <color theme="1"/>
        <rFont val="Times New Roman"/>
        <charset val="134"/>
      </rPr>
      <t xml:space="preserve"> </t>
    </r>
  </si>
  <si>
    <r>
      <rPr>
        <sz val="12"/>
        <color theme="1"/>
        <rFont val="宋体"/>
        <charset val="134"/>
      </rPr>
      <t>宫颈管搔刮匙</t>
    </r>
  </si>
  <si>
    <r>
      <rPr>
        <sz val="12"/>
        <color theme="1"/>
        <rFont val="宋体"/>
        <charset val="134"/>
      </rPr>
      <t>刀柄</t>
    </r>
    <r>
      <rPr>
        <sz val="12"/>
        <color theme="1"/>
        <rFont val="Times New Roman"/>
        <charset val="134"/>
      </rPr>
      <t>1</t>
    </r>
  </si>
  <si>
    <r>
      <rPr>
        <sz val="12"/>
        <color theme="1"/>
        <rFont val="Times New Roman"/>
        <charset val="134"/>
      </rPr>
      <t>4</t>
    </r>
    <r>
      <rPr>
        <sz val="12"/>
        <color theme="1"/>
        <rFont val="宋体"/>
        <charset val="134"/>
      </rPr>
      <t>号，标准，</t>
    </r>
    <r>
      <rPr>
        <sz val="12"/>
        <color theme="1"/>
        <rFont val="Times New Roman"/>
        <charset val="134"/>
      </rPr>
      <t>13.5cm</t>
    </r>
    <r>
      <rPr>
        <sz val="12"/>
        <color theme="1"/>
        <rFont val="宋体"/>
        <charset val="134"/>
      </rPr>
      <t>，高端医用不锈钢（</t>
    </r>
    <r>
      <rPr>
        <sz val="12"/>
        <color theme="1"/>
        <rFont val="Times New Roman"/>
        <charset val="134"/>
      </rPr>
      <t xml:space="preserve">316L/420J2 </t>
    </r>
    <r>
      <rPr>
        <sz val="12"/>
        <color theme="1"/>
        <rFont val="宋体"/>
        <charset val="134"/>
      </rPr>
      <t>医用级）</t>
    </r>
  </si>
  <si>
    <r>
      <rPr>
        <sz val="12"/>
        <color theme="1"/>
        <rFont val="宋体"/>
        <charset val="134"/>
      </rPr>
      <t>刀柄</t>
    </r>
    <r>
      <rPr>
        <sz val="12"/>
        <color theme="1"/>
        <rFont val="Times New Roman"/>
        <charset val="134"/>
      </rPr>
      <t>2</t>
    </r>
  </si>
  <si>
    <r>
      <rPr>
        <sz val="12"/>
        <color theme="1"/>
        <rFont val="Times New Roman"/>
        <charset val="134"/>
      </rPr>
      <t>7</t>
    </r>
    <r>
      <rPr>
        <sz val="12"/>
        <color theme="1"/>
        <rFont val="宋体"/>
        <charset val="134"/>
      </rPr>
      <t>号，标准，</t>
    </r>
    <r>
      <rPr>
        <sz val="12"/>
        <color theme="1"/>
        <rFont val="Times New Roman"/>
        <charset val="134"/>
      </rPr>
      <t>16.5cm</t>
    </r>
    <r>
      <rPr>
        <sz val="12"/>
        <color theme="1"/>
        <rFont val="宋体"/>
        <charset val="134"/>
      </rPr>
      <t>，高端医用不锈钢（</t>
    </r>
    <r>
      <rPr>
        <sz val="12"/>
        <color theme="1"/>
        <rFont val="Times New Roman"/>
        <charset val="134"/>
      </rPr>
      <t xml:space="preserve">316L/420J2 </t>
    </r>
    <r>
      <rPr>
        <sz val="12"/>
        <color theme="1"/>
        <rFont val="宋体"/>
        <charset val="134"/>
      </rPr>
      <t>医用级）</t>
    </r>
  </si>
  <si>
    <r>
      <rPr>
        <sz val="12"/>
        <color theme="1"/>
        <rFont val="宋体"/>
        <charset val="134"/>
      </rPr>
      <t>直剪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</si>
  <si>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医用级），碳化钨，直，</t>
    </r>
    <r>
      <rPr>
        <sz val="12"/>
        <color theme="1"/>
        <rFont val="Times New Roman"/>
        <charset val="134"/>
      </rPr>
      <t>23cm</t>
    </r>
  </si>
  <si>
    <r>
      <rPr>
        <sz val="12"/>
        <color theme="1"/>
        <rFont val="宋体"/>
        <charset val="134"/>
      </rPr>
      <t>弯剪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</si>
  <si>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23cm</t>
    </r>
    <r>
      <rPr>
        <sz val="12"/>
        <color theme="1"/>
        <rFont val="宋体"/>
        <charset val="134"/>
      </rPr>
      <t>，中弯</t>
    </r>
  </si>
  <si>
    <r>
      <rPr>
        <sz val="12"/>
        <color theme="1"/>
        <rFont val="宋体"/>
        <charset val="134"/>
      </rPr>
      <t>线剪</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</si>
  <si>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医用级），弯，</t>
    </r>
    <r>
      <rPr>
        <sz val="12"/>
        <color theme="1"/>
        <rFont val="Times New Roman"/>
        <charset val="134"/>
      </rPr>
      <t>23cm</t>
    </r>
  </si>
  <si>
    <r>
      <rPr>
        <sz val="12"/>
        <color theme="1"/>
        <rFont val="宋体"/>
        <charset val="134"/>
      </rPr>
      <t>持针钳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</si>
  <si>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20cm</t>
    </r>
  </si>
  <si>
    <r>
      <rPr>
        <sz val="12"/>
        <color theme="1"/>
        <rFont val="宋体"/>
        <charset val="134"/>
      </rPr>
      <t>持针钳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</si>
  <si>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医用级），碳化钨，</t>
    </r>
    <r>
      <rPr>
        <sz val="12"/>
        <color theme="1"/>
        <rFont val="Times New Roman"/>
        <charset val="134"/>
      </rPr>
      <t>25cm</t>
    </r>
  </si>
  <si>
    <r>
      <rPr>
        <sz val="12"/>
        <color theme="1"/>
        <rFont val="宋体"/>
        <charset val="134"/>
      </rPr>
      <t>直角钳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</si>
  <si>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，弯</t>
    </r>
  </si>
  <si>
    <r>
      <rPr>
        <sz val="12"/>
        <color theme="1"/>
        <rFont val="宋体"/>
        <charset val="134"/>
      </rPr>
      <t>直角钳</t>
    </r>
    <r>
      <rPr>
        <sz val="12"/>
        <color theme="1"/>
        <rFont val="Times New Roman"/>
        <charset val="134"/>
      </rPr>
      <t>3</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</si>
  <si>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t>
    </r>
    <r>
      <rPr>
        <sz val="12"/>
        <color theme="1"/>
        <rFont val="Times New Roman"/>
        <charset val="134"/>
      </rPr>
      <t>90°</t>
    </r>
    <r>
      <rPr>
        <sz val="12"/>
        <color theme="1"/>
        <rFont val="宋体"/>
        <charset val="134"/>
      </rPr>
      <t>，弯</t>
    </r>
  </si>
  <si>
    <r>
      <rPr>
        <sz val="12"/>
        <color theme="1"/>
        <rFont val="宋体"/>
        <charset val="134"/>
      </rPr>
      <t>止血钳</t>
    </r>
    <r>
      <rPr>
        <sz val="12"/>
        <color theme="1"/>
        <rFont val="Times New Roman"/>
        <charset val="134"/>
      </rPr>
      <t>3</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</si>
  <si>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24cm</t>
    </r>
    <r>
      <rPr>
        <sz val="12"/>
        <color theme="1"/>
        <rFont val="宋体"/>
        <charset val="134"/>
      </rPr>
      <t>，弯</t>
    </r>
  </si>
  <si>
    <r>
      <rPr>
        <sz val="12"/>
        <color theme="1"/>
        <rFont val="宋体"/>
        <charset val="134"/>
      </rPr>
      <t>止血钳</t>
    </r>
    <r>
      <rPr>
        <sz val="12"/>
        <color theme="1"/>
        <rFont val="Times New Roman"/>
        <charset val="134"/>
      </rPr>
      <t>4</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</si>
  <si>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18cm</t>
    </r>
    <r>
      <rPr>
        <sz val="12"/>
        <color theme="1"/>
        <rFont val="宋体"/>
        <charset val="134"/>
      </rPr>
      <t>，弯</t>
    </r>
  </si>
  <si>
    <r>
      <rPr>
        <sz val="12"/>
        <color theme="1"/>
        <rFont val="宋体"/>
        <charset val="134"/>
      </rPr>
      <t>组织钳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</si>
  <si>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23cm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</si>
  <si>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组织钳</t>
    </r>
    <r>
      <rPr>
        <sz val="12"/>
        <color theme="1"/>
        <rFont val="Times New Roman"/>
        <charset val="134"/>
      </rPr>
      <t>2</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</si>
  <si>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19cm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</si>
  <si>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带齿弯钳</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</si>
  <si>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21cm</t>
    </r>
    <r>
      <rPr>
        <sz val="12"/>
        <color theme="1"/>
        <rFont val="宋体"/>
        <charset val="134"/>
      </rPr>
      <t>，强弯</t>
    </r>
  </si>
  <si>
    <r>
      <rPr>
        <sz val="12"/>
        <color theme="1"/>
        <rFont val="宋体"/>
        <charset val="134"/>
      </rPr>
      <t>镊子</t>
    </r>
    <r>
      <rPr>
        <sz val="12"/>
        <color theme="1"/>
        <rFont val="Times New Roman"/>
        <charset val="134"/>
      </rPr>
      <t>1</t>
    </r>
  </si>
  <si>
    <r>
      <rPr>
        <sz val="12"/>
        <color theme="1"/>
        <rFont val="宋体"/>
        <charset val="134"/>
      </rPr>
      <t>高端医用不锈钢（</t>
    </r>
    <r>
      <rPr>
        <sz val="12"/>
        <color theme="1"/>
        <rFont val="Times New Roman"/>
        <charset val="134"/>
      </rPr>
      <t xml:space="preserve">316L/420J2 </t>
    </r>
    <r>
      <rPr>
        <sz val="12"/>
        <color theme="1"/>
        <rFont val="宋体"/>
        <charset val="134"/>
      </rPr>
      <t>医用级），</t>
    </r>
    <r>
      <rPr>
        <sz val="12"/>
        <color theme="1"/>
        <rFont val="Times New Roman"/>
        <charset val="134"/>
      </rPr>
      <t>20cm</t>
    </r>
    <r>
      <rPr>
        <sz val="12"/>
        <color theme="1"/>
        <rFont val="宋体"/>
        <charset val="134"/>
      </rPr>
      <t>，</t>
    </r>
    <r>
      <rPr>
        <sz val="12"/>
        <color theme="1"/>
        <rFont val="Times New Roman"/>
        <charset val="134"/>
      </rPr>
      <t>serr</t>
    </r>
  </si>
  <si>
    <r>
      <rPr>
        <sz val="12"/>
        <color theme="1"/>
        <rFont val="宋体"/>
        <charset val="134"/>
      </rPr>
      <t>宽头镊子</t>
    </r>
    <r>
      <rPr>
        <sz val="12"/>
        <color theme="1"/>
        <rFont val="Times New Roman"/>
        <charset val="134"/>
      </rPr>
      <t>1</t>
    </r>
  </si>
  <si>
    <r>
      <rPr>
        <sz val="12"/>
        <color theme="1"/>
        <rFont val="宋体"/>
        <charset val="134"/>
      </rPr>
      <t>高端医用不锈钢（</t>
    </r>
    <r>
      <rPr>
        <sz val="12"/>
        <color theme="1"/>
        <rFont val="Times New Roman"/>
        <charset val="134"/>
      </rPr>
      <t>316L</t>
    </r>
    <r>
      <rPr>
        <sz val="12"/>
        <color theme="1"/>
        <rFont val="宋体"/>
        <charset val="134"/>
      </rPr>
      <t>）</t>
    </r>
  </si>
  <si>
    <r>
      <rPr>
        <sz val="12"/>
        <color theme="1"/>
        <rFont val="宋体"/>
        <charset val="134"/>
      </rPr>
      <t>刀柄</t>
    </r>
    <r>
      <rPr>
        <sz val="12"/>
        <color theme="1"/>
        <rFont val="Times New Roman"/>
        <charset val="134"/>
      </rPr>
      <t>3</t>
    </r>
  </si>
  <si>
    <r>
      <rPr>
        <sz val="12"/>
        <color theme="1"/>
        <rFont val="宋体"/>
        <charset val="134"/>
      </rPr>
      <t>不锈钢，</t>
    </r>
    <r>
      <rPr>
        <sz val="12"/>
        <color theme="1"/>
        <rFont val="Times New Roman"/>
        <charset val="134"/>
      </rPr>
      <t>4</t>
    </r>
    <r>
      <rPr>
        <sz val="12"/>
        <color theme="1"/>
        <rFont val="宋体"/>
        <charset val="134"/>
      </rPr>
      <t>号，标准，</t>
    </r>
    <r>
      <rPr>
        <sz val="12"/>
        <color theme="1"/>
        <rFont val="Times New Roman"/>
        <charset val="134"/>
      </rPr>
      <t>13.5cm</t>
    </r>
  </si>
  <si>
    <r>
      <rPr>
        <sz val="12"/>
        <color theme="1"/>
        <rFont val="宋体"/>
        <charset val="134"/>
      </rPr>
      <t>刀柄</t>
    </r>
    <r>
      <rPr>
        <sz val="12"/>
        <color theme="1"/>
        <rFont val="Times New Roman"/>
        <charset val="134"/>
      </rPr>
      <t>4</t>
    </r>
  </si>
  <si>
    <r>
      <rPr>
        <sz val="12"/>
        <color theme="1"/>
        <rFont val="宋体"/>
        <charset val="134"/>
      </rPr>
      <t>不锈钢，</t>
    </r>
    <r>
      <rPr>
        <sz val="12"/>
        <color theme="1"/>
        <rFont val="Times New Roman"/>
        <charset val="134"/>
      </rPr>
      <t>7</t>
    </r>
    <r>
      <rPr>
        <sz val="12"/>
        <color theme="1"/>
        <rFont val="宋体"/>
        <charset val="134"/>
      </rPr>
      <t>号，标准，</t>
    </r>
    <r>
      <rPr>
        <sz val="12"/>
        <color theme="1"/>
        <rFont val="Times New Roman"/>
        <charset val="134"/>
      </rPr>
      <t>16.5cm</t>
    </r>
  </si>
  <si>
    <r>
      <rPr>
        <sz val="12"/>
        <color theme="1"/>
        <rFont val="宋体"/>
        <charset val="134"/>
      </rPr>
      <t>直剪</t>
    </r>
    <r>
      <rPr>
        <sz val="12"/>
        <color theme="1"/>
        <rFont val="Times New Roman"/>
        <charset val="134"/>
      </rPr>
      <t>2</t>
    </r>
  </si>
  <si>
    <r>
      <rPr>
        <sz val="12"/>
        <color theme="1"/>
        <rFont val="宋体"/>
        <charset val="134"/>
      </rPr>
      <t>不锈钢，碳化钨，直，</t>
    </r>
    <r>
      <rPr>
        <sz val="12"/>
        <color theme="1"/>
        <rFont val="Times New Roman"/>
        <charset val="134"/>
      </rPr>
      <t>23cm</t>
    </r>
  </si>
  <si>
    <r>
      <rPr>
        <sz val="12"/>
        <color theme="1"/>
        <rFont val="宋体"/>
        <charset val="134"/>
      </rPr>
      <t>弯剪</t>
    </r>
    <r>
      <rPr>
        <sz val="12"/>
        <color theme="1"/>
        <rFont val="Times New Roman"/>
        <charset val="134"/>
      </rPr>
      <t>2</t>
    </r>
  </si>
  <si>
    <r>
      <rPr>
        <sz val="12"/>
        <color theme="1"/>
        <rFont val="宋体"/>
        <charset val="134"/>
      </rPr>
      <t>不锈钢，碳化钨，</t>
    </r>
    <r>
      <rPr>
        <sz val="12"/>
        <color theme="1"/>
        <rFont val="Times New Roman"/>
        <charset val="134"/>
      </rPr>
      <t>23cm</t>
    </r>
    <r>
      <rPr>
        <sz val="12"/>
        <color theme="1"/>
        <rFont val="宋体"/>
        <charset val="134"/>
      </rPr>
      <t>，中弯</t>
    </r>
  </si>
  <si>
    <r>
      <rPr>
        <sz val="12"/>
        <color theme="1"/>
        <rFont val="宋体"/>
        <charset val="134"/>
      </rPr>
      <t>线剪</t>
    </r>
    <r>
      <rPr>
        <sz val="12"/>
        <color theme="1"/>
        <rFont val="Times New Roman"/>
        <charset val="134"/>
      </rPr>
      <t>2</t>
    </r>
  </si>
  <si>
    <r>
      <rPr>
        <sz val="12"/>
        <color theme="1"/>
        <rFont val="宋体"/>
        <charset val="134"/>
      </rPr>
      <t>不锈钢，弯，</t>
    </r>
    <r>
      <rPr>
        <sz val="12"/>
        <color theme="1"/>
        <rFont val="Times New Roman"/>
        <charset val="134"/>
      </rPr>
      <t>23cm</t>
    </r>
  </si>
  <si>
    <r>
      <rPr>
        <sz val="12"/>
        <color theme="1"/>
        <rFont val="宋体"/>
        <charset val="134"/>
      </rPr>
      <t>持针钳</t>
    </r>
    <r>
      <rPr>
        <sz val="12"/>
        <color theme="1"/>
        <rFont val="Times New Roman"/>
        <charset val="134"/>
      </rPr>
      <t>3</t>
    </r>
  </si>
  <si>
    <r>
      <rPr>
        <sz val="12"/>
        <color theme="1"/>
        <rFont val="宋体"/>
        <charset val="134"/>
      </rPr>
      <t>不锈钢，碳化钨，</t>
    </r>
    <r>
      <rPr>
        <sz val="12"/>
        <color theme="1"/>
        <rFont val="Times New Roman"/>
        <charset val="134"/>
      </rPr>
      <t>20cm</t>
    </r>
  </si>
  <si>
    <r>
      <rPr>
        <sz val="12"/>
        <color theme="1"/>
        <rFont val="宋体"/>
        <charset val="134"/>
      </rPr>
      <t>持针钳</t>
    </r>
    <r>
      <rPr>
        <sz val="12"/>
        <color theme="1"/>
        <rFont val="Times New Roman"/>
        <charset val="134"/>
      </rPr>
      <t>4</t>
    </r>
  </si>
  <si>
    <r>
      <rPr>
        <sz val="12"/>
        <color theme="1"/>
        <rFont val="宋体"/>
        <charset val="134"/>
      </rPr>
      <t>不锈钢，碳化钨，</t>
    </r>
    <r>
      <rPr>
        <sz val="12"/>
        <color theme="1"/>
        <rFont val="Times New Roman"/>
        <charset val="134"/>
      </rPr>
      <t>25cm</t>
    </r>
  </si>
  <si>
    <r>
      <rPr>
        <sz val="12"/>
        <color theme="1"/>
        <rFont val="宋体"/>
        <charset val="134"/>
      </rPr>
      <t>直角钳</t>
    </r>
    <r>
      <rPr>
        <sz val="12"/>
        <color theme="1"/>
        <rFont val="Times New Roman"/>
        <charset val="134"/>
      </rPr>
      <t>4</t>
    </r>
  </si>
  <si>
    <r>
      <rPr>
        <sz val="12"/>
        <color theme="1"/>
        <rFont val="宋体"/>
        <charset val="134"/>
      </rPr>
      <t>不锈钢，</t>
    </r>
    <r>
      <rPr>
        <sz val="12"/>
        <color theme="1"/>
        <rFont val="Times New Roman"/>
        <charset val="134"/>
      </rPr>
      <t>23cm</t>
    </r>
    <r>
      <rPr>
        <sz val="12"/>
        <color theme="1"/>
        <rFont val="宋体"/>
        <charset val="134"/>
      </rPr>
      <t>，弯</t>
    </r>
  </si>
  <si>
    <r>
      <rPr>
        <sz val="12"/>
        <color theme="1"/>
        <rFont val="宋体"/>
        <charset val="134"/>
      </rPr>
      <t>直角钳</t>
    </r>
    <r>
      <rPr>
        <sz val="12"/>
        <color theme="1"/>
        <rFont val="Times New Roman"/>
        <charset val="134"/>
      </rPr>
      <t>5</t>
    </r>
  </si>
  <si>
    <r>
      <rPr>
        <sz val="12"/>
        <color theme="1"/>
        <rFont val="宋体"/>
        <charset val="134"/>
      </rPr>
      <t>不锈钢，</t>
    </r>
    <r>
      <rPr>
        <sz val="12"/>
        <color theme="1"/>
        <rFont val="Times New Roman"/>
        <charset val="134"/>
      </rPr>
      <t>23cm</t>
    </r>
    <r>
      <rPr>
        <sz val="12"/>
        <color theme="1"/>
        <rFont val="宋体"/>
        <charset val="134"/>
      </rPr>
      <t>，</t>
    </r>
    <r>
      <rPr>
        <sz val="12"/>
        <color theme="1"/>
        <rFont val="Times New Roman"/>
        <charset val="134"/>
      </rPr>
      <t>90°</t>
    </r>
    <r>
      <rPr>
        <sz val="12"/>
        <color theme="1"/>
        <rFont val="宋体"/>
        <charset val="134"/>
      </rPr>
      <t>，弯</t>
    </r>
  </si>
  <si>
    <r>
      <rPr>
        <sz val="12"/>
        <color theme="1"/>
        <rFont val="宋体"/>
        <charset val="134"/>
      </rPr>
      <t>止血钳</t>
    </r>
    <r>
      <rPr>
        <sz val="12"/>
        <color theme="1"/>
        <rFont val="Times New Roman"/>
        <charset val="134"/>
      </rPr>
      <t>5</t>
    </r>
  </si>
  <si>
    <r>
      <rPr>
        <sz val="12"/>
        <color theme="1"/>
        <rFont val="宋体"/>
        <charset val="134"/>
      </rPr>
      <t>不锈钢，</t>
    </r>
    <r>
      <rPr>
        <sz val="12"/>
        <color theme="1"/>
        <rFont val="Times New Roman"/>
        <charset val="134"/>
      </rPr>
      <t>24cm</t>
    </r>
    <r>
      <rPr>
        <sz val="12"/>
        <color theme="1"/>
        <rFont val="宋体"/>
        <charset val="134"/>
      </rPr>
      <t>，弯</t>
    </r>
  </si>
  <si>
    <r>
      <rPr>
        <sz val="12"/>
        <color theme="1"/>
        <rFont val="宋体"/>
        <charset val="134"/>
      </rPr>
      <t>止血钳</t>
    </r>
    <r>
      <rPr>
        <sz val="12"/>
        <color theme="1"/>
        <rFont val="Times New Roman"/>
        <charset val="134"/>
      </rPr>
      <t>6</t>
    </r>
  </si>
  <si>
    <r>
      <rPr>
        <sz val="12"/>
        <color theme="1"/>
        <rFont val="宋体"/>
        <charset val="134"/>
      </rPr>
      <t>不锈钢，</t>
    </r>
    <r>
      <rPr>
        <sz val="12"/>
        <color theme="1"/>
        <rFont val="Times New Roman"/>
        <charset val="134"/>
      </rPr>
      <t>18cm</t>
    </r>
    <r>
      <rPr>
        <sz val="12"/>
        <color theme="1"/>
        <rFont val="宋体"/>
        <charset val="134"/>
      </rPr>
      <t>，弯</t>
    </r>
  </si>
  <si>
    <r>
      <rPr>
        <sz val="12"/>
        <color theme="1"/>
        <rFont val="宋体"/>
        <charset val="134"/>
      </rPr>
      <t>组织钳</t>
    </r>
    <r>
      <rPr>
        <sz val="12"/>
        <color theme="1"/>
        <rFont val="Times New Roman"/>
        <charset val="134"/>
      </rPr>
      <t>3</t>
    </r>
  </si>
  <si>
    <r>
      <rPr>
        <sz val="12"/>
        <color theme="1"/>
        <rFont val="宋体"/>
        <charset val="134"/>
      </rPr>
      <t>不锈钢，</t>
    </r>
    <r>
      <rPr>
        <sz val="12"/>
        <color theme="1"/>
        <rFont val="Times New Roman"/>
        <charset val="134"/>
      </rPr>
      <t>23cm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</si>
  <si>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组织钳</t>
    </r>
    <r>
      <rPr>
        <sz val="12"/>
        <color theme="1"/>
        <rFont val="Times New Roman"/>
        <charset val="134"/>
      </rPr>
      <t>4</t>
    </r>
  </si>
  <si>
    <r>
      <rPr>
        <sz val="12"/>
        <color theme="1"/>
        <rFont val="宋体"/>
        <charset val="134"/>
      </rPr>
      <t>不锈钢，</t>
    </r>
    <r>
      <rPr>
        <sz val="12"/>
        <color theme="1"/>
        <rFont val="Times New Roman"/>
        <charset val="134"/>
      </rPr>
      <t>19cm</t>
    </r>
    <r>
      <rPr>
        <sz val="12"/>
        <color theme="1"/>
        <rFont val="宋体"/>
        <charset val="134"/>
      </rPr>
      <t>，</t>
    </r>
    <r>
      <rPr>
        <sz val="12"/>
        <color theme="1"/>
        <rFont val="Times New Roman"/>
        <charset val="134"/>
      </rPr>
      <t>5x6</t>
    </r>
    <r>
      <rPr>
        <sz val="12"/>
        <color theme="1"/>
        <rFont val="宋体"/>
        <charset val="134"/>
      </rPr>
      <t>齿</t>
    </r>
  </si>
  <si>
    <r>
      <rPr>
        <sz val="12"/>
        <color theme="1"/>
        <rFont val="宋体"/>
        <charset val="134"/>
      </rPr>
      <t>带齿弯钳</t>
    </r>
    <r>
      <rPr>
        <sz val="12"/>
        <color theme="1"/>
        <rFont val="Times New Roman"/>
        <charset val="134"/>
      </rPr>
      <t>2</t>
    </r>
  </si>
  <si>
    <r>
      <rPr>
        <sz val="12"/>
        <color theme="1"/>
        <rFont val="宋体"/>
        <charset val="134"/>
      </rPr>
      <t>不锈钢，</t>
    </r>
    <r>
      <rPr>
        <sz val="12"/>
        <color theme="1"/>
        <rFont val="Times New Roman"/>
        <charset val="134"/>
      </rPr>
      <t>21cm</t>
    </r>
    <r>
      <rPr>
        <sz val="12"/>
        <color theme="1"/>
        <rFont val="宋体"/>
        <charset val="134"/>
      </rPr>
      <t>，强弯</t>
    </r>
  </si>
  <si>
    <r>
      <rPr>
        <sz val="12"/>
        <color theme="1"/>
        <rFont val="宋体"/>
        <charset val="134"/>
      </rPr>
      <t>镊子</t>
    </r>
    <r>
      <rPr>
        <sz val="12"/>
        <color theme="1"/>
        <rFont val="Times New Roman"/>
        <charset val="134"/>
      </rPr>
      <t>2</t>
    </r>
  </si>
  <si>
    <r>
      <rPr>
        <sz val="12"/>
        <color theme="1"/>
        <rFont val="宋体"/>
        <charset val="134"/>
      </rPr>
      <t>不锈钢，</t>
    </r>
    <r>
      <rPr>
        <sz val="12"/>
        <color theme="1"/>
        <rFont val="Times New Roman"/>
        <charset val="134"/>
      </rPr>
      <t>20cm</t>
    </r>
    <r>
      <rPr>
        <sz val="12"/>
        <color theme="1"/>
        <rFont val="宋体"/>
        <charset val="134"/>
      </rPr>
      <t>，</t>
    </r>
    <r>
      <rPr>
        <sz val="12"/>
        <color theme="1"/>
        <rFont val="Times New Roman"/>
        <charset val="134"/>
      </rPr>
      <t>serr</t>
    </r>
  </si>
  <si>
    <r>
      <rPr>
        <sz val="12"/>
        <color theme="1"/>
        <rFont val="宋体"/>
        <charset val="134"/>
      </rPr>
      <t>宽头镊子</t>
    </r>
    <r>
      <rPr>
        <sz val="12"/>
        <color theme="1"/>
        <rFont val="Times New Roman"/>
        <charset val="134"/>
      </rPr>
      <t>2</t>
    </r>
  </si>
  <si>
    <r>
      <rPr>
        <sz val="12"/>
        <color theme="1"/>
        <rFont val="宋体"/>
        <charset val="134"/>
      </rPr>
      <t>医用级不锈钢材质</t>
    </r>
  </si>
  <si>
    <r>
      <rPr>
        <sz val="12"/>
        <color theme="1"/>
        <rFont val="宋体"/>
        <charset val="134"/>
      </rPr>
      <t>心肺复苏操作包</t>
    </r>
  </si>
  <si>
    <r>
      <rPr>
        <sz val="12"/>
        <color theme="1"/>
        <rFont val="宋体"/>
        <charset val="134"/>
      </rPr>
      <t>全院统筹</t>
    </r>
  </si>
  <si>
    <r>
      <rPr>
        <sz val="12"/>
        <color theme="1"/>
        <rFont val="宋体"/>
        <charset val="134"/>
      </rPr>
      <t>后装操作包</t>
    </r>
  </si>
  <si>
    <r>
      <rPr>
        <sz val="12"/>
        <color theme="1"/>
        <rFont val="宋体"/>
        <charset val="134"/>
      </rPr>
      <t>骨髓穿刺操作包</t>
    </r>
  </si>
  <si>
    <r>
      <rPr>
        <sz val="12"/>
        <color theme="1"/>
        <rFont val="宋体"/>
        <charset val="134"/>
      </rPr>
      <t>气胸处理操作包</t>
    </r>
  </si>
  <si>
    <r>
      <rPr>
        <sz val="12"/>
        <color theme="1"/>
        <rFont val="宋体"/>
        <charset val="134"/>
      </rPr>
      <t>骨骼标本</t>
    </r>
  </si>
  <si>
    <r>
      <rPr>
        <sz val="12"/>
        <color theme="1"/>
        <rFont val="宋体"/>
        <charset val="134"/>
      </rPr>
      <t>男性躯干展示器具</t>
    </r>
  </si>
  <si>
    <r>
      <rPr>
        <sz val="12"/>
        <color theme="1"/>
        <rFont val="宋体"/>
        <charset val="134"/>
      </rPr>
      <t>女性躯干展示器具</t>
    </r>
  </si>
  <si>
    <r>
      <rPr>
        <sz val="12"/>
        <color theme="1"/>
        <rFont val="宋体"/>
        <charset val="134"/>
      </rPr>
      <t>肌肉科学图示展示器具</t>
    </r>
  </si>
  <si>
    <r>
      <rPr>
        <sz val="12"/>
        <color theme="1"/>
        <rFont val="宋体"/>
        <charset val="134"/>
      </rPr>
      <t>心脏科学展示器具</t>
    </r>
  </si>
  <si>
    <r>
      <rPr>
        <sz val="12"/>
        <color theme="1"/>
        <rFont val="宋体"/>
        <charset val="134"/>
      </rPr>
      <t>肺部科学展示器具</t>
    </r>
  </si>
  <si>
    <r>
      <rPr>
        <sz val="12"/>
        <color theme="1"/>
        <rFont val="宋体"/>
        <charset val="134"/>
      </rPr>
      <t>消化道科学展示器具</t>
    </r>
  </si>
  <si>
    <r>
      <rPr>
        <sz val="12"/>
        <color theme="1"/>
        <rFont val="宋体"/>
        <charset val="134"/>
      </rPr>
      <t>头颈科学展示器具</t>
    </r>
  </si>
  <si>
    <r>
      <rPr>
        <sz val="12"/>
        <color theme="1"/>
        <rFont val="宋体"/>
        <charset val="134"/>
      </rPr>
      <t>无菌操作仪器</t>
    </r>
  </si>
  <si>
    <r>
      <rPr>
        <sz val="12"/>
        <color theme="1"/>
        <rFont val="宋体"/>
        <charset val="134"/>
      </rPr>
      <t>关腹操作仪</t>
    </r>
  </si>
  <si>
    <r>
      <rPr>
        <sz val="12"/>
        <color theme="1"/>
        <rFont val="宋体"/>
        <charset val="134"/>
      </rPr>
      <t>肠管吻合器</t>
    </r>
  </si>
  <si>
    <r>
      <rPr>
        <sz val="12"/>
        <color theme="1"/>
        <rFont val="宋体"/>
        <charset val="134"/>
      </rPr>
      <t>外科缝合包扎器</t>
    </r>
  </si>
  <si>
    <r>
      <rPr>
        <sz val="12"/>
        <color theme="1"/>
        <rFont val="宋体"/>
        <charset val="134"/>
      </rPr>
      <t>清创训练器</t>
    </r>
  </si>
  <si>
    <r>
      <rPr>
        <sz val="12"/>
        <color theme="1"/>
        <rFont val="宋体"/>
        <charset val="134"/>
      </rPr>
      <t>脓肿切开操作器</t>
    </r>
  </si>
  <si>
    <r>
      <rPr>
        <sz val="12"/>
        <color theme="1"/>
        <rFont val="宋体"/>
        <charset val="134"/>
      </rPr>
      <t>拆线换药器</t>
    </r>
  </si>
  <si>
    <r>
      <rPr>
        <sz val="12"/>
        <color theme="1"/>
        <rFont val="宋体"/>
        <charset val="134"/>
      </rPr>
      <t>打结器</t>
    </r>
  </si>
  <si>
    <r>
      <rPr>
        <sz val="12"/>
        <color theme="1"/>
        <rFont val="宋体"/>
        <charset val="134"/>
      </rPr>
      <t>表浅打结器</t>
    </r>
  </si>
  <si>
    <r>
      <rPr>
        <sz val="12"/>
        <color theme="1"/>
        <rFont val="宋体"/>
        <charset val="134"/>
      </rPr>
      <t>妇科诊刮操作器</t>
    </r>
  </si>
  <si>
    <r>
      <rPr>
        <sz val="12"/>
        <color theme="1"/>
        <rFont val="宋体"/>
        <charset val="134"/>
      </rPr>
      <t>静脉输液手成套操作器</t>
    </r>
    <r>
      <rPr>
        <sz val="12"/>
        <color theme="1"/>
        <rFont val="Times New Roman"/>
        <charset val="134"/>
      </rPr>
      <t>3</t>
    </r>
  </si>
  <si>
    <r>
      <rPr>
        <sz val="12"/>
        <color theme="1"/>
        <rFont val="宋体"/>
        <charset val="134"/>
      </rPr>
      <t>动脉穿刺手臂操作器</t>
    </r>
    <r>
      <rPr>
        <sz val="12"/>
        <color theme="1"/>
        <rFont val="Times New Roman"/>
        <charset val="134"/>
      </rPr>
      <t>3</t>
    </r>
  </si>
  <si>
    <r>
      <rPr>
        <sz val="12"/>
        <color theme="1"/>
        <rFont val="宋体"/>
        <charset val="134"/>
      </rPr>
      <t>臀部肌肉注射操作器</t>
    </r>
    <r>
      <rPr>
        <sz val="12"/>
        <color theme="1"/>
        <rFont val="Times New Roman"/>
        <charset val="134"/>
      </rPr>
      <t>3</t>
    </r>
  </si>
  <si>
    <r>
      <rPr>
        <sz val="12"/>
        <color theme="1"/>
        <rFont val="宋体"/>
        <charset val="134"/>
      </rPr>
      <t>插胃管操作器</t>
    </r>
    <r>
      <rPr>
        <sz val="12"/>
        <color theme="1"/>
        <rFont val="Times New Roman"/>
        <charset val="134"/>
      </rPr>
      <t>3</t>
    </r>
  </si>
  <si>
    <r>
      <rPr>
        <sz val="12"/>
        <color theme="1"/>
        <rFont val="宋体"/>
        <charset val="134"/>
      </rPr>
      <t>女性导尿操作器</t>
    </r>
    <r>
      <rPr>
        <sz val="12"/>
        <color theme="1"/>
        <rFont val="Times New Roman"/>
        <charset val="134"/>
      </rPr>
      <t>3</t>
    </r>
  </si>
  <si>
    <r>
      <rPr>
        <sz val="12"/>
        <color theme="1"/>
        <rFont val="宋体"/>
        <charset val="134"/>
      </rPr>
      <t>灌肠操作器</t>
    </r>
    <r>
      <rPr>
        <sz val="12"/>
        <color theme="1"/>
        <rFont val="Times New Roman"/>
        <charset val="134"/>
      </rPr>
      <t>3</t>
    </r>
  </si>
  <si>
    <r>
      <rPr>
        <sz val="12"/>
        <color theme="1"/>
        <rFont val="宋体"/>
        <charset val="134"/>
      </rPr>
      <t>口腔护理操作器</t>
    </r>
    <r>
      <rPr>
        <sz val="12"/>
        <color theme="1"/>
        <rFont val="Times New Roman"/>
        <charset val="134"/>
      </rPr>
      <t>3</t>
    </r>
  </si>
  <si>
    <r>
      <rPr>
        <sz val="12"/>
        <color theme="1"/>
        <rFont val="宋体"/>
        <charset val="134"/>
      </rPr>
      <t>阴道冲洗操作器</t>
    </r>
    <r>
      <rPr>
        <sz val="12"/>
        <color theme="1"/>
        <rFont val="Times New Roman"/>
        <charset val="134"/>
      </rPr>
      <t>3</t>
    </r>
  </si>
  <si>
    <r>
      <rPr>
        <sz val="12"/>
        <color theme="1"/>
        <rFont val="宋体"/>
        <charset val="134"/>
      </rPr>
      <t>硅胶皮肤缝合操作器</t>
    </r>
    <r>
      <rPr>
        <sz val="12"/>
        <color theme="1"/>
        <rFont val="Times New Roman"/>
        <charset val="134"/>
      </rPr>
      <t>3</t>
    </r>
  </si>
  <si>
    <r>
      <rPr>
        <sz val="12"/>
        <color theme="1"/>
        <rFont val="宋体"/>
        <charset val="134"/>
      </rPr>
      <t>颈部静脉穿刺操作器</t>
    </r>
    <r>
      <rPr>
        <sz val="12"/>
        <color theme="1"/>
        <rFont val="Times New Roman"/>
        <charset val="134"/>
      </rPr>
      <t>2</t>
    </r>
  </si>
  <si>
    <r>
      <rPr>
        <sz val="12"/>
        <color theme="1"/>
        <rFont val="宋体"/>
        <charset val="134"/>
      </rPr>
      <t>下肢静脉穿刺操作器</t>
    </r>
    <r>
      <rPr>
        <sz val="12"/>
        <color theme="1"/>
        <rFont val="Times New Roman"/>
        <charset val="134"/>
      </rPr>
      <t>2</t>
    </r>
  </si>
  <si>
    <r>
      <rPr>
        <sz val="12"/>
        <color theme="1"/>
        <rFont val="宋体"/>
        <charset val="134"/>
      </rPr>
      <t>超声引导下穿刺操作器（甲状腺）</t>
    </r>
    <r>
      <rPr>
        <sz val="12"/>
        <color theme="1"/>
        <rFont val="Times New Roman"/>
        <charset val="134"/>
      </rPr>
      <t>5</t>
    </r>
  </si>
  <si>
    <r>
      <rPr>
        <sz val="12"/>
        <color theme="1"/>
        <rFont val="宋体"/>
        <charset val="134"/>
      </rPr>
      <t>超声引导下穿刺操作器（体表肿物）</t>
    </r>
    <r>
      <rPr>
        <sz val="12"/>
        <color theme="1"/>
        <rFont val="Times New Roman"/>
        <charset val="134"/>
      </rPr>
      <t>5</t>
    </r>
  </si>
  <si>
    <r>
      <rPr>
        <sz val="12"/>
        <color theme="1"/>
        <rFont val="宋体"/>
        <charset val="134"/>
      </rPr>
      <t>超声引导下穿刺操作器（乳腺）</t>
    </r>
    <r>
      <rPr>
        <sz val="12"/>
        <color theme="1"/>
        <rFont val="Times New Roman"/>
        <charset val="134"/>
      </rPr>
      <t>5</t>
    </r>
  </si>
  <si>
    <r>
      <rPr>
        <sz val="12"/>
        <color theme="1"/>
        <rFont val="宋体"/>
        <charset val="134"/>
      </rPr>
      <t>超声引导穿刺操作器（肾脏穿刺）</t>
    </r>
    <r>
      <rPr>
        <sz val="12"/>
        <color theme="1"/>
        <rFont val="Times New Roman"/>
        <charset val="134"/>
      </rPr>
      <t>5</t>
    </r>
  </si>
  <si>
    <r>
      <rPr>
        <sz val="12"/>
        <color theme="1"/>
        <rFont val="宋体"/>
        <charset val="134"/>
      </rPr>
      <t>静脉输液手成套配套操作器神经及血管</t>
    </r>
  </si>
  <si>
    <r>
      <rPr>
        <sz val="12"/>
        <color theme="1"/>
        <rFont val="宋体"/>
        <charset val="134"/>
      </rPr>
      <t>全身血管操作器</t>
    </r>
  </si>
  <si>
    <r>
      <rPr>
        <sz val="12"/>
        <color theme="1"/>
        <rFont val="宋体"/>
        <charset val="134"/>
      </rPr>
      <t>血管分层操作器</t>
    </r>
  </si>
  <si>
    <r>
      <rPr>
        <sz val="12"/>
        <color theme="1"/>
        <rFont val="宋体"/>
        <charset val="134"/>
      </rPr>
      <t>血栓堵塞操作器</t>
    </r>
  </si>
  <si>
    <r>
      <rPr>
        <sz val="12"/>
        <color theme="1"/>
        <rFont val="宋体"/>
        <charset val="134"/>
      </rPr>
      <t>非接触式红外体温计</t>
    </r>
  </si>
  <si>
    <r>
      <rPr>
        <sz val="12"/>
        <color theme="1"/>
        <rFont val="宋体"/>
        <charset val="134"/>
      </rPr>
      <t>显示模式：</t>
    </r>
    <r>
      <rPr>
        <sz val="12"/>
        <color theme="1"/>
        <rFont val="Times New Roman"/>
        <charset val="134"/>
      </rPr>
      <t>OLED</t>
    </r>
    <r>
      <rPr>
        <sz val="12"/>
        <color theme="1"/>
        <rFont val="宋体"/>
        <charset val="134"/>
      </rPr>
      <t>显示</t>
    </r>
    <r>
      <rPr>
        <sz val="12"/>
        <color theme="1"/>
        <rFont val="Times New Roman"/>
        <charset val="134"/>
      </rPr>
      <t xml:space="preserve">
</t>
    </r>
    <r>
      <rPr>
        <sz val="12"/>
        <color theme="1"/>
        <rFont val="宋体"/>
        <charset val="134"/>
      </rPr>
      <t>测量范围：体温模式</t>
    </r>
    <r>
      <rPr>
        <sz val="12"/>
        <color theme="1"/>
        <rFont val="Times New Roman"/>
        <charset val="134"/>
      </rPr>
      <t>32℃-42.9℃</t>
    </r>
    <r>
      <rPr>
        <sz val="12"/>
        <color theme="1"/>
        <rFont val="宋体"/>
        <charset val="134"/>
      </rPr>
      <t>（包括室温模式、体表面模式、体温模式）</t>
    </r>
    <r>
      <rPr>
        <sz val="12"/>
        <color theme="1"/>
        <rFont val="Times New Roman"/>
        <charset val="134"/>
      </rPr>
      <t xml:space="preserve">
</t>
    </r>
    <r>
      <rPr>
        <sz val="12"/>
        <color theme="1"/>
        <rFont val="宋体"/>
        <charset val="134"/>
      </rPr>
      <t>测量精度：</t>
    </r>
    <r>
      <rPr>
        <sz val="12"/>
        <color theme="1"/>
        <rFont val="Times New Roman"/>
        <charset val="134"/>
      </rPr>
      <t>35℃-45℃</t>
    </r>
    <r>
      <rPr>
        <sz val="12"/>
        <color theme="1"/>
        <rFont val="宋体"/>
        <charset val="134"/>
      </rPr>
      <t>（误差</t>
    </r>
    <r>
      <rPr>
        <sz val="12"/>
        <color theme="1"/>
        <rFont val="Times New Roman"/>
        <charset val="134"/>
      </rPr>
      <t>0.2℃</t>
    </r>
    <r>
      <rPr>
        <sz val="12"/>
        <color theme="1"/>
        <rFont val="宋体"/>
        <charset val="134"/>
      </rPr>
      <t>）</t>
    </r>
  </si>
  <si>
    <r>
      <rPr>
        <sz val="12"/>
        <color theme="1"/>
        <rFont val="宋体"/>
        <charset val="134"/>
      </rPr>
      <t>头颈外科</t>
    </r>
  </si>
  <si>
    <r>
      <rPr>
        <sz val="12"/>
        <color theme="1"/>
        <rFont val="宋体"/>
        <charset val="134"/>
      </rPr>
      <t>血氧饱和度检测仪</t>
    </r>
  </si>
  <si>
    <r>
      <rPr>
        <sz val="12"/>
        <color theme="1"/>
        <rFont val="宋体"/>
        <charset val="134"/>
      </rPr>
      <t>显示模式：</t>
    </r>
    <r>
      <rPr>
        <sz val="12"/>
        <color theme="1"/>
        <rFont val="Times New Roman"/>
        <charset val="134"/>
      </rPr>
      <t xml:space="preserve">OLED
</t>
    </r>
    <r>
      <rPr>
        <sz val="12"/>
        <color theme="1"/>
        <rFont val="宋体"/>
        <charset val="134"/>
      </rPr>
      <t>血氧饱和度显示范围：</t>
    </r>
    <r>
      <rPr>
        <sz val="12"/>
        <color theme="1"/>
        <rFont val="Times New Roman"/>
        <charset val="134"/>
      </rPr>
      <t>0%-100%
PR</t>
    </r>
    <r>
      <rPr>
        <sz val="12"/>
        <color theme="1"/>
        <rFont val="宋体"/>
        <charset val="134"/>
      </rPr>
      <t>脉率显示范围：</t>
    </r>
    <r>
      <rPr>
        <sz val="12"/>
        <color theme="1"/>
        <rFont val="Times New Roman"/>
        <charset val="134"/>
      </rPr>
      <t>28-255bpm</t>
    </r>
  </si>
  <si>
    <r>
      <rPr>
        <sz val="12"/>
        <color theme="1"/>
        <rFont val="宋体"/>
        <charset val="134"/>
      </rPr>
      <t>提腔拉钩（甲状腺腔镜手术腋窝拉钩）</t>
    </r>
  </si>
  <si>
    <r>
      <rPr>
        <sz val="12"/>
        <color theme="1"/>
        <rFont val="宋体"/>
        <charset val="134"/>
      </rPr>
      <t>左弯；</t>
    </r>
    <r>
      <rPr>
        <sz val="12"/>
        <color theme="1"/>
        <rFont val="Times New Roman"/>
        <charset val="134"/>
      </rPr>
      <t>90*245</t>
    </r>
    <r>
      <rPr>
        <sz val="12"/>
        <color theme="1"/>
        <rFont val="宋体"/>
        <charset val="134"/>
      </rPr>
      <t>头宽</t>
    </r>
    <r>
      <rPr>
        <sz val="12"/>
        <color theme="1"/>
        <rFont val="Times New Roman"/>
        <charset val="134"/>
      </rPr>
      <t>40</t>
    </r>
  </si>
  <si>
    <r>
      <rPr>
        <sz val="12"/>
        <color theme="1"/>
        <rFont val="宋体"/>
        <charset val="134"/>
      </rPr>
      <t>右弯；</t>
    </r>
    <r>
      <rPr>
        <sz val="12"/>
        <color theme="1"/>
        <rFont val="Times New Roman"/>
        <charset val="134"/>
      </rPr>
      <t>90*245</t>
    </r>
    <r>
      <rPr>
        <sz val="12"/>
        <color theme="1"/>
        <rFont val="宋体"/>
        <charset val="134"/>
      </rPr>
      <t>头宽</t>
    </r>
    <r>
      <rPr>
        <sz val="12"/>
        <color theme="1"/>
        <rFont val="Times New Roman"/>
        <charset val="134"/>
      </rPr>
      <t>40</t>
    </r>
  </si>
  <si>
    <r>
      <rPr>
        <sz val="12"/>
        <color theme="1"/>
        <rFont val="宋体"/>
        <charset val="134"/>
      </rPr>
      <t>医用拉钩（甲状腺腔镜手术锁骨拉钩）</t>
    </r>
    <r>
      <rPr>
        <sz val="12"/>
        <color theme="1"/>
        <rFont val="Times New Roman"/>
        <charset val="134"/>
      </rPr>
      <t>1</t>
    </r>
  </si>
  <si>
    <r>
      <rPr>
        <sz val="12"/>
        <color theme="1"/>
        <rFont val="宋体"/>
        <charset val="134"/>
      </rPr>
      <t>钛合金材质，适配甲状腺腔镜锁骨手术，人体工学设计，精工锻造耐磨抗腐蚀，操作精准贴合术区</t>
    </r>
  </si>
  <si>
    <r>
      <rPr>
        <sz val="12"/>
        <color theme="1"/>
        <rFont val="宋体"/>
        <charset val="134"/>
      </rPr>
      <t>医用拉钩（甲状腺腔镜手术锁骨拉钩）</t>
    </r>
    <r>
      <rPr>
        <sz val="12"/>
        <color theme="1"/>
        <rFont val="Times New Roman"/>
        <charset val="134"/>
      </rPr>
      <t>2</t>
    </r>
  </si>
  <si>
    <r>
      <rPr>
        <sz val="12"/>
        <color theme="1"/>
        <rFont val="宋体"/>
        <charset val="134"/>
      </rPr>
      <t>甲状腺组织拉钩</t>
    </r>
    <r>
      <rPr>
        <sz val="12"/>
        <color theme="1"/>
        <rFont val="Times New Roman"/>
        <charset val="134"/>
      </rPr>
      <t>(</t>
    </r>
    <r>
      <rPr>
        <sz val="12"/>
        <color theme="1"/>
        <rFont val="宋体"/>
        <charset val="134"/>
      </rPr>
      <t>大拉钩</t>
    </r>
    <r>
      <rPr>
        <sz val="12"/>
        <color theme="1"/>
        <rFont val="Times New Roman"/>
        <charset val="134"/>
      </rPr>
      <t>)</t>
    </r>
    <r>
      <rPr>
        <sz val="12"/>
        <color theme="1"/>
        <rFont val="宋体"/>
        <charset val="134"/>
      </rPr>
      <t>用于侧颈区清扫</t>
    </r>
  </si>
  <si>
    <r>
      <rPr>
        <sz val="12"/>
        <color theme="1"/>
        <rFont val="宋体"/>
        <charset val="134"/>
      </rPr>
      <t>形状为</t>
    </r>
    <r>
      <rPr>
        <sz val="12"/>
        <color theme="1"/>
        <rFont val="Times New Roman"/>
        <charset val="134"/>
      </rPr>
      <t>L</t>
    </r>
    <r>
      <rPr>
        <sz val="12"/>
        <color theme="1"/>
        <rFont val="宋体"/>
        <charset val="134"/>
      </rPr>
      <t>型，用于侧颈区清扫</t>
    </r>
  </si>
  <si>
    <r>
      <rPr>
        <sz val="12"/>
        <color theme="1"/>
        <rFont val="宋体"/>
        <charset val="134"/>
      </rPr>
      <t>医用头灯</t>
    </r>
  </si>
  <si>
    <r>
      <rPr>
        <sz val="12"/>
        <color theme="1"/>
        <rFont val="宋体"/>
        <charset val="134"/>
      </rPr>
      <t>头戴，自带电池，可充电使用，可电池使用，机身较轻，照明有强弱档位</t>
    </r>
    <r>
      <rPr>
        <sz val="12"/>
        <color theme="1"/>
        <rFont val="Times New Roman"/>
        <charset val="134"/>
      </rPr>
      <t>(</t>
    </r>
    <r>
      <rPr>
        <sz val="12"/>
        <color theme="1"/>
        <rFont val="宋体"/>
        <charset val="134"/>
      </rPr>
      <t>一般为四档</t>
    </r>
    <r>
      <rPr>
        <sz val="12"/>
        <color theme="1"/>
        <rFont val="Times New Roman"/>
        <charset val="134"/>
      </rPr>
      <t>)</t>
    </r>
    <r>
      <rPr>
        <sz val="12"/>
        <color theme="1"/>
        <rFont val="宋体"/>
        <charset val="134"/>
      </rPr>
      <t>，灯头角度可调节，头带可调节大小松紧，照明时间充足</t>
    </r>
  </si>
  <si>
    <r>
      <rPr>
        <sz val="12"/>
        <color theme="1"/>
        <rFont val="宋体"/>
        <charset val="134"/>
      </rPr>
      <t>腔镜手术器械悬吊固定器</t>
    </r>
  </si>
  <si>
    <r>
      <rPr>
        <sz val="12"/>
        <color theme="1"/>
        <rFont val="宋体"/>
        <charset val="134"/>
      </rPr>
      <t>包含固定卡</t>
    </r>
    <r>
      <rPr>
        <sz val="12"/>
        <color theme="1"/>
        <rFont val="Times New Roman"/>
        <charset val="134"/>
      </rPr>
      <t xml:space="preserve"> 35*35*40cm  1 </t>
    </r>
    <r>
      <rPr>
        <sz val="12"/>
        <color theme="1"/>
        <rFont val="宋体"/>
        <charset val="134"/>
      </rPr>
      <t>个，梅花固定螺丝</t>
    </r>
    <r>
      <rPr>
        <sz val="12"/>
        <color theme="1"/>
        <rFont val="Times New Roman"/>
        <charset val="134"/>
      </rPr>
      <t xml:space="preserve"> 1 </t>
    </r>
    <r>
      <rPr>
        <sz val="12"/>
        <color theme="1"/>
        <rFont val="宋体"/>
        <charset val="134"/>
      </rPr>
      <t>个</t>
    </r>
    <r>
      <rPr>
        <sz val="12"/>
        <color theme="1"/>
        <rFont val="Times New Roman"/>
        <charset val="134"/>
      </rPr>
      <t xml:space="preserve"> </t>
    </r>
    <r>
      <rPr>
        <sz val="12"/>
        <color theme="1"/>
        <rFont val="宋体"/>
        <charset val="134"/>
      </rPr>
      <t>移动齿条挂勾</t>
    </r>
    <r>
      <rPr>
        <sz val="12"/>
        <color theme="1"/>
        <rFont val="Times New Roman"/>
        <charset val="134"/>
      </rPr>
      <t xml:space="preserve"> 10*10*130cm</t>
    </r>
    <r>
      <rPr>
        <sz val="12"/>
        <color theme="1"/>
        <rFont val="宋体"/>
        <charset val="134"/>
      </rPr>
      <t>，</t>
    </r>
    <r>
      <rPr>
        <sz val="12"/>
        <color theme="1"/>
        <rFont val="Times New Roman"/>
        <charset val="134"/>
      </rPr>
      <t xml:space="preserve"> 1</t>
    </r>
    <r>
      <rPr>
        <sz val="12"/>
        <color theme="1"/>
        <rFont val="宋体"/>
        <charset val="134"/>
      </rPr>
      <t>个</t>
    </r>
    <r>
      <rPr>
        <sz val="12"/>
        <color theme="1"/>
        <rFont val="Times New Roman"/>
        <charset val="134"/>
      </rPr>
      <t>;</t>
    </r>
    <r>
      <rPr>
        <sz val="12"/>
        <color theme="1"/>
        <rFont val="宋体"/>
        <charset val="134"/>
      </rPr>
      <t>上下限位器</t>
    </r>
    <r>
      <rPr>
        <sz val="12"/>
        <color theme="1"/>
        <rFont val="Times New Roman"/>
        <charset val="134"/>
      </rPr>
      <t xml:space="preserve"> 35*28cm 1 </t>
    </r>
    <r>
      <rPr>
        <sz val="12"/>
        <color theme="1"/>
        <rFont val="宋体"/>
        <charset val="134"/>
      </rPr>
      <t>个</t>
    </r>
  </si>
  <si>
    <r>
      <rPr>
        <sz val="12"/>
        <color theme="1"/>
        <rFont val="宋体"/>
        <charset val="134"/>
      </rPr>
      <t>腔镜手术器械固定支架</t>
    </r>
  </si>
  <si>
    <r>
      <rPr>
        <sz val="12"/>
        <color theme="1"/>
        <rFont val="宋体"/>
        <charset val="134"/>
      </rPr>
      <t>包含固定立杆</t>
    </r>
    <r>
      <rPr>
        <sz val="12"/>
        <color theme="1"/>
        <rFont val="Times New Roman"/>
        <charset val="134"/>
      </rPr>
      <t xml:space="preserve"> φ22*680 1 </t>
    </r>
    <r>
      <rPr>
        <sz val="12"/>
        <color theme="1"/>
        <rFont val="宋体"/>
        <charset val="134"/>
      </rPr>
      <t>根</t>
    </r>
    <r>
      <rPr>
        <sz val="12"/>
        <color theme="1"/>
        <rFont val="Times New Roman"/>
        <charset val="134"/>
      </rPr>
      <t xml:space="preserve"> ,</t>
    </r>
    <r>
      <rPr>
        <sz val="12"/>
        <color theme="1"/>
        <rFont val="宋体"/>
        <charset val="134"/>
      </rPr>
      <t>固定横杆</t>
    </r>
    <r>
      <rPr>
        <sz val="12"/>
        <color theme="1"/>
        <rFont val="Times New Roman"/>
        <charset val="134"/>
      </rPr>
      <t xml:space="preserve"> 12*25*550  1 </t>
    </r>
    <r>
      <rPr>
        <sz val="12"/>
        <color theme="1"/>
        <rFont val="宋体"/>
        <charset val="134"/>
      </rPr>
      <t>根</t>
    </r>
    <r>
      <rPr>
        <sz val="12"/>
        <color theme="1"/>
        <rFont val="Times New Roman"/>
        <charset val="134"/>
      </rPr>
      <t xml:space="preserve"> </t>
    </r>
  </si>
  <si>
    <r>
      <rPr>
        <sz val="12"/>
        <color theme="1"/>
        <rFont val="宋体"/>
        <charset val="134"/>
      </rPr>
      <t>腔镜手术器械床沿固定器</t>
    </r>
  </si>
  <si>
    <r>
      <rPr>
        <sz val="12"/>
        <color theme="1"/>
        <rFont val="宋体"/>
        <charset val="134"/>
      </rPr>
      <t>包含手螺丝</t>
    </r>
    <r>
      <rPr>
        <sz val="12"/>
        <color theme="1"/>
        <rFont val="Times New Roman"/>
        <charset val="134"/>
      </rPr>
      <t xml:space="preserve"> φ12*130 </t>
    </r>
    <r>
      <rPr>
        <sz val="12"/>
        <color theme="1"/>
        <rFont val="宋体"/>
        <charset val="134"/>
      </rPr>
      <t>；拧手螺丝</t>
    </r>
    <r>
      <rPr>
        <sz val="12"/>
        <color theme="1"/>
        <rFont val="Times New Roman"/>
        <charset val="134"/>
      </rPr>
      <t xml:space="preserve"> φ8*100</t>
    </r>
    <r>
      <rPr>
        <sz val="12"/>
        <color theme="1"/>
        <rFont val="宋体"/>
        <charset val="134"/>
      </rPr>
      <t>；内芯滑块</t>
    </r>
    <r>
      <rPr>
        <sz val="12"/>
        <color theme="1"/>
        <rFont val="Times New Roman"/>
        <charset val="134"/>
      </rPr>
      <t xml:space="preserve"> 40*22
</t>
    </r>
    <r>
      <rPr>
        <sz val="12"/>
        <color theme="1"/>
        <rFont val="宋体"/>
        <charset val="134"/>
      </rPr>
      <t>上下滑块</t>
    </r>
    <r>
      <rPr>
        <sz val="12"/>
        <color theme="1"/>
        <rFont val="Times New Roman"/>
        <charset val="134"/>
      </rPr>
      <t xml:space="preserve"> 50*26</t>
    </r>
    <r>
      <rPr>
        <sz val="12"/>
        <color theme="1"/>
        <rFont val="宋体"/>
        <charset val="134"/>
      </rPr>
      <t>；固定滑块</t>
    </r>
    <r>
      <rPr>
        <sz val="12"/>
        <color theme="1"/>
        <rFont val="Times New Roman"/>
        <charset val="134"/>
      </rPr>
      <t xml:space="preserve"> 40*50*55</t>
    </r>
  </si>
  <si>
    <r>
      <rPr>
        <sz val="12"/>
        <color theme="1"/>
        <rFont val="宋体"/>
        <charset val="134"/>
      </rPr>
      <t>不锈钢加长注射器针头</t>
    </r>
    <r>
      <rPr>
        <sz val="12"/>
        <color theme="1"/>
        <rFont val="Times New Roman"/>
        <charset val="134"/>
      </rPr>
      <t>1</t>
    </r>
  </si>
  <si>
    <r>
      <rPr>
        <sz val="12"/>
        <color theme="1"/>
        <rFont val="宋体"/>
        <charset val="134"/>
      </rPr>
      <t>医用级不锈钢材质，加长款设计，针尖锋利光滑，适配临床特殊部位注射操作，密封性佳、防漏液</t>
    </r>
  </si>
  <si>
    <r>
      <rPr>
        <sz val="12"/>
        <color theme="1"/>
        <rFont val="宋体"/>
        <charset val="134"/>
      </rPr>
      <t>不锈钢加长注射器针头</t>
    </r>
    <r>
      <rPr>
        <sz val="12"/>
        <color theme="1"/>
        <rFont val="Times New Roman"/>
        <charset val="134"/>
      </rPr>
      <t>2</t>
    </r>
  </si>
  <si>
    <r>
      <rPr>
        <sz val="12"/>
        <color theme="1"/>
        <rFont val="宋体"/>
        <charset val="134"/>
      </rPr>
      <t>医用级不锈钢材质，加长款精工打造，针尖锋利光滑无毛刺，适配临床特殊部位注射操作，密封防漏、坚固耐用</t>
    </r>
  </si>
  <si>
    <r>
      <rPr>
        <sz val="12"/>
        <color theme="1"/>
        <rFont val="宋体"/>
        <charset val="134"/>
      </rPr>
      <t>弯分类钳</t>
    </r>
  </si>
  <si>
    <r>
      <rPr>
        <sz val="12"/>
        <color theme="1"/>
        <rFont val="Times New Roman"/>
        <charset val="134"/>
      </rPr>
      <t>101.037-Il(17mm</t>
    </r>
    <r>
      <rPr>
        <sz val="12"/>
        <color theme="1"/>
        <rFont val="宋体"/>
        <charset val="134"/>
      </rPr>
      <t>）；</t>
    </r>
    <r>
      <rPr>
        <sz val="12"/>
        <color theme="1"/>
        <rFont val="Times New Roman"/>
        <charset val="134"/>
      </rPr>
      <t xml:space="preserve"> φ5*330mm</t>
    </r>
  </si>
  <si>
    <r>
      <rPr>
        <sz val="12"/>
        <color theme="1"/>
        <rFont val="宋体"/>
        <charset val="134"/>
      </rPr>
      <t>自停开颅钻钻头</t>
    </r>
  </si>
  <si>
    <t>T115</t>
  </si>
  <si>
    <r>
      <rPr>
        <sz val="12"/>
        <color theme="1"/>
        <rFont val="宋体"/>
        <charset val="134"/>
      </rPr>
      <t>高速铣刀片</t>
    </r>
  </si>
  <si>
    <t>GD805R</t>
  </si>
  <si>
    <r>
      <rPr>
        <sz val="12"/>
        <color theme="1"/>
        <rFont val="宋体"/>
        <charset val="134"/>
      </rPr>
      <t>螺旋形铣刀头</t>
    </r>
  </si>
  <si>
    <t>A-CRN-S-4G1</t>
  </si>
  <si>
    <r>
      <rPr>
        <sz val="12"/>
        <color theme="1"/>
        <rFont val="宋体"/>
        <charset val="134"/>
      </rPr>
      <t>西瓜磨钻头</t>
    </r>
  </si>
  <si>
    <r>
      <rPr>
        <sz val="12"/>
        <color theme="1"/>
        <rFont val="Times New Roman"/>
        <charset val="134"/>
      </rPr>
      <t>MA15</t>
    </r>
    <r>
      <rPr>
        <sz val="12"/>
        <color theme="1"/>
        <rFont val="宋体"/>
        <charset val="134"/>
      </rPr>
      <t>直径</t>
    </r>
    <r>
      <rPr>
        <sz val="12"/>
        <color theme="1"/>
        <rFont val="Times New Roman"/>
        <charset val="134"/>
      </rPr>
      <t>2mm</t>
    </r>
  </si>
  <si>
    <r>
      <rPr>
        <sz val="12"/>
        <color theme="1"/>
        <rFont val="宋体"/>
        <charset val="134"/>
      </rPr>
      <t>金刚磨钻头</t>
    </r>
  </si>
  <si>
    <r>
      <rPr>
        <sz val="12"/>
        <color theme="1"/>
        <rFont val="Times New Roman"/>
        <charset val="134"/>
      </rPr>
      <t>MA15</t>
    </r>
    <r>
      <rPr>
        <sz val="12"/>
        <color theme="1"/>
        <rFont val="宋体"/>
        <charset val="134"/>
      </rPr>
      <t>直径</t>
    </r>
    <r>
      <rPr>
        <sz val="12"/>
        <color theme="1"/>
        <rFont val="Times New Roman"/>
        <charset val="134"/>
      </rPr>
      <t>5mm</t>
    </r>
  </si>
  <si>
    <r>
      <rPr>
        <sz val="12"/>
        <color theme="1"/>
        <rFont val="宋体"/>
        <charset val="134"/>
      </rPr>
      <t>冲水吸引器</t>
    </r>
  </si>
  <si>
    <r>
      <rPr>
        <sz val="12"/>
        <color theme="1"/>
        <rFont val="宋体"/>
        <charset val="134"/>
      </rPr>
      <t>直径</t>
    </r>
    <r>
      <rPr>
        <sz val="12"/>
        <color theme="1"/>
        <rFont val="Times New Roman"/>
        <charset val="134"/>
      </rPr>
      <t>2mm</t>
    </r>
    <r>
      <rPr>
        <sz val="12"/>
        <color theme="1"/>
        <rFont val="宋体"/>
        <charset val="134"/>
      </rPr>
      <t>，工作端长度</t>
    </r>
    <r>
      <rPr>
        <sz val="12"/>
        <color theme="1"/>
        <rFont val="Times New Roman"/>
        <charset val="134"/>
      </rPr>
      <t>150mm,</t>
    </r>
    <r>
      <rPr>
        <sz val="12"/>
        <color theme="1"/>
        <rFont val="宋体"/>
        <charset val="134"/>
      </rPr>
      <t>带</t>
    </r>
    <r>
      <rPr>
        <sz val="12"/>
        <color theme="1"/>
        <rFont val="Times New Roman"/>
        <charset val="134"/>
      </rPr>
      <t>Fukushima</t>
    </r>
    <r>
      <rPr>
        <sz val="12"/>
        <color theme="1"/>
        <rFont val="宋体"/>
        <charset val="134"/>
      </rPr>
      <t>水滴口，吸力大小可调控</t>
    </r>
  </si>
  <si>
    <r>
      <rPr>
        <sz val="12"/>
        <color theme="1"/>
        <rFont val="宋体"/>
        <charset val="134"/>
      </rPr>
      <t>刮匙</t>
    </r>
  </si>
  <si>
    <r>
      <rPr>
        <sz val="12"/>
        <color theme="1"/>
        <rFont val="宋体"/>
        <charset val="134"/>
      </rPr>
      <t>刮圈，无刃，直径</t>
    </r>
    <r>
      <rPr>
        <sz val="12"/>
        <color theme="1"/>
        <rFont val="Times New Roman"/>
        <charset val="134"/>
      </rPr>
      <t>5mm</t>
    </r>
    <r>
      <rPr>
        <sz val="12"/>
        <color theme="1"/>
        <rFont val="宋体"/>
        <charset val="134"/>
      </rPr>
      <t>，总长</t>
    </r>
    <r>
      <rPr>
        <sz val="12"/>
        <color theme="1"/>
        <rFont val="Times New Roman"/>
        <charset val="134"/>
      </rPr>
      <t>250mm</t>
    </r>
  </si>
  <si>
    <r>
      <rPr>
        <sz val="12"/>
        <color theme="1"/>
        <rFont val="宋体"/>
        <charset val="134"/>
      </rPr>
      <t>三腔二囊管操作模型</t>
    </r>
  </si>
  <si>
    <r>
      <rPr>
        <sz val="12"/>
        <color theme="1"/>
        <rFont val="Times New Roman"/>
        <charset val="134"/>
      </rPr>
      <t>1</t>
    </r>
    <r>
      <rPr>
        <sz val="12"/>
        <color theme="1"/>
        <rFont val="宋体"/>
        <charset val="134"/>
      </rPr>
      <t>透明胸壁</t>
    </r>
    <r>
      <rPr>
        <sz val="12"/>
        <color theme="1"/>
        <rFont val="Times New Roman"/>
        <charset val="134"/>
      </rPr>
      <t>,</t>
    </r>
    <r>
      <rPr>
        <sz val="12"/>
        <color theme="1"/>
        <rFont val="宋体"/>
        <charset val="134"/>
      </rPr>
      <t>暴露胸腔内脏器</t>
    </r>
    <r>
      <rPr>
        <sz val="12"/>
        <color theme="1"/>
        <rFont val="Times New Roman"/>
        <charset val="134"/>
      </rPr>
      <t>,</t>
    </r>
    <r>
      <rPr>
        <sz val="12"/>
        <color theme="1"/>
        <rFont val="宋体"/>
        <charset val="134"/>
      </rPr>
      <t>如胃如肺脏</t>
    </r>
    <r>
      <rPr>
        <sz val="12"/>
        <color theme="1"/>
        <rFont val="Times New Roman"/>
        <charset val="134"/>
      </rPr>
      <t>,</t>
    </r>
    <r>
      <rPr>
        <sz val="12"/>
        <color theme="1"/>
        <rFont val="宋体"/>
        <charset val="134"/>
      </rPr>
      <t>检验操作是否正确。</t>
    </r>
    <r>
      <rPr>
        <sz val="12"/>
        <color theme="1"/>
        <rFont val="Times New Roman"/>
        <charset val="134"/>
      </rPr>
      <t xml:space="preserve">
2.</t>
    </r>
    <r>
      <rPr>
        <sz val="12"/>
        <color theme="1"/>
        <rFont val="宋体"/>
        <charset val="134"/>
      </rPr>
      <t>三腔二囊管压迫止血法训练</t>
    </r>
    <r>
      <rPr>
        <sz val="12"/>
        <color theme="1"/>
        <rFont val="Times New Roman"/>
        <charset val="134"/>
      </rPr>
      <t>,</t>
    </r>
    <r>
      <rPr>
        <sz val="12"/>
        <color theme="1"/>
        <rFont val="宋体"/>
        <charset val="134"/>
      </rPr>
      <t>开放式视窗</t>
    </r>
    <r>
      <rPr>
        <sz val="12"/>
        <color theme="1"/>
        <rFont val="Times New Roman"/>
        <charset val="134"/>
      </rPr>
      <t>,</t>
    </r>
    <r>
      <rPr>
        <sz val="12"/>
        <color theme="1"/>
        <rFont val="宋体"/>
        <charset val="134"/>
      </rPr>
      <t>完整演示胃底压迫止血全过程可进行鼻饲、洗胃术、胃镜检查操作</t>
    </r>
    <r>
      <rPr>
        <sz val="12"/>
        <color theme="1"/>
        <rFont val="Times New Roman"/>
        <charset val="134"/>
      </rPr>
      <t>,</t>
    </r>
    <r>
      <rPr>
        <sz val="12"/>
        <color theme="1"/>
        <rFont val="宋体"/>
        <charset val="134"/>
      </rPr>
      <t>操作正确时</t>
    </r>
    <r>
      <rPr>
        <sz val="12"/>
        <color theme="1"/>
        <rFont val="Times New Roman"/>
        <charset val="134"/>
      </rPr>
      <t>,</t>
    </r>
    <r>
      <rPr>
        <sz val="12"/>
        <color theme="1"/>
        <rFont val="宋体"/>
        <charset val="134"/>
      </rPr>
      <t>可抽岀模拟胃液</t>
    </r>
    <r>
      <rPr>
        <sz val="12"/>
        <color theme="1"/>
        <rFont val="Times New Roman"/>
        <charset val="134"/>
      </rPr>
      <t>,</t>
    </r>
    <r>
      <rPr>
        <sz val="12"/>
        <color theme="1"/>
        <rFont val="宋体"/>
        <charset val="134"/>
      </rPr>
      <t>操作完成后</t>
    </r>
    <r>
      <rPr>
        <sz val="12"/>
        <color theme="1"/>
        <rFont val="Times New Roman"/>
        <charset val="134"/>
      </rPr>
      <t>,</t>
    </r>
    <r>
      <rPr>
        <sz val="12"/>
        <color theme="1"/>
        <rFont val="宋体"/>
        <charset val="134"/>
      </rPr>
      <t>消化道内液体可排除体内。</t>
    </r>
    <r>
      <rPr>
        <sz val="12"/>
        <color theme="1"/>
        <rFont val="Times New Roman"/>
        <charset val="134"/>
      </rPr>
      <t xml:space="preserve">
3</t>
    </r>
    <r>
      <rPr>
        <sz val="12"/>
        <color theme="1"/>
        <rFont val="宋体"/>
        <charset val="134"/>
      </rPr>
      <t>可进行气管切开术后护理、口腔护理</t>
    </r>
  </si>
  <si>
    <r>
      <rPr>
        <sz val="12"/>
        <color theme="1"/>
        <rFont val="宋体"/>
        <charset val="134"/>
      </rPr>
      <t>成人护理模型</t>
    </r>
  </si>
  <si>
    <r>
      <rPr>
        <sz val="12"/>
        <color theme="1"/>
        <rFont val="宋体"/>
        <charset val="134"/>
      </rPr>
      <t>模拟人可取仰卧屈膝位，两腿外展后可独立支撑，左右上臂、小腿可灵活旋转。褥疮护理</t>
    </r>
    <r>
      <rPr>
        <sz val="12"/>
        <color theme="1"/>
        <rFont val="Times New Roman"/>
        <charset val="134"/>
      </rPr>
      <t>:</t>
    </r>
    <r>
      <rPr>
        <sz val="12"/>
        <color theme="1"/>
        <rFont val="宋体"/>
        <charset val="134"/>
      </rPr>
      <t>显示压疮的临床分期</t>
    </r>
    <r>
      <rPr>
        <sz val="12"/>
        <color theme="1"/>
        <rFont val="Times New Roman"/>
        <charset val="134"/>
      </rPr>
      <t>4</t>
    </r>
    <r>
      <rPr>
        <sz val="12"/>
        <color theme="1"/>
        <rFont val="宋体"/>
        <charset val="134"/>
      </rPr>
      <t>个不同阶段，第一期</t>
    </r>
    <r>
      <rPr>
        <sz val="12"/>
        <color theme="1"/>
        <rFont val="Times New Roman"/>
        <charset val="134"/>
      </rPr>
      <t>:</t>
    </r>
    <r>
      <rPr>
        <sz val="12"/>
        <color theme="1"/>
        <rFont val="宋体"/>
        <charset val="134"/>
      </rPr>
      <t>淤血红润期。</t>
    </r>
    <r>
      <rPr>
        <sz val="12"/>
        <color theme="1"/>
        <rFont val="Times New Roman"/>
        <charset val="134"/>
      </rPr>
      <t>”</t>
    </r>
    <r>
      <rPr>
        <sz val="12"/>
        <color theme="1"/>
        <rFont val="宋体"/>
        <charset val="134"/>
      </rPr>
      <t>第二期</t>
    </r>
    <r>
      <rPr>
        <sz val="12"/>
        <color theme="1"/>
        <rFont val="Times New Roman"/>
        <charset val="134"/>
      </rPr>
      <t>:</t>
    </r>
    <r>
      <rPr>
        <sz val="12"/>
        <color theme="1"/>
        <rFont val="宋体"/>
        <charset val="134"/>
      </rPr>
      <t>炎症浸润期</t>
    </r>
    <r>
      <rPr>
        <sz val="12"/>
        <color theme="1"/>
        <rFont val="Times New Roman"/>
        <charset val="134"/>
      </rPr>
      <t>;</t>
    </r>
    <r>
      <rPr>
        <sz val="12"/>
        <color theme="1"/>
        <rFont val="宋体"/>
        <charset val="134"/>
      </rPr>
      <t>第三期</t>
    </r>
    <r>
      <rPr>
        <sz val="12"/>
        <color theme="1"/>
        <rFont val="Times New Roman"/>
        <charset val="134"/>
      </rPr>
      <t>;</t>
    </r>
    <r>
      <rPr>
        <sz val="12"/>
        <color theme="1"/>
        <rFont val="宋体"/>
        <charset val="134"/>
      </rPr>
      <t>浅度溃疡期</t>
    </r>
    <r>
      <rPr>
        <sz val="12"/>
        <color theme="1"/>
        <rFont val="Times New Roman"/>
        <charset val="134"/>
      </rPr>
      <t>;</t>
    </r>
    <r>
      <rPr>
        <sz val="12"/>
        <color theme="1"/>
        <rFont val="宋体"/>
        <charset val="134"/>
      </rPr>
      <t>第四期</t>
    </r>
    <r>
      <rPr>
        <sz val="12"/>
        <color theme="1"/>
        <rFont val="Times New Roman"/>
        <charset val="134"/>
      </rPr>
      <t>:</t>
    </r>
    <r>
      <rPr>
        <sz val="12"/>
        <color theme="1"/>
        <rFont val="宋体"/>
        <charset val="134"/>
      </rPr>
      <t>坏死溃疡期。同时显示压疮和各种病理表现</t>
    </r>
    <r>
      <rPr>
        <sz val="12"/>
        <color theme="1"/>
        <rFont val="Times New Roman"/>
        <charset val="134"/>
      </rPr>
      <t>:</t>
    </r>
    <r>
      <rPr>
        <sz val="12"/>
        <color theme="1"/>
        <rFont val="宋体"/>
        <charset val="134"/>
      </rPr>
      <t>压疮炎症、溃疡、窦道、腐肉、坏死、焦痂等。</t>
    </r>
    <r>
      <rPr>
        <sz val="12"/>
        <color theme="1"/>
        <rFont val="Times New Roman"/>
        <charset val="134"/>
      </rPr>
      <t>.</t>
    </r>
    <r>
      <rPr>
        <sz val="12"/>
        <color theme="1"/>
        <rFont val="宋体"/>
        <charset val="134"/>
      </rPr>
      <t>血压测量操作训练颈动脉模拟搏动</t>
    </r>
    <r>
      <rPr>
        <sz val="12"/>
        <color theme="1"/>
        <rFont val="Times New Roman"/>
        <charset val="134"/>
      </rPr>
      <t>,</t>
    </r>
    <r>
      <rPr>
        <sz val="12"/>
        <color theme="1"/>
        <rFont val="宋体"/>
        <charset val="134"/>
      </rPr>
      <t>清洗梳理头发、洗脸，眼耳清洗滴药，口腔护理、假牙护理口鼻气管插管气管切开护理吸痰法氧气吸入法、口鼻饲法，洗胃法，胸腔解剖重要器官结构</t>
    </r>
    <r>
      <rPr>
        <sz val="12"/>
        <color theme="1"/>
        <rFont val="Times New Roman"/>
        <charset val="134"/>
      </rPr>
      <t>,</t>
    </r>
    <r>
      <rPr>
        <sz val="12"/>
        <color theme="1"/>
        <rFont val="宋体"/>
        <charset val="134"/>
      </rPr>
      <t>手臂静脉穿刺、注射、输液</t>
    </r>
    <r>
      <rPr>
        <sz val="12"/>
        <color theme="1"/>
        <rFont val="Times New Roman"/>
        <charset val="134"/>
      </rPr>
      <t>(</t>
    </r>
    <r>
      <rPr>
        <sz val="12"/>
        <color theme="1"/>
        <rFont val="宋体"/>
        <charset val="134"/>
      </rPr>
      <t>血</t>
    </r>
    <r>
      <rPr>
        <sz val="12"/>
        <color theme="1"/>
        <rFont val="Times New Roman"/>
        <charset val="134"/>
      </rPr>
      <t>)</t>
    </r>
    <r>
      <rPr>
        <sz val="12"/>
        <color theme="1"/>
        <rFont val="宋体"/>
        <charset val="134"/>
      </rPr>
      <t>收纳箱</t>
    </r>
  </si>
  <si>
    <r>
      <rPr>
        <sz val="12"/>
        <color theme="1"/>
        <rFont val="宋体"/>
        <charset val="134"/>
      </rPr>
      <t>腰椎穿刺训练模型</t>
    </r>
  </si>
  <si>
    <r>
      <rPr>
        <sz val="12"/>
        <color theme="1"/>
        <rFont val="宋体"/>
        <charset val="134"/>
      </rPr>
      <t>真实的解剖结构。</t>
    </r>
    <r>
      <rPr>
        <sz val="12"/>
        <color theme="1"/>
        <rFont val="Times New Roman"/>
        <charset val="134"/>
      </rPr>
      <t xml:space="preserve">
</t>
    </r>
    <r>
      <rPr>
        <sz val="12"/>
        <color theme="1"/>
        <rFont val="宋体"/>
        <charset val="134"/>
      </rPr>
      <t>可模拟的脑脊液流出。</t>
    </r>
    <r>
      <rPr>
        <sz val="12"/>
        <color theme="1"/>
        <rFont val="Times New Roman"/>
        <charset val="134"/>
      </rPr>
      <t xml:space="preserve">
</t>
    </r>
    <r>
      <rPr>
        <sz val="12"/>
        <color theme="1"/>
        <rFont val="宋体"/>
        <charset val="134"/>
      </rPr>
      <t>耐用的材料和易于清洁。</t>
    </r>
  </si>
  <si>
    <r>
      <rPr>
        <sz val="12"/>
        <color theme="1"/>
        <rFont val="宋体"/>
        <charset val="134"/>
      </rPr>
      <t>腹部移动性浊音叩诊与腹腔穿刺训练模型</t>
    </r>
  </si>
  <si>
    <r>
      <rPr>
        <sz val="12"/>
        <color theme="1"/>
        <rFont val="宋体"/>
        <charset val="134"/>
      </rPr>
      <t>可模拟的腹部积液。</t>
    </r>
    <r>
      <rPr>
        <sz val="12"/>
        <color theme="1"/>
        <rFont val="Times New Roman"/>
        <charset val="134"/>
      </rPr>
      <t xml:space="preserve">
</t>
    </r>
    <r>
      <rPr>
        <sz val="12"/>
        <color theme="1"/>
        <rFont val="宋体"/>
        <charset val="134"/>
      </rPr>
      <t>真实的皮肤触感。</t>
    </r>
    <r>
      <rPr>
        <sz val="12"/>
        <color theme="1"/>
        <rFont val="Times New Roman"/>
        <charset val="134"/>
      </rPr>
      <t xml:space="preserve">
</t>
    </r>
    <r>
      <rPr>
        <sz val="12"/>
        <color theme="1"/>
        <rFont val="宋体"/>
        <charset val="134"/>
      </rPr>
      <t>可更换的部位模型。</t>
    </r>
  </si>
  <si>
    <r>
      <rPr>
        <sz val="12"/>
        <color theme="1"/>
        <rFont val="宋体"/>
        <charset val="134"/>
      </rPr>
      <t>胸腔（背部）穿刺训练模型</t>
    </r>
  </si>
  <si>
    <r>
      <rPr>
        <sz val="12"/>
        <color theme="1"/>
        <rFont val="宋体"/>
        <charset val="134"/>
      </rPr>
      <t>真实的解剖结构。</t>
    </r>
    <r>
      <rPr>
        <sz val="12"/>
        <color theme="1"/>
        <rFont val="Times New Roman"/>
        <charset val="134"/>
      </rPr>
      <t xml:space="preserve">
</t>
    </r>
    <r>
      <rPr>
        <sz val="12"/>
        <color theme="1"/>
        <rFont val="宋体"/>
        <charset val="134"/>
      </rPr>
      <t>可模拟的胸腔积液。</t>
    </r>
    <r>
      <rPr>
        <sz val="12"/>
        <color theme="1"/>
        <rFont val="Times New Roman"/>
        <charset val="134"/>
      </rPr>
      <t xml:space="preserve">
</t>
    </r>
    <r>
      <rPr>
        <sz val="12"/>
        <color theme="1"/>
        <rFont val="宋体"/>
        <charset val="134"/>
      </rPr>
      <t>耐用的材料和易于清洁。</t>
    </r>
  </si>
  <si>
    <r>
      <rPr>
        <sz val="12"/>
        <color theme="1"/>
        <rFont val="宋体"/>
        <charset val="134"/>
      </rPr>
      <t>妇科检查训练模型</t>
    </r>
  </si>
  <si>
    <r>
      <rPr>
        <sz val="12"/>
        <color theme="1"/>
        <rFont val="Times New Roman"/>
        <charset val="134"/>
      </rPr>
      <t>1.7</t>
    </r>
    <r>
      <rPr>
        <sz val="12"/>
        <color theme="1"/>
        <rFont val="宋体"/>
        <charset val="134"/>
      </rPr>
      <t>个子宫</t>
    </r>
    <r>
      <rPr>
        <sz val="12"/>
        <color theme="1"/>
        <rFont val="Times New Roman"/>
        <charset val="134"/>
      </rPr>
      <t>-</t>
    </r>
    <r>
      <rPr>
        <sz val="12"/>
        <color theme="1"/>
        <rFont val="宋体"/>
        <charset val="134"/>
      </rPr>
      <t>正常和带有外部病理病变的硅胶子宫模型（如子宫肌瘤）；</t>
    </r>
    <r>
      <rPr>
        <sz val="12"/>
        <color theme="1"/>
        <rFont val="Times New Roman"/>
        <charset val="134"/>
      </rPr>
      <t xml:space="preserve">
2.7</t>
    </r>
    <r>
      <rPr>
        <sz val="12"/>
        <color theme="1"/>
        <rFont val="宋体"/>
        <charset val="134"/>
      </rPr>
      <t>个子宫</t>
    </r>
    <r>
      <rPr>
        <sz val="12"/>
        <color theme="1"/>
        <rFont val="Times New Roman"/>
        <charset val="134"/>
      </rPr>
      <t>-</t>
    </r>
    <r>
      <rPr>
        <sz val="12"/>
        <color theme="1"/>
        <rFont val="宋体"/>
        <charset val="134"/>
      </rPr>
      <t>正常和带有内部病理病变的硅胶子宫模型（如子宫内膜癌）；</t>
    </r>
    <r>
      <rPr>
        <sz val="12"/>
        <color theme="1"/>
        <rFont val="Times New Roman"/>
        <charset val="134"/>
      </rPr>
      <t xml:space="preserve">
3.</t>
    </r>
    <r>
      <rPr>
        <sz val="12"/>
        <color theme="1"/>
        <rFont val="宋体"/>
        <charset val="134"/>
      </rPr>
      <t>正常和异常的硅胶宫颈（如宫颈癌，宫颈息肉）；</t>
    </r>
    <r>
      <rPr>
        <sz val="12"/>
        <color theme="1"/>
        <rFont val="Times New Roman"/>
        <charset val="134"/>
      </rPr>
      <t xml:space="preserve">
4.</t>
    </r>
    <r>
      <rPr>
        <sz val="12"/>
        <color theme="1"/>
        <rFont val="宋体"/>
        <charset val="134"/>
      </rPr>
      <t>正常和异常的硅胶卵巢（如卵巢囊肿、卵巢癌）；</t>
    </r>
    <r>
      <rPr>
        <sz val="12"/>
        <color theme="1"/>
        <rFont val="Times New Roman"/>
        <charset val="134"/>
      </rPr>
      <t xml:space="preserve">
5.</t>
    </r>
    <r>
      <rPr>
        <sz val="12"/>
        <color theme="1"/>
        <rFont val="宋体"/>
        <charset val="134"/>
      </rPr>
      <t>正常和异常的硅胶输卵管（如输卵管积脓、破裂等）</t>
    </r>
  </si>
  <si>
    <r>
      <rPr>
        <sz val="12"/>
        <color theme="1"/>
        <rFont val="宋体"/>
        <charset val="134"/>
      </rPr>
      <t>直角拉钩小</t>
    </r>
  </si>
  <si>
    <r>
      <rPr>
        <sz val="12"/>
        <color theme="1"/>
        <rFont val="宋体"/>
        <charset val="134"/>
      </rPr>
      <t>膀胱侧窝拉钩</t>
    </r>
  </si>
  <si>
    <r>
      <rPr>
        <sz val="12"/>
        <color theme="1"/>
        <rFont val="宋体"/>
        <charset val="134"/>
      </rPr>
      <t>直角拉钩大</t>
    </r>
  </si>
  <si>
    <r>
      <rPr>
        <sz val="12"/>
        <color theme="1"/>
        <rFont val="宋体"/>
        <charset val="134"/>
      </rPr>
      <t>膀胱间隙拉钩</t>
    </r>
  </si>
  <si>
    <r>
      <rPr>
        <sz val="12"/>
        <color theme="1"/>
        <rFont val="宋体"/>
        <charset val="134"/>
      </rPr>
      <t>阴道压板</t>
    </r>
  </si>
  <si>
    <r>
      <rPr>
        <sz val="12"/>
        <color theme="1"/>
        <rFont val="宋体"/>
        <charset val="134"/>
      </rPr>
      <t>医用级不锈钢材质，人体工学弧形设计，表面精工抛光光滑无毛刺，坚固耐用，适配临床妇科检查诊疗操作</t>
    </r>
  </si>
  <si>
    <r>
      <rPr>
        <sz val="12"/>
        <color theme="1"/>
        <rFont val="宋体"/>
        <charset val="134"/>
      </rPr>
      <t>直角弧形拉钩</t>
    </r>
  </si>
  <si>
    <r>
      <rPr>
        <sz val="12"/>
        <color theme="1"/>
        <rFont val="宋体"/>
        <charset val="134"/>
      </rPr>
      <t>陶瓷举宫杯</t>
    </r>
  </si>
  <si>
    <r>
      <rPr>
        <sz val="12"/>
        <color theme="1"/>
        <rFont val="宋体"/>
        <charset val="134"/>
      </rPr>
      <t>医用级陶瓷材质，人体工学设计贴合宫腔，表面光滑抗粘连，耐高温可灭菌，适配妇科腔镜手术操作</t>
    </r>
  </si>
  <si>
    <r>
      <rPr>
        <sz val="12"/>
        <color theme="1"/>
        <rFont val="宋体"/>
        <charset val="134"/>
      </rPr>
      <t>宫腔镜微型剪</t>
    </r>
  </si>
  <si>
    <t>5Fr</t>
  </si>
  <si>
    <t>7Fr</t>
  </si>
  <si>
    <r>
      <rPr>
        <sz val="12"/>
        <color theme="1"/>
        <rFont val="宋体"/>
        <charset val="134"/>
      </rPr>
      <t>宫腔镜异物钳</t>
    </r>
  </si>
  <si>
    <r>
      <rPr>
        <sz val="12"/>
        <color theme="1"/>
        <rFont val="宋体"/>
        <charset val="134"/>
      </rPr>
      <t>医用级不锈钢材质，钳头精细防滑设计，开合顺畅，适配临床妇科宫颈组织活检取样操作，坚固耐用易灭菌</t>
    </r>
  </si>
  <si>
    <r>
      <rPr>
        <sz val="12"/>
        <color theme="1"/>
        <rFont val="宋体"/>
        <charset val="134"/>
      </rPr>
      <t>息肉钳</t>
    </r>
  </si>
  <si>
    <r>
      <rPr>
        <sz val="12"/>
        <color theme="1"/>
        <rFont val="宋体"/>
        <charset val="134"/>
      </rPr>
      <t>医用级不锈钢材质，精细钳头设计，开合顺滑易操作，适配临床息肉夹取取样，耐高温可灭菌、坚固耐用</t>
    </r>
  </si>
  <si>
    <r>
      <rPr>
        <sz val="12"/>
        <color theme="1"/>
        <rFont val="宋体"/>
        <charset val="134"/>
      </rPr>
      <t>宽头镊子</t>
    </r>
  </si>
  <si>
    <r>
      <rPr>
        <sz val="12"/>
        <color theme="1"/>
        <rFont val="宋体"/>
        <charset val="134"/>
      </rPr>
      <t>医用级不锈钢材质，宽头防滑设计，精工打磨光滑无毛刺，耐磨抗腐蚀，适配临床精细诊疗夹取操作，耐高温可灭菌</t>
    </r>
  </si>
  <si>
    <r>
      <rPr>
        <sz val="12"/>
        <color theme="1"/>
        <rFont val="宋体"/>
        <charset val="134"/>
      </rPr>
      <t>尖头镊子</t>
    </r>
  </si>
  <si>
    <r>
      <rPr>
        <sz val="12"/>
        <color theme="1"/>
        <rFont val="宋体"/>
        <charset val="134"/>
      </rPr>
      <t>医用级不锈钢材质，尖头精细防滑设计，精工打磨光滑无毛刺，耐磨抗腐蚀，适配临床精细诊疗夹取操作，耐高温可灭菌</t>
    </r>
  </si>
  <si>
    <r>
      <rPr>
        <sz val="12"/>
        <color theme="1"/>
        <rFont val="宋体"/>
        <charset val="134"/>
      </rPr>
      <t>取环钳</t>
    </r>
  </si>
  <si>
    <r>
      <rPr>
        <sz val="12"/>
        <color theme="1"/>
        <rFont val="宋体"/>
        <charset val="134"/>
      </rPr>
      <t>医用级不锈钢材质，钳头适配取环操作设计，开合顺滑不卡顿，表面抛光无毛刺，耐高温可灭菌，适配临床妇科取环诊疗操作</t>
    </r>
  </si>
  <si>
    <r>
      <rPr>
        <sz val="12"/>
        <color theme="1"/>
        <rFont val="宋体"/>
        <charset val="134"/>
      </rPr>
      <t>宫颈管刮匙</t>
    </r>
  </si>
  <si>
    <r>
      <rPr>
        <sz val="12"/>
        <color theme="1"/>
        <rFont val="宋体"/>
        <charset val="134"/>
      </rPr>
      <t>医用级不锈钢材质，匙头适配宫颈管操作设计，边缘圆滑无毛刺，开合顺畅，耐高温可灭菌，适配临床妇科宫颈管刮取诊疗操作</t>
    </r>
  </si>
  <si>
    <r>
      <rPr>
        <sz val="12"/>
        <color theme="1"/>
        <rFont val="宋体"/>
        <charset val="134"/>
      </rPr>
      <t>长弯</t>
    </r>
  </si>
  <si>
    <r>
      <rPr>
        <sz val="12"/>
        <color theme="1"/>
        <rFont val="宋体"/>
        <charset val="134"/>
      </rPr>
      <t>医用级不锈钢材质，长弯型设计适配深部操作，钳头咬合紧密，表面抛光无毛刺，耐高温可灭菌，适配临床妇科诊疗操作</t>
    </r>
  </si>
  <si>
    <r>
      <rPr>
        <sz val="12"/>
        <color theme="1"/>
        <rFont val="宋体"/>
        <charset val="134"/>
      </rPr>
      <t>宫颈钳</t>
    </r>
  </si>
  <si>
    <r>
      <rPr>
        <sz val="12"/>
        <color theme="1"/>
        <rFont val="宋体"/>
        <charset val="134"/>
      </rPr>
      <t>医用级不锈钢材质，齿头防滑咬合紧密，开合顺滑不卡顿，表面精工抛光无毛刺，耐高温可灭菌，适配临床妇科宫颈夹持诊疗操作</t>
    </r>
  </si>
  <si>
    <r>
      <rPr>
        <sz val="12"/>
        <color theme="1"/>
        <rFont val="宋体"/>
        <charset val="134"/>
      </rPr>
      <t>金属窥器</t>
    </r>
  </si>
  <si>
    <r>
      <rPr>
        <sz val="12"/>
        <color theme="1"/>
        <rFont val="宋体"/>
        <charset val="134"/>
      </rPr>
      <t>加长款</t>
    </r>
  </si>
  <si>
    <r>
      <rPr>
        <sz val="12"/>
        <color theme="1"/>
        <rFont val="宋体"/>
        <charset val="134"/>
      </rPr>
      <t>短款</t>
    </r>
  </si>
  <si>
    <r>
      <rPr>
        <sz val="12"/>
        <color theme="1"/>
        <rFont val="宋体"/>
        <charset val="134"/>
      </rPr>
      <t>腹腔镜双极电凝钳</t>
    </r>
  </si>
  <si>
    <r>
      <rPr>
        <sz val="12"/>
        <color theme="1"/>
        <rFont val="宋体"/>
        <charset val="134"/>
      </rPr>
      <t>医用级不锈钢材质，双极电凝设计，适配腹腔镜手术凝血操作，钳头精细开合顺畅，耐高温可灭菌、绝缘性佳</t>
    </r>
  </si>
  <si>
    <r>
      <rPr>
        <sz val="12"/>
        <color theme="1"/>
        <rFont val="宋体"/>
        <charset val="134"/>
      </rPr>
      <t>腹腔镜鼠齿钳</t>
    </r>
  </si>
  <si>
    <r>
      <rPr>
        <sz val="12"/>
        <color theme="1"/>
        <rFont val="宋体"/>
        <charset val="134"/>
      </rPr>
      <t>加长</t>
    </r>
  </si>
  <si>
    <r>
      <rPr>
        <sz val="12"/>
        <color theme="1"/>
        <rFont val="宋体"/>
        <charset val="134"/>
      </rPr>
      <t>腹腔镜肌瘤钻</t>
    </r>
  </si>
  <si>
    <t>5mm</t>
  </si>
  <si>
    <r>
      <rPr>
        <sz val="12"/>
        <color theme="1"/>
        <rFont val="宋体"/>
        <charset val="134"/>
      </rPr>
      <t>腹腔镜吸引器</t>
    </r>
    <r>
      <rPr>
        <sz val="12"/>
        <color theme="1"/>
        <rFont val="Times New Roman"/>
        <charset val="134"/>
      </rPr>
      <t>1</t>
    </r>
  </si>
  <si>
    <r>
      <rPr>
        <sz val="12"/>
        <color theme="1"/>
        <rFont val="宋体"/>
        <charset val="134"/>
      </rPr>
      <t>医用级不锈钢材质，适配腹腔镜手术负压吸引操作，吸头精细通畅不堵塞，管体耐高压可灭菌，操作便捷贴合术区</t>
    </r>
  </si>
  <si>
    <r>
      <rPr>
        <sz val="12"/>
        <color theme="1"/>
        <rFont val="宋体"/>
        <charset val="134"/>
      </rPr>
      <t>腹腔镜吸引器</t>
    </r>
    <r>
      <rPr>
        <sz val="12"/>
        <color theme="1"/>
        <rFont val="Times New Roman"/>
        <charset val="134"/>
      </rPr>
      <t>2</t>
    </r>
  </si>
  <si>
    <r>
      <rPr>
        <sz val="12"/>
        <color theme="1"/>
        <rFont val="宋体"/>
        <charset val="134"/>
      </rPr>
      <t>腹腔镜</t>
    </r>
    <r>
      <rPr>
        <sz val="12"/>
        <color theme="1"/>
        <rFont val="Times New Roman"/>
        <charset val="134"/>
      </rPr>
      <t>O</t>
    </r>
    <r>
      <rPr>
        <sz val="12"/>
        <color theme="1"/>
        <rFont val="宋体"/>
        <charset val="134"/>
      </rPr>
      <t>型持针器</t>
    </r>
    <r>
      <rPr>
        <sz val="12"/>
        <color theme="1"/>
        <rFont val="Times New Roman"/>
        <charset val="134"/>
      </rPr>
      <t>1</t>
    </r>
  </si>
  <si>
    <r>
      <rPr>
        <sz val="12"/>
        <color theme="1"/>
        <rFont val="宋体"/>
        <charset val="134"/>
      </rPr>
      <t>医用级不锈钢材质，</t>
    </r>
    <r>
      <rPr>
        <sz val="12"/>
        <color theme="1"/>
        <rFont val="Times New Roman"/>
        <charset val="134"/>
      </rPr>
      <t>O</t>
    </r>
    <r>
      <rPr>
        <sz val="12"/>
        <color theme="1"/>
        <rFont val="宋体"/>
        <charset val="134"/>
      </rPr>
      <t>型头适配腹腔镜手术持针缝合，开合顺滑咬合紧密，耐高压可灭菌，适配腔镜下精细缝合操作</t>
    </r>
  </si>
  <si>
    <r>
      <rPr>
        <sz val="12"/>
        <color theme="1"/>
        <rFont val="宋体"/>
        <charset val="134"/>
      </rPr>
      <t>腹腔镜</t>
    </r>
    <r>
      <rPr>
        <sz val="12"/>
        <color theme="1"/>
        <rFont val="Times New Roman"/>
        <charset val="134"/>
      </rPr>
      <t>O</t>
    </r>
    <r>
      <rPr>
        <sz val="12"/>
        <color theme="1"/>
        <rFont val="宋体"/>
        <charset val="134"/>
      </rPr>
      <t>型持针器</t>
    </r>
    <r>
      <rPr>
        <sz val="12"/>
        <color theme="1"/>
        <rFont val="Times New Roman"/>
        <charset val="134"/>
      </rPr>
      <t>2</t>
    </r>
  </si>
  <si>
    <r>
      <rPr>
        <sz val="12"/>
        <color theme="1"/>
        <rFont val="宋体"/>
        <charset val="134"/>
      </rPr>
      <t>腹腔镜子宫抓钳</t>
    </r>
  </si>
  <si>
    <r>
      <rPr>
        <sz val="12"/>
        <color theme="1"/>
        <rFont val="宋体"/>
        <charset val="134"/>
      </rPr>
      <t>后装施源器（插值针</t>
    </r>
    <r>
      <rPr>
        <sz val="12"/>
        <color theme="1"/>
        <rFont val="Times New Roman"/>
        <charset val="134"/>
      </rPr>
      <t>)</t>
    </r>
  </si>
  <si>
    <r>
      <rPr>
        <sz val="12"/>
        <color theme="1"/>
        <rFont val="Times New Roman"/>
        <charset val="134"/>
      </rPr>
      <t>17g</t>
    </r>
    <r>
      <rPr>
        <sz val="12"/>
        <color theme="1"/>
        <rFont val="宋体"/>
        <charset val="134"/>
      </rPr>
      <t>，配合后装机器承载后装源进行放疗</t>
    </r>
  </si>
  <si>
    <r>
      <rPr>
        <sz val="12"/>
        <color theme="1"/>
        <rFont val="宋体"/>
        <charset val="134"/>
      </rPr>
      <t>放疗科</t>
    </r>
  </si>
  <si>
    <r>
      <rPr>
        <sz val="12"/>
        <color theme="1"/>
        <rFont val="宋体"/>
        <charset val="134"/>
      </rPr>
      <t>后装施源器（插值针阻塞器）</t>
    </r>
  </si>
  <si>
    <r>
      <rPr>
        <sz val="12"/>
        <color theme="1"/>
        <rFont val="Times New Roman"/>
        <charset val="134"/>
      </rPr>
      <t>17g</t>
    </r>
    <r>
      <rPr>
        <sz val="12"/>
        <color theme="1"/>
        <rFont val="宋体"/>
        <charset val="134"/>
      </rPr>
      <t>，配合后装施源器，可防止插值针弯曲</t>
    </r>
  </si>
  <si>
    <r>
      <rPr>
        <sz val="12"/>
        <color theme="1"/>
        <rFont val="宋体"/>
        <charset val="134"/>
      </rPr>
      <t>医用四脚手杖</t>
    </r>
  </si>
  <si>
    <r>
      <rPr>
        <sz val="12"/>
        <color theme="1"/>
        <rFont val="Times New Roman"/>
        <charset val="134"/>
      </rPr>
      <t>·</t>
    </r>
    <r>
      <rPr>
        <sz val="12"/>
        <color theme="1"/>
        <rFont val="宋体"/>
        <charset val="134"/>
      </rPr>
      <t>材质：主体为高强度铝合金，轻便耐用。</t>
    </r>
    <r>
      <rPr>
        <sz val="12"/>
        <color theme="1"/>
        <rFont val="Times New Roman"/>
        <charset val="134"/>
      </rPr>
      <t xml:space="preserve">
  </t>
    </r>
    <r>
      <rPr>
        <sz val="12"/>
        <color theme="1"/>
        <rFont val="宋体"/>
        <charset val="134"/>
      </rPr>
      <t>调节：高度可多档调节。</t>
    </r>
    <r>
      <rPr>
        <sz val="12"/>
        <color theme="1"/>
        <rFont val="Times New Roman"/>
        <charset val="134"/>
      </rPr>
      <t xml:space="preserve">
  </t>
    </r>
    <r>
      <rPr>
        <sz val="12"/>
        <color theme="1"/>
        <rFont val="宋体"/>
        <charset val="134"/>
      </rPr>
      <t>底座：四脚支撑，防滑性能好。</t>
    </r>
    <r>
      <rPr>
        <sz val="12"/>
        <color theme="1"/>
        <rFont val="Times New Roman"/>
        <charset val="134"/>
      </rPr>
      <t xml:space="preserve">
   </t>
    </r>
    <r>
      <rPr>
        <sz val="12"/>
        <color theme="1"/>
        <rFont val="宋体"/>
        <charset val="134"/>
      </rPr>
      <t>承重：不低于</t>
    </r>
    <r>
      <rPr>
        <sz val="12"/>
        <color theme="1"/>
        <rFont val="Times New Roman"/>
        <charset val="134"/>
      </rPr>
      <t>100kg</t>
    </r>
    <r>
      <rPr>
        <sz val="12"/>
        <color theme="1"/>
        <rFont val="宋体"/>
        <charset val="134"/>
      </rPr>
      <t>。</t>
    </r>
  </si>
  <si>
    <r>
      <rPr>
        <sz val="12"/>
        <color theme="1"/>
        <rFont val="宋体"/>
        <charset val="134"/>
      </rPr>
      <t>第二住院楼</t>
    </r>
    <r>
      <rPr>
        <sz val="12"/>
        <color theme="1"/>
        <rFont val="Times New Roman"/>
        <charset val="134"/>
      </rPr>
      <t>2</t>
    </r>
    <r>
      <rPr>
        <sz val="12"/>
        <color theme="1"/>
        <rFont val="宋体"/>
        <charset val="134"/>
      </rPr>
      <t>个</t>
    </r>
    <r>
      <rPr>
        <sz val="12"/>
        <color theme="1"/>
        <rFont val="Times New Roman"/>
        <charset val="134"/>
      </rPr>
      <t>/</t>
    </r>
    <r>
      <rPr>
        <sz val="12"/>
        <color theme="1"/>
        <rFont val="宋体"/>
        <charset val="134"/>
      </rPr>
      <t>病区（实际分配可考虑现有楼宇）</t>
    </r>
  </si>
  <si>
    <r>
      <rPr>
        <sz val="12"/>
        <color theme="1"/>
        <rFont val="宋体"/>
        <charset val="134"/>
      </rPr>
      <t>医用专用超声波身高体重测量仪一体机精准体重秤智能电子秤</t>
    </r>
  </si>
  <si>
    <r>
      <rPr>
        <sz val="12"/>
        <color theme="1"/>
        <rFont val="宋体"/>
        <charset val="134"/>
      </rPr>
      <t>用于人体成分分析，对于营养评估有帮助</t>
    </r>
  </si>
  <si>
    <r>
      <rPr>
        <b/>
        <sz val="16"/>
        <color theme="1"/>
        <rFont val="宋体"/>
        <charset val="134"/>
      </rPr>
      <t>附表</t>
    </r>
    <r>
      <rPr>
        <b/>
        <sz val="16"/>
        <color theme="1"/>
        <rFont val="Times New Roman"/>
        <charset val="134"/>
      </rPr>
      <t xml:space="preserve">6 </t>
    </r>
    <r>
      <rPr>
        <b/>
        <sz val="16"/>
        <color theme="1"/>
        <rFont val="宋体"/>
        <charset val="134"/>
      </rPr>
      <t>低值易耗物品汇总表</t>
    </r>
  </si>
  <si>
    <r>
      <rPr>
        <b/>
        <sz val="12"/>
        <color theme="1"/>
        <rFont val="宋体"/>
        <charset val="134"/>
      </rPr>
      <t>改扩建二期员工总人数为</t>
    </r>
    <r>
      <rPr>
        <b/>
        <sz val="12"/>
        <color theme="1"/>
        <rFont val="Times New Roman"/>
        <charset val="134"/>
      </rPr>
      <t>2040</t>
    </r>
    <r>
      <rPr>
        <b/>
        <sz val="12"/>
        <color theme="1"/>
        <rFont val="宋体"/>
        <charset val="134"/>
      </rPr>
      <t>人</t>
    </r>
    <r>
      <rPr>
        <sz val="12"/>
        <color theme="1"/>
        <rFont val="宋体"/>
        <charset val="134"/>
      </rPr>
      <t>，医护人员占比</t>
    </r>
    <r>
      <rPr>
        <sz val="12"/>
        <color theme="1"/>
        <rFont val="Times New Roman"/>
        <charset val="134"/>
      </rPr>
      <t>85%</t>
    </r>
    <r>
      <rPr>
        <sz val="12"/>
        <color theme="1"/>
        <rFont val="宋体"/>
        <charset val="134"/>
      </rPr>
      <t>为</t>
    </r>
    <r>
      <rPr>
        <sz val="12"/>
        <color theme="1"/>
        <rFont val="Times New Roman"/>
        <charset val="134"/>
      </rPr>
      <t>1734</t>
    </r>
    <r>
      <rPr>
        <sz val="12"/>
        <color theme="1"/>
        <rFont val="宋体"/>
        <charset val="134"/>
      </rPr>
      <t>人，其中医技占比工作人员</t>
    </r>
    <r>
      <rPr>
        <sz val="12"/>
        <color theme="1"/>
        <rFont val="Times New Roman"/>
        <charset val="134"/>
      </rPr>
      <t>35%</t>
    </r>
    <r>
      <rPr>
        <sz val="12"/>
        <color theme="1"/>
        <rFont val="宋体"/>
        <charset val="134"/>
      </rPr>
      <t>为</t>
    </r>
    <r>
      <rPr>
        <sz val="12"/>
        <color theme="1"/>
        <rFont val="Times New Roman"/>
        <charset val="134"/>
      </rPr>
      <t>714</t>
    </r>
    <r>
      <rPr>
        <sz val="12"/>
        <color theme="1"/>
        <rFont val="宋体"/>
        <charset val="134"/>
      </rPr>
      <t>人，护士占比工作人员</t>
    </r>
    <r>
      <rPr>
        <sz val="12"/>
        <color theme="1"/>
        <rFont val="Times New Roman"/>
        <charset val="134"/>
      </rPr>
      <t>50%</t>
    </r>
    <r>
      <rPr>
        <sz val="12"/>
        <color theme="1"/>
        <rFont val="宋体"/>
        <charset val="134"/>
      </rPr>
      <t>为</t>
    </r>
    <r>
      <rPr>
        <sz val="12"/>
        <color theme="1"/>
        <rFont val="Times New Roman"/>
        <charset val="134"/>
      </rPr>
      <t>867</t>
    </r>
    <r>
      <rPr>
        <sz val="12"/>
        <color theme="1"/>
        <rFont val="宋体"/>
        <charset val="134"/>
      </rPr>
      <t>人，行政</t>
    </r>
    <r>
      <rPr>
        <sz val="12"/>
        <color theme="1"/>
        <rFont val="Times New Roman"/>
        <charset val="134"/>
      </rPr>
      <t>8%=163</t>
    </r>
    <r>
      <rPr>
        <sz val="12"/>
        <color theme="1"/>
        <rFont val="宋体"/>
        <charset val="134"/>
      </rPr>
      <t>人，工勤</t>
    </r>
    <r>
      <rPr>
        <sz val="12"/>
        <color theme="1"/>
        <rFont val="Times New Roman"/>
        <charset val="134"/>
      </rPr>
      <t>7%=143</t>
    </r>
    <r>
      <rPr>
        <sz val="12"/>
        <color theme="1"/>
        <rFont val="宋体"/>
        <charset val="134"/>
      </rPr>
      <t>人。（开办不配置行政服和工勤服）</t>
    </r>
  </si>
  <si>
    <r>
      <rPr>
        <b/>
        <sz val="12"/>
        <color theme="1"/>
        <rFont val="宋体"/>
        <charset val="134"/>
      </rPr>
      <t>类别</t>
    </r>
  </si>
  <si>
    <r>
      <rPr>
        <b/>
        <sz val="12"/>
        <color theme="1"/>
        <rFont val="宋体"/>
        <charset val="134"/>
      </rPr>
      <t>配比</t>
    </r>
  </si>
  <si>
    <r>
      <rPr>
        <b/>
        <sz val="12"/>
        <color theme="1"/>
        <rFont val="宋体"/>
        <charset val="134"/>
      </rPr>
      <t>参数</t>
    </r>
  </si>
  <si>
    <r>
      <rPr>
        <b/>
        <sz val="12"/>
        <color theme="1"/>
        <rFont val="宋体"/>
        <charset val="134"/>
      </rPr>
      <t>产品规格</t>
    </r>
  </si>
  <si>
    <r>
      <rPr>
        <b/>
        <sz val="12"/>
        <color theme="1"/>
        <rFont val="宋体"/>
        <charset val="134"/>
      </rPr>
      <t>数量说明</t>
    </r>
  </si>
  <si>
    <r>
      <rPr>
        <b/>
        <sz val="12"/>
        <color theme="1"/>
        <rFont val="Times New Roman"/>
        <charset val="134"/>
      </rPr>
      <t>1.</t>
    </r>
    <r>
      <rPr>
        <b/>
        <sz val="12"/>
        <color theme="1"/>
        <rFont val="宋体"/>
        <charset val="134"/>
      </rPr>
      <t>工作服类</t>
    </r>
  </si>
  <si>
    <r>
      <rPr>
        <sz val="12"/>
        <color theme="1"/>
        <rFont val="宋体"/>
        <charset val="134"/>
      </rPr>
      <t>医生夏服</t>
    </r>
  </si>
  <si>
    <t>1:2</t>
  </si>
  <si>
    <r>
      <rPr>
        <sz val="12"/>
        <color theme="1"/>
        <rFont val="Times New Roman"/>
        <charset val="134"/>
      </rPr>
      <t>1</t>
    </r>
    <r>
      <rPr>
        <sz val="12"/>
        <color theme="1"/>
        <rFont val="宋体"/>
        <charset val="134"/>
      </rPr>
      <t>、创新高科技织造，采用优质纱线、贴身部分含棉，面料贴身部位富有棉感，亲肤穿着更舒适，属国际最具生态环保的</t>
    </r>
    <r>
      <rPr>
        <sz val="12"/>
        <color theme="1"/>
        <rFont val="Times New Roman"/>
        <charset val="134"/>
      </rPr>
      <t>“</t>
    </r>
    <r>
      <rPr>
        <sz val="12"/>
        <color theme="1"/>
        <rFont val="宋体"/>
        <charset val="134"/>
      </rPr>
      <t>会呼吸型</t>
    </r>
    <r>
      <rPr>
        <sz val="12"/>
        <color theme="1"/>
        <rFont val="Times New Roman"/>
        <charset val="134"/>
      </rPr>
      <t>”</t>
    </r>
    <r>
      <rPr>
        <sz val="12"/>
        <color theme="1"/>
        <rFont val="宋体"/>
        <charset val="134"/>
      </rPr>
      <t>医护面料。</t>
    </r>
    <r>
      <rPr>
        <sz val="12"/>
        <color theme="1"/>
        <rFont val="Times New Roman"/>
        <charset val="134"/>
      </rPr>
      <t xml:space="preserve">
2</t>
    </r>
    <r>
      <rPr>
        <sz val="12"/>
        <color theme="1"/>
        <rFont val="宋体"/>
        <charset val="134"/>
      </rPr>
      <t>、面料具有永久性防静电，透气，防透光，防液体泼溅，耐磨耐用次数</t>
    </r>
    <r>
      <rPr>
        <sz val="12"/>
        <color theme="1"/>
        <rFont val="Times New Roman"/>
        <charset val="134"/>
      </rPr>
      <t>≥180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3</t>
    </r>
    <r>
      <rPr>
        <sz val="12"/>
        <color theme="1"/>
        <rFont val="宋体"/>
        <charset val="134"/>
      </rPr>
      <t>、耐摩擦色牢度：干摩</t>
    </r>
    <r>
      <rPr>
        <sz val="12"/>
        <color theme="1"/>
        <rFont val="Times New Roman"/>
        <charset val="134"/>
      </rPr>
      <t>≥4-5</t>
    </r>
    <r>
      <rPr>
        <sz val="12"/>
        <color theme="1"/>
        <rFont val="宋体"/>
        <charset val="134"/>
      </rPr>
      <t>级、湿摩</t>
    </r>
    <r>
      <rPr>
        <sz val="12"/>
        <color theme="1"/>
        <rFont val="Times New Roman"/>
        <charset val="134"/>
      </rPr>
      <t>≥4-5</t>
    </r>
    <r>
      <rPr>
        <sz val="12"/>
        <color theme="1"/>
        <rFont val="宋体"/>
        <charset val="134"/>
      </rPr>
      <t>级</t>
    </r>
    <r>
      <rPr>
        <sz val="12"/>
        <color theme="1"/>
        <rFont val="Times New Roman"/>
        <charset val="134"/>
      </rPr>
      <t xml:space="preserve">
4</t>
    </r>
    <r>
      <rPr>
        <sz val="12"/>
        <color theme="1"/>
        <rFont val="宋体"/>
        <charset val="134"/>
      </rPr>
      <t>、耐汗渍色牢度：变色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5</t>
    </r>
    <r>
      <rPr>
        <sz val="12"/>
        <color theme="1"/>
        <rFont val="宋体"/>
        <charset val="134"/>
      </rPr>
      <t>、耐水色牢度：变色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6</t>
    </r>
    <r>
      <rPr>
        <sz val="12"/>
        <color theme="1"/>
        <rFont val="宋体"/>
        <charset val="134"/>
      </rPr>
      <t>、穿着挺阔不易皱，健康环保，耐氯漂可工业洗涤</t>
    </r>
    <r>
      <rPr>
        <sz val="12"/>
        <color theme="1"/>
        <rFont val="Times New Roman"/>
        <charset val="134"/>
      </rPr>
      <t xml:space="preserve">
7</t>
    </r>
    <r>
      <rPr>
        <sz val="12"/>
        <color theme="1"/>
        <rFont val="宋体"/>
        <charset val="134"/>
      </rPr>
      <t>、面料：</t>
    </r>
    <r>
      <rPr>
        <sz val="12"/>
        <color theme="1"/>
        <rFont val="Times New Roman"/>
        <charset val="134"/>
      </rPr>
      <t>93%</t>
    </r>
    <r>
      <rPr>
        <sz val="12"/>
        <color theme="1"/>
        <rFont val="宋体"/>
        <charset val="134"/>
      </rPr>
      <t>（</t>
    </r>
    <r>
      <rPr>
        <sz val="12"/>
        <color theme="1"/>
        <rFont val="Times New Roman"/>
        <charset val="134"/>
      </rPr>
      <t>±1</t>
    </r>
    <r>
      <rPr>
        <sz val="12"/>
        <color theme="1"/>
        <rFont val="宋体"/>
        <charset val="134"/>
      </rPr>
      <t>）聚酯纤维</t>
    </r>
    <r>
      <rPr>
        <sz val="12"/>
        <color theme="1"/>
        <rFont val="Times New Roman"/>
        <charset val="134"/>
      </rPr>
      <t>+7%</t>
    </r>
    <r>
      <rPr>
        <sz val="12"/>
        <color theme="1"/>
        <rFont val="宋体"/>
        <charset val="134"/>
      </rPr>
      <t>（</t>
    </r>
    <r>
      <rPr>
        <sz val="12"/>
        <color theme="1"/>
        <rFont val="Times New Roman"/>
        <charset val="134"/>
      </rPr>
      <t>±2</t>
    </r>
    <r>
      <rPr>
        <sz val="12"/>
        <color theme="1"/>
        <rFont val="宋体"/>
        <charset val="134"/>
      </rPr>
      <t>）棉，含导电纱</t>
    </r>
    <r>
      <rPr>
        <sz val="12"/>
        <color theme="1"/>
        <rFont val="Times New Roman"/>
        <charset val="134"/>
      </rPr>
      <t xml:space="preserve">
8</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640±20</t>
    </r>
    <r>
      <rPr>
        <sz val="12"/>
        <color theme="1"/>
        <rFont val="宋体"/>
        <charset val="134"/>
      </rPr>
      <t>，纬向</t>
    </r>
    <r>
      <rPr>
        <sz val="12"/>
        <color theme="1"/>
        <rFont val="Times New Roman"/>
        <charset val="134"/>
      </rPr>
      <t>395±20
9</t>
    </r>
    <r>
      <rPr>
        <sz val="12"/>
        <color theme="1"/>
        <rFont val="宋体"/>
        <charset val="134"/>
      </rPr>
      <t>、纱线线密度：经纱</t>
    </r>
    <r>
      <rPr>
        <sz val="12"/>
        <color theme="1"/>
        <rFont val="Times New Roman"/>
        <charset val="134"/>
      </rPr>
      <t>1:31S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经纱</t>
    </r>
    <r>
      <rPr>
        <sz val="12"/>
        <color theme="1"/>
        <rFont val="Times New Roman"/>
        <charset val="134"/>
      </rPr>
      <t>2:31S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纬纱</t>
    </r>
    <r>
      <rPr>
        <sz val="12"/>
        <color theme="1"/>
        <rFont val="Times New Roman"/>
        <charset val="134"/>
      </rPr>
      <t>:31S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10</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&gt;1500
11</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&gt;50</t>
    </r>
    <r>
      <rPr>
        <sz val="12"/>
        <color theme="1"/>
        <rFont val="宋体"/>
        <charset val="134"/>
      </rPr>
      <t>，纬向</t>
    </r>
    <r>
      <rPr>
        <sz val="12"/>
        <color theme="1"/>
        <rFont val="Times New Roman"/>
        <charset val="134"/>
      </rPr>
      <t>&gt;30
12</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≥4-5
13</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14</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&gt;35
15</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≥0.43
16</t>
    </r>
    <r>
      <rPr>
        <sz val="12"/>
        <color theme="1"/>
        <rFont val="宋体"/>
        <charset val="134"/>
      </rPr>
      <t>、水洗尺寸变化率</t>
    </r>
    <r>
      <rPr>
        <sz val="12"/>
        <color theme="1"/>
        <rFont val="Times New Roman"/>
        <charset val="134"/>
      </rPr>
      <t>(%)</t>
    </r>
    <r>
      <rPr>
        <sz val="12"/>
        <color theme="1"/>
        <rFont val="宋体"/>
        <charset val="134"/>
      </rPr>
      <t>：</t>
    </r>
    <r>
      <rPr>
        <sz val="12"/>
        <color theme="1"/>
        <rFont val="Times New Roman"/>
        <charset val="134"/>
      </rPr>
      <t>±0.15
17</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18</t>
    </r>
    <r>
      <rPr>
        <sz val="12"/>
        <color theme="1"/>
        <rFont val="宋体"/>
        <charset val="134"/>
      </rPr>
      <t>、抗菌性能：可抗菌</t>
    </r>
    <r>
      <rPr>
        <sz val="12"/>
        <color theme="1"/>
        <rFont val="Times New Roman"/>
        <charset val="134"/>
      </rPr>
      <t xml:space="preserve">
19</t>
    </r>
    <r>
      <rPr>
        <sz val="12"/>
        <color theme="1"/>
        <rFont val="宋体"/>
        <charset val="134"/>
      </rPr>
      <t>、克重：</t>
    </r>
    <r>
      <rPr>
        <sz val="12"/>
        <color theme="1"/>
        <rFont val="Times New Roman"/>
        <charset val="134"/>
      </rPr>
      <t>≥200g/m2</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20</t>
    </r>
    <r>
      <rPr>
        <sz val="12"/>
        <color theme="1"/>
        <rFont val="宋体"/>
        <charset val="134"/>
      </rPr>
      <t>、甲醛含量：不得检出</t>
    </r>
    <r>
      <rPr>
        <sz val="12"/>
        <color theme="1"/>
        <rFont val="Times New Roman"/>
        <charset val="134"/>
      </rPr>
      <t xml:space="preserve">
21</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22</t>
    </r>
    <r>
      <rPr>
        <sz val="12"/>
        <color theme="1"/>
        <rFont val="宋体"/>
        <charset val="134"/>
      </rPr>
      <t>、可分解致癌芳香胺染料：未检出</t>
    </r>
    <r>
      <rPr>
        <sz val="12"/>
        <color theme="1"/>
        <rFont val="Times New Roman"/>
        <charset val="134"/>
      </rPr>
      <t xml:space="preserve">
23</t>
    </r>
    <r>
      <rPr>
        <sz val="12"/>
        <color theme="1"/>
        <rFont val="宋体"/>
        <charset val="134"/>
      </rPr>
      <t>、口袋含防水功能布料，有名字贴，码数字体不清洗</t>
    </r>
  </si>
  <si>
    <t>S-XXXXL</t>
  </si>
  <si>
    <r>
      <rPr>
        <sz val="12"/>
        <color theme="1"/>
        <rFont val="宋体"/>
        <charset val="134"/>
      </rPr>
      <t>件</t>
    </r>
  </si>
  <si>
    <r>
      <rPr>
        <sz val="12"/>
        <color theme="1"/>
        <rFont val="宋体"/>
        <charset val="134"/>
      </rPr>
      <t>共计</t>
    </r>
    <r>
      <rPr>
        <sz val="12"/>
        <color theme="1"/>
        <rFont val="Times New Roman"/>
        <charset val="134"/>
      </rPr>
      <t>1173</t>
    </r>
    <r>
      <rPr>
        <sz val="12"/>
        <color theme="1"/>
        <rFont val="宋体"/>
        <charset val="134"/>
      </rPr>
      <t>人</t>
    </r>
  </si>
  <si>
    <r>
      <rPr>
        <sz val="12"/>
        <color theme="1"/>
        <rFont val="宋体"/>
        <charset val="134"/>
      </rPr>
      <t>医生冬服</t>
    </r>
  </si>
  <si>
    <r>
      <rPr>
        <sz val="12"/>
        <color theme="1"/>
        <rFont val="Times New Roman"/>
        <charset val="134"/>
      </rPr>
      <t>1</t>
    </r>
    <r>
      <rPr>
        <sz val="12"/>
        <color theme="1"/>
        <rFont val="宋体"/>
        <charset val="134"/>
      </rPr>
      <t>、创新高科技织造，采用优质纱线、贴身部分含棉，面料贴身部位富有棉感，亲肤穿着更舒适，属国际最具生态环保的</t>
    </r>
    <r>
      <rPr>
        <sz val="12"/>
        <color theme="1"/>
        <rFont val="Times New Roman"/>
        <charset val="134"/>
      </rPr>
      <t>“</t>
    </r>
    <r>
      <rPr>
        <sz val="12"/>
        <color theme="1"/>
        <rFont val="宋体"/>
        <charset val="134"/>
      </rPr>
      <t>会呼吸型</t>
    </r>
    <r>
      <rPr>
        <sz val="12"/>
        <color theme="1"/>
        <rFont val="Times New Roman"/>
        <charset val="134"/>
      </rPr>
      <t>”</t>
    </r>
    <r>
      <rPr>
        <sz val="12"/>
        <color theme="1"/>
        <rFont val="宋体"/>
        <charset val="134"/>
      </rPr>
      <t>医护面料。</t>
    </r>
    <r>
      <rPr>
        <sz val="12"/>
        <color theme="1"/>
        <rFont val="Times New Roman"/>
        <charset val="134"/>
      </rPr>
      <t xml:space="preserve">
2</t>
    </r>
    <r>
      <rPr>
        <sz val="12"/>
        <color theme="1"/>
        <rFont val="宋体"/>
        <charset val="134"/>
      </rPr>
      <t>、面料具有永久性防静电，透气，防透光，防液体泼溅，耐磨耐用次数</t>
    </r>
    <r>
      <rPr>
        <sz val="12"/>
        <color theme="1"/>
        <rFont val="Times New Roman"/>
        <charset val="134"/>
      </rPr>
      <t>≥180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3</t>
    </r>
    <r>
      <rPr>
        <sz val="12"/>
        <color theme="1"/>
        <rFont val="宋体"/>
        <charset val="134"/>
      </rPr>
      <t>、耐摩擦色牢度：干摩</t>
    </r>
    <r>
      <rPr>
        <sz val="12"/>
        <color theme="1"/>
        <rFont val="Times New Roman"/>
        <charset val="134"/>
      </rPr>
      <t>≥4-5</t>
    </r>
    <r>
      <rPr>
        <sz val="12"/>
        <color theme="1"/>
        <rFont val="宋体"/>
        <charset val="134"/>
      </rPr>
      <t>级、湿摩</t>
    </r>
    <r>
      <rPr>
        <sz val="12"/>
        <color theme="1"/>
        <rFont val="Times New Roman"/>
        <charset val="134"/>
      </rPr>
      <t>≥4-5</t>
    </r>
    <r>
      <rPr>
        <sz val="12"/>
        <color theme="1"/>
        <rFont val="宋体"/>
        <charset val="134"/>
      </rPr>
      <t>级</t>
    </r>
    <r>
      <rPr>
        <sz val="12"/>
        <color theme="1"/>
        <rFont val="Times New Roman"/>
        <charset val="134"/>
      </rPr>
      <t xml:space="preserve">
4</t>
    </r>
    <r>
      <rPr>
        <sz val="12"/>
        <color theme="1"/>
        <rFont val="宋体"/>
        <charset val="134"/>
      </rPr>
      <t>、耐汗渍色牢度：变色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5</t>
    </r>
    <r>
      <rPr>
        <sz val="12"/>
        <color theme="1"/>
        <rFont val="宋体"/>
        <charset val="134"/>
      </rPr>
      <t>、耐水色牢度：变色</t>
    </r>
    <r>
      <rPr>
        <sz val="12"/>
        <color theme="1"/>
        <rFont val="Times New Roman"/>
        <charset val="134"/>
      </rPr>
      <t>≥4</t>
    </r>
    <r>
      <rPr>
        <sz val="12"/>
        <color theme="1"/>
        <rFont val="宋体"/>
        <charset val="134"/>
      </rPr>
      <t>级、沾色</t>
    </r>
    <r>
      <rPr>
        <sz val="12"/>
        <color theme="1"/>
        <rFont val="Times New Roman"/>
        <charset val="134"/>
      </rPr>
      <t>≥4-5</t>
    </r>
    <r>
      <rPr>
        <sz val="12"/>
        <color theme="1"/>
        <rFont val="宋体"/>
        <charset val="134"/>
      </rPr>
      <t>级</t>
    </r>
    <r>
      <rPr>
        <sz val="12"/>
        <color theme="1"/>
        <rFont val="Times New Roman"/>
        <charset val="134"/>
      </rPr>
      <t xml:space="preserve">
6</t>
    </r>
    <r>
      <rPr>
        <sz val="12"/>
        <color theme="1"/>
        <rFont val="宋体"/>
        <charset val="134"/>
      </rPr>
      <t>、穿着挺阔不易皱，健康环保，耐氯漂可工业洗涤</t>
    </r>
    <r>
      <rPr>
        <sz val="12"/>
        <color theme="1"/>
        <rFont val="Times New Roman"/>
        <charset val="134"/>
      </rPr>
      <t xml:space="preserve">
7</t>
    </r>
    <r>
      <rPr>
        <sz val="12"/>
        <color theme="1"/>
        <rFont val="宋体"/>
        <charset val="134"/>
      </rPr>
      <t>、面料：</t>
    </r>
    <r>
      <rPr>
        <sz val="12"/>
        <color theme="1"/>
        <rFont val="Times New Roman"/>
        <charset val="134"/>
      </rPr>
      <t>93%</t>
    </r>
    <r>
      <rPr>
        <sz val="12"/>
        <color theme="1"/>
        <rFont val="宋体"/>
        <charset val="134"/>
      </rPr>
      <t>（</t>
    </r>
    <r>
      <rPr>
        <sz val="12"/>
        <color theme="1"/>
        <rFont val="Times New Roman"/>
        <charset val="134"/>
      </rPr>
      <t>±1</t>
    </r>
    <r>
      <rPr>
        <sz val="12"/>
        <color theme="1"/>
        <rFont val="宋体"/>
        <charset val="134"/>
      </rPr>
      <t>）聚酯纤维</t>
    </r>
    <r>
      <rPr>
        <sz val="12"/>
        <color theme="1"/>
        <rFont val="Times New Roman"/>
        <charset val="134"/>
      </rPr>
      <t>+7%</t>
    </r>
    <r>
      <rPr>
        <sz val="12"/>
        <color theme="1"/>
        <rFont val="宋体"/>
        <charset val="134"/>
      </rPr>
      <t>（</t>
    </r>
    <r>
      <rPr>
        <sz val="12"/>
        <color theme="1"/>
        <rFont val="Times New Roman"/>
        <charset val="134"/>
      </rPr>
      <t>±2</t>
    </r>
    <r>
      <rPr>
        <sz val="12"/>
        <color theme="1"/>
        <rFont val="宋体"/>
        <charset val="134"/>
      </rPr>
      <t>）棉，含导电纱</t>
    </r>
    <r>
      <rPr>
        <sz val="12"/>
        <color theme="1"/>
        <rFont val="Times New Roman"/>
        <charset val="134"/>
      </rPr>
      <t xml:space="preserve">
8</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640±20</t>
    </r>
    <r>
      <rPr>
        <sz val="12"/>
        <color theme="1"/>
        <rFont val="宋体"/>
        <charset val="134"/>
      </rPr>
      <t>，纬向</t>
    </r>
    <r>
      <rPr>
        <sz val="12"/>
        <color theme="1"/>
        <rFont val="Times New Roman"/>
        <charset val="134"/>
      </rPr>
      <t>395±20
9</t>
    </r>
    <r>
      <rPr>
        <sz val="12"/>
        <color theme="1"/>
        <rFont val="宋体"/>
        <charset val="134"/>
      </rPr>
      <t>、纱线线密度：经纱</t>
    </r>
    <r>
      <rPr>
        <sz val="12"/>
        <color theme="1"/>
        <rFont val="Times New Roman"/>
        <charset val="134"/>
      </rPr>
      <t>1:31S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经纱</t>
    </r>
    <r>
      <rPr>
        <sz val="12"/>
        <color theme="1"/>
        <rFont val="Times New Roman"/>
        <charset val="134"/>
      </rPr>
      <t>2:31S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t>
    </r>
    <r>
      <rPr>
        <sz val="12"/>
        <color theme="1"/>
        <rFont val="宋体"/>
        <charset val="134"/>
      </rPr>
      <t>纬纱</t>
    </r>
    <r>
      <rPr>
        <sz val="12"/>
        <color theme="1"/>
        <rFont val="Times New Roman"/>
        <charset val="134"/>
      </rPr>
      <t>:31S</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10</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&gt;1500
11</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&gt;50</t>
    </r>
    <r>
      <rPr>
        <sz val="12"/>
        <color theme="1"/>
        <rFont val="宋体"/>
        <charset val="134"/>
      </rPr>
      <t>，纬向</t>
    </r>
    <r>
      <rPr>
        <sz val="12"/>
        <color theme="1"/>
        <rFont val="Times New Roman"/>
        <charset val="134"/>
      </rPr>
      <t>&gt;30
12</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≥4-5
13</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14</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&gt;35
15</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≥0.43
16</t>
    </r>
    <r>
      <rPr>
        <sz val="12"/>
        <color theme="1"/>
        <rFont val="宋体"/>
        <charset val="134"/>
      </rPr>
      <t>、水洗尺寸变化率</t>
    </r>
    <r>
      <rPr>
        <sz val="12"/>
        <color theme="1"/>
        <rFont val="Times New Roman"/>
        <charset val="134"/>
      </rPr>
      <t>(%)</t>
    </r>
    <r>
      <rPr>
        <sz val="12"/>
        <color theme="1"/>
        <rFont val="宋体"/>
        <charset val="134"/>
      </rPr>
      <t>：</t>
    </r>
    <r>
      <rPr>
        <sz val="12"/>
        <color theme="1"/>
        <rFont val="Times New Roman"/>
        <charset val="134"/>
      </rPr>
      <t>±0.15
17</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18</t>
    </r>
    <r>
      <rPr>
        <sz val="12"/>
        <color theme="1"/>
        <rFont val="宋体"/>
        <charset val="134"/>
      </rPr>
      <t>、抗菌性能：可抗菌</t>
    </r>
    <r>
      <rPr>
        <sz val="12"/>
        <color theme="1"/>
        <rFont val="Times New Roman"/>
        <charset val="134"/>
      </rPr>
      <t xml:space="preserve">
19</t>
    </r>
    <r>
      <rPr>
        <sz val="12"/>
        <color theme="1"/>
        <rFont val="宋体"/>
        <charset val="134"/>
      </rPr>
      <t>、克重：</t>
    </r>
    <r>
      <rPr>
        <sz val="12"/>
        <color theme="1"/>
        <rFont val="Times New Roman"/>
        <charset val="134"/>
      </rPr>
      <t>≥220~250g/m2</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20</t>
    </r>
    <r>
      <rPr>
        <sz val="12"/>
        <color theme="1"/>
        <rFont val="宋体"/>
        <charset val="134"/>
      </rPr>
      <t>、甲醛含量：不得检出</t>
    </r>
    <r>
      <rPr>
        <sz val="12"/>
        <color theme="1"/>
        <rFont val="Times New Roman"/>
        <charset val="134"/>
      </rPr>
      <t xml:space="preserve">
21</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22</t>
    </r>
    <r>
      <rPr>
        <sz val="12"/>
        <color theme="1"/>
        <rFont val="宋体"/>
        <charset val="134"/>
      </rPr>
      <t>、可分解致癌芳香胺染料：未检出</t>
    </r>
    <r>
      <rPr>
        <sz val="12"/>
        <color theme="1"/>
        <rFont val="Times New Roman"/>
        <charset val="134"/>
      </rPr>
      <t xml:space="preserve">
23</t>
    </r>
    <r>
      <rPr>
        <sz val="12"/>
        <color theme="1"/>
        <rFont val="宋体"/>
        <charset val="134"/>
      </rPr>
      <t>、口袋含防水功能布料，有名字贴，码数字体不清洗</t>
    </r>
  </si>
  <si>
    <r>
      <rPr>
        <sz val="12"/>
        <color theme="1"/>
        <rFont val="宋体"/>
        <charset val="134"/>
      </rPr>
      <t>护士夏服（上衣）</t>
    </r>
  </si>
  <si>
    <r>
      <rPr>
        <sz val="12"/>
        <color theme="1"/>
        <rFont val="宋体"/>
        <charset val="134"/>
      </rPr>
      <t>护士</t>
    </r>
    <r>
      <rPr>
        <sz val="12"/>
        <color theme="1"/>
        <rFont val="Times New Roman"/>
        <charset val="134"/>
      </rPr>
      <t>867</t>
    </r>
    <r>
      <rPr>
        <sz val="12"/>
        <color theme="1"/>
        <rFont val="宋体"/>
        <charset val="134"/>
      </rPr>
      <t>人</t>
    </r>
  </si>
  <si>
    <r>
      <rPr>
        <sz val="12"/>
        <color theme="1"/>
        <rFont val="宋体"/>
        <charset val="134"/>
      </rPr>
      <t>护士长裤（夏）</t>
    </r>
  </si>
  <si>
    <r>
      <rPr>
        <sz val="12"/>
        <color theme="1"/>
        <rFont val="宋体"/>
        <charset val="134"/>
      </rPr>
      <t>条</t>
    </r>
  </si>
  <si>
    <r>
      <rPr>
        <sz val="12"/>
        <color theme="1"/>
        <rFont val="宋体"/>
        <charset val="134"/>
      </rPr>
      <t>护士冬服（上衣）</t>
    </r>
  </si>
  <si>
    <r>
      <rPr>
        <sz val="12"/>
        <color theme="1"/>
        <rFont val="宋体"/>
        <charset val="134"/>
      </rPr>
      <t>护士长裤（冬）</t>
    </r>
  </si>
  <si>
    <r>
      <rPr>
        <sz val="12"/>
        <color theme="1"/>
        <rFont val="宋体"/>
        <charset val="134"/>
      </rPr>
      <t>护士孕妇服（夏）</t>
    </r>
  </si>
  <si>
    <r>
      <rPr>
        <sz val="12"/>
        <color theme="1"/>
        <rFont val="宋体"/>
        <charset val="134"/>
      </rPr>
      <t>怀孕人数按</t>
    </r>
    <r>
      <rPr>
        <sz val="12"/>
        <color theme="1"/>
        <rFont val="Times New Roman"/>
        <charset val="134"/>
      </rPr>
      <t>50</t>
    </r>
    <r>
      <rPr>
        <sz val="12"/>
        <color theme="1"/>
        <rFont val="宋体"/>
        <charset val="134"/>
      </rPr>
      <t>人预估</t>
    </r>
  </si>
  <si>
    <r>
      <rPr>
        <sz val="12"/>
        <color theme="1"/>
        <rFont val="宋体"/>
        <charset val="134"/>
      </rPr>
      <t>护士孕妇裤（夏）</t>
    </r>
  </si>
  <si>
    <r>
      <rPr>
        <sz val="12"/>
        <color theme="1"/>
        <rFont val="宋体"/>
        <charset val="134"/>
      </rPr>
      <t>护士孕妇冬服（冬）</t>
    </r>
  </si>
  <si>
    <r>
      <rPr>
        <sz val="12"/>
        <color theme="1"/>
        <rFont val="宋体"/>
        <charset val="134"/>
      </rPr>
      <t>护士孕妇裤（冬）</t>
    </r>
  </si>
  <si>
    <r>
      <rPr>
        <sz val="12"/>
        <color theme="1"/>
        <rFont val="宋体"/>
        <charset val="134"/>
      </rPr>
      <t>护士毛衣</t>
    </r>
  </si>
  <si>
    <t>1:1</t>
  </si>
  <si>
    <r>
      <rPr>
        <sz val="12"/>
        <color theme="1"/>
        <rFont val="宋体"/>
        <charset val="134"/>
      </rPr>
      <t>（</t>
    </r>
    <r>
      <rPr>
        <sz val="12"/>
        <color theme="1"/>
        <rFont val="Times New Roman"/>
        <charset val="134"/>
      </rPr>
      <t>1</t>
    </r>
    <r>
      <rPr>
        <sz val="12"/>
        <color theme="1"/>
        <rFont val="宋体"/>
        <charset val="134"/>
      </rPr>
      <t>）柔软舒适、耐工业洗涤；</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）采用环保染料，经烧毛、丝光，预缩等全工序处理，不易起球；</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）纤维成分含量（</t>
    </r>
    <r>
      <rPr>
        <sz val="12"/>
        <color theme="1"/>
        <rFont val="Times New Roman"/>
        <charset val="134"/>
      </rPr>
      <t>%</t>
    </r>
    <r>
      <rPr>
        <sz val="12"/>
        <color theme="1"/>
        <rFont val="宋体"/>
        <charset val="134"/>
      </rPr>
      <t>）：</t>
    </r>
    <r>
      <rPr>
        <sz val="12"/>
        <color theme="1"/>
        <rFont val="Times New Roman"/>
        <charset val="134"/>
      </rPr>
      <t>70%</t>
    </r>
    <r>
      <rPr>
        <sz val="12"/>
        <color theme="1"/>
        <rFont val="宋体"/>
        <charset val="134"/>
      </rPr>
      <t>腈纶（</t>
    </r>
    <r>
      <rPr>
        <sz val="12"/>
        <color theme="1"/>
        <rFont val="Times New Roman"/>
        <charset val="134"/>
      </rPr>
      <t>±3%</t>
    </r>
    <r>
      <rPr>
        <sz val="12"/>
        <color theme="1"/>
        <rFont val="宋体"/>
        <charset val="134"/>
      </rPr>
      <t>），</t>
    </r>
    <r>
      <rPr>
        <sz val="12"/>
        <color theme="1"/>
        <rFont val="Times New Roman"/>
        <charset val="134"/>
      </rPr>
      <t>30%</t>
    </r>
    <r>
      <rPr>
        <sz val="12"/>
        <color theme="1"/>
        <rFont val="宋体"/>
        <charset val="134"/>
      </rPr>
      <t>绵羊毛（</t>
    </r>
    <r>
      <rPr>
        <sz val="12"/>
        <color theme="1"/>
        <rFont val="Times New Roman"/>
        <charset val="134"/>
      </rPr>
      <t>±3%</t>
    </r>
    <r>
      <rPr>
        <sz val="12"/>
        <color theme="1"/>
        <rFont val="宋体"/>
        <charset val="134"/>
      </rPr>
      <t>）</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 xml:space="preserve">4.0-8.5                                                                                                                                                                                                        </t>
    </r>
    <r>
      <rPr>
        <sz val="12"/>
        <color theme="1"/>
        <rFont val="宋体"/>
        <charset val="134"/>
      </rPr>
      <t>（</t>
    </r>
    <r>
      <rPr>
        <sz val="12"/>
        <color theme="1"/>
        <rFont val="Times New Roman"/>
        <charset val="134"/>
      </rPr>
      <t>5</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</si>
  <si>
    <r>
      <rPr>
        <sz val="12"/>
        <color theme="1"/>
        <rFont val="宋体"/>
        <charset val="134"/>
      </rPr>
      <t>值班大衣</t>
    </r>
  </si>
  <si>
    <r>
      <rPr>
        <sz val="12"/>
        <color theme="1"/>
        <rFont val="Times New Roman"/>
        <charset val="134"/>
      </rPr>
      <t>4</t>
    </r>
    <r>
      <rPr>
        <sz val="12"/>
        <color theme="1"/>
        <rFont val="宋体"/>
        <charset val="134"/>
      </rPr>
      <t>件</t>
    </r>
    <r>
      <rPr>
        <sz val="12"/>
        <color theme="1"/>
        <rFont val="Times New Roman"/>
        <charset val="134"/>
      </rPr>
      <t>/</t>
    </r>
    <r>
      <rPr>
        <sz val="12"/>
        <color theme="1"/>
        <rFont val="宋体"/>
        <charset val="134"/>
      </rPr>
      <t>病区</t>
    </r>
  </si>
  <si>
    <r>
      <rPr>
        <sz val="12"/>
        <color theme="1"/>
        <rFont val="宋体"/>
        <charset val="134"/>
      </rPr>
      <t>（</t>
    </r>
    <r>
      <rPr>
        <sz val="12"/>
        <color theme="1"/>
        <rFont val="Times New Roman"/>
        <charset val="134"/>
      </rPr>
      <t>1</t>
    </r>
    <r>
      <rPr>
        <sz val="12"/>
        <color theme="1"/>
        <rFont val="宋体"/>
        <charset val="134"/>
      </rPr>
      <t>）柔软舒适、耐工业洗涤；</t>
    </r>
    <r>
      <rPr>
        <sz val="12"/>
        <color theme="1"/>
        <rFont val="Times New Roman"/>
        <charset val="134"/>
      </rPr>
      <t xml:space="preserve">
</t>
    </r>
    <r>
      <rPr>
        <sz val="12"/>
        <color theme="1"/>
        <rFont val="宋体"/>
        <charset val="134"/>
      </rPr>
      <t>（</t>
    </r>
    <r>
      <rPr>
        <sz val="12"/>
        <color theme="1"/>
        <rFont val="Times New Roman"/>
        <charset val="134"/>
      </rPr>
      <t>2</t>
    </r>
    <r>
      <rPr>
        <sz val="12"/>
        <color theme="1"/>
        <rFont val="宋体"/>
        <charset val="134"/>
      </rPr>
      <t>）采用环保染料，经烧毛、丝光，预缩等全工序处理，不易起球；</t>
    </r>
    <r>
      <rPr>
        <sz val="12"/>
        <color theme="1"/>
        <rFont val="Times New Roman"/>
        <charset val="134"/>
      </rPr>
      <t xml:space="preserve">
</t>
    </r>
    <r>
      <rPr>
        <sz val="12"/>
        <color theme="1"/>
        <rFont val="宋体"/>
        <charset val="134"/>
      </rPr>
      <t>（</t>
    </r>
    <r>
      <rPr>
        <sz val="12"/>
        <color theme="1"/>
        <rFont val="Times New Roman"/>
        <charset val="134"/>
      </rPr>
      <t>3</t>
    </r>
    <r>
      <rPr>
        <sz val="12"/>
        <color theme="1"/>
        <rFont val="宋体"/>
        <charset val="134"/>
      </rPr>
      <t>）成分含量（</t>
    </r>
    <r>
      <rPr>
        <sz val="12"/>
        <color theme="1"/>
        <rFont val="Times New Roman"/>
        <charset val="134"/>
      </rPr>
      <t>%</t>
    </r>
    <r>
      <rPr>
        <sz val="12"/>
        <color theme="1"/>
        <rFont val="宋体"/>
        <charset val="134"/>
      </rPr>
      <t>）：涤棉；里料成分：</t>
    </r>
    <r>
      <rPr>
        <sz val="12"/>
        <color theme="1"/>
        <rFont val="Times New Roman"/>
        <charset val="134"/>
      </rPr>
      <t>100%</t>
    </r>
    <r>
      <rPr>
        <sz val="12"/>
        <color theme="1"/>
        <rFont val="宋体"/>
        <charset val="134"/>
      </rPr>
      <t>聚酯纤维。</t>
    </r>
    <r>
      <rPr>
        <sz val="12"/>
        <color theme="1"/>
        <rFont val="Times New Roman"/>
        <charset val="134"/>
      </rPr>
      <t xml:space="preserve">                                                                                                                                                                                   </t>
    </r>
    <r>
      <rPr>
        <sz val="12"/>
        <color theme="1"/>
        <rFont val="宋体"/>
        <charset val="134"/>
      </rPr>
      <t>（</t>
    </r>
    <r>
      <rPr>
        <sz val="12"/>
        <color theme="1"/>
        <rFont val="Times New Roman"/>
        <charset val="134"/>
      </rPr>
      <t>4</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 xml:space="preserve">4.0-8.5                                                                                                                                                                                                        </t>
    </r>
    <r>
      <rPr>
        <sz val="12"/>
        <color theme="1"/>
        <rFont val="宋体"/>
        <charset val="134"/>
      </rPr>
      <t>（</t>
    </r>
    <r>
      <rPr>
        <sz val="12"/>
        <color theme="1"/>
        <rFont val="Times New Roman"/>
        <charset val="134"/>
      </rPr>
      <t>5</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</si>
  <si>
    <r>
      <rPr>
        <sz val="12"/>
        <color theme="1"/>
        <rFont val="Times New Roman"/>
        <charset val="134"/>
      </rPr>
      <t>4</t>
    </r>
    <r>
      <rPr>
        <sz val="12"/>
        <color theme="1"/>
        <rFont val="宋体"/>
        <charset val="134"/>
      </rPr>
      <t>件</t>
    </r>
    <r>
      <rPr>
        <sz val="12"/>
        <color theme="1"/>
        <rFont val="Times New Roman"/>
        <charset val="134"/>
      </rPr>
      <t xml:space="preserve"> </t>
    </r>
    <r>
      <rPr>
        <sz val="12"/>
        <color theme="1"/>
        <rFont val="宋体"/>
        <charset val="134"/>
      </rPr>
      <t>男女各</t>
    </r>
    <r>
      <rPr>
        <sz val="12"/>
        <color theme="1"/>
        <rFont val="Times New Roman"/>
        <charset val="134"/>
      </rPr>
      <t>2/</t>
    </r>
    <r>
      <rPr>
        <sz val="12"/>
        <color theme="1"/>
        <rFont val="宋体"/>
        <charset val="134"/>
      </rPr>
      <t>病区</t>
    </r>
  </si>
  <si>
    <r>
      <rPr>
        <b/>
        <sz val="12"/>
        <color theme="1"/>
        <rFont val="Times New Roman"/>
        <charset val="134"/>
      </rPr>
      <t>2.</t>
    </r>
    <r>
      <rPr>
        <b/>
        <sz val="12"/>
        <color theme="1"/>
        <rFont val="宋体"/>
        <charset val="134"/>
      </rPr>
      <t>鞋帽配饰类</t>
    </r>
  </si>
  <si>
    <r>
      <rPr>
        <sz val="12"/>
        <color theme="1"/>
        <rFont val="宋体"/>
        <charset val="134"/>
      </rPr>
      <t>护士头花</t>
    </r>
  </si>
  <si>
    <r>
      <rPr>
        <sz val="12"/>
        <color theme="1"/>
        <rFont val="宋体"/>
        <charset val="134"/>
      </rPr>
      <t>优质弹簧夹，质感好，带网袋；网袋橡皮筋加粗耐用</t>
    </r>
  </si>
  <si>
    <r>
      <rPr>
        <sz val="12"/>
        <color theme="1"/>
        <rFont val="宋体"/>
        <charset val="134"/>
      </rPr>
      <t>护士挂表</t>
    </r>
  </si>
  <si>
    <r>
      <rPr>
        <sz val="12"/>
        <color theme="1"/>
        <rFont val="宋体"/>
        <charset val="134"/>
      </rPr>
      <t>电子</t>
    </r>
  </si>
  <si>
    <r>
      <rPr>
        <sz val="12"/>
        <color theme="1"/>
        <rFont val="宋体"/>
        <charset val="134"/>
      </rPr>
      <t>护士鞋</t>
    </r>
  </si>
  <si>
    <r>
      <rPr>
        <sz val="12"/>
        <color theme="1"/>
        <rFont val="宋体"/>
        <charset val="134"/>
      </rPr>
      <t>材质：头层牛皮</t>
    </r>
    <r>
      <rPr>
        <sz val="12"/>
        <color theme="1"/>
        <rFont val="Times New Roman"/>
        <charset val="134"/>
      </rPr>
      <t xml:space="preserve">
1</t>
    </r>
    <r>
      <rPr>
        <sz val="12"/>
        <color theme="1"/>
        <rFont val="宋体"/>
        <charset val="134"/>
      </rPr>
      <t>、感官质量符合标准，检测依据：</t>
    </r>
    <r>
      <rPr>
        <sz val="12"/>
        <color theme="1"/>
        <rFont val="Times New Roman"/>
        <charset val="134"/>
      </rPr>
      <t>QB/T1002-2015</t>
    </r>
    <r>
      <rPr>
        <sz val="12"/>
        <color theme="1"/>
        <rFont val="宋体"/>
        <charset val="134"/>
      </rPr>
      <t>。</t>
    </r>
    <r>
      <rPr>
        <sz val="12"/>
        <color theme="1"/>
        <rFont val="Times New Roman"/>
        <charset val="134"/>
      </rPr>
      <t xml:space="preserve">
2</t>
    </r>
    <r>
      <rPr>
        <sz val="12"/>
        <color theme="1"/>
        <rFont val="宋体"/>
        <charset val="134"/>
      </rPr>
      <t>、成鞋耐折性能：折后割口裂口长度左鞋</t>
    </r>
    <r>
      <rPr>
        <sz val="12"/>
        <color theme="1"/>
        <rFont val="Times New Roman"/>
        <charset val="134"/>
      </rPr>
      <t>5.5m</t>
    </r>
    <r>
      <rPr>
        <sz val="12"/>
        <color theme="1"/>
        <rFont val="宋体"/>
        <charset val="134"/>
      </rPr>
      <t>，右鞋</t>
    </r>
    <r>
      <rPr>
        <sz val="12"/>
        <color theme="1"/>
        <rFont val="Times New Roman"/>
        <charset val="134"/>
      </rPr>
      <t>5.4m,</t>
    </r>
    <r>
      <rPr>
        <sz val="12"/>
        <color theme="1"/>
        <rFont val="宋体"/>
        <charset val="134"/>
      </rPr>
      <t>检测依据：</t>
    </r>
    <r>
      <rPr>
        <sz val="12"/>
        <color theme="1"/>
        <rFont val="Times New Roman"/>
        <charset val="134"/>
      </rPr>
      <t>GB/T3903.1-2017
3</t>
    </r>
    <r>
      <rPr>
        <sz val="12"/>
        <color theme="1"/>
        <rFont val="宋体"/>
        <charset val="134"/>
      </rPr>
      <t>、外底耐磨性能（</t>
    </r>
    <r>
      <rPr>
        <sz val="12"/>
        <color theme="1"/>
        <rFont val="Times New Roman"/>
        <charset val="134"/>
      </rPr>
      <t>mm</t>
    </r>
    <r>
      <rPr>
        <sz val="12"/>
        <color theme="1"/>
        <rFont val="宋体"/>
        <charset val="134"/>
      </rPr>
      <t>）：</t>
    </r>
    <r>
      <rPr>
        <sz val="12"/>
        <color theme="1"/>
        <rFont val="Times New Roman"/>
        <charset val="134"/>
      </rPr>
      <t>13.8mm</t>
    </r>
    <r>
      <rPr>
        <sz val="12"/>
        <color theme="1"/>
        <rFont val="宋体"/>
        <charset val="134"/>
      </rPr>
      <t>，检测依据：</t>
    </r>
    <r>
      <rPr>
        <sz val="12"/>
        <color theme="1"/>
        <rFont val="Times New Roman"/>
        <charset val="134"/>
      </rPr>
      <t>GB/T3903.2-2017</t>
    </r>
    <r>
      <rPr>
        <sz val="12"/>
        <color theme="1"/>
        <rFont val="宋体"/>
        <charset val="134"/>
      </rPr>
      <t>。</t>
    </r>
    <r>
      <rPr>
        <sz val="12"/>
        <color theme="1"/>
        <rFont val="Times New Roman"/>
        <charset val="134"/>
      </rPr>
      <t xml:space="preserve">
4</t>
    </r>
    <r>
      <rPr>
        <sz val="12"/>
        <color theme="1"/>
        <rFont val="宋体"/>
        <charset val="134"/>
      </rPr>
      <t>、帮底剥离强度（</t>
    </r>
    <r>
      <rPr>
        <sz val="12"/>
        <color theme="1"/>
        <rFont val="Times New Roman"/>
        <charset val="134"/>
      </rPr>
      <t>N/cm</t>
    </r>
    <r>
      <rPr>
        <sz val="12"/>
        <color theme="1"/>
        <rFont val="宋体"/>
        <charset val="134"/>
      </rPr>
      <t>）：</t>
    </r>
    <r>
      <rPr>
        <sz val="12"/>
        <color theme="1"/>
        <rFont val="Times New Roman"/>
        <charset val="134"/>
      </rPr>
      <t>73N/cn</t>
    </r>
    <r>
      <rPr>
        <sz val="12"/>
        <color theme="1"/>
        <rFont val="宋体"/>
        <charset val="134"/>
      </rPr>
      <t>，检测依据：</t>
    </r>
    <r>
      <rPr>
        <sz val="12"/>
        <color theme="1"/>
        <rFont val="Times New Roman"/>
        <charset val="134"/>
      </rPr>
      <t>GB/T3903.3-2011</t>
    </r>
    <r>
      <rPr>
        <sz val="12"/>
        <color theme="1"/>
        <rFont val="宋体"/>
        <charset val="134"/>
      </rPr>
      <t>。</t>
    </r>
    <r>
      <rPr>
        <sz val="12"/>
        <color theme="1"/>
        <rFont val="Times New Roman"/>
        <charset val="134"/>
      </rPr>
      <t xml:space="preserve">
5</t>
    </r>
    <r>
      <rPr>
        <sz val="12"/>
        <color theme="1"/>
        <rFont val="宋体"/>
        <charset val="134"/>
      </rPr>
      <t>、鞋跟给合力：</t>
    </r>
    <r>
      <rPr>
        <sz val="12"/>
        <color theme="1"/>
        <rFont val="Times New Roman"/>
        <charset val="134"/>
      </rPr>
      <t>700N ,</t>
    </r>
    <r>
      <rPr>
        <sz val="12"/>
        <color theme="1"/>
        <rFont val="宋体"/>
        <charset val="134"/>
      </rPr>
      <t>检测依据</t>
    </r>
    <r>
      <rPr>
        <sz val="12"/>
        <color theme="1"/>
        <rFont val="Times New Roman"/>
        <charset val="134"/>
      </rPr>
      <t>:GB/T11413-2015</t>
    </r>
    <r>
      <rPr>
        <sz val="12"/>
        <color theme="1"/>
        <rFont val="宋体"/>
        <charset val="134"/>
      </rPr>
      <t>。</t>
    </r>
    <r>
      <rPr>
        <sz val="12"/>
        <color theme="1"/>
        <rFont val="Times New Roman"/>
        <charset val="134"/>
      </rPr>
      <t xml:space="preserve">
6</t>
    </r>
    <r>
      <rPr>
        <sz val="12"/>
        <color theme="1"/>
        <rFont val="宋体"/>
        <charset val="134"/>
      </rPr>
      <t>、衬里和内衬摩擦色牢度（级）：衬里</t>
    </r>
    <r>
      <rPr>
        <sz val="12"/>
        <color theme="1"/>
        <rFont val="Times New Roman"/>
        <charset val="134"/>
      </rPr>
      <t>≥4-5</t>
    </r>
    <r>
      <rPr>
        <sz val="12"/>
        <color theme="1"/>
        <rFont val="宋体"/>
        <charset val="134"/>
      </rPr>
      <t>，内垫</t>
    </r>
    <r>
      <rPr>
        <sz val="12"/>
        <color theme="1"/>
        <rFont val="Times New Roman"/>
        <charset val="134"/>
      </rPr>
      <t>≥4-5</t>
    </r>
    <r>
      <rPr>
        <sz val="12"/>
        <color theme="1"/>
        <rFont val="宋体"/>
        <charset val="134"/>
      </rPr>
      <t>，检测依据：</t>
    </r>
    <r>
      <rPr>
        <sz val="12"/>
        <color theme="1"/>
        <rFont val="Times New Roman"/>
        <charset val="134"/>
      </rPr>
      <t>QB/T2882-2007</t>
    </r>
    <r>
      <rPr>
        <sz val="12"/>
        <color theme="1"/>
        <rFont val="宋体"/>
        <charset val="134"/>
      </rPr>
      <t>。</t>
    </r>
    <r>
      <rPr>
        <sz val="12"/>
        <color theme="1"/>
        <rFont val="Times New Roman"/>
        <charset val="134"/>
      </rPr>
      <t xml:space="preserve">
7</t>
    </r>
    <r>
      <rPr>
        <sz val="12"/>
        <color theme="1"/>
        <rFont val="宋体"/>
        <charset val="134"/>
      </rPr>
      <t>、异味（级）：</t>
    </r>
    <r>
      <rPr>
        <sz val="12"/>
        <color theme="1"/>
        <rFont val="Times New Roman"/>
        <charset val="134"/>
      </rPr>
      <t>3</t>
    </r>
    <r>
      <rPr>
        <sz val="12"/>
        <color theme="1"/>
        <rFont val="宋体"/>
        <charset val="134"/>
      </rPr>
      <t>级，检测依据：</t>
    </r>
    <r>
      <rPr>
        <sz val="12"/>
        <color theme="1"/>
        <rFont val="Times New Roman"/>
        <charset val="134"/>
      </rPr>
      <t>QB/T1002-2015</t>
    </r>
    <r>
      <rPr>
        <sz val="12"/>
        <color theme="1"/>
        <rFont val="宋体"/>
        <charset val="134"/>
      </rPr>
      <t>。</t>
    </r>
    <r>
      <rPr>
        <sz val="12"/>
        <color theme="1"/>
        <rFont val="Times New Roman"/>
        <charset val="134"/>
      </rPr>
      <t xml:space="preserve">
8</t>
    </r>
    <r>
      <rPr>
        <sz val="12"/>
        <color theme="1"/>
        <rFont val="宋体"/>
        <charset val="134"/>
      </rPr>
      <t>、甲醛含量（</t>
    </r>
    <r>
      <rPr>
        <sz val="12"/>
        <color theme="1"/>
        <rFont val="Times New Roman"/>
        <charset val="134"/>
      </rPr>
      <t>ng/kg</t>
    </r>
    <r>
      <rPr>
        <sz val="12"/>
        <color theme="1"/>
        <rFont val="宋体"/>
        <charset val="134"/>
      </rPr>
      <t>）：</t>
    </r>
    <r>
      <rPr>
        <sz val="12"/>
        <color theme="1"/>
        <rFont val="Times New Roman"/>
        <charset val="134"/>
      </rPr>
      <t>23,</t>
    </r>
    <r>
      <rPr>
        <sz val="12"/>
        <color theme="1"/>
        <rFont val="宋体"/>
        <charset val="134"/>
      </rPr>
      <t>检测依据：</t>
    </r>
    <r>
      <rPr>
        <sz val="12"/>
        <color theme="1"/>
        <rFont val="Times New Roman"/>
        <charset val="134"/>
      </rPr>
      <t>GB/T19941.2-2019</t>
    </r>
    <r>
      <rPr>
        <sz val="12"/>
        <color theme="1"/>
        <rFont val="宋体"/>
        <charset val="134"/>
      </rPr>
      <t>。</t>
    </r>
    <r>
      <rPr>
        <sz val="12"/>
        <color theme="1"/>
        <rFont val="Times New Roman"/>
        <charset val="134"/>
      </rPr>
      <t xml:space="preserve">
9</t>
    </r>
    <r>
      <rPr>
        <sz val="12"/>
        <color theme="1"/>
        <rFont val="宋体"/>
        <charset val="134"/>
      </rPr>
      <t>、主帮面材质：牛皮，检测依据：</t>
    </r>
    <r>
      <rPr>
        <sz val="12"/>
        <color theme="1"/>
        <rFont val="Times New Roman"/>
        <charset val="134"/>
      </rPr>
      <t xml:space="preserve"> SN/T4388-2015</t>
    </r>
    <r>
      <rPr>
        <sz val="12"/>
        <color theme="1"/>
        <rFont val="宋体"/>
        <charset val="134"/>
      </rPr>
      <t>。</t>
    </r>
    <r>
      <rPr>
        <sz val="12"/>
        <color theme="1"/>
        <rFont val="Times New Roman"/>
        <charset val="134"/>
      </rPr>
      <t xml:space="preserve">
10</t>
    </r>
    <r>
      <rPr>
        <sz val="12"/>
        <color theme="1"/>
        <rFont val="宋体"/>
        <charset val="134"/>
      </rPr>
      <t>、可分解致癌芳香胺染料符合标准，检测依据</t>
    </r>
    <r>
      <rPr>
        <sz val="12"/>
        <color theme="1"/>
        <rFont val="Times New Roman"/>
        <charset val="134"/>
      </rPr>
      <t>GB/T19942-2019</t>
    </r>
    <r>
      <rPr>
        <sz val="12"/>
        <color theme="1"/>
        <rFont val="宋体"/>
        <charset val="134"/>
      </rPr>
      <t>。</t>
    </r>
    <r>
      <rPr>
        <sz val="12"/>
        <color theme="1"/>
        <rFont val="Times New Roman"/>
        <charset val="134"/>
      </rPr>
      <t xml:space="preserve">
▲</t>
    </r>
    <r>
      <rPr>
        <sz val="12"/>
        <color theme="1"/>
        <rFont val="宋体"/>
        <charset val="134"/>
      </rPr>
      <t>注：以上第（</t>
    </r>
    <r>
      <rPr>
        <sz val="12"/>
        <color theme="1"/>
        <rFont val="Times New Roman"/>
        <charset val="134"/>
      </rPr>
      <t>1</t>
    </r>
    <r>
      <rPr>
        <sz val="12"/>
        <color theme="1"/>
        <rFont val="宋体"/>
        <charset val="134"/>
      </rPr>
      <t>）</t>
    </r>
    <r>
      <rPr>
        <sz val="12"/>
        <color theme="1"/>
        <rFont val="Times New Roman"/>
        <charset val="134"/>
      </rPr>
      <t>-</t>
    </r>
    <r>
      <rPr>
        <sz val="12"/>
        <color theme="1"/>
        <rFont val="宋体"/>
        <charset val="134"/>
      </rPr>
      <t>（</t>
    </r>
    <r>
      <rPr>
        <sz val="12"/>
        <color theme="1"/>
        <rFont val="Times New Roman"/>
        <charset val="134"/>
      </rPr>
      <t>10</t>
    </r>
    <r>
      <rPr>
        <sz val="12"/>
        <color theme="1"/>
        <rFont val="宋体"/>
        <charset val="134"/>
      </rPr>
      <t>）项需按要求提供</t>
    </r>
    <r>
      <rPr>
        <sz val="12"/>
        <color theme="1"/>
        <rFont val="Times New Roman"/>
        <charset val="134"/>
      </rPr>
      <t>2023</t>
    </r>
    <r>
      <rPr>
        <sz val="12"/>
        <color theme="1"/>
        <rFont val="宋体"/>
        <charset val="134"/>
      </rPr>
      <t>年</t>
    </r>
    <r>
      <rPr>
        <sz val="12"/>
        <color theme="1"/>
        <rFont val="Times New Roman"/>
        <charset val="134"/>
      </rPr>
      <t>1</t>
    </r>
    <r>
      <rPr>
        <sz val="12"/>
        <color theme="1"/>
        <rFont val="宋体"/>
        <charset val="134"/>
      </rPr>
      <t>月</t>
    </r>
    <r>
      <rPr>
        <sz val="12"/>
        <color theme="1"/>
        <rFont val="Times New Roman"/>
        <charset val="134"/>
      </rPr>
      <t>1</t>
    </r>
    <r>
      <rPr>
        <sz val="12"/>
        <color theme="1"/>
        <rFont val="宋体"/>
        <charset val="134"/>
      </rPr>
      <t>日至本项目投标截止日经</t>
    </r>
    <r>
      <rPr>
        <sz val="12"/>
        <color theme="1"/>
        <rFont val="Times New Roman"/>
        <charset val="134"/>
      </rPr>
      <t>CMA</t>
    </r>
    <r>
      <rPr>
        <sz val="12"/>
        <color theme="1"/>
        <rFont val="宋体"/>
        <charset val="134"/>
      </rPr>
      <t>及</t>
    </r>
    <r>
      <rPr>
        <sz val="12"/>
        <color theme="1"/>
        <rFont val="Times New Roman"/>
        <charset val="134"/>
      </rPr>
      <t>CNAS</t>
    </r>
    <r>
      <rPr>
        <sz val="12"/>
        <color theme="1"/>
        <rFont val="宋体"/>
        <charset val="134"/>
      </rPr>
      <t>认证的第三方检测机构出具的检测报告（检测报告上须体现</t>
    </r>
    <r>
      <rPr>
        <sz val="12"/>
        <color theme="1"/>
        <rFont val="Times New Roman"/>
        <charset val="134"/>
      </rPr>
      <t>CMA</t>
    </r>
    <r>
      <rPr>
        <sz val="12"/>
        <color theme="1"/>
        <rFont val="宋体"/>
        <charset val="134"/>
      </rPr>
      <t>及</t>
    </r>
    <r>
      <rPr>
        <sz val="12"/>
        <color theme="1"/>
        <rFont val="Times New Roman"/>
        <charset val="134"/>
      </rPr>
      <t>CNAS</t>
    </r>
    <r>
      <rPr>
        <sz val="12"/>
        <color theme="1"/>
        <rFont val="宋体"/>
        <charset val="134"/>
      </rPr>
      <t>标识），每项检测结果须在同一份检测报告中体现，未按要求提供或有任何一项不符合视为负偏离。</t>
    </r>
  </si>
  <si>
    <t>34-43</t>
  </si>
  <si>
    <r>
      <rPr>
        <sz val="12"/>
        <color theme="1"/>
        <rFont val="宋体"/>
        <charset val="134"/>
      </rPr>
      <t>双</t>
    </r>
  </si>
  <si>
    <r>
      <rPr>
        <b/>
        <sz val="12"/>
        <color theme="1"/>
        <rFont val="Times New Roman"/>
        <charset val="134"/>
      </rPr>
      <t>3.</t>
    </r>
    <r>
      <rPr>
        <b/>
        <sz val="12"/>
        <color theme="1"/>
        <rFont val="宋体"/>
        <charset val="134"/>
      </rPr>
      <t>病人服类</t>
    </r>
  </si>
  <si>
    <r>
      <rPr>
        <sz val="12"/>
        <color theme="1"/>
        <rFont val="宋体"/>
        <charset val="134"/>
      </rPr>
      <t>成人病号服</t>
    </r>
  </si>
  <si>
    <t>1:3</t>
  </si>
  <si>
    <r>
      <rPr>
        <sz val="12"/>
        <color theme="1"/>
        <rFont val="Times New Roman"/>
        <charset val="134"/>
      </rPr>
      <t>1</t>
    </r>
    <r>
      <rPr>
        <sz val="12"/>
        <color theme="1"/>
        <rFont val="宋体"/>
        <charset val="134"/>
      </rPr>
      <t>、面料为色织布，双面色泽性能较优、耐洗耐磨、洗后仍具有良好的色泽感</t>
    </r>
    <r>
      <rPr>
        <sz val="12"/>
        <color theme="1"/>
        <rFont val="Times New Roman"/>
        <charset val="134"/>
      </rPr>
      <t xml:space="preserve">
2</t>
    </r>
    <r>
      <rPr>
        <sz val="12"/>
        <color theme="1"/>
        <rFont val="宋体"/>
        <charset val="134"/>
      </rPr>
      <t>、面料采用精梳紧密纺织造而成、较好的精梳棉，主要为解决医院耐洗耐用舒适而研发</t>
    </r>
    <r>
      <rPr>
        <sz val="12"/>
        <color theme="1"/>
        <rFont val="Times New Roman"/>
        <charset val="134"/>
      </rPr>
      <t xml:space="preserve">
3</t>
    </r>
    <r>
      <rPr>
        <sz val="12"/>
        <color theme="1"/>
        <rFont val="宋体"/>
        <charset val="134"/>
      </rPr>
      <t>、面料柔软贴肤，抗起球性能优，柔顺处理，手感光滑不粗糙，耐磨耐用次数</t>
    </r>
    <r>
      <rPr>
        <sz val="12"/>
        <color theme="1"/>
        <rFont val="Times New Roman"/>
        <charset val="134"/>
      </rPr>
      <t>≥150</t>
    </r>
    <r>
      <rPr>
        <sz val="12"/>
        <color theme="1"/>
        <rFont val="宋体"/>
        <charset val="134"/>
      </rPr>
      <t>次、色牢度</t>
    </r>
    <r>
      <rPr>
        <sz val="12"/>
        <color theme="1"/>
        <rFont val="Times New Roman"/>
        <charset val="134"/>
      </rPr>
      <t>≥4</t>
    </r>
    <r>
      <rPr>
        <sz val="12"/>
        <color theme="1"/>
        <rFont val="宋体"/>
        <charset val="134"/>
      </rPr>
      <t>级</t>
    </r>
    <r>
      <rPr>
        <sz val="12"/>
        <color theme="1"/>
        <rFont val="Times New Roman"/>
        <charset val="134"/>
      </rPr>
      <t xml:space="preserve">
4</t>
    </r>
    <r>
      <rPr>
        <sz val="12"/>
        <color theme="1"/>
        <rFont val="宋体"/>
        <charset val="134"/>
      </rPr>
      <t>、面料：</t>
    </r>
    <r>
      <rPr>
        <sz val="12"/>
        <color theme="1"/>
        <rFont val="Times New Roman"/>
        <charset val="134"/>
      </rPr>
      <t>65%</t>
    </r>
    <r>
      <rPr>
        <sz val="12"/>
        <color theme="1"/>
        <rFont val="宋体"/>
        <charset val="134"/>
      </rPr>
      <t>棉</t>
    </r>
    <r>
      <rPr>
        <sz val="12"/>
        <color theme="1"/>
        <rFont val="Times New Roman"/>
        <charset val="134"/>
      </rPr>
      <t>+35%</t>
    </r>
    <r>
      <rPr>
        <sz val="12"/>
        <color theme="1"/>
        <rFont val="宋体"/>
        <charset val="134"/>
      </rPr>
      <t>聚酯纤维</t>
    </r>
    <r>
      <rPr>
        <sz val="12"/>
        <color theme="1"/>
        <rFont val="Times New Roman"/>
        <charset val="134"/>
      </rPr>
      <t xml:space="preserve">
5</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360-700</t>
    </r>
    <r>
      <rPr>
        <sz val="12"/>
        <color theme="1"/>
        <rFont val="宋体"/>
        <charset val="134"/>
      </rPr>
      <t>，纬向</t>
    </r>
    <r>
      <rPr>
        <sz val="12"/>
        <color theme="1"/>
        <rFont val="Times New Roman"/>
        <charset val="134"/>
      </rPr>
      <t>220-300
6</t>
    </r>
    <r>
      <rPr>
        <sz val="12"/>
        <color theme="1"/>
        <rFont val="宋体"/>
        <charset val="134"/>
      </rPr>
      <t>、纱线线密度：</t>
    </r>
    <r>
      <rPr>
        <sz val="12"/>
        <color theme="1"/>
        <rFont val="Times New Roman"/>
        <charset val="134"/>
      </rPr>
      <t>21S*16S
7</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190±20
8</t>
    </r>
    <r>
      <rPr>
        <sz val="12"/>
        <color theme="1"/>
        <rFont val="宋体"/>
        <charset val="134"/>
      </rPr>
      <t>、断裂强力</t>
    </r>
    <r>
      <rPr>
        <sz val="12"/>
        <color theme="1"/>
        <rFont val="Times New Roman"/>
        <charset val="134"/>
      </rPr>
      <t>(N)</t>
    </r>
    <r>
      <rPr>
        <sz val="12"/>
        <color theme="1"/>
        <rFont val="宋体"/>
        <charset val="134"/>
      </rPr>
      <t>：</t>
    </r>
    <r>
      <rPr>
        <sz val="12"/>
        <color theme="1"/>
        <rFont val="Times New Roman"/>
        <charset val="134"/>
      </rPr>
      <t>&gt;700
9</t>
    </r>
    <r>
      <rPr>
        <sz val="12"/>
        <color theme="1"/>
        <rFont val="宋体"/>
        <charset val="134"/>
      </rPr>
      <t>、撕破强力</t>
    </r>
    <r>
      <rPr>
        <sz val="12"/>
        <color theme="1"/>
        <rFont val="Times New Roman"/>
        <charset val="134"/>
      </rPr>
      <t>(N)</t>
    </r>
    <r>
      <rPr>
        <sz val="12"/>
        <color theme="1"/>
        <rFont val="宋体"/>
        <charset val="134"/>
      </rPr>
      <t>：</t>
    </r>
    <r>
      <rPr>
        <sz val="12"/>
        <color theme="1"/>
        <rFont val="Times New Roman"/>
        <charset val="134"/>
      </rPr>
      <t>&gt;50
10</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&gt;4
11</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&gt;50000
12</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&gt;160
13</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0.45
14</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-3-0</t>
    </r>
    <r>
      <rPr>
        <sz val="12"/>
        <color theme="1"/>
        <rFont val="宋体"/>
        <charset val="134"/>
      </rPr>
      <t>，纬向</t>
    </r>
    <r>
      <rPr>
        <sz val="12"/>
        <color theme="1"/>
        <rFont val="Times New Roman"/>
        <charset val="134"/>
      </rPr>
      <t>+0.5
15</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≥3
16</t>
    </r>
    <r>
      <rPr>
        <sz val="12"/>
        <color theme="1"/>
        <rFont val="宋体"/>
        <charset val="134"/>
      </rPr>
      <t>、抗菌性能：可抗菌</t>
    </r>
    <r>
      <rPr>
        <sz val="12"/>
        <color theme="1"/>
        <rFont val="Times New Roman"/>
        <charset val="134"/>
      </rPr>
      <t xml:space="preserve">
17</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&gt;1.4
18</t>
    </r>
    <r>
      <rPr>
        <sz val="12"/>
        <color theme="1"/>
        <rFont val="宋体"/>
        <charset val="134"/>
      </rPr>
      <t>、远红外发射率：</t>
    </r>
    <r>
      <rPr>
        <sz val="12"/>
        <color theme="1"/>
        <rFont val="Times New Roman"/>
        <charset val="134"/>
      </rPr>
      <t>&gt;0.88
19</t>
    </r>
    <r>
      <rPr>
        <sz val="12"/>
        <color theme="1"/>
        <rFont val="宋体"/>
        <charset val="134"/>
      </rPr>
      <t>、抗菌性能：可抗菌</t>
    </r>
  </si>
  <si>
    <r>
      <rPr>
        <sz val="12"/>
        <color theme="1"/>
        <rFont val="Times New Roman"/>
        <charset val="134"/>
      </rPr>
      <t>6-19F</t>
    </r>
    <r>
      <rPr>
        <sz val="12"/>
        <color theme="1"/>
        <rFont val="宋体"/>
        <charset val="134"/>
      </rPr>
      <t>床位</t>
    </r>
    <r>
      <rPr>
        <sz val="12"/>
        <color theme="1"/>
        <rFont val="Times New Roman"/>
        <charset val="134"/>
      </rPr>
      <t>1072+</t>
    </r>
    <r>
      <rPr>
        <sz val="12"/>
        <color theme="1"/>
        <rFont val="宋体"/>
        <charset val="134"/>
      </rPr>
      <t>抢救室</t>
    </r>
    <r>
      <rPr>
        <sz val="12"/>
        <color theme="1"/>
        <rFont val="Times New Roman"/>
        <charset val="134"/>
      </rPr>
      <t xml:space="preserve">28 </t>
    </r>
    <r>
      <rPr>
        <sz val="12"/>
        <color theme="1"/>
        <rFont val="宋体"/>
        <charset val="134"/>
      </rPr>
      <t>；</t>
    </r>
    <r>
      <rPr>
        <sz val="12"/>
        <color theme="1"/>
        <rFont val="Times New Roman"/>
        <charset val="134"/>
      </rPr>
      <t xml:space="preserve">
20-23F</t>
    </r>
    <r>
      <rPr>
        <sz val="12"/>
        <color theme="1"/>
        <rFont val="宋体"/>
        <charset val="134"/>
      </rPr>
      <t>床位</t>
    </r>
    <r>
      <rPr>
        <sz val="12"/>
        <color theme="1"/>
        <rFont val="Times New Roman"/>
        <charset val="134"/>
      </rPr>
      <t>128+</t>
    </r>
    <r>
      <rPr>
        <sz val="12"/>
        <color theme="1"/>
        <rFont val="宋体"/>
        <charset val="134"/>
      </rPr>
      <t>抢救室</t>
    </r>
    <r>
      <rPr>
        <sz val="12"/>
        <color theme="1"/>
        <rFont val="Times New Roman"/>
        <charset val="134"/>
      </rPr>
      <t xml:space="preserve">8 </t>
    </r>
    <r>
      <rPr>
        <sz val="12"/>
        <color theme="1"/>
        <rFont val="宋体"/>
        <charset val="134"/>
      </rPr>
      <t>（需按</t>
    </r>
    <r>
      <rPr>
        <sz val="12"/>
        <color theme="1"/>
        <rFont val="Times New Roman"/>
        <charset val="134"/>
      </rPr>
      <t>VIP</t>
    </r>
    <r>
      <rPr>
        <sz val="12"/>
        <color theme="1"/>
        <rFont val="宋体"/>
        <charset val="134"/>
      </rPr>
      <t>定制款式区分）；</t>
    </r>
    <r>
      <rPr>
        <sz val="12"/>
        <color theme="1"/>
        <rFont val="Times New Roman"/>
        <charset val="134"/>
      </rPr>
      <t xml:space="preserve">
</t>
    </r>
    <r>
      <rPr>
        <sz val="12"/>
        <color theme="1"/>
        <rFont val="宋体"/>
        <charset val="134"/>
      </rPr>
      <t>共</t>
    </r>
    <r>
      <rPr>
        <sz val="12"/>
        <color theme="1"/>
        <rFont val="Times New Roman"/>
        <charset val="134"/>
      </rPr>
      <t>1236*3</t>
    </r>
    <r>
      <rPr>
        <sz val="12"/>
        <color theme="1"/>
        <rFont val="宋体"/>
        <charset val="134"/>
      </rPr>
      <t>比例配套</t>
    </r>
  </si>
  <si>
    <r>
      <rPr>
        <sz val="12"/>
        <color theme="1"/>
        <rFont val="宋体"/>
        <charset val="134"/>
      </rPr>
      <t>儿童病号服</t>
    </r>
  </si>
  <si>
    <r>
      <rPr>
        <sz val="12"/>
        <color theme="1"/>
        <rFont val="宋体"/>
        <charset val="134"/>
      </rPr>
      <t>预估</t>
    </r>
    <r>
      <rPr>
        <sz val="12"/>
        <color theme="1"/>
        <rFont val="Times New Roman"/>
        <charset val="134"/>
      </rPr>
      <t>50*3</t>
    </r>
  </si>
  <si>
    <r>
      <rPr>
        <sz val="12"/>
        <color theme="1"/>
        <rFont val="宋体"/>
        <charset val="134"/>
      </rPr>
      <t>特殊病人服（后装裤、</t>
    </r>
    <r>
      <rPr>
        <sz val="12"/>
        <color theme="1"/>
        <rFont val="Times New Roman"/>
        <charset val="134"/>
      </rPr>
      <t>PICC</t>
    </r>
    <r>
      <rPr>
        <sz val="12"/>
        <color theme="1"/>
        <rFont val="宋体"/>
        <charset val="134"/>
      </rPr>
      <t>、头颈等）</t>
    </r>
  </si>
  <si>
    <r>
      <rPr>
        <sz val="12"/>
        <color theme="1"/>
        <rFont val="宋体"/>
        <charset val="134"/>
      </rPr>
      <t>预估</t>
    </r>
    <r>
      <rPr>
        <sz val="12"/>
        <color theme="1"/>
        <rFont val="Times New Roman"/>
        <charset val="134"/>
      </rPr>
      <t>100*3</t>
    </r>
  </si>
  <si>
    <r>
      <rPr>
        <b/>
        <sz val="12"/>
        <color theme="1"/>
        <rFont val="Times New Roman"/>
        <charset val="134"/>
      </rPr>
      <t>4.</t>
    </r>
    <r>
      <rPr>
        <b/>
        <sz val="12"/>
        <color theme="1"/>
        <rFont val="宋体"/>
        <charset val="134"/>
      </rPr>
      <t>床品系列</t>
    </r>
  </si>
  <si>
    <r>
      <rPr>
        <sz val="12"/>
        <color theme="1"/>
        <rFont val="宋体"/>
        <charset val="134"/>
      </rPr>
      <t>可水洗枕芯</t>
    </r>
  </si>
  <si>
    <r>
      <rPr>
        <sz val="12"/>
        <color theme="1"/>
        <rFont val="宋体"/>
        <charset val="134"/>
      </rPr>
      <t>面料参数：</t>
    </r>
    <r>
      <rPr>
        <sz val="12"/>
        <color theme="1"/>
        <rFont val="Times New Roman"/>
        <charset val="134"/>
      </rPr>
      <t xml:space="preserve">
1</t>
    </r>
    <r>
      <rPr>
        <sz val="12"/>
        <color theme="1"/>
        <rFont val="宋体"/>
        <charset val="134"/>
      </rPr>
      <t>、纤维含量：</t>
    </r>
    <r>
      <rPr>
        <sz val="12"/>
        <color theme="1"/>
        <rFont val="Times New Roman"/>
        <charset val="134"/>
      </rPr>
      <t>100%</t>
    </r>
    <r>
      <rPr>
        <sz val="12"/>
        <color theme="1"/>
        <rFont val="宋体"/>
        <charset val="134"/>
      </rPr>
      <t>棉</t>
    </r>
    <r>
      <rPr>
        <sz val="12"/>
        <color theme="1"/>
        <rFont val="Times New Roman"/>
        <charset val="134"/>
      </rPr>
      <t xml:space="preserve">
2</t>
    </r>
    <r>
      <rPr>
        <sz val="12"/>
        <color theme="1"/>
        <rFont val="宋体"/>
        <charset val="134"/>
      </rPr>
      <t>、线密度：经纱</t>
    </r>
    <r>
      <rPr>
        <sz val="12"/>
        <color theme="1"/>
        <rFont val="Times New Roman"/>
        <charset val="134"/>
      </rPr>
      <t>27.5(±2%)tex</t>
    </r>
    <r>
      <rPr>
        <sz val="12"/>
        <color theme="1"/>
        <rFont val="宋体"/>
        <charset val="134"/>
      </rPr>
      <t>、纬纱</t>
    </r>
    <r>
      <rPr>
        <sz val="12"/>
        <color theme="1"/>
        <rFont val="Times New Roman"/>
        <charset val="134"/>
      </rPr>
      <t>27.5(±2%)tex
3</t>
    </r>
    <r>
      <rPr>
        <sz val="12"/>
        <color theme="1"/>
        <rFont val="宋体"/>
        <charset val="134"/>
      </rPr>
      <t>、密度：经向</t>
    </r>
    <r>
      <rPr>
        <sz val="12"/>
        <color theme="1"/>
        <rFont val="Times New Roman"/>
        <charset val="134"/>
      </rPr>
      <t>470</t>
    </r>
    <r>
      <rPr>
        <sz val="12"/>
        <color theme="1"/>
        <rFont val="宋体"/>
        <charset val="134"/>
      </rPr>
      <t>根</t>
    </r>
    <r>
      <rPr>
        <sz val="12"/>
        <color theme="1"/>
        <rFont val="Times New Roman"/>
        <charset val="134"/>
      </rPr>
      <t>/10cm(±2%)</t>
    </r>
    <r>
      <rPr>
        <sz val="12"/>
        <color theme="1"/>
        <rFont val="宋体"/>
        <charset val="134"/>
      </rPr>
      <t>、纬向</t>
    </r>
    <r>
      <rPr>
        <sz val="12"/>
        <color theme="1"/>
        <rFont val="Times New Roman"/>
        <charset val="134"/>
      </rPr>
      <t>230</t>
    </r>
    <r>
      <rPr>
        <sz val="12"/>
        <color theme="1"/>
        <rFont val="宋体"/>
        <charset val="134"/>
      </rPr>
      <t>根</t>
    </r>
    <r>
      <rPr>
        <sz val="12"/>
        <color theme="1"/>
        <rFont val="Times New Roman"/>
        <charset val="134"/>
      </rPr>
      <t>/10cm(±2%) 
4</t>
    </r>
    <r>
      <rPr>
        <sz val="12"/>
        <color theme="1"/>
        <rFont val="宋体"/>
        <charset val="134"/>
      </rPr>
      <t>、单位面积质量：</t>
    </r>
    <r>
      <rPr>
        <sz val="12"/>
        <color theme="1"/>
        <rFont val="Times New Roman"/>
        <charset val="134"/>
      </rPr>
      <t>190g/</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5</t>
    </r>
    <r>
      <rPr>
        <sz val="12"/>
        <color theme="1"/>
        <rFont val="宋体"/>
        <charset val="134"/>
      </rPr>
      <t>、水洗尺寸变化率：经向</t>
    </r>
    <r>
      <rPr>
        <sz val="12"/>
        <color theme="1"/>
        <rFont val="Times New Roman"/>
        <charset val="134"/>
      </rPr>
      <t>≥-3%</t>
    </r>
    <r>
      <rPr>
        <sz val="12"/>
        <color theme="1"/>
        <rFont val="宋体"/>
        <charset val="134"/>
      </rPr>
      <t>、纬向</t>
    </r>
    <r>
      <rPr>
        <sz val="12"/>
        <color theme="1"/>
        <rFont val="Times New Roman"/>
        <charset val="134"/>
      </rPr>
      <t>≥-3%
6</t>
    </r>
    <r>
      <rPr>
        <sz val="12"/>
        <color theme="1"/>
        <rFont val="宋体"/>
        <charset val="134"/>
      </rPr>
      <t>、异味：无</t>
    </r>
    <r>
      <rPr>
        <sz val="12"/>
        <color theme="1"/>
        <rFont val="Times New Roman"/>
        <charset val="134"/>
      </rPr>
      <t xml:space="preserve">
7</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4.0-8.5
8</t>
    </r>
    <r>
      <rPr>
        <sz val="12"/>
        <color theme="1"/>
        <rFont val="宋体"/>
        <charset val="134"/>
      </rPr>
      <t>、甲醛含量：</t>
    </r>
    <r>
      <rPr>
        <sz val="12"/>
        <color theme="1"/>
        <rFont val="Times New Roman"/>
        <charset val="134"/>
      </rPr>
      <t>≤75mg/kg
9</t>
    </r>
    <r>
      <rPr>
        <sz val="12"/>
        <color theme="1"/>
        <rFont val="宋体"/>
        <charset val="134"/>
      </rPr>
      <t>、可分解致癌芳香胺染料：不得检出</t>
    </r>
    <r>
      <rPr>
        <sz val="12"/>
        <color theme="1"/>
        <rFont val="Times New Roman"/>
        <charset val="134"/>
      </rPr>
      <t xml:space="preserve">
10</t>
    </r>
    <r>
      <rPr>
        <sz val="12"/>
        <color theme="1"/>
        <rFont val="宋体"/>
        <charset val="134"/>
      </rPr>
      <t>、耐水色牢度：</t>
    </r>
    <r>
      <rPr>
        <sz val="12"/>
        <color theme="1"/>
        <rFont val="Times New Roman"/>
        <charset val="134"/>
      </rPr>
      <t>≥4</t>
    </r>
    <r>
      <rPr>
        <sz val="12"/>
        <color theme="1"/>
        <rFont val="宋体"/>
        <charset val="134"/>
      </rPr>
      <t>级</t>
    </r>
    <r>
      <rPr>
        <sz val="12"/>
        <color theme="1"/>
        <rFont val="Times New Roman"/>
        <charset val="134"/>
      </rPr>
      <t xml:space="preserve">
11</t>
    </r>
    <r>
      <rPr>
        <sz val="12"/>
        <color theme="1"/>
        <rFont val="宋体"/>
        <charset val="134"/>
      </rPr>
      <t>、耐酸汗渍色牢度：</t>
    </r>
    <r>
      <rPr>
        <sz val="12"/>
        <color theme="1"/>
        <rFont val="Times New Roman"/>
        <charset val="134"/>
      </rPr>
      <t>≥4</t>
    </r>
    <r>
      <rPr>
        <sz val="12"/>
        <color theme="1"/>
        <rFont val="宋体"/>
        <charset val="134"/>
      </rPr>
      <t>级</t>
    </r>
    <r>
      <rPr>
        <sz val="12"/>
        <color theme="1"/>
        <rFont val="Times New Roman"/>
        <charset val="134"/>
      </rPr>
      <t xml:space="preserve">
12</t>
    </r>
    <r>
      <rPr>
        <sz val="12"/>
        <color theme="1"/>
        <rFont val="宋体"/>
        <charset val="134"/>
      </rPr>
      <t>、耐碱汗渍色牢度：</t>
    </r>
    <r>
      <rPr>
        <sz val="12"/>
        <color theme="1"/>
        <rFont val="Times New Roman"/>
        <charset val="134"/>
      </rPr>
      <t>≥4</t>
    </r>
    <r>
      <rPr>
        <sz val="12"/>
        <color theme="1"/>
        <rFont val="宋体"/>
        <charset val="134"/>
      </rPr>
      <t>级</t>
    </r>
    <r>
      <rPr>
        <sz val="12"/>
        <color theme="1"/>
        <rFont val="Times New Roman"/>
        <charset val="134"/>
      </rPr>
      <t xml:space="preserve">
13</t>
    </r>
    <r>
      <rPr>
        <sz val="12"/>
        <color theme="1"/>
        <rFont val="宋体"/>
        <charset val="134"/>
      </rPr>
      <t>、耐摩擦色牢度：</t>
    </r>
    <r>
      <rPr>
        <sz val="12"/>
        <color theme="1"/>
        <rFont val="Times New Roman"/>
        <charset val="134"/>
      </rPr>
      <t>≥4</t>
    </r>
    <r>
      <rPr>
        <sz val="12"/>
        <color theme="1"/>
        <rFont val="宋体"/>
        <charset val="134"/>
      </rPr>
      <t>级</t>
    </r>
    <r>
      <rPr>
        <sz val="12"/>
        <color theme="1"/>
        <rFont val="Times New Roman"/>
        <charset val="134"/>
      </rPr>
      <t xml:space="preserve">
14</t>
    </r>
    <r>
      <rPr>
        <sz val="12"/>
        <color theme="1"/>
        <rFont val="宋体"/>
        <charset val="134"/>
      </rPr>
      <t>、耐次氯酸盐漂白色牢：</t>
    </r>
    <r>
      <rPr>
        <sz val="12"/>
        <color theme="1"/>
        <rFont val="Times New Roman"/>
        <charset val="134"/>
      </rPr>
      <t>≥4</t>
    </r>
    <r>
      <rPr>
        <sz val="12"/>
        <color theme="1"/>
        <rFont val="宋体"/>
        <charset val="134"/>
      </rPr>
      <t>级</t>
    </r>
    <r>
      <rPr>
        <sz val="12"/>
        <color theme="1"/>
        <rFont val="Times New Roman"/>
        <charset val="134"/>
      </rPr>
      <t xml:space="preserve">
15</t>
    </r>
    <r>
      <rPr>
        <sz val="12"/>
        <color theme="1"/>
        <rFont val="宋体"/>
        <charset val="134"/>
      </rPr>
      <t>、起毛起球：</t>
    </r>
    <r>
      <rPr>
        <sz val="12"/>
        <color theme="1"/>
        <rFont val="Times New Roman"/>
        <charset val="134"/>
      </rPr>
      <t>≥4</t>
    </r>
    <r>
      <rPr>
        <sz val="12"/>
        <color theme="1"/>
        <rFont val="宋体"/>
        <charset val="134"/>
      </rPr>
      <t>级</t>
    </r>
    <r>
      <rPr>
        <sz val="12"/>
        <color theme="1"/>
        <rFont val="Times New Roman"/>
        <charset val="134"/>
      </rPr>
      <t xml:space="preserve">
16</t>
    </r>
    <r>
      <rPr>
        <sz val="12"/>
        <color theme="1"/>
        <rFont val="宋体"/>
        <charset val="134"/>
      </rPr>
      <t>、断裂强力：经向</t>
    </r>
    <r>
      <rPr>
        <sz val="12"/>
        <color theme="1"/>
        <rFont val="Times New Roman"/>
        <charset val="134"/>
      </rPr>
      <t>≥800N</t>
    </r>
    <r>
      <rPr>
        <sz val="12"/>
        <color theme="1"/>
        <rFont val="宋体"/>
        <charset val="134"/>
      </rPr>
      <t>、纬向</t>
    </r>
    <r>
      <rPr>
        <sz val="12"/>
        <color theme="1"/>
        <rFont val="Times New Roman"/>
        <charset val="134"/>
      </rPr>
      <t>≥500N
17</t>
    </r>
    <r>
      <rPr>
        <sz val="12"/>
        <color theme="1"/>
        <rFont val="宋体"/>
        <charset val="134"/>
      </rPr>
      <t>、填充物为净重</t>
    </r>
    <r>
      <rPr>
        <sz val="12"/>
        <color theme="1"/>
        <rFont val="Times New Roman"/>
        <charset val="134"/>
      </rPr>
      <t>≥750g</t>
    </r>
    <r>
      <rPr>
        <sz val="12"/>
        <color theme="1"/>
        <rFont val="宋体"/>
        <charset val="134"/>
      </rPr>
      <t>，可水洗整张棉，三维螺旋中空纤维，保暖透气，防螨性，不变形，不起球</t>
    </r>
  </si>
  <si>
    <t>45*72cm</t>
  </si>
  <si>
    <r>
      <rPr>
        <sz val="12"/>
        <color theme="1"/>
        <rFont val="Times New Roman"/>
        <charset val="134"/>
      </rPr>
      <t>1200+36</t>
    </r>
    <r>
      <rPr>
        <sz val="12"/>
        <color theme="1"/>
        <rFont val="宋体"/>
        <charset val="134"/>
      </rPr>
      <t>抢救室</t>
    </r>
    <r>
      <rPr>
        <sz val="12"/>
        <color theme="1"/>
        <rFont val="Times New Roman"/>
        <charset val="134"/>
      </rPr>
      <t>+</t>
    </r>
    <r>
      <rPr>
        <sz val="12"/>
        <color theme="1"/>
        <rFont val="宋体"/>
        <charset val="134"/>
      </rPr>
      <t>住院楼值班室</t>
    </r>
    <r>
      <rPr>
        <sz val="12"/>
        <color theme="1"/>
        <rFont val="Times New Roman"/>
        <charset val="134"/>
      </rPr>
      <t>36*4</t>
    </r>
    <r>
      <rPr>
        <sz val="12"/>
        <color theme="1"/>
        <rFont val="宋体"/>
        <charset val="134"/>
      </rPr>
      <t>+后勤楼值班室300</t>
    </r>
  </si>
  <si>
    <r>
      <rPr>
        <sz val="12"/>
        <color theme="1"/>
        <rFont val="宋体"/>
        <charset val="134"/>
      </rPr>
      <t>儿童枕芯</t>
    </r>
  </si>
  <si>
    <t>35*60cm</t>
  </si>
  <si>
    <r>
      <rPr>
        <sz val="12"/>
        <color theme="1"/>
        <rFont val="宋体"/>
        <charset val="134"/>
      </rPr>
      <t>预估</t>
    </r>
    <r>
      <rPr>
        <sz val="12"/>
        <color theme="1"/>
        <rFont val="Times New Roman"/>
        <charset val="134"/>
      </rPr>
      <t>50*2</t>
    </r>
  </si>
  <si>
    <r>
      <rPr>
        <sz val="12"/>
        <color theme="1"/>
        <rFont val="宋体"/>
        <charset val="134"/>
      </rPr>
      <t>棉被</t>
    </r>
    <r>
      <rPr>
        <sz val="12"/>
        <color theme="1"/>
        <rFont val="Times New Roman"/>
        <charset val="134"/>
      </rPr>
      <t>2.5KG</t>
    </r>
    <r>
      <rPr>
        <sz val="12"/>
        <color theme="1"/>
        <rFont val="宋体"/>
        <charset val="134"/>
      </rPr>
      <t>（冬）</t>
    </r>
  </si>
  <si>
    <r>
      <rPr>
        <sz val="12"/>
        <color theme="1"/>
        <rFont val="宋体"/>
        <charset val="134"/>
      </rPr>
      <t>面料参数：</t>
    </r>
    <r>
      <rPr>
        <sz val="12"/>
        <color theme="1"/>
        <rFont val="Times New Roman"/>
        <charset val="134"/>
      </rPr>
      <t xml:space="preserve">
1</t>
    </r>
    <r>
      <rPr>
        <sz val="12"/>
        <color theme="1"/>
        <rFont val="宋体"/>
        <charset val="134"/>
      </rPr>
      <t>、材质要求：</t>
    </r>
    <r>
      <rPr>
        <sz val="12"/>
        <color theme="1"/>
        <rFont val="Times New Roman"/>
        <charset val="134"/>
      </rPr>
      <t>100%</t>
    </r>
    <r>
      <rPr>
        <sz val="12"/>
        <color theme="1"/>
        <rFont val="宋体"/>
        <charset val="134"/>
      </rPr>
      <t>纯棉平纹</t>
    </r>
    <r>
      <rPr>
        <sz val="12"/>
        <color theme="1"/>
        <rFont val="Times New Roman"/>
        <charset val="134"/>
      </rPr>
      <t xml:space="preserve">
2</t>
    </r>
    <r>
      <rPr>
        <sz val="12"/>
        <color theme="1"/>
        <rFont val="宋体"/>
        <charset val="134"/>
      </rPr>
      <t>、断裂强力：径向</t>
    </r>
    <r>
      <rPr>
        <sz val="12"/>
        <color theme="1"/>
        <rFont val="Times New Roman"/>
        <charset val="134"/>
      </rPr>
      <t>≥520</t>
    </r>
    <r>
      <rPr>
        <sz val="12"/>
        <color theme="1"/>
        <rFont val="宋体"/>
        <charset val="134"/>
      </rPr>
      <t>，纬向</t>
    </r>
    <r>
      <rPr>
        <sz val="12"/>
        <color theme="1"/>
        <rFont val="Times New Roman"/>
        <charset val="134"/>
      </rPr>
      <t>≥370
3</t>
    </r>
    <r>
      <rPr>
        <sz val="12"/>
        <color theme="1"/>
        <rFont val="宋体"/>
        <charset val="134"/>
      </rPr>
      <t>、撕裂强力：经向</t>
    </r>
    <r>
      <rPr>
        <sz val="12"/>
        <color theme="1"/>
        <rFont val="Times New Roman"/>
        <charset val="134"/>
      </rPr>
      <t>≥7.6</t>
    </r>
    <r>
      <rPr>
        <sz val="12"/>
        <color theme="1"/>
        <rFont val="宋体"/>
        <charset val="134"/>
      </rPr>
      <t>，纬向</t>
    </r>
    <r>
      <rPr>
        <sz val="12"/>
        <color theme="1"/>
        <rFont val="Times New Roman"/>
        <charset val="134"/>
      </rPr>
      <t>≥7.0
4</t>
    </r>
    <r>
      <rPr>
        <sz val="12"/>
        <color theme="1"/>
        <rFont val="宋体"/>
        <charset val="134"/>
      </rPr>
      <t>、纱线线密度：经纱：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），纬纱：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），织物密度（根</t>
    </r>
    <r>
      <rPr>
        <sz val="12"/>
        <color theme="1"/>
        <rFont val="Times New Roman"/>
        <charset val="134"/>
      </rPr>
      <t>/10CM</t>
    </r>
    <r>
      <rPr>
        <sz val="12"/>
        <color theme="1"/>
        <rFont val="宋体"/>
        <charset val="134"/>
      </rPr>
      <t>），经密：</t>
    </r>
    <r>
      <rPr>
        <sz val="12"/>
        <color theme="1"/>
        <rFont val="Times New Roman"/>
        <charset val="134"/>
      </rPr>
      <t>476</t>
    </r>
    <r>
      <rPr>
        <sz val="12"/>
        <color theme="1"/>
        <rFont val="宋体"/>
        <charset val="134"/>
      </rPr>
      <t>，纬密：</t>
    </r>
    <r>
      <rPr>
        <sz val="12"/>
        <color theme="1"/>
        <rFont val="Times New Roman"/>
        <charset val="134"/>
      </rPr>
      <t>348</t>
    </r>
    <r>
      <rPr>
        <sz val="12"/>
        <color theme="1"/>
        <rFont val="宋体"/>
        <charset val="134"/>
      </rPr>
      <t>（</t>
    </r>
    <r>
      <rPr>
        <sz val="12"/>
        <color theme="1"/>
        <rFont val="Times New Roman"/>
        <charset val="134"/>
      </rPr>
      <t>±1%</t>
    </r>
    <r>
      <rPr>
        <sz val="12"/>
        <color theme="1"/>
        <rFont val="宋体"/>
        <charset val="134"/>
      </rPr>
      <t>）</t>
    </r>
    <r>
      <rPr>
        <sz val="12"/>
        <color theme="1"/>
        <rFont val="Times New Roman"/>
        <charset val="134"/>
      </rPr>
      <t xml:space="preserve">
5</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121</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6</t>
    </r>
    <r>
      <rPr>
        <sz val="12"/>
        <color theme="1"/>
        <rFont val="宋体"/>
        <charset val="134"/>
      </rPr>
      <t>、起毛起球（级）：</t>
    </r>
    <r>
      <rPr>
        <sz val="12"/>
        <color theme="1"/>
        <rFont val="Times New Roman"/>
        <charset val="134"/>
      </rPr>
      <t>≥3-4
7</t>
    </r>
    <r>
      <rPr>
        <sz val="12"/>
        <color theme="1"/>
        <rFont val="宋体"/>
        <charset val="134"/>
      </rPr>
      <t>、断裂强力</t>
    </r>
    <r>
      <rPr>
        <sz val="12"/>
        <color theme="1"/>
        <rFont val="Times New Roman"/>
        <charset val="134"/>
      </rPr>
      <t>≥300N
8</t>
    </r>
    <r>
      <rPr>
        <sz val="12"/>
        <color theme="1"/>
        <rFont val="宋体"/>
        <charset val="134"/>
      </rPr>
      <t>、色牢度</t>
    </r>
    <r>
      <rPr>
        <sz val="12"/>
        <color theme="1"/>
        <rFont val="Times New Roman"/>
        <charset val="134"/>
      </rPr>
      <t>≥4</t>
    </r>
    <r>
      <rPr>
        <sz val="12"/>
        <color theme="1"/>
        <rFont val="宋体"/>
        <charset val="134"/>
      </rPr>
      <t>级</t>
    </r>
    <r>
      <rPr>
        <sz val="12"/>
        <color theme="1"/>
        <rFont val="Times New Roman"/>
        <charset val="134"/>
      </rPr>
      <t xml:space="preserve">
9</t>
    </r>
    <r>
      <rPr>
        <sz val="12"/>
        <color theme="1"/>
        <rFont val="宋体"/>
        <charset val="134"/>
      </rPr>
      <t>、可分解致癌芳香胺染料，甲醛含量、</t>
    </r>
    <r>
      <rPr>
        <sz val="12"/>
        <color theme="1"/>
        <rFont val="Times New Roman"/>
        <charset val="134"/>
      </rPr>
      <t>PH</t>
    </r>
    <r>
      <rPr>
        <sz val="12"/>
        <color theme="1"/>
        <rFont val="宋体"/>
        <charset val="134"/>
      </rPr>
      <t>值符</t>
    </r>
    <r>
      <rPr>
        <sz val="12"/>
        <color theme="1"/>
        <rFont val="Times New Roman"/>
        <charset val="134"/>
      </rPr>
      <t>GB18401-2010 B</t>
    </r>
    <r>
      <rPr>
        <sz val="12"/>
        <color theme="1"/>
        <rFont val="宋体"/>
        <charset val="134"/>
      </rPr>
      <t>类产品要求</t>
    </r>
    <r>
      <rPr>
        <sz val="12"/>
        <color theme="1"/>
        <rFont val="Times New Roman"/>
        <charset val="134"/>
      </rPr>
      <t xml:space="preserve">
10</t>
    </r>
    <r>
      <rPr>
        <sz val="12"/>
        <color theme="1"/>
        <rFont val="宋体"/>
        <charset val="134"/>
      </rPr>
      <t>、填充物为净重</t>
    </r>
    <r>
      <rPr>
        <sz val="12"/>
        <color theme="1"/>
        <rFont val="Times New Roman"/>
        <charset val="134"/>
      </rPr>
      <t>≥2kg</t>
    </r>
    <r>
      <rPr>
        <sz val="12"/>
        <color theme="1"/>
        <rFont val="宋体"/>
        <charset val="134"/>
      </rPr>
      <t>，可水洗整张棉，三维螺旋中空纤维，保暖透气</t>
    </r>
    <r>
      <rPr>
        <sz val="12"/>
        <color theme="1"/>
        <rFont val="Times New Roman"/>
        <charset val="134"/>
      </rPr>
      <t xml:space="preserve">
11</t>
    </r>
    <r>
      <rPr>
        <sz val="12"/>
        <color theme="1"/>
        <rFont val="宋体"/>
        <charset val="134"/>
      </rPr>
      <t>、工艺要求：被芯</t>
    </r>
    <r>
      <rPr>
        <sz val="12"/>
        <color theme="1"/>
        <rFont val="Times New Roman"/>
        <charset val="134"/>
      </rPr>
      <t>9</t>
    </r>
    <r>
      <rPr>
        <sz val="12"/>
        <color theme="1"/>
        <rFont val="宋体"/>
        <charset val="134"/>
      </rPr>
      <t>孔</t>
    </r>
    <r>
      <rPr>
        <sz val="12"/>
        <color theme="1"/>
        <rFont val="Times New Roman"/>
        <charset val="134"/>
      </rPr>
      <t>g/</t>
    </r>
    <r>
      <rPr>
        <sz val="12"/>
        <color theme="1"/>
        <rFont val="宋体"/>
        <charset val="134"/>
      </rPr>
      <t>㎡，四周包围，固定内填充物，四周滚边，不易起球，防螨性，四角加固定绑带圈，防止被芯走动，面料柔软舒适，纹理清晰无瑕疵，吸湿透气速干、柔软舒适，耐工业洗涤，采用环保染料，经烧毛、丝光，预缩等全工序处理，真空包装，</t>
    </r>
    <r>
      <rPr>
        <sz val="12"/>
        <color theme="1"/>
        <rFont val="Times New Roman"/>
        <charset val="134"/>
      </rPr>
      <t xml:space="preserve">
12</t>
    </r>
    <r>
      <rPr>
        <sz val="12"/>
        <color theme="1"/>
        <rFont val="宋体"/>
        <charset val="134"/>
      </rPr>
      <t>、光泽柔和，手感绵柔，舒适耐磨，结构紧密，布面颗粒细腻</t>
    </r>
    <r>
      <rPr>
        <sz val="12"/>
        <color theme="1"/>
        <rFont val="Times New Roman"/>
        <charset val="134"/>
      </rPr>
      <t xml:space="preserve"> </t>
    </r>
    <r>
      <rPr>
        <sz val="12"/>
        <color theme="1"/>
        <rFont val="宋体"/>
        <charset val="134"/>
      </rPr>
      <t>丰满，有耐高温、耐氯漂，比例</t>
    </r>
    <r>
      <rPr>
        <sz val="12"/>
        <color theme="1"/>
        <rFont val="Times New Roman"/>
        <charset val="134"/>
      </rPr>
      <t xml:space="preserve"> 1000</t>
    </r>
    <r>
      <rPr>
        <sz val="12"/>
        <color theme="1"/>
        <rFont val="宋体"/>
        <charset val="134"/>
      </rPr>
      <t>：</t>
    </r>
    <r>
      <rPr>
        <sz val="12"/>
        <color theme="1"/>
        <rFont val="Times New Roman"/>
        <charset val="134"/>
      </rPr>
      <t>2,</t>
    </r>
    <r>
      <rPr>
        <sz val="12"/>
        <color theme="1"/>
        <rFont val="宋体"/>
        <charset val="134"/>
      </rPr>
      <t>不含偶氮，创新工艺技术长期洗涤不发黄</t>
    </r>
    <r>
      <rPr>
        <sz val="12"/>
        <color theme="1"/>
        <rFont val="Times New Roman"/>
        <charset val="134"/>
      </rPr>
      <t xml:space="preserve">
</t>
    </r>
  </si>
  <si>
    <t>150*200cm</t>
  </si>
  <si>
    <r>
      <rPr>
        <sz val="12"/>
        <color theme="1"/>
        <rFont val="宋体"/>
        <charset val="134"/>
      </rPr>
      <t>床</t>
    </r>
  </si>
  <si>
    <r>
      <rPr>
        <sz val="12"/>
        <color theme="1"/>
        <rFont val="Times New Roman"/>
        <charset val="134"/>
      </rPr>
      <t>1200+36</t>
    </r>
    <r>
      <rPr>
        <sz val="12"/>
        <color theme="1"/>
        <rFont val="宋体"/>
        <charset val="134"/>
      </rPr>
      <t>抢救室</t>
    </r>
    <r>
      <rPr>
        <sz val="12"/>
        <color theme="1"/>
        <rFont val="Times New Roman"/>
        <charset val="134"/>
      </rPr>
      <t>+</t>
    </r>
    <r>
      <rPr>
        <sz val="12"/>
        <color theme="1"/>
        <rFont val="宋体"/>
        <charset val="134"/>
      </rPr>
      <t>住院楼值班室</t>
    </r>
    <r>
      <rPr>
        <sz val="12"/>
        <color theme="1"/>
        <rFont val="Times New Roman"/>
        <charset val="134"/>
      </rPr>
      <t>36*4+</t>
    </r>
    <r>
      <rPr>
        <sz val="12"/>
        <color theme="1"/>
        <rFont val="宋体"/>
        <charset val="134"/>
      </rPr>
      <t>后勤楼值班室</t>
    </r>
    <r>
      <rPr>
        <sz val="12"/>
        <color theme="1"/>
        <rFont val="Times New Roman"/>
        <charset val="134"/>
      </rPr>
      <t>300</t>
    </r>
  </si>
  <si>
    <r>
      <rPr>
        <sz val="12"/>
        <color theme="1"/>
        <rFont val="宋体"/>
        <charset val="134"/>
      </rPr>
      <t>夏被</t>
    </r>
    <r>
      <rPr>
        <sz val="12"/>
        <color theme="1"/>
        <rFont val="Times New Roman"/>
        <charset val="134"/>
      </rPr>
      <t>1KG</t>
    </r>
  </si>
  <si>
    <r>
      <rPr>
        <sz val="12"/>
        <color theme="1"/>
        <rFont val="宋体"/>
        <charset val="134"/>
      </rPr>
      <t>面料参数：</t>
    </r>
    <r>
      <rPr>
        <sz val="12"/>
        <color theme="1"/>
        <rFont val="Times New Roman"/>
        <charset val="134"/>
      </rPr>
      <t xml:space="preserve">
1</t>
    </r>
    <r>
      <rPr>
        <sz val="12"/>
        <color theme="1"/>
        <rFont val="宋体"/>
        <charset val="134"/>
      </rPr>
      <t>、材质要求：</t>
    </r>
    <r>
      <rPr>
        <sz val="12"/>
        <color theme="1"/>
        <rFont val="Times New Roman"/>
        <charset val="134"/>
      </rPr>
      <t>100%</t>
    </r>
    <r>
      <rPr>
        <sz val="12"/>
        <color theme="1"/>
        <rFont val="宋体"/>
        <charset val="134"/>
      </rPr>
      <t>纯棉平纹</t>
    </r>
    <r>
      <rPr>
        <sz val="12"/>
        <color theme="1"/>
        <rFont val="Times New Roman"/>
        <charset val="134"/>
      </rPr>
      <t xml:space="preserve">
2</t>
    </r>
    <r>
      <rPr>
        <sz val="12"/>
        <color theme="1"/>
        <rFont val="宋体"/>
        <charset val="134"/>
      </rPr>
      <t>、断裂强力：径向</t>
    </r>
    <r>
      <rPr>
        <sz val="12"/>
        <color theme="1"/>
        <rFont val="Times New Roman"/>
        <charset val="134"/>
      </rPr>
      <t>≥520</t>
    </r>
    <r>
      <rPr>
        <sz val="12"/>
        <color theme="1"/>
        <rFont val="宋体"/>
        <charset val="134"/>
      </rPr>
      <t>，纬向</t>
    </r>
    <r>
      <rPr>
        <sz val="12"/>
        <color theme="1"/>
        <rFont val="Times New Roman"/>
        <charset val="134"/>
      </rPr>
      <t>≥370
3</t>
    </r>
    <r>
      <rPr>
        <sz val="12"/>
        <color theme="1"/>
        <rFont val="宋体"/>
        <charset val="134"/>
      </rPr>
      <t>、撕裂强力：经向</t>
    </r>
    <r>
      <rPr>
        <sz val="12"/>
        <color theme="1"/>
        <rFont val="Times New Roman"/>
        <charset val="134"/>
      </rPr>
      <t>≥7.6</t>
    </r>
    <r>
      <rPr>
        <sz val="12"/>
        <color theme="1"/>
        <rFont val="宋体"/>
        <charset val="134"/>
      </rPr>
      <t>，纬向</t>
    </r>
    <r>
      <rPr>
        <sz val="12"/>
        <color theme="1"/>
        <rFont val="Times New Roman"/>
        <charset val="134"/>
      </rPr>
      <t>≥7.0
4</t>
    </r>
    <r>
      <rPr>
        <sz val="12"/>
        <color theme="1"/>
        <rFont val="宋体"/>
        <charset val="134"/>
      </rPr>
      <t>、纱线线密度：经纱：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），纬纱：</t>
    </r>
    <r>
      <rPr>
        <sz val="12"/>
        <color theme="1"/>
        <rFont val="Times New Roman"/>
        <charset val="134"/>
      </rPr>
      <t>43.5S</t>
    </r>
    <r>
      <rPr>
        <sz val="12"/>
        <color theme="1"/>
        <rFont val="宋体"/>
        <charset val="134"/>
      </rPr>
      <t>（</t>
    </r>
    <r>
      <rPr>
        <sz val="12"/>
        <color theme="1"/>
        <rFont val="Times New Roman"/>
        <charset val="134"/>
      </rPr>
      <t>±2</t>
    </r>
    <r>
      <rPr>
        <sz val="12"/>
        <color theme="1"/>
        <rFont val="宋体"/>
        <charset val="134"/>
      </rPr>
      <t>），织物密度（根</t>
    </r>
    <r>
      <rPr>
        <sz val="12"/>
        <color theme="1"/>
        <rFont val="Times New Roman"/>
        <charset val="134"/>
      </rPr>
      <t>/10CM</t>
    </r>
    <r>
      <rPr>
        <sz val="12"/>
        <color theme="1"/>
        <rFont val="宋体"/>
        <charset val="134"/>
      </rPr>
      <t>），经密：</t>
    </r>
    <r>
      <rPr>
        <sz val="12"/>
        <color theme="1"/>
        <rFont val="Times New Roman"/>
        <charset val="134"/>
      </rPr>
      <t>476</t>
    </r>
    <r>
      <rPr>
        <sz val="12"/>
        <color theme="1"/>
        <rFont val="宋体"/>
        <charset val="134"/>
      </rPr>
      <t>，纬密：</t>
    </r>
    <r>
      <rPr>
        <sz val="12"/>
        <color theme="1"/>
        <rFont val="Times New Roman"/>
        <charset val="134"/>
      </rPr>
      <t>348</t>
    </r>
    <r>
      <rPr>
        <sz val="12"/>
        <color theme="1"/>
        <rFont val="宋体"/>
        <charset val="134"/>
      </rPr>
      <t>（</t>
    </r>
    <r>
      <rPr>
        <sz val="12"/>
        <color theme="1"/>
        <rFont val="Times New Roman"/>
        <charset val="134"/>
      </rPr>
      <t>±1%</t>
    </r>
    <r>
      <rPr>
        <sz val="12"/>
        <color theme="1"/>
        <rFont val="宋体"/>
        <charset val="134"/>
      </rPr>
      <t>）</t>
    </r>
    <r>
      <rPr>
        <sz val="12"/>
        <color theme="1"/>
        <rFont val="Times New Roman"/>
        <charset val="134"/>
      </rPr>
      <t xml:space="preserve">
5</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121</t>
    </r>
    <r>
      <rPr>
        <sz val="12"/>
        <color theme="1"/>
        <rFont val="宋体"/>
        <charset val="134"/>
      </rPr>
      <t>（</t>
    </r>
    <r>
      <rPr>
        <sz val="12"/>
        <color theme="1"/>
        <rFont val="Times New Roman"/>
        <charset val="134"/>
      </rPr>
      <t>±2%</t>
    </r>
    <r>
      <rPr>
        <sz val="12"/>
        <color theme="1"/>
        <rFont val="宋体"/>
        <charset val="134"/>
      </rPr>
      <t>）</t>
    </r>
    <r>
      <rPr>
        <sz val="12"/>
        <color theme="1"/>
        <rFont val="Times New Roman"/>
        <charset val="134"/>
      </rPr>
      <t xml:space="preserve">
6</t>
    </r>
    <r>
      <rPr>
        <sz val="12"/>
        <color theme="1"/>
        <rFont val="宋体"/>
        <charset val="134"/>
      </rPr>
      <t>、起毛起球（级）：</t>
    </r>
    <r>
      <rPr>
        <sz val="12"/>
        <color theme="1"/>
        <rFont val="Times New Roman"/>
        <charset val="134"/>
      </rPr>
      <t>≥3-4
7</t>
    </r>
    <r>
      <rPr>
        <sz val="12"/>
        <color theme="1"/>
        <rFont val="宋体"/>
        <charset val="134"/>
      </rPr>
      <t>、断裂强力</t>
    </r>
    <r>
      <rPr>
        <sz val="12"/>
        <color theme="1"/>
        <rFont val="Times New Roman"/>
        <charset val="134"/>
      </rPr>
      <t>≥300N
8</t>
    </r>
    <r>
      <rPr>
        <sz val="12"/>
        <color theme="1"/>
        <rFont val="宋体"/>
        <charset val="134"/>
      </rPr>
      <t>、色牢度</t>
    </r>
    <r>
      <rPr>
        <sz val="12"/>
        <color theme="1"/>
        <rFont val="Times New Roman"/>
        <charset val="134"/>
      </rPr>
      <t>≥4</t>
    </r>
    <r>
      <rPr>
        <sz val="12"/>
        <color theme="1"/>
        <rFont val="宋体"/>
        <charset val="134"/>
      </rPr>
      <t>级</t>
    </r>
    <r>
      <rPr>
        <sz val="12"/>
        <color theme="1"/>
        <rFont val="Times New Roman"/>
        <charset val="134"/>
      </rPr>
      <t xml:space="preserve">
9</t>
    </r>
    <r>
      <rPr>
        <sz val="12"/>
        <color theme="1"/>
        <rFont val="宋体"/>
        <charset val="134"/>
      </rPr>
      <t>、可分解致癌芳香胺染料，甲醛含量、</t>
    </r>
    <r>
      <rPr>
        <sz val="12"/>
        <color theme="1"/>
        <rFont val="Times New Roman"/>
        <charset val="134"/>
      </rPr>
      <t>PH</t>
    </r>
    <r>
      <rPr>
        <sz val="12"/>
        <color theme="1"/>
        <rFont val="宋体"/>
        <charset val="134"/>
      </rPr>
      <t>值符</t>
    </r>
    <r>
      <rPr>
        <sz val="12"/>
        <color theme="1"/>
        <rFont val="Times New Roman"/>
        <charset val="134"/>
      </rPr>
      <t>GB18401-2010 B</t>
    </r>
    <r>
      <rPr>
        <sz val="12"/>
        <color theme="1"/>
        <rFont val="宋体"/>
        <charset val="134"/>
      </rPr>
      <t>类产品要求</t>
    </r>
    <r>
      <rPr>
        <sz val="12"/>
        <color theme="1"/>
        <rFont val="Times New Roman"/>
        <charset val="134"/>
      </rPr>
      <t xml:space="preserve">
10</t>
    </r>
    <r>
      <rPr>
        <sz val="12"/>
        <color theme="1"/>
        <rFont val="宋体"/>
        <charset val="134"/>
      </rPr>
      <t>、填充物为净重</t>
    </r>
    <r>
      <rPr>
        <sz val="12"/>
        <color theme="1"/>
        <rFont val="Times New Roman"/>
        <charset val="134"/>
      </rPr>
      <t>≥0.8kg</t>
    </r>
    <r>
      <rPr>
        <sz val="12"/>
        <color theme="1"/>
        <rFont val="宋体"/>
        <charset val="134"/>
      </rPr>
      <t>，可水洗整张棉，三维螺旋中空纤维，保暖透气</t>
    </r>
    <r>
      <rPr>
        <sz val="12"/>
        <color theme="1"/>
        <rFont val="Times New Roman"/>
        <charset val="134"/>
      </rPr>
      <t xml:space="preserve">
11</t>
    </r>
    <r>
      <rPr>
        <sz val="12"/>
        <color theme="1"/>
        <rFont val="宋体"/>
        <charset val="134"/>
      </rPr>
      <t>、工艺要求：被芯</t>
    </r>
    <r>
      <rPr>
        <sz val="12"/>
        <color theme="1"/>
        <rFont val="Times New Roman"/>
        <charset val="134"/>
      </rPr>
      <t>9</t>
    </r>
    <r>
      <rPr>
        <sz val="12"/>
        <color theme="1"/>
        <rFont val="宋体"/>
        <charset val="134"/>
      </rPr>
      <t>孔</t>
    </r>
    <r>
      <rPr>
        <sz val="12"/>
        <color theme="1"/>
        <rFont val="Times New Roman"/>
        <charset val="134"/>
      </rPr>
      <t>g/</t>
    </r>
    <r>
      <rPr>
        <sz val="12"/>
        <color theme="1"/>
        <rFont val="宋体"/>
        <charset val="134"/>
      </rPr>
      <t>㎡，四周包围，固定内填充物，四周滚边，不易起球，防螨性，四角加固定绑带圈，防止被芯走动，面料柔软舒适，纹理清晰无瑕疵，吸湿透气速干、柔软舒适，耐工业洗涤，采用环保染料，经烧毛、丝光，预缩等全工序处理，真空包装，</t>
    </r>
    <r>
      <rPr>
        <sz val="12"/>
        <color theme="1"/>
        <rFont val="Times New Roman"/>
        <charset val="134"/>
      </rPr>
      <t xml:space="preserve">
12</t>
    </r>
    <r>
      <rPr>
        <sz val="12"/>
        <color theme="1"/>
        <rFont val="宋体"/>
        <charset val="134"/>
      </rPr>
      <t>、光泽柔和，手感绵柔，舒适耐磨，结构紧密，布面颗粒细腻</t>
    </r>
    <r>
      <rPr>
        <sz val="12"/>
        <color theme="1"/>
        <rFont val="Times New Roman"/>
        <charset val="134"/>
      </rPr>
      <t xml:space="preserve"> </t>
    </r>
    <r>
      <rPr>
        <sz val="12"/>
        <color theme="1"/>
        <rFont val="宋体"/>
        <charset val="134"/>
      </rPr>
      <t>丰满，有耐高温、耐氯漂，比例</t>
    </r>
    <r>
      <rPr>
        <sz val="12"/>
        <color theme="1"/>
        <rFont val="Times New Roman"/>
        <charset val="134"/>
      </rPr>
      <t xml:space="preserve"> 1000</t>
    </r>
    <r>
      <rPr>
        <sz val="12"/>
        <color theme="1"/>
        <rFont val="宋体"/>
        <charset val="134"/>
      </rPr>
      <t>：</t>
    </r>
    <r>
      <rPr>
        <sz val="12"/>
        <color theme="1"/>
        <rFont val="Times New Roman"/>
        <charset val="134"/>
      </rPr>
      <t>2,</t>
    </r>
    <r>
      <rPr>
        <sz val="12"/>
        <color theme="1"/>
        <rFont val="宋体"/>
        <charset val="134"/>
      </rPr>
      <t>不含偶氮，创新工艺技术长期洗涤不发黄</t>
    </r>
    <r>
      <rPr>
        <sz val="12"/>
        <color theme="1"/>
        <rFont val="Times New Roman"/>
        <charset val="134"/>
      </rPr>
      <t xml:space="preserve">
</t>
    </r>
  </si>
  <si>
    <r>
      <rPr>
        <sz val="12"/>
        <color theme="1"/>
        <rFont val="宋体"/>
        <charset val="134"/>
      </rPr>
      <t>床笠</t>
    </r>
    <r>
      <rPr>
        <sz val="12"/>
        <color theme="1"/>
        <rFont val="Times New Roman"/>
        <charset val="134"/>
      </rPr>
      <t>1</t>
    </r>
    <r>
      <rPr>
        <sz val="12"/>
        <color theme="1"/>
        <rFont val="宋体"/>
        <charset val="134"/>
      </rPr>
      <t>（值班）</t>
    </r>
  </si>
  <si>
    <r>
      <rPr>
        <sz val="12"/>
        <color theme="1"/>
        <rFont val="Times New Roman"/>
        <charset val="134"/>
      </rPr>
      <t>1</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4</t>
    </r>
    <r>
      <rPr>
        <sz val="12"/>
        <color theme="1"/>
        <rFont val="宋体"/>
        <charset val="134"/>
      </rPr>
      <t>、面料：</t>
    </r>
    <r>
      <rPr>
        <sz val="12"/>
        <color theme="1"/>
        <rFont val="Times New Roman"/>
        <charset val="134"/>
      </rPr>
      <t>CVC
5</t>
    </r>
    <r>
      <rPr>
        <sz val="12"/>
        <color theme="1"/>
        <rFont val="宋体"/>
        <charset val="134"/>
      </rPr>
      <t>、纤维含量（</t>
    </r>
    <r>
      <rPr>
        <sz val="12"/>
        <color theme="1"/>
        <rFont val="Times New Roman"/>
        <charset val="134"/>
      </rPr>
      <t>%</t>
    </r>
    <r>
      <rPr>
        <sz val="12"/>
        <color theme="1"/>
        <rFont val="宋体"/>
        <charset val="134"/>
      </rPr>
      <t>）：</t>
    </r>
    <r>
      <rPr>
        <sz val="12"/>
        <color theme="1"/>
        <rFont val="Times New Roman"/>
        <charset val="134"/>
      </rPr>
      <t>100%</t>
    </r>
    <r>
      <rPr>
        <sz val="12"/>
        <color theme="1"/>
        <rFont val="宋体"/>
        <charset val="134"/>
      </rPr>
      <t>聚酯纤维</t>
    </r>
    <r>
      <rPr>
        <sz val="12"/>
        <color theme="1"/>
        <rFont val="Times New Roman"/>
        <charset val="134"/>
      </rPr>
      <t>(</t>
    </r>
    <r>
      <rPr>
        <sz val="12"/>
        <color theme="1"/>
        <rFont val="宋体"/>
        <charset val="134"/>
      </rPr>
      <t>含复合纤维</t>
    </r>
    <r>
      <rPr>
        <sz val="12"/>
        <color theme="1"/>
        <rFont val="Times New Roman"/>
        <charset val="134"/>
      </rPr>
      <t>)
6</t>
    </r>
    <r>
      <rPr>
        <sz val="12"/>
        <color theme="1"/>
        <rFont val="宋体"/>
        <charset val="134"/>
      </rPr>
      <t>、单位面积质量（</t>
    </r>
    <r>
      <rPr>
        <sz val="12"/>
        <color theme="1"/>
        <rFont val="Times New Roman"/>
        <charset val="134"/>
      </rPr>
      <t>g/</t>
    </r>
    <r>
      <rPr>
        <sz val="12"/>
        <color theme="1"/>
        <rFont val="宋体"/>
        <charset val="134"/>
      </rPr>
      <t>㎡）：</t>
    </r>
    <r>
      <rPr>
        <sz val="12"/>
        <color theme="1"/>
        <rFont val="Times New Roman"/>
        <charset val="134"/>
      </rPr>
      <t>165-170
7</t>
    </r>
    <r>
      <rPr>
        <sz val="12"/>
        <color theme="1"/>
        <rFont val="宋体"/>
        <charset val="134"/>
      </rPr>
      <t>、线密度：经纱</t>
    </r>
    <r>
      <rPr>
        <sz val="12"/>
        <color theme="1"/>
        <rFont val="Times New Roman"/>
        <charset val="134"/>
      </rPr>
      <t>18tex-20tex</t>
    </r>
    <r>
      <rPr>
        <sz val="12"/>
        <color theme="1"/>
        <rFont val="宋体"/>
        <charset val="134"/>
      </rPr>
      <t>、纬纱</t>
    </r>
    <r>
      <rPr>
        <sz val="12"/>
        <color theme="1"/>
        <rFont val="Times New Roman"/>
        <charset val="134"/>
      </rPr>
      <t>18tex-20tex,
8</t>
    </r>
    <r>
      <rPr>
        <sz val="12"/>
        <color theme="1"/>
        <rFont val="宋体"/>
        <charset val="134"/>
      </rPr>
      <t>、密度（根</t>
    </r>
    <r>
      <rPr>
        <sz val="12"/>
        <color theme="1"/>
        <rFont val="Times New Roman"/>
        <charset val="134"/>
      </rPr>
      <t>/10cm</t>
    </r>
    <r>
      <rPr>
        <sz val="12"/>
        <color theme="1"/>
        <rFont val="宋体"/>
        <charset val="134"/>
      </rPr>
      <t>）：经向</t>
    </r>
    <r>
      <rPr>
        <sz val="12"/>
        <color theme="1"/>
        <rFont val="Times New Roman"/>
        <charset val="134"/>
      </rPr>
      <t>465-470</t>
    </r>
    <r>
      <rPr>
        <sz val="12"/>
        <color theme="1"/>
        <rFont val="宋体"/>
        <charset val="134"/>
      </rPr>
      <t>、纬向：</t>
    </r>
    <r>
      <rPr>
        <sz val="12"/>
        <color theme="1"/>
        <rFont val="Times New Roman"/>
        <charset val="134"/>
      </rPr>
      <t>340-345
9</t>
    </r>
    <r>
      <rPr>
        <sz val="12"/>
        <color theme="1"/>
        <rFont val="宋体"/>
        <charset val="134"/>
      </rPr>
      <t>、耐磨性能（次）：</t>
    </r>
    <r>
      <rPr>
        <sz val="12"/>
        <color theme="1"/>
        <rFont val="Times New Roman"/>
        <charset val="134"/>
      </rPr>
      <t>&gt;40000
10</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45-50
11</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0.40-0.45
12</t>
    </r>
    <r>
      <rPr>
        <sz val="12"/>
        <color theme="1"/>
        <rFont val="宋体"/>
        <charset val="134"/>
      </rPr>
      <t>、起球（级）：</t>
    </r>
    <r>
      <rPr>
        <sz val="12"/>
        <color theme="1"/>
        <rFont val="Times New Roman"/>
        <charset val="134"/>
      </rPr>
      <t>≥4</t>
    </r>
    <r>
      <rPr>
        <sz val="12"/>
        <color theme="1"/>
        <rFont val="宋体"/>
        <charset val="134"/>
      </rPr>
      <t>，磨料：织物本身</t>
    </r>
    <r>
      <rPr>
        <sz val="12"/>
        <color theme="1"/>
        <rFont val="Times New Roman"/>
        <charset val="134"/>
      </rPr>
      <t xml:space="preserve"> </t>
    </r>
    <r>
      <rPr>
        <sz val="12"/>
        <color theme="1"/>
        <rFont val="宋体"/>
        <charset val="134"/>
      </rPr>
      <t>摩擦次数：</t>
    </r>
    <r>
      <rPr>
        <sz val="12"/>
        <color theme="1"/>
        <rFont val="Times New Roman"/>
        <charset val="134"/>
      </rPr>
      <t>2000</t>
    </r>
    <r>
      <rPr>
        <sz val="12"/>
        <color theme="1"/>
        <rFont val="宋体"/>
        <charset val="134"/>
      </rPr>
      <t>，</t>
    </r>
    <r>
      <rPr>
        <sz val="12"/>
        <color theme="1"/>
        <rFont val="Times New Roman"/>
        <charset val="134"/>
      </rPr>
      <t xml:space="preserve">
13</t>
    </r>
    <r>
      <rPr>
        <sz val="12"/>
        <color theme="1"/>
        <rFont val="宋体"/>
        <charset val="134"/>
      </rPr>
      <t>、符合床上用品的执行标准：</t>
    </r>
    <r>
      <rPr>
        <sz val="12"/>
        <color theme="1"/>
        <rFont val="Times New Roman"/>
        <charset val="134"/>
      </rPr>
      <t xml:space="preserve">
14</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975-985</t>
    </r>
    <r>
      <rPr>
        <sz val="12"/>
        <color theme="1"/>
        <rFont val="宋体"/>
        <charset val="134"/>
      </rPr>
      <t>、纬向</t>
    </r>
    <r>
      <rPr>
        <sz val="12"/>
        <color theme="1"/>
        <rFont val="Times New Roman"/>
        <charset val="134"/>
      </rPr>
      <t>690-700,
15</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10-15</t>
    </r>
    <r>
      <rPr>
        <sz val="12"/>
        <color theme="1"/>
        <rFont val="宋体"/>
        <charset val="134"/>
      </rPr>
      <t>、纬向</t>
    </r>
    <r>
      <rPr>
        <sz val="12"/>
        <color theme="1"/>
        <rFont val="Times New Roman"/>
        <charset val="134"/>
      </rPr>
      <t>10-15</t>
    </r>
    <r>
      <rPr>
        <sz val="12"/>
        <color theme="1"/>
        <rFont val="宋体"/>
        <charset val="134"/>
      </rPr>
      <t>，</t>
    </r>
    <r>
      <rPr>
        <sz val="12"/>
        <color theme="1"/>
        <rFont val="Times New Roman"/>
        <charset val="134"/>
      </rPr>
      <t xml:space="preserve">
16</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±+1</t>
    </r>
    <r>
      <rPr>
        <sz val="12"/>
        <color theme="1"/>
        <rFont val="宋体"/>
        <charset val="134"/>
      </rPr>
      <t>、纬向</t>
    </r>
    <r>
      <rPr>
        <sz val="12"/>
        <color theme="1"/>
        <rFont val="Times New Roman"/>
        <charset val="134"/>
      </rPr>
      <t>±1,
17</t>
    </r>
    <r>
      <rPr>
        <sz val="12"/>
        <color theme="1"/>
        <rFont val="宋体"/>
        <charset val="134"/>
      </rPr>
      <t>、耐皂洗色牢度（级）：变色</t>
    </r>
    <r>
      <rPr>
        <sz val="12"/>
        <color theme="1"/>
        <rFont val="Times New Roman"/>
        <charset val="134"/>
      </rPr>
      <t>≥4</t>
    </r>
    <r>
      <rPr>
        <sz val="12"/>
        <color theme="1"/>
        <rFont val="宋体"/>
        <charset val="134"/>
      </rPr>
      <t>、沾色</t>
    </r>
    <r>
      <rPr>
        <sz val="12"/>
        <color theme="1"/>
        <rFont val="Times New Roman"/>
        <charset val="134"/>
      </rPr>
      <t>≥4,
18</t>
    </r>
    <r>
      <rPr>
        <sz val="12"/>
        <color theme="1"/>
        <rFont val="宋体"/>
        <charset val="134"/>
      </rPr>
      <t>、耐干摩擦色牢度（级）：沾色</t>
    </r>
    <r>
      <rPr>
        <sz val="12"/>
        <color theme="1"/>
        <rFont val="Times New Roman"/>
        <charset val="134"/>
      </rPr>
      <t>≥4,
19</t>
    </r>
    <r>
      <rPr>
        <sz val="12"/>
        <color theme="1"/>
        <rFont val="宋体"/>
        <charset val="134"/>
      </rPr>
      <t>、耐湿摩擦色牢度（级）：沾色</t>
    </r>
    <r>
      <rPr>
        <sz val="12"/>
        <color theme="1"/>
        <rFont val="Times New Roman"/>
        <charset val="134"/>
      </rPr>
      <t>≥4,
20</t>
    </r>
    <r>
      <rPr>
        <sz val="12"/>
        <color theme="1"/>
        <rFont val="宋体"/>
        <charset val="134"/>
      </rPr>
      <t>、耐水色牢度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：变色</t>
    </r>
    <r>
      <rPr>
        <sz val="12"/>
        <color theme="1"/>
        <rFont val="Times New Roman"/>
        <charset val="134"/>
      </rPr>
      <t>≥4</t>
    </r>
    <r>
      <rPr>
        <sz val="12"/>
        <color theme="1"/>
        <rFont val="宋体"/>
        <charset val="134"/>
      </rPr>
      <t>、沾色</t>
    </r>
    <r>
      <rPr>
        <sz val="12"/>
        <color theme="1"/>
        <rFont val="Times New Roman"/>
        <charset val="134"/>
      </rPr>
      <t>≥4</t>
    </r>
    <r>
      <rPr>
        <sz val="12"/>
        <color theme="1"/>
        <rFont val="宋体"/>
        <charset val="134"/>
      </rPr>
      <t>，</t>
    </r>
    <r>
      <rPr>
        <sz val="12"/>
        <color theme="1"/>
        <rFont val="Times New Roman"/>
        <charset val="134"/>
      </rPr>
      <t xml:space="preserve">
21</t>
    </r>
    <r>
      <rPr>
        <sz val="12"/>
        <color theme="1"/>
        <rFont val="宋体"/>
        <charset val="134"/>
      </rPr>
      <t>、耐光、汗复合色牢度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：酸汗变色</t>
    </r>
    <r>
      <rPr>
        <sz val="12"/>
        <color theme="1"/>
        <rFont val="Times New Roman"/>
        <charset val="134"/>
      </rPr>
      <t>≥4</t>
    </r>
    <r>
      <rPr>
        <sz val="12"/>
        <color theme="1"/>
        <rFont val="宋体"/>
        <charset val="134"/>
      </rPr>
      <t>、碱汗变色</t>
    </r>
    <r>
      <rPr>
        <sz val="12"/>
        <color theme="1"/>
        <rFont val="Times New Roman"/>
        <charset val="134"/>
      </rPr>
      <t>≥4</t>
    </r>
    <r>
      <rPr>
        <sz val="12"/>
        <color theme="1"/>
        <rFont val="宋体"/>
        <charset val="134"/>
      </rPr>
      <t>，</t>
    </r>
    <r>
      <rPr>
        <sz val="12"/>
        <color theme="1"/>
        <rFont val="Times New Roman"/>
        <charset val="134"/>
      </rPr>
      <t xml:space="preserve">
22</t>
    </r>
    <r>
      <rPr>
        <sz val="12"/>
        <color theme="1"/>
        <rFont val="宋体"/>
        <charset val="134"/>
      </rPr>
      <t>、功能性及安全防护性能的应符合以下标准：</t>
    </r>
    <r>
      <rPr>
        <sz val="12"/>
        <color theme="1"/>
        <rFont val="Times New Roman"/>
        <charset val="134"/>
      </rPr>
      <t xml:space="preserve">
23</t>
    </r>
    <r>
      <rPr>
        <sz val="12"/>
        <color theme="1"/>
        <rFont val="宋体"/>
        <charset val="134"/>
      </rPr>
      <t>、远红外发射率：</t>
    </r>
    <r>
      <rPr>
        <sz val="12"/>
        <color theme="1"/>
        <rFont val="Times New Roman"/>
        <charset val="134"/>
      </rPr>
      <t>0.90-0.95</t>
    </r>
    <r>
      <rPr>
        <sz val="12"/>
        <color theme="1"/>
        <rFont val="宋体"/>
        <charset val="134"/>
      </rPr>
      <t>，</t>
    </r>
    <r>
      <rPr>
        <sz val="12"/>
        <color theme="1"/>
        <rFont val="Times New Roman"/>
        <charset val="134"/>
      </rPr>
      <t xml:space="preserve">
24</t>
    </r>
    <r>
      <rPr>
        <sz val="12"/>
        <color theme="1"/>
        <rFont val="宋体"/>
        <charset val="134"/>
      </rPr>
      <t>、远红外辐射温升</t>
    </r>
    <r>
      <rPr>
        <sz val="12"/>
        <color theme="1"/>
        <rFont val="Times New Roman"/>
        <charset val="134"/>
      </rPr>
      <t>(℃)</t>
    </r>
    <r>
      <rPr>
        <sz val="12"/>
        <color theme="1"/>
        <rFont val="宋体"/>
        <charset val="134"/>
      </rPr>
      <t>：</t>
    </r>
    <r>
      <rPr>
        <sz val="12"/>
        <color theme="1"/>
        <rFont val="Times New Roman"/>
        <charset val="134"/>
      </rPr>
      <t>2.3-2.8</t>
    </r>
    <r>
      <rPr>
        <sz val="12"/>
        <color theme="1"/>
        <rFont val="宋体"/>
        <charset val="134"/>
      </rPr>
      <t>，</t>
    </r>
    <r>
      <rPr>
        <sz val="12"/>
        <color theme="1"/>
        <rFont val="Times New Roman"/>
        <charset val="134"/>
      </rPr>
      <t xml:space="preserve">
25</t>
    </r>
    <r>
      <rPr>
        <sz val="12"/>
        <color theme="1"/>
        <rFont val="宋体"/>
        <charset val="134"/>
      </rPr>
      <t>、静电性能：峰值电压</t>
    </r>
    <r>
      <rPr>
        <sz val="12"/>
        <color theme="1"/>
        <rFont val="Times New Roman"/>
        <charset val="134"/>
      </rPr>
      <t>(V)</t>
    </r>
    <r>
      <rPr>
        <sz val="12"/>
        <color theme="1"/>
        <rFont val="宋体"/>
        <charset val="134"/>
      </rPr>
      <t>：</t>
    </r>
    <r>
      <rPr>
        <sz val="12"/>
        <color theme="1"/>
        <rFont val="Times New Roman"/>
        <charset val="134"/>
      </rPr>
      <t>≥-1.1×103</t>
    </r>
    <r>
      <rPr>
        <sz val="12"/>
        <color theme="1"/>
        <rFont val="宋体"/>
        <charset val="134"/>
      </rPr>
      <t>、半衰期</t>
    </r>
    <r>
      <rPr>
        <sz val="12"/>
        <color theme="1"/>
        <rFont val="Times New Roman"/>
        <charset val="134"/>
      </rPr>
      <t>(s)</t>
    </r>
    <r>
      <rPr>
        <sz val="12"/>
        <color theme="1"/>
        <rFont val="宋体"/>
        <charset val="134"/>
      </rPr>
      <t>：</t>
    </r>
    <r>
      <rPr>
        <sz val="12"/>
        <color theme="1"/>
        <rFont val="Times New Roman"/>
        <charset val="134"/>
      </rPr>
      <t>≤0.5</t>
    </r>
    <r>
      <rPr>
        <sz val="12"/>
        <color theme="1"/>
        <rFont val="宋体"/>
        <charset val="134"/>
      </rPr>
      <t>，</t>
    </r>
    <r>
      <rPr>
        <sz val="12"/>
        <color theme="1"/>
        <rFont val="Times New Roman"/>
        <charset val="134"/>
      </rPr>
      <t xml:space="preserve">
26</t>
    </r>
    <r>
      <rPr>
        <sz val="12"/>
        <color theme="1"/>
        <rFont val="宋体"/>
        <charset val="134"/>
      </rPr>
      <t>、电荷面密度（洗前）</t>
    </r>
    <r>
      <rPr>
        <sz val="12"/>
        <color theme="1"/>
        <rFont val="Times New Roman"/>
        <charset val="134"/>
      </rPr>
      <t>(μC/</t>
    </r>
    <r>
      <rPr>
        <sz val="12"/>
        <color theme="1"/>
        <rFont val="宋体"/>
        <charset val="134"/>
      </rPr>
      <t>㎡</t>
    </r>
    <r>
      <rPr>
        <sz val="12"/>
        <color theme="1"/>
        <rFont val="Times New Roman"/>
        <charset val="134"/>
      </rPr>
      <t>)</t>
    </r>
    <r>
      <rPr>
        <sz val="12"/>
        <color theme="1"/>
        <rFont val="宋体"/>
        <charset val="134"/>
      </rPr>
      <t>：</t>
    </r>
    <r>
      <rPr>
        <sz val="12"/>
        <color theme="1"/>
        <rFont val="Times New Roman"/>
        <charset val="134"/>
      </rPr>
      <t>0.0-2.0</t>
    </r>
    <r>
      <rPr>
        <sz val="12"/>
        <color theme="1"/>
        <rFont val="宋体"/>
        <charset val="134"/>
      </rPr>
      <t>，</t>
    </r>
    <r>
      <rPr>
        <sz val="12"/>
        <color theme="1"/>
        <rFont val="Times New Roman"/>
        <charset val="134"/>
      </rPr>
      <t xml:space="preserve">
27</t>
    </r>
    <r>
      <rPr>
        <sz val="12"/>
        <color theme="1"/>
        <rFont val="宋体"/>
        <charset val="134"/>
      </rPr>
      <t>、表面电阻率（洗前）</t>
    </r>
    <r>
      <rPr>
        <sz val="12"/>
        <color theme="1"/>
        <rFont val="Times New Roman"/>
        <charset val="134"/>
      </rPr>
      <t>(Ω)</t>
    </r>
    <r>
      <rPr>
        <sz val="12"/>
        <color theme="1"/>
        <rFont val="宋体"/>
        <charset val="134"/>
      </rPr>
      <t>：</t>
    </r>
    <r>
      <rPr>
        <sz val="12"/>
        <color theme="1"/>
        <rFont val="Times New Roman"/>
        <charset val="134"/>
      </rPr>
      <t>6×1011-7×1011</t>
    </r>
    <r>
      <rPr>
        <sz val="12"/>
        <color theme="1"/>
        <rFont val="宋体"/>
        <charset val="134"/>
      </rPr>
      <t>，</t>
    </r>
    <r>
      <rPr>
        <sz val="12"/>
        <color theme="1"/>
        <rFont val="Times New Roman"/>
        <charset val="134"/>
      </rPr>
      <t xml:space="preserve">
28</t>
    </r>
    <r>
      <rPr>
        <sz val="12"/>
        <color theme="1"/>
        <rFont val="宋体"/>
        <charset val="134"/>
      </rPr>
      <t>、点对点电阻（洗后）</t>
    </r>
    <r>
      <rPr>
        <sz val="12"/>
        <color theme="1"/>
        <rFont val="Times New Roman"/>
        <charset val="134"/>
      </rPr>
      <t>(Ω)</t>
    </r>
    <r>
      <rPr>
        <sz val="12"/>
        <color theme="1"/>
        <rFont val="宋体"/>
        <charset val="134"/>
      </rPr>
      <t>：</t>
    </r>
    <r>
      <rPr>
        <sz val="12"/>
        <color theme="1"/>
        <rFont val="Times New Roman"/>
        <charset val="134"/>
      </rPr>
      <t>&gt;1.0×1012</t>
    </r>
    <r>
      <rPr>
        <sz val="12"/>
        <color theme="1"/>
        <rFont val="宋体"/>
        <charset val="134"/>
      </rPr>
      <t>，</t>
    </r>
    <r>
      <rPr>
        <sz val="12"/>
        <color theme="1"/>
        <rFont val="Times New Roman"/>
        <charset val="134"/>
      </rPr>
      <t xml:space="preserve">
29</t>
    </r>
    <r>
      <rPr>
        <sz val="12"/>
        <color theme="1"/>
        <rFont val="宋体"/>
        <charset val="134"/>
      </rPr>
      <t>、甲醛含量</t>
    </r>
    <r>
      <rPr>
        <sz val="12"/>
        <color theme="1"/>
        <rFont val="Times New Roman"/>
        <charset val="134"/>
      </rPr>
      <t>(mg/kg)</t>
    </r>
    <r>
      <rPr>
        <sz val="12"/>
        <color theme="1"/>
        <rFont val="宋体"/>
        <charset val="134"/>
      </rPr>
      <t>：不得检出，</t>
    </r>
    <r>
      <rPr>
        <sz val="12"/>
        <color theme="1"/>
        <rFont val="Times New Roman"/>
        <charset val="134"/>
      </rPr>
      <t xml:space="preserve">
30</t>
    </r>
    <r>
      <rPr>
        <sz val="12"/>
        <color theme="1"/>
        <rFont val="宋体"/>
        <charset val="134"/>
      </rPr>
      <t>、</t>
    </r>
    <r>
      <rPr>
        <sz val="12"/>
        <color theme="1"/>
        <rFont val="Times New Roman"/>
        <charset val="134"/>
      </rPr>
      <t xml:space="preserve">pH </t>
    </r>
    <r>
      <rPr>
        <sz val="12"/>
        <color theme="1"/>
        <rFont val="宋体"/>
        <charset val="134"/>
      </rPr>
      <t>值：</t>
    </r>
    <r>
      <rPr>
        <sz val="12"/>
        <color theme="1"/>
        <rFont val="Times New Roman"/>
        <charset val="134"/>
      </rPr>
      <t>4.0~7.5</t>
    </r>
    <r>
      <rPr>
        <sz val="12"/>
        <color theme="1"/>
        <rFont val="宋体"/>
        <charset val="134"/>
      </rPr>
      <t>，</t>
    </r>
    <r>
      <rPr>
        <sz val="12"/>
        <color theme="1"/>
        <rFont val="Times New Roman"/>
        <charset val="134"/>
      </rPr>
      <t xml:space="preserve">
31</t>
    </r>
    <r>
      <rPr>
        <sz val="12"/>
        <color theme="1"/>
        <rFont val="宋体"/>
        <charset val="134"/>
      </rPr>
      <t>、异味：无异味，</t>
    </r>
    <r>
      <rPr>
        <sz val="12"/>
        <color theme="1"/>
        <rFont val="Times New Roman"/>
        <charset val="134"/>
      </rPr>
      <t xml:space="preserve">
32</t>
    </r>
    <r>
      <rPr>
        <sz val="12"/>
        <color theme="1"/>
        <rFont val="宋体"/>
        <charset val="134"/>
      </rPr>
      <t>、耐唾液色牢度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：变色</t>
    </r>
    <r>
      <rPr>
        <sz val="12"/>
        <color theme="1"/>
        <rFont val="Times New Roman"/>
        <charset val="134"/>
      </rPr>
      <t>≥4</t>
    </r>
    <r>
      <rPr>
        <sz val="12"/>
        <color theme="1"/>
        <rFont val="宋体"/>
        <charset val="134"/>
      </rPr>
      <t>、沾色</t>
    </r>
    <r>
      <rPr>
        <sz val="12"/>
        <color theme="1"/>
        <rFont val="Times New Roman"/>
        <charset val="134"/>
      </rPr>
      <t>≥4</t>
    </r>
    <r>
      <rPr>
        <sz val="12"/>
        <color theme="1"/>
        <rFont val="宋体"/>
        <charset val="134"/>
      </rPr>
      <t>，</t>
    </r>
    <r>
      <rPr>
        <sz val="12"/>
        <color theme="1"/>
        <rFont val="Times New Roman"/>
        <charset val="134"/>
      </rPr>
      <t xml:space="preserve">
33</t>
    </r>
    <r>
      <rPr>
        <sz val="12"/>
        <color theme="1"/>
        <rFont val="宋体"/>
        <charset val="134"/>
      </rPr>
      <t>、可分解致癌芳香胺染料</t>
    </r>
    <r>
      <rPr>
        <sz val="12"/>
        <color theme="1"/>
        <rFont val="Times New Roman"/>
        <charset val="134"/>
      </rPr>
      <t>(mg/kg)</t>
    </r>
    <r>
      <rPr>
        <sz val="12"/>
        <color theme="1"/>
        <rFont val="宋体"/>
        <charset val="134"/>
      </rPr>
      <t>：</t>
    </r>
    <r>
      <rPr>
        <sz val="12"/>
        <color theme="1"/>
        <rFont val="Times New Roman"/>
        <charset val="134"/>
      </rPr>
      <t xml:space="preserve">
</t>
    </r>
  </si>
  <si>
    <t>115*200*15cm</t>
  </si>
  <si>
    <r>
      <rPr>
        <sz val="12"/>
        <color theme="1"/>
        <rFont val="宋体"/>
        <charset val="134"/>
      </rPr>
      <t>住院楼值班室</t>
    </r>
    <r>
      <rPr>
        <sz val="12"/>
        <color theme="1"/>
        <rFont val="Times New Roman"/>
        <charset val="134"/>
      </rPr>
      <t>36*4</t>
    </r>
    <r>
      <rPr>
        <sz val="12"/>
        <color theme="1"/>
        <rFont val="宋体"/>
        <charset val="134"/>
      </rPr>
      <t>（上铺下铺</t>
    </r>
    <r>
      <rPr>
        <sz val="12"/>
        <color theme="1"/>
        <rFont val="Times New Roman"/>
        <charset val="134"/>
      </rPr>
      <t xml:space="preserve"> </t>
    </r>
    <r>
      <rPr>
        <sz val="12"/>
        <color theme="1"/>
        <rFont val="宋体"/>
        <charset val="134"/>
      </rPr>
      <t>男女）</t>
    </r>
    <r>
      <rPr>
        <sz val="12"/>
        <color theme="1"/>
        <rFont val="Times New Roman"/>
        <charset val="134"/>
      </rPr>
      <t>+</t>
    </r>
    <r>
      <rPr>
        <sz val="12"/>
        <color theme="1"/>
        <rFont val="宋体"/>
        <charset val="134"/>
      </rPr>
      <t>后勤楼值班室</t>
    </r>
    <r>
      <rPr>
        <sz val="12"/>
        <color theme="1"/>
        <rFont val="Times New Roman"/>
        <charset val="134"/>
      </rPr>
      <t>300</t>
    </r>
  </si>
  <si>
    <r>
      <rPr>
        <sz val="12"/>
        <color theme="1"/>
        <rFont val="宋体"/>
        <charset val="134"/>
      </rPr>
      <t>床笠</t>
    </r>
    <r>
      <rPr>
        <sz val="12"/>
        <color theme="1"/>
        <rFont val="Times New Roman"/>
        <charset val="134"/>
      </rPr>
      <t>2</t>
    </r>
    <r>
      <rPr>
        <sz val="12"/>
        <color theme="1"/>
        <rFont val="宋体"/>
        <charset val="134"/>
      </rPr>
      <t>（值班）</t>
    </r>
  </si>
  <si>
    <t>120*200cm</t>
  </si>
  <si>
    <t>床笠3（值班）</t>
  </si>
  <si>
    <r>
      <rPr>
        <sz val="12"/>
        <color theme="1"/>
        <rFont val="宋体"/>
        <charset val="134"/>
      </rPr>
      <t>枕套</t>
    </r>
    <r>
      <rPr>
        <sz val="12"/>
        <color theme="1"/>
        <rFont val="Times New Roman"/>
        <charset val="134"/>
      </rPr>
      <t>1</t>
    </r>
    <r>
      <rPr>
        <sz val="12"/>
        <color theme="1"/>
        <rFont val="宋体"/>
        <charset val="134"/>
      </rPr>
      <t>（值班）</t>
    </r>
  </si>
  <si>
    <t>1:4</t>
  </si>
  <si>
    <t>48*75cm</t>
  </si>
  <si>
    <r>
      <rPr>
        <sz val="12"/>
        <color theme="1"/>
        <rFont val="宋体"/>
        <charset val="134"/>
      </rPr>
      <t>枕套</t>
    </r>
    <r>
      <rPr>
        <sz val="12"/>
        <color theme="1"/>
        <rFont val="Times New Roman"/>
        <charset val="134"/>
      </rPr>
      <t>2</t>
    </r>
    <r>
      <rPr>
        <sz val="12"/>
        <color theme="1"/>
        <rFont val="宋体"/>
        <charset val="134"/>
      </rPr>
      <t>（值班）</t>
    </r>
  </si>
  <si>
    <r>
      <rPr>
        <sz val="12"/>
        <color theme="1"/>
        <rFont val="宋体"/>
        <charset val="134"/>
      </rPr>
      <t>被套</t>
    </r>
    <r>
      <rPr>
        <sz val="12"/>
        <color theme="1"/>
        <rFont val="Times New Roman"/>
        <charset val="134"/>
      </rPr>
      <t>1</t>
    </r>
    <r>
      <rPr>
        <sz val="12"/>
        <color theme="1"/>
        <rFont val="宋体"/>
        <charset val="134"/>
      </rPr>
      <t>（值班）</t>
    </r>
  </si>
  <si>
    <r>
      <rPr>
        <sz val="12"/>
        <color theme="1"/>
        <rFont val="Times New Roman"/>
        <charset val="134"/>
      </rPr>
      <t>1</t>
    </r>
    <r>
      <rPr>
        <sz val="12"/>
        <color theme="1"/>
        <rFont val="宋体"/>
        <charset val="134"/>
      </rPr>
      <t>、棉</t>
    </r>
    <r>
      <rPr>
        <sz val="12"/>
        <color theme="1"/>
        <rFont val="Times New Roman"/>
        <charset val="134"/>
      </rPr>
      <t>50%</t>
    </r>
    <r>
      <rPr>
        <sz val="12"/>
        <color theme="1"/>
        <rFont val="宋体"/>
        <charset val="134"/>
      </rPr>
      <t>涤纶</t>
    </r>
    <r>
      <rPr>
        <sz val="12"/>
        <color theme="1"/>
        <rFont val="Times New Roman"/>
        <charset val="134"/>
      </rPr>
      <t>50%</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t>
    </r>
    <r>
      <rPr>
        <sz val="12"/>
        <color theme="1"/>
        <rFont val="宋体"/>
        <charset val="134"/>
      </rPr>
      <t>面料：</t>
    </r>
    <r>
      <rPr>
        <sz val="12"/>
        <color theme="1"/>
        <rFont val="Times New Roman"/>
        <charset val="134"/>
      </rPr>
      <t>50%</t>
    </r>
    <r>
      <rPr>
        <sz val="12"/>
        <color theme="1"/>
        <rFont val="宋体"/>
        <charset val="134"/>
      </rPr>
      <t>聚酯纤维</t>
    </r>
    <r>
      <rPr>
        <sz val="12"/>
        <color theme="1"/>
        <rFont val="Times New Roman"/>
        <charset val="134"/>
      </rPr>
      <t>+50%</t>
    </r>
    <r>
      <rPr>
        <sz val="12"/>
        <color theme="1"/>
        <rFont val="宋体"/>
        <charset val="134"/>
      </rPr>
      <t>棉</t>
    </r>
    <r>
      <rPr>
        <sz val="12"/>
        <color theme="1"/>
        <rFont val="Times New Roman"/>
        <charset val="134"/>
      </rPr>
      <t xml:space="preserve">
</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525</t>
    </r>
    <r>
      <rPr>
        <sz val="12"/>
        <color theme="1"/>
        <rFont val="宋体"/>
        <charset val="134"/>
      </rPr>
      <t>，纬向</t>
    </r>
    <r>
      <rPr>
        <sz val="12"/>
        <color theme="1"/>
        <rFont val="Times New Roman"/>
        <charset val="134"/>
      </rPr>
      <t xml:space="preserve">300
</t>
    </r>
    <r>
      <rPr>
        <sz val="12"/>
        <color theme="1"/>
        <rFont val="宋体"/>
        <charset val="134"/>
      </rPr>
      <t>纱线线密度：</t>
    </r>
    <r>
      <rPr>
        <sz val="12"/>
        <color theme="1"/>
        <rFont val="Times New Roman"/>
        <charset val="134"/>
      </rPr>
      <t xml:space="preserve">30S*30S
</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 xml:space="preserve">170
</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&gt;1250</t>
    </r>
    <r>
      <rPr>
        <sz val="12"/>
        <color theme="1"/>
        <rFont val="宋体"/>
        <charset val="134"/>
      </rPr>
      <t>，纬向</t>
    </r>
    <r>
      <rPr>
        <sz val="12"/>
        <color theme="1"/>
        <rFont val="Times New Roman"/>
        <charset val="134"/>
      </rPr>
      <t xml:space="preserve">&gt;600
</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&gt;30</t>
    </r>
    <r>
      <rPr>
        <sz val="12"/>
        <color theme="1"/>
        <rFont val="宋体"/>
        <charset val="134"/>
      </rPr>
      <t>，纬向</t>
    </r>
    <r>
      <rPr>
        <sz val="12"/>
        <color theme="1"/>
        <rFont val="Times New Roman"/>
        <charset val="134"/>
      </rPr>
      <t xml:space="preserve">&gt;25
</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 xml:space="preserve">≥4
</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 xml:space="preserve">&gt;40000
</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 xml:space="preserve">&gt;30
</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 xml:space="preserve">0.3
</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-2-0</t>
    </r>
    <r>
      <rPr>
        <sz val="12"/>
        <color theme="1"/>
        <rFont val="宋体"/>
        <charset val="134"/>
      </rPr>
      <t>，纬向士</t>
    </r>
    <r>
      <rPr>
        <sz val="12"/>
        <color theme="1"/>
        <rFont val="Times New Roman"/>
        <charset val="134"/>
      </rPr>
      <t xml:space="preserve">0.5
</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 xml:space="preserve">≥4
</t>
    </r>
    <r>
      <rPr>
        <sz val="12"/>
        <color theme="1"/>
        <rFont val="宋体"/>
        <charset val="134"/>
      </rPr>
      <t>抗菌性能：可抗菌</t>
    </r>
    <r>
      <rPr>
        <sz val="12"/>
        <color theme="1"/>
        <rFont val="Times New Roman"/>
        <charset val="134"/>
      </rPr>
      <t xml:space="preserve">
</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 xml:space="preserve">&gt;1.4
</t>
    </r>
    <r>
      <rPr>
        <sz val="12"/>
        <color theme="1"/>
        <rFont val="宋体"/>
        <charset val="134"/>
      </rPr>
      <t>远红外发射率：</t>
    </r>
    <r>
      <rPr>
        <sz val="12"/>
        <color theme="1"/>
        <rFont val="Times New Roman"/>
        <charset val="134"/>
      </rPr>
      <t>&gt;0 88
.PH</t>
    </r>
    <r>
      <rPr>
        <sz val="12"/>
        <color theme="1"/>
        <rFont val="宋体"/>
        <charset val="134"/>
      </rPr>
      <t>值</t>
    </r>
    <r>
      <rPr>
        <sz val="12"/>
        <color theme="1"/>
        <rFont val="Times New Roman"/>
        <charset val="134"/>
      </rPr>
      <t xml:space="preserve">:7.3
</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t>
    </r>
    <r>
      <rPr>
        <sz val="12"/>
        <color theme="1"/>
        <rFont val="宋体"/>
        <charset val="134"/>
      </rPr>
      <t>异味</t>
    </r>
    <r>
      <rPr>
        <sz val="12"/>
        <color theme="1"/>
        <rFont val="Times New Roman"/>
        <charset val="134"/>
      </rPr>
      <t>:</t>
    </r>
    <r>
      <rPr>
        <sz val="12"/>
        <color theme="1"/>
        <rFont val="宋体"/>
        <charset val="134"/>
      </rPr>
      <t>无异味</t>
    </r>
    <r>
      <rPr>
        <sz val="12"/>
        <color theme="1"/>
        <rFont val="Times New Roman"/>
        <charset val="134"/>
      </rPr>
      <t xml:space="preserve">
</t>
    </r>
    <r>
      <rPr>
        <sz val="12"/>
        <color theme="1"/>
        <rFont val="宋体"/>
        <charset val="134"/>
      </rPr>
      <t>可分解致癌芳香胺染料</t>
    </r>
    <r>
      <rPr>
        <sz val="12"/>
        <color theme="1"/>
        <rFont val="Times New Roman"/>
        <charset val="134"/>
      </rPr>
      <t>(mg/kg):</t>
    </r>
    <r>
      <rPr>
        <sz val="12"/>
        <color theme="1"/>
        <rFont val="宋体"/>
        <charset val="134"/>
      </rPr>
      <t>未检出</t>
    </r>
    <r>
      <rPr>
        <sz val="12"/>
        <color theme="1"/>
        <rFont val="Times New Roman"/>
        <charset val="134"/>
      </rPr>
      <t xml:space="preserve">
</t>
    </r>
  </si>
  <si>
    <t>160*220cm</t>
  </si>
  <si>
    <t>被套2（值班）</t>
  </si>
  <si>
    <t>被套3（值班）</t>
  </si>
  <si>
    <r>
      <rPr>
        <sz val="12"/>
        <color theme="1"/>
        <rFont val="宋体"/>
        <charset val="134"/>
      </rPr>
      <t>床笠（病房）</t>
    </r>
  </si>
  <si>
    <r>
      <rPr>
        <sz val="12"/>
        <color theme="1"/>
        <rFont val="Times New Roman"/>
        <charset val="134"/>
      </rPr>
      <t>1</t>
    </r>
    <r>
      <rPr>
        <sz val="12"/>
        <color theme="1"/>
        <rFont val="宋体"/>
        <charset val="134"/>
      </rPr>
      <t>、吸湿排汗透气</t>
    </r>
    <r>
      <rPr>
        <sz val="12"/>
        <color theme="1"/>
        <rFont val="Times New Roman"/>
        <charset val="134"/>
      </rPr>
      <t xml:space="preserve">
2</t>
    </r>
    <r>
      <rPr>
        <sz val="12"/>
        <color theme="1"/>
        <rFont val="宋体"/>
        <charset val="134"/>
      </rPr>
      <t>、抗静电，具有良好的染色性，不易褪色</t>
    </r>
    <r>
      <rPr>
        <sz val="12"/>
        <color theme="1"/>
        <rFont val="Times New Roman"/>
        <charset val="134"/>
      </rPr>
      <t xml:space="preserve">
3</t>
    </r>
    <r>
      <rPr>
        <sz val="12"/>
        <color theme="1"/>
        <rFont val="宋体"/>
        <charset val="134"/>
      </rPr>
      <t>、环保，耐氯漂耐高温消洗专用面料，符合全国医院等招标标准指定使用面料</t>
    </r>
    <r>
      <rPr>
        <sz val="12"/>
        <color theme="1"/>
        <rFont val="Times New Roman"/>
        <charset val="134"/>
      </rPr>
      <t xml:space="preserve">
4</t>
    </r>
    <r>
      <rPr>
        <sz val="12"/>
        <color theme="1"/>
        <rFont val="宋体"/>
        <charset val="134"/>
      </rPr>
      <t>、面料：</t>
    </r>
    <r>
      <rPr>
        <sz val="12"/>
        <color theme="1"/>
        <rFont val="Times New Roman"/>
        <charset val="134"/>
      </rPr>
      <t>65%</t>
    </r>
    <r>
      <rPr>
        <sz val="12"/>
        <color theme="1"/>
        <rFont val="宋体"/>
        <charset val="134"/>
      </rPr>
      <t>聚酯纤维</t>
    </r>
    <r>
      <rPr>
        <sz val="12"/>
        <color theme="1"/>
        <rFont val="Times New Roman"/>
        <charset val="134"/>
      </rPr>
      <t>+35%</t>
    </r>
    <r>
      <rPr>
        <sz val="12"/>
        <color theme="1"/>
        <rFont val="宋体"/>
        <charset val="134"/>
      </rPr>
      <t>棉</t>
    </r>
    <r>
      <rPr>
        <sz val="12"/>
        <color theme="1"/>
        <rFont val="Times New Roman"/>
        <charset val="134"/>
      </rPr>
      <t xml:space="preserve">
5</t>
    </r>
    <r>
      <rPr>
        <sz val="12"/>
        <color theme="1"/>
        <rFont val="宋体"/>
        <charset val="134"/>
      </rPr>
      <t>、纱织密度</t>
    </r>
    <r>
      <rPr>
        <sz val="12"/>
        <color theme="1"/>
        <rFont val="Times New Roman"/>
        <charset val="134"/>
      </rPr>
      <t>(</t>
    </r>
    <r>
      <rPr>
        <sz val="12"/>
        <color theme="1"/>
        <rFont val="宋体"/>
        <charset val="134"/>
      </rPr>
      <t>根</t>
    </r>
    <r>
      <rPr>
        <sz val="12"/>
        <color theme="1"/>
        <rFont val="Times New Roman"/>
        <charset val="134"/>
      </rPr>
      <t>/10cm)</t>
    </r>
    <r>
      <rPr>
        <sz val="12"/>
        <color theme="1"/>
        <rFont val="宋体"/>
        <charset val="134"/>
      </rPr>
      <t>：经向</t>
    </r>
    <r>
      <rPr>
        <sz val="12"/>
        <color theme="1"/>
        <rFont val="Times New Roman"/>
        <charset val="134"/>
      </rPr>
      <t>525</t>
    </r>
    <r>
      <rPr>
        <sz val="12"/>
        <color theme="1"/>
        <rFont val="宋体"/>
        <charset val="134"/>
      </rPr>
      <t>，纬向</t>
    </r>
    <r>
      <rPr>
        <sz val="12"/>
        <color theme="1"/>
        <rFont val="Times New Roman"/>
        <charset val="134"/>
      </rPr>
      <t>300
6</t>
    </r>
    <r>
      <rPr>
        <sz val="12"/>
        <color theme="1"/>
        <rFont val="宋体"/>
        <charset val="134"/>
      </rPr>
      <t>、纱线线密度：</t>
    </r>
    <r>
      <rPr>
        <sz val="12"/>
        <color theme="1"/>
        <rFont val="Times New Roman"/>
        <charset val="134"/>
      </rPr>
      <t>30S*30S
7</t>
    </r>
    <r>
      <rPr>
        <sz val="12"/>
        <color theme="1"/>
        <rFont val="宋体"/>
        <charset val="134"/>
      </rPr>
      <t>、单位面积质量</t>
    </r>
    <r>
      <rPr>
        <sz val="12"/>
        <color theme="1"/>
        <rFont val="Times New Roman"/>
        <charset val="134"/>
      </rPr>
      <t>(g/m)</t>
    </r>
    <r>
      <rPr>
        <sz val="12"/>
        <color theme="1"/>
        <rFont val="宋体"/>
        <charset val="134"/>
      </rPr>
      <t>：</t>
    </r>
    <r>
      <rPr>
        <sz val="12"/>
        <color theme="1"/>
        <rFont val="Times New Roman"/>
        <charset val="134"/>
      </rPr>
      <t>170
8</t>
    </r>
    <r>
      <rPr>
        <sz val="12"/>
        <color theme="1"/>
        <rFont val="宋体"/>
        <charset val="134"/>
      </rPr>
      <t>、断裂强力</t>
    </r>
    <r>
      <rPr>
        <sz val="12"/>
        <color theme="1"/>
        <rFont val="Times New Roman"/>
        <charset val="134"/>
      </rPr>
      <t>(N)</t>
    </r>
    <r>
      <rPr>
        <sz val="12"/>
        <color theme="1"/>
        <rFont val="宋体"/>
        <charset val="134"/>
      </rPr>
      <t>：经向</t>
    </r>
    <r>
      <rPr>
        <sz val="12"/>
        <color theme="1"/>
        <rFont val="Times New Roman"/>
        <charset val="134"/>
      </rPr>
      <t>&gt;1250</t>
    </r>
    <r>
      <rPr>
        <sz val="12"/>
        <color theme="1"/>
        <rFont val="宋体"/>
        <charset val="134"/>
      </rPr>
      <t>，纬向</t>
    </r>
    <r>
      <rPr>
        <sz val="12"/>
        <color theme="1"/>
        <rFont val="Times New Roman"/>
        <charset val="134"/>
      </rPr>
      <t>&gt;600
9</t>
    </r>
    <r>
      <rPr>
        <sz val="12"/>
        <color theme="1"/>
        <rFont val="宋体"/>
        <charset val="134"/>
      </rPr>
      <t>、撕破强力</t>
    </r>
    <r>
      <rPr>
        <sz val="12"/>
        <color theme="1"/>
        <rFont val="Times New Roman"/>
        <charset val="134"/>
      </rPr>
      <t>(N)</t>
    </r>
    <r>
      <rPr>
        <sz val="12"/>
        <color theme="1"/>
        <rFont val="宋体"/>
        <charset val="134"/>
      </rPr>
      <t>：经向</t>
    </r>
    <r>
      <rPr>
        <sz val="12"/>
        <color theme="1"/>
        <rFont val="Times New Roman"/>
        <charset val="134"/>
      </rPr>
      <t>&gt;30</t>
    </r>
    <r>
      <rPr>
        <sz val="12"/>
        <color theme="1"/>
        <rFont val="宋体"/>
        <charset val="134"/>
      </rPr>
      <t>，纬向</t>
    </r>
    <r>
      <rPr>
        <sz val="12"/>
        <color theme="1"/>
        <rFont val="Times New Roman"/>
        <charset val="134"/>
      </rPr>
      <t>&gt;25
10</t>
    </r>
    <r>
      <rPr>
        <sz val="12"/>
        <color theme="1"/>
        <rFont val="宋体"/>
        <charset val="134"/>
      </rPr>
      <t>、色牢度</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11</t>
    </r>
    <r>
      <rPr>
        <sz val="12"/>
        <color theme="1"/>
        <rFont val="宋体"/>
        <charset val="134"/>
      </rPr>
      <t>、耐磨性</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t>
    </r>
    <r>
      <rPr>
        <sz val="12"/>
        <color theme="1"/>
        <rFont val="Times New Roman"/>
        <charset val="134"/>
      </rPr>
      <t>&gt;40000
12</t>
    </r>
    <r>
      <rPr>
        <sz val="12"/>
        <color theme="1"/>
        <rFont val="宋体"/>
        <charset val="134"/>
      </rPr>
      <t>、透气率</t>
    </r>
    <r>
      <rPr>
        <sz val="12"/>
        <color theme="1"/>
        <rFont val="Times New Roman"/>
        <charset val="134"/>
      </rPr>
      <t>(mm/s)</t>
    </r>
    <r>
      <rPr>
        <sz val="12"/>
        <color theme="1"/>
        <rFont val="宋体"/>
        <charset val="134"/>
      </rPr>
      <t>：</t>
    </r>
    <r>
      <rPr>
        <sz val="12"/>
        <color theme="1"/>
        <rFont val="Times New Roman"/>
        <charset val="134"/>
      </rPr>
      <t>&gt;30
13</t>
    </r>
    <r>
      <rPr>
        <sz val="12"/>
        <color theme="1"/>
        <rFont val="宋体"/>
        <charset val="134"/>
      </rPr>
      <t>、厚度</t>
    </r>
    <r>
      <rPr>
        <sz val="12"/>
        <color theme="1"/>
        <rFont val="Times New Roman"/>
        <charset val="134"/>
      </rPr>
      <t>(mm)</t>
    </r>
    <r>
      <rPr>
        <sz val="12"/>
        <color theme="1"/>
        <rFont val="宋体"/>
        <charset val="134"/>
      </rPr>
      <t>：</t>
    </r>
    <r>
      <rPr>
        <sz val="12"/>
        <color theme="1"/>
        <rFont val="Times New Roman"/>
        <charset val="134"/>
      </rPr>
      <t>0.3
14</t>
    </r>
    <r>
      <rPr>
        <sz val="12"/>
        <color theme="1"/>
        <rFont val="宋体"/>
        <charset val="134"/>
      </rPr>
      <t>、水洗尺寸变化率</t>
    </r>
    <r>
      <rPr>
        <sz val="12"/>
        <color theme="1"/>
        <rFont val="Times New Roman"/>
        <charset val="134"/>
      </rPr>
      <t>(%)</t>
    </r>
    <r>
      <rPr>
        <sz val="12"/>
        <color theme="1"/>
        <rFont val="宋体"/>
        <charset val="134"/>
      </rPr>
      <t>：经向</t>
    </r>
    <r>
      <rPr>
        <sz val="12"/>
        <color theme="1"/>
        <rFont val="Times New Roman"/>
        <charset val="134"/>
      </rPr>
      <t>-2-0</t>
    </r>
    <r>
      <rPr>
        <sz val="12"/>
        <color theme="1"/>
        <rFont val="宋体"/>
        <charset val="134"/>
      </rPr>
      <t>，纬向士</t>
    </r>
    <r>
      <rPr>
        <sz val="12"/>
        <color theme="1"/>
        <rFont val="Times New Roman"/>
        <charset val="134"/>
      </rPr>
      <t>0.5
15</t>
    </r>
    <r>
      <rPr>
        <sz val="12"/>
        <color theme="1"/>
        <rFont val="宋体"/>
        <charset val="134"/>
      </rPr>
      <t>、起球</t>
    </r>
    <r>
      <rPr>
        <sz val="12"/>
        <color theme="1"/>
        <rFont val="Times New Roman"/>
        <charset val="134"/>
      </rPr>
      <t>(</t>
    </r>
    <r>
      <rPr>
        <sz val="12"/>
        <color theme="1"/>
        <rFont val="宋体"/>
        <charset val="134"/>
      </rPr>
      <t>级</t>
    </r>
    <r>
      <rPr>
        <sz val="12"/>
        <color theme="1"/>
        <rFont val="Times New Roman"/>
        <charset val="134"/>
      </rPr>
      <t>)</t>
    </r>
    <r>
      <rPr>
        <sz val="12"/>
        <color theme="1"/>
        <rFont val="宋体"/>
        <charset val="134"/>
      </rPr>
      <t>：</t>
    </r>
    <r>
      <rPr>
        <sz val="12"/>
        <color theme="1"/>
        <rFont val="Times New Roman"/>
        <charset val="134"/>
      </rPr>
      <t>≥4
16</t>
    </r>
    <r>
      <rPr>
        <sz val="12"/>
        <color theme="1"/>
        <rFont val="宋体"/>
        <charset val="134"/>
      </rPr>
      <t>、抗菌性能：可抗菌</t>
    </r>
    <r>
      <rPr>
        <sz val="12"/>
        <color theme="1"/>
        <rFont val="Times New Roman"/>
        <charset val="134"/>
      </rPr>
      <t xml:space="preserve">
17</t>
    </r>
    <r>
      <rPr>
        <sz val="12"/>
        <color theme="1"/>
        <rFont val="宋体"/>
        <charset val="134"/>
      </rPr>
      <t>、远红外辐射温升</t>
    </r>
    <r>
      <rPr>
        <sz val="12"/>
        <color theme="1"/>
        <rFont val="Times New Roman"/>
        <charset val="134"/>
      </rPr>
      <t>(</t>
    </r>
    <r>
      <rPr>
        <sz val="12"/>
        <color theme="1"/>
        <rFont val="宋体"/>
        <charset val="134"/>
      </rPr>
      <t>单位</t>
    </r>
    <r>
      <rPr>
        <sz val="12"/>
        <color theme="1"/>
        <rFont val="Times New Roman"/>
        <charset val="134"/>
      </rPr>
      <t>:℃)</t>
    </r>
    <r>
      <rPr>
        <sz val="12"/>
        <color theme="1"/>
        <rFont val="宋体"/>
        <charset val="134"/>
      </rPr>
      <t>：</t>
    </r>
    <r>
      <rPr>
        <sz val="12"/>
        <color theme="1"/>
        <rFont val="Times New Roman"/>
        <charset val="134"/>
      </rPr>
      <t>&gt;1.4
18</t>
    </r>
    <r>
      <rPr>
        <sz val="12"/>
        <color theme="1"/>
        <rFont val="宋体"/>
        <charset val="134"/>
      </rPr>
      <t>、远红外发射率：</t>
    </r>
    <r>
      <rPr>
        <sz val="12"/>
        <color theme="1"/>
        <rFont val="Times New Roman"/>
        <charset val="134"/>
      </rPr>
      <t>&gt;0 88
19</t>
    </r>
    <r>
      <rPr>
        <sz val="12"/>
        <color theme="1"/>
        <rFont val="宋体"/>
        <charset val="134"/>
      </rPr>
      <t>、</t>
    </r>
    <r>
      <rPr>
        <sz val="12"/>
        <color theme="1"/>
        <rFont val="Times New Roman"/>
        <charset val="134"/>
      </rPr>
      <t>PH</t>
    </r>
    <r>
      <rPr>
        <sz val="12"/>
        <color theme="1"/>
        <rFont val="宋体"/>
        <charset val="134"/>
      </rPr>
      <t>值</t>
    </r>
    <r>
      <rPr>
        <sz val="12"/>
        <color theme="1"/>
        <rFont val="Times New Roman"/>
        <charset val="134"/>
      </rPr>
      <t>:7.3
20</t>
    </r>
    <r>
      <rPr>
        <sz val="12"/>
        <color theme="1"/>
        <rFont val="宋体"/>
        <charset val="134"/>
      </rPr>
      <t>、甲醛含量</t>
    </r>
    <r>
      <rPr>
        <sz val="12"/>
        <color theme="1"/>
        <rFont val="Times New Roman"/>
        <charset val="134"/>
      </rPr>
      <t>(mg/kg):</t>
    </r>
    <r>
      <rPr>
        <sz val="12"/>
        <color theme="1"/>
        <rFont val="宋体"/>
        <charset val="134"/>
      </rPr>
      <t>未检出</t>
    </r>
    <r>
      <rPr>
        <sz val="12"/>
        <color theme="1"/>
        <rFont val="Times New Roman"/>
        <charset val="134"/>
      </rPr>
      <t xml:space="preserve">
21</t>
    </r>
    <r>
      <rPr>
        <sz val="12"/>
        <color theme="1"/>
        <rFont val="宋体"/>
        <charset val="134"/>
      </rPr>
      <t>、异味</t>
    </r>
    <r>
      <rPr>
        <sz val="12"/>
        <color theme="1"/>
        <rFont val="Times New Roman"/>
        <charset val="134"/>
      </rPr>
      <t>:</t>
    </r>
    <r>
      <rPr>
        <sz val="12"/>
        <color theme="1"/>
        <rFont val="宋体"/>
        <charset val="134"/>
      </rPr>
      <t>无异味</t>
    </r>
    <r>
      <rPr>
        <sz val="12"/>
        <color theme="1"/>
        <rFont val="Times New Roman"/>
        <charset val="134"/>
      </rPr>
      <t xml:space="preserve">
22</t>
    </r>
    <r>
      <rPr>
        <sz val="12"/>
        <color theme="1"/>
        <rFont val="宋体"/>
        <charset val="134"/>
      </rPr>
      <t>、可分解致癌芳香胺染料</t>
    </r>
    <r>
      <rPr>
        <sz val="12"/>
        <color theme="1"/>
        <rFont val="Times New Roman"/>
        <charset val="134"/>
      </rPr>
      <t>(mg/kg):</t>
    </r>
    <r>
      <rPr>
        <sz val="12"/>
        <color theme="1"/>
        <rFont val="宋体"/>
        <charset val="134"/>
      </rPr>
      <t>未检出</t>
    </r>
    <r>
      <rPr>
        <sz val="12"/>
        <color theme="1"/>
        <rFont val="Times New Roman"/>
        <charset val="134"/>
      </rPr>
      <t xml:space="preserve">
</t>
    </r>
  </si>
  <si>
    <t>90*195*15cm</t>
  </si>
  <si>
    <r>
      <rPr>
        <sz val="12"/>
        <color theme="1"/>
        <rFont val="Times New Roman"/>
        <charset val="134"/>
      </rPr>
      <t>6-19F</t>
    </r>
    <r>
      <rPr>
        <sz val="12"/>
        <color theme="1"/>
        <rFont val="宋体"/>
        <charset val="134"/>
      </rPr>
      <t>床位</t>
    </r>
    <r>
      <rPr>
        <sz val="12"/>
        <color theme="1"/>
        <rFont val="Times New Roman"/>
        <charset val="134"/>
      </rPr>
      <t>1072+</t>
    </r>
    <r>
      <rPr>
        <sz val="12"/>
        <color theme="1"/>
        <rFont val="宋体"/>
        <charset val="134"/>
      </rPr>
      <t>抢救室</t>
    </r>
    <r>
      <rPr>
        <sz val="12"/>
        <color theme="1"/>
        <rFont val="Times New Roman"/>
        <charset val="134"/>
      </rPr>
      <t xml:space="preserve">28 </t>
    </r>
    <r>
      <rPr>
        <sz val="12"/>
        <color theme="1"/>
        <rFont val="宋体"/>
        <charset val="134"/>
      </rPr>
      <t>；</t>
    </r>
    <r>
      <rPr>
        <sz val="12"/>
        <color theme="1"/>
        <rFont val="Times New Roman"/>
        <charset val="134"/>
      </rPr>
      <t xml:space="preserve">
20-23F</t>
    </r>
    <r>
      <rPr>
        <sz val="12"/>
        <color theme="1"/>
        <rFont val="宋体"/>
        <charset val="134"/>
      </rPr>
      <t>床位</t>
    </r>
    <r>
      <rPr>
        <sz val="12"/>
        <color theme="1"/>
        <rFont val="Times New Roman"/>
        <charset val="134"/>
      </rPr>
      <t>128+</t>
    </r>
    <r>
      <rPr>
        <sz val="12"/>
        <color theme="1"/>
        <rFont val="宋体"/>
        <charset val="134"/>
      </rPr>
      <t>抢救室</t>
    </r>
    <r>
      <rPr>
        <sz val="12"/>
        <color theme="1"/>
        <rFont val="Times New Roman"/>
        <charset val="134"/>
      </rPr>
      <t xml:space="preserve">8 </t>
    </r>
    <r>
      <rPr>
        <sz val="12"/>
        <color theme="1"/>
        <rFont val="宋体"/>
        <charset val="134"/>
      </rPr>
      <t>（需按</t>
    </r>
    <r>
      <rPr>
        <sz val="12"/>
        <color theme="1"/>
        <rFont val="Times New Roman"/>
        <charset val="134"/>
      </rPr>
      <t>VIP</t>
    </r>
    <r>
      <rPr>
        <sz val="12"/>
        <color theme="1"/>
        <rFont val="宋体"/>
        <charset val="134"/>
      </rPr>
      <t>定制款式区分）；</t>
    </r>
    <r>
      <rPr>
        <sz val="12"/>
        <color theme="1"/>
        <rFont val="Times New Roman"/>
        <charset val="134"/>
      </rPr>
      <t xml:space="preserve">
</t>
    </r>
    <r>
      <rPr>
        <sz val="12"/>
        <color theme="1"/>
        <rFont val="宋体"/>
        <charset val="134"/>
      </rPr>
      <t>共</t>
    </r>
    <r>
      <rPr>
        <sz val="12"/>
        <color theme="1"/>
        <rFont val="Times New Roman"/>
        <charset val="134"/>
      </rPr>
      <t xml:space="preserve">1236  </t>
    </r>
    <r>
      <rPr>
        <sz val="12"/>
        <color theme="1"/>
        <rFont val="宋体"/>
        <charset val="134"/>
      </rPr>
      <t>比例配套</t>
    </r>
  </si>
  <si>
    <r>
      <rPr>
        <sz val="12"/>
        <color theme="1"/>
        <rFont val="宋体"/>
        <charset val="134"/>
      </rPr>
      <t>枕套（病房）</t>
    </r>
  </si>
  <si>
    <r>
      <rPr>
        <sz val="12"/>
        <color theme="1"/>
        <rFont val="宋体"/>
        <charset val="134"/>
      </rPr>
      <t>被套（病房）</t>
    </r>
  </si>
  <si>
    <r>
      <rPr>
        <sz val="12"/>
        <color theme="1"/>
        <rFont val="宋体"/>
        <charset val="134"/>
      </rPr>
      <t>蚊帐</t>
    </r>
    <r>
      <rPr>
        <sz val="12"/>
        <color theme="1"/>
        <rFont val="Times New Roman"/>
        <charset val="134"/>
      </rPr>
      <t>1</t>
    </r>
  </si>
  <si>
    <r>
      <rPr>
        <sz val="12"/>
        <color theme="1"/>
        <rFont val="宋体"/>
        <charset val="134"/>
      </rPr>
      <t>防压疮乳胶垫</t>
    </r>
    <r>
      <rPr>
        <sz val="12"/>
        <color theme="1"/>
        <rFont val="Times New Roman"/>
        <charset val="134"/>
      </rPr>
      <t>5CM</t>
    </r>
    <r>
      <rPr>
        <sz val="12"/>
        <color theme="1"/>
        <rFont val="宋体"/>
        <charset val="134"/>
      </rPr>
      <t>厚，不含合成胶</t>
    </r>
  </si>
  <si>
    <r>
      <rPr>
        <sz val="12"/>
        <color theme="1"/>
        <rFont val="宋体"/>
        <charset val="134"/>
      </rPr>
      <t>值班室</t>
    </r>
    <r>
      <rPr>
        <sz val="12"/>
        <color theme="1"/>
        <rFont val="Times New Roman"/>
        <charset val="134"/>
      </rPr>
      <t>36*4</t>
    </r>
    <r>
      <rPr>
        <sz val="12"/>
        <color theme="1"/>
        <rFont val="宋体"/>
        <charset val="134"/>
      </rPr>
      <t>（仅住院病区）</t>
    </r>
  </si>
  <si>
    <r>
      <rPr>
        <sz val="12"/>
        <color theme="1"/>
        <rFont val="宋体"/>
        <charset val="134"/>
      </rPr>
      <t>蚊帐</t>
    </r>
    <r>
      <rPr>
        <sz val="12"/>
        <color theme="1"/>
        <rFont val="Times New Roman"/>
        <charset val="134"/>
      </rPr>
      <t>2</t>
    </r>
  </si>
  <si>
    <r>
      <rPr>
        <sz val="12"/>
        <color theme="1"/>
        <rFont val="宋体"/>
        <charset val="134"/>
      </rPr>
      <t>后勤楼值班室</t>
    </r>
    <r>
      <rPr>
        <sz val="12"/>
        <color theme="1"/>
        <rFont val="Times New Roman"/>
        <charset val="134"/>
      </rPr>
      <t>300</t>
    </r>
  </si>
  <si>
    <r>
      <rPr>
        <sz val="12"/>
        <color theme="1"/>
        <rFont val="宋体"/>
        <charset val="134"/>
      </rPr>
      <t>蚊帐</t>
    </r>
    <r>
      <rPr>
        <sz val="12"/>
        <color theme="1"/>
        <rFont val="Times New Roman"/>
        <charset val="134"/>
      </rPr>
      <t>3</t>
    </r>
  </si>
  <si>
    <t>最新开办费编制指南要求取消</t>
  </si>
  <si>
    <r>
      <rPr>
        <b/>
        <sz val="14"/>
        <color theme="1"/>
        <rFont val="宋体"/>
        <charset val="134"/>
      </rPr>
      <t>低值易耗物品配置标准</t>
    </r>
  </si>
  <si>
    <r>
      <rPr>
        <b/>
        <sz val="12"/>
        <color theme="1"/>
        <rFont val="宋体"/>
        <charset val="134"/>
      </rPr>
      <t>数量上限</t>
    </r>
  </si>
  <si>
    <r>
      <rPr>
        <sz val="12"/>
        <color theme="1"/>
        <rFont val="宋体"/>
        <charset val="134"/>
      </rPr>
      <t>综合医院的床位规模，按需配置</t>
    </r>
  </si>
  <si>
    <r>
      <rPr>
        <sz val="12"/>
        <color theme="1"/>
        <rFont val="宋体"/>
        <charset val="134"/>
      </rPr>
      <t>冬棉被芯</t>
    </r>
  </si>
  <si>
    <r>
      <rPr>
        <sz val="12"/>
        <color theme="1"/>
        <rFont val="宋体"/>
        <charset val="134"/>
      </rPr>
      <t>每床配置</t>
    </r>
    <r>
      <rPr>
        <sz val="12"/>
        <color theme="1"/>
        <rFont val="Times New Roman"/>
        <charset val="134"/>
      </rPr>
      <t xml:space="preserve"> 2 </t>
    </r>
    <r>
      <rPr>
        <sz val="12"/>
        <color theme="1"/>
        <rFont val="宋体"/>
        <charset val="134"/>
      </rPr>
      <t>件，其中</t>
    </r>
    <r>
      <rPr>
        <sz val="12"/>
        <color theme="1"/>
        <rFont val="Times New Roman"/>
        <charset val="134"/>
      </rPr>
      <t xml:space="preserve"> 1 </t>
    </r>
    <r>
      <rPr>
        <sz val="12"/>
        <color theme="1"/>
        <rFont val="宋体"/>
        <charset val="134"/>
      </rPr>
      <t>件备用</t>
    </r>
  </si>
  <si>
    <r>
      <rPr>
        <sz val="12"/>
        <color theme="1"/>
        <rFont val="Times New Roman"/>
        <charset val="134"/>
      </rPr>
      <t xml:space="preserve">1 </t>
    </r>
    <r>
      <rPr>
        <sz val="12"/>
        <color theme="1"/>
        <rFont val="宋体"/>
        <charset val="134"/>
      </rPr>
      <t>件备用</t>
    </r>
  </si>
  <si>
    <r>
      <rPr>
        <sz val="12"/>
        <color theme="1"/>
        <rFont val="宋体"/>
        <charset val="134"/>
      </rPr>
      <t>夏空调被</t>
    </r>
  </si>
  <si>
    <r>
      <rPr>
        <sz val="12"/>
        <color theme="1"/>
        <rFont val="宋体"/>
        <charset val="134"/>
      </rPr>
      <t>褥子（床垫）</t>
    </r>
  </si>
  <si>
    <r>
      <rPr>
        <sz val="12"/>
        <color theme="1"/>
        <rFont val="宋体"/>
        <charset val="134"/>
      </rPr>
      <t>被套</t>
    </r>
  </si>
  <si>
    <r>
      <rPr>
        <sz val="12"/>
        <color theme="1"/>
        <rFont val="宋体"/>
        <charset val="134"/>
      </rPr>
      <t>每床配置</t>
    </r>
    <r>
      <rPr>
        <sz val="12"/>
        <color theme="1"/>
        <rFont val="Times New Roman"/>
        <charset val="134"/>
      </rPr>
      <t xml:space="preserve"> 2 </t>
    </r>
    <r>
      <rPr>
        <sz val="12"/>
        <color theme="1"/>
        <rFont val="宋体"/>
        <charset val="134"/>
      </rPr>
      <t>件，其中</t>
    </r>
    <r>
      <rPr>
        <sz val="12"/>
        <color theme="1"/>
        <rFont val="Times New Roman"/>
        <charset val="134"/>
      </rPr>
      <t xml:space="preserve"> 2 </t>
    </r>
    <r>
      <rPr>
        <sz val="12"/>
        <color theme="1"/>
        <rFont val="宋体"/>
        <charset val="134"/>
      </rPr>
      <t>件备用</t>
    </r>
  </si>
  <si>
    <r>
      <rPr>
        <sz val="12"/>
        <color theme="1"/>
        <rFont val="宋体"/>
        <charset val="134"/>
      </rPr>
      <t>枕头（枕芯）</t>
    </r>
  </si>
  <si>
    <r>
      <rPr>
        <sz val="12"/>
        <color theme="1"/>
        <rFont val="宋体"/>
        <charset val="134"/>
      </rPr>
      <t>每床配置</t>
    </r>
    <r>
      <rPr>
        <sz val="12"/>
        <color theme="1"/>
        <rFont val="Times New Roman"/>
        <charset val="134"/>
      </rPr>
      <t xml:space="preserve"> 2 </t>
    </r>
    <r>
      <rPr>
        <sz val="12"/>
        <color theme="1"/>
        <rFont val="宋体"/>
        <charset val="134"/>
      </rPr>
      <t>个</t>
    </r>
  </si>
  <si>
    <r>
      <rPr>
        <sz val="12"/>
        <color theme="1"/>
        <rFont val="宋体"/>
        <charset val="134"/>
      </rPr>
      <t>床头柜</t>
    </r>
  </si>
  <si>
    <r>
      <rPr>
        <sz val="12"/>
        <color theme="1"/>
        <rFont val="宋体"/>
        <charset val="134"/>
      </rPr>
      <t>每床配置</t>
    </r>
    <r>
      <rPr>
        <sz val="12"/>
        <color theme="1"/>
        <rFont val="Times New Roman"/>
        <charset val="134"/>
      </rPr>
      <t xml:space="preserve"> 1 </t>
    </r>
    <r>
      <rPr>
        <sz val="12"/>
        <color theme="1"/>
        <rFont val="宋体"/>
        <charset val="134"/>
      </rPr>
      <t>个</t>
    </r>
  </si>
  <si>
    <r>
      <rPr>
        <sz val="12"/>
        <color theme="1"/>
        <rFont val="宋体"/>
        <charset val="134"/>
      </rPr>
      <t>暖水瓶</t>
    </r>
  </si>
  <si>
    <r>
      <rPr>
        <sz val="12"/>
        <color theme="1"/>
        <rFont val="宋体"/>
        <charset val="134"/>
      </rPr>
      <t>床头信号灯</t>
    </r>
  </si>
  <si>
    <r>
      <rPr>
        <sz val="12"/>
        <color theme="1"/>
        <rFont val="宋体"/>
        <charset val="134"/>
      </rPr>
      <t>床单</t>
    </r>
  </si>
  <si>
    <r>
      <rPr>
        <sz val="12"/>
        <color theme="1"/>
        <rFont val="宋体"/>
        <charset val="134"/>
      </rPr>
      <t>每床配置</t>
    </r>
    <r>
      <rPr>
        <sz val="12"/>
        <color theme="1"/>
        <rFont val="Times New Roman"/>
        <charset val="134"/>
      </rPr>
      <t xml:space="preserve"> 2 </t>
    </r>
    <r>
      <rPr>
        <sz val="12"/>
        <color theme="1"/>
        <rFont val="宋体"/>
        <charset val="134"/>
      </rPr>
      <t>条，其中</t>
    </r>
    <r>
      <rPr>
        <sz val="12"/>
        <color theme="1"/>
        <rFont val="Times New Roman"/>
        <charset val="134"/>
      </rPr>
      <t xml:space="preserve"> 1 </t>
    </r>
    <r>
      <rPr>
        <sz val="12"/>
        <color theme="1"/>
        <rFont val="宋体"/>
        <charset val="134"/>
      </rPr>
      <t>条备用</t>
    </r>
  </si>
  <si>
    <r>
      <rPr>
        <sz val="12"/>
        <color theme="1"/>
        <rFont val="Times New Roman"/>
        <charset val="134"/>
      </rPr>
      <t xml:space="preserve">1 </t>
    </r>
    <r>
      <rPr>
        <sz val="12"/>
        <color theme="1"/>
        <rFont val="宋体"/>
        <charset val="134"/>
      </rPr>
      <t>条备用</t>
    </r>
  </si>
  <si>
    <r>
      <rPr>
        <sz val="12"/>
        <color theme="1"/>
        <rFont val="宋体"/>
        <charset val="134"/>
      </rPr>
      <t>枕套</t>
    </r>
  </si>
  <si>
    <r>
      <rPr>
        <sz val="12"/>
        <color theme="1"/>
        <rFont val="宋体"/>
        <charset val="134"/>
      </rPr>
      <t>每床配置</t>
    </r>
    <r>
      <rPr>
        <sz val="12"/>
        <color theme="1"/>
        <rFont val="Times New Roman"/>
        <charset val="134"/>
      </rPr>
      <t xml:space="preserve"> 4</t>
    </r>
    <r>
      <rPr>
        <sz val="12"/>
        <color theme="1"/>
        <rFont val="宋体"/>
        <charset val="134"/>
      </rPr>
      <t>个，其中</t>
    </r>
    <r>
      <rPr>
        <sz val="12"/>
        <color theme="1"/>
        <rFont val="Times New Roman"/>
        <charset val="134"/>
      </rPr>
      <t xml:space="preserve"> 2</t>
    </r>
    <r>
      <rPr>
        <sz val="12"/>
        <color theme="1"/>
        <rFont val="宋体"/>
        <charset val="134"/>
      </rPr>
      <t>个备用</t>
    </r>
  </si>
  <si>
    <r>
      <rPr>
        <sz val="12"/>
        <color theme="1"/>
        <rFont val="Times New Roman"/>
        <charset val="134"/>
      </rPr>
      <t xml:space="preserve">2 </t>
    </r>
    <r>
      <rPr>
        <sz val="12"/>
        <color theme="1"/>
        <rFont val="宋体"/>
        <charset val="134"/>
      </rPr>
      <t>条备用</t>
    </r>
  </si>
  <si>
    <r>
      <rPr>
        <sz val="12"/>
        <color theme="1"/>
        <rFont val="宋体"/>
        <charset val="134"/>
      </rPr>
      <t>病员服</t>
    </r>
  </si>
  <si>
    <r>
      <rPr>
        <sz val="12"/>
        <color theme="1"/>
        <rFont val="宋体"/>
        <charset val="134"/>
      </rPr>
      <t>每床配置</t>
    </r>
    <r>
      <rPr>
        <sz val="12"/>
        <color theme="1"/>
        <rFont val="Times New Roman"/>
        <charset val="134"/>
      </rPr>
      <t xml:space="preserve"> 2 </t>
    </r>
    <r>
      <rPr>
        <sz val="12"/>
        <color theme="1"/>
        <rFont val="宋体"/>
        <charset val="134"/>
      </rPr>
      <t>套，其中</t>
    </r>
    <r>
      <rPr>
        <sz val="12"/>
        <color theme="1"/>
        <rFont val="Times New Roman"/>
        <charset val="134"/>
      </rPr>
      <t xml:space="preserve"> 1 </t>
    </r>
    <r>
      <rPr>
        <sz val="12"/>
        <color theme="1"/>
        <rFont val="宋体"/>
        <charset val="134"/>
      </rPr>
      <t>套备用</t>
    </r>
  </si>
  <si>
    <r>
      <rPr>
        <sz val="11"/>
        <color theme="1"/>
        <rFont val="Times New Roman"/>
        <charset val="134"/>
      </rPr>
      <t xml:space="preserve">1 </t>
    </r>
    <r>
      <rPr>
        <sz val="11"/>
        <color theme="1"/>
        <rFont val="宋体"/>
        <charset val="134"/>
      </rPr>
      <t>套备用</t>
    </r>
  </si>
  <si>
    <t>附表7低值易耗物品汇总表</t>
  </si>
  <si>
    <t>二期6-9F</t>
  </si>
  <si>
    <t>二期10F</t>
  </si>
  <si>
    <t>二期11F</t>
  </si>
  <si>
    <t>二期12-17F</t>
  </si>
  <si>
    <t>二期18F</t>
  </si>
  <si>
    <t>二期19F</t>
  </si>
  <si>
    <t>二期20-23F</t>
  </si>
  <si>
    <r>
      <rPr>
        <sz val="12"/>
        <color rgb="FF000000"/>
        <rFont val="宋体"/>
        <charset val="134"/>
      </rPr>
      <t>《综合医院组织编制原则试行草案》、《深圳市公立医院人员总量和内设机构设置标准》、《深圳市政府投资项目开办费技术文件编制指南》（三甲）配置：床位</t>
    </r>
    <r>
      <rPr>
        <sz val="12"/>
        <color rgb="FF000000"/>
        <rFont val="Times New Roman"/>
        <charset val="134"/>
      </rPr>
      <t>*</t>
    </r>
    <r>
      <rPr>
        <sz val="12"/>
        <color rgb="FF000000"/>
        <rFont val="宋体"/>
        <charset val="134"/>
      </rPr>
      <t>员工比例：</t>
    </r>
    <r>
      <rPr>
        <sz val="12"/>
        <color rgb="FF000000"/>
        <rFont val="Times New Roman"/>
        <charset val="134"/>
      </rPr>
      <t>1</t>
    </r>
    <r>
      <rPr>
        <sz val="12"/>
        <color rgb="FF000000"/>
        <rFont val="宋体"/>
        <charset val="134"/>
      </rPr>
      <t>：</t>
    </r>
    <r>
      <rPr>
        <sz val="12"/>
        <color rgb="FF000000"/>
        <rFont val="Times New Roman"/>
        <charset val="134"/>
      </rPr>
      <t>1.7</t>
    </r>
    <r>
      <rPr>
        <sz val="12"/>
        <color rgb="FF000000"/>
        <rFont val="宋体"/>
        <charset val="134"/>
      </rPr>
      <t>，改扩建总</t>
    </r>
    <r>
      <rPr>
        <sz val="12"/>
        <color rgb="FF000000"/>
        <rFont val="Times New Roman"/>
        <charset val="134"/>
      </rPr>
      <t>2000</t>
    </r>
    <r>
      <rPr>
        <sz val="12"/>
        <color rgb="FF000000"/>
        <rFont val="宋体"/>
        <charset val="134"/>
      </rPr>
      <t>张床位，一期现有</t>
    </r>
    <r>
      <rPr>
        <sz val="12"/>
        <color rgb="FF000000"/>
        <rFont val="Times New Roman"/>
        <charset val="134"/>
      </rPr>
      <t>800</t>
    </r>
    <r>
      <rPr>
        <sz val="12"/>
        <color rgb="FF000000"/>
        <rFont val="宋体"/>
        <charset val="134"/>
      </rPr>
      <t>床，</t>
    </r>
    <r>
      <rPr>
        <b/>
        <sz val="12"/>
        <color rgb="FFFF0000"/>
        <rFont val="宋体"/>
        <charset val="134"/>
      </rPr>
      <t>本次新增</t>
    </r>
    <r>
      <rPr>
        <b/>
        <sz val="12"/>
        <color rgb="FFFF0000"/>
        <rFont val="Times New Roman"/>
        <charset val="134"/>
      </rPr>
      <t>1200</t>
    </r>
    <r>
      <rPr>
        <b/>
        <sz val="12"/>
        <color rgb="FFFF0000"/>
        <rFont val="宋体"/>
        <charset val="134"/>
      </rPr>
      <t>床，（</t>
    </r>
    <r>
      <rPr>
        <b/>
        <sz val="12"/>
        <color rgb="FFFF0000"/>
        <rFont val="Times New Roman"/>
        <charset val="134"/>
      </rPr>
      <t>1200</t>
    </r>
    <r>
      <rPr>
        <b/>
        <sz val="12"/>
        <color rgb="FFFF0000"/>
        <rFont val="宋体"/>
        <charset val="134"/>
      </rPr>
      <t>床位，员工</t>
    </r>
    <r>
      <rPr>
        <b/>
        <sz val="12"/>
        <color rgb="FFFF0000"/>
        <rFont val="Times New Roman"/>
        <charset val="134"/>
      </rPr>
      <t>2040</t>
    </r>
    <r>
      <rPr>
        <b/>
        <sz val="12"/>
        <color rgb="FFFF0000"/>
        <rFont val="宋体"/>
        <charset val="134"/>
      </rPr>
      <t>人，医护人员占比</t>
    </r>
    <r>
      <rPr>
        <b/>
        <sz val="12"/>
        <color rgb="FFFF0000"/>
        <rFont val="Times New Roman"/>
        <charset val="134"/>
      </rPr>
      <t>85%</t>
    </r>
    <r>
      <rPr>
        <b/>
        <sz val="12"/>
        <color rgb="FFFF0000"/>
        <rFont val="宋体"/>
        <charset val="134"/>
      </rPr>
      <t>为</t>
    </r>
    <r>
      <rPr>
        <b/>
        <sz val="12"/>
        <color rgb="FFFF0000"/>
        <rFont val="Times New Roman"/>
        <charset val="134"/>
      </rPr>
      <t>1734</t>
    </r>
    <r>
      <rPr>
        <b/>
        <sz val="12"/>
        <color rgb="FFFF0000"/>
        <rFont val="宋体"/>
        <charset val="134"/>
      </rPr>
      <t>人，其中医技占比工作人员</t>
    </r>
    <r>
      <rPr>
        <b/>
        <sz val="12"/>
        <color rgb="FFFF0000"/>
        <rFont val="Times New Roman"/>
        <charset val="134"/>
      </rPr>
      <t>35%</t>
    </r>
    <r>
      <rPr>
        <b/>
        <sz val="12"/>
        <color rgb="FFFF0000"/>
        <rFont val="宋体"/>
        <charset val="134"/>
      </rPr>
      <t>为</t>
    </r>
    <r>
      <rPr>
        <b/>
        <sz val="12"/>
        <color rgb="FFFF0000"/>
        <rFont val="Times New Roman"/>
        <charset val="134"/>
      </rPr>
      <t>714</t>
    </r>
    <r>
      <rPr>
        <b/>
        <sz val="12"/>
        <color rgb="FFFF0000"/>
        <rFont val="宋体"/>
        <charset val="134"/>
      </rPr>
      <t>人，护士占比工作人员</t>
    </r>
    <r>
      <rPr>
        <b/>
        <sz val="12"/>
        <color rgb="FFFF0000"/>
        <rFont val="Times New Roman"/>
        <charset val="134"/>
      </rPr>
      <t>50%</t>
    </r>
    <r>
      <rPr>
        <b/>
        <sz val="12"/>
        <color rgb="FFFF0000"/>
        <rFont val="宋体"/>
        <charset val="134"/>
      </rPr>
      <t>为</t>
    </r>
    <r>
      <rPr>
        <b/>
        <sz val="12"/>
        <color rgb="FFFF0000"/>
        <rFont val="Times New Roman"/>
        <charset val="134"/>
      </rPr>
      <t>1020</t>
    </r>
    <r>
      <rPr>
        <b/>
        <sz val="12"/>
        <color rgb="FFFF0000"/>
        <rFont val="宋体"/>
        <charset val="134"/>
      </rPr>
      <t>人，行政</t>
    </r>
    <r>
      <rPr>
        <b/>
        <sz val="12"/>
        <color rgb="FFFF0000"/>
        <rFont val="Times New Roman"/>
        <charset val="134"/>
      </rPr>
      <t>8%=163</t>
    </r>
    <r>
      <rPr>
        <b/>
        <sz val="12"/>
        <color rgb="FFFF0000"/>
        <rFont val="宋体"/>
        <charset val="134"/>
      </rPr>
      <t>人，工勤</t>
    </r>
    <r>
      <rPr>
        <b/>
        <sz val="12"/>
        <color rgb="FFFF0000"/>
        <rFont val="Times New Roman"/>
        <charset val="134"/>
      </rPr>
      <t>7%=143</t>
    </r>
    <r>
      <rPr>
        <b/>
        <sz val="12"/>
        <color rgb="FFFF0000"/>
        <rFont val="宋体"/>
        <charset val="134"/>
      </rPr>
      <t>人（开办不配置行政服和工勤服）。</t>
    </r>
  </si>
  <si>
    <t>类别</t>
  </si>
  <si>
    <t>名称/数量</t>
  </si>
  <si>
    <t>规格</t>
  </si>
  <si>
    <r>
      <rPr>
        <b/>
        <sz val="10"/>
        <color rgb="FF000000"/>
        <rFont val="宋体"/>
        <charset val="134"/>
      </rPr>
      <t xml:space="preserve">病区,17间病房（单间2+双人间8+三人间7）+抢救室，男女值班室2间*2张床（上下铺*2）
</t>
    </r>
    <r>
      <rPr>
        <b/>
        <sz val="10"/>
        <color rgb="FFC00000"/>
        <rFont val="宋体"/>
        <charset val="134"/>
      </rPr>
      <t>【编制39张床*4*2东西区】</t>
    </r>
  </si>
  <si>
    <r>
      <rPr>
        <b/>
        <sz val="10"/>
        <color rgb="FF000000"/>
        <rFont val="宋体"/>
        <charset val="134"/>
      </rPr>
      <t xml:space="preserve">病区,17间病房（单间2+双人间9+三人间6）+抢救室，男女值班室2间*2张床（上下铺*2）
</t>
    </r>
    <r>
      <rPr>
        <b/>
        <sz val="10"/>
        <color rgb="FFC00000"/>
        <rFont val="宋体"/>
        <charset val="134"/>
      </rPr>
      <t>【编制38张床*2东西区】</t>
    </r>
  </si>
  <si>
    <r>
      <rPr>
        <b/>
        <sz val="10"/>
        <color rgb="FF000000"/>
        <rFont val="宋体"/>
        <charset val="134"/>
      </rPr>
      <t xml:space="preserve">病区,16间病房（单间1+双人间8+三人间7）+抢救室，男女值班室2间*2张床（上下铺*2）
</t>
    </r>
    <r>
      <rPr>
        <b/>
        <sz val="10"/>
        <color rgb="FFC00000"/>
        <rFont val="宋体"/>
        <charset val="134"/>
      </rPr>
      <t>【编制38张床*2东西区】</t>
    </r>
  </si>
  <si>
    <r>
      <rPr>
        <b/>
        <sz val="10"/>
        <color rgb="FF000000"/>
        <rFont val="宋体"/>
        <charset val="134"/>
      </rPr>
      <t xml:space="preserve">病区,17间病房（单间2+双人间9+三人间6）+抢救室，男女值班室2间*2张床（上下铺*2）
</t>
    </r>
    <r>
      <rPr>
        <b/>
        <sz val="10"/>
        <color rgb="FFC00000"/>
        <rFont val="宋体"/>
        <charset val="134"/>
      </rPr>
      <t>【编制38张床*6*2东西区】</t>
    </r>
  </si>
  <si>
    <r>
      <rPr>
        <b/>
        <sz val="10"/>
        <color rgb="FF000000"/>
        <rFont val="宋体"/>
        <charset val="134"/>
      </rPr>
      <t>病区,15间病房（单间15）+VIP套间1套+抢救室，</t>
    </r>
    <r>
      <rPr>
        <b/>
        <sz val="10"/>
        <color rgb="FFC00000"/>
        <rFont val="宋体"/>
        <charset val="134"/>
      </rPr>
      <t>【编制16张床*4*2东西区】</t>
    </r>
  </si>
  <si>
    <r>
      <rPr>
        <b/>
        <sz val="11"/>
        <rFont val="宋体"/>
        <charset val="134"/>
      </rPr>
      <t>序号</t>
    </r>
  </si>
  <si>
    <r>
      <rPr>
        <b/>
        <sz val="11"/>
        <rFont val="宋体"/>
        <charset val="134"/>
      </rPr>
      <t>类别</t>
    </r>
  </si>
  <si>
    <r>
      <rPr>
        <b/>
        <sz val="11"/>
        <rFont val="宋体"/>
        <charset val="134"/>
      </rPr>
      <t>产品名称</t>
    </r>
  </si>
  <si>
    <r>
      <rPr>
        <b/>
        <sz val="11"/>
        <rFont val="宋体"/>
        <charset val="134"/>
      </rPr>
      <t>配比</t>
    </r>
  </si>
  <si>
    <r>
      <rPr>
        <b/>
        <sz val="11"/>
        <rFont val="宋体"/>
        <charset val="134"/>
      </rPr>
      <t>参数材质</t>
    </r>
  </si>
  <si>
    <r>
      <rPr>
        <b/>
        <sz val="11"/>
        <rFont val="宋体"/>
        <charset val="134"/>
      </rPr>
      <t>产品规格</t>
    </r>
  </si>
  <si>
    <r>
      <rPr>
        <b/>
        <sz val="11"/>
        <rFont val="宋体"/>
        <charset val="134"/>
      </rPr>
      <t>单位</t>
    </r>
  </si>
  <si>
    <r>
      <rPr>
        <b/>
        <sz val="11"/>
        <rFont val="宋体"/>
        <charset val="134"/>
      </rPr>
      <t>数量</t>
    </r>
  </si>
  <si>
    <r>
      <rPr>
        <b/>
        <sz val="11"/>
        <color rgb="FF000000"/>
        <rFont val="宋体"/>
        <charset val="134"/>
      </rPr>
      <t>单价</t>
    </r>
    <r>
      <rPr>
        <b/>
        <sz val="11"/>
        <color rgb="FF000000"/>
        <rFont val="Times New Roman"/>
        <charset val="134"/>
      </rPr>
      <t xml:space="preserve">
</t>
    </r>
    <r>
      <rPr>
        <b/>
        <sz val="11"/>
        <color rgb="FF000000"/>
        <rFont val="宋体"/>
        <charset val="134"/>
      </rPr>
      <t>（元）</t>
    </r>
  </si>
  <si>
    <r>
      <rPr>
        <b/>
        <sz val="11"/>
        <color rgb="FF000000"/>
        <rFont val="宋体"/>
        <charset val="134"/>
      </rPr>
      <t>总价</t>
    </r>
    <r>
      <rPr>
        <b/>
        <sz val="11"/>
        <color rgb="FF000000"/>
        <rFont val="Times New Roman"/>
        <charset val="134"/>
      </rPr>
      <t xml:space="preserve">
</t>
    </r>
    <r>
      <rPr>
        <b/>
        <sz val="11"/>
        <color rgb="FF000000"/>
        <rFont val="宋体"/>
        <charset val="134"/>
      </rPr>
      <t>（元）</t>
    </r>
  </si>
  <si>
    <r>
      <rPr>
        <b/>
        <sz val="11"/>
        <color rgb="FF000000"/>
        <rFont val="宋体"/>
        <charset val="134"/>
      </rPr>
      <t>数量说明</t>
    </r>
  </si>
  <si>
    <r>
      <rPr>
        <b/>
        <sz val="18"/>
        <color rgb="FFC00000"/>
        <rFont val="宋体"/>
        <charset val="134"/>
        <scheme val="minor"/>
      </rPr>
      <t>规格</t>
    </r>
    <r>
      <rPr>
        <b/>
        <sz val="18"/>
        <color rgb="FFC00000"/>
        <rFont val="宋体"/>
        <charset val="134"/>
      </rPr>
      <t>⟹</t>
    </r>
  </si>
  <si>
    <t>单个护理单元的配置</t>
  </si>
  <si>
    <t>套房客厅1间</t>
  </si>
  <si>
    <r>
      <rPr>
        <sz val="11"/>
        <rFont val="Times New Roman"/>
        <charset val="134"/>
      </rPr>
      <t>1.</t>
    </r>
    <r>
      <rPr>
        <sz val="11"/>
        <rFont val="宋体"/>
        <charset val="134"/>
      </rPr>
      <t>工作服类</t>
    </r>
  </si>
  <si>
    <r>
      <rPr>
        <sz val="11"/>
        <rFont val="宋体"/>
        <charset val="134"/>
      </rPr>
      <t>医生夏服</t>
    </r>
  </si>
  <si>
    <r>
      <rPr>
        <sz val="11"/>
        <rFont val="宋体"/>
        <charset val="134"/>
      </rPr>
      <t>高密抗皱面料，面料柔软舒适，永久性防静电梭织</t>
    </r>
    <r>
      <rPr>
        <sz val="11"/>
        <rFont val="Times New Roman"/>
        <charset val="134"/>
      </rPr>
      <t>99%</t>
    </r>
    <r>
      <rPr>
        <sz val="11"/>
        <rFont val="宋体"/>
        <charset val="134"/>
      </rPr>
      <t>聚酯纤维，</t>
    </r>
    <r>
      <rPr>
        <sz val="11"/>
        <rFont val="Times New Roman"/>
        <charset val="134"/>
      </rPr>
      <t>1%</t>
    </r>
    <r>
      <rPr>
        <sz val="11"/>
        <rFont val="宋体"/>
        <charset val="134"/>
      </rPr>
      <t>导电纱</t>
    </r>
  </si>
  <si>
    <r>
      <rPr>
        <sz val="11"/>
        <rFont val="宋体"/>
        <charset val="134"/>
      </rPr>
      <t>件</t>
    </r>
  </si>
  <si>
    <t>被服类</t>
  </si>
  <si>
    <t>病号服</t>
  </si>
  <si>
    <t>XS S M L XL XXL 3XL 4XL</t>
  </si>
  <si>
    <t>40*3</t>
  </si>
  <si>
    <t>39*3</t>
  </si>
  <si>
    <t>17*3</t>
  </si>
  <si>
    <r>
      <rPr>
        <sz val="11"/>
        <rFont val="宋体"/>
        <charset val="134"/>
      </rPr>
      <t>医生冬服</t>
    </r>
  </si>
  <si>
    <t>病区冬被芯</t>
  </si>
  <si>
    <t>150*210（cm）白</t>
  </si>
  <si>
    <t>40*2</t>
  </si>
  <si>
    <t>39*2</t>
  </si>
  <si>
    <t>17*2</t>
  </si>
  <si>
    <r>
      <rPr>
        <sz val="11"/>
        <rFont val="宋体"/>
        <charset val="134"/>
      </rPr>
      <t>口腔科医生服短袖套装</t>
    </r>
  </si>
  <si>
    <r>
      <rPr>
        <sz val="11"/>
        <rFont val="宋体"/>
        <charset val="134"/>
      </rPr>
      <t>套</t>
    </r>
  </si>
  <si>
    <t>病区夏被芯</t>
  </si>
  <si>
    <r>
      <rPr>
        <sz val="11"/>
        <rFont val="宋体"/>
        <charset val="134"/>
      </rPr>
      <t>口腔科医生服长袖套装</t>
    </r>
  </si>
  <si>
    <t>病区枕头</t>
  </si>
  <si>
    <t>42*65（cm）白</t>
  </si>
  <si>
    <r>
      <rPr>
        <sz val="11"/>
        <rFont val="宋体"/>
        <charset val="134"/>
      </rPr>
      <t>女医生孕妇服（夏）</t>
    </r>
  </si>
  <si>
    <t>病区被套</t>
  </si>
  <si>
    <t>160*220（cm）格子印花</t>
  </si>
  <si>
    <r>
      <rPr>
        <sz val="11"/>
        <rFont val="宋体"/>
        <charset val="134"/>
      </rPr>
      <t>女医生孕妇服（冬）</t>
    </r>
  </si>
  <si>
    <t>病区床笠</t>
  </si>
  <si>
    <t>90*195*15（cm）格子印花</t>
  </si>
  <si>
    <r>
      <rPr>
        <sz val="11"/>
        <rFont val="宋体"/>
        <charset val="134"/>
      </rPr>
      <t>护士夏服</t>
    </r>
  </si>
  <si>
    <t>病区枕套</t>
  </si>
  <si>
    <t>47*70（cm）格子印花</t>
  </si>
  <si>
    <r>
      <rPr>
        <sz val="11"/>
        <rFont val="宋体"/>
        <charset val="134"/>
      </rPr>
      <t>护士长裤</t>
    </r>
  </si>
  <si>
    <r>
      <rPr>
        <sz val="11"/>
        <rFont val="宋体"/>
        <charset val="134"/>
      </rPr>
      <t>条</t>
    </r>
  </si>
  <si>
    <t>医护枕芯</t>
  </si>
  <si>
    <t>40*70（cm）白</t>
  </si>
  <si>
    <t>8*2</t>
  </si>
  <si>
    <r>
      <rPr>
        <sz val="11"/>
        <rFont val="宋体"/>
        <charset val="134"/>
      </rPr>
      <t>护士冬服</t>
    </r>
  </si>
  <si>
    <t>医护枕套</t>
  </si>
  <si>
    <t>48*74（cm）白</t>
  </si>
  <si>
    <t>8*3</t>
  </si>
  <si>
    <r>
      <rPr>
        <sz val="11"/>
        <rFont val="宋体"/>
        <charset val="134"/>
      </rPr>
      <t>护士孕妇服（夏）</t>
    </r>
  </si>
  <si>
    <t>医护床笠</t>
  </si>
  <si>
    <t>100*200（cm）白</t>
  </si>
  <si>
    <r>
      <rPr>
        <sz val="11"/>
        <rFont val="宋体"/>
        <charset val="134"/>
      </rPr>
      <t>护士孕妇裤</t>
    </r>
  </si>
  <si>
    <t>医护被套</t>
  </si>
  <si>
    <t>180*230（cm）白</t>
  </si>
  <si>
    <r>
      <rPr>
        <sz val="11"/>
        <rFont val="宋体"/>
        <charset val="134"/>
      </rPr>
      <t>护士孕妇冬服（冬）</t>
    </r>
  </si>
  <si>
    <t>医护冬被芯</t>
  </si>
  <si>
    <r>
      <rPr>
        <sz val="11"/>
        <rFont val="宋体"/>
        <charset val="134"/>
      </rPr>
      <t>导诊服（夏）</t>
    </r>
  </si>
  <si>
    <t>医护夏被芯</t>
  </si>
  <si>
    <r>
      <rPr>
        <sz val="11"/>
        <rFont val="宋体"/>
        <charset val="134"/>
      </rPr>
      <t>导诊服（冬）</t>
    </r>
  </si>
  <si>
    <r>
      <rPr>
        <sz val="11"/>
        <rFont val="宋体"/>
        <charset val="134"/>
      </rPr>
      <t>护士毛衣</t>
    </r>
  </si>
  <si>
    <r>
      <rPr>
        <sz val="11"/>
        <rFont val="宋体"/>
        <charset val="134"/>
      </rPr>
      <t>混纺加厚，柔软舒适，</t>
    </r>
    <r>
      <rPr>
        <sz val="11"/>
        <rFont val="Times New Roman"/>
        <charset val="134"/>
      </rPr>
      <t>30%</t>
    </r>
    <r>
      <rPr>
        <sz val="11"/>
        <rFont val="宋体"/>
        <charset val="134"/>
      </rPr>
      <t>聚酯纤维，</t>
    </r>
    <r>
      <rPr>
        <sz val="11"/>
        <rFont val="Times New Roman"/>
        <charset val="134"/>
      </rPr>
      <t>50%</t>
    </r>
    <r>
      <rPr>
        <sz val="11"/>
        <rFont val="宋体"/>
        <charset val="134"/>
      </rPr>
      <t>黏胶，</t>
    </r>
    <r>
      <rPr>
        <sz val="11"/>
        <rFont val="Times New Roman"/>
        <charset val="134"/>
      </rPr>
      <t>20%</t>
    </r>
    <r>
      <rPr>
        <sz val="11"/>
        <rFont val="宋体"/>
        <charset val="134"/>
      </rPr>
      <t>锦纶</t>
    </r>
  </si>
  <si>
    <r>
      <rPr>
        <sz val="11"/>
        <rFont val="宋体"/>
        <charset val="134"/>
      </rPr>
      <t>值班大衣</t>
    </r>
  </si>
  <si>
    <r>
      <rPr>
        <sz val="11"/>
        <rFont val="Times New Roman"/>
        <charset val="134"/>
      </rPr>
      <t>1:1</t>
    </r>
    <r>
      <rPr>
        <sz val="11"/>
        <rFont val="宋体"/>
        <charset val="134"/>
      </rPr>
      <t>，按需</t>
    </r>
  </si>
  <si>
    <r>
      <rPr>
        <sz val="11"/>
        <rFont val="宋体"/>
        <charset val="134"/>
      </rPr>
      <t>涤棉；里料成分：</t>
    </r>
    <r>
      <rPr>
        <sz val="11"/>
        <rFont val="Times New Roman"/>
        <charset val="134"/>
      </rPr>
      <t>100%</t>
    </r>
    <r>
      <rPr>
        <sz val="11"/>
        <rFont val="宋体"/>
        <charset val="134"/>
      </rPr>
      <t>聚酯纤维。</t>
    </r>
  </si>
  <si>
    <r>
      <rPr>
        <sz val="11"/>
        <rFont val="Times New Roman"/>
        <charset val="134"/>
      </rPr>
      <t>2.</t>
    </r>
    <r>
      <rPr>
        <sz val="11"/>
        <rFont val="宋体"/>
        <charset val="134"/>
      </rPr>
      <t>鞋帽配饰类</t>
    </r>
  </si>
  <si>
    <r>
      <rPr>
        <sz val="11"/>
        <rFont val="宋体"/>
        <charset val="134"/>
      </rPr>
      <t>护士帽</t>
    </r>
  </si>
  <si>
    <r>
      <rPr>
        <sz val="11"/>
        <rFont val="Times New Roman"/>
        <charset val="134"/>
      </rPr>
      <t>80%</t>
    </r>
    <r>
      <rPr>
        <sz val="11"/>
        <rFont val="宋体"/>
        <charset val="134"/>
      </rPr>
      <t>聚酯纤维，</t>
    </r>
    <r>
      <rPr>
        <sz val="11"/>
        <rFont val="Times New Roman"/>
        <charset val="134"/>
      </rPr>
      <t>20%</t>
    </r>
    <r>
      <rPr>
        <sz val="11"/>
        <rFont val="宋体"/>
        <charset val="134"/>
      </rPr>
      <t>棉，耐用耐磨</t>
    </r>
  </si>
  <si>
    <r>
      <rPr>
        <sz val="11"/>
        <rFont val="宋体"/>
        <charset val="134"/>
      </rPr>
      <t>常规</t>
    </r>
  </si>
  <si>
    <r>
      <rPr>
        <sz val="11"/>
        <rFont val="宋体"/>
        <charset val="134"/>
      </rPr>
      <t>顶</t>
    </r>
  </si>
  <si>
    <r>
      <rPr>
        <sz val="11"/>
        <rFont val="宋体"/>
        <charset val="134"/>
      </rPr>
      <t>护士头花</t>
    </r>
  </si>
  <si>
    <r>
      <rPr>
        <sz val="11"/>
        <rFont val="宋体"/>
        <charset val="134"/>
      </rPr>
      <t>优质弹簧夹，质感好，带网袋；网袋橡皮筋加粗耐用</t>
    </r>
  </si>
  <si>
    <r>
      <rPr>
        <sz val="11"/>
        <rFont val="宋体"/>
        <charset val="134"/>
      </rPr>
      <t>个</t>
    </r>
  </si>
  <si>
    <t>护士挂表</t>
  </si>
  <si>
    <t>电子</t>
  </si>
  <si>
    <r>
      <rPr>
        <sz val="11"/>
        <rFont val="宋体"/>
        <charset val="134"/>
      </rPr>
      <t>手术帽</t>
    </r>
  </si>
  <si>
    <r>
      <rPr>
        <sz val="11"/>
        <rFont val="宋体"/>
        <charset val="134"/>
      </rPr>
      <t>按需</t>
    </r>
  </si>
  <si>
    <r>
      <rPr>
        <sz val="11"/>
        <rFont val="Times New Roman"/>
        <charset val="134"/>
      </rPr>
      <t>100%</t>
    </r>
    <r>
      <rPr>
        <sz val="11"/>
        <rFont val="宋体"/>
        <charset val="134"/>
      </rPr>
      <t>棉，花色多选，吸湿排汗</t>
    </r>
  </si>
  <si>
    <r>
      <rPr>
        <sz val="11"/>
        <rFont val="宋体"/>
        <charset val="134"/>
      </rPr>
      <t>耐高温手术鞋</t>
    </r>
  </si>
  <si>
    <r>
      <rPr>
        <sz val="11"/>
        <rFont val="Times New Roman"/>
        <charset val="134"/>
      </rPr>
      <t xml:space="preserve">TPE </t>
    </r>
    <r>
      <rPr>
        <sz val="11"/>
        <rFont val="宋体"/>
        <charset val="134"/>
      </rPr>
      <t>材料，耐高温防穿刺、抗菌、防交叉感染。</t>
    </r>
  </si>
  <si>
    <r>
      <rPr>
        <sz val="11"/>
        <rFont val="宋体"/>
        <charset val="134"/>
      </rPr>
      <t>双</t>
    </r>
  </si>
  <si>
    <r>
      <rPr>
        <sz val="11"/>
        <rFont val="Times New Roman"/>
        <charset val="134"/>
      </rPr>
      <t>EVA</t>
    </r>
    <r>
      <rPr>
        <sz val="11"/>
        <rFont val="宋体"/>
        <charset val="134"/>
      </rPr>
      <t>手术鞋</t>
    </r>
  </si>
  <si>
    <r>
      <rPr>
        <sz val="11"/>
        <rFont val="宋体"/>
        <charset val="134"/>
      </rPr>
      <t>环保</t>
    </r>
    <r>
      <rPr>
        <sz val="11"/>
        <rFont val="Times New Roman"/>
        <charset val="134"/>
      </rPr>
      <t>EVA,</t>
    </r>
    <r>
      <rPr>
        <sz val="11"/>
        <rFont val="宋体"/>
        <charset val="134"/>
      </rPr>
      <t>防滑耐磨</t>
    </r>
  </si>
  <si>
    <r>
      <rPr>
        <sz val="11"/>
        <rFont val="宋体"/>
        <charset val="134"/>
      </rPr>
      <t>护士鞋</t>
    </r>
  </si>
  <si>
    <r>
      <rPr>
        <sz val="11"/>
        <rFont val="宋体"/>
        <charset val="134"/>
      </rPr>
      <t>头层牛皮、猪皮内里</t>
    </r>
  </si>
  <si>
    <r>
      <rPr>
        <sz val="11"/>
        <rFont val="Times New Roman"/>
        <charset val="134"/>
      </rPr>
      <t>3.</t>
    </r>
    <r>
      <rPr>
        <sz val="11"/>
        <rFont val="宋体"/>
        <charset val="134"/>
      </rPr>
      <t>手术服及洗手服类</t>
    </r>
  </si>
  <si>
    <r>
      <rPr>
        <sz val="11"/>
        <rFont val="宋体"/>
        <charset val="134"/>
      </rPr>
      <t>标准型三防手术衣</t>
    </r>
  </si>
  <si>
    <t>1:5</t>
  </si>
  <si>
    <r>
      <rPr>
        <sz val="11"/>
        <rFont val="Times New Roman"/>
        <charset val="134"/>
      </rPr>
      <t>100%</t>
    </r>
    <r>
      <rPr>
        <sz val="11"/>
        <rFont val="宋体"/>
        <charset val="134"/>
      </rPr>
      <t>聚酯纤维</t>
    </r>
    <r>
      <rPr>
        <sz val="11"/>
        <rFont val="Times New Roman"/>
        <charset val="134"/>
      </rPr>
      <t>+</t>
    </r>
    <r>
      <rPr>
        <sz val="11"/>
        <rFont val="宋体"/>
        <charset val="134"/>
      </rPr>
      <t>微量其他纤维（导电纤维），符合</t>
    </r>
    <r>
      <rPr>
        <sz val="11"/>
        <rFont val="Times New Roman"/>
        <charset val="134"/>
      </rPr>
      <t>YY/T0506.2-2016</t>
    </r>
  </si>
  <si>
    <r>
      <rPr>
        <sz val="11"/>
        <rFont val="宋体"/>
        <charset val="134"/>
      </rPr>
      <t>手术室短袖洗手衣（夏）</t>
    </r>
  </si>
  <si>
    <r>
      <rPr>
        <sz val="11"/>
        <rFont val="Times New Roman"/>
        <charset val="134"/>
      </rPr>
      <t>100%</t>
    </r>
    <r>
      <rPr>
        <sz val="11"/>
        <rFont val="宋体"/>
        <charset val="134"/>
      </rPr>
      <t>棉，吸湿排汗贴肤</t>
    </r>
  </si>
  <si>
    <r>
      <rPr>
        <sz val="11"/>
        <rFont val="宋体"/>
        <charset val="134"/>
      </rPr>
      <t>手术室长袖洗手衣（冬）</t>
    </r>
  </si>
  <si>
    <r>
      <rPr>
        <sz val="11"/>
        <rFont val="Times New Roman"/>
        <charset val="134"/>
      </rPr>
      <t>ICU</t>
    </r>
    <r>
      <rPr>
        <sz val="11"/>
        <rFont val="宋体"/>
        <charset val="134"/>
      </rPr>
      <t>长袖洗手衣套装</t>
    </r>
  </si>
  <si>
    <r>
      <rPr>
        <sz val="11"/>
        <rFont val="Times New Roman"/>
        <charset val="134"/>
      </rPr>
      <t>100%</t>
    </r>
    <r>
      <rPr>
        <sz val="11"/>
        <rFont val="宋体"/>
        <charset val="134"/>
      </rPr>
      <t>聚酯纤维，含微量其他纤维，永久性防静电，微弹舒适</t>
    </r>
  </si>
  <si>
    <r>
      <rPr>
        <sz val="11"/>
        <rFont val="Times New Roman"/>
        <charset val="134"/>
      </rPr>
      <t>ICU</t>
    </r>
    <r>
      <rPr>
        <sz val="11"/>
        <rFont val="宋体"/>
        <charset val="134"/>
      </rPr>
      <t>短袖洗手衣套装</t>
    </r>
  </si>
  <si>
    <r>
      <rPr>
        <sz val="11"/>
        <rFont val="宋体"/>
        <charset val="134"/>
      </rPr>
      <t>其他科室长袖洗手衣套装（分体）</t>
    </r>
  </si>
  <si>
    <r>
      <rPr>
        <sz val="11"/>
        <rFont val="宋体"/>
        <charset val="134"/>
      </rPr>
      <t>其他科室短袖洗手衣套装（分体）</t>
    </r>
  </si>
  <si>
    <r>
      <rPr>
        <sz val="11"/>
        <rFont val="Times New Roman"/>
        <charset val="134"/>
      </rPr>
      <t>4.</t>
    </r>
    <r>
      <rPr>
        <sz val="11"/>
        <rFont val="宋体"/>
        <charset val="134"/>
      </rPr>
      <t>病人服类</t>
    </r>
  </si>
  <si>
    <r>
      <rPr>
        <sz val="11"/>
        <rFont val="宋体"/>
        <charset val="134"/>
      </rPr>
      <t>成人病号服</t>
    </r>
  </si>
  <si>
    <r>
      <rPr>
        <sz val="11"/>
        <rFont val="Times New Roman"/>
        <charset val="134"/>
      </rPr>
      <t>100%</t>
    </r>
    <r>
      <rPr>
        <sz val="11"/>
        <rFont val="宋体"/>
        <charset val="134"/>
      </rPr>
      <t>棉，菱形格预缩配棉，吸湿排汗贴肤</t>
    </r>
  </si>
  <si>
    <r>
      <rPr>
        <sz val="11"/>
        <rFont val="宋体"/>
        <charset val="134"/>
      </rPr>
      <t>开边特殊病人服</t>
    </r>
  </si>
  <si>
    <r>
      <rPr>
        <sz val="11"/>
        <rFont val="宋体"/>
        <charset val="134"/>
      </rPr>
      <t>肠镜裤</t>
    </r>
  </si>
  <si>
    <r>
      <rPr>
        <sz val="11"/>
        <rFont val="宋体"/>
        <charset val="134"/>
      </rPr>
      <t>耐药病号服</t>
    </r>
  </si>
  <si>
    <r>
      <rPr>
        <sz val="11"/>
        <rFont val="Times New Roman"/>
        <charset val="134"/>
      </rPr>
      <t>100%</t>
    </r>
    <r>
      <rPr>
        <sz val="11"/>
        <rFont val="宋体"/>
        <charset val="134"/>
      </rPr>
      <t>棉，兰大方格平布，吸湿排汗贴肤</t>
    </r>
  </si>
  <si>
    <r>
      <rPr>
        <sz val="11"/>
        <rFont val="宋体"/>
        <charset val="134"/>
      </rPr>
      <t>妇产科孕产妇裙</t>
    </r>
  </si>
  <si>
    <r>
      <rPr>
        <sz val="12"/>
        <rFont val="Times New Roman"/>
        <charset val="134"/>
      </rPr>
      <t>65%</t>
    </r>
    <r>
      <rPr>
        <sz val="12"/>
        <rFont val="宋体"/>
        <charset val="134"/>
      </rPr>
      <t>聚酯纤维</t>
    </r>
    <r>
      <rPr>
        <sz val="12"/>
        <rFont val="Times New Roman"/>
        <charset val="134"/>
      </rPr>
      <t>+35%</t>
    </r>
    <r>
      <rPr>
        <sz val="12"/>
        <rFont val="宋体"/>
        <charset val="134"/>
      </rPr>
      <t>棉，耐磨耐用舒适性</t>
    </r>
  </si>
  <si>
    <r>
      <rPr>
        <sz val="11"/>
        <rFont val="宋体"/>
        <charset val="134"/>
      </rPr>
      <t>妇产科孕产妇衣</t>
    </r>
  </si>
  <si>
    <r>
      <rPr>
        <sz val="11"/>
        <rFont val="宋体"/>
        <charset val="134"/>
      </rPr>
      <t>妇产科孕产妇裤</t>
    </r>
  </si>
  <si>
    <r>
      <rPr>
        <sz val="11"/>
        <rFont val="宋体"/>
        <charset val="134"/>
      </rPr>
      <t>针织病人服套装</t>
    </r>
  </si>
  <si>
    <r>
      <rPr>
        <sz val="11"/>
        <rFont val="Times New Roman"/>
        <charset val="134"/>
      </rPr>
      <t>99%</t>
    </r>
    <r>
      <rPr>
        <sz val="11"/>
        <rFont val="宋体"/>
        <charset val="134"/>
      </rPr>
      <t>聚酯纤维，</t>
    </r>
    <r>
      <rPr>
        <sz val="11"/>
        <rFont val="Times New Roman"/>
        <charset val="134"/>
      </rPr>
      <t>1%</t>
    </r>
    <r>
      <rPr>
        <sz val="11"/>
        <rFont val="宋体"/>
        <charset val="134"/>
      </rPr>
      <t>导电纱，柔软贴肤</t>
    </r>
  </si>
  <si>
    <r>
      <rPr>
        <sz val="11"/>
        <rFont val="宋体"/>
        <charset val="134"/>
      </rPr>
      <t>儿童病号服</t>
    </r>
  </si>
  <si>
    <r>
      <rPr>
        <sz val="11"/>
        <rFont val="Times New Roman"/>
        <charset val="134"/>
      </rPr>
      <t>65%</t>
    </r>
    <r>
      <rPr>
        <sz val="11"/>
        <rFont val="宋体"/>
        <charset val="134"/>
      </rPr>
      <t>聚酯纤维</t>
    </r>
    <r>
      <rPr>
        <sz val="11"/>
        <rFont val="Times New Roman"/>
        <charset val="134"/>
      </rPr>
      <t>+35%</t>
    </r>
    <r>
      <rPr>
        <sz val="11"/>
        <rFont val="宋体"/>
        <charset val="134"/>
      </rPr>
      <t>棉，耐磨耐用舒适性</t>
    </r>
  </si>
  <si>
    <r>
      <rPr>
        <sz val="11"/>
        <rFont val="Times New Roman"/>
        <charset val="134"/>
      </rPr>
      <t>2-13</t>
    </r>
    <r>
      <rPr>
        <sz val="11"/>
        <rFont val="宋体"/>
        <charset val="134"/>
      </rPr>
      <t>岁</t>
    </r>
  </si>
  <si>
    <r>
      <rPr>
        <sz val="11"/>
        <rFont val="宋体"/>
        <charset val="134"/>
      </rPr>
      <t>婴儿服</t>
    </r>
  </si>
  <si>
    <r>
      <rPr>
        <sz val="11"/>
        <rFont val="Times New Roman"/>
        <charset val="134"/>
      </rPr>
      <t>100%</t>
    </r>
    <r>
      <rPr>
        <sz val="11"/>
        <rFont val="宋体"/>
        <charset val="134"/>
      </rPr>
      <t>棉，针织棉布，</t>
    </r>
    <r>
      <rPr>
        <sz val="11"/>
        <rFont val="Times New Roman"/>
        <charset val="134"/>
      </rPr>
      <t>A</t>
    </r>
    <r>
      <rPr>
        <sz val="11"/>
        <rFont val="宋体"/>
        <charset val="134"/>
      </rPr>
      <t>类标准</t>
    </r>
  </si>
  <si>
    <r>
      <rPr>
        <sz val="11"/>
        <rFont val="Times New Roman"/>
        <charset val="134"/>
      </rPr>
      <t>0-3</t>
    </r>
    <r>
      <rPr>
        <sz val="11"/>
        <rFont val="宋体"/>
        <charset val="134"/>
      </rPr>
      <t>个月</t>
    </r>
  </si>
  <si>
    <r>
      <rPr>
        <sz val="11"/>
        <rFont val="Times New Roman"/>
        <charset val="134"/>
      </rPr>
      <t>5.</t>
    </r>
    <r>
      <rPr>
        <sz val="11"/>
        <rFont val="宋体"/>
        <charset val="134"/>
      </rPr>
      <t>床品系列</t>
    </r>
  </si>
  <si>
    <r>
      <rPr>
        <sz val="11"/>
        <rFont val="宋体"/>
        <charset val="134"/>
      </rPr>
      <t>可水洗菱格枕芯</t>
    </r>
  </si>
  <si>
    <r>
      <rPr>
        <sz val="11"/>
        <rFont val="Times New Roman"/>
        <charset val="134"/>
      </rPr>
      <t>100%</t>
    </r>
    <r>
      <rPr>
        <sz val="11"/>
        <rFont val="宋体"/>
        <charset val="134"/>
      </rPr>
      <t>棉；抗菌防螨，填充物：水洗棉，可水洗；洗后不打沱</t>
    </r>
  </si>
  <si>
    <r>
      <rPr>
        <sz val="11"/>
        <rFont val="宋体"/>
        <charset val="134"/>
      </rPr>
      <t>棉被</t>
    </r>
    <r>
      <rPr>
        <sz val="11"/>
        <rFont val="Times New Roman"/>
        <charset val="134"/>
      </rPr>
      <t>2.5KG</t>
    </r>
  </si>
  <si>
    <r>
      <rPr>
        <sz val="11"/>
        <rFont val="宋体"/>
        <charset val="134"/>
      </rPr>
      <t>床</t>
    </r>
  </si>
  <si>
    <r>
      <rPr>
        <sz val="11"/>
        <rFont val="宋体"/>
        <charset val="134"/>
      </rPr>
      <t>夏被</t>
    </r>
    <r>
      <rPr>
        <sz val="11"/>
        <rFont val="Times New Roman"/>
        <charset val="134"/>
      </rPr>
      <t>1KG</t>
    </r>
  </si>
  <si>
    <r>
      <rPr>
        <sz val="11"/>
        <rFont val="宋体"/>
        <charset val="134"/>
      </rPr>
      <t>可水洗儿童枕芯</t>
    </r>
  </si>
  <si>
    <r>
      <rPr>
        <sz val="11"/>
        <rFont val="宋体"/>
        <charset val="134"/>
      </rPr>
      <t>新生儿被芯</t>
    </r>
  </si>
  <si>
    <r>
      <rPr>
        <sz val="11"/>
        <rFont val="Times New Roman"/>
        <charset val="134"/>
      </rPr>
      <t>100%</t>
    </r>
    <r>
      <rPr>
        <sz val="11"/>
        <rFont val="宋体"/>
        <charset val="134"/>
      </rPr>
      <t>棉，柔软贴肤，</t>
    </r>
    <r>
      <rPr>
        <sz val="11"/>
        <rFont val="Times New Roman"/>
        <charset val="134"/>
      </rPr>
      <t>A</t>
    </r>
    <r>
      <rPr>
        <sz val="11"/>
        <rFont val="宋体"/>
        <charset val="134"/>
      </rPr>
      <t>类标准</t>
    </r>
  </si>
  <si>
    <t>100cm*100m</t>
  </si>
  <si>
    <r>
      <rPr>
        <sz val="11"/>
        <rFont val="宋体"/>
        <charset val="134"/>
      </rPr>
      <t>手术室被芯</t>
    </r>
    <r>
      <rPr>
        <sz val="11"/>
        <rFont val="Times New Roman"/>
        <charset val="134"/>
      </rPr>
      <t>2.5</t>
    </r>
    <r>
      <rPr>
        <sz val="11"/>
        <rFont val="宋体"/>
        <charset val="134"/>
      </rPr>
      <t>斤</t>
    </r>
  </si>
  <si>
    <t>90*200cm</t>
  </si>
  <si>
    <r>
      <rPr>
        <sz val="11"/>
        <rFont val="宋体"/>
        <charset val="134"/>
      </rPr>
      <t>高压氧冬被</t>
    </r>
    <r>
      <rPr>
        <sz val="11"/>
        <rFont val="Times New Roman"/>
        <charset val="134"/>
      </rPr>
      <t>3.5KG</t>
    </r>
  </si>
  <si>
    <r>
      <rPr>
        <sz val="11"/>
        <rFont val="宋体"/>
        <charset val="134"/>
      </rPr>
      <t>新疆棉花</t>
    </r>
    <r>
      <rPr>
        <sz val="11"/>
        <rFont val="Times New Roman"/>
        <charset val="134"/>
      </rPr>
      <t>100%</t>
    </r>
    <r>
      <rPr>
        <sz val="11"/>
        <rFont val="宋体"/>
        <charset val="134"/>
      </rPr>
      <t>棉，外包纯棉被皮。</t>
    </r>
  </si>
  <si>
    <r>
      <rPr>
        <sz val="11"/>
        <rFont val="宋体"/>
        <charset val="134"/>
      </rPr>
      <t>高压氧夏被</t>
    </r>
    <r>
      <rPr>
        <sz val="11"/>
        <rFont val="Times New Roman"/>
        <charset val="134"/>
      </rPr>
      <t>2KG</t>
    </r>
  </si>
  <si>
    <r>
      <rPr>
        <sz val="11"/>
        <rFont val="宋体"/>
        <charset val="134"/>
      </rPr>
      <t>床笠（手术室）</t>
    </r>
  </si>
  <si>
    <r>
      <rPr>
        <sz val="11"/>
        <rFont val="宋体"/>
        <charset val="134"/>
      </rPr>
      <t>张</t>
    </r>
  </si>
  <si>
    <r>
      <rPr>
        <sz val="11"/>
        <rFont val="宋体"/>
        <charset val="134"/>
      </rPr>
      <t>枕套（手术室）</t>
    </r>
  </si>
  <si>
    <r>
      <rPr>
        <sz val="11"/>
        <rFont val="宋体"/>
        <charset val="134"/>
      </rPr>
      <t>被套（手术室）</t>
    </r>
  </si>
  <si>
    <t>160*120cm</t>
  </si>
  <si>
    <r>
      <rPr>
        <sz val="11"/>
        <rFont val="宋体"/>
        <charset val="134"/>
      </rPr>
      <t>被套（新生儿）</t>
    </r>
  </si>
  <si>
    <r>
      <rPr>
        <sz val="11"/>
        <rFont val="Times New Roman"/>
        <charset val="134"/>
      </rPr>
      <t>100%</t>
    </r>
    <r>
      <rPr>
        <sz val="11"/>
        <rFont val="宋体"/>
        <charset val="134"/>
      </rPr>
      <t>棉，吸湿排汗贴肤，</t>
    </r>
    <r>
      <rPr>
        <sz val="11"/>
        <rFont val="Times New Roman"/>
        <charset val="134"/>
      </rPr>
      <t>A</t>
    </r>
    <r>
      <rPr>
        <sz val="11"/>
        <rFont val="宋体"/>
        <charset val="134"/>
      </rPr>
      <t>类标准</t>
    </r>
  </si>
  <si>
    <t>100cm*100cm</t>
  </si>
  <si>
    <r>
      <rPr>
        <sz val="11"/>
        <rFont val="宋体"/>
        <charset val="134"/>
      </rPr>
      <t>床笠（新生儿）</t>
    </r>
  </si>
  <si>
    <t>95*210*16CM</t>
  </si>
  <si>
    <r>
      <rPr>
        <sz val="11"/>
        <rFont val="宋体"/>
        <charset val="134"/>
      </rPr>
      <t>值班床笠</t>
    </r>
  </si>
  <si>
    <r>
      <rPr>
        <sz val="11"/>
        <rFont val="宋体"/>
        <charset val="134"/>
      </rPr>
      <t>值班枕套</t>
    </r>
  </si>
  <si>
    <r>
      <rPr>
        <sz val="11"/>
        <rFont val="宋体"/>
        <charset val="134"/>
      </rPr>
      <t>值班被套</t>
    </r>
  </si>
  <si>
    <r>
      <rPr>
        <sz val="11"/>
        <rFont val="宋体"/>
        <charset val="134"/>
      </rPr>
      <t>床笠（妇产科）</t>
    </r>
  </si>
  <si>
    <r>
      <rPr>
        <sz val="11"/>
        <rFont val="宋体"/>
        <charset val="134"/>
      </rPr>
      <t>涤棉材质，温馨经久耐用舒适</t>
    </r>
  </si>
  <si>
    <r>
      <rPr>
        <sz val="11"/>
        <rFont val="宋体"/>
        <charset val="134"/>
      </rPr>
      <t>枕套（妇产科）</t>
    </r>
  </si>
  <si>
    <r>
      <rPr>
        <sz val="11"/>
        <rFont val="宋体"/>
        <charset val="134"/>
      </rPr>
      <t>被套（妇产科）</t>
    </r>
  </si>
  <si>
    <r>
      <rPr>
        <sz val="12"/>
        <rFont val="宋体"/>
        <charset val="134"/>
      </rPr>
      <t>家化产房被套</t>
    </r>
  </si>
  <si>
    <r>
      <rPr>
        <sz val="11"/>
        <rFont val="Times New Roman"/>
        <charset val="134"/>
      </rPr>
      <t>100%</t>
    </r>
    <r>
      <rPr>
        <sz val="11"/>
        <rFont val="宋体"/>
        <charset val="134"/>
      </rPr>
      <t>棉，高支高密，吸湿排汗</t>
    </r>
  </si>
  <si>
    <r>
      <rPr>
        <sz val="12"/>
        <rFont val="宋体"/>
        <charset val="134"/>
      </rPr>
      <t>家化产房床笠</t>
    </r>
  </si>
  <si>
    <t>120*195*15cm</t>
  </si>
  <si>
    <r>
      <rPr>
        <sz val="12"/>
        <rFont val="宋体"/>
        <charset val="134"/>
      </rPr>
      <t>家化产房枕套</t>
    </r>
  </si>
  <si>
    <t>70*50cm</t>
  </si>
  <si>
    <r>
      <rPr>
        <sz val="12"/>
        <rFont val="宋体"/>
        <charset val="134"/>
      </rPr>
      <t>专家值班室被套</t>
    </r>
  </si>
  <si>
    <r>
      <rPr>
        <sz val="11"/>
        <rFont val="Times New Roman"/>
        <charset val="134"/>
      </rPr>
      <t>100%</t>
    </r>
    <r>
      <rPr>
        <sz val="11"/>
        <rFont val="宋体"/>
        <charset val="134"/>
      </rPr>
      <t>棉，高支高密长绒棉，吸湿排汗</t>
    </r>
  </si>
  <si>
    <r>
      <rPr>
        <sz val="12"/>
        <rFont val="宋体"/>
        <charset val="134"/>
      </rPr>
      <t>专家值班室床单</t>
    </r>
  </si>
  <si>
    <t>200*250cm</t>
  </si>
  <si>
    <r>
      <rPr>
        <sz val="12"/>
        <rFont val="宋体"/>
        <charset val="134"/>
      </rPr>
      <t>专家值班室枕套</t>
    </r>
  </si>
  <si>
    <r>
      <rPr>
        <sz val="11"/>
        <rFont val="宋体"/>
        <charset val="134"/>
      </rPr>
      <t>床笠（普通病房）</t>
    </r>
  </si>
  <si>
    <r>
      <rPr>
        <sz val="11"/>
        <rFont val="Times New Roman"/>
        <charset val="134"/>
      </rPr>
      <t>CVC</t>
    </r>
    <r>
      <rPr>
        <sz val="11"/>
        <rFont val="宋体"/>
        <charset val="134"/>
      </rPr>
      <t>经久耐用耐磨</t>
    </r>
    <r>
      <rPr>
        <sz val="11"/>
        <rFont val="Times New Roman"/>
        <charset val="134"/>
      </rPr>
      <t>50%</t>
    </r>
    <r>
      <rPr>
        <sz val="11"/>
        <rFont val="宋体"/>
        <charset val="134"/>
      </rPr>
      <t>棉</t>
    </r>
    <r>
      <rPr>
        <sz val="11"/>
        <rFont val="Times New Roman"/>
        <charset val="134"/>
      </rPr>
      <t>+50%</t>
    </r>
    <r>
      <rPr>
        <sz val="11"/>
        <rFont val="宋体"/>
        <charset val="134"/>
      </rPr>
      <t>聚酯纤维</t>
    </r>
  </si>
  <si>
    <r>
      <rPr>
        <sz val="11"/>
        <rFont val="宋体"/>
        <charset val="134"/>
      </rPr>
      <t>枕套（普通病房）</t>
    </r>
  </si>
  <si>
    <r>
      <rPr>
        <sz val="11"/>
        <rFont val="宋体"/>
        <charset val="134"/>
      </rPr>
      <t>被套（普通病房）</t>
    </r>
  </si>
  <si>
    <r>
      <rPr>
        <sz val="11"/>
        <rFont val="宋体"/>
        <charset val="134"/>
      </rPr>
      <t>婴儿包被</t>
    </r>
  </si>
  <si>
    <r>
      <rPr>
        <sz val="11"/>
        <rFont val="Times New Roman"/>
        <charset val="134"/>
      </rPr>
      <t>70*70cm</t>
    </r>
    <r>
      <rPr>
        <sz val="11"/>
        <rFont val="宋体"/>
        <charset val="134"/>
      </rPr>
      <t>，双层</t>
    </r>
  </si>
  <si>
    <r>
      <rPr>
        <sz val="11"/>
        <rFont val="Times New Roman"/>
        <charset val="134"/>
      </rPr>
      <t>6.</t>
    </r>
    <r>
      <rPr>
        <sz val="11"/>
        <rFont val="宋体"/>
        <charset val="134"/>
      </rPr>
      <t>手术用品类</t>
    </r>
  </si>
  <si>
    <r>
      <rPr>
        <sz val="11"/>
        <rFont val="宋体"/>
        <charset val="134"/>
      </rPr>
      <t>单层治疗巾</t>
    </r>
  </si>
  <si>
    <t>90*60cm</t>
  </si>
  <si>
    <r>
      <rPr>
        <sz val="12"/>
        <rFont val="宋体"/>
        <charset val="134"/>
      </rPr>
      <t>双层治疗巾</t>
    </r>
  </si>
  <si>
    <t>120*100cm</t>
  </si>
  <si>
    <r>
      <rPr>
        <sz val="11"/>
        <rFont val="宋体"/>
        <charset val="134"/>
      </rPr>
      <t>单层小孔巾</t>
    </r>
  </si>
  <si>
    <r>
      <rPr>
        <sz val="12"/>
        <rFont val="宋体"/>
        <charset val="134"/>
      </rPr>
      <t>双层包布</t>
    </r>
  </si>
  <si>
    <t>100*100CM</t>
  </si>
  <si>
    <r>
      <rPr>
        <sz val="11"/>
        <rFont val="宋体"/>
        <charset val="134"/>
      </rPr>
      <t>孔巾</t>
    </r>
    <r>
      <rPr>
        <sz val="11"/>
        <rFont val="Times New Roman"/>
        <charset val="134"/>
      </rPr>
      <t>200*150CM</t>
    </r>
  </si>
  <si>
    <r>
      <rPr>
        <sz val="11"/>
        <rFont val="宋体"/>
        <charset val="134"/>
      </rPr>
      <t>绿色</t>
    </r>
    <r>
      <rPr>
        <sz val="11"/>
        <rFont val="Times New Roman"/>
        <charset val="134"/>
      </rPr>
      <t>/200*150CM</t>
    </r>
  </si>
  <si>
    <r>
      <rPr>
        <sz val="12"/>
        <rFont val="宋体"/>
        <charset val="134"/>
      </rPr>
      <t>双层中单</t>
    </r>
  </si>
  <si>
    <t>90*120cm</t>
  </si>
  <si>
    <r>
      <rPr>
        <sz val="11"/>
        <rFont val="宋体"/>
        <charset val="134"/>
      </rPr>
      <t>剖腹单</t>
    </r>
  </si>
  <si>
    <t>390*220cm</t>
  </si>
  <si>
    <r>
      <rPr>
        <sz val="12"/>
        <rFont val="宋体"/>
        <charset val="134"/>
      </rPr>
      <t>约束带</t>
    </r>
  </si>
  <si>
    <t>40*27cm</t>
  </si>
  <si>
    <r>
      <rPr>
        <b/>
        <sz val="11"/>
        <rFont val="宋体"/>
        <charset val="134"/>
      </rPr>
      <t>合计</t>
    </r>
  </si>
  <si>
    <r>
      <rPr>
        <b/>
        <sz val="12"/>
        <color theme="1"/>
        <rFont val="宋体"/>
        <charset val="134"/>
      </rPr>
      <t>附表</t>
    </r>
    <r>
      <rPr>
        <b/>
        <sz val="12"/>
        <color theme="1"/>
        <rFont val="Times New Roman"/>
        <charset val="0"/>
      </rPr>
      <t xml:space="preserve">6 </t>
    </r>
    <r>
      <rPr>
        <b/>
        <sz val="12"/>
        <color theme="1"/>
        <rFont val="宋体"/>
        <charset val="134"/>
      </rPr>
      <t>低值易耗物品明细表</t>
    </r>
  </si>
  <si>
    <r>
      <rPr>
        <b/>
        <sz val="12"/>
        <color theme="1"/>
        <rFont val="宋体"/>
        <charset val="134"/>
      </rPr>
      <t>总价</t>
    </r>
    <r>
      <rPr>
        <b/>
        <sz val="12"/>
        <color theme="1"/>
        <rFont val="Times New Roman"/>
        <charset val="0"/>
      </rPr>
      <t xml:space="preserve">
</t>
    </r>
    <r>
      <rPr>
        <b/>
        <sz val="12"/>
        <color theme="1"/>
        <rFont val="宋体"/>
        <charset val="134"/>
      </rPr>
      <t>（万元）</t>
    </r>
  </si>
  <si>
    <r>
      <rPr>
        <sz val="12"/>
        <color theme="1"/>
        <rFont val="宋体"/>
        <charset val="134"/>
      </rPr>
      <t>（</t>
    </r>
    <r>
      <rPr>
        <sz val="12"/>
        <color theme="1"/>
        <rFont val="Times New Roman"/>
        <charset val="0"/>
      </rPr>
      <t>1</t>
    </r>
    <r>
      <rPr>
        <sz val="12"/>
        <color theme="1"/>
        <rFont val="宋体"/>
        <charset val="134"/>
      </rPr>
      <t>）</t>
    </r>
  </si>
  <si>
    <t>病员服</t>
  </si>
  <si>
    <t>床单</t>
  </si>
  <si>
    <t>款式、颜色考虑儿童喜好</t>
  </si>
  <si>
    <r>
      <rPr>
        <sz val="12"/>
        <color theme="1"/>
        <rFont val="宋体"/>
        <charset val="134"/>
      </rPr>
      <t>（</t>
    </r>
    <r>
      <rPr>
        <sz val="12"/>
        <color theme="1"/>
        <rFont val="Times New Roman"/>
        <charset val="0"/>
      </rPr>
      <t>2</t>
    </r>
    <r>
      <rPr>
        <sz val="12"/>
        <color theme="1"/>
        <rFont val="宋体"/>
        <charset val="134"/>
      </rPr>
      <t>）</t>
    </r>
  </si>
  <si>
    <t>枕套</t>
  </si>
  <si>
    <r>
      <rPr>
        <sz val="12"/>
        <color theme="1"/>
        <rFont val="宋体"/>
        <charset val="134"/>
      </rPr>
      <t>（</t>
    </r>
    <r>
      <rPr>
        <sz val="12"/>
        <color theme="1"/>
        <rFont val="Times New Roman"/>
        <charset val="0"/>
      </rPr>
      <t>3</t>
    </r>
    <r>
      <rPr>
        <sz val="12"/>
        <color theme="1"/>
        <rFont val="宋体"/>
        <charset val="134"/>
      </rPr>
      <t>）</t>
    </r>
  </si>
  <si>
    <t>冬棉被芯</t>
  </si>
  <si>
    <t>件</t>
  </si>
  <si>
    <r>
      <rPr>
        <sz val="12"/>
        <color theme="1"/>
        <rFont val="宋体"/>
        <charset val="134"/>
      </rPr>
      <t>（</t>
    </r>
    <r>
      <rPr>
        <sz val="12"/>
        <color theme="1"/>
        <rFont val="Times New Roman"/>
        <charset val="0"/>
      </rPr>
      <t>4</t>
    </r>
    <r>
      <rPr>
        <sz val="12"/>
        <color theme="1"/>
        <rFont val="宋体"/>
        <charset val="134"/>
      </rPr>
      <t>）</t>
    </r>
  </si>
  <si>
    <t>夏空调被</t>
  </si>
  <si>
    <r>
      <rPr>
        <sz val="12"/>
        <color theme="1"/>
        <rFont val="宋体"/>
        <charset val="134"/>
      </rPr>
      <t>（</t>
    </r>
    <r>
      <rPr>
        <sz val="12"/>
        <color theme="1"/>
        <rFont val="Times New Roman"/>
        <charset val="0"/>
      </rPr>
      <t>5</t>
    </r>
    <r>
      <rPr>
        <sz val="12"/>
        <color theme="1"/>
        <rFont val="宋体"/>
        <charset val="134"/>
      </rPr>
      <t>）</t>
    </r>
  </si>
  <si>
    <t>枕头（枕芯）</t>
  </si>
  <si>
    <r>
      <rPr>
        <sz val="12"/>
        <color theme="1"/>
        <rFont val="宋体"/>
        <charset val="134"/>
      </rPr>
      <t>（</t>
    </r>
    <r>
      <rPr>
        <sz val="12"/>
        <color theme="1"/>
        <rFont val="Times New Roman"/>
        <charset val="0"/>
      </rPr>
      <t>6</t>
    </r>
    <r>
      <rPr>
        <sz val="12"/>
        <color theme="1"/>
        <rFont val="宋体"/>
        <charset val="134"/>
      </rPr>
      <t>）</t>
    </r>
  </si>
  <si>
    <t>毛毯</t>
  </si>
  <si>
    <t>机房温度低，但棉被不适用，价格参考同级别三甲医院用品</t>
  </si>
  <si>
    <t>地垫</t>
  </si>
  <si>
    <r>
      <rPr>
        <sz val="12"/>
        <color theme="1"/>
        <rFont val="宋体"/>
        <charset val="134"/>
      </rPr>
      <t>长</t>
    </r>
    <r>
      <rPr>
        <sz val="12"/>
        <color theme="1"/>
        <rFont val="Times New Roman"/>
        <charset val="0"/>
      </rPr>
      <t>1.2</t>
    </r>
    <r>
      <rPr>
        <sz val="12"/>
        <color theme="1"/>
        <rFont val="宋体"/>
        <charset val="134"/>
      </rPr>
      <t>米，宽</t>
    </r>
    <r>
      <rPr>
        <sz val="12"/>
        <color theme="1"/>
        <rFont val="Times New Roman"/>
        <charset val="0"/>
      </rPr>
      <t>1.2</t>
    </r>
    <r>
      <rPr>
        <sz val="12"/>
        <color theme="1"/>
        <rFont val="宋体"/>
        <charset val="134"/>
      </rPr>
      <t>米</t>
    </r>
  </si>
  <si>
    <r>
      <rPr>
        <sz val="12"/>
        <color theme="1"/>
        <rFont val="宋体"/>
        <charset val="134"/>
      </rPr>
      <t>长</t>
    </r>
    <r>
      <rPr>
        <sz val="12"/>
        <color theme="1"/>
        <rFont val="Times New Roman"/>
        <charset val="0"/>
      </rPr>
      <t>1.2</t>
    </r>
    <r>
      <rPr>
        <sz val="12"/>
        <color theme="1"/>
        <rFont val="宋体"/>
        <charset val="134"/>
      </rPr>
      <t>米，宽</t>
    </r>
    <r>
      <rPr>
        <sz val="12"/>
        <color theme="1"/>
        <rFont val="Times New Roman"/>
        <charset val="0"/>
      </rPr>
      <t>0.6</t>
    </r>
    <r>
      <rPr>
        <sz val="12"/>
        <color theme="1"/>
        <rFont val="宋体"/>
        <charset val="134"/>
      </rPr>
      <t>米</t>
    </r>
  </si>
  <si>
    <t>防静电洁净服</t>
  </si>
  <si>
    <r>
      <rPr>
        <sz val="12"/>
        <color theme="1"/>
        <rFont val="宋体"/>
        <charset val="134"/>
      </rPr>
      <t>连体，带帽，可高温灭菌款，</t>
    </r>
    <r>
      <rPr>
        <sz val="12"/>
        <color theme="1"/>
        <rFont val="Times New Roman"/>
        <charset val="0"/>
      </rPr>
      <t>L-XXXXL</t>
    </r>
  </si>
  <si>
    <r>
      <rPr>
        <sz val="12"/>
        <color theme="1"/>
        <rFont val="宋体"/>
        <charset val="134"/>
      </rPr>
      <t>（</t>
    </r>
    <r>
      <rPr>
        <sz val="12"/>
        <color theme="1"/>
        <rFont val="Times New Roman"/>
        <charset val="0"/>
      </rPr>
      <t>7</t>
    </r>
    <r>
      <rPr>
        <sz val="12"/>
        <color theme="1"/>
        <rFont val="宋体"/>
        <charset val="134"/>
      </rPr>
      <t>）</t>
    </r>
  </si>
  <si>
    <t>（1）</t>
  </si>
  <si>
    <t>蚊帐</t>
  </si>
  <si>
    <t>床垫</t>
  </si>
  <si>
    <r>
      <rPr>
        <sz val="12"/>
        <color theme="1"/>
        <rFont val="Times New Roman"/>
        <charset val="0"/>
      </rPr>
      <t>150*210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</si>
  <si>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42*65</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</si>
  <si>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160*220</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</si>
  <si>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8</t>
    </r>
    <r>
      <rPr>
        <sz val="12"/>
        <color theme="1"/>
        <rFont val="宋体"/>
        <charset val="134"/>
      </rPr>
      <t>）</t>
    </r>
  </si>
  <si>
    <r>
      <rPr>
        <sz val="12"/>
        <color theme="1"/>
        <rFont val="Times New Roman"/>
        <charset val="0"/>
      </rPr>
      <t>90*195*15</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</si>
  <si>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9</t>
    </r>
    <r>
      <rPr>
        <sz val="12"/>
        <color theme="1"/>
        <rFont val="宋体"/>
        <charset val="134"/>
      </rPr>
      <t>）</t>
    </r>
  </si>
  <si>
    <r>
      <rPr>
        <sz val="12"/>
        <color theme="1"/>
        <rFont val="Times New Roman"/>
        <charset val="0"/>
      </rPr>
      <t>47*70</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</si>
  <si>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GE-6-~9-01/02/03/04</t>
    </r>
    <r>
      <rPr>
        <sz val="12"/>
        <color theme="1"/>
        <rFont val="宋体"/>
        <charset val="134"/>
      </rPr>
      <t>、</t>
    </r>
    <r>
      <rPr>
        <sz val="12"/>
        <color theme="1"/>
        <rFont val="Times New Roman"/>
        <charset val="0"/>
      </rPr>
      <t>GE-6-~9-14/15/16/17</t>
    </r>
  </si>
  <si>
    <r>
      <rPr>
        <sz val="12"/>
        <color theme="1"/>
        <rFont val="Times New Roman"/>
        <charset val="0"/>
      </rPr>
      <t>GE-6~9-05/06/07</t>
    </r>
    <r>
      <rPr>
        <sz val="12"/>
        <color theme="1"/>
        <rFont val="宋体"/>
        <charset val="134"/>
      </rPr>
      <t>、</t>
    </r>
    <r>
      <rPr>
        <sz val="12"/>
        <color theme="1"/>
        <rFont val="Times New Roman"/>
        <charset val="0"/>
      </rPr>
      <t>GE-6~9-10/11/12/13</t>
    </r>
  </si>
  <si>
    <r>
      <rPr>
        <sz val="12"/>
        <color theme="1"/>
        <rFont val="Times New Roman"/>
        <charset val="0"/>
      </rPr>
      <t>40*70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</si>
  <si>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48*74</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</si>
  <si>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100*200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</si>
  <si>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180*230</t>
    </r>
    <r>
      <rPr>
        <sz val="12"/>
        <color theme="1"/>
        <rFont val="宋体"/>
        <charset val="134"/>
      </rPr>
      <t>（</t>
    </r>
    <r>
      <rPr>
        <sz val="12"/>
        <color theme="1"/>
        <rFont val="Times New Roman"/>
        <charset val="0"/>
      </rPr>
      <t>cm</t>
    </r>
    <r>
      <rPr>
        <sz val="12"/>
        <color theme="1"/>
        <rFont val="宋体"/>
        <charset val="134"/>
      </rPr>
      <t>）白</t>
    </r>
  </si>
  <si>
    <t>GW-6~9-08/09</t>
  </si>
  <si>
    <r>
      <rPr>
        <sz val="12"/>
        <color theme="1"/>
        <rFont val="Times New Roman"/>
        <charset val="0"/>
      </rPr>
      <t>GW-6~9-01/02/03/04</t>
    </r>
    <r>
      <rPr>
        <sz val="12"/>
        <color theme="1"/>
        <rFont val="宋体"/>
        <charset val="134"/>
      </rPr>
      <t>、</t>
    </r>
    <r>
      <rPr>
        <sz val="12"/>
        <color theme="1"/>
        <rFont val="Times New Roman"/>
        <charset val="0"/>
      </rPr>
      <t>GW-6~9-14/15/16/17</t>
    </r>
  </si>
  <si>
    <r>
      <rPr>
        <sz val="12"/>
        <color theme="1"/>
        <rFont val="Times New Roman"/>
        <charset val="0"/>
      </rPr>
      <t>GW-6~9-05/06/07</t>
    </r>
    <r>
      <rPr>
        <sz val="12"/>
        <color theme="1"/>
        <rFont val="宋体"/>
        <charset val="134"/>
      </rPr>
      <t>、</t>
    </r>
    <r>
      <rPr>
        <sz val="12"/>
        <color theme="1"/>
        <rFont val="Times New Roman"/>
        <charset val="0"/>
      </rPr>
      <t>GW-6~9-10/11/12/13</t>
    </r>
  </si>
  <si>
    <t>GW-6~9-18</t>
  </si>
  <si>
    <t>GW-6~9-28</t>
  </si>
  <si>
    <t>GW-6~9-29</t>
  </si>
  <si>
    <r>
      <rPr>
        <sz val="12"/>
        <color theme="1"/>
        <rFont val="Times New Roman"/>
        <charset val="0"/>
      </rPr>
      <t>GE-10-01/02/03/04</t>
    </r>
    <r>
      <rPr>
        <sz val="12"/>
        <color theme="1"/>
        <rFont val="宋体"/>
        <charset val="134"/>
      </rPr>
      <t>、</t>
    </r>
    <r>
      <rPr>
        <sz val="12"/>
        <color theme="1"/>
        <rFont val="Times New Roman"/>
        <charset val="0"/>
      </rPr>
      <t>GE-10-13/14/15/16/17</t>
    </r>
  </si>
  <si>
    <r>
      <rPr>
        <sz val="12"/>
        <color theme="1"/>
        <rFont val="Times New Roman"/>
        <charset val="0"/>
      </rPr>
      <t>GE-10-05/06/07</t>
    </r>
    <r>
      <rPr>
        <sz val="12"/>
        <color theme="1"/>
        <rFont val="宋体"/>
        <charset val="134"/>
      </rPr>
      <t>、</t>
    </r>
    <r>
      <rPr>
        <sz val="12"/>
        <color theme="1"/>
        <rFont val="Times New Roman"/>
        <charset val="0"/>
      </rPr>
      <t>GE-10-10/11/12</t>
    </r>
  </si>
  <si>
    <t>GW-10-08/09</t>
  </si>
  <si>
    <r>
      <rPr>
        <sz val="12"/>
        <color theme="1"/>
        <rFont val="Times New Roman"/>
        <charset val="0"/>
      </rPr>
      <t>GW-10-01/02/03/04</t>
    </r>
    <r>
      <rPr>
        <sz val="12"/>
        <color theme="1"/>
        <rFont val="宋体"/>
        <charset val="134"/>
      </rPr>
      <t>、</t>
    </r>
    <r>
      <rPr>
        <sz val="12"/>
        <color theme="1"/>
        <rFont val="Times New Roman"/>
        <charset val="0"/>
      </rPr>
      <t>GW-10-13/14/15/16/17</t>
    </r>
  </si>
  <si>
    <r>
      <rPr>
        <sz val="12"/>
        <color theme="1"/>
        <rFont val="Times New Roman"/>
        <charset val="0"/>
      </rPr>
      <t>GW-10-05/06/07</t>
    </r>
    <r>
      <rPr>
        <sz val="12"/>
        <color theme="1"/>
        <rFont val="宋体"/>
        <charset val="134"/>
      </rPr>
      <t>、</t>
    </r>
    <r>
      <rPr>
        <sz val="12"/>
        <color theme="1"/>
        <rFont val="Times New Roman"/>
        <charset val="0"/>
      </rPr>
      <t>GW-10-10/11/12</t>
    </r>
  </si>
  <si>
    <t>GW-10-31/32</t>
  </si>
  <si>
    <r>
      <rPr>
        <sz val="12"/>
        <color theme="1"/>
        <rFont val="Times New Roman"/>
        <charset val="0"/>
      </rPr>
      <t>GE-11-01/02/03/04</t>
    </r>
    <r>
      <rPr>
        <sz val="12"/>
        <color theme="1"/>
        <rFont val="宋体"/>
        <charset val="134"/>
      </rPr>
      <t>、</t>
    </r>
    <r>
      <rPr>
        <sz val="12"/>
        <color theme="1"/>
        <rFont val="Times New Roman"/>
        <charset val="0"/>
      </rPr>
      <t>GE-11-13/14/15/16</t>
    </r>
  </si>
  <si>
    <r>
      <rPr>
        <sz val="12"/>
        <color theme="1"/>
        <rFont val="Times New Roman"/>
        <charset val="0"/>
      </rPr>
      <t>GE-11-05/06/07</t>
    </r>
    <r>
      <rPr>
        <sz val="12"/>
        <color theme="1"/>
        <rFont val="宋体"/>
        <charset val="134"/>
      </rPr>
      <t>、</t>
    </r>
    <r>
      <rPr>
        <sz val="12"/>
        <color theme="1"/>
        <rFont val="Times New Roman"/>
        <charset val="0"/>
      </rPr>
      <t>GE-11-09/10/11/12</t>
    </r>
  </si>
  <si>
    <r>
      <rPr>
        <sz val="12"/>
        <color theme="1"/>
        <rFont val="Times New Roman"/>
        <charset val="0"/>
      </rPr>
      <t>GW-11-01/02/03/04</t>
    </r>
    <r>
      <rPr>
        <sz val="12"/>
        <color theme="1"/>
        <rFont val="宋体"/>
        <charset val="134"/>
      </rPr>
      <t>、</t>
    </r>
    <r>
      <rPr>
        <sz val="12"/>
        <color theme="1"/>
        <rFont val="Times New Roman"/>
        <charset val="0"/>
      </rPr>
      <t>GW-11-13/14/15/16</t>
    </r>
  </si>
  <si>
    <r>
      <rPr>
        <sz val="12"/>
        <color theme="1"/>
        <rFont val="Times New Roman"/>
        <charset val="0"/>
      </rPr>
      <t>GW-11-05/06/07</t>
    </r>
    <r>
      <rPr>
        <sz val="12"/>
        <color theme="1"/>
        <rFont val="宋体"/>
        <charset val="134"/>
      </rPr>
      <t>、</t>
    </r>
    <r>
      <rPr>
        <sz val="12"/>
        <color theme="1"/>
        <rFont val="Times New Roman"/>
        <charset val="0"/>
      </rPr>
      <t>GW-11-09/10/11/12</t>
    </r>
  </si>
  <si>
    <r>
      <rPr>
        <sz val="12"/>
        <color theme="1"/>
        <rFont val="Times New Roman"/>
        <charset val="0"/>
      </rPr>
      <t>GE-12~16-01/02/03/04</t>
    </r>
    <r>
      <rPr>
        <sz val="12"/>
        <color theme="1"/>
        <rFont val="宋体"/>
        <charset val="134"/>
      </rPr>
      <t>、</t>
    </r>
    <r>
      <rPr>
        <sz val="12"/>
        <color theme="1"/>
        <rFont val="Times New Roman"/>
        <charset val="0"/>
      </rPr>
      <t>GE-12~16-13/14/15/16/17</t>
    </r>
  </si>
  <si>
    <r>
      <rPr>
        <sz val="12"/>
        <color theme="1"/>
        <rFont val="Times New Roman"/>
        <charset val="0"/>
      </rPr>
      <t>GE-12~16-05/06/07</t>
    </r>
    <r>
      <rPr>
        <sz val="12"/>
        <color theme="1"/>
        <rFont val="宋体"/>
        <charset val="134"/>
      </rPr>
      <t>、</t>
    </r>
    <r>
      <rPr>
        <sz val="12"/>
        <color theme="1"/>
        <rFont val="Times New Roman"/>
        <charset val="0"/>
      </rPr>
      <t>GE-12~16-10/11/12</t>
    </r>
  </si>
  <si>
    <r>
      <rPr>
        <sz val="12"/>
        <color theme="1"/>
        <rFont val="Times New Roman"/>
        <charset val="0"/>
      </rPr>
      <t>GW-12~16-01/02/03/04</t>
    </r>
    <r>
      <rPr>
        <sz val="12"/>
        <color theme="1"/>
        <rFont val="宋体"/>
        <charset val="134"/>
      </rPr>
      <t>、</t>
    </r>
    <r>
      <rPr>
        <sz val="12"/>
        <color theme="1"/>
        <rFont val="Times New Roman"/>
        <charset val="0"/>
      </rPr>
      <t>GW-12~16-13/14/15/16/17</t>
    </r>
  </si>
  <si>
    <r>
      <rPr>
        <sz val="12"/>
        <color theme="1"/>
        <rFont val="Times New Roman"/>
        <charset val="0"/>
      </rPr>
      <t>GW-12~16-05/06/07</t>
    </r>
    <r>
      <rPr>
        <sz val="12"/>
        <color theme="1"/>
        <rFont val="宋体"/>
        <charset val="134"/>
      </rPr>
      <t>、</t>
    </r>
    <r>
      <rPr>
        <sz val="12"/>
        <color theme="1"/>
        <rFont val="Times New Roman"/>
        <charset val="0"/>
      </rPr>
      <t>GW-12~16-10/11/12</t>
    </r>
  </si>
  <si>
    <r>
      <rPr>
        <sz val="12"/>
        <color theme="1"/>
        <rFont val="Times New Roman"/>
        <charset val="0"/>
      </rPr>
      <t>GE-17-01/02/03/04</t>
    </r>
    <r>
      <rPr>
        <sz val="12"/>
        <color theme="1"/>
        <rFont val="宋体"/>
        <charset val="134"/>
      </rPr>
      <t>、</t>
    </r>
    <r>
      <rPr>
        <sz val="12"/>
        <color theme="1"/>
        <rFont val="Times New Roman"/>
        <charset val="0"/>
      </rPr>
      <t>GE-17-13/14/15/16/17</t>
    </r>
  </si>
  <si>
    <r>
      <rPr>
        <sz val="12"/>
        <color theme="1"/>
        <rFont val="Times New Roman"/>
        <charset val="0"/>
      </rPr>
      <t>GE-17-05/06/07</t>
    </r>
    <r>
      <rPr>
        <sz val="12"/>
        <color theme="1"/>
        <rFont val="宋体"/>
        <charset val="134"/>
      </rPr>
      <t>、</t>
    </r>
    <r>
      <rPr>
        <sz val="12"/>
        <color theme="1"/>
        <rFont val="Times New Roman"/>
        <charset val="0"/>
      </rPr>
      <t>GE-17-10/11/12</t>
    </r>
  </si>
  <si>
    <t>GW-17-08/09</t>
  </si>
  <si>
    <r>
      <rPr>
        <sz val="12"/>
        <color theme="1"/>
        <rFont val="Times New Roman"/>
        <charset val="0"/>
      </rPr>
      <t>GW-17-01/02/03/04</t>
    </r>
    <r>
      <rPr>
        <sz val="12"/>
        <color theme="1"/>
        <rFont val="宋体"/>
        <charset val="134"/>
      </rPr>
      <t>、</t>
    </r>
    <r>
      <rPr>
        <sz val="12"/>
        <color theme="1"/>
        <rFont val="Times New Roman"/>
        <charset val="0"/>
      </rPr>
      <t>GW-17-13/14/15/16/17</t>
    </r>
  </si>
  <si>
    <r>
      <rPr>
        <sz val="12"/>
        <color theme="1"/>
        <rFont val="Times New Roman"/>
        <charset val="0"/>
      </rPr>
      <t>GW-17-05/06/07</t>
    </r>
    <r>
      <rPr>
        <sz val="12"/>
        <color theme="1"/>
        <rFont val="宋体"/>
        <charset val="134"/>
      </rPr>
      <t>、</t>
    </r>
    <r>
      <rPr>
        <sz val="12"/>
        <color theme="1"/>
        <rFont val="Times New Roman"/>
        <charset val="0"/>
      </rPr>
      <t>GW-17-10/11/12</t>
    </r>
  </si>
  <si>
    <t>GW-17-31/32</t>
  </si>
  <si>
    <r>
      <rPr>
        <sz val="12"/>
        <color theme="1"/>
        <rFont val="Times New Roman"/>
        <charset val="0"/>
      </rPr>
      <t>GE-18-01/02/03/04</t>
    </r>
    <r>
      <rPr>
        <sz val="12"/>
        <color theme="1"/>
        <rFont val="宋体"/>
        <charset val="134"/>
      </rPr>
      <t>、</t>
    </r>
    <r>
      <rPr>
        <sz val="12"/>
        <color theme="1"/>
        <rFont val="Times New Roman"/>
        <charset val="0"/>
      </rPr>
      <t>GE-18-13/14/15/16</t>
    </r>
  </si>
  <si>
    <r>
      <rPr>
        <sz val="12"/>
        <color theme="1"/>
        <rFont val="Times New Roman"/>
        <charset val="0"/>
      </rPr>
      <t>GE-18-05/06/07</t>
    </r>
    <r>
      <rPr>
        <sz val="12"/>
        <color theme="1"/>
        <rFont val="宋体"/>
        <charset val="134"/>
      </rPr>
      <t>、</t>
    </r>
    <r>
      <rPr>
        <sz val="12"/>
        <color theme="1"/>
        <rFont val="Times New Roman"/>
        <charset val="0"/>
      </rPr>
      <t>GE-18-09/10/11/12</t>
    </r>
  </si>
  <si>
    <r>
      <rPr>
        <sz val="12"/>
        <color theme="1"/>
        <rFont val="Times New Roman"/>
        <charset val="0"/>
      </rPr>
      <t>GW-18-01/02/03/04</t>
    </r>
    <r>
      <rPr>
        <sz val="12"/>
        <color theme="1"/>
        <rFont val="宋体"/>
        <charset val="134"/>
      </rPr>
      <t>、</t>
    </r>
    <r>
      <rPr>
        <sz val="12"/>
        <color theme="1"/>
        <rFont val="Times New Roman"/>
        <charset val="0"/>
      </rPr>
      <t>GW-18-13/14/15/16</t>
    </r>
  </si>
  <si>
    <r>
      <rPr>
        <sz val="12"/>
        <color theme="1"/>
        <rFont val="Times New Roman"/>
        <charset val="0"/>
      </rPr>
      <t>GW-18-05/06/07</t>
    </r>
    <r>
      <rPr>
        <sz val="12"/>
        <color theme="1"/>
        <rFont val="宋体"/>
        <charset val="134"/>
      </rPr>
      <t>、</t>
    </r>
    <r>
      <rPr>
        <sz val="12"/>
        <color theme="1"/>
        <rFont val="Times New Roman"/>
        <charset val="0"/>
      </rPr>
      <t>GW-18-09/10/11/12</t>
    </r>
  </si>
  <si>
    <t>GW-18-30/31</t>
  </si>
  <si>
    <r>
      <rPr>
        <sz val="12"/>
        <color theme="1"/>
        <rFont val="Times New Roman"/>
        <charset val="0"/>
      </rPr>
      <t>GE-19-01/02/03/04</t>
    </r>
    <r>
      <rPr>
        <sz val="12"/>
        <color theme="1"/>
        <rFont val="宋体"/>
        <charset val="134"/>
      </rPr>
      <t>、</t>
    </r>
    <r>
      <rPr>
        <sz val="12"/>
        <color theme="1"/>
        <rFont val="Times New Roman"/>
        <charset val="0"/>
      </rPr>
      <t>GE-19-13/14/15/16/17</t>
    </r>
  </si>
  <si>
    <r>
      <rPr>
        <sz val="12"/>
        <color theme="1"/>
        <rFont val="Times New Roman"/>
        <charset val="0"/>
      </rPr>
      <t>GE-19-05/06/07</t>
    </r>
    <r>
      <rPr>
        <sz val="12"/>
        <color theme="1"/>
        <rFont val="宋体"/>
        <charset val="134"/>
      </rPr>
      <t>、</t>
    </r>
    <r>
      <rPr>
        <sz val="12"/>
        <color theme="1"/>
        <rFont val="Times New Roman"/>
        <charset val="0"/>
      </rPr>
      <t>GE-19-10/11/12</t>
    </r>
  </si>
  <si>
    <t>GW-19-08/09</t>
  </si>
  <si>
    <r>
      <rPr>
        <sz val="12"/>
        <color theme="1"/>
        <rFont val="Times New Roman"/>
        <charset val="0"/>
      </rPr>
      <t>GW-19-01/02/03/04</t>
    </r>
    <r>
      <rPr>
        <sz val="12"/>
        <color theme="1"/>
        <rFont val="宋体"/>
        <charset val="134"/>
      </rPr>
      <t>、</t>
    </r>
    <r>
      <rPr>
        <sz val="12"/>
        <color theme="1"/>
        <rFont val="Times New Roman"/>
        <charset val="0"/>
      </rPr>
      <t>GW-19-13/14/15/16/17</t>
    </r>
  </si>
  <si>
    <r>
      <rPr>
        <sz val="12"/>
        <color theme="1"/>
        <rFont val="Times New Roman"/>
        <charset val="0"/>
      </rPr>
      <t>GW-19-05/06/07</t>
    </r>
    <r>
      <rPr>
        <sz val="12"/>
        <color theme="1"/>
        <rFont val="宋体"/>
        <charset val="134"/>
      </rPr>
      <t>、</t>
    </r>
    <r>
      <rPr>
        <sz val="12"/>
        <color theme="1"/>
        <rFont val="Times New Roman"/>
        <charset val="0"/>
      </rPr>
      <t>GW-19-10/11/12</t>
    </r>
  </si>
  <si>
    <t>GW-19-31/32</t>
  </si>
  <si>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XS S M L XL XXL 3XL 4XL</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</si>
  <si>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150*210</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</si>
  <si>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42*65</t>
    </r>
    <r>
      <rPr>
        <sz val="12"/>
        <color theme="1"/>
        <rFont val="宋体"/>
        <charset val="134"/>
      </rPr>
      <t>（</t>
    </r>
    <r>
      <rPr>
        <sz val="12"/>
        <color theme="1"/>
        <rFont val="Times New Roman"/>
        <charset val="0"/>
      </rPr>
      <t>cm</t>
    </r>
    <r>
      <rPr>
        <sz val="12"/>
        <color theme="1"/>
        <rFont val="宋体"/>
        <charset val="134"/>
      </rPr>
      <t>）白</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</si>
  <si>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160*220</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</si>
  <si>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90*195*15</t>
    </r>
    <r>
      <rPr>
        <sz val="12"/>
        <color theme="1"/>
        <rFont val="宋体"/>
        <charset val="134"/>
      </rPr>
      <t>（</t>
    </r>
    <r>
      <rPr>
        <sz val="12"/>
        <color theme="1"/>
        <rFont val="Times New Roman"/>
        <charset val="0"/>
      </rPr>
      <t>cm</t>
    </r>
    <r>
      <rPr>
        <sz val="12"/>
        <color theme="1"/>
        <rFont val="宋体"/>
        <charset val="134"/>
      </rPr>
      <t>）格子印花</t>
    </r>
  </si>
  <si>
    <r>
      <rPr>
        <sz val="12"/>
        <color theme="1"/>
        <rFont val="Times New Roman"/>
        <charset val="0"/>
      </rPr>
      <t xml:space="preserve"> </t>
    </r>
    <r>
      <rPr>
        <sz val="12"/>
        <color theme="1"/>
        <rFont val="宋体"/>
        <charset val="134"/>
      </rPr>
      <t>区分普通病房，</t>
    </r>
    <r>
      <rPr>
        <sz val="12"/>
        <color theme="1"/>
        <rFont val="Times New Roman"/>
        <charset val="0"/>
      </rPr>
      <t>VIP</t>
    </r>
    <r>
      <rPr>
        <sz val="12"/>
        <color theme="1"/>
        <rFont val="宋体"/>
        <charset val="134"/>
      </rPr>
      <t>定制</t>
    </r>
    <r>
      <rPr>
        <sz val="12"/>
        <color theme="1"/>
        <rFont val="Times New Roman"/>
        <charset val="0"/>
      </rPr>
      <t xml:space="preserve">
47*70</t>
    </r>
    <r>
      <rPr>
        <sz val="12"/>
        <color theme="1"/>
        <rFont val="宋体"/>
        <charset val="134"/>
      </rPr>
      <t>（</t>
    </r>
    <r>
      <rPr>
        <sz val="12"/>
        <color theme="1"/>
        <rFont val="Times New Roman"/>
        <charset val="0"/>
      </rPr>
      <t>cm</t>
    </r>
    <r>
      <rPr>
        <sz val="12"/>
        <color theme="1"/>
        <rFont val="宋体"/>
        <charset val="134"/>
      </rPr>
      <t>）格子印花</t>
    </r>
  </si>
  <si>
    <r>
      <rPr>
        <sz val="12"/>
        <color theme="1"/>
        <rFont val="宋体"/>
        <charset val="134"/>
      </rPr>
      <t>（</t>
    </r>
    <r>
      <rPr>
        <sz val="12"/>
        <color theme="1"/>
        <rFont val="Times New Roman"/>
        <charset val="0"/>
      </rPr>
      <t>1</t>
    </r>
    <r>
      <rPr>
        <sz val="12"/>
        <color theme="1"/>
        <rFont val="宋体"/>
        <charset val="134"/>
      </rPr>
      <t>0）</t>
    </r>
  </si>
  <si>
    <t>外出检查袍</t>
  </si>
  <si>
    <t>冬袍</t>
  </si>
  <si>
    <r>
      <rPr>
        <b/>
        <sz val="12"/>
        <color theme="1"/>
        <rFont val="宋体"/>
        <charset val="134"/>
      </rPr>
      <t>新建</t>
    </r>
    <r>
      <rPr>
        <b/>
        <sz val="12"/>
        <color theme="1"/>
        <rFont val="Times New Roman"/>
        <charset val="0"/>
      </rPr>
      <t>6#</t>
    </r>
    <r>
      <rPr>
        <b/>
        <sz val="12"/>
        <color theme="1"/>
        <rFont val="宋体"/>
        <charset val="134"/>
      </rPr>
      <t>后勤综合楼</t>
    </r>
  </si>
  <si>
    <t>床上用品</t>
  </si>
  <si>
    <t>（2）</t>
  </si>
  <si>
    <t>（3）</t>
  </si>
  <si>
    <t>（4）</t>
  </si>
  <si>
    <t>（5）</t>
  </si>
  <si>
    <t>（6）</t>
  </si>
  <si>
    <t>成人和儿童各按需配置</t>
  </si>
  <si>
    <t>医生、护士服</t>
  </si>
  <si>
    <t>医护用</t>
  </si>
  <si>
    <t>H-B2-036/037</t>
  </si>
  <si>
    <t>H-3-002/003</t>
  </si>
  <si>
    <t>H-3-004/005/006/007/008/009/010/011/012/013/014/015/016/017/018/019/020/021/022</t>
  </si>
  <si>
    <t>H-3-027/028</t>
  </si>
  <si>
    <t>H-3-038</t>
  </si>
  <si>
    <t>H-4-002/003</t>
  </si>
  <si>
    <t>H-4-004/005/006/007/008/009/010/011/012/013/014/015/016/017/018/019/020/021/022</t>
  </si>
  <si>
    <t>H-4-027/028</t>
  </si>
  <si>
    <t>H-4-038</t>
  </si>
  <si>
    <t>H-5-002/003</t>
  </si>
  <si>
    <t>H-5-004/005/006/007</t>
  </si>
  <si>
    <t>H-5-008/009/010/011/012/013/014/015/016/017/018/019/020/021/022/023</t>
  </si>
  <si>
    <t>H-5-027/028</t>
  </si>
  <si>
    <t>H-5-038</t>
  </si>
  <si>
    <t>H-10-003/004/005/006/007/008/009/010</t>
  </si>
  <si>
    <t>H-10-001/002</t>
  </si>
  <si>
    <t>H-10-011/012/013</t>
  </si>
  <si>
    <t>H-10-017/018</t>
  </si>
  <si>
    <t>H-10-028</t>
  </si>
  <si>
    <r>
      <rPr>
        <sz val="12"/>
        <color theme="1"/>
        <rFont val="宋体"/>
        <charset val="134"/>
      </rPr>
      <t>本次新增</t>
    </r>
    <r>
      <rPr>
        <sz val="12"/>
        <color theme="1"/>
        <rFont val="Times New Roman"/>
        <charset val="134"/>
      </rPr>
      <t>1200</t>
    </r>
    <r>
      <rPr>
        <sz val="12"/>
        <color theme="1"/>
        <rFont val="宋体"/>
        <charset val="134"/>
      </rPr>
      <t>床，员工比例按</t>
    </r>
    <r>
      <rPr>
        <sz val="12"/>
        <color theme="1"/>
        <rFont val="Times New Roman"/>
        <charset val="134"/>
      </rPr>
      <t>1:1.7</t>
    </r>
    <r>
      <rPr>
        <sz val="12"/>
        <color theme="1"/>
        <rFont val="宋体"/>
        <charset val="134"/>
      </rPr>
      <t>计算，则</t>
    </r>
    <r>
      <rPr>
        <b/>
        <sz val="12"/>
        <color theme="1"/>
        <rFont val="宋体"/>
        <charset val="134"/>
      </rPr>
      <t>改扩建二期员工总人数为</t>
    </r>
    <r>
      <rPr>
        <b/>
        <sz val="12"/>
        <color theme="1"/>
        <rFont val="Times New Roman"/>
        <charset val="134"/>
      </rPr>
      <t>2040</t>
    </r>
    <r>
      <rPr>
        <b/>
        <sz val="12"/>
        <color theme="1"/>
        <rFont val="宋体"/>
        <charset val="134"/>
      </rPr>
      <t>人</t>
    </r>
    <r>
      <rPr>
        <sz val="12"/>
        <color theme="1"/>
        <rFont val="宋体"/>
        <charset val="134"/>
      </rPr>
      <t>，医护人员占比</t>
    </r>
    <r>
      <rPr>
        <sz val="12"/>
        <color theme="1"/>
        <rFont val="Times New Roman"/>
        <charset val="134"/>
      </rPr>
      <t>85%</t>
    </r>
    <r>
      <rPr>
        <sz val="12"/>
        <color theme="1"/>
        <rFont val="宋体"/>
        <charset val="134"/>
      </rPr>
      <t>为</t>
    </r>
    <r>
      <rPr>
        <sz val="12"/>
        <color theme="1"/>
        <rFont val="Times New Roman"/>
        <charset val="134"/>
      </rPr>
      <t>1734</t>
    </r>
    <r>
      <rPr>
        <sz val="12"/>
        <color theme="1"/>
        <rFont val="宋体"/>
        <charset val="134"/>
      </rPr>
      <t>人，其中医技占比工作人员</t>
    </r>
    <r>
      <rPr>
        <sz val="12"/>
        <color theme="1"/>
        <rFont val="Times New Roman"/>
        <charset val="134"/>
      </rPr>
      <t>35%</t>
    </r>
    <r>
      <rPr>
        <sz val="12"/>
        <color theme="1"/>
        <rFont val="宋体"/>
        <charset val="134"/>
      </rPr>
      <t>为</t>
    </r>
    <r>
      <rPr>
        <sz val="12"/>
        <color theme="1"/>
        <rFont val="Times New Roman"/>
        <charset val="134"/>
      </rPr>
      <t>714</t>
    </r>
    <r>
      <rPr>
        <sz val="12"/>
        <color theme="1"/>
        <rFont val="宋体"/>
        <charset val="134"/>
      </rPr>
      <t>人，护士占比工作人员</t>
    </r>
    <r>
      <rPr>
        <sz val="12"/>
        <color theme="1"/>
        <rFont val="Times New Roman"/>
        <charset val="134"/>
      </rPr>
      <t>50%</t>
    </r>
    <r>
      <rPr>
        <sz val="12"/>
        <color theme="1"/>
        <rFont val="宋体"/>
        <charset val="134"/>
      </rPr>
      <t>为</t>
    </r>
    <r>
      <rPr>
        <sz val="12"/>
        <color theme="1"/>
        <rFont val="Times New Roman"/>
        <charset val="134"/>
      </rPr>
      <t>867</t>
    </r>
    <r>
      <rPr>
        <sz val="12"/>
        <color theme="1"/>
        <rFont val="宋体"/>
        <charset val="134"/>
      </rPr>
      <t>人，行政</t>
    </r>
    <r>
      <rPr>
        <sz val="12"/>
        <color theme="1"/>
        <rFont val="Times New Roman"/>
        <charset val="134"/>
      </rPr>
      <t>8%=163</t>
    </r>
    <r>
      <rPr>
        <sz val="12"/>
        <color theme="1"/>
        <rFont val="宋体"/>
        <charset val="134"/>
      </rPr>
      <t>人，工勤</t>
    </r>
    <r>
      <rPr>
        <sz val="12"/>
        <color theme="1"/>
        <rFont val="Times New Roman"/>
        <charset val="134"/>
      </rPr>
      <t>7%=143</t>
    </r>
    <r>
      <rPr>
        <sz val="12"/>
        <color theme="1"/>
        <rFont val="宋体"/>
        <charset val="134"/>
      </rPr>
      <t>人。（开办不配置行政服和工勤服）。</t>
    </r>
  </si>
  <si>
    <r>
      <rPr>
        <b/>
        <sz val="12"/>
        <color theme="1"/>
        <rFont val="宋体"/>
        <charset val="134"/>
      </rPr>
      <t>参数材质</t>
    </r>
  </si>
  <si>
    <r>
      <rPr>
        <sz val="12"/>
        <color theme="1"/>
        <rFont val="宋体"/>
        <charset val="134"/>
      </rPr>
      <t>高密抗皱面料，面料柔软舒适，永久性防静电梭织</t>
    </r>
    <r>
      <rPr>
        <sz val="12"/>
        <color theme="1"/>
        <rFont val="Times New Roman"/>
        <charset val="134"/>
      </rPr>
      <t>99%</t>
    </r>
    <r>
      <rPr>
        <sz val="12"/>
        <color theme="1"/>
        <rFont val="宋体"/>
        <charset val="134"/>
      </rPr>
      <t>聚酯纤维，</t>
    </r>
    <r>
      <rPr>
        <sz val="12"/>
        <color theme="1"/>
        <rFont val="Times New Roman"/>
        <charset val="134"/>
      </rPr>
      <t>1%</t>
    </r>
    <r>
      <rPr>
        <sz val="12"/>
        <color theme="1"/>
        <rFont val="宋体"/>
        <charset val="134"/>
      </rPr>
      <t>导电纱</t>
    </r>
  </si>
  <si>
    <r>
      <rPr>
        <sz val="12"/>
        <color theme="1"/>
        <rFont val="宋体"/>
        <charset val="134"/>
      </rPr>
      <t>共计</t>
    </r>
    <r>
      <rPr>
        <sz val="12"/>
        <color theme="1"/>
        <rFont val="Times New Roman"/>
        <charset val="134"/>
      </rPr>
      <t>714</t>
    </r>
    <r>
      <rPr>
        <sz val="12"/>
        <color theme="1"/>
        <rFont val="宋体"/>
        <charset val="134"/>
      </rPr>
      <t>人</t>
    </r>
  </si>
  <si>
    <r>
      <rPr>
        <sz val="12"/>
        <color theme="1"/>
        <rFont val="宋体"/>
        <charset val="134"/>
      </rPr>
      <t>女医生孕妇服（夏）</t>
    </r>
  </si>
  <si>
    <r>
      <rPr>
        <sz val="12"/>
        <color theme="1"/>
        <rFont val="宋体"/>
        <charset val="134"/>
      </rPr>
      <t>女医生孕妇服（冬）</t>
    </r>
  </si>
  <si>
    <r>
      <rPr>
        <sz val="12"/>
        <color theme="1"/>
        <rFont val="宋体"/>
        <charset val="134"/>
      </rPr>
      <t>护士人数</t>
    </r>
    <r>
      <rPr>
        <sz val="12"/>
        <color theme="1"/>
        <rFont val="Times New Roman"/>
        <charset val="134"/>
      </rPr>
      <t>867</t>
    </r>
    <r>
      <rPr>
        <sz val="12"/>
        <color theme="1"/>
        <rFont val="宋体"/>
        <charset val="134"/>
      </rPr>
      <t>人</t>
    </r>
  </si>
  <si>
    <r>
      <rPr>
        <sz val="12"/>
        <color theme="1"/>
        <rFont val="宋体"/>
        <charset val="134"/>
      </rPr>
      <t>导诊服（夏）</t>
    </r>
  </si>
  <si>
    <r>
      <rPr>
        <sz val="12"/>
        <color theme="1"/>
        <rFont val="宋体"/>
        <charset val="134"/>
      </rPr>
      <t>预估</t>
    </r>
    <r>
      <rPr>
        <sz val="12"/>
        <color theme="1"/>
        <rFont val="Times New Roman"/>
        <charset val="134"/>
      </rPr>
      <t>50</t>
    </r>
    <r>
      <rPr>
        <sz val="12"/>
        <color theme="1"/>
        <rFont val="宋体"/>
        <charset val="134"/>
      </rPr>
      <t>人</t>
    </r>
  </si>
  <si>
    <r>
      <rPr>
        <sz val="12"/>
        <color theme="1"/>
        <rFont val="宋体"/>
        <charset val="134"/>
      </rPr>
      <t>导诊服（冬）</t>
    </r>
  </si>
  <si>
    <r>
      <rPr>
        <sz val="12"/>
        <color theme="1"/>
        <rFont val="宋体"/>
        <charset val="134"/>
      </rPr>
      <t>混纺加厚，柔软舒适，</t>
    </r>
    <r>
      <rPr>
        <sz val="12"/>
        <color theme="1"/>
        <rFont val="Times New Roman"/>
        <charset val="134"/>
      </rPr>
      <t>30%</t>
    </r>
    <r>
      <rPr>
        <sz val="12"/>
        <color theme="1"/>
        <rFont val="宋体"/>
        <charset val="134"/>
      </rPr>
      <t>聚酯纤维，</t>
    </r>
    <r>
      <rPr>
        <sz val="12"/>
        <color theme="1"/>
        <rFont val="Times New Roman"/>
        <charset val="134"/>
      </rPr>
      <t>50%</t>
    </r>
    <r>
      <rPr>
        <sz val="12"/>
        <color theme="1"/>
        <rFont val="宋体"/>
        <charset val="134"/>
      </rPr>
      <t>黏胶，</t>
    </r>
    <r>
      <rPr>
        <sz val="12"/>
        <color theme="1"/>
        <rFont val="Times New Roman"/>
        <charset val="134"/>
      </rPr>
      <t>20%</t>
    </r>
    <r>
      <rPr>
        <sz val="12"/>
        <color theme="1"/>
        <rFont val="宋体"/>
        <charset val="134"/>
      </rPr>
      <t>锦纶</t>
    </r>
  </si>
  <si>
    <r>
      <rPr>
        <sz val="12"/>
        <color theme="1"/>
        <rFont val="宋体"/>
        <charset val="134"/>
      </rPr>
      <t>头层牛皮、猪皮内里</t>
    </r>
  </si>
  <si>
    <r>
      <rPr>
        <sz val="12"/>
        <color theme="1"/>
        <rFont val="Times New Roman"/>
        <charset val="134"/>
      </rPr>
      <t>100%</t>
    </r>
    <r>
      <rPr>
        <sz val="12"/>
        <color theme="1"/>
        <rFont val="宋体"/>
        <charset val="134"/>
      </rPr>
      <t>棉，菱形格预缩配棉，吸湿排汗贴肤</t>
    </r>
  </si>
  <si>
    <r>
      <rPr>
        <sz val="12"/>
        <color theme="1"/>
        <rFont val="宋体"/>
        <charset val="134"/>
      </rPr>
      <t>预估</t>
    </r>
    <r>
      <rPr>
        <sz val="12"/>
        <color theme="1"/>
        <rFont val="Times New Roman"/>
        <charset val="134"/>
      </rPr>
      <t>100</t>
    </r>
  </si>
  <si>
    <r>
      <rPr>
        <sz val="12"/>
        <color theme="1"/>
        <rFont val="宋体"/>
        <charset val="134"/>
      </rPr>
      <t>特殊病人服（后装裤、</t>
    </r>
    <r>
      <rPr>
        <sz val="12"/>
        <color theme="1"/>
        <rFont val="Times New Roman"/>
        <charset val="134"/>
      </rPr>
      <t>PICC</t>
    </r>
    <r>
      <rPr>
        <sz val="12"/>
        <color theme="1"/>
        <rFont val="宋体"/>
        <charset val="134"/>
      </rPr>
      <t>、头颈）</t>
    </r>
  </si>
  <si>
    <r>
      <rPr>
        <sz val="12"/>
        <color theme="1"/>
        <rFont val="宋体"/>
        <charset val="0"/>
      </rPr>
      <t>预估</t>
    </r>
    <r>
      <rPr>
        <sz val="12"/>
        <color theme="1"/>
        <rFont val="Times New Roman"/>
        <charset val="0"/>
      </rPr>
      <t>100</t>
    </r>
  </si>
  <si>
    <r>
      <rPr>
        <sz val="12"/>
        <color theme="1"/>
        <rFont val="Times New Roman"/>
        <charset val="134"/>
      </rPr>
      <t>100%</t>
    </r>
    <r>
      <rPr>
        <sz val="12"/>
        <color theme="1"/>
        <rFont val="宋体"/>
        <charset val="134"/>
      </rPr>
      <t>棉；抗菌防螨，填充物：水洗棉，可水洗；洗后不打沱</t>
    </r>
  </si>
  <si>
    <r>
      <rPr>
        <sz val="12"/>
        <color theme="1"/>
        <rFont val="宋体"/>
        <charset val="134"/>
      </rPr>
      <t>值班床笠</t>
    </r>
  </si>
  <si>
    <r>
      <rPr>
        <sz val="12"/>
        <color theme="1"/>
        <rFont val="Times New Roman"/>
        <charset val="134"/>
      </rPr>
      <t>100%</t>
    </r>
    <r>
      <rPr>
        <sz val="12"/>
        <color theme="1"/>
        <rFont val="宋体"/>
        <charset val="134"/>
      </rPr>
      <t>棉，吸湿排汗贴肤，</t>
    </r>
    <r>
      <rPr>
        <sz val="12"/>
        <color theme="1"/>
        <rFont val="Times New Roman"/>
        <charset val="134"/>
      </rPr>
      <t>A</t>
    </r>
    <r>
      <rPr>
        <sz val="12"/>
        <color theme="1"/>
        <rFont val="宋体"/>
        <charset val="134"/>
      </rPr>
      <t>类标准</t>
    </r>
  </si>
  <si>
    <r>
      <rPr>
        <sz val="12"/>
        <color theme="1"/>
        <rFont val="宋体"/>
        <charset val="134"/>
      </rPr>
      <t>值班枕套</t>
    </r>
  </si>
  <si>
    <r>
      <rPr>
        <sz val="12"/>
        <color theme="1"/>
        <rFont val="宋体"/>
        <charset val="134"/>
      </rPr>
      <t>值班被套</t>
    </r>
  </si>
  <si>
    <r>
      <rPr>
        <b/>
        <sz val="16"/>
        <color theme="1"/>
        <rFont val="宋体"/>
        <charset val="134"/>
      </rPr>
      <t>附表</t>
    </r>
    <r>
      <rPr>
        <b/>
        <sz val="16"/>
        <color theme="1"/>
        <rFont val="Times New Roman"/>
        <charset val="134"/>
      </rPr>
      <t>7-1</t>
    </r>
    <r>
      <rPr>
        <b/>
        <sz val="16"/>
        <color theme="1"/>
        <rFont val="宋体"/>
        <charset val="134"/>
      </rPr>
      <t>安防设备及消防器材</t>
    </r>
  </si>
  <si>
    <r>
      <rPr>
        <b/>
        <sz val="12"/>
        <color theme="1"/>
        <rFont val="宋体"/>
        <charset val="134"/>
      </rPr>
      <t>配置依据</t>
    </r>
  </si>
  <si>
    <r>
      <rPr>
        <b/>
        <sz val="12"/>
        <color theme="1"/>
        <rFont val="宋体"/>
        <charset val="134"/>
      </rPr>
      <t>单价（元）</t>
    </r>
  </si>
  <si>
    <r>
      <rPr>
        <b/>
        <sz val="12"/>
        <color theme="1"/>
        <rFont val="宋体"/>
        <charset val="134"/>
      </rPr>
      <t>一、安防物资</t>
    </r>
  </si>
  <si>
    <t>安检机</t>
  </si>
  <si>
    <r>
      <rPr>
        <sz val="12"/>
        <color theme="1"/>
        <rFont val="宋体"/>
        <charset val="134"/>
      </rPr>
      <t>安检机</t>
    </r>
  </si>
  <si>
    <r>
      <rPr>
        <sz val="12"/>
        <color theme="1"/>
        <rFont val="宋体"/>
        <charset val="134"/>
      </rPr>
      <t>响应：多能量</t>
    </r>
    <r>
      <rPr>
        <sz val="12"/>
        <color theme="1"/>
        <rFont val="Times New Roman"/>
        <charset val="134"/>
      </rPr>
      <t>X</t>
    </r>
    <r>
      <rPr>
        <sz val="12"/>
        <color theme="1"/>
        <rFont val="宋体"/>
        <charset val="134"/>
      </rPr>
      <t>射线安全检查设备采用</t>
    </r>
    <r>
      <rPr>
        <sz val="12"/>
        <color theme="1"/>
        <rFont val="Times New Roman"/>
        <charset val="134"/>
      </rPr>
      <t>X</t>
    </r>
    <r>
      <rPr>
        <sz val="12"/>
        <color theme="1"/>
        <rFont val="宋体"/>
        <charset val="134"/>
      </rPr>
      <t>光扫描成像技术，通过对物品进行扫描并输出影像以供检查人员判断是否夹带违禁品。设备通道宽度</t>
    </r>
    <r>
      <rPr>
        <sz val="12"/>
        <color theme="1"/>
        <rFont val="Times New Roman"/>
        <charset val="134"/>
      </rPr>
      <t>≥800mm,</t>
    </r>
    <r>
      <rPr>
        <sz val="12"/>
        <color theme="1"/>
        <rFont val="宋体"/>
        <charset val="134"/>
      </rPr>
      <t>高度</t>
    </r>
    <r>
      <rPr>
        <sz val="12"/>
        <color theme="1"/>
        <rFont val="Times New Roman"/>
        <charset val="134"/>
      </rPr>
      <t>≥650mm,</t>
    </r>
    <r>
      <rPr>
        <sz val="12"/>
        <color theme="1"/>
        <rFont val="宋体"/>
        <charset val="134"/>
      </rPr>
      <t>适用于托运行李、包裹以及货物的安全检查。</t>
    </r>
    <r>
      <rPr>
        <sz val="12"/>
        <color theme="1"/>
        <rFont val="Times New Roman"/>
        <charset val="134"/>
      </rPr>
      <t xml:space="preserve">
1.</t>
    </r>
    <r>
      <rPr>
        <sz val="12"/>
        <color theme="1"/>
        <rFont val="宋体"/>
        <charset val="134"/>
      </rPr>
      <t>通道尺寸：</t>
    </r>
    <r>
      <rPr>
        <sz val="12"/>
        <color theme="1"/>
        <rFont val="Times New Roman"/>
        <charset val="134"/>
      </rPr>
      <t>≥800</t>
    </r>
    <r>
      <rPr>
        <sz val="12"/>
        <color theme="1"/>
        <rFont val="宋体"/>
        <charset val="134"/>
      </rPr>
      <t>（宽）</t>
    </r>
    <r>
      <rPr>
        <sz val="12"/>
        <color theme="1"/>
        <rFont val="Times New Roman"/>
        <charset val="134"/>
      </rPr>
      <t>×650</t>
    </r>
    <r>
      <rPr>
        <sz val="12"/>
        <color theme="1"/>
        <rFont val="宋体"/>
        <charset val="134"/>
      </rPr>
      <t>（高）</t>
    </r>
    <r>
      <rPr>
        <sz val="12"/>
        <color theme="1"/>
        <rFont val="Times New Roman"/>
        <charset val="134"/>
      </rPr>
      <t>mm
2.</t>
    </r>
    <r>
      <rPr>
        <sz val="12"/>
        <color theme="1"/>
        <rFont val="宋体"/>
        <charset val="134"/>
      </rPr>
      <t>传送带高度；</t>
    </r>
    <r>
      <rPr>
        <sz val="12"/>
        <color theme="1"/>
        <rFont val="Times New Roman"/>
        <charset val="134"/>
      </rPr>
      <t>760mm
3.</t>
    </r>
    <r>
      <rPr>
        <sz val="12"/>
        <color theme="1"/>
        <rFont val="宋体"/>
        <charset val="134"/>
      </rPr>
      <t>转送带最大负荷</t>
    </r>
    <r>
      <rPr>
        <sz val="12"/>
        <color theme="1"/>
        <rFont val="Times New Roman"/>
        <charset val="134"/>
      </rPr>
      <t>≥160Kg
4.</t>
    </r>
    <r>
      <rPr>
        <sz val="12"/>
        <color theme="1"/>
        <rFont val="宋体"/>
        <charset val="134"/>
      </rPr>
      <t>转送带速度：</t>
    </r>
    <r>
      <rPr>
        <sz val="12"/>
        <color theme="1"/>
        <rFont val="Times New Roman"/>
        <charset val="134"/>
      </rPr>
      <t>0.2-0.23m/s
5.</t>
    </r>
    <r>
      <rPr>
        <sz val="12"/>
        <color theme="1"/>
        <rFont val="宋体"/>
        <charset val="134"/>
      </rPr>
      <t>采用</t>
    </r>
    <r>
      <rPr>
        <sz val="12"/>
        <color theme="1"/>
        <rFont val="Times New Roman"/>
        <charset val="134"/>
      </rPr>
      <t>AI</t>
    </r>
    <r>
      <rPr>
        <sz val="12"/>
        <color theme="1"/>
        <rFont val="宋体"/>
        <charset val="134"/>
      </rPr>
      <t>智能识别功能，实时判图提醒，人包关联。</t>
    </r>
    <r>
      <rPr>
        <sz val="12"/>
        <color theme="1"/>
        <rFont val="Times New Roman"/>
        <charset val="134"/>
      </rPr>
      <t xml:space="preserve">
6.</t>
    </r>
    <r>
      <rPr>
        <sz val="12"/>
        <color theme="1"/>
        <rFont val="宋体"/>
        <charset val="134"/>
      </rPr>
      <t>实时跟踪包裹物品移动。</t>
    </r>
    <r>
      <rPr>
        <sz val="12"/>
        <color theme="1"/>
        <rFont val="Times New Roman"/>
        <charset val="134"/>
      </rPr>
      <t xml:space="preserve">
7.</t>
    </r>
    <r>
      <rPr>
        <sz val="12"/>
        <color theme="1"/>
        <rFont val="宋体"/>
        <charset val="134"/>
      </rPr>
      <t>可根据不同检索查询并导出报表。</t>
    </r>
    <r>
      <rPr>
        <sz val="12"/>
        <color theme="1"/>
        <rFont val="Times New Roman"/>
        <charset val="134"/>
      </rPr>
      <t xml:space="preserve">
</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</si>
  <si>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层客流主入口各配置一台</t>
    </r>
  </si>
  <si>
    <r>
      <rPr>
        <sz val="12"/>
        <color theme="1"/>
        <rFont val="宋体"/>
        <charset val="134"/>
      </rPr>
      <t>安检门</t>
    </r>
  </si>
  <si>
    <r>
      <rPr>
        <sz val="12"/>
        <color theme="1"/>
        <rFont val="宋体"/>
        <charset val="134"/>
      </rPr>
      <t>体温筛查金属安检门</t>
    </r>
    <r>
      <rPr>
        <sz val="12"/>
        <color theme="1"/>
        <rFont val="Times New Roman"/>
        <charset val="134"/>
      </rPr>
      <t>S-M</t>
    </r>
    <r>
      <rPr>
        <sz val="12"/>
        <color theme="1"/>
        <rFont val="宋体"/>
        <charset val="134"/>
      </rPr>
      <t>，可通过非接触式测温，实现通过人员和温度的准确匹配，建立首道防线</t>
    </r>
    <r>
      <rPr>
        <sz val="12"/>
        <color theme="1"/>
        <rFont val="Times New Roman"/>
        <charset val="134"/>
      </rPr>
      <t>:</t>
    </r>
    <r>
      <rPr>
        <sz val="12"/>
        <color theme="1"/>
        <rFont val="宋体"/>
        <charset val="134"/>
      </rPr>
      <t>能够对过检人员进行金属检测，集测温、金属检测于一体</t>
    </r>
    <r>
      <rPr>
        <sz val="12"/>
        <color theme="1"/>
        <rFont val="Times New Roman"/>
        <charset val="134"/>
      </rPr>
      <t>;
1.</t>
    </r>
    <r>
      <rPr>
        <sz val="12"/>
        <color theme="1"/>
        <rFont val="宋体"/>
        <charset val="134"/>
      </rPr>
      <t>通道尺寸</t>
    </r>
    <r>
      <rPr>
        <sz val="12"/>
        <color theme="1"/>
        <rFont val="Times New Roman"/>
        <charset val="134"/>
      </rPr>
      <t>:2000(</t>
    </r>
    <r>
      <rPr>
        <sz val="12"/>
        <color theme="1"/>
        <rFont val="宋体"/>
        <charset val="134"/>
      </rPr>
      <t>高</t>
    </r>
    <r>
      <rPr>
        <sz val="12"/>
        <color theme="1"/>
        <rFont val="Times New Roman"/>
        <charset val="134"/>
      </rPr>
      <t>)x710(</t>
    </r>
    <r>
      <rPr>
        <sz val="12"/>
        <color theme="1"/>
        <rFont val="宋体"/>
        <charset val="134"/>
      </rPr>
      <t>宽</t>
    </r>
    <r>
      <rPr>
        <sz val="12"/>
        <color theme="1"/>
        <rFont val="Times New Roman"/>
        <charset val="134"/>
      </rPr>
      <t>)x505(</t>
    </r>
    <r>
      <rPr>
        <sz val="12"/>
        <color theme="1"/>
        <rFont val="宋体"/>
        <charset val="134"/>
      </rPr>
      <t>深</t>
    </r>
    <r>
      <rPr>
        <sz val="12"/>
        <color theme="1"/>
        <rFont val="Times New Roman"/>
        <charset val="134"/>
      </rPr>
      <t>)mm
2.</t>
    </r>
    <r>
      <rPr>
        <sz val="12"/>
        <color theme="1"/>
        <rFont val="宋体"/>
        <charset val="134"/>
      </rPr>
      <t>功率</t>
    </r>
    <r>
      <rPr>
        <sz val="12"/>
        <color theme="1"/>
        <rFont val="Times New Roman"/>
        <charset val="134"/>
      </rPr>
      <t>:≤15W
3.AC:85V~264V/50-60HZ
4.</t>
    </r>
    <r>
      <rPr>
        <sz val="12"/>
        <color theme="1"/>
        <rFont val="宋体"/>
        <charset val="134"/>
      </rPr>
      <t>报警声强</t>
    </r>
    <r>
      <rPr>
        <sz val="12"/>
        <color theme="1"/>
        <rFont val="Times New Roman"/>
        <charset val="134"/>
      </rPr>
      <t>:&gt;90dB
5.10000</t>
    </r>
    <r>
      <rPr>
        <sz val="12"/>
        <color theme="1"/>
        <rFont val="宋体"/>
        <charset val="134"/>
      </rPr>
      <t>个灵敏度级别，</t>
    </r>
    <r>
      <rPr>
        <sz val="12"/>
        <color theme="1"/>
        <rFont val="Times New Roman"/>
        <charset val="134"/>
      </rPr>
      <t xml:space="preserve">
6.20 </t>
    </r>
    <r>
      <rPr>
        <sz val="12"/>
        <color theme="1"/>
        <rFont val="宋体"/>
        <charset val="134"/>
      </rPr>
      <t>级频率调节。</t>
    </r>
    <r>
      <rPr>
        <sz val="12"/>
        <color theme="1"/>
        <rFont val="Times New Roman"/>
        <charset val="134"/>
      </rPr>
      <t xml:space="preserve">
7.</t>
    </r>
    <r>
      <rPr>
        <sz val="12"/>
        <color theme="1"/>
        <rFont val="宋体"/>
        <charset val="134"/>
      </rPr>
      <t>测温范围</t>
    </r>
    <r>
      <rPr>
        <sz val="12"/>
        <color theme="1"/>
        <rFont val="Times New Roman"/>
        <charset val="134"/>
      </rPr>
      <t xml:space="preserve"> 30℃~45℃</t>
    </r>
    <r>
      <rPr>
        <sz val="12"/>
        <color theme="1"/>
        <rFont val="宋体"/>
        <charset val="134"/>
      </rPr>
      <t>，测温误差士</t>
    </r>
    <r>
      <rPr>
        <sz val="12"/>
        <color theme="1"/>
        <rFont val="Times New Roman"/>
        <charset val="134"/>
      </rPr>
      <t>0.5℃</t>
    </r>
    <r>
      <rPr>
        <sz val="12"/>
        <color theme="1"/>
        <rFont val="宋体"/>
        <charset val="134"/>
      </rPr>
      <t>。</t>
    </r>
    <r>
      <rPr>
        <sz val="12"/>
        <color theme="1"/>
        <rFont val="Times New Roman"/>
        <charset val="134"/>
      </rPr>
      <t xml:space="preserve">
8.</t>
    </r>
    <r>
      <rPr>
        <sz val="12"/>
        <color theme="1"/>
        <rFont val="宋体"/>
        <charset val="134"/>
      </rPr>
      <t>支持人体体温异常时联动安检门进行声光报檠。</t>
    </r>
    <r>
      <rPr>
        <sz val="12"/>
        <color theme="1"/>
        <rFont val="Times New Roman"/>
        <charset val="134"/>
      </rPr>
      <t xml:space="preserve">
9.</t>
    </r>
    <r>
      <rPr>
        <sz val="12"/>
        <color theme="1"/>
        <rFont val="宋体"/>
        <charset val="134"/>
      </rPr>
      <t>包含</t>
    </r>
    <r>
      <rPr>
        <sz val="12"/>
        <color theme="1"/>
        <rFont val="Times New Roman"/>
        <charset val="134"/>
      </rPr>
      <t>2</t>
    </r>
    <r>
      <rPr>
        <sz val="12"/>
        <color theme="1"/>
        <rFont val="宋体"/>
        <charset val="134"/>
      </rPr>
      <t>支手持式金属探测器。</t>
    </r>
    <r>
      <rPr>
        <sz val="12"/>
        <color theme="1"/>
        <rFont val="Times New Roman"/>
        <charset val="134"/>
      </rPr>
      <t xml:space="preserve">
</t>
    </r>
    <r>
      <rPr>
        <sz val="12"/>
        <color theme="1"/>
        <rFont val="宋体"/>
        <charset val="134"/>
      </rPr>
      <t>需提供公安部安全防范报警系统产品质量检测中心检测报告和使用单位的合同等</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</si>
  <si>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t>
    </r>
    <r>
      <rPr>
        <sz val="12"/>
        <color theme="1"/>
        <rFont val="Times New Roman"/>
        <charset val="134"/>
      </rPr>
      <t>2</t>
    </r>
    <r>
      <rPr>
        <sz val="12"/>
        <color theme="1"/>
        <rFont val="宋体"/>
        <charset val="134"/>
      </rPr>
      <t>套</t>
    </r>
  </si>
  <si>
    <r>
      <rPr>
        <sz val="12"/>
        <color theme="1"/>
        <rFont val="宋体"/>
        <charset val="134"/>
      </rPr>
      <t>手持式金属探测器</t>
    </r>
  </si>
  <si>
    <r>
      <rPr>
        <sz val="12"/>
        <color theme="1"/>
        <rFont val="宋体"/>
        <charset val="134"/>
      </rPr>
      <t>电源：充电电池，续航时间：</t>
    </r>
    <r>
      <rPr>
        <sz val="12"/>
        <color theme="1"/>
        <rFont val="Times New Roman"/>
        <charset val="134"/>
      </rPr>
      <t>80h</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</si>
  <si>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层客流主入口各配置</t>
    </r>
    <r>
      <rPr>
        <sz val="12"/>
        <color theme="1"/>
        <rFont val="Times New Roman"/>
        <charset val="134"/>
      </rPr>
      <t>5</t>
    </r>
    <r>
      <rPr>
        <sz val="12"/>
        <color theme="1"/>
        <rFont val="宋体"/>
        <charset val="134"/>
      </rPr>
      <t>把，其余</t>
    </r>
    <r>
      <rPr>
        <sz val="12"/>
        <color theme="1"/>
        <rFont val="Times New Roman"/>
        <charset val="134"/>
      </rPr>
      <t>5</t>
    </r>
    <r>
      <rPr>
        <sz val="12"/>
        <color theme="1"/>
        <rFont val="宋体"/>
        <charset val="134"/>
      </rPr>
      <t>个侧门出入口各配</t>
    </r>
    <r>
      <rPr>
        <sz val="12"/>
        <color theme="1"/>
        <rFont val="Times New Roman"/>
        <charset val="134"/>
      </rPr>
      <t>3</t>
    </r>
    <r>
      <rPr>
        <sz val="12"/>
        <color theme="1"/>
        <rFont val="宋体"/>
        <charset val="134"/>
      </rPr>
      <t>把</t>
    </r>
  </si>
  <si>
    <r>
      <rPr>
        <sz val="12"/>
        <color theme="1"/>
        <rFont val="宋体"/>
        <charset val="134"/>
      </rPr>
      <t>鞋底金属探测器</t>
    </r>
  </si>
  <si>
    <r>
      <rPr>
        <sz val="12"/>
        <color theme="1"/>
        <rFont val="Times New Roman"/>
        <charset val="134"/>
      </rPr>
      <t>1.</t>
    </r>
    <r>
      <rPr>
        <sz val="12"/>
        <color theme="1"/>
        <rFont val="宋体"/>
        <charset val="134"/>
      </rPr>
      <t>内置电池</t>
    </r>
    <r>
      <rPr>
        <sz val="12"/>
        <color theme="1"/>
        <rFont val="Times New Roman"/>
        <charset val="134"/>
      </rPr>
      <t xml:space="preserve">
2.</t>
    </r>
    <r>
      <rPr>
        <sz val="12"/>
        <color theme="1"/>
        <rFont val="宋体"/>
        <charset val="134"/>
      </rPr>
      <t>报警指示灯</t>
    </r>
    <r>
      <rPr>
        <sz val="12"/>
        <color theme="1"/>
        <rFont val="Times New Roman"/>
        <charset val="134"/>
      </rPr>
      <t>:</t>
    </r>
    <r>
      <rPr>
        <sz val="12"/>
        <color theme="1"/>
        <rFont val="宋体"/>
        <charset val="134"/>
      </rPr>
      <t>未检测到违禁金属时绿色闪烁，检测到金属时红色闪烁</t>
    </r>
    <r>
      <rPr>
        <sz val="12"/>
        <color theme="1"/>
        <rFont val="Times New Roman"/>
        <charset val="134"/>
      </rPr>
      <t xml:space="preserve">
3.</t>
    </r>
    <r>
      <rPr>
        <sz val="12"/>
        <color theme="1"/>
        <rFont val="宋体"/>
        <charset val="134"/>
      </rPr>
      <t>安全特性</t>
    </r>
    <r>
      <rPr>
        <sz val="12"/>
        <color theme="1"/>
        <rFont val="Times New Roman"/>
        <charset val="134"/>
      </rPr>
      <t>:</t>
    </r>
    <r>
      <rPr>
        <sz val="12"/>
        <color theme="1"/>
        <rFont val="宋体"/>
        <charset val="134"/>
      </rPr>
      <t>防水、防滑报警模式</t>
    </r>
    <r>
      <rPr>
        <sz val="12"/>
        <color theme="1"/>
        <rFont val="Times New Roman"/>
        <charset val="134"/>
      </rPr>
      <t>:</t>
    </r>
    <r>
      <rPr>
        <sz val="12"/>
        <color theme="1"/>
        <rFont val="宋体"/>
        <charset val="134"/>
      </rPr>
      <t>声光报警</t>
    </r>
    <r>
      <rPr>
        <sz val="12"/>
        <color theme="1"/>
        <rFont val="Times New Roman"/>
        <charset val="134"/>
      </rPr>
      <t>4.</t>
    </r>
    <r>
      <rPr>
        <sz val="12"/>
        <color theme="1"/>
        <rFont val="宋体"/>
        <charset val="134"/>
      </rPr>
      <t>探测对象</t>
    </r>
    <r>
      <rPr>
        <sz val="12"/>
        <color theme="1"/>
        <rFont val="Times New Roman"/>
        <charset val="134"/>
      </rPr>
      <t>:</t>
    </r>
    <r>
      <rPr>
        <sz val="12"/>
        <color theme="1"/>
        <rFont val="宋体"/>
        <charset val="134"/>
      </rPr>
      <t>刀片、夹子、微型手枪、雷管、打火机等危险物品。</t>
    </r>
  </si>
  <si>
    <r>
      <rPr>
        <sz val="12"/>
        <color theme="1"/>
        <rFont val="Times New Roman"/>
        <charset val="134"/>
      </rPr>
      <t>2</t>
    </r>
    <r>
      <rPr>
        <sz val="12"/>
        <color theme="1"/>
        <rFont val="宋体"/>
        <charset val="134"/>
      </rPr>
      <t>层、首层、</t>
    </r>
    <r>
      <rPr>
        <sz val="12"/>
        <color theme="1"/>
        <rFont val="Times New Roman"/>
        <charset val="134"/>
      </rPr>
      <t>B1</t>
    </r>
    <r>
      <rPr>
        <sz val="12"/>
        <color theme="1"/>
        <rFont val="宋体"/>
        <charset val="134"/>
      </rPr>
      <t>层、</t>
    </r>
    <r>
      <rPr>
        <sz val="12"/>
        <color theme="1"/>
        <rFont val="Times New Roman"/>
        <charset val="134"/>
      </rPr>
      <t>B5</t>
    </r>
    <r>
      <rPr>
        <sz val="12"/>
        <color theme="1"/>
        <rFont val="宋体"/>
        <charset val="134"/>
      </rPr>
      <t>层客流主入口客流主入口各配置</t>
    </r>
    <r>
      <rPr>
        <sz val="12"/>
        <color theme="1"/>
        <rFont val="Times New Roman"/>
        <charset val="134"/>
      </rPr>
      <t>2</t>
    </r>
    <r>
      <rPr>
        <sz val="12"/>
        <color theme="1"/>
        <rFont val="宋体"/>
        <charset val="134"/>
      </rPr>
      <t>台</t>
    </r>
  </si>
  <si>
    <t>安保用品</t>
  </si>
  <si>
    <r>
      <rPr>
        <sz val="12"/>
        <color theme="1"/>
        <rFont val="宋体"/>
        <charset val="134"/>
      </rPr>
      <t>防爆器材柜</t>
    </r>
  </si>
  <si>
    <r>
      <rPr>
        <sz val="12"/>
        <color theme="1"/>
        <rFont val="宋体"/>
        <charset val="134"/>
      </rPr>
      <t>主体材质：钢，颜色：蓝色；产品尺寸：高</t>
    </r>
    <r>
      <rPr>
        <sz val="12"/>
        <color theme="1"/>
        <rFont val="Times New Roman"/>
        <charset val="134"/>
      </rPr>
      <t>1600*</t>
    </r>
    <r>
      <rPr>
        <sz val="12"/>
        <color theme="1"/>
        <rFont val="宋体"/>
        <charset val="134"/>
      </rPr>
      <t>宽</t>
    </r>
    <r>
      <rPr>
        <sz val="12"/>
        <color theme="1"/>
        <rFont val="Times New Roman"/>
        <charset val="134"/>
      </rPr>
      <t>1200*</t>
    </r>
    <r>
      <rPr>
        <sz val="12"/>
        <color theme="1"/>
        <rFont val="宋体"/>
        <charset val="134"/>
      </rPr>
      <t>深</t>
    </r>
    <r>
      <rPr>
        <sz val="12"/>
        <color theme="1"/>
        <rFont val="Times New Roman"/>
        <charset val="134"/>
      </rPr>
      <t>400mm</t>
    </r>
  </si>
  <si>
    <r>
      <rPr>
        <sz val="12"/>
        <color theme="1"/>
        <rFont val="宋体"/>
        <charset val="134"/>
      </rPr>
      <t>首层及</t>
    </r>
    <r>
      <rPr>
        <sz val="12"/>
        <color theme="1"/>
        <rFont val="Times New Roman"/>
        <charset val="134"/>
      </rPr>
      <t>B1-B2</t>
    </r>
    <r>
      <rPr>
        <sz val="12"/>
        <color theme="1"/>
        <rFont val="宋体"/>
        <charset val="134"/>
      </rPr>
      <t>各配置一个，共</t>
    </r>
    <r>
      <rPr>
        <sz val="12"/>
        <color theme="1"/>
        <rFont val="Times New Roman"/>
        <charset val="134"/>
      </rPr>
      <t>6</t>
    </r>
    <r>
      <rPr>
        <sz val="12"/>
        <color theme="1"/>
        <rFont val="宋体"/>
        <charset val="134"/>
      </rPr>
      <t>个</t>
    </r>
  </si>
  <si>
    <r>
      <rPr>
        <sz val="12"/>
        <color theme="1"/>
        <rFont val="宋体"/>
        <charset val="134"/>
      </rPr>
      <t>盾牌</t>
    </r>
  </si>
  <si>
    <r>
      <rPr>
        <sz val="12"/>
        <color theme="1"/>
        <rFont val="宋体"/>
        <charset val="134"/>
      </rPr>
      <t>兵器库铝合金防爆盾牌，产品材质：合金材质，尺寸</t>
    </r>
    <r>
      <rPr>
        <sz val="12"/>
        <color theme="1"/>
        <rFont val="Times New Roman"/>
        <charset val="134"/>
      </rPr>
      <t>:</t>
    </r>
    <r>
      <rPr>
        <sz val="12"/>
        <color theme="1"/>
        <rFont val="宋体"/>
        <charset val="134"/>
      </rPr>
      <t>高</t>
    </r>
    <r>
      <rPr>
        <sz val="12"/>
        <color theme="1"/>
        <rFont val="Times New Roman"/>
        <charset val="134"/>
      </rPr>
      <t>90cm\</t>
    </r>
    <r>
      <rPr>
        <sz val="12"/>
        <color theme="1"/>
        <rFont val="宋体"/>
        <charset val="134"/>
      </rPr>
      <t>宽</t>
    </r>
    <r>
      <rPr>
        <sz val="12"/>
        <color theme="1"/>
        <rFont val="Times New Roman"/>
        <charset val="134"/>
      </rPr>
      <t>50cm,</t>
    </r>
    <r>
      <rPr>
        <sz val="12"/>
        <color theme="1"/>
        <rFont val="宋体"/>
        <charset val="134"/>
      </rPr>
      <t>重量：</t>
    </r>
    <r>
      <rPr>
        <sz val="12"/>
        <color theme="1"/>
        <rFont val="Times New Roman"/>
        <charset val="134"/>
      </rPr>
      <t>2.85kg,</t>
    </r>
    <r>
      <rPr>
        <sz val="12"/>
        <color theme="1"/>
        <rFont val="宋体"/>
        <charset val="134"/>
      </rPr>
      <t>板材厚度：</t>
    </r>
    <r>
      <rPr>
        <sz val="12"/>
        <color theme="1"/>
        <rFont val="Times New Roman"/>
        <charset val="134"/>
      </rPr>
      <t>2.2mm</t>
    </r>
  </si>
  <si>
    <r>
      <rPr>
        <sz val="12"/>
        <color theme="1"/>
        <rFont val="宋体"/>
        <charset val="134"/>
      </rPr>
      <t>每个防爆器材柜放置</t>
    </r>
    <r>
      <rPr>
        <sz val="12"/>
        <color theme="1"/>
        <rFont val="Times New Roman"/>
        <charset val="134"/>
      </rPr>
      <t>2</t>
    </r>
    <r>
      <rPr>
        <sz val="12"/>
        <color theme="1"/>
        <rFont val="宋体"/>
        <charset val="134"/>
      </rPr>
      <t>个</t>
    </r>
  </si>
  <si>
    <r>
      <rPr>
        <sz val="12"/>
        <color theme="1"/>
        <rFont val="宋体"/>
        <charset val="134"/>
      </rPr>
      <t>短警棍</t>
    </r>
  </si>
  <si>
    <r>
      <rPr>
        <sz val="12"/>
        <color theme="1"/>
        <rFont val="Times New Roman"/>
        <charset val="134"/>
      </rPr>
      <t>T</t>
    </r>
    <r>
      <rPr>
        <sz val="12"/>
        <color theme="1"/>
        <rFont val="宋体"/>
        <charset val="134"/>
      </rPr>
      <t>型棍，产品材质：</t>
    </r>
    <r>
      <rPr>
        <sz val="12"/>
        <color theme="1"/>
        <rFont val="Times New Roman"/>
        <charset val="134"/>
      </rPr>
      <t>PC</t>
    </r>
    <r>
      <rPr>
        <sz val="12"/>
        <color theme="1"/>
        <rFont val="宋体"/>
        <charset val="134"/>
      </rPr>
      <t>材质，产品重量：</t>
    </r>
    <r>
      <rPr>
        <sz val="12"/>
        <color theme="1"/>
        <rFont val="Times New Roman"/>
        <charset val="134"/>
      </rPr>
      <t>0.56kg</t>
    </r>
    <r>
      <rPr>
        <sz val="12"/>
        <color theme="1"/>
        <rFont val="宋体"/>
        <charset val="134"/>
      </rPr>
      <t>，产品尺寸：全长</t>
    </r>
    <r>
      <rPr>
        <sz val="12"/>
        <color theme="1"/>
        <rFont val="Times New Roman"/>
        <charset val="134"/>
      </rPr>
      <t>59cm</t>
    </r>
  </si>
  <si>
    <r>
      <rPr>
        <sz val="12"/>
        <color theme="1"/>
        <rFont val="宋体"/>
        <charset val="134"/>
      </rPr>
      <t>每个防爆器材柜放置</t>
    </r>
    <r>
      <rPr>
        <sz val="12"/>
        <color theme="1"/>
        <rFont val="Times New Roman"/>
        <charset val="134"/>
      </rPr>
      <t>2</t>
    </r>
    <r>
      <rPr>
        <sz val="12"/>
        <color theme="1"/>
        <rFont val="宋体"/>
        <charset val="134"/>
      </rPr>
      <t>根</t>
    </r>
  </si>
  <si>
    <r>
      <rPr>
        <sz val="12"/>
        <color theme="1"/>
        <rFont val="宋体"/>
        <charset val="134"/>
      </rPr>
      <t>催泪喷雾剂</t>
    </r>
  </si>
  <si>
    <r>
      <rPr>
        <sz val="12"/>
        <color theme="1"/>
        <rFont val="宋体"/>
        <charset val="134"/>
      </rPr>
      <t>个人防护喷雾，瓶身容量：</t>
    </r>
    <r>
      <rPr>
        <sz val="12"/>
        <color theme="1"/>
        <rFont val="Times New Roman"/>
        <charset val="134"/>
      </rPr>
      <t>60ml</t>
    </r>
    <r>
      <rPr>
        <sz val="12"/>
        <color theme="1"/>
        <rFont val="宋体"/>
        <charset val="134"/>
      </rPr>
      <t>，产品尺寸：</t>
    </r>
    <r>
      <rPr>
        <sz val="12"/>
        <color theme="1"/>
        <rFont val="Times New Roman"/>
        <charset val="134"/>
      </rPr>
      <t>3.5*3.5*11.5cm</t>
    </r>
    <r>
      <rPr>
        <sz val="12"/>
        <color theme="1"/>
        <rFont val="宋体"/>
        <charset val="134"/>
      </rPr>
      <t>，喷射形式：扩散喷雾，保质期：三年</t>
    </r>
  </si>
  <si>
    <r>
      <rPr>
        <sz val="12"/>
        <color theme="1"/>
        <rFont val="宋体"/>
        <charset val="134"/>
      </rPr>
      <t>每个防爆器材柜放置</t>
    </r>
    <r>
      <rPr>
        <sz val="12"/>
        <color theme="1"/>
        <rFont val="Times New Roman"/>
        <charset val="134"/>
      </rPr>
      <t>5</t>
    </r>
    <r>
      <rPr>
        <sz val="12"/>
        <color theme="1"/>
        <rFont val="宋体"/>
        <charset val="134"/>
      </rPr>
      <t>个，每个护理单元配置</t>
    </r>
    <r>
      <rPr>
        <sz val="12"/>
        <color theme="1"/>
        <rFont val="Times New Roman"/>
        <charset val="134"/>
      </rPr>
      <t>2</t>
    </r>
    <r>
      <rPr>
        <sz val="12"/>
        <color theme="1"/>
        <rFont val="宋体"/>
        <charset val="134"/>
      </rPr>
      <t>瓶</t>
    </r>
  </si>
  <si>
    <r>
      <rPr>
        <sz val="12"/>
        <color theme="1"/>
        <rFont val="宋体"/>
        <charset val="134"/>
      </rPr>
      <t>防刺手套</t>
    </r>
  </si>
  <si>
    <r>
      <rPr>
        <sz val="12"/>
        <color theme="1"/>
        <rFont val="Times New Roman"/>
        <charset val="134"/>
      </rPr>
      <t>5</t>
    </r>
    <r>
      <rPr>
        <sz val="12"/>
        <color theme="1"/>
        <rFont val="宋体"/>
        <charset val="134"/>
      </rPr>
      <t>级防割，黑色，全指，</t>
    </r>
    <r>
      <rPr>
        <sz val="12"/>
        <color theme="1"/>
        <rFont val="Times New Roman"/>
        <charset val="134"/>
      </rPr>
      <t>XL</t>
    </r>
    <r>
      <rPr>
        <sz val="12"/>
        <color theme="1"/>
        <rFont val="宋体"/>
        <charset val="134"/>
      </rPr>
      <t>码</t>
    </r>
  </si>
  <si>
    <r>
      <rPr>
        <sz val="12"/>
        <color theme="1"/>
        <rFont val="宋体"/>
        <charset val="134"/>
      </rPr>
      <t>每个防爆器材柜放置</t>
    </r>
    <r>
      <rPr>
        <sz val="12"/>
        <color theme="1"/>
        <rFont val="Times New Roman"/>
        <charset val="134"/>
      </rPr>
      <t>2</t>
    </r>
    <r>
      <rPr>
        <sz val="12"/>
        <color theme="1"/>
        <rFont val="宋体"/>
        <charset val="134"/>
      </rPr>
      <t>双</t>
    </r>
  </si>
  <si>
    <r>
      <rPr>
        <sz val="12"/>
        <color theme="1"/>
        <rFont val="宋体"/>
        <charset val="134"/>
      </rPr>
      <t>应急手电</t>
    </r>
  </si>
  <si>
    <r>
      <rPr>
        <sz val="12"/>
        <color theme="1"/>
        <rFont val="宋体"/>
        <charset val="134"/>
      </rPr>
      <t>防水，续航时间：</t>
    </r>
    <r>
      <rPr>
        <sz val="12"/>
        <color theme="1"/>
        <rFont val="Times New Roman"/>
        <charset val="134"/>
      </rPr>
      <t>15-60</t>
    </r>
    <r>
      <rPr>
        <sz val="12"/>
        <color theme="1"/>
        <rFont val="宋体"/>
        <charset val="134"/>
      </rPr>
      <t>小时，功能：带电量显示，独立挡位：强光</t>
    </r>
    <r>
      <rPr>
        <sz val="12"/>
        <color theme="1"/>
        <rFont val="Times New Roman"/>
        <charset val="134"/>
      </rPr>
      <t>-</t>
    </r>
    <r>
      <rPr>
        <sz val="12"/>
        <color theme="1"/>
        <rFont val="宋体"/>
        <charset val="134"/>
      </rPr>
      <t>中光</t>
    </r>
    <r>
      <rPr>
        <sz val="12"/>
        <color theme="1"/>
        <rFont val="Times New Roman"/>
        <charset val="134"/>
      </rPr>
      <t>-</t>
    </r>
    <r>
      <rPr>
        <sz val="12"/>
        <color theme="1"/>
        <rFont val="宋体"/>
        <charset val="134"/>
      </rPr>
      <t>爆闪，灯杯尺寸：</t>
    </r>
    <r>
      <rPr>
        <sz val="12"/>
        <color theme="1"/>
        <rFont val="Times New Roman"/>
        <charset val="134"/>
      </rPr>
      <t>75*75mm</t>
    </r>
    <r>
      <rPr>
        <sz val="12"/>
        <color theme="1"/>
        <rFont val="宋体"/>
        <charset val="134"/>
      </rPr>
      <t>，重量</t>
    </r>
    <r>
      <rPr>
        <sz val="12"/>
        <color theme="1"/>
        <rFont val="Times New Roman"/>
        <charset val="134"/>
      </rPr>
      <t>480G</t>
    </r>
    <r>
      <rPr>
        <sz val="12"/>
        <color theme="1"/>
        <rFont val="宋体"/>
        <charset val="134"/>
      </rPr>
      <t>，充电式，最大流明</t>
    </r>
    <r>
      <rPr>
        <sz val="12"/>
        <color theme="1"/>
        <rFont val="Times New Roman"/>
        <charset val="134"/>
      </rPr>
      <t xml:space="preserve">
1000-2000lm</t>
    </r>
  </si>
  <si>
    <r>
      <rPr>
        <sz val="12"/>
        <color theme="1"/>
        <rFont val="宋体"/>
        <charset val="134"/>
      </rPr>
      <t>每个防爆器材柜放置</t>
    </r>
    <r>
      <rPr>
        <sz val="12"/>
        <color theme="1"/>
        <rFont val="Times New Roman"/>
        <charset val="134"/>
      </rPr>
      <t>4</t>
    </r>
    <r>
      <rPr>
        <sz val="12"/>
        <color theme="1"/>
        <rFont val="宋体"/>
        <charset val="134"/>
      </rPr>
      <t>台</t>
    </r>
  </si>
  <si>
    <r>
      <rPr>
        <sz val="12"/>
        <color theme="1"/>
        <rFont val="宋体"/>
        <charset val="134"/>
      </rPr>
      <t>长警棍</t>
    </r>
  </si>
  <si>
    <r>
      <rPr>
        <sz val="12"/>
        <color theme="1"/>
        <rFont val="Times New Roman"/>
        <charset val="134"/>
      </rPr>
      <t>1.6</t>
    </r>
    <r>
      <rPr>
        <sz val="12"/>
        <color theme="1"/>
        <rFont val="宋体"/>
        <charset val="134"/>
      </rPr>
      <t>米防爆棍，产品材质：</t>
    </r>
    <r>
      <rPr>
        <sz val="12"/>
        <color theme="1"/>
        <rFont val="Times New Roman"/>
        <charset val="134"/>
      </rPr>
      <t>PC</t>
    </r>
    <r>
      <rPr>
        <sz val="12"/>
        <color theme="1"/>
        <rFont val="宋体"/>
        <charset val="134"/>
      </rPr>
      <t>材质，产品尺寸：全长</t>
    </r>
    <r>
      <rPr>
        <sz val="12"/>
        <color theme="1"/>
        <rFont val="Times New Roman"/>
        <charset val="134"/>
      </rPr>
      <t>160cm,</t>
    </r>
    <r>
      <rPr>
        <sz val="12"/>
        <color theme="1"/>
        <rFont val="宋体"/>
        <charset val="134"/>
      </rPr>
      <t>产品重量</t>
    </r>
    <r>
      <rPr>
        <sz val="12"/>
        <color theme="1"/>
        <rFont val="Times New Roman"/>
        <charset val="134"/>
      </rPr>
      <t>1.2kg,</t>
    </r>
    <r>
      <rPr>
        <sz val="12"/>
        <color theme="1"/>
        <rFont val="宋体"/>
        <charset val="134"/>
      </rPr>
      <t>颜色：黑色</t>
    </r>
  </si>
  <si>
    <r>
      <rPr>
        <sz val="12"/>
        <color theme="1"/>
        <rFont val="宋体"/>
        <charset val="134"/>
      </rPr>
      <t>防刺服</t>
    </r>
  </si>
  <si>
    <r>
      <rPr>
        <sz val="12"/>
        <color theme="1"/>
        <rFont val="宋体"/>
        <charset val="134"/>
      </rPr>
      <t>防刺服，黑色，防护面积</t>
    </r>
    <r>
      <rPr>
        <sz val="12"/>
        <color theme="1"/>
        <rFont val="Times New Roman"/>
        <charset val="134"/>
      </rPr>
      <t>1cm²</t>
    </r>
  </si>
  <si>
    <r>
      <rPr>
        <sz val="12"/>
        <color theme="1"/>
        <rFont val="宋体"/>
        <charset val="134"/>
      </rPr>
      <t>每个防爆器材柜放置</t>
    </r>
    <r>
      <rPr>
        <sz val="12"/>
        <color theme="1"/>
        <rFont val="Times New Roman"/>
        <charset val="134"/>
      </rPr>
      <t>2</t>
    </r>
    <r>
      <rPr>
        <sz val="12"/>
        <color theme="1"/>
        <rFont val="宋体"/>
        <charset val="134"/>
      </rPr>
      <t>套</t>
    </r>
  </si>
  <si>
    <r>
      <rPr>
        <sz val="12"/>
        <color theme="1"/>
        <rFont val="宋体"/>
        <charset val="134"/>
      </rPr>
      <t>防爆头盔</t>
    </r>
  </si>
  <si>
    <r>
      <rPr>
        <sz val="12"/>
        <color theme="1"/>
        <rFont val="宋体"/>
        <charset val="134"/>
      </rPr>
      <t>特种防爆头盔，欧式金属网格防爆头盔</t>
    </r>
  </si>
  <si>
    <r>
      <rPr>
        <sz val="12"/>
        <color theme="1"/>
        <rFont val="宋体"/>
        <charset val="134"/>
      </rPr>
      <t>单兵防护组件</t>
    </r>
  </si>
  <si>
    <r>
      <rPr>
        <sz val="12"/>
        <color theme="1"/>
        <rFont val="宋体"/>
        <charset val="134"/>
      </rPr>
      <t>单兵防护组件，含：护肩、护胸、护上臂</t>
    </r>
    <r>
      <rPr>
        <sz val="12"/>
        <color theme="1"/>
        <rFont val="Times New Roman"/>
        <charset val="134"/>
      </rPr>
      <t>/</t>
    </r>
    <r>
      <rPr>
        <sz val="12"/>
        <color theme="1"/>
        <rFont val="宋体"/>
        <charset val="134"/>
      </rPr>
      <t>护肘、护裆、护小臂、战术手套、护臀</t>
    </r>
    <r>
      <rPr>
        <sz val="12"/>
        <color theme="1"/>
        <rFont val="Times New Roman"/>
        <charset val="134"/>
      </rPr>
      <t>-</t>
    </r>
    <r>
      <rPr>
        <sz val="12"/>
        <color theme="1"/>
        <rFont val="宋体"/>
        <charset val="134"/>
      </rPr>
      <t>护大腿、护膝、护脚背，保护面积：前胸和腹部</t>
    </r>
    <r>
      <rPr>
        <sz val="12"/>
        <color theme="1"/>
        <rFont val="Times New Roman"/>
        <charset val="134"/>
      </rPr>
      <t>&gt;0.1,</t>
    </r>
    <r>
      <rPr>
        <sz val="12"/>
        <color theme="1"/>
        <rFont val="宋体"/>
        <charset val="134"/>
      </rPr>
      <t>背部</t>
    </r>
    <r>
      <rPr>
        <sz val="12"/>
        <color theme="1"/>
        <rFont val="Times New Roman"/>
        <charset val="134"/>
      </rPr>
      <t>&gt;0.1,</t>
    </r>
    <r>
      <rPr>
        <sz val="12"/>
        <color theme="1"/>
        <rFont val="宋体"/>
        <charset val="134"/>
      </rPr>
      <t>手部</t>
    </r>
    <r>
      <rPr>
        <sz val="12"/>
        <color theme="1"/>
        <rFont val="Times New Roman"/>
        <charset val="134"/>
      </rPr>
      <t>&gt;0.18,</t>
    </r>
    <r>
      <rPr>
        <sz val="12"/>
        <color theme="1"/>
        <rFont val="宋体"/>
        <charset val="134"/>
      </rPr>
      <t>腿部</t>
    </r>
    <r>
      <rPr>
        <sz val="12"/>
        <color theme="1"/>
        <rFont val="Times New Roman"/>
        <charset val="134"/>
      </rPr>
      <t>&gt;0.38.</t>
    </r>
  </si>
  <si>
    <r>
      <rPr>
        <sz val="12"/>
        <color theme="1"/>
        <rFont val="宋体"/>
        <charset val="134"/>
      </rPr>
      <t>首层防爆器材柜放置</t>
    </r>
    <r>
      <rPr>
        <sz val="12"/>
        <color theme="1"/>
        <rFont val="Times New Roman"/>
        <charset val="134"/>
      </rPr>
      <t>2</t>
    </r>
    <r>
      <rPr>
        <sz val="12"/>
        <color theme="1"/>
        <rFont val="宋体"/>
        <charset val="134"/>
      </rPr>
      <t>套</t>
    </r>
  </si>
  <si>
    <r>
      <rPr>
        <sz val="12"/>
        <color theme="1"/>
        <rFont val="宋体"/>
        <charset val="134"/>
      </rPr>
      <t>大盾牌</t>
    </r>
  </si>
  <si>
    <r>
      <rPr>
        <sz val="12"/>
        <color theme="1"/>
        <rFont val="宋体"/>
        <charset val="134"/>
      </rPr>
      <t>防爆盾牌组合式盾牌</t>
    </r>
    <r>
      <rPr>
        <sz val="12"/>
        <color theme="1"/>
        <rFont val="Times New Roman"/>
        <charset val="134"/>
      </rPr>
      <t>1.6</t>
    </r>
    <r>
      <rPr>
        <sz val="12"/>
        <color theme="1"/>
        <rFont val="宋体"/>
        <charset val="134"/>
      </rPr>
      <t>米，尺寸：长</t>
    </r>
    <r>
      <rPr>
        <sz val="12"/>
        <color theme="1"/>
        <rFont val="Times New Roman"/>
        <charset val="134"/>
      </rPr>
      <t>1600*</t>
    </r>
    <r>
      <rPr>
        <sz val="12"/>
        <color theme="1"/>
        <rFont val="宋体"/>
        <charset val="134"/>
      </rPr>
      <t>宽</t>
    </r>
    <r>
      <rPr>
        <sz val="12"/>
        <color theme="1"/>
        <rFont val="Times New Roman"/>
        <charset val="134"/>
      </rPr>
      <t>550mm</t>
    </r>
    <r>
      <rPr>
        <sz val="12"/>
        <color theme="1"/>
        <rFont val="宋体"/>
        <charset val="134"/>
      </rPr>
      <t>，颜色：透明，材质：</t>
    </r>
    <r>
      <rPr>
        <sz val="12"/>
        <color theme="1"/>
        <rFont val="Times New Roman"/>
        <charset val="134"/>
      </rPr>
      <t>PC</t>
    </r>
    <r>
      <rPr>
        <sz val="12"/>
        <color theme="1"/>
        <rFont val="宋体"/>
        <charset val="134"/>
      </rPr>
      <t>，厚度</t>
    </r>
    <r>
      <rPr>
        <sz val="12"/>
        <color theme="1"/>
        <rFont val="Times New Roman"/>
        <charset val="134"/>
      </rPr>
      <t>3.5mm,</t>
    </r>
    <r>
      <rPr>
        <sz val="12"/>
        <color theme="1"/>
        <rFont val="宋体"/>
        <charset val="134"/>
      </rPr>
      <t>净重：</t>
    </r>
    <r>
      <rPr>
        <sz val="12"/>
        <color theme="1"/>
        <rFont val="Times New Roman"/>
        <charset val="134"/>
      </rPr>
      <t>5kg</t>
    </r>
  </si>
  <si>
    <r>
      <rPr>
        <sz val="12"/>
        <color theme="1"/>
        <rFont val="宋体"/>
        <charset val="134"/>
      </rPr>
      <t>盾牌架</t>
    </r>
  </si>
  <si>
    <r>
      <rPr>
        <sz val="12"/>
        <color theme="1"/>
        <rFont val="宋体"/>
        <charset val="134"/>
      </rPr>
      <t>防爆装备消防架，产品尺寸：高</t>
    </r>
    <r>
      <rPr>
        <sz val="12"/>
        <color theme="1"/>
        <rFont val="Times New Roman"/>
        <charset val="134"/>
      </rPr>
      <t>115cm</t>
    </r>
    <r>
      <rPr>
        <sz val="12"/>
        <color theme="1"/>
        <rFont val="宋体"/>
        <charset val="134"/>
      </rPr>
      <t>、长</t>
    </r>
    <r>
      <rPr>
        <sz val="12"/>
        <color theme="1"/>
        <rFont val="Times New Roman"/>
        <charset val="134"/>
      </rPr>
      <t>110cm</t>
    </r>
    <r>
      <rPr>
        <sz val="12"/>
        <color theme="1"/>
        <rFont val="宋体"/>
        <charset val="134"/>
      </rPr>
      <t>、宽</t>
    </r>
    <r>
      <rPr>
        <sz val="12"/>
        <color theme="1"/>
        <rFont val="Times New Roman"/>
        <charset val="134"/>
      </rPr>
      <t>40cm,</t>
    </r>
    <r>
      <rPr>
        <sz val="12"/>
        <color theme="1"/>
        <rFont val="宋体"/>
        <charset val="134"/>
      </rPr>
      <t>防爆装备架安保八件套盾牌钢叉橡胶棍支架</t>
    </r>
  </si>
  <si>
    <r>
      <rPr>
        <sz val="12"/>
        <color theme="1"/>
        <rFont val="宋体"/>
        <charset val="134"/>
      </rPr>
      <t>约束脚叉</t>
    </r>
  </si>
  <si>
    <r>
      <rPr>
        <sz val="12"/>
        <color theme="1"/>
        <rFont val="宋体"/>
        <charset val="134"/>
      </rPr>
      <t>铝合金脚叉抓捕器，材质：航空铝材，伸展长度：</t>
    </r>
    <r>
      <rPr>
        <sz val="12"/>
        <color theme="1"/>
        <rFont val="Times New Roman"/>
        <charset val="134"/>
      </rPr>
      <t>195cm,</t>
    </r>
    <r>
      <rPr>
        <sz val="12"/>
        <color theme="1"/>
        <rFont val="宋体"/>
        <charset val="134"/>
      </rPr>
      <t>收缩长度：</t>
    </r>
    <r>
      <rPr>
        <sz val="12"/>
        <color theme="1"/>
        <rFont val="Times New Roman"/>
        <charset val="134"/>
      </rPr>
      <t>130cm</t>
    </r>
    <r>
      <rPr>
        <sz val="12"/>
        <color theme="1"/>
        <rFont val="宋体"/>
        <charset val="134"/>
      </rPr>
      <t>，上杆外径：</t>
    </r>
    <r>
      <rPr>
        <sz val="12"/>
        <color theme="1"/>
        <rFont val="Times New Roman"/>
        <charset val="134"/>
      </rPr>
      <t>25mm,</t>
    </r>
    <r>
      <rPr>
        <sz val="12"/>
        <color theme="1"/>
        <rFont val="宋体"/>
        <charset val="134"/>
      </rPr>
      <t>下杆外径：</t>
    </r>
    <r>
      <rPr>
        <sz val="12"/>
        <color theme="1"/>
        <rFont val="Times New Roman"/>
        <charset val="134"/>
      </rPr>
      <t>33mm</t>
    </r>
    <r>
      <rPr>
        <sz val="12"/>
        <color theme="1"/>
        <rFont val="宋体"/>
        <charset val="134"/>
      </rPr>
      <t>，月牙最大开启：</t>
    </r>
    <r>
      <rPr>
        <sz val="12"/>
        <color theme="1"/>
        <rFont val="Times New Roman"/>
        <charset val="134"/>
      </rPr>
      <t>35cm,</t>
    </r>
    <r>
      <rPr>
        <sz val="12"/>
        <color theme="1"/>
        <rFont val="宋体"/>
        <charset val="134"/>
      </rPr>
      <t>月牙最小开启：</t>
    </r>
    <r>
      <rPr>
        <sz val="12"/>
        <color theme="1"/>
        <rFont val="Times New Roman"/>
        <charset val="134"/>
      </rPr>
      <t>15cm</t>
    </r>
    <r>
      <rPr>
        <sz val="12"/>
        <color theme="1"/>
        <rFont val="宋体"/>
        <charset val="134"/>
      </rPr>
      <t>，合金壁厚：约</t>
    </r>
    <r>
      <rPr>
        <sz val="12"/>
        <color theme="1"/>
        <rFont val="Times New Roman"/>
        <charset val="134"/>
      </rPr>
      <t>3.0mm</t>
    </r>
    <r>
      <rPr>
        <sz val="12"/>
        <color theme="1"/>
        <rFont val="宋体"/>
        <charset val="134"/>
      </rPr>
      <t>，重量约</t>
    </r>
    <r>
      <rPr>
        <sz val="12"/>
        <color theme="1"/>
        <rFont val="Times New Roman"/>
        <charset val="134"/>
      </rPr>
      <t>2.3kg</t>
    </r>
  </si>
  <si>
    <r>
      <rPr>
        <sz val="12"/>
        <color theme="1"/>
        <rFont val="宋体"/>
        <charset val="134"/>
      </rPr>
      <t>每个防爆器材柜放置</t>
    </r>
    <r>
      <rPr>
        <sz val="12"/>
        <color theme="1"/>
        <rFont val="Times New Roman"/>
        <charset val="134"/>
      </rPr>
      <t>2</t>
    </r>
    <r>
      <rPr>
        <sz val="12"/>
        <color theme="1"/>
        <rFont val="宋体"/>
        <charset val="134"/>
      </rPr>
      <t>把</t>
    </r>
  </si>
  <si>
    <r>
      <rPr>
        <sz val="12"/>
        <color theme="1"/>
        <rFont val="宋体"/>
        <charset val="134"/>
      </rPr>
      <t>约束腰叉</t>
    </r>
  </si>
  <si>
    <r>
      <rPr>
        <sz val="12"/>
        <color theme="1"/>
        <rFont val="宋体"/>
        <charset val="134"/>
      </rPr>
      <t>铝合金腰又抓捕器</t>
    </r>
    <r>
      <rPr>
        <sz val="12"/>
        <color theme="1"/>
        <rFont val="Times New Roman"/>
        <charset val="134"/>
      </rPr>
      <t xml:space="preserve">
</t>
    </r>
    <r>
      <rPr>
        <sz val="12"/>
        <color theme="1"/>
        <rFont val="宋体"/>
        <charset val="134"/>
      </rPr>
      <t>材质：航空铝材</t>
    </r>
    <r>
      <rPr>
        <sz val="12"/>
        <color theme="1"/>
        <rFont val="Times New Roman"/>
        <charset val="134"/>
      </rPr>
      <t xml:space="preserve">
</t>
    </r>
    <r>
      <rPr>
        <sz val="12"/>
        <color theme="1"/>
        <rFont val="宋体"/>
        <charset val="134"/>
      </rPr>
      <t>伸展长度：</t>
    </r>
    <r>
      <rPr>
        <sz val="12"/>
        <color theme="1"/>
        <rFont val="Times New Roman"/>
        <charset val="134"/>
      </rPr>
      <t>230cm</t>
    </r>
    <r>
      <rPr>
        <sz val="12"/>
        <color theme="1"/>
        <rFont val="宋体"/>
        <charset val="134"/>
      </rPr>
      <t>收缩长度：</t>
    </r>
    <r>
      <rPr>
        <sz val="12"/>
        <color theme="1"/>
        <rFont val="Times New Roman"/>
        <charset val="134"/>
      </rPr>
      <t>155cm</t>
    </r>
    <r>
      <rPr>
        <sz val="12"/>
        <color theme="1"/>
        <rFont val="宋体"/>
        <charset val="134"/>
      </rPr>
      <t>上杆外径：</t>
    </r>
    <r>
      <rPr>
        <sz val="12"/>
        <color theme="1"/>
        <rFont val="Times New Roman"/>
        <charset val="134"/>
      </rPr>
      <t>25mm</t>
    </r>
    <r>
      <rPr>
        <sz val="12"/>
        <color theme="1"/>
        <rFont val="宋体"/>
        <charset val="134"/>
      </rPr>
      <t>下杆外径：</t>
    </r>
    <r>
      <rPr>
        <sz val="12"/>
        <color theme="1"/>
        <rFont val="Times New Roman"/>
        <charset val="134"/>
      </rPr>
      <t xml:space="preserve">33mm
</t>
    </r>
    <r>
      <rPr>
        <sz val="12"/>
        <color theme="1"/>
        <rFont val="宋体"/>
        <charset val="134"/>
      </rPr>
      <t>月牙最大开启：</t>
    </r>
    <r>
      <rPr>
        <sz val="12"/>
        <color theme="1"/>
        <rFont val="Times New Roman"/>
        <charset val="134"/>
      </rPr>
      <t>70cm</t>
    </r>
    <r>
      <rPr>
        <sz val="12"/>
        <color theme="1"/>
        <rFont val="宋体"/>
        <charset val="134"/>
      </rPr>
      <t>月牙最小开启：</t>
    </r>
    <r>
      <rPr>
        <sz val="12"/>
        <color theme="1"/>
        <rFont val="Times New Roman"/>
        <charset val="134"/>
      </rPr>
      <t>42cm</t>
    </r>
    <r>
      <rPr>
        <sz val="12"/>
        <color theme="1"/>
        <rFont val="宋体"/>
        <charset val="134"/>
      </rPr>
      <t>合金壁厚：约</t>
    </r>
    <r>
      <rPr>
        <sz val="12"/>
        <color theme="1"/>
        <rFont val="Times New Roman"/>
        <charset val="134"/>
      </rPr>
      <t>3.0mm</t>
    </r>
    <r>
      <rPr>
        <sz val="12"/>
        <color theme="1"/>
        <rFont val="宋体"/>
        <charset val="134"/>
      </rPr>
      <t>重量：约</t>
    </r>
    <r>
      <rPr>
        <sz val="12"/>
        <color theme="1"/>
        <rFont val="Times New Roman"/>
        <charset val="134"/>
      </rPr>
      <t>2.75kg</t>
    </r>
  </si>
  <si>
    <r>
      <rPr>
        <sz val="12"/>
        <color theme="1"/>
        <rFont val="宋体"/>
        <charset val="134"/>
      </rPr>
      <t>抓捕网兜</t>
    </r>
  </si>
  <si>
    <r>
      <rPr>
        <sz val="12"/>
        <color theme="1"/>
        <rFont val="Times New Roman"/>
        <charset val="134"/>
      </rPr>
      <t>C</t>
    </r>
    <r>
      <rPr>
        <sz val="12"/>
        <color theme="1"/>
        <rFont val="宋体"/>
        <charset val="134"/>
      </rPr>
      <t>型粗管可伸缩，材质</t>
    </r>
    <r>
      <rPr>
        <sz val="12"/>
        <color theme="1"/>
        <rFont val="Times New Roman"/>
        <charset val="134"/>
      </rPr>
      <t>:</t>
    </r>
    <r>
      <rPr>
        <sz val="12"/>
        <color theme="1"/>
        <rFont val="宋体"/>
        <charset val="134"/>
      </rPr>
      <t>不锈钢管直径</t>
    </r>
    <r>
      <rPr>
        <sz val="12"/>
        <color theme="1"/>
        <rFont val="Times New Roman"/>
        <charset val="134"/>
      </rPr>
      <t>≥3cm</t>
    </r>
    <r>
      <rPr>
        <sz val="12"/>
        <color theme="1"/>
        <rFont val="宋体"/>
        <charset val="134"/>
      </rPr>
      <t>；尺寸</t>
    </r>
    <r>
      <rPr>
        <sz val="12"/>
        <color theme="1"/>
        <rFont val="Times New Roman"/>
        <charset val="134"/>
      </rPr>
      <t>:</t>
    </r>
    <r>
      <rPr>
        <sz val="12"/>
        <color theme="1"/>
        <rFont val="宋体"/>
        <charset val="134"/>
      </rPr>
      <t>伸展总长</t>
    </r>
    <r>
      <rPr>
        <sz val="12"/>
        <color theme="1"/>
        <rFont val="Times New Roman"/>
        <charset val="134"/>
      </rPr>
      <t xml:space="preserve">≥200cm </t>
    </r>
    <r>
      <rPr>
        <sz val="12"/>
        <color theme="1"/>
        <rFont val="宋体"/>
        <charset val="134"/>
      </rPr>
      <t>收缩总长</t>
    </r>
    <r>
      <rPr>
        <sz val="12"/>
        <color theme="1"/>
        <rFont val="Times New Roman"/>
        <charset val="134"/>
      </rPr>
      <t>≤160cm</t>
    </r>
    <r>
      <rPr>
        <sz val="12"/>
        <color theme="1"/>
        <rFont val="宋体"/>
        <charset val="134"/>
      </rPr>
      <t>；网口径</t>
    </r>
    <r>
      <rPr>
        <sz val="12"/>
        <color theme="1"/>
        <rFont val="Times New Roman"/>
        <charset val="134"/>
      </rPr>
      <t>:75cm</t>
    </r>
    <r>
      <rPr>
        <sz val="12"/>
        <color theme="1"/>
        <rFont val="宋体"/>
        <charset val="134"/>
      </rPr>
      <t>；网长度</t>
    </r>
    <r>
      <rPr>
        <sz val="12"/>
        <color theme="1"/>
        <rFont val="Times New Roman"/>
        <charset val="134"/>
      </rPr>
      <t>:≥150cm</t>
    </r>
    <r>
      <rPr>
        <sz val="12"/>
        <color theme="1"/>
        <rFont val="宋体"/>
        <charset val="134"/>
      </rPr>
      <t>重</t>
    </r>
    <r>
      <rPr>
        <sz val="12"/>
        <color theme="1"/>
        <rFont val="Times New Roman"/>
        <charset val="134"/>
      </rPr>
      <t xml:space="preserve"> </t>
    </r>
    <r>
      <rPr>
        <sz val="12"/>
        <color theme="1"/>
        <rFont val="宋体"/>
        <charset val="134"/>
      </rPr>
      <t>量</t>
    </r>
    <r>
      <rPr>
        <sz val="12"/>
        <color theme="1"/>
        <rFont val="Times New Roman"/>
        <charset val="134"/>
      </rPr>
      <t>:1.70kg</t>
    </r>
  </si>
  <si>
    <r>
      <rPr>
        <sz val="12"/>
        <color theme="1"/>
        <rFont val="宋体"/>
        <charset val="134"/>
      </rPr>
      <t>不锈钢铁马护栏</t>
    </r>
  </si>
  <si>
    <r>
      <rPr>
        <sz val="12"/>
        <color theme="1"/>
        <rFont val="宋体"/>
        <charset val="134"/>
      </rPr>
      <t>尺寸：高</t>
    </r>
    <r>
      <rPr>
        <sz val="12"/>
        <color theme="1"/>
        <rFont val="Times New Roman"/>
        <charset val="134"/>
      </rPr>
      <t>1</t>
    </r>
    <r>
      <rPr>
        <sz val="12"/>
        <color theme="1"/>
        <rFont val="宋体"/>
        <charset val="134"/>
      </rPr>
      <t>米、宽</t>
    </r>
    <r>
      <rPr>
        <sz val="12"/>
        <color theme="1"/>
        <rFont val="Times New Roman"/>
        <charset val="134"/>
      </rPr>
      <t>1.5</t>
    </r>
    <r>
      <rPr>
        <sz val="12"/>
        <color theme="1"/>
        <rFont val="宋体"/>
        <charset val="134"/>
      </rPr>
      <t>米，材质：</t>
    </r>
    <r>
      <rPr>
        <sz val="12"/>
        <color theme="1"/>
        <rFont val="Times New Roman"/>
        <charset val="134"/>
      </rPr>
      <t>304</t>
    </r>
    <r>
      <rPr>
        <sz val="12"/>
        <color theme="1"/>
        <rFont val="宋体"/>
        <charset val="134"/>
      </rPr>
      <t>不锈钢，工艺：二保焊，安装方式：挂钩连接，外管直径：</t>
    </r>
    <r>
      <rPr>
        <sz val="12"/>
        <color theme="1"/>
        <rFont val="Times New Roman"/>
        <charset val="134"/>
      </rPr>
      <t>32mm</t>
    </r>
    <r>
      <rPr>
        <sz val="12"/>
        <color theme="1"/>
        <rFont val="宋体"/>
        <charset val="134"/>
      </rPr>
      <t>圆管，内管直径：</t>
    </r>
    <r>
      <rPr>
        <sz val="12"/>
        <color theme="1"/>
        <rFont val="Times New Roman"/>
        <charset val="134"/>
      </rPr>
      <t>19mm</t>
    </r>
    <r>
      <rPr>
        <sz val="12"/>
        <color theme="1"/>
        <rFont val="宋体"/>
        <charset val="134"/>
      </rPr>
      <t>圆管</t>
    </r>
  </si>
  <si>
    <r>
      <rPr>
        <sz val="12"/>
        <color theme="1"/>
        <rFont val="宋体"/>
        <charset val="134"/>
      </rPr>
      <t>室外以及</t>
    </r>
    <r>
      <rPr>
        <sz val="12"/>
        <color theme="1"/>
        <rFont val="Times New Roman"/>
        <charset val="134"/>
      </rPr>
      <t>B1-B5</t>
    </r>
    <r>
      <rPr>
        <sz val="12"/>
        <color theme="1"/>
        <rFont val="宋体"/>
        <charset val="134"/>
      </rPr>
      <t>层交通疏导</t>
    </r>
  </si>
  <si>
    <r>
      <rPr>
        <sz val="12"/>
        <color theme="1"/>
        <rFont val="宋体"/>
        <charset val="134"/>
      </rPr>
      <t>一体式不锈钢</t>
    </r>
    <r>
      <rPr>
        <sz val="12"/>
        <color theme="1"/>
        <rFont val="Times New Roman"/>
        <charset val="134"/>
      </rPr>
      <t>A</t>
    </r>
    <r>
      <rPr>
        <sz val="12"/>
        <color theme="1"/>
        <rFont val="宋体"/>
        <charset val="134"/>
      </rPr>
      <t>字牌</t>
    </r>
  </si>
  <si>
    <r>
      <rPr>
        <sz val="12"/>
        <color theme="1"/>
        <rFont val="宋体"/>
        <charset val="134"/>
      </rPr>
      <t>安装方式：</t>
    </r>
    <r>
      <rPr>
        <sz val="12"/>
        <color theme="1"/>
        <rFont val="Times New Roman"/>
        <charset val="134"/>
      </rPr>
      <t>A</t>
    </r>
    <r>
      <rPr>
        <sz val="12"/>
        <color theme="1"/>
        <rFont val="宋体"/>
        <charset val="134"/>
      </rPr>
      <t>型放置；尺寸：长</t>
    </r>
    <r>
      <rPr>
        <sz val="12"/>
        <color theme="1"/>
        <rFont val="Times New Roman"/>
        <charset val="134"/>
      </rPr>
      <t>670mm</t>
    </r>
    <r>
      <rPr>
        <sz val="12"/>
        <color theme="1"/>
        <rFont val="宋体"/>
        <charset val="134"/>
      </rPr>
      <t>；宽</t>
    </r>
    <r>
      <rPr>
        <sz val="12"/>
        <color theme="1"/>
        <rFont val="Times New Roman"/>
        <charset val="134"/>
      </rPr>
      <t xml:space="preserve">450mm
</t>
    </r>
    <r>
      <rPr>
        <sz val="12"/>
        <color theme="1"/>
        <rFont val="宋体"/>
        <charset val="134"/>
      </rPr>
      <t>材质：不锈钢</t>
    </r>
  </si>
  <si>
    <r>
      <rPr>
        <sz val="12"/>
        <color theme="1"/>
        <rFont val="宋体"/>
        <charset val="134"/>
      </rPr>
      <t>圆形防撞桶</t>
    </r>
  </si>
  <si>
    <r>
      <rPr>
        <sz val="12"/>
        <color theme="1"/>
        <rFont val="宋体"/>
        <charset val="134"/>
      </rPr>
      <t>材质：</t>
    </r>
    <r>
      <rPr>
        <sz val="12"/>
        <color theme="1"/>
        <rFont val="Times New Roman"/>
        <charset val="134"/>
      </rPr>
      <t>PE</t>
    </r>
    <r>
      <rPr>
        <sz val="12"/>
        <color theme="1"/>
        <rFont val="宋体"/>
        <charset val="134"/>
      </rPr>
      <t>，工艺：滚塑；高度</t>
    </r>
    <r>
      <rPr>
        <sz val="12"/>
        <color theme="1"/>
        <rFont val="Times New Roman"/>
        <charset val="134"/>
      </rPr>
      <t>*</t>
    </r>
    <r>
      <rPr>
        <sz val="12"/>
        <color theme="1"/>
        <rFont val="宋体"/>
        <charset val="134"/>
      </rPr>
      <t>直径：</t>
    </r>
    <r>
      <rPr>
        <sz val="12"/>
        <color theme="1"/>
        <rFont val="Times New Roman"/>
        <charset val="134"/>
      </rPr>
      <t>80cm*60cm</t>
    </r>
  </si>
  <si>
    <r>
      <rPr>
        <sz val="12"/>
        <color theme="1"/>
        <rFont val="宋体"/>
        <charset val="134"/>
      </rPr>
      <t>应急探照灯</t>
    </r>
  </si>
  <si>
    <r>
      <rPr>
        <sz val="12"/>
        <color theme="1"/>
        <rFont val="宋体"/>
        <charset val="134"/>
      </rPr>
      <t>灯芯：全新</t>
    </r>
    <r>
      <rPr>
        <sz val="12"/>
        <color theme="1"/>
        <rFont val="Times New Roman"/>
        <charset val="134"/>
      </rPr>
      <t>U9</t>
    </r>
    <r>
      <rPr>
        <sz val="12"/>
        <color theme="1"/>
        <rFont val="宋体"/>
        <charset val="134"/>
      </rPr>
      <t>强光灯芯，电池：内置大容锂电池</t>
    </r>
    <r>
      <rPr>
        <sz val="12"/>
        <color theme="1"/>
        <rFont val="Times New Roman"/>
        <charset val="134"/>
      </rPr>
      <t>6000ma,</t>
    </r>
    <r>
      <rPr>
        <sz val="12"/>
        <color theme="1"/>
        <rFont val="宋体"/>
        <charset val="134"/>
      </rPr>
      <t>续航：</t>
    </r>
    <r>
      <rPr>
        <sz val="12"/>
        <color theme="1"/>
        <rFont val="Times New Roman"/>
        <charset val="134"/>
      </rPr>
      <t>8-16</t>
    </r>
    <r>
      <rPr>
        <sz val="12"/>
        <color theme="1"/>
        <rFont val="宋体"/>
        <charset val="134"/>
      </rPr>
      <t>小时左右，充电：</t>
    </r>
    <r>
      <rPr>
        <sz val="12"/>
        <color theme="1"/>
        <rFont val="Times New Roman"/>
        <charset val="134"/>
      </rPr>
      <t>typec</t>
    </r>
    <r>
      <rPr>
        <sz val="12"/>
        <color theme="1"/>
        <rFont val="宋体"/>
        <charset val="134"/>
      </rPr>
      <t>充电口，侧灯：白光大泛光，肩带：支持手持、带肩带支持肩带</t>
    </r>
  </si>
  <si>
    <r>
      <rPr>
        <sz val="12"/>
        <color theme="1"/>
        <rFont val="Times New Roman"/>
        <charset val="134"/>
      </rPr>
      <t>6-23</t>
    </r>
    <r>
      <rPr>
        <sz val="12"/>
        <color theme="1"/>
        <rFont val="宋体"/>
        <charset val="134"/>
      </rPr>
      <t>层共</t>
    </r>
    <r>
      <rPr>
        <sz val="12"/>
        <color theme="1"/>
        <rFont val="Times New Roman"/>
        <charset val="134"/>
      </rPr>
      <t>18</t>
    </r>
    <r>
      <rPr>
        <sz val="12"/>
        <color theme="1"/>
        <rFont val="宋体"/>
        <charset val="134"/>
      </rPr>
      <t>层</t>
    </r>
    <r>
      <rPr>
        <sz val="12"/>
        <color theme="1"/>
        <rFont val="Times New Roman"/>
        <charset val="134"/>
      </rPr>
      <t>36</t>
    </r>
    <r>
      <rPr>
        <sz val="12"/>
        <color theme="1"/>
        <rFont val="宋体"/>
        <charset val="134"/>
      </rPr>
      <t>个护理单元每个配置</t>
    </r>
    <r>
      <rPr>
        <sz val="12"/>
        <color theme="1"/>
        <rFont val="Times New Roman"/>
        <charset val="134"/>
      </rPr>
      <t>2</t>
    </r>
    <r>
      <rPr>
        <sz val="12"/>
        <color theme="1"/>
        <rFont val="宋体"/>
        <charset val="134"/>
      </rPr>
      <t>台，额外备</t>
    </r>
    <r>
      <rPr>
        <sz val="12"/>
        <color theme="1"/>
        <rFont val="Times New Roman"/>
        <charset val="134"/>
      </rPr>
      <t>18</t>
    </r>
    <r>
      <rPr>
        <sz val="12"/>
        <color theme="1"/>
        <rFont val="宋体"/>
        <charset val="134"/>
      </rPr>
      <t>台备用</t>
    </r>
  </si>
  <si>
    <r>
      <rPr>
        <sz val="12"/>
        <color theme="1"/>
        <rFont val="宋体"/>
        <charset val="134"/>
      </rPr>
      <t>防汛专用沙袋（拉链款）</t>
    </r>
  </si>
  <si>
    <r>
      <rPr>
        <sz val="12"/>
        <color theme="1"/>
        <rFont val="宋体"/>
        <charset val="134"/>
      </rPr>
      <t>材质：帆布；产品款式：拉链款</t>
    </r>
    <r>
      <rPr>
        <sz val="12"/>
        <color theme="1"/>
        <rFont val="Times New Roman"/>
        <charset val="134"/>
      </rPr>
      <t>;</t>
    </r>
    <r>
      <rPr>
        <sz val="12"/>
        <color theme="1"/>
        <rFont val="宋体"/>
        <charset val="134"/>
      </rPr>
      <t>产品颜色：绿色；尺寸：</t>
    </r>
    <r>
      <rPr>
        <sz val="12"/>
        <color theme="1"/>
        <rFont val="Times New Roman"/>
        <charset val="134"/>
      </rPr>
      <t>25cm*50cm</t>
    </r>
  </si>
  <si>
    <r>
      <rPr>
        <sz val="12"/>
        <color theme="1"/>
        <rFont val="宋体"/>
        <charset val="134"/>
      </rPr>
      <t>三防应急物资</t>
    </r>
  </si>
  <si>
    <r>
      <rPr>
        <sz val="12"/>
        <color theme="1"/>
        <rFont val="宋体"/>
        <charset val="134"/>
      </rPr>
      <t>两轮物资运转设备</t>
    </r>
  </si>
  <si>
    <r>
      <rPr>
        <sz val="12"/>
        <color theme="1"/>
        <rFont val="宋体"/>
        <charset val="134"/>
      </rPr>
      <t>电机：扭矩电机</t>
    </r>
    <r>
      <rPr>
        <sz val="12"/>
        <color theme="1"/>
        <rFont val="Times New Roman"/>
        <charset val="134"/>
      </rPr>
      <t>1500W</t>
    </r>
    <r>
      <rPr>
        <sz val="12"/>
        <color theme="1"/>
        <rFont val="宋体"/>
        <charset val="134"/>
      </rPr>
      <t>；续航里程</t>
    </r>
    <r>
      <rPr>
        <sz val="12"/>
        <color theme="1"/>
        <rFont val="Times New Roman"/>
        <charset val="134"/>
      </rPr>
      <t>≥100km</t>
    </r>
    <r>
      <rPr>
        <sz val="12"/>
        <color theme="1"/>
        <rFont val="宋体"/>
        <charset val="134"/>
      </rPr>
      <t>；刹车：前碟刹</t>
    </r>
    <r>
      <rPr>
        <sz val="12"/>
        <color theme="1"/>
        <rFont val="Times New Roman"/>
        <charset val="134"/>
      </rPr>
      <t>/</t>
    </r>
    <r>
      <rPr>
        <sz val="12"/>
        <color theme="1"/>
        <rFont val="宋体"/>
        <charset val="134"/>
      </rPr>
      <t>后毂刹；前减震：前置液压减震；后减震：后置弹簧油压减震；仪表：全液晶仪表；轮胎：</t>
    </r>
    <r>
      <rPr>
        <sz val="12"/>
        <color theme="1"/>
        <rFont val="Times New Roman"/>
        <charset val="134"/>
      </rPr>
      <t>3.0-10</t>
    </r>
    <r>
      <rPr>
        <sz val="12"/>
        <color theme="1"/>
        <rFont val="宋体"/>
        <charset val="134"/>
      </rPr>
      <t>真空胎；大灯：</t>
    </r>
    <r>
      <rPr>
        <sz val="12"/>
        <color theme="1"/>
        <rFont val="Times New Roman"/>
        <charset val="134"/>
      </rPr>
      <t>LED</t>
    </r>
    <r>
      <rPr>
        <sz val="12"/>
        <color theme="1"/>
        <rFont val="宋体"/>
        <charset val="134"/>
      </rPr>
      <t>大灯；档位：三挡变速</t>
    </r>
    <r>
      <rPr>
        <sz val="12"/>
        <color theme="1"/>
        <rFont val="Times New Roman"/>
        <charset val="134"/>
      </rPr>
      <t>/</t>
    </r>
    <r>
      <rPr>
        <sz val="12"/>
        <color theme="1"/>
        <rFont val="宋体"/>
        <charset val="134"/>
      </rPr>
      <t>前进</t>
    </r>
    <r>
      <rPr>
        <sz val="12"/>
        <color theme="1"/>
        <rFont val="Times New Roman"/>
        <charset val="134"/>
      </rPr>
      <t>/</t>
    </r>
    <r>
      <rPr>
        <sz val="12"/>
        <color theme="1"/>
        <rFont val="宋体"/>
        <charset val="134"/>
      </rPr>
      <t>倒车；含遥控防盗器</t>
    </r>
    <r>
      <rPr>
        <sz val="12"/>
        <color theme="1"/>
        <rFont val="Times New Roman"/>
        <charset val="134"/>
      </rPr>
      <t>1</t>
    </r>
    <r>
      <rPr>
        <sz val="12"/>
        <color theme="1"/>
        <rFont val="宋体"/>
        <charset val="134"/>
      </rPr>
      <t>套；动力：</t>
    </r>
    <r>
      <rPr>
        <sz val="12"/>
        <color theme="1"/>
        <rFont val="Times New Roman"/>
        <charset val="134"/>
      </rPr>
      <t>72V/35A</t>
    </r>
    <r>
      <rPr>
        <sz val="12"/>
        <color theme="1"/>
        <rFont val="宋体"/>
        <charset val="134"/>
      </rPr>
      <t>；电池：铅酸电池；灯饰：前红蓝双色爆闪灯</t>
    </r>
    <r>
      <rPr>
        <sz val="12"/>
        <color theme="1"/>
        <rFont val="Times New Roman"/>
        <charset val="134"/>
      </rPr>
      <t>/</t>
    </r>
    <r>
      <rPr>
        <sz val="12"/>
        <color theme="1"/>
        <rFont val="宋体"/>
        <charset val="134"/>
      </rPr>
      <t>后拉杆爆闪灯</t>
    </r>
    <r>
      <rPr>
        <sz val="12"/>
        <color theme="1"/>
        <rFont val="Times New Roman"/>
        <charset val="134"/>
      </rPr>
      <t>,</t>
    </r>
    <r>
      <rPr>
        <sz val="12"/>
        <color theme="1"/>
        <rFont val="宋体"/>
        <charset val="134"/>
      </rPr>
      <t>带高音喊话喇叭</t>
    </r>
  </si>
  <si>
    <r>
      <rPr>
        <sz val="12"/>
        <color theme="1"/>
        <rFont val="宋体"/>
        <charset val="134"/>
      </rPr>
      <t>应急转运物资</t>
    </r>
  </si>
  <si>
    <r>
      <rPr>
        <sz val="12"/>
        <color theme="1"/>
        <rFont val="宋体"/>
        <charset val="134"/>
      </rPr>
      <t>四轮物资运转设备</t>
    </r>
  </si>
  <si>
    <r>
      <rPr>
        <sz val="12"/>
        <color theme="1"/>
        <rFont val="宋体"/>
        <charset val="134"/>
      </rPr>
      <t>四轮，五座，不带警灯，车型尺寸：</t>
    </r>
    <r>
      <rPr>
        <sz val="12"/>
        <color theme="1"/>
        <rFont val="Times New Roman"/>
        <charset val="134"/>
      </rPr>
      <t>3.95*1.6*1.95</t>
    </r>
    <r>
      <rPr>
        <sz val="12"/>
        <color theme="1"/>
        <rFont val="宋体"/>
        <charset val="134"/>
      </rPr>
      <t>、整车质量</t>
    </r>
    <r>
      <rPr>
        <sz val="12"/>
        <color theme="1"/>
        <rFont val="Times New Roman"/>
        <charset val="134"/>
      </rPr>
      <t>950kg</t>
    </r>
    <r>
      <rPr>
        <sz val="12"/>
        <color theme="1"/>
        <rFont val="宋体"/>
        <charset val="134"/>
      </rPr>
      <t>、电池电压：</t>
    </r>
    <r>
      <rPr>
        <sz val="12"/>
        <color theme="1"/>
        <rFont val="Times New Roman"/>
        <charset val="134"/>
      </rPr>
      <t>220V</t>
    </r>
    <r>
      <rPr>
        <sz val="12"/>
        <color theme="1"/>
        <rFont val="宋体"/>
        <charset val="134"/>
      </rPr>
      <t>、驱动方式：电动后驱、制动类型：前蝶后鼓、轮胎规格：</t>
    </r>
    <r>
      <rPr>
        <sz val="12"/>
        <color theme="1"/>
        <rFont val="Times New Roman"/>
        <charset val="134"/>
      </rPr>
      <t>155/65R13</t>
    </r>
    <r>
      <rPr>
        <sz val="12"/>
        <color theme="1"/>
        <rFont val="宋体"/>
        <charset val="134"/>
      </rPr>
      <t>、最高时速：</t>
    </r>
    <r>
      <rPr>
        <sz val="12"/>
        <color theme="1"/>
        <rFont val="Times New Roman"/>
        <charset val="134"/>
      </rPr>
      <t>40KM/h</t>
    </r>
    <r>
      <rPr>
        <sz val="12"/>
        <color theme="1"/>
        <rFont val="宋体"/>
        <charset val="134"/>
      </rPr>
      <t>、续航里程</t>
    </r>
    <r>
      <rPr>
        <sz val="12"/>
        <color theme="1"/>
        <rFont val="Times New Roman"/>
        <charset val="134"/>
      </rPr>
      <t>:90-120</t>
    </r>
    <r>
      <rPr>
        <sz val="12"/>
        <color theme="1"/>
        <rFont val="宋体"/>
        <charset val="134"/>
      </rPr>
      <t>公里；额定电压：</t>
    </r>
    <r>
      <rPr>
        <sz val="12"/>
        <color theme="1"/>
        <rFont val="Times New Roman"/>
        <charset val="134"/>
      </rPr>
      <t>60V</t>
    </r>
    <r>
      <rPr>
        <sz val="12"/>
        <color theme="1"/>
        <rFont val="宋体"/>
        <charset val="134"/>
      </rPr>
      <t>；电池类型：免维护电池、电池数量：五块、电机功率：</t>
    </r>
    <r>
      <rPr>
        <sz val="12"/>
        <color theme="1"/>
        <rFont val="Times New Roman"/>
        <charset val="134"/>
      </rPr>
      <t>4000W</t>
    </r>
  </si>
  <si>
    <r>
      <rPr>
        <sz val="12"/>
        <color theme="1"/>
        <rFont val="宋体"/>
        <charset val="134"/>
      </rPr>
      <t>四轮，五座，带警灯，车型尺寸：</t>
    </r>
    <r>
      <rPr>
        <sz val="12"/>
        <color theme="1"/>
        <rFont val="Times New Roman"/>
        <charset val="134"/>
      </rPr>
      <t>3.95*1.6*1.95</t>
    </r>
    <r>
      <rPr>
        <sz val="12"/>
        <color theme="1"/>
        <rFont val="宋体"/>
        <charset val="134"/>
      </rPr>
      <t>、整车质量</t>
    </r>
    <r>
      <rPr>
        <sz val="12"/>
        <color theme="1"/>
        <rFont val="Times New Roman"/>
        <charset val="134"/>
      </rPr>
      <t>950kg</t>
    </r>
    <r>
      <rPr>
        <sz val="12"/>
        <color theme="1"/>
        <rFont val="宋体"/>
        <charset val="134"/>
      </rPr>
      <t>；电池电压：</t>
    </r>
    <r>
      <rPr>
        <sz val="12"/>
        <color theme="1"/>
        <rFont val="Times New Roman"/>
        <charset val="134"/>
      </rPr>
      <t>220V</t>
    </r>
    <r>
      <rPr>
        <sz val="12"/>
        <color theme="1"/>
        <rFont val="宋体"/>
        <charset val="134"/>
      </rPr>
      <t>、驱动方式：电动后驱、制动类型：前蝶后鼓、轮胎规格：</t>
    </r>
    <r>
      <rPr>
        <sz val="12"/>
        <color theme="1"/>
        <rFont val="Times New Roman"/>
        <charset val="134"/>
      </rPr>
      <t>155/65R13</t>
    </r>
    <r>
      <rPr>
        <sz val="12"/>
        <color theme="1"/>
        <rFont val="宋体"/>
        <charset val="134"/>
      </rPr>
      <t>、最高时速：</t>
    </r>
    <r>
      <rPr>
        <sz val="12"/>
        <color theme="1"/>
        <rFont val="Times New Roman"/>
        <charset val="134"/>
      </rPr>
      <t>40KM/h</t>
    </r>
    <r>
      <rPr>
        <sz val="12"/>
        <color theme="1"/>
        <rFont val="宋体"/>
        <charset val="134"/>
      </rPr>
      <t>、续航里程</t>
    </r>
    <r>
      <rPr>
        <sz val="12"/>
        <color theme="1"/>
        <rFont val="Times New Roman"/>
        <charset val="134"/>
      </rPr>
      <t>:90-120</t>
    </r>
    <r>
      <rPr>
        <sz val="12"/>
        <color theme="1"/>
        <rFont val="宋体"/>
        <charset val="134"/>
      </rPr>
      <t>公里、额定电压：</t>
    </r>
    <r>
      <rPr>
        <sz val="12"/>
        <color theme="1"/>
        <rFont val="Times New Roman"/>
        <charset val="134"/>
      </rPr>
      <t>60V</t>
    </r>
    <r>
      <rPr>
        <sz val="12"/>
        <color theme="1"/>
        <rFont val="宋体"/>
        <charset val="134"/>
      </rPr>
      <t>、电池类型：免维护电池、电池数量：五块；电机功率：</t>
    </r>
    <r>
      <rPr>
        <sz val="12"/>
        <color theme="1"/>
        <rFont val="Times New Roman"/>
        <charset val="134"/>
      </rPr>
      <t>4000W</t>
    </r>
  </si>
  <si>
    <r>
      <rPr>
        <sz val="12"/>
        <color theme="1"/>
        <rFont val="Times New Roman"/>
        <charset val="134"/>
      </rPr>
      <t>ABS</t>
    </r>
    <r>
      <rPr>
        <sz val="12"/>
        <color theme="1"/>
        <rFont val="宋体"/>
        <charset val="134"/>
      </rPr>
      <t>直板挡水板</t>
    </r>
  </si>
  <si>
    <r>
      <rPr>
        <sz val="12"/>
        <color theme="1"/>
        <rFont val="Times New Roman"/>
        <charset val="134"/>
      </rPr>
      <t>WZ50;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H=52.8cm,D=68cm,W=70.5cm</t>
    </r>
  </si>
  <si>
    <r>
      <rPr>
        <sz val="12"/>
        <color theme="1"/>
        <rFont val="Times New Roman"/>
        <charset val="134"/>
      </rPr>
      <t>ABS</t>
    </r>
    <r>
      <rPr>
        <sz val="12"/>
        <color theme="1"/>
        <rFont val="宋体"/>
        <charset val="134"/>
      </rPr>
      <t>内弯挡水板</t>
    </r>
  </si>
  <si>
    <r>
      <rPr>
        <sz val="12"/>
        <color theme="1"/>
        <rFont val="Times New Roman"/>
        <charset val="134"/>
      </rPr>
      <t>NW50;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H=52.8cm,D=68cm,W1=55cm,
W2=22cm</t>
    </r>
  </si>
  <si>
    <r>
      <rPr>
        <sz val="12"/>
        <color theme="1"/>
        <rFont val="Times New Roman"/>
        <charset val="134"/>
      </rPr>
      <t>ABS</t>
    </r>
    <r>
      <rPr>
        <sz val="12"/>
        <color theme="1"/>
        <rFont val="宋体"/>
        <charset val="134"/>
      </rPr>
      <t>外弯挡水板</t>
    </r>
  </si>
  <si>
    <r>
      <rPr>
        <sz val="12"/>
        <color theme="1"/>
        <rFont val="Times New Roman"/>
        <charset val="134"/>
      </rPr>
      <t>WW50;</t>
    </r>
    <r>
      <rPr>
        <sz val="12"/>
        <color theme="1"/>
        <rFont val="宋体"/>
        <charset val="134"/>
      </rPr>
      <t>材质：红色</t>
    </r>
    <r>
      <rPr>
        <sz val="12"/>
        <color theme="1"/>
        <rFont val="Times New Roman"/>
        <charset val="134"/>
      </rPr>
      <t>ABS,</t>
    </r>
    <r>
      <rPr>
        <sz val="12"/>
        <color theme="1"/>
        <rFont val="宋体"/>
        <charset val="134"/>
      </rPr>
      <t>防洪高度：</t>
    </r>
    <r>
      <rPr>
        <sz val="12"/>
        <color theme="1"/>
        <rFont val="Times New Roman"/>
        <charset val="134"/>
      </rPr>
      <t xml:space="preserve">
50cm;</t>
    </r>
    <r>
      <rPr>
        <sz val="12"/>
        <color theme="1"/>
        <rFont val="宋体"/>
        <charset val="134"/>
      </rPr>
      <t>平均厚度：</t>
    </r>
    <r>
      <rPr>
        <sz val="12"/>
        <color theme="1"/>
        <rFont val="Times New Roman"/>
        <charset val="134"/>
      </rPr>
      <t xml:space="preserve">5.1mm±5%;
</t>
    </r>
    <r>
      <rPr>
        <sz val="12"/>
        <color theme="1"/>
        <rFont val="宋体"/>
        <charset val="134"/>
      </rPr>
      <t>尺寸：</t>
    </r>
    <r>
      <rPr>
        <sz val="12"/>
        <color theme="1"/>
        <rFont val="Times New Roman"/>
        <charset val="134"/>
      </rPr>
      <t>H=52.8cm,D=68cm,W1=35cm,
W2=57cm</t>
    </r>
  </si>
  <si>
    <r>
      <rPr>
        <sz val="12"/>
        <color theme="1"/>
        <rFont val="宋体"/>
        <charset val="134"/>
      </rPr>
      <t>吸收膨胀袋</t>
    </r>
  </si>
  <si>
    <r>
      <rPr>
        <sz val="12"/>
        <color theme="1"/>
        <rFont val="宋体"/>
        <charset val="134"/>
      </rPr>
      <t>材质：帆布</t>
    </r>
    <r>
      <rPr>
        <sz val="12"/>
        <color theme="1"/>
        <rFont val="Times New Roman"/>
        <charset val="134"/>
      </rPr>
      <t>+</t>
    </r>
    <r>
      <rPr>
        <sz val="12"/>
        <color theme="1"/>
        <rFont val="宋体"/>
        <charset val="134"/>
      </rPr>
      <t>高分子吸水树脂；产品净重：</t>
    </r>
    <r>
      <rPr>
        <sz val="12"/>
        <color theme="1"/>
        <rFont val="Times New Roman"/>
        <charset val="134"/>
      </rPr>
      <t>0.2kg</t>
    </r>
    <r>
      <rPr>
        <sz val="12"/>
        <color theme="1"/>
        <rFont val="宋体"/>
        <charset val="134"/>
      </rPr>
      <t>；尺寸：</t>
    </r>
    <r>
      <rPr>
        <sz val="12"/>
        <color theme="1"/>
        <rFont val="Times New Roman"/>
        <charset val="134"/>
      </rPr>
      <t>40*60cm</t>
    </r>
  </si>
  <si>
    <r>
      <rPr>
        <sz val="12"/>
        <color theme="1"/>
        <rFont val="宋体"/>
        <charset val="134"/>
      </rPr>
      <t>可移动轮式</t>
    </r>
    <r>
      <rPr>
        <sz val="12"/>
        <color theme="1"/>
        <rFont val="Times New Roman"/>
        <charset val="134"/>
      </rPr>
      <t>6</t>
    </r>
    <r>
      <rPr>
        <sz val="12"/>
        <color theme="1"/>
        <rFont val="宋体"/>
        <charset val="134"/>
      </rPr>
      <t>寸单叶轮抽水泵（柴油款）</t>
    </r>
  </si>
  <si>
    <r>
      <rPr>
        <sz val="12"/>
        <color theme="1"/>
        <rFont val="宋体"/>
        <charset val="0"/>
      </rPr>
      <t>配进水管</t>
    </r>
    <r>
      <rPr>
        <sz val="12"/>
        <color theme="1"/>
        <rFont val="Times New Roman"/>
        <charset val="0"/>
      </rPr>
      <t>5</t>
    </r>
    <r>
      <rPr>
        <sz val="12"/>
        <color theme="1"/>
        <rFont val="宋体"/>
        <charset val="0"/>
      </rPr>
      <t>米，排水管</t>
    </r>
    <r>
      <rPr>
        <sz val="12"/>
        <color theme="1"/>
        <rFont val="Times New Roman"/>
        <charset val="0"/>
      </rPr>
      <t>50</t>
    </r>
    <r>
      <rPr>
        <sz val="12"/>
        <color theme="1"/>
        <rFont val="宋体"/>
        <charset val="0"/>
      </rPr>
      <t>米，</t>
    </r>
    <r>
      <rPr>
        <sz val="12"/>
        <color theme="1"/>
        <rFont val="Times New Roman"/>
        <charset val="0"/>
      </rPr>
      <t>100</t>
    </r>
    <r>
      <rPr>
        <sz val="12"/>
        <color theme="1"/>
        <rFont val="宋体"/>
        <charset val="0"/>
      </rPr>
      <t>米</t>
    </r>
    <r>
      <rPr>
        <sz val="12"/>
        <color theme="1"/>
        <rFont val="Times New Roman"/>
        <charset val="0"/>
      </rPr>
      <t>6</t>
    </r>
    <r>
      <rPr>
        <sz val="12"/>
        <color theme="1"/>
        <rFont val="宋体"/>
        <charset val="0"/>
      </rPr>
      <t>平方</t>
    </r>
    <r>
      <rPr>
        <sz val="12"/>
        <color theme="1"/>
        <rFont val="Times New Roman"/>
        <charset val="0"/>
      </rPr>
      <t>*5</t>
    </r>
    <r>
      <rPr>
        <sz val="12"/>
        <color theme="1"/>
        <rFont val="宋体"/>
        <charset val="0"/>
      </rPr>
      <t>芯电线，进出水口径：</t>
    </r>
    <r>
      <rPr>
        <sz val="12"/>
        <color theme="1"/>
        <rFont val="Times New Roman"/>
        <charset val="0"/>
      </rPr>
      <t>6</t>
    </r>
    <r>
      <rPr>
        <sz val="12"/>
        <color theme="1"/>
        <rFont val="宋体"/>
        <charset val="0"/>
      </rPr>
      <t>寸</t>
    </r>
    <r>
      <rPr>
        <sz val="12"/>
        <color theme="1"/>
        <rFont val="Times New Roman"/>
        <charset val="0"/>
      </rPr>
      <t>\150mm</t>
    </r>
    <r>
      <rPr>
        <sz val="12"/>
        <color theme="1"/>
        <rFont val="宋体"/>
        <charset val="0"/>
      </rPr>
      <t>；最大扬程：</t>
    </r>
    <r>
      <rPr>
        <sz val="12"/>
        <color theme="1"/>
        <rFont val="Times New Roman"/>
        <charset val="0"/>
      </rPr>
      <t>18m</t>
    </r>
    <r>
      <rPr>
        <sz val="12"/>
        <color theme="1"/>
        <rFont val="宋体"/>
        <charset val="0"/>
      </rPr>
      <t>；最大吸程：</t>
    </r>
    <r>
      <rPr>
        <sz val="12"/>
        <color theme="1"/>
        <rFont val="Times New Roman"/>
        <charset val="0"/>
      </rPr>
      <t>7m</t>
    </r>
    <r>
      <rPr>
        <sz val="12"/>
        <color theme="1"/>
        <rFont val="宋体"/>
        <charset val="0"/>
      </rPr>
      <t>；马力：</t>
    </r>
    <r>
      <rPr>
        <sz val="12"/>
        <color theme="1"/>
        <rFont val="Times New Roman"/>
        <charset val="0"/>
      </rPr>
      <t>15p</t>
    </r>
    <r>
      <rPr>
        <sz val="12"/>
        <color theme="1"/>
        <rFont val="宋体"/>
        <charset val="0"/>
      </rPr>
      <t>；动力型号：</t>
    </r>
    <r>
      <rPr>
        <sz val="12"/>
        <color theme="1"/>
        <rFont val="Times New Roman"/>
        <charset val="0"/>
      </rPr>
      <t>192F;</t>
    </r>
    <r>
      <rPr>
        <sz val="12"/>
        <color theme="1"/>
        <rFont val="宋体"/>
        <charset val="0"/>
      </rPr>
      <t>油箱容量：</t>
    </r>
    <r>
      <rPr>
        <sz val="12"/>
        <color theme="1"/>
        <rFont val="Times New Roman"/>
        <charset val="0"/>
      </rPr>
      <t>12.5L</t>
    </r>
    <r>
      <rPr>
        <sz val="12"/>
        <color theme="1"/>
        <rFont val="宋体"/>
        <charset val="0"/>
      </rPr>
      <t>；重量：</t>
    </r>
    <r>
      <rPr>
        <sz val="12"/>
        <color theme="1"/>
        <rFont val="Times New Roman"/>
        <charset val="0"/>
      </rPr>
      <t>135kg</t>
    </r>
    <r>
      <rPr>
        <sz val="12"/>
        <color theme="1"/>
        <rFont val="宋体"/>
        <charset val="0"/>
      </rPr>
      <t>；尺寸：</t>
    </r>
    <r>
      <rPr>
        <sz val="12"/>
        <color theme="1"/>
        <rFont val="Times New Roman"/>
        <charset val="0"/>
      </rPr>
      <t>78*58*77cm</t>
    </r>
  </si>
  <si>
    <r>
      <rPr>
        <sz val="12"/>
        <color theme="1"/>
        <rFont val="宋体"/>
        <charset val="134"/>
      </rPr>
      <t>柴油发电机</t>
    </r>
  </si>
  <si>
    <r>
      <rPr>
        <sz val="12"/>
        <color theme="1"/>
        <rFont val="宋体"/>
        <charset val="0"/>
      </rPr>
      <t>配</t>
    </r>
    <r>
      <rPr>
        <sz val="12"/>
        <color theme="1"/>
        <rFont val="Times New Roman"/>
        <charset val="0"/>
      </rPr>
      <t>10</t>
    </r>
    <r>
      <rPr>
        <sz val="12"/>
        <color theme="1"/>
        <rFont val="宋体"/>
        <charset val="0"/>
      </rPr>
      <t>米</t>
    </r>
    <r>
      <rPr>
        <sz val="12"/>
        <color theme="1"/>
        <rFont val="Times New Roman"/>
        <charset val="0"/>
      </rPr>
      <t>4</t>
    </r>
    <r>
      <rPr>
        <sz val="12"/>
        <color theme="1"/>
        <rFont val="宋体"/>
        <charset val="0"/>
      </rPr>
      <t>平方</t>
    </r>
    <r>
      <rPr>
        <sz val="12"/>
        <color theme="1"/>
        <rFont val="Times New Roman"/>
        <charset val="0"/>
      </rPr>
      <t>*3</t>
    </r>
    <r>
      <rPr>
        <sz val="12"/>
        <color theme="1"/>
        <rFont val="宋体"/>
        <charset val="0"/>
      </rPr>
      <t>芯电线，额定功率：</t>
    </r>
    <r>
      <rPr>
        <sz val="12"/>
        <color theme="1"/>
        <rFont val="Times New Roman"/>
        <charset val="0"/>
      </rPr>
      <t>9kw</t>
    </r>
    <r>
      <rPr>
        <sz val="12"/>
        <color theme="1"/>
        <rFont val="宋体"/>
        <charset val="0"/>
      </rPr>
      <t>；最大功率：</t>
    </r>
    <r>
      <rPr>
        <sz val="12"/>
        <color theme="1"/>
        <rFont val="Times New Roman"/>
        <charset val="0"/>
      </rPr>
      <t>10KW</t>
    </r>
    <r>
      <rPr>
        <sz val="12"/>
        <color theme="1"/>
        <rFont val="宋体"/>
        <charset val="0"/>
      </rPr>
      <t>；额定电压：</t>
    </r>
    <r>
      <rPr>
        <sz val="12"/>
        <color theme="1"/>
        <rFont val="Times New Roman"/>
        <charset val="0"/>
      </rPr>
      <t>380V</t>
    </r>
    <r>
      <rPr>
        <sz val="12"/>
        <color theme="1"/>
        <rFont val="宋体"/>
        <charset val="0"/>
      </rPr>
      <t>三相；额定电流：</t>
    </r>
    <r>
      <rPr>
        <sz val="12"/>
        <color theme="1"/>
        <rFont val="Times New Roman"/>
        <charset val="0"/>
      </rPr>
      <t>20-24A</t>
    </r>
    <r>
      <rPr>
        <sz val="12"/>
        <color theme="1"/>
        <rFont val="宋体"/>
        <charset val="0"/>
      </rPr>
      <t>；噪音：</t>
    </r>
    <r>
      <rPr>
        <sz val="12"/>
        <color theme="1"/>
        <rFont val="Times New Roman"/>
        <charset val="0"/>
      </rPr>
      <t>80db</t>
    </r>
    <r>
      <rPr>
        <sz val="12"/>
        <color theme="1"/>
        <rFont val="宋体"/>
        <charset val="0"/>
      </rPr>
      <t>；动力类型：单缸立直式直喷四冲程；油耗：每小时</t>
    </r>
    <r>
      <rPr>
        <sz val="12"/>
        <color theme="1"/>
        <rFont val="Times New Roman"/>
        <charset val="0"/>
      </rPr>
      <t>1.1-1.5L</t>
    </r>
    <r>
      <rPr>
        <sz val="12"/>
        <color theme="1"/>
        <rFont val="宋体"/>
        <charset val="0"/>
      </rPr>
      <t>；排量：</t>
    </r>
    <r>
      <rPr>
        <sz val="12"/>
        <color theme="1"/>
        <rFont val="Times New Roman"/>
        <charset val="0"/>
      </rPr>
      <t>498cc</t>
    </r>
    <r>
      <rPr>
        <sz val="12"/>
        <color theme="1"/>
        <rFont val="宋体"/>
        <charset val="0"/>
      </rPr>
      <t>；启动方式：手拉启动</t>
    </r>
    <r>
      <rPr>
        <sz val="12"/>
        <color theme="1"/>
        <rFont val="Times New Roman"/>
        <charset val="0"/>
      </rPr>
      <t>/</t>
    </r>
    <r>
      <rPr>
        <sz val="12"/>
        <color theme="1"/>
        <rFont val="宋体"/>
        <charset val="0"/>
      </rPr>
      <t>电启动</t>
    </r>
  </si>
  <si>
    <r>
      <rPr>
        <sz val="12"/>
        <color theme="1"/>
        <rFont val="宋体"/>
        <charset val="134"/>
      </rPr>
      <t>多功能卷式软担架</t>
    </r>
  </si>
  <si>
    <r>
      <rPr>
        <sz val="12"/>
        <color theme="1"/>
        <rFont val="宋体"/>
        <charset val="134"/>
      </rPr>
      <t>载重：</t>
    </r>
    <r>
      <rPr>
        <sz val="12"/>
        <color theme="1"/>
        <rFont val="Times New Roman"/>
        <charset val="134"/>
      </rPr>
      <t>120KG</t>
    </r>
    <r>
      <rPr>
        <sz val="12"/>
        <color theme="1"/>
        <rFont val="宋体"/>
        <charset val="134"/>
      </rPr>
      <t>，重量：</t>
    </r>
    <r>
      <rPr>
        <sz val="12"/>
        <color theme="1"/>
        <rFont val="Times New Roman"/>
        <charset val="134"/>
      </rPr>
      <t>11.5KG</t>
    </r>
    <r>
      <rPr>
        <sz val="12"/>
        <color theme="1"/>
        <rFont val="宋体"/>
        <charset val="134"/>
      </rPr>
      <t>，尺寸：</t>
    </r>
    <r>
      <rPr>
        <sz val="12"/>
        <color theme="1"/>
        <rFont val="Times New Roman"/>
        <charset val="134"/>
      </rPr>
      <t>2440*950mm</t>
    </r>
  </si>
  <si>
    <r>
      <rPr>
        <sz val="12"/>
        <color theme="1"/>
        <rFont val="宋体"/>
        <charset val="0"/>
      </rPr>
      <t>单相泵</t>
    </r>
  </si>
  <si>
    <r>
      <rPr>
        <sz val="12"/>
        <color theme="1"/>
        <rFont val="宋体"/>
        <charset val="0"/>
      </rPr>
      <t>型号：</t>
    </r>
    <r>
      <rPr>
        <sz val="12"/>
        <color theme="1"/>
        <rFont val="Times New Roman"/>
        <charset val="0"/>
      </rPr>
      <t xml:space="preserve">50WQ15-25-3
</t>
    </r>
    <r>
      <rPr>
        <sz val="12"/>
        <color theme="1"/>
        <rFont val="宋体"/>
        <charset val="0"/>
      </rPr>
      <t>功率：</t>
    </r>
    <r>
      <rPr>
        <sz val="12"/>
        <color theme="1"/>
        <rFont val="Times New Roman"/>
        <charset val="0"/>
      </rPr>
      <t xml:space="preserve">3000W
</t>
    </r>
    <r>
      <rPr>
        <sz val="12"/>
        <color theme="1"/>
        <rFont val="宋体"/>
        <charset val="0"/>
      </rPr>
      <t>扬程：</t>
    </r>
    <r>
      <rPr>
        <sz val="12"/>
        <color theme="1"/>
        <rFont val="Times New Roman"/>
        <charset val="0"/>
      </rPr>
      <t xml:space="preserve">25M
</t>
    </r>
    <r>
      <rPr>
        <sz val="12"/>
        <color theme="1"/>
        <rFont val="宋体"/>
        <charset val="0"/>
      </rPr>
      <t>流量：</t>
    </r>
    <r>
      <rPr>
        <sz val="12"/>
        <color theme="1"/>
        <rFont val="Times New Roman"/>
        <charset val="0"/>
      </rPr>
      <t xml:space="preserve">15m³/h
</t>
    </r>
    <r>
      <rPr>
        <sz val="12"/>
        <color theme="1"/>
        <rFont val="宋体"/>
        <charset val="0"/>
      </rPr>
      <t>口径：</t>
    </r>
    <r>
      <rPr>
        <sz val="12"/>
        <color theme="1"/>
        <rFont val="Times New Roman"/>
        <charset val="0"/>
      </rPr>
      <t>50mm</t>
    </r>
    <r>
      <rPr>
        <sz val="12"/>
        <color theme="1"/>
        <rFont val="宋体"/>
        <charset val="0"/>
      </rPr>
      <t>（</t>
    </r>
    <r>
      <rPr>
        <sz val="12"/>
        <color theme="1"/>
        <rFont val="Times New Roman"/>
        <charset val="0"/>
      </rPr>
      <t>2</t>
    </r>
    <r>
      <rPr>
        <sz val="12"/>
        <color theme="1"/>
        <rFont val="宋体"/>
        <charset val="0"/>
      </rPr>
      <t>寸）</t>
    </r>
    <r>
      <rPr>
        <sz val="12"/>
        <color theme="1"/>
        <rFont val="Times New Roman"/>
        <charset val="0"/>
      </rPr>
      <t xml:space="preserve">
</t>
    </r>
    <r>
      <rPr>
        <sz val="12"/>
        <color theme="1"/>
        <rFont val="宋体"/>
        <charset val="0"/>
      </rPr>
      <t>电压：</t>
    </r>
    <r>
      <rPr>
        <sz val="12"/>
        <color theme="1"/>
        <rFont val="Times New Roman"/>
        <charset val="0"/>
      </rPr>
      <t>380V</t>
    </r>
  </si>
  <si>
    <r>
      <rPr>
        <sz val="12"/>
        <color theme="1"/>
        <rFont val="宋体"/>
        <charset val="0"/>
      </rPr>
      <t>台</t>
    </r>
  </si>
  <si>
    <r>
      <rPr>
        <sz val="12"/>
        <color theme="1"/>
        <rFont val="宋体"/>
        <charset val="0"/>
      </rPr>
      <t>三相泵</t>
    </r>
  </si>
  <si>
    <r>
      <rPr>
        <sz val="12"/>
        <color theme="1"/>
        <rFont val="宋体"/>
        <charset val="0"/>
      </rPr>
      <t>型号：</t>
    </r>
    <r>
      <rPr>
        <sz val="12"/>
        <color theme="1"/>
        <rFont val="Times New Roman"/>
        <charset val="0"/>
      </rPr>
      <t xml:space="preserve">80GNWQD85-19-7.5
</t>
    </r>
    <r>
      <rPr>
        <sz val="12"/>
        <color theme="1"/>
        <rFont val="宋体"/>
        <charset val="0"/>
      </rPr>
      <t>功率：</t>
    </r>
    <r>
      <rPr>
        <sz val="12"/>
        <color theme="1"/>
        <rFont val="Times New Roman"/>
        <charset val="0"/>
      </rPr>
      <t xml:space="preserve">7500W
</t>
    </r>
    <r>
      <rPr>
        <sz val="12"/>
        <color theme="1"/>
        <rFont val="宋体"/>
        <charset val="0"/>
      </rPr>
      <t>扬程</t>
    </r>
    <r>
      <rPr>
        <sz val="12"/>
        <color theme="1"/>
        <rFont val="Times New Roman"/>
        <charset val="0"/>
      </rPr>
      <t xml:space="preserve">19M
</t>
    </r>
    <r>
      <rPr>
        <sz val="12"/>
        <color theme="1"/>
        <rFont val="宋体"/>
        <charset val="0"/>
      </rPr>
      <t>流量：</t>
    </r>
    <r>
      <rPr>
        <sz val="12"/>
        <color theme="1"/>
        <rFont val="Times New Roman"/>
        <charset val="0"/>
      </rPr>
      <t xml:space="preserve">85m³/h
</t>
    </r>
    <r>
      <rPr>
        <sz val="12"/>
        <color theme="1"/>
        <rFont val="宋体"/>
        <charset val="0"/>
      </rPr>
      <t>口径：</t>
    </r>
    <r>
      <rPr>
        <sz val="12"/>
        <color theme="1"/>
        <rFont val="Times New Roman"/>
        <charset val="0"/>
      </rPr>
      <t>80mm</t>
    </r>
    <r>
      <rPr>
        <sz val="12"/>
        <color theme="1"/>
        <rFont val="宋体"/>
        <charset val="0"/>
      </rPr>
      <t>（</t>
    </r>
    <r>
      <rPr>
        <sz val="12"/>
        <color theme="1"/>
        <rFont val="Times New Roman"/>
        <charset val="0"/>
      </rPr>
      <t>3</t>
    </r>
    <r>
      <rPr>
        <sz val="12"/>
        <color theme="1"/>
        <rFont val="宋体"/>
        <charset val="0"/>
      </rPr>
      <t>寸）</t>
    </r>
    <r>
      <rPr>
        <sz val="12"/>
        <color theme="1"/>
        <rFont val="Times New Roman"/>
        <charset val="0"/>
      </rPr>
      <t xml:space="preserve">
</t>
    </r>
    <r>
      <rPr>
        <sz val="12"/>
        <color theme="1"/>
        <rFont val="宋体"/>
        <charset val="0"/>
      </rPr>
      <t>电压：</t>
    </r>
    <r>
      <rPr>
        <sz val="12"/>
        <color theme="1"/>
        <rFont val="Times New Roman"/>
        <charset val="0"/>
      </rPr>
      <t>380V</t>
    </r>
  </si>
  <si>
    <r>
      <rPr>
        <sz val="12"/>
        <color theme="1"/>
        <rFont val="宋体"/>
        <charset val="0"/>
      </rPr>
      <t>拖把线</t>
    </r>
  </si>
  <si>
    <r>
      <rPr>
        <sz val="12"/>
        <color theme="1"/>
        <rFont val="宋体"/>
        <charset val="0"/>
      </rPr>
      <t>型号：公牛</t>
    </r>
    <r>
      <rPr>
        <sz val="12"/>
        <color theme="1"/>
        <rFont val="Times New Roman"/>
        <charset val="0"/>
      </rPr>
      <t>8030</t>
    </r>
    <r>
      <rPr>
        <sz val="12"/>
        <color theme="1"/>
        <rFont val="宋体"/>
        <charset val="0"/>
      </rPr>
      <t>线盘</t>
    </r>
    <r>
      <rPr>
        <sz val="12"/>
        <color theme="1"/>
        <rFont val="Times New Roman"/>
        <charset val="0"/>
      </rPr>
      <t xml:space="preserve">
</t>
    </r>
    <r>
      <rPr>
        <sz val="12"/>
        <color theme="1"/>
        <rFont val="宋体"/>
        <charset val="0"/>
      </rPr>
      <t>长度：</t>
    </r>
    <r>
      <rPr>
        <sz val="12"/>
        <color theme="1"/>
        <rFont val="Times New Roman"/>
        <charset val="0"/>
      </rPr>
      <t xml:space="preserve">30M
</t>
    </r>
    <r>
      <rPr>
        <sz val="12"/>
        <color theme="1"/>
        <rFont val="宋体"/>
        <charset val="0"/>
      </rPr>
      <t>线芯：</t>
    </r>
    <r>
      <rPr>
        <sz val="12"/>
        <color theme="1"/>
        <rFont val="Times New Roman"/>
        <charset val="0"/>
      </rPr>
      <t>2.5mm²</t>
    </r>
  </si>
  <si>
    <r>
      <rPr>
        <sz val="12"/>
        <color theme="1"/>
        <rFont val="宋体"/>
        <charset val="0"/>
      </rPr>
      <t>个</t>
    </r>
  </si>
  <si>
    <r>
      <rPr>
        <sz val="12"/>
        <color theme="1"/>
        <rFont val="宋体"/>
        <charset val="0"/>
      </rPr>
      <t>伸缩梯</t>
    </r>
  </si>
  <si>
    <r>
      <rPr>
        <sz val="12"/>
        <color theme="1"/>
        <rFont val="宋体"/>
        <charset val="0"/>
      </rPr>
      <t>材料：铝合金</t>
    </r>
    <r>
      <rPr>
        <sz val="12"/>
        <color theme="1"/>
        <rFont val="Times New Roman"/>
        <charset val="0"/>
      </rPr>
      <t xml:space="preserve">
</t>
    </r>
    <r>
      <rPr>
        <sz val="12"/>
        <color theme="1"/>
        <rFont val="宋体"/>
        <charset val="0"/>
      </rPr>
      <t>长度：</t>
    </r>
    <r>
      <rPr>
        <sz val="12"/>
        <color theme="1"/>
        <rFont val="Times New Roman"/>
        <charset val="0"/>
      </rPr>
      <t>6.3M</t>
    </r>
  </si>
  <si>
    <r>
      <rPr>
        <sz val="12"/>
        <color theme="1"/>
        <rFont val="宋体"/>
        <charset val="0"/>
      </rPr>
      <t>把</t>
    </r>
  </si>
  <si>
    <r>
      <rPr>
        <sz val="12"/>
        <color theme="1"/>
        <rFont val="宋体"/>
        <charset val="0"/>
      </rPr>
      <t>强光手电筒</t>
    </r>
  </si>
  <si>
    <r>
      <rPr>
        <sz val="12"/>
        <color theme="1"/>
        <rFont val="宋体"/>
        <charset val="0"/>
      </rPr>
      <t>型号：</t>
    </r>
    <r>
      <rPr>
        <sz val="12"/>
        <color theme="1"/>
        <rFont val="Times New Roman"/>
        <charset val="0"/>
      </rPr>
      <t xml:space="preserve">RX21
</t>
    </r>
    <r>
      <rPr>
        <sz val="12"/>
        <color theme="1"/>
        <rFont val="宋体"/>
        <charset val="0"/>
      </rPr>
      <t>最大流明：</t>
    </r>
    <r>
      <rPr>
        <sz val="12"/>
        <color theme="1"/>
        <rFont val="Times New Roman"/>
        <charset val="0"/>
      </rPr>
      <t xml:space="preserve">200-500lm
</t>
    </r>
    <r>
      <rPr>
        <sz val="12"/>
        <color theme="1"/>
        <rFont val="宋体"/>
        <charset val="0"/>
      </rPr>
      <t>最长续航：</t>
    </r>
    <r>
      <rPr>
        <sz val="12"/>
        <color theme="1"/>
        <rFont val="Times New Roman"/>
        <charset val="0"/>
      </rPr>
      <t>5-10h(</t>
    </r>
    <r>
      <rPr>
        <sz val="12"/>
        <color theme="1"/>
        <rFont val="宋体"/>
        <charset val="0"/>
      </rPr>
      <t>含）</t>
    </r>
  </si>
  <si>
    <r>
      <rPr>
        <sz val="12"/>
        <color theme="1"/>
        <rFont val="宋体"/>
        <charset val="0"/>
      </rPr>
      <t>锂电头灯</t>
    </r>
  </si>
  <si>
    <r>
      <rPr>
        <sz val="12"/>
        <color theme="1"/>
        <rFont val="宋体"/>
        <charset val="0"/>
      </rPr>
      <t>型号</t>
    </r>
    <r>
      <rPr>
        <sz val="12"/>
        <color theme="1"/>
        <rFont val="Times New Roman"/>
        <charset val="0"/>
      </rPr>
      <t xml:space="preserve">18650
</t>
    </r>
    <r>
      <rPr>
        <sz val="12"/>
        <color theme="1"/>
        <rFont val="宋体"/>
        <charset val="0"/>
      </rPr>
      <t>最大流明：</t>
    </r>
    <r>
      <rPr>
        <sz val="12"/>
        <color theme="1"/>
        <rFont val="Times New Roman"/>
        <charset val="0"/>
      </rPr>
      <t xml:space="preserve">500-1000lm
</t>
    </r>
    <r>
      <rPr>
        <sz val="12"/>
        <color theme="1"/>
        <rFont val="宋体"/>
        <charset val="0"/>
      </rPr>
      <t>最长续航：</t>
    </r>
    <r>
      <rPr>
        <sz val="12"/>
        <color theme="1"/>
        <rFont val="Times New Roman"/>
        <charset val="0"/>
      </rPr>
      <t>15-20h(</t>
    </r>
    <r>
      <rPr>
        <sz val="12"/>
        <color theme="1"/>
        <rFont val="宋体"/>
        <charset val="0"/>
      </rPr>
      <t>含</t>
    </r>
    <r>
      <rPr>
        <sz val="12"/>
        <color theme="1"/>
        <rFont val="Times New Roman"/>
        <charset val="0"/>
      </rPr>
      <t>)</t>
    </r>
  </si>
  <si>
    <r>
      <rPr>
        <sz val="12"/>
        <color theme="1"/>
        <rFont val="宋体"/>
        <charset val="0"/>
      </rPr>
      <t>户外工业插座箱</t>
    </r>
  </si>
  <si>
    <r>
      <rPr>
        <sz val="12"/>
        <color theme="1"/>
        <rFont val="宋体"/>
        <charset val="0"/>
      </rPr>
      <t>总功率：</t>
    </r>
    <r>
      <rPr>
        <sz val="12"/>
        <color theme="1"/>
        <rFont val="Times New Roman"/>
        <charset val="0"/>
      </rPr>
      <t>40</t>
    </r>
    <r>
      <rPr>
        <sz val="12"/>
        <color theme="1"/>
        <rFont val="宋体"/>
        <charset val="0"/>
      </rPr>
      <t>千瓦</t>
    </r>
    <r>
      <rPr>
        <sz val="12"/>
        <color theme="1"/>
        <rFont val="Times New Roman"/>
        <charset val="0"/>
      </rPr>
      <t xml:space="preserve">
</t>
    </r>
    <r>
      <rPr>
        <sz val="12"/>
        <color theme="1"/>
        <rFont val="宋体"/>
        <charset val="0"/>
      </rPr>
      <t>配置：</t>
    </r>
    <r>
      <rPr>
        <sz val="12"/>
        <color theme="1"/>
        <rFont val="Times New Roman"/>
        <charset val="0"/>
      </rPr>
      <t>3P100A</t>
    </r>
    <r>
      <rPr>
        <sz val="12"/>
        <color theme="1"/>
        <rFont val="宋体"/>
        <charset val="0"/>
      </rPr>
      <t>空开；</t>
    </r>
    <r>
      <rPr>
        <sz val="12"/>
        <color theme="1"/>
        <rFont val="Times New Roman"/>
        <charset val="0"/>
      </rPr>
      <t>4P100A</t>
    </r>
    <r>
      <rPr>
        <sz val="12"/>
        <color theme="1"/>
        <rFont val="宋体"/>
        <charset val="0"/>
      </rPr>
      <t>漏保；地排零排；绝缘板</t>
    </r>
  </si>
  <si>
    <r>
      <rPr>
        <sz val="12"/>
        <color theme="1"/>
        <rFont val="宋体"/>
        <charset val="134"/>
      </rPr>
      <t>手提式防水配电箱</t>
    </r>
  </si>
  <si>
    <r>
      <rPr>
        <sz val="12"/>
        <color theme="1"/>
        <rFont val="宋体"/>
        <charset val="134"/>
      </rPr>
      <t>带漏电断路器、多功能插座</t>
    </r>
  </si>
  <si>
    <r>
      <rPr>
        <sz val="12"/>
        <color theme="1"/>
        <rFont val="宋体"/>
        <charset val="134"/>
      </rPr>
      <t>组合套筒扳手</t>
    </r>
  </si>
  <si>
    <r>
      <rPr>
        <sz val="12"/>
        <color theme="1"/>
        <rFont val="宋体"/>
        <charset val="134"/>
      </rPr>
      <t>组件套数</t>
    </r>
    <r>
      <rPr>
        <sz val="12"/>
        <color theme="1"/>
        <rFont val="Times New Roman"/>
        <charset val="134"/>
      </rPr>
      <t>≥86</t>
    </r>
    <r>
      <rPr>
        <sz val="12"/>
        <color theme="1"/>
        <rFont val="宋体"/>
        <charset val="134"/>
      </rPr>
      <t>件</t>
    </r>
  </si>
  <si>
    <r>
      <rPr>
        <sz val="12"/>
        <color theme="1"/>
        <rFont val="Times New Roman"/>
        <charset val="134"/>
      </rPr>
      <t>18V</t>
    </r>
    <r>
      <rPr>
        <sz val="12"/>
        <color theme="1"/>
        <rFont val="宋体"/>
        <charset val="134"/>
      </rPr>
      <t>锂电电动切割机</t>
    </r>
  </si>
  <si>
    <r>
      <rPr>
        <sz val="12"/>
        <color theme="1"/>
        <rFont val="Times New Roman"/>
        <charset val="134"/>
      </rPr>
      <t>1</t>
    </r>
    <r>
      <rPr>
        <sz val="12"/>
        <color theme="1"/>
        <rFont val="宋体"/>
        <charset val="134"/>
      </rPr>
      <t>电池</t>
    </r>
    <r>
      <rPr>
        <sz val="12"/>
        <color theme="1"/>
        <rFont val="Times New Roman"/>
        <charset val="134"/>
      </rPr>
      <t>1</t>
    </r>
    <r>
      <rPr>
        <sz val="12"/>
        <color theme="1"/>
        <rFont val="宋体"/>
        <charset val="134"/>
      </rPr>
      <t>充电器，电源方式：锂电；工作方式：手持式；切割范围：木材；电池容量：</t>
    </r>
    <r>
      <rPr>
        <sz val="12"/>
        <color theme="1"/>
        <rFont val="Times New Roman"/>
        <charset val="134"/>
      </rPr>
      <t>4Ah</t>
    </r>
    <r>
      <rPr>
        <sz val="12"/>
        <color theme="1"/>
        <rFont val="宋体"/>
        <charset val="134"/>
      </rPr>
      <t>；额定电压：</t>
    </r>
    <r>
      <rPr>
        <sz val="12"/>
        <color theme="1"/>
        <rFont val="Times New Roman"/>
        <charset val="134"/>
      </rPr>
      <t>18V</t>
    </r>
    <r>
      <rPr>
        <sz val="12"/>
        <color theme="1"/>
        <rFont val="宋体"/>
        <charset val="134"/>
      </rPr>
      <t>；磨盘直径：</t>
    </r>
    <r>
      <rPr>
        <sz val="12"/>
        <color theme="1"/>
        <rFont val="Times New Roman"/>
        <charset val="134"/>
      </rPr>
      <t>100mm</t>
    </r>
    <r>
      <rPr>
        <sz val="12"/>
        <color theme="1"/>
        <rFont val="宋体"/>
        <charset val="134"/>
      </rPr>
      <t>；空载转速：</t>
    </r>
    <r>
      <rPr>
        <sz val="12"/>
        <color theme="1"/>
        <rFont val="Times New Roman"/>
        <charset val="134"/>
      </rPr>
      <t>≥11000r/min</t>
    </r>
  </si>
  <si>
    <r>
      <rPr>
        <sz val="12"/>
        <color theme="1"/>
        <rFont val="Times New Roman"/>
        <charset val="134"/>
      </rPr>
      <t>18V</t>
    </r>
    <r>
      <rPr>
        <sz val="12"/>
        <color theme="1"/>
        <rFont val="宋体"/>
        <charset val="134"/>
      </rPr>
      <t>锂电电动扳手</t>
    </r>
  </si>
  <si>
    <r>
      <rPr>
        <sz val="12"/>
        <color theme="1"/>
        <rFont val="Times New Roman"/>
        <charset val="134"/>
      </rPr>
      <t>1</t>
    </r>
    <r>
      <rPr>
        <sz val="12"/>
        <color theme="1"/>
        <rFont val="宋体"/>
        <charset val="134"/>
      </rPr>
      <t>电池</t>
    </r>
    <r>
      <rPr>
        <sz val="12"/>
        <color theme="1"/>
        <rFont val="Times New Roman"/>
        <charset val="134"/>
      </rPr>
      <t>1</t>
    </r>
    <r>
      <rPr>
        <sz val="12"/>
        <color theme="1"/>
        <rFont val="宋体"/>
        <charset val="134"/>
      </rPr>
      <t>充电器，电池容量：</t>
    </r>
    <r>
      <rPr>
        <sz val="12"/>
        <color theme="1"/>
        <rFont val="Times New Roman"/>
        <charset val="134"/>
      </rPr>
      <t>5Ah</t>
    </r>
    <r>
      <rPr>
        <sz val="12"/>
        <color theme="1"/>
        <rFont val="宋体"/>
        <charset val="134"/>
      </rPr>
      <t>；电源方式：锂电</t>
    </r>
    <r>
      <rPr>
        <sz val="12"/>
        <color theme="1"/>
        <rFont val="Times New Roman"/>
        <charset val="134"/>
      </rPr>
      <t xml:space="preserve">
</t>
    </r>
    <r>
      <rPr>
        <sz val="12"/>
        <color theme="1"/>
        <rFont val="宋体"/>
        <charset val="134"/>
      </rPr>
      <t>额定电压：</t>
    </r>
    <r>
      <rPr>
        <sz val="12"/>
        <color theme="1"/>
        <rFont val="Times New Roman"/>
        <charset val="134"/>
      </rPr>
      <t xml:space="preserve">18V
</t>
    </r>
    <r>
      <rPr>
        <sz val="12"/>
        <color theme="1"/>
        <rFont val="宋体"/>
        <charset val="134"/>
      </rPr>
      <t>扭矩：：</t>
    </r>
    <r>
      <rPr>
        <sz val="12"/>
        <color theme="1"/>
        <rFont val="Times New Roman"/>
        <charset val="134"/>
      </rPr>
      <t>400N·m</t>
    </r>
  </si>
  <si>
    <r>
      <rPr>
        <sz val="12"/>
        <color theme="1"/>
        <rFont val="宋体"/>
        <charset val="134"/>
      </rPr>
      <t>不锈钢井盖勾</t>
    </r>
  </si>
  <si>
    <r>
      <rPr>
        <sz val="12"/>
        <color theme="1"/>
        <rFont val="宋体"/>
        <charset val="134"/>
      </rPr>
      <t>实心手柄，材质：不锈钢；直径：</t>
    </r>
    <r>
      <rPr>
        <sz val="12"/>
        <color theme="1"/>
        <rFont val="Times New Roman"/>
        <charset val="134"/>
      </rPr>
      <t>10mm</t>
    </r>
    <r>
      <rPr>
        <sz val="12"/>
        <color theme="1"/>
        <rFont val="宋体"/>
        <charset val="134"/>
      </rPr>
      <t>；长度：</t>
    </r>
    <r>
      <rPr>
        <sz val="12"/>
        <color theme="1"/>
        <rFont val="Times New Roman"/>
        <charset val="134"/>
      </rPr>
      <t>≥68cm</t>
    </r>
  </si>
  <si>
    <r>
      <rPr>
        <sz val="12"/>
        <color theme="1"/>
        <rFont val="宋体"/>
        <charset val="134"/>
      </rPr>
      <t>羊角铁锹</t>
    </r>
  </si>
  <si>
    <r>
      <rPr>
        <sz val="12"/>
        <color theme="1"/>
        <rFont val="宋体"/>
        <charset val="134"/>
      </rPr>
      <t>锹头材质</t>
    </r>
    <r>
      <rPr>
        <sz val="12"/>
        <color theme="1"/>
        <rFont val="Times New Roman"/>
        <charset val="134"/>
      </rPr>
      <t>:</t>
    </r>
    <r>
      <rPr>
        <sz val="12"/>
        <color theme="1"/>
        <rFont val="宋体"/>
        <charset val="134"/>
      </rPr>
      <t>碳钢</t>
    </r>
  </si>
  <si>
    <r>
      <rPr>
        <sz val="12"/>
        <color theme="1"/>
        <rFont val="宋体"/>
        <charset val="134"/>
      </rPr>
      <t>尖头钢锹</t>
    </r>
  </si>
  <si>
    <r>
      <rPr>
        <sz val="12"/>
        <color theme="1"/>
        <rFont val="宋体"/>
        <charset val="134"/>
      </rPr>
      <t>单木柄长度</t>
    </r>
    <r>
      <rPr>
        <sz val="12"/>
        <color theme="1"/>
        <rFont val="Times New Roman"/>
        <charset val="134"/>
      </rPr>
      <t>:≥94cm</t>
    </r>
    <r>
      <rPr>
        <sz val="12"/>
        <color theme="1"/>
        <rFont val="宋体"/>
        <charset val="134"/>
      </rPr>
      <t>；锹头材质</t>
    </r>
    <r>
      <rPr>
        <sz val="12"/>
        <color theme="1"/>
        <rFont val="Times New Roman"/>
        <charset val="134"/>
      </rPr>
      <t>:</t>
    </r>
    <r>
      <rPr>
        <sz val="12"/>
        <color theme="1"/>
        <rFont val="宋体"/>
        <charset val="134"/>
      </rPr>
      <t>碳钢；锹头厚度</t>
    </r>
    <r>
      <rPr>
        <sz val="12"/>
        <color theme="1"/>
        <rFont val="Times New Roman"/>
        <charset val="134"/>
      </rPr>
      <t>:≥1.4mm</t>
    </r>
    <r>
      <rPr>
        <sz val="12"/>
        <color theme="1"/>
        <rFont val="宋体"/>
        <charset val="134"/>
      </rPr>
      <t>；锹头重量</t>
    </r>
    <r>
      <rPr>
        <sz val="12"/>
        <color theme="1"/>
        <rFont val="Times New Roman"/>
        <charset val="134"/>
      </rPr>
      <t>:0.9-1.0kg</t>
    </r>
    <r>
      <rPr>
        <sz val="12"/>
        <color theme="1"/>
        <rFont val="宋体"/>
        <charset val="134"/>
      </rPr>
      <t>；整锹重量</t>
    </r>
    <r>
      <rPr>
        <sz val="12"/>
        <color theme="1"/>
        <rFont val="Times New Roman"/>
        <charset val="134"/>
      </rPr>
      <t>:1.60kg</t>
    </r>
  </si>
  <si>
    <r>
      <rPr>
        <sz val="12"/>
        <color theme="1"/>
        <rFont val="宋体"/>
        <charset val="134"/>
      </rPr>
      <t>消防斧</t>
    </r>
  </si>
  <si>
    <r>
      <rPr>
        <sz val="12"/>
        <color theme="1"/>
        <rFont val="宋体"/>
        <charset val="134"/>
      </rPr>
      <t>斧头材质：高碳钢</t>
    </r>
  </si>
  <si>
    <r>
      <rPr>
        <sz val="12"/>
        <color theme="1"/>
        <rFont val="宋体"/>
        <charset val="134"/>
      </rPr>
      <t>反光雨衣雨裤雨靴套装</t>
    </r>
  </si>
  <si>
    <r>
      <rPr>
        <sz val="12"/>
        <color theme="1"/>
        <rFont val="宋体"/>
        <charset val="134"/>
      </rPr>
      <t>雨衣雨裤雨靴套装，带反光条，</t>
    </r>
    <r>
      <rPr>
        <sz val="12"/>
        <color theme="1"/>
        <rFont val="Times New Roman"/>
        <charset val="134"/>
      </rPr>
      <t>XL</t>
    </r>
    <r>
      <rPr>
        <sz val="12"/>
        <color theme="1"/>
        <rFont val="宋体"/>
        <charset val="134"/>
      </rPr>
      <t>码</t>
    </r>
  </si>
  <si>
    <r>
      <rPr>
        <sz val="12"/>
        <color theme="1"/>
        <rFont val="宋体"/>
        <charset val="134"/>
      </rPr>
      <t>救生衣</t>
    </r>
  </si>
  <si>
    <r>
      <rPr>
        <sz val="12"/>
        <color theme="1"/>
        <rFont val="宋体"/>
        <charset val="134"/>
      </rPr>
      <t>加厚，带放光条</t>
    </r>
  </si>
  <si>
    <r>
      <rPr>
        <sz val="12"/>
        <color theme="1"/>
        <rFont val="宋体"/>
        <charset val="134"/>
      </rPr>
      <t>应急急救箱</t>
    </r>
  </si>
  <si>
    <r>
      <rPr>
        <sz val="12"/>
        <color theme="1"/>
        <rFont val="宋体"/>
        <charset val="134"/>
      </rPr>
      <t>用于小创口、擦伤、切割伤等应急处理</t>
    </r>
  </si>
  <si>
    <r>
      <rPr>
        <sz val="12"/>
        <color theme="1"/>
        <rFont val="宋体"/>
        <charset val="134"/>
      </rPr>
      <t>静电释放器</t>
    </r>
  </si>
  <si>
    <r>
      <rPr>
        <sz val="12"/>
        <color theme="1"/>
        <rFont val="宋体"/>
        <charset val="134"/>
      </rPr>
      <t>报警形式：声光</t>
    </r>
    <r>
      <rPr>
        <sz val="12"/>
        <color theme="1"/>
        <rFont val="Times New Roman"/>
        <charset val="134"/>
      </rPr>
      <t>+</t>
    </r>
    <r>
      <rPr>
        <sz val="12"/>
        <color theme="1"/>
        <rFont val="宋体"/>
        <charset val="134"/>
      </rPr>
      <t>语音；立杆材质：</t>
    </r>
    <r>
      <rPr>
        <sz val="12"/>
        <color theme="1"/>
        <rFont val="Times New Roman"/>
        <charset val="134"/>
      </rPr>
      <t>304</t>
    </r>
    <r>
      <rPr>
        <sz val="12"/>
        <color theme="1"/>
        <rFont val="宋体"/>
        <charset val="134"/>
      </rPr>
      <t>不锈钢；类型：固定立式</t>
    </r>
    <r>
      <rPr>
        <sz val="12"/>
        <color theme="1"/>
        <rFont val="Times New Roman"/>
        <charset val="134"/>
      </rPr>
      <t xml:space="preserve">
</t>
    </r>
    <r>
      <rPr>
        <sz val="12"/>
        <color theme="1"/>
        <rFont val="宋体"/>
        <charset val="134"/>
      </rPr>
      <t>头部材质：亚导体；钢管直径：</t>
    </r>
    <r>
      <rPr>
        <sz val="12"/>
        <color theme="1"/>
        <rFont val="Times New Roman"/>
        <charset val="134"/>
      </rPr>
      <t>0.38cm</t>
    </r>
    <r>
      <rPr>
        <sz val="12"/>
        <color theme="1"/>
        <rFont val="宋体"/>
        <charset val="134"/>
      </rPr>
      <t>；立杆直径：</t>
    </r>
    <r>
      <rPr>
        <sz val="12"/>
        <color theme="1"/>
        <rFont val="Times New Roman"/>
        <charset val="134"/>
      </rPr>
      <t>100cm</t>
    </r>
    <r>
      <rPr>
        <sz val="12"/>
        <color theme="1"/>
        <rFont val="宋体"/>
        <charset val="134"/>
      </rPr>
      <t>；球体直径：</t>
    </r>
    <r>
      <rPr>
        <sz val="12"/>
        <color theme="1"/>
        <rFont val="Times New Roman"/>
        <charset val="134"/>
      </rPr>
      <t>9cm</t>
    </r>
    <r>
      <rPr>
        <sz val="12"/>
        <color theme="1"/>
        <rFont val="宋体"/>
        <charset val="134"/>
      </rPr>
      <t>；接地线长度：</t>
    </r>
    <r>
      <rPr>
        <sz val="12"/>
        <color theme="1"/>
        <rFont val="Times New Roman"/>
        <charset val="134"/>
      </rPr>
      <t>3m</t>
    </r>
  </si>
  <si>
    <r>
      <rPr>
        <sz val="12"/>
        <color theme="1"/>
        <rFont val="宋体"/>
        <charset val="134"/>
      </rPr>
      <t>危化品库外房配置</t>
    </r>
  </si>
  <si>
    <r>
      <rPr>
        <sz val="12"/>
        <color theme="1"/>
        <rFont val="宋体"/>
        <charset val="0"/>
      </rPr>
      <t>不锈钢挡车护栏</t>
    </r>
  </si>
  <si>
    <r>
      <rPr>
        <sz val="12"/>
        <color theme="1"/>
        <rFont val="Times New Roman"/>
        <charset val="0"/>
      </rPr>
      <t>304</t>
    </r>
    <r>
      <rPr>
        <sz val="12"/>
        <color theme="1"/>
        <rFont val="宋体"/>
        <charset val="0"/>
      </rPr>
      <t>不锈钢，</t>
    </r>
    <r>
      <rPr>
        <sz val="12"/>
        <color theme="1"/>
        <rFont val="Times New Roman"/>
        <charset val="0"/>
      </rPr>
      <t>T</t>
    </r>
    <r>
      <rPr>
        <sz val="12"/>
        <color theme="1"/>
        <rFont val="宋体"/>
        <charset val="0"/>
      </rPr>
      <t>型</t>
    </r>
    <r>
      <rPr>
        <sz val="12"/>
        <color theme="1"/>
        <rFont val="Times New Roman"/>
        <charset val="0"/>
      </rPr>
      <t>100*50*50cm
51</t>
    </r>
    <r>
      <rPr>
        <sz val="12"/>
        <color theme="1"/>
        <rFont val="宋体"/>
        <charset val="0"/>
      </rPr>
      <t>外管</t>
    </r>
    <r>
      <rPr>
        <sz val="12"/>
        <color theme="1"/>
        <rFont val="Times New Roman"/>
        <charset val="0"/>
      </rPr>
      <t>38</t>
    </r>
    <r>
      <rPr>
        <sz val="12"/>
        <color theme="1"/>
        <rFont val="宋体"/>
        <charset val="0"/>
      </rPr>
      <t>内管，外管实厚</t>
    </r>
    <r>
      <rPr>
        <sz val="12"/>
        <color theme="1"/>
        <rFont val="Times New Roman"/>
        <charset val="0"/>
      </rPr>
      <t>1.5</t>
    </r>
    <r>
      <rPr>
        <sz val="12"/>
        <color theme="1"/>
        <rFont val="宋体"/>
        <charset val="0"/>
      </rPr>
      <t>，内管实厚</t>
    </r>
    <r>
      <rPr>
        <sz val="12"/>
        <color theme="1"/>
        <rFont val="Times New Roman"/>
        <charset val="0"/>
      </rPr>
      <t>0.8
360/</t>
    </r>
    <r>
      <rPr>
        <sz val="12"/>
        <color theme="1"/>
        <rFont val="宋体"/>
        <charset val="0"/>
      </rPr>
      <t>个</t>
    </r>
  </si>
  <si>
    <r>
      <rPr>
        <sz val="12"/>
        <color theme="1"/>
        <rFont val="宋体"/>
        <charset val="134"/>
      </rPr>
      <t>安防物资</t>
    </r>
  </si>
  <si>
    <r>
      <rPr>
        <sz val="12"/>
        <color theme="1"/>
        <rFont val="宋体"/>
        <charset val="0"/>
      </rPr>
      <t>防爆拒马栏杆</t>
    </r>
  </si>
  <si>
    <r>
      <rPr>
        <sz val="12"/>
        <color theme="1"/>
        <rFont val="宋体"/>
        <charset val="0"/>
      </rPr>
      <t>醒目反光膜，防撞尖刺设计，主管：直径</t>
    </r>
    <r>
      <rPr>
        <sz val="12"/>
        <color theme="1"/>
        <rFont val="Times New Roman"/>
        <charset val="0"/>
      </rPr>
      <t>≥114mm*2.0mm</t>
    </r>
    <r>
      <rPr>
        <sz val="12"/>
        <color theme="1"/>
        <rFont val="宋体"/>
        <charset val="0"/>
      </rPr>
      <t>副管</t>
    </r>
    <r>
      <rPr>
        <sz val="12"/>
        <color theme="1"/>
        <rFont val="Times New Roman"/>
        <charset val="0"/>
      </rPr>
      <t>:</t>
    </r>
    <r>
      <rPr>
        <sz val="12"/>
        <color theme="1"/>
        <rFont val="宋体"/>
        <charset val="0"/>
      </rPr>
      <t>直径</t>
    </r>
    <r>
      <rPr>
        <sz val="12"/>
        <color theme="1"/>
        <rFont val="Times New Roman"/>
        <charset val="0"/>
      </rPr>
      <t xml:space="preserve">≥75mm*2.0mm
</t>
    </r>
    <r>
      <rPr>
        <sz val="12"/>
        <color theme="1"/>
        <rFont val="宋体"/>
        <charset val="0"/>
      </rPr>
      <t>尺寸</t>
    </r>
    <r>
      <rPr>
        <sz val="12"/>
        <color theme="1"/>
        <rFont val="Times New Roman"/>
        <charset val="0"/>
      </rPr>
      <t>:</t>
    </r>
    <r>
      <rPr>
        <sz val="12"/>
        <color theme="1"/>
        <rFont val="宋体"/>
        <charset val="0"/>
      </rPr>
      <t>总高度</t>
    </r>
    <r>
      <rPr>
        <sz val="12"/>
        <color theme="1"/>
        <rFont val="Times New Roman"/>
        <charset val="0"/>
      </rPr>
      <t>≥1600mm(</t>
    </r>
    <r>
      <rPr>
        <sz val="12"/>
        <color theme="1"/>
        <rFont val="宋体"/>
        <charset val="0"/>
      </rPr>
      <t>含轮</t>
    </r>
    <r>
      <rPr>
        <sz val="12"/>
        <color theme="1"/>
        <rFont val="Times New Roman"/>
        <charset val="0"/>
      </rPr>
      <t>)</t>
    </r>
    <r>
      <rPr>
        <sz val="12"/>
        <color theme="1"/>
        <rFont val="宋体"/>
        <charset val="0"/>
      </rPr>
      <t>、宽度</t>
    </r>
    <r>
      <rPr>
        <sz val="12"/>
        <color theme="1"/>
        <rFont val="Times New Roman"/>
        <charset val="0"/>
      </rPr>
      <t>≥1000mm(</t>
    </r>
    <r>
      <rPr>
        <sz val="12"/>
        <color theme="1"/>
        <rFont val="宋体"/>
        <charset val="0"/>
      </rPr>
      <t>含调平丝杠</t>
    </r>
    <r>
      <rPr>
        <sz val="12"/>
        <color theme="1"/>
        <rFont val="Times New Roman"/>
        <charset val="0"/>
      </rPr>
      <t>)</t>
    </r>
    <r>
      <rPr>
        <sz val="12"/>
        <color theme="1"/>
        <rFont val="宋体"/>
        <charset val="0"/>
      </rPr>
      <t>长度</t>
    </r>
    <r>
      <rPr>
        <sz val="12"/>
        <color theme="1"/>
        <rFont val="Times New Roman"/>
        <charset val="0"/>
      </rPr>
      <t>(</t>
    </r>
    <r>
      <rPr>
        <sz val="12"/>
        <color theme="1"/>
        <rFont val="宋体"/>
        <charset val="0"/>
      </rPr>
      <t>可定制</t>
    </r>
    <r>
      <rPr>
        <sz val="12"/>
        <color theme="1"/>
        <rFont val="Times New Roman"/>
        <charset val="0"/>
      </rPr>
      <t xml:space="preserve">)
</t>
    </r>
    <r>
      <rPr>
        <sz val="12"/>
        <color theme="1"/>
        <rFont val="宋体"/>
        <charset val="0"/>
      </rPr>
      <t>钢钉刺</t>
    </r>
    <r>
      <rPr>
        <sz val="12"/>
        <color theme="1"/>
        <rFont val="Times New Roman"/>
        <charset val="0"/>
      </rPr>
      <t>:</t>
    </r>
    <r>
      <rPr>
        <sz val="12"/>
        <color theme="1"/>
        <rFont val="宋体"/>
        <charset val="0"/>
      </rPr>
      <t>防护面侧镶嵌钢钉</t>
    </r>
    <r>
      <rPr>
        <sz val="12"/>
        <color theme="1"/>
        <rFont val="Times New Roman"/>
        <charset val="0"/>
      </rPr>
      <t>(</t>
    </r>
    <r>
      <rPr>
        <sz val="12"/>
        <color theme="1"/>
        <rFont val="宋体"/>
        <charset val="0"/>
      </rPr>
      <t>间距</t>
    </r>
    <r>
      <rPr>
        <sz val="12"/>
        <color theme="1"/>
        <rFont val="Times New Roman"/>
        <charset val="0"/>
      </rPr>
      <t>≤300mm);</t>
    </r>
    <r>
      <rPr>
        <sz val="12"/>
        <color theme="1"/>
        <rFont val="宋体"/>
        <charset val="0"/>
      </rPr>
      <t>根部直径</t>
    </r>
    <r>
      <rPr>
        <sz val="12"/>
        <color theme="1"/>
        <rFont val="Times New Roman"/>
        <charset val="0"/>
      </rPr>
      <t>&gt;20mm</t>
    </r>
    <r>
      <rPr>
        <sz val="12"/>
        <color theme="1"/>
        <rFont val="宋体"/>
        <charset val="0"/>
      </rPr>
      <t>，长度</t>
    </r>
    <r>
      <rPr>
        <sz val="12"/>
        <color theme="1"/>
        <rFont val="Times New Roman"/>
        <charset val="0"/>
      </rPr>
      <t xml:space="preserve">&gt;200mm
</t>
    </r>
    <r>
      <rPr>
        <sz val="12"/>
        <color theme="1"/>
        <rFont val="宋体"/>
        <charset val="0"/>
      </rPr>
      <t>大马万向刹车轮</t>
    </r>
    <r>
      <rPr>
        <sz val="12"/>
        <color theme="1"/>
        <rFont val="Times New Roman"/>
        <charset val="0"/>
      </rPr>
      <t>:≥4</t>
    </r>
    <r>
      <rPr>
        <sz val="12"/>
        <color theme="1"/>
        <rFont val="宋体"/>
        <charset val="0"/>
      </rPr>
      <t>个</t>
    </r>
  </si>
  <si>
    <r>
      <rPr>
        <sz val="12"/>
        <color theme="1"/>
        <rFont val="宋体"/>
        <charset val="0"/>
      </rPr>
      <t>米</t>
    </r>
  </si>
  <si>
    <r>
      <rPr>
        <sz val="12"/>
        <color theme="1"/>
        <rFont val="宋体"/>
        <charset val="0"/>
      </rPr>
      <t>车辆隔离器</t>
    </r>
  </si>
  <si>
    <r>
      <rPr>
        <sz val="12"/>
        <color theme="1"/>
        <rFont val="宋体"/>
        <charset val="0"/>
      </rPr>
      <t>高</t>
    </r>
    <r>
      <rPr>
        <sz val="12"/>
        <color theme="1"/>
        <rFont val="Times New Roman"/>
        <charset val="0"/>
      </rPr>
      <t>≥50cm</t>
    </r>
    <r>
      <rPr>
        <sz val="12"/>
        <color theme="1"/>
        <rFont val="宋体"/>
        <charset val="0"/>
      </rPr>
      <t>，长度</t>
    </r>
    <r>
      <rPr>
        <sz val="12"/>
        <color theme="1"/>
        <rFont val="Times New Roman"/>
        <charset val="0"/>
      </rPr>
      <t>≥50cm</t>
    </r>
    <r>
      <rPr>
        <sz val="12"/>
        <color theme="1"/>
        <rFont val="宋体"/>
        <charset val="0"/>
      </rPr>
      <t>，黑黄色喷漆，搭配不锈钢连接杆</t>
    </r>
  </si>
  <si>
    <r>
      <rPr>
        <sz val="12"/>
        <color theme="1"/>
        <rFont val="宋体"/>
        <charset val="0"/>
      </rPr>
      <t>安防物资</t>
    </r>
  </si>
  <si>
    <r>
      <rPr>
        <sz val="12"/>
        <color theme="1"/>
        <rFont val="宋体"/>
        <charset val="0"/>
      </rPr>
      <t>不锈钢阻车路障</t>
    </r>
  </si>
  <si>
    <r>
      <rPr>
        <sz val="12"/>
        <color theme="1"/>
        <rFont val="宋体"/>
        <charset val="0"/>
      </rPr>
      <t>伸缩免装，刺针数</t>
    </r>
    <r>
      <rPr>
        <sz val="12"/>
        <color theme="1"/>
        <rFont val="Times New Roman"/>
        <charset val="0"/>
      </rPr>
      <t>≥150</t>
    </r>
    <r>
      <rPr>
        <sz val="12"/>
        <color theme="1"/>
        <rFont val="宋体"/>
        <charset val="0"/>
      </rPr>
      <t>，刺针有效长度</t>
    </r>
    <r>
      <rPr>
        <sz val="12"/>
        <color theme="1"/>
        <rFont val="Times New Roman"/>
        <charset val="0"/>
      </rPr>
      <t>≥35mm</t>
    </r>
    <r>
      <rPr>
        <sz val="12"/>
        <color theme="1"/>
        <rFont val="宋体"/>
        <charset val="0"/>
      </rPr>
      <t>，展开长度</t>
    </r>
    <r>
      <rPr>
        <sz val="12"/>
        <color theme="1"/>
        <rFont val="Times New Roman"/>
        <charset val="0"/>
      </rPr>
      <t>≥8m</t>
    </r>
  </si>
  <si>
    <r>
      <rPr>
        <sz val="12"/>
        <color theme="1"/>
        <rFont val="宋体"/>
        <charset val="0"/>
      </rPr>
      <t>不锈钢电动伸缩闸</t>
    </r>
  </si>
  <si>
    <r>
      <rPr>
        <sz val="12"/>
        <color theme="1"/>
        <rFont val="Times New Roman"/>
        <charset val="0"/>
      </rPr>
      <t>304</t>
    </r>
    <r>
      <rPr>
        <sz val="12"/>
        <color theme="1"/>
        <rFont val="宋体"/>
        <charset val="0"/>
      </rPr>
      <t>不锈钢材质，铸铝轮，遥控控制、开关控制</t>
    </r>
  </si>
  <si>
    <r>
      <rPr>
        <b/>
        <sz val="12"/>
        <color theme="1"/>
        <rFont val="宋体"/>
        <charset val="134"/>
      </rPr>
      <t>一、安防物资总计</t>
    </r>
  </si>
  <si>
    <r>
      <rPr>
        <b/>
        <sz val="12"/>
        <color theme="1"/>
        <rFont val="宋体"/>
        <charset val="134"/>
      </rPr>
      <t>二、消防物资</t>
    </r>
  </si>
  <si>
    <t>消防用品</t>
  </si>
  <si>
    <r>
      <rPr>
        <sz val="12"/>
        <color theme="1"/>
        <rFont val="宋体"/>
        <charset val="134"/>
      </rPr>
      <t>消防器材柜</t>
    </r>
  </si>
  <si>
    <r>
      <rPr>
        <sz val="12"/>
        <color theme="1"/>
        <rFont val="宋体"/>
        <charset val="134"/>
      </rPr>
      <t>产品尺寸：高</t>
    </r>
    <r>
      <rPr>
        <sz val="12"/>
        <color theme="1"/>
        <rFont val="Times New Roman"/>
        <charset val="134"/>
      </rPr>
      <t>1600*</t>
    </r>
    <r>
      <rPr>
        <sz val="12"/>
        <color theme="1"/>
        <rFont val="宋体"/>
        <charset val="134"/>
      </rPr>
      <t>宽</t>
    </r>
    <r>
      <rPr>
        <sz val="12"/>
        <color theme="1"/>
        <rFont val="Times New Roman"/>
        <charset val="134"/>
      </rPr>
      <t>1200*</t>
    </r>
    <r>
      <rPr>
        <sz val="12"/>
        <color theme="1"/>
        <rFont val="宋体"/>
        <charset val="134"/>
      </rPr>
      <t>深</t>
    </r>
    <r>
      <rPr>
        <sz val="12"/>
        <color theme="1"/>
        <rFont val="Times New Roman"/>
        <charset val="134"/>
      </rPr>
      <t>390mm,</t>
    </r>
    <r>
      <rPr>
        <sz val="12"/>
        <color theme="1"/>
        <rFont val="宋体"/>
        <charset val="134"/>
      </rPr>
      <t>产品颜色：红色</t>
    </r>
  </si>
  <si>
    <r>
      <rPr>
        <sz val="12"/>
        <color theme="1"/>
        <rFont val="宋体"/>
        <charset val="134"/>
      </rPr>
      <t>首层及</t>
    </r>
    <r>
      <rPr>
        <sz val="12"/>
        <color theme="1"/>
        <rFont val="Times New Roman"/>
        <charset val="134"/>
      </rPr>
      <t>2-23</t>
    </r>
    <r>
      <rPr>
        <sz val="12"/>
        <color theme="1"/>
        <rFont val="宋体"/>
        <charset val="134"/>
      </rPr>
      <t>层每双层放置</t>
    </r>
    <r>
      <rPr>
        <sz val="12"/>
        <color theme="1"/>
        <rFont val="Times New Roman"/>
        <charset val="134"/>
      </rPr>
      <t>1</t>
    </r>
    <r>
      <rPr>
        <sz val="12"/>
        <color theme="1"/>
        <rFont val="宋体"/>
        <charset val="134"/>
      </rPr>
      <t>个，地下</t>
    </r>
    <r>
      <rPr>
        <sz val="12"/>
        <color theme="1"/>
        <rFont val="Times New Roman"/>
        <charset val="134"/>
      </rPr>
      <t>B1/B3/B5</t>
    </r>
    <r>
      <rPr>
        <sz val="12"/>
        <color theme="1"/>
        <rFont val="宋体"/>
        <charset val="134"/>
      </rPr>
      <t>各</t>
    </r>
    <r>
      <rPr>
        <sz val="12"/>
        <color theme="1"/>
        <rFont val="Times New Roman"/>
        <charset val="134"/>
      </rPr>
      <t>1</t>
    </r>
    <r>
      <rPr>
        <sz val="12"/>
        <color theme="1"/>
        <rFont val="宋体"/>
        <charset val="134"/>
      </rPr>
      <t>个，共</t>
    </r>
    <r>
      <rPr>
        <sz val="12"/>
        <color theme="1"/>
        <rFont val="Times New Roman"/>
        <charset val="134"/>
      </rPr>
      <t>15</t>
    </r>
    <r>
      <rPr>
        <sz val="12"/>
        <color theme="1"/>
        <rFont val="宋体"/>
        <charset val="134"/>
      </rPr>
      <t>个</t>
    </r>
  </si>
  <si>
    <r>
      <rPr>
        <sz val="12"/>
        <color theme="1"/>
        <rFont val="宋体"/>
        <charset val="134"/>
      </rPr>
      <t>水枪枪头</t>
    </r>
  </si>
  <si>
    <r>
      <rPr>
        <sz val="12"/>
        <color theme="1"/>
        <rFont val="Times New Roman"/>
        <charset val="0"/>
      </rPr>
      <t>KY65</t>
    </r>
    <r>
      <rPr>
        <sz val="12"/>
        <color theme="1"/>
        <rFont val="宋体"/>
        <charset val="0"/>
      </rPr>
      <t>（</t>
    </r>
    <r>
      <rPr>
        <sz val="12"/>
        <color theme="1"/>
        <rFont val="Times New Roman"/>
        <charset val="0"/>
      </rPr>
      <t>QZ3.5/7.5</t>
    </r>
    <r>
      <rPr>
        <sz val="12"/>
        <color theme="1"/>
        <rFont val="宋体"/>
        <charset val="0"/>
      </rPr>
      <t>）</t>
    </r>
  </si>
  <si>
    <r>
      <rPr>
        <sz val="12"/>
        <color theme="1"/>
        <rFont val="宋体"/>
        <charset val="134"/>
      </rPr>
      <t>每个消防器材柜子放置</t>
    </r>
    <r>
      <rPr>
        <sz val="12"/>
        <color theme="1"/>
        <rFont val="Times New Roman"/>
        <charset val="134"/>
      </rPr>
      <t>2</t>
    </r>
    <r>
      <rPr>
        <sz val="12"/>
        <color theme="1"/>
        <rFont val="宋体"/>
        <charset val="134"/>
      </rPr>
      <t>个</t>
    </r>
  </si>
  <si>
    <r>
      <rPr>
        <sz val="12"/>
        <color theme="1"/>
        <rFont val="宋体"/>
        <charset val="134"/>
      </rPr>
      <t>灭火毯</t>
    </r>
  </si>
  <si>
    <r>
      <rPr>
        <sz val="12"/>
        <color theme="1"/>
        <rFont val="宋体"/>
        <charset val="134"/>
      </rPr>
      <t>使用温度：</t>
    </r>
    <r>
      <rPr>
        <sz val="12"/>
        <color theme="1"/>
        <rFont val="Times New Roman"/>
        <charset val="134"/>
      </rPr>
      <t>≥800℃</t>
    </r>
    <r>
      <rPr>
        <sz val="12"/>
        <color theme="1"/>
        <rFont val="宋体"/>
        <charset val="134"/>
      </rPr>
      <t>；材质：玻璃纤维；尺寸：</t>
    </r>
    <r>
      <rPr>
        <sz val="12"/>
        <color theme="1"/>
        <rFont val="Times New Roman"/>
        <charset val="134"/>
      </rPr>
      <t>1.5m*1.5m</t>
    </r>
  </si>
  <si>
    <r>
      <rPr>
        <sz val="12"/>
        <color theme="1"/>
        <rFont val="宋体"/>
        <charset val="134"/>
      </rPr>
      <t>二分水器</t>
    </r>
  </si>
  <si>
    <t>DN65</t>
  </si>
  <si>
    <r>
      <rPr>
        <sz val="12"/>
        <color theme="1"/>
        <rFont val="宋体"/>
        <charset val="134"/>
      </rPr>
      <t>每个消防器材柜子放置</t>
    </r>
    <r>
      <rPr>
        <sz val="12"/>
        <color theme="1"/>
        <rFont val="Times New Roman"/>
        <charset val="134"/>
      </rPr>
      <t>1</t>
    </r>
    <r>
      <rPr>
        <sz val="12"/>
        <color theme="1"/>
        <rFont val="宋体"/>
        <charset val="134"/>
      </rPr>
      <t>个</t>
    </r>
  </si>
  <si>
    <r>
      <rPr>
        <sz val="12"/>
        <color theme="1"/>
        <rFont val="宋体"/>
        <charset val="134"/>
      </rPr>
      <t>安全绳</t>
    </r>
  </si>
  <si>
    <r>
      <rPr>
        <sz val="12"/>
        <color theme="1"/>
        <rFont val="宋体"/>
        <charset val="134"/>
      </rPr>
      <t>钢芯安全绳（</t>
    </r>
    <r>
      <rPr>
        <sz val="12"/>
        <color theme="1"/>
        <rFont val="Times New Roman"/>
        <charset val="134"/>
      </rPr>
      <t>30</t>
    </r>
    <r>
      <rPr>
        <sz val="12"/>
        <color theme="1"/>
        <rFont val="宋体"/>
        <charset val="134"/>
      </rPr>
      <t>米</t>
    </r>
    <r>
      <rPr>
        <sz val="12"/>
        <color theme="1"/>
        <rFont val="Times New Roman"/>
        <charset val="134"/>
      </rPr>
      <t>+</t>
    </r>
    <r>
      <rPr>
        <sz val="12"/>
        <color theme="1"/>
        <rFont val="宋体"/>
        <charset val="134"/>
      </rPr>
      <t>双沟</t>
    </r>
    <r>
      <rPr>
        <sz val="12"/>
        <color theme="1"/>
        <rFont val="Times New Roman"/>
        <charset val="134"/>
      </rPr>
      <t>+</t>
    </r>
    <r>
      <rPr>
        <sz val="12"/>
        <color theme="1"/>
        <rFont val="宋体"/>
        <charset val="134"/>
      </rPr>
      <t>手套）</t>
    </r>
  </si>
  <si>
    <r>
      <rPr>
        <sz val="12"/>
        <color theme="1"/>
        <rFont val="宋体"/>
        <charset val="134"/>
      </rPr>
      <t>每个消防器材柜子放置</t>
    </r>
    <r>
      <rPr>
        <sz val="12"/>
        <color theme="1"/>
        <rFont val="Times New Roman"/>
        <charset val="134"/>
      </rPr>
      <t>2</t>
    </r>
    <r>
      <rPr>
        <sz val="12"/>
        <color theme="1"/>
        <rFont val="宋体"/>
        <charset val="134"/>
      </rPr>
      <t>套</t>
    </r>
  </si>
  <si>
    <r>
      <rPr>
        <sz val="12"/>
        <color theme="1"/>
        <rFont val="宋体"/>
        <charset val="134"/>
      </rPr>
      <t>往复式逃生缓降器</t>
    </r>
    <r>
      <rPr>
        <sz val="12"/>
        <color theme="1"/>
        <rFont val="Times New Roman"/>
        <charset val="134"/>
      </rPr>
      <t>40</t>
    </r>
    <r>
      <rPr>
        <sz val="12"/>
        <color theme="1"/>
        <rFont val="宋体"/>
        <charset val="134"/>
      </rPr>
      <t>米</t>
    </r>
  </si>
  <si>
    <r>
      <rPr>
        <sz val="12"/>
        <color theme="1"/>
        <rFont val="Times New Roman"/>
        <charset val="0"/>
      </rPr>
      <t>3C</t>
    </r>
    <r>
      <rPr>
        <sz val="12"/>
        <color theme="1"/>
        <rFont val="宋体"/>
        <charset val="0"/>
      </rPr>
      <t>认证（不可偏离）材质加强钢丝；缓降重量：</t>
    </r>
    <r>
      <rPr>
        <sz val="12"/>
        <color theme="1"/>
        <rFont val="Times New Roman"/>
        <charset val="0"/>
      </rPr>
      <t>35kg-100kg</t>
    </r>
    <r>
      <rPr>
        <sz val="12"/>
        <color theme="1"/>
        <rFont val="宋体"/>
        <charset val="0"/>
      </rPr>
      <t>；缓降速度：</t>
    </r>
    <r>
      <rPr>
        <sz val="12"/>
        <color theme="1"/>
        <rFont val="Times New Roman"/>
        <charset val="0"/>
      </rPr>
      <t>0.6-1.4M/S</t>
    </r>
    <r>
      <rPr>
        <sz val="12"/>
        <color theme="1"/>
        <rFont val="宋体"/>
        <charset val="0"/>
      </rPr>
      <t>；外观材质：铝合金箱；含固定架及膨胀螺丝</t>
    </r>
  </si>
  <si>
    <r>
      <rPr>
        <sz val="12"/>
        <color theme="1"/>
        <rFont val="Times New Roman"/>
        <charset val="134"/>
      </rPr>
      <t>10</t>
    </r>
    <r>
      <rPr>
        <sz val="12"/>
        <color theme="1"/>
        <rFont val="宋体"/>
        <charset val="134"/>
      </rPr>
      <t>层以上每个消防器材柜子放置</t>
    </r>
    <r>
      <rPr>
        <sz val="12"/>
        <color theme="1"/>
        <rFont val="Times New Roman"/>
        <charset val="134"/>
      </rPr>
      <t>2</t>
    </r>
    <r>
      <rPr>
        <sz val="12"/>
        <color theme="1"/>
        <rFont val="宋体"/>
        <charset val="134"/>
      </rPr>
      <t>个</t>
    </r>
  </si>
  <si>
    <r>
      <rPr>
        <sz val="12"/>
        <color theme="1"/>
        <rFont val="宋体"/>
        <charset val="134"/>
      </rPr>
      <t>往复式逃生缓降器</t>
    </r>
    <r>
      <rPr>
        <sz val="12"/>
        <color theme="1"/>
        <rFont val="Times New Roman"/>
        <charset val="134"/>
      </rPr>
      <t>30</t>
    </r>
    <r>
      <rPr>
        <sz val="12"/>
        <color theme="1"/>
        <rFont val="宋体"/>
        <charset val="134"/>
      </rPr>
      <t>米</t>
    </r>
  </si>
  <si>
    <r>
      <rPr>
        <sz val="12"/>
        <color theme="1"/>
        <rFont val="Times New Roman"/>
        <charset val="134"/>
      </rPr>
      <t>2</t>
    </r>
    <r>
      <rPr>
        <sz val="12"/>
        <color theme="1"/>
        <rFont val="宋体"/>
        <charset val="134"/>
      </rPr>
      <t>层每个消防器材柜子放置</t>
    </r>
    <r>
      <rPr>
        <sz val="12"/>
        <color theme="1"/>
        <rFont val="Times New Roman"/>
        <charset val="134"/>
      </rPr>
      <t>2</t>
    </r>
    <r>
      <rPr>
        <sz val="12"/>
        <color theme="1"/>
        <rFont val="宋体"/>
        <charset val="134"/>
      </rPr>
      <t>个</t>
    </r>
  </si>
  <si>
    <r>
      <rPr>
        <sz val="12"/>
        <color theme="1"/>
        <rFont val="宋体"/>
        <charset val="134"/>
      </rPr>
      <t>液压钳</t>
    </r>
  </si>
  <si>
    <r>
      <rPr>
        <sz val="12"/>
        <color theme="1"/>
        <rFont val="Times New Roman"/>
        <charset val="0"/>
      </rPr>
      <t>24</t>
    </r>
    <r>
      <rPr>
        <sz val="12"/>
        <color theme="1"/>
        <rFont val="宋体"/>
        <charset val="0"/>
      </rPr>
      <t>寸消防绝缘钳</t>
    </r>
  </si>
  <si>
    <r>
      <rPr>
        <sz val="12"/>
        <color theme="1"/>
        <rFont val="宋体"/>
        <charset val="134"/>
      </rPr>
      <t>每个消防器材柜子放置</t>
    </r>
    <r>
      <rPr>
        <sz val="12"/>
        <color theme="1"/>
        <rFont val="Times New Roman"/>
        <charset val="134"/>
      </rPr>
      <t>2</t>
    </r>
    <r>
      <rPr>
        <sz val="12"/>
        <color theme="1"/>
        <rFont val="宋体"/>
        <charset val="134"/>
      </rPr>
      <t>把</t>
    </r>
  </si>
  <si>
    <r>
      <rPr>
        <sz val="12"/>
        <color theme="1"/>
        <rFont val="宋体"/>
        <charset val="134"/>
      </rPr>
      <t>撬棍</t>
    </r>
  </si>
  <si>
    <r>
      <rPr>
        <sz val="12"/>
        <color theme="1"/>
        <rFont val="宋体"/>
        <charset val="134"/>
      </rPr>
      <t>消防微型站破拆工具撬棍</t>
    </r>
  </si>
  <si>
    <r>
      <rPr>
        <sz val="12"/>
        <color theme="1"/>
        <rFont val="宋体"/>
        <charset val="134"/>
      </rPr>
      <t>每个消防器材柜子放置</t>
    </r>
    <r>
      <rPr>
        <sz val="12"/>
        <color theme="1"/>
        <rFont val="Times New Roman"/>
        <charset val="134"/>
      </rPr>
      <t>1</t>
    </r>
    <r>
      <rPr>
        <sz val="12"/>
        <color theme="1"/>
        <rFont val="宋体"/>
        <charset val="134"/>
      </rPr>
      <t>把</t>
    </r>
  </si>
  <si>
    <r>
      <rPr>
        <sz val="12"/>
        <color theme="1"/>
        <rFont val="宋体"/>
        <charset val="134"/>
      </rPr>
      <t>消防铲</t>
    </r>
  </si>
  <si>
    <r>
      <rPr>
        <sz val="12"/>
        <color theme="1"/>
        <rFont val="宋体"/>
        <charset val="134"/>
      </rPr>
      <t>消防腰斧</t>
    </r>
  </si>
  <si>
    <r>
      <rPr>
        <sz val="12"/>
        <color theme="1"/>
        <rFont val="宋体"/>
        <charset val="0"/>
      </rPr>
      <t>镀铬</t>
    </r>
  </si>
  <si>
    <r>
      <rPr>
        <sz val="12"/>
        <color theme="1"/>
        <rFont val="宋体"/>
        <charset val="134"/>
      </rPr>
      <t>消防栓扳手</t>
    </r>
  </si>
  <si>
    <r>
      <rPr>
        <sz val="12"/>
        <color theme="1"/>
        <rFont val="宋体"/>
        <charset val="134"/>
      </rPr>
      <t>钢制</t>
    </r>
  </si>
  <si>
    <r>
      <rPr>
        <sz val="12"/>
        <color theme="1"/>
        <rFont val="宋体"/>
        <charset val="134"/>
      </rPr>
      <t>防火隔热服五件套</t>
    </r>
  </si>
  <si>
    <r>
      <rPr>
        <sz val="12"/>
        <color theme="1"/>
        <rFont val="宋体"/>
        <charset val="134"/>
      </rPr>
      <t>产品名称：耐高温隔热服；隔热温度：</t>
    </r>
    <r>
      <rPr>
        <sz val="12"/>
        <color theme="1"/>
        <rFont val="Times New Roman"/>
        <charset val="134"/>
      </rPr>
      <t>500℃</t>
    </r>
    <r>
      <rPr>
        <sz val="12"/>
        <color theme="1"/>
        <rFont val="宋体"/>
        <charset val="134"/>
      </rPr>
      <t>；产品尺寸：均码；产品配置：上衣</t>
    </r>
    <r>
      <rPr>
        <sz val="12"/>
        <color theme="1"/>
        <rFont val="Times New Roman"/>
        <charset val="134"/>
      </rPr>
      <t>/</t>
    </r>
    <r>
      <rPr>
        <sz val="12"/>
        <color theme="1"/>
        <rFont val="宋体"/>
        <charset val="134"/>
      </rPr>
      <t>下裤</t>
    </r>
    <r>
      <rPr>
        <sz val="12"/>
        <color theme="1"/>
        <rFont val="Times New Roman"/>
        <charset val="134"/>
      </rPr>
      <t>/</t>
    </r>
    <r>
      <rPr>
        <sz val="12"/>
        <color theme="1"/>
        <rFont val="宋体"/>
        <charset val="134"/>
      </rPr>
      <t>护脚</t>
    </r>
    <r>
      <rPr>
        <sz val="12"/>
        <color theme="1"/>
        <rFont val="Times New Roman"/>
        <charset val="134"/>
      </rPr>
      <t>/</t>
    </r>
    <r>
      <rPr>
        <sz val="12"/>
        <color theme="1"/>
        <rFont val="宋体"/>
        <charset val="134"/>
      </rPr>
      <t>手套</t>
    </r>
    <r>
      <rPr>
        <sz val="12"/>
        <color theme="1"/>
        <rFont val="Times New Roman"/>
        <charset val="134"/>
      </rPr>
      <t>/</t>
    </r>
    <r>
      <rPr>
        <sz val="12"/>
        <color theme="1"/>
        <rFont val="宋体"/>
        <charset val="134"/>
      </rPr>
      <t>面罩；产品材质：阻燃纤维织物与真空镀铝膜复合材料；功能介绍：耐高温、阻燃抗辐射、安全适用范围：适用于航天、消防、冶金等</t>
    </r>
  </si>
  <si>
    <r>
      <rPr>
        <sz val="12"/>
        <color theme="1"/>
        <rFont val="宋体"/>
        <charset val="134"/>
      </rPr>
      <t>背囊款防火隔热服</t>
    </r>
  </si>
  <si>
    <r>
      <rPr>
        <sz val="12"/>
        <color theme="1"/>
        <rFont val="Times New Roman"/>
        <charset val="134"/>
      </rPr>
      <t>3C</t>
    </r>
    <r>
      <rPr>
        <sz val="12"/>
        <color theme="1"/>
        <rFont val="宋体"/>
        <charset val="134"/>
      </rPr>
      <t>认证（不可偏离）；产品名称</t>
    </r>
    <r>
      <rPr>
        <sz val="12"/>
        <color theme="1"/>
        <rFont val="Times New Roman"/>
        <charset val="134"/>
      </rPr>
      <t>:</t>
    </r>
    <r>
      <rPr>
        <sz val="12"/>
        <color theme="1"/>
        <rFont val="宋体"/>
        <charset val="134"/>
      </rPr>
      <t>消防隔热服；产品材质</t>
    </r>
    <r>
      <rPr>
        <sz val="12"/>
        <color theme="1"/>
        <rFont val="Times New Roman"/>
        <charset val="134"/>
      </rPr>
      <t>:</t>
    </r>
    <r>
      <rPr>
        <sz val="12"/>
        <color theme="1"/>
        <rFont val="宋体"/>
        <charset val="134"/>
      </rPr>
      <t>铝箔阻燃织物；产品尺码</t>
    </r>
    <r>
      <rPr>
        <sz val="12"/>
        <color theme="1"/>
        <rFont val="Times New Roman"/>
        <charset val="134"/>
      </rPr>
      <t>:XXL</t>
    </r>
    <r>
      <rPr>
        <sz val="12"/>
        <color theme="1"/>
        <rFont val="宋体"/>
        <charset val="134"/>
      </rPr>
      <t>；产品颜色</t>
    </r>
    <r>
      <rPr>
        <sz val="12"/>
        <color theme="1"/>
        <rFont val="Times New Roman"/>
        <charset val="134"/>
      </rPr>
      <t>:</t>
    </r>
    <r>
      <rPr>
        <sz val="12"/>
        <color theme="1"/>
        <rFont val="宋体"/>
        <charset val="134"/>
      </rPr>
      <t>银白色；隔热温度</t>
    </r>
    <r>
      <rPr>
        <sz val="12"/>
        <color theme="1"/>
        <rFont val="Times New Roman"/>
        <charset val="134"/>
      </rPr>
      <t>:1000℃</t>
    </r>
    <r>
      <rPr>
        <sz val="12"/>
        <color theme="1"/>
        <rFont val="宋体"/>
        <charset val="134"/>
      </rPr>
      <t>；外层续燃时间</t>
    </r>
    <r>
      <rPr>
        <sz val="12"/>
        <color theme="1"/>
        <rFont val="Times New Roman"/>
        <charset val="134"/>
      </rPr>
      <t>:0.5S</t>
    </r>
    <r>
      <rPr>
        <sz val="12"/>
        <color theme="1"/>
        <rFont val="宋体"/>
        <charset val="134"/>
      </rPr>
      <t>；损毁长度</t>
    </r>
    <r>
      <rPr>
        <sz val="12"/>
        <color theme="1"/>
        <rFont val="Times New Roman"/>
        <charset val="134"/>
      </rPr>
      <t>:</t>
    </r>
    <r>
      <rPr>
        <sz val="12"/>
        <color theme="1"/>
        <rFont val="宋体"/>
        <charset val="134"/>
      </rPr>
      <t>经向</t>
    </r>
    <r>
      <rPr>
        <sz val="12"/>
        <color theme="1"/>
        <rFont val="Times New Roman"/>
        <charset val="134"/>
      </rPr>
      <t>12mm</t>
    </r>
    <r>
      <rPr>
        <sz val="12"/>
        <color theme="1"/>
        <rFont val="宋体"/>
        <charset val="134"/>
      </rPr>
      <t>纬向</t>
    </r>
    <r>
      <rPr>
        <sz val="12"/>
        <color theme="1"/>
        <rFont val="Times New Roman"/>
        <charset val="134"/>
      </rPr>
      <t>13mm</t>
    </r>
    <r>
      <rPr>
        <sz val="12"/>
        <color theme="1"/>
        <rFont val="宋体"/>
        <charset val="134"/>
      </rPr>
      <t>；断裂强力</t>
    </r>
    <r>
      <rPr>
        <sz val="12"/>
        <color theme="1"/>
        <rFont val="Times New Roman"/>
        <charset val="134"/>
      </rPr>
      <t>:</t>
    </r>
    <r>
      <rPr>
        <sz val="12"/>
        <color theme="1"/>
        <rFont val="宋体"/>
        <charset val="134"/>
      </rPr>
      <t>经向</t>
    </r>
    <r>
      <rPr>
        <sz val="12"/>
        <color theme="1"/>
        <rFont val="Times New Roman"/>
        <charset val="134"/>
      </rPr>
      <t>897N</t>
    </r>
    <r>
      <rPr>
        <sz val="12"/>
        <color theme="1"/>
        <rFont val="宋体"/>
        <charset val="134"/>
      </rPr>
      <t>纬向</t>
    </r>
    <r>
      <rPr>
        <sz val="12"/>
        <color theme="1"/>
        <rFont val="Times New Roman"/>
        <charset val="134"/>
      </rPr>
      <t>631N</t>
    </r>
    <r>
      <rPr>
        <sz val="12"/>
        <color theme="1"/>
        <rFont val="宋体"/>
        <charset val="134"/>
      </rPr>
      <t>；结构组成</t>
    </r>
    <r>
      <rPr>
        <sz val="12"/>
        <color theme="1"/>
        <rFont val="Times New Roman"/>
        <charset val="134"/>
      </rPr>
      <t>:</t>
    </r>
    <r>
      <rPr>
        <sz val="12"/>
        <color theme="1"/>
        <rFont val="宋体"/>
        <charset val="134"/>
      </rPr>
      <t>头盔、上衣、下衣、手套、鞋套、背囊；产品特性</t>
    </r>
    <r>
      <rPr>
        <sz val="12"/>
        <color theme="1"/>
        <rFont val="Times New Roman"/>
        <charset val="134"/>
      </rPr>
      <t>:</t>
    </r>
    <r>
      <rPr>
        <sz val="12"/>
        <color theme="1"/>
        <rFont val="宋体"/>
        <charset val="134"/>
      </rPr>
      <t>防水、抗撕裂、可防瞬间高温热辐射；</t>
    </r>
  </si>
  <si>
    <r>
      <rPr>
        <sz val="12"/>
        <color theme="1"/>
        <rFont val="宋体"/>
        <charset val="134"/>
      </rPr>
      <t>数字防爆对讲机</t>
    </r>
  </si>
  <si>
    <r>
      <rPr>
        <sz val="12"/>
        <color theme="1"/>
        <rFont val="宋体"/>
        <charset val="134"/>
      </rPr>
      <t>插卡对讲，支持电信</t>
    </r>
    <r>
      <rPr>
        <sz val="12"/>
        <color theme="1"/>
        <rFont val="Times New Roman"/>
        <charset val="134"/>
      </rPr>
      <t>/</t>
    </r>
    <r>
      <rPr>
        <sz val="12"/>
        <color theme="1"/>
        <rFont val="宋体"/>
        <charset val="134"/>
      </rPr>
      <t>移动</t>
    </r>
    <r>
      <rPr>
        <sz val="12"/>
        <color theme="1"/>
        <rFont val="Times New Roman"/>
        <charset val="134"/>
      </rPr>
      <t>/</t>
    </r>
    <r>
      <rPr>
        <sz val="12"/>
        <color theme="1"/>
        <rFont val="宋体"/>
        <charset val="134"/>
      </rPr>
      <t>联通，兼容采购方现用对讲机，无偿与采购方现有对讲机进行组网通信（不可偏离），承诺包含</t>
    </r>
    <r>
      <rPr>
        <sz val="12"/>
        <color theme="1"/>
        <rFont val="Times New Roman"/>
        <charset val="134"/>
      </rPr>
      <t>1</t>
    </r>
    <r>
      <rPr>
        <sz val="12"/>
        <color theme="1"/>
        <rFont val="宋体"/>
        <charset val="134"/>
      </rPr>
      <t>年通讯费用</t>
    </r>
  </si>
  <si>
    <r>
      <rPr>
        <sz val="12"/>
        <color theme="1"/>
        <rFont val="宋体"/>
        <charset val="134"/>
      </rPr>
      <t>每个消防器材柜子放置</t>
    </r>
    <r>
      <rPr>
        <sz val="12"/>
        <color theme="1"/>
        <rFont val="Times New Roman"/>
        <charset val="134"/>
      </rPr>
      <t>1</t>
    </r>
    <r>
      <rPr>
        <sz val="12"/>
        <color theme="1"/>
        <rFont val="宋体"/>
        <charset val="134"/>
      </rPr>
      <t>台</t>
    </r>
  </si>
  <si>
    <r>
      <rPr>
        <sz val="12"/>
        <color theme="1"/>
        <rFont val="宋体"/>
        <charset val="134"/>
      </rPr>
      <t>消防战斗服</t>
    </r>
    <r>
      <rPr>
        <sz val="12"/>
        <color theme="1"/>
        <rFont val="Times New Roman"/>
        <charset val="134"/>
      </rPr>
      <t>6</t>
    </r>
    <r>
      <rPr>
        <sz val="12"/>
        <color theme="1"/>
        <rFont val="宋体"/>
        <charset val="134"/>
      </rPr>
      <t>件套</t>
    </r>
  </si>
  <si>
    <r>
      <rPr>
        <sz val="12"/>
        <color theme="1"/>
        <rFont val="Times New Roman"/>
        <charset val="0"/>
      </rPr>
      <t>3C</t>
    </r>
    <r>
      <rPr>
        <sz val="12"/>
        <color theme="1"/>
        <rFont val="宋体"/>
        <charset val="0"/>
      </rPr>
      <t>认证（不可偏离），</t>
    </r>
    <r>
      <rPr>
        <sz val="12"/>
        <color theme="1"/>
        <rFont val="Times New Roman"/>
        <charset val="0"/>
      </rPr>
      <t>17</t>
    </r>
    <r>
      <rPr>
        <sz val="12"/>
        <color theme="1"/>
        <rFont val="宋体"/>
        <charset val="0"/>
      </rPr>
      <t>款消防战斗服</t>
    </r>
    <r>
      <rPr>
        <sz val="12"/>
        <color theme="1"/>
        <rFont val="Times New Roman"/>
        <charset val="0"/>
      </rPr>
      <t>6</t>
    </r>
    <r>
      <rPr>
        <sz val="12"/>
        <color theme="1"/>
        <rFont val="宋体"/>
        <charset val="0"/>
      </rPr>
      <t>件套（含头盔，手套，腰带，靴子，上衣，裤子），尺码：</t>
    </r>
    <r>
      <rPr>
        <sz val="12"/>
        <color theme="1"/>
        <rFont val="Times New Roman"/>
        <charset val="0"/>
      </rPr>
      <t xml:space="preserve">170-180cm
</t>
    </r>
    <r>
      <rPr>
        <sz val="12"/>
        <color theme="1"/>
        <rFont val="宋体"/>
        <charset val="0"/>
      </rPr>
      <t>产品材质</t>
    </r>
    <r>
      <rPr>
        <sz val="12"/>
        <color theme="1"/>
        <rFont val="Times New Roman"/>
        <charset val="0"/>
      </rPr>
      <t>:</t>
    </r>
    <r>
      <rPr>
        <sz val="12"/>
        <color theme="1"/>
        <rFont val="宋体"/>
        <charset val="0"/>
      </rPr>
      <t>阻燃隔热复合材料</t>
    </r>
    <r>
      <rPr>
        <sz val="12"/>
        <color theme="1"/>
        <rFont val="Times New Roman"/>
        <charset val="0"/>
      </rPr>
      <t xml:space="preserve">;
</t>
    </r>
    <r>
      <rPr>
        <sz val="12"/>
        <color theme="1"/>
        <rFont val="宋体"/>
        <charset val="0"/>
      </rPr>
      <t>阻燃性能</t>
    </r>
    <r>
      <rPr>
        <sz val="12"/>
        <color theme="1"/>
        <rFont val="Times New Roman"/>
        <charset val="0"/>
      </rPr>
      <t>:</t>
    </r>
    <r>
      <rPr>
        <sz val="12"/>
        <color theme="1"/>
        <rFont val="宋体"/>
        <charset val="0"/>
      </rPr>
      <t>阻燃大于</t>
    </r>
    <r>
      <rPr>
        <sz val="12"/>
        <color theme="1"/>
        <rFont val="Times New Roman"/>
        <charset val="0"/>
      </rPr>
      <t>20</t>
    </r>
    <r>
      <rPr>
        <sz val="12"/>
        <color theme="1"/>
        <rFont val="宋体"/>
        <charset val="0"/>
      </rPr>
      <t>秒</t>
    </r>
    <r>
      <rPr>
        <sz val="12"/>
        <color theme="1"/>
        <rFont val="Times New Roman"/>
        <charset val="0"/>
      </rPr>
      <t xml:space="preserve">
</t>
    </r>
    <r>
      <rPr>
        <sz val="12"/>
        <color theme="1"/>
        <rFont val="宋体"/>
        <charset val="0"/>
      </rPr>
      <t>透气性能</t>
    </r>
    <r>
      <rPr>
        <sz val="12"/>
        <color theme="1"/>
        <rFont val="Times New Roman"/>
        <charset val="0"/>
      </rPr>
      <t>:&gt;5000g/</t>
    </r>
    <r>
      <rPr>
        <sz val="12"/>
        <color theme="1"/>
        <rFont val="宋体"/>
        <charset val="0"/>
      </rPr>
      <t>㎡</t>
    </r>
    <r>
      <rPr>
        <sz val="12"/>
        <color theme="1"/>
        <rFont val="Times New Roman"/>
        <charset val="0"/>
      </rPr>
      <t xml:space="preserve">*24h
</t>
    </r>
    <r>
      <rPr>
        <sz val="12"/>
        <color theme="1"/>
        <rFont val="宋体"/>
        <charset val="0"/>
      </rPr>
      <t>适用范围</t>
    </r>
    <r>
      <rPr>
        <sz val="12"/>
        <color theme="1"/>
        <rFont val="Times New Roman"/>
        <charset val="0"/>
      </rPr>
      <t>:</t>
    </r>
    <r>
      <rPr>
        <sz val="12"/>
        <color theme="1"/>
        <rFont val="宋体"/>
        <charset val="0"/>
      </rPr>
      <t>消防灭火</t>
    </r>
    <r>
      <rPr>
        <sz val="12"/>
        <color theme="1"/>
        <rFont val="Times New Roman"/>
        <charset val="0"/>
      </rPr>
      <t xml:space="preserve"> </t>
    </r>
    <r>
      <rPr>
        <sz val="12"/>
        <color theme="1"/>
        <rFont val="宋体"/>
        <charset val="0"/>
      </rPr>
      <t>抢险救援</t>
    </r>
  </si>
  <si>
    <r>
      <rPr>
        <sz val="12"/>
        <color theme="1"/>
        <rFont val="宋体"/>
        <charset val="134"/>
      </rPr>
      <t>无后坐力直流喷雾水枪</t>
    </r>
    <r>
      <rPr>
        <sz val="12"/>
        <color theme="1"/>
        <rFont val="Times New Roman"/>
        <charset val="134"/>
      </rPr>
      <t xml:space="preserve"> </t>
    </r>
  </si>
  <si>
    <r>
      <rPr>
        <sz val="12"/>
        <color theme="1"/>
        <rFont val="宋体"/>
        <charset val="134"/>
      </rPr>
      <t>型号：</t>
    </r>
    <r>
      <rPr>
        <sz val="12"/>
        <color theme="1"/>
        <rFont val="Times New Roman"/>
        <charset val="134"/>
      </rPr>
      <t>QLD6.0/13Ⅲ-C</t>
    </r>
    <r>
      <rPr>
        <sz val="12"/>
        <color theme="1"/>
        <rFont val="宋体"/>
        <charset val="134"/>
      </rPr>
      <t>，类型：球阀转换式直流喷雾型；流量：在额定喷射压力</t>
    </r>
    <r>
      <rPr>
        <sz val="12"/>
        <color theme="1"/>
        <rFont val="Times New Roman"/>
        <charset val="134"/>
      </rPr>
      <t>6</t>
    </r>
    <r>
      <rPr>
        <sz val="12"/>
        <color theme="1"/>
        <rFont val="宋体"/>
        <charset val="134"/>
      </rPr>
      <t>公斤下，流量为</t>
    </r>
    <r>
      <rPr>
        <sz val="12"/>
        <color theme="1"/>
        <rFont val="Times New Roman"/>
        <charset val="134"/>
      </rPr>
      <t>6.5-13L/S</t>
    </r>
    <r>
      <rPr>
        <sz val="12"/>
        <color theme="1"/>
        <rFont val="宋体"/>
        <charset val="134"/>
      </rPr>
      <t>，重量：</t>
    </r>
    <r>
      <rPr>
        <sz val="12"/>
        <color theme="1"/>
        <rFont val="Times New Roman"/>
        <charset val="134"/>
      </rPr>
      <t>2.7kg</t>
    </r>
    <r>
      <rPr>
        <sz val="12"/>
        <color theme="1"/>
        <rFont val="宋体"/>
        <charset val="134"/>
      </rPr>
      <t>，射程：</t>
    </r>
    <r>
      <rPr>
        <sz val="12"/>
        <color theme="1"/>
        <rFont val="Times New Roman"/>
        <charset val="134"/>
      </rPr>
      <t>≥37m</t>
    </r>
    <r>
      <rPr>
        <sz val="12"/>
        <color theme="1"/>
        <rFont val="宋体"/>
        <charset val="134"/>
      </rPr>
      <t>，喷射角度：</t>
    </r>
    <r>
      <rPr>
        <sz val="12"/>
        <color theme="1"/>
        <rFont val="Times New Roman"/>
        <charset val="134"/>
      </rPr>
      <t>0-120°</t>
    </r>
    <r>
      <rPr>
        <sz val="12"/>
        <color theme="1"/>
        <rFont val="宋体"/>
        <charset val="134"/>
      </rPr>
      <t>，材质：水枪采用新型铝合金材料制成，接口：</t>
    </r>
    <r>
      <rPr>
        <sz val="12"/>
        <color theme="1"/>
        <rFont val="Times New Roman"/>
        <charset val="134"/>
      </rPr>
      <t>65mm</t>
    </r>
    <r>
      <rPr>
        <sz val="12"/>
        <color theme="1"/>
        <rFont val="宋体"/>
        <charset val="134"/>
      </rPr>
      <t>内接卡式接口（不可偏离）</t>
    </r>
  </si>
  <si>
    <r>
      <rPr>
        <sz val="12"/>
        <color theme="1"/>
        <rFont val="宋体"/>
        <charset val="134"/>
      </rPr>
      <t>手动液压剪扩钳</t>
    </r>
  </si>
  <si>
    <r>
      <rPr>
        <sz val="12"/>
        <color theme="1"/>
        <rFont val="宋体"/>
        <charset val="134"/>
      </rPr>
      <t>尺寸</t>
    </r>
    <r>
      <rPr>
        <sz val="12"/>
        <color theme="1"/>
        <rFont val="Times New Roman"/>
        <charset val="134"/>
      </rPr>
      <t>:</t>
    </r>
    <r>
      <rPr>
        <sz val="12"/>
        <color theme="1"/>
        <rFont val="宋体"/>
        <charset val="134"/>
      </rPr>
      <t>长</t>
    </r>
    <r>
      <rPr>
        <sz val="12"/>
        <color theme="1"/>
        <rFont val="Times New Roman"/>
        <charset val="134"/>
      </rPr>
      <t>*</t>
    </r>
    <r>
      <rPr>
        <sz val="12"/>
        <color theme="1"/>
        <rFont val="宋体"/>
        <charset val="134"/>
      </rPr>
      <t>宽</t>
    </r>
    <r>
      <rPr>
        <sz val="12"/>
        <color theme="1"/>
        <rFont val="Times New Roman"/>
        <charset val="134"/>
      </rPr>
      <t>*</t>
    </r>
    <r>
      <rPr>
        <sz val="12"/>
        <color theme="1"/>
        <rFont val="宋体"/>
        <charset val="134"/>
      </rPr>
      <t>高</t>
    </r>
    <r>
      <rPr>
        <sz val="12"/>
        <color theme="1"/>
        <rFont val="Times New Roman"/>
        <charset val="134"/>
      </rPr>
      <t>740*195*175mm</t>
    </r>
    <r>
      <rPr>
        <sz val="12"/>
        <color theme="1"/>
        <rFont val="宋体"/>
        <charset val="134"/>
      </rPr>
      <t>，最大开口距离</t>
    </r>
    <r>
      <rPr>
        <sz val="12"/>
        <color theme="1"/>
        <rFont val="Times New Roman"/>
        <charset val="134"/>
      </rPr>
      <t>:≥160mm</t>
    </r>
    <r>
      <rPr>
        <sz val="12"/>
        <color theme="1"/>
        <rFont val="宋体"/>
        <charset val="134"/>
      </rPr>
      <t>，额定工作压力</t>
    </r>
    <r>
      <rPr>
        <sz val="12"/>
        <color theme="1"/>
        <rFont val="Times New Roman"/>
        <charset val="134"/>
      </rPr>
      <t>:63MPa</t>
    </r>
    <r>
      <rPr>
        <sz val="12"/>
        <color theme="1"/>
        <rFont val="宋体"/>
        <charset val="134"/>
      </rPr>
      <t>，最大剪断能力</t>
    </r>
    <r>
      <rPr>
        <sz val="12"/>
        <color theme="1"/>
        <rFont val="Times New Roman"/>
        <charset val="134"/>
      </rPr>
      <t>(Q235</t>
    </r>
    <r>
      <rPr>
        <sz val="12"/>
        <color theme="1"/>
        <rFont val="宋体"/>
        <charset val="134"/>
      </rPr>
      <t>材料</t>
    </r>
    <r>
      <rPr>
        <sz val="12"/>
        <color theme="1"/>
        <rFont val="Times New Roman"/>
        <charset val="134"/>
      </rPr>
      <t>):10mm(</t>
    </r>
    <r>
      <rPr>
        <sz val="12"/>
        <color theme="1"/>
        <rFont val="宋体"/>
        <charset val="134"/>
      </rPr>
      <t>钢板</t>
    </r>
    <r>
      <rPr>
        <sz val="12"/>
        <color theme="1"/>
        <rFont val="Times New Roman"/>
        <charset val="134"/>
      </rPr>
      <t>)</t>
    </r>
    <r>
      <rPr>
        <sz val="12"/>
        <color theme="1"/>
        <rFont val="宋体"/>
        <charset val="134"/>
      </rPr>
      <t>中</t>
    </r>
    <r>
      <rPr>
        <sz val="12"/>
        <color theme="1"/>
        <rFont val="Times New Roman"/>
        <charset val="134"/>
      </rPr>
      <t>20mm(</t>
    </r>
    <r>
      <rPr>
        <sz val="12"/>
        <color theme="1"/>
        <rFont val="宋体"/>
        <charset val="134"/>
      </rPr>
      <t>圆钢</t>
    </r>
    <r>
      <rPr>
        <sz val="12"/>
        <color theme="1"/>
        <rFont val="Times New Roman"/>
        <charset val="134"/>
      </rPr>
      <t>)</t>
    </r>
    <r>
      <rPr>
        <sz val="12"/>
        <color theme="1"/>
        <rFont val="宋体"/>
        <charset val="134"/>
      </rPr>
      <t>，剪断力</t>
    </r>
    <r>
      <rPr>
        <sz val="12"/>
        <color theme="1"/>
        <rFont val="Times New Roman"/>
        <charset val="134"/>
      </rPr>
      <t>:18T</t>
    </r>
    <r>
      <rPr>
        <sz val="12"/>
        <color theme="1"/>
        <rFont val="宋体"/>
        <charset val="134"/>
      </rPr>
      <t>，扩张力</t>
    </r>
    <r>
      <rPr>
        <sz val="12"/>
        <color theme="1"/>
        <rFont val="Times New Roman"/>
        <charset val="134"/>
      </rPr>
      <t>:5.5T</t>
    </r>
    <r>
      <rPr>
        <sz val="12"/>
        <color theme="1"/>
        <rFont val="宋体"/>
        <charset val="134"/>
      </rPr>
      <t>，扩张距离</t>
    </r>
    <r>
      <rPr>
        <sz val="12"/>
        <color theme="1"/>
        <rFont val="Times New Roman"/>
        <charset val="134"/>
      </rPr>
      <t>:160mm</t>
    </r>
    <r>
      <rPr>
        <sz val="12"/>
        <color theme="1"/>
        <rFont val="宋体"/>
        <charset val="134"/>
      </rPr>
      <t>，额定扩张力</t>
    </r>
    <r>
      <rPr>
        <sz val="12"/>
        <color theme="1"/>
        <rFont val="Times New Roman"/>
        <charset val="134"/>
      </rPr>
      <t>:≥24KN</t>
    </r>
    <r>
      <rPr>
        <sz val="12"/>
        <color theme="1"/>
        <rFont val="宋体"/>
        <charset val="134"/>
      </rPr>
      <t>，空载张开打压次数</t>
    </r>
    <r>
      <rPr>
        <sz val="12"/>
        <color theme="1"/>
        <rFont val="Times New Roman"/>
        <charset val="134"/>
      </rPr>
      <t>:≤9</t>
    </r>
    <r>
      <rPr>
        <sz val="12"/>
        <color theme="1"/>
        <rFont val="宋体"/>
        <charset val="134"/>
      </rPr>
      <t>次，空载闭合打压次数</t>
    </r>
    <r>
      <rPr>
        <sz val="12"/>
        <color theme="1"/>
        <rFont val="Times New Roman"/>
        <charset val="134"/>
      </rPr>
      <t>:≤11</t>
    </r>
    <r>
      <rPr>
        <sz val="12"/>
        <color theme="1"/>
        <rFont val="宋体"/>
        <charset val="134"/>
      </rPr>
      <t>次，手柄力</t>
    </r>
    <r>
      <rPr>
        <sz val="12"/>
        <color theme="1"/>
        <rFont val="Times New Roman"/>
        <charset val="134"/>
      </rPr>
      <t>:≤300N</t>
    </r>
    <r>
      <rPr>
        <sz val="12"/>
        <color theme="1"/>
        <rFont val="宋体"/>
        <charset val="134"/>
      </rPr>
      <t>，质量</t>
    </r>
    <r>
      <rPr>
        <sz val="12"/>
        <color theme="1"/>
        <rFont val="Times New Roman"/>
        <charset val="134"/>
      </rPr>
      <t>:≤10.5kg</t>
    </r>
  </si>
  <si>
    <r>
      <rPr>
        <sz val="12"/>
        <color theme="1"/>
        <rFont val="宋体"/>
        <charset val="134"/>
      </rPr>
      <t>手提式干粉灭火器</t>
    </r>
  </si>
  <si>
    <r>
      <rPr>
        <sz val="12"/>
        <color theme="1"/>
        <rFont val="宋体"/>
        <charset val="0"/>
      </rPr>
      <t>商品规格：</t>
    </r>
    <r>
      <rPr>
        <sz val="12"/>
        <color theme="1"/>
        <rFont val="Times New Roman"/>
        <charset val="0"/>
      </rPr>
      <t>5kg</t>
    </r>
    <r>
      <rPr>
        <sz val="12"/>
        <color theme="1"/>
        <rFont val="宋体"/>
        <charset val="0"/>
      </rPr>
      <t>；灭火级别：</t>
    </r>
    <r>
      <rPr>
        <sz val="12"/>
        <color theme="1"/>
        <rFont val="Times New Roman"/>
        <charset val="0"/>
      </rPr>
      <t>3A89BCE</t>
    </r>
    <r>
      <rPr>
        <sz val="12"/>
        <color theme="1"/>
        <rFont val="宋体"/>
        <charset val="0"/>
      </rPr>
      <t>；产品规格：</t>
    </r>
    <r>
      <rPr>
        <sz val="12"/>
        <color theme="1"/>
        <rFont val="Times New Roman"/>
        <charset val="0"/>
      </rPr>
      <t>14*50</t>
    </r>
    <r>
      <rPr>
        <sz val="12"/>
        <color theme="1"/>
        <rFont val="宋体"/>
        <charset val="0"/>
      </rPr>
      <t>；产品总重：</t>
    </r>
    <r>
      <rPr>
        <sz val="12"/>
        <color theme="1"/>
        <rFont val="Times New Roman"/>
        <charset val="0"/>
      </rPr>
      <t>7.5kg</t>
    </r>
    <r>
      <rPr>
        <sz val="12"/>
        <color theme="1"/>
        <rFont val="宋体"/>
        <charset val="0"/>
      </rPr>
      <t>；灭火剂</t>
    </r>
    <r>
      <rPr>
        <sz val="12"/>
        <color theme="1"/>
        <rFont val="Times New Roman"/>
        <charset val="0"/>
      </rPr>
      <t>:</t>
    </r>
    <r>
      <rPr>
        <sz val="12"/>
        <color theme="1"/>
        <rFont val="宋体"/>
        <charset val="0"/>
      </rPr>
      <t>磷酸二氢铵</t>
    </r>
    <r>
      <rPr>
        <sz val="12"/>
        <color theme="1"/>
        <rFont val="Times New Roman"/>
        <charset val="0"/>
      </rPr>
      <t xml:space="preserve">75% </t>
    </r>
    <r>
      <rPr>
        <sz val="12"/>
        <color theme="1"/>
        <rFont val="宋体"/>
        <charset val="0"/>
      </rPr>
      <t>硫酸铵</t>
    </r>
    <r>
      <rPr>
        <sz val="12"/>
        <color theme="1"/>
        <rFont val="Times New Roman"/>
        <charset val="0"/>
      </rPr>
      <t>15%</t>
    </r>
    <r>
      <rPr>
        <sz val="12"/>
        <color theme="1"/>
        <rFont val="宋体"/>
        <charset val="0"/>
      </rPr>
      <t>；使用温度</t>
    </r>
    <r>
      <rPr>
        <sz val="12"/>
        <color theme="1"/>
        <rFont val="Times New Roman"/>
        <charset val="0"/>
      </rPr>
      <t>:-20℃~+55℃</t>
    </r>
    <r>
      <rPr>
        <sz val="12"/>
        <color theme="1"/>
        <rFont val="宋体"/>
        <charset val="0"/>
      </rPr>
      <t>；保质期</t>
    </r>
    <r>
      <rPr>
        <sz val="12"/>
        <color theme="1"/>
        <rFont val="Times New Roman"/>
        <charset val="0"/>
      </rPr>
      <t>:5</t>
    </r>
    <r>
      <rPr>
        <sz val="12"/>
        <color theme="1"/>
        <rFont val="宋体"/>
        <charset val="0"/>
      </rPr>
      <t>年；水压试验</t>
    </r>
    <r>
      <rPr>
        <sz val="12"/>
        <color theme="1"/>
        <rFont val="Times New Roman"/>
        <charset val="0"/>
      </rPr>
      <t>:2.1MPa</t>
    </r>
    <r>
      <rPr>
        <sz val="12"/>
        <color theme="1"/>
        <rFont val="宋体"/>
        <charset val="0"/>
      </rPr>
      <t>；驱动气体</t>
    </r>
    <r>
      <rPr>
        <sz val="12"/>
        <color theme="1"/>
        <rFont val="Times New Roman"/>
        <charset val="0"/>
      </rPr>
      <t>:</t>
    </r>
    <r>
      <rPr>
        <sz val="12"/>
        <color theme="1"/>
        <rFont val="宋体"/>
        <charset val="0"/>
      </rPr>
      <t>氮气；瓶身材质：碳钢</t>
    </r>
  </si>
  <si>
    <r>
      <rPr>
        <sz val="12"/>
        <color theme="1"/>
        <rFont val="宋体"/>
        <charset val="134"/>
      </rPr>
      <t>每个消防器材柜子放置</t>
    </r>
    <r>
      <rPr>
        <sz val="12"/>
        <color theme="1"/>
        <rFont val="Times New Roman"/>
        <charset val="134"/>
      </rPr>
      <t>2</t>
    </r>
    <r>
      <rPr>
        <sz val="12"/>
        <color theme="1"/>
        <rFont val="宋体"/>
        <charset val="134"/>
      </rPr>
      <t>支</t>
    </r>
  </si>
  <si>
    <r>
      <rPr>
        <sz val="12"/>
        <color theme="1"/>
        <rFont val="宋体"/>
        <charset val="134"/>
      </rPr>
      <t>过滤式自救呼吸器</t>
    </r>
  </si>
  <si>
    <r>
      <rPr>
        <sz val="12"/>
        <color theme="1"/>
        <rFont val="Times New Roman"/>
        <charset val="134"/>
      </rPr>
      <t>3C</t>
    </r>
    <r>
      <rPr>
        <sz val="12"/>
        <color theme="1"/>
        <rFont val="宋体"/>
        <charset val="134"/>
      </rPr>
      <t>认证（不可偏离）</t>
    </r>
    <r>
      <rPr>
        <sz val="12"/>
        <color theme="1"/>
        <rFont val="Times New Roman"/>
        <charset val="134"/>
      </rPr>
      <t xml:space="preserve">
</t>
    </r>
    <r>
      <rPr>
        <sz val="12"/>
        <color theme="1"/>
        <rFont val="宋体"/>
        <charset val="134"/>
      </rPr>
      <t>型号：</t>
    </r>
    <r>
      <rPr>
        <sz val="12"/>
        <color theme="1"/>
        <rFont val="Times New Roman"/>
        <charset val="134"/>
      </rPr>
      <t>TZL30</t>
    </r>
    <r>
      <rPr>
        <sz val="12"/>
        <color theme="1"/>
        <rFont val="宋体"/>
        <charset val="134"/>
      </rPr>
      <t>型，防护时间：</t>
    </r>
    <r>
      <rPr>
        <sz val="12"/>
        <color theme="1"/>
        <rFont val="Times New Roman"/>
        <charset val="134"/>
      </rPr>
      <t>≥30min</t>
    </r>
    <r>
      <rPr>
        <sz val="12"/>
        <color theme="1"/>
        <rFont val="宋体"/>
        <charset val="134"/>
      </rPr>
      <t>，滤烟效率：</t>
    </r>
    <r>
      <rPr>
        <sz val="12"/>
        <color theme="1"/>
        <rFont val="Times New Roman"/>
        <charset val="134"/>
      </rPr>
      <t>≥95%</t>
    </r>
    <r>
      <rPr>
        <sz val="12"/>
        <color theme="1"/>
        <rFont val="宋体"/>
        <charset val="134"/>
      </rPr>
      <t>，吸气阻力：＜</t>
    </r>
    <r>
      <rPr>
        <sz val="12"/>
        <color theme="1"/>
        <rFont val="Times New Roman"/>
        <charset val="134"/>
      </rPr>
      <t>800pa</t>
    </r>
    <r>
      <rPr>
        <sz val="12"/>
        <color theme="1"/>
        <rFont val="宋体"/>
        <charset val="134"/>
      </rPr>
      <t>，呼气阻力＜</t>
    </r>
    <r>
      <rPr>
        <sz val="12"/>
        <color theme="1"/>
        <rFont val="Times New Roman"/>
        <charset val="134"/>
      </rPr>
      <t>300pa</t>
    </r>
    <r>
      <rPr>
        <sz val="12"/>
        <color theme="1"/>
        <rFont val="宋体"/>
        <charset val="134"/>
      </rPr>
      <t>，防护对象：一氧化碳、烟雾等有害气体</t>
    </r>
  </si>
  <si>
    <r>
      <rPr>
        <sz val="12"/>
        <color theme="1"/>
        <rFont val="宋体"/>
        <charset val="134"/>
      </rPr>
      <t>每个消防器材柜子放置</t>
    </r>
    <r>
      <rPr>
        <sz val="12"/>
        <color theme="1"/>
        <rFont val="Times New Roman"/>
        <charset val="134"/>
      </rPr>
      <t>4</t>
    </r>
    <r>
      <rPr>
        <sz val="12"/>
        <color theme="1"/>
        <rFont val="宋体"/>
        <charset val="134"/>
      </rPr>
      <t>个</t>
    </r>
  </si>
  <si>
    <r>
      <rPr>
        <sz val="12"/>
        <color theme="1"/>
        <rFont val="宋体"/>
        <charset val="134"/>
      </rPr>
      <t>消防水带</t>
    </r>
  </si>
  <si>
    <r>
      <rPr>
        <sz val="12"/>
        <color theme="1"/>
        <rFont val="Times New Roman"/>
        <charset val="134"/>
      </rPr>
      <t>3C</t>
    </r>
    <r>
      <rPr>
        <sz val="12"/>
        <color theme="1"/>
        <rFont val="宋体"/>
        <charset val="134"/>
      </rPr>
      <t>认证（不可偏离），</t>
    </r>
    <r>
      <rPr>
        <sz val="12"/>
        <color theme="1"/>
        <rFont val="Times New Roman"/>
        <charset val="134"/>
      </rPr>
      <t>10-65-25</t>
    </r>
    <r>
      <rPr>
        <sz val="12"/>
        <color theme="1"/>
        <rFont val="宋体"/>
        <charset val="134"/>
      </rPr>
      <t>型，含接头及卡箍</t>
    </r>
  </si>
  <si>
    <r>
      <rPr>
        <sz val="12"/>
        <color theme="1"/>
        <rFont val="宋体"/>
        <charset val="134"/>
      </rPr>
      <t>每个消防器材柜子放置</t>
    </r>
    <r>
      <rPr>
        <sz val="12"/>
        <color theme="1"/>
        <rFont val="Times New Roman"/>
        <charset val="134"/>
      </rPr>
      <t>2</t>
    </r>
    <r>
      <rPr>
        <sz val="12"/>
        <color theme="1"/>
        <rFont val="宋体"/>
        <charset val="134"/>
      </rPr>
      <t>卷</t>
    </r>
  </si>
  <si>
    <r>
      <rPr>
        <sz val="12"/>
        <color theme="1"/>
        <rFont val="宋体"/>
        <charset val="134"/>
      </rPr>
      <t>卷</t>
    </r>
  </si>
  <si>
    <r>
      <rPr>
        <sz val="12"/>
        <color theme="1"/>
        <rFont val="宋体"/>
        <charset val="134"/>
      </rPr>
      <t>头戴式强光防爆手电筒</t>
    </r>
  </si>
  <si>
    <r>
      <rPr>
        <sz val="12"/>
        <color theme="1"/>
        <rFont val="宋体"/>
        <charset val="134"/>
      </rPr>
      <t>材质：</t>
    </r>
    <r>
      <rPr>
        <sz val="12"/>
        <color theme="1"/>
        <rFont val="Times New Roman"/>
        <charset val="134"/>
      </rPr>
      <t>ABS</t>
    </r>
    <r>
      <rPr>
        <sz val="12"/>
        <color theme="1"/>
        <rFont val="宋体"/>
        <charset val="134"/>
      </rPr>
      <t>；是否防水：防水；电源方式：充电</t>
    </r>
    <r>
      <rPr>
        <sz val="12"/>
        <color theme="1"/>
        <rFont val="Times New Roman"/>
        <charset val="134"/>
      </rPr>
      <t>-C</t>
    </r>
    <r>
      <rPr>
        <sz val="12"/>
        <color theme="1"/>
        <rFont val="宋体"/>
        <charset val="134"/>
      </rPr>
      <t>口；是否可充电：可充电；防水等级：</t>
    </r>
    <r>
      <rPr>
        <sz val="12"/>
        <color theme="1"/>
        <rFont val="Times New Roman"/>
        <charset val="134"/>
      </rPr>
      <t>IP43</t>
    </r>
    <r>
      <rPr>
        <sz val="12"/>
        <color theme="1"/>
        <rFont val="宋体"/>
        <charset val="134"/>
      </rPr>
      <t>；最大流明：</t>
    </r>
    <r>
      <rPr>
        <sz val="12"/>
        <color theme="1"/>
        <rFont val="Times New Roman"/>
        <charset val="134"/>
      </rPr>
      <t>200-500lm</t>
    </r>
    <r>
      <rPr>
        <sz val="12"/>
        <color theme="1"/>
        <rFont val="宋体"/>
        <charset val="134"/>
      </rPr>
      <t>；最长续航：</t>
    </r>
    <r>
      <rPr>
        <sz val="12"/>
        <color theme="1"/>
        <rFont val="Times New Roman"/>
        <charset val="134"/>
      </rPr>
      <t>15-20h(</t>
    </r>
    <r>
      <rPr>
        <sz val="12"/>
        <color theme="1"/>
        <rFont val="宋体"/>
        <charset val="134"/>
      </rPr>
      <t>含</t>
    </r>
    <r>
      <rPr>
        <sz val="12"/>
        <color theme="1"/>
        <rFont val="Times New Roman"/>
        <charset val="134"/>
      </rPr>
      <t>)</t>
    </r>
  </si>
  <si>
    <r>
      <rPr>
        <sz val="12"/>
        <color theme="1"/>
        <rFont val="宋体"/>
        <charset val="134"/>
      </rPr>
      <t>每个消防器材柜子放置</t>
    </r>
    <r>
      <rPr>
        <sz val="12"/>
        <color theme="1"/>
        <rFont val="Times New Roman"/>
        <charset val="134"/>
      </rPr>
      <t>2</t>
    </r>
    <r>
      <rPr>
        <sz val="12"/>
        <color theme="1"/>
        <rFont val="宋体"/>
        <charset val="134"/>
      </rPr>
      <t>台</t>
    </r>
  </si>
  <si>
    <t>逃生面具（过滤式消防自救呼吸器）</t>
  </si>
  <si>
    <r>
      <rPr>
        <sz val="12"/>
        <color theme="1"/>
        <rFont val="宋体"/>
        <charset val="134"/>
      </rPr>
      <t>过滤式消防自救呼吸器</t>
    </r>
  </si>
  <si>
    <r>
      <rPr>
        <sz val="11"/>
        <color theme="1"/>
        <rFont val="宋体"/>
        <charset val="134"/>
      </rPr>
      <t>灭火器箱设置点每个灭火器箱上放</t>
    </r>
    <r>
      <rPr>
        <sz val="11"/>
        <color theme="1"/>
        <rFont val="Times New Roman"/>
        <charset val="134"/>
      </rPr>
      <t>2</t>
    </r>
    <r>
      <rPr>
        <sz val="11"/>
        <color theme="1"/>
        <rFont val="宋体"/>
        <charset val="134"/>
      </rPr>
      <t>套逃生面具</t>
    </r>
  </si>
  <si>
    <r>
      <rPr>
        <sz val="11"/>
        <color theme="1"/>
        <rFont val="宋体"/>
        <charset val="134"/>
      </rPr>
      <t>过滤式消防自救呼吸器</t>
    </r>
  </si>
  <si>
    <r>
      <rPr>
        <sz val="11"/>
        <color theme="1"/>
        <rFont val="宋体"/>
        <charset val="134"/>
      </rPr>
      <t>病房按每个床位</t>
    </r>
    <r>
      <rPr>
        <sz val="11"/>
        <color theme="1"/>
        <rFont val="Times New Roman"/>
        <charset val="134"/>
      </rPr>
      <t>*1</t>
    </r>
  </si>
  <si>
    <r>
      <rPr>
        <sz val="11"/>
        <color theme="1"/>
        <rFont val="宋体"/>
        <charset val="134"/>
      </rPr>
      <t>办公室、诊室每个办公室、诊室放</t>
    </r>
    <r>
      <rPr>
        <sz val="11"/>
        <color theme="1"/>
        <rFont val="Times New Roman"/>
        <charset val="134"/>
      </rPr>
      <t>3</t>
    </r>
    <r>
      <rPr>
        <sz val="11"/>
        <color theme="1"/>
        <rFont val="宋体"/>
        <charset val="134"/>
      </rPr>
      <t>个逃生面具</t>
    </r>
  </si>
  <si>
    <r>
      <rPr>
        <sz val="11"/>
        <color theme="1"/>
        <rFont val="宋体"/>
        <charset val="134"/>
      </rPr>
      <t>值班室每个值班室放</t>
    </r>
    <r>
      <rPr>
        <sz val="11"/>
        <color theme="1"/>
        <rFont val="Times New Roman"/>
        <charset val="134"/>
      </rPr>
      <t>2</t>
    </r>
    <r>
      <rPr>
        <sz val="11"/>
        <color theme="1"/>
        <rFont val="宋体"/>
        <charset val="134"/>
      </rPr>
      <t>个逃生面具</t>
    </r>
  </si>
  <si>
    <r>
      <rPr>
        <sz val="11"/>
        <color theme="1"/>
        <rFont val="宋体"/>
        <charset val="134"/>
      </rPr>
      <t>护士站每个护士站放</t>
    </r>
    <r>
      <rPr>
        <sz val="11"/>
        <color theme="1"/>
        <rFont val="Times New Roman"/>
        <charset val="134"/>
      </rPr>
      <t>3</t>
    </r>
    <r>
      <rPr>
        <sz val="11"/>
        <color theme="1"/>
        <rFont val="宋体"/>
        <charset val="134"/>
      </rPr>
      <t>个逃生面具</t>
    </r>
  </si>
  <si>
    <r>
      <rPr>
        <sz val="12"/>
        <color theme="1"/>
        <rFont val="宋体"/>
        <charset val="134"/>
      </rPr>
      <t>过滤式消防自救呼吸器放置架</t>
    </r>
  </si>
  <si>
    <r>
      <rPr>
        <sz val="12"/>
        <color theme="1"/>
        <rFont val="宋体"/>
        <charset val="134"/>
      </rPr>
      <t>红色，可放置并排</t>
    </r>
    <r>
      <rPr>
        <sz val="12"/>
        <color theme="1"/>
        <rFont val="Times New Roman"/>
        <charset val="134"/>
      </rPr>
      <t>2</t>
    </r>
    <r>
      <rPr>
        <sz val="12"/>
        <color theme="1"/>
        <rFont val="宋体"/>
        <charset val="134"/>
      </rPr>
      <t>个过滤式消防自救呼吸器</t>
    </r>
  </si>
  <si>
    <r>
      <rPr>
        <sz val="12"/>
        <color theme="1"/>
        <rFont val="宋体"/>
        <charset val="134"/>
      </rPr>
      <t>每个办公室、诊室、病房、值班室各放置一个，每个灭火器箱设置点放置</t>
    </r>
    <r>
      <rPr>
        <sz val="12"/>
        <color theme="1"/>
        <rFont val="Times New Roman"/>
        <charset val="134"/>
      </rPr>
      <t>1</t>
    </r>
    <r>
      <rPr>
        <sz val="12"/>
        <color theme="1"/>
        <rFont val="宋体"/>
        <charset val="134"/>
      </rPr>
      <t>个</t>
    </r>
  </si>
  <si>
    <t>灭火产品</t>
  </si>
  <si>
    <r>
      <rPr>
        <sz val="12"/>
        <color theme="1"/>
        <rFont val="宋体"/>
        <charset val="134"/>
      </rPr>
      <t>手提式二氧化碳灭火器</t>
    </r>
  </si>
  <si>
    <r>
      <rPr>
        <sz val="12"/>
        <color theme="1"/>
        <rFont val="宋体"/>
        <charset val="0"/>
      </rPr>
      <t>商品规格：</t>
    </r>
    <r>
      <rPr>
        <sz val="12"/>
        <color theme="1"/>
        <rFont val="Times New Roman"/>
        <charset val="0"/>
      </rPr>
      <t>5kg</t>
    </r>
    <r>
      <rPr>
        <sz val="12"/>
        <color theme="1"/>
        <rFont val="宋体"/>
        <charset val="0"/>
      </rPr>
      <t>；瓶身材质：碳钢</t>
    </r>
  </si>
  <si>
    <r>
      <rPr>
        <sz val="12"/>
        <color theme="1"/>
        <rFont val="宋体"/>
        <charset val="134"/>
      </rPr>
      <t>每个办公室、资料档案室、阅览室、电房、网络机房等配置</t>
    </r>
    <r>
      <rPr>
        <sz val="12"/>
        <color theme="1"/>
        <rFont val="Times New Roman"/>
        <charset val="134"/>
      </rPr>
      <t>4</t>
    </r>
    <r>
      <rPr>
        <sz val="12"/>
        <color theme="1"/>
        <rFont val="宋体"/>
        <charset val="134"/>
      </rPr>
      <t>支</t>
    </r>
  </si>
  <si>
    <r>
      <rPr>
        <sz val="12"/>
        <color theme="1"/>
        <rFont val="宋体"/>
        <charset val="134"/>
      </rPr>
      <t>灭火器箱</t>
    </r>
  </si>
  <si>
    <r>
      <rPr>
        <sz val="12"/>
        <color theme="1"/>
        <rFont val="Times New Roman"/>
        <charset val="0"/>
      </rPr>
      <t>5</t>
    </r>
    <r>
      <rPr>
        <sz val="12"/>
        <color theme="1"/>
        <rFont val="宋体"/>
        <charset val="0"/>
      </rPr>
      <t>公斤装灭火器箱</t>
    </r>
  </si>
  <si>
    <r>
      <rPr>
        <sz val="12"/>
        <color theme="1"/>
        <rFont val="宋体"/>
        <charset val="134"/>
      </rPr>
      <t>一个灭火器箱内容纳</t>
    </r>
    <r>
      <rPr>
        <sz val="11"/>
        <color theme="1"/>
        <rFont val="Times New Roman"/>
        <charset val="134"/>
      </rPr>
      <t>2</t>
    </r>
    <r>
      <rPr>
        <sz val="11"/>
        <color theme="1"/>
        <rFont val="微软雅黑"/>
        <charset val="134"/>
      </rPr>
      <t>瓶灭火器</t>
    </r>
  </si>
  <si>
    <r>
      <rPr>
        <sz val="12"/>
        <color theme="1"/>
        <rFont val="宋体"/>
        <charset val="134"/>
      </rPr>
      <t>悬挂式灭火器</t>
    </r>
  </si>
  <si>
    <r>
      <rPr>
        <sz val="12"/>
        <color theme="1"/>
        <rFont val="Times New Roman"/>
        <charset val="134"/>
      </rPr>
      <t>3C</t>
    </r>
    <r>
      <rPr>
        <sz val="12"/>
        <color theme="1"/>
        <rFont val="宋体"/>
        <charset val="134"/>
      </rPr>
      <t>认证（不可偏离）</t>
    </r>
    <r>
      <rPr>
        <sz val="12"/>
        <color theme="1"/>
        <rFont val="Times New Roman"/>
        <charset val="134"/>
      </rPr>
      <t xml:space="preserve">
</t>
    </r>
    <r>
      <rPr>
        <sz val="12"/>
        <color theme="1"/>
        <rFont val="宋体"/>
        <charset val="134"/>
      </rPr>
      <t>使用温度：</t>
    </r>
    <r>
      <rPr>
        <sz val="12"/>
        <color theme="1"/>
        <rFont val="Times New Roman"/>
        <charset val="134"/>
      </rPr>
      <t>-10℃~+55℃</t>
    </r>
    <r>
      <rPr>
        <sz val="12"/>
        <color theme="1"/>
        <rFont val="宋体"/>
        <charset val="134"/>
      </rPr>
      <t>；罐体材质：碳钢；移动方式：悬挂式；灭火类型：</t>
    </r>
    <r>
      <rPr>
        <sz val="12"/>
        <color theme="1"/>
        <rFont val="Times New Roman"/>
        <charset val="134"/>
      </rPr>
      <t>A</t>
    </r>
    <r>
      <rPr>
        <sz val="12"/>
        <color theme="1"/>
        <rFont val="宋体"/>
        <charset val="134"/>
      </rPr>
      <t>类；</t>
    </r>
    <r>
      <rPr>
        <sz val="12"/>
        <color theme="1"/>
        <rFont val="Times New Roman"/>
        <charset val="134"/>
      </rPr>
      <t>B</t>
    </r>
    <r>
      <rPr>
        <sz val="12"/>
        <color theme="1"/>
        <rFont val="宋体"/>
        <charset val="134"/>
      </rPr>
      <t>类；容量：</t>
    </r>
    <r>
      <rPr>
        <sz val="12"/>
        <color theme="1"/>
        <rFont val="Times New Roman"/>
        <charset val="134"/>
      </rPr>
      <t>2</t>
    </r>
    <r>
      <rPr>
        <sz val="12"/>
        <color theme="1"/>
        <rFont val="宋体"/>
        <charset val="134"/>
      </rPr>
      <t>千克；工作压力：</t>
    </r>
    <r>
      <rPr>
        <sz val="12"/>
        <color theme="1"/>
        <rFont val="Times New Roman"/>
        <charset val="134"/>
      </rPr>
      <t>1.2MPa</t>
    </r>
    <r>
      <rPr>
        <sz val="12"/>
        <color theme="1"/>
        <rFont val="宋体"/>
        <charset val="134"/>
      </rPr>
      <t>；灭火等级：</t>
    </r>
    <r>
      <rPr>
        <sz val="12"/>
        <color theme="1"/>
        <rFont val="Times New Roman"/>
        <charset val="134"/>
      </rPr>
      <t>1A 55B</t>
    </r>
  </si>
  <si>
    <r>
      <rPr>
        <sz val="12"/>
        <color theme="1"/>
        <rFont val="宋体"/>
        <charset val="134"/>
      </rPr>
      <t>配置在强弱电井，其中</t>
    </r>
    <r>
      <rPr>
        <sz val="12"/>
        <color theme="1"/>
        <rFont val="Times New Roman"/>
        <charset val="134"/>
      </rPr>
      <t>92</t>
    </r>
    <r>
      <rPr>
        <sz val="12"/>
        <color theme="1"/>
        <rFont val="宋体"/>
        <charset val="134"/>
      </rPr>
      <t>个强电井以及</t>
    </r>
    <r>
      <rPr>
        <sz val="12"/>
        <color theme="1"/>
        <rFont val="Times New Roman"/>
        <charset val="134"/>
      </rPr>
      <t>89</t>
    </r>
    <r>
      <rPr>
        <sz val="12"/>
        <color theme="1"/>
        <rFont val="宋体"/>
        <charset val="134"/>
      </rPr>
      <t>个弱电井</t>
    </r>
  </si>
  <si>
    <r>
      <rPr>
        <sz val="12"/>
        <color theme="1"/>
        <rFont val="宋体"/>
        <charset val="134"/>
      </rPr>
      <t>二氧化碳推车式灭火器</t>
    </r>
  </si>
  <si>
    <r>
      <rPr>
        <sz val="12"/>
        <color theme="1"/>
        <rFont val="Times New Roman"/>
        <charset val="134"/>
      </rPr>
      <t>3C</t>
    </r>
    <r>
      <rPr>
        <sz val="12"/>
        <color theme="1"/>
        <rFont val="宋体"/>
        <charset val="134"/>
      </rPr>
      <t>认证（不可偏离），容量：</t>
    </r>
    <r>
      <rPr>
        <sz val="12"/>
        <color theme="1"/>
        <rFont val="Times New Roman"/>
        <charset val="134"/>
      </rPr>
      <t>24kg</t>
    </r>
    <r>
      <rPr>
        <sz val="12"/>
        <color theme="1"/>
        <rFont val="宋体"/>
        <charset val="134"/>
      </rPr>
      <t>；罐体材质：碳钢；移动方式：推车式；工作压力：</t>
    </r>
    <r>
      <rPr>
        <sz val="12"/>
        <color theme="1"/>
        <rFont val="Times New Roman"/>
        <charset val="134"/>
      </rPr>
      <t>1.2MPa</t>
    </r>
  </si>
  <si>
    <r>
      <rPr>
        <sz val="12"/>
        <color theme="1"/>
        <rFont val="宋体"/>
        <charset val="134"/>
      </rPr>
      <t>配置在首层</t>
    </r>
    <r>
      <rPr>
        <sz val="12"/>
        <color theme="1"/>
        <rFont val="Times New Roman"/>
        <charset val="134"/>
      </rPr>
      <t>/B2/B3/B5</t>
    </r>
    <r>
      <rPr>
        <sz val="12"/>
        <color theme="1"/>
        <rFont val="宋体"/>
        <charset val="134"/>
      </rPr>
      <t>层机房</t>
    </r>
  </si>
  <si>
    <r>
      <rPr>
        <sz val="12"/>
        <color theme="1"/>
        <rFont val="宋体"/>
        <charset val="134"/>
      </rPr>
      <t>二氧化碳灭火器防寒专用手套</t>
    </r>
  </si>
  <si>
    <t>26CM</t>
  </si>
  <si>
    <r>
      <rPr>
        <sz val="12"/>
        <color theme="1"/>
        <rFont val="宋体"/>
        <charset val="134"/>
      </rPr>
      <t>每个办公室、资料档案室、阅览室、电房、网络机房等</t>
    </r>
  </si>
  <si>
    <r>
      <rPr>
        <sz val="12"/>
        <color theme="1"/>
        <rFont val="宋体"/>
        <charset val="134"/>
      </rPr>
      <t>配置于每个护士站、值班室、办公室</t>
    </r>
  </si>
  <si>
    <t>其他消防产品</t>
  </si>
  <si>
    <r>
      <rPr>
        <sz val="12"/>
        <color theme="1"/>
        <rFont val="宋体"/>
        <charset val="134"/>
      </rPr>
      <t>消防扩音器</t>
    </r>
  </si>
  <si>
    <r>
      <rPr>
        <sz val="12"/>
        <color theme="1"/>
        <rFont val="宋体"/>
        <charset val="134"/>
      </rPr>
      <t>功能：扩音</t>
    </r>
    <r>
      <rPr>
        <sz val="12"/>
        <color theme="1"/>
        <rFont val="Times New Roman"/>
        <charset val="134"/>
      </rPr>
      <t>/</t>
    </r>
    <r>
      <rPr>
        <sz val="12"/>
        <color theme="1"/>
        <rFont val="宋体"/>
        <charset val="134"/>
      </rPr>
      <t>哨音</t>
    </r>
    <r>
      <rPr>
        <sz val="12"/>
        <color theme="1"/>
        <rFont val="Times New Roman"/>
        <charset val="134"/>
      </rPr>
      <t>/</t>
    </r>
    <r>
      <rPr>
        <sz val="12"/>
        <color theme="1"/>
        <rFont val="宋体"/>
        <charset val="134"/>
      </rPr>
      <t>录音，电源：充电</t>
    </r>
    <r>
      <rPr>
        <sz val="12"/>
        <color theme="1"/>
        <rFont val="Times New Roman"/>
        <charset val="134"/>
      </rPr>
      <t>/</t>
    </r>
    <r>
      <rPr>
        <sz val="12"/>
        <color theme="1"/>
        <rFont val="宋体"/>
        <charset val="134"/>
      </rPr>
      <t>电池，功率：</t>
    </r>
    <r>
      <rPr>
        <sz val="12"/>
        <color theme="1"/>
        <rFont val="Times New Roman"/>
        <charset val="134"/>
      </rPr>
      <t>20W</t>
    </r>
    <r>
      <rPr>
        <sz val="12"/>
        <color theme="1"/>
        <rFont val="宋体"/>
        <charset val="134"/>
      </rPr>
      <t>，录音：</t>
    </r>
    <r>
      <rPr>
        <sz val="12"/>
        <color theme="1"/>
        <rFont val="Times New Roman"/>
        <charset val="134"/>
      </rPr>
      <t>12-20</t>
    </r>
    <r>
      <rPr>
        <sz val="12"/>
        <color theme="1"/>
        <rFont val="宋体"/>
        <charset val="134"/>
      </rPr>
      <t>秒，频率：</t>
    </r>
    <r>
      <rPr>
        <sz val="12"/>
        <color theme="1"/>
        <rFont val="Times New Roman"/>
        <charset val="134"/>
      </rPr>
      <t>300HZ-20KHZ</t>
    </r>
    <r>
      <rPr>
        <sz val="12"/>
        <color theme="1"/>
        <rFont val="宋体"/>
        <charset val="134"/>
      </rPr>
      <t>，范围：</t>
    </r>
    <r>
      <rPr>
        <sz val="12"/>
        <color theme="1"/>
        <rFont val="Times New Roman"/>
        <charset val="134"/>
      </rPr>
      <t>&gt;500</t>
    </r>
    <r>
      <rPr>
        <sz val="12"/>
        <color theme="1"/>
        <rFont val="宋体"/>
        <charset val="134"/>
      </rPr>
      <t>米，规格：</t>
    </r>
    <r>
      <rPr>
        <sz val="12"/>
        <color theme="1"/>
        <rFont val="Times New Roman"/>
        <charset val="134"/>
      </rPr>
      <t>270x162x200mm</t>
    </r>
    <r>
      <rPr>
        <sz val="12"/>
        <color theme="1"/>
        <rFont val="宋体"/>
        <charset val="134"/>
      </rPr>
      <t>，重量：</t>
    </r>
    <r>
      <rPr>
        <sz val="12"/>
        <color theme="1"/>
        <rFont val="Times New Roman"/>
        <charset val="134"/>
      </rPr>
      <t>577g(</t>
    </r>
    <r>
      <rPr>
        <sz val="12"/>
        <color theme="1"/>
        <rFont val="宋体"/>
        <charset val="134"/>
      </rPr>
      <t>不含电池）</t>
    </r>
  </si>
  <si>
    <r>
      <rPr>
        <sz val="12"/>
        <color theme="1"/>
        <rFont val="宋体"/>
        <charset val="134"/>
      </rPr>
      <t>配置在首层消防站</t>
    </r>
  </si>
  <si>
    <r>
      <rPr>
        <sz val="12"/>
        <color theme="1"/>
        <rFont val="宋体"/>
        <charset val="134"/>
      </rPr>
      <t>消防感烟测试枪</t>
    </r>
  </si>
  <si>
    <r>
      <rPr>
        <sz val="12"/>
        <color theme="1"/>
        <rFont val="Times New Roman"/>
        <charset val="134"/>
      </rPr>
      <t>4.8</t>
    </r>
    <r>
      <rPr>
        <sz val="12"/>
        <color theme="1"/>
        <rFont val="宋体"/>
        <charset val="134"/>
      </rPr>
      <t>米，烟温一体二合一感应式，加烟</t>
    </r>
    <r>
      <rPr>
        <sz val="12"/>
        <color theme="1"/>
        <rFont val="Times New Roman"/>
        <charset val="134"/>
      </rPr>
      <t>(</t>
    </r>
    <r>
      <rPr>
        <sz val="12"/>
        <color theme="1"/>
        <rFont val="宋体"/>
        <charset val="134"/>
      </rPr>
      <t>满电</t>
    </r>
    <r>
      <rPr>
        <sz val="12"/>
        <color theme="1"/>
        <rFont val="Times New Roman"/>
        <charset val="134"/>
      </rPr>
      <t>)</t>
    </r>
    <r>
      <rPr>
        <sz val="12"/>
        <color theme="1"/>
        <rFont val="宋体"/>
        <charset val="134"/>
      </rPr>
      <t>测试</t>
    </r>
    <r>
      <rPr>
        <sz val="12"/>
        <color theme="1"/>
        <rFont val="Times New Roman"/>
        <charset val="134"/>
      </rPr>
      <t>:450-800</t>
    </r>
    <r>
      <rPr>
        <sz val="12"/>
        <color theme="1"/>
        <rFont val="宋体"/>
        <charset val="134"/>
      </rPr>
      <t>次；加温</t>
    </r>
    <r>
      <rPr>
        <sz val="12"/>
        <color theme="1"/>
        <rFont val="Times New Roman"/>
        <charset val="134"/>
      </rPr>
      <t>(</t>
    </r>
    <r>
      <rPr>
        <sz val="12"/>
        <color theme="1"/>
        <rFont val="宋体"/>
        <charset val="134"/>
      </rPr>
      <t>满电</t>
    </r>
    <r>
      <rPr>
        <sz val="12"/>
        <color theme="1"/>
        <rFont val="Times New Roman"/>
        <charset val="134"/>
      </rPr>
      <t>)</t>
    </r>
    <r>
      <rPr>
        <sz val="12"/>
        <color theme="1"/>
        <rFont val="宋体"/>
        <charset val="134"/>
      </rPr>
      <t>测试</t>
    </r>
    <r>
      <rPr>
        <sz val="12"/>
        <color theme="1"/>
        <rFont val="Times New Roman"/>
        <charset val="134"/>
      </rPr>
      <t>:&gt;300</t>
    </r>
    <r>
      <rPr>
        <sz val="12"/>
        <color theme="1"/>
        <rFont val="宋体"/>
        <charset val="134"/>
      </rPr>
      <t>次；电池电压</t>
    </r>
    <r>
      <rPr>
        <sz val="12"/>
        <color theme="1"/>
        <rFont val="Times New Roman"/>
        <charset val="134"/>
      </rPr>
      <t>:DC7.4V</t>
    </r>
    <r>
      <rPr>
        <sz val="12"/>
        <color theme="1"/>
        <rFont val="宋体"/>
        <charset val="134"/>
      </rPr>
      <t>；枪头长度</t>
    </r>
    <r>
      <rPr>
        <sz val="12"/>
        <color theme="1"/>
        <rFont val="Times New Roman"/>
        <charset val="134"/>
      </rPr>
      <t>:41.5cm</t>
    </r>
    <r>
      <rPr>
        <sz val="12"/>
        <color theme="1"/>
        <rFont val="宋体"/>
        <charset val="134"/>
      </rPr>
      <t>；枪头材质</t>
    </r>
    <r>
      <rPr>
        <sz val="12"/>
        <color theme="1"/>
        <rFont val="Times New Roman"/>
        <charset val="134"/>
      </rPr>
      <t>:</t>
    </r>
    <r>
      <rPr>
        <sz val="12"/>
        <color theme="1"/>
        <rFont val="宋体"/>
        <charset val="134"/>
      </rPr>
      <t>阳极化航空铝；充电器输出</t>
    </r>
    <r>
      <rPr>
        <sz val="12"/>
        <color theme="1"/>
        <rFont val="Times New Roman"/>
        <charset val="134"/>
      </rPr>
      <t>:DC8.4V 1000MA</t>
    </r>
    <r>
      <rPr>
        <sz val="12"/>
        <color theme="1"/>
        <rFont val="宋体"/>
        <charset val="134"/>
      </rPr>
      <t>；整套重量：</t>
    </r>
    <r>
      <rPr>
        <sz val="12"/>
        <color theme="1"/>
        <rFont val="Times New Roman"/>
        <charset val="134"/>
      </rPr>
      <t>4.6kg</t>
    </r>
    <r>
      <rPr>
        <sz val="12"/>
        <color theme="1"/>
        <rFont val="宋体"/>
        <charset val="134"/>
      </rPr>
      <t>；外箱尺寸：</t>
    </r>
    <r>
      <rPr>
        <sz val="12"/>
        <color theme="1"/>
        <rFont val="Times New Roman"/>
        <charset val="134"/>
      </rPr>
      <t>64.5*20.5.12cm</t>
    </r>
    <r>
      <rPr>
        <sz val="12"/>
        <color theme="1"/>
        <rFont val="宋体"/>
        <charset val="134"/>
      </rPr>
      <t>；连接杆长度：</t>
    </r>
    <r>
      <rPr>
        <sz val="12"/>
        <color theme="1"/>
        <rFont val="Times New Roman"/>
        <charset val="134"/>
      </rPr>
      <t xml:space="preserve">60cm/315cm
</t>
    </r>
    <r>
      <rPr>
        <sz val="12"/>
        <color theme="1"/>
        <rFont val="宋体"/>
        <charset val="134"/>
      </rPr>
      <t>标配长度：</t>
    </r>
    <r>
      <rPr>
        <sz val="12"/>
        <color theme="1"/>
        <rFont val="Times New Roman"/>
        <charset val="134"/>
      </rPr>
      <t>4.8</t>
    </r>
    <r>
      <rPr>
        <sz val="12"/>
        <color theme="1"/>
        <rFont val="宋体"/>
        <charset val="134"/>
      </rPr>
      <t>米</t>
    </r>
    <r>
      <rPr>
        <sz val="12"/>
        <color theme="1"/>
        <rFont val="Times New Roman"/>
        <charset val="134"/>
      </rPr>
      <t>(</t>
    </r>
    <r>
      <rPr>
        <sz val="12"/>
        <color theme="1"/>
        <rFont val="宋体"/>
        <charset val="134"/>
      </rPr>
      <t>上限检测高度</t>
    </r>
    <r>
      <rPr>
        <sz val="12"/>
        <color theme="1"/>
        <rFont val="Times New Roman"/>
        <charset val="134"/>
      </rPr>
      <t>5.8</t>
    </r>
    <r>
      <rPr>
        <sz val="12"/>
        <color theme="1"/>
        <rFont val="宋体"/>
        <charset val="134"/>
      </rPr>
      <t>米</t>
    </r>
    <r>
      <rPr>
        <sz val="12"/>
        <color theme="1"/>
        <rFont val="Times New Roman"/>
        <charset val="134"/>
      </rPr>
      <t xml:space="preserve">)
</t>
    </r>
    <r>
      <rPr>
        <sz val="12"/>
        <color theme="1"/>
        <rFont val="宋体"/>
        <charset val="134"/>
      </rPr>
      <t>外箱材质：铝合金；连接杆材质：阳极化航空铝</t>
    </r>
    <r>
      <rPr>
        <sz val="12"/>
        <color theme="1"/>
        <rFont val="Times New Roman"/>
        <charset val="134"/>
      </rPr>
      <t>+</t>
    </r>
    <r>
      <rPr>
        <sz val="12"/>
        <color theme="1"/>
        <rFont val="宋体"/>
        <charset val="134"/>
      </rPr>
      <t>碳素</t>
    </r>
  </si>
  <si>
    <r>
      <rPr>
        <sz val="12"/>
        <color theme="1"/>
        <rFont val="宋体"/>
        <charset val="134"/>
      </rPr>
      <t>消防正压式呼吸器</t>
    </r>
  </si>
  <si>
    <r>
      <rPr>
        <sz val="12"/>
        <color theme="1"/>
        <rFont val="Times New Roman"/>
        <charset val="134"/>
      </rPr>
      <t>3C</t>
    </r>
    <r>
      <rPr>
        <sz val="12"/>
        <color theme="1"/>
        <rFont val="宋体"/>
        <charset val="134"/>
      </rPr>
      <t>认证（不可偏离），气瓶材质：碳纤维复合气瓶；外包装：塑料箱；执行标准：</t>
    </r>
    <r>
      <rPr>
        <sz val="12"/>
        <color theme="1"/>
        <rFont val="Times New Roman"/>
        <charset val="134"/>
      </rPr>
      <t>XF124-2013</t>
    </r>
    <r>
      <rPr>
        <sz val="12"/>
        <color theme="1"/>
        <rFont val="宋体"/>
        <charset val="134"/>
      </rPr>
      <t>；瓶内气体种类：空气；气瓶容量：</t>
    </r>
    <r>
      <rPr>
        <sz val="12"/>
        <color theme="1"/>
        <rFont val="Times New Roman"/>
        <charset val="134"/>
      </rPr>
      <t>6.8L</t>
    </r>
    <r>
      <rPr>
        <sz val="12"/>
        <color theme="1"/>
        <rFont val="宋体"/>
        <charset val="134"/>
      </rPr>
      <t>；额定使用时间：</t>
    </r>
    <r>
      <rPr>
        <sz val="12"/>
        <color theme="1"/>
        <rFont val="Times New Roman"/>
        <charset val="134"/>
      </rPr>
      <t>1H</t>
    </r>
    <r>
      <rPr>
        <sz val="12"/>
        <color theme="1"/>
        <rFont val="宋体"/>
        <charset val="134"/>
      </rPr>
      <t>；面罩类型：</t>
    </r>
    <r>
      <rPr>
        <sz val="12"/>
        <color theme="1"/>
        <rFont val="Times New Roman"/>
        <charset val="134"/>
      </rPr>
      <t xml:space="preserve">PANO </t>
    </r>
    <r>
      <rPr>
        <sz val="12"/>
        <color theme="1"/>
        <rFont val="宋体"/>
        <charset val="134"/>
      </rPr>
      <t>全面罩；整机质量：</t>
    </r>
    <r>
      <rPr>
        <sz val="12"/>
        <color theme="1"/>
        <rFont val="Times New Roman"/>
        <charset val="134"/>
      </rPr>
      <t xml:space="preserve">13kg
</t>
    </r>
    <r>
      <rPr>
        <sz val="12"/>
        <color theme="1"/>
        <rFont val="宋体"/>
        <charset val="134"/>
      </rPr>
      <t>含：正压式空气呼吸器</t>
    </r>
    <r>
      <rPr>
        <sz val="12"/>
        <color theme="1"/>
        <rFont val="Times New Roman"/>
        <charset val="134"/>
      </rPr>
      <t xml:space="preserve">*1 </t>
    </r>
    <r>
      <rPr>
        <sz val="12"/>
        <color theme="1"/>
        <rFont val="宋体"/>
        <charset val="134"/>
      </rPr>
      <t>手提箱</t>
    </r>
    <r>
      <rPr>
        <sz val="12"/>
        <color theme="1"/>
        <rFont val="Times New Roman"/>
        <charset val="134"/>
      </rPr>
      <t>*1</t>
    </r>
  </si>
  <si>
    <r>
      <rPr>
        <sz val="12"/>
        <color theme="1"/>
        <rFont val="宋体"/>
        <charset val="134"/>
      </rPr>
      <t>手提破拆混凝土切割机</t>
    </r>
  </si>
  <si>
    <r>
      <rPr>
        <sz val="12"/>
        <color theme="1"/>
        <rFont val="宋体"/>
        <charset val="134"/>
      </rPr>
      <t>排量</t>
    </r>
    <r>
      <rPr>
        <sz val="12"/>
        <color theme="1"/>
        <rFont val="Times New Roman"/>
        <charset val="134"/>
      </rPr>
      <t>:90CC;</t>
    </r>
    <r>
      <rPr>
        <sz val="12"/>
        <color theme="1"/>
        <rFont val="宋体"/>
        <charset val="134"/>
      </rPr>
      <t>净重</t>
    </r>
    <r>
      <rPr>
        <sz val="12"/>
        <color theme="1"/>
        <rFont val="Times New Roman"/>
        <charset val="134"/>
      </rPr>
      <t>:12kg;</t>
    </r>
    <r>
      <rPr>
        <sz val="12"/>
        <color theme="1"/>
        <rFont val="宋体"/>
        <charset val="134"/>
      </rPr>
      <t>最大功率</t>
    </r>
    <r>
      <rPr>
        <sz val="12"/>
        <color theme="1"/>
        <rFont val="Times New Roman"/>
        <charset val="134"/>
      </rPr>
      <t>:4.8KW;</t>
    </r>
    <r>
      <rPr>
        <sz val="12"/>
        <color theme="1"/>
        <rFont val="宋体"/>
        <charset val="134"/>
      </rPr>
      <t>自动节气门</t>
    </r>
    <r>
      <rPr>
        <sz val="12"/>
        <color theme="1"/>
        <rFont val="Times New Roman"/>
        <charset val="134"/>
      </rPr>
      <t>:</t>
    </r>
    <r>
      <rPr>
        <sz val="12"/>
        <color theme="1"/>
        <rFont val="宋体"/>
        <charset val="134"/>
      </rPr>
      <t>有</t>
    </r>
    <r>
      <rPr>
        <sz val="12"/>
        <color theme="1"/>
        <rFont val="Times New Roman"/>
        <charset val="134"/>
      </rPr>
      <t>;</t>
    </r>
    <r>
      <rPr>
        <sz val="12"/>
        <color theme="1"/>
        <rFont val="宋体"/>
        <charset val="134"/>
      </rPr>
      <t>配套锯片</t>
    </r>
    <r>
      <rPr>
        <sz val="12"/>
        <color theme="1"/>
        <rFont val="Times New Roman"/>
        <charset val="134"/>
      </rPr>
      <t>:300mm;</t>
    </r>
    <r>
      <rPr>
        <sz val="12"/>
        <color theme="1"/>
        <rFont val="宋体"/>
        <charset val="134"/>
      </rPr>
      <t>型号</t>
    </r>
    <r>
      <rPr>
        <sz val="12"/>
        <color theme="1"/>
        <rFont val="Times New Roman"/>
        <charset val="134"/>
      </rPr>
      <t>:QG-29</t>
    </r>
    <r>
      <rPr>
        <sz val="12"/>
        <color theme="1"/>
        <rFont val="宋体"/>
        <charset val="134"/>
      </rPr>
      <t>功率</t>
    </r>
    <r>
      <rPr>
        <sz val="12"/>
        <color theme="1"/>
        <rFont val="Times New Roman"/>
        <charset val="134"/>
      </rPr>
      <t>:3.7kW/5.60ps</t>
    </r>
    <r>
      <rPr>
        <sz val="12"/>
        <color theme="1"/>
        <rFont val="宋体"/>
        <charset val="134"/>
      </rPr>
      <t>燃油箱体积</t>
    </r>
    <r>
      <rPr>
        <sz val="12"/>
        <color theme="1"/>
        <rFont val="Times New Roman"/>
        <charset val="134"/>
      </rPr>
      <t>(L):1.5;</t>
    </r>
    <r>
      <rPr>
        <sz val="12"/>
        <color theme="1"/>
        <rFont val="宋体"/>
        <charset val="134"/>
      </rPr>
      <t>转速</t>
    </r>
    <r>
      <rPr>
        <sz val="12"/>
        <color theme="1"/>
        <rFont val="Times New Roman"/>
        <charset val="134"/>
      </rPr>
      <t>:7200r/min</t>
    </r>
    <r>
      <rPr>
        <sz val="12"/>
        <color theme="1"/>
        <rFont val="宋体"/>
        <charset val="134"/>
      </rPr>
      <t>切割深度</t>
    </r>
    <r>
      <rPr>
        <sz val="12"/>
        <color theme="1"/>
        <rFont val="Times New Roman"/>
        <charset val="134"/>
      </rPr>
      <t>:100mm</t>
    </r>
  </si>
  <si>
    <r>
      <rPr>
        <sz val="12"/>
        <color theme="1"/>
        <rFont val="宋体"/>
        <charset val="134"/>
      </rPr>
      <t>移动式消防沙箱</t>
    </r>
  </si>
  <si>
    <r>
      <rPr>
        <sz val="12"/>
        <color theme="1"/>
        <rFont val="宋体"/>
        <charset val="134"/>
      </rPr>
      <t>带轮，不锈钢材质；双把手，产品尺寸：</t>
    </r>
    <r>
      <rPr>
        <sz val="12"/>
        <color theme="1"/>
        <rFont val="Times New Roman"/>
        <charset val="134"/>
      </rPr>
      <t>1200*600*600mm</t>
    </r>
    <r>
      <rPr>
        <sz val="12"/>
        <color theme="1"/>
        <rFont val="宋体"/>
        <charset val="134"/>
      </rPr>
      <t>，印红色</t>
    </r>
    <r>
      <rPr>
        <sz val="12"/>
        <color theme="1"/>
        <rFont val="Times New Roman"/>
        <charset val="134"/>
      </rPr>
      <t>“</t>
    </r>
    <r>
      <rPr>
        <sz val="12"/>
        <color theme="1"/>
        <rFont val="宋体"/>
        <charset val="134"/>
      </rPr>
      <t>消防沙箱</t>
    </r>
    <r>
      <rPr>
        <sz val="12"/>
        <color theme="1"/>
        <rFont val="Times New Roman"/>
        <charset val="134"/>
      </rPr>
      <t>”</t>
    </r>
    <r>
      <rPr>
        <sz val="12"/>
        <color theme="1"/>
        <rFont val="宋体"/>
        <charset val="134"/>
      </rPr>
      <t>字样</t>
    </r>
  </si>
  <si>
    <r>
      <rPr>
        <sz val="12"/>
        <color theme="1"/>
        <rFont val="宋体"/>
        <charset val="134"/>
      </rPr>
      <t>配置在地下室共</t>
    </r>
    <r>
      <rPr>
        <sz val="12"/>
        <color theme="1"/>
        <rFont val="Times New Roman"/>
        <charset val="134"/>
      </rPr>
      <t>5</t>
    </r>
    <r>
      <rPr>
        <sz val="12"/>
        <color theme="1"/>
        <rFont val="宋体"/>
        <charset val="134"/>
      </rPr>
      <t>层</t>
    </r>
  </si>
  <si>
    <r>
      <rPr>
        <sz val="12"/>
        <color theme="1"/>
        <rFont val="宋体"/>
        <charset val="134"/>
      </rPr>
      <t>危化品防爆柜</t>
    </r>
  </si>
  <si>
    <r>
      <rPr>
        <sz val="12"/>
        <color theme="1"/>
        <rFont val="宋体"/>
        <charset val="134"/>
      </rPr>
      <t>容积</t>
    </r>
    <r>
      <rPr>
        <sz val="12"/>
        <color theme="1"/>
        <rFont val="Times New Roman"/>
        <charset val="134"/>
      </rPr>
      <t>: 12</t>
    </r>
    <r>
      <rPr>
        <sz val="12"/>
        <color theme="1"/>
        <rFont val="宋体"/>
        <charset val="134"/>
      </rPr>
      <t>加仑（</t>
    </r>
    <r>
      <rPr>
        <sz val="12"/>
        <color theme="1"/>
        <rFont val="Times New Roman"/>
        <charset val="134"/>
      </rPr>
      <t>45</t>
    </r>
    <r>
      <rPr>
        <sz val="12"/>
        <color theme="1"/>
        <rFont val="宋体"/>
        <charset val="134"/>
      </rPr>
      <t>升），门类型</t>
    </r>
    <r>
      <rPr>
        <sz val="12"/>
        <color theme="1"/>
        <rFont val="Times New Roman"/>
        <charset val="134"/>
      </rPr>
      <t>:</t>
    </r>
    <r>
      <rPr>
        <sz val="12"/>
        <color theme="1"/>
        <rFont val="宋体"/>
        <charset val="134"/>
      </rPr>
      <t>单开门</t>
    </r>
    <r>
      <rPr>
        <sz val="12"/>
        <color theme="1"/>
        <rFont val="Times New Roman"/>
        <charset val="134"/>
      </rPr>
      <t>\</t>
    </r>
    <r>
      <rPr>
        <sz val="12"/>
        <color theme="1"/>
        <rFont val="宋体"/>
        <charset val="134"/>
      </rPr>
      <t>手动，锁具</t>
    </r>
    <r>
      <rPr>
        <sz val="12"/>
        <color theme="1"/>
        <rFont val="Times New Roman"/>
        <charset val="134"/>
      </rPr>
      <t>:</t>
    </r>
    <r>
      <rPr>
        <sz val="12"/>
        <color theme="1"/>
        <rFont val="宋体"/>
        <charset val="134"/>
      </rPr>
      <t>三点联动锁，层板</t>
    </r>
    <r>
      <rPr>
        <sz val="12"/>
        <color theme="1"/>
        <rFont val="Times New Roman"/>
        <charset val="134"/>
      </rPr>
      <t>:</t>
    </r>
    <r>
      <rPr>
        <sz val="12"/>
        <color theme="1"/>
        <rFont val="宋体"/>
        <charset val="134"/>
      </rPr>
      <t>一块</t>
    </r>
    <r>
      <rPr>
        <sz val="12"/>
        <color theme="1"/>
        <rFont val="Times New Roman"/>
        <charset val="134"/>
      </rPr>
      <t>(</t>
    </r>
    <r>
      <rPr>
        <sz val="12"/>
        <color theme="1"/>
        <rFont val="宋体"/>
        <charset val="134"/>
      </rPr>
      <t>上下可调</t>
    </r>
    <r>
      <rPr>
        <sz val="12"/>
        <color theme="1"/>
        <rFont val="Times New Roman"/>
        <charset val="134"/>
      </rPr>
      <t>)</t>
    </r>
    <r>
      <rPr>
        <sz val="12"/>
        <color theme="1"/>
        <rFont val="宋体"/>
        <charset val="134"/>
      </rPr>
      <t>，接地线</t>
    </r>
    <r>
      <rPr>
        <sz val="12"/>
        <color theme="1"/>
        <rFont val="Times New Roman"/>
        <charset val="134"/>
      </rPr>
      <t>:</t>
    </r>
    <r>
      <rPr>
        <sz val="12"/>
        <color theme="1"/>
        <rFont val="宋体"/>
        <charset val="134"/>
      </rPr>
      <t>一根，颜色</t>
    </r>
    <r>
      <rPr>
        <sz val="12"/>
        <color theme="1"/>
        <rFont val="Times New Roman"/>
        <charset val="134"/>
      </rPr>
      <t>:</t>
    </r>
    <r>
      <rPr>
        <sz val="12"/>
        <color theme="1"/>
        <rFont val="宋体"/>
        <charset val="134"/>
      </rPr>
      <t>黄色，尺寸（外）</t>
    </r>
    <r>
      <rPr>
        <sz val="12"/>
        <color theme="1"/>
        <rFont val="Times New Roman"/>
        <charset val="134"/>
      </rPr>
      <t>mm</t>
    </r>
    <r>
      <rPr>
        <sz val="12"/>
        <color theme="1"/>
        <rFont val="宋体"/>
        <charset val="134"/>
      </rPr>
      <t>：</t>
    </r>
    <r>
      <rPr>
        <sz val="12"/>
        <color theme="1"/>
        <rFont val="Times New Roman"/>
        <charset val="134"/>
      </rPr>
      <t>890*591*460</t>
    </r>
    <r>
      <rPr>
        <sz val="12"/>
        <color theme="1"/>
        <rFont val="宋体"/>
        <charset val="134"/>
      </rPr>
      <t>，尺寸（内）</t>
    </r>
    <r>
      <rPr>
        <sz val="12"/>
        <color theme="1"/>
        <rFont val="Times New Roman"/>
        <charset val="134"/>
      </rPr>
      <t>mm</t>
    </r>
    <r>
      <rPr>
        <sz val="12"/>
        <color theme="1"/>
        <rFont val="宋体"/>
        <charset val="134"/>
      </rPr>
      <t>：</t>
    </r>
    <r>
      <rPr>
        <sz val="12"/>
        <color theme="1"/>
        <rFont val="Times New Roman"/>
        <charset val="134"/>
      </rPr>
      <t>740*507*370</t>
    </r>
  </si>
  <si>
    <r>
      <rPr>
        <sz val="12"/>
        <color theme="1"/>
        <rFont val="宋体"/>
        <charset val="134"/>
      </rPr>
      <t>首层及</t>
    </r>
    <r>
      <rPr>
        <sz val="12"/>
        <color theme="1"/>
        <rFont val="Times New Roman"/>
        <charset val="134"/>
      </rPr>
      <t>6-23</t>
    </r>
    <r>
      <rPr>
        <sz val="12"/>
        <color theme="1"/>
        <rFont val="宋体"/>
        <charset val="134"/>
      </rPr>
      <t>层共</t>
    </r>
    <r>
      <rPr>
        <sz val="12"/>
        <color theme="1"/>
        <rFont val="Times New Roman"/>
        <charset val="134"/>
      </rPr>
      <t>19</t>
    </r>
    <r>
      <rPr>
        <sz val="12"/>
        <color theme="1"/>
        <rFont val="宋体"/>
        <charset val="134"/>
      </rPr>
      <t>层每个护理单元配置</t>
    </r>
    <r>
      <rPr>
        <sz val="12"/>
        <color theme="1"/>
        <rFont val="Times New Roman"/>
        <charset val="134"/>
      </rPr>
      <t>1</t>
    </r>
    <r>
      <rPr>
        <sz val="12"/>
        <color theme="1"/>
        <rFont val="宋体"/>
        <charset val="134"/>
      </rPr>
      <t>个危化品防爆柜</t>
    </r>
  </si>
  <si>
    <r>
      <rPr>
        <sz val="12"/>
        <color theme="1"/>
        <rFont val="宋体"/>
        <charset val="134"/>
      </rPr>
      <t>化学品泄露应急处置包</t>
    </r>
  </si>
  <si>
    <r>
      <rPr>
        <sz val="12"/>
        <color theme="1"/>
        <rFont val="宋体"/>
        <charset val="134"/>
      </rPr>
      <t>内含：吸附条：</t>
    </r>
    <r>
      <rPr>
        <sz val="12"/>
        <color theme="1"/>
        <rFont val="Times New Roman"/>
        <charset val="134"/>
      </rPr>
      <t>2</t>
    </r>
    <r>
      <rPr>
        <sz val="12"/>
        <color theme="1"/>
        <rFont val="宋体"/>
        <charset val="134"/>
      </rPr>
      <t>条；吸附棉片：</t>
    </r>
    <r>
      <rPr>
        <sz val="12"/>
        <color theme="1"/>
        <rFont val="Times New Roman"/>
        <charset val="134"/>
      </rPr>
      <t>20</t>
    </r>
    <r>
      <rPr>
        <sz val="12"/>
        <color theme="1"/>
        <rFont val="宋体"/>
        <charset val="134"/>
      </rPr>
      <t>片；吸附剂：</t>
    </r>
    <r>
      <rPr>
        <sz val="12"/>
        <color theme="1"/>
        <rFont val="Times New Roman"/>
        <charset val="134"/>
      </rPr>
      <t>1</t>
    </r>
    <r>
      <rPr>
        <sz val="12"/>
        <color theme="1"/>
        <rFont val="宋体"/>
        <charset val="134"/>
      </rPr>
      <t>瓶；防护眼罩：一个；防护手套：一双；废物处理袋：</t>
    </r>
    <r>
      <rPr>
        <sz val="12"/>
        <color theme="1"/>
        <rFont val="Times New Roman"/>
        <charset val="134"/>
      </rPr>
      <t>1</t>
    </r>
    <r>
      <rPr>
        <sz val="12"/>
        <color theme="1"/>
        <rFont val="宋体"/>
        <charset val="134"/>
      </rPr>
      <t>个；捆扎条：</t>
    </r>
    <r>
      <rPr>
        <sz val="12"/>
        <color theme="1"/>
        <rFont val="Times New Roman"/>
        <charset val="134"/>
      </rPr>
      <t>2</t>
    </r>
    <r>
      <rPr>
        <sz val="12"/>
        <color theme="1"/>
        <rFont val="宋体"/>
        <charset val="134"/>
      </rPr>
      <t>根数量</t>
    </r>
    <r>
      <rPr>
        <sz val="12"/>
        <color theme="1"/>
        <rFont val="Times New Roman"/>
        <charset val="134"/>
      </rPr>
      <t xml:space="preserve">
</t>
    </r>
    <r>
      <rPr>
        <sz val="12"/>
        <color theme="1"/>
        <rFont val="宋体"/>
        <charset val="134"/>
      </rPr>
      <t>尺寸：</t>
    </r>
    <r>
      <rPr>
        <sz val="12"/>
        <color theme="1"/>
        <rFont val="Times New Roman"/>
        <charset val="134"/>
      </rPr>
      <t>61cm*33cm*33cm</t>
    </r>
    <r>
      <rPr>
        <sz val="12"/>
        <color theme="1"/>
        <rFont val="宋体"/>
        <charset val="134"/>
      </rPr>
      <t>，材质：熔喷聚丙烯</t>
    </r>
    <r>
      <rPr>
        <sz val="12"/>
        <color theme="1"/>
        <rFont val="Times New Roman"/>
        <charset val="134"/>
      </rPr>
      <t>(MBPP)</t>
    </r>
    <r>
      <rPr>
        <sz val="12"/>
        <color theme="1"/>
        <rFont val="宋体"/>
        <charset val="134"/>
      </rPr>
      <t>，重量：</t>
    </r>
    <r>
      <rPr>
        <sz val="12"/>
        <color theme="1"/>
        <rFont val="Times New Roman"/>
        <charset val="134"/>
      </rPr>
      <t>4.5kg</t>
    </r>
    <r>
      <rPr>
        <sz val="12"/>
        <color theme="1"/>
        <rFont val="宋体"/>
        <charset val="134"/>
      </rPr>
      <t>，颜色：黄色</t>
    </r>
  </si>
  <si>
    <r>
      <rPr>
        <sz val="12"/>
        <color theme="1"/>
        <rFont val="宋体"/>
        <charset val="134"/>
      </rPr>
      <t>每个危化品防爆柜配置一套</t>
    </r>
  </si>
  <si>
    <r>
      <rPr>
        <sz val="12"/>
        <color theme="1"/>
        <rFont val="宋体"/>
        <charset val="134"/>
      </rPr>
      <t>包</t>
    </r>
  </si>
  <si>
    <r>
      <rPr>
        <sz val="12"/>
        <color theme="1"/>
        <rFont val="宋体"/>
        <charset val="134"/>
      </rPr>
      <t>危化品防爆柜旁配置</t>
    </r>
  </si>
  <si>
    <r>
      <rPr>
        <sz val="12"/>
        <color theme="1"/>
        <rFont val="宋体"/>
        <charset val="134"/>
      </rPr>
      <t>救援三角架</t>
    </r>
  </si>
  <si>
    <r>
      <rPr>
        <sz val="12"/>
        <color theme="1"/>
        <rFont val="宋体"/>
        <charset val="134"/>
      </rPr>
      <t>铝合金材质，</t>
    </r>
    <r>
      <rPr>
        <sz val="12"/>
        <color theme="1"/>
        <rFont val="Times New Roman"/>
        <charset val="134"/>
      </rPr>
      <t xml:space="preserve">
</t>
    </r>
    <r>
      <rPr>
        <sz val="12"/>
        <color theme="1"/>
        <rFont val="宋体"/>
        <charset val="134"/>
      </rPr>
      <t>工作高度：</t>
    </r>
    <r>
      <rPr>
        <sz val="12"/>
        <color theme="1"/>
        <rFont val="Times New Roman"/>
        <charset val="134"/>
      </rPr>
      <t>214cm</t>
    </r>
    <r>
      <rPr>
        <sz val="12"/>
        <color theme="1"/>
        <rFont val="宋体"/>
        <charset val="134"/>
      </rPr>
      <t>（完全展开）</t>
    </r>
    <r>
      <rPr>
        <sz val="12"/>
        <color theme="1"/>
        <rFont val="Times New Roman"/>
        <charset val="134"/>
      </rPr>
      <t>134cm</t>
    </r>
    <r>
      <rPr>
        <sz val="12"/>
        <color theme="1"/>
        <rFont val="宋体"/>
        <charset val="134"/>
      </rPr>
      <t>（完全收缩）</t>
    </r>
    <r>
      <rPr>
        <sz val="12"/>
        <color theme="1"/>
        <rFont val="Times New Roman"/>
        <charset val="134"/>
      </rPr>
      <t xml:space="preserve">
</t>
    </r>
    <r>
      <rPr>
        <sz val="12"/>
        <color theme="1"/>
        <rFont val="宋体"/>
        <charset val="134"/>
      </rPr>
      <t>铝合金支架工作负荷</t>
    </r>
    <r>
      <rPr>
        <sz val="12"/>
        <color theme="1"/>
        <rFont val="Times New Roman"/>
        <charset val="134"/>
      </rPr>
      <t xml:space="preserve">≥500kg,
</t>
    </r>
    <r>
      <rPr>
        <sz val="12"/>
        <color theme="1"/>
        <rFont val="宋体"/>
        <charset val="134"/>
      </rPr>
      <t>支架阻断力</t>
    </r>
    <r>
      <rPr>
        <sz val="12"/>
        <color theme="1"/>
        <rFont val="Times New Roman"/>
        <charset val="134"/>
      </rPr>
      <t xml:space="preserve">≥22KN
</t>
    </r>
    <r>
      <rPr>
        <sz val="12"/>
        <color theme="1"/>
        <rFont val="宋体"/>
        <charset val="134"/>
      </rPr>
      <t>绞盘工作负荷：约</t>
    </r>
    <r>
      <rPr>
        <sz val="12"/>
        <color theme="1"/>
        <rFont val="Times New Roman"/>
        <charset val="134"/>
      </rPr>
      <t>500kg</t>
    </r>
    <r>
      <rPr>
        <sz val="12"/>
        <color theme="1"/>
        <rFont val="宋体"/>
        <charset val="134"/>
      </rPr>
      <t>，</t>
    </r>
    <r>
      <rPr>
        <sz val="12"/>
        <color theme="1"/>
        <rFont val="Times New Roman"/>
        <charset val="134"/>
      </rPr>
      <t xml:space="preserve">
</t>
    </r>
    <r>
      <rPr>
        <sz val="12"/>
        <color theme="1"/>
        <rFont val="宋体"/>
        <charset val="134"/>
      </rPr>
      <t>绞盘阻断力</t>
    </r>
    <r>
      <rPr>
        <sz val="12"/>
        <color theme="1"/>
        <rFont val="Times New Roman"/>
        <charset val="134"/>
      </rPr>
      <t>≥2600</t>
    </r>
    <r>
      <rPr>
        <sz val="12"/>
        <color theme="1"/>
        <rFont val="宋体"/>
        <charset val="134"/>
      </rPr>
      <t>磅</t>
    </r>
    <r>
      <rPr>
        <sz val="12"/>
        <color theme="1"/>
        <rFont val="Times New Roman"/>
        <charset val="134"/>
      </rPr>
      <t xml:space="preserve">
</t>
    </r>
    <r>
      <rPr>
        <sz val="12"/>
        <color theme="1"/>
        <rFont val="宋体"/>
        <charset val="134"/>
      </rPr>
      <t>额定载荷</t>
    </r>
    <r>
      <rPr>
        <sz val="12"/>
        <color theme="1"/>
        <rFont val="Times New Roman"/>
        <charset val="134"/>
      </rPr>
      <t>≤80kg</t>
    </r>
    <r>
      <rPr>
        <sz val="12"/>
        <color theme="1"/>
        <rFont val="宋体"/>
        <charset val="134"/>
      </rPr>
      <t>，</t>
    </r>
    <r>
      <rPr>
        <sz val="12"/>
        <color theme="1"/>
        <rFont val="Times New Roman"/>
        <charset val="134"/>
      </rPr>
      <t xml:space="preserve">
</t>
    </r>
    <r>
      <rPr>
        <sz val="12"/>
        <color theme="1"/>
        <rFont val="宋体"/>
        <charset val="134"/>
      </rPr>
      <t>手动柄力</t>
    </r>
    <r>
      <rPr>
        <sz val="12"/>
        <color theme="1"/>
        <rFont val="Times New Roman"/>
        <charset val="134"/>
      </rPr>
      <t>≤500N</t>
    </r>
  </si>
  <si>
    <r>
      <rPr>
        <sz val="12"/>
        <color theme="1"/>
        <rFont val="宋体"/>
        <charset val="134"/>
      </rPr>
      <t>绝缘靴子</t>
    </r>
  </si>
  <si>
    <r>
      <rPr>
        <sz val="12"/>
        <color theme="1"/>
        <rFont val="宋体"/>
        <charset val="134"/>
      </rPr>
      <t>功能</t>
    </r>
    <r>
      <rPr>
        <sz val="12"/>
        <color theme="1"/>
        <rFont val="Times New Roman"/>
        <charset val="134"/>
      </rPr>
      <t xml:space="preserve">: </t>
    </r>
    <r>
      <rPr>
        <sz val="12"/>
        <color theme="1"/>
        <rFont val="宋体"/>
        <charset val="134"/>
      </rPr>
      <t>电绝缘绝缘</t>
    </r>
    <r>
      <rPr>
        <sz val="12"/>
        <color theme="1"/>
        <rFont val="Times New Roman"/>
        <charset val="134"/>
      </rPr>
      <t xml:space="preserve">20KV  
</t>
    </r>
    <r>
      <rPr>
        <sz val="12"/>
        <color theme="1"/>
        <rFont val="宋体"/>
        <charset val="134"/>
      </rPr>
      <t>材质：像胶、布层</t>
    </r>
    <r>
      <rPr>
        <sz val="12"/>
        <color theme="1"/>
        <rFont val="Times New Roman"/>
        <charset val="134"/>
      </rPr>
      <t xml:space="preserve">   
</t>
    </r>
    <r>
      <rPr>
        <sz val="12"/>
        <color theme="1"/>
        <rFont val="宋体"/>
        <charset val="134"/>
      </rPr>
      <t>功能：防滑、防水</t>
    </r>
    <r>
      <rPr>
        <sz val="12"/>
        <color theme="1"/>
        <rFont val="Times New Roman"/>
        <charset val="134"/>
      </rPr>
      <t xml:space="preserve">      
</t>
    </r>
    <r>
      <rPr>
        <sz val="12"/>
        <color theme="1"/>
        <rFont val="宋体"/>
        <charset val="134"/>
      </rPr>
      <t>质量</t>
    </r>
    <r>
      <rPr>
        <sz val="12"/>
        <color theme="1"/>
        <rFont val="Times New Roman"/>
        <charset val="134"/>
      </rPr>
      <t>≥1.3Kg</t>
    </r>
    <r>
      <rPr>
        <sz val="12"/>
        <color theme="1"/>
        <rFont val="宋体"/>
        <charset val="134"/>
      </rPr>
      <t>。</t>
    </r>
    <r>
      <rPr>
        <sz val="12"/>
        <color theme="1"/>
        <rFont val="Times New Roman"/>
        <charset val="134"/>
      </rPr>
      <t xml:space="preserve">
</t>
    </r>
    <r>
      <rPr>
        <sz val="12"/>
        <color theme="1"/>
        <rFont val="宋体"/>
        <charset val="134"/>
      </rPr>
      <t>特点：能有效地防滑、耐刺穿，防火，防水，防油</t>
    </r>
  </si>
  <si>
    <r>
      <rPr>
        <sz val="12"/>
        <color theme="1"/>
        <rFont val="宋体"/>
        <charset val="134"/>
      </rPr>
      <t>配置于各电房电井</t>
    </r>
  </si>
  <si>
    <r>
      <rPr>
        <sz val="12"/>
        <color theme="1"/>
        <rFont val="宋体"/>
        <charset val="134"/>
      </rPr>
      <t>绝缘手套</t>
    </r>
  </si>
  <si>
    <r>
      <rPr>
        <sz val="12"/>
        <color theme="1"/>
        <rFont val="宋体"/>
        <charset val="134"/>
      </rPr>
      <t>功能</t>
    </r>
    <r>
      <rPr>
        <sz val="12"/>
        <color theme="1"/>
        <rFont val="Times New Roman"/>
        <charset val="134"/>
      </rPr>
      <t xml:space="preserve">: </t>
    </r>
    <r>
      <rPr>
        <sz val="12"/>
        <color theme="1"/>
        <rFont val="宋体"/>
        <charset val="134"/>
      </rPr>
      <t>电绝缘绝缘</t>
    </r>
    <r>
      <rPr>
        <sz val="12"/>
        <color theme="1"/>
        <rFont val="Times New Roman"/>
        <charset val="134"/>
      </rPr>
      <t xml:space="preserve">12KV  </t>
    </r>
    <r>
      <rPr>
        <sz val="12"/>
        <color theme="1"/>
        <rFont val="宋体"/>
        <charset val="134"/>
      </rPr>
      <t>手掌型</t>
    </r>
    <r>
      <rPr>
        <sz val="12"/>
        <color theme="1"/>
        <rFont val="Times New Roman"/>
        <charset val="134"/>
      </rPr>
      <t xml:space="preserve">
</t>
    </r>
    <r>
      <rPr>
        <sz val="12"/>
        <color theme="1"/>
        <rFont val="宋体"/>
        <charset val="134"/>
      </rPr>
      <t>材质</t>
    </r>
    <r>
      <rPr>
        <sz val="12"/>
        <color theme="1"/>
        <rFont val="Times New Roman"/>
        <charset val="134"/>
      </rPr>
      <t xml:space="preserve">: </t>
    </r>
    <r>
      <rPr>
        <sz val="12"/>
        <color theme="1"/>
        <rFont val="宋体"/>
        <charset val="134"/>
      </rPr>
      <t>橡胶</t>
    </r>
    <r>
      <rPr>
        <sz val="12"/>
        <color theme="1"/>
        <rFont val="Times New Roman"/>
        <charset val="134"/>
      </rPr>
      <t xml:space="preserve">;
</t>
    </r>
    <r>
      <rPr>
        <sz val="12"/>
        <color theme="1"/>
        <rFont val="宋体"/>
        <charset val="134"/>
      </rPr>
      <t>长度</t>
    </r>
    <r>
      <rPr>
        <sz val="12"/>
        <color theme="1"/>
        <rFont val="Times New Roman"/>
        <charset val="134"/>
      </rPr>
      <t xml:space="preserve"> :37CM</t>
    </r>
  </si>
  <si>
    <r>
      <rPr>
        <sz val="12"/>
        <color theme="1"/>
        <rFont val="宋体"/>
        <charset val="134"/>
      </rPr>
      <t>挪车器</t>
    </r>
  </si>
  <si>
    <r>
      <rPr>
        <sz val="12"/>
        <color theme="1"/>
        <rFont val="宋体"/>
        <charset val="134"/>
      </rPr>
      <t>一套含牵引架一台，移车器</t>
    </r>
    <r>
      <rPr>
        <sz val="12"/>
        <color theme="1"/>
        <rFont val="Times New Roman"/>
        <charset val="134"/>
      </rPr>
      <t>4</t>
    </r>
    <r>
      <rPr>
        <sz val="12"/>
        <color theme="1"/>
        <rFont val="宋体"/>
        <charset val="134"/>
      </rPr>
      <t>个，液压款，总承重</t>
    </r>
    <r>
      <rPr>
        <sz val="12"/>
        <color theme="1"/>
        <rFont val="Times New Roman"/>
        <charset val="134"/>
      </rPr>
      <t>3</t>
    </r>
    <r>
      <rPr>
        <sz val="12"/>
        <color theme="1"/>
        <rFont val="宋体"/>
        <charset val="134"/>
      </rPr>
      <t>吨以上；工作方式棘爪驱动</t>
    </r>
    <r>
      <rPr>
        <sz val="12"/>
        <color theme="1"/>
        <rFont val="Times New Roman"/>
        <charset val="134"/>
      </rPr>
      <t>,</t>
    </r>
    <r>
      <rPr>
        <sz val="12"/>
        <color theme="1"/>
        <rFont val="宋体"/>
        <charset val="134"/>
      </rPr>
      <t>脚踏举升</t>
    </r>
  </si>
  <si>
    <r>
      <rPr>
        <sz val="12"/>
        <color theme="1"/>
        <rFont val="宋体"/>
        <charset val="134"/>
      </rPr>
      <t>消防应急情况下使用</t>
    </r>
  </si>
  <si>
    <r>
      <rPr>
        <sz val="12"/>
        <color theme="1"/>
        <rFont val="宋体"/>
        <charset val="134"/>
      </rPr>
      <t>消防演习火箱</t>
    </r>
  </si>
  <si>
    <r>
      <rPr>
        <sz val="12"/>
        <color theme="1"/>
        <rFont val="宋体"/>
        <charset val="134"/>
      </rPr>
      <t>红色，直径</t>
    </r>
    <r>
      <rPr>
        <sz val="12"/>
        <color theme="1"/>
        <rFont val="Times New Roman"/>
        <charset val="134"/>
      </rPr>
      <t>≥50cm</t>
    </r>
    <r>
      <rPr>
        <sz val="12"/>
        <color theme="1"/>
        <rFont val="宋体"/>
        <charset val="134"/>
      </rPr>
      <t>，高度</t>
    </r>
    <r>
      <rPr>
        <sz val="12"/>
        <color theme="1"/>
        <rFont val="Times New Roman"/>
        <charset val="134"/>
      </rPr>
      <t>≥30cm</t>
    </r>
  </si>
  <si>
    <r>
      <rPr>
        <sz val="12"/>
        <color theme="1"/>
        <rFont val="宋体"/>
        <charset val="134"/>
      </rPr>
      <t>消防演习用</t>
    </r>
  </si>
  <si>
    <r>
      <rPr>
        <b/>
        <sz val="12"/>
        <color theme="1"/>
        <rFont val="宋体"/>
        <charset val="134"/>
      </rPr>
      <t>二、消防物资总计</t>
    </r>
  </si>
  <si>
    <r>
      <rPr>
        <b/>
        <sz val="12"/>
        <color theme="1"/>
        <rFont val="宋体"/>
        <charset val="134"/>
      </rPr>
      <t>后勤综合楼</t>
    </r>
  </si>
  <si>
    <r>
      <rPr>
        <b/>
        <sz val="12"/>
        <color theme="1"/>
        <rFont val="宋体"/>
        <charset val="134"/>
      </rPr>
      <t>安检机</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</si>
  <si>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层客流主入口各配置一台</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</si>
  <si>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2</t>
    </r>
    <r>
      <rPr>
        <sz val="12"/>
        <color theme="1"/>
        <rFont val="宋体"/>
        <charset val="134"/>
      </rPr>
      <t>套</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</si>
  <si>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5</t>
    </r>
    <r>
      <rPr>
        <sz val="12"/>
        <color theme="1"/>
        <rFont val="宋体"/>
        <charset val="134"/>
      </rPr>
      <t>把，其余</t>
    </r>
    <r>
      <rPr>
        <sz val="12"/>
        <color theme="1"/>
        <rFont val="Times New Roman"/>
        <charset val="134"/>
      </rPr>
      <t>5</t>
    </r>
    <r>
      <rPr>
        <sz val="12"/>
        <color theme="1"/>
        <rFont val="宋体"/>
        <charset val="134"/>
      </rPr>
      <t>个地下出入口各配</t>
    </r>
    <r>
      <rPr>
        <sz val="12"/>
        <color theme="1"/>
        <rFont val="Times New Roman"/>
        <charset val="134"/>
      </rPr>
      <t>3</t>
    </r>
    <r>
      <rPr>
        <sz val="12"/>
        <color theme="1"/>
        <rFont val="宋体"/>
        <charset val="134"/>
      </rPr>
      <t>把</t>
    </r>
  </si>
  <si>
    <r>
      <rPr>
        <sz val="12"/>
        <color theme="1"/>
        <rFont val="宋体"/>
        <charset val="134"/>
      </rPr>
      <t>半地下</t>
    </r>
    <r>
      <rPr>
        <sz val="12"/>
        <color theme="1"/>
        <rFont val="Times New Roman"/>
        <charset val="134"/>
      </rPr>
      <t>2</t>
    </r>
    <r>
      <rPr>
        <sz val="12"/>
        <color theme="1"/>
        <rFont val="宋体"/>
        <charset val="134"/>
      </rPr>
      <t>层及</t>
    </r>
    <r>
      <rPr>
        <sz val="12"/>
        <color theme="1"/>
        <rFont val="Times New Roman"/>
        <charset val="134"/>
      </rPr>
      <t>B1</t>
    </r>
    <r>
      <rPr>
        <sz val="12"/>
        <color theme="1"/>
        <rFont val="宋体"/>
        <charset val="134"/>
      </rPr>
      <t>层客流主入口各配置</t>
    </r>
    <r>
      <rPr>
        <sz val="12"/>
        <color theme="1"/>
        <rFont val="Times New Roman"/>
        <charset val="134"/>
      </rPr>
      <t>2</t>
    </r>
    <r>
      <rPr>
        <sz val="12"/>
        <color theme="1"/>
        <rFont val="宋体"/>
        <charset val="134"/>
      </rPr>
      <t>台，其余</t>
    </r>
    <r>
      <rPr>
        <sz val="12"/>
        <color theme="1"/>
        <rFont val="Times New Roman"/>
        <charset val="134"/>
      </rPr>
      <t>5</t>
    </r>
    <r>
      <rPr>
        <sz val="12"/>
        <color theme="1"/>
        <rFont val="宋体"/>
        <charset val="134"/>
      </rPr>
      <t>个侧门出入口各配</t>
    </r>
    <r>
      <rPr>
        <sz val="12"/>
        <color theme="1"/>
        <rFont val="Times New Roman"/>
        <charset val="134"/>
      </rPr>
      <t>1</t>
    </r>
    <r>
      <rPr>
        <sz val="12"/>
        <color theme="1"/>
        <rFont val="宋体"/>
        <charset val="134"/>
      </rPr>
      <t>台</t>
    </r>
  </si>
  <si>
    <r>
      <rPr>
        <sz val="12"/>
        <color theme="1"/>
        <rFont val="宋体"/>
        <charset val="134"/>
      </rPr>
      <t>首层及</t>
    </r>
    <r>
      <rPr>
        <sz val="12"/>
        <color theme="1"/>
        <rFont val="Times New Roman"/>
        <charset val="134"/>
      </rPr>
      <t>B1</t>
    </r>
    <r>
      <rPr>
        <sz val="12"/>
        <color theme="1"/>
        <rFont val="宋体"/>
        <charset val="134"/>
      </rPr>
      <t>层主入口各配置一个，共</t>
    </r>
    <r>
      <rPr>
        <sz val="12"/>
        <color theme="1"/>
        <rFont val="Times New Roman"/>
        <charset val="134"/>
      </rPr>
      <t>2</t>
    </r>
    <r>
      <rPr>
        <sz val="12"/>
        <color theme="1"/>
        <rFont val="宋体"/>
        <charset val="134"/>
      </rPr>
      <t>个</t>
    </r>
  </si>
  <si>
    <r>
      <rPr>
        <sz val="12"/>
        <color theme="1"/>
        <rFont val="Times New Roman"/>
        <charset val="0"/>
      </rPr>
      <t>T</t>
    </r>
    <r>
      <rPr>
        <sz val="12"/>
        <color theme="1"/>
        <rFont val="宋体"/>
        <charset val="0"/>
      </rPr>
      <t>型棍，产品材质：</t>
    </r>
    <r>
      <rPr>
        <sz val="12"/>
        <color theme="1"/>
        <rFont val="Times New Roman"/>
        <charset val="0"/>
      </rPr>
      <t>PC</t>
    </r>
    <r>
      <rPr>
        <sz val="12"/>
        <color theme="1"/>
        <rFont val="宋体"/>
        <charset val="0"/>
      </rPr>
      <t>材质，产品重量：</t>
    </r>
    <r>
      <rPr>
        <sz val="12"/>
        <color theme="1"/>
        <rFont val="Times New Roman"/>
        <charset val="0"/>
      </rPr>
      <t>0.56kg</t>
    </r>
    <r>
      <rPr>
        <sz val="12"/>
        <color theme="1"/>
        <rFont val="宋体"/>
        <charset val="0"/>
      </rPr>
      <t>，产品尺寸：全长</t>
    </r>
    <r>
      <rPr>
        <sz val="12"/>
        <color theme="1"/>
        <rFont val="Times New Roman"/>
        <charset val="0"/>
      </rPr>
      <t>59cm</t>
    </r>
  </si>
  <si>
    <r>
      <rPr>
        <sz val="12"/>
        <color theme="1"/>
        <rFont val="Times New Roman"/>
        <charset val="0"/>
      </rPr>
      <t>5</t>
    </r>
    <r>
      <rPr>
        <sz val="12"/>
        <color theme="1"/>
        <rFont val="宋体"/>
        <charset val="0"/>
      </rPr>
      <t>级防割，黑色，全指，</t>
    </r>
    <r>
      <rPr>
        <sz val="12"/>
        <color theme="1"/>
        <rFont val="Times New Roman"/>
        <charset val="0"/>
      </rPr>
      <t>XL</t>
    </r>
    <r>
      <rPr>
        <sz val="12"/>
        <color theme="1"/>
        <rFont val="宋体"/>
        <charset val="0"/>
      </rPr>
      <t>码</t>
    </r>
  </si>
  <si>
    <r>
      <rPr>
        <sz val="12"/>
        <color theme="1"/>
        <rFont val="Times New Roman"/>
        <charset val="0"/>
      </rPr>
      <t>1.6</t>
    </r>
    <r>
      <rPr>
        <sz val="12"/>
        <color theme="1"/>
        <rFont val="宋体"/>
        <charset val="0"/>
      </rPr>
      <t>米防爆棍，产品材质：</t>
    </r>
    <r>
      <rPr>
        <sz val="12"/>
        <color theme="1"/>
        <rFont val="Times New Roman"/>
        <charset val="0"/>
      </rPr>
      <t>PC</t>
    </r>
    <r>
      <rPr>
        <sz val="12"/>
        <color theme="1"/>
        <rFont val="宋体"/>
        <charset val="0"/>
      </rPr>
      <t>材质，产品尺寸：全长</t>
    </r>
    <r>
      <rPr>
        <sz val="12"/>
        <color theme="1"/>
        <rFont val="Times New Roman"/>
        <charset val="0"/>
      </rPr>
      <t>160cm,</t>
    </r>
    <r>
      <rPr>
        <sz val="12"/>
        <color theme="1"/>
        <rFont val="宋体"/>
        <charset val="0"/>
      </rPr>
      <t>产品重量</t>
    </r>
    <r>
      <rPr>
        <sz val="12"/>
        <color theme="1"/>
        <rFont val="Times New Roman"/>
        <charset val="0"/>
      </rPr>
      <t>1.2kg,</t>
    </r>
    <r>
      <rPr>
        <sz val="12"/>
        <color theme="1"/>
        <rFont val="宋体"/>
        <charset val="0"/>
      </rPr>
      <t>颜色：黑色</t>
    </r>
  </si>
  <si>
    <r>
      <rPr>
        <sz val="12"/>
        <color theme="1"/>
        <rFont val="宋体"/>
        <charset val="134"/>
      </rPr>
      <t>室外以及地下室交通疏导</t>
    </r>
  </si>
  <si>
    <r>
      <rPr>
        <sz val="12"/>
        <color theme="1"/>
        <rFont val="Times New Roman"/>
        <charset val="134"/>
      </rPr>
      <t>A</t>
    </r>
    <r>
      <rPr>
        <sz val="12"/>
        <color theme="1"/>
        <rFont val="宋体"/>
        <charset val="134"/>
      </rPr>
      <t>型放置；尺寸：长</t>
    </r>
    <r>
      <rPr>
        <sz val="12"/>
        <color theme="1"/>
        <rFont val="Times New Roman"/>
        <charset val="134"/>
      </rPr>
      <t>670mm</t>
    </r>
    <r>
      <rPr>
        <sz val="12"/>
        <color theme="1"/>
        <rFont val="宋体"/>
        <charset val="134"/>
      </rPr>
      <t>；宽</t>
    </r>
    <r>
      <rPr>
        <sz val="12"/>
        <color theme="1"/>
        <rFont val="Times New Roman"/>
        <charset val="134"/>
      </rPr>
      <t xml:space="preserve">450mm
</t>
    </r>
    <r>
      <rPr>
        <sz val="12"/>
        <color theme="1"/>
        <rFont val="宋体"/>
        <charset val="134"/>
      </rPr>
      <t>材质：不锈钢</t>
    </r>
  </si>
  <si>
    <r>
      <rPr>
        <sz val="12"/>
        <color theme="1"/>
        <rFont val="宋体"/>
        <charset val="134"/>
      </rPr>
      <t>每</t>
    </r>
    <r>
      <rPr>
        <sz val="12"/>
        <color theme="1"/>
        <rFont val="Times New Roman"/>
        <charset val="134"/>
      </rPr>
      <t>5</t>
    </r>
    <r>
      <rPr>
        <sz val="12"/>
        <color theme="1"/>
        <rFont val="宋体"/>
        <charset val="134"/>
      </rPr>
      <t>值班室配置</t>
    </r>
    <r>
      <rPr>
        <sz val="12"/>
        <color theme="1"/>
        <rFont val="Times New Roman"/>
        <charset val="134"/>
      </rPr>
      <t>1</t>
    </r>
    <r>
      <rPr>
        <sz val="12"/>
        <color theme="1"/>
        <rFont val="宋体"/>
        <charset val="134"/>
      </rPr>
      <t>个</t>
    </r>
  </si>
  <si>
    <r>
      <rPr>
        <sz val="12"/>
        <color theme="1"/>
        <rFont val="Times New Roman"/>
        <charset val="0"/>
      </rPr>
      <t>ABS</t>
    </r>
    <r>
      <rPr>
        <sz val="12"/>
        <color theme="1"/>
        <rFont val="宋体"/>
        <charset val="0"/>
      </rPr>
      <t>直板挡水板</t>
    </r>
  </si>
  <si>
    <r>
      <rPr>
        <sz val="12"/>
        <color theme="1"/>
        <rFont val="Times New Roman"/>
        <charset val="0"/>
      </rPr>
      <t>WZ50;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H=52.8cm,D=68cm,W=70.5cm</t>
    </r>
  </si>
  <si>
    <r>
      <rPr>
        <sz val="12"/>
        <color theme="1"/>
        <rFont val="Times New Roman"/>
        <charset val="0"/>
      </rPr>
      <t>ABS</t>
    </r>
    <r>
      <rPr>
        <sz val="12"/>
        <color theme="1"/>
        <rFont val="宋体"/>
        <charset val="0"/>
      </rPr>
      <t>内弯挡水板</t>
    </r>
  </si>
  <si>
    <r>
      <rPr>
        <sz val="12"/>
        <color theme="1"/>
        <rFont val="Times New Roman"/>
        <charset val="0"/>
      </rPr>
      <t>NW50;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H=52.8cm,D=68cm,W1=55cm,
W2=22cm</t>
    </r>
  </si>
  <si>
    <r>
      <rPr>
        <sz val="12"/>
        <color theme="1"/>
        <rFont val="Times New Roman"/>
        <charset val="0"/>
      </rPr>
      <t>ABS</t>
    </r>
    <r>
      <rPr>
        <sz val="12"/>
        <color theme="1"/>
        <rFont val="宋体"/>
        <charset val="0"/>
      </rPr>
      <t>外弯挡水板</t>
    </r>
  </si>
  <si>
    <r>
      <rPr>
        <sz val="12"/>
        <color theme="1"/>
        <rFont val="Times New Roman"/>
        <charset val="0"/>
      </rPr>
      <t>WW50;</t>
    </r>
    <r>
      <rPr>
        <sz val="12"/>
        <color theme="1"/>
        <rFont val="宋体"/>
        <charset val="0"/>
      </rPr>
      <t>材质：红色</t>
    </r>
    <r>
      <rPr>
        <sz val="12"/>
        <color theme="1"/>
        <rFont val="Times New Roman"/>
        <charset val="0"/>
      </rPr>
      <t>ABS,</t>
    </r>
    <r>
      <rPr>
        <sz val="12"/>
        <color theme="1"/>
        <rFont val="宋体"/>
        <charset val="0"/>
      </rPr>
      <t>防洪高度：</t>
    </r>
    <r>
      <rPr>
        <sz val="12"/>
        <color theme="1"/>
        <rFont val="Times New Roman"/>
        <charset val="0"/>
      </rPr>
      <t xml:space="preserve">
50cm;</t>
    </r>
    <r>
      <rPr>
        <sz val="12"/>
        <color theme="1"/>
        <rFont val="宋体"/>
        <charset val="0"/>
      </rPr>
      <t>平均厚度：</t>
    </r>
    <r>
      <rPr>
        <sz val="12"/>
        <color theme="1"/>
        <rFont val="Times New Roman"/>
        <charset val="0"/>
      </rPr>
      <t xml:space="preserve">5.1mm±5%;
</t>
    </r>
    <r>
      <rPr>
        <sz val="12"/>
        <color theme="1"/>
        <rFont val="宋体"/>
        <charset val="0"/>
      </rPr>
      <t>尺寸：</t>
    </r>
    <r>
      <rPr>
        <sz val="12"/>
        <color theme="1"/>
        <rFont val="Times New Roman"/>
        <charset val="0"/>
      </rPr>
      <t>H=52.8cm,D=68cm,W1=35cm,
W2=57cm</t>
    </r>
  </si>
  <si>
    <r>
      <rPr>
        <sz val="12"/>
        <color theme="1"/>
        <rFont val="宋体"/>
        <charset val="0"/>
      </rPr>
      <t>吸收膨胀袋</t>
    </r>
  </si>
  <si>
    <r>
      <rPr>
        <sz val="12"/>
        <color theme="1"/>
        <rFont val="宋体"/>
        <charset val="0"/>
      </rPr>
      <t>材质：帆布</t>
    </r>
    <r>
      <rPr>
        <sz val="12"/>
        <color theme="1"/>
        <rFont val="Times New Roman"/>
        <charset val="0"/>
      </rPr>
      <t>+</t>
    </r>
    <r>
      <rPr>
        <sz val="12"/>
        <color theme="1"/>
        <rFont val="宋体"/>
        <charset val="0"/>
      </rPr>
      <t>高分子吸水树脂；产品净重：</t>
    </r>
    <r>
      <rPr>
        <sz val="12"/>
        <color theme="1"/>
        <rFont val="Times New Roman"/>
        <charset val="0"/>
      </rPr>
      <t>0.2kg</t>
    </r>
    <r>
      <rPr>
        <sz val="12"/>
        <color theme="1"/>
        <rFont val="宋体"/>
        <charset val="0"/>
      </rPr>
      <t>；尺寸：</t>
    </r>
    <r>
      <rPr>
        <sz val="12"/>
        <color theme="1"/>
        <rFont val="Times New Roman"/>
        <charset val="0"/>
      </rPr>
      <t>40*60cm</t>
    </r>
  </si>
  <si>
    <r>
      <rPr>
        <sz val="12"/>
        <color theme="1"/>
        <rFont val="宋体"/>
        <charset val="0"/>
      </rPr>
      <t>可移动轮式</t>
    </r>
    <r>
      <rPr>
        <sz val="12"/>
        <color theme="1"/>
        <rFont val="Times New Roman"/>
        <charset val="0"/>
      </rPr>
      <t>6</t>
    </r>
    <r>
      <rPr>
        <sz val="12"/>
        <color theme="1"/>
        <rFont val="宋体"/>
        <charset val="0"/>
      </rPr>
      <t>寸单叶轮抽水泵（柴油款）</t>
    </r>
  </si>
  <si>
    <r>
      <rPr>
        <sz val="12"/>
        <color theme="1"/>
        <rFont val="宋体"/>
        <charset val="0"/>
      </rPr>
      <t>柴油发电机</t>
    </r>
  </si>
  <si>
    <r>
      <rPr>
        <sz val="12"/>
        <color theme="1"/>
        <rFont val="宋体"/>
        <charset val="0"/>
      </rPr>
      <t>多功能卷式软担架</t>
    </r>
  </si>
  <si>
    <r>
      <rPr>
        <sz val="12"/>
        <color theme="1"/>
        <rFont val="宋体"/>
        <charset val="0"/>
      </rPr>
      <t>载重：</t>
    </r>
    <r>
      <rPr>
        <sz val="12"/>
        <color theme="1"/>
        <rFont val="Times New Roman"/>
        <charset val="0"/>
      </rPr>
      <t>120KG</t>
    </r>
    <r>
      <rPr>
        <sz val="12"/>
        <color theme="1"/>
        <rFont val="宋体"/>
        <charset val="0"/>
      </rPr>
      <t>，重量：</t>
    </r>
    <r>
      <rPr>
        <sz val="12"/>
        <color theme="1"/>
        <rFont val="Times New Roman"/>
        <charset val="0"/>
      </rPr>
      <t>11.5KG</t>
    </r>
    <r>
      <rPr>
        <sz val="12"/>
        <color theme="1"/>
        <rFont val="宋体"/>
        <charset val="0"/>
      </rPr>
      <t>，尺寸：</t>
    </r>
    <r>
      <rPr>
        <sz val="12"/>
        <color theme="1"/>
        <rFont val="Times New Roman"/>
        <charset val="0"/>
      </rPr>
      <t>2440*950mm</t>
    </r>
  </si>
  <si>
    <r>
      <rPr>
        <sz val="12"/>
        <color theme="1"/>
        <rFont val="宋体"/>
        <charset val="0"/>
      </rPr>
      <t>手提式防水配电箱</t>
    </r>
  </si>
  <si>
    <r>
      <rPr>
        <sz val="12"/>
        <color theme="1"/>
        <rFont val="宋体"/>
        <charset val="0"/>
      </rPr>
      <t>带漏电断路器、多功能插座</t>
    </r>
  </si>
  <si>
    <r>
      <rPr>
        <sz val="12"/>
        <color theme="1"/>
        <rFont val="宋体"/>
        <charset val="0"/>
      </rPr>
      <t>组合套筒扳手</t>
    </r>
  </si>
  <si>
    <r>
      <rPr>
        <sz val="12"/>
        <color theme="1"/>
        <rFont val="宋体"/>
        <charset val="0"/>
      </rPr>
      <t>组件套数</t>
    </r>
    <r>
      <rPr>
        <sz val="12"/>
        <color theme="1"/>
        <rFont val="Times New Roman"/>
        <charset val="0"/>
      </rPr>
      <t>≥86</t>
    </r>
    <r>
      <rPr>
        <sz val="12"/>
        <color theme="1"/>
        <rFont val="宋体"/>
        <charset val="0"/>
      </rPr>
      <t>件</t>
    </r>
  </si>
  <si>
    <r>
      <rPr>
        <sz val="12"/>
        <color theme="1"/>
        <rFont val="宋体"/>
        <charset val="0"/>
      </rPr>
      <t>套</t>
    </r>
  </si>
  <si>
    <r>
      <rPr>
        <sz val="12"/>
        <color theme="1"/>
        <rFont val="Times New Roman"/>
        <charset val="0"/>
      </rPr>
      <t>18V</t>
    </r>
    <r>
      <rPr>
        <sz val="12"/>
        <color theme="1"/>
        <rFont val="宋体"/>
        <charset val="0"/>
      </rPr>
      <t>锂电电动切割机</t>
    </r>
  </si>
  <si>
    <r>
      <rPr>
        <sz val="12"/>
        <color theme="1"/>
        <rFont val="宋体"/>
        <charset val="0"/>
      </rPr>
      <t>电池</t>
    </r>
    <r>
      <rPr>
        <sz val="12"/>
        <color theme="1"/>
        <rFont val="Times New Roman"/>
        <charset val="0"/>
      </rPr>
      <t>1</t>
    </r>
    <r>
      <rPr>
        <sz val="12"/>
        <color theme="1"/>
        <rFont val="宋体"/>
        <charset val="0"/>
      </rPr>
      <t>充电器，电源方式：锂电；工作方式：手持式；切割范围：木材；电池容量：</t>
    </r>
    <r>
      <rPr>
        <sz val="12"/>
        <color theme="1"/>
        <rFont val="Times New Roman"/>
        <charset val="0"/>
      </rPr>
      <t>4Ah</t>
    </r>
    <r>
      <rPr>
        <sz val="12"/>
        <color theme="1"/>
        <rFont val="宋体"/>
        <charset val="0"/>
      </rPr>
      <t>；额定电压：</t>
    </r>
    <r>
      <rPr>
        <sz val="12"/>
        <color theme="1"/>
        <rFont val="Times New Roman"/>
        <charset val="0"/>
      </rPr>
      <t>18V</t>
    </r>
    <r>
      <rPr>
        <sz val="12"/>
        <color theme="1"/>
        <rFont val="宋体"/>
        <charset val="0"/>
      </rPr>
      <t>；磨盘直径：</t>
    </r>
    <r>
      <rPr>
        <sz val="12"/>
        <color theme="1"/>
        <rFont val="Times New Roman"/>
        <charset val="0"/>
      </rPr>
      <t>100mm</t>
    </r>
    <r>
      <rPr>
        <sz val="12"/>
        <color theme="1"/>
        <rFont val="宋体"/>
        <charset val="0"/>
      </rPr>
      <t>；空载转速：</t>
    </r>
    <r>
      <rPr>
        <sz val="12"/>
        <color theme="1"/>
        <rFont val="Times New Roman"/>
        <charset val="0"/>
      </rPr>
      <t>≥11000r/min</t>
    </r>
  </si>
  <si>
    <r>
      <rPr>
        <sz val="12"/>
        <color theme="1"/>
        <rFont val="Times New Roman"/>
        <charset val="0"/>
      </rPr>
      <t>18V</t>
    </r>
    <r>
      <rPr>
        <sz val="12"/>
        <color theme="1"/>
        <rFont val="宋体"/>
        <charset val="0"/>
      </rPr>
      <t>锂电电动扳手</t>
    </r>
  </si>
  <si>
    <r>
      <rPr>
        <sz val="12"/>
        <color theme="1"/>
        <rFont val="Times New Roman"/>
        <charset val="0"/>
      </rPr>
      <t>1</t>
    </r>
    <r>
      <rPr>
        <sz val="12"/>
        <color theme="1"/>
        <rFont val="宋体"/>
        <charset val="0"/>
      </rPr>
      <t>电池</t>
    </r>
    <r>
      <rPr>
        <sz val="12"/>
        <color theme="1"/>
        <rFont val="Times New Roman"/>
        <charset val="0"/>
      </rPr>
      <t>1</t>
    </r>
    <r>
      <rPr>
        <sz val="12"/>
        <color theme="1"/>
        <rFont val="宋体"/>
        <charset val="0"/>
      </rPr>
      <t>充电器，电池容量：</t>
    </r>
    <r>
      <rPr>
        <sz val="12"/>
        <color theme="1"/>
        <rFont val="Times New Roman"/>
        <charset val="0"/>
      </rPr>
      <t>5Ah</t>
    </r>
    <r>
      <rPr>
        <sz val="12"/>
        <color theme="1"/>
        <rFont val="宋体"/>
        <charset val="0"/>
      </rPr>
      <t>；电源方式：锂电</t>
    </r>
    <r>
      <rPr>
        <sz val="12"/>
        <color theme="1"/>
        <rFont val="Times New Roman"/>
        <charset val="0"/>
      </rPr>
      <t xml:space="preserve">
</t>
    </r>
    <r>
      <rPr>
        <sz val="12"/>
        <color theme="1"/>
        <rFont val="宋体"/>
        <charset val="0"/>
      </rPr>
      <t>额定电压：</t>
    </r>
    <r>
      <rPr>
        <sz val="12"/>
        <color theme="1"/>
        <rFont val="Times New Roman"/>
        <charset val="0"/>
      </rPr>
      <t xml:space="preserve">18V
</t>
    </r>
    <r>
      <rPr>
        <sz val="12"/>
        <color theme="1"/>
        <rFont val="宋体"/>
        <charset val="0"/>
      </rPr>
      <t>扭矩：：</t>
    </r>
    <r>
      <rPr>
        <sz val="12"/>
        <color theme="1"/>
        <rFont val="Times New Roman"/>
        <charset val="0"/>
      </rPr>
      <t>400N·m</t>
    </r>
  </si>
  <si>
    <r>
      <rPr>
        <sz val="12"/>
        <color theme="1"/>
        <rFont val="宋体"/>
        <charset val="0"/>
      </rPr>
      <t>不锈钢井盖勾</t>
    </r>
  </si>
  <si>
    <r>
      <rPr>
        <sz val="12"/>
        <color theme="1"/>
        <rFont val="宋体"/>
        <charset val="0"/>
      </rPr>
      <t>实心手柄，材质：不锈钢；直径：</t>
    </r>
    <r>
      <rPr>
        <sz val="12"/>
        <color theme="1"/>
        <rFont val="Times New Roman"/>
        <charset val="0"/>
      </rPr>
      <t>10mm</t>
    </r>
    <r>
      <rPr>
        <sz val="12"/>
        <color theme="1"/>
        <rFont val="宋体"/>
        <charset val="0"/>
      </rPr>
      <t>；长度：</t>
    </r>
    <r>
      <rPr>
        <sz val="12"/>
        <color theme="1"/>
        <rFont val="Times New Roman"/>
        <charset val="0"/>
      </rPr>
      <t>≥68cm</t>
    </r>
  </si>
  <si>
    <r>
      <rPr>
        <sz val="12"/>
        <color theme="1"/>
        <rFont val="宋体"/>
        <charset val="0"/>
      </rPr>
      <t>羊角铁锹</t>
    </r>
  </si>
  <si>
    <r>
      <rPr>
        <sz val="12"/>
        <color theme="1"/>
        <rFont val="宋体"/>
        <charset val="0"/>
      </rPr>
      <t>锹头材质</t>
    </r>
    <r>
      <rPr>
        <sz val="12"/>
        <color theme="1"/>
        <rFont val="Times New Roman"/>
        <charset val="0"/>
      </rPr>
      <t>:</t>
    </r>
    <r>
      <rPr>
        <sz val="12"/>
        <color theme="1"/>
        <rFont val="宋体"/>
        <charset val="0"/>
      </rPr>
      <t>碳钢</t>
    </r>
  </si>
  <si>
    <r>
      <rPr>
        <sz val="12"/>
        <color theme="1"/>
        <rFont val="宋体"/>
        <charset val="0"/>
      </rPr>
      <t>尖头钢锹</t>
    </r>
  </si>
  <si>
    <r>
      <rPr>
        <sz val="12"/>
        <color theme="1"/>
        <rFont val="宋体"/>
        <charset val="0"/>
      </rPr>
      <t>单木柄长度</t>
    </r>
    <r>
      <rPr>
        <sz val="12"/>
        <color theme="1"/>
        <rFont val="Times New Roman"/>
        <charset val="0"/>
      </rPr>
      <t>:≥94cm</t>
    </r>
    <r>
      <rPr>
        <sz val="12"/>
        <color theme="1"/>
        <rFont val="宋体"/>
        <charset val="0"/>
      </rPr>
      <t>；锹头材质</t>
    </r>
    <r>
      <rPr>
        <sz val="12"/>
        <color theme="1"/>
        <rFont val="Times New Roman"/>
        <charset val="0"/>
      </rPr>
      <t>:</t>
    </r>
    <r>
      <rPr>
        <sz val="12"/>
        <color theme="1"/>
        <rFont val="宋体"/>
        <charset val="0"/>
      </rPr>
      <t>碳钢；锹头厚度</t>
    </r>
    <r>
      <rPr>
        <sz val="12"/>
        <color theme="1"/>
        <rFont val="Times New Roman"/>
        <charset val="0"/>
      </rPr>
      <t>:≥1.4mm</t>
    </r>
    <r>
      <rPr>
        <sz val="12"/>
        <color theme="1"/>
        <rFont val="宋体"/>
        <charset val="0"/>
      </rPr>
      <t>；锹头重量</t>
    </r>
    <r>
      <rPr>
        <sz val="12"/>
        <color theme="1"/>
        <rFont val="Times New Roman"/>
        <charset val="0"/>
      </rPr>
      <t>:0.9-1.0kg</t>
    </r>
    <r>
      <rPr>
        <sz val="12"/>
        <color theme="1"/>
        <rFont val="宋体"/>
        <charset val="0"/>
      </rPr>
      <t>；整锹重量</t>
    </r>
    <r>
      <rPr>
        <sz val="12"/>
        <color theme="1"/>
        <rFont val="Times New Roman"/>
        <charset val="0"/>
      </rPr>
      <t>:1.60kg</t>
    </r>
  </si>
  <si>
    <r>
      <rPr>
        <sz val="12"/>
        <color theme="1"/>
        <rFont val="宋体"/>
        <charset val="0"/>
      </rPr>
      <t>消防斧</t>
    </r>
  </si>
  <si>
    <r>
      <rPr>
        <sz val="12"/>
        <color theme="1"/>
        <rFont val="宋体"/>
        <charset val="0"/>
      </rPr>
      <t>斧头材质：高碳钢</t>
    </r>
  </si>
  <si>
    <r>
      <rPr>
        <sz val="12"/>
        <color theme="1"/>
        <rFont val="宋体"/>
        <charset val="0"/>
      </rPr>
      <t>反光雨衣雨裤雨靴套装</t>
    </r>
  </si>
  <si>
    <r>
      <rPr>
        <sz val="12"/>
        <color theme="1"/>
        <rFont val="宋体"/>
        <charset val="0"/>
      </rPr>
      <t>雨衣雨裤雨靴套装，带反光条，</t>
    </r>
    <r>
      <rPr>
        <sz val="12"/>
        <color theme="1"/>
        <rFont val="Times New Roman"/>
        <charset val="0"/>
      </rPr>
      <t>XL</t>
    </r>
    <r>
      <rPr>
        <sz val="12"/>
        <color theme="1"/>
        <rFont val="宋体"/>
        <charset val="0"/>
      </rPr>
      <t>码</t>
    </r>
  </si>
  <si>
    <r>
      <rPr>
        <sz val="12"/>
        <color theme="1"/>
        <rFont val="宋体"/>
        <charset val="0"/>
      </rPr>
      <t>救生衣</t>
    </r>
  </si>
  <si>
    <r>
      <rPr>
        <sz val="12"/>
        <color theme="1"/>
        <rFont val="宋体"/>
        <charset val="0"/>
      </rPr>
      <t>加厚，带放光条</t>
    </r>
  </si>
  <si>
    <r>
      <rPr>
        <sz val="12"/>
        <color theme="1"/>
        <rFont val="宋体"/>
        <charset val="0"/>
      </rPr>
      <t>件</t>
    </r>
  </si>
  <si>
    <r>
      <rPr>
        <sz val="12"/>
        <color theme="1"/>
        <rFont val="宋体"/>
        <charset val="0"/>
      </rPr>
      <t>应急急救箱</t>
    </r>
  </si>
  <si>
    <r>
      <rPr>
        <sz val="12"/>
        <color theme="1"/>
        <rFont val="宋体"/>
        <charset val="0"/>
      </rPr>
      <t>用于小创口、擦伤、切割伤等应急处理</t>
    </r>
  </si>
  <si>
    <r>
      <rPr>
        <sz val="12"/>
        <color theme="1"/>
        <rFont val="宋体"/>
        <charset val="0"/>
      </rPr>
      <t>防爆拒马</t>
    </r>
  </si>
  <si>
    <r>
      <rPr>
        <sz val="12"/>
        <color theme="1"/>
        <rFont val="宋体"/>
        <charset val="0"/>
      </rPr>
      <t>消防通道清障器</t>
    </r>
  </si>
  <si>
    <r>
      <rPr>
        <sz val="12"/>
        <color theme="1"/>
        <rFont val="Times New Roman"/>
        <charset val="0"/>
      </rPr>
      <t>304</t>
    </r>
    <r>
      <rPr>
        <sz val="12"/>
        <color theme="1"/>
        <rFont val="宋体"/>
        <charset val="0"/>
      </rPr>
      <t>不锈钢，伸缩免装，刺针数</t>
    </r>
    <r>
      <rPr>
        <sz val="12"/>
        <color theme="1"/>
        <rFont val="Times New Roman"/>
        <charset val="0"/>
      </rPr>
      <t>≥150</t>
    </r>
    <r>
      <rPr>
        <sz val="12"/>
        <color theme="1"/>
        <rFont val="宋体"/>
        <charset val="0"/>
      </rPr>
      <t>，刺针有效长度</t>
    </r>
    <r>
      <rPr>
        <sz val="12"/>
        <color theme="1"/>
        <rFont val="Times New Roman"/>
        <charset val="0"/>
      </rPr>
      <t>≥35mm</t>
    </r>
    <r>
      <rPr>
        <sz val="12"/>
        <color theme="1"/>
        <rFont val="宋体"/>
        <charset val="0"/>
      </rPr>
      <t>，展开长度</t>
    </r>
    <r>
      <rPr>
        <sz val="12"/>
        <color theme="1"/>
        <rFont val="Times New Roman"/>
        <charset val="0"/>
      </rPr>
      <t>≥8m</t>
    </r>
  </si>
  <si>
    <r>
      <rPr>
        <sz val="12"/>
        <color theme="1"/>
        <rFont val="宋体"/>
        <charset val="0"/>
      </rPr>
      <t>消防物资</t>
    </r>
  </si>
  <si>
    <r>
      <rPr>
        <sz val="12"/>
        <color theme="1"/>
        <rFont val="宋体"/>
        <charset val="0"/>
      </rPr>
      <t>电动消防伸缩限位器</t>
    </r>
  </si>
  <si>
    <t>一、安防物资总计</t>
  </si>
  <si>
    <t>室内微型消防站</t>
  </si>
  <si>
    <r>
      <rPr>
        <sz val="12"/>
        <color theme="1"/>
        <rFont val="宋体"/>
        <charset val="134"/>
      </rPr>
      <t>半地下</t>
    </r>
    <r>
      <rPr>
        <sz val="12"/>
        <color theme="1"/>
        <rFont val="Times New Roman"/>
        <charset val="134"/>
      </rPr>
      <t>2</t>
    </r>
    <r>
      <rPr>
        <sz val="12"/>
        <color theme="1"/>
        <rFont val="宋体"/>
        <charset val="134"/>
      </rPr>
      <t>层</t>
    </r>
    <r>
      <rPr>
        <sz val="12"/>
        <color theme="1"/>
        <rFont val="Times New Roman"/>
        <charset val="134"/>
      </rPr>
      <t>2</t>
    </r>
    <r>
      <rPr>
        <sz val="12"/>
        <color theme="1"/>
        <rFont val="宋体"/>
        <charset val="134"/>
      </rPr>
      <t>个及半地下</t>
    </r>
    <r>
      <rPr>
        <sz val="12"/>
        <color theme="1"/>
        <rFont val="Times New Roman"/>
        <charset val="134"/>
      </rPr>
      <t>1</t>
    </r>
    <r>
      <rPr>
        <sz val="12"/>
        <color theme="1"/>
        <rFont val="宋体"/>
        <charset val="134"/>
      </rPr>
      <t>层和</t>
    </r>
    <r>
      <rPr>
        <sz val="12"/>
        <color theme="1"/>
        <rFont val="Times New Roman"/>
        <charset val="134"/>
      </rPr>
      <t>1</t>
    </r>
    <r>
      <rPr>
        <sz val="12"/>
        <color theme="1"/>
        <rFont val="宋体"/>
        <charset val="134"/>
      </rPr>
      <t>层各</t>
    </r>
    <r>
      <rPr>
        <sz val="12"/>
        <color theme="1"/>
        <rFont val="Times New Roman"/>
        <charset val="134"/>
      </rPr>
      <t>1</t>
    </r>
    <r>
      <rPr>
        <sz val="12"/>
        <color theme="1"/>
        <rFont val="宋体"/>
        <charset val="134"/>
      </rPr>
      <t>个，共</t>
    </r>
    <r>
      <rPr>
        <sz val="12"/>
        <color theme="1"/>
        <rFont val="Times New Roman"/>
        <charset val="134"/>
      </rPr>
      <t>5</t>
    </r>
    <r>
      <rPr>
        <sz val="12"/>
        <color theme="1"/>
        <rFont val="宋体"/>
        <charset val="134"/>
      </rPr>
      <t>个</t>
    </r>
  </si>
  <si>
    <r>
      <rPr>
        <sz val="12"/>
        <color theme="1"/>
        <rFont val="Times New Roman"/>
        <charset val="134"/>
      </rPr>
      <t>2</t>
    </r>
    <r>
      <rPr>
        <sz val="12"/>
        <color theme="1"/>
        <rFont val="宋体"/>
        <charset val="134"/>
      </rPr>
      <t>层以上每层楼配置</t>
    </r>
    <r>
      <rPr>
        <sz val="12"/>
        <color theme="1"/>
        <rFont val="Times New Roman"/>
        <charset val="134"/>
      </rPr>
      <t>3</t>
    </r>
    <r>
      <rPr>
        <sz val="12"/>
        <color theme="1"/>
        <rFont val="宋体"/>
        <charset val="134"/>
      </rPr>
      <t>个</t>
    </r>
  </si>
  <si>
    <r>
      <rPr>
        <sz val="12"/>
        <color theme="1"/>
        <rFont val="宋体"/>
        <charset val="134"/>
      </rPr>
      <t>型号</t>
    </r>
    <r>
      <rPr>
        <sz val="12"/>
        <color theme="1"/>
        <rFont val="Times New Roman"/>
        <charset val="134"/>
      </rPr>
      <t>POC8660</t>
    </r>
    <r>
      <rPr>
        <sz val="12"/>
        <color theme="1"/>
        <rFont val="宋体"/>
        <charset val="134"/>
      </rPr>
      <t>，插卡对讲，支持电信</t>
    </r>
    <r>
      <rPr>
        <sz val="12"/>
        <color theme="1"/>
        <rFont val="Times New Roman"/>
        <charset val="134"/>
      </rPr>
      <t>/</t>
    </r>
    <r>
      <rPr>
        <sz val="12"/>
        <color theme="1"/>
        <rFont val="宋体"/>
        <charset val="134"/>
      </rPr>
      <t>移动</t>
    </r>
    <r>
      <rPr>
        <sz val="12"/>
        <color theme="1"/>
        <rFont val="Times New Roman"/>
        <charset val="134"/>
      </rPr>
      <t>/</t>
    </r>
    <r>
      <rPr>
        <sz val="12"/>
        <color theme="1"/>
        <rFont val="宋体"/>
        <charset val="134"/>
      </rPr>
      <t>联通，兼容采购方现用对讲机，无偿与采购方现有对讲机进行组网通信（不可偏离），承诺包含</t>
    </r>
    <r>
      <rPr>
        <sz val="12"/>
        <color theme="1"/>
        <rFont val="Times New Roman"/>
        <charset val="134"/>
      </rPr>
      <t>1</t>
    </r>
    <r>
      <rPr>
        <sz val="12"/>
        <color theme="1"/>
        <rFont val="宋体"/>
        <charset val="134"/>
      </rPr>
      <t>年通讯费用</t>
    </r>
  </si>
  <si>
    <r>
      <rPr>
        <sz val="11"/>
        <color theme="1"/>
        <rFont val="微软雅黑"/>
        <charset val="134"/>
      </rPr>
      <t>灭火器箱设置点每个灭火器箱上放</t>
    </r>
    <r>
      <rPr>
        <sz val="11"/>
        <color theme="1"/>
        <rFont val="Times New Roman"/>
        <charset val="134"/>
      </rPr>
      <t>2</t>
    </r>
    <r>
      <rPr>
        <sz val="11"/>
        <color theme="1"/>
        <rFont val="微软雅黑"/>
        <charset val="134"/>
      </rPr>
      <t>套逃生面具</t>
    </r>
  </si>
  <si>
    <r>
      <rPr>
        <sz val="11"/>
        <color theme="1"/>
        <rFont val="微软雅黑"/>
        <charset val="134"/>
      </rPr>
      <t>每个办公室、会议室放</t>
    </r>
    <r>
      <rPr>
        <sz val="11"/>
        <color theme="1"/>
        <rFont val="Times New Roman"/>
        <charset val="134"/>
      </rPr>
      <t>3</t>
    </r>
    <r>
      <rPr>
        <sz val="11"/>
        <color theme="1"/>
        <rFont val="微软雅黑"/>
        <charset val="134"/>
      </rPr>
      <t>个逃生面具</t>
    </r>
  </si>
  <si>
    <r>
      <rPr>
        <sz val="11"/>
        <color theme="1"/>
        <rFont val="微软雅黑"/>
        <charset val="134"/>
      </rPr>
      <t>每个值班室放</t>
    </r>
    <r>
      <rPr>
        <sz val="11"/>
        <color theme="1"/>
        <rFont val="Times New Roman"/>
        <charset val="134"/>
      </rPr>
      <t>2</t>
    </r>
    <r>
      <rPr>
        <sz val="11"/>
        <color theme="1"/>
        <rFont val="微软雅黑"/>
        <charset val="134"/>
      </rPr>
      <t>个逃生面具</t>
    </r>
  </si>
  <si>
    <r>
      <rPr>
        <sz val="12"/>
        <color theme="1"/>
        <rFont val="宋体"/>
        <charset val="134"/>
      </rPr>
      <t>每个办公室、会议室、值班室各放置一个，每个灭火器箱设置点放置</t>
    </r>
    <r>
      <rPr>
        <sz val="12"/>
        <color theme="1"/>
        <rFont val="Times New Roman"/>
        <charset val="134"/>
      </rPr>
      <t>1</t>
    </r>
    <r>
      <rPr>
        <sz val="12"/>
        <color theme="1"/>
        <rFont val="宋体"/>
        <charset val="134"/>
      </rPr>
      <t>个</t>
    </r>
  </si>
  <si>
    <r>
      <rPr>
        <sz val="12"/>
        <color theme="1"/>
        <rFont val="宋体"/>
        <charset val="134"/>
      </rPr>
      <t>每个办公室及值班室各配置</t>
    </r>
    <r>
      <rPr>
        <sz val="12"/>
        <color theme="1"/>
        <rFont val="Times New Roman"/>
        <charset val="134"/>
      </rPr>
      <t>4</t>
    </r>
    <r>
      <rPr>
        <sz val="12"/>
        <color theme="1"/>
        <rFont val="宋体"/>
        <charset val="134"/>
      </rPr>
      <t>支</t>
    </r>
  </si>
  <si>
    <r>
      <rPr>
        <sz val="11"/>
        <color theme="1"/>
        <rFont val="微软雅黑"/>
        <charset val="134"/>
      </rPr>
      <t>一个灭火器箱内容纳</t>
    </r>
    <r>
      <rPr>
        <sz val="11"/>
        <color theme="1"/>
        <rFont val="Times New Roman"/>
        <charset val="134"/>
      </rPr>
      <t>2</t>
    </r>
    <r>
      <rPr>
        <sz val="11"/>
        <color theme="1"/>
        <rFont val="微软雅黑"/>
        <charset val="134"/>
      </rPr>
      <t>瓶灭火器</t>
    </r>
  </si>
  <si>
    <r>
      <rPr>
        <sz val="12"/>
        <color theme="1"/>
        <rFont val="宋体"/>
        <charset val="134"/>
      </rPr>
      <t>配置在强弱电井，其中</t>
    </r>
    <r>
      <rPr>
        <sz val="12"/>
        <color theme="1"/>
        <rFont val="Times New Roman"/>
        <charset val="134"/>
      </rPr>
      <t>38</t>
    </r>
    <r>
      <rPr>
        <sz val="12"/>
        <color theme="1"/>
        <rFont val="宋体"/>
        <charset val="134"/>
      </rPr>
      <t>个强电井以及</t>
    </r>
    <r>
      <rPr>
        <sz val="12"/>
        <color theme="1"/>
        <rFont val="Times New Roman"/>
        <charset val="134"/>
      </rPr>
      <t>31</t>
    </r>
    <r>
      <rPr>
        <sz val="12"/>
        <color theme="1"/>
        <rFont val="宋体"/>
        <charset val="134"/>
      </rPr>
      <t>个弱电井</t>
    </r>
  </si>
  <si>
    <r>
      <rPr>
        <sz val="12"/>
        <color theme="1"/>
        <rFont val="宋体"/>
        <charset val="134"/>
      </rPr>
      <t>配置在电房</t>
    </r>
    <r>
      <rPr>
        <sz val="12"/>
        <color theme="1"/>
        <rFont val="Times New Roman"/>
        <charset val="134"/>
      </rPr>
      <t>/</t>
    </r>
    <r>
      <rPr>
        <sz val="12"/>
        <color theme="1"/>
        <rFont val="宋体"/>
        <charset val="134"/>
      </rPr>
      <t>档案室</t>
    </r>
    <r>
      <rPr>
        <sz val="12"/>
        <color theme="1"/>
        <rFont val="Times New Roman"/>
        <charset val="134"/>
      </rPr>
      <t>/</t>
    </r>
    <r>
      <rPr>
        <sz val="12"/>
        <color theme="1"/>
        <rFont val="宋体"/>
        <charset val="134"/>
      </rPr>
      <t>储藏室</t>
    </r>
  </si>
  <si>
    <r>
      <rPr>
        <sz val="12"/>
        <color theme="1"/>
        <rFont val="宋体"/>
        <charset val="134"/>
      </rPr>
      <t>配置在电房</t>
    </r>
    <r>
      <rPr>
        <sz val="12"/>
        <color theme="1"/>
        <rFont val="Times New Roman"/>
        <charset val="134"/>
      </rPr>
      <t>/</t>
    </r>
    <r>
      <rPr>
        <sz val="12"/>
        <color theme="1"/>
        <rFont val="宋体"/>
        <charset val="134"/>
      </rPr>
      <t>档案室</t>
    </r>
    <r>
      <rPr>
        <sz val="12"/>
        <color theme="1"/>
        <rFont val="Times New Roman"/>
        <charset val="134"/>
      </rPr>
      <t>/</t>
    </r>
    <r>
      <rPr>
        <sz val="12"/>
        <color theme="1"/>
        <rFont val="宋体"/>
        <charset val="134"/>
      </rPr>
      <t>储藏室</t>
    </r>
    <r>
      <rPr>
        <sz val="12"/>
        <color theme="1"/>
        <rFont val="Times New Roman"/>
        <charset val="134"/>
      </rPr>
      <t>/</t>
    </r>
    <r>
      <rPr>
        <sz val="12"/>
        <color theme="1"/>
        <rFont val="宋体"/>
        <charset val="134"/>
      </rPr>
      <t>办公室</t>
    </r>
    <r>
      <rPr>
        <sz val="12"/>
        <color theme="1"/>
        <rFont val="Times New Roman"/>
        <charset val="134"/>
      </rPr>
      <t>/</t>
    </r>
    <r>
      <rPr>
        <sz val="12"/>
        <color theme="1"/>
        <rFont val="宋体"/>
        <charset val="134"/>
      </rPr>
      <t>值班室</t>
    </r>
  </si>
  <si>
    <r>
      <rPr>
        <sz val="12"/>
        <color theme="1"/>
        <rFont val="宋体"/>
        <charset val="134"/>
      </rPr>
      <t>推车式干粉灭火器</t>
    </r>
  </si>
  <si>
    <r>
      <rPr>
        <sz val="12"/>
        <color theme="1"/>
        <rFont val="宋体"/>
        <charset val="134"/>
      </rPr>
      <t>推车式</t>
    </r>
    <r>
      <rPr>
        <sz val="12"/>
        <color theme="1"/>
        <rFont val="Times New Roman"/>
        <charset val="134"/>
      </rPr>
      <t>35</t>
    </r>
    <r>
      <rPr>
        <sz val="12"/>
        <color theme="1"/>
        <rFont val="宋体"/>
        <charset val="134"/>
      </rPr>
      <t>公斤干粉灭火器</t>
    </r>
  </si>
  <si>
    <r>
      <rPr>
        <sz val="12"/>
        <color theme="1"/>
        <rFont val="宋体"/>
        <charset val="134"/>
      </rPr>
      <t>配置在厨房区</t>
    </r>
    <r>
      <rPr>
        <sz val="12"/>
        <color theme="1"/>
        <rFont val="Times New Roman"/>
        <charset val="134"/>
      </rPr>
      <t>/</t>
    </r>
    <r>
      <rPr>
        <sz val="12"/>
        <color theme="1"/>
        <rFont val="宋体"/>
        <charset val="134"/>
      </rPr>
      <t>库房区</t>
    </r>
    <r>
      <rPr>
        <sz val="12"/>
        <color theme="1"/>
        <rFont val="Times New Roman"/>
        <charset val="134"/>
      </rPr>
      <t>/</t>
    </r>
    <r>
      <rPr>
        <sz val="12"/>
        <color theme="1"/>
        <rFont val="宋体"/>
        <charset val="134"/>
      </rPr>
      <t>研究工作区</t>
    </r>
  </si>
  <si>
    <r>
      <rPr>
        <sz val="12"/>
        <color theme="1"/>
        <rFont val="宋体"/>
        <charset val="134"/>
      </rPr>
      <t>配置于每个宿舍、值班室、办公室</t>
    </r>
  </si>
  <si>
    <r>
      <rPr>
        <sz val="12"/>
        <color theme="1"/>
        <rFont val="宋体"/>
        <charset val="134"/>
      </rPr>
      <t>配置在地下室共</t>
    </r>
    <r>
      <rPr>
        <sz val="12"/>
        <color theme="1"/>
        <rFont val="Times New Roman"/>
        <charset val="134"/>
      </rPr>
      <t>2</t>
    </r>
    <r>
      <rPr>
        <sz val="12"/>
        <color theme="1"/>
        <rFont val="宋体"/>
        <charset val="134"/>
      </rPr>
      <t>层</t>
    </r>
  </si>
  <si>
    <r>
      <rPr>
        <sz val="12"/>
        <color theme="1"/>
        <rFont val="宋体"/>
        <charset val="134"/>
      </rPr>
      <t>消防逃生演习帐篷</t>
    </r>
  </si>
  <si>
    <t>10m*8m</t>
  </si>
  <si>
    <t>二、消防物资总计</t>
  </si>
  <si>
    <r>
      <rPr>
        <b/>
        <sz val="12"/>
        <color theme="1"/>
        <rFont val="宋体"/>
        <charset val="134"/>
      </rPr>
      <t>合计金额（一</t>
    </r>
    <r>
      <rPr>
        <b/>
        <sz val="12"/>
        <color theme="1"/>
        <rFont val="Times New Roman"/>
        <charset val="134"/>
      </rPr>
      <t>+</t>
    </r>
    <r>
      <rPr>
        <b/>
        <sz val="12"/>
        <color theme="1"/>
        <rFont val="宋体"/>
        <charset val="134"/>
      </rPr>
      <t>二）</t>
    </r>
  </si>
  <si>
    <t>附表7-2安防、消防点位图</t>
  </si>
  <si>
    <t>不锈钢防暴柜</t>
  </si>
  <si>
    <t>应急消防物资器材柜</t>
  </si>
  <si>
    <t>微型消防站（室内）</t>
  </si>
  <si>
    <t>微型消防站（室外）</t>
  </si>
  <si>
    <t>逃生面具</t>
  </si>
  <si>
    <r>
      <rPr>
        <b/>
        <sz val="12"/>
        <color rgb="FF000000"/>
        <rFont val="宋体"/>
        <charset val="134"/>
        <scheme val="minor"/>
      </rPr>
      <t>CO</t>
    </r>
    <r>
      <rPr>
        <b/>
        <vertAlign val="subscript"/>
        <sz val="12"/>
        <color rgb="FF000000"/>
        <rFont val="宋体"/>
        <charset val="134"/>
        <scheme val="minor"/>
      </rPr>
      <t>2</t>
    </r>
    <r>
      <rPr>
        <b/>
        <sz val="12"/>
        <color rgb="FF000000"/>
        <rFont val="宋体"/>
        <charset val="134"/>
        <scheme val="minor"/>
      </rPr>
      <t>灭火器</t>
    </r>
  </si>
  <si>
    <r>
      <rPr>
        <b/>
        <sz val="12"/>
        <color rgb="FF000000"/>
        <rFont val="宋体"/>
        <charset val="134"/>
        <scheme val="minor"/>
      </rPr>
      <t>单人病房</t>
    </r>
    <r>
      <rPr>
        <b/>
        <sz val="12"/>
        <color rgb="FF000000"/>
        <rFont val="宋体"/>
        <charset val="134"/>
        <scheme val="minor"/>
      </rPr>
      <t xml:space="preserve">
</t>
    </r>
    <r>
      <rPr>
        <b/>
        <sz val="12"/>
        <color rgb="FF000000"/>
        <rFont val="宋体"/>
        <charset val="134"/>
        <scheme val="minor"/>
      </rPr>
      <t>床位数量</t>
    </r>
  </si>
  <si>
    <r>
      <rPr>
        <b/>
        <sz val="12"/>
        <color rgb="FF000000"/>
        <rFont val="宋体"/>
        <charset val="134"/>
        <scheme val="minor"/>
      </rPr>
      <t>双人病房</t>
    </r>
    <r>
      <rPr>
        <b/>
        <sz val="12"/>
        <color rgb="FF000000"/>
        <rFont val="宋体"/>
        <charset val="134"/>
        <scheme val="minor"/>
      </rPr>
      <t xml:space="preserve">
</t>
    </r>
    <r>
      <rPr>
        <b/>
        <sz val="12"/>
        <color rgb="FF000000"/>
        <rFont val="宋体"/>
        <charset val="134"/>
        <scheme val="minor"/>
      </rPr>
      <t>床位数量</t>
    </r>
  </si>
  <si>
    <r>
      <rPr>
        <b/>
        <sz val="12"/>
        <color rgb="FF000000"/>
        <rFont val="宋体"/>
        <charset val="134"/>
        <scheme val="minor"/>
      </rPr>
      <t>三人病房</t>
    </r>
    <r>
      <rPr>
        <b/>
        <sz val="12"/>
        <color rgb="FF000000"/>
        <rFont val="宋体"/>
        <charset val="134"/>
        <scheme val="minor"/>
      </rPr>
      <t xml:space="preserve">
</t>
    </r>
    <r>
      <rPr>
        <b/>
        <sz val="12"/>
        <color rgb="FF000000"/>
        <rFont val="宋体"/>
        <charset val="134"/>
        <scheme val="minor"/>
      </rPr>
      <t>床位数量</t>
    </r>
  </si>
  <si>
    <t>资料档案室、阅览室、电房、网络机房等</t>
  </si>
  <si>
    <r>
      <rPr>
        <sz val="12"/>
        <color rgb="FF000000"/>
        <rFont val="宋体"/>
        <charset val="134"/>
        <scheme val="minor"/>
      </rPr>
      <t>B5</t>
    </r>
    <r>
      <rPr>
        <sz val="12"/>
        <color rgb="FF000000"/>
        <rFont val="宋体"/>
        <charset val="134"/>
        <scheme val="minor"/>
      </rPr>
      <t>层</t>
    </r>
  </si>
  <si>
    <r>
      <rPr>
        <sz val="12"/>
        <color rgb="FF000000"/>
        <rFont val="宋体"/>
        <charset val="134"/>
        <scheme val="minor"/>
      </rPr>
      <t>B4</t>
    </r>
    <r>
      <rPr>
        <sz val="12"/>
        <color rgb="FF000000"/>
        <rFont val="宋体"/>
        <charset val="134"/>
        <scheme val="minor"/>
      </rPr>
      <t>层</t>
    </r>
  </si>
  <si>
    <r>
      <rPr>
        <sz val="12"/>
        <color rgb="FF000000"/>
        <rFont val="宋体"/>
        <charset val="134"/>
        <scheme val="minor"/>
      </rPr>
      <t>B3</t>
    </r>
    <r>
      <rPr>
        <sz val="12"/>
        <color rgb="FF000000"/>
        <rFont val="宋体"/>
        <charset val="134"/>
        <scheme val="minor"/>
      </rPr>
      <t>层</t>
    </r>
  </si>
  <si>
    <r>
      <rPr>
        <sz val="12"/>
        <color rgb="FF000000"/>
        <rFont val="宋体"/>
        <charset val="134"/>
        <scheme val="minor"/>
      </rPr>
      <t>B2</t>
    </r>
    <r>
      <rPr>
        <sz val="12"/>
        <color rgb="FF000000"/>
        <rFont val="宋体"/>
        <charset val="134"/>
        <scheme val="minor"/>
      </rPr>
      <t>层</t>
    </r>
  </si>
  <si>
    <r>
      <rPr>
        <sz val="12"/>
        <color rgb="FF000000"/>
        <rFont val="宋体"/>
        <charset val="134"/>
        <scheme val="minor"/>
      </rPr>
      <t>B1</t>
    </r>
    <r>
      <rPr>
        <sz val="12"/>
        <color rgb="FF000000"/>
        <rFont val="宋体"/>
        <charset val="134"/>
        <scheme val="minor"/>
      </rPr>
      <t>层</t>
    </r>
  </si>
  <si>
    <r>
      <rPr>
        <sz val="12"/>
        <color rgb="FF000000"/>
        <rFont val="宋体"/>
        <charset val="134"/>
        <scheme val="minor"/>
      </rPr>
      <t>1</t>
    </r>
    <r>
      <rPr>
        <sz val="12"/>
        <color rgb="FF000000"/>
        <rFont val="宋体"/>
        <charset val="134"/>
        <scheme val="minor"/>
      </rPr>
      <t>层</t>
    </r>
  </si>
  <si>
    <r>
      <rPr>
        <sz val="12"/>
        <color rgb="FF000000"/>
        <rFont val="宋体"/>
        <charset val="134"/>
        <scheme val="minor"/>
      </rPr>
      <t>2</t>
    </r>
    <r>
      <rPr>
        <sz val="12"/>
        <color rgb="FF000000"/>
        <rFont val="宋体"/>
        <charset val="134"/>
        <scheme val="minor"/>
      </rPr>
      <t>层</t>
    </r>
  </si>
  <si>
    <r>
      <rPr>
        <sz val="12"/>
        <color rgb="FF000000"/>
        <rFont val="宋体"/>
        <charset val="134"/>
        <scheme val="minor"/>
      </rPr>
      <t>3</t>
    </r>
    <r>
      <rPr>
        <sz val="12"/>
        <color rgb="FF000000"/>
        <rFont val="宋体"/>
        <charset val="134"/>
        <scheme val="minor"/>
      </rPr>
      <t>层</t>
    </r>
  </si>
  <si>
    <r>
      <rPr>
        <sz val="12"/>
        <color rgb="FF000000"/>
        <rFont val="宋体"/>
        <charset val="134"/>
        <scheme val="minor"/>
      </rPr>
      <t>4</t>
    </r>
    <r>
      <rPr>
        <sz val="12"/>
        <color rgb="FF000000"/>
        <rFont val="宋体"/>
        <charset val="134"/>
        <scheme val="minor"/>
      </rPr>
      <t>层</t>
    </r>
  </si>
  <si>
    <r>
      <rPr>
        <sz val="12"/>
        <color rgb="FF000000"/>
        <rFont val="宋体"/>
        <charset val="134"/>
        <scheme val="minor"/>
      </rPr>
      <t>5</t>
    </r>
    <r>
      <rPr>
        <sz val="12"/>
        <color rgb="FF000000"/>
        <rFont val="宋体"/>
        <charset val="134"/>
        <scheme val="minor"/>
      </rPr>
      <t>层</t>
    </r>
  </si>
  <si>
    <r>
      <rPr>
        <sz val="12"/>
        <color rgb="FF000000"/>
        <rFont val="宋体"/>
        <charset val="134"/>
        <scheme val="minor"/>
      </rPr>
      <t>6</t>
    </r>
    <r>
      <rPr>
        <sz val="12"/>
        <color rgb="FF000000"/>
        <rFont val="宋体"/>
        <charset val="134"/>
        <scheme val="minor"/>
      </rPr>
      <t>层</t>
    </r>
  </si>
  <si>
    <r>
      <rPr>
        <sz val="12"/>
        <color rgb="FF000000"/>
        <rFont val="宋体"/>
        <charset val="134"/>
        <scheme val="minor"/>
      </rPr>
      <t>7</t>
    </r>
    <r>
      <rPr>
        <sz val="12"/>
        <color rgb="FF000000"/>
        <rFont val="宋体"/>
        <charset val="134"/>
        <scheme val="minor"/>
      </rPr>
      <t>层</t>
    </r>
  </si>
  <si>
    <r>
      <rPr>
        <sz val="12"/>
        <color rgb="FF000000"/>
        <rFont val="宋体"/>
        <charset val="134"/>
        <scheme val="minor"/>
      </rPr>
      <t>8</t>
    </r>
    <r>
      <rPr>
        <sz val="12"/>
        <color rgb="FF000000"/>
        <rFont val="宋体"/>
        <charset val="134"/>
        <scheme val="minor"/>
      </rPr>
      <t>层</t>
    </r>
  </si>
  <si>
    <r>
      <rPr>
        <sz val="12"/>
        <color rgb="FF000000"/>
        <rFont val="宋体"/>
        <charset val="134"/>
        <scheme val="minor"/>
      </rPr>
      <t>9</t>
    </r>
    <r>
      <rPr>
        <sz val="12"/>
        <color rgb="FF000000"/>
        <rFont val="宋体"/>
        <charset val="134"/>
        <scheme val="minor"/>
      </rPr>
      <t>层</t>
    </r>
  </si>
  <si>
    <r>
      <rPr>
        <sz val="12"/>
        <color rgb="FF000000"/>
        <rFont val="宋体"/>
        <charset val="134"/>
        <scheme val="minor"/>
      </rPr>
      <t>10</t>
    </r>
    <r>
      <rPr>
        <sz val="12"/>
        <color rgb="FF000000"/>
        <rFont val="宋体"/>
        <charset val="134"/>
        <scheme val="minor"/>
      </rPr>
      <t>层</t>
    </r>
  </si>
  <si>
    <r>
      <rPr>
        <sz val="12"/>
        <color rgb="FF000000"/>
        <rFont val="宋体"/>
        <charset val="134"/>
        <scheme val="minor"/>
      </rPr>
      <t>11</t>
    </r>
    <r>
      <rPr>
        <sz val="12"/>
        <color rgb="FF000000"/>
        <rFont val="宋体"/>
        <charset val="134"/>
        <scheme val="minor"/>
      </rPr>
      <t>层</t>
    </r>
  </si>
  <si>
    <r>
      <rPr>
        <sz val="12"/>
        <color rgb="FF000000"/>
        <rFont val="宋体"/>
        <charset val="134"/>
        <scheme val="minor"/>
      </rPr>
      <t>12</t>
    </r>
    <r>
      <rPr>
        <sz val="12"/>
        <color rgb="FF000000"/>
        <rFont val="宋体"/>
        <charset val="134"/>
        <scheme val="minor"/>
      </rPr>
      <t>层</t>
    </r>
  </si>
  <si>
    <r>
      <rPr>
        <sz val="12"/>
        <color rgb="FF000000"/>
        <rFont val="宋体"/>
        <charset val="134"/>
        <scheme val="minor"/>
      </rPr>
      <t>13</t>
    </r>
    <r>
      <rPr>
        <sz val="12"/>
        <color rgb="FF000000"/>
        <rFont val="宋体"/>
        <charset val="134"/>
        <scheme val="minor"/>
      </rPr>
      <t>层</t>
    </r>
  </si>
  <si>
    <r>
      <rPr>
        <sz val="12"/>
        <color rgb="FF000000"/>
        <rFont val="宋体"/>
        <charset val="134"/>
        <scheme val="minor"/>
      </rPr>
      <t>14</t>
    </r>
    <r>
      <rPr>
        <sz val="12"/>
        <color rgb="FF000000"/>
        <rFont val="宋体"/>
        <charset val="134"/>
        <scheme val="minor"/>
      </rPr>
      <t>层</t>
    </r>
  </si>
  <si>
    <r>
      <rPr>
        <sz val="12"/>
        <color rgb="FF000000"/>
        <rFont val="宋体"/>
        <charset val="134"/>
        <scheme val="minor"/>
      </rPr>
      <t>15</t>
    </r>
    <r>
      <rPr>
        <sz val="12"/>
        <color rgb="FF000000"/>
        <rFont val="宋体"/>
        <charset val="134"/>
        <scheme val="minor"/>
      </rPr>
      <t>层</t>
    </r>
  </si>
  <si>
    <r>
      <rPr>
        <sz val="12"/>
        <color rgb="FF000000"/>
        <rFont val="宋体"/>
        <charset val="134"/>
        <scheme val="minor"/>
      </rPr>
      <t>16</t>
    </r>
    <r>
      <rPr>
        <sz val="12"/>
        <color rgb="FF000000"/>
        <rFont val="宋体"/>
        <charset val="134"/>
        <scheme val="minor"/>
      </rPr>
      <t>层</t>
    </r>
  </si>
  <si>
    <r>
      <rPr>
        <sz val="12"/>
        <color rgb="FF000000"/>
        <rFont val="宋体"/>
        <charset val="134"/>
        <scheme val="minor"/>
      </rPr>
      <t>17</t>
    </r>
    <r>
      <rPr>
        <sz val="12"/>
        <color rgb="FF000000"/>
        <rFont val="宋体"/>
        <charset val="134"/>
        <scheme val="minor"/>
      </rPr>
      <t>层</t>
    </r>
  </si>
  <si>
    <r>
      <rPr>
        <sz val="12"/>
        <color rgb="FF000000"/>
        <rFont val="宋体"/>
        <charset val="134"/>
        <scheme val="minor"/>
      </rPr>
      <t>18</t>
    </r>
    <r>
      <rPr>
        <sz val="12"/>
        <color rgb="FF000000"/>
        <rFont val="宋体"/>
        <charset val="134"/>
        <scheme val="minor"/>
      </rPr>
      <t>层</t>
    </r>
  </si>
  <si>
    <r>
      <rPr>
        <sz val="12"/>
        <color rgb="FF000000"/>
        <rFont val="宋体"/>
        <charset val="134"/>
        <scheme val="minor"/>
      </rPr>
      <t>19</t>
    </r>
    <r>
      <rPr>
        <sz val="12"/>
        <color rgb="FF000000"/>
        <rFont val="宋体"/>
        <charset val="134"/>
        <scheme val="minor"/>
      </rPr>
      <t>层</t>
    </r>
  </si>
  <si>
    <r>
      <rPr>
        <sz val="12"/>
        <color rgb="FF000000"/>
        <rFont val="宋体"/>
        <charset val="134"/>
        <scheme val="minor"/>
      </rPr>
      <t>20</t>
    </r>
    <r>
      <rPr>
        <sz val="12"/>
        <color rgb="FF000000"/>
        <rFont val="宋体"/>
        <charset val="134"/>
        <scheme val="minor"/>
      </rPr>
      <t>层</t>
    </r>
  </si>
  <si>
    <r>
      <rPr>
        <sz val="12"/>
        <color rgb="FF000000"/>
        <rFont val="宋体"/>
        <charset val="134"/>
        <scheme val="minor"/>
      </rPr>
      <t>21</t>
    </r>
    <r>
      <rPr>
        <sz val="12"/>
        <color rgb="FF000000"/>
        <rFont val="宋体"/>
        <charset val="134"/>
        <scheme val="minor"/>
      </rPr>
      <t>层</t>
    </r>
  </si>
  <si>
    <r>
      <rPr>
        <sz val="12"/>
        <color rgb="FF000000"/>
        <rFont val="宋体"/>
        <charset val="134"/>
        <scheme val="minor"/>
      </rPr>
      <t>22</t>
    </r>
    <r>
      <rPr>
        <sz val="12"/>
        <color rgb="FF000000"/>
        <rFont val="宋体"/>
        <charset val="134"/>
        <scheme val="minor"/>
      </rPr>
      <t>层</t>
    </r>
  </si>
  <si>
    <r>
      <rPr>
        <sz val="12"/>
        <color rgb="FF000000"/>
        <rFont val="宋体"/>
        <charset val="134"/>
        <scheme val="minor"/>
      </rPr>
      <t>23</t>
    </r>
    <r>
      <rPr>
        <sz val="12"/>
        <color rgb="FF000000"/>
        <rFont val="宋体"/>
        <charset val="134"/>
        <scheme val="minor"/>
      </rPr>
      <t>层</t>
    </r>
  </si>
  <si>
    <t>屋面层</t>
  </si>
  <si>
    <r>
      <rPr>
        <sz val="12"/>
        <color rgb="FF000000"/>
        <rFont val="宋体"/>
        <charset val="134"/>
        <scheme val="minor"/>
      </rPr>
      <t>半地下</t>
    </r>
    <r>
      <rPr>
        <sz val="12"/>
        <color rgb="FF000000"/>
        <rFont val="宋体"/>
        <charset val="134"/>
        <scheme val="minor"/>
      </rPr>
      <t>2</t>
    </r>
    <r>
      <rPr>
        <sz val="12"/>
        <color rgb="FF000000"/>
        <rFont val="宋体"/>
        <charset val="134"/>
        <scheme val="minor"/>
      </rPr>
      <t>层</t>
    </r>
  </si>
  <si>
    <t>半地下1层</t>
  </si>
  <si>
    <t>B1层</t>
  </si>
  <si>
    <t>B2层</t>
  </si>
  <si>
    <t>白板</t>
  </si>
  <si>
    <t>1.2米*2.4米</t>
  </si>
  <si>
    <t>1.5米*0.90米</t>
  </si>
  <si>
    <t>办公室0.8</t>
  </si>
  <si>
    <t>壁挂式，磁性钢化玻璃白板写字板挂式白板办公会议室黑板墙培训机构教学家用可擦看板商用业绩展示板磁吸</t>
  </si>
  <si>
    <t>长0.6米，高0.4米</t>
  </si>
  <si>
    <t>治疗室/休息室1米</t>
  </si>
  <si>
    <t>报刊架</t>
  </si>
  <si>
    <t>规格: 高度≥100cm，长度≥60cm，侧宽≥35cm</t>
  </si>
  <si>
    <t>便民箱</t>
  </si>
  <si>
    <t>含收纳箱、针线包、放大镜、老花镜等</t>
  </si>
  <si>
    <t>病历夹</t>
  </si>
  <si>
    <t>剥盖器</t>
  </si>
  <si>
    <t>不锈钢垃圾桶</t>
  </si>
  <si>
    <t>不锈钢脚踏，12L</t>
  </si>
  <si>
    <t>布草车</t>
  </si>
  <si>
    <t>规格:900*650*850mm(带盖、布套可拆洗）</t>
  </si>
  <si>
    <t>擦手纸巾盒</t>
  </si>
  <si>
    <t>挂墙</t>
  </si>
  <si>
    <t>拆包间垃圾桶</t>
  </si>
  <si>
    <t>120L</t>
  </si>
  <si>
    <t>储物箱（大）</t>
  </si>
  <si>
    <t>材质：聚丙烯；容量：100L；透明加厚桶身</t>
  </si>
  <si>
    <t>穿衣镜</t>
  </si>
  <si>
    <t>0.5*2m</t>
  </si>
  <si>
    <t>面</t>
  </si>
  <si>
    <t>床头信号灯</t>
  </si>
  <si>
    <t>红色灯亮显示，带开关</t>
  </si>
  <si>
    <t>大号收纳箱</t>
  </si>
  <si>
    <t>大卷纸纸巾盒</t>
  </si>
  <si>
    <t>大盘卷纸筒</t>
  </si>
  <si>
    <t>材质: ABS
开启: 中间旋转开盖
安装:打孔/免打孔
尺寸:270*120*275mm</t>
  </si>
  <si>
    <t>大盘纸盒</t>
  </si>
  <si>
    <t>大生活垃圾桶</t>
  </si>
  <si>
    <t>带盖</t>
  </si>
  <si>
    <t>带盖垃圾桶</t>
  </si>
  <si>
    <t>20L</t>
  </si>
  <si>
    <t>倒计时器</t>
  </si>
  <si>
    <t>地板吹风机</t>
  </si>
  <si>
    <t>1、产品功率：900W
2、产品电压：220V
3、电源线：7M
4、风速：160立方</t>
  </si>
  <si>
    <t>长1.2米，宽0.6米</t>
  </si>
  <si>
    <t>长1.2米，宽1.2米</t>
  </si>
  <si>
    <t>电子锁</t>
  </si>
  <si>
    <t>多功能清洁工具车</t>
  </si>
  <si>
    <t>带轮，约L1300*W750*H1000mm</t>
  </si>
  <si>
    <t>儿童安全座椅</t>
  </si>
  <si>
    <t>可折叠挂壁</t>
  </si>
  <si>
    <t>防滑扶手</t>
  </si>
  <si>
    <t>分类标识牌</t>
  </si>
  <si>
    <t>分类垃圾桶</t>
  </si>
  <si>
    <t>室内，不锈钢</t>
  </si>
  <si>
    <t>各类标识牌</t>
  </si>
  <si>
    <t>更衣镜</t>
  </si>
  <si>
    <t>0.4米*1.4米</t>
  </si>
  <si>
    <t>更衣镜子</t>
  </si>
  <si>
    <t>1米×0.6米</t>
  </si>
  <si>
    <t>工具架</t>
  </si>
  <si>
    <t>68*50*100（cm），双排挂钩，底盘</t>
  </si>
  <si>
    <t>挂钟</t>
  </si>
  <si>
    <t>简约石英钟圆形壁挂静音挂钟，表盘直径大于21.5Cm</t>
  </si>
  <si>
    <t>紧急呼叫铃</t>
  </si>
  <si>
    <t>洗手间报警器规格：
无线频率 315MHZ
工作电压 6节5号电池(报警器)CR2032纽扣电池*2(按钮)
报警声压 JP1-120DB /JP2-100DB
遥控器 12V 23a电池
执行标准 GB4943.1-2011
尺寸 报警器长*宽*高=200*110*75mm
求助按钮长*宽=86*86mm</t>
  </si>
  <si>
    <t>警示胶带</t>
  </si>
  <si>
    <t>宽5cm，红色</t>
  </si>
  <si>
    <t>宽5cm，黄黑</t>
  </si>
  <si>
    <t>卷纸纸巾盒</t>
  </si>
  <si>
    <t>垃圾铲</t>
  </si>
  <si>
    <t>垃圾车</t>
  </si>
  <si>
    <t>带轮，容量大于240L</t>
  </si>
  <si>
    <t>垃圾桶</t>
  </si>
  <si>
    <t>30L</t>
  </si>
  <si>
    <t>垃圾桶推车（黄色）</t>
  </si>
  <si>
    <t>带轮，塑料材质，容量大于240L</t>
  </si>
  <si>
    <t>垃圾桶推车（绿色）</t>
  </si>
  <si>
    <t>立式双面指示牌</t>
  </si>
  <si>
    <t>450X350X1250(双面)</t>
  </si>
  <si>
    <t>淋浴隔断</t>
  </si>
  <si>
    <t>淋浴花洒</t>
  </si>
  <si>
    <t>毛巾架</t>
  </si>
  <si>
    <t>304不锈钢</t>
  </si>
  <si>
    <t>毛巾桶</t>
  </si>
  <si>
    <t>PVC材质，带盖带轮</t>
  </si>
  <si>
    <t>面镜</t>
  </si>
  <si>
    <t>500*1600mm</t>
  </si>
  <si>
    <t>平板拖车</t>
  </si>
  <si>
    <t>800*500mm</t>
  </si>
  <si>
    <t>其他垃圾分类垃圾桶</t>
  </si>
  <si>
    <t>不锈钢，30L</t>
  </si>
  <si>
    <t>清洁车</t>
  </si>
  <si>
    <t>约L1300*W750*H1000mm</t>
  </si>
  <si>
    <t>锐器盒</t>
  </si>
  <si>
    <t>5L</t>
  </si>
  <si>
    <t>三孔水龙头</t>
  </si>
  <si>
    <t>扫把</t>
  </si>
  <si>
    <t>生活垃圾垃圾桶</t>
  </si>
  <si>
    <t>30L，其他垃圾</t>
  </si>
  <si>
    <t>生活垃圾桶</t>
  </si>
  <si>
    <t>小号，带盖办公区、卫生间</t>
  </si>
  <si>
    <t>生活垃圾推车</t>
  </si>
  <si>
    <t>黑色，其他垃圾，带盖带轮</t>
  </si>
  <si>
    <t>室外垃圾桶</t>
  </si>
  <si>
    <t>2分类</t>
  </si>
  <si>
    <t>手机置物架</t>
  </si>
  <si>
    <t>尺寸：18*9cm、不锈钢材质</t>
  </si>
  <si>
    <t>手推车</t>
  </si>
  <si>
    <t>725*572*850mm</t>
  </si>
  <si>
    <t>塑料储物箱</t>
  </si>
  <si>
    <t>梯子</t>
  </si>
  <si>
    <t>铝合金人字梯</t>
  </si>
  <si>
    <t>拖把桶</t>
  </si>
  <si>
    <t>PVC材质，大于50L</t>
  </si>
  <si>
    <t>万向排风罩</t>
  </si>
  <si>
    <t>pp万向抽气罩排风排气吸风不锈钢通风集气罩</t>
  </si>
  <si>
    <t>温湿度计</t>
  </si>
  <si>
    <t>温度精度±0.3°C；湿度精确±3%rh;测量温度范围-20°C~70°C，测量湿度范围0~100%rh；记录容量5万组，内置传感器，带报警。</t>
  </si>
  <si>
    <t>温湿度监控报警器</t>
  </si>
  <si>
    <t>尺寸：88*85*36mm；温度检测范围-40~85°C；带充电器；外置天线可联网；壁挂式；数字温湿度计</t>
  </si>
  <si>
    <t>污洗车</t>
  </si>
  <si>
    <t>240L</t>
  </si>
  <si>
    <t>污衣车</t>
  </si>
  <si>
    <t>80*50cm</t>
  </si>
  <si>
    <t>污衣桶</t>
  </si>
  <si>
    <t>洗漱置物架</t>
  </si>
  <si>
    <t>洗浴用品置物架</t>
  </si>
  <si>
    <t>小心地滑警示标识</t>
  </si>
  <si>
    <t>小圆生活垃圾桶</t>
  </si>
  <si>
    <t>摇床</t>
  </si>
  <si>
    <t>数显，可调速</t>
  </si>
  <si>
    <t>药房垃圾桶</t>
  </si>
  <si>
    <t>长 0.4米，宽0.35米，高0.5米（带盖，非塑料材质）</t>
  </si>
  <si>
    <t>药库垃圾桶</t>
  </si>
  <si>
    <t>塑料脚踏，100L</t>
  </si>
  <si>
    <t>药品推车</t>
  </si>
  <si>
    <t>药品转运箱</t>
  </si>
  <si>
    <t>按机器人（AGV）的尺寸</t>
  </si>
  <si>
    <t>衣架</t>
  </si>
  <si>
    <t>医疗废物垃圾桶</t>
  </si>
  <si>
    <t>黄色塑料材质，带盖带轮</t>
  </si>
  <si>
    <t>医疗废物推车</t>
  </si>
  <si>
    <t>黄色，带盖带轮</t>
  </si>
  <si>
    <t>医疗垃圾桶</t>
  </si>
  <si>
    <t>医用垃圾桶</t>
  </si>
  <si>
    <t>黄色，120L</t>
  </si>
  <si>
    <t>黄色，30L</t>
  </si>
  <si>
    <t>婴儿整理台</t>
  </si>
  <si>
    <t>有盖垃圾桶</t>
  </si>
  <si>
    <t>12L</t>
  </si>
  <si>
    <t>雨伞架</t>
  </si>
  <si>
    <t>圆纸盒</t>
  </si>
  <si>
    <t>304不锈钢，宽250*高260*厚110 (Mm)</t>
  </si>
  <si>
    <t>纸巾盒</t>
  </si>
  <si>
    <t>指示牌</t>
  </si>
  <si>
    <t>制度牌</t>
  </si>
  <si>
    <t>0.5米*1米</t>
  </si>
  <si>
    <t>治疗车垃圾桶</t>
  </si>
  <si>
    <t>小号，带盖</t>
  </si>
  <si>
    <t>置物架</t>
  </si>
  <si>
    <t>单层，塑料</t>
  </si>
  <si>
    <t>紫外线消毒车</t>
  </si>
  <si>
    <t>可移动型，可定时</t>
  </si>
  <si>
    <t>5 平均值</t>
  </si>
  <si>
    <t>10 平均值</t>
  </si>
  <si>
    <t>15 平均值</t>
  </si>
  <si>
    <t>20 平均值</t>
  </si>
  <si>
    <t>30 平均值</t>
  </si>
  <si>
    <t>50 平均值</t>
  </si>
  <si>
    <t>60 平均值</t>
  </si>
  <si>
    <t>65 平均值</t>
  </si>
  <si>
    <t>70 平均值</t>
  </si>
  <si>
    <t>80 平均值</t>
  </si>
  <si>
    <t>100 平均值</t>
  </si>
  <si>
    <t>120 平均值</t>
  </si>
  <si>
    <t>150 平均值</t>
  </si>
  <si>
    <t>155 平均值</t>
  </si>
  <si>
    <t>180 平均值</t>
  </si>
  <si>
    <t>200 平均值</t>
  </si>
  <si>
    <t>240 平均值</t>
  </si>
  <si>
    <t>280 平均值</t>
  </si>
  <si>
    <t>300 平均值</t>
  </si>
  <si>
    <t>350 平均值</t>
  </si>
  <si>
    <t>380 平均值</t>
  </si>
  <si>
    <t>500 平均值</t>
  </si>
  <si>
    <t>600 平均值</t>
  </si>
  <si>
    <t>800 平均值</t>
  </si>
  <si>
    <t>1000 平均值</t>
  </si>
  <si>
    <t>1200 平均值</t>
  </si>
  <si>
    <t>1300 平均值</t>
  </si>
  <si>
    <t>1500 平均值</t>
  </si>
  <si>
    <t>1900 平均值</t>
  </si>
  <si>
    <t>2000 平均值</t>
  </si>
  <si>
    <t>3500 平均值</t>
  </si>
  <si>
    <t>(空白) 平均值</t>
  </si>
  <si>
    <t>保温水壶</t>
  </si>
  <si>
    <t>201不锈钢</t>
  </si>
  <si>
    <t>被服收集容器</t>
  </si>
  <si>
    <t>涤卡</t>
  </si>
  <si>
    <t>标本转运盒</t>
  </si>
  <si>
    <t>标准作业流程（SOP）展示架</t>
  </si>
  <si>
    <t>尺寸800*500*10，箱体采用铝型材，表面烤漆，2MM厚乳白色亚克力底板，2MM透明亚克力面层。内容高精度写真膜UV打印，四周背面镶嵌强磁可替换。</t>
  </si>
  <si>
    <t>病房治疗类、急救、康复、饮食类及宣教、情绪安抚，肿瘤晚期病人情绪疏解、心里安抚等展示架（带框）</t>
  </si>
  <si>
    <t>尺寸800*500*10，箱体采用铝型材框，表面汽车烤漆，2MM厚乳白色亚克力底板，2MM透明亚克力面层。内容高精度写真膜UV打印，四周背面镶嵌强磁可替换。</t>
  </si>
  <si>
    <t>病理转运箱</t>
  </si>
  <si>
    <t>PU(聚氨酯)材质</t>
  </si>
  <si>
    <t>ABS塑料</t>
  </si>
  <si>
    <t>不锈钢容器</t>
  </si>
  <si>
    <t>采血管收纳盒</t>
  </si>
  <si>
    <t>带把手，双层</t>
  </si>
  <si>
    <t>抽屉隔板</t>
  </si>
  <si>
    <t>可移动</t>
  </si>
  <si>
    <t>片</t>
  </si>
  <si>
    <t>吹风机</t>
  </si>
  <si>
    <t>可调节，含收纳袋</t>
  </si>
  <si>
    <t>大小便标本暂存架</t>
  </si>
  <si>
    <t>导管标识收纳标签盒</t>
  </si>
  <si>
    <t>塑料</t>
  </si>
  <si>
    <t>LCD显示</t>
  </si>
  <si>
    <t>地巾（大号）</t>
  </si>
  <si>
    <t>涤棉尘推</t>
  </si>
  <si>
    <t>条/套</t>
  </si>
  <si>
    <t>地巾（中号）</t>
  </si>
  <si>
    <t>四色超细纤维</t>
  </si>
  <si>
    <t>电动剃发器</t>
  </si>
  <si>
    <t>电动，可充电</t>
  </si>
  <si>
    <t>电子秤</t>
  </si>
  <si>
    <t>LED显示，智能</t>
  </si>
  <si>
    <t>锌合金</t>
  </si>
  <si>
    <t>防滑地垫</t>
  </si>
  <si>
    <t>1.5m*15m，深红色</t>
  </si>
  <si>
    <t>工业用双层小推车（静音款）</t>
  </si>
  <si>
    <t>承载面大于60x90cm2，承重大于300kg，两层高度间距大于40cm</t>
  </si>
  <si>
    <t>刮水器</t>
  </si>
  <si>
    <t>硅胶刮水器</t>
  </si>
  <si>
    <t>挂钩</t>
  </si>
  <si>
    <t>10勾，304不锈钢</t>
  </si>
  <si>
    <t>挂烫机</t>
  </si>
  <si>
    <t>大机，不锈钢，支持挂烫 支持平烫</t>
  </si>
  <si>
    <t>柜内置物筐</t>
  </si>
  <si>
    <t>棉麻+PP板</t>
  </si>
  <si>
    <t>烘手机</t>
  </si>
  <si>
    <t>全自动感应</t>
  </si>
  <si>
    <t>户外灭蚊虫灯</t>
  </si>
  <si>
    <t>输入电源：220-240V 50HZ；输出电压：2500-3500V；额定功率：130W；灭蚊灯管型号：TLD40W*3；电击型灭蚊；整机防锈、防风脚架固定；至少具备手动、光控两档开关；</t>
  </si>
  <si>
    <t>化疗药物外渗收纳箱</t>
  </si>
  <si>
    <t>净水器</t>
  </si>
  <si>
    <t>4000L</t>
  </si>
  <si>
    <t>空气消毒机</t>
  </si>
  <si>
    <t>等离子式</t>
  </si>
  <si>
    <t>垃圾收集容器</t>
  </si>
  <si>
    <t>每包100个</t>
  </si>
  <si>
    <t>包</t>
  </si>
  <si>
    <t>电动</t>
  </si>
  <si>
    <t>冷藏柜</t>
  </si>
  <si>
    <t>长3000mm；宽1050mm；高860mm</t>
  </si>
  <si>
    <t>立式指示牌</t>
  </si>
  <si>
    <t>金属</t>
  </si>
  <si>
    <t>量筒、量杯</t>
  </si>
  <si>
    <t>晾衣架</t>
  </si>
  <si>
    <t>含晾衣杆</t>
  </si>
  <si>
    <t>抹布（中号）</t>
  </si>
  <si>
    <t>双面超细纤维珊瑚绒</t>
  </si>
  <si>
    <t>配液床号牌</t>
  </si>
  <si>
    <t>平躺式洗头盆</t>
  </si>
  <si>
    <t>置物盘、可调节、可移动</t>
  </si>
  <si>
    <t>锐器盒移动架</t>
  </si>
  <si>
    <t>高密度聚乙烯</t>
  </si>
  <si>
    <t>梳齿簸箕</t>
  </si>
  <si>
    <t>扫床刷</t>
  </si>
  <si>
    <t>高密度海绵刷体</t>
  </si>
  <si>
    <t>深圳市区域肿瘤防筛诊治康全周期管理展示区展示架</t>
  </si>
  <si>
    <t xml:space="preserve">尺寸17600*300，
①基层：轻钢龙骨，阻燃板框架造型，9厘阻燃板+9厘纸面防潮石膏板罩面；
②材料种类规格：75轻钢龙骨；            </t>
  </si>
  <si>
    <t>生活垃圾桶1</t>
  </si>
  <si>
    <t>生活垃圾桶3</t>
  </si>
  <si>
    <t>生活垃圾桶4</t>
  </si>
  <si>
    <t>不锈钢，其他垃圾，30L，脚踏</t>
  </si>
  <si>
    <t>生活垃圾桶5</t>
  </si>
  <si>
    <t>室外，二分类</t>
  </si>
  <si>
    <t>生活垃圾桶6</t>
  </si>
  <si>
    <t>室内，不锈钢，二分类连体</t>
  </si>
  <si>
    <t>时钟</t>
  </si>
  <si>
    <t>数字式、北斗卫星</t>
  </si>
  <si>
    <t>试管架</t>
  </si>
  <si>
    <t>有机玻璃</t>
  </si>
  <si>
    <t>手拉车/板车</t>
  </si>
  <si>
    <t>72*48cm，承重400斤，用于科室推拉物品，双管加厚，结实，超静音</t>
  </si>
  <si>
    <t>手套盒</t>
  </si>
  <si>
    <t>亚克力</t>
  </si>
  <si>
    <t>单个</t>
  </si>
  <si>
    <t>手消架</t>
  </si>
  <si>
    <t>输血箱</t>
  </si>
  <si>
    <t>输液报警器</t>
  </si>
  <si>
    <t>可充电</t>
  </si>
  <si>
    <t>长宽高: 0.6米*0.4*0.9米，轻质塑料治疗推车</t>
  </si>
  <si>
    <t>水桶1</t>
  </si>
  <si>
    <t>废水桶，30L，不锈钢，敞口</t>
  </si>
  <si>
    <t>水桶2</t>
  </si>
  <si>
    <t>100L，塑料加厚</t>
  </si>
  <si>
    <t>水桶3</t>
  </si>
  <si>
    <t>茶水桶，把手，滤格</t>
  </si>
  <si>
    <t>速接式铝板平推（大号）</t>
  </si>
  <si>
    <t>铝材</t>
  </si>
  <si>
    <t>速接式铝板平推（中号）</t>
  </si>
  <si>
    <t>温度计</t>
  </si>
  <si>
    <t>立挂两用</t>
  </si>
  <si>
    <t>304不锈钢，长条</t>
  </si>
  <si>
    <t>限控物资、生物安全、医疗废物等周转、处置指引等</t>
  </si>
  <si>
    <t>尺寸100*80，防水背胶贴</t>
  </si>
  <si>
    <t>消毒车</t>
  </si>
  <si>
    <t>可移动型，可定时，紫外线</t>
  </si>
  <si>
    <t>宣传资料架</t>
  </si>
  <si>
    <t>尺寸1660*450，2.5mm 厚铝板切割折弯成型。 表面烤漆处理，信息内容丝印；直径 5mm不锈钢丝折弯焊接成型，采用成品不锈钢丝网。</t>
  </si>
  <si>
    <t>亚克力台牌</t>
  </si>
  <si>
    <t>钥匙箱</t>
  </si>
  <si>
    <t>液体摆药框</t>
  </si>
  <si>
    <t>PP材质</t>
  </si>
  <si>
    <t>PVC、金属</t>
  </si>
  <si>
    <t>衣架（室内）</t>
  </si>
  <si>
    <t>仿木纹款</t>
  </si>
  <si>
    <t>衣架（室外）</t>
  </si>
  <si>
    <t>深灰色款</t>
  </si>
  <si>
    <t>医用大小便标本盒</t>
  </si>
  <si>
    <t>医用垃圾桶1</t>
  </si>
  <si>
    <t>医用垃圾桶2</t>
  </si>
  <si>
    <t>医用垃圾桶3</t>
  </si>
  <si>
    <t>黄色，带盖带轮，塑料，240L</t>
  </si>
  <si>
    <t>医用利器盒</t>
  </si>
  <si>
    <t>5L，塑料，圆形</t>
  </si>
  <si>
    <t>院感文明礼仪、咳嗽礼仪、口传播、粪传播等宣传、健康知识、文明洗手等宣、跌倒高危人群（病房、床旁）、各类标本盒使用方法、大小便标本留取指引、痰标本留取指引、采血管使用指引、动静脉血标本采集指引、复用器械处理指引、开水机使用指引、物流小车使用指引等、踝泵运动指引等</t>
  </si>
  <si>
    <t>尺寸297*420，防水背胶贴</t>
  </si>
  <si>
    <t>脏衣篓</t>
  </si>
  <si>
    <t>塑料、透气</t>
  </si>
  <si>
    <t>纸巾架</t>
  </si>
  <si>
    <t>小卷纸，不锈钢</t>
  </si>
  <si>
    <t>住院楼病区、治疗区科室科室展示架、大堂展示架等</t>
  </si>
  <si>
    <t>尺寸6000*1500*60，1.2mm201#不锈钢，打磨、扇灰后两层底漆，两层面漆，内焊方管骨架底板，面喷氟碳漆内嵌灯带+浮雕打印或3M铸造级PVC打印膜+溶剂打印，表面附细哑膜，8mm厚亚克力或PVC喷漆背光立体字，局部长虹玻璃,10mm金属或木制相框，图片UV打印。</t>
  </si>
  <si>
    <t>附表8-2后勤保障用品明细表</t>
  </si>
  <si>
    <r>
      <rPr>
        <b/>
        <sz val="12"/>
        <color theme="1"/>
        <rFont val="Times New Roman"/>
        <charset val="134"/>
      </rPr>
      <t>B3</t>
    </r>
    <r>
      <rPr>
        <b/>
        <sz val="12"/>
        <color theme="1"/>
        <rFont val="宋体"/>
        <charset val="134"/>
      </rPr>
      <t>层</t>
    </r>
  </si>
  <si>
    <t>会议/示教室</t>
  </si>
  <si>
    <r>
      <rPr>
        <sz val="12"/>
        <color theme="1"/>
        <rFont val="Times New Roman"/>
        <charset val="134"/>
      </rPr>
      <t>PET-CT</t>
    </r>
    <r>
      <rPr>
        <sz val="12"/>
        <color theme="1"/>
        <rFont val="宋体"/>
        <charset val="134"/>
      </rPr>
      <t>治疗间</t>
    </r>
  </si>
  <si>
    <r>
      <rPr>
        <sz val="12"/>
        <color theme="1"/>
        <rFont val="Times New Roman"/>
        <charset val="134"/>
      </rPr>
      <t>PVC</t>
    </r>
    <r>
      <rPr>
        <sz val="12"/>
        <color theme="1"/>
        <rFont val="宋体"/>
        <charset val="134"/>
      </rPr>
      <t>材质，带盖带轮</t>
    </r>
  </si>
  <si>
    <t>病案室</t>
  </si>
  <si>
    <r>
      <rPr>
        <sz val="12"/>
        <color theme="1"/>
        <rFont val="Times New Roman"/>
        <charset val="134"/>
      </rPr>
      <t>LCD</t>
    </r>
    <r>
      <rPr>
        <sz val="12"/>
        <color theme="1"/>
        <rFont val="宋体"/>
        <charset val="134"/>
      </rPr>
      <t>显示</t>
    </r>
  </si>
  <si>
    <r>
      <rPr>
        <sz val="12"/>
        <color theme="1"/>
        <rFont val="Times New Roman"/>
        <charset val="134"/>
      </rPr>
      <t>304</t>
    </r>
    <r>
      <rPr>
        <sz val="12"/>
        <color theme="1"/>
        <rFont val="宋体"/>
        <charset val="134"/>
      </rPr>
      <t>不锈钢，宽</t>
    </r>
    <r>
      <rPr>
        <sz val="12"/>
        <color theme="1"/>
        <rFont val="Times New Roman"/>
        <charset val="134"/>
      </rPr>
      <t>250*</t>
    </r>
    <r>
      <rPr>
        <sz val="12"/>
        <color theme="1"/>
        <rFont val="宋体"/>
        <charset val="134"/>
      </rPr>
      <t>高</t>
    </r>
    <r>
      <rPr>
        <sz val="12"/>
        <color theme="1"/>
        <rFont val="Times New Roman"/>
        <charset val="134"/>
      </rPr>
      <t>260*</t>
    </r>
    <r>
      <rPr>
        <sz val="12"/>
        <color theme="1"/>
        <rFont val="宋体"/>
        <charset val="134"/>
      </rPr>
      <t>厚</t>
    </r>
    <r>
      <rPr>
        <sz val="12"/>
        <color theme="1"/>
        <rFont val="Times New Roman"/>
        <charset val="134"/>
      </rPr>
      <t>110 (Mm)</t>
    </r>
  </si>
  <si>
    <r>
      <rPr>
        <sz val="12"/>
        <color theme="1"/>
        <rFont val="Times New Roman"/>
        <charset val="134"/>
      </rPr>
      <t>304</t>
    </r>
    <r>
      <rPr>
        <sz val="12"/>
        <color theme="1"/>
        <rFont val="宋体"/>
        <charset val="134"/>
      </rPr>
      <t>不锈钢</t>
    </r>
  </si>
  <si>
    <r>
      <rPr>
        <sz val="12"/>
        <color theme="1"/>
        <rFont val="Times New Roman"/>
        <charset val="134"/>
      </rPr>
      <t>1.2</t>
    </r>
    <r>
      <rPr>
        <sz val="12"/>
        <color theme="1"/>
        <rFont val="宋体"/>
        <charset val="134"/>
      </rPr>
      <t>米</t>
    </r>
    <r>
      <rPr>
        <sz val="12"/>
        <color theme="1"/>
        <rFont val="Times New Roman"/>
        <charset val="134"/>
      </rPr>
      <t>*2.4</t>
    </r>
    <r>
      <rPr>
        <sz val="12"/>
        <color theme="1"/>
        <rFont val="宋体"/>
        <charset val="134"/>
      </rPr>
      <t>米</t>
    </r>
  </si>
  <si>
    <r>
      <rPr>
        <sz val="12"/>
        <color theme="1"/>
        <rFont val="Times New Roman"/>
        <charset val="134"/>
      </rPr>
      <t>pp</t>
    </r>
    <r>
      <rPr>
        <sz val="12"/>
        <color theme="1"/>
        <rFont val="宋体"/>
        <charset val="134"/>
      </rPr>
      <t>万向抽气罩排风排气吸风不锈钢通风集气罩</t>
    </r>
  </si>
  <si>
    <r>
      <rPr>
        <sz val="12"/>
        <color theme="1"/>
        <rFont val="Times New Roman"/>
        <charset val="134"/>
      </rPr>
      <t>1</t>
    </r>
    <r>
      <rPr>
        <sz val="12"/>
        <color theme="1"/>
        <rFont val="宋体"/>
        <charset val="134"/>
      </rPr>
      <t>米</t>
    </r>
    <r>
      <rPr>
        <sz val="12"/>
        <color theme="1"/>
        <rFont val="Times New Roman"/>
        <charset val="134"/>
      </rPr>
      <t>×0.6</t>
    </r>
    <r>
      <rPr>
        <sz val="12"/>
        <color theme="1"/>
        <rFont val="宋体"/>
        <charset val="134"/>
      </rPr>
      <t>米</t>
    </r>
  </si>
  <si>
    <r>
      <rPr>
        <sz val="12"/>
        <color theme="1"/>
        <rFont val="Times New Roman"/>
        <charset val="134"/>
      </rPr>
      <t>1.5</t>
    </r>
    <r>
      <rPr>
        <sz val="12"/>
        <color theme="1"/>
        <rFont val="宋体"/>
        <charset val="134"/>
      </rPr>
      <t>米</t>
    </r>
    <r>
      <rPr>
        <sz val="12"/>
        <color theme="1"/>
        <rFont val="Times New Roman"/>
        <charset val="134"/>
      </rPr>
      <t>*0.90</t>
    </r>
    <r>
      <rPr>
        <sz val="12"/>
        <color theme="1"/>
        <rFont val="宋体"/>
        <charset val="134"/>
      </rPr>
      <t>米</t>
    </r>
  </si>
  <si>
    <t>普通药品和TNA调配间</t>
  </si>
  <si>
    <r>
      <rPr>
        <sz val="12"/>
        <color theme="1"/>
        <rFont val="Times New Roman"/>
        <charset val="134"/>
      </rPr>
      <t>0.4</t>
    </r>
    <r>
      <rPr>
        <sz val="12"/>
        <color theme="1"/>
        <rFont val="宋体"/>
        <charset val="134"/>
      </rPr>
      <t>米</t>
    </r>
    <r>
      <rPr>
        <sz val="12"/>
        <color theme="1"/>
        <rFont val="Times New Roman"/>
        <charset val="134"/>
      </rPr>
      <t>*1.4</t>
    </r>
    <r>
      <rPr>
        <sz val="12"/>
        <color theme="1"/>
        <rFont val="宋体"/>
        <charset val="134"/>
      </rPr>
      <t>米</t>
    </r>
  </si>
  <si>
    <r>
      <rPr>
        <sz val="12"/>
        <color theme="1"/>
        <rFont val="Times New Roman"/>
        <charset val="134"/>
      </rPr>
      <t>LED</t>
    </r>
    <r>
      <rPr>
        <sz val="12"/>
        <color theme="1"/>
        <rFont val="宋体"/>
        <charset val="134"/>
      </rPr>
      <t>显示，智能</t>
    </r>
  </si>
  <si>
    <t>技能中心内部走廊</t>
  </si>
  <si>
    <r>
      <rPr>
        <b/>
        <sz val="12"/>
        <color theme="1"/>
        <rFont val="Times New Roman"/>
        <charset val="134"/>
      </rPr>
      <t>6~9</t>
    </r>
    <r>
      <rPr>
        <b/>
        <sz val="12"/>
        <color theme="1"/>
        <rFont val="宋体"/>
        <charset val="134"/>
      </rPr>
      <t>层</t>
    </r>
  </si>
  <si>
    <r>
      <rPr>
        <sz val="12"/>
        <color theme="1"/>
        <rFont val="Times New Roman"/>
        <charset val="134"/>
      </rPr>
      <t>201</t>
    </r>
    <r>
      <rPr>
        <sz val="12"/>
        <color theme="1"/>
        <rFont val="宋体"/>
        <charset val="134"/>
      </rPr>
      <t>不锈钢</t>
    </r>
  </si>
  <si>
    <t>GE-6~9-35</t>
  </si>
  <si>
    <r>
      <rPr>
        <sz val="12"/>
        <color theme="1"/>
        <rFont val="Times New Roman"/>
        <charset val="134"/>
      </rPr>
      <t>ABS</t>
    </r>
    <r>
      <rPr>
        <sz val="12"/>
        <color theme="1"/>
        <rFont val="宋体"/>
        <charset val="134"/>
      </rPr>
      <t>塑料</t>
    </r>
  </si>
  <si>
    <t>资料室/档案室</t>
  </si>
  <si>
    <t>档案整理/数字化</t>
  </si>
  <si>
    <r>
      <rPr>
        <sz val="12"/>
        <color theme="1"/>
        <rFont val="Times New Roman"/>
        <charset val="134"/>
      </rPr>
      <t>PVC</t>
    </r>
    <r>
      <rPr>
        <sz val="12"/>
        <color theme="1"/>
        <rFont val="宋体"/>
        <charset val="134"/>
      </rPr>
      <t>、金属</t>
    </r>
  </si>
  <si>
    <t>院领导办公室卫生间</t>
  </si>
  <si>
    <t>院领导办公室</t>
  </si>
  <si>
    <t>总会计师办公室</t>
  </si>
  <si>
    <t>保密室</t>
  </si>
  <si>
    <t>文印室/科级办公室</t>
  </si>
  <si>
    <r>
      <rPr>
        <b/>
        <sz val="12"/>
        <color theme="1"/>
        <rFont val="Times New Roman"/>
        <charset val="134"/>
      </rPr>
      <t>8</t>
    </r>
    <r>
      <rPr>
        <b/>
        <sz val="12"/>
        <color theme="1"/>
        <rFont val="宋体"/>
        <charset val="134"/>
      </rPr>
      <t>层</t>
    </r>
  </si>
  <si>
    <r>
      <rPr>
        <sz val="12"/>
        <color theme="1"/>
        <rFont val="Times New Roman"/>
        <charset val="134"/>
      </rPr>
      <t>68*50*100</t>
    </r>
    <r>
      <rPr>
        <sz val="12"/>
        <color theme="1"/>
        <rFont val="宋体"/>
        <charset val="134"/>
      </rPr>
      <t>（</t>
    </r>
    <r>
      <rPr>
        <sz val="12"/>
        <color theme="1"/>
        <rFont val="Times New Roman"/>
        <charset val="134"/>
      </rPr>
      <t>cm</t>
    </r>
    <r>
      <rPr>
        <sz val="12"/>
        <color theme="1"/>
        <rFont val="宋体"/>
        <charset val="134"/>
      </rPr>
      <t>），双排挂钩，底盘</t>
    </r>
  </si>
  <si>
    <r>
      <rPr>
        <sz val="12"/>
        <color theme="1"/>
        <rFont val="Times New Roman"/>
        <charset val="134"/>
      </rPr>
      <t>1</t>
    </r>
    <r>
      <rPr>
        <sz val="12"/>
        <color theme="1"/>
        <rFont val="宋体"/>
        <charset val="134"/>
      </rPr>
      <t>、产品功率：</t>
    </r>
    <r>
      <rPr>
        <sz val="12"/>
        <color theme="1"/>
        <rFont val="Times New Roman"/>
        <charset val="134"/>
      </rPr>
      <t>900W
2</t>
    </r>
    <r>
      <rPr>
        <sz val="12"/>
        <color theme="1"/>
        <rFont val="宋体"/>
        <charset val="134"/>
      </rPr>
      <t>、产品电压：</t>
    </r>
    <r>
      <rPr>
        <sz val="12"/>
        <color theme="1"/>
        <rFont val="Times New Roman"/>
        <charset val="134"/>
      </rPr>
      <t>220V
3</t>
    </r>
    <r>
      <rPr>
        <sz val="12"/>
        <color theme="1"/>
        <rFont val="宋体"/>
        <charset val="134"/>
      </rPr>
      <t>、电源线：</t>
    </r>
    <r>
      <rPr>
        <sz val="12"/>
        <color theme="1"/>
        <rFont val="Times New Roman"/>
        <charset val="134"/>
      </rPr>
      <t>7M
4</t>
    </r>
    <r>
      <rPr>
        <sz val="12"/>
        <color theme="1"/>
        <rFont val="宋体"/>
        <charset val="134"/>
      </rPr>
      <t>、风速：</t>
    </r>
    <r>
      <rPr>
        <sz val="12"/>
        <color theme="1"/>
        <rFont val="Times New Roman"/>
        <charset val="134"/>
      </rPr>
      <t>160</t>
    </r>
    <r>
      <rPr>
        <sz val="12"/>
        <color theme="1"/>
        <rFont val="宋体"/>
        <charset val="134"/>
      </rPr>
      <t>立方</t>
    </r>
  </si>
  <si>
    <r>
      <rPr>
        <sz val="12"/>
        <color theme="1"/>
        <rFont val="Times New Roman"/>
        <charset val="134"/>
      </rPr>
      <t>304</t>
    </r>
    <r>
      <rPr>
        <sz val="12"/>
        <color theme="1"/>
        <rFont val="宋体"/>
        <charset val="134"/>
      </rPr>
      <t>不锈钢，长条</t>
    </r>
  </si>
  <si>
    <r>
      <rPr>
        <sz val="12"/>
        <color theme="1"/>
        <rFont val="Times New Roman"/>
        <charset val="134"/>
      </rPr>
      <t>1.5m*15m</t>
    </r>
    <r>
      <rPr>
        <sz val="12"/>
        <color theme="1"/>
        <rFont val="宋体"/>
        <charset val="134"/>
      </rPr>
      <t>，深红色</t>
    </r>
  </si>
  <si>
    <t>运送晨间和其他质控设备用</t>
  </si>
  <si>
    <r>
      <rPr>
        <sz val="12"/>
        <color theme="1"/>
        <rFont val="Times New Roman"/>
        <charset val="134"/>
      </rPr>
      <t>72*48cm</t>
    </r>
    <r>
      <rPr>
        <sz val="12"/>
        <color theme="1"/>
        <rFont val="宋体"/>
        <charset val="134"/>
      </rPr>
      <t>，承重</t>
    </r>
    <r>
      <rPr>
        <sz val="12"/>
        <color theme="1"/>
        <rFont val="Times New Roman"/>
        <charset val="134"/>
      </rPr>
      <t>400</t>
    </r>
    <r>
      <rPr>
        <sz val="12"/>
        <color theme="1"/>
        <rFont val="宋体"/>
        <charset val="134"/>
      </rPr>
      <t>斤，用于科室推拉物品，双管加厚，结实，超静音</t>
    </r>
  </si>
  <si>
    <r>
      <rPr>
        <sz val="12"/>
        <color theme="1"/>
        <rFont val="Times New Roman"/>
        <charset val="134"/>
      </rPr>
      <t>PU(</t>
    </r>
    <r>
      <rPr>
        <sz val="12"/>
        <color theme="1"/>
        <rFont val="宋体"/>
        <charset val="134"/>
      </rPr>
      <t>聚氨酯</t>
    </r>
    <r>
      <rPr>
        <sz val="12"/>
        <color theme="1"/>
        <rFont val="Times New Roman"/>
        <charset val="134"/>
      </rPr>
      <t>)</t>
    </r>
    <r>
      <rPr>
        <sz val="12"/>
        <color theme="1"/>
        <rFont val="宋体"/>
        <charset val="134"/>
      </rPr>
      <t>材质</t>
    </r>
  </si>
  <si>
    <r>
      <rPr>
        <sz val="12"/>
        <color theme="1"/>
        <rFont val="Times New Roman"/>
        <charset val="134"/>
      </rPr>
      <t>PP</t>
    </r>
    <r>
      <rPr>
        <sz val="12"/>
        <color theme="1"/>
        <rFont val="宋体"/>
        <charset val="134"/>
      </rPr>
      <t>材质</t>
    </r>
  </si>
  <si>
    <t>配置标准：3条地巾配置1套平推</t>
  </si>
  <si>
    <t>配置标准：2条地巾配置1套平推</t>
  </si>
  <si>
    <t>新增，20-23层特需</t>
  </si>
  <si>
    <t>新增，每病区2个</t>
  </si>
  <si>
    <t>每病区生活区污物间15个，共540个；办公室（不含院领导、主任、副主任、护士长）共480个</t>
  </si>
  <si>
    <t>附表10地巾布巾汇总表</t>
  </si>
  <si>
    <r>
      <rPr>
        <b/>
        <sz val="12"/>
        <color theme="1"/>
        <rFont val="宋体"/>
        <charset val="134"/>
      </rPr>
      <t>材料</t>
    </r>
  </si>
  <si>
    <r>
      <rPr>
        <b/>
        <sz val="12"/>
        <color theme="1"/>
        <rFont val="宋体"/>
        <charset val="134"/>
      </rPr>
      <t>规格型号</t>
    </r>
  </si>
  <si>
    <r>
      <rPr>
        <b/>
        <sz val="12"/>
        <color rgb="FF000000"/>
        <rFont val="宋体"/>
        <charset val="134"/>
      </rPr>
      <t>数量</t>
    </r>
    <r>
      <rPr>
        <b/>
        <sz val="12"/>
        <color rgb="FF000000"/>
        <rFont val="Times New Roman"/>
        <charset val="134"/>
      </rPr>
      <t xml:space="preserve">
(</t>
    </r>
    <r>
      <rPr>
        <b/>
        <sz val="12"/>
        <color rgb="FF000000"/>
        <rFont val="宋体"/>
        <charset val="134"/>
      </rPr>
      <t>条</t>
    </r>
    <r>
      <rPr>
        <b/>
        <sz val="12"/>
        <color rgb="FF000000"/>
        <rFont val="Times New Roman"/>
        <charset val="134"/>
      </rPr>
      <t>/</t>
    </r>
    <r>
      <rPr>
        <b/>
        <sz val="12"/>
        <color rgb="FF000000"/>
        <rFont val="宋体"/>
        <charset val="134"/>
      </rPr>
      <t>套）</t>
    </r>
  </si>
  <si>
    <r>
      <rPr>
        <b/>
        <sz val="12"/>
        <color theme="1"/>
        <rFont val="宋体"/>
        <charset val="134"/>
      </rPr>
      <t>总价（元）</t>
    </r>
  </si>
  <si>
    <r>
      <rPr>
        <sz val="12"/>
        <color theme="1"/>
        <rFont val="宋体"/>
        <charset val="134"/>
      </rPr>
      <t>双面超细纤维珊瑚绒</t>
    </r>
  </si>
  <si>
    <r>
      <rPr>
        <sz val="12"/>
        <color theme="1"/>
        <rFont val="宋体"/>
        <charset val="134"/>
      </rPr>
      <t>四色超细纤维</t>
    </r>
  </si>
  <si>
    <r>
      <rPr>
        <sz val="12"/>
        <color theme="1"/>
        <rFont val="宋体"/>
        <charset val="134"/>
      </rPr>
      <t>配置标准：</t>
    </r>
    <r>
      <rPr>
        <sz val="12"/>
        <color theme="1"/>
        <rFont val="Times New Roman"/>
        <charset val="134"/>
      </rPr>
      <t>3</t>
    </r>
    <r>
      <rPr>
        <sz val="12"/>
        <color theme="1"/>
        <rFont val="宋体"/>
        <charset val="134"/>
      </rPr>
      <t>条地巾配置</t>
    </r>
    <r>
      <rPr>
        <sz val="12"/>
        <color theme="1"/>
        <rFont val="Times New Roman"/>
        <charset val="134"/>
      </rPr>
      <t>1</t>
    </r>
    <r>
      <rPr>
        <sz val="12"/>
        <color theme="1"/>
        <rFont val="宋体"/>
        <charset val="134"/>
      </rPr>
      <t>套平推</t>
    </r>
  </si>
  <si>
    <r>
      <rPr>
        <sz val="12"/>
        <color theme="1"/>
        <rFont val="宋体"/>
        <charset val="134"/>
      </rPr>
      <t>铝材</t>
    </r>
  </si>
  <si>
    <r>
      <rPr>
        <sz val="12"/>
        <color theme="1"/>
        <rFont val="宋体"/>
        <charset val="134"/>
      </rPr>
      <t>涤棉尘推</t>
    </r>
  </si>
  <si>
    <r>
      <rPr>
        <sz val="12"/>
        <color theme="1"/>
        <rFont val="宋体"/>
        <charset val="134"/>
      </rPr>
      <t>配置标准：</t>
    </r>
    <r>
      <rPr>
        <sz val="12"/>
        <color theme="1"/>
        <rFont val="Times New Roman"/>
        <charset val="134"/>
      </rPr>
      <t>2</t>
    </r>
    <r>
      <rPr>
        <sz val="12"/>
        <color theme="1"/>
        <rFont val="宋体"/>
        <charset val="134"/>
      </rPr>
      <t>条地巾配置</t>
    </r>
    <r>
      <rPr>
        <sz val="12"/>
        <color theme="1"/>
        <rFont val="Times New Roman"/>
        <charset val="134"/>
      </rPr>
      <t>1</t>
    </r>
    <r>
      <rPr>
        <sz val="12"/>
        <color theme="1"/>
        <rFont val="宋体"/>
        <charset val="134"/>
      </rPr>
      <t>套平推</t>
    </r>
  </si>
  <si>
    <t>最新政策要求取消表格，调整至后勤保障用品</t>
  </si>
  <si>
    <t>附表9院内转运设备</t>
  </si>
  <si>
    <t>主要参数</t>
  </si>
  <si>
    <t>医疗废物处置转运车</t>
  </si>
  <si>
    <t>电动，带电子秤</t>
  </si>
  <si>
    <t>院内使用</t>
  </si>
  <si>
    <t>院感防控医用织物暂存车</t>
  </si>
  <si>
    <r>
      <rPr>
        <b/>
        <sz val="16"/>
        <color theme="1"/>
        <rFont val="宋体"/>
        <charset val="134"/>
      </rPr>
      <t>附表</t>
    </r>
    <r>
      <rPr>
        <b/>
        <sz val="16"/>
        <color theme="1"/>
        <rFont val="Times New Roman"/>
        <charset val="134"/>
      </rPr>
      <t>10-1</t>
    </r>
    <r>
      <rPr>
        <b/>
        <sz val="16"/>
        <color theme="1"/>
        <rFont val="宋体"/>
        <charset val="134"/>
      </rPr>
      <t>数字化设备设施汇总表</t>
    </r>
  </si>
  <si>
    <r>
      <rPr>
        <b/>
        <sz val="12"/>
        <rFont val="宋体"/>
        <charset val="134"/>
      </rPr>
      <t>产品名称</t>
    </r>
  </si>
  <si>
    <r>
      <rPr>
        <b/>
        <sz val="12"/>
        <rFont val="宋体"/>
        <charset val="134"/>
      </rPr>
      <t>单位</t>
    </r>
  </si>
  <si>
    <r>
      <rPr>
        <b/>
        <sz val="12"/>
        <rFont val="宋体"/>
        <charset val="134"/>
      </rPr>
      <t>数量</t>
    </r>
  </si>
  <si>
    <r>
      <rPr>
        <b/>
        <sz val="12"/>
        <rFont val="宋体"/>
        <charset val="134"/>
      </rPr>
      <t>单价（元）</t>
    </r>
  </si>
  <si>
    <r>
      <rPr>
        <b/>
        <sz val="12"/>
        <rFont val="宋体"/>
        <charset val="134"/>
      </rPr>
      <t>总价（元）</t>
    </r>
  </si>
  <si>
    <r>
      <rPr>
        <sz val="12"/>
        <color rgb="FF000000"/>
        <rFont val="宋体"/>
        <charset val="134"/>
      </rPr>
      <t>电视机（</t>
    </r>
    <r>
      <rPr>
        <sz val="12"/>
        <color rgb="FF000000"/>
        <rFont val="Times New Roman"/>
        <charset val="134"/>
      </rPr>
      <t>≥55</t>
    </r>
    <r>
      <rPr>
        <sz val="12"/>
        <color rgb="FF000000"/>
        <rFont val="宋体"/>
        <charset val="134"/>
      </rPr>
      <t>寸）</t>
    </r>
  </si>
  <si>
    <r>
      <rPr>
        <sz val="12"/>
        <rFont val="宋体"/>
        <charset val="134"/>
      </rPr>
      <t>台</t>
    </r>
  </si>
  <si>
    <r>
      <rPr>
        <sz val="12"/>
        <color rgb="FF000000"/>
        <rFont val="宋体"/>
        <charset val="134"/>
      </rPr>
      <t>电视机（</t>
    </r>
    <r>
      <rPr>
        <sz val="12"/>
        <color rgb="FF000000"/>
        <rFont val="Times New Roman"/>
        <charset val="134"/>
      </rPr>
      <t>≥65</t>
    </r>
    <r>
      <rPr>
        <sz val="12"/>
        <color rgb="FF000000"/>
        <rFont val="宋体"/>
        <charset val="134"/>
      </rPr>
      <t>寸）</t>
    </r>
  </si>
  <si>
    <r>
      <rPr>
        <sz val="12"/>
        <color rgb="FF000000"/>
        <rFont val="宋体"/>
        <charset val="134"/>
      </rPr>
      <t>电视机（</t>
    </r>
    <r>
      <rPr>
        <sz val="12"/>
        <color rgb="FF000000"/>
        <rFont val="Times New Roman"/>
        <charset val="134"/>
      </rPr>
      <t>≥65</t>
    </r>
    <r>
      <rPr>
        <sz val="12"/>
        <color rgb="FF000000"/>
        <rFont val="宋体"/>
        <charset val="134"/>
      </rPr>
      <t>寸，全高清液晶）</t>
    </r>
  </si>
  <si>
    <t>电视机(可移动触摸）</t>
  </si>
  <si>
    <r>
      <rPr>
        <sz val="10"/>
        <rFont val="宋体"/>
        <charset val="134"/>
      </rPr>
      <t>用于病区显示护理信息全景展示平台数据</t>
    </r>
    <r>
      <rPr>
        <sz val="10"/>
        <rFont val="Times New Roman"/>
        <charset val="134"/>
      </rPr>
      <t>(</t>
    </r>
    <r>
      <rPr>
        <sz val="10"/>
        <rFont val="宋体"/>
        <charset val="134"/>
      </rPr>
      <t>病区概览动态、床位一览表、检查预约、手术动态、护理交班、病区指标、护理排班等信息等）</t>
    </r>
  </si>
  <si>
    <r>
      <rPr>
        <b/>
        <sz val="16"/>
        <color theme="1"/>
        <rFont val="宋体"/>
        <charset val="134"/>
      </rPr>
      <t>附表</t>
    </r>
    <r>
      <rPr>
        <b/>
        <sz val="16"/>
        <color theme="1"/>
        <rFont val="Times New Roman"/>
        <charset val="134"/>
      </rPr>
      <t xml:space="preserve"> 10-2 </t>
    </r>
    <r>
      <rPr>
        <b/>
        <sz val="16"/>
        <color theme="1"/>
        <rFont val="宋体"/>
        <charset val="134"/>
      </rPr>
      <t>数字化设备设施明细表</t>
    </r>
  </si>
  <si>
    <t>电视机</t>
  </si>
  <si>
    <r>
      <rPr>
        <sz val="12"/>
        <color theme="1"/>
        <rFont val="Times New Roman"/>
        <charset val="134"/>
      </rPr>
      <t>≥55</t>
    </r>
    <r>
      <rPr>
        <sz val="12"/>
        <color theme="1"/>
        <rFont val="宋体"/>
        <charset val="134"/>
      </rPr>
      <t>寸</t>
    </r>
  </si>
  <si>
    <t>计划室</t>
  </si>
  <si>
    <t>服务大厅</t>
  </si>
  <si>
    <r>
      <rPr>
        <sz val="12"/>
        <color theme="1"/>
        <rFont val="Times New Roman"/>
        <charset val="134"/>
      </rPr>
      <t>≥65</t>
    </r>
    <r>
      <rPr>
        <sz val="12"/>
        <color theme="1"/>
        <rFont val="宋体"/>
        <charset val="134"/>
      </rPr>
      <t>寸，全高清液晶，带操作系统有线、无线网络接口，用于显示药品信息、效期等</t>
    </r>
  </si>
  <si>
    <r>
      <rPr>
        <sz val="12"/>
        <color theme="1"/>
        <rFont val="Times New Roman"/>
        <charset val="134"/>
      </rPr>
      <t>≥65</t>
    </r>
    <r>
      <rPr>
        <sz val="12"/>
        <color theme="1"/>
        <rFont val="宋体"/>
        <charset val="134"/>
      </rPr>
      <t>寸</t>
    </r>
  </si>
  <si>
    <r>
      <rPr>
        <sz val="12"/>
        <color theme="1"/>
        <rFont val="Times New Roman"/>
        <charset val="134"/>
      </rPr>
      <t>3</t>
    </r>
    <r>
      <rPr>
        <sz val="12"/>
        <color theme="1"/>
        <rFont val="汉仪书宋二KW"/>
        <charset val="134"/>
      </rPr>
      <t>层</t>
    </r>
  </si>
  <si>
    <t>面包房</t>
  </si>
  <si>
    <t>公共食堂（二）</t>
  </si>
  <si>
    <t>休息茶吧</t>
  </si>
  <si>
    <r>
      <rPr>
        <sz val="12"/>
        <color theme="1"/>
        <rFont val="宋体"/>
        <charset val="134"/>
      </rPr>
      <t>美食档</t>
    </r>
    <r>
      <rPr>
        <sz val="12"/>
        <color theme="1"/>
        <rFont val="Times New Roman"/>
        <charset val="134"/>
      </rPr>
      <t>1</t>
    </r>
  </si>
  <si>
    <t>美食档2</t>
  </si>
  <si>
    <t>美食档3</t>
  </si>
  <si>
    <t>公共活动厅</t>
  </si>
  <si>
    <r>
      <rPr>
        <sz val="12"/>
        <color theme="1"/>
        <rFont val="Times New Roman"/>
        <charset val="134"/>
      </rPr>
      <t>≥65</t>
    </r>
    <r>
      <rPr>
        <sz val="12"/>
        <color theme="1"/>
        <rFont val="宋体"/>
        <charset val="134"/>
      </rPr>
      <t>寸，可移动触摸电视用于宣教、座谈会</t>
    </r>
  </si>
  <si>
    <r>
      <rPr>
        <sz val="12"/>
        <color theme="1"/>
        <rFont val="Times New Roman"/>
        <charset val="134"/>
      </rPr>
      <t>10</t>
    </r>
    <r>
      <rPr>
        <sz val="12"/>
        <color theme="1"/>
        <rFont val="宋体"/>
        <charset val="134"/>
      </rPr>
      <t>层东区</t>
    </r>
  </si>
  <si>
    <r>
      <rPr>
        <sz val="12"/>
        <color theme="1"/>
        <rFont val="Times New Roman"/>
        <charset val="134"/>
      </rPr>
      <t>10</t>
    </r>
    <r>
      <rPr>
        <sz val="12"/>
        <color theme="1"/>
        <rFont val="宋体"/>
        <charset val="134"/>
      </rPr>
      <t>层西区</t>
    </r>
  </si>
  <si>
    <r>
      <rPr>
        <sz val="12"/>
        <color theme="1"/>
        <rFont val="Times New Roman"/>
        <charset val="134"/>
      </rPr>
      <t>11</t>
    </r>
    <r>
      <rPr>
        <sz val="12"/>
        <color theme="1"/>
        <rFont val="宋体"/>
        <charset val="134"/>
      </rPr>
      <t>层东区</t>
    </r>
  </si>
  <si>
    <r>
      <rPr>
        <sz val="12"/>
        <color theme="1"/>
        <rFont val="Times New Roman"/>
        <charset val="134"/>
      </rPr>
      <t>11</t>
    </r>
    <r>
      <rPr>
        <sz val="12"/>
        <color theme="1"/>
        <rFont val="宋体"/>
        <charset val="134"/>
      </rPr>
      <t>层西区</t>
    </r>
  </si>
  <si>
    <r>
      <rPr>
        <sz val="12"/>
        <color theme="1"/>
        <rFont val="Times New Roman"/>
        <charset val="134"/>
      </rPr>
      <t>12~17</t>
    </r>
    <r>
      <rPr>
        <sz val="12"/>
        <color theme="1"/>
        <rFont val="宋体"/>
        <charset val="134"/>
      </rPr>
      <t>层东区</t>
    </r>
  </si>
  <si>
    <r>
      <rPr>
        <sz val="12"/>
        <color theme="1"/>
        <rFont val="Times New Roman"/>
        <charset val="134"/>
      </rPr>
      <t>12~17</t>
    </r>
    <r>
      <rPr>
        <sz val="12"/>
        <color theme="1"/>
        <rFont val="宋体"/>
        <charset val="134"/>
      </rPr>
      <t>层西区</t>
    </r>
  </si>
  <si>
    <r>
      <rPr>
        <sz val="12"/>
        <color theme="1"/>
        <rFont val="Times New Roman"/>
        <charset val="134"/>
      </rPr>
      <t>18</t>
    </r>
    <r>
      <rPr>
        <sz val="12"/>
        <color theme="1"/>
        <rFont val="宋体"/>
        <charset val="134"/>
      </rPr>
      <t>层东区</t>
    </r>
  </si>
  <si>
    <r>
      <rPr>
        <sz val="12"/>
        <color theme="1"/>
        <rFont val="Times New Roman"/>
        <charset val="134"/>
      </rPr>
      <t>18</t>
    </r>
    <r>
      <rPr>
        <sz val="12"/>
        <color theme="1"/>
        <rFont val="宋体"/>
        <charset val="134"/>
      </rPr>
      <t>层西区</t>
    </r>
  </si>
  <si>
    <r>
      <rPr>
        <sz val="12"/>
        <color theme="1"/>
        <rFont val="Times New Roman"/>
        <charset val="134"/>
      </rPr>
      <t>19</t>
    </r>
    <r>
      <rPr>
        <sz val="12"/>
        <color theme="1"/>
        <rFont val="宋体"/>
        <charset val="134"/>
      </rPr>
      <t>层东区</t>
    </r>
  </si>
  <si>
    <r>
      <rPr>
        <sz val="12"/>
        <color theme="1"/>
        <rFont val="Times New Roman"/>
        <charset val="134"/>
      </rPr>
      <t>19</t>
    </r>
    <r>
      <rPr>
        <sz val="12"/>
        <color theme="1"/>
        <rFont val="宋体"/>
        <charset val="134"/>
      </rPr>
      <t>层西区</t>
    </r>
  </si>
  <si>
    <r>
      <rPr>
        <sz val="12"/>
        <color theme="1"/>
        <rFont val="Times New Roman"/>
        <charset val="134"/>
      </rPr>
      <t>20~23</t>
    </r>
    <r>
      <rPr>
        <sz val="12"/>
        <color theme="1"/>
        <rFont val="宋体"/>
        <charset val="134"/>
      </rPr>
      <t>层东区</t>
    </r>
  </si>
  <si>
    <t>主入口门厅</t>
  </si>
  <si>
    <t>入口门厅</t>
  </si>
  <si>
    <t>次入口门厅</t>
  </si>
  <si>
    <t>职工活动中心前厅</t>
  </si>
  <si>
    <t>集中餐厅（一）</t>
  </si>
  <si>
    <t>附表13 医院文化建设</t>
  </si>
  <si>
    <t>材质</t>
  </si>
  <si>
    <t>规格参数（mm）</t>
  </si>
  <si>
    <t>合计（元）</t>
  </si>
  <si>
    <t>院史文化长廊</t>
  </si>
  <si>
    <t>含造型展示墙、展示台、电子触控电视、美工定制、灯具等
1、造型展示墙：
①基层：轻钢龙骨，阻燃板框架造型，9厘阻燃板+9厘纸面防潮石膏板罩面；
②材料种类规格：75轻钢龙骨；            
③墙面发光灯箱造型。
2、定做烤漆展示台。
3、led电子触控屏及系统。
4、发光字/立体字/美工画面。
5、LED暗装灯带，6000K色温。
6、射灯，6000K色温，12W。</t>
  </si>
  <si>
    <t>17600*300</t>
  </si>
  <si>
    <t>住院楼病区、治疗区科室科室文化墙、大堂文化形象墙、党建文化墙</t>
  </si>
  <si>
    <r>
      <rPr>
        <sz val="12"/>
        <color rgb="FF000000"/>
        <rFont val="Times New Roman"/>
        <charset val="134"/>
      </rPr>
      <t>1.2mm201#</t>
    </r>
    <r>
      <rPr>
        <sz val="12"/>
        <color rgb="FF000000"/>
        <rFont val="宋体"/>
        <charset val="134"/>
      </rPr>
      <t>不锈钢，打磨、扇灰后两层底漆，两层面漆，内焊方管骨架底板，面喷氟碳漆内嵌灯带</t>
    </r>
    <r>
      <rPr>
        <sz val="12"/>
        <color rgb="FF000000"/>
        <rFont val="Times New Roman"/>
        <charset val="134"/>
      </rPr>
      <t>+</t>
    </r>
    <r>
      <rPr>
        <sz val="12"/>
        <color rgb="FF000000"/>
        <rFont val="宋体"/>
        <charset val="134"/>
      </rPr>
      <t>浮雕打印或</t>
    </r>
    <r>
      <rPr>
        <sz val="12"/>
        <color rgb="FF000000"/>
        <rFont val="Times New Roman"/>
        <charset val="134"/>
      </rPr>
      <t>3M</t>
    </r>
    <r>
      <rPr>
        <sz val="12"/>
        <color rgb="FF000000"/>
        <rFont val="宋体"/>
        <charset val="134"/>
      </rPr>
      <t>铸造级</t>
    </r>
    <r>
      <rPr>
        <sz val="12"/>
        <color rgb="FF000000"/>
        <rFont val="Times New Roman"/>
        <charset val="134"/>
      </rPr>
      <t>PVC</t>
    </r>
    <r>
      <rPr>
        <sz val="12"/>
        <color rgb="FF000000"/>
        <rFont val="宋体"/>
        <charset val="134"/>
      </rPr>
      <t>打印膜</t>
    </r>
    <r>
      <rPr>
        <sz val="12"/>
        <color rgb="FF000000"/>
        <rFont val="Times New Roman"/>
        <charset val="134"/>
      </rPr>
      <t>+</t>
    </r>
    <r>
      <rPr>
        <sz val="12"/>
        <color rgb="FF000000"/>
        <rFont val="宋体"/>
        <charset val="134"/>
      </rPr>
      <t>溶剂打印，表面附细哑膜，</t>
    </r>
    <r>
      <rPr>
        <sz val="12"/>
        <color rgb="FF000000"/>
        <rFont val="Times New Roman"/>
        <charset val="134"/>
      </rPr>
      <t>8mm</t>
    </r>
    <r>
      <rPr>
        <sz val="12"/>
        <color rgb="FF000000"/>
        <rFont val="宋体"/>
        <charset val="134"/>
      </rPr>
      <t>厚亚克力或</t>
    </r>
    <r>
      <rPr>
        <sz val="12"/>
        <color rgb="FF000000"/>
        <rFont val="Times New Roman"/>
        <charset val="134"/>
      </rPr>
      <t>PVC</t>
    </r>
    <r>
      <rPr>
        <sz val="12"/>
        <color rgb="FF000000"/>
        <rFont val="宋体"/>
        <charset val="134"/>
      </rPr>
      <t>喷漆背光立体字，局部长虹玻璃</t>
    </r>
    <r>
      <rPr>
        <sz val="12"/>
        <color rgb="FF000000"/>
        <rFont val="Times New Roman"/>
        <charset val="134"/>
      </rPr>
      <t>,10mm</t>
    </r>
    <r>
      <rPr>
        <sz val="12"/>
        <color rgb="FF000000"/>
        <rFont val="宋体"/>
        <charset val="134"/>
      </rPr>
      <t>金属或木制相框，图片</t>
    </r>
    <r>
      <rPr>
        <sz val="12"/>
        <color rgb="FF000000"/>
        <rFont val="Times New Roman"/>
        <charset val="134"/>
      </rPr>
      <t>UV</t>
    </r>
    <r>
      <rPr>
        <sz val="12"/>
        <color rgb="FF000000"/>
        <rFont val="宋体"/>
        <charset val="134"/>
      </rPr>
      <t>打印。</t>
    </r>
  </si>
  <si>
    <t>6000*1500*60</t>
  </si>
  <si>
    <t>文化类、治疗类宣传海报（带框）</t>
  </si>
  <si>
    <t>箱体采用铝型材画框，表面汽车烤漆，2MM厚乳白色亚克力底板，2MM透明亚克力面层。内容高精度写真膜UV打印，四周背面镶嵌强磁可替换。</t>
  </si>
  <si>
    <t>800*500*10</t>
  </si>
  <si>
    <r>
      <rPr>
        <sz val="12"/>
        <color rgb="FF000000"/>
        <rFont val="Times New Roman"/>
        <charset val="134"/>
      </rPr>
      <t xml:space="preserve">2.5mm </t>
    </r>
    <r>
      <rPr>
        <sz val="12"/>
        <color rgb="FF000000"/>
        <rFont val="宋体"/>
        <charset val="134"/>
      </rPr>
      <t>厚铝板切割折弯成型。</t>
    </r>
    <r>
      <rPr>
        <sz val="12"/>
        <color rgb="FF000000"/>
        <rFont val="Times New Roman"/>
        <charset val="134"/>
      </rPr>
      <t xml:space="preserve"> </t>
    </r>
    <r>
      <rPr>
        <sz val="12"/>
        <color rgb="FF000000"/>
        <rFont val="宋体"/>
        <charset val="134"/>
      </rPr>
      <t>表面烤漆处理，信息内容丝印；直径</t>
    </r>
    <r>
      <rPr>
        <sz val="12"/>
        <color rgb="FF000000"/>
        <rFont val="Times New Roman"/>
        <charset val="134"/>
      </rPr>
      <t xml:space="preserve"> 5mm</t>
    </r>
    <r>
      <rPr>
        <sz val="12"/>
        <color rgb="FF000000"/>
        <rFont val="宋体"/>
        <charset val="134"/>
      </rPr>
      <t>不锈钢丝折弯焊接成型，采用成品不锈钢丝网。</t>
    </r>
  </si>
  <si>
    <t>1660*450</t>
  </si>
  <si>
    <t>防水背胶贴</t>
  </si>
  <si>
    <t>297*420</t>
  </si>
  <si>
    <t>药品、毒麻、感染性废物、损伤性废物等各类软标贴</t>
  </si>
  <si>
    <t>100*80</t>
  </si>
  <si>
    <t>文创、宣传类摆件</t>
  </si>
  <si>
    <t>树脂类成品</t>
  </si>
  <si>
    <t>120*200</t>
  </si>
  <si>
    <t>拟采购设备需求清单（第二轮挂网）</t>
  </si>
  <si>
    <t>设备名称</t>
  </si>
  <si>
    <t>产地</t>
  </si>
  <si>
    <t>功能</t>
  </si>
  <si>
    <t>配置</t>
  </si>
  <si>
    <r>
      <rPr>
        <b/>
        <sz val="10"/>
        <color rgb="FF000000"/>
        <rFont val="宋体"/>
        <charset val="134"/>
      </rPr>
      <t>场地要求</t>
    </r>
    <r>
      <rPr>
        <b/>
        <sz val="10"/>
        <color rgb="FF000000"/>
        <rFont val="宋体"/>
        <charset val="134"/>
      </rPr>
      <t xml:space="preserve">
</t>
    </r>
    <r>
      <rPr>
        <b/>
        <sz val="10"/>
        <color rgb="FF000000"/>
        <rFont val="宋体"/>
        <charset val="134"/>
      </rPr>
      <t>（包括水电气等）</t>
    </r>
  </si>
  <si>
    <t>具体放置地点</t>
  </si>
  <si>
    <t>是否需要连接网络</t>
  </si>
  <si>
    <t>其他需求</t>
  </si>
  <si>
    <t>身高体重测量仪</t>
  </si>
  <si>
    <t>国产</t>
  </si>
  <si>
    <t>诊疗使用</t>
  </si>
  <si>
    <r>
      <rPr>
        <sz val="10"/>
        <color rgb="FF000000"/>
        <rFont val="宋体"/>
        <charset val="134"/>
      </rPr>
      <t>单台配置清单：</t>
    </r>
    <r>
      <rPr>
        <sz val="10"/>
        <color rgb="FF000000"/>
        <rFont val="宋体"/>
        <charset val="134"/>
      </rPr>
      <t xml:space="preserve">
</t>
    </r>
    <r>
      <rPr>
        <sz val="10"/>
        <color rgb="FF000000"/>
        <rFont val="宋体"/>
        <charset val="134"/>
      </rPr>
      <t>1.电子显示屏</t>
    </r>
    <r>
      <rPr>
        <sz val="10"/>
        <color rgb="FF000000"/>
        <rFont val="宋体"/>
        <charset val="134"/>
      </rPr>
      <t xml:space="preserve">
</t>
    </r>
    <r>
      <rPr>
        <sz val="10"/>
        <color rgb="FF000000"/>
        <rFont val="宋体"/>
        <charset val="134"/>
      </rPr>
      <t>2.电子体重秤</t>
    </r>
    <r>
      <rPr>
        <sz val="10"/>
        <color rgb="FF000000"/>
        <rFont val="宋体"/>
        <charset val="134"/>
      </rPr>
      <t xml:space="preserve">
</t>
    </r>
    <r>
      <rPr>
        <sz val="10"/>
        <color rgb="FF000000"/>
        <rFont val="宋体"/>
        <charset val="134"/>
      </rPr>
      <t>3.带身高尺</t>
    </r>
  </si>
  <si>
    <r>
      <rPr>
        <sz val="10"/>
        <color rgb="FF000000"/>
        <rFont val="宋体"/>
        <charset val="134"/>
      </rPr>
      <t>1.身高测量范围≥20-210cm，测量精度≤±0.5cm</t>
    </r>
    <r>
      <rPr>
        <sz val="10"/>
        <color rgb="FF000000"/>
        <rFont val="宋体"/>
        <charset val="134"/>
      </rPr>
      <t xml:space="preserve">
</t>
    </r>
    <r>
      <rPr>
        <sz val="10"/>
        <color rgb="FF000000"/>
        <rFont val="宋体"/>
        <charset val="134"/>
      </rPr>
      <t>2.体重测量范围≥2.0-500KG，测量精度≤±0.1kg</t>
    </r>
    <r>
      <rPr>
        <sz val="10"/>
        <color rgb="FF000000"/>
        <rFont val="宋体"/>
        <charset val="134"/>
      </rPr>
      <t xml:space="preserve">
</t>
    </r>
    <r>
      <rPr>
        <sz val="10"/>
        <color rgb="FF000000"/>
        <rFont val="宋体"/>
        <charset val="134"/>
      </rPr>
      <t>3.采用最新WHO标准或者中国标准自动计算，BMI 结果可自由设置小数点后1位和2位显示</t>
    </r>
  </si>
  <si>
    <t>电源：220V</t>
  </si>
  <si>
    <t>病房/治疗区</t>
  </si>
  <si>
    <t>对接HIS</t>
  </si>
  <si>
    <t>无</t>
  </si>
  <si>
    <t>功能科、护理部</t>
  </si>
  <si>
    <t>听诊器</t>
  </si>
  <si>
    <r>
      <rPr>
        <sz val="10"/>
        <color rgb="FF000000"/>
        <rFont val="宋体"/>
        <charset val="134"/>
      </rPr>
      <t>单台配置清单：</t>
    </r>
    <r>
      <rPr>
        <sz val="10"/>
        <color rgb="FF000000"/>
        <rFont val="宋体"/>
        <charset val="134"/>
      </rPr>
      <t xml:space="preserve">
</t>
    </r>
    <r>
      <rPr>
        <sz val="10"/>
        <color rgb="FF000000"/>
        <rFont val="宋体"/>
        <charset val="134"/>
      </rPr>
      <t>1.双面听诊1个</t>
    </r>
  </si>
  <si>
    <r>
      <rPr>
        <sz val="10"/>
        <color rgb="FF000000"/>
        <rFont val="宋体"/>
        <charset val="134"/>
      </rPr>
      <t>1.双面听</t>
    </r>
    <r>
      <rPr>
        <sz val="10"/>
        <color rgb="FF000000"/>
        <rFont val="宋体"/>
        <charset val="134"/>
      </rPr>
      <t xml:space="preserve">
</t>
    </r>
    <r>
      <rPr>
        <sz val="10"/>
        <color rgb="FF000000"/>
        <rFont val="宋体"/>
        <charset val="134"/>
      </rPr>
      <t>2.加重听诊头</t>
    </r>
  </si>
  <si>
    <t>医护办公室</t>
  </si>
  <si>
    <t>否</t>
  </si>
  <si>
    <t>便携式电动吸痰器</t>
  </si>
  <si>
    <t>无级调压，防溢长续航</t>
  </si>
  <si>
    <r>
      <rPr>
        <sz val="10"/>
        <color rgb="FF000000"/>
        <rFont val="宋体"/>
        <charset val="134"/>
      </rPr>
      <t>单台配置清单：</t>
    </r>
    <r>
      <rPr>
        <sz val="10"/>
        <color rgb="FF000000"/>
        <rFont val="宋体"/>
        <charset val="134"/>
      </rPr>
      <t xml:space="preserve">
</t>
    </r>
    <r>
      <rPr>
        <sz val="10"/>
        <color rgb="FF000000"/>
        <rFont val="宋体"/>
        <charset val="134"/>
      </rPr>
      <t>1.主机</t>
    </r>
    <r>
      <rPr>
        <sz val="10"/>
        <color rgb="FF000000"/>
        <rFont val="宋体"/>
        <charset val="134"/>
      </rPr>
      <t xml:space="preserve">
</t>
    </r>
    <r>
      <rPr>
        <sz val="10"/>
        <color rgb="FF000000"/>
        <rFont val="宋体"/>
        <charset val="134"/>
      </rPr>
      <t>2.2000ml储液瓶</t>
    </r>
    <r>
      <rPr>
        <sz val="10"/>
        <color rgb="FF000000"/>
        <rFont val="宋体"/>
        <charset val="134"/>
      </rPr>
      <t xml:space="preserve">
</t>
    </r>
    <r>
      <rPr>
        <sz val="10"/>
        <color rgb="FF000000"/>
        <rFont val="宋体"/>
        <charset val="134"/>
      </rPr>
      <t>3.负压调压表</t>
    </r>
    <r>
      <rPr>
        <sz val="10"/>
        <color rgb="FF000000"/>
        <rFont val="宋体"/>
        <charset val="134"/>
      </rPr>
      <t xml:space="preserve">
</t>
    </r>
    <r>
      <rPr>
        <sz val="10"/>
        <color rgb="FF000000"/>
        <rFont val="宋体"/>
        <charset val="134"/>
      </rPr>
      <t>4.空气细菌过滤器</t>
    </r>
    <r>
      <rPr>
        <sz val="10"/>
        <color rgb="FF000000"/>
        <rFont val="宋体"/>
        <charset val="134"/>
      </rPr>
      <t xml:space="preserve">
</t>
    </r>
    <r>
      <rPr>
        <sz val="10"/>
        <color rgb="FF000000"/>
        <rFont val="宋体"/>
        <charset val="134"/>
      </rPr>
      <t>5.吸引软管</t>
    </r>
    <r>
      <rPr>
        <sz val="10"/>
        <color rgb="FF000000"/>
        <rFont val="宋体"/>
        <charset val="134"/>
      </rPr>
      <t xml:space="preserve">
</t>
    </r>
    <r>
      <rPr>
        <sz val="10"/>
        <color rgb="FF000000"/>
        <rFont val="宋体"/>
        <charset val="134"/>
      </rPr>
      <t>6.车载电源线</t>
    </r>
    <r>
      <rPr>
        <sz val="10"/>
        <color rgb="FF000000"/>
        <rFont val="宋体"/>
        <charset val="134"/>
      </rPr>
      <t xml:space="preserve">
</t>
    </r>
    <r>
      <rPr>
        <sz val="10"/>
        <color rgb="FF000000"/>
        <rFont val="宋体"/>
        <charset val="134"/>
      </rPr>
      <t>7.内置锂电池</t>
    </r>
    <r>
      <rPr>
        <sz val="10"/>
        <color rgb="FF000000"/>
        <rFont val="宋体"/>
        <charset val="134"/>
      </rPr>
      <t xml:space="preserve">
</t>
    </r>
    <r>
      <rPr>
        <sz val="10"/>
        <color rgb="FF000000"/>
        <rFont val="宋体"/>
        <charset val="134"/>
      </rPr>
      <t>8.保险丝</t>
    </r>
  </si>
  <si>
    <r>
      <rPr>
        <sz val="10"/>
        <color rgb="FF000000"/>
        <rFont val="宋体"/>
        <charset val="134"/>
      </rPr>
      <t>1.极限负压：≥0.09MPa；负压调节：0.02-0.09MPa</t>
    </r>
    <r>
      <rPr>
        <sz val="10"/>
        <color rgb="FF000000"/>
        <rFont val="宋体"/>
        <charset val="134"/>
      </rPr>
      <t xml:space="preserve">
</t>
    </r>
    <r>
      <rPr>
        <sz val="10"/>
        <color rgb="FF000000"/>
        <rFont val="宋体"/>
        <charset val="134"/>
      </rPr>
      <t>2.抽气速率：≥32L/min；噪音≤60dB(A)</t>
    </r>
    <r>
      <rPr>
        <sz val="10"/>
        <color rgb="FF000000"/>
        <rFont val="宋体"/>
        <charset val="134"/>
      </rPr>
      <t xml:space="preserve">
</t>
    </r>
    <r>
      <rPr>
        <sz val="10"/>
        <color rgb="FF000000"/>
        <rFont val="宋体"/>
        <charset val="134"/>
      </rPr>
      <t>3.储液瓶：2000ml PC材质，双防溢浮球保护</t>
    </r>
    <r>
      <rPr>
        <sz val="10"/>
        <color rgb="FF000000"/>
        <rFont val="宋体"/>
        <charset val="134"/>
      </rPr>
      <t xml:space="preserve">
</t>
    </r>
    <r>
      <rPr>
        <sz val="10"/>
        <color rgb="FF000000"/>
        <rFont val="宋体"/>
        <charset val="134"/>
      </rPr>
      <t>4.供电：AC220V+DC12V车载+内置锂电池；连续续航≥60分钟</t>
    </r>
    <r>
      <rPr>
        <sz val="10"/>
        <color rgb="FF000000"/>
        <rFont val="宋体"/>
        <charset val="134"/>
      </rPr>
      <t xml:space="preserve">
</t>
    </r>
    <r>
      <rPr>
        <sz val="10"/>
        <color rgb="FF000000"/>
        <rFont val="宋体"/>
        <charset val="134"/>
      </rPr>
      <t>5.电机：无油真空泵，可长时间连续工作；防护IP≥22，BF安全等级</t>
    </r>
    <r>
      <rPr>
        <sz val="10"/>
        <color rgb="FF000000"/>
        <rFont val="宋体"/>
        <charset val="134"/>
      </rPr>
      <t xml:space="preserve"> </t>
    </r>
    <r>
      <rPr>
        <sz val="10"/>
        <color rgb="FF000000"/>
        <rFont val="宋体"/>
        <charset val="134"/>
      </rPr>
      <t xml:space="preserve">
</t>
    </r>
    <r>
      <rPr>
        <sz val="10"/>
        <color rgb="FF000000"/>
        <rFont val="宋体"/>
        <charset val="134"/>
      </rPr>
      <t>6.尺寸≥365×260×550mm</t>
    </r>
    <r>
      <rPr>
        <sz val="10"/>
        <color rgb="FF000000"/>
        <rFont val="宋体"/>
        <charset val="134"/>
      </rPr>
      <t xml:space="preserve">
</t>
    </r>
    <r>
      <rPr>
        <sz val="10"/>
        <color rgb="FF000000"/>
        <rFont val="宋体"/>
        <charset val="134"/>
      </rPr>
      <t>7.资质：二类医疗器械注册证</t>
    </r>
  </si>
  <si>
    <t>化疗泵</t>
  </si>
  <si>
    <t>在化疗期间可以随身携带、轻便的输注装置，用于持续给药，以维持药物的血药浓度</t>
  </si>
  <si>
    <r>
      <rPr>
        <sz val="10"/>
        <color rgb="FF000000"/>
        <rFont val="宋体"/>
        <charset val="134"/>
      </rPr>
      <t>单台配置清单：</t>
    </r>
    <r>
      <rPr>
        <sz val="10"/>
        <color rgb="FF000000"/>
        <rFont val="宋体"/>
        <charset val="134"/>
      </rPr>
      <t xml:space="preserve">
</t>
    </r>
    <r>
      <rPr>
        <sz val="10"/>
        <color rgb="FF000000"/>
        <rFont val="宋体"/>
        <charset val="134"/>
      </rPr>
      <t>1.电子化疗泵头</t>
    </r>
    <r>
      <rPr>
        <sz val="10"/>
        <color rgb="FF000000"/>
        <rFont val="宋体"/>
        <charset val="134"/>
      </rPr>
      <t xml:space="preserve">
</t>
    </r>
    <r>
      <rPr>
        <sz val="10"/>
        <color rgb="FF000000"/>
        <rFont val="宋体"/>
        <charset val="134"/>
      </rPr>
      <t>2.便携袋</t>
    </r>
    <r>
      <rPr>
        <sz val="10"/>
        <color rgb="FF000000"/>
        <rFont val="宋体"/>
        <charset val="134"/>
      </rPr>
      <t xml:space="preserve">
</t>
    </r>
    <r>
      <rPr>
        <sz val="10"/>
        <color rgb="FF000000"/>
        <rFont val="宋体"/>
        <charset val="134"/>
      </rPr>
      <t>3.电池</t>
    </r>
  </si>
  <si>
    <r>
      <rPr>
        <sz val="10"/>
        <color rgb="FF000000"/>
        <rFont val="宋体"/>
        <charset val="134"/>
      </rPr>
      <t>1.适用范围：适用于多种化疗药物的静脉给药、硬膜外给药等</t>
    </r>
    <r>
      <rPr>
        <sz val="10"/>
        <color rgb="FF000000"/>
        <rFont val="宋体"/>
        <charset val="134"/>
      </rPr>
      <t xml:space="preserve">
</t>
    </r>
    <r>
      <rPr>
        <sz val="10"/>
        <color rgb="FF000000"/>
        <rFont val="宋体"/>
        <charset val="134"/>
      </rPr>
      <t>2.报警系统：有完善的报警功能，包括但不限于输液完成报警、输液速度异常报警、堵塞报警、气泡报警、极限量报警、电量报警、故障报警等</t>
    </r>
  </si>
  <si>
    <t>治疗室</t>
  </si>
  <si>
    <t>水温计</t>
  </si>
  <si>
    <t>水温测量仪</t>
  </si>
  <si>
    <r>
      <rPr>
        <sz val="10"/>
        <color rgb="FF000000"/>
        <rFont val="宋体"/>
        <charset val="134"/>
      </rPr>
      <t>1.适用范围：用于测量液体温度，如恒温水箱、水浴设备、清洗消毒设备等的水温监测</t>
    </r>
    <r>
      <rPr>
        <sz val="10"/>
        <color rgb="FF000000"/>
        <rFont val="宋体"/>
        <charset val="134"/>
      </rPr>
      <t xml:space="preserve">
</t>
    </r>
    <r>
      <rPr>
        <sz val="10"/>
        <color rgb="FF000000"/>
        <rFont val="宋体"/>
        <charset val="134"/>
      </rPr>
      <t>2.测量范围：0℃～100℃</t>
    </r>
    <r>
      <rPr>
        <sz val="10"/>
        <color rgb="FF000000"/>
        <rFont val="宋体"/>
        <charset val="134"/>
      </rPr>
      <t xml:space="preserve">
</t>
    </r>
    <r>
      <rPr>
        <sz val="10"/>
        <color rgb="FF000000"/>
        <rFont val="宋体"/>
        <charset val="134"/>
      </rPr>
      <t>3.具备快速测温功能</t>
    </r>
    <r>
      <rPr>
        <sz val="10"/>
        <color rgb="FF000000"/>
        <rFont val="宋体"/>
        <charset val="134"/>
      </rPr>
      <t xml:space="preserve">
</t>
    </r>
    <r>
      <rPr>
        <sz val="10"/>
        <color rgb="FF000000"/>
        <rFont val="宋体"/>
        <charset val="134"/>
      </rPr>
      <t>4.探头材质：不锈钢或耐腐蚀合金</t>
    </r>
    <r>
      <rPr>
        <sz val="10"/>
        <color rgb="FF000000"/>
        <rFont val="宋体"/>
        <charset val="134"/>
      </rPr>
      <t xml:space="preserve">
</t>
    </r>
    <r>
      <rPr>
        <sz val="10"/>
        <color rgb="FF000000"/>
        <rFont val="宋体"/>
        <charset val="134"/>
      </rPr>
      <t>5.外壳材质：ABS或同等医用级塑料</t>
    </r>
  </si>
  <si>
    <t>测量血压</t>
  </si>
  <si>
    <r>
      <rPr>
        <sz val="10"/>
        <color rgb="FF000000"/>
        <rFont val="宋体"/>
        <charset val="134"/>
      </rPr>
      <t>单台配置清单：</t>
    </r>
    <r>
      <rPr>
        <sz val="10"/>
        <color rgb="FF000000"/>
        <rFont val="宋体"/>
        <charset val="134"/>
      </rPr>
      <t xml:space="preserve">
</t>
    </r>
    <r>
      <rPr>
        <sz val="10"/>
        <color rgb="FF000000"/>
        <rFont val="宋体"/>
        <charset val="134"/>
      </rPr>
      <t>1.含主机</t>
    </r>
    <r>
      <rPr>
        <sz val="10"/>
        <color rgb="FF000000"/>
        <rFont val="宋体"/>
        <charset val="134"/>
      </rPr>
      <t xml:space="preserve">
</t>
    </r>
    <r>
      <rPr>
        <sz val="10"/>
        <color rgb="FF000000"/>
        <rFont val="宋体"/>
        <charset val="134"/>
      </rPr>
      <t>2.袖带</t>
    </r>
    <r>
      <rPr>
        <sz val="10"/>
        <color rgb="FF000000"/>
        <rFont val="宋体"/>
        <charset val="134"/>
      </rPr>
      <t xml:space="preserve">
</t>
    </r>
    <r>
      <rPr>
        <sz val="10"/>
        <color rgb="FF000000"/>
        <rFont val="宋体"/>
        <charset val="134"/>
      </rPr>
      <t>3.电源适配器</t>
    </r>
    <r>
      <rPr>
        <sz val="10"/>
        <color rgb="FF000000"/>
        <rFont val="宋体"/>
        <charset val="134"/>
      </rPr>
      <t xml:space="preserve">
</t>
    </r>
    <r>
      <rPr>
        <sz val="10"/>
        <color rgb="FF000000"/>
        <rFont val="宋体"/>
        <charset val="134"/>
      </rPr>
      <t>4.收纳袋，</t>
    </r>
  </si>
  <si>
    <t>支持下肢血压精准测量、数值记忆、大屏显示、高低压报警功能。</t>
  </si>
  <si>
    <t>氧气减压阀</t>
  </si>
  <si>
    <t>治疗使用</t>
  </si>
  <si>
    <t>瓶装气体减压装置</t>
  </si>
  <si>
    <t>压舌板</t>
  </si>
  <si>
    <t>抢救备用</t>
  </si>
  <si>
    <t>通用</t>
  </si>
  <si>
    <t>多用开瓶器</t>
  </si>
  <si>
    <r>
      <rPr>
        <sz val="10"/>
        <color rgb="FF000000"/>
        <rFont val="宋体"/>
        <charset val="134"/>
      </rPr>
      <t>防锈带砂轮</t>
    </r>
    <r>
      <rPr>
        <sz val="10"/>
        <color rgb="FF000000"/>
        <rFont val="宋体"/>
        <charset val="134"/>
      </rPr>
      <t xml:space="preserve">
</t>
    </r>
  </si>
  <si>
    <t>冰袋</t>
  </si>
  <si>
    <r>
      <rPr>
        <sz val="10"/>
        <color rgb="FF000000"/>
        <rFont val="宋体"/>
        <charset val="134"/>
      </rPr>
      <t>1.可重复使用医用冷敷冰袋；规格：≥250g，外形尺寸≥23cm×13cm；</t>
    </r>
    <r>
      <rPr>
        <sz val="10"/>
        <color rgb="FF000000"/>
        <rFont val="宋体"/>
        <charset val="134"/>
      </rPr>
      <t xml:space="preserve">
</t>
    </r>
    <r>
      <rPr>
        <sz val="10"/>
        <color rgb="FF000000"/>
        <rFont val="宋体"/>
        <charset val="134"/>
      </rPr>
      <t>2.一类医疗器械备案；</t>
    </r>
    <r>
      <rPr>
        <sz val="10"/>
        <color rgb="FF000000"/>
        <rFont val="宋体"/>
        <charset val="134"/>
      </rPr>
      <t xml:space="preserve">
</t>
    </r>
    <r>
      <rPr>
        <sz val="10"/>
        <color rgb="FF000000"/>
        <rFont val="宋体"/>
        <charset val="134"/>
      </rPr>
      <t>3.尼龙复合PE膜+医用高分子凝胶，无毒防渗漏；可冰箱预冷冷敷，亦可加热热敷；耐反复冻融，表面可酒精消毒；用于术后消肿、物理降温、创面冷敷理疗。</t>
    </r>
  </si>
  <si>
    <t>舌钳</t>
  </si>
  <si>
    <t>中心实验室</t>
  </si>
  <si>
    <t>圆盘旋转混匀仪</t>
  </si>
  <si>
    <t>该设备用于生物样本的温和旋转混匀处理，通过圆盘旋转方式实现离心管内液体充分混合，支持多规格离心管适配，可满足核酸提取、蛋白裂解、免疫反应、细胞样本处理及试剂孵育等实验需求，提高样本处理均一性和实验结果重复性</t>
  </si>
  <si>
    <r>
      <rPr>
        <sz val="10"/>
        <color rgb="FF000000"/>
        <rFont val="宋体"/>
        <charset val="134"/>
      </rPr>
      <t>单台配置清单：</t>
    </r>
    <r>
      <rPr>
        <sz val="10"/>
        <color rgb="FF000000"/>
        <rFont val="宋体"/>
        <charset val="134"/>
      </rPr>
      <t xml:space="preserve">
</t>
    </r>
    <r>
      <rPr>
        <sz val="10"/>
        <color rgb="FF000000"/>
        <rFont val="宋体"/>
        <charset val="134"/>
      </rPr>
      <t>1.混匀仪主机</t>
    </r>
    <r>
      <rPr>
        <sz val="10"/>
        <color rgb="FF000000"/>
        <rFont val="宋体"/>
        <charset val="134"/>
      </rPr>
      <t xml:space="preserve">
</t>
    </r>
    <r>
      <rPr>
        <sz val="10"/>
        <color rgb="FF000000"/>
        <rFont val="宋体"/>
        <charset val="134"/>
      </rPr>
      <t>2.圆盘旋转平台</t>
    </r>
    <r>
      <rPr>
        <sz val="10"/>
        <color rgb="FF000000"/>
        <rFont val="宋体"/>
        <charset val="134"/>
      </rPr>
      <t xml:space="preserve">
</t>
    </r>
    <r>
      <rPr>
        <sz val="10"/>
        <color rgb="FF000000"/>
        <rFont val="宋体"/>
        <charset val="134"/>
      </rPr>
      <t>3.不同规格样品管适配垫/固定模块；</t>
    </r>
    <r>
      <rPr>
        <sz val="10"/>
        <color rgb="FF000000"/>
        <rFont val="宋体"/>
        <charset val="134"/>
      </rPr>
      <t xml:space="preserve">
</t>
    </r>
    <r>
      <rPr>
        <sz val="10"/>
        <color rgb="FF000000"/>
        <rFont val="宋体"/>
        <charset val="134"/>
      </rPr>
      <t>4.防滑底座及电源附件</t>
    </r>
  </si>
  <si>
    <r>
      <rPr>
        <sz val="10"/>
        <color rgb="FF000000"/>
        <rFont val="宋体"/>
        <charset val="134"/>
      </rPr>
      <t>1.具备大容量同时混合及小样品旋转混合；</t>
    </r>
    <r>
      <rPr>
        <sz val="10"/>
        <color rgb="FF000000"/>
        <rFont val="宋体"/>
        <charset val="134"/>
      </rPr>
      <t xml:space="preserve">
</t>
    </r>
    <r>
      <rPr>
        <sz val="10"/>
        <color rgb="FF000000"/>
        <rFont val="宋体"/>
        <charset val="134"/>
      </rPr>
      <t>2.按钮式速度调节，可随意设定10 - 80转/分的混合要求，简洁实用；</t>
    </r>
    <r>
      <rPr>
        <sz val="10"/>
        <color rgb="FF000000"/>
        <rFont val="宋体"/>
        <charset val="134"/>
      </rPr>
      <t xml:space="preserve">
</t>
    </r>
    <r>
      <rPr>
        <sz val="10"/>
        <color rgb="FF000000"/>
        <rFont val="宋体"/>
        <charset val="134"/>
      </rPr>
      <t>3.0-120分或连续计时器。</t>
    </r>
  </si>
  <si>
    <t>220V单相独立供电</t>
  </si>
  <si>
    <t>门诊楼三楼中心实验室公共实验区</t>
  </si>
  <si>
    <t>磁力搅拌器</t>
  </si>
  <si>
    <t>该设备主要用于实验室各类缓冲液、培养基、化学试剂及生物样品处理液的均匀混合与快速溶解。设备采用磁力驱动方式，实现无污染、低剪切、高均一性的液体混匀，可满足分子生物学、细胞培养、免疫检测及多组学实验过程中试剂配制和反应体系建立需求，提高实验操作规范性、结果稳定性及科研工作效率。</t>
  </si>
  <si>
    <r>
      <rPr>
        <sz val="10"/>
        <color rgb="FF000000"/>
        <rFont val="宋体"/>
        <charset val="134"/>
      </rPr>
      <t>单台配置清单：</t>
    </r>
    <r>
      <rPr>
        <sz val="10"/>
        <color rgb="FF000000"/>
        <rFont val="宋体"/>
        <charset val="134"/>
      </rPr>
      <t xml:space="preserve">
</t>
    </r>
    <r>
      <rPr>
        <sz val="10"/>
        <color rgb="FF000000"/>
        <rFont val="宋体"/>
        <charset val="134"/>
      </rPr>
      <t>1.磁力搅拌器主机；</t>
    </r>
    <r>
      <rPr>
        <sz val="10"/>
        <color rgb="FF000000"/>
        <rFont val="宋体"/>
        <charset val="134"/>
      </rPr>
      <t xml:space="preserve">
</t>
    </r>
    <r>
      <rPr>
        <sz val="10"/>
        <color rgb="FF000000"/>
        <rFont val="宋体"/>
        <charset val="134"/>
      </rPr>
      <t>2.加热搅拌工作平台；</t>
    </r>
    <r>
      <rPr>
        <sz val="10"/>
        <color rgb="FF000000"/>
        <rFont val="宋体"/>
        <charset val="134"/>
      </rPr>
      <t xml:space="preserve">
</t>
    </r>
    <r>
      <rPr>
        <sz val="10"/>
        <color rgb="FF000000"/>
        <rFont val="宋体"/>
        <charset val="134"/>
      </rPr>
      <t>3.温度传感器1套；</t>
    </r>
    <r>
      <rPr>
        <sz val="10"/>
        <color rgb="FF000000"/>
        <rFont val="宋体"/>
        <charset val="134"/>
      </rPr>
      <t xml:space="preserve">
</t>
    </r>
    <r>
      <rPr>
        <sz val="10"/>
        <color rgb="FF000000"/>
        <rFont val="宋体"/>
        <charset val="134"/>
      </rPr>
      <t>4.PTFE磁力搅拌子（不同规格）；</t>
    </r>
    <r>
      <rPr>
        <sz val="10"/>
        <color rgb="FF000000"/>
        <rFont val="宋体"/>
        <charset val="134"/>
      </rPr>
      <t xml:space="preserve">
</t>
    </r>
    <r>
      <rPr>
        <sz val="10"/>
        <color rgb="FF000000"/>
        <rFont val="宋体"/>
        <charset val="134"/>
      </rPr>
      <t>5.电源线及操作说明书。</t>
    </r>
  </si>
  <si>
    <r>
      <rPr>
        <sz val="10"/>
        <color rgb="FF000000"/>
        <rFont val="宋体"/>
        <charset val="134"/>
      </rPr>
      <t>1.具有微电脑控制技术，确保搅拌粘度不断变化的情况下转速保持恒定。</t>
    </r>
    <r>
      <rPr>
        <sz val="10"/>
        <color rgb="FF000000"/>
        <rFont val="宋体"/>
        <charset val="134"/>
      </rPr>
      <t xml:space="preserve">
</t>
    </r>
    <r>
      <rPr>
        <sz val="10"/>
        <color rgb="FF000000"/>
        <rFont val="宋体"/>
        <charset val="134"/>
      </rPr>
      <t>2.加热磁力搅拌器，通过调压加热仪实现了加热与控制的分离，有效降低了实验试剂遗撒对于控制元件的损伤，提高了仪器的耐用度，同时降低了实验室的维护成本。</t>
    </r>
    <r>
      <rPr>
        <sz val="10"/>
        <color rgb="FF000000"/>
        <rFont val="宋体"/>
        <charset val="134"/>
      </rPr>
      <t xml:space="preserve">
</t>
    </r>
    <r>
      <rPr>
        <sz val="10"/>
        <color rgb="FF000000"/>
        <rFont val="宋体"/>
        <charset val="134"/>
      </rPr>
      <t>3.最大搅拌容量12升，搅拌转速为200~2000rpm，溶液控温范围为5-200℃，温度控制精度为±5℃。</t>
    </r>
  </si>
  <si>
    <t>门诊楼三楼中心实验室公共实验区和新建PCR实验室</t>
  </si>
  <si>
    <t>小鼠静脉注射固定器</t>
  </si>
  <si>
    <t>该设备主要用于实验动物（尤其是小鼠）进行尾静脉注射、静脉采血、药物给药及活体实验操作时的固定辅助，通过限制小鼠身体活动、暴露尾部血管，提高实验操作的准确性、安全性和重复性。</t>
  </si>
  <si>
    <r>
      <rPr>
        <sz val="10"/>
        <color rgb="FF000000"/>
        <rFont val="宋体"/>
        <charset val="1"/>
      </rPr>
      <t>‌单台配置清单：</t>
    </r>
    <r>
      <rPr>
        <sz val="10"/>
        <color rgb="FF000000"/>
        <rFont val="宋体"/>
        <charset val="1"/>
      </rPr>
      <t xml:space="preserve">
</t>
    </r>
    <r>
      <rPr>
        <sz val="10"/>
        <color rgb="FF000000"/>
        <rFont val="宋体"/>
        <charset val="1"/>
      </rPr>
      <t>1.适配体重的透明快装鼠筒；</t>
    </r>
    <r>
      <rPr>
        <sz val="10"/>
        <color rgb="FF000000"/>
        <rFont val="宋体"/>
        <charset val="1"/>
      </rPr>
      <t xml:space="preserve">
</t>
    </r>
    <r>
      <rPr>
        <sz val="10"/>
        <color rgb="FF000000"/>
        <rFont val="宋体"/>
        <charset val="1"/>
      </rPr>
      <t>2.可调透射光源（黄光/白光）；</t>
    </r>
    <r>
      <rPr>
        <sz val="10"/>
        <color rgb="FF000000"/>
        <rFont val="宋体"/>
        <charset val="1"/>
      </rPr>
      <t xml:space="preserve">
</t>
    </r>
    <r>
      <rPr>
        <sz val="10"/>
        <color rgb="FF000000"/>
        <rFont val="宋体"/>
        <charset val="1"/>
      </rPr>
      <t>3.放大观测系统；</t>
    </r>
    <r>
      <rPr>
        <sz val="10"/>
        <color rgb="FF000000"/>
        <rFont val="宋体"/>
        <charset val="1"/>
      </rPr>
      <t xml:space="preserve">
</t>
    </r>
    <r>
      <rPr>
        <sz val="10"/>
        <color rgb="FF000000"/>
        <rFont val="宋体"/>
        <charset val="1"/>
      </rPr>
      <t>4.稳固底座/支架‌；</t>
    </r>
    <r>
      <rPr>
        <sz val="10"/>
        <color rgb="FF000000"/>
        <rFont val="宋体"/>
        <charset val="1"/>
      </rPr>
      <t xml:space="preserve">
</t>
    </r>
    <r>
      <rPr>
        <sz val="10"/>
        <color rgb="FF000000"/>
        <rFont val="宋体"/>
        <charset val="1"/>
      </rPr>
      <t>5.尾静脉处理模块。机械式‌自动/手动压尾器‌（赶压式充血或阻断式充盈），支持手控旋钮或‌脚踏开关‌独立操作。</t>
    </r>
  </si>
  <si>
    <r>
      <rPr>
        <sz val="10"/>
        <color rgb="FF000000"/>
        <rFont val="宋体"/>
        <charset val="1"/>
      </rPr>
      <t>1.设备使用快装鼠筒，装鼠速度快、保定牢固、鼠位舒适，不会前窜，保证注射时的稳定。</t>
    </r>
    <r>
      <rPr>
        <sz val="10"/>
        <color rgb="FF000000"/>
        <rFont val="宋体"/>
        <charset val="1"/>
      </rPr>
      <t xml:space="preserve">
</t>
    </r>
    <r>
      <rPr>
        <sz val="10"/>
        <color rgb="FF000000"/>
        <rFont val="宋体"/>
        <charset val="1"/>
      </rPr>
      <t>2.使用赶压方式将鼠尾尾根部分血管中的血赶压到鼠尾的后半部分，使其血管充分充盈，方便针头的进入。</t>
    </r>
    <r>
      <rPr>
        <sz val="10"/>
        <color rgb="FF000000"/>
        <rFont val="宋体"/>
        <charset val="1"/>
      </rPr>
      <t xml:space="preserve">
</t>
    </r>
    <r>
      <rPr>
        <sz val="10"/>
        <color rgb="FF000000"/>
        <rFont val="宋体"/>
        <charset val="1"/>
      </rPr>
      <t>3.使用特殊黄光照射鼠尾，使鼠尾血管凸显，在可视的情况下使针尖刺入准确。</t>
    </r>
  </si>
  <si>
    <t>采用稳定220V供电</t>
  </si>
  <si>
    <t>无菌操作仪器</t>
  </si>
  <si>
    <t>用于外科无菌技术操作训练，包括外科洗手、穿脱手术衣、戴无菌手套、无菌铺巾、无菌区维护等操作教学与考核。</t>
  </si>
  <si>
    <r>
      <rPr>
        <sz val="10"/>
        <color rgb="FF000000"/>
        <rFont val="宋体"/>
        <charset val="134"/>
      </rPr>
      <t>单台配置清单：</t>
    </r>
    <r>
      <rPr>
        <sz val="10"/>
        <color rgb="FF000000"/>
        <rFont val="宋体"/>
        <charset val="134"/>
      </rPr>
      <t xml:space="preserve">
</t>
    </r>
    <r>
      <rPr>
        <sz val="10"/>
        <color rgb="FF000000"/>
        <rFont val="宋体"/>
        <charset val="134"/>
      </rPr>
      <t>1.操作平台1台</t>
    </r>
    <r>
      <rPr>
        <sz val="10"/>
        <color rgb="FF000000"/>
        <rFont val="宋体"/>
        <charset val="134"/>
      </rPr>
      <t xml:space="preserve">
</t>
    </r>
    <r>
      <rPr>
        <sz val="10"/>
        <color rgb="FF000000"/>
        <rFont val="宋体"/>
        <charset val="134"/>
      </rPr>
      <t>2.感应式水龙头</t>
    </r>
    <r>
      <rPr>
        <sz val="10"/>
        <color rgb="FF000000"/>
        <rFont val="宋体"/>
        <charset val="134"/>
      </rPr>
      <t xml:space="preserve">
</t>
    </r>
    <r>
      <rPr>
        <sz val="10"/>
        <color rgb="FF000000"/>
        <rFont val="宋体"/>
        <charset val="134"/>
      </rPr>
      <t>3.消毒液给液器</t>
    </r>
    <r>
      <rPr>
        <sz val="10"/>
        <color rgb="FF000000"/>
        <rFont val="宋体"/>
        <charset val="134"/>
      </rPr>
      <t xml:space="preserve">
</t>
    </r>
    <r>
      <rPr>
        <sz val="10"/>
        <color rgb="FF000000"/>
        <rFont val="宋体"/>
        <charset val="134"/>
      </rPr>
      <t>4.计时器</t>
    </r>
    <r>
      <rPr>
        <sz val="10"/>
        <color rgb="FF000000"/>
        <rFont val="宋体"/>
        <charset val="134"/>
      </rPr>
      <t xml:space="preserve">
</t>
    </r>
    <r>
      <rPr>
        <sz val="10"/>
        <color rgb="FF000000"/>
        <rFont val="宋体"/>
        <charset val="134"/>
      </rPr>
      <t>5.操作评分提示模块</t>
    </r>
    <r>
      <rPr>
        <sz val="10"/>
        <color rgb="FF000000"/>
        <rFont val="宋体"/>
        <charset val="134"/>
      </rPr>
      <t xml:space="preserve">
</t>
    </r>
    <r>
      <rPr>
        <sz val="10"/>
        <color rgb="FF000000"/>
        <rFont val="宋体"/>
        <charset val="134"/>
      </rPr>
      <t>6.配套手术衣/手套/洞巾训练耗材。</t>
    </r>
  </si>
  <si>
    <r>
      <rPr>
        <sz val="10"/>
        <color rgb="FF000000"/>
        <rFont val="宋体"/>
        <charset val="134"/>
      </rPr>
      <t>1.感应式出水（免接触）；电子计时功能（可设定洗手时间）；</t>
    </r>
    <r>
      <rPr>
        <sz val="10"/>
        <color rgb="FF000000"/>
        <rFont val="宋体"/>
        <charset val="134"/>
      </rPr>
      <t xml:space="preserve">
</t>
    </r>
    <r>
      <rPr>
        <sz val="10"/>
        <color rgb="FF000000"/>
        <rFont val="宋体"/>
        <charset val="134"/>
      </rPr>
      <t>2.配套训练用手术衣、无菌手套、洞巾；</t>
    </r>
    <r>
      <rPr>
        <sz val="10"/>
        <color rgb="FF000000"/>
        <rFont val="宋体"/>
        <charset val="134"/>
      </rPr>
      <t xml:space="preserve">
</t>
    </r>
    <r>
      <rPr>
        <sz val="10"/>
        <color rgb="FF000000"/>
        <rFont val="宋体"/>
        <charset val="134"/>
      </rPr>
      <t>3.可模拟手术室无菌环境；台面防水易清洁。</t>
    </r>
  </si>
  <si>
    <t>需上下水接口、220V/50Hz电源；</t>
  </si>
  <si>
    <t>二期临床技能中心</t>
  </si>
  <si>
    <t>需配备镜子便于学员纠正操作姿势；增加操作录像回放功能。</t>
  </si>
  <si>
    <t>关腹操作仪</t>
  </si>
  <si>
    <t>用于腹部切口缝合、关腹操作技能训练，模拟腹壁各层次缝合（皮肤、皮下、筋膜、腹膜）。</t>
  </si>
  <si>
    <r>
      <rPr>
        <sz val="10"/>
        <color rgb="FF000000"/>
        <rFont val="宋体"/>
        <charset val="134"/>
      </rPr>
      <t>单台配置清单：</t>
    </r>
    <r>
      <rPr>
        <sz val="10"/>
        <color rgb="FF000000"/>
        <rFont val="宋体"/>
        <charset val="134"/>
      </rPr>
      <t xml:space="preserve">
</t>
    </r>
    <r>
      <rPr>
        <sz val="10"/>
        <color rgb="FF000000"/>
        <rFont val="宋体"/>
        <charset val="134"/>
      </rPr>
      <t>1.模拟腹壁模型1个</t>
    </r>
    <r>
      <rPr>
        <sz val="10"/>
        <color rgb="FF000000"/>
        <rFont val="宋体"/>
        <charset val="134"/>
      </rPr>
      <t xml:space="preserve">
</t>
    </r>
    <r>
      <rPr>
        <sz val="10"/>
        <color rgb="FF000000"/>
        <rFont val="宋体"/>
        <charset val="134"/>
      </rPr>
      <t>2.固定支架1个</t>
    </r>
    <r>
      <rPr>
        <sz val="10"/>
        <color rgb="FF000000"/>
        <rFont val="宋体"/>
        <charset val="134"/>
      </rPr>
      <t xml:space="preserve">
</t>
    </r>
    <r>
      <rPr>
        <sz val="10"/>
        <color rgb="FF000000"/>
        <rFont val="宋体"/>
        <charset val="134"/>
      </rPr>
      <t>3.可更换缝合练习模块</t>
    </r>
    <r>
      <rPr>
        <sz val="10"/>
        <color rgb="FF000000"/>
        <rFont val="宋体"/>
        <charset val="134"/>
      </rPr>
      <t xml:space="preserve">
</t>
    </r>
    <r>
      <rPr>
        <sz val="10"/>
        <color rgb="FF000000"/>
        <rFont val="宋体"/>
        <charset val="134"/>
      </rPr>
      <t>4.配套缝合器械。</t>
    </r>
  </si>
  <si>
    <r>
      <rPr>
        <sz val="10"/>
        <color rgb="FF000000"/>
        <rFont val="宋体"/>
        <charset val="134"/>
      </rPr>
      <t>1.模拟腹壁四层结构（皮肤、皮下脂肪、筋膜、腹膜）；</t>
    </r>
    <r>
      <rPr>
        <sz val="10"/>
        <color rgb="FF000000"/>
        <rFont val="宋体"/>
        <charset val="134"/>
      </rPr>
      <t xml:space="preserve">
</t>
    </r>
    <r>
      <rPr>
        <sz val="10"/>
        <color rgb="FF000000"/>
        <rFont val="宋体"/>
        <charset val="134"/>
      </rPr>
      <t>2.可反复缝合使用；模块可更换；3.配套持针器、镊子、剪刀、缝合针线。</t>
    </r>
  </si>
  <si>
    <t>需配备不同切口类型模块（正中切口、旁正中切口、麦氏切口等）。</t>
  </si>
  <si>
    <t>外科缝合包扎器</t>
  </si>
  <si>
    <t>用于外科缝合、打结、包扎等基本操作技能训练，支持多种伤口类型的缝合练习及绷带包扎训练。</t>
  </si>
  <si>
    <r>
      <rPr>
        <sz val="10"/>
        <color rgb="FF000000"/>
        <rFont val="宋体"/>
        <charset val="134"/>
      </rPr>
      <t>单台配置清单：</t>
    </r>
    <r>
      <rPr>
        <sz val="10"/>
        <color rgb="FF000000"/>
        <rFont val="宋体"/>
        <charset val="134"/>
      </rPr>
      <t xml:space="preserve">
</t>
    </r>
    <r>
      <rPr>
        <sz val="10"/>
        <color rgb="FF000000"/>
        <rFont val="宋体"/>
        <charset val="134"/>
      </rPr>
      <t>1.缝合练习模型1个</t>
    </r>
    <r>
      <rPr>
        <sz val="10"/>
        <color rgb="FF000000"/>
        <rFont val="宋体"/>
        <charset val="134"/>
      </rPr>
      <t xml:space="preserve">
</t>
    </r>
    <r>
      <rPr>
        <sz val="10"/>
        <color rgb="FF000000"/>
        <rFont val="宋体"/>
        <charset val="134"/>
      </rPr>
      <t>2.包扎练习模块1个</t>
    </r>
    <r>
      <rPr>
        <sz val="10"/>
        <color rgb="FF000000"/>
        <rFont val="宋体"/>
        <charset val="134"/>
      </rPr>
      <t xml:space="preserve">
</t>
    </r>
    <r>
      <rPr>
        <sz val="10"/>
        <color rgb="FF000000"/>
        <rFont val="宋体"/>
        <charset val="134"/>
      </rPr>
      <t>3.器械托盘1个</t>
    </r>
    <r>
      <rPr>
        <sz val="10"/>
        <color rgb="FF000000"/>
        <rFont val="宋体"/>
        <charset val="134"/>
      </rPr>
      <t xml:space="preserve">
</t>
    </r>
    <r>
      <rPr>
        <sz val="10"/>
        <color rgb="FF000000"/>
        <rFont val="宋体"/>
        <charset val="134"/>
      </rPr>
      <t>4.训练耗材（缝合针.线.敷料.绷带）5.配套缝合器械套装。</t>
    </r>
  </si>
  <si>
    <r>
      <rPr>
        <sz val="10"/>
        <color rgb="FF000000"/>
        <rFont val="宋体"/>
        <charset val="134"/>
      </rPr>
      <t>1.模拟≥5种伤口类型（裂伤、刺伤、撕脱伤、切割伤、感染伤口）；缝合模块可反复缝合≥50次；2.配套缝合器械套装（持针器、镊子、剪刀、止血钳）；</t>
    </r>
    <r>
      <rPr>
        <sz val="10"/>
        <color rgb="FF000000"/>
        <rFont val="宋体"/>
        <charset val="134"/>
      </rPr>
      <t xml:space="preserve">
</t>
    </r>
    <r>
      <rPr>
        <sz val="10"/>
        <color rgb="FF000000"/>
        <rFont val="宋体"/>
        <charset val="134"/>
      </rPr>
      <t>3.包扎模块支持多种包扎方式。</t>
    </r>
  </si>
  <si>
    <t>需配备可更换皮肤层，降低长期使用成本。</t>
  </si>
  <si>
    <t>清创训练器</t>
  </si>
  <si>
    <t>用于外科清创、伤口处理技能训练，模拟污染伤口的冲洗、修剪、引流、换药等操作。</t>
  </si>
  <si>
    <r>
      <rPr>
        <sz val="10"/>
        <color rgb="FF000000"/>
        <rFont val="宋体"/>
        <charset val="134"/>
      </rPr>
      <t>单台配置清单：</t>
    </r>
    <r>
      <rPr>
        <sz val="10"/>
        <color rgb="FF000000"/>
        <rFont val="宋体"/>
        <charset val="134"/>
      </rPr>
      <t xml:space="preserve">
</t>
    </r>
    <r>
      <rPr>
        <sz val="10"/>
        <color rgb="FF000000"/>
        <rFont val="宋体"/>
        <charset val="134"/>
      </rPr>
      <t>1.模拟伤口模型1个</t>
    </r>
    <r>
      <rPr>
        <sz val="10"/>
        <color rgb="FF000000"/>
        <rFont val="宋体"/>
        <charset val="134"/>
      </rPr>
      <t xml:space="preserve">
</t>
    </r>
    <r>
      <rPr>
        <sz val="10"/>
        <color rgb="FF000000"/>
        <rFont val="宋体"/>
        <charset val="134"/>
      </rPr>
      <t>2.冲洗装置1套</t>
    </r>
    <r>
      <rPr>
        <sz val="10"/>
        <color rgb="FF000000"/>
        <rFont val="宋体"/>
        <charset val="134"/>
      </rPr>
      <t xml:space="preserve">
</t>
    </r>
    <r>
      <rPr>
        <sz val="10"/>
        <color rgb="FF000000"/>
        <rFont val="宋体"/>
        <charset val="134"/>
      </rPr>
      <t>3.清创器械套装（手术刀.镊子.剪刀.刮匙）</t>
    </r>
    <r>
      <rPr>
        <sz val="10"/>
        <color rgb="FF000000"/>
        <rFont val="宋体"/>
        <charset val="134"/>
      </rPr>
      <t xml:space="preserve">
</t>
    </r>
    <r>
      <rPr>
        <sz val="10"/>
        <color rgb="FF000000"/>
        <rFont val="宋体"/>
        <charset val="134"/>
      </rPr>
      <t>4.伤口护理模块</t>
    </r>
    <r>
      <rPr>
        <sz val="10"/>
        <color rgb="FF000000"/>
        <rFont val="宋体"/>
        <charset val="134"/>
      </rPr>
      <t xml:space="preserve">
</t>
    </r>
    <r>
      <rPr>
        <sz val="10"/>
        <color rgb="FF000000"/>
        <rFont val="宋体"/>
        <charset val="134"/>
      </rPr>
      <t>5.引流管练习组件。</t>
    </r>
  </si>
  <si>
    <r>
      <rPr>
        <sz val="10"/>
        <color rgb="FF000000"/>
        <rFont val="宋体"/>
        <charset val="134"/>
      </rPr>
      <t>1.模拟≥4种污染伤口类型（擦伤、裂伤伴异物、感染伤口、慢性溃疡）；</t>
    </r>
    <r>
      <rPr>
        <sz val="10"/>
        <color rgb="FF000000"/>
        <rFont val="宋体"/>
        <charset val="134"/>
      </rPr>
      <t xml:space="preserve">
</t>
    </r>
    <r>
      <rPr>
        <sz val="10"/>
        <color rgb="FF000000"/>
        <rFont val="宋体"/>
        <charset val="134"/>
      </rPr>
      <t>2.可进行冲洗、清创、引流、换药操作；</t>
    </r>
    <r>
      <rPr>
        <sz val="10"/>
        <color rgb="FF000000"/>
        <rFont val="宋体"/>
        <charset val="134"/>
      </rPr>
      <t xml:space="preserve">
</t>
    </r>
    <r>
      <rPr>
        <sz val="10"/>
        <color rgb="FF000000"/>
        <rFont val="宋体"/>
        <charset val="134"/>
      </rPr>
      <t>3.配套清创器械套装；模块可更换。</t>
    </r>
  </si>
  <si>
    <t>需配备模拟异物（玻璃、金属碎片）增强真实感。</t>
  </si>
  <si>
    <t>拆线换药器</t>
  </si>
  <si>
    <t>用于外科拆线、伤口换药操作技能训练，模拟术后伤口拆线、消毒、敷料更换等临床操作。</t>
  </si>
  <si>
    <r>
      <rPr>
        <sz val="10"/>
        <color rgb="FF000000"/>
        <rFont val="宋体"/>
        <charset val="134"/>
      </rPr>
      <t>单台配置清单：</t>
    </r>
    <r>
      <rPr>
        <sz val="10"/>
        <color rgb="FF000000"/>
        <rFont val="宋体"/>
        <charset val="134"/>
      </rPr>
      <t xml:space="preserve">
</t>
    </r>
    <r>
      <rPr>
        <sz val="10"/>
        <color rgb="FF000000"/>
        <rFont val="宋体"/>
        <charset val="134"/>
      </rPr>
      <t>1.模拟术后伤口模型1个（含缝线）</t>
    </r>
    <r>
      <rPr>
        <sz val="10"/>
        <color rgb="FF000000"/>
        <rFont val="宋体"/>
        <charset val="134"/>
      </rPr>
      <t xml:space="preserve">
</t>
    </r>
    <r>
      <rPr>
        <sz val="10"/>
        <color rgb="FF000000"/>
        <rFont val="宋体"/>
        <charset val="134"/>
      </rPr>
      <t>2.换药器械套装（换药碗.镊子.剪刀.拆线剪）</t>
    </r>
    <r>
      <rPr>
        <sz val="10"/>
        <color rgb="FF000000"/>
        <rFont val="宋体"/>
        <charset val="134"/>
      </rPr>
      <t xml:space="preserve">
</t>
    </r>
    <r>
      <rPr>
        <sz val="10"/>
        <color rgb="FF000000"/>
        <rFont val="宋体"/>
        <charset val="134"/>
      </rPr>
      <t>3.敷料放置区</t>
    </r>
    <r>
      <rPr>
        <sz val="10"/>
        <color rgb="FF000000"/>
        <rFont val="宋体"/>
        <charset val="134"/>
      </rPr>
      <t xml:space="preserve">
</t>
    </r>
    <r>
      <rPr>
        <sz val="10"/>
        <color rgb="FF000000"/>
        <rFont val="宋体"/>
        <charset val="134"/>
      </rPr>
      <t>4.消毒液容器。</t>
    </r>
  </si>
  <si>
    <t>1.模拟术后愈合伤口（含可拆除缝线）；2.可反复练习拆线、消毒、换药操作；3.配套换药碗、镊子、拆线剪等器械；模块可更换。</t>
  </si>
  <si>
    <t>需配备不同愈合阶段伤口模块（一期愈合、感染、脂肪液化等）。</t>
  </si>
  <si>
    <t>打结器</t>
  </si>
  <si>
    <t>用于外科深部打结技能训练，包括单手打结、双手打结、器械打结等深部操作练习。</t>
  </si>
  <si>
    <r>
      <rPr>
        <sz val="10"/>
        <color rgb="FF000000"/>
        <rFont val="宋体"/>
        <charset val="134"/>
      </rPr>
      <t>单台配置清单：</t>
    </r>
    <r>
      <rPr>
        <sz val="10"/>
        <color rgb="FF000000"/>
        <rFont val="宋体"/>
        <charset val="134"/>
      </rPr>
      <t xml:space="preserve">
</t>
    </r>
    <r>
      <rPr>
        <sz val="10"/>
        <color rgb="FF000000"/>
        <rFont val="宋体"/>
        <charset val="134"/>
      </rPr>
      <t>1.打结训练架1个</t>
    </r>
    <r>
      <rPr>
        <sz val="10"/>
        <color rgb="FF000000"/>
        <rFont val="宋体"/>
        <charset val="134"/>
      </rPr>
      <t xml:space="preserve">
</t>
    </r>
    <r>
      <rPr>
        <sz val="10"/>
        <color rgb="FF000000"/>
        <rFont val="宋体"/>
        <charset val="134"/>
      </rPr>
      <t>2.模拟深部操作空间</t>
    </r>
    <r>
      <rPr>
        <sz val="10"/>
        <color rgb="FF000000"/>
        <rFont val="宋体"/>
        <charset val="134"/>
      </rPr>
      <t xml:space="preserve">
</t>
    </r>
    <r>
      <rPr>
        <sz val="10"/>
        <color rgb="FF000000"/>
        <rFont val="宋体"/>
        <charset val="134"/>
      </rPr>
      <t>3.可调节深度装置</t>
    </r>
    <r>
      <rPr>
        <sz val="10"/>
        <color rgb="FF000000"/>
        <rFont val="宋体"/>
        <charset val="134"/>
      </rPr>
      <t xml:space="preserve">
</t>
    </r>
    <r>
      <rPr>
        <sz val="10"/>
        <color rgb="FF000000"/>
        <rFont val="宋体"/>
        <charset val="134"/>
      </rPr>
      <t>4.训练缝线</t>
    </r>
  </si>
  <si>
    <r>
      <rPr>
        <sz val="10"/>
        <color rgb="FF000000"/>
        <rFont val="宋体"/>
        <charset val="134"/>
      </rPr>
      <t>1.模拟深部操作环境（深度≥15cm）；</t>
    </r>
    <r>
      <rPr>
        <sz val="10"/>
        <color rgb="FF000000"/>
        <rFont val="宋体"/>
        <charset val="134"/>
      </rPr>
      <t xml:space="preserve">
</t>
    </r>
    <r>
      <rPr>
        <sz val="10"/>
        <color rgb="FF000000"/>
        <rFont val="宋体"/>
        <charset val="134"/>
      </rPr>
      <t>2.可调节操作深度；支持单手、双手、器械打结练习；</t>
    </r>
    <r>
      <rPr>
        <sz val="10"/>
        <color rgb="FF000000"/>
        <rFont val="宋体"/>
        <charset val="134"/>
      </rPr>
      <t xml:space="preserve">
</t>
    </r>
    <r>
      <rPr>
        <sz val="10"/>
        <color rgb="FF000000"/>
        <rFont val="宋体"/>
        <charset val="134"/>
      </rPr>
      <t>3.配套训练缝线；底座稳固防滑。</t>
    </r>
  </si>
  <si>
    <t>需配备不同直径模拟管道，练习腔内打结。</t>
  </si>
  <si>
    <t>表浅打结器</t>
  </si>
  <si>
    <t>用于外科表浅打结、皮肤缝合打结技能训练，练习浅表伤口的缝合打结操作。</t>
  </si>
  <si>
    <r>
      <rPr>
        <sz val="10"/>
        <color rgb="FF000000"/>
        <rFont val="宋体"/>
        <charset val="134"/>
      </rPr>
      <t>单台配置清单：</t>
    </r>
    <r>
      <rPr>
        <sz val="10"/>
        <color rgb="FF000000"/>
        <rFont val="宋体"/>
        <charset val="134"/>
      </rPr>
      <t xml:space="preserve">
</t>
    </r>
    <r>
      <rPr>
        <sz val="10"/>
        <color rgb="FF000000"/>
        <rFont val="宋体"/>
        <charset val="134"/>
      </rPr>
      <t>1.表浅打结训练平台1个</t>
    </r>
    <r>
      <rPr>
        <sz val="10"/>
        <color rgb="FF000000"/>
        <rFont val="宋体"/>
        <charset val="134"/>
      </rPr>
      <t xml:space="preserve">
</t>
    </r>
    <r>
      <rPr>
        <sz val="10"/>
        <color rgb="FF000000"/>
        <rFont val="宋体"/>
        <charset val="134"/>
      </rPr>
      <t>2.固定夹</t>
    </r>
    <r>
      <rPr>
        <sz val="10"/>
        <color rgb="FF000000"/>
        <rFont val="宋体"/>
        <charset val="134"/>
      </rPr>
      <t xml:space="preserve">
</t>
    </r>
    <r>
      <rPr>
        <sz val="10"/>
        <color rgb="FF000000"/>
        <rFont val="宋体"/>
        <charset val="134"/>
      </rPr>
      <t>3.可更换缝合练习垫</t>
    </r>
    <r>
      <rPr>
        <sz val="10"/>
        <color rgb="FF000000"/>
        <rFont val="宋体"/>
        <charset val="134"/>
      </rPr>
      <t xml:space="preserve">
</t>
    </r>
    <r>
      <rPr>
        <sz val="10"/>
        <color rgb="FF000000"/>
        <rFont val="宋体"/>
        <charset val="134"/>
      </rPr>
      <t>4.训练缝线</t>
    </r>
  </si>
  <si>
    <r>
      <rPr>
        <sz val="10"/>
        <color rgb="FF000000"/>
        <rFont val="宋体"/>
        <charset val="134"/>
      </rPr>
      <t>1.模拟表浅操作环境；可固定多种规格缝合练习垫；</t>
    </r>
    <r>
      <rPr>
        <sz val="10"/>
        <color rgb="FF000000"/>
        <rFont val="宋体"/>
        <charset val="134"/>
      </rPr>
      <t xml:space="preserve">
</t>
    </r>
    <r>
      <rPr>
        <sz val="10"/>
        <color rgb="FF000000"/>
        <rFont val="宋体"/>
        <charset val="134"/>
      </rPr>
      <t>2.支持皮肤缝合、打结练习；</t>
    </r>
    <r>
      <rPr>
        <sz val="10"/>
        <color rgb="FF000000"/>
        <rFont val="宋体"/>
        <charset val="134"/>
      </rPr>
      <t xml:space="preserve">
</t>
    </r>
    <r>
      <rPr>
        <sz val="10"/>
        <color rgb="FF000000"/>
        <rFont val="宋体"/>
        <charset val="134"/>
      </rPr>
      <t>3.平台尺寸≥20×15cm；底座稳固。</t>
    </r>
  </si>
  <si>
    <t>需与缝合包扎器配套使用，形成完整缝合训练体系。</t>
  </si>
  <si>
    <t>心肺复苏操作包</t>
  </si>
  <si>
    <t>基础急救培训设备，适合全院各医务人员、医学生的培训使用，包括日常急救训练、多人急救考核等情况都用到该设备</t>
  </si>
  <si>
    <r>
      <rPr>
        <sz val="10"/>
        <color rgb="FF000000"/>
        <rFont val="宋体"/>
        <charset val="134"/>
      </rPr>
      <t>单台配置清单：</t>
    </r>
    <r>
      <rPr>
        <sz val="10"/>
        <color rgb="FF000000"/>
        <rFont val="宋体"/>
        <charset val="134"/>
      </rPr>
      <t xml:space="preserve">
</t>
    </r>
    <r>
      <rPr>
        <sz val="10"/>
        <color rgb="FF000000"/>
        <rFont val="宋体"/>
        <charset val="134"/>
      </rPr>
      <t>1.成人全身 CPR 仿真模拟人 1 具</t>
    </r>
    <r>
      <rPr>
        <sz val="10"/>
        <color rgb="FF000000"/>
        <rFont val="宋体"/>
        <charset val="134"/>
      </rPr>
      <t xml:space="preserve">
</t>
    </r>
    <r>
      <rPr>
        <sz val="10"/>
        <color rgb="FF000000"/>
        <rFont val="宋体"/>
        <charset val="134"/>
      </rPr>
      <t>2.数码液晶控制器（带打印）1 台</t>
    </r>
    <r>
      <rPr>
        <sz val="10"/>
        <color rgb="FF000000"/>
        <rFont val="宋体"/>
        <charset val="134"/>
      </rPr>
      <t xml:space="preserve">
</t>
    </r>
    <r>
      <rPr>
        <sz val="10"/>
        <color rgb="FF000000"/>
        <rFont val="宋体"/>
        <charset val="134"/>
      </rPr>
      <t>3.硬质铝合金手提箱 1 只</t>
    </r>
    <r>
      <rPr>
        <sz val="10"/>
        <color rgb="FF000000"/>
        <rFont val="宋体"/>
        <charset val="134"/>
      </rPr>
      <t xml:space="preserve">
</t>
    </r>
    <r>
      <rPr>
        <sz val="10"/>
        <color rgb="FF000000"/>
        <rFont val="宋体"/>
        <charset val="134"/>
      </rPr>
      <t>4.复苏操作垫 1 条</t>
    </r>
    <r>
      <rPr>
        <sz val="10"/>
        <color rgb="FF000000"/>
        <rFont val="宋体"/>
        <charset val="134"/>
      </rPr>
      <t xml:space="preserve">
</t>
    </r>
    <r>
      <rPr>
        <sz val="10"/>
        <color rgb="FF000000"/>
        <rFont val="宋体"/>
        <charset val="134"/>
      </rPr>
      <t>5.备用替换面皮 1 张</t>
    </r>
    <r>
      <rPr>
        <sz val="10"/>
        <color rgb="FF000000"/>
        <rFont val="宋体"/>
        <charset val="134"/>
      </rPr>
      <t xml:space="preserve">
</t>
    </r>
    <r>
      <rPr>
        <sz val="10"/>
        <color rgb="FF000000"/>
        <rFont val="宋体"/>
        <charset val="134"/>
      </rPr>
      <t>6.备用肺囊（肺袋）4 套</t>
    </r>
    <r>
      <rPr>
        <sz val="10"/>
        <color rgb="FF000000"/>
        <rFont val="宋体"/>
        <charset val="134"/>
      </rPr>
      <t xml:space="preserve">
</t>
    </r>
    <r>
      <rPr>
        <sz val="10"/>
        <color rgb="FF000000"/>
        <rFont val="宋体"/>
        <charset val="134"/>
      </rPr>
      <t>7.屏障呼吸面膜（50 片 / 盒）1 盒</t>
    </r>
    <r>
      <rPr>
        <sz val="10"/>
        <color rgb="FF000000"/>
        <rFont val="宋体"/>
        <charset val="134"/>
      </rPr>
      <t xml:space="preserve">
</t>
    </r>
    <r>
      <rPr>
        <sz val="10"/>
        <color rgb="FF000000"/>
        <rFont val="宋体"/>
        <charset val="134"/>
      </rPr>
      <t>8.热敏打印纸 2 卷</t>
    </r>
    <r>
      <rPr>
        <sz val="10"/>
        <color rgb="FF000000"/>
        <rFont val="宋体"/>
        <charset val="134"/>
      </rPr>
      <t xml:space="preserve">
</t>
    </r>
  </si>
  <si>
    <r>
      <rPr>
        <sz val="10"/>
        <color rgb="FF000000"/>
        <rFont val="宋体"/>
        <charset val="134"/>
      </rPr>
      <t>1.成人全身电脑心肺复苏模拟人，符合AHA2020急救指南；</t>
    </r>
    <r>
      <rPr>
        <sz val="10"/>
        <color rgb="FF000000"/>
        <rFont val="宋体"/>
        <charset val="134"/>
      </rPr>
      <t xml:space="preserve">
</t>
    </r>
    <r>
      <rPr>
        <sz val="10"/>
        <color rgb="FF000000"/>
        <rFont val="宋体"/>
        <charset val="134"/>
      </rPr>
      <t>2.数码控制器实时监测胸外按压位置、深度、频率及人工通气潮气量，中文语音 + 光柱提示纠错，支持 30:2 按压通气比训练与考核；</t>
    </r>
    <r>
      <rPr>
        <sz val="10"/>
        <color rgb="FF000000"/>
        <rFont val="宋体"/>
        <charset val="134"/>
      </rPr>
      <t xml:space="preserve">
</t>
    </r>
    <r>
      <rPr>
        <sz val="10"/>
        <color rgb="FF000000"/>
        <rFont val="宋体"/>
        <charset val="134"/>
      </rPr>
      <t>3.内置热敏打印输出成绩单，解剖标志清晰，配置备用面皮、肺袋、屏障面膜及硬质收纳箱</t>
    </r>
  </si>
  <si>
    <t>骨髓穿刺操作包</t>
  </si>
  <si>
    <t>用于骨髓穿刺全流程规范化实训</t>
  </si>
  <si>
    <r>
      <rPr>
        <sz val="10"/>
        <color rgb="FF000000"/>
        <rFont val="宋体"/>
        <charset val="134"/>
      </rPr>
      <t>单台配置清单：</t>
    </r>
    <r>
      <rPr>
        <sz val="10"/>
        <color rgb="FF000000"/>
        <rFont val="宋体"/>
        <charset val="134"/>
      </rPr>
      <t xml:space="preserve">
</t>
    </r>
    <r>
      <rPr>
        <sz val="10"/>
        <color rgb="FF000000"/>
        <rFont val="宋体"/>
        <charset val="134"/>
      </rPr>
      <t>1.成人半身仿真躯干模型 1 具</t>
    </r>
    <r>
      <rPr>
        <sz val="10"/>
        <color rgb="FF000000"/>
        <rFont val="宋体"/>
        <charset val="134"/>
      </rPr>
      <t xml:space="preserve">
</t>
    </r>
    <r>
      <rPr>
        <sz val="10"/>
        <color rgb="FF000000"/>
        <rFont val="宋体"/>
        <charset val="134"/>
      </rPr>
      <t>2.骨髓穿刺专用训练针 1 套</t>
    </r>
    <r>
      <rPr>
        <sz val="10"/>
        <color rgb="FF000000"/>
        <rFont val="宋体"/>
        <charset val="134"/>
      </rPr>
      <t xml:space="preserve">
</t>
    </r>
    <r>
      <rPr>
        <sz val="10"/>
        <color rgb="FF000000"/>
        <rFont val="宋体"/>
        <charset val="134"/>
      </rPr>
      <t>3.备用穿刺皮肤 + 仿生骨模块（替换件）1 套</t>
    </r>
    <r>
      <rPr>
        <sz val="10"/>
        <color rgb="FF000000"/>
        <rFont val="宋体"/>
        <charset val="134"/>
      </rPr>
      <t xml:space="preserve">
</t>
    </r>
    <r>
      <rPr>
        <sz val="10"/>
        <color rgb="FF000000"/>
        <rFont val="宋体"/>
        <charset val="134"/>
      </rPr>
      <t>4.模拟骨髓液粉剂 / 蓄液囊组件 1 套</t>
    </r>
    <r>
      <rPr>
        <sz val="10"/>
        <color rgb="FF000000"/>
        <rFont val="宋体"/>
        <charset val="134"/>
      </rPr>
      <t xml:space="preserve">
</t>
    </r>
    <r>
      <rPr>
        <sz val="10"/>
        <color rgb="FF000000"/>
        <rFont val="宋体"/>
        <charset val="134"/>
      </rPr>
      <t>5.防尘保护罩</t>
    </r>
  </si>
  <si>
    <r>
      <rPr>
        <sz val="10"/>
        <color rgb="FF000000"/>
        <rFont val="宋体"/>
        <charset val="134"/>
      </rPr>
      <t>1.成人半身骨髓穿刺训练模型，高分子仿真躯干，胸骨柄、髂前上棘骨性标志清晰；</t>
    </r>
    <r>
      <rPr>
        <sz val="10"/>
        <color rgb="FF000000"/>
        <rFont val="宋体"/>
        <charset val="134"/>
      </rPr>
      <t xml:space="preserve">
</t>
    </r>
    <r>
      <rPr>
        <sz val="10"/>
        <color rgb="FF000000"/>
        <rFont val="宋体"/>
        <charset val="134"/>
      </rPr>
      <t>2.支持髂前上棘、胸骨柄两处标准骨髓穿刺实训，进针层次阻力仿真，突破骨膜存在落空感，穿刺到位可抽吸模拟骨髓液；</t>
    </r>
    <r>
      <rPr>
        <sz val="10"/>
        <color rgb="FF000000"/>
        <rFont val="宋体"/>
        <charset val="134"/>
      </rPr>
      <t xml:space="preserve">
</t>
    </r>
    <r>
      <rPr>
        <sz val="10"/>
        <color rgb="FF000000"/>
        <rFont val="宋体"/>
        <charset val="134"/>
      </rPr>
      <t>3.穿刺皮肤及骨模块可独立更换，配套骨穿训练针、备用模块及防尘罩</t>
    </r>
  </si>
  <si>
    <t>气胸处理操作包</t>
  </si>
  <si>
    <t>用于气胸穿刺全流程规范化实训</t>
  </si>
  <si>
    <r>
      <rPr>
        <sz val="10"/>
        <color rgb="FF000000"/>
        <rFont val="宋体"/>
        <charset val="134"/>
      </rPr>
      <t>单台配置清单：</t>
    </r>
    <r>
      <rPr>
        <sz val="10"/>
        <color rgb="FF000000"/>
        <rFont val="宋体"/>
        <charset val="134"/>
      </rPr>
      <t xml:space="preserve">
</t>
    </r>
    <r>
      <rPr>
        <sz val="10"/>
        <color rgb="FF000000"/>
        <rFont val="宋体"/>
        <charset val="134"/>
      </rPr>
      <t>1.成人上半身仿真躯干模型 1 具</t>
    </r>
    <r>
      <rPr>
        <sz val="10"/>
        <color rgb="FF000000"/>
        <rFont val="宋体"/>
        <charset val="134"/>
      </rPr>
      <t xml:space="preserve">
</t>
    </r>
    <r>
      <rPr>
        <sz val="10"/>
        <color rgb="FF000000"/>
        <rFont val="宋体"/>
        <charset val="134"/>
      </rPr>
      <t>2.脚踏式充气装置（模拟张力性气胸加压）1 套</t>
    </r>
    <r>
      <rPr>
        <sz val="10"/>
        <color rgb="FF000000"/>
        <rFont val="宋体"/>
        <charset val="134"/>
      </rPr>
      <t xml:space="preserve">
</t>
    </r>
    <r>
      <rPr>
        <sz val="10"/>
        <color rgb="FF000000"/>
        <rFont val="宋体"/>
        <charset val="134"/>
      </rPr>
      <t>3.气胸穿刺针.胸腔闭式引流套件（含水封瓶）1 套</t>
    </r>
    <r>
      <rPr>
        <sz val="10"/>
        <color rgb="FF000000"/>
        <rFont val="宋体"/>
        <charset val="134"/>
      </rPr>
      <t xml:space="preserve">
</t>
    </r>
    <r>
      <rPr>
        <sz val="10"/>
        <color rgb="FF000000"/>
        <rFont val="宋体"/>
        <charset val="134"/>
      </rPr>
      <t>4.备用穿刺皮肤模块.胸膜腔气囊（替换耗材）1 套</t>
    </r>
    <r>
      <rPr>
        <sz val="10"/>
        <color rgb="FF000000"/>
        <rFont val="宋体"/>
        <charset val="134"/>
      </rPr>
      <t xml:space="preserve">
</t>
    </r>
    <r>
      <rPr>
        <sz val="10"/>
        <color rgb="FF000000"/>
        <rFont val="宋体"/>
        <charset val="134"/>
      </rPr>
      <t>5.胸廓透明解剖视窗组件（直观展示胸壁层次）</t>
    </r>
    <r>
      <rPr>
        <sz val="10"/>
        <color rgb="FF000000"/>
        <rFont val="宋体"/>
        <charset val="134"/>
      </rPr>
      <t xml:space="preserve">
</t>
    </r>
    <r>
      <rPr>
        <sz val="10"/>
        <color rgb="FF000000"/>
        <rFont val="宋体"/>
        <charset val="134"/>
      </rPr>
      <t>6.防尘保护罩</t>
    </r>
    <r>
      <rPr>
        <sz val="10"/>
        <color rgb="FF000000"/>
        <rFont val="宋体"/>
        <charset val="134"/>
      </rPr>
      <t xml:space="preserve">
</t>
    </r>
  </si>
  <si>
    <r>
      <rPr>
        <sz val="10"/>
        <color rgb="FF000000"/>
        <rFont val="宋体"/>
        <charset val="134"/>
      </rPr>
      <t>1.成人上半身气胸训练模型，高分子仿真躯干，锁骨、肋骨、肋间隙解剖标志清晰；</t>
    </r>
    <r>
      <rPr>
        <sz val="10"/>
        <color rgb="FF000000"/>
        <rFont val="宋体"/>
        <charset val="134"/>
      </rPr>
      <t xml:space="preserve">
</t>
    </r>
    <r>
      <rPr>
        <sz val="10"/>
        <color rgb="FF000000"/>
        <rFont val="宋体"/>
        <charset val="134"/>
      </rPr>
      <t>2.配套脚踏充气装置模拟张力性气胸，支持锁骨中线第2肋间气胸穿刺减压、腋中线肋间闭式引流实训，穿刺突破胸膜具备真实落空感；</t>
    </r>
    <r>
      <rPr>
        <sz val="10"/>
        <color rgb="FF000000"/>
        <rFont val="宋体"/>
        <charset val="134"/>
      </rPr>
      <t xml:space="preserve">
</t>
    </r>
    <r>
      <rPr>
        <sz val="10"/>
        <color rgb="FF000000"/>
        <rFont val="宋体"/>
        <charset val="134"/>
      </rPr>
      <t>3.穿刺皮肤及胸膜气囊可独立更换，配套穿刺引流套件、备用耗材及防尘罩，用于张力性气胸急救、胸腔闭式引流规范化操作培训。</t>
    </r>
  </si>
  <si>
    <t>男性心肺复苏抢救辅助用具</t>
  </si>
  <si>
    <t>用于系统解剖、胸腹部体格检查示教培训。</t>
  </si>
  <si>
    <r>
      <rPr>
        <sz val="10"/>
        <color rgb="FF000000"/>
        <rFont val="宋体"/>
        <charset val="134"/>
      </rPr>
      <t>单台配置清单：</t>
    </r>
    <r>
      <rPr>
        <sz val="10"/>
        <color rgb="FF000000"/>
        <rFont val="宋体"/>
        <charset val="134"/>
      </rPr>
      <t xml:space="preserve">
</t>
    </r>
    <r>
      <rPr>
        <sz val="10"/>
        <color rgb="FF000000"/>
        <rFont val="宋体"/>
        <charset val="134"/>
      </rPr>
      <t>1.成人男性上半身躯干主体模型 1 具（含头颈.胸廓.上腹）</t>
    </r>
    <r>
      <rPr>
        <sz val="10"/>
        <color rgb="FF000000"/>
        <rFont val="宋体"/>
        <charset val="134"/>
      </rPr>
      <t xml:space="preserve">
</t>
    </r>
    <r>
      <rPr>
        <sz val="10"/>
        <color rgb="FF000000"/>
        <rFont val="宋体"/>
        <charset val="134"/>
      </rPr>
      <t>2.可拆卸内脏组件（脑.心.双肺.气管食管主动脉.横膈.肝.胃.脾.胰.双肾.大小肠等）</t>
    </r>
    <r>
      <rPr>
        <sz val="10"/>
        <color rgb="FF000000"/>
        <rFont val="宋体"/>
        <charset val="134"/>
      </rPr>
      <t xml:space="preserve">
</t>
    </r>
    <r>
      <rPr>
        <sz val="10"/>
        <color rgb="FF000000"/>
        <rFont val="宋体"/>
        <charset val="134"/>
      </rPr>
      <t>3.硬质塑料展示底座 1 套</t>
    </r>
    <r>
      <rPr>
        <sz val="10"/>
        <color rgb="FF000000"/>
        <rFont val="宋体"/>
        <charset val="134"/>
      </rPr>
      <t xml:space="preserve">
</t>
    </r>
    <r>
      <rPr>
        <sz val="10"/>
        <color rgb="FF000000"/>
        <rFont val="宋体"/>
        <charset val="134"/>
      </rPr>
      <t>4.解剖标识图册 / 解剖挂图 1 份</t>
    </r>
    <r>
      <rPr>
        <sz val="10"/>
        <color rgb="FF000000"/>
        <rFont val="宋体"/>
        <charset val="134"/>
      </rPr>
      <t xml:space="preserve">
</t>
    </r>
    <r>
      <rPr>
        <sz val="10"/>
        <color rgb="FF000000"/>
        <rFont val="宋体"/>
        <charset val="134"/>
      </rPr>
      <t>5.防尘保护罩</t>
    </r>
    <r>
      <rPr>
        <sz val="10"/>
        <color rgb="FF000000"/>
        <rFont val="宋体"/>
        <charset val="134"/>
      </rPr>
      <t xml:space="preserve">
</t>
    </r>
  </si>
  <si>
    <r>
      <rPr>
        <sz val="10"/>
        <color rgb="FF000000"/>
        <rFont val="宋体"/>
        <charset val="134"/>
      </rPr>
      <t>1.自然大成人男性上半身躯干解剖模型，高约85cm，环保PVC彩绘成型，含头颈、胸腹腔多组可拆卸脏器组件；</t>
    </r>
    <r>
      <rPr>
        <sz val="10"/>
        <color rgb="FF000000"/>
        <rFont val="宋体"/>
        <charset val="134"/>
      </rPr>
      <t xml:space="preserve">
</t>
    </r>
    <r>
      <rPr>
        <sz val="10"/>
        <color rgb="FF000000"/>
        <rFont val="宋体"/>
        <charset val="134"/>
      </rPr>
      <t>2.可演示呼吸、循环、消化、泌尿上段解剖结构，体表骨性标志清晰，配套展示底座、防尘罩及解剖图册，用于系统解剖、胸腹部体格检查示教培训。</t>
    </r>
  </si>
  <si>
    <t>女性心肺复苏抢救辅助用具</t>
  </si>
  <si>
    <r>
      <rPr>
        <sz val="10"/>
        <color rgb="FF000000"/>
        <rFont val="宋体"/>
        <charset val="134"/>
      </rPr>
      <t>单台配置清单：</t>
    </r>
    <r>
      <rPr>
        <sz val="10"/>
        <color rgb="FF000000"/>
        <rFont val="宋体"/>
        <charset val="134"/>
      </rPr>
      <t xml:space="preserve">
</t>
    </r>
    <r>
      <rPr>
        <sz val="10"/>
        <color rgb="FF000000"/>
        <rFont val="宋体"/>
        <charset val="134"/>
      </rPr>
      <t>1.自然大成人女性上半身躯干主体（头颈 + 胸上腹）1 具</t>
    </r>
    <r>
      <rPr>
        <sz val="10"/>
        <color rgb="FF000000"/>
        <rFont val="宋体"/>
        <charset val="134"/>
      </rPr>
      <t xml:space="preserve">
</t>
    </r>
    <r>
      <rPr>
        <sz val="10"/>
        <color rgb="FF000000"/>
        <rFont val="宋体"/>
        <charset val="134"/>
      </rPr>
      <t>2.可拆卸内脏组件（头 2 件.脑.眼球.双肺.心脏.气管食管主动脉.横膈.肝（含胆囊）.胃.脾.胰腺.双肾.大小肠.女性乳腺.女性内生殖器），≥20 个可拆分部件</t>
    </r>
    <r>
      <rPr>
        <sz val="10"/>
        <color rgb="FF000000"/>
        <rFont val="宋体"/>
        <charset val="134"/>
      </rPr>
      <t xml:space="preserve">
</t>
    </r>
    <r>
      <rPr>
        <sz val="10"/>
        <color rgb="FF000000"/>
        <rFont val="宋体"/>
        <charset val="134"/>
      </rPr>
      <t>3.硬质塑料展示底座 1 套</t>
    </r>
    <r>
      <rPr>
        <sz val="10"/>
        <color rgb="FF000000"/>
        <rFont val="宋体"/>
        <charset val="134"/>
      </rPr>
      <t xml:space="preserve">
</t>
    </r>
    <r>
      <rPr>
        <sz val="10"/>
        <color rgb="FF000000"/>
        <rFont val="宋体"/>
        <charset val="134"/>
      </rPr>
      <t>4.解剖数字标识对照图册 1 份</t>
    </r>
    <r>
      <rPr>
        <sz val="10"/>
        <color rgb="FF000000"/>
        <rFont val="宋体"/>
        <charset val="134"/>
      </rPr>
      <t xml:space="preserve">
</t>
    </r>
    <r>
      <rPr>
        <sz val="10"/>
        <color rgb="FF000000"/>
        <rFont val="宋体"/>
        <charset val="134"/>
      </rPr>
      <t>5.防尘保护罩 1 个</t>
    </r>
    <r>
      <rPr>
        <sz val="10"/>
        <color rgb="FF000000"/>
        <rFont val="宋体"/>
        <charset val="134"/>
      </rPr>
      <t xml:space="preserve">
</t>
    </r>
  </si>
  <si>
    <r>
      <rPr>
        <sz val="10"/>
        <color rgb="FF000000"/>
        <rFont val="宋体"/>
        <charset val="134"/>
      </rPr>
      <t>1.自然大成人女性上半身躯干解剖模型，高约 85cm，环保 PVC 彩绘成型，头颈、胸腹腔多脏器、乳腺及女性内生殖器可拆卸分离；</t>
    </r>
    <r>
      <rPr>
        <sz val="10"/>
        <color rgb="FF000000"/>
        <rFont val="宋体"/>
        <charset val="134"/>
      </rPr>
      <t xml:space="preserve">
</t>
    </r>
    <r>
      <rPr>
        <sz val="10"/>
        <color rgb="FF000000"/>
        <rFont val="宋体"/>
        <charset val="134"/>
      </rPr>
      <t>2.可演示呼吸、循环、消化、泌尿上段及女性乳腺、内生殖解剖结构，体表骨性标志清晰，配套展示底座、防尘罩及解剖图解</t>
    </r>
  </si>
  <si>
    <t>心脏听诊辅助器</t>
  </si>
  <si>
    <t>用于循环系统解剖、心脏体格检查示教培训。</t>
  </si>
  <si>
    <r>
      <rPr>
        <sz val="10"/>
        <color rgb="FF000000"/>
        <rFont val="宋体"/>
        <charset val="134"/>
      </rPr>
      <t>单台配置清单：</t>
    </r>
    <r>
      <rPr>
        <sz val="10"/>
        <color rgb="FF000000"/>
        <rFont val="宋体"/>
        <charset val="134"/>
      </rPr>
      <t xml:space="preserve">
</t>
    </r>
    <r>
      <rPr>
        <sz val="10"/>
        <color rgb="FF000000"/>
        <rFont val="宋体"/>
        <charset val="134"/>
      </rPr>
      <t>1.放大成人心脏解剖主体模型 1 套</t>
    </r>
    <r>
      <rPr>
        <sz val="10"/>
        <color rgb="FF000000"/>
        <rFont val="宋体"/>
        <charset val="134"/>
      </rPr>
      <t xml:space="preserve">
</t>
    </r>
    <r>
      <rPr>
        <sz val="10"/>
        <color rgb="FF000000"/>
        <rFont val="宋体"/>
        <charset val="134"/>
      </rPr>
      <t>2.硬质展示底座 1 个</t>
    </r>
    <r>
      <rPr>
        <sz val="10"/>
        <color rgb="FF000000"/>
        <rFont val="宋体"/>
        <charset val="134"/>
      </rPr>
      <t xml:space="preserve">
</t>
    </r>
    <r>
      <rPr>
        <sz val="10"/>
        <color rgb="FF000000"/>
        <rFont val="宋体"/>
        <charset val="134"/>
      </rPr>
      <t>3.解剖数字标识 + 配套说明图解 1 份</t>
    </r>
    <r>
      <rPr>
        <sz val="10"/>
        <color rgb="FF000000"/>
        <rFont val="宋体"/>
        <charset val="134"/>
      </rPr>
      <t xml:space="preserve">
</t>
    </r>
    <r>
      <rPr>
        <sz val="10"/>
        <color rgb="FF000000"/>
        <rFont val="宋体"/>
        <charset val="134"/>
      </rPr>
      <t>4.防尘保护罩</t>
    </r>
    <r>
      <rPr>
        <sz val="10"/>
        <color rgb="FF000000"/>
        <rFont val="宋体"/>
        <charset val="134"/>
      </rPr>
      <t xml:space="preserve">
</t>
    </r>
  </si>
  <si>
    <r>
      <rPr>
        <sz val="10"/>
        <color rgb="FF000000"/>
        <rFont val="宋体"/>
        <charset val="134"/>
      </rPr>
      <t>1.2倍放大成人心脏解剖模型，PVC 彩绘成型，磁吸多部件可拆卸；</t>
    </r>
    <r>
      <rPr>
        <sz val="10"/>
        <color rgb="FF000000"/>
        <rFont val="宋体"/>
        <charset val="134"/>
      </rPr>
      <t xml:space="preserve">
</t>
    </r>
    <r>
      <rPr>
        <sz val="10"/>
        <color rgb="FF000000"/>
        <rFont val="宋体"/>
        <charset val="134"/>
      </rPr>
      <t>2.清晰展示四腔心、四组瓣膜、腱索乳头肌及冠状动脉分支，含≥49 处解剖数字标识，配套硬质底座、防尘罩及解剖图解，用于循环系统解剖、心脏体格检查示教培训。</t>
    </r>
  </si>
  <si>
    <t>肺部听诊辅助器</t>
  </si>
  <si>
    <t>用于呼吸系统解剖、肺段划分教学示教</t>
  </si>
  <si>
    <r>
      <rPr>
        <sz val="10"/>
        <color rgb="FF000000"/>
        <rFont val="宋体"/>
        <charset val="134"/>
      </rPr>
      <t>单台配置清单：</t>
    </r>
    <r>
      <rPr>
        <sz val="10"/>
        <color rgb="FF000000"/>
        <rFont val="宋体"/>
        <charset val="134"/>
      </rPr>
      <t xml:space="preserve">
</t>
    </r>
    <r>
      <rPr>
        <sz val="10"/>
        <color rgb="FF000000"/>
        <rFont val="宋体"/>
        <charset val="134"/>
      </rPr>
      <t>1.2 倍放大透明肺段主体模型（气管 + 双肺）1 套</t>
    </r>
    <r>
      <rPr>
        <sz val="10"/>
        <color rgb="FF000000"/>
        <rFont val="宋体"/>
        <charset val="134"/>
      </rPr>
      <t xml:space="preserve">
</t>
    </r>
    <r>
      <rPr>
        <sz val="10"/>
        <color rgb="FF000000"/>
        <rFont val="宋体"/>
        <charset val="134"/>
      </rPr>
      <t>2.硬质塑料展示底座 1 个</t>
    </r>
    <r>
      <rPr>
        <sz val="10"/>
        <color rgb="FF000000"/>
        <rFont val="宋体"/>
        <charset val="134"/>
      </rPr>
      <t xml:space="preserve">
</t>
    </r>
    <r>
      <rPr>
        <sz val="10"/>
        <color rgb="FF000000"/>
        <rFont val="宋体"/>
        <charset val="134"/>
      </rPr>
      <t>3.解剖标识对照图卡 1 份</t>
    </r>
    <r>
      <rPr>
        <sz val="10"/>
        <color rgb="FF000000"/>
        <rFont val="宋体"/>
        <charset val="134"/>
      </rPr>
      <t xml:space="preserve">
</t>
    </r>
    <r>
      <rPr>
        <sz val="10"/>
        <color rgb="FF000000"/>
        <rFont val="宋体"/>
        <charset val="134"/>
      </rPr>
      <t>4.防尘保护罩</t>
    </r>
    <r>
      <rPr>
        <sz val="10"/>
        <color rgb="FF000000"/>
        <rFont val="宋体"/>
        <charset val="134"/>
      </rPr>
      <t xml:space="preserve">
</t>
    </r>
  </si>
  <si>
    <r>
      <rPr>
        <sz val="10"/>
        <color rgb="FF000000"/>
        <rFont val="宋体"/>
        <charset val="134"/>
      </rPr>
      <t>1.2倍放大透明肺段解剖模型，PVC 透明外壳，支气管与肺段血管分色标识；</t>
    </r>
    <r>
      <rPr>
        <sz val="10"/>
        <color rgb="FF000000"/>
        <rFont val="宋体"/>
        <charset val="134"/>
      </rPr>
      <t xml:space="preserve">
</t>
    </r>
    <r>
      <rPr>
        <sz val="10"/>
        <color rgb="FF000000"/>
        <rFont val="宋体"/>
        <charset val="134"/>
      </rPr>
      <t>2.可显示右肺 10 段、左肺 8 段及气管、隆突、各级支气管、肺门结构，左右肺可拆卸，配套硬质底座、防尘罩及解剖图卡，用于呼吸系统解剖、肺段划分教学示教。</t>
    </r>
  </si>
  <si>
    <t>腰椎穿刺训练模型</t>
  </si>
  <si>
    <t>用于腰椎穿刺术规范化技能培训</t>
  </si>
  <si>
    <r>
      <rPr>
        <sz val="10"/>
        <color rgb="FF000000"/>
        <rFont val="宋体"/>
        <charset val="134"/>
      </rPr>
      <t>单台配置清单：</t>
    </r>
    <r>
      <rPr>
        <sz val="10"/>
        <color rgb="FF000000"/>
        <rFont val="宋体"/>
        <charset val="134"/>
      </rPr>
      <t xml:space="preserve">
</t>
    </r>
    <r>
      <rPr>
        <sz val="10"/>
        <color rgb="FF000000"/>
        <rFont val="宋体"/>
        <charset val="134"/>
      </rPr>
      <t>1.成人半身腰椎穿刺仿真模型（可屈曲弓形侧卧位） 1 具</t>
    </r>
    <r>
      <rPr>
        <sz val="10"/>
        <color rgb="FF000000"/>
        <rFont val="宋体"/>
        <charset val="134"/>
      </rPr>
      <t xml:space="preserve">
</t>
    </r>
    <r>
      <rPr>
        <sz val="10"/>
        <color rgb="FF000000"/>
        <rFont val="宋体"/>
        <charset val="134"/>
      </rPr>
      <t>2.腰椎穿刺训练针.脑脊液测压管套件 2 套</t>
    </r>
    <r>
      <rPr>
        <sz val="10"/>
        <color rgb="FF000000"/>
        <rFont val="宋体"/>
        <charset val="134"/>
      </rPr>
      <t xml:space="preserve">
</t>
    </r>
    <r>
      <rPr>
        <sz val="10"/>
        <color rgb="FF000000"/>
        <rFont val="宋体"/>
        <charset val="134"/>
      </rPr>
      <t>3.备用穿刺皮肤模块.蛛网膜下腔储液囊（替换耗材） 1 套</t>
    </r>
    <r>
      <rPr>
        <sz val="10"/>
        <color rgb="FF000000"/>
        <rFont val="宋体"/>
        <charset val="134"/>
      </rPr>
      <t xml:space="preserve">
</t>
    </r>
    <r>
      <rPr>
        <sz val="10"/>
        <color rgb="FF000000"/>
        <rFont val="宋体"/>
        <charset val="134"/>
      </rPr>
      <t>4.模拟脑脊液加注组件</t>
    </r>
    <r>
      <rPr>
        <sz val="10"/>
        <color rgb="FF000000"/>
        <rFont val="宋体"/>
        <charset val="134"/>
      </rPr>
      <t xml:space="preserve">
</t>
    </r>
    <r>
      <rPr>
        <sz val="10"/>
        <color rgb="FF000000"/>
        <rFont val="宋体"/>
        <charset val="134"/>
      </rPr>
      <t>5.简易语音监测模块 + AC220V 电源适配器</t>
    </r>
    <r>
      <rPr>
        <sz val="10"/>
        <color rgb="FF000000"/>
        <rFont val="宋体"/>
        <charset val="134"/>
      </rPr>
      <t xml:space="preserve">
</t>
    </r>
    <r>
      <rPr>
        <sz val="10"/>
        <color rgb="FF000000"/>
        <rFont val="宋体"/>
        <charset val="134"/>
      </rPr>
      <t>6.防尘保护罩</t>
    </r>
    <r>
      <rPr>
        <sz val="10"/>
        <color rgb="FF000000"/>
        <rFont val="宋体"/>
        <charset val="134"/>
      </rPr>
      <t xml:space="preserve">
</t>
    </r>
  </si>
  <si>
    <r>
      <rPr>
        <sz val="10"/>
        <color rgb="FF000000"/>
        <rFont val="宋体"/>
        <charset val="134"/>
      </rPr>
      <t>1.成人半身腰椎穿刺训练模型，可摆放屈膝抱腹标准侧卧位，高分子仿真腰部皮肤，髂嵴、腰椎棘突等解剖标志清晰；支持 L3-4、L4-5 间隙腰椎穿刺实训，进针具备黄韧带、蛛网膜二次落空感，可模拟硬膜外负压、脑脊液流出及测压；</t>
    </r>
    <r>
      <rPr>
        <sz val="10"/>
        <color rgb="FF000000"/>
        <rFont val="宋体"/>
        <charset val="134"/>
      </rPr>
      <t xml:space="preserve">
</t>
    </r>
    <r>
      <rPr>
        <sz val="10"/>
        <color rgb="FF000000"/>
        <rFont val="宋体"/>
        <charset val="134"/>
      </rPr>
      <t>2.配备简易语音监测提示，穿刺皮肤及椎管囊可独立更换</t>
    </r>
  </si>
  <si>
    <t>腹部移动性浊音叩诊与腹腔穿刺训练模型</t>
  </si>
  <si>
    <t>于腹水体格检查、腹腔穿刺术规范化技能培训</t>
  </si>
  <si>
    <r>
      <rPr>
        <sz val="10"/>
        <color rgb="FF000000"/>
        <rFont val="宋体"/>
        <charset val="134"/>
      </rPr>
      <t>单台配置清单：</t>
    </r>
    <r>
      <rPr>
        <sz val="10"/>
        <color rgb="FF000000"/>
        <rFont val="宋体"/>
        <charset val="134"/>
      </rPr>
      <t xml:space="preserve">
</t>
    </r>
    <r>
      <rPr>
        <sz val="10"/>
        <color rgb="FF000000"/>
        <rFont val="宋体"/>
        <charset val="134"/>
      </rPr>
      <t>1.成人半身腹部仿真躯干模型 1 具</t>
    </r>
    <r>
      <rPr>
        <sz val="10"/>
        <color rgb="FF000000"/>
        <rFont val="宋体"/>
        <charset val="134"/>
      </rPr>
      <t xml:space="preserve">
</t>
    </r>
    <r>
      <rPr>
        <sz val="10"/>
        <color rgb="FF000000"/>
        <rFont val="宋体"/>
        <charset val="134"/>
      </rPr>
      <t>可调式体位实训操作台（可切换平卧.左右侧卧.斜坡卧位）1 台</t>
    </r>
    <r>
      <rPr>
        <sz val="10"/>
        <color rgb="FF000000"/>
        <rFont val="宋体"/>
        <charset val="134"/>
      </rPr>
      <t xml:space="preserve">
</t>
    </r>
    <r>
      <rPr>
        <sz val="10"/>
        <color rgb="FF000000"/>
        <rFont val="宋体"/>
        <charset val="134"/>
      </rPr>
      <t>腹腔穿刺训练针 2 根</t>
    </r>
    <r>
      <rPr>
        <sz val="10"/>
        <color rgb="FF000000"/>
        <rFont val="宋体"/>
        <charset val="134"/>
      </rPr>
      <t xml:space="preserve">
</t>
    </r>
    <r>
      <rPr>
        <sz val="10"/>
        <color rgb="FF000000"/>
        <rFont val="宋体"/>
        <charset val="134"/>
      </rPr>
      <t>备用穿刺皮肤模块.腹腔积液囊（替换耗材）1 套</t>
    </r>
    <r>
      <rPr>
        <sz val="10"/>
        <color rgb="FF000000"/>
        <rFont val="宋体"/>
        <charset val="134"/>
      </rPr>
      <t xml:space="preserve">
</t>
    </r>
    <r>
      <rPr>
        <sz val="10"/>
        <color rgb="FF000000"/>
        <rFont val="宋体"/>
        <charset val="134"/>
      </rPr>
      <t>模拟腹水原液 / 储液组件</t>
    </r>
    <r>
      <rPr>
        <sz val="10"/>
        <color rgb="FF000000"/>
        <rFont val="宋体"/>
        <charset val="134"/>
      </rPr>
      <t xml:space="preserve">
</t>
    </r>
    <r>
      <rPr>
        <sz val="10"/>
        <color rgb="FF000000"/>
        <rFont val="宋体"/>
        <charset val="134"/>
      </rPr>
      <t>防尘保护罩</t>
    </r>
    <r>
      <rPr>
        <sz val="10"/>
        <color rgb="FF000000"/>
        <rFont val="宋体"/>
        <charset val="134"/>
      </rPr>
      <t xml:space="preserve">
</t>
    </r>
    <r>
      <rPr>
        <sz val="10"/>
        <color rgb="FF000000"/>
        <rFont val="宋体"/>
        <charset val="134"/>
      </rPr>
      <t>使用说明书.合格证.保修卡</t>
    </r>
  </si>
  <si>
    <r>
      <rPr>
        <sz val="10"/>
        <color rgb="FF000000"/>
        <rFont val="宋体"/>
        <charset val="134"/>
      </rPr>
      <t>1.材质：环保热塑弹性混合胶，腹部软皮肤仿真，触感贴近人体，支持碘伏、酒精擦拭消毒</t>
    </r>
    <r>
      <rPr>
        <sz val="10"/>
        <color rgb="FF000000"/>
        <rFont val="宋体"/>
        <charset val="134"/>
      </rPr>
      <t xml:space="preserve">
</t>
    </r>
    <r>
      <rPr>
        <sz val="10"/>
        <color rgb="FF000000"/>
        <rFont val="宋体"/>
        <charset val="134"/>
      </rPr>
      <t>2.体表解剖标志清晰：肋弓下缘、剑突、腹直肌、脐、腹股沟、髂前上棘、髂嵴，便于叩诊定位、标记穿刺点</t>
    </r>
    <r>
      <rPr>
        <sz val="10"/>
        <color rgb="FF000000"/>
        <rFont val="宋体"/>
        <charset val="134"/>
      </rPr>
      <t xml:space="preserve">
</t>
    </r>
    <r>
      <rPr>
        <sz val="10"/>
        <color rgb="FF000000"/>
        <rFont val="宋体"/>
        <charset val="134"/>
      </rPr>
      <t>3.体位调节：配套操作台可切换平卧位、左右侧卧位、斜坡卧位，支持标准移动性浊音叩诊（随体位改变浊音界移位）</t>
    </r>
    <r>
      <rPr>
        <sz val="10"/>
        <color rgb="FF000000"/>
        <rFont val="宋体"/>
        <charset val="134"/>
      </rPr>
      <t xml:space="preserve">
</t>
    </r>
    <r>
      <rPr>
        <sz val="10"/>
        <color rgb="FF000000"/>
        <rFont val="宋体"/>
        <charset val="134"/>
      </rPr>
      <t>4.腹腔穿刺实训：标准穿刺点（脐与髂前上棘连线中外 1/3、脐水平线腋前线交点）；进针分层阻力仿真，突破腹膜有明显落空感，穿刺到位可抽吸模拟腹腔积液</t>
    </r>
    <r>
      <rPr>
        <sz val="10"/>
        <color rgb="FF000000"/>
        <rFont val="宋体"/>
        <charset val="134"/>
      </rPr>
      <t xml:space="preserve">
</t>
    </r>
    <r>
      <rPr>
        <sz val="10"/>
        <color rgb="FF000000"/>
        <rFont val="宋体"/>
        <charset val="134"/>
      </rPr>
      <t>5.模块化耗材：穿刺皮肤、腹腔水囊独立可拆卸更换，支持反复实训</t>
    </r>
    <r>
      <rPr>
        <sz val="10"/>
        <color rgb="FF000000"/>
        <rFont val="宋体"/>
        <charset val="134"/>
      </rPr>
      <t xml:space="preserve">
</t>
    </r>
    <r>
      <rPr>
        <sz val="10"/>
        <color rgb="FF000000"/>
        <rFont val="宋体"/>
        <charset val="134"/>
      </rPr>
      <t>6.实训流程：可完整演练叩诊评估腹水、定位、消毒、铺巾、局麻、腹腔穿刺抽液、标本采集、拔针按压包扎</t>
    </r>
    <r>
      <rPr>
        <sz val="10"/>
        <color rgb="FF000000"/>
        <rFont val="宋体"/>
        <charset val="134"/>
      </rPr>
      <t xml:space="preserve">
</t>
    </r>
    <r>
      <rPr>
        <sz val="10"/>
        <color rgb="FF000000"/>
        <rFont val="宋体"/>
        <charset val="134"/>
      </rPr>
      <t>7.供液供电：人工加注模拟腹水，无需外接电源</t>
    </r>
  </si>
  <si>
    <t>胸腔（背部）穿刺训练模型</t>
  </si>
  <si>
    <t>胸腔积液背部胸腔穿刺术教学、住培技能训练</t>
  </si>
  <si>
    <r>
      <rPr>
        <sz val="10"/>
        <color rgb="FF000000"/>
        <rFont val="宋体"/>
        <charset val="134"/>
      </rPr>
      <t xml:space="preserve">
</t>
    </r>
    <r>
      <rPr>
        <sz val="10"/>
        <color rgb="FF000000"/>
        <rFont val="宋体"/>
        <charset val="134"/>
      </rPr>
      <t>单台配置清单：</t>
    </r>
    <r>
      <rPr>
        <sz val="10"/>
        <color rgb="FF000000"/>
        <rFont val="宋体"/>
        <charset val="134"/>
      </rPr>
      <t xml:space="preserve">
</t>
    </r>
    <r>
      <rPr>
        <sz val="10"/>
        <color rgb="FF000000"/>
        <rFont val="宋体"/>
        <charset val="134"/>
      </rPr>
      <t>1.成人头颈躯干仿真模型（背部胸穿）1 具</t>
    </r>
    <r>
      <rPr>
        <sz val="10"/>
        <color rgb="FF000000"/>
        <rFont val="宋体"/>
        <charset val="134"/>
      </rPr>
      <t xml:space="preserve">
</t>
    </r>
    <r>
      <rPr>
        <sz val="10"/>
        <color rgb="FF000000"/>
        <rFont val="宋体"/>
        <charset val="134"/>
      </rPr>
      <t>2.专用不锈钢靠背支架（可固定反坐体位）1 套</t>
    </r>
    <r>
      <rPr>
        <sz val="10"/>
        <color rgb="FF000000"/>
        <rFont val="宋体"/>
        <charset val="134"/>
      </rPr>
      <t xml:space="preserve">
</t>
    </r>
    <r>
      <rPr>
        <sz val="10"/>
        <color rgb="FF000000"/>
        <rFont val="宋体"/>
        <charset val="134"/>
      </rPr>
      <t>3.胸腔穿刺训练针 2 根</t>
    </r>
    <r>
      <rPr>
        <sz val="10"/>
        <color rgb="FF000000"/>
        <rFont val="宋体"/>
        <charset val="134"/>
      </rPr>
      <t xml:space="preserve">
</t>
    </r>
    <r>
      <rPr>
        <sz val="10"/>
        <color rgb="FF000000"/>
        <rFont val="宋体"/>
        <charset val="134"/>
      </rPr>
      <t>4.备用穿刺皮肤模块.胸膜积液囊（替换耗材）1 套</t>
    </r>
    <r>
      <rPr>
        <sz val="10"/>
        <color rgb="FF000000"/>
        <rFont val="宋体"/>
        <charset val="134"/>
      </rPr>
      <t xml:space="preserve">
</t>
    </r>
    <r>
      <rPr>
        <sz val="10"/>
        <color rgb="FF000000"/>
        <rFont val="宋体"/>
        <charset val="134"/>
      </rPr>
      <t>5.模拟胸水储液组件</t>
    </r>
    <r>
      <rPr>
        <sz val="10"/>
        <color rgb="FF000000"/>
        <rFont val="宋体"/>
        <charset val="134"/>
      </rPr>
      <t xml:space="preserve">
</t>
    </r>
    <r>
      <rPr>
        <sz val="10"/>
        <color rgb="FF000000"/>
        <rFont val="宋体"/>
        <charset val="134"/>
      </rPr>
      <t>6.电源适配器（供语音监测模块）</t>
    </r>
    <r>
      <rPr>
        <sz val="10"/>
        <color rgb="FF000000"/>
        <rFont val="宋体"/>
        <charset val="134"/>
      </rPr>
      <t xml:space="preserve">
</t>
    </r>
    <r>
      <rPr>
        <sz val="10"/>
        <color rgb="FF000000"/>
        <rFont val="宋体"/>
        <charset val="134"/>
      </rPr>
      <t>7.防尘保护罩</t>
    </r>
    <r>
      <rPr>
        <sz val="10"/>
        <color rgb="FF000000"/>
        <rFont val="宋体"/>
        <charset val="134"/>
      </rPr>
      <t xml:space="preserve">
</t>
    </r>
  </si>
  <si>
    <r>
      <rPr>
        <sz val="10"/>
        <color rgb="FF000000"/>
        <rFont val="宋体"/>
        <charset val="134"/>
      </rPr>
      <t>1.成人头颈躯干仿真模型（背部胸穿）1 具</t>
    </r>
    <r>
      <rPr>
        <sz val="10"/>
        <color rgb="FF000000"/>
        <rFont val="宋体"/>
        <charset val="134"/>
      </rPr>
      <t xml:space="preserve">
</t>
    </r>
    <r>
      <rPr>
        <sz val="10"/>
        <color rgb="FF000000"/>
        <rFont val="宋体"/>
        <charset val="134"/>
      </rPr>
      <t>2.专用不锈钢靠背支架（可固定反坐体位）1 套</t>
    </r>
    <r>
      <rPr>
        <sz val="10"/>
        <color rgb="FF000000"/>
        <rFont val="宋体"/>
        <charset val="134"/>
      </rPr>
      <t xml:space="preserve">
</t>
    </r>
    <r>
      <rPr>
        <sz val="10"/>
        <color rgb="FF000000"/>
        <rFont val="宋体"/>
        <charset val="134"/>
      </rPr>
      <t>3.胸腔穿刺训练针 2 根</t>
    </r>
    <r>
      <rPr>
        <sz val="10"/>
        <color rgb="FF000000"/>
        <rFont val="宋体"/>
        <charset val="134"/>
      </rPr>
      <t xml:space="preserve">
</t>
    </r>
    <r>
      <rPr>
        <sz val="10"/>
        <color rgb="FF000000"/>
        <rFont val="宋体"/>
        <charset val="134"/>
      </rPr>
      <t>4.备用穿刺皮肤模块、胸膜积液囊（替换耗材）1 套</t>
    </r>
    <r>
      <rPr>
        <sz val="10"/>
        <color rgb="FF000000"/>
        <rFont val="宋体"/>
        <charset val="134"/>
      </rPr>
      <t xml:space="preserve">
</t>
    </r>
    <r>
      <rPr>
        <sz val="10"/>
        <color rgb="FF000000"/>
        <rFont val="宋体"/>
        <charset val="134"/>
      </rPr>
      <t>5.模拟胸水储液组件</t>
    </r>
    <r>
      <rPr>
        <sz val="10"/>
        <color rgb="FF000000"/>
        <rFont val="宋体"/>
        <charset val="134"/>
      </rPr>
      <t xml:space="preserve">
</t>
    </r>
    <r>
      <rPr>
        <sz val="10"/>
        <color rgb="FF000000"/>
        <rFont val="宋体"/>
        <charset val="134"/>
      </rPr>
      <t>6.电源适配器（供语音监测模块）</t>
    </r>
    <r>
      <rPr>
        <sz val="10"/>
        <color rgb="FF000000"/>
        <rFont val="宋体"/>
        <charset val="134"/>
      </rPr>
      <t xml:space="preserve">
</t>
    </r>
    <r>
      <rPr>
        <sz val="10"/>
        <color rgb="FF000000"/>
        <rFont val="宋体"/>
        <charset val="134"/>
      </rPr>
      <t>7.防尘保护罩</t>
    </r>
    <r>
      <rPr>
        <sz val="10"/>
        <color rgb="FF000000"/>
        <rFont val="宋体"/>
        <charset val="134"/>
      </rPr>
      <t xml:space="preserve">
</t>
    </r>
    <r>
      <rPr>
        <sz val="10"/>
        <color rgb="FF000000"/>
        <rFont val="宋体"/>
        <charset val="134"/>
      </rPr>
      <t>8.使用说明书、合格证、保修卡</t>
    </r>
  </si>
  <si>
    <t>静脉输液手成套操作器</t>
  </si>
  <si>
    <r>
      <rPr>
        <sz val="10"/>
        <color rgb="FF000000"/>
        <rFont val="宋体"/>
        <charset val="134"/>
      </rPr>
      <t>提供最逼真的粗、细静脉穿刺的练习</t>
    </r>
    <r>
      <rPr>
        <sz val="10"/>
        <color rgb="FF000000"/>
        <rFont val="宋体"/>
        <charset val="134"/>
      </rPr>
      <t xml:space="preserve">
</t>
    </r>
  </si>
  <si>
    <r>
      <rPr>
        <sz val="10"/>
        <color rgb="FF000000"/>
        <rFont val="宋体"/>
        <charset val="134"/>
      </rPr>
      <t>单台配置清单：</t>
    </r>
    <r>
      <rPr>
        <sz val="10"/>
        <color rgb="FF000000"/>
        <rFont val="宋体"/>
        <charset val="134"/>
      </rPr>
      <t xml:space="preserve">
</t>
    </r>
    <r>
      <rPr>
        <sz val="10"/>
        <color rgb="FF000000"/>
        <rFont val="宋体"/>
        <charset val="134"/>
      </rPr>
      <t>1.进行前臂静脉穿刺与注射练习，可触摸血管；</t>
    </r>
    <r>
      <rPr>
        <sz val="10"/>
        <color rgb="FF000000"/>
        <rFont val="宋体"/>
        <charset val="134"/>
      </rPr>
      <t xml:space="preserve">
</t>
    </r>
    <r>
      <rPr>
        <sz val="10"/>
        <color rgb="FF000000"/>
        <rFont val="宋体"/>
        <charset val="134"/>
      </rPr>
      <t>2.可穿戴式设计；</t>
    </r>
    <r>
      <rPr>
        <sz val="10"/>
        <color rgb="FF000000"/>
        <rFont val="宋体"/>
        <charset val="134"/>
      </rPr>
      <t xml:space="preserve">
</t>
    </r>
    <r>
      <rPr>
        <sz val="10"/>
        <color rgb="FF000000"/>
        <rFont val="宋体"/>
        <charset val="134"/>
      </rPr>
      <t>3.可更换皮肤与血管；</t>
    </r>
    <r>
      <rPr>
        <sz val="10"/>
        <color rgb="FF000000"/>
        <rFont val="宋体"/>
        <charset val="134"/>
      </rPr>
      <t xml:space="preserve">                               </t>
    </r>
    <r>
      <rPr>
        <sz val="10"/>
        <color rgb="FF000000"/>
        <rFont val="宋体"/>
        <charset val="134"/>
      </rPr>
      <t xml:space="preserve">
</t>
    </r>
    <r>
      <rPr>
        <sz val="10"/>
        <color rgb="FF000000"/>
        <rFont val="宋体"/>
        <charset val="134"/>
      </rPr>
      <t>4.可视神经走向</t>
    </r>
  </si>
  <si>
    <r>
      <rPr>
        <sz val="10"/>
        <color rgb="FF000000"/>
        <rFont val="宋体"/>
        <charset val="134"/>
      </rPr>
      <t>1. 材质要求：采用高分子材料或环保热弹性混合胶制成，无毒、无异味，触感接近真实皮肤，柔韧耐用。</t>
    </r>
    <r>
      <rPr>
        <sz val="10"/>
        <color rgb="FF000000"/>
        <rFont val="宋体"/>
        <charset val="134"/>
      </rPr>
      <t xml:space="preserve">
</t>
    </r>
    <r>
      <rPr>
        <sz val="10"/>
        <color rgb="FF000000"/>
        <rFont val="宋体"/>
        <charset val="134"/>
      </rPr>
      <t>2. 血管系统：具有完整手静脉血管网，血管充盈可模拟，血管柔韧有弹性，穿刺手感真实。</t>
    </r>
    <r>
      <rPr>
        <sz val="10"/>
        <color rgb="FF000000"/>
        <rFont val="宋体"/>
        <charset val="134"/>
      </rPr>
      <t xml:space="preserve">
</t>
    </r>
    <r>
      <rPr>
        <sz val="10"/>
        <color rgb="FF000000"/>
        <rFont val="宋体"/>
        <charset val="134"/>
      </rPr>
      <t>3. 血管内径梯度：成套配置不少于5只模型，各模型模拟血管内径分别为1mm、1.5mm、2mm、2.5mm、3mm（允差±0.2mm），实现难度分级。</t>
    </r>
    <r>
      <rPr>
        <sz val="10"/>
        <color rgb="FF000000"/>
        <rFont val="宋体"/>
        <charset val="134"/>
      </rPr>
      <t xml:space="preserve">
</t>
    </r>
    <r>
      <rPr>
        <sz val="10"/>
        <color rgb="FF000000"/>
        <rFont val="宋体"/>
        <charset val="134"/>
      </rPr>
      <t>4. 穿刺寿命：皮肤及血管在规范操作下，可承受不少于100次反复穿刺无明显渗漏（参考值，部分型号可达数百次）。</t>
    </r>
    <r>
      <rPr>
        <sz val="10"/>
        <color rgb="FF000000"/>
        <rFont val="宋体"/>
        <charset val="134"/>
      </rPr>
      <t xml:space="preserve">
</t>
    </r>
    <r>
      <rPr>
        <sz val="10"/>
        <color rgb="FF000000"/>
        <rFont val="宋体"/>
        <charset val="134"/>
      </rPr>
      <t>5. 回血与输液：穿刺成功后可见明显模拟回血，可连接输液器进行模拟输液，滴速可调。</t>
    </r>
    <r>
      <rPr>
        <sz val="10"/>
        <color rgb="FF000000"/>
        <rFont val="宋体"/>
        <charset val="134"/>
      </rPr>
      <t xml:space="preserve">
</t>
    </r>
    <r>
      <rPr>
        <sz val="10"/>
        <color rgb="FF000000"/>
        <rFont val="宋体"/>
        <charset val="134"/>
      </rPr>
      <t>6. 可维护性：血管和皮肤宜采用可更换模块化设计，降低长期使用成本。</t>
    </r>
  </si>
  <si>
    <t>动脉穿刺手臂操作器</t>
  </si>
  <si>
    <r>
      <rPr>
        <sz val="10"/>
        <color rgb="FF000000"/>
        <rFont val="宋体"/>
        <charset val="134"/>
      </rPr>
      <t>护理教学</t>
    </r>
    <r>
      <rPr>
        <sz val="10"/>
        <color rgb="FF000000"/>
        <rFont val="宋体"/>
        <charset val="134"/>
      </rPr>
      <t xml:space="preserve">
</t>
    </r>
    <r>
      <rPr>
        <sz val="10"/>
        <color rgb="FF000000"/>
        <rFont val="宋体"/>
        <charset val="134"/>
      </rPr>
      <t>培训教具</t>
    </r>
    <r>
      <rPr>
        <sz val="10"/>
        <color rgb="FF000000"/>
        <rFont val="宋体"/>
        <charset val="134"/>
      </rPr>
      <t xml:space="preserve">
</t>
    </r>
  </si>
  <si>
    <r>
      <rPr>
        <sz val="10"/>
        <color rgb="FF000000"/>
        <rFont val="宋体"/>
        <charset val="134"/>
      </rPr>
      <t>单台配置清单：</t>
    </r>
    <r>
      <rPr>
        <sz val="10"/>
        <color rgb="FF000000"/>
        <rFont val="宋体"/>
        <charset val="134"/>
      </rPr>
      <t xml:space="preserve">
</t>
    </r>
    <r>
      <rPr>
        <sz val="10"/>
        <color rgb="FF000000"/>
        <rFont val="宋体"/>
        <charset val="134"/>
      </rPr>
      <t>1. 动脉穿刺手臂模型主体1套</t>
    </r>
    <r>
      <rPr>
        <sz val="10"/>
        <color rgb="FF000000"/>
        <rFont val="宋体"/>
        <charset val="134"/>
      </rPr>
      <t xml:space="preserve">
</t>
    </r>
    <r>
      <rPr>
        <sz val="10"/>
        <color rgb="FF000000"/>
        <rFont val="宋体"/>
        <charset val="134"/>
      </rPr>
      <t>2. 血液循环模拟装置1套</t>
    </r>
    <r>
      <rPr>
        <sz val="10"/>
        <color rgb="FF000000"/>
        <rFont val="宋体"/>
        <charset val="134"/>
      </rPr>
      <t xml:space="preserve">
</t>
    </r>
    <r>
      <rPr>
        <sz val="10"/>
        <color rgb="FF000000"/>
        <rFont val="宋体"/>
        <charset val="134"/>
      </rPr>
      <t>3. 模拟血液配制材料1套</t>
    </r>
    <r>
      <rPr>
        <sz val="10"/>
        <color rgb="FF000000"/>
        <rFont val="宋体"/>
        <charset val="134"/>
      </rPr>
      <t xml:space="preserve">
</t>
    </r>
    <r>
      <rPr>
        <sz val="10"/>
        <color rgb="FF000000"/>
        <rFont val="宋体"/>
        <charset val="134"/>
      </rPr>
      <t>4. 可更换皮肤模块≥1套</t>
    </r>
    <r>
      <rPr>
        <sz val="10"/>
        <color rgb="FF000000"/>
        <rFont val="宋体"/>
        <charset val="134"/>
      </rPr>
      <t xml:space="preserve">
</t>
    </r>
    <r>
      <rPr>
        <sz val="10"/>
        <color rgb="FF000000"/>
        <rFont val="宋体"/>
        <charset val="134"/>
      </rPr>
      <t>5. 可更换动脉血管模块≥1套</t>
    </r>
    <r>
      <rPr>
        <sz val="10"/>
        <color rgb="FF000000"/>
        <rFont val="宋体"/>
        <charset val="134"/>
      </rPr>
      <t xml:space="preserve">
</t>
    </r>
    <r>
      <rPr>
        <sz val="10"/>
        <color rgb="FF000000"/>
        <rFont val="宋体"/>
        <charset val="134"/>
      </rPr>
      <t>6. 使用说明书 1份</t>
    </r>
    <r>
      <rPr>
        <sz val="10"/>
        <color rgb="FF000000"/>
        <rFont val="宋体"/>
        <charset val="134"/>
      </rPr>
      <t xml:space="preserve">
</t>
    </r>
    <r>
      <rPr>
        <sz val="10"/>
        <color rgb="FF000000"/>
        <rFont val="宋体"/>
        <charset val="134"/>
      </rPr>
      <t>7. 产品合格证及保修卡各1份</t>
    </r>
  </si>
  <si>
    <r>
      <rPr>
        <sz val="10"/>
        <color rgb="FF000000"/>
        <rFont val="宋体"/>
        <charset val="134"/>
      </rPr>
      <t>1.模拟成人手臂，可同时满足动脉穿刺和静脉采血的训练要求，解剖结构包括腕横纹、桡骨茎突等。</t>
    </r>
    <r>
      <rPr>
        <sz val="10"/>
        <color rgb="FF000000"/>
        <rFont val="宋体"/>
        <charset val="134"/>
      </rPr>
      <t xml:space="preserve">
</t>
    </r>
    <r>
      <rPr>
        <sz val="10"/>
        <color rgb="FF000000"/>
        <rFont val="宋体"/>
        <charset val="134"/>
      </rPr>
      <t>2.模型可自动产生桡动脉搏动，搏动档位1-3档可调，不同档位搏动可产生的动脉血压不同，穿刺时可体会到不同的脉冲感觉；</t>
    </r>
    <r>
      <rPr>
        <sz val="10"/>
        <color rgb="FF000000"/>
        <rFont val="宋体"/>
        <charset val="134"/>
      </rPr>
      <t xml:space="preserve">
</t>
    </r>
    <r>
      <rPr>
        <sz val="10"/>
        <color rgb="FF000000"/>
        <rFont val="宋体"/>
        <charset val="134"/>
      </rPr>
      <t>3.可在腕部触诊到桡动脉搏动，在搏动位置穿刺，进入血管可体会到突破感，可见动脉血将注射器活塞顶起；</t>
    </r>
    <r>
      <rPr>
        <sz val="10"/>
        <color rgb="FF000000"/>
        <rFont val="宋体"/>
        <charset val="134"/>
      </rPr>
      <t xml:space="preserve">
</t>
    </r>
    <r>
      <rPr>
        <sz val="10"/>
        <color rgb="FF000000"/>
        <rFont val="宋体"/>
        <charset val="134"/>
      </rPr>
      <t>4.支持在肘部进行静脉采血；</t>
    </r>
    <r>
      <rPr>
        <sz val="10"/>
        <color rgb="FF000000"/>
        <rFont val="宋体"/>
        <charset val="134"/>
      </rPr>
      <t xml:space="preserve">
</t>
    </r>
    <r>
      <rPr>
        <sz val="10"/>
        <color rgb="FF000000"/>
        <rFont val="宋体"/>
        <charset val="134"/>
      </rPr>
      <t>5.手部、肘部穿刺位置为耗材式设计，更换方便；需提供两个部位更换的实物照片。</t>
    </r>
    <r>
      <rPr>
        <sz val="10"/>
        <color rgb="FF000000"/>
        <rFont val="宋体"/>
        <charset val="134"/>
      </rPr>
      <t xml:space="preserve">
</t>
    </r>
    <r>
      <rPr>
        <sz val="10"/>
        <color rgb="FF000000"/>
        <rFont val="宋体"/>
        <charset val="134"/>
      </rPr>
      <t>6.肩部设计有透明可视窗，可观察模拟血液的液位，方便及时补充液体。</t>
    </r>
    <r>
      <rPr>
        <sz val="10"/>
        <color rgb="FF000000"/>
        <rFont val="宋体"/>
        <charset val="134"/>
      </rPr>
      <t xml:space="preserve">
</t>
    </r>
  </si>
  <si>
    <t>吸痰机</t>
  </si>
  <si>
    <t>用于气道吸引、经口/经鼻吸痰操作技能教学，模拟临床气道分泌物清除操作。</t>
  </si>
  <si>
    <r>
      <rPr>
        <sz val="10"/>
        <color rgb="FF000000"/>
        <rFont val="宋体"/>
        <charset val="0"/>
      </rPr>
      <t>单台配置清单：</t>
    </r>
    <r>
      <rPr>
        <sz val="10"/>
        <color rgb="FF000000"/>
        <rFont val="宋体"/>
        <charset val="0"/>
      </rPr>
      <t xml:space="preserve">
</t>
    </r>
    <r>
      <rPr>
        <sz val="10"/>
        <color rgb="FF000000"/>
        <rFont val="宋体"/>
        <charset val="0"/>
      </rPr>
      <t>1.主机1台</t>
    </r>
    <r>
      <rPr>
        <sz val="10"/>
        <color rgb="FF000000"/>
        <rFont val="宋体"/>
        <charset val="0"/>
      </rPr>
      <t xml:space="preserve">
</t>
    </r>
    <r>
      <rPr>
        <sz val="10"/>
        <color rgb="FF000000"/>
        <rFont val="宋体"/>
        <charset val="0"/>
      </rPr>
      <t>2.储液瓶1个</t>
    </r>
    <r>
      <rPr>
        <sz val="10"/>
        <color rgb="FF000000"/>
        <rFont val="宋体"/>
        <charset val="0"/>
      </rPr>
      <t xml:space="preserve">
</t>
    </r>
    <r>
      <rPr>
        <sz val="10"/>
        <color rgb="FF000000"/>
        <rFont val="宋体"/>
        <charset val="0"/>
      </rPr>
      <t>3.吸引管路.脚踏开关.溢流保护装置.过滤器</t>
    </r>
  </si>
  <si>
    <r>
      <rPr>
        <sz val="10"/>
        <color rgb="FF000000"/>
        <rFont val="宋体"/>
        <charset val="0"/>
      </rPr>
      <t>1.负压调节范围0-0.09MPa；抽气速率≥20L/min；</t>
    </r>
    <r>
      <rPr>
        <sz val="10"/>
        <color rgb="FF000000"/>
        <rFont val="宋体"/>
        <charset val="0"/>
      </rPr>
      <t xml:space="preserve">
</t>
    </r>
    <r>
      <rPr>
        <sz val="10"/>
        <color rgb="FF000000"/>
        <rFont val="宋体"/>
        <charset val="0"/>
      </rPr>
      <t>2.储液瓶≥1000ml；带溢流保护及防倒流装置；脚踏开关控制；噪音≤60dB。</t>
    </r>
  </si>
  <si>
    <t>需220V/50Hz电源插座</t>
  </si>
  <si>
    <t>需配备壁挂式或推车式安装选项。</t>
  </si>
  <si>
    <t>气压式血压计</t>
  </si>
  <si>
    <t>用于血压测量技能教学与考核，训练学员正确使用血压计及听诊器进行血压测定。</t>
  </si>
  <si>
    <r>
      <rPr>
        <sz val="10"/>
        <color rgb="FF000000"/>
        <rFont val="宋体"/>
        <charset val="0"/>
      </rPr>
      <t>单台配置：</t>
    </r>
    <r>
      <rPr>
        <sz val="10"/>
        <color rgb="FF000000"/>
        <rFont val="宋体"/>
        <charset val="0"/>
      </rPr>
      <t xml:space="preserve">
</t>
    </r>
    <r>
      <rPr>
        <sz val="10"/>
        <color rgb="FF000000"/>
        <rFont val="宋体"/>
        <charset val="0"/>
      </rPr>
      <t>1.血压计主机1台</t>
    </r>
    <r>
      <rPr>
        <sz val="10"/>
        <color rgb="FF000000"/>
        <rFont val="宋体"/>
        <charset val="0"/>
      </rPr>
      <t xml:space="preserve">
</t>
    </r>
    <r>
      <rPr>
        <sz val="10"/>
        <color rgb="FF000000"/>
        <rFont val="宋体"/>
        <charset val="0"/>
      </rPr>
      <t>2.标准袖带1个</t>
    </r>
    <r>
      <rPr>
        <sz val="10"/>
        <color rgb="FF000000"/>
        <rFont val="宋体"/>
        <charset val="0"/>
      </rPr>
      <t xml:space="preserve">
</t>
    </r>
    <r>
      <rPr>
        <sz val="10"/>
        <color rgb="FF000000"/>
        <rFont val="宋体"/>
        <charset val="0"/>
      </rPr>
      <t>3.配套听诊器1副</t>
    </r>
  </si>
  <si>
    <t>1.测量范围0-300mmHg；袖带适配臂围22-32cm；2.精度±3mmHg；台式/立式可选；金属外壳耐用。</t>
  </si>
  <si>
    <t>需配备不同规格袖带（儿童、成人、大臂围）。</t>
  </si>
  <si>
    <t>洁净工作台</t>
  </si>
  <si>
    <t>用于无菌操作、外科换药、穿刺等洁净环境下的技能教学，提供局部百级洁净操作空间。</t>
  </si>
  <si>
    <r>
      <rPr>
        <sz val="10"/>
        <color rgb="FF000000"/>
        <rFont val="宋体"/>
        <charset val="0"/>
      </rPr>
      <t>1.工作台主体1台</t>
    </r>
    <r>
      <rPr>
        <sz val="10"/>
        <color rgb="FF000000"/>
        <rFont val="宋体"/>
        <charset val="0"/>
      </rPr>
      <t xml:space="preserve">
</t>
    </r>
    <r>
      <rPr>
        <sz val="10"/>
        <color rgb="FF000000"/>
        <rFont val="宋体"/>
        <charset val="0"/>
      </rPr>
      <t>2.高效过滤器（HEPA）</t>
    </r>
    <r>
      <rPr>
        <sz val="10"/>
        <color rgb="FF000000"/>
        <rFont val="宋体"/>
        <charset val="0"/>
      </rPr>
      <t xml:space="preserve">
</t>
    </r>
    <r>
      <rPr>
        <sz val="10"/>
        <color rgb="FF000000"/>
        <rFont val="宋体"/>
        <charset val="0"/>
      </rPr>
      <t>3.紫外消毒灯</t>
    </r>
    <r>
      <rPr>
        <sz val="10"/>
        <color rgb="FF000000"/>
        <rFont val="宋体"/>
        <charset val="0"/>
      </rPr>
      <t xml:space="preserve">
</t>
    </r>
    <r>
      <rPr>
        <sz val="10"/>
        <color rgb="FF000000"/>
        <rFont val="宋体"/>
        <charset val="0"/>
      </rPr>
      <t>4.照明灯</t>
    </r>
    <r>
      <rPr>
        <sz val="10"/>
        <color rgb="FF000000"/>
        <rFont val="宋体"/>
        <charset val="0"/>
      </rPr>
      <t xml:space="preserve">
</t>
    </r>
    <r>
      <rPr>
        <sz val="10"/>
        <color rgb="FF000000"/>
        <rFont val="宋体"/>
        <charset val="0"/>
      </rPr>
      <t>5.风机</t>
    </r>
    <r>
      <rPr>
        <sz val="10"/>
        <color rgb="FF000000"/>
        <rFont val="宋体"/>
        <charset val="0"/>
      </rPr>
      <t xml:space="preserve">
</t>
    </r>
    <r>
      <rPr>
        <sz val="10"/>
        <color rgb="FF000000"/>
        <rFont val="宋体"/>
        <charset val="0"/>
      </rPr>
      <t>6.操作前窗</t>
    </r>
  </si>
  <si>
    <r>
      <rPr>
        <sz val="10"/>
        <color rgb="FF000000"/>
        <rFont val="宋体"/>
        <charset val="0"/>
      </rPr>
      <t>1.洁净等级100级（ISO 5级）；</t>
    </r>
    <r>
      <rPr>
        <sz val="10"/>
        <color rgb="FF000000"/>
        <rFont val="宋体"/>
        <charset val="0"/>
      </rPr>
      <t xml:space="preserve">
</t>
    </r>
    <r>
      <rPr>
        <sz val="10"/>
        <color rgb="FF000000"/>
        <rFont val="宋体"/>
        <charset val="0"/>
      </rPr>
      <t>2.工作面尺寸≥120×60cm；</t>
    </r>
    <r>
      <rPr>
        <sz val="10"/>
        <color rgb="FF000000"/>
        <rFont val="宋体"/>
        <charset val="0"/>
      </rPr>
      <t xml:space="preserve">
</t>
    </r>
    <r>
      <rPr>
        <sz val="10"/>
        <color rgb="FF000000"/>
        <rFont val="宋体"/>
        <charset val="0"/>
      </rPr>
      <t>3.风速0.3-0.6m/s可调；</t>
    </r>
    <r>
      <rPr>
        <sz val="10"/>
        <color rgb="FF000000"/>
        <rFont val="宋体"/>
        <charset val="0"/>
      </rPr>
      <t xml:space="preserve">
</t>
    </r>
    <r>
      <rPr>
        <sz val="10"/>
        <color rgb="FF000000"/>
        <rFont val="宋体"/>
        <charset val="0"/>
      </rPr>
      <t>4.紫外灯≥30W带定时；</t>
    </r>
    <r>
      <rPr>
        <sz val="10"/>
        <color rgb="FF000000"/>
        <rFont val="宋体"/>
        <charset val="0"/>
      </rPr>
      <t xml:space="preserve">
</t>
    </r>
    <r>
      <rPr>
        <sz val="10"/>
        <color rgb="FF000000"/>
        <rFont val="宋体"/>
        <charset val="0"/>
      </rPr>
      <t>5.照明灯≥20W；</t>
    </r>
    <r>
      <rPr>
        <sz val="10"/>
        <color rgb="FF000000"/>
        <rFont val="宋体"/>
        <charset val="0"/>
      </rPr>
      <t xml:space="preserve">
</t>
    </r>
    <r>
      <rPr>
        <sz val="10"/>
        <color rgb="FF000000"/>
        <rFont val="宋体"/>
        <charset val="0"/>
      </rPr>
      <t>6.噪音≤60dB。</t>
    </r>
  </si>
  <si>
    <t>需配备紫外灯定时及联锁保护功能；高效过滤器需定期更换（约1-2年）。</t>
  </si>
  <si>
    <t>西林瓶剥盖</t>
  </si>
  <si>
    <t>铝材质</t>
  </si>
  <si>
    <r>
      <rPr>
        <sz val="10"/>
        <color rgb="FF000000"/>
        <rFont val="宋体"/>
        <charset val="134"/>
      </rPr>
      <t>220V 50Hz，需配备电源插座</t>
    </r>
    <r>
      <rPr>
        <sz val="10"/>
        <color rgb="FF000000"/>
        <rFont val="宋体"/>
        <charset val="134"/>
      </rPr>
      <t xml:space="preserve">
</t>
    </r>
  </si>
  <si>
    <t>静脉配置中心</t>
  </si>
  <si>
    <t>泌尿外科</t>
  </si>
  <si>
    <t>专科手术器械3</t>
  </si>
  <si>
    <t>软镜取异物、双J管，取肿物活检；单极、等离子电切环为切除肿瘤、前列腺组织时使用</t>
  </si>
  <si>
    <r>
      <rPr>
        <sz val="10"/>
        <color rgb="FF000000"/>
        <rFont val="宋体"/>
        <charset val="134"/>
      </rPr>
      <t>8套配置：</t>
    </r>
    <r>
      <rPr>
        <sz val="10"/>
        <color rgb="FF000000"/>
        <rFont val="宋体"/>
        <charset val="134"/>
      </rPr>
      <t xml:space="preserve">
</t>
    </r>
    <r>
      <rPr>
        <sz val="10"/>
        <color rgb="FF000000"/>
        <rFont val="宋体"/>
        <charset val="134"/>
      </rPr>
      <t>1.膀胱软镜异物钳2把</t>
    </r>
    <r>
      <rPr>
        <sz val="10"/>
        <color rgb="FF000000"/>
        <rFont val="宋体"/>
        <charset val="134"/>
      </rPr>
      <t xml:space="preserve">
</t>
    </r>
    <r>
      <rPr>
        <sz val="10"/>
        <color rgb="FF000000"/>
        <rFont val="宋体"/>
        <charset val="134"/>
      </rPr>
      <t>2.活检钳3把</t>
    </r>
    <r>
      <rPr>
        <sz val="10"/>
        <color rgb="FF000000"/>
        <rFont val="宋体"/>
        <charset val="134"/>
      </rPr>
      <t xml:space="preserve">
</t>
    </r>
    <r>
      <rPr>
        <sz val="10"/>
        <color rgb="FF000000"/>
        <rFont val="宋体"/>
        <charset val="134"/>
      </rPr>
      <t>3.单极电切环2个</t>
    </r>
    <r>
      <rPr>
        <sz val="10"/>
        <color rgb="FF000000"/>
        <rFont val="宋体"/>
        <charset val="134"/>
      </rPr>
      <t xml:space="preserve">
</t>
    </r>
    <r>
      <rPr>
        <sz val="10"/>
        <color rgb="FF000000"/>
        <rFont val="宋体"/>
        <charset val="134"/>
      </rPr>
      <t>4.等离子电切环1个</t>
    </r>
  </si>
  <si>
    <t>主要功能：软镜取异物、双J管，取肿物活检；单极、等离子电切环为切除肿瘤、前列腺组织时使用</t>
  </si>
  <si>
    <t>手术室</t>
  </si>
  <si>
    <t>恒温箱</t>
  </si>
  <si>
    <t>碘造影剂加温</t>
  </si>
  <si>
    <r>
      <rPr>
        <sz val="10"/>
        <color rgb="FF000000"/>
        <rFont val="宋体"/>
        <charset val="134"/>
      </rPr>
      <t>1.温度调节范围2-8℃</t>
    </r>
    <r>
      <rPr>
        <sz val="10"/>
        <color rgb="FF000000"/>
        <rFont val="宋体"/>
        <charset val="134"/>
      </rPr>
      <t xml:space="preserve">
</t>
    </r>
    <r>
      <rPr>
        <sz val="10"/>
        <color rgb="FF000000"/>
        <rFont val="宋体"/>
        <charset val="134"/>
      </rPr>
      <t>2.试验样本暂存</t>
    </r>
    <r>
      <rPr>
        <sz val="10"/>
        <color rgb="FF000000"/>
        <rFont val="宋体"/>
        <charset val="134"/>
      </rPr>
      <t xml:space="preserve">
</t>
    </r>
    <r>
      <rPr>
        <sz val="10"/>
        <color rgb="FF000000"/>
        <rFont val="宋体"/>
        <charset val="134"/>
      </rPr>
      <t>3.有搁板</t>
    </r>
  </si>
  <si>
    <t>220V电源</t>
  </si>
  <si>
    <t>患者需要根据体重用药</t>
  </si>
  <si>
    <r>
      <rPr>
        <sz val="10"/>
        <color rgb="FF000000"/>
        <rFont val="宋体"/>
        <charset val="134"/>
      </rPr>
      <t>1.电子显示屏</t>
    </r>
    <r>
      <rPr>
        <sz val="10"/>
        <color rgb="FF000000"/>
        <rFont val="宋体"/>
        <charset val="134"/>
      </rPr>
      <t xml:space="preserve">
</t>
    </r>
    <r>
      <rPr>
        <sz val="10"/>
        <color rgb="FF000000"/>
        <rFont val="宋体"/>
        <charset val="134"/>
      </rPr>
      <t>2.电子体重秤</t>
    </r>
    <r>
      <rPr>
        <sz val="10"/>
        <color rgb="FF000000"/>
        <rFont val="宋体"/>
        <charset val="134"/>
      </rPr>
      <t xml:space="preserve">
</t>
    </r>
    <r>
      <rPr>
        <sz val="10"/>
        <color rgb="FF000000"/>
        <rFont val="宋体"/>
        <charset val="134"/>
      </rPr>
      <t>3.带身高尺</t>
    </r>
  </si>
  <si>
    <r>
      <rPr>
        <sz val="10"/>
        <color rgb="FF000000"/>
        <rFont val="宋体"/>
        <charset val="134"/>
      </rPr>
      <t>1.身高测量范围≥20-210cm，测量精度≤±0.5cm</t>
    </r>
    <r>
      <rPr>
        <sz val="10"/>
        <color rgb="FF000000"/>
        <rFont val="宋体"/>
        <charset val="134"/>
      </rPr>
      <t xml:space="preserve">
</t>
    </r>
    <r>
      <rPr>
        <sz val="10"/>
        <color rgb="FF000000"/>
        <rFont val="宋体"/>
        <charset val="134"/>
      </rPr>
      <t>2.体重测量范围≥2.0-500KG，测量精度≤±0.1kg</t>
    </r>
    <r>
      <rPr>
        <sz val="10"/>
        <color rgb="FF000000"/>
        <rFont val="宋体"/>
        <charset val="134"/>
      </rPr>
      <t xml:space="preserve">
</t>
    </r>
    <r>
      <rPr>
        <sz val="10"/>
        <color rgb="FF000000"/>
        <rFont val="宋体"/>
        <charset val="134"/>
      </rPr>
      <t>3.采用最新 WHO 标准或者中国标准自动计算，BMI 结果可自由设置小数点后1位和2位显示</t>
    </r>
  </si>
  <si>
    <t>神经外科</t>
  </si>
  <si>
    <t>基础手术器械</t>
  </si>
  <si>
    <t>术中开颅使用</t>
  </si>
  <si>
    <t>电钻钻头</t>
  </si>
  <si>
    <t>钻透颅骨后实现自停防护，保护硬膜组织</t>
  </si>
  <si>
    <t>现有手术室手术间</t>
  </si>
  <si>
    <t>自停开颅钻钻头</t>
  </si>
  <si>
    <t>自停开颅钻钻头×5 个，适配科室动力主机；内置自停保护结构，用于颅骨钻孔。</t>
  </si>
  <si>
    <t>自停开颅钻钻头：带机械自停功能，钻透颅骨自动泄压，保护硬膜，切削部位硬质合金材质。</t>
  </si>
  <si>
    <t>高速铣刀片</t>
  </si>
  <si>
    <t>高速铣刀片×5 个，专用骨切削铣削配件，用于颅骨打磨.骨瓣修整。</t>
  </si>
  <si>
    <r>
      <rPr>
        <sz val="10"/>
        <color rgb="FF000000"/>
        <rFont val="宋体"/>
        <charset val="134"/>
      </rPr>
      <t>高速铣刀片：刃口锋利耐磨，适合高速下颅骨切削修整，切削震动小。</t>
    </r>
    <r>
      <rPr>
        <sz val="10"/>
        <color rgb="FF000000"/>
        <rFont val="宋体"/>
        <charset val="134"/>
      </rPr>
      <t xml:space="preserve">
</t>
    </r>
  </si>
  <si>
    <t>螺旋形铣刀头</t>
  </si>
  <si>
    <t>螺旋形铣刀头×5 个，螺旋排屑结构，用于颅骨精细磨削操作。</t>
  </si>
  <si>
    <t>螺旋形铣刀头：螺旋槽结构，排屑顺畅，不易堵骨屑，适合精细骨面打磨。</t>
  </si>
  <si>
    <t>头颈外科</t>
  </si>
  <si>
    <t>不锈钢加长注射器针头1</t>
  </si>
  <si>
    <t>适配临床特殊部位注射操作，密封防漏、坚固耐用</t>
  </si>
  <si>
    <t>不锈钢加长注射器针头4个</t>
  </si>
  <si>
    <t>医用级不锈钢材质，加长款精工打造，针尖锋利光滑无毛刺</t>
  </si>
  <si>
    <t>不锈钢加长注射器针头2</t>
  </si>
</sst>
</file>

<file path=xl/styles.xml><?xml version="1.0" encoding="utf-8"?>
<styleSheet xmlns="http://schemas.openxmlformats.org/spreadsheetml/2006/main" xmlns:mc="http://schemas.openxmlformats.org/markup-compatibility/2006" xmlns:xr9="http://schemas.microsoft.com/office/spreadsheetml/2016/revision9" mc:Ignorable="xr9">
  <numFmts count="19">
    <numFmt numFmtId="23" formatCode="\$#,##0_);\(\$#,##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quot;人&quot;&quot;民&quot;&quot;币&quot;&quot;大&quot;&quot;写&quot;\:General&quot;元&quot;&quot;整&quot;"/>
    <numFmt numFmtId="177" formatCode="_ [$￥-804]* #,##0_ ;_ [$￥-804]* \-#,##0_ ;_ [$￥-804]* &quot;-&quot;??_ ;_ @_ "/>
    <numFmt numFmtId="178" formatCode="0.00_);[Red]\(0.00\)"/>
    <numFmt numFmtId="179" formatCode="#,##0.00_ "/>
    <numFmt numFmtId="180" formatCode="0_ "/>
    <numFmt numFmtId="181" formatCode="0.000_ "/>
    <numFmt numFmtId="182" formatCode="0_);[Red]\(0\)"/>
    <numFmt numFmtId="183" formatCode="0.00_ "/>
    <numFmt numFmtId="184" formatCode="&quot;（&quot;0&quot;）&quot;"/>
    <numFmt numFmtId="185" formatCode="#,##0_ "/>
    <numFmt numFmtId="186" formatCode="0&quot;.&quot;0&quot;&quot;0&quot;&quot;0&quot;&quot;0&quot;万元&quot;"/>
    <numFmt numFmtId="187" formatCode="0.0000_ "/>
    <numFmt numFmtId="188" formatCode="0.0_ "/>
    <numFmt numFmtId="189" formatCode="0.00_);\(0.00\)"/>
  </numFmts>
  <fonts count="115">
    <font>
      <sz val="11"/>
      <color theme="1"/>
      <name val="宋体"/>
      <charset val="134"/>
      <scheme val="minor"/>
    </font>
    <font>
      <b/>
      <sz val="10"/>
      <color rgb="FF000000"/>
      <name val="宋体"/>
      <charset val="134"/>
      <scheme val="minor"/>
    </font>
    <font>
      <sz val="10"/>
      <color rgb="FF000000"/>
      <name val="宋体"/>
      <charset val="134"/>
      <scheme val="minor"/>
    </font>
    <font>
      <b/>
      <sz val="11"/>
      <color rgb="FF000000"/>
      <name val="宋体"/>
      <charset val="134"/>
    </font>
    <font>
      <sz val="11"/>
      <color rgb="FF000000"/>
      <name val="宋体"/>
      <charset val="134"/>
    </font>
    <font>
      <b/>
      <sz val="10"/>
      <color rgb="FF000000"/>
      <name val="宋体"/>
      <charset val="134"/>
    </font>
    <font>
      <sz val="10"/>
      <color rgb="FF000000"/>
      <name val="宋体"/>
      <charset val="134"/>
    </font>
    <font>
      <sz val="10"/>
      <color rgb="FF000000"/>
      <name val="宋体"/>
      <charset val="1"/>
    </font>
    <font>
      <sz val="10"/>
      <color rgb="FF000000"/>
      <name val="宋体"/>
      <charset val="0"/>
    </font>
    <font>
      <b/>
      <sz val="14"/>
      <color rgb="FF000000"/>
      <name val="宋体"/>
      <charset val="134"/>
    </font>
    <font>
      <b/>
      <sz val="14"/>
      <color theme="1"/>
      <name val="宋体"/>
      <charset val="134"/>
    </font>
    <font>
      <b/>
      <sz val="12"/>
      <color theme="1"/>
      <name val="宋体"/>
      <charset val="134"/>
    </font>
    <font>
      <b/>
      <sz val="12"/>
      <color rgb="FF000000"/>
      <name val="宋体"/>
      <charset val="134"/>
    </font>
    <font>
      <sz val="11"/>
      <color rgb="FFFF0000"/>
      <name val="宋体"/>
      <charset val="134"/>
      <scheme val="minor"/>
    </font>
    <font>
      <sz val="12"/>
      <color rgb="FF000000"/>
      <name val="Times New Roman"/>
      <charset val="134"/>
    </font>
    <font>
      <sz val="12"/>
      <color rgb="FF000000"/>
      <name val="宋体"/>
      <charset val="134"/>
    </font>
    <font>
      <sz val="12"/>
      <color theme="1"/>
      <name val="Times New Roman"/>
      <charset val="134"/>
    </font>
    <font>
      <b/>
      <sz val="12"/>
      <color rgb="FF000000"/>
      <name val="Times New Roman"/>
      <charset val="134"/>
    </font>
    <font>
      <b/>
      <sz val="12"/>
      <color rgb="FFFF0000"/>
      <name val="宋体"/>
      <charset val="134"/>
    </font>
    <font>
      <b/>
      <sz val="11"/>
      <color theme="1"/>
      <name val="宋体"/>
      <charset val="134"/>
      <scheme val="minor"/>
    </font>
    <font>
      <sz val="11"/>
      <color theme="1"/>
      <name val="Times New Roman"/>
      <charset val="134"/>
    </font>
    <font>
      <b/>
      <sz val="16"/>
      <color theme="1"/>
      <name val="宋体"/>
      <charset val="134"/>
    </font>
    <font>
      <sz val="16"/>
      <color theme="1"/>
      <name val="Times New Roman"/>
      <charset val="134"/>
    </font>
    <font>
      <b/>
      <sz val="16"/>
      <color theme="1"/>
      <name val="Times New Roman"/>
      <charset val="134"/>
    </font>
    <font>
      <b/>
      <sz val="11"/>
      <color theme="1"/>
      <name val="宋体"/>
      <charset val="134"/>
    </font>
    <font>
      <b/>
      <sz val="12"/>
      <color theme="1"/>
      <name val="Times New Roman"/>
      <charset val="134"/>
    </font>
    <font>
      <sz val="12"/>
      <color theme="1"/>
      <name val="宋体"/>
      <charset val="134"/>
    </font>
    <font>
      <sz val="11"/>
      <color theme="1"/>
      <name val="宋体"/>
      <charset val="134"/>
    </font>
    <font>
      <sz val="12"/>
      <color rgb="FFFF0000"/>
      <name val="Times New Roman"/>
      <charset val="134"/>
    </font>
    <font>
      <sz val="12"/>
      <color theme="1"/>
      <name val="汉仪书宋二KW"/>
      <charset val="134"/>
    </font>
    <font>
      <b/>
      <sz val="12"/>
      <name val="Times New Roman"/>
      <charset val="134"/>
    </font>
    <font>
      <sz val="12"/>
      <name val="Times New Roman"/>
      <charset val="134"/>
    </font>
    <font>
      <sz val="11"/>
      <color rgb="FF000000"/>
      <name val="Times New Roman"/>
      <charset val="134"/>
    </font>
    <font>
      <sz val="10"/>
      <name val="宋体"/>
      <charset val="134"/>
    </font>
    <font>
      <b/>
      <sz val="11"/>
      <color theme="1"/>
      <name val="Times New Roman"/>
      <charset val="134"/>
    </font>
    <font>
      <b/>
      <sz val="12"/>
      <name val="宋体"/>
      <charset val="134"/>
    </font>
    <font>
      <sz val="11"/>
      <color rgb="FFFF0000"/>
      <name val="汉仪书宋二KW"/>
      <charset val="134"/>
    </font>
    <font>
      <sz val="12"/>
      <color rgb="FFFF0000"/>
      <name val="汉仪书宋二KW"/>
      <charset val="134"/>
    </font>
    <font>
      <b/>
      <sz val="12"/>
      <color rgb="FFFF0000"/>
      <name val="Times New Roman"/>
      <charset val="134"/>
    </font>
    <font>
      <sz val="12"/>
      <color theme="1"/>
      <name val="宋体"/>
      <charset val="134"/>
      <scheme val="minor"/>
    </font>
    <font>
      <b/>
      <sz val="12"/>
      <color theme="1"/>
      <name val="宋体"/>
      <charset val="134"/>
      <scheme val="minor"/>
    </font>
    <font>
      <b/>
      <sz val="14"/>
      <color rgb="FF000000"/>
      <name val="宋体"/>
      <charset val="134"/>
      <scheme val="minor"/>
    </font>
    <font>
      <b/>
      <sz val="12"/>
      <color rgb="FF000000"/>
      <name val="宋体"/>
      <charset val="134"/>
      <scheme val="minor"/>
    </font>
    <font>
      <sz val="12"/>
      <color rgb="FF000000"/>
      <name val="宋体"/>
      <charset val="134"/>
      <scheme val="minor"/>
    </font>
    <font>
      <sz val="11"/>
      <color rgb="FF000000"/>
      <name val="宋体"/>
      <charset val="134"/>
      <scheme val="minor"/>
    </font>
    <font>
      <b/>
      <sz val="12"/>
      <color theme="1"/>
      <name val="Times New Roman"/>
      <charset val="0"/>
    </font>
    <font>
      <sz val="12"/>
      <color theme="1"/>
      <name val="Times New Roman"/>
      <charset val="0"/>
    </font>
    <font>
      <sz val="11"/>
      <color theme="1"/>
      <name val="Times New Roman"/>
      <charset val="0"/>
    </font>
    <font>
      <sz val="11"/>
      <color rgb="FFFF0000"/>
      <name val="Times New Roman"/>
      <charset val="0"/>
    </font>
    <font>
      <sz val="10"/>
      <color theme="1"/>
      <name val="Times New Roman"/>
      <charset val="0"/>
    </font>
    <font>
      <b/>
      <sz val="11"/>
      <color theme="1"/>
      <name val="Times New Roman"/>
      <charset val="0"/>
    </font>
    <font>
      <b/>
      <sz val="10"/>
      <color theme="1"/>
      <name val="Times New Roman"/>
      <charset val="0"/>
    </font>
    <font>
      <sz val="12"/>
      <color rgb="FFFF0000"/>
      <name val="宋体"/>
      <charset val="134"/>
      <scheme val="minor"/>
    </font>
    <font>
      <b/>
      <sz val="14"/>
      <color rgb="FFFF0000"/>
      <name val="宋体"/>
      <charset val="134"/>
      <scheme val="minor"/>
    </font>
    <font>
      <b/>
      <sz val="14"/>
      <color theme="1"/>
      <name val="宋体"/>
      <charset val="134"/>
      <scheme val="minor"/>
    </font>
    <font>
      <b/>
      <sz val="11"/>
      <name val="Times New Roman"/>
      <charset val="134"/>
    </font>
    <font>
      <b/>
      <sz val="11"/>
      <color rgb="FF000000"/>
      <name val="Times New Roman"/>
      <charset val="134"/>
    </font>
    <font>
      <b/>
      <sz val="18"/>
      <color rgb="FFC00000"/>
      <name val="宋体"/>
      <charset val="134"/>
      <scheme val="minor"/>
    </font>
    <font>
      <sz val="11"/>
      <name val="Times New Roman"/>
      <charset val="134"/>
    </font>
    <font>
      <b/>
      <sz val="16"/>
      <color theme="1"/>
      <name val="宋体"/>
      <charset val="134"/>
      <scheme val="minor"/>
    </font>
    <font>
      <b/>
      <sz val="10"/>
      <color theme="1"/>
      <name val="宋体"/>
      <charset val="134"/>
    </font>
    <font>
      <sz val="10"/>
      <color theme="1"/>
      <name val="宋体"/>
      <charset val="134"/>
    </font>
    <font>
      <sz val="10"/>
      <color rgb="FFFF0000"/>
      <name val="宋体"/>
      <charset val="134"/>
    </font>
    <font>
      <sz val="11"/>
      <name val="宋体"/>
      <charset val="134"/>
    </font>
    <font>
      <b/>
      <sz val="14"/>
      <color theme="1"/>
      <name val="Times New Roman"/>
      <charset val="134"/>
    </font>
    <font>
      <sz val="12"/>
      <color indexed="8"/>
      <name val="Times New Roman"/>
      <charset val="134"/>
    </font>
    <font>
      <sz val="12"/>
      <color rgb="FFFF0000"/>
      <name val="宋体"/>
      <charset val="134"/>
    </font>
    <font>
      <b/>
      <sz val="16"/>
      <color rgb="FF000000"/>
      <name val="汉仪书宋二KW"/>
      <charset val="134"/>
    </font>
    <font>
      <sz val="10"/>
      <color rgb="FFFF0000"/>
      <name val="宋体"/>
      <charset val="134"/>
      <scheme val="minor"/>
    </font>
    <font>
      <sz val="10"/>
      <color theme="1"/>
      <name val="Times New Roman"/>
      <charset val="134"/>
    </font>
    <font>
      <b/>
      <sz val="10"/>
      <color theme="1"/>
      <name val="Times New Roman"/>
      <charset val="134"/>
    </font>
    <font>
      <sz val="12"/>
      <name val="宋体"/>
      <charset val="134"/>
    </font>
    <font>
      <b/>
      <sz val="12"/>
      <color theme="1"/>
      <name val="汉仪书宋二KW"/>
      <charset val="134"/>
    </font>
    <font>
      <sz val="12"/>
      <color theme="1"/>
      <name val="微软雅黑"/>
      <charset val="134"/>
    </font>
    <font>
      <b/>
      <sz val="16"/>
      <color theme="1"/>
      <name val="汉仪书宋二KW"/>
      <charset val="134"/>
    </font>
    <font>
      <sz val="10.5"/>
      <color theme="1"/>
      <name val="宋体"/>
      <charset val="134"/>
    </font>
    <font>
      <sz val="11"/>
      <color rgb="FFFF0000"/>
      <name val="Times New Roman"/>
      <charset val="134"/>
    </font>
    <font>
      <sz val="10"/>
      <name val="Times New Roman"/>
      <charset val="134"/>
    </font>
    <font>
      <b/>
      <sz val="16"/>
      <name val="宋体"/>
      <charset val="134"/>
    </font>
    <font>
      <b/>
      <sz val="16"/>
      <name val="Times New Roman"/>
      <charset val="134"/>
    </font>
    <font>
      <sz val="12"/>
      <name val="宋体"/>
      <charset val="134"/>
      <scheme val="minor"/>
    </font>
    <font>
      <sz val="14"/>
      <color theme="1"/>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Helv"/>
      <charset val="134"/>
    </font>
    <font>
      <sz val="12"/>
      <color theme="1"/>
      <name val="宋体"/>
      <charset val="0"/>
    </font>
    <font>
      <b/>
      <sz val="10"/>
      <color rgb="FFC00000"/>
      <name val="宋体"/>
      <charset val="134"/>
    </font>
    <font>
      <b/>
      <sz val="11"/>
      <name val="宋体"/>
      <charset val="134"/>
    </font>
    <font>
      <sz val="11"/>
      <color theme="1"/>
      <name val="微软雅黑"/>
      <charset val="134"/>
    </font>
    <font>
      <sz val="12"/>
      <color theme="1"/>
      <name val="Arial"/>
      <charset val="134"/>
    </font>
    <font>
      <b/>
      <sz val="16"/>
      <color rgb="FF000000"/>
      <name val="Times New Roman"/>
      <charset val="134"/>
    </font>
    <font>
      <sz val="12"/>
      <color indexed="8"/>
      <name val="宋体"/>
      <charset val="134"/>
    </font>
    <font>
      <vertAlign val="superscript"/>
      <sz val="12"/>
      <color theme="1"/>
      <name val="Times New Roman"/>
      <charset val="134"/>
    </font>
    <font>
      <b/>
      <sz val="18"/>
      <color rgb="FFC00000"/>
      <name val="宋体"/>
      <charset val="134"/>
    </font>
    <font>
      <b/>
      <vertAlign val="subscript"/>
      <sz val="12"/>
      <color rgb="FF000000"/>
      <name val="宋体"/>
      <charset val="134"/>
      <scheme val="minor"/>
    </font>
    <font>
      <b/>
      <sz val="11"/>
      <color indexed="8"/>
      <name val="Times New Roman"/>
      <charset val="0"/>
    </font>
  </fonts>
  <fills count="4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theme="9" tint="0.799798577837458"/>
        <bgColor indexed="64"/>
      </patternFill>
    </fill>
    <fill>
      <patternFill patternType="solid">
        <fgColor theme="9" tint="0.799920651875362"/>
        <bgColor indexed="64"/>
      </patternFill>
    </fill>
    <fill>
      <patternFill patternType="solid">
        <fgColor rgb="FFBDD7EE"/>
        <bgColor indexed="64"/>
      </patternFill>
    </fill>
    <fill>
      <patternFill patternType="solid">
        <fgColor rgb="FFFBE5D6"/>
        <bgColor indexed="64"/>
      </patternFill>
    </fill>
    <fill>
      <patternFill patternType="solid">
        <fgColor rgb="FFC5E0B4"/>
        <bgColor indexed="64"/>
      </patternFill>
    </fill>
    <fill>
      <patternFill patternType="solid">
        <fgColor theme="8" tint="0.8"/>
        <bgColor indexed="64"/>
      </patternFill>
    </fill>
    <fill>
      <patternFill patternType="solid">
        <fgColor theme="4" tint="0.6"/>
        <bgColor indexed="64"/>
      </patternFill>
    </fill>
    <fill>
      <patternFill patternType="solid">
        <fgColor rgb="FF92D050"/>
        <bgColor indexed="64"/>
      </patternFill>
    </fill>
    <fill>
      <patternFill patternType="solid">
        <fgColor indexed="9"/>
        <bgColor indexed="64"/>
      </patternFill>
    </fill>
    <fill>
      <patternFill patternType="solid">
        <fgColor indexed="9"/>
        <bgColor indexed="8"/>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hair">
        <color rgb="FF000000"/>
      </left>
      <right style="hair">
        <color rgb="FF000000"/>
      </right>
      <top style="hair">
        <color rgb="FF000000"/>
      </top>
      <bottom style="hair">
        <color rgb="FF000000"/>
      </bottom>
      <diagonal/>
    </border>
    <border>
      <left/>
      <right style="thin">
        <color auto="1"/>
      </right>
      <top style="thin">
        <color auto="1"/>
      </top>
      <bottom/>
      <diagonal/>
    </border>
    <border>
      <left style="thin">
        <color auto="1"/>
      </left>
      <right/>
      <top style="thin">
        <color auto="1"/>
      </top>
      <bottom/>
      <diagonal/>
    </border>
    <border>
      <left style="thin">
        <color auto="1"/>
      </left>
      <right/>
      <top style="thin">
        <color rgb="FF000000"/>
      </top>
      <bottom style="thin">
        <color auto="1"/>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rgb="FF000000"/>
      </right>
      <top/>
      <bottom style="thin">
        <color auto="1"/>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style="medium">
        <color rgb="FF000000"/>
      </bottom>
      <diagonal/>
    </border>
    <border>
      <left/>
      <right/>
      <top/>
      <bottom style="thin">
        <color auto="1"/>
      </bottom>
      <diagonal/>
    </border>
    <border>
      <left style="thin">
        <color rgb="FF000000"/>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3"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0" fillId="16" borderId="39" applyNumberFormat="0" applyFont="0" applyAlignment="0" applyProtection="0">
      <alignment vertical="center"/>
    </xf>
    <xf numFmtId="0" fontId="85"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8" fillId="0" borderId="40" applyNumberFormat="0" applyFill="0" applyAlignment="0" applyProtection="0">
      <alignment vertical="center"/>
    </xf>
    <xf numFmtId="0" fontId="89" fillId="0" borderId="40" applyNumberFormat="0" applyFill="0" applyAlignment="0" applyProtection="0">
      <alignment vertical="center"/>
    </xf>
    <xf numFmtId="0" fontId="90" fillId="0" borderId="41" applyNumberFormat="0" applyFill="0" applyAlignment="0" applyProtection="0">
      <alignment vertical="center"/>
    </xf>
    <xf numFmtId="0" fontId="90" fillId="0" borderId="0" applyNumberFormat="0" applyFill="0" applyBorder="0" applyAlignment="0" applyProtection="0">
      <alignment vertical="center"/>
    </xf>
    <xf numFmtId="0" fontId="91" fillId="17" borderId="42" applyNumberFormat="0" applyAlignment="0" applyProtection="0">
      <alignment vertical="center"/>
    </xf>
    <xf numFmtId="0" fontId="92" fillId="18" borderId="43" applyNumberFormat="0" applyAlignment="0" applyProtection="0">
      <alignment vertical="center"/>
    </xf>
    <xf numFmtId="0" fontId="93" fillId="18" borderId="42" applyNumberFormat="0" applyAlignment="0" applyProtection="0">
      <alignment vertical="center"/>
    </xf>
    <xf numFmtId="0" fontId="94" fillId="19" borderId="44" applyNumberFormat="0" applyAlignment="0" applyProtection="0">
      <alignment vertical="center"/>
    </xf>
    <xf numFmtId="0" fontId="95" fillId="0" borderId="45" applyNumberFormat="0" applyFill="0" applyAlignment="0" applyProtection="0">
      <alignment vertical="center"/>
    </xf>
    <xf numFmtId="0" fontId="96" fillId="0" borderId="46" applyNumberFormat="0" applyFill="0" applyAlignment="0" applyProtection="0">
      <alignment vertical="center"/>
    </xf>
    <xf numFmtId="0" fontId="97" fillId="20" borderId="0" applyNumberFormat="0" applyBorder="0" applyAlignment="0" applyProtection="0">
      <alignment vertical="center"/>
    </xf>
    <xf numFmtId="0" fontId="98" fillId="21" borderId="0" applyNumberFormat="0" applyBorder="0" applyAlignment="0" applyProtection="0">
      <alignment vertical="center"/>
    </xf>
    <xf numFmtId="0" fontId="99" fillId="22" borderId="0" applyNumberFormat="0" applyBorder="0" applyAlignment="0" applyProtection="0">
      <alignment vertical="center"/>
    </xf>
    <xf numFmtId="0" fontId="100" fillId="23" borderId="0" applyNumberFormat="0" applyBorder="0" applyAlignment="0" applyProtection="0">
      <alignment vertical="center"/>
    </xf>
    <xf numFmtId="0" fontId="101" fillId="24" borderId="0" applyNumberFormat="0" applyBorder="0" applyAlignment="0" applyProtection="0">
      <alignment vertical="center"/>
    </xf>
    <xf numFmtId="0" fontId="101" fillId="25" borderId="0" applyNumberFormat="0" applyBorder="0" applyAlignment="0" applyProtection="0">
      <alignment vertical="center"/>
    </xf>
    <xf numFmtId="0" fontId="100" fillId="26" borderId="0" applyNumberFormat="0" applyBorder="0" applyAlignment="0" applyProtection="0">
      <alignment vertical="center"/>
    </xf>
    <xf numFmtId="0" fontId="100" fillId="27" borderId="0" applyNumberFormat="0" applyBorder="0" applyAlignment="0" applyProtection="0">
      <alignment vertical="center"/>
    </xf>
    <xf numFmtId="0" fontId="101" fillId="28" borderId="0" applyNumberFormat="0" applyBorder="0" applyAlignment="0" applyProtection="0">
      <alignment vertical="center"/>
    </xf>
    <xf numFmtId="0" fontId="101" fillId="29" borderId="0" applyNumberFormat="0" applyBorder="0" applyAlignment="0" applyProtection="0">
      <alignment vertical="center"/>
    </xf>
    <xf numFmtId="0" fontId="100" fillId="30" borderId="0" applyNumberFormat="0" applyBorder="0" applyAlignment="0" applyProtection="0">
      <alignment vertical="center"/>
    </xf>
    <xf numFmtId="0" fontId="100" fillId="31" borderId="0" applyNumberFormat="0" applyBorder="0" applyAlignment="0" applyProtection="0">
      <alignment vertical="center"/>
    </xf>
    <xf numFmtId="0" fontId="101" fillId="32" borderId="0" applyNumberFormat="0" applyBorder="0" applyAlignment="0" applyProtection="0">
      <alignment vertical="center"/>
    </xf>
    <xf numFmtId="0" fontId="101" fillId="33" borderId="0" applyNumberFormat="0" applyBorder="0" applyAlignment="0" applyProtection="0">
      <alignment vertical="center"/>
    </xf>
    <xf numFmtId="0" fontId="100" fillId="34" borderId="0" applyNumberFormat="0" applyBorder="0" applyAlignment="0" applyProtection="0">
      <alignment vertical="center"/>
    </xf>
    <xf numFmtId="0" fontId="100" fillId="35" borderId="0" applyNumberFormat="0" applyBorder="0" applyAlignment="0" applyProtection="0">
      <alignment vertical="center"/>
    </xf>
    <xf numFmtId="0" fontId="101" fillId="36" borderId="0" applyNumberFormat="0" applyBorder="0" applyAlignment="0" applyProtection="0">
      <alignment vertical="center"/>
    </xf>
    <xf numFmtId="0" fontId="101" fillId="37" borderId="0" applyNumberFormat="0" applyBorder="0" applyAlignment="0" applyProtection="0">
      <alignment vertical="center"/>
    </xf>
    <xf numFmtId="0" fontId="100" fillId="38" borderId="0" applyNumberFormat="0" applyBorder="0" applyAlignment="0" applyProtection="0">
      <alignment vertical="center"/>
    </xf>
    <xf numFmtId="0" fontId="100" fillId="39" borderId="0" applyNumberFormat="0" applyBorder="0" applyAlignment="0" applyProtection="0">
      <alignment vertical="center"/>
    </xf>
    <xf numFmtId="0" fontId="101" fillId="40" borderId="0" applyNumberFormat="0" applyBorder="0" applyAlignment="0" applyProtection="0">
      <alignment vertical="center"/>
    </xf>
    <xf numFmtId="0" fontId="101" fillId="41" borderId="0" applyNumberFormat="0" applyBorder="0" applyAlignment="0" applyProtection="0">
      <alignment vertical="center"/>
    </xf>
    <xf numFmtId="0" fontId="100" fillId="42" borderId="0" applyNumberFormat="0" applyBorder="0" applyAlignment="0" applyProtection="0">
      <alignment vertical="center"/>
    </xf>
    <xf numFmtId="0" fontId="100" fillId="43" borderId="0" applyNumberFormat="0" applyBorder="0" applyAlignment="0" applyProtection="0">
      <alignment vertical="center"/>
    </xf>
    <xf numFmtId="0" fontId="101" fillId="44" borderId="0" applyNumberFormat="0" applyBorder="0" applyAlignment="0" applyProtection="0">
      <alignment vertical="center"/>
    </xf>
    <xf numFmtId="0" fontId="101" fillId="45" borderId="0" applyNumberFormat="0" applyBorder="0" applyAlignment="0" applyProtection="0">
      <alignment vertical="center"/>
    </xf>
    <xf numFmtId="0" fontId="100" fillId="46" borderId="0" applyNumberFormat="0" applyBorder="0" applyAlignment="0" applyProtection="0">
      <alignment vertical="center"/>
    </xf>
    <xf numFmtId="176" fontId="0" fillId="0" borderId="0">
      <alignment vertical="center"/>
    </xf>
    <xf numFmtId="0" fontId="31" fillId="0" borderId="0"/>
    <xf numFmtId="177" fontId="15" fillId="0" borderId="0">
      <protection locked="0"/>
    </xf>
    <xf numFmtId="177" fontId="39" fillId="0" borderId="0">
      <alignment vertical="center"/>
    </xf>
    <xf numFmtId="0" fontId="102" fillId="0" borderId="0">
      <alignment vertical="center"/>
    </xf>
    <xf numFmtId="177" fontId="102" fillId="0" borderId="0">
      <alignment vertical="center"/>
    </xf>
    <xf numFmtId="0" fontId="71" fillId="0" borderId="0">
      <alignment vertical="center"/>
    </xf>
    <xf numFmtId="177" fontId="39" fillId="0" borderId="0">
      <alignment vertical="center"/>
    </xf>
    <xf numFmtId="0" fontId="0" fillId="0" borderId="0">
      <alignment vertical="center"/>
    </xf>
    <xf numFmtId="0" fontId="71" fillId="0" borderId="0">
      <alignment vertical="center"/>
    </xf>
    <xf numFmtId="0" fontId="103" fillId="0" borderId="0">
      <protection locked="0"/>
    </xf>
    <xf numFmtId="0" fontId="0" fillId="0" borderId="0"/>
    <xf numFmtId="0" fontId="71" fillId="0" borderId="0">
      <alignment vertical="center"/>
    </xf>
  </cellStyleXfs>
  <cellXfs count="1044">
    <xf numFmtId="0" fontId="0" fillId="0" borderId="0" xfId="0"/>
    <xf numFmtId="0" fontId="1" fillId="0" borderId="0" xfId="0" applyFont="1" applyFill="1" applyAlignment="1">
      <alignment horizontal="center"/>
    </xf>
    <xf numFmtId="0" fontId="2" fillId="0" borderId="0" xfId="0" applyFont="1" applyFill="1" applyAlignment="1">
      <alignment horizontal="center" vertical="center" wrapText="1"/>
    </xf>
    <xf numFmtId="0" fontId="0" fillId="0" borderId="0" xfId="0" applyFill="1"/>
    <xf numFmtId="0" fontId="2" fillId="0" borderId="0" xfId="0" applyFont="1" applyFill="1" applyAlignment="1">
      <alignment horizontal="left" vertical="center" wrapText="1"/>
    </xf>
    <xf numFmtId="0" fontId="3" fillId="0" borderId="1" xfId="0" applyFont="1" applyBorder="1" applyAlignment="1">
      <alignment horizontal="center" vertical="center" wrapText="1"/>
    </xf>
    <xf numFmtId="0" fontId="4" fillId="0" borderId="0" xfId="0" applyFont="1" applyAlignment="1">
      <alignment vertical="center"/>
    </xf>
    <xf numFmtId="0" fontId="5" fillId="0" borderId="1" xfId="0" applyFont="1" applyBorder="1" applyAlignment="1">
      <alignment horizontal="center" vertical="center" wrapText="1"/>
    </xf>
    <xf numFmtId="178" fontId="5" fillId="0" borderId="1" xfId="0" applyNumberFormat="1" applyFont="1" applyBorder="1" applyAlignment="1">
      <alignment horizontal="center" vertical="center" wrapText="1"/>
    </xf>
    <xf numFmtId="179" fontId="5" fillId="0" borderId="1" xfId="0" applyNumberFormat="1" applyFont="1" applyBorder="1" applyAlignment="1">
      <alignment horizontal="center" vertical="center" wrapText="1"/>
    </xf>
    <xf numFmtId="0" fontId="1" fillId="0" borderId="0" xfId="0" applyFont="1" applyFill="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179" fontId="6" fillId="0" borderId="1" xfId="0" applyNumberFormat="1" applyFont="1" applyBorder="1" applyAlignment="1">
      <alignment horizontal="left" vertical="center" wrapText="1"/>
    </xf>
    <xf numFmtId="180" fontId="6" fillId="0" borderId="1" xfId="0" applyNumberFormat="1" applyFont="1" applyBorder="1" applyAlignment="1">
      <alignment horizontal="center" vertical="center" wrapText="1"/>
    </xf>
    <xf numFmtId="181" fontId="6" fillId="0" borderId="1" xfId="0" applyNumberFormat="1" applyFont="1" applyBorder="1" applyAlignment="1">
      <alignment horizontal="center" vertical="center" wrapText="1"/>
    </xf>
    <xf numFmtId="180"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180" fontId="7"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82" fontId="6" fillId="0" borderId="1" xfId="0" applyNumberFormat="1" applyFont="1" applyBorder="1" applyAlignment="1">
      <alignment horizontal="center" vertical="center" wrapText="1"/>
    </xf>
    <xf numFmtId="180" fontId="6" fillId="0" borderId="1" xfId="0" applyNumberFormat="1" applyFont="1" applyBorder="1" applyAlignment="1">
      <alignment horizontal="left" vertical="center" wrapText="1"/>
    </xf>
    <xf numFmtId="0" fontId="0" fillId="0" borderId="0" xfId="0" applyAlignment="1">
      <alignment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0" fontId="16" fillId="0" borderId="1" xfId="0" applyFont="1" applyBorder="1" applyAlignment="1">
      <alignment horizontal="center" vertical="center"/>
    </xf>
    <xf numFmtId="0" fontId="15" fillId="0" borderId="1" xfId="0" applyFont="1" applyBorder="1" applyAlignment="1">
      <alignment horizontal="center" vertical="center" wrapText="1"/>
    </xf>
    <xf numFmtId="0" fontId="14" fillId="0" borderId="1" xfId="0" applyFont="1" applyBorder="1" applyAlignment="1">
      <alignment horizontal="left" vertical="center" wrapText="1"/>
    </xf>
    <xf numFmtId="0" fontId="13" fillId="0" borderId="0" xfId="0" applyFont="1"/>
    <xf numFmtId="0" fontId="14" fillId="0" borderId="1" xfId="0" applyFont="1" applyBorder="1" applyAlignment="1">
      <alignment horizontal="center" vertical="center" wrapText="1"/>
    </xf>
    <xf numFmtId="0" fontId="17"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0" fontId="18" fillId="2" borderId="1" xfId="0" applyFont="1" applyFill="1" applyBorder="1" applyAlignment="1">
      <alignment vertical="center" wrapText="1"/>
    </xf>
    <xf numFmtId="0" fontId="0" fillId="0" borderId="0" xfId="0" applyFont="1" applyFill="1"/>
    <xf numFmtId="0" fontId="19" fillId="0" borderId="0" xfId="0" applyFont="1" applyFill="1"/>
    <xf numFmtId="0" fontId="20" fillId="0" borderId="0" xfId="0" applyFont="1" applyFill="1"/>
    <xf numFmtId="180" fontId="0" fillId="0" borderId="0" xfId="0" applyNumberFormat="1" applyFont="1" applyFill="1"/>
    <xf numFmtId="0" fontId="0" fillId="0" borderId="0" xfId="0" applyFont="1" applyFill="1" applyAlignment="1">
      <alignment wrapText="1"/>
    </xf>
    <xf numFmtId="49" fontId="21" fillId="0" borderId="2" xfId="0" applyNumberFormat="1" applyFont="1" applyFill="1" applyBorder="1" applyAlignment="1">
      <alignment horizontal="center" vertical="center" wrapText="1"/>
    </xf>
    <xf numFmtId="49" fontId="22" fillId="0" borderId="3" xfId="0" applyNumberFormat="1"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180" fontId="23" fillId="0" borderId="3" xfId="0" applyNumberFormat="1"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24" fillId="0" borderId="0" xfId="0" applyFont="1" applyFill="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80" fontId="11" fillId="0" borderId="1" xfId="0" applyNumberFormat="1" applyFont="1" applyFill="1" applyBorder="1" applyAlignment="1">
      <alignment horizontal="center" vertical="center" wrapText="1"/>
    </xf>
    <xf numFmtId="180" fontId="24" fillId="0" borderId="0"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25"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80" fontId="25" fillId="2"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19" fillId="0" borderId="0" xfId="0" applyFont="1" applyFill="1" applyAlignment="1">
      <alignment wrapText="1"/>
    </xf>
    <xf numFmtId="180" fontId="16"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180"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16" fillId="0" borderId="5" xfId="0" applyNumberFormat="1" applyFont="1" applyFill="1" applyBorder="1" applyAlignment="1">
      <alignment horizontal="center" vertical="center" wrapText="1"/>
    </xf>
    <xf numFmtId="0" fontId="26" fillId="0" borderId="6"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6"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NumberFormat="1" applyFont="1" applyFill="1" applyBorder="1" applyAlignment="1">
      <alignment horizontal="center" vertical="center" wrapText="1"/>
    </xf>
    <xf numFmtId="0" fontId="0" fillId="0" borderId="0" xfId="0" applyNumberFormat="1" applyFont="1" applyFill="1" applyAlignment="1">
      <alignment wrapText="1"/>
    </xf>
    <xf numFmtId="0" fontId="27" fillId="0" borderId="0" xfId="0" applyFont="1" applyFill="1" applyAlignment="1">
      <alignment wrapText="1"/>
    </xf>
    <xf numFmtId="0" fontId="16" fillId="0" borderId="1" xfId="0" applyNumberFormat="1" applyFont="1" applyFill="1" applyBorder="1" applyAlignment="1">
      <alignment horizontal="center" vertical="center" wrapText="1"/>
    </xf>
    <xf numFmtId="0" fontId="28" fillId="3" borderId="1" xfId="0" applyFont="1" applyFill="1" applyBorder="1" applyAlignment="1">
      <alignment horizontal="center" vertical="center"/>
    </xf>
    <xf numFmtId="180"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0" fontId="25" fillId="0"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5" fillId="2" borderId="1" xfId="0" applyFont="1" applyFill="1" applyBorder="1" applyAlignment="1">
      <alignment horizontal="center"/>
    </xf>
    <xf numFmtId="0" fontId="16" fillId="2" borderId="1" xfId="0" applyFont="1" applyFill="1" applyBorder="1" applyAlignment="1">
      <alignment horizontal="center"/>
    </xf>
    <xf numFmtId="0" fontId="11" fillId="2" borderId="1" xfId="0" applyFont="1" applyFill="1" applyBorder="1" applyAlignment="1">
      <alignment horizontal="center" vertical="center"/>
    </xf>
    <xf numFmtId="180" fontId="25" fillId="2" borderId="1" xfId="0" applyNumberFormat="1" applyFont="1" applyFill="1" applyBorder="1" applyAlignment="1">
      <alignment horizontal="center" vertical="center"/>
    </xf>
    <xf numFmtId="0" fontId="25" fillId="0" borderId="1" xfId="0" applyFont="1" applyFill="1" applyBorder="1" applyAlignment="1">
      <alignment horizontal="center"/>
    </xf>
    <xf numFmtId="0" fontId="20" fillId="0" borderId="0" xfId="0" applyFont="1"/>
    <xf numFmtId="180" fontId="20" fillId="0" borderId="0" xfId="0" applyNumberFormat="1" applyFont="1"/>
    <xf numFmtId="0" fontId="21" fillId="0" borderId="1" xfId="0" applyFont="1" applyFill="1" applyBorder="1" applyAlignment="1">
      <alignment horizontal="center" vertical="center"/>
    </xf>
    <xf numFmtId="0" fontId="23" fillId="0" borderId="1" xfId="0" applyFont="1" applyFill="1" applyBorder="1" applyAlignment="1">
      <alignment horizontal="center" vertical="center"/>
    </xf>
    <xf numFmtId="180" fontId="23" fillId="0" borderId="1" xfId="0" applyNumberFormat="1" applyFont="1" applyFill="1" applyBorder="1" applyAlignment="1">
      <alignment horizontal="center" vertical="center"/>
    </xf>
    <xf numFmtId="0" fontId="30" fillId="0" borderId="5" xfId="0" applyFont="1" applyFill="1" applyBorder="1" applyAlignment="1">
      <alignment horizontal="center" vertical="center" wrapText="1" readingOrder="1"/>
    </xf>
    <xf numFmtId="183" fontId="30" fillId="0" borderId="5" xfId="0" applyNumberFormat="1" applyFont="1" applyFill="1" applyBorder="1" applyAlignment="1">
      <alignment horizontal="center" vertical="center" wrapText="1" readingOrder="1"/>
    </xf>
    <xf numFmtId="180" fontId="30" fillId="0" borderId="5" xfId="0" applyNumberFormat="1" applyFont="1" applyFill="1" applyBorder="1" applyAlignment="1">
      <alignment horizontal="center" vertical="center" wrapText="1" readingOrder="1"/>
    </xf>
    <xf numFmtId="0" fontId="30" fillId="0" borderId="1" xfId="0" applyFont="1" applyFill="1" applyBorder="1" applyAlignment="1">
      <alignment horizontal="center" vertical="center" wrapText="1" readingOrder="1"/>
    </xf>
    <xf numFmtId="180" fontId="30" fillId="0" borderId="1" xfId="0" applyNumberFormat="1" applyFont="1" applyFill="1" applyBorder="1" applyAlignment="1">
      <alignment horizontal="center" vertical="center" wrapText="1" readingOrder="1"/>
    </xf>
    <xf numFmtId="0" fontId="17"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14" fillId="0" borderId="1" xfId="0" applyFont="1" applyFill="1" applyBorder="1" applyAlignment="1">
      <alignment horizontal="center" vertical="center" wrapText="1" readingOrder="1"/>
    </xf>
    <xf numFmtId="183" fontId="31" fillId="0" borderId="1" xfId="0" applyNumberFormat="1" applyFont="1" applyFill="1" applyBorder="1" applyAlignment="1">
      <alignment horizontal="center" vertical="center" wrapText="1" readingOrder="1"/>
    </xf>
    <xf numFmtId="180" fontId="31" fillId="0" borderId="1" xfId="0" applyNumberFormat="1" applyFont="1" applyFill="1" applyBorder="1" applyAlignment="1">
      <alignment horizontal="center" vertical="center" wrapText="1" readingOrder="1"/>
    </xf>
    <xf numFmtId="0" fontId="31" fillId="0" borderId="1" xfId="0" applyFont="1" applyFill="1" applyBorder="1" applyAlignment="1">
      <alignment horizontal="center" vertical="center" wrapText="1" readingOrder="1"/>
    </xf>
    <xf numFmtId="0" fontId="13" fillId="0" borderId="0" xfId="0" applyFont="1" applyFill="1" applyAlignment="1">
      <alignment wrapText="1"/>
    </xf>
    <xf numFmtId="0" fontId="32" fillId="0" borderId="0" xfId="0" applyFont="1"/>
    <xf numFmtId="0" fontId="15" fillId="0" borderId="1" xfId="0" applyFont="1" applyFill="1" applyBorder="1" applyAlignment="1">
      <alignment horizontal="center" vertical="center" wrapText="1" readingOrder="1"/>
    </xf>
    <xf numFmtId="0" fontId="15"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readingOrder="1"/>
    </xf>
    <xf numFmtId="0" fontId="30" fillId="2" borderId="1" xfId="0" applyFont="1" applyFill="1" applyBorder="1" applyAlignment="1">
      <alignment horizontal="center" vertical="center"/>
    </xf>
    <xf numFmtId="0" fontId="30" fillId="2" borderId="1" xfId="0" applyFont="1" applyFill="1" applyBorder="1" applyAlignment="1">
      <alignment horizontal="center" vertical="center" wrapText="1" readingOrder="1"/>
    </xf>
    <xf numFmtId="0" fontId="30" fillId="2" borderId="1" xfId="0" applyFont="1" applyFill="1" applyBorder="1" applyAlignment="1">
      <alignment horizontal="left" vertical="center" wrapText="1" readingOrder="1"/>
    </xf>
    <xf numFmtId="180" fontId="30" fillId="2" borderId="1" xfId="0" applyNumberFormat="1" applyFont="1" applyFill="1" applyBorder="1" applyAlignment="1">
      <alignment horizontal="center" vertical="center" wrapText="1" readingOrder="1"/>
    </xf>
    <xf numFmtId="0" fontId="31" fillId="2" borderId="1" xfId="0" applyFont="1" applyFill="1" applyBorder="1" applyAlignment="1">
      <alignment horizontal="center" vertical="center" wrapText="1" readingOrder="1"/>
    </xf>
    <xf numFmtId="0" fontId="34" fillId="0" borderId="0" xfId="0" applyFont="1" applyAlignment="1">
      <alignment horizontal="center" vertical="center"/>
    </xf>
    <xf numFmtId="180" fontId="21" fillId="0" borderId="2" xfId="0" applyNumberFormat="1" applyFont="1" applyFill="1" applyBorder="1" applyAlignment="1">
      <alignment horizontal="center" vertical="center"/>
    </xf>
    <xf numFmtId="0" fontId="23" fillId="0" borderId="3" xfId="0" applyFont="1" applyFill="1" applyBorder="1" applyAlignment="1">
      <alignment horizontal="center" vertical="center"/>
    </xf>
    <xf numFmtId="180" fontId="23" fillId="0" borderId="3" xfId="0" applyNumberFormat="1" applyFont="1" applyFill="1" applyBorder="1" applyAlignment="1">
      <alignment horizontal="center" vertical="center"/>
    </xf>
    <xf numFmtId="0" fontId="23" fillId="0" borderId="4" xfId="0" applyFont="1" applyFill="1" applyBorder="1" applyAlignment="1">
      <alignment horizontal="center" vertical="center"/>
    </xf>
    <xf numFmtId="180" fontId="35" fillId="0" borderId="1" xfId="0" applyNumberFormat="1" applyFont="1" applyFill="1" applyBorder="1" applyAlignment="1">
      <alignment horizontal="center" vertical="center"/>
    </xf>
    <xf numFmtId="0" fontId="35" fillId="0" borderId="1" xfId="0" applyFont="1" applyFill="1" applyBorder="1" applyAlignment="1">
      <alignment horizontal="center" vertical="center"/>
    </xf>
    <xf numFmtId="180" fontId="35" fillId="0" borderId="1" xfId="0" applyNumberFormat="1" applyFont="1" applyFill="1" applyBorder="1" applyAlignment="1">
      <alignment horizontal="center" vertical="center" wrapText="1"/>
    </xf>
    <xf numFmtId="183" fontId="35" fillId="0" borderId="1" xfId="0" applyNumberFormat="1" applyFont="1" applyFill="1" applyBorder="1" applyAlignment="1">
      <alignment horizontal="center" vertical="center" wrapText="1"/>
    </xf>
    <xf numFmtId="0" fontId="26" fillId="0" borderId="7" xfId="0" applyFont="1" applyBorder="1" applyAlignment="1">
      <alignment horizontal="center" vertical="center" wrapText="1"/>
    </xf>
    <xf numFmtId="0" fontId="16" fillId="0" borderId="7" xfId="0" applyFont="1" applyBorder="1" applyAlignment="1">
      <alignment horizontal="center" vertical="center" wrapText="1"/>
    </xf>
    <xf numFmtId="180" fontId="16" fillId="0" borderId="5" xfId="0" applyNumberFormat="1" applyFont="1" applyFill="1" applyBorder="1" applyAlignment="1">
      <alignment horizontal="center" vertical="center"/>
    </xf>
    <xf numFmtId="0" fontId="15" fillId="0" borderId="5" xfId="0" applyFont="1" applyFill="1" applyBorder="1" applyAlignment="1">
      <alignment horizontal="center" vertical="center" wrapText="1"/>
    </xf>
    <xf numFmtId="0" fontId="16" fillId="0" borderId="7" xfId="0" applyFont="1" applyFill="1" applyBorder="1" applyAlignment="1">
      <alignment horizontal="center" vertical="center" wrapText="1"/>
    </xf>
    <xf numFmtId="180" fontId="25" fillId="0" borderId="1" xfId="0" applyNumberFormat="1" applyFont="1" applyBorder="1" applyAlignment="1">
      <alignment horizontal="center" vertical="center"/>
    </xf>
    <xf numFmtId="0" fontId="11" fillId="0" borderId="1" xfId="0" applyFont="1" applyBorder="1" applyAlignment="1">
      <alignment horizontal="center" vertical="center"/>
    </xf>
    <xf numFmtId="0" fontId="25" fillId="0" borderId="1" xfId="0" applyFont="1" applyBorder="1" applyAlignment="1">
      <alignment horizontal="center" vertical="center"/>
    </xf>
    <xf numFmtId="0" fontId="36" fillId="0" borderId="0" xfId="0" applyFont="1"/>
    <xf numFmtId="0" fontId="16" fillId="0" borderId="0" xfId="0" applyFont="1" applyFill="1" applyAlignment="1">
      <alignment vertical="center"/>
    </xf>
    <xf numFmtId="0" fontId="25" fillId="0" borderId="0" xfId="0" applyFont="1" applyFill="1" applyAlignment="1">
      <alignment vertical="center"/>
    </xf>
    <xf numFmtId="0" fontId="16" fillId="0" borderId="0" xfId="0" applyFont="1" applyFill="1" applyAlignment="1">
      <alignment horizontal="center" vertical="center"/>
    </xf>
    <xf numFmtId="178" fontId="16" fillId="0" borderId="0" xfId="0" applyNumberFormat="1" applyFont="1" applyFill="1" applyAlignment="1">
      <alignment horizontal="center" vertical="center"/>
    </xf>
    <xf numFmtId="180" fontId="16" fillId="0" borderId="0" xfId="0" applyNumberFormat="1" applyFont="1" applyFill="1" applyAlignment="1">
      <alignment horizontal="center" vertical="center"/>
    </xf>
    <xf numFmtId="0" fontId="28" fillId="0" borderId="0" xfId="0" applyFont="1" applyFill="1" applyAlignment="1">
      <alignment vertical="center"/>
    </xf>
    <xf numFmtId="0" fontId="25" fillId="0" borderId="8" xfId="0" applyFont="1" applyFill="1" applyBorder="1" applyAlignment="1">
      <alignment horizontal="center" vertical="center" wrapText="1"/>
    </xf>
    <xf numFmtId="0" fontId="12" fillId="0" borderId="8" xfId="0" applyFont="1" applyFill="1" applyBorder="1" applyAlignment="1">
      <alignment horizontal="center" vertical="center" wrapText="1"/>
    </xf>
    <xf numFmtId="178" fontId="25" fillId="0" borderId="8" xfId="0" applyNumberFormat="1" applyFont="1" applyFill="1" applyBorder="1" applyAlignment="1">
      <alignment horizontal="center" vertical="center" wrapText="1"/>
    </xf>
    <xf numFmtId="180" fontId="25" fillId="0" borderId="8" xfId="0" applyNumberFormat="1" applyFont="1" applyFill="1" applyBorder="1" applyAlignment="1">
      <alignment horizontal="center" vertical="center" wrapText="1"/>
    </xf>
    <xf numFmtId="0" fontId="17" fillId="0" borderId="8"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178" fontId="16" fillId="0" borderId="6" xfId="0" applyNumberFormat="1" applyFont="1" applyFill="1" applyBorder="1" applyAlignment="1">
      <alignment horizontal="center" vertical="center" wrapText="1"/>
    </xf>
    <xf numFmtId="180" fontId="16" fillId="0" borderId="6" xfId="0" applyNumberFormat="1" applyFont="1" applyFill="1" applyBorder="1" applyAlignment="1">
      <alignment horizontal="center" vertical="center" wrapText="1"/>
    </xf>
    <xf numFmtId="0" fontId="37" fillId="0" borderId="0" xfId="0" applyFont="1" applyFill="1" applyAlignment="1">
      <alignment vertical="center"/>
    </xf>
    <xf numFmtId="0" fontId="14" fillId="0" borderId="1" xfId="0" applyFont="1" applyFill="1" applyBorder="1" applyAlignment="1">
      <alignment horizontal="center" vertical="center" wrapText="1"/>
    </xf>
    <xf numFmtId="178" fontId="16" fillId="0" borderId="1" xfId="0" applyNumberFormat="1" applyFont="1" applyFill="1" applyBorder="1" applyAlignment="1">
      <alignment horizontal="center" vertical="center" wrapText="1"/>
    </xf>
    <xf numFmtId="0" fontId="25" fillId="2" borderId="1" xfId="0" applyFont="1" applyFill="1" applyBorder="1" applyAlignment="1">
      <alignment vertical="center" wrapText="1"/>
    </xf>
    <xf numFmtId="178" fontId="25" fillId="2" borderId="1" xfId="0" applyNumberFormat="1" applyFont="1" applyFill="1" applyBorder="1" applyAlignment="1">
      <alignment horizontal="center" vertical="center" wrapText="1"/>
    </xf>
    <xf numFmtId="0" fontId="38" fillId="0" borderId="0" xfId="0" applyFont="1" applyFill="1" applyAlignment="1">
      <alignment vertical="center"/>
    </xf>
    <xf numFmtId="0" fontId="16" fillId="0" borderId="0" xfId="0" applyFont="1" applyFill="1" applyAlignment="1">
      <alignment horizontal="center" vertical="center" wrapText="1"/>
    </xf>
    <xf numFmtId="0" fontId="25" fillId="2" borderId="0" xfId="0" applyFont="1" applyFill="1" applyAlignment="1">
      <alignment horizontal="center" vertical="center" wrapText="1"/>
    </xf>
    <xf numFmtId="0" fontId="25" fillId="0" borderId="0" xfId="0" applyFont="1" applyFill="1" applyAlignment="1">
      <alignment horizontal="center" vertical="center" wrapText="1"/>
    </xf>
    <xf numFmtId="0" fontId="16" fillId="5" borderId="0" xfId="0" applyFont="1" applyFill="1" applyAlignment="1">
      <alignment horizontal="center" vertical="center" wrapText="1"/>
    </xf>
    <xf numFmtId="0" fontId="16" fillId="0" borderId="0" xfId="0" applyFont="1" applyAlignment="1">
      <alignment vertical="center"/>
    </xf>
    <xf numFmtId="0" fontId="39" fillId="0" borderId="0" xfId="0" applyFont="1"/>
    <xf numFmtId="0" fontId="25" fillId="5" borderId="0" xfId="0" applyFont="1" applyFill="1" applyAlignment="1">
      <alignment horizontal="center" vertical="center" wrapText="1"/>
    </xf>
    <xf numFmtId="49" fontId="16" fillId="0" borderId="0" xfId="0" applyNumberFormat="1" applyFont="1" applyFill="1" applyAlignment="1">
      <alignment horizontal="center" vertical="center" wrapText="1"/>
    </xf>
    <xf numFmtId="0" fontId="16" fillId="0" borderId="0" xfId="0" applyNumberFormat="1" applyFont="1" applyFill="1" applyAlignment="1">
      <alignment horizontal="center" vertical="center" wrapText="1"/>
    </xf>
    <xf numFmtId="180" fontId="16" fillId="0" borderId="0" xfId="0" applyNumberFormat="1" applyFont="1" applyFill="1" applyAlignment="1">
      <alignment horizontal="center" vertical="center"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5" fillId="0" borderId="1" xfId="0" applyNumberFormat="1" applyFont="1" applyFill="1" applyBorder="1" applyAlignment="1">
      <alignment horizontal="center" vertical="center" wrapText="1"/>
    </xf>
    <xf numFmtId="180" fontId="25" fillId="0" borderId="1" xfId="0" applyNumberFormat="1" applyFont="1" applyFill="1" applyBorder="1" applyAlignment="1">
      <alignment horizontal="center" vertical="center" wrapText="1"/>
    </xf>
    <xf numFmtId="180"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0" fontId="26" fillId="0" borderId="0" xfId="0" applyFont="1" applyFill="1" applyAlignment="1">
      <alignment vertical="center" wrapText="1"/>
    </xf>
    <xf numFmtId="0" fontId="26" fillId="0" borderId="2" xfId="0" applyNumberFormat="1" applyFont="1" applyFill="1" applyBorder="1" applyAlignment="1">
      <alignment horizontal="center" vertical="center" wrapText="1"/>
    </xf>
    <xf numFmtId="0" fontId="26" fillId="0" borderId="8" xfId="0" applyFont="1" applyFill="1" applyBorder="1" applyAlignment="1">
      <alignment vertical="center" wrapText="1"/>
    </xf>
    <xf numFmtId="0" fontId="26" fillId="0" borderId="4"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16" fillId="0" borderId="1" xfId="0" applyFont="1" applyFill="1" applyBorder="1" applyAlignment="1">
      <alignment vertical="center" wrapText="1"/>
    </xf>
    <xf numFmtId="0" fontId="26" fillId="0" borderId="4" xfId="0" applyFont="1" applyFill="1" applyBorder="1" applyAlignment="1">
      <alignment horizontal="center" vertical="center"/>
    </xf>
    <xf numFmtId="0" fontId="26" fillId="0" borderId="9" xfId="0" applyFont="1" applyFill="1" applyBorder="1" applyAlignment="1">
      <alignment horizontal="center" vertical="center"/>
    </xf>
    <xf numFmtId="0" fontId="26" fillId="0" borderId="6" xfId="0" applyFont="1" applyFill="1" applyBorder="1" applyAlignment="1">
      <alignment horizontal="center" vertical="center"/>
    </xf>
    <xf numFmtId="0" fontId="16" fillId="0" borderId="10" xfId="0" applyFont="1" applyFill="1" applyBorder="1" applyAlignment="1">
      <alignment horizontal="center" vertical="center" wrapText="1"/>
    </xf>
    <xf numFmtId="49" fontId="26" fillId="0" borderId="8" xfId="0" applyNumberFormat="1" applyFont="1" applyFill="1" applyBorder="1" applyAlignment="1">
      <alignment horizontal="center" vertical="center" wrapText="1"/>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wrapText="1"/>
    </xf>
    <xf numFmtId="0" fontId="26" fillId="0" borderId="7" xfId="0" applyFont="1" applyFill="1" applyBorder="1" applyAlignment="1">
      <alignment vertical="center" wrapText="1"/>
    </xf>
    <xf numFmtId="0" fontId="26" fillId="0" borderId="11" xfId="0" applyFont="1" applyFill="1" applyBorder="1" applyAlignment="1">
      <alignment vertical="center" wrapText="1"/>
    </xf>
    <xf numFmtId="0" fontId="25" fillId="0" borderId="6" xfId="0" applyFont="1" applyFill="1" applyBorder="1" applyAlignment="1">
      <alignment horizontal="center" vertical="center" wrapText="1"/>
    </xf>
    <xf numFmtId="0" fontId="26" fillId="0" borderId="8" xfId="0" applyNumberFormat="1" applyFont="1" applyFill="1" applyBorder="1" applyAlignment="1">
      <alignment horizontal="center" vertical="center"/>
    </xf>
    <xf numFmtId="0" fontId="26" fillId="0" borderId="8" xfId="0" applyFont="1" applyFill="1" applyBorder="1" applyAlignment="1">
      <alignment horizontal="center" vertical="center"/>
    </xf>
    <xf numFmtId="0" fontId="16" fillId="0" borderId="2" xfId="0" applyFont="1" applyFill="1" applyBorder="1" applyAlignment="1">
      <alignment horizontal="center" vertical="center"/>
    </xf>
    <xf numFmtId="180" fontId="16" fillId="0" borderId="8" xfId="0" applyNumberFormat="1" applyFont="1" applyFill="1" applyBorder="1" applyAlignment="1">
      <alignment horizontal="center" vertical="center"/>
    </xf>
    <xf numFmtId="0" fontId="16" fillId="0" borderId="0" xfId="0" applyFont="1" applyFill="1" applyAlignment="1">
      <alignment vertical="center" wrapText="1"/>
    </xf>
    <xf numFmtId="0" fontId="16" fillId="0" borderId="8" xfId="0" applyFont="1" applyFill="1" applyBorder="1" applyAlignment="1">
      <alignment horizontal="center" vertical="center" wrapText="1"/>
    </xf>
    <xf numFmtId="0" fontId="16" fillId="0" borderId="1" xfId="0" applyFont="1" applyFill="1" applyBorder="1" applyAlignment="1">
      <alignment horizontal="left" vertical="center" wrapText="1"/>
    </xf>
    <xf numFmtId="1" fontId="26" fillId="0" borderId="1" xfId="0" applyNumberFormat="1" applyFont="1" applyFill="1" applyBorder="1" applyAlignment="1">
      <alignment horizontal="center" vertical="center" shrinkToFit="1"/>
    </xf>
    <xf numFmtId="180" fontId="16" fillId="0" borderId="1" xfId="0" applyNumberFormat="1" applyFont="1" applyFill="1" applyBorder="1" applyAlignment="1">
      <alignment horizontal="center" vertical="center" shrinkToFit="1"/>
    </xf>
    <xf numFmtId="183" fontId="16" fillId="0" borderId="1" xfId="0" applyNumberFormat="1" applyFont="1" applyFill="1" applyBorder="1" applyAlignment="1">
      <alignment horizontal="center" vertical="center" shrinkToFit="1"/>
    </xf>
    <xf numFmtId="0" fontId="26" fillId="0" borderId="1" xfId="0" applyFont="1" applyFill="1" applyBorder="1" applyAlignment="1">
      <alignment horizontal="left" vertical="center" wrapText="1"/>
    </xf>
    <xf numFmtId="0" fontId="25" fillId="0" borderId="1" xfId="0" applyFont="1" applyFill="1" applyBorder="1" applyAlignment="1">
      <alignment vertical="center"/>
    </xf>
    <xf numFmtId="180" fontId="25" fillId="0" borderId="1" xfId="0" applyNumberFormat="1" applyFont="1" applyFill="1" applyBorder="1" applyAlignment="1">
      <alignment vertical="center"/>
    </xf>
    <xf numFmtId="0" fontId="25" fillId="0" borderId="1" xfId="0" applyFont="1" applyFill="1" applyBorder="1" applyAlignment="1">
      <alignment vertical="center" wrapText="1"/>
    </xf>
    <xf numFmtId="0" fontId="25" fillId="0" borderId="0" xfId="0" applyFont="1" applyFill="1" applyAlignment="1">
      <alignment vertical="center" wrapText="1"/>
    </xf>
    <xf numFmtId="180" fontId="16" fillId="0" borderId="8" xfId="0" applyNumberFormat="1" applyFont="1" applyFill="1" applyBorder="1" applyAlignment="1">
      <alignment horizontal="center" vertical="center" wrapText="1"/>
    </xf>
    <xf numFmtId="0" fontId="16" fillId="0" borderId="8" xfId="0" applyNumberFormat="1" applyFont="1" applyFill="1" applyBorder="1" applyAlignment="1">
      <alignment horizontal="center" vertical="center"/>
    </xf>
    <xf numFmtId="49" fontId="2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0" fontId="26" fillId="0" borderId="1" xfId="0" applyNumberFormat="1" applyFont="1" applyFill="1" applyBorder="1" applyAlignment="1">
      <alignment horizontal="center" vertical="center"/>
    </xf>
    <xf numFmtId="180" fontId="16" fillId="0" borderId="6" xfId="0" applyNumberFormat="1" applyFont="1" applyFill="1" applyBorder="1" applyAlignment="1">
      <alignment horizontal="center" vertical="center"/>
    </xf>
    <xf numFmtId="0" fontId="16" fillId="0" borderId="6" xfId="0" applyFont="1" applyFill="1" applyBorder="1" applyAlignment="1">
      <alignment horizontal="center" vertical="center"/>
    </xf>
    <xf numFmtId="0" fontId="26" fillId="0" borderId="8" xfId="0" applyNumberFormat="1"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7" xfId="0" applyFont="1" applyFill="1" applyBorder="1" applyAlignment="1">
      <alignment horizontal="center" vertical="center"/>
    </xf>
    <xf numFmtId="180" fontId="16" fillId="0" borderId="7" xfId="0" applyNumberFormat="1" applyFont="1" applyFill="1" applyBorder="1" applyAlignment="1">
      <alignment horizontal="center" vertical="center"/>
    </xf>
    <xf numFmtId="0" fontId="16" fillId="0" borderId="7" xfId="0" applyFont="1" applyFill="1" applyBorder="1" applyAlignment="1">
      <alignment horizontal="center" vertical="center"/>
    </xf>
    <xf numFmtId="0" fontId="16" fillId="0" borderId="5" xfId="0" applyFont="1" applyFill="1" applyBorder="1" applyAlignment="1">
      <alignment horizontal="center" vertical="center"/>
    </xf>
    <xf numFmtId="0" fontId="26" fillId="0" borderId="12" xfId="0" applyFont="1" applyFill="1" applyBorder="1" applyAlignment="1">
      <alignment vertical="center" wrapText="1"/>
    </xf>
    <xf numFmtId="0" fontId="16" fillId="0" borderId="13" xfId="0" applyFont="1" applyFill="1" applyBorder="1" applyAlignment="1">
      <alignment horizontal="center" vertical="center" wrapText="1"/>
    </xf>
    <xf numFmtId="0" fontId="16" fillId="0" borderId="12" xfId="0" applyFont="1" applyFill="1" applyBorder="1" applyAlignment="1">
      <alignment vertical="center" wrapText="1"/>
    </xf>
    <xf numFmtId="0" fontId="16" fillId="0" borderId="8" xfId="0" applyFont="1" applyFill="1" applyBorder="1" applyAlignment="1">
      <alignment vertical="center"/>
    </xf>
    <xf numFmtId="0" fontId="26" fillId="0" borderId="0" xfId="0" applyNumberFormat="1" applyFont="1" applyFill="1" applyAlignment="1">
      <alignment horizontal="center" vertical="center" wrapText="1"/>
    </xf>
    <xf numFmtId="49" fontId="16"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center" vertical="center" wrapText="1"/>
    </xf>
    <xf numFmtId="0" fontId="25" fillId="0" borderId="2" xfId="0" applyFont="1" applyFill="1" applyBorder="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vertical="center" wrapText="1"/>
    </xf>
    <xf numFmtId="0" fontId="19" fillId="0" borderId="1" xfId="0" applyFont="1" applyBorder="1" applyAlignment="1">
      <alignment horizontal="center" vertical="center" wrapText="1"/>
    </xf>
    <xf numFmtId="0" fontId="0" fillId="0" borderId="1" xfId="0" applyBorder="1" applyAlignment="1">
      <alignment horizontal="center" vertical="center" wrapText="1"/>
    </xf>
    <xf numFmtId="0" fontId="40" fillId="0" borderId="0" xfId="0" applyFont="1" applyAlignment="1">
      <alignment horizontal="center" vertical="center"/>
    </xf>
    <xf numFmtId="0" fontId="41" fillId="0" borderId="8" xfId="0" applyFont="1" applyBorder="1" applyAlignment="1">
      <alignment horizontal="center" vertical="center" wrapText="1"/>
    </xf>
    <xf numFmtId="0" fontId="42" fillId="0" borderId="8" xfId="0" applyFont="1" applyBorder="1" applyAlignment="1">
      <alignment horizontal="center" vertical="center"/>
    </xf>
    <xf numFmtId="0" fontId="42" fillId="0" borderId="8" xfId="0" applyFont="1" applyBorder="1" applyAlignment="1">
      <alignment horizontal="center" vertical="center" wrapText="1"/>
    </xf>
    <xf numFmtId="0" fontId="43" fillId="0" borderId="8" xfId="0" applyFont="1" applyBorder="1" applyAlignment="1">
      <alignment horizontal="center" vertical="center"/>
    </xf>
    <xf numFmtId="0" fontId="43" fillId="0" borderId="8" xfId="0" applyFont="1" applyBorder="1" applyAlignment="1">
      <alignment horizontal="center"/>
    </xf>
    <xf numFmtId="0" fontId="44" fillId="0" borderId="0" xfId="0" applyFont="1" applyAlignment="1">
      <alignment vertical="center"/>
    </xf>
    <xf numFmtId="0" fontId="43" fillId="0" borderId="8" xfId="0" applyFont="1" applyBorder="1" applyAlignment="1">
      <alignment horizontal="center" vertical="center" wrapText="1"/>
    </xf>
    <xf numFmtId="0" fontId="20" fillId="0" borderId="0" xfId="0" applyFont="1" applyFill="1" applyAlignment="1"/>
    <xf numFmtId="0" fontId="16" fillId="0" borderId="0" xfId="0" applyFont="1" applyFill="1" applyAlignment="1"/>
    <xf numFmtId="0" fontId="34" fillId="0" borderId="0" xfId="0" applyFont="1" applyFill="1" applyAlignment="1"/>
    <xf numFmtId="180" fontId="20" fillId="0" borderId="0" xfId="0" applyNumberFormat="1" applyFont="1" applyFill="1" applyAlignment="1"/>
    <xf numFmtId="0" fontId="23" fillId="0" borderId="8" xfId="0" applyFont="1" applyFill="1" applyBorder="1" applyAlignment="1">
      <alignment horizontal="center" vertical="center" wrapText="1"/>
    </xf>
    <xf numFmtId="180" fontId="23" fillId="0" borderId="8" xfId="0" applyNumberFormat="1" applyFont="1" applyFill="1" applyBorder="1" applyAlignment="1">
      <alignment horizontal="center" vertical="center" wrapText="1"/>
    </xf>
    <xf numFmtId="0" fontId="11" fillId="0" borderId="8" xfId="0" applyFont="1" applyFill="1" applyBorder="1" applyAlignment="1">
      <alignment horizontal="center" vertical="center" wrapText="1"/>
    </xf>
    <xf numFmtId="0" fontId="25" fillId="0" borderId="8" xfId="0" applyFont="1" applyFill="1" applyBorder="1" applyAlignment="1">
      <alignment horizontal="center" vertical="top" wrapText="1"/>
    </xf>
    <xf numFmtId="180" fontId="25" fillId="0" borderId="12" xfId="0" applyNumberFormat="1" applyFont="1" applyFill="1" applyBorder="1" applyAlignment="1">
      <alignment horizontal="center" vertical="center" wrapText="1"/>
    </xf>
    <xf numFmtId="0" fontId="25" fillId="2" borderId="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25" fillId="2" borderId="12" xfId="0" applyFont="1" applyFill="1" applyBorder="1" applyAlignment="1">
      <alignment horizontal="center" vertical="center" wrapText="1"/>
    </xf>
    <xf numFmtId="180" fontId="25" fillId="2" borderId="12" xfId="0" applyNumberFormat="1" applyFont="1" applyFill="1" applyBorder="1" applyAlignment="1">
      <alignment horizontal="center" vertical="center" wrapText="1"/>
    </xf>
    <xf numFmtId="0" fontId="45" fillId="0" borderId="12" xfId="0" applyFont="1" applyFill="1" applyBorder="1" applyAlignment="1">
      <alignment horizontal="center" vertical="center" wrapText="1"/>
    </xf>
    <xf numFmtId="0" fontId="45" fillId="0" borderId="8" xfId="0" applyFont="1" applyFill="1" applyBorder="1" applyAlignment="1">
      <alignment horizontal="center" vertical="top" wrapText="1"/>
    </xf>
    <xf numFmtId="0" fontId="45" fillId="0" borderId="13" xfId="0" applyFont="1" applyFill="1" applyBorder="1" applyAlignment="1">
      <alignment horizontal="center" vertical="center" wrapText="1"/>
    </xf>
    <xf numFmtId="0" fontId="45" fillId="0" borderId="8" xfId="0" applyFont="1" applyFill="1" applyBorder="1" applyAlignment="1">
      <alignment horizontal="center" vertical="center" wrapText="1"/>
    </xf>
    <xf numFmtId="180" fontId="45" fillId="0" borderId="12" xfId="0" applyNumberFormat="1" applyFont="1" applyFill="1" applyBorder="1" applyAlignment="1">
      <alignment horizontal="center" vertical="center" wrapText="1"/>
    </xf>
    <xf numFmtId="180" fontId="46" fillId="0" borderId="1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46" fillId="0" borderId="8" xfId="0" applyFont="1" applyFill="1" applyBorder="1" applyAlignment="1">
      <alignment horizontal="center" vertical="center" wrapText="1"/>
    </xf>
    <xf numFmtId="0" fontId="16" fillId="0" borderId="8" xfId="0" applyFont="1" applyFill="1" applyBorder="1" applyAlignment="1">
      <alignment horizontal="center" vertical="top" wrapText="1"/>
    </xf>
    <xf numFmtId="49" fontId="16" fillId="0" borderId="8" xfId="0" applyNumberFormat="1" applyFont="1" applyFill="1" applyBorder="1" applyAlignment="1">
      <alignment horizontal="center" vertical="center" wrapText="1"/>
    </xf>
    <xf numFmtId="0" fontId="16" fillId="0" borderId="11" xfId="0" applyFont="1" applyFill="1" applyBorder="1" applyAlignment="1">
      <alignment horizontal="center" vertical="center" wrapText="1"/>
    </xf>
    <xf numFmtId="0" fontId="46" fillId="0" borderId="11" xfId="0" applyFont="1" applyFill="1" applyBorder="1" applyAlignment="1">
      <alignment horizontal="center" vertical="center" wrapText="1"/>
    </xf>
    <xf numFmtId="49" fontId="16" fillId="0" borderId="12" xfId="0" applyNumberFormat="1" applyFont="1" applyFill="1" applyBorder="1" applyAlignment="1">
      <alignment horizontal="center" vertical="center" wrapText="1"/>
    </xf>
    <xf numFmtId="0" fontId="16" fillId="0" borderId="8" xfId="0" applyNumberFormat="1" applyFont="1" applyFill="1" applyBorder="1" applyAlignment="1">
      <alignment horizontal="center" vertical="center" wrapText="1"/>
    </xf>
    <xf numFmtId="49" fontId="46" fillId="0" borderId="8" xfId="0" applyNumberFormat="1" applyFont="1" applyFill="1" applyBorder="1" applyAlignment="1">
      <alignment horizontal="center" vertical="center" wrapText="1"/>
    </xf>
    <xf numFmtId="180" fontId="16" fillId="0" borderId="12" xfId="0" applyNumberFormat="1" applyFont="1" applyFill="1" applyBorder="1" applyAlignment="1">
      <alignment horizontal="center" vertical="center"/>
    </xf>
    <xf numFmtId="0" fontId="46" fillId="0" borderId="8" xfId="0" applyNumberFormat="1" applyFont="1" applyFill="1" applyBorder="1" applyAlignment="1">
      <alignment horizontal="center" vertical="center" wrapText="1"/>
    </xf>
    <xf numFmtId="0" fontId="11" fillId="0"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46" fillId="0" borderId="12"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8" xfId="0" applyFont="1" applyFill="1" applyBorder="1" applyAlignment="1">
      <alignment horizontal="center" vertical="center"/>
    </xf>
    <xf numFmtId="0" fontId="16" fillId="0" borderId="8" xfId="0" applyFont="1" applyFill="1" applyBorder="1" applyAlignment="1">
      <alignment horizontal="left" vertical="center"/>
    </xf>
    <xf numFmtId="0" fontId="16" fillId="0" borderId="13" xfId="0" applyFont="1" applyFill="1" applyBorder="1" applyAlignment="1">
      <alignment horizontal="center" vertical="center"/>
    </xf>
    <xf numFmtId="0" fontId="46" fillId="0" borderId="8" xfId="0" applyFont="1" applyFill="1" applyBorder="1" applyAlignment="1">
      <alignment horizontal="center" vertical="center"/>
    </xf>
    <xf numFmtId="0" fontId="46" fillId="0" borderId="1" xfId="0" applyFont="1" applyFill="1" applyBorder="1" applyAlignment="1">
      <alignment horizontal="center" vertical="center" wrapText="1"/>
    </xf>
    <xf numFmtId="180" fontId="16" fillId="0" borderId="16" xfId="0" applyNumberFormat="1" applyFont="1" applyFill="1" applyBorder="1" applyAlignment="1">
      <alignment horizontal="center" vertical="center"/>
    </xf>
    <xf numFmtId="0" fontId="16" fillId="0" borderId="1" xfId="0" applyFont="1" applyFill="1" applyBorder="1" applyAlignment="1">
      <alignment horizontal="center" vertical="top" wrapText="1"/>
    </xf>
    <xf numFmtId="0" fontId="16" fillId="0" borderId="12" xfId="0" applyFont="1" applyFill="1" applyBorder="1" applyAlignment="1">
      <alignment horizontal="left" vertical="center" wrapText="1" indent="1"/>
    </xf>
    <xf numFmtId="0" fontId="16" fillId="0" borderId="12" xfId="0" applyFont="1" applyFill="1" applyBorder="1" applyAlignment="1">
      <alignment horizontal="left" vertical="center" wrapText="1"/>
    </xf>
    <xf numFmtId="0" fontId="25" fillId="0" borderId="1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6" xfId="0" applyFont="1" applyFill="1" applyBorder="1" applyAlignment="1">
      <alignment horizontal="center" vertical="center"/>
    </xf>
    <xf numFmtId="0" fontId="46" fillId="0" borderId="16"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16" fillId="2" borderId="8" xfId="0" applyFont="1" applyFill="1" applyBorder="1" applyAlignment="1">
      <alignment vertical="center"/>
    </xf>
    <xf numFmtId="0" fontId="25" fillId="2" borderId="13" xfId="0" applyFont="1" applyFill="1" applyBorder="1" applyAlignment="1">
      <alignment horizontal="center" vertical="center" wrapText="1"/>
    </xf>
    <xf numFmtId="0" fontId="45" fillId="2" borderId="8" xfId="0" applyFont="1" applyFill="1" applyBorder="1" applyAlignment="1">
      <alignment horizontal="center" vertical="center" wrapText="1"/>
    </xf>
    <xf numFmtId="0" fontId="45" fillId="2" borderId="8" xfId="0" applyFont="1" applyFill="1" applyBorder="1" applyAlignment="1">
      <alignment horizontal="center" vertical="top" wrapText="1"/>
    </xf>
    <xf numFmtId="180" fontId="45" fillId="2" borderId="8" xfId="0" applyNumberFormat="1" applyFont="1" applyFill="1" applyBorder="1" applyAlignment="1">
      <alignment horizontal="center" vertical="center" wrapText="1"/>
    </xf>
    <xf numFmtId="0" fontId="25" fillId="0" borderId="0" xfId="0" applyFont="1" applyAlignment="1">
      <alignment wrapText="1"/>
    </xf>
    <xf numFmtId="0" fontId="16" fillId="0" borderId="0" xfId="0" applyFont="1" applyAlignment="1">
      <alignment wrapText="1"/>
    </xf>
    <xf numFmtId="0" fontId="28" fillId="0" borderId="0" xfId="0" applyFont="1" applyAlignment="1">
      <alignment wrapText="1"/>
    </xf>
    <xf numFmtId="0" fontId="16" fillId="0" borderId="0" xfId="0" applyFont="1" applyFill="1" applyAlignment="1">
      <alignment horizontal="center" wrapText="1"/>
    </xf>
    <xf numFmtId="180" fontId="16" fillId="0" borderId="0" xfId="0" applyNumberFormat="1" applyFont="1" applyFill="1" applyAlignment="1">
      <alignment horizontal="center" wrapText="1"/>
    </xf>
    <xf numFmtId="0" fontId="16" fillId="0" borderId="0" xfId="0" applyFont="1" applyFill="1" applyAlignment="1">
      <alignment horizontal="left" wrapText="1"/>
    </xf>
    <xf numFmtId="0" fontId="21"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180" fontId="23" fillId="0" borderId="1" xfId="0" applyNumberFormat="1" applyFont="1" applyFill="1" applyBorder="1" applyAlignment="1">
      <alignment horizontal="center" vertical="center" wrapText="1"/>
    </xf>
    <xf numFmtId="0" fontId="23" fillId="0" borderId="1" xfId="0" applyFont="1" applyFill="1" applyBorder="1" applyAlignment="1">
      <alignment horizontal="left" vertical="center" wrapText="1"/>
    </xf>
    <xf numFmtId="180" fontId="16" fillId="0" borderId="1" xfId="0" applyNumberFormat="1" applyFont="1" applyFill="1" applyBorder="1" applyAlignment="1">
      <alignment horizontal="left" vertical="center" wrapText="1"/>
    </xf>
    <xf numFmtId="178" fontId="25" fillId="0" borderId="1"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0" fontId="16" fillId="0" borderId="8" xfId="0" applyFont="1" applyFill="1" applyBorder="1" applyAlignment="1">
      <alignment horizontal="left" vertical="center" wrapText="1"/>
    </xf>
    <xf numFmtId="49" fontId="16" fillId="0" borderId="7" xfId="0" applyNumberFormat="1" applyFont="1" applyFill="1" applyBorder="1" applyAlignment="1">
      <alignment horizontal="center" vertical="center" wrapText="1"/>
    </xf>
    <xf numFmtId="180" fontId="28" fillId="0" borderId="0" xfId="0" applyNumberFormat="1" applyFont="1" applyAlignment="1">
      <alignment wrapText="1"/>
    </xf>
    <xf numFmtId="49" fontId="16" fillId="0" borderId="15" xfId="0" applyNumberFormat="1" applyFont="1" applyFill="1" applyBorder="1" applyAlignment="1">
      <alignment horizontal="center" vertical="center" wrapText="1"/>
    </xf>
    <xf numFmtId="0" fontId="38" fillId="0" borderId="0" xfId="0" applyFont="1" applyFill="1" applyAlignment="1">
      <alignment vertical="center" wrapText="1"/>
    </xf>
    <xf numFmtId="0" fontId="16" fillId="0" borderId="9" xfId="0" applyFont="1" applyFill="1" applyBorder="1" applyAlignment="1">
      <alignment horizontal="center" vertical="center" wrapText="1"/>
    </xf>
    <xf numFmtId="0" fontId="16" fillId="0" borderId="15" xfId="0" applyFont="1" applyFill="1" applyBorder="1" applyAlignment="1">
      <alignment horizontal="center" vertical="center" wrapText="1"/>
    </xf>
    <xf numFmtId="49" fontId="16" fillId="0" borderId="11" xfId="0" applyNumberFormat="1" applyFont="1" applyFill="1" applyBorder="1" applyAlignment="1">
      <alignment horizontal="center" vertical="center" wrapText="1"/>
    </xf>
    <xf numFmtId="0" fontId="26" fillId="0" borderId="8" xfId="0" applyFont="1" applyFill="1" applyBorder="1" applyAlignment="1">
      <alignment horizontal="left" vertical="center"/>
    </xf>
    <xf numFmtId="182" fontId="16" fillId="0" borderId="8" xfId="0" applyNumberFormat="1" applyFont="1" applyFill="1" applyBorder="1" applyAlignment="1">
      <alignment horizontal="center" vertical="center" wrapText="1"/>
    </xf>
    <xf numFmtId="0" fontId="16" fillId="0" borderId="8" xfId="0" applyFont="1" applyFill="1" applyBorder="1" applyAlignment="1">
      <alignment vertical="center" wrapText="1"/>
    </xf>
    <xf numFmtId="49" fontId="16" fillId="0" borderId="17" xfId="0" applyNumberFormat="1" applyFont="1" applyFill="1" applyBorder="1" applyAlignment="1">
      <alignment horizontal="center" vertical="center" wrapText="1"/>
    </xf>
    <xf numFmtId="0" fontId="16" fillId="0" borderId="5" xfId="0" applyFont="1" applyFill="1" applyBorder="1" applyAlignment="1">
      <alignment horizontal="left" vertical="center" wrapText="1"/>
    </xf>
    <xf numFmtId="49" fontId="16" fillId="0" borderId="18" xfId="0" applyNumberFormat="1" applyFont="1" applyFill="1" applyBorder="1" applyAlignment="1">
      <alignment horizontal="center" vertical="center" wrapText="1"/>
    </xf>
    <xf numFmtId="0" fontId="16" fillId="0" borderId="9" xfId="0" applyFont="1" applyFill="1" applyBorder="1" applyAlignment="1">
      <alignment horizontal="left" vertical="center" wrapText="1"/>
    </xf>
    <xf numFmtId="49" fontId="16" fillId="0" borderId="19" xfId="0" applyNumberFormat="1" applyFont="1" applyFill="1" applyBorder="1" applyAlignment="1">
      <alignment horizontal="center" vertical="center" wrapText="1"/>
    </xf>
    <xf numFmtId="0" fontId="16" fillId="0" borderId="5" xfId="0" applyFont="1" applyFill="1" applyBorder="1" applyAlignment="1">
      <alignment vertical="center" wrapText="1"/>
    </xf>
    <xf numFmtId="0" fontId="46" fillId="0" borderId="8" xfId="0" applyFont="1" applyFill="1" applyBorder="1" applyAlignment="1">
      <alignment horizontal="left" vertical="center"/>
    </xf>
    <xf numFmtId="0" fontId="25" fillId="0" borderId="5" xfId="0" applyFont="1" applyFill="1" applyBorder="1" applyAlignment="1">
      <alignment horizontal="center" vertical="center" wrapText="1"/>
    </xf>
    <xf numFmtId="49" fontId="16" fillId="0" borderId="20" xfId="0" applyNumberFormat="1" applyFont="1" applyFill="1" applyBorder="1" applyAlignment="1">
      <alignment horizontal="center" vertical="center" wrapText="1"/>
    </xf>
    <xf numFmtId="0" fontId="16" fillId="0" borderId="7" xfId="0" applyFont="1" applyFill="1" applyBorder="1" applyAlignment="1">
      <alignment horizontal="left" vertical="center" wrapText="1"/>
    </xf>
    <xf numFmtId="0" fontId="25" fillId="0" borderId="9" xfId="0" applyFont="1" applyFill="1" applyBorder="1" applyAlignment="1">
      <alignment horizontal="center" vertical="center" wrapText="1"/>
    </xf>
    <xf numFmtId="49" fontId="16" fillId="0" borderId="21" xfId="0" applyNumberFormat="1" applyFont="1" applyFill="1" applyBorder="1" applyAlignment="1">
      <alignment horizontal="center" vertical="center" wrapText="1"/>
    </xf>
    <xf numFmtId="0" fontId="16" fillId="0" borderId="11" xfId="0" applyFont="1" applyFill="1" applyBorder="1" applyAlignment="1">
      <alignment horizontal="left" vertical="center" wrapText="1"/>
    </xf>
    <xf numFmtId="0" fontId="16" fillId="0" borderId="15" xfId="0" applyFont="1" applyFill="1" applyBorder="1" applyAlignment="1">
      <alignment horizontal="left" vertical="center" wrapText="1"/>
    </xf>
    <xf numFmtId="0" fontId="16" fillId="0" borderId="0" xfId="0" applyFont="1" applyBorder="1" applyAlignment="1">
      <alignment horizontal="center" vertical="center" wrapText="1"/>
    </xf>
    <xf numFmtId="183" fontId="16" fillId="0" borderId="0" xfId="0" applyNumberFormat="1" applyFont="1" applyBorder="1" applyAlignment="1">
      <alignment horizontal="center" vertical="center" wrapText="1"/>
    </xf>
    <xf numFmtId="0" fontId="16" fillId="0" borderId="0" xfId="0" applyFont="1" applyFill="1" applyBorder="1" applyAlignment="1">
      <alignment horizontal="center" vertical="center" wrapText="1"/>
    </xf>
    <xf numFmtId="183" fontId="16" fillId="0" borderId="0" xfId="0" applyNumberFormat="1"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2" borderId="0" xfId="0" applyFont="1" applyFill="1" applyBorder="1" applyAlignment="1">
      <alignment horizontal="center" vertical="center" wrapText="1"/>
    </xf>
    <xf numFmtId="0" fontId="0" fillId="0" borderId="0" xfId="0" applyFill="1" applyBorder="1" applyAlignment="1"/>
    <xf numFmtId="0" fontId="47" fillId="6" borderId="0"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0" xfId="0" applyFont="1" applyFill="1" applyBorder="1" applyAlignment="1">
      <alignment horizontal="center" vertical="center"/>
    </xf>
    <xf numFmtId="0" fontId="47" fillId="0" borderId="0" xfId="0" applyFont="1" applyFill="1" applyBorder="1" applyAlignment="1">
      <alignment horizontal="center" vertical="center"/>
    </xf>
    <xf numFmtId="49" fontId="47" fillId="0" borderId="0" xfId="0" applyNumberFormat="1" applyFont="1" applyFill="1" applyBorder="1" applyAlignment="1">
      <alignment horizontal="center" vertical="center" wrapText="1"/>
    </xf>
    <xf numFmtId="181" fontId="46" fillId="0" borderId="0" xfId="0" applyNumberFormat="1" applyFont="1" applyFill="1" applyBorder="1" applyAlignment="1">
      <alignment horizontal="center" vertical="center" wrapText="1"/>
    </xf>
    <xf numFmtId="0" fontId="49" fillId="0" borderId="0"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7" fillId="0" borderId="0" xfId="0" applyFont="1" applyFill="1" applyAlignment="1">
      <alignment horizontal="center" vertical="center" wrapText="1"/>
    </xf>
    <xf numFmtId="49" fontId="11" fillId="0" borderId="2" xfId="0" applyNumberFormat="1" applyFont="1" applyFill="1" applyBorder="1" applyAlignment="1">
      <alignment horizontal="center" vertical="center" wrapText="1"/>
    </xf>
    <xf numFmtId="0" fontId="45" fillId="0" borderId="3" xfId="0" applyFont="1" applyFill="1" applyBorder="1" applyAlignment="1">
      <alignment horizontal="center" vertical="center" wrapText="1"/>
    </xf>
    <xf numFmtId="181" fontId="45" fillId="0" borderId="3" xfId="0" applyNumberFormat="1" applyFont="1" applyFill="1" applyBorder="1" applyAlignment="1">
      <alignment horizontal="center" vertical="center" wrapText="1"/>
    </xf>
    <xf numFmtId="0" fontId="45" fillId="0" borderId="4" xfId="0" applyFont="1" applyFill="1" applyBorder="1" applyAlignment="1">
      <alignment horizontal="center" vertical="center" wrapText="1"/>
    </xf>
    <xf numFmtId="0" fontId="47" fillId="0" borderId="1" xfId="0" applyFont="1" applyFill="1" applyBorder="1" applyAlignment="1">
      <alignment horizontal="center" vertical="center" wrapText="1"/>
    </xf>
    <xf numFmtId="181" fontId="11" fillId="0" borderId="1" xfId="0" applyNumberFormat="1" applyFont="1" applyFill="1" applyBorder="1" applyAlignment="1">
      <alignment horizontal="center" vertical="center" wrapText="1"/>
    </xf>
    <xf numFmtId="49" fontId="45" fillId="2" borderId="1" xfId="0" applyNumberFormat="1" applyFont="1" applyFill="1" applyBorder="1" applyAlignment="1">
      <alignment horizontal="center" vertical="center" wrapText="1"/>
    </xf>
    <xf numFmtId="0" fontId="45" fillId="2" borderId="1" xfId="0" applyFont="1" applyFill="1" applyBorder="1" applyAlignment="1">
      <alignment horizontal="center" vertical="center" wrapText="1"/>
    </xf>
    <xf numFmtId="181" fontId="45" fillId="2"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wrapText="1"/>
    </xf>
    <xf numFmtId="181" fontId="46" fillId="0" borderId="1" xfId="0" applyNumberFormat="1" applyFont="1" applyFill="1" applyBorder="1" applyAlignment="1">
      <alignment horizontal="center" vertical="center" wrapText="1"/>
    </xf>
    <xf numFmtId="181" fontId="46" fillId="0" borderId="1" xfId="0" applyNumberFormat="1" applyFont="1" applyFill="1" applyBorder="1" applyAlignment="1">
      <alignment horizontal="center" vertical="center"/>
    </xf>
    <xf numFmtId="0" fontId="46" fillId="0" borderId="1" xfId="0" applyFont="1" applyFill="1" applyBorder="1" applyAlignment="1">
      <alignment horizontal="center" vertical="center"/>
    </xf>
    <xf numFmtId="0" fontId="4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46" fillId="2" borderId="1" xfId="0" applyFont="1" applyFill="1" applyBorder="1" applyAlignment="1">
      <alignment horizontal="center" vertical="center" wrapText="1"/>
    </xf>
    <xf numFmtId="181" fontId="46" fillId="0" borderId="5" xfId="0" applyNumberFormat="1" applyFont="1" applyFill="1" applyBorder="1" applyAlignment="1">
      <alignment horizontal="center" vertical="center"/>
    </xf>
    <xf numFmtId="184" fontId="26" fillId="0" borderId="1" xfId="0" applyNumberFormat="1" applyFont="1" applyFill="1" applyBorder="1" applyAlignment="1">
      <alignment horizontal="center" vertical="center" wrapText="1"/>
    </xf>
    <xf numFmtId="49"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51" fillId="2" borderId="1" xfId="0" applyFont="1" applyFill="1" applyBorder="1" applyAlignment="1">
      <alignment horizontal="center" vertical="center" wrapText="1"/>
    </xf>
    <xf numFmtId="0" fontId="40" fillId="0" borderId="0" xfId="0" applyFont="1" applyAlignment="1">
      <alignment wrapText="1"/>
    </xf>
    <xf numFmtId="0" fontId="39" fillId="0" borderId="0" xfId="0" applyFont="1" applyAlignment="1">
      <alignment wrapText="1"/>
    </xf>
    <xf numFmtId="0" fontId="52" fillId="0" borderId="0" xfId="0" applyFont="1" applyAlignment="1">
      <alignment wrapText="1"/>
    </xf>
    <xf numFmtId="0" fontId="39" fillId="0" borderId="0" xfId="0" applyFont="1" applyFill="1" applyAlignment="1">
      <alignment horizontal="center" wrapText="1"/>
    </xf>
    <xf numFmtId="0" fontId="53" fillId="0" borderId="1" xfId="0" applyFont="1" applyBorder="1" applyAlignment="1">
      <alignment horizontal="center" vertical="center"/>
    </xf>
    <xf numFmtId="0" fontId="53" fillId="0" borderId="1" xfId="0" applyFont="1" applyFill="1" applyBorder="1" applyAlignment="1">
      <alignment vertical="center" wrapText="1"/>
    </xf>
    <xf numFmtId="0" fontId="40" fillId="7" borderId="1" xfId="0" applyFont="1" applyFill="1" applyBorder="1" applyAlignment="1">
      <alignment horizontal="center" vertical="center"/>
    </xf>
    <xf numFmtId="0" fontId="12" fillId="8" borderId="1" xfId="0" applyFont="1" applyFill="1" applyBorder="1" applyAlignment="1">
      <alignment horizontal="center" vertical="center"/>
    </xf>
    <xf numFmtId="0" fontId="40" fillId="9" borderId="1" xfId="0" applyFont="1" applyFill="1" applyBorder="1" applyAlignment="1">
      <alignment horizontal="center" vertical="center"/>
    </xf>
    <xf numFmtId="0" fontId="15"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1" fillId="0" borderId="1" xfId="0" applyFont="1" applyFill="1" applyBorder="1" applyAlignment="1">
      <alignment horizontal="center" vertical="center" wrapText="1"/>
    </xf>
    <xf numFmtId="178" fontId="31" fillId="0" borderId="1" xfId="0" applyNumberFormat="1" applyFont="1" applyFill="1" applyBorder="1" applyAlignment="1">
      <alignment horizontal="left" vertical="center" wrapText="1"/>
    </xf>
    <xf numFmtId="0" fontId="54" fillId="0" borderId="1" xfId="0" applyFont="1" applyBorder="1" applyAlignment="1">
      <alignment horizontal="center" vertical="center"/>
    </xf>
    <xf numFmtId="0" fontId="54" fillId="0" borderId="1" xfId="0" applyFont="1" applyBorder="1" applyAlignment="1">
      <alignment horizontal="center" vertical="center" wrapText="1"/>
    </xf>
    <xf numFmtId="0" fontId="5" fillId="7" borderId="5"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5" fillId="0" borderId="5" xfId="0" applyFont="1" applyFill="1" applyBorder="1" applyAlignment="1">
      <alignment horizontal="center" vertical="center" wrapText="1"/>
    </xf>
    <xf numFmtId="49" fontId="55" fillId="0" borderId="5" xfId="0" applyNumberFormat="1" applyFont="1" applyFill="1" applyBorder="1" applyAlignment="1">
      <alignment horizontal="center" vertical="center" wrapText="1"/>
    </xf>
    <xf numFmtId="0" fontId="55" fillId="0" borderId="1" xfId="0" applyFont="1" applyFill="1" applyBorder="1" applyAlignment="1">
      <alignment horizontal="center" vertical="center" wrapText="1"/>
    </xf>
    <xf numFmtId="178" fontId="56" fillId="0" borderId="1" xfId="0" applyNumberFormat="1" applyFont="1" applyFill="1" applyBorder="1" applyAlignment="1">
      <alignment horizontal="center" vertical="center" wrapText="1"/>
    </xf>
    <xf numFmtId="0" fontId="56" fillId="0" borderId="1" xfId="0" applyFont="1" applyFill="1" applyBorder="1" applyAlignment="1">
      <alignment horizontal="center" vertical="center" wrapText="1"/>
    </xf>
    <xf numFmtId="0" fontId="57" fillId="0" borderId="5" xfId="0" applyFont="1" applyFill="1" applyBorder="1" applyAlignment="1">
      <alignment horizontal="center" vertical="center"/>
    </xf>
    <xf numFmtId="0" fontId="3" fillId="3" borderId="5" xfId="0" applyFont="1" applyFill="1" applyBorder="1" applyAlignment="1">
      <alignment horizontal="center" vertical="center" wrapText="1"/>
    </xf>
    <xf numFmtId="0" fontId="5" fillId="0" borderId="22" xfId="0" applyFont="1" applyFill="1" applyBorder="1" applyAlignment="1">
      <alignment horizontal="left" vertical="center" wrapText="1"/>
    </xf>
    <xf numFmtId="0" fontId="12" fillId="0" borderId="22"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58" fillId="0" borderId="1" xfId="0" applyFont="1" applyFill="1" applyBorder="1" applyAlignment="1">
      <alignment horizontal="left" vertical="center" wrapText="1"/>
    </xf>
    <xf numFmtId="49" fontId="58" fillId="0" borderId="5" xfId="0" applyNumberFormat="1" applyFont="1" applyFill="1" applyBorder="1" applyAlignment="1">
      <alignment horizontal="center" vertical="center" wrapText="1"/>
    </xf>
    <xf numFmtId="0" fontId="58" fillId="0" borderId="5" xfId="0" applyFont="1" applyFill="1" applyBorder="1" applyAlignment="1">
      <alignment horizontal="center" vertical="center" wrapText="1"/>
    </xf>
    <xf numFmtId="0" fontId="58" fillId="0" borderId="1" xfId="0" applyFont="1" applyFill="1" applyBorder="1" applyAlignment="1">
      <alignment horizontal="center" vertical="center"/>
    </xf>
    <xf numFmtId="178" fontId="58" fillId="0" borderId="1" xfId="0" applyNumberFormat="1" applyFont="1" applyFill="1" applyBorder="1" applyAlignment="1">
      <alignment horizontal="center" vertical="center" wrapText="1"/>
    </xf>
    <xf numFmtId="0" fontId="58" fillId="0" borderId="23" xfId="0" applyFont="1" applyFill="1" applyBorder="1" applyAlignment="1">
      <alignment horizontal="center" vertical="center" wrapText="1"/>
    </xf>
    <xf numFmtId="0" fontId="59" fillId="0" borderId="5" xfId="0" applyFont="1" applyBorder="1" applyAlignment="1">
      <alignment horizontal="center" vertical="center"/>
    </xf>
    <xf numFmtId="0" fontId="60" fillId="10" borderId="1" xfId="0" applyNumberFormat="1" applyFont="1" applyFill="1" applyBorder="1" applyAlignment="1" applyProtection="1">
      <alignment horizontal="center" vertical="center" wrapText="1"/>
    </xf>
    <xf numFmtId="0" fontId="61" fillId="10" borderId="2" xfId="0" applyNumberFormat="1" applyFont="1" applyFill="1" applyBorder="1" applyAlignment="1" applyProtection="1">
      <alignment horizontal="center" vertical="center" wrapText="1"/>
    </xf>
    <xf numFmtId="0" fontId="15" fillId="0" borderId="22" xfId="0" applyFont="1" applyFill="1" applyBorder="1" applyAlignment="1">
      <alignment horizontal="center" vertical="center"/>
    </xf>
    <xf numFmtId="49" fontId="58" fillId="0" borderId="9" xfId="0" applyNumberFormat="1" applyFont="1" applyFill="1" applyBorder="1" applyAlignment="1">
      <alignment horizontal="center" vertical="center" wrapText="1"/>
    </xf>
    <xf numFmtId="0" fontId="58" fillId="0" borderId="6" xfId="0" applyFont="1" applyFill="1" applyBorder="1" applyAlignment="1">
      <alignment horizontal="center" vertical="center" wrapText="1"/>
    </xf>
    <xf numFmtId="0" fontId="59" fillId="0" borderId="9" xfId="0" applyFont="1" applyBorder="1" applyAlignment="1">
      <alignment horizontal="center" vertical="center"/>
    </xf>
    <xf numFmtId="0" fontId="62" fillId="10" borderId="1" xfId="0" applyNumberFormat="1" applyFont="1" applyFill="1" applyBorder="1" applyAlignment="1" applyProtection="1">
      <alignment horizontal="center" vertical="center" wrapText="1"/>
    </xf>
    <xf numFmtId="0" fontId="62" fillId="11" borderId="5" xfId="0" applyNumberFormat="1" applyFont="1" applyFill="1" applyBorder="1" applyAlignment="1" applyProtection="1">
      <alignment horizontal="center" vertical="center" wrapText="1"/>
    </xf>
    <xf numFmtId="0" fontId="61" fillId="10" borderId="1" xfId="0" applyNumberFormat="1" applyFont="1" applyFill="1" applyBorder="1" applyAlignment="1" applyProtection="1">
      <alignment horizontal="center" vertical="center" wrapText="1"/>
    </xf>
    <xf numFmtId="0" fontId="58" fillId="0" borderId="9" xfId="0" applyFont="1" applyFill="1" applyBorder="1" applyAlignment="1">
      <alignment horizontal="center" vertical="center" wrapText="1"/>
    </xf>
    <xf numFmtId="0" fontId="62" fillId="11" borderId="1" xfId="0" applyNumberFormat="1" applyFont="1" applyFill="1" applyBorder="1" applyAlignment="1" applyProtection="1">
      <alignment horizontal="center" vertical="center" wrapText="1"/>
    </xf>
    <xf numFmtId="0" fontId="61" fillId="11" borderId="2" xfId="0" applyNumberFormat="1" applyFont="1" applyFill="1" applyBorder="1" applyAlignment="1" applyProtection="1">
      <alignment horizontal="center" vertical="center" wrapText="1"/>
    </xf>
    <xf numFmtId="0" fontId="4" fillId="0" borderId="22" xfId="0" applyFont="1" applyFill="1" applyBorder="1" applyAlignment="1">
      <alignment horizontal="center"/>
    </xf>
    <xf numFmtId="0" fontId="61" fillId="11" borderId="1" xfId="0" applyNumberFormat="1" applyFont="1" applyFill="1" applyBorder="1" applyAlignment="1" applyProtection="1">
      <alignment horizontal="center" vertical="center" wrapText="1"/>
    </xf>
    <xf numFmtId="49" fontId="58" fillId="0" borderId="6" xfId="0" applyNumberFormat="1" applyFont="1" applyFill="1" applyBorder="1" applyAlignment="1">
      <alignment horizontal="center" vertical="center" wrapText="1"/>
    </xf>
    <xf numFmtId="0" fontId="61" fillId="11" borderId="24" xfId="0" applyNumberFormat="1" applyFont="1" applyFill="1" applyBorder="1" applyAlignment="1" applyProtection="1">
      <alignment horizontal="center" vertical="center" wrapText="1"/>
    </xf>
    <xf numFmtId="49" fontId="58" fillId="0" borderId="1" xfId="0" applyNumberFormat="1" applyFont="1" applyFill="1" applyBorder="1" applyAlignment="1">
      <alignment horizontal="center" vertical="center" wrapText="1"/>
    </xf>
    <xf numFmtId="0" fontId="59" fillId="0" borderId="6" xfId="0" applyFont="1" applyBorder="1" applyAlignment="1">
      <alignment horizontal="center" vertical="center"/>
    </xf>
    <xf numFmtId="0" fontId="58" fillId="0" borderId="1" xfId="0" applyFont="1" applyFill="1" applyBorder="1" applyAlignment="1">
      <alignment vertical="center" wrapText="1"/>
    </xf>
    <xf numFmtId="0" fontId="63" fillId="0" borderId="1" xfId="0" applyFont="1" applyFill="1" applyBorder="1" applyAlignment="1">
      <alignment horizontal="left" vertical="center" wrapText="1"/>
    </xf>
    <xf numFmtId="0" fontId="26" fillId="0" borderId="8" xfId="0" applyFont="1" applyFill="1" applyBorder="1" applyAlignment="1">
      <alignment horizontal="left" vertical="center" wrapText="1"/>
    </xf>
    <xf numFmtId="0" fontId="63" fillId="0" borderId="1" xfId="0" applyFont="1" applyFill="1" applyBorder="1" applyAlignment="1">
      <alignment horizontal="center" vertical="center" wrapText="1"/>
    </xf>
    <xf numFmtId="0" fontId="58" fillId="0" borderId="5" xfId="0" applyFont="1" applyFill="1" applyBorder="1" applyAlignment="1">
      <alignment vertical="center" wrapText="1"/>
    </xf>
    <xf numFmtId="0" fontId="58" fillId="0" borderId="1" xfId="0" applyFont="1" applyFill="1" applyBorder="1" applyAlignment="1">
      <alignment horizontal="left" vertical="center"/>
    </xf>
    <xf numFmtId="0" fontId="58" fillId="0" borderId="5" xfId="0" applyFont="1" applyFill="1" applyBorder="1" applyAlignment="1">
      <alignment horizontal="left" vertical="center" wrapText="1"/>
    </xf>
    <xf numFmtId="0" fontId="58" fillId="0" borderId="9" xfId="0" applyFont="1" applyFill="1" applyBorder="1" applyAlignment="1">
      <alignment horizontal="left" vertical="center" wrapText="1"/>
    </xf>
    <xf numFmtId="0" fontId="58" fillId="0" borderId="6" xfId="0" applyFont="1" applyFill="1" applyBorder="1" applyAlignment="1">
      <alignment horizontal="left" vertical="center" wrapText="1"/>
    </xf>
    <xf numFmtId="178" fontId="58" fillId="0" borderId="2" xfId="0" applyNumberFormat="1" applyFont="1" applyFill="1" applyBorder="1" applyAlignment="1">
      <alignment horizontal="center" vertical="center" wrapText="1"/>
    </xf>
    <xf numFmtId="0" fontId="58" fillId="0" borderId="6" xfId="0" applyFont="1" applyFill="1" applyBorder="1" applyAlignment="1">
      <alignment vertical="center" wrapText="1"/>
    </xf>
    <xf numFmtId="0" fontId="58" fillId="0" borderId="1" xfId="0" applyNumberFormat="1" applyFont="1" applyFill="1" applyBorder="1" applyAlignment="1">
      <alignment horizontal="center" vertical="center" wrapText="1"/>
    </xf>
    <xf numFmtId="0" fontId="58" fillId="0" borderId="1" xfId="0" applyNumberFormat="1" applyFont="1" applyFill="1" applyBorder="1" applyAlignment="1">
      <alignment horizontal="left" vertical="center" wrapText="1"/>
    </xf>
    <xf numFmtId="0" fontId="31" fillId="0" borderId="1" xfId="0" applyFont="1" applyFill="1" applyBorder="1" applyAlignment="1">
      <alignment horizontal="left" vertical="center"/>
    </xf>
    <xf numFmtId="0" fontId="58" fillId="0" borderId="1" xfId="0" applyFont="1" applyFill="1" applyBorder="1" applyAlignment="1">
      <alignment vertical="center"/>
    </xf>
    <xf numFmtId="178" fontId="55" fillId="0" borderId="1" xfId="0" applyNumberFormat="1" applyFont="1" applyFill="1" applyBorder="1" applyAlignment="1">
      <alignment horizontal="center" vertical="center"/>
    </xf>
    <xf numFmtId="178" fontId="55" fillId="0" borderId="1" xfId="0" applyNumberFormat="1" applyFont="1" applyFill="1" applyBorder="1" applyAlignment="1">
      <alignment vertical="center"/>
    </xf>
    <xf numFmtId="0" fontId="25" fillId="0" borderId="0" xfId="0" applyFont="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6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20" fillId="0" borderId="1" xfId="0" applyFont="1" applyBorder="1" applyAlignment="1">
      <alignment horizontal="center" vertical="center" wrapText="1"/>
    </xf>
    <xf numFmtId="0" fontId="39" fillId="0" borderId="0" xfId="0" applyFont="1" applyFill="1" applyAlignment="1">
      <alignment vertical="center"/>
    </xf>
    <xf numFmtId="0" fontId="39" fillId="0" borderId="0" xfId="0" applyFont="1" applyFill="1" applyAlignment="1">
      <alignment wrapText="1"/>
    </xf>
    <xf numFmtId="0" fontId="40" fillId="0" borderId="0" xfId="0" applyFont="1" applyFill="1" applyAlignment="1">
      <alignment horizontal="center" wrapText="1"/>
    </xf>
    <xf numFmtId="0" fontId="40" fillId="0" borderId="0" xfId="0" applyFont="1" applyFill="1" applyAlignment="1">
      <alignment wrapText="1"/>
    </xf>
    <xf numFmtId="0" fontId="11" fillId="0" borderId="1" xfId="0" applyFont="1" applyFill="1" applyBorder="1" applyAlignment="1">
      <alignment horizontal="left" vertical="center" wrapText="1"/>
    </xf>
    <xf numFmtId="180" fontId="25" fillId="0" borderId="2" xfId="0" applyNumberFormat="1" applyFont="1" applyFill="1" applyBorder="1" applyAlignment="1">
      <alignment horizontal="center" vertical="center" wrapText="1"/>
    </xf>
    <xf numFmtId="0" fontId="16" fillId="0" borderId="1" xfId="0" applyFont="1" applyFill="1" applyBorder="1" applyAlignment="1">
      <alignment horizontal="left" vertical="top" wrapText="1"/>
    </xf>
    <xf numFmtId="0" fontId="52" fillId="0" borderId="0" xfId="0" applyFont="1" applyFill="1" applyAlignment="1">
      <alignment horizontal="center" wrapText="1"/>
    </xf>
    <xf numFmtId="0" fontId="52" fillId="0" borderId="0" xfId="0" applyFont="1" applyFill="1" applyAlignment="1">
      <alignment wrapText="1"/>
    </xf>
    <xf numFmtId="0" fontId="38" fillId="0" borderId="0" xfId="0" applyFont="1" applyFill="1" applyAlignment="1">
      <alignment horizontal="center" vertical="center" wrapText="1"/>
    </xf>
    <xf numFmtId="0" fontId="16" fillId="0" borderId="1" xfId="0" applyFont="1" applyFill="1" applyBorder="1" applyAlignment="1">
      <alignment vertical="top" wrapText="1"/>
    </xf>
    <xf numFmtId="0" fontId="16" fillId="0" borderId="12" xfId="0" applyFont="1" applyFill="1" applyBorder="1" applyAlignment="1">
      <alignment horizontal="center" vertical="center"/>
    </xf>
    <xf numFmtId="180" fontId="16" fillId="0" borderId="25" xfId="0" applyNumberFormat="1" applyFont="1" applyFill="1" applyBorder="1" applyAlignment="1">
      <alignment horizontal="center" vertical="center"/>
    </xf>
    <xf numFmtId="180" fontId="16" fillId="0" borderId="2" xfId="0" applyNumberFormat="1" applyFont="1" applyFill="1" applyBorder="1" applyAlignment="1">
      <alignment horizontal="center" vertical="center"/>
    </xf>
    <xf numFmtId="49" fontId="16" fillId="0" borderId="26" xfId="0" applyNumberFormat="1" applyFont="1" applyFill="1" applyBorder="1" applyAlignment="1">
      <alignment horizontal="center" vertical="center" wrapText="1"/>
    </xf>
    <xf numFmtId="49" fontId="16" fillId="0" borderId="27" xfId="0" applyNumberFormat="1" applyFont="1" applyFill="1" applyBorder="1" applyAlignment="1">
      <alignment horizontal="center" vertical="center" wrapText="1"/>
    </xf>
    <xf numFmtId="182" fontId="16" fillId="0" borderId="12" xfId="0" applyNumberFormat="1" applyFont="1" applyFill="1" applyBorder="1" applyAlignment="1">
      <alignment horizontal="center" vertical="center" wrapText="1"/>
    </xf>
    <xf numFmtId="49" fontId="16" fillId="0" borderId="28" xfId="0" applyNumberFormat="1" applyFont="1" applyFill="1" applyBorder="1" applyAlignment="1">
      <alignment horizontal="center" vertical="center" wrapText="1"/>
    </xf>
    <xf numFmtId="0" fontId="26" fillId="0" borderId="29" xfId="0" applyFont="1" applyFill="1" applyBorder="1" applyAlignment="1">
      <alignment vertical="center" wrapText="1"/>
    </xf>
    <xf numFmtId="0" fontId="18" fillId="0" borderId="1" xfId="0" applyFont="1" applyFill="1" applyBorder="1" applyAlignment="1">
      <alignment horizontal="center" vertical="center" wrapText="1"/>
    </xf>
    <xf numFmtId="183" fontId="16" fillId="0" borderId="0" xfId="0" applyNumberFormat="1" applyFont="1" applyFill="1" applyAlignment="1">
      <alignment horizontal="center" wrapText="1"/>
    </xf>
    <xf numFmtId="0" fontId="16" fillId="0" borderId="0" xfId="0" applyFont="1" applyFill="1" applyBorder="1"/>
    <xf numFmtId="0" fontId="16" fillId="0" borderId="0" xfId="0" applyFont="1" applyFill="1"/>
    <xf numFmtId="0" fontId="25" fillId="2" borderId="0" xfId="0" applyFont="1" applyFill="1" applyBorder="1"/>
    <xf numFmtId="0" fontId="16" fillId="0" borderId="0" xfId="0" applyFont="1" applyFill="1" applyBorder="1" applyAlignment="1">
      <alignment horizontal="left" vertical="center" wrapText="1"/>
    </xf>
    <xf numFmtId="180" fontId="16" fillId="0" borderId="0" xfId="0" applyNumberFormat="1" applyFont="1" applyFill="1" applyBorder="1" applyAlignment="1">
      <alignment horizontal="center" vertical="center" wrapText="1"/>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21" fillId="0" borderId="2" xfId="0" applyFont="1" applyFill="1" applyBorder="1" applyAlignment="1">
      <alignment vertical="center" wrapText="1"/>
    </xf>
    <xf numFmtId="0" fontId="21" fillId="0" borderId="3" xfId="0" applyFont="1" applyFill="1" applyBorder="1" applyAlignment="1">
      <alignment vertical="center" wrapText="1"/>
    </xf>
    <xf numFmtId="0" fontId="21" fillId="0" borderId="4" xfId="0" applyFont="1" applyFill="1" applyBorder="1" applyAlignment="1">
      <alignment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4" xfId="0" applyFont="1" applyFill="1" applyBorder="1" applyAlignment="1">
      <alignment vertical="center" wrapText="1"/>
    </xf>
    <xf numFmtId="0" fontId="16" fillId="0" borderId="1" xfId="0" applyFont="1" applyFill="1" applyBorder="1" applyAlignment="1">
      <alignment horizontal="center" wrapText="1"/>
    </xf>
    <xf numFmtId="0" fontId="16" fillId="0" borderId="1" xfId="0" applyFont="1" applyFill="1" applyBorder="1" applyAlignment="1">
      <alignment horizontal="center"/>
    </xf>
    <xf numFmtId="0" fontId="16" fillId="0" borderId="1" xfId="0" applyFont="1" applyFill="1" applyBorder="1"/>
    <xf numFmtId="0" fontId="16" fillId="0" borderId="4" xfId="0" applyFont="1" applyFill="1" applyBorder="1" applyAlignment="1">
      <alignment horizontal="center" vertical="center" wrapText="1"/>
    </xf>
    <xf numFmtId="0" fontId="16" fillId="0" borderId="1" xfId="0" applyFont="1" applyFill="1" applyBorder="1" applyAlignment="1">
      <alignment wrapText="1"/>
    </xf>
    <xf numFmtId="0" fontId="16" fillId="0" borderId="1" xfId="0" applyNumberFormat="1" applyFont="1" applyFill="1" applyBorder="1" applyAlignment="1">
      <alignment horizontal="center" wrapText="1"/>
    </xf>
    <xf numFmtId="0" fontId="16" fillId="0" borderId="1" xfId="0" applyNumberFormat="1" applyFont="1" applyFill="1" applyBorder="1" applyAlignment="1">
      <alignment horizontal="left" vertical="center" wrapText="1"/>
    </xf>
    <xf numFmtId="0" fontId="16" fillId="0" borderId="23" xfId="0" applyFont="1" applyFill="1" applyBorder="1" applyAlignment="1">
      <alignment horizontal="center" vertical="center" wrapText="1"/>
    </xf>
    <xf numFmtId="185"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xf>
    <xf numFmtId="0" fontId="16" fillId="0" borderId="4" xfId="0" applyFont="1" applyFill="1" applyBorder="1" applyAlignment="1">
      <alignment horizontal="left" vertical="center" wrapText="1"/>
    </xf>
    <xf numFmtId="0" fontId="16" fillId="0" borderId="1" xfId="0" applyFont="1" applyFill="1" applyBorder="1" applyAlignment="1">
      <alignment vertical="center"/>
    </xf>
    <xf numFmtId="0" fontId="25" fillId="2" borderId="1" xfId="0" applyFont="1" applyFill="1" applyBorder="1" applyAlignment="1">
      <alignment horizontal="left" vertical="center" wrapText="1"/>
    </xf>
    <xf numFmtId="0" fontId="25" fillId="0" borderId="1" xfId="0" applyFont="1" applyFill="1" applyBorder="1" applyAlignment="1">
      <alignment horizontal="center" wrapText="1"/>
    </xf>
    <xf numFmtId="0" fontId="25" fillId="0" borderId="1" xfId="0" applyFont="1" applyFill="1" applyBorder="1"/>
    <xf numFmtId="0" fontId="25" fillId="2" borderId="4" xfId="0" applyFont="1" applyFill="1" applyBorder="1" applyAlignment="1">
      <alignment horizontal="center" vertical="center" wrapText="1"/>
    </xf>
    <xf numFmtId="0" fontId="20" fillId="0" borderId="0" xfId="0" applyFont="1" applyBorder="1" applyAlignment="1">
      <alignment horizontal="center" vertical="center" wrapText="1"/>
    </xf>
    <xf numFmtId="0" fontId="20" fillId="2" borderId="0" xfId="0" applyFont="1" applyFill="1" applyBorder="1"/>
    <xf numFmtId="0" fontId="20" fillId="0" borderId="0" xfId="0" applyFont="1" applyFill="1" applyBorder="1"/>
    <xf numFmtId="0" fontId="20" fillId="0" borderId="0" xfId="0" applyFont="1" applyBorder="1" applyAlignment="1">
      <alignment horizontal="left" vertical="center" wrapText="1"/>
    </xf>
    <xf numFmtId="180" fontId="20" fillId="0" borderId="0" xfId="0" applyNumberFormat="1" applyFont="1" applyBorder="1" applyAlignment="1">
      <alignment horizontal="center" vertical="center" wrapText="1"/>
    </xf>
    <xf numFmtId="0" fontId="20" fillId="0" borderId="0" xfId="0" applyFont="1" applyBorder="1"/>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 xfId="0" applyFont="1" applyBorder="1" applyAlignment="1">
      <alignment vertical="center" wrapText="1"/>
    </xf>
    <xf numFmtId="180" fontId="11" fillId="0" borderId="1" xfId="0" applyNumberFormat="1" applyFont="1" applyBorder="1" applyAlignment="1">
      <alignment horizontal="center" vertical="center" wrapText="1"/>
    </xf>
    <xf numFmtId="0" fontId="2" fillId="0" borderId="8" xfId="0" applyFont="1" applyBorder="1" applyAlignment="1">
      <alignment horizontal="left" vertical="center" wrapText="1"/>
    </xf>
    <xf numFmtId="0" fontId="32" fillId="0" borderId="0" xfId="0" applyFont="1" applyFill="1" applyBorder="1" applyAlignment="1">
      <alignment wrapText="1"/>
    </xf>
    <xf numFmtId="0" fontId="14" fillId="0" borderId="1" xfId="0" applyFont="1" applyFill="1" applyBorder="1" applyAlignment="1">
      <alignment horizontal="left" vertical="center" wrapText="1"/>
    </xf>
    <xf numFmtId="0" fontId="65" fillId="0" borderId="1" xfId="55" applyFont="1" applyFill="1" applyBorder="1" applyAlignment="1">
      <alignment horizontal="center" vertical="center" wrapText="1"/>
    </xf>
    <xf numFmtId="0" fontId="14" fillId="0" borderId="8"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6" xfId="0" applyFont="1" applyFill="1" applyBorder="1" applyAlignment="1">
      <alignment horizontal="left" vertical="center" wrapText="1"/>
    </xf>
    <xf numFmtId="180" fontId="25" fillId="2" borderId="6" xfId="0" applyNumberFormat="1" applyFont="1" applyFill="1" applyBorder="1" applyAlignment="1">
      <alignment horizontal="center" vertical="center" wrapText="1"/>
    </xf>
    <xf numFmtId="0" fontId="20" fillId="2" borderId="0" xfId="0" applyFont="1" applyFill="1" applyBorder="1" applyAlignment="1">
      <alignment horizontal="left" vertical="center" wrapText="1"/>
    </xf>
    <xf numFmtId="0" fontId="16" fillId="5" borderId="0" xfId="0" applyFont="1" applyFill="1" applyAlignment="1">
      <alignment horizontal="center" vertical="center"/>
    </xf>
    <xf numFmtId="0" fontId="25" fillId="0" borderId="0" xfId="0" applyFont="1" applyFill="1" applyAlignment="1">
      <alignment horizontal="center" vertical="center"/>
    </xf>
    <xf numFmtId="0" fontId="28" fillId="3" borderId="0" xfId="0" applyFont="1" applyFill="1" applyAlignment="1">
      <alignment horizontal="center" vertical="center"/>
    </xf>
    <xf numFmtId="0" fontId="28" fillId="0" borderId="0" xfId="0" applyFont="1" applyFill="1" applyAlignment="1">
      <alignment horizontal="center" vertical="center"/>
    </xf>
    <xf numFmtId="49" fontId="16" fillId="0" borderId="0" xfId="0" applyNumberFormat="1" applyFont="1" applyFill="1" applyAlignment="1">
      <alignment horizontal="center" vertical="center"/>
    </xf>
    <xf numFmtId="183" fontId="16" fillId="0" borderId="0" xfId="0" applyNumberFormat="1" applyFont="1" applyFill="1" applyAlignment="1">
      <alignment horizontal="center" vertical="center"/>
    </xf>
    <xf numFmtId="49" fontId="21" fillId="0" borderId="2" xfId="0" applyNumberFormat="1" applyFont="1" applyFill="1" applyBorder="1" applyAlignment="1">
      <alignment horizontal="center" vertical="center"/>
    </xf>
    <xf numFmtId="183" fontId="23" fillId="0" borderId="3" xfId="0" applyNumberFormat="1" applyFont="1" applyFill="1" applyBorder="1" applyAlignment="1">
      <alignment horizontal="center" vertical="center"/>
    </xf>
    <xf numFmtId="0" fontId="23" fillId="0" borderId="4" xfId="0" applyFont="1" applyFill="1" applyBorder="1" applyAlignment="1">
      <alignment horizontal="center" vertical="center" wrapText="1"/>
    </xf>
    <xf numFmtId="180" fontId="11" fillId="0" borderId="1" xfId="0" applyNumberFormat="1" applyFont="1" applyFill="1" applyBorder="1" applyAlignment="1">
      <alignment horizontal="center" vertical="center"/>
    </xf>
    <xf numFmtId="183" fontId="11" fillId="0" borderId="1"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183" fontId="25" fillId="2" borderId="1" xfId="0" applyNumberFormat="1" applyFont="1" applyFill="1" applyBorder="1" applyAlignment="1">
      <alignment horizontal="center" vertical="center" wrapText="1"/>
    </xf>
    <xf numFmtId="183" fontId="25" fillId="0" borderId="1"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shrinkToFit="1"/>
    </xf>
    <xf numFmtId="1" fontId="25" fillId="0" borderId="1" xfId="0" applyNumberFormat="1" applyFont="1" applyFill="1" applyBorder="1" applyAlignment="1">
      <alignment horizontal="center" vertical="center" shrinkToFit="1"/>
    </xf>
    <xf numFmtId="0" fontId="25" fillId="0" borderId="1" xfId="0" applyNumberFormat="1" applyFont="1" applyFill="1" applyBorder="1" applyAlignment="1">
      <alignment horizontal="center" vertical="center" shrinkToFit="1"/>
    </xf>
    <xf numFmtId="183" fontId="25" fillId="0" borderId="1" xfId="0" applyNumberFormat="1" applyFont="1" applyFill="1" applyBorder="1" applyAlignment="1">
      <alignment horizontal="center" vertical="center" shrinkToFit="1"/>
    </xf>
    <xf numFmtId="186" fontId="25" fillId="0" borderId="1" xfId="0" applyNumberFormat="1" applyFont="1" applyFill="1" applyBorder="1" applyAlignment="1">
      <alignment horizontal="center" vertical="center" shrinkToFit="1"/>
    </xf>
    <xf numFmtId="183" fontId="16" fillId="0" borderId="1" xfId="0" applyNumberFormat="1" applyFont="1" applyFill="1" applyBorder="1" applyAlignment="1">
      <alignment horizontal="center" vertical="center" wrapText="1"/>
    </xf>
    <xf numFmtId="186" fontId="26" fillId="0" borderId="1" xfId="0" applyNumberFormat="1" applyFont="1" applyFill="1" applyBorder="1" applyAlignment="1">
      <alignment horizontal="center" vertical="center" shrinkToFit="1"/>
    </xf>
    <xf numFmtId="0" fontId="16" fillId="0" borderId="1" xfId="0" applyNumberFormat="1" applyFont="1" applyFill="1" applyBorder="1" applyAlignment="1">
      <alignment horizontal="center" vertical="center" shrinkToFit="1"/>
    </xf>
    <xf numFmtId="1" fontId="16" fillId="0" borderId="1" xfId="0" applyNumberFormat="1" applyFont="1" applyFill="1" applyBorder="1" applyAlignment="1">
      <alignment horizontal="center" vertical="center" shrinkToFit="1"/>
    </xf>
    <xf numFmtId="186" fontId="16"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xf>
    <xf numFmtId="0" fontId="66"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1" fontId="66" fillId="0" borderId="1" xfId="0" applyNumberFormat="1" applyFont="1" applyFill="1" applyBorder="1" applyAlignment="1">
      <alignment horizontal="center" vertical="center" shrinkToFit="1"/>
    </xf>
    <xf numFmtId="0" fontId="28" fillId="0" borderId="1" xfId="0" applyNumberFormat="1" applyFont="1" applyFill="1" applyBorder="1" applyAlignment="1">
      <alignment horizontal="center" vertical="center" shrinkToFit="1"/>
    </xf>
    <xf numFmtId="183" fontId="28" fillId="0" borderId="1" xfId="0" applyNumberFormat="1" applyFont="1" applyFill="1" applyBorder="1" applyAlignment="1">
      <alignment horizontal="center" vertical="center" shrinkToFit="1"/>
    </xf>
    <xf numFmtId="1" fontId="28" fillId="0" borderId="1" xfId="0" applyNumberFormat="1" applyFont="1" applyFill="1" applyBorder="1" applyAlignment="1">
      <alignment horizontal="center" vertical="center" shrinkToFit="1"/>
    </xf>
    <xf numFmtId="186" fontId="66" fillId="0" borderId="1" xfId="0" applyNumberFormat="1" applyFont="1" applyFill="1" applyBorder="1" applyAlignment="1">
      <alignment horizontal="center" vertical="center" shrinkToFit="1"/>
    </xf>
    <xf numFmtId="0" fontId="25"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6" fillId="0" borderId="1" xfId="0" applyNumberFormat="1" applyFont="1" applyFill="1" applyBorder="1" applyAlignment="1">
      <alignment horizontal="left" vertical="center"/>
    </xf>
    <xf numFmtId="49" fontId="26" fillId="0" borderId="1" xfId="0" applyNumberFormat="1" applyFont="1" applyFill="1" applyBorder="1" applyAlignment="1">
      <alignment horizontal="center" vertical="center"/>
    </xf>
    <xf numFmtId="182" fontId="16" fillId="0" borderId="1" xfId="0" applyNumberFormat="1" applyFont="1" applyFill="1" applyBorder="1" applyAlignment="1">
      <alignment horizontal="center" vertical="center" wrapText="1"/>
    </xf>
    <xf numFmtId="0" fontId="26" fillId="0" borderId="1" xfId="57" applyFont="1" applyFill="1" applyBorder="1" applyAlignment="1">
      <alignment horizontal="left" vertical="center" wrapText="1"/>
    </xf>
    <xf numFmtId="0" fontId="26" fillId="0" borderId="1" xfId="55" applyFont="1" applyFill="1" applyBorder="1" applyAlignment="1">
      <alignment horizontal="left" vertical="center" wrapText="1"/>
    </xf>
    <xf numFmtId="176" fontId="26" fillId="0" borderId="1" xfId="49" applyNumberFormat="1" applyFont="1" applyFill="1" applyBorder="1" applyAlignment="1">
      <alignment horizontal="left" vertical="center" wrapText="1"/>
    </xf>
    <xf numFmtId="0" fontId="26" fillId="0" borderId="1" xfId="57" applyFont="1" applyFill="1" applyBorder="1" applyAlignment="1">
      <alignment horizontal="center" vertical="center"/>
    </xf>
    <xf numFmtId="0" fontId="16" fillId="0" borderId="1" xfId="57" applyFont="1" applyFill="1" applyBorder="1" applyAlignment="1">
      <alignment horizontal="center" vertical="center"/>
    </xf>
    <xf numFmtId="0" fontId="26" fillId="0" borderId="1" xfId="0" applyNumberFormat="1" applyFont="1" applyFill="1" applyBorder="1" applyAlignment="1">
      <alignment horizontal="left" vertical="center" wrapText="1"/>
    </xf>
    <xf numFmtId="178" fontId="16" fillId="0" borderId="1" xfId="0" applyNumberFormat="1" applyFont="1" applyFill="1" applyBorder="1" applyAlignment="1">
      <alignment horizontal="center" vertical="center" shrinkToFit="1"/>
    </xf>
    <xf numFmtId="0" fontId="26" fillId="0" borderId="1" xfId="0" applyFont="1" applyFill="1" applyBorder="1" applyAlignment="1">
      <alignment horizontal="left" vertical="center"/>
    </xf>
    <xf numFmtId="180" fontId="25" fillId="2" borderId="1" xfId="0" applyNumberFormat="1" applyFont="1" applyFill="1" applyBorder="1" applyAlignment="1">
      <alignment horizontal="center" vertical="center" shrinkToFit="1"/>
    </xf>
    <xf numFmtId="0" fontId="25" fillId="2" borderId="1" xfId="0" applyNumberFormat="1" applyFont="1" applyFill="1" applyBorder="1" applyAlignment="1">
      <alignment horizontal="center" vertical="center" wrapText="1"/>
    </xf>
    <xf numFmtId="183" fontId="16" fillId="0" borderId="1" xfId="0" applyNumberFormat="1" applyFont="1" applyFill="1" applyBorder="1" applyAlignment="1">
      <alignment horizontal="center" vertical="center"/>
    </xf>
    <xf numFmtId="178" fontId="16" fillId="0" borderId="1" xfId="0" applyNumberFormat="1" applyFont="1" applyFill="1" applyBorder="1" applyAlignment="1">
      <alignment horizontal="center" vertical="center"/>
    </xf>
    <xf numFmtId="0" fontId="26" fillId="0" borderId="0" xfId="0" applyFont="1" applyFill="1" applyAlignment="1">
      <alignment horizontal="center" vertical="center" wrapText="1"/>
    </xf>
    <xf numFmtId="0" fontId="11" fillId="0" borderId="1" xfId="0" applyFont="1" applyFill="1" applyBorder="1" applyAlignment="1">
      <alignment horizontal="center" vertical="center"/>
    </xf>
    <xf numFmtId="49" fontId="25" fillId="0" borderId="1" xfId="0" applyNumberFormat="1" applyFont="1" applyFill="1" applyBorder="1" applyAlignment="1">
      <alignment horizontal="center" vertical="center"/>
    </xf>
    <xf numFmtId="0" fontId="26" fillId="0" borderId="1" xfId="0" applyNumberFormat="1" applyFont="1" applyFill="1" applyBorder="1" applyAlignment="1">
      <alignment horizontal="left" vertical="center"/>
    </xf>
    <xf numFmtId="0" fontId="12" fillId="2" borderId="1" xfId="0" applyFont="1" applyFill="1" applyBorder="1" applyAlignment="1">
      <alignment horizontal="center" vertical="center" wrapText="1"/>
    </xf>
    <xf numFmtId="183" fontId="25" fillId="2" borderId="1" xfId="0" applyNumberFormat="1" applyFont="1" applyFill="1" applyBorder="1" applyAlignment="1">
      <alignment horizontal="right" vertical="center"/>
    </xf>
    <xf numFmtId="0" fontId="19" fillId="0" borderId="0" xfId="0" applyFont="1"/>
    <xf numFmtId="180" fontId="0" fillId="0" borderId="0" xfId="0" applyNumberFormat="1"/>
    <xf numFmtId="0" fontId="67" fillId="0" borderId="8" xfId="0" applyFont="1" applyBorder="1" applyAlignment="1">
      <alignment horizontal="center" vertical="center"/>
    </xf>
    <xf numFmtId="0" fontId="23" fillId="0" borderId="8" xfId="0" applyFont="1" applyBorder="1" applyAlignment="1">
      <alignment horizontal="center" vertical="center"/>
    </xf>
    <xf numFmtId="180" fontId="23" fillId="0" borderId="8" xfId="0" applyNumberFormat="1" applyFont="1" applyBorder="1" applyAlignment="1">
      <alignment horizontal="center" vertical="center"/>
    </xf>
    <xf numFmtId="0" fontId="16" fillId="0" borderId="8" xfId="0" applyFont="1" applyBorder="1" applyAlignment="1">
      <alignment vertical="center"/>
    </xf>
    <xf numFmtId="0" fontId="12" fillId="0" borderId="8" xfId="0" applyFont="1" applyBorder="1" applyAlignment="1">
      <alignment horizontal="center" vertical="center" wrapText="1"/>
    </xf>
    <xf numFmtId="0" fontId="11" fillId="0" borderId="8" xfId="0" applyFont="1" applyBorder="1" applyAlignment="1">
      <alignment horizontal="center" vertical="center" wrapText="1"/>
    </xf>
    <xf numFmtId="180" fontId="11" fillId="0" borderId="8" xfId="0" applyNumberFormat="1" applyFont="1" applyBorder="1" applyAlignment="1">
      <alignment horizontal="center" vertical="center" wrapText="1"/>
    </xf>
    <xf numFmtId="0" fontId="39" fillId="0" borderId="0" xfId="0" applyFont="1" applyAlignment="1">
      <alignment horizontal="center" vertical="center" wrapText="1"/>
    </xf>
    <xf numFmtId="0" fontId="11" fillId="2" borderId="8" xfId="0" applyFont="1" applyFill="1" applyBorder="1" applyAlignment="1">
      <alignment horizontal="center" vertical="center" wrapText="1"/>
    </xf>
    <xf numFmtId="180" fontId="25" fillId="2" borderId="8" xfId="0" applyNumberFormat="1" applyFont="1" applyFill="1" applyBorder="1" applyAlignment="1">
      <alignment horizontal="center" vertical="center" wrapText="1"/>
    </xf>
    <xf numFmtId="0" fontId="25" fillId="0" borderId="8" xfId="0" applyFont="1" applyBorder="1" applyAlignment="1">
      <alignment horizontal="center" vertical="center" wrapText="1"/>
    </xf>
    <xf numFmtId="0" fontId="40" fillId="0" borderId="0" xfId="0" applyFont="1" applyAlignment="1">
      <alignment horizontal="center" vertical="center" wrapText="1"/>
    </xf>
    <xf numFmtId="180" fontId="25" fillId="0" borderId="8" xfId="0" applyNumberFormat="1" applyFont="1" applyBorder="1" applyAlignment="1">
      <alignment horizontal="center" vertical="center" wrapText="1"/>
    </xf>
    <xf numFmtId="0" fontId="16" fillId="0" borderId="8" xfId="0" applyFont="1" applyBorder="1" applyAlignment="1">
      <alignment horizontal="center" vertical="center" wrapText="1"/>
    </xf>
    <xf numFmtId="0" fontId="52" fillId="0" borderId="0" xfId="0" applyFont="1" applyAlignment="1">
      <alignment horizontal="center" vertical="center" wrapText="1"/>
    </xf>
    <xf numFmtId="0" fontId="16" fillId="3" borderId="8" xfId="0" applyFont="1" applyFill="1" applyBorder="1" applyAlignment="1">
      <alignment horizontal="center" vertical="center" wrapText="1"/>
    </xf>
    <xf numFmtId="0" fontId="68" fillId="0" borderId="0" xfId="0" applyFont="1" applyAlignment="1">
      <alignment horizontal="center" vertical="center" wrapText="1"/>
    </xf>
    <xf numFmtId="0" fontId="68" fillId="0" borderId="0" xfId="0" applyNumberFormat="1" applyFont="1" applyAlignment="1">
      <alignment horizontal="center" vertical="center" wrapText="1"/>
    </xf>
    <xf numFmtId="0" fontId="12" fillId="2" borderId="8" xfId="0" applyFont="1" applyFill="1" applyBorder="1" applyAlignment="1">
      <alignment horizontal="center" vertical="center" wrapText="1"/>
    </xf>
    <xf numFmtId="0" fontId="16" fillId="0" borderId="0" xfId="0" applyFont="1" applyAlignment="1">
      <alignment horizontal="center" vertical="center"/>
    </xf>
    <xf numFmtId="0" fontId="0" fillId="0" borderId="0" xfId="0" applyAlignment="1">
      <alignment horizontal="left" wrapText="1"/>
    </xf>
    <xf numFmtId="0" fontId="54" fillId="0" borderId="0" xfId="0" applyFont="1" applyAlignment="1">
      <alignment horizontal="center" vertical="center"/>
    </xf>
    <xf numFmtId="0" fontId="54" fillId="0" borderId="0" xfId="0" applyFont="1" applyAlignment="1">
      <alignment horizontal="center" vertical="center" wrapText="1"/>
    </xf>
    <xf numFmtId="180" fontId="54" fillId="0" borderId="0" xfId="0" applyNumberFormat="1" applyFont="1" applyAlignment="1">
      <alignment horizontal="center" vertical="center"/>
    </xf>
    <xf numFmtId="180" fontId="11" fillId="0" borderId="1" xfId="0" applyNumberFormat="1" applyFont="1" applyBorder="1" applyAlignment="1">
      <alignment horizontal="center" vertical="center"/>
    </xf>
    <xf numFmtId="180"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180" fontId="16" fillId="0" borderId="1" xfId="0" applyNumberFormat="1" applyFont="1" applyBorder="1" applyAlignment="1">
      <alignment horizontal="center" vertical="center"/>
    </xf>
    <xf numFmtId="0" fontId="26" fillId="0" borderId="1" xfId="0" applyFont="1" applyBorder="1" applyAlignment="1">
      <alignment horizontal="left" vertical="center" wrapText="1"/>
    </xf>
    <xf numFmtId="183" fontId="16" fillId="0" borderId="1" xfId="0" applyNumberFormat="1" applyFont="1" applyBorder="1" applyAlignment="1">
      <alignment horizontal="center" vertical="center"/>
    </xf>
    <xf numFmtId="0" fontId="28" fillId="0" borderId="1" xfId="0" applyFont="1" applyBorder="1" applyAlignment="1">
      <alignment horizontal="left" vertical="center" wrapText="1"/>
    </xf>
    <xf numFmtId="180" fontId="28" fillId="0" borderId="1" xfId="0" applyNumberFormat="1" applyFont="1" applyBorder="1" applyAlignment="1">
      <alignment horizontal="center" vertical="center"/>
    </xf>
    <xf numFmtId="0" fontId="25" fillId="0" borderId="1" xfId="0" applyFont="1" applyBorder="1" applyAlignment="1">
      <alignment horizontal="left" vertical="center" wrapText="1"/>
    </xf>
    <xf numFmtId="0" fontId="69" fillId="0" borderId="1" xfId="0" applyFont="1" applyBorder="1" applyAlignment="1">
      <alignment horizontal="left" vertical="center" wrapText="1"/>
    </xf>
    <xf numFmtId="0" fontId="16" fillId="0" borderId="1" xfId="0" applyFont="1" applyBorder="1" applyAlignment="1">
      <alignment vertical="center" wrapText="1"/>
    </xf>
    <xf numFmtId="0" fontId="69" fillId="0" borderId="0" xfId="0" applyFont="1" applyAlignment="1">
      <alignment horizontal="left" vertical="center" wrapText="1"/>
    </xf>
    <xf numFmtId="0" fontId="16" fillId="0" borderId="0" xfId="0" applyFont="1" applyAlignment="1">
      <alignment vertical="center" wrapText="1"/>
    </xf>
    <xf numFmtId="0" fontId="34" fillId="0" borderId="1" xfId="0" applyFont="1" applyBorder="1" applyAlignment="1">
      <alignment horizontal="center" vertical="center" wrapText="1"/>
    </xf>
    <xf numFmtId="0" fontId="70" fillId="0" borderId="1" xfId="0" applyFont="1" applyBorder="1" applyAlignment="1">
      <alignment horizontal="left" vertical="center" wrapText="1"/>
    </xf>
    <xf numFmtId="0" fontId="61" fillId="0" borderId="1" xfId="0" applyFont="1" applyBorder="1" applyAlignment="1">
      <alignment vertical="center" wrapText="1"/>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wrapText="1"/>
    </xf>
    <xf numFmtId="0" fontId="35" fillId="0" borderId="1" xfId="0" applyNumberFormat="1" applyFont="1" applyFill="1" applyBorder="1" applyAlignment="1">
      <alignment horizontal="center" vertical="center"/>
    </xf>
    <xf numFmtId="0" fontId="35" fillId="3"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71" fillId="0" borderId="1" xfId="0" applyNumberFormat="1" applyFont="1" applyFill="1" applyBorder="1" applyAlignment="1">
      <alignment horizontal="center" vertical="center" wrapText="1"/>
    </xf>
    <xf numFmtId="0" fontId="35"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1" fillId="0" borderId="0" xfId="0" applyFont="1" applyFill="1" applyAlignment="1">
      <alignment horizontal="center" vertical="center" wrapText="1"/>
    </xf>
    <xf numFmtId="0" fontId="16" fillId="3" borderId="0" xfId="0" applyFont="1" applyFill="1" applyAlignment="1">
      <alignment horizontal="center" vertical="center" wrapText="1"/>
    </xf>
    <xf numFmtId="0" fontId="31" fillId="0" borderId="1" xfId="0" applyNumberFormat="1" applyFont="1" applyFill="1" applyBorder="1" applyAlignment="1">
      <alignment horizontal="center" vertical="center" wrapText="1"/>
    </xf>
    <xf numFmtId="0" fontId="71" fillId="0" borderId="1" xfId="0" applyFont="1" applyFill="1" applyBorder="1" applyAlignment="1">
      <alignment horizontal="center" vertical="center" wrapText="1"/>
    </xf>
    <xf numFmtId="0" fontId="30" fillId="0" borderId="0" xfId="0" applyFont="1" applyFill="1" applyAlignment="1">
      <alignment horizontal="center" vertical="center" wrapText="1"/>
    </xf>
    <xf numFmtId="0" fontId="25" fillId="3" borderId="0" xfId="0" applyFont="1" applyFill="1" applyAlignment="1">
      <alignment horizontal="center" vertical="center" wrapText="1"/>
    </xf>
    <xf numFmtId="0" fontId="28" fillId="3" borderId="0" xfId="0" applyFont="1" applyFill="1" applyAlignment="1">
      <alignment horizontal="center" vertical="center" wrapText="1"/>
    </xf>
    <xf numFmtId="0" fontId="31" fillId="0" borderId="1" xfId="0" applyFont="1" applyFill="1" applyBorder="1" applyAlignment="1">
      <alignment vertical="center"/>
    </xf>
    <xf numFmtId="187" fontId="31" fillId="0" borderId="1" xfId="0" applyNumberFormat="1" applyFont="1" applyFill="1" applyBorder="1" applyAlignment="1">
      <alignment horizontal="center" vertical="center" shrinkToFit="1"/>
    </xf>
    <xf numFmtId="0" fontId="71" fillId="0" borderId="1" xfId="0" applyFont="1" applyFill="1" applyBorder="1" applyAlignment="1">
      <alignment horizontal="left" vertical="center" wrapText="1"/>
    </xf>
    <xf numFmtId="0" fontId="31" fillId="0" borderId="1" xfId="0" applyNumberFormat="1" applyFont="1" applyFill="1" applyBorder="1" applyAlignment="1">
      <alignment horizontal="center" vertical="center"/>
    </xf>
    <xf numFmtId="1" fontId="71" fillId="0" borderId="1" xfId="0" applyNumberFormat="1" applyFont="1" applyFill="1" applyBorder="1" applyAlignment="1">
      <alignment horizontal="center" vertical="center" shrinkToFit="1"/>
    </xf>
    <xf numFmtId="188" fontId="31" fillId="0" borderId="1" xfId="0" applyNumberFormat="1" applyFont="1" applyFill="1" applyBorder="1" applyAlignment="1">
      <alignment horizontal="center" vertical="center" wrapText="1"/>
    </xf>
    <xf numFmtId="0" fontId="71" fillId="0" borderId="12" xfId="0" applyFont="1" applyFill="1" applyBorder="1" applyAlignment="1">
      <alignment horizontal="left" vertical="center" wrapText="1"/>
    </xf>
    <xf numFmtId="0" fontId="71" fillId="0" borderId="1" xfId="55" applyFont="1" applyFill="1" applyBorder="1" applyAlignment="1">
      <alignment horizontal="left" vertical="center" wrapText="1"/>
    </xf>
    <xf numFmtId="176" fontId="71" fillId="0" borderId="1" xfId="49" applyNumberFormat="1" applyFont="1" applyFill="1" applyBorder="1" applyAlignment="1">
      <alignment horizontal="left" vertical="center" wrapText="1"/>
    </xf>
    <xf numFmtId="0" fontId="71" fillId="0" borderId="1" xfId="57" applyFont="1" applyFill="1" applyBorder="1" applyAlignment="1">
      <alignment horizontal="center" vertical="center"/>
    </xf>
    <xf numFmtId="0" fontId="71" fillId="0" borderId="1" xfId="57" applyFont="1" applyFill="1" applyBorder="1" applyAlignment="1">
      <alignment vertical="center" wrapText="1"/>
    </xf>
    <xf numFmtId="0" fontId="71" fillId="0" borderId="1" xfId="0" applyFont="1" applyFill="1" applyBorder="1" applyAlignment="1">
      <alignment vertical="center"/>
    </xf>
    <xf numFmtId="0" fontId="71" fillId="0" borderId="1" xfId="0" applyFont="1" applyFill="1" applyBorder="1" applyAlignment="1">
      <alignment horizontal="left" vertical="center"/>
    </xf>
    <xf numFmtId="0" fontId="71" fillId="0" borderId="1" xfId="0" applyFont="1" applyFill="1" applyBorder="1" applyAlignment="1">
      <alignment horizontal="center" vertical="center"/>
    </xf>
    <xf numFmtId="0" fontId="31" fillId="0" borderId="12" xfId="0" applyFont="1" applyFill="1" applyBorder="1" applyAlignment="1">
      <alignment horizontal="left" vertical="center" wrapText="1"/>
    </xf>
    <xf numFmtId="0" fontId="31" fillId="0" borderId="1" xfId="0" applyFont="1" applyFill="1" applyBorder="1" applyAlignment="1">
      <alignment vertical="center" wrapText="1"/>
    </xf>
    <xf numFmtId="1" fontId="71" fillId="0" borderId="1" xfId="0" applyNumberFormat="1" applyFont="1" applyFill="1" applyBorder="1" applyAlignment="1">
      <alignment horizontal="center" vertical="center" wrapText="1" shrinkToFit="1"/>
    </xf>
    <xf numFmtId="0" fontId="66" fillId="3" borderId="0" xfId="0" applyFont="1" applyFill="1" applyAlignment="1">
      <alignment horizontal="center" vertical="center" wrapText="1"/>
    </xf>
    <xf numFmtId="0" fontId="71" fillId="0" borderId="0" xfId="0" applyFont="1" applyFill="1" applyBorder="1" applyAlignment="1">
      <alignment horizontal="left" vertical="center" wrapText="1"/>
    </xf>
    <xf numFmtId="0" fontId="30" fillId="0" borderId="2" xfId="0" applyFont="1" applyFill="1" applyBorder="1" applyAlignment="1">
      <alignment horizontal="center" vertical="center" wrapText="1"/>
    </xf>
    <xf numFmtId="0" fontId="35" fillId="0" borderId="2" xfId="55" applyFont="1" applyFill="1" applyBorder="1" applyAlignment="1">
      <alignment horizontal="left" vertical="center" wrapText="1"/>
    </xf>
    <xf numFmtId="176" fontId="31" fillId="0" borderId="1" xfId="49" applyNumberFormat="1" applyFont="1" applyFill="1" applyBorder="1" applyAlignment="1">
      <alignment horizontal="left" vertical="center" wrapText="1"/>
    </xf>
    <xf numFmtId="0" fontId="31" fillId="0" borderId="1" xfId="57" applyFont="1" applyFill="1" applyBorder="1" applyAlignment="1">
      <alignment horizontal="center" vertical="center"/>
    </xf>
    <xf numFmtId="1" fontId="31" fillId="0" borderId="1" xfId="0" applyNumberFormat="1" applyFont="1" applyFill="1" applyBorder="1" applyAlignment="1">
      <alignment horizontal="center" vertical="center" shrinkToFit="1"/>
    </xf>
    <xf numFmtId="176" fontId="31" fillId="0" borderId="1" xfId="49" applyNumberFormat="1" applyFont="1" applyFill="1" applyBorder="1" applyAlignment="1">
      <alignment horizontal="center" vertical="center" wrapText="1"/>
    </xf>
    <xf numFmtId="0" fontId="35" fillId="0" borderId="1" xfId="0" applyFont="1" applyFill="1" applyBorder="1" applyAlignment="1">
      <alignment horizontal="left" vertical="center" wrapText="1"/>
    </xf>
    <xf numFmtId="0" fontId="31" fillId="0" borderId="1" xfId="0" applyNumberFormat="1" applyFont="1" applyFill="1" applyBorder="1" applyAlignment="1">
      <alignment horizontal="center" vertical="center" shrinkToFit="1"/>
    </xf>
    <xf numFmtId="1" fontId="31" fillId="0" borderId="1" xfId="0" applyNumberFormat="1" applyFont="1" applyFill="1" applyBorder="1" applyAlignment="1">
      <alignment horizontal="center" vertical="center" wrapText="1" shrinkToFit="1"/>
    </xf>
    <xf numFmtId="0" fontId="31" fillId="12" borderId="1" xfId="0"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0" fontId="35" fillId="0" borderId="1" xfId="0" applyFont="1" applyFill="1" applyBorder="1" applyAlignment="1">
      <alignment vertical="center"/>
    </xf>
    <xf numFmtId="1" fontId="30" fillId="0" borderId="1" xfId="0" applyNumberFormat="1" applyFont="1" applyFill="1" applyBorder="1" applyAlignment="1">
      <alignment horizontal="center" vertical="center" shrinkToFit="1"/>
    </xf>
    <xf numFmtId="0" fontId="30" fillId="0" borderId="1" xfId="0" applyNumberFormat="1" applyFont="1" applyFill="1" applyBorder="1" applyAlignment="1">
      <alignment horizontal="center" vertical="center" shrinkToFit="1"/>
    </xf>
    <xf numFmtId="0" fontId="30" fillId="0" borderId="1" xfId="0"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horizontal="center" vertical="center"/>
    </xf>
    <xf numFmtId="0" fontId="71" fillId="0" borderId="0" xfId="0" applyFont="1" applyFill="1" applyAlignment="1">
      <alignment horizontal="center" vertical="center" wrapText="1"/>
    </xf>
    <xf numFmtId="49" fontId="31" fillId="0" borderId="1" xfId="0" applyNumberFormat="1" applyFont="1" applyFill="1" applyBorder="1" applyAlignment="1">
      <alignment horizontal="center" vertical="center" wrapText="1"/>
    </xf>
    <xf numFmtId="183" fontId="71" fillId="0" borderId="1" xfId="0" applyNumberFormat="1" applyFont="1" applyFill="1" applyBorder="1" applyAlignment="1">
      <alignment horizontal="center" vertical="center" wrapText="1"/>
    </xf>
    <xf numFmtId="183" fontId="31" fillId="0" borderId="1" xfId="0" applyNumberFormat="1" applyFont="1" applyFill="1" applyBorder="1" applyAlignment="1">
      <alignment horizontal="center" vertical="center" wrapText="1"/>
    </xf>
    <xf numFmtId="0" fontId="25" fillId="0" borderId="0" xfId="0" applyFont="1" applyAlignment="1">
      <alignment horizontal="center" vertical="center"/>
    </xf>
    <xf numFmtId="0" fontId="34" fillId="0" borderId="0" xfId="0" applyFont="1" applyFill="1" applyAlignment="1">
      <alignment horizontal="center" vertical="center"/>
    </xf>
    <xf numFmtId="0" fontId="20" fillId="0" borderId="0" xfId="0" applyFont="1" applyFill="1" applyAlignment="1">
      <alignment horizontal="center" vertical="center"/>
    </xf>
    <xf numFmtId="0" fontId="23" fillId="0" borderId="3" xfId="0" applyFont="1" applyFill="1" applyBorder="1" applyAlignment="1">
      <alignment horizontal="center" vertical="center" wrapText="1"/>
    </xf>
    <xf numFmtId="49" fontId="72" fillId="0" borderId="8" xfId="0" applyNumberFormat="1" applyFont="1" applyFill="1" applyBorder="1" applyAlignment="1">
      <alignment horizontal="center" vertical="center" wrapText="1"/>
    </xf>
    <xf numFmtId="49" fontId="11" fillId="0" borderId="8"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25" fillId="0" borderId="2" xfId="0" applyFont="1" applyFill="1" applyBorder="1" applyAlignment="1">
      <alignment horizontal="center" vertical="center"/>
    </xf>
    <xf numFmtId="0" fontId="26" fillId="5" borderId="1" xfId="0" applyFont="1" applyFill="1" applyBorder="1" applyAlignment="1">
      <alignment horizontal="center" vertical="center" wrapText="1"/>
    </xf>
    <xf numFmtId="0" fontId="26" fillId="0" borderId="1" xfId="54" applyNumberFormat="1" applyFont="1" applyBorder="1" applyAlignment="1">
      <alignment horizontal="center" vertical="center" wrapText="1"/>
    </xf>
    <xf numFmtId="0" fontId="16" fillId="0" borderId="1" xfId="54" applyNumberFormat="1" applyFont="1" applyBorder="1" applyAlignment="1">
      <alignment horizontal="center" vertical="center" wrapText="1"/>
    </xf>
    <xf numFmtId="180" fontId="16" fillId="0" borderId="1" xfId="54" applyNumberFormat="1" applyFont="1" applyBorder="1" applyAlignment="1">
      <alignment horizontal="center" vertical="center" wrapText="1"/>
    </xf>
    <xf numFmtId="180" fontId="16" fillId="0" borderId="1" xfId="58"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49" fontId="26" fillId="0" borderId="1" xfId="0" applyNumberFormat="1" applyFont="1" applyBorder="1" applyAlignment="1">
      <alignment horizontal="center" vertical="center" wrapText="1"/>
    </xf>
    <xf numFmtId="49" fontId="16" fillId="0" borderId="1" xfId="0" applyNumberFormat="1" applyFont="1" applyBorder="1" applyAlignment="1">
      <alignment vertical="center" wrapText="1"/>
    </xf>
    <xf numFmtId="180" fontId="16" fillId="0" borderId="1" xfId="0" applyNumberFormat="1" applyFont="1" applyBorder="1" applyAlignment="1">
      <alignment vertical="center" wrapText="1"/>
    </xf>
    <xf numFmtId="180" fontId="16" fillId="0" borderId="1" xfId="59" applyNumberFormat="1" applyFont="1" applyBorder="1" applyAlignment="1" applyProtection="1">
      <alignment horizontal="center" vertical="center"/>
    </xf>
    <xf numFmtId="49" fontId="26" fillId="0" borderId="3" xfId="0" applyNumberFormat="1" applyFont="1" applyFill="1" applyBorder="1" applyAlignment="1">
      <alignment horizontal="center" vertical="center" wrapText="1"/>
    </xf>
    <xf numFmtId="49" fontId="16" fillId="0" borderId="3" xfId="0" applyNumberFormat="1" applyFont="1" applyBorder="1" applyAlignment="1">
      <alignment vertical="center" wrapText="1"/>
    </xf>
    <xf numFmtId="180" fontId="16" fillId="0" borderId="3" xfId="0" applyNumberFormat="1" applyFont="1" applyBorder="1" applyAlignment="1">
      <alignment vertical="center" wrapText="1"/>
    </xf>
    <xf numFmtId="49" fontId="16" fillId="0" borderId="4" xfId="0" applyNumberFormat="1" applyFont="1" applyBorder="1" applyAlignment="1">
      <alignment vertical="center" wrapText="1"/>
    </xf>
    <xf numFmtId="49" fontId="26" fillId="0" borderId="3" xfId="0" applyNumberFormat="1" applyFont="1" applyBorder="1" applyAlignment="1">
      <alignment horizontal="center" vertical="center" wrapText="1"/>
    </xf>
    <xf numFmtId="0" fontId="16" fillId="0" borderId="1" xfId="51" applyNumberFormat="1" applyFont="1" applyFill="1" applyBorder="1" applyAlignment="1" applyProtection="1">
      <alignment horizontal="center" vertical="center" wrapText="1"/>
    </xf>
    <xf numFmtId="0" fontId="26" fillId="4" borderId="1" xfId="0" applyNumberFormat="1" applyFont="1" applyFill="1" applyBorder="1" applyAlignment="1">
      <alignment horizontal="center" vertical="center" wrapText="1"/>
    </xf>
    <xf numFmtId="0" fontId="16" fillId="4" borderId="1" xfId="51" applyNumberFormat="1" applyFont="1" applyFill="1" applyBorder="1" applyAlignment="1" applyProtection="1">
      <alignment horizontal="center" vertical="center" wrapText="1"/>
    </xf>
    <xf numFmtId="0" fontId="26" fillId="4" borderId="1" xfId="0" applyNumberFormat="1" applyFont="1" applyFill="1" applyBorder="1" applyAlignment="1">
      <alignment horizontal="center" vertical="center"/>
    </xf>
    <xf numFmtId="180" fontId="16" fillId="4" borderId="1" xfId="0" applyNumberFormat="1" applyFont="1" applyFill="1" applyBorder="1" applyAlignment="1">
      <alignment horizontal="center" vertical="center"/>
    </xf>
    <xf numFmtId="0" fontId="26" fillId="0" borderId="1" xfId="0" applyNumberFormat="1" applyFont="1" applyFill="1" applyBorder="1" applyAlignment="1" applyProtection="1">
      <alignment horizontal="center" vertical="center" wrapText="1"/>
    </xf>
    <xf numFmtId="0" fontId="26" fillId="0" borderId="1" xfId="52" applyNumberFormat="1" applyFont="1" applyFill="1" applyBorder="1" applyAlignment="1" applyProtection="1">
      <alignment horizontal="center" vertical="center" wrapText="1"/>
    </xf>
    <xf numFmtId="0" fontId="16" fillId="0" borderId="1" xfId="52" applyNumberFormat="1" applyFont="1" applyFill="1" applyBorder="1" applyAlignment="1" applyProtection="1">
      <alignment horizontal="center" vertical="center" wrapText="1"/>
    </xf>
    <xf numFmtId="0" fontId="26" fillId="0" borderId="1" xfId="52" applyNumberFormat="1" applyFont="1" applyFill="1" applyBorder="1" applyAlignment="1" applyProtection="1">
      <alignment horizontal="center" vertical="center"/>
    </xf>
    <xf numFmtId="180" fontId="16" fillId="0" borderId="1" xfId="52" applyNumberFormat="1" applyFont="1" applyFill="1" applyBorder="1" applyAlignment="1" applyProtection="1">
      <alignment horizontal="center" vertical="center"/>
    </xf>
    <xf numFmtId="0" fontId="16" fillId="13" borderId="1" xfId="0" applyFont="1" applyFill="1" applyBorder="1" applyAlignment="1">
      <alignment horizontal="center" vertical="center" wrapText="1"/>
    </xf>
    <xf numFmtId="49" fontId="16" fillId="13" borderId="1" xfId="0" applyNumberFormat="1" applyFont="1" applyFill="1" applyBorder="1" applyAlignment="1">
      <alignment horizontal="center" vertical="center"/>
    </xf>
    <xf numFmtId="0" fontId="16" fillId="0" borderId="1" xfId="55" applyNumberFormat="1" applyFont="1" applyFill="1" applyBorder="1" applyAlignment="1" applyProtection="1">
      <alignment horizontal="center" vertical="center" wrapText="1"/>
    </xf>
    <xf numFmtId="0" fontId="26" fillId="4" borderId="1" xfId="53" applyFont="1" applyFill="1" applyBorder="1" applyAlignment="1">
      <alignment horizontal="center" vertical="center"/>
    </xf>
    <xf numFmtId="23" fontId="26" fillId="14" borderId="1" xfId="0" applyNumberFormat="1" applyFont="1" applyFill="1" applyBorder="1" applyAlignment="1">
      <alignment horizontal="center" vertical="center" wrapText="1"/>
    </xf>
    <xf numFmtId="180" fontId="16" fillId="0" borderId="1" xfId="0" applyNumberFormat="1" applyFont="1" applyBorder="1" applyAlignment="1">
      <alignment horizontal="center" vertical="center" wrapText="1"/>
    </xf>
    <xf numFmtId="0" fontId="16" fillId="4" borderId="1" xfId="0" applyFont="1" applyFill="1" applyBorder="1" applyAlignment="1">
      <alignment horizontal="center" vertical="center" wrapText="1"/>
    </xf>
    <xf numFmtId="180" fontId="16" fillId="4"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49" fontId="25" fillId="0" borderId="1" xfId="0" applyNumberFormat="1" applyFont="1" applyBorder="1" applyAlignment="1">
      <alignment vertical="center" wrapText="1"/>
    </xf>
    <xf numFmtId="180" fontId="25" fillId="0" borderId="1" xfId="0" applyNumberFormat="1" applyFont="1" applyBorder="1" applyAlignment="1">
      <alignment vertical="center" wrapText="1"/>
    </xf>
    <xf numFmtId="0" fontId="26" fillId="0" borderId="1" xfId="54" applyNumberFormat="1" applyFont="1" applyFill="1" applyBorder="1" applyAlignment="1">
      <alignment horizontal="center" vertical="center" wrapText="1"/>
    </xf>
    <xf numFmtId="0" fontId="16" fillId="0" borderId="1" xfId="54" applyNumberFormat="1" applyFont="1" applyFill="1" applyBorder="1" applyAlignment="1">
      <alignment horizontal="center" vertical="center" wrapText="1"/>
    </xf>
    <xf numFmtId="180" fontId="16" fillId="0" borderId="1" xfId="56" applyNumberFormat="1" applyFont="1" applyFill="1" applyBorder="1" applyAlignment="1" applyProtection="1">
      <alignment horizontal="center" vertical="center"/>
    </xf>
    <xf numFmtId="180" fontId="16" fillId="0" borderId="1" xfId="54" applyNumberFormat="1" applyFont="1" applyFill="1" applyBorder="1" applyAlignment="1">
      <alignment horizontal="center" vertical="center" wrapText="1"/>
    </xf>
    <xf numFmtId="49" fontId="16" fillId="0" borderId="1" xfId="0" applyNumberFormat="1" applyFont="1" applyBorder="1" applyAlignment="1">
      <alignment horizontal="center" vertical="center" wrapText="1"/>
    </xf>
    <xf numFmtId="179" fontId="26" fillId="4" borderId="1" xfId="1"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16" fillId="2" borderId="1" xfId="0" applyFont="1" applyFill="1" applyBorder="1" applyAlignment="1">
      <alignment horizontal="center" vertical="center"/>
    </xf>
    <xf numFmtId="180" fontId="16" fillId="2" borderId="1" xfId="0" applyNumberFormat="1" applyFont="1" applyFill="1" applyBorder="1" applyAlignment="1">
      <alignment horizontal="center" vertical="center"/>
    </xf>
    <xf numFmtId="183" fontId="16" fillId="0" borderId="1" xfId="54" applyNumberFormat="1" applyFont="1" applyFill="1" applyBorder="1" applyAlignment="1">
      <alignment horizontal="center" vertical="center" wrapText="1"/>
    </xf>
    <xf numFmtId="0" fontId="26" fillId="0" borderId="1" xfId="56" applyNumberFormat="1" applyFont="1" applyFill="1" applyBorder="1" applyAlignment="1" applyProtection="1">
      <alignment horizontal="center" vertical="center"/>
    </xf>
    <xf numFmtId="0" fontId="26" fillId="0" borderId="1" xfId="53" applyFont="1" applyFill="1" applyBorder="1" applyAlignment="1">
      <alignment horizontal="center" vertical="center"/>
    </xf>
    <xf numFmtId="23" fontId="26" fillId="0" borderId="1" xfId="0" applyNumberFormat="1" applyFont="1" applyFill="1" applyBorder="1" applyAlignment="1">
      <alignment horizontal="center" vertical="center" wrapText="1"/>
    </xf>
    <xf numFmtId="0" fontId="26" fillId="0" borderId="1" xfId="50" applyFont="1" applyFill="1" applyBorder="1" applyAlignment="1">
      <alignment horizontal="center" vertical="center"/>
    </xf>
    <xf numFmtId="0" fontId="26" fillId="0" borderId="1" xfId="55" applyNumberFormat="1" applyFont="1" applyFill="1" applyBorder="1" applyAlignment="1">
      <alignment horizontal="center" vertical="center" wrapText="1"/>
    </xf>
    <xf numFmtId="0" fontId="16" fillId="0" borderId="1" xfId="55" applyNumberFormat="1" applyFont="1" applyFill="1" applyBorder="1" applyAlignment="1">
      <alignment horizontal="center" vertical="center" wrapText="1"/>
    </xf>
    <xf numFmtId="0" fontId="26" fillId="0" borderId="1" xfId="53" applyFont="1" applyFill="1" applyBorder="1" applyAlignment="1">
      <alignment horizontal="center" vertical="center" wrapText="1"/>
    </xf>
    <xf numFmtId="0" fontId="16" fillId="0" borderId="1" xfId="53" applyFont="1" applyFill="1" applyBorder="1" applyAlignment="1">
      <alignment horizontal="center" vertical="center"/>
    </xf>
    <xf numFmtId="0" fontId="16" fillId="0" borderId="1" xfId="53" applyFont="1" applyFill="1" applyBorder="1" applyAlignment="1">
      <alignment horizontal="center" vertical="center" wrapText="1"/>
    </xf>
    <xf numFmtId="0" fontId="73" fillId="0" borderId="1" xfId="0" applyFont="1" applyFill="1" applyBorder="1" applyAlignment="1">
      <alignment horizontal="center" vertical="center" wrapText="1"/>
    </xf>
    <xf numFmtId="0" fontId="34" fillId="0" borderId="0" xfId="0" applyFont="1"/>
    <xf numFmtId="0" fontId="20" fillId="0" borderId="0" xfId="0" applyFont="1" applyAlignment="1">
      <alignment horizontal="center"/>
    </xf>
    <xf numFmtId="0" fontId="18" fillId="15" borderId="8" xfId="0" applyFont="1" applyFill="1" applyBorder="1" applyAlignment="1">
      <alignment horizontal="center" vertical="center"/>
    </xf>
    <xf numFmtId="0" fontId="38" fillId="15" borderId="8" xfId="0" applyFont="1" applyFill="1" applyBorder="1" applyAlignment="1">
      <alignment horizontal="center" vertical="center"/>
    </xf>
    <xf numFmtId="0" fontId="17" fillId="0" borderId="8" xfId="0" applyFont="1" applyBorder="1" applyAlignment="1">
      <alignment horizontal="center" vertical="center" wrapText="1"/>
    </xf>
    <xf numFmtId="183" fontId="17" fillId="0" borderId="8" xfId="0" applyNumberFormat="1" applyFont="1" applyBorder="1" applyAlignment="1">
      <alignment horizontal="center" vertical="center" wrapText="1"/>
    </xf>
    <xf numFmtId="178" fontId="17" fillId="0" borderId="8" xfId="0" applyNumberFormat="1" applyFont="1" applyBorder="1" applyAlignment="1">
      <alignment horizontal="center" vertical="center" wrapText="1"/>
    </xf>
    <xf numFmtId="0" fontId="14" fillId="0" borderId="8" xfId="0" applyFont="1" applyBorder="1" applyAlignment="1">
      <alignment horizontal="center" vertical="center"/>
    </xf>
    <xf numFmtId="0" fontId="14" fillId="0" borderId="8" xfId="0" applyFont="1" applyBorder="1" applyAlignment="1">
      <alignment horizontal="center" vertical="center" wrapText="1"/>
    </xf>
    <xf numFmtId="0" fontId="14" fillId="0" borderId="8" xfId="0" applyFont="1" applyBorder="1" applyAlignment="1">
      <alignment vertical="center" wrapText="1"/>
    </xf>
    <xf numFmtId="183" fontId="14" fillId="0" borderId="8" xfId="0" applyNumberFormat="1" applyFont="1" applyBorder="1" applyAlignment="1">
      <alignment horizontal="center" vertical="center"/>
    </xf>
    <xf numFmtId="178" fontId="14" fillId="0" borderId="8" xfId="0" applyNumberFormat="1" applyFont="1" applyBorder="1" applyAlignment="1">
      <alignment horizontal="center" vertical="center"/>
    </xf>
    <xf numFmtId="0" fontId="17" fillId="0" borderId="8" xfId="0" applyFont="1" applyBorder="1" applyAlignment="1">
      <alignment horizontal="center" vertical="center"/>
    </xf>
    <xf numFmtId="183" fontId="17" fillId="0" borderId="8" xfId="0" applyNumberFormat="1" applyFont="1" applyBorder="1" applyAlignment="1">
      <alignment horizontal="center" vertical="center"/>
    </xf>
    <xf numFmtId="0" fontId="16" fillId="0" borderId="0" xfId="0" applyFont="1" applyAlignment="1">
      <alignment horizontal="left" vertical="center" wrapText="1"/>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0" fontId="34" fillId="0" borderId="1" xfId="0" applyFont="1" applyBorder="1" applyAlignment="1">
      <alignment horizontal="left" vertical="center" wrapText="1"/>
    </xf>
    <xf numFmtId="0" fontId="27" fillId="0" borderId="1" xfId="0" applyFont="1" applyBorder="1" applyAlignment="1">
      <alignment horizontal="left" vertical="center" wrapText="1"/>
    </xf>
    <xf numFmtId="0" fontId="34" fillId="0" borderId="0" xfId="0" applyFont="1" applyFill="1"/>
    <xf numFmtId="180" fontId="20" fillId="0" borderId="0" xfId="0" applyNumberFormat="1" applyFont="1" applyFill="1"/>
    <xf numFmtId="0" fontId="74" fillId="0" borderId="8" xfId="0" applyFont="1" applyFill="1" applyBorder="1" applyAlignment="1">
      <alignment horizontal="center" vertical="center"/>
    </xf>
    <xf numFmtId="0" fontId="23" fillId="0" borderId="8" xfId="0" applyFont="1" applyFill="1" applyBorder="1" applyAlignment="1">
      <alignment horizontal="center" vertical="center"/>
    </xf>
    <xf numFmtId="180" fontId="23" fillId="0" borderId="8" xfId="0" applyNumberFormat="1" applyFont="1" applyFill="1" applyBorder="1" applyAlignment="1">
      <alignment horizontal="center" vertical="center"/>
    </xf>
    <xf numFmtId="180" fontId="11" fillId="0" borderId="8" xfId="0" applyNumberFormat="1"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0" fillId="0" borderId="6" xfId="0" applyFont="1" applyFill="1" applyBorder="1" applyAlignment="1">
      <alignment horizontal="left" vertical="center"/>
    </xf>
    <xf numFmtId="0" fontId="27" fillId="0" borderId="6" xfId="0" applyFont="1" applyFill="1" applyBorder="1" applyAlignment="1">
      <alignment horizontal="center" vertical="center"/>
    </xf>
    <xf numFmtId="0" fontId="20" fillId="0" borderId="6" xfId="0" applyFont="1" applyFill="1" applyBorder="1" applyAlignment="1">
      <alignment horizontal="center" vertical="center"/>
    </xf>
    <xf numFmtId="0" fontId="27" fillId="0" borderId="1" xfId="0" applyFont="1" applyFill="1" applyBorder="1" applyAlignment="1">
      <alignment horizontal="left" vertical="center"/>
    </xf>
    <xf numFmtId="0" fontId="27" fillId="0" borderId="1" xfId="0" applyFont="1" applyFill="1" applyBorder="1" applyAlignment="1">
      <alignment horizontal="center" vertical="center"/>
    </xf>
    <xf numFmtId="0" fontId="26" fillId="0" borderId="12" xfId="0" applyFont="1" applyFill="1" applyBorder="1" applyAlignment="1">
      <alignment horizontal="center" vertical="center" wrapText="1"/>
    </xf>
    <xf numFmtId="180" fontId="25" fillId="2" borderId="11" xfId="0" applyNumberFormat="1" applyFont="1" applyFill="1" applyBorder="1" applyAlignment="1">
      <alignment horizontal="center" vertical="center" wrapText="1"/>
    </xf>
    <xf numFmtId="0" fontId="25" fillId="2" borderId="30" xfId="0" applyFont="1" applyFill="1" applyBorder="1" applyAlignment="1">
      <alignment horizontal="center" vertical="center" wrapText="1"/>
    </xf>
    <xf numFmtId="0" fontId="25" fillId="0" borderId="10" xfId="0" applyFont="1" applyFill="1" applyBorder="1" applyAlignment="1">
      <alignment horizontal="center" vertical="center" wrapText="1"/>
    </xf>
    <xf numFmtId="180" fontId="25" fillId="0" borderId="0" xfId="0" applyNumberFormat="1" applyFont="1" applyFill="1" applyBorder="1" applyAlignment="1">
      <alignment horizontal="center" vertical="center" wrapText="1"/>
    </xf>
    <xf numFmtId="0" fontId="19" fillId="0" borderId="0" xfId="0" applyFont="1" applyAlignment="1">
      <alignment horizontal="center" vertical="center"/>
    </xf>
    <xf numFmtId="0" fontId="0" fillId="0" borderId="0" xfId="0" applyAlignment="1">
      <alignment horizontal="center" vertical="center"/>
    </xf>
    <xf numFmtId="180" fontId="0" fillId="0" borderId="0" xfId="0" applyNumberFormat="1" applyAlignment="1">
      <alignment horizontal="center" vertical="center"/>
    </xf>
    <xf numFmtId="180" fontId="19" fillId="0" borderId="1" xfId="0" applyNumberFormat="1" applyFont="1" applyBorder="1" applyAlignment="1">
      <alignment horizontal="center" vertical="center" wrapText="1"/>
    </xf>
    <xf numFmtId="180" fontId="0" fillId="0" borderId="1" xfId="0" applyNumberFormat="1" applyBorder="1" applyAlignment="1">
      <alignment horizontal="center" vertical="center" wrapText="1"/>
    </xf>
    <xf numFmtId="0" fontId="16" fillId="5" borderId="0" xfId="0" applyFont="1" applyFill="1"/>
    <xf numFmtId="0" fontId="16" fillId="0" borderId="0" xfId="0" applyFont="1" applyFill="1" applyAlignment="1">
      <alignment wrapText="1"/>
    </xf>
    <xf numFmtId="0" fontId="26" fillId="0" borderId="0" xfId="0" applyFont="1" applyFill="1" applyAlignment="1">
      <alignment horizontal="left" vertical="center" wrapText="1"/>
    </xf>
    <xf numFmtId="49" fontId="21" fillId="0" borderId="8" xfId="0" applyNumberFormat="1" applyFont="1" applyFill="1" applyBorder="1" applyAlignment="1">
      <alignment vertical="center" wrapText="1"/>
    </xf>
    <xf numFmtId="0" fontId="16" fillId="2" borderId="8" xfId="0" applyFont="1" applyFill="1" applyBorder="1" applyAlignment="1">
      <alignment horizontal="left" vertical="center" wrapText="1"/>
    </xf>
    <xf numFmtId="0" fontId="11" fillId="0" borderId="0" xfId="0" applyFont="1" applyFill="1" applyAlignment="1">
      <alignment horizontal="center" vertical="center"/>
    </xf>
    <xf numFmtId="0" fontId="20" fillId="0" borderId="8" xfId="0" applyFont="1" applyFill="1" applyBorder="1" applyAlignment="1">
      <alignment horizontal="left" vertical="center" wrapText="1"/>
    </xf>
    <xf numFmtId="0" fontId="29" fillId="0" borderId="8" xfId="0" applyFont="1" applyFill="1" applyBorder="1" applyAlignment="1">
      <alignment horizontal="center" vertical="center" wrapText="1"/>
    </xf>
    <xf numFmtId="0" fontId="29" fillId="0" borderId="8" xfId="0" applyFont="1" applyFill="1" applyBorder="1" applyAlignment="1">
      <alignment horizontal="left" vertical="center" wrapText="1"/>
    </xf>
    <xf numFmtId="0" fontId="26" fillId="0" borderId="11" xfId="0" applyFont="1" applyFill="1" applyBorder="1" applyAlignment="1">
      <alignment horizontal="left" vertical="center"/>
    </xf>
    <xf numFmtId="0" fontId="26" fillId="0" borderId="11" xfId="0" applyFont="1" applyFill="1" applyBorder="1" applyAlignment="1">
      <alignment horizontal="center" vertical="center"/>
    </xf>
    <xf numFmtId="180" fontId="16" fillId="0" borderId="11" xfId="0" applyNumberFormat="1" applyFont="1" applyFill="1" applyBorder="1" applyAlignment="1">
      <alignment horizontal="center" vertical="center"/>
    </xf>
    <xf numFmtId="0" fontId="16" fillId="0" borderId="11" xfId="0" applyFont="1" applyFill="1" applyBorder="1" applyAlignment="1">
      <alignment horizontal="center" vertical="center"/>
    </xf>
    <xf numFmtId="0" fontId="26" fillId="0" borderId="13" xfId="0" applyFont="1" applyFill="1" applyBorder="1" applyAlignment="1">
      <alignment horizontal="center" vertical="center" wrapText="1"/>
    </xf>
    <xf numFmtId="180" fontId="28" fillId="2" borderId="8" xfId="0" applyNumberFormat="1" applyFont="1" applyFill="1" applyBorder="1" applyAlignment="1">
      <alignment horizontal="center" vertical="center"/>
    </xf>
    <xf numFmtId="0" fontId="16" fillId="0" borderId="31" xfId="0" applyFont="1" applyFill="1" applyBorder="1" applyAlignment="1">
      <alignment horizontal="center" vertical="center" wrapText="1"/>
    </xf>
    <xf numFmtId="0" fontId="16" fillId="0" borderId="0" xfId="0" applyFont="1" applyFill="1" applyAlignment="1">
      <alignment horizontal="center"/>
    </xf>
    <xf numFmtId="0" fontId="25" fillId="2" borderId="8" xfId="0" applyFont="1" applyFill="1" applyBorder="1" applyAlignment="1">
      <alignment horizontal="left" vertical="center" wrapText="1"/>
    </xf>
    <xf numFmtId="49" fontId="25" fillId="2" borderId="7"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7" xfId="0" applyFont="1" applyFill="1" applyBorder="1" applyAlignment="1">
      <alignment horizontal="left" vertical="center" wrapText="1"/>
    </xf>
    <xf numFmtId="0" fontId="25" fillId="2" borderId="7" xfId="0" applyFont="1" applyFill="1" applyBorder="1" applyAlignment="1">
      <alignment horizontal="center" vertical="center" wrapText="1"/>
    </xf>
    <xf numFmtId="180" fontId="25" fillId="2" borderId="7"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center" wrapText="1"/>
    </xf>
    <xf numFmtId="0" fontId="25" fillId="0" borderId="0" xfId="0"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64" fillId="0" borderId="32" xfId="0" applyFont="1" applyBorder="1" applyAlignment="1">
      <alignment horizontal="center" vertical="center" wrapText="1"/>
    </xf>
    <xf numFmtId="0" fontId="20" fillId="0" borderId="5" xfId="0" applyFont="1" applyBorder="1" applyAlignment="1">
      <alignment horizontal="left" vertical="center" wrapText="1"/>
    </xf>
    <xf numFmtId="0" fontId="20" fillId="0" borderId="9" xfId="0" applyFont="1" applyBorder="1" applyAlignment="1">
      <alignment horizontal="left" vertical="center" wrapText="1"/>
    </xf>
    <xf numFmtId="0" fontId="20" fillId="0" borderId="6" xfId="0" applyFont="1" applyBorder="1" applyAlignment="1">
      <alignment horizontal="left" vertical="center" wrapText="1"/>
    </xf>
    <xf numFmtId="0" fontId="10" fillId="0" borderId="0" xfId="0" applyFont="1" applyAlignment="1">
      <alignment horizontal="center" vertical="center"/>
    </xf>
    <xf numFmtId="180" fontId="10" fillId="0" borderId="0" xfId="0" applyNumberFormat="1" applyFont="1" applyAlignment="1">
      <alignment horizontal="center" vertical="center"/>
    </xf>
    <xf numFmtId="0" fontId="10" fillId="0" borderId="0" xfId="0" applyFont="1" applyFill="1" applyBorder="1" applyAlignment="1">
      <alignment horizontal="center" vertical="center"/>
    </xf>
    <xf numFmtId="0" fontId="64" fillId="0" borderId="0" xfId="0" applyFont="1" applyFill="1" applyBorder="1" applyAlignment="1">
      <alignment horizontal="center" vertical="center"/>
    </xf>
    <xf numFmtId="0" fontId="64" fillId="0" borderId="0" xfId="0" applyFont="1" applyFill="1" applyBorder="1" applyAlignment="1">
      <alignment horizontal="center" vertical="center" wrapText="1"/>
    </xf>
    <xf numFmtId="0" fontId="25" fillId="0" borderId="5" xfId="0" applyNumberFormat="1" applyFont="1" applyFill="1" applyBorder="1" applyAlignment="1">
      <alignment horizontal="center" vertical="center" wrapText="1"/>
    </xf>
    <xf numFmtId="189" fontId="11" fillId="0" borderId="5" xfId="0" applyNumberFormat="1" applyFont="1" applyFill="1" applyBorder="1" applyAlignment="1">
      <alignment horizontal="center" vertical="center" wrapText="1"/>
    </xf>
    <xf numFmtId="189" fontId="25" fillId="0" borderId="5" xfId="0" applyNumberFormat="1" applyFont="1" applyFill="1" applyBorder="1" applyAlignment="1">
      <alignment horizontal="center" vertical="center" wrapText="1"/>
    </xf>
    <xf numFmtId="182" fontId="25" fillId="0" borderId="5" xfId="0" applyNumberFormat="1" applyFont="1" applyFill="1" applyBorder="1" applyAlignment="1">
      <alignment horizontal="center" vertical="center" wrapText="1"/>
    </xf>
    <xf numFmtId="183" fontId="16" fillId="0" borderId="8"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2" borderId="8" xfId="0" applyFont="1" applyFill="1" applyBorder="1" applyAlignment="1">
      <alignment horizontal="center" vertical="center" wrapText="1"/>
    </xf>
    <xf numFmtId="183" fontId="16" fillId="2" borderId="8" xfId="0" applyNumberFormat="1" applyFont="1" applyFill="1" applyBorder="1" applyAlignment="1">
      <alignment horizontal="center" vertical="center" wrapText="1"/>
    </xf>
    <xf numFmtId="0" fontId="25" fillId="0" borderId="33"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25" fillId="0" borderId="34" xfId="0" applyFont="1" applyFill="1" applyBorder="1" applyAlignment="1">
      <alignment horizontal="center" vertical="center" wrapText="1"/>
    </xf>
    <xf numFmtId="183" fontId="16" fillId="0" borderId="7" xfId="0" applyNumberFormat="1" applyFont="1" applyFill="1" applyBorder="1" applyAlignment="1">
      <alignment horizontal="center" vertical="center" wrapText="1"/>
    </xf>
    <xf numFmtId="0" fontId="25" fillId="0" borderId="27"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26" xfId="0" applyFont="1" applyFill="1" applyBorder="1" applyAlignment="1">
      <alignment horizontal="center" vertical="center" wrapText="1"/>
    </xf>
    <xf numFmtId="183" fontId="16" fillId="0" borderId="11"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0" fontId="25" fillId="0" borderId="29" xfId="0" applyFont="1" applyFill="1" applyBorder="1" applyAlignment="1">
      <alignment horizontal="center" vertical="center" wrapText="1"/>
    </xf>
    <xf numFmtId="0" fontId="25" fillId="0" borderId="36" xfId="0" applyFont="1" applyFill="1" applyBorder="1" applyAlignment="1">
      <alignment horizontal="center" vertical="center" wrapText="1"/>
    </xf>
    <xf numFmtId="0" fontId="25" fillId="0" borderId="37"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1" xfId="0" applyFont="1" applyFill="1" applyBorder="1" applyAlignment="1">
      <alignment horizontal="center" vertical="center"/>
    </xf>
    <xf numFmtId="0" fontId="20" fillId="0" borderId="0" xfId="0" applyFont="1" applyFill="1" applyAlignment="1">
      <alignment horizontal="center" vertical="center" wrapText="1"/>
    </xf>
    <xf numFmtId="49" fontId="20" fillId="0" borderId="0" xfId="0" applyNumberFormat="1" applyFont="1" applyFill="1" applyAlignment="1">
      <alignment horizontal="center" vertical="center" wrapText="1"/>
    </xf>
    <xf numFmtId="180" fontId="20" fillId="0" borderId="0" xfId="0" applyNumberFormat="1" applyFont="1" applyFill="1" applyAlignment="1">
      <alignment horizontal="center" vertical="center" wrapText="1"/>
    </xf>
    <xf numFmtId="0" fontId="20" fillId="0" borderId="0" xfId="0" applyFont="1" applyFill="1" applyBorder="1" applyAlignment="1">
      <alignment horizontal="center" vertical="center" wrapText="1"/>
    </xf>
    <xf numFmtId="49" fontId="21" fillId="0" borderId="8" xfId="0" applyNumberFormat="1" applyFont="1" applyFill="1" applyBorder="1" applyAlignment="1">
      <alignment vertical="center"/>
    </xf>
    <xf numFmtId="0" fontId="28" fillId="0" borderId="0" xfId="0" applyFont="1" applyFill="1" applyAlignment="1">
      <alignment horizontal="center" vertical="center" wrapText="1"/>
    </xf>
    <xf numFmtId="0" fontId="26" fillId="0" borderId="0" xfId="0" applyFont="1" applyFill="1" applyAlignment="1">
      <alignment wrapText="1"/>
    </xf>
    <xf numFmtId="0" fontId="26" fillId="0" borderId="12" xfId="0" applyNumberFormat="1" applyFont="1" applyFill="1" applyBorder="1" applyAlignment="1">
      <alignment horizontal="center" vertical="center" wrapText="1"/>
    </xf>
    <xf numFmtId="180" fontId="16" fillId="0" borderId="12" xfId="0" applyNumberFormat="1" applyFont="1" applyFill="1" applyBorder="1" applyAlignment="1">
      <alignment horizontal="center" vertical="center" wrapText="1"/>
    </xf>
    <xf numFmtId="180" fontId="16" fillId="0" borderId="13" xfId="0" applyNumberFormat="1" applyFont="1" applyFill="1" applyBorder="1" applyAlignment="1">
      <alignment horizontal="center" vertical="center" wrapText="1"/>
    </xf>
    <xf numFmtId="180" fontId="16" fillId="0" borderId="11" xfId="0" applyNumberFormat="1" applyFont="1" applyFill="1" applyBorder="1" applyAlignment="1">
      <alignment horizontal="center" vertical="center" wrapText="1"/>
    </xf>
    <xf numFmtId="180" fontId="16" fillId="0" borderId="7" xfId="0" applyNumberFormat="1" applyFont="1" applyFill="1" applyBorder="1" applyAlignment="1">
      <alignment horizontal="center" vertical="center" wrapText="1"/>
    </xf>
    <xf numFmtId="0" fontId="16" fillId="0" borderId="0" xfId="0" applyFont="1" applyFill="1" applyAlignment="1">
      <alignment horizontal="left" vertical="center" wrapText="1"/>
    </xf>
    <xf numFmtId="180" fontId="16" fillId="0" borderId="0" xfId="0" applyNumberFormat="1" applyFont="1" applyFill="1" applyAlignment="1">
      <alignment horizontal="left" vertical="center" wrapText="1"/>
    </xf>
    <xf numFmtId="180" fontId="16" fillId="0" borderId="15" xfId="0" applyNumberFormat="1" applyFont="1" applyFill="1" applyBorder="1" applyAlignment="1">
      <alignment horizontal="center" vertical="center" wrapText="1"/>
    </xf>
    <xf numFmtId="180" fontId="26" fillId="0" borderId="8" xfId="0" applyNumberFormat="1" applyFont="1" applyFill="1" applyBorder="1" applyAlignment="1">
      <alignment horizontal="center" vertical="center" wrapText="1"/>
    </xf>
    <xf numFmtId="0" fontId="29" fillId="0" borderId="8" xfId="0" applyNumberFormat="1" applyFont="1" applyFill="1" applyBorder="1" applyAlignment="1">
      <alignment horizontal="center" vertical="center" wrapText="1"/>
    </xf>
    <xf numFmtId="0" fontId="27" fillId="0" borderId="8" xfId="0" applyFont="1" applyFill="1" applyBorder="1" applyAlignment="1">
      <alignment horizontal="left" vertical="center" wrapText="1"/>
    </xf>
    <xf numFmtId="0" fontId="75" fillId="0" borderId="1" xfId="0" applyFont="1" applyFill="1" applyBorder="1" applyAlignment="1">
      <alignment horizontal="center" vertical="center" wrapText="1"/>
    </xf>
    <xf numFmtId="180" fontId="28" fillId="2" borderId="8" xfId="0" applyNumberFormat="1" applyFont="1" applyFill="1" applyBorder="1" applyAlignment="1">
      <alignment horizontal="center" vertical="center" wrapText="1"/>
    </xf>
    <xf numFmtId="0" fontId="27" fillId="0" borderId="8" xfId="0" applyFont="1" applyFill="1" applyBorder="1" applyAlignment="1">
      <alignment horizontal="center" vertical="center"/>
    </xf>
    <xf numFmtId="0" fontId="27" fillId="0" borderId="8" xfId="0" applyNumberFormat="1" applyFont="1" applyFill="1" applyBorder="1" applyAlignment="1">
      <alignment horizontal="center" vertical="center"/>
    </xf>
    <xf numFmtId="0" fontId="20" fillId="0" borderId="12" xfId="0" applyFont="1" applyFill="1" applyBorder="1" applyAlignment="1">
      <alignment horizontal="center" vertical="center"/>
    </xf>
    <xf numFmtId="0" fontId="27" fillId="0" borderId="8" xfId="0" applyFont="1" applyFill="1" applyBorder="1" applyAlignment="1">
      <alignment horizontal="center" vertical="center" wrapText="1"/>
    </xf>
    <xf numFmtId="180" fontId="20" fillId="0" borderId="8"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49" fontId="11" fillId="2" borderId="8" xfId="0" applyNumberFormat="1"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9" fillId="0" borderId="0" xfId="0" applyFont="1" applyAlignment="1">
      <alignment wrapText="1"/>
    </xf>
    <xf numFmtId="180" fontId="0" fillId="0" borderId="0" xfId="0" applyNumberFormat="1" applyAlignment="1">
      <alignment wrapText="1"/>
    </xf>
    <xf numFmtId="0" fontId="0" fillId="0" borderId="1" xfId="0" applyBorder="1" applyAlignment="1">
      <alignment wrapText="1"/>
    </xf>
    <xf numFmtId="0" fontId="16" fillId="0" borderId="0" xfId="0" applyFont="1" applyAlignment="1">
      <alignment horizontal="left" wrapText="1"/>
    </xf>
    <xf numFmtId="180" fontId="16" fillId="0" borderId="0" xfId="0" applyNumberFormat="1" applyFont="1" applyAlignment="1">
      <alignment wrapText="1"/>
    </xf>
    <xf numFmtId="0" fontId="10" fillId="0" borderId="0" xfId="0" applyFont="1" applyAlignment="1">
      <alignment horizontal="center" vertical="center" wrapText="1"/>
    </xf>
    <xf numFmtId="0" fontId="64" fillId="0" borderId="0" xfId="0" applyFont="1" applyAlignment="1">
      <alignment horizontal="center" vertical="center" wrapText="1"/>
    </xf>
    <xf numFmtId="0" fontId="64" fillId="0" borderId="0" xfId="0" applyFont="1" applyFill="1" applyAlignment="1">
      <alignment horizontal="center" vertical="center" wrapText="1"/>
    </xf>
    <xf numFmtId="0" fontId="64" fillId="0" borderId="0" xfId="0" applyFont="1" applyAlignment="1">
      <alignment horizontal="left" vertical="center" wrapText="1"/>
    </xf>
    <xf numFmtId="0" fontId="11" fillId="0" borderId="29"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left" vertical="center" wrapText="1"/>
    </xf>
    <xf numFmtId="0" fontId="25" fillId="0" borderId="13" xfId="0" applyFont="1" applyBorder="1" applyAlignment="1">
      <alignment horizontal="center" vertical="center" wrapText="1"/>
    </xf>
    <xf numFmtId="0" fontId="26" fillId="0" borderId="8" xfId="0" applyFont="1" applyBorder="1" applyAlignment="1">
      <alignment horizontal="center" vertical="center" wrapText="1"/>
    </xf>
    <xf numFmtId="0" fontId="16" fillId="0" borderId="8" xfId="0" applyFont="1" applyBorder="1" applyAlignment="1">
      <alignment horizontal="left" vertical="center" wrapText="1"/>
    </xf>
    <xf numFmtId="180" fontId="16" fillId="0" borderId="8" xfId="0" applyNumberFormat="1" applyFont="1" applyBorder="1" applyAlignment="1">
      <alignment horizontal="center" vertical="center" wrapText="1"/>
    </xf>
    <xf numFmtId="0" fontId="16" fillId="0" borderId="13" xfId="0" applyFont="1" applyBorder="1" applyAlignment="1">
      <alignment horizontal="center" vertical="center" wrapText="1"/>
    </xf>
    <xf numFmtId="0" fontId="16" fillId="0" borderId="11"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66" fillId="0" borderId="8" xfId="0" applyFont="1" applyFill="1" applyBorder="1" applyAlignment="1">
      <alignment horizontal="center" vertical="center" wrapText="1"/>
    </xf>
    <xf numFmtId="180" fontId="28" fillId="0" borderId="8" xfId="0" applyNumberFormat="1" applyFont="1" applyBorder="1" applyAlignment="1">
      <alignment horizontal="center" vertical="center" wrapText="1"/>
    </xf>
    <xf numFmtId="0" fontId="76" fillId="0" borderId="0" xfId="0" applyFont="1" applyAlignment="1">
      <alignment wrapText="1"/>
    </xf>
    <xf numFmtId="0" fontId="16" fillId="0" borderId="8" xfId="0" applyFont="1" applyBorder="1" applyAlignment="1">
      <alignment wrapText="1"/>
    </xf>
    <xf numFmtId="180" fontId="16" fillId="0" borderId="7" xfId="0" applyNumberFormat="1" applyFont="1" applyBorder="1" applyAlignment="1">
      <alignment horizontal="center" vertical="center" wrapText="1"/>
    </xf>
    <xf numFmtId="0" fontId="16" fillId="0" borderId="12" xfId="0" applyFont="1" applyBorder="1" applyAlignment="1">
      <alignment horizontal="left" vertical="center" wrapText="1"/>
    </xf>
    <xf numFmtId="0" fontId="16" fillId="0" borderId="13" xfId="0" applyFont="1" applyBorder="1" applyAlignment="1">
      <alignment wrapText="1"/>
    </xf>
    <xf numFmtId="0" fontId="26" fillId="0" borderId="8" xfId="0" applyFont="1" applyBorder="1" applyAlignment="1">
      <alignment horizontal="left" vertical="center" wrapText="1"/>
    </xf>
    <xf numFmtId="0" fontId="26" fillId="0" borderId="11" xfId="0" applyFont="1" applyBorder="1" applyAlignment="1">
      <alignment horizontal="center" vertical="center" wrapText="1"/>
    </xf>
    <xf numFmtId="180" fontId="16" fillId="0" borderId="11" xfId="0" applyNumberFormat="1" applyFont="1" applyBorder="1" applyAlignment="1">
      <alignment horizontal="center" vertical="center" wrapText="1"/>
    </xf>
    <xf numFmtId="0" fontId="26" fillId="0" borderId="36" xfId="0" applyFont="1" applyBorder="1" applyAlignment="1">
      <alignment horizontal="center" vertical="center" wrapText="1"/>
    </xf>
    <xf numFmtId="0" fontId="16" fillId="0" borderId="12" xfId="0" applyFont="1" applyBorder="1" applyAlignment="1">
      <alignment horizontal="center" vertical="center" wrapText="1"/>
    </xf>
    <xf numFmtId="0" fontId="25" fillId="0" borderId="10" xfId="0" applyFont="1" applyBorder="1" applyAlignment="1">
      <alignment horizontal="center" vertical="center" wrapText="1"/>
    </xf>
    <xf numFmtId="0" fontId="16" fillId="0" borderId="7" xfId="0" applyFont="1" applyBorder="1" applyAlignment="1">
      <alignment horizontal="left" vertical="center" wrapText="1"/>
    </xf>
    <xf numFmtId="0" fontId="26" fillId="0" borderId="7" xfId="0" applyFont="1" applyBorder="1" applyAlignment="1">
      <alignment horizontal="left" vertical="center" wrapText="1"/>
    </xf>
    <xf numFmtId="0" fontId="26" fillId="0" borderId="10" xfId="0" applyFont="1" applyFill="1" applyBorder="1" applyAlignment="1">
      <alignment horizontal="center" vertical="center" wrapText="1"/>
    </xf>
    <xf numFmtId="0" fontId="26" fillId="0" borderId="11" xfId="0" applyFont="1" applyFill="1" applyBorder="1" applyAlignment="1">
      <alignment horizontal="left" vertical="center" wrapText="1"/>
    </xf>
    <xf numFmtId="0" fontId="28" fillId="3" borderId="0" xfId="0" applyNumberFormat="1" applyFont="1" applyFill="1" applyAlignment="1">
      <alignment horizontal="left" vertical="center" wrapText="1"/>
    </xf>
    <xf numFmtId="0" fontId="25" fillId="0" borderId="11" xfId="0" applyFont="1" applyBorder="1" applyAlignment="1">
      <alignment horizontal="left" vertical="center" wrapText="1"/>
    </xf>
    <xf numFmtId="0" fontId="25" fillId="0" borderId="11" xfId="0" applyFont="1" applyBorder="1" applyAlignment="1">
      <alignment horizontal="center" vertical="center" wrapText="1"/>
    </xf>
    <xf numFmtId="180" fontId="25" fillId="0" borderId="11" xfId="0" applyNumberFormat="1" applyFont="1" applyBorder="1" applyAlignment="1">
      <alignment horizontal="center" vertical="center" wrapText="1"/>
    </xf>
    <xf numFmtId="183" fontId="16" fillId="0" borderId="8" xfId="0" applyNumberFormat="1" applyFont="1" applyBorder="1" applyAlignment="1">
      <alignment horizontal="center" vertical="center" wrapText="1"/>
    </xf>
    <xf numFmtId="0" fontId="25" fillId="0" borderId="7" xfId="0" applyFont="1" applyBorder="1" applyAlignment="1">
      <alignment horizontal="left" vertical="center" wrapText="1"/>
    </xf>
    <xf numFmtId="0" fontId="26" fillId="0" borderId="14" xfId="0" applyFont="1" applyBorder="1" applyAlignment="1">
      <alignment horizontal="center" vertical="center" wrapText="1"/>
    </xf>
    <xf numFmtId="0" fontId="11" fillId="0" borderId="13" xfId="0" applyFont="1" applyBorder="1" applyAlignment="1">
      <alignment horizontal="center" vertical="center" wrapText="1"/>
    </xf>
    <xf numFmtId="0" fontId="25" fillId="0" borderId="8" xfId="0" applyFont="1" applyBorder="1" applyAlignment="1">
      <alignment wrapText="1"/>
    </xf>
    <xf numFmtId="0" fontId="33" fillId="0" borderId="0" xfId="0" applyFont="1" applyFill="1" applyAlignment="1">
      <alignment vertical="center" wrapText="1"/>
    </xf>
    <xf numFmtId="0" fontId="77" fillId="0" borderId="0" xfId="0" applyFont="1" applyFill="1" applyAlignment="1">
      <alignment vertical="center" wrapText="1"/>
    </xf>
    <xf numFmtId="178" fontId="33" fillId="0" borderId="0" xfId="0" applyNumberFormat="1" applyFont="1" applyFill="1" applyAlignment="1">
      <alignment horizontal="center" vertical="center" wrapText="1"/>
    </xf>
    <xf numFmtId="10" fontId="33" fillId="0" borderId="0" xfId="0" applyNumberFormat="1" applyFont="1" applyFill="1" applyAlignment="1">
      <alignment horizontal="center" vertical="center" wrapText="1"/>
    </xf>
    <xf numFmtId="0" fontId="78" fillId="0" borderId="1" xfId="0" applyFont="1" applyFill="1" applyBorder="1" applyAlignment="1">
      <alignment horizontal="center" vertical="center" wrapText="1"/>
    </xf>
    <xf numFmtId="0" fontId="79" fillId="0" borderId="1" xfId="0" applyFont="1" applyFill="1" applyBorder="1" applyAlignment="1">
      <alignment horizontal="center" vertical="center" wrapText="1"/>
    </xf>
    <xf numFmtId="178" fontId="30" fillId="0" borderId="1" xfId="0" applyNumberFormat="1" applyFont="1" applyFill="1" applyBorder="1" applyAlignment="1">
      <alignment horizontal="center" vertical="center" wrapText="1"/>
    </xf>
    <xf numFmtId="178" fontId="25" fillId="0" borderId="2" xfId="0" applyNumberFormat="1" applyFont="1" applyFill="1" applyBorder="1" applyAlignment="1">
      <alignment horizontal="center" vertical="center" wrapText="1"/>
    </xf>
    <xf numFmtId="178" fontId="25" fillId="0" borderId="3" xfId="0" applyNumberFormat="1" applyFont="1" applyFill="1" applyBorder="1" applyAlignment="1">
      <alignment horizontal="center" vertical="center" wrapText="1"/>
    </xf>
    <xf numFmtId="178" fontId="25" fillId="0" borderId="4" xfId="0" applyNumberFormat="1" applyFont="1" applyFill="1" applyBorder="1" applyAlignment="1">
      <alignment horizontal="center" vertical="center" wrapText="1"/>
    </xf>
    <xf numFmtId="178" fontId="35" fillId="3" borderId="1" xfId="0" applyNumberFormat="1" applyFont="1" applyFill="1" applyBorder="1" applyAlignment="1">
      <alignment horizontal="center" vertical="center" wrapText="1"/>
    </xf>
    <xf numFmtId="10" fontId="30" fillId="0" borderId="1" xfId="0" applyNumberFormat="1" applyFont="1" applyFill="1" applyBorder="1" applyAlignment="1">
      <alignment horizontal="center" vertical="center" wrapText="1"/>
    </xf>
    <xf numFmtId="0" fontId="31" fillId="0" borderId="5" xfId="0" applyFont="1" applyFill="1" applyBorder="1" applyAlignment="1">
      <alignment horizontal="center" vertical="center" wrapText="1"/>
    </xf>
    <xf numFmtId="178" fontId="31" fillId="0" borderId="5" xfId="0" applyNumberFormat="1" applyFont="1" applyFill="1" applyBorder="1" applyAlignment="1">
      <alignment horizontal="center" vertical="center" wrapText="1"/>
    </xf>
    <xf numFmtId="10" fontId="31" fillId="0" borderId="5" xfId="0" applyNumberFormat="1" applyFont="1" applyFill="1" applyBorder="1" applyAlignment="1">
      <alignment horizontal="center" vertical="center" wrapText="1"/>
    </xf>
    <xf numFmtId="10" fontId="31" fillId="0" borderId="1" xfId="0" applyNumberFormat="1" applyFont="1" applyFill="1" applyBorder="1" applyAlignment="1">
      <alignment horizontal="center" vertical="center" wrapText="1"/>
    </xf>
    <xf numFmtId="178" fontId="31" fillId="3" borderId="1" xfId="0" applyNumberFormat="1" applyFont="1" applyFill="1" applyBorder="1" applyAlignment="1">
      <alignment horizontal="center" vertical="center" wrapText="1"/>
    </xf>
    <xf numFmtId="0" fontId="31" fillId="0" borderId="9" xfId="0" applyFont="1" applyFill="1" applyBorder="1" applyAlignment="1">
      <alignment horizontal="center" vertical="center" wrapText="1"/>
    </xf>
    <xf numFmtId="178" fontId="31" fillId="0" borderId="9" xfId="0" applyNumberFormat="1" applyFont="1" applyFill="1" applyBorder="1" applyAlignment="1">
      <alignment horizontal="center" vertical="center" wrapText="1"/>
    </xf>
    <xf numFmtId="10" fontId="31" fillId="0" borderId="9" xfId="0" applyNumberFormat="1" applyFont="1" applyFill="1" applyBorder="1" applyAlignment="1">
      <alignment horizontal="center" vertical="center" wrapText="1"/>
    </xf>
    <xf numFmtId="10" fontId="28" fillId="0" borderId="5" xfId="0" applyNumberFormat="1" applyFont="1" applyFill="1" applyBorder="1" applyAlignment="1">
      <alignment horizontal="center" vertical="center" wrapText="1"/>
    </xf>
    <xf numFmtId="0" fontId="31" fillId="0" borderId="6" xfId="0" applyFont="1" applyFill="1" applyBorder="1" applyAlignment="1">
      <alignment horizontal="center" vertical="center" wrapText="1"/>
    </xf>
    <xf numFmtId="178" fontId="31" fillId="0" borderId="6" xfId="0" applyNumberFormat="1" applyFont="1" applyFill="1" applyBorder="1" applyAlignment="1">
      <alignment horizontal="center" vertical="center" wrapText="1"/>
    </xf>
    <xf numFmtId="10" fontId="31" fillId="0" borderId="6" xfId="0" applyNumberFormat="1" applyFont="1" applyFill="1" applyBorder="1" applyAlignment="1">
      <alignment horizontal="center" vertical="center" wrapText="1"/>
    </xf>
    <xf numFmtId="10" fontId="28" fillId="0" borderId="6" xfId="0" applyNumberFormat="1" applyFont="1" applyFill="1" applyBorder="1" applyAlignment="1">
      <alignment horizontal="center" vertical="center" wrapText="1"/>
    </xf>
    <xf numFmtId="10" fontId="28" fillId="0" borderId="1" xfId="0" applyNumberFormat="1" applyFont="1" applyFill="1" applyBorder="1" applyAlignment="1">
      <alignment horizontal="center" vertical="center" wrapText="1"/>
    </xf>
    <xf numFmtId="178" fontId="28" fillId="3" borderId="5" xfId="0" applyNumberFormat="1" applyFont="1" applyFill="1" applyBorder="1" applyAlignment="1">
      <alignment horizontal="center" vertical="center" wrapText="1"/>
    </xf>
    <xf numFmtId="178" fontId="31" fillId="3" borderId="5" xfId="0" applyNumberFormat="1" applyFont="1" applyFill="1" applyBorder="1" applyAlignment="1">
      <alignment horizontal="center" vertical="center" wrapText="1"/>
    </xf>
    <xf numFmtId="178" fontId="31" fillId="3" borderId="6" xfId="0" applyNumberFormat="1" applyFont="1" applyFill="1" applyBorder="1" applyAlignment="1">
      <alignment horizontal="center" vertical="center" wrapText="1"/>
    </xf>
    <xf numFmtId="178" fontId="28" fillId="3" borderId="1" xfId="0" applyNumberFormat="1" applyFont="1" applyFill="1" applyBorder="1" applyAlignment="1">
      <alignment horizontal="center" vertical="center" wrapText="1"/>
    </xf>
    <xf numFmtId="0" fontId="30" fillId="0" borderId="1" xfId="0" applyFont="1" applyFill="1" applyBorder="1" applyAlignment="1">
      <alignment vertical="center" wrapText="1"/>
    </xf>
    <xf numFmtId="178" fontId="30" fillId="3" borderId="1" xfId="0" applyNumberFormat="1" applyFont="1" applyFill="1" applyBorder="1" applyAlignment="1">
      <alignment horizontal="center" vertical="center" wrapText="1"/>
    </xf>
    <xf numFmtId="178" fontId="31" fillId="0" borderId="1" xfId="0" applyNumberFormat="1" applyFont="1" applyFill="1" applyBorder="1" applyAlignment="1">
      <alignment horizontal="center" vertical="center" wrapText="1"/>
    </xf>
    <xf numFmtId="0" fontId="71" fillId="0" borderId="5" xfId="0" applyFont="1" applyFill="1" applyBorder="1" applyAlignment="1">
      <alignment horizontal="center" vertical="center" wrapText="1"/>
    </xf>
    <xf numFmtId="0" fontId="71" fillId="0" borderId="6" xfId="0" applyFont="1" applyFill="1" applyBorder="1" applyAlignment="1">
      <alignment horizontal="center" vertical="center" wrapText="1"/>
    </xf>
    <xf numFmtId="0" fontId="80" fillId="0" borderId="5" xfId="0" applyFont="1" applyFill="1" applyBorder="1" applyAlignment="1">
      <alignment horizontal="center" vertical="center" wrapText="1"/>
    </xf>
    <xf numFmtId="0" fontId="80" fillId="0" borderId="9" xfId="0" applyFont="1" applyFill="1" applyBorder="1" applyAlignment="1">
      <alignment horizontal="center" vertical="center" wrapText="1"/>
    </xf>
    <xf numFmtId="178" fontId="25" fillId="3" borderId="1" xfId="0" applyNumberFormat="1" applyFont="1" applyFill="1" applyBorder="1" applyAlignment="1">
      <alignment horizontal="center" vertical="center" wrapText="1"/>
    </xf>
    <xf numFmtId="10" fontId="25" fillId="0" borderId="1" xfId="0" applyNumberFormat="1" applyFont="1" applyFill="1" applyBorder="1" applyAlignment="1">
      <alignment horizontal="center" vertical="center" wrapText="1"/>
    </xf>
    <xf numFmtId="10" fontId="33" fillId="0" borderId="0" xfId="3" applyNumberFormat="1" applyFont="1" applyFill="1" applyAlignment="1">
      <alignment vertical="center" wrapText="1"/>
    </xf>
    <xf numFmtId="10" fontId="77" fillId="0" borderId="0" xfId="3" applyNumberFormat="1" applyFont="1" applyFill="1" applyAlignment="1">
      <alignment vertical="center" wrapText="1"/>
    </xf>
    <xf numFmtId="0" fontId="33" fillId="0" borderId="0" xfId="0" applyFont="1" applyFill="1" applyAlignment="1">
      <alignment vertical="center"/>
    </xf>
    <xf numFmtId="180" fontId="33" fillId="0" borderId="0" xfId="0" applyNumberFormat="1" applyFont="1" applyFill="1" applyAlignment="1">
      <alignment vertical="center"/>
    </xf>
    <xf numFmtId="178" fontId="33" fillId="0" borderId="0" xfId="0" applyNumberFormat="1" applyFont="1" applyFill="1" applyAlignment="1">
      <alignment horizontal="center" vertical="center"/>
    </xf>
    <xf numFmtId="10" fontId="33" fillId="0" borderId="0" xfId="0" applyNumberFormat="1" applyFont="1" applyFill="1" applyAlignment="1">
      <alignment horizontal="center" vertical="center"/>
    </xf>
    <xf numFmtId="0" fontId="78" fillId="0" borderId="0" xfId="0" applyFont="1" applyFill="1" applyAlignment="1">
      <alignment horizontal="center" vertical="center"/>
    </xf>
    <xf numFmtId="0" fontId="78" fillId="0" borderId="0" xfId="0" applyFont="1" applyFill="1" applyAlignment="1">
      <alignment horizontal="center" vertical="center" wrapText="1"/>
    </xf>
    <xf numFmtId="180" fontId="78" fillId="0" borderId="0" xfId="0" applyNumberFormat="1" applyFont="1" applyFill="1" applyAlignment="1">
      <alignment horizontal="center" vertical="center"/>
    </xf>
    <xf numFmtId="178" fontId="35" fillId="0" borderId="1" xfId="0" applyNumberFormat="1" applyFont="1" applyFill="1" applyBorder="1" applyAlignment="1">
      <alignment horizontal="center" vertical="center"/>
    </xf>
    <xf numFmtId="178" fontId="25" fillId="2" borderId="1" xfId="0" applyNumberFormat="1" applyFont="1" applyFill="1" applyBorder="1" applyAlignment="1">
      <alignment horizontal="center" vertical="center"/>
    </xf>
    <xf numFmtId="10" fontId="25" fillId="2" borderId="1" xfId="0" applyNumberFormat="1" applyFont="1" applyFill="1" applyBorder="1" applyAlignment="1">
      <alignment horizontal="center" vertical="center"/>
    </xf>
    <xf numFmtId="178" fontId="25" fillId="0" borderId="1" xfId="0" applyNumberFormat="1" applyFont="1" applyFill="1" applyBorder="1" applyAlignment="1">
      <alignment horizontal="center" vertical="center"/>
    </xf>
    <xf numFmtId="10" fontId="25" fillId="0" borderId="1" xfId="0" applyNumberFormat="1" applyFont="1" applyFill="1" applyBorder="1" applyAlignment="1">
      <alignment horizontal="center" vertical="center"/>
    </xf>
    <xf numFmtId="180" fontId="30" fillId="0" borderId="1" xfId="0" applyNumberFormat="1" applyFont="1" applyFill="1" applyBorder="1" applyAlignment="1">
      <alignment horizontal="center" vertical="center"/>
    </xf>
    <xf numFmtId="178" fontId="30" fillId="0" borderId="1" xfId="0" applyNumberFormat="1" applyFont="1" applyFill="1" applyBorder="1" applyAlignment="1">
      <alignment horizontal="center" vertical="center"/>
    </xf>
    <xf numFmtId="178" fontId="30" fillId="2" borderId="1" xfId="0" applyNumberFormat="1" applyFont="1" applyFill="1" applyBorder="1" applyAlignment="1">
      <alignment horizontal="center" vertical="center"/>
    </xf>
    <xf numFmtId="10" fontId="30" fillId="2" borderId="1" xfId="0" applyNumberFormat="1" applyFont="1" applyFill="1" applyBorder="1" applyAlignment="1">
      <alignment horizontal="center" vertical="center"/>
    </xf>
    <xf numFmtId="10" fontId="30" fillId="0" borderId="1" xfId="0" applyNumberFormat="1" applyFont="1" applyFill="1" applyBorder="1" applyAlignment="1">
      <alignment horizontal="center" vertical="center"/>
    </xf>
    <xf numFmtId="180" fontId="31" fillId="0" borderId="1" xfId="0" applyNumberFormat="1" applyFont="1" applyFill="1" applyBorder="1" applyAlignment="1">
      <alignment horizontal="center" vertical="center"/>
    </xf>
    <xf numFmtId="178" fontId="31" fillId="0" borderId="1" xfId="0" applyNumberFormat="1" applyFont="1" applyFill="1" applyBorder="1" applyAlignment="1">
      <alignment horizontal="center" vertical="center"/>
    </xf>
    <xf numFmtId="10" fontId="31" fillId="0" borderId="1" xfId="0" applyNumberFormat="1" applyFont="1" applyFill="1" applyBorder="1" applyAlignment="1">
      <alignment horizontal="center" vertical="center"/>
    </xf>
    <xf numFmtId="178" fontId="31" fillId="2" borderId="1" xfId="0" applyNumberFormat="1" applyFont="1" applyFill="1" applyBorder="1" applyAlignment="1">
      <alignment horizontal="center" vertical="center"/>
    </xf>
    <xf numFmtId="10" fontId="31" fillId="2" borderId="1" xfId="0" applyNumberFormat="1" applyFont="1" applyFill="1" applyBorder="1" applyAlignment="1">
      <alignment horizontal="center" vertical="center"/>
    </xf>
    <xf numFmtId="0" fontId="30" fillId="0" borderId="1" xfId="0" applyFont="1" applyFill="1" applyBorder="1" applyAlignment="1">
      <alignment vertical="center"/>
    </xf>
    <xf numFmtId="0" fontId="80" fillId="0" borderId="1" xfId="0" applyFont="1" applyFill="1" applyBorder="1" applyAlignment="1">
      <alignment vertical="center"/>
    </xf>
    <xf numFmtId="10" fontId="33" fillId="0" borderId="0" xfId="3" applyNumberFormat="1" applyFont="1" applyFill="1" applyAlignment="1">
      <alignment vertical="center"/>
    </xf>
    <xf numFmtId="10" fontId="33" fillId="0" borderId="0" xfId="0" applyNumberFormat="1" applyFont="1" applyFill="1" applyAlignment="1">
      <alignment vertical="center"/>
    </xf>
    <xf numFmtId="0" fontId="19" fillId="0" borderId="1" xfId="0" applyFont="1" applyBorder="1" applyAlignment="1">
      <alignment horizontal="center" vertical="center"/>
    </xf>
    <xf numFmtId="0" fontId="0" fillId="0" borderId="1" xfId="0" applyBorder="1" applyAlignment="1">
      <alignment horizontal="center" vertical="center"/>
    </xf>
    <xf numFmtId="0" fontId="20" fillId="0" borderId="0" xfId="0" applyFont="1" applyAlignment="1">
      <alignment wrapText="1"/>
    </xf>
    <xf numFmtId="0" fontId="81" fillId="0" borderId="0" xfId="0" applyFont="1" applyAlignment="1">
      <alignment wrapText="1"/>
    </xf>
    <xf numFmtId="0" fontId="64" fillId="0" borderId="0" xfId="0" applyFont="1" applyAlignment="1">
      <alignment wrapText="1"/>
    </xf>
    <xf numFmtId="183" fontId="16" fillId="0" borderId="0" xfId="0" applyNumberFormat="1" applyFont="1" applyAlignment="1">
      <alignment wrapText="1"/>
    </xf>
    <xf numFmtId="10" fontId="16" fillId="0" borderId="0" xfId="0" applyNumberFormat="1" applyFont="1" applyAlignment="1">
      <alignment wrapText="1"/>
    </xf>
    <xf numFmtId="0" fontId="23" fillId="0" borderId="1" xfId="0" applyFont="1" applyBorder="1" applyAlignment="1">
      <alignment horizontal="center" vertical="center" wrapText="1"/>
    </xf>
    <xf numFmtId="180" fontId="23" fillId="0" borderId="1" xfId="0" applyNumberFormat="1" applyFont="1" applyBorder="1" applyAlignment="1">
      <alignment horizontal="center" vertical="center" wrapText="1"/>
    </xf>
    <xf numFmtId="183" fontId="23" fillId="0" borderId="1" xfId="0" applyNumberFormat="1" applyFont="1" applyBorder="1" applyAlignment="1">
      <alignment horizontal="center" vertical="center" wrapText="1"/>
    </xf>
    <xf numFmtId="0" fontId="64" fillId="0" borderId="1" xfId="0" applyFont="1" applyFill="1" applyBorder="1" applyAlignment="1">
      <alignment horizontal="center" vertical="center" wrapText="1"/>
    </xf>
    <xf numFmtId="180" fontId="64" fillId="0" borderId="1" xfId="0" applyNumberFormat="1" applyFont="1" applyFill="1" applyBorder="1" applyAlignment="1">
      <alignment horizontal="center" vertical="center" wrapText="1"/>
    </xf>
    <xf numFmtId="183" fontId="64" fillId="0" borderId="1" xfId="0" applyNumberFormat="1" applyFont="1" applyFill="1" applyBorder="1" applyAlignment="1">
      <alignment horizontal="center" vertical="center" wrapText="1"/>
    </xf>
    <xf numFmtId="10" fontId="6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81" fillId="0" borderId="1" xfId="0" applyFont="1" applyFill="1" applyBorder="1" applyAlignment="1">
      <alignment horizontal="center" vertical="center" wrapText="1"/>
    </xf>
    <xf numFmtId="180" fontId="81" fillId="0" borderId="1" xfId="0" applyNumberFormat="1" applyFont="1" applyFill="1" applyBorder="1" applyAlignment="1">
      <alignment horizontal="center" vertical="center" wrapText="1"/>
    </xf>
    <xf numFmtId="183" fontId="81" fillId="0" borderId="1" xfId="0" applyNumberFormat="1" applyFont="1" applyFill="1" applyBorder="1" applyAlignment="1">
      <alignment horizontal="center" vertical="center" wrapText="1"/>
    </xf>
    <xf numFmtId="0" fontId="81" fillId="0" borderId="1" xfId="0" applyFont="1" applyFill="1" applyBorder="1" applyAlignment="1">
      <alignment horizontal="left" vertical="center" wrapText="1"/>
    </xf>
    <xf numFmtId="0" fontId="64" fillId="0" borderId="1" xfId="0" applyFont="1" applyFill="1" applyBorder="1" applyAlignment="1">
      <alignment horizontal="left" vertical="center" wrapText="1"/>
    </xf>
    <xf numFmtId="0" fontId="82" fillId="0" borderId="1" xfId="60" applyFont="1" applyFill="1" applyBorder="1" applyAlignment="1">
      <alignment horizontal="center" vertical="center" wrapText="1"/>
    </xf>
    <xf numFmtId="0" fontId="69" fillId="0" borderId="0" xfId="0" applyFont="1" applyAlignment="1">
      <alignment wrapText="1"/>
    </xf>
    <xf numFmtId="183" fontId="64" fillId="0" borderId="0" xfId="0" applyNumberFormat="1" applyFont="1" applyAlignment="1">
      <alignment wrapText="1"/>
    </xf>
    <xf numFmtId="180" fontId="16" fillId="0" borderId="0" xfId="0" applyNumberFormat="1" applyFont="1" applyBorder="1" applyAlignment="1">
      <alignment horizontal="center" vertical="center" wrapText="1"/>
    </xf>
    <xf numFmtId="10" fontId="16" fillId="0" borderId="0" xfId="0" applyNumberFormat="1" applyFont="1" applyBorder="1" applyAlignment="1">
      <alignment horizontal="center" vertical="center" wrapText="1"/>
    </xf>
    <xf numFmtId="183" fontId="0" fillId="0" borderId="0" xfId="0" applyNumberFormat="1"/>
    <xf numFmtId="0" fontId="59" fillId="0" borderId="1" xfId="0" applyFont="1" applyBorder="1" applyAlignment="1">
      <alignment horizontal="center" vertical="center" wrapText="1"/>
    </xf>
    <xf numFmtId="0" fontId="59" fillId="0" borderId="1" xfId="0" applyFont="1" applyBorder="1" applyAlignment="1">
      <alignment horizontal="center" vertical="center"/>
    </xf>
    <xf numFmtId="183" fontId="59" fillId="0" borderId="1" xfId="0" applyNumberFormat="1" applyFont="1" applyBorder="1" applyAlignment="1">
      <alignment horizontal="center" vertical="center"/>
    </xf>
    <xf numFmtId="0" fontId="12" fillId="0" borderId="6" xfId="0" applyFont="1" applyFill="1" applyBorder="1" applyAlignment="1">
      <alignment horizontal="center" vertical="center"/>
    </xf>
    <xf numFmtId="183" fontId="12" fillId="0" borderId="6" xfId="0" applyNumberFormat="1" applyFont="1" applyFill="1" applyBorder="1" applyAlignment="1">
      <alignment horizontal="center" vertical="center" wrapText="1"/>
    </xf>
    <xf numFmtId="0" fontId="40" fillId="0" borderId="6" xfId="0" applyFont="1" applyFill="1" applyBorder="1" applyAlignment="1">
      <alignment horizontal="center" vertical="center"/>
    </xf>
    <xf numFmtId="0" fontId="12"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183" fontId="38" fillId="0" borderId="1" xfId="0" applyNumberFormat="1" applyFont="1" applyFill="1" applyBorder="1" applyAlignment="1">
      <alignment horizontal="center" vertical="center"/>
    </xf>
    <xf numFmtId="10" fontId="38" fillId="0" borderId="1" xfId="0" applyNumberFormat="1" applyFont="1" applyFill="1" applyBorder="1" applyAlignment="1">
      <alignment horizontal="center" vertical="center"/>
    </xf>
    <xf numFmtId="0" fontId="39" fillId="0" borderId="1" xfId="0" applyFont="1" applyFill="1" applyBorder="1"/>
    <xf numFmtId="0" fontId="14" fillId="0" borderId="1" xfId="0" applyFont="1" applyFill="1" applyBorder="1" applyAlignment="1">
      <alignment horizontal="center" vertical="center"/>
    </xf>
    <xf numFmtId="183" fontId="28" fillId="0" borderId="1" xfId="0" applyNumberFormat="1" applyFont="1" applyFill="1" applyBorder="1" applyAlignment="1">
      <alignment horizontal="center" vertical="center" wrapText="1"/>
    </xf>
    <xf numFmtId="10" fontId="28" fillId="0" borderId="1" xfId="0" applyNumberFormat="1" applyFont="1" applyFill="1" applyBorder="1" applyAlignment="1">
      <alignment horizontal="center" vertical="center"/>
    </xf>
    <xf numFmtId="183" fontId="28" fillId="0" borderId="1" xfId="0" applyNumberFormat="1" applyFont="1" applyFill="1" applyBorder="1" applyAlignment="1">
      <alignment horizontal="center" vertical="center"/>
    </xf>
    <xf numFmtId="0" fontId="12" fillId="0" borderId="1" xfId="0" applyFont="1" applyFill="1" applyBorder="1" applyAlignment="1">
      <alignment horizontal="left" vertical="center" wrapText="1"/>
    </xf>
    <xf numFmtId="183" fontId="17" fillId="0" borderId="1" xfId="0" applyNumberFormat="1" applyFont="1" applyFill="1" applyBorder="1" applyAlignment="1">
      <alignment horizontal="center" vertical="center"/>
    </xf>
    <xf numFmtId="10" fontId="17" fillId="0" borderId="1" xfId="0" applyNumberFormat="1" applyFont="1" applyFill="1" applyBorder="1" applyAlignment="1">
      <alignment horizontal="center" vertical="center"/>
    </xf>
    <xf numFmtId="183" fontId="14" fillId="0" borderId="1" xfId="0" applyNumberFormat="1" applyFont="1" applyFill="1" applyBorder="1" applyAlignment="1">
      <alignment horizontal="center" vertical="center"/>
    </xf>
    <xf numFmtId="10" fontId="14" fillId="0" borderId="1" xfId="0" applyNumberFormat="1" applyFont="1" applyFill="1" applyBorder="1" applyAlignment="1">
      <alignment horizontal="center" vertical="center"/>
    </xf>
    <xf numFmtId="0" fontId="39" fillId="0" borderId="1" xfId="0" applyFont="1" applyFill="1" applyBorder="1" applyAlignment="1">
      <alignment horizontal="left" vertical="center"/>
    </xf>
    <xf numFmtId="0" fontId="12" fillId="0" borderId="1" xfId="0" applyFont="1" applyFill="1" applyBorder="1" applyAlignment="1">
      <alignment horizontal="left" vertical="center"/>
    </xf>
    <xf numFmtId="183" fontId="38" fillId="0" borderId="1" xfId="0" applyNumberFormat="1" applyFont="1" applyFill="1" applyBorder="1" applyAlignment="1">
      <alignment horizontal="center" vertical="center" wrapText="1"/>
    </xf>
    <xf numFmtId="180" fontId="64" fillId="0" borderId="1" xfId="0" applyNumberFormat="1" applyFont="1" applyBorder="1" applyAlignment="1">
      <alignment horizontal="center" vertical="center" wrapText="1"/>
    </xf>
    <xf numFmtId="183" fontId="64"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180" fontId="81" fillId="0" borderId="1" xfId="0" applyNumberFormat="1" applyFont="1" applyBorder="1" applyAlignment="1">
      <alignment horizontal="center" vertical="center" wrapText="1"/>
    </xf>
    <xf numFmtId="18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183" fontId="16" fillId="0" borderId="1" xfId="0" applyNumberFormat="1" applyFont="1" applyBorder="1" applyAlignment="1">
      <alignment horizontal="center" vertical="center" wrapText="1"/>
    </xf>
    <xf numFmtId="180" fontId="26" fillId="0" borderId="0" xfId="0" applyNumberFormat="1" applyFont="1" applyBorder="1" applyAlignment="1">
      <alignment horizontal="center" vertical="center" wrapText="1"/>
    </xf>
    <xf numFmtId="0" fontId="20" fillId="0" borderId="0" xfId="0" applyFont="1" applyAlignment="1" quotePrefix="1">
      <alignment wrapText="1"/>
    </xf>
    <xf numFmtId="0" fontId="16" fillId="0" borderId="1" xfId="0" applyFont="1" applyFill="1" applyBorder="1" applyAlignment="1" quotePrefix="1">
      <alignment horizontal="left"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2" xfId="49"/>
    <cellStyle name="常规_方案二" xfId="50"/>
    <cellStyle name="常规 2 5" xfId="51"/>
    <cellStyle name="常规 3 2" xfId="52"/>
    <cellStyle name="常规 17 2" xfId="53"/>
    <cellStyle name="常规 2 3" xfId="54"/>
    <cellStyle name="常规 2" xfId="55"/>
    <cellStyle name="常规 3" xfId="56"/>
    <cellStyle name="常规 4 2" xfId="57"/>
    <cellStyle name="常规 9 2" xfId="58"/>
    <cellStyle name="常规_Sheet1" xfId="59"/>
    <cellStyle name="常规 4" xfId="60"/>
    <cellStyle name="常规 5" xfId="61"/>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9" Type="http://schemas.openxmlformats.org/officeDocument/2006/relationships/styles" Target="styles.xml"/><Relationship Id="rId68" Type="http://schemas.openxmlformats.org/officeDocument/2006/relationships/sharedStrings" Target="sharedStrings.xml"/><Relationship Id="rId67" Type="http://schemas.openxmlformats.org/officeDocument/2006/relationships/theme" Target="theme/theme1.xml"/><Relationship Id="rId66" Type="http://schemas.openxmlformats.org/officeDocument/2006/relationships/pivotCacheDefinition" Target="pivotCache/pivotCacheDefinition10.xml"/><Relationship Id="rId65" Type="http://schemas.openxmlformats.org/officeDocument/2006/relationships/pivotCacheDefinition" Target="pivotCache/pivotCacheDefinition9.xml"/><Relationship Id="rId64" Type="http://schemas.openxmlformats.org/officeDocument/2006/relationships/pivotCacheDefinition" Target="pivotCache/pivotCacheDefinition8.xml"/><Relationship Id="rId63" Type="http://schemas.openxmlformats.org/officeDocument/2006/relationships/pivotCacheDefinition" Target="pivotCache/pivotCacheDefinition7.xml"/><Relationship Id="rId62" Type="http://schemas.openxmlformats.org/officeDocument/2006/relationships/pivotCacheDefinition" Target="pivotCache/pivotCacheDefinition6.xml"/><Relationship Id="rId61" Type="http://schemas.openxmlformats.org/officeDocument/2006/relationships/pivotCacheDefinition" Target="pivotCache/pivotCacheDefinition5.xml"/><Relationship Id="rId60" Type="http://schemas.openxmlformats.org/officeDocument/2006/relationships/pivotCacheDefinition" Target="pivotCache/pivotCacheDefinition4.xml"/><Relationship Id="rId6" Type="http://schemas.openxmlformats.org/officeDocument/2006/relationships/worksheet" Target="worksheets/sheet6.xml"/><Relationship Id="rId59" Type="http://schemas.openxmlformats.org/officeDocument/2006/relationships/pivotCacheDefinition" Target="pivotCache/pivotCacheDefinition3.xml"/><Relationship Id="rId58" Type="http://schemas.openxmlformats.org/officeDocument/2006/relationships/pivotCacheDefinition" Target="pivotCache/pivotCacheDefinition2.xml"/><Relationship Id="rId57" Type="http://schemas.openxmlformats.org/officeDocument/2006/relationships/pivotCacheDefinition" Target="pivotCache/pivotCacheDefinition1.xml"/><Relationship Id="rId56" Type="http://schemas.openxmlformats.org/officeDocument/2006/relationships/customXml" Target="../customXml/item3.xml"/><Relationship Id="rId55" Type="http://schemas.openxmlformats.org/officeDocument/2006/relationships/customXml" Target="../customXml/item2.xml"/><Relationship Id="rId54" Type="http://schemas.openxmlformats.org/officeDocument/2006/relationships/customXml" Target="../customXml/item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278765</xdr:colOff>
      <xdr:row>0</xdr:row>
      <xdr:rowOff>635</xdr:rowOff>
    </xdr:from>
    <xdr:to>
      <xdr:col>17</xdr:col>
      <xdr:colOff>180340</xdr:colOff>
      <xdr:row>30</xdr:row>
      <xdr:rowOff>73660</xdr:rowOff>
    </xdr:to>
    <xdr:pic>
      <xdr:nvPicPr>
        <xdr:cNvPr id="2" name="图片 1"/>
        <xdr:cNvPicPr>
          <a:picLocks noChangeAspect="1"/>
        </xdr:cNvPicPr>
      </xdr:nvPicPr>
      <xdr:blipFill>
        <a:blip r:embed="rId1"/>
        <a:stretch>
          <a:fillRect/>
        </a:stretch>
      </xdr:blipFill>
      <xdr:spPr>
        <a:xfrm>
          <a:off x="6104255" y="635"/>
          <a:ext cx="8032115" cy="5311775"/>
        </a:xfrm>
        <a:prstGeom prst="rect">
          <a:avLst/>
        </a:prstGeom>
        <a:noFill/>
        <a:ln w="9525">
          <a:noFill/>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5798.5860416667" refreshedBy="Administrator" recordCount="3200">
  <cacheSource type="worksheet">
    <worksheetSource ref="A1:A1" sheet="开办费汇总表（改扩建工程+质子）"/>
  </cacheSource>
  <cacheFields count="9">
    <cacheField name="位置信息" numFmtId="0">
      <sharedItems containsBlank="1" count="53">
        <s v="第二住院楼"/>
        <s v="B4层"/>
        <s v="B3层"/>
        <s v="B1层"/>
        <s v="1层"/>
        <s v="2层"/>
        <s v="3层"/>
        <s v="4层"/>
        <s v="5层"/>
        <s v="6~9层"/>
        <s v="6~9层东区"/>
        <s v="6~9层西区"/>
        <s v="10层"/>
        <s v="10层_x000a_东区"/>
        <s v="10层_x000a_西区"/>
        <s v="11层"/>
        <s v="11层_x000a_东区"/>
        <s v="11层_x000a_西区"/>
        <s v="12~16层"/>
        <s v="12~16层_x000a_东区"/>
        <s v="12~16层_x000a_西区"/>
        <s v="17层"/>
        <s v="17层_x000a_东区"/>
        <s v="17层_x000a_西区"/>
        <s v="18层"/>
        <s v="18层_x000a_东区"/>
        <s v="18层_x000a_西区"/>
        <s v="19层"/>
        <s v="19层_x000a_东区"/>
        <s v="19层_x000a_西区"/>
        <s v="20~23层"/>
        <s v="20~23层_x000a_东区"/>
        <s v="20~23层_x000a_西区"/>
        <s v="B"/>
        <s v="3层F2栋"/>
        <s v="3层F3栋"/>
        <s v="4层F2栋"/>
        <s v="4层F3栋"/>
        <s v="5层F1栋"/>
        <s v="5层F2栋"/>
        <s v="5层F3栋"/>
        <s v="6层"/>
        <s v="6层F1栋"/>
        <s v="6层F2栋"/>
        <s v="6层F3栋"/>
        <s v="7层"/>
        <s v="7层F1栋"/>
        <s v="7层F2栋"/>
        <s v="7层F3栋"/>
        <s v="8层"/>
        <s v="8层F2栋"/>
        <s v="8层F3栋"/>
        <m/>
      </sharedItems>
    </cacheField>
    <cacheField name="房间名称" numFmtId="0">
      <sharedItems count="341">
        <s v="第二住院楼"/>
        <s v="B4层"/>
        <s v="设备间（后勤库房）"/>
        <s v="B3层"/>
        <s v="模拟定位CT操作间"/>
        <s v="更衣"/>
        <s v="抢救室/注射"/>
        <s v="MRI操作间"/>
        <s v="登记"/>
        <s v="物流"/>
        <s v="物流间"/>
        <s v="射波刀控制室"/>
        <s v="TOMO刀控制室"/>
        <s v="控制室6"/>
        <s v="控制室5"/>
        <s v="控制室4"/>
        <s v="控制室3"/>
        <s v="候诊"/>
        <s v="控制室2"/>
        <s v="控制室1"/>
        <s v="污物间"/>
        <s v="母婴室"/>
        <s v="B1层"/>
        <s v="社会服务（母婴室）"/>
        <s v="报告室1"/>
        <s v="报告室2"/>
        <s v="报告室3"/>
        <s v="报告室4"/>
        <s v="诊室1"/>
        <s v="报告5"/>
        <s v="清点间"/>
        <s v="被服分发间"/>
        <s v="医疗垃圾暂存"/>
        <s v="放疗设备间1"/>
        <s v="放疗设备间2"/>
        <s v="放疗设备间3"/>
        <s v="放疗设备间4"/>
        <s v="铅模制作室"/>
        <s v="治疗计划室1"/>
        <s v="治疗计划室2"/>
        <s v="会议/示教室"/>
        <s v="技师办公"/>
        <s v="主任办公"/>
        <s v="报告室6"/>
        <s v="报告室7"/>
        <s v="女更衣"/>
        <s v="男更衣"/>
        <s v="设备间"/>
        <s v="PET-MRI治疗间"/>
        <s v="PET-CT治疗间1"/>
        <s v="PET-CT治疗间2"/>
        <s v="注射"/>
        <s v="控制室"/>
        <s v="休息厅"/>
        <s v="留观"/>
        <s v="注射后休息室"/>
        <s v="VIP注射后休息室"/>
        <s v="注射后休息室1"/>
        <s v="注射后休息室2"/>
        <s v="注射后休息室3"/>
        <s v="注射后休息室4"/>
        <s v="注射后休息室5"/>
        <s v="注射后休息室6"/>
        <s v="埋针室"/>
        <s v="诊室2"/>
        <s v="核医学候诊"/>
        <s v="开关站值班室"/>
        <s v="1#2#变电所"/>
        <s v="1层"/>
        <s v="值班室"/>
        <s v="阅片1"/>
        <s v="茶水"/>
        <s v="资料室"/>
        <s v="会议室"/>
        <s v="AGV被服送货"/>
        <s v="茶水间"/>
        <s v="功能用房1"/>
        <s v="功能用房2"/>
        <s v="功能用房3"/>
        <s v="读片"/>
        <s v="备餐"/>
        <s v="阅片2"/>
        <s v="阅片3"/>
        <s v="阅片4"/>
        <s v="阅片5"/>
        <s v="阅片6"/>
        <s v="阅片7"/>
        <s v="阅片8"/>
        <s v="阅片9"/>
        <s v="阅片10"/>
        <s v="阅片11"/>
        <s v="收费窗口"/>
        <s v="负责人办公室"/>
        <s v="办公室"/>
        <s v="综合办公区"/>
        <s v="等候大厅"/>
        <s v="2层"/>
        <s v="值班室1"/>
        <s v="值班室2"/>
        <s v="配餐"/>
        <s v="办公室1"/>
        <s v="办公室2"/>
        <s v="办公室3"/>
        <s v="文件室"/>
        <s v="女更"/>
        <s v="学习室"/>
        <s v="男更"/>
        <s v="检验科物资库房"/>
        <s v="办公1"/>
        <s v="抢救"/>
        <s v="等候区"/>
        <s v="办公2"/>
        <s v="办公3"/>
        <s v="办公4"/>
        <s v="办公5"/>
        <s v="注射抢救检测"/>
        <s v="办公6"/>
        <s v="办公7"/>
        <s v="办公8"/>
        <s v="办公9"/>
        <s v="病理标本库1"/>
        <s v="病理标本库2"/>
        <s v="病理标本库3"/>
        <s v="病理标本库4"/>
        <s v="办公室10"/>
        <s v="3层"/>
        <s v="临床药学室"/>
        <s v="临床药学实验室"/>
        <s v="药学情报室"/>
        <s v="女值班室"/>
        <s v="男值班室"/>
        <s v="女更衣室"/>
        <s v="男更衣室"/>
        <s v="茶水、配餐"/>
        <s v="主任办公室"/>
        <s v="副主任办公室"/>
        <s v="输液库"/>
        <s v="资料库"/>
        <s v="药库办公室"/>
        <s v="冷库"/>
        <s v="药库"/>
        <s v="阴凉库"/>
        <s v="静配常温库"/>
        <s v="拆包间"/>
        <s v="成品复核区、摆药区"/>
        <s v="普通清洗间"/>
        <s v="二更"/>
        <s v="洁具间"/>
        <s v="一更"/>
        <s v="普通药品和TNA调配间"/>
        <s v="审方打印间"/>
        <s v="抗菌药品和细胞毒性药品调配间"/>
        <s v="换鞋"/>
        <s v="药物配送区"/>
        <s v="急诊药房"/>
        <s v="住院药房"/>
        <s v="办公室4"/>
        <s v="库房"/>
        <s v="办公室5"/>
        <s v="办公室6"/>
        <s v="谈话间"/>
        <s v="办公室7"/>
        <s v="4层"/>
        <s v="休闲茶吧"/>
        <s v="放射治疗计划教育培训平台（电教室）"/>
        <s v="综合模拟实训平台（多功能会议厅）"/>
        <s v="技能培训室1"/>
        <s v="技能培训室2"/>
        <s v="技能培训室3"/>
        <s v="模拟手术室"/>
        <s v="技能培训室4"/>
        <s v="PBL 讨论室"/>
        <s v="智慧教室（候考室）"/>
        <s v="考站1"/>
        <s v="考站2"/>
        <s v="考站3"/>
        <s v="技能培训室5"/>
        <s v="考站4"/>
        <s v="考站5"/>
        <s v="考站6"/>
        <s v="模拟病房"/>
        <s v="储藏室"/>
        <s v="会议"/>
        <s v="配餐休息区"/>
        <s v="5层"/>
        <s v="6~9层"/>
        <s v="6~9层东区"/>
        <s v="单人病房"/>
        <s v="双人病房"/>
        <s v="三人病房"/>
        <s v="多功能治疗兼抢救室"/>
        <s v="住院医师办公"/>
        <s v="换药室"/>
        <s v="处置室"/>
        <s v="配液室"/>
        <s v="物流前室"/>
        <s v="更衣室"/>
        <s v="休息/用餐"/>
        <s v="值班"/>
        <s v="杂物间"/>
        <s v="护士长办公室"/>
        <s v="污洗间"/>
        <s v="示教室（谈话间）"/>
        <s v="护士站"/>
        <s v="6~9层西区"/>
        <s v="10层"/>
        <s v="10层_x000a_东区"/>
        <s v="10层_x000a_西区"/>
        <s v="11层"/>
        <s v="11层_x000a_东区"/>
        <s v="活动室"/>
        <s v="11层_x000a_西区"/>
        <s v="12~16层"/>
        <s v="12~16层_x000a_东区"/>
        <s v="12~16层_x000a_西区"/>
        <s v="17层"/>
        <s v="17层_x000a_东区"/>
        <s v="17层_x000a_西区"/>
        <s v="18层"/>
        <s v="18层_x000a_东区"/>
        <s v="18层_x000a_西区"/>
        <s v="19层"/>
        <s v="19层_x000a_东区"/>
        <s v="19层_x000a_西区"/>
        <s v="20~23层"/>
        <s v="20~23层_x000a_东区"/>
        <s v="VIP套房"/>
        <s v="20~23层_x000a_西区"/>
        <s v="后勤综合楼"/>
        <s v="化妆间1"/>
        <s v="化妆间2"/>
        <s v="化妆间3"/>
        <s v="化妆间4"/>
        <s v="贵宾休息室"/>
        <s v="服务间"/>
        <s v="VIP化妆间"/>
        <s v="10kV专用配电房"/>
        <s v="人防区域总配电间"/>
        <s v="会议服务间"/>
        <s v="多功能会议室"/>
        <s v="培训用房1"/>
        <s v="培训用房2"/>
        <s v="培训用房3"/>
        <s v="培训用房4"/>
        <s v="培训用房5"/>
        <s v="培训用房6"/>
        <s v="接待室"/>
        <s v="培训用房7"/>
        <s v="学术交流中心"/>
        <s v="3层F2栋"/>
        <s v="值班室3"/>
        <s v="值班室4"/>
        <s v="值班室5"/>
        <s v="值班室6"/>
        <s v="值班室7"/>
        <s v="值班室8"/>
        <s v="值班室9"/>
        <s v="3层F3栋"/>
        <s v="管理室1"/>
        <s v="管理室2"/>
        <s v="管理室3"/>
        <s v="医疗器械间"/>
        <s v="4层F2栋"/>
        <s v="自习室"/>
        <s v="值班室10"/>
        <s v="值班室11"/>
        <s v="值班室12"/>
        <s v="值班室13"/>
        <s v="值班室14"/>
        <s v="值班室15"/>
        <s v="4层F3栋"/>
        <s v="值班室16"/>
        <s v="值班室17"/>
        <s v="值班室18"/>
        <s v="值班室19"/>
        <s v="5层F1栋"/>
        <s v="接待室1"/>
        <s v="接待室2"/>
        <s v="接待室3"/>
        <s v="院士办公室"/>
        <s v="讨论室"/>
        <s v="接待室4"/>
        <s v="会议室1"/>
        <s v="会议室2"/>
        <s v="办公室8"/>
        <s v="5层F2栋"/>
        <s v="5层F3栋"/>
        <s v="6层"/>
        <s v="6层F1栋"/>
        <s v="储藏室1"/>
        <s v="储藏室2"/>
        <s v="办公室9"/>
        <s v="6层F2栋"/>
        <s v="6层F3栋"/>
        <s v="7层"/>
        <s v="7层F1栋"/>
        <s v="储藏室（保密室）"/>
        <s v="秘书室"/>
        <s v="院长办公室"/>
        <s v="7层F2栋"/>
        <s v="值班室（一房）1"/>
        <s v="值班室（一房）2"/>
        <s v="值班室（一房）3"/>
        <s v="值班室（一房）4"/>
        <s v="值班室（一房）5"/>
        <s v="值班室（一房）6"/>
        <s v="值班室（一房）7"/>
        <s v="值班室（一房）8"/>
        <s v="值班室（一房）9"/>
        <s v="值班室（一房）10"/>
        <s v="值班室（一房）11"/>
        <s v="值班室（一房）12"/>
        <s v="值班室（一房）13"/>
        <s v="值班室（一房）14"/>
        <s v="值班室（一房）15"/>
        <s v="值班室（一房）16"/>
        <s v="值班室（一房）17"/>
        <s v="7层F3栋"/>
        <s v="8层"/>
        <s v="8层F2栋"/>
        <s v="值班室（两房）1"/>
        <s v="值班室（两房）2"/>
        <s v="值班室（两房）3"/>
        <s v="值班室（两房）4"/>
        <s v="值班室（两房）5"/>
        <s v="值班室（两房）6"/>
        <s v="值班室（两房）7"/>
        <s v="值班室（两房）8"/>
        <s v="值班室（两房）9"/>
        <s v="值班室（两房）10"/>
        <s v="8层F3栋"/>
        <s v="研究工作室1"/>
        <s v="研究工作室2"/>
        <s v="研究工作室3"/>
        <s v="研究工作室4"/>
        <s v="研究工作室5"/>
        <s v="研究工作室6"/>
        <s v="研究工作室7"/>
        <s v="研究工作室8"/>
        <s v="研究工作室9"/>
        <s v="合计"/>
      </sharedItems>
    </cacheField>
    <cacheField name="产品名称" numFmtId="0">
      <sharedItems containsBlank="1" count="121">
        <m/>
        <s v="不锈钢货架"/>
        <s v="分拣台"/>
        <s v="办公桌"/>
        <s v="普通椅"/>
        <s v="办公椅"/>
        <s v="文件柜"/>
        <s v="茶水柜"/>
        <s v="长条凳"/>
        <s v="更衣柜"/>
        <s v="圆椅"/>
        <s v="L型治疗组合柜"/>
        <s v="咨询台"/>
        <s v="组合沙发_x000a_(1+1+3)"/>
        <s v="茶几"/>
        <s v="书柜"/>
        <s v="沙发（单人）"/>
        <s v="沙发（三人）"/>
        <s v="尿布台"/>
        <s v="转角沙发"/>
        <s v="办公卡座"/>
        <s v="打包台"/>
        <s v="陈列柜"/>
        <s v="会议桌（小号）"/>
        <s v="会议椅"/>
        <s v="演讲台"/>
        <s v="桌前椅"/>
        <s v="条形桌"/>
        <s v="连排椅"/>
        <s v="双层值班床"/>
        <s v="双开门衣柜"/>
        <s v="折叠椅"/>
        <s v="办公桌或卡座"/>
        <s v="保险柜"/>
        <s v="会议桌（中号）"/>
        <s v="3门文件柜"/>
        <s v="双门文件柜"/>
        <s v="等候椅（三位）"/>
        <s v="办公桌（含副台和副柜）"/>
        <s v="鞋柜"/>
        <s v="办公桌椅"/>
        <s v="无菌柜"/>
        <s v="储物柜"/>
        <s v="肌注凳"/>
        <s v="办公台"/>
        <s v="办公柜"/>
        <s v="病理切片蜡块密集储存柜"/>
        <s v="电脑主机托架"/>
        <s v="单人折叠值班床"/>
        <s v="实验台柜"/>
        <s v="PP水槽"/>
        <s v="PP滴水架"/>
        <s v="试剂样品柜"/>
        <s v="洗手池"/>
        <s v="拖把池"/>
        <s v="置物柜"/>
        <s v="餐台"/>
        <s v="操作台"/>
        <s v="衣帽架"/>
        <s v="长条桌"/>
        <s v="展示柜"/>
        <s v="平板推车"/>
        <s v="双层推车"/>
        <s v="防盗柜"/>
        <s v="工作台"/>
        <s v="三层推车"/>
        <s v="药柜"/>
        <s v="四层推车"/>
        <s v="水槽"/>
        <s v="靠背椅"/>
        <s v="贮物柜"/>
        <s v="药品交接柜"/>
        <s v="药品柜"/>
        <s v="物品台"/>
        <s v="密集架"/>
        <s v="会议桌（大号）"/>
        <s v="整体式长桌"/>
        <s v="拆分式长桌"/>
        <s v="餐柜"/>
        <s v="餐椅"/>
        <s v="电脑桌"/>
        <s v="壁柜"/>
        <s v="多功能培训桌"/>
        <s v="多媒体讲台"/>
        <s v="扇形可折叠组合桌"/>
        <s v="移动培训椅"/>
        <s v="存物柜"/>
        <s v="会客椅"/>
        <s v="四门柜"/>
        <s v="陪人椅"/>
        <s v="不锈钢置物架"/>
        <s v="吊柜"/>
        <s v="员工物品柜"/>
        <s v="二级阶梯凳"/>
        <s v="组合柜"/>
        <s v="三门柜"/>
        <s v="固定架"/>
        <s v="血标本架"/>
        <s v="沙发（二加一）"/>
        <s v="写字台"/>
        <s v="后勤综合楼"/>
        <s v="化妆桌"/>
        <s v="两人沙发"/>
        <s v="讲台"/>
        <s v="小圆茶几"/>
        <s v="方形茶几"/>
        <s v="桌子"/>
        <s v="防磁柜"/>
        <s v="防火门"/>
        <s v="阅览桌"/>
        <s v="资料柜"/>
        <s v="红木文件柜"/>
        <s v="高脚踏凳"/>
        <s v="保密文件柜"/>
        <s v="手机屏蔽柜"/>
        <s v="防盗门"/>
        <s v="地柜"/>
        <s v="值班床"/>
        <s v="电视柜"/>
        <s v="三人+单人沙发"/>
        <s v="合计"/>
      </sharedItems>
    </cacheField>
    <cacheField name="规格参数" numFmtId="0">
      <sharedItems containsBlank="1" count="105">
        <m/>
        <s v="高2米，宽1.5米"/>
        <s v="双层 1400*800*800mm"/>
        <s v="办公桌：长 1.4 米，宽 0.8 米，高 0.76 米；"/>
        <s v="常规"/>
        <s v="长 0.8米，宽0.4 米，高 2.2 米；"/>
        <s v="茶水柜：长 1米，宽 0.4米，高 0.9米；或根据现场实际测量定制"/>
        <s v="根据现场实际测量定制"/>
        <s v=" 上吊柜可下拉 下台面柜 换药室（根据现场实际测量定制）"/>
        <s v="办公桌主台：长1.2米，宽0.6米，高0.76米；"/>
        <s v="圆形直径0.6，高0.75；或根据现场实际测量定制，活动、休息室/办公室"/>
        <s v="常规或根据现场实际测量定制"/>
        <s v="1.8m"/>
        <s v="长1.6 米，宽1.6 米，高1.2 米；或根据现场实际测量定制"/>
        <s v="1500（一节）*600*1800mm（四层）"/>
        <s v="1500W×600D×2000H"/>
        <s v="长 1.4 米，宽 0.8 米，高 0.76 米"/>
        <s v="长 1.5 米，宽 0.8米，高 2 米"/>
        <s v="长1.2米，宽0.55米，高2.4米"/>
        <s v="长度（或直径）大于等于 4.2 米；或根据现场实际测量定制"/>
        <s v="办公桌主台：长 1.8 米，宽 0.9 米，高 0.76 米；_x000a_副台：长 0.9 米，宽 0.55 米，高 0.76 米；_x000a_副柜：长 0.48 米，宽 0.4 米，高 0.62 米。"/>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80*60*75cm"/>
        <s v="长1.2×宽0.4，带置物层；或根据现场实际测量定制"/>
        <s v="长1.8米，宽0.4米；或根据现场实际测量定制"/>
        <s v="L型"/>
        <s v="2500*500*2000，四层"/>
        <s v="办公桌主台：长 1.4 米，宽 0.8 米，高 0.76 米；"/>
        <s v="900*500*2000"/>
        <s v="根据护士站范围定制"/>
        <s v="办公桌主台：长 2.2 米，宽 1 米，高 0.76 米；_x000a_副台：长 1 米，宽 0.55 米，高 0.76 米；_x000a_副柜：长 0.48 米，宽 0.4 米，高 0.62 米。"/>
        <s v="规格型号：500×400×1600mm/组，定制"/>
        <s v="5000*750*850（或根据现场实际测量定制）"/>
        <s v="900*450*1800mm"/>
        <s v="1.5米*1.8米*0.5米"/>
        <s v="1.8米长*0.8米宽"/>
        <s v="长1.8×宽0.4*高0.75"/>
        <s v="1.4*0.4*1.8"/>
        <s v="长宽高：2米*0.6米*2米，3层"/>
        <s v="长宽:0.9米*0.6米，加厚不锈钢，可折叠"/>
        <s v="长宽高: 1米*0.5 米*1.1米，不锈钢"/>
        <s v="定制，可容纳6个保险柜"/>
        <s v="，长2米，宽0.8米，高0.85米，带轮锁定"/>
        <s v="长宽高: 0.75米*0.5米*1米，不锈钢材质"/>
        <s v="长1.2米，宽0.4米"/>
        <s v="长宽高：0.9米*0.5 米*2米"/>
        <s v="2米*1米、双层，带轮子锁定"/>
        <s v="长宽高: 0.76米*0.5*1.37米，不锈钢材质"/>
        <s v="可升降，带滑轮"/>
        <s v="可升降，带滑轮，全不锈钢"/>
        <s v="2米*1米、不锈钢，双层，带轮子锁定"/>
        <s v="长宽高：0.9米*宽 0.45 米*1.8米"/>
        <s v="长 1.4 米，宽 0.6 米，高0.75"/>
        <s v="长宽高： 1.5米*0.5 米*2米"/>
        <s v="长宽高: 0.6米*0.4*0.9米"/>
        <s v="定制，由30个单元柜组成，每个单元柜尺寸：长0.37，宽（进深） 0.6 米，高 0.45米，分为上下对称2层，每层15个单元柜，两边均可刷卡开启柜门取药"/>
        <s v="带锁（长1米，宽 0.5 米，高 1.8米)"/>
        <s v="定制"/>
        <s v="W6300*D600*H2500（6层）"/>
        <s v="长度（或直径）大于 9 米；或根据现场实际测量定制"/>
        <s v="整体式，长度超4米部分"/>
        <s v="拆分式"/>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配餐间 定制"/>
        <s v="h型普通椅子"/>
        <s v="医生专用定制1米长"/>
        <s v="放置标本/污染器械箱"/>
        <s v="处置室吊柜（定制）"/>
        <s v="多格30叠加柜 ；或根据现场实际测量定制"/>
        <s v="库房（定制放被服区、无菌物品分区）；根据现场实际测量定制"/>
        <s v="杂物间 定制（放小型设备 如泵类）"/>
        <s v="定制 放置垃圾袋 清洁毛巾"/>
        <s v="固定拖把"/>
        <s v="放置标本/污染器械箱 定制"/>
        <s v="医生专用定制1米长 小型卡座"/>
        <s v=" 定制轨道式可移动货架 库房"/>
        <s v="（带镜子和灯光）2400*700*750"/>
        <s v="可折叠、可移动、多人联合开会培训，多种组合随意拼接；1500*650*750"/>
        <s v="1500*650*750；或根据现场实际测量定制"/>
        <s v="4930*560*2250"/>
        <s v="定制，甲级"/>
        <s v="2400W*1200D*760H"/>
        <s v="2400W*800D*760H"/>
        <s v="1600W*700D*760H"/>
        <s v="1.8*0.6*0.75；或根据现场实际测量定制"/>
        <s v="1600W*800D*760H"/>
        <s v="国密、蓝盾、指纹锁+电子密码、双开门"/>
        <s v="12格，屏蔽效能大于等于65db"/>
        <s v="定制，甲级防盗门"/>
        <s v="移动列:W2080*D560*H2250*16列_x000a_固定列:W2080*D420*H2250*1列"/>
        <s v="1000W*500D*900H"/>
        <s v="1.5m"/>
        <s v="1800*400*420"/>
      </sharedItems>
    </cacheField>
    <cacheField name="材质参数" numFmtId="0">
      <sharedItems containsBlank="1" count="69" longText="1">
        <m/>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面料：采用高强度工程塑料，内板及外框材料采用PP+PA材料；_x000a_2.结构功能：座椅的座面与靠背均一体成型，下架电镀金属钢架，配双排扣尼龙脚垫。"/>
        <s v="1、椅背：采用专用优质网布，整个框架为工程塑胶框架，结实耐用，曲线造型，更显得十分美观自然；_x000a_2、座垫：采用复合高弹海棉，面覆优质网布；_x000a_3、扶手：为PU扶手；_x000a_4、脚架：采用优质五星脚架。"/>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材质：实木"/>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采用优质实木，质地均匀而又紧密，结构坚固，承重力强；                                        _x000a_2、木纹美观独特，具有极强的装饰效果；                       _x000a_3、采用优质品牌五金配件；                               _x000a_4、油漆采用环保油漆，光泽度好，环保无气味；"/>
        <s v="1、柜体：采用≥1.0mm一级电解钢板。_x000a_2、门板：采用一级电解钢板。_x000a_3、拉手：一字折弯暗拉手。_x000a_4、表面处理：表面采用环氧树脂粉末喷涂，涂层膜厚度均匀，内外一致，耐撞击，抗腐蚀力强。_x000a_5、台面医用级纯亚克力台面，厚度≥12mm。"/>
        <s v="材质：人造板"/>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HDPE材料"/>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1.基材:榉木_x000a_2.油漆:三底两面环保水性漆_x000a_3.立柱:≥60*60mm_x000a_4.床板:≥15mm杉木板_x000a_5.梯高/宽1350*350mm_x000a_6.床母厚度90*25mm_x000a_7.床栏高度≥280mm_x000a_8.床垫尺寸/厚度1900*1150*50mm"/>
        <s v="类别：四脚椅_x000a_五星脚材质：锦纶/尼龙(聚酰胺纤维)_x000a_面料材质：网布"/>
        <s v="高强度低碳合金钢"/>
        <s v="不锈钢"/>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钢制玻片柜"/>
        <s v="主体材质：铁_x000a_表面工艺：烤漆_x000a_类别：推车置物架层架_x000a_形状：长方形_x000a_附加功能：可折叠"/>
        <s v="面料材质：帆布_x000a_框架材质：金属"/>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陶瓷、不锈钢"/>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带洗手盆"/>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轻质塑料治疗推车"/>
        <s v="陶瓷"/>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桌面材质：实木桌面_x000a_组件：带弱电插座"/>
        <s v="1、柜体：采用≥1.0mm一级电解钢板。_x000a_2、门板：采用一级电解钢板。_x000a_3、拉手：一字折弯暗拉手。_x000a_4、表面处理：表面采用环氧树脂粉末喷涂，涂层膜厚度均匀，内外一致，耐撞击，抗腐蚀力强。_x000a_5、台面医用级人造大理石，厚度12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PVC"/>
        <s v="主体材质：金属"/>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人造板"/>
        <s v="1、基材：采用E1 级刨花板及中纤板，符合GB 18580-2017《室内装饰装修材料 人造板及其制品中甲醛释放限量》_x000a_2、贴面：采用AAA级实木皮贴面，厚度≥0.8mm_x000a_3、封边：实木封边条，符合QB/T4463-2013《家具用封边条技术要求》_x000a_4、油漆：采用优质环保水性面漆和水性底漆，并经过五底三面油漆工艺处理，各指标均达到SZJG 52-2016《家具成品及原辅材料有害物质限量》要求；_x000a_5、台面三面围合，下部带储物柜及空格柜，根据采购方需求设计。台面可内嵌显示屏，麦克风，满足及配合信息化走线、开孔需求。_x000a_备注：图片仅供参考，具体材质、样式、颜色需与采购方确认。_x000a_6、后期检测验收参考标准：_x000a_SZJG 52-2016 《家具成品及原辅材料中有害物质限量》_x000a_GB/T 334-2017《木家具通用技术条件》"/>
        <s v="钢"/>
        <s v="1、304不锈钢材质，表面抛光处理，抗腐蚀易清洗"/>
        <s v="冷轧钢板"/>
        <s v="镀锌钢板"/>
        <s v="钢+铸铝"/>
        <s v="1.基材:榉木_x000a_2.油漆:三底两面环保水性漆_x000a_3.立柱:60*60mm_x000a_4.床板:15mm杉木板_x000a_5.梯高/宽1350*350mm_x000a_6.床母厚度90*25mm_x000a_7.床栏高度280mm_x000a_8.床垫尺寸/厚度1900*1150*50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木质脚架。"/>
      </sharedItems>
    </cacheField>
    <cacheField name="单位" numFmtId="0">
      <sharedItems containsBlank="1" count="10">
        <m/>
        <s v="个"/>
        <s v="张"/>
        <s v="套"/>
        <s v="排"/>
        <s v="米"/>
        <s v="组"/>
        <s v=" 张 "/>
        <s v="台"/>
        <s v="樘"/>
      </sharedItems>
    </cacheField>
    <cacheField name="数量" numFmtId="0">
      <sharedItems containsString="0" containsBlank="1" containsNumber="1" minValue="0" maxValue="20870.6" count="59">
        <n v="15292"/>
        <m/>
        <n v="15"/>
        <n v="6"/>
        <n v="1"/>
        <n v="4"/>
        <n v="2"/>
        <n v="10"/>
        <n v="3"/>
        <n v="5"/>
        <n v="8"/>
        <n v="30"/>
        <n v="16"/>
        <n v="78"/>
        <n v="20"/>
        <n v="24"/>
        <n v="52"/>
        <n v="140"/>
        <n v="70"/>
        <n v="65"/>
        <n v="7"/>
        <n v="50"/>
        <n v="54"/>
        <n v="35"/>
        <n v="17"/>
        <n v="12"/>
        <n v="37"/>
        <n v="36"/>
        <n v="11"/>
        <n v="22"/>
        <n v="18"/>
        <n v="46"/>
        <n v="48"/>
        <n v="9"/>
        <n v="350"/>
        <n v="290"/>
        <n v="40"/>
        <n v="45"/>
        <n v="100"/>
        <n v="13"/>
        <n v="32"/>
        <n v="256"/>
        <n v="336"/>
        <n v="44"/>
        <n v="64"/>
        <n v="28"/>
        <n v="21"/>
        <n v="450"/>
        <n v="55"/>
        <n v="80"/>
        <n v="240"/>
        <n v="5578.6"/>
        <n v="25"/>
        <n v="57"/>
        <n v="666"/>
        <n v="106"/>
        <n v="105.6"/>
        <n v="47"/>
        <n v="20870.6"/>
      </sharedItems>
    </cacheField>
    <cacheField name="单价（元）" numFmtId="0">
      <sharedItems containsString="0" containsBlank="1" containsNumber="1" minValue="0" maxValue="45000" count="43">
        <m/>
        <n v="20000"/>
        <n v="1500"/>
        <n v="4000"/>
        <n v="500"/>
        <n v="1320"/>
        <n v="3000"/>
        <n v="1000"/>
        <n v="8000"/>
        <n v="800"/>
        <n v="15000"/>
        <n v="5500"/>
        <n v="6000"/>
        <n v="2800"/>
        <n v="9000"/>
        <n v="5000"/>
        <n v="1100"/>
        <n v="2000"/>
        <n v="1750"/>
        <n v="900"/>
        <n v="200"/>
        <n v="1800"/>
        <n v="12000"/>
        <n v="1200"/>
        <n v="3500"/>
        <n v="150"/>
        <n v="600"/>
        <n v="3800"/>
        <n v="300"/>
        <n v="2500"/>
        <n v="2700"/>
        <n v="2680"/>
        <n v="365"/>
        <n v="400"/>
        <n v="4628.6"/>
        <n v="890"/>
        <n v="980"/>
        <n v="45000"/>
        <n v="100"/>
        <n v="40"/>
        <n v="2600"/>
        <n v="4200"/>
        <n v="12400"/>
      </sharedItems>
    </cacheField>
    <cacheField name="总价_x000a_（元）" numFmtId="180">
      <sharedItems containsString="0" containsBlank="1" containsNumber="1" minValue="0" maxValue="43757354.4" count="172">
        <n v="34931224.4"/>
        <m/>
        <n v="300000"/>
        <n v="9000"/>
        <n v="4000"/>
        <n v="500"/>
        <n v="16000"/>
        <n v="5280"/>
        <n v="6000"/>
        <n v="1000"/>
        <n v="80000"/>
        <n v="1600"/>
        <n v="15000"/>
        <n v="24000"/>
        <n v="7920"/>
        <n v="12000"/>
        <n v="2000"/>
        <n v="5500"/>
        <n v="1320"/>
        <n v="3000"/>
        <n v="3960"/>
        <n v="20000"/>
        <n v="2800"/>
        <n v="7500"/>
        <n v="160000"/>
        <n v="40000"/>
        <n v="200000"/>
        <n v="18000"/>
        <n v="32000"/>
        <n v="10560"/>
        <n v="33000"/>
        <n v="1750"/>
        <n v="800"/>
        <n v="8000"/>
        <n v="900"/>
        <n v="48000"/>
        <n v="2640"/>
        <n v="60000"/>
        <n v="10000"/>
        <n v="3200"/>
        <n v="312000"/>
        <n v="102960"/>
        <n v="1200"/>
        <n v="1800"/>
        <n v="26400"/>
        <n v="1500"/>
        <n v="416000"/>
        <n v="154000"/>
        <n v="63000"/>
        <n v="13000"/>
        <n v="3600"/>
        <n v="28000"/>
        <n v="9240"/>
        <n v="400"/>
        <n v="64000"/>
        <n v="21120"/>
        <n v="216000"/>
        <n v="71280"/>
        <n v="5000"/>
        <n v="128000"/>
        <n v="52500"/>
        <n v="136000"/>
        <n v="120000"/>
        <n v="3500"/>
        <n v="7200"/>
        <n v="36000"/>
        <n v="2400"/>
        <n v="740000"/>
        <n v="720000"/>
        <n v="600"/>
        <n v="15840"/>
        <n v="55000"/>
        <n v="30000"/>
        <n v="3800"/>
        <n v="300"/>
        <n v="24200"/>
        <n v="240000"/>
        <n v="360000"/>
        <n v="10800"/>
        <n v="4500"/>
        <n v="920000"/>
        <n v="25000"/>
        <n v="10500"/>
        <n v="75000"/>
        <n v="6600"/>
        <n v="14000"/>
        <n v="50000"/>
        <n v="960000"/>
        <n v="70000"/>
        <n v="2500"/>
        <n v="11880"/>
        <n v="27000"/>
        <n v="945000"/>
        <n v="783000"/>
        <n v="19800"/>
        <n v="5250"/>
        <n v="2680"/>
        <n v="2190"/>
        <n v="100000"/>
        <n v="4800"/>
        <n v="18514.4"/>
        <n v="13200"/>
        <n v="3560"/>
        <n v="52000"/>
        <n v="17160"/>
        <n v="5340"/>
        <n v="21000"/>
        <n v="1780"/>
        <n v="38400"/>
        <n v="50400"/>
        <n v="176000"/>
        <n v="58080"/>
        <n v="6400"/>
        <n v="3920"/>
        <n v="180000"/>
        <n v="10720"/>
        <n v="7000"/>
        <n v="84480"/>
        <n v="11200"/>
        <n v="36960"/>
        <n v="4200"/>
        <n v="320"/>
        <n v="2700"/>
        <n v="150"/>
        <n v="44000"/>
        <n v="14520"/>
        <n v="1650"/>
        <n v="980"/>
        <n v="200"/>
        <n v="45000"/>
        <n v="890"/>
        <n v="100"/>
        <n v="80"/>
        <n v="1050"/>
        <n v="3150"/>
        <n v="67500"/>
        <n v="750"/>
        <n v="220000"/>
        <n v="72600"/>
        <n v="8250"/>
        <n v="4900"/>
        <n v="225000"/>
        <n v="13400"/>
        <n v="8750"/>
        <n v="4450"/>
        <n v="105600"/>
        <n v="46200"/>
        <n v="2920"/>
        <n v="8826130"/>
        <n v="66000"/>
        <n v="2600"/>
        <n v="39600"/>
        <n v="52800"/>
        <n v="17600"/>
        <n v="19200"/>
        <n v="68400"/>
        <n v="133200"/>
        <n v="8800"/>
        <n v="35000"/>
        <n v="286200"/>
        <n v="1100"/>
        <n v="285120"/>
        <n v="90000"/>
        <n v="118800"/>
        <n v="13600"/>
        <n v="22440"/>
        <n v="9600"/>
        <n v="126900"/>
        <n v="84000"/>
        <n v="12400"/>
        <n v="45900"/>
        <n v="43757354.4"/>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createdVersion="5" refreshedVersion="5" minRefreshableVersion="3" refreshedDate="45803.4828819444" refreshedBy="Administrator" recordCount="1766">
  <cacheSource type="worksheet">
    <worksheetSource ref="A1:A1" sheet="开办费汇总表（改扩建工程+质子）"/>
  </cacheSource>
  <cacheFields count="6">
    <cacheField name="产品名称" numFmtId="0">
      <sharedItems containsBlank="1" count="78">
        <m/>
        <s v="空调"/>
        <s v="台式电脑"/>
        <s v="A4黑白激光打印机"/>
        <s v="烘干机"/>
        <s v="电话"/>
        <s v="条码打印机"/>
        <s v="扫描枪"/>
        <s v="A3彩色激光打印机"/>
        <s v="复印机（低速数码机）"/>
        <s v="碎纸机"/>
        <s v="LED显示屏"/>
        <s v="冰箱"/>
        <s v="空气净化器"/>
        <s v="彩色喷墨打印机"/>
        <s v="扫描仪"/>
        <s v="凭条打印机"/>
        <s v="高拍仪"/>
        <s v="A4彩色激光打印机"/>
        <s v="高速双面扫描仪"/>
        <s v="复印机（高速数码机）"/>
        <s v="监控"/>
        <s v="窗口对讲机"/>
        <s v="点钞机"/>
        <s v="身份证阅读器"/>
        <s v="社保卡读卡器"/>
        <s v="票据打印机"/>
        <s v="热敏打印机"/>
        <s v="叫号排队机（连显示屏）"/>
        <s v="笔记本电脑"/>
        <s v="A4黑白打印复印扫描一体机"/>
        <s v="传真机"/>
        <s v="复印机（中速数码机）"/>
        <s v="串口通信盒子"/>
        <s v="条码阅读器"/>
        <s v="全自动干手器"/>
        <s v="门禁"/>
        <s v="A3黑白激光打印机"/>
        <s v="过塑机"/>
        <s v="全高清液晶智能电视"/>
        <s v="针式打印机"/>
        <s v="加湿器"/>
        <s v="除湿机"/>
        <s v="电子标签"/>
        <s v="电子标签控制器"/>
        <s v="RFID无源定位电子标签"/>
        <s v="RFID手持终端远距离电子标签读写器"/>
        <s v="条码扫描机"/>
        <s v="风扇"/>
        <s v="自动装订机"/>
        <s v="红外防盗报警器"/>
        <s v="高清摄像机"/>
        <s v="粉碎机"/>
        <s v="数字时钟"/>
        <s v="封口机"/>
        <s v="洁净区无尘电话对讲机"/>
        <s v="电热恒温干燥箱"/>
        <s v="条码打印机（高速）"/>
        <s v="PDA"/>
        <s v="可视对讲机"/>
        <s v="平板电脑"/>
        <s v="设备车"/>
        <s v="相机"/>
        <s v="洗烘一体机"/>
        <s v="移动工作站"/>
        <s v="落地台灯"/>
        <s v="后勤综合楼"/>
        <s v="移动投屏"/>
        <s v="洗衣机"/>
        <s v="恒温恒湿空调"/>
        <s v="文件消毒柜"/>
        <s v="移动硬盘"/>
        <s v="装订机"/>
        <s v="切纸机"/>
        <s v="消毒柜"/>
        <s v="档案装订机"/>
        <s v="微机视频干扰器"/>
        <s v="微波炉"/>
      </sharedItems>
    </cacheField>
    <cacheField name="规格参数" numFmtId="0">
      <sharedItems containsBlank="1" count="85">
        <m/>
        <s v="2匹"/>
        <s v="酷睿14代i5以上、≥16G DDR4、≥1TB HDD+256G SSD、≥23英寸显示器、正版操作系统"/>
        <s v="a4黑白激光、自动双面、有线、USB、单面≥29页/分、双面≥18页/分"/>
        <s v="除菌除螨除潮 速烘节能"/>
        <s v="座式有绳板机"/>
        <s v="热敏/热转印打印机、≥203dpi、打印宽度20-104MM、速度50-152mm/S、USB、支持epl/zpl编程"/>
        <s v="无线扫描器，支持一维二维，含充电通信底座、USB连接线，续航14小时以上、COMS影像式扫描、扫描性能强、解码能力:可读取标准1D、PDF、2D和Dotcode符号"/>
        <s v="A3彩色激光打印机、≥20页/分、≥600*600dpi、USB2.0、有线网络、自动双面"/>
        <s v="黑白激光打印、复印、扫描一体机，自动双面，输出速度≥22页/分，连续复印张数1-99，最大A3幅面，USB、RJ45"/>
        <s v="纸箱容量：21-30L；类型：自动碎纸机；单次碎纸张数：6-10张；功能：童锁保护，自动反向退纸；连续碎纸机时间：41-60分钟；移动轮：有移动轮；可碎介质：纸；保密等级：5级；安全触停：有安全触停；碎纸效果：米粒状"/>
        <s v="类型：液晶；是否触摸屏：非触摸屏；接口：HDMI，DVI，VGA"/>
        <s v="能效等级：一级能效_x000a_变频/定频：变频_x000a_高度：180.1-190cm_x000a_控温方式：电脑控温_x000a_制冷方式：风冷_x000a_宽度：80.1-85cm_x000a_主色系：黑色系_x000a_门款式：多门面板_x000a_材质：PPM彩板_x000a_放置方式：独立式_x000a_总容积：500-549L_x000a_深度：65.1-70cm"/>
        <s v="功能：除PM2.5，除甲醛，除过敏原_x000a_能效等级：一级能效"/>
        <s v="支持A3/A4打印，非自动双面，彩色打印速度≥10张/分，支持9600dpi分辨率，支持照片打印，USB"/>
        <s v="普通"/>
        <s v="行式热敏打印机、打印速度≥250mm/s、纸张80mm/ 58mm、MTBF≥36万小时、USB、以太网"/>
        <s v="扫描速度：约1秒_x000a_接口：USB2.0_x000a_扫描介质：办公文稿、单据、身份证、笔记、图片、照片、杂志书籍、立体实物等"/>
        <s v="A4彩色激光、≥18页/分、≥600*600dpi、USB、网络"/>
        <s v="馈纸式双面扫描仪，CIS感光原件，≥40页/分，≥600DPI，A4幅面,扫描介质发票、文档、合同、身份证，USB2.0接口，支持Windows/国产信创系统"/>
        <s v="打印速度划分：高速机(41~60页/分钟)_x000a_支持页宽：A3_x000a_能效等级：一级能效_x000a_技术类型：黑白激光"/>
        <s v="夜视类型：红外夜视；类别：球机；监控存储方式：硬盘+内存卡；探头个数：2个；智能识别：区域入侵检测，电子围栏，温度识别，烟雾识别；追踪方式：自动巡航；供网方式：网线；变倍变焦：光学变焦；像素：400万；防水等级：IP66；供电方式：电源供电"/>
        <s v="连接主体：音箱；指向特征：全指向/无指向；传输方式：有线收音头：动圈式；供电方式：外接供电；喇叭单元：单喇叭"/>
        <s v="点钞机等级：A类；币种：人民币；使用方式：插电；鉴伪方式：磁性检测，安全线检测，紫光检测，红外鉴伪，幅面鉴伪，冠字号识别；功能：混点，金额合计，分版，计数，预置，累加，自检故障；语音提示：支持语音提示；屏幕数量：双屏"/>
        <s v="快速识别二代/三代居民身份证、港澳台居民居住证、外国人用永久居留证，USB 接口，阅读距离1-5CM、时间＜1S,适用Windows7/10/11、Android系统"/>
        <s v="支持符合ISO 7816 标准的接触式 IC 卡、ISO14443 Type A/B 标准的非接触式 IC 卡、磁条的读写，可识别社保卡、银行卡，可附加 符合 GSM 11.11 的 SAM 卡座，USB接口、无驱模式，支持 Windows、Linux、Android"/>
        <s v="票据针式打印机，1+6联复写，24针击打式点阵打印、≥195汉字/秒，高精打印头、MTBF10000小时以上，前部平推和后面连续进纸，USB"/>
        <s v="无线、排队机取号叫号机、 55寸液晶综合屏"/>
        <s v="酷睿Ultra514核以上、≥32GB DDR5、≥1TB固态、2.5K IPS屏、HDMI、RJ45"/>
        <s v="A4、黑白激光、打印、复印、扫描一体机，自动双面、单面≥28页/分、双面≥15页/分，USB、有线网络"/>
        <s v="四合一一体机"/>
        <s v="打印速度划分：中速机(30~40页/分钟)_x000a_支持页宽：A3_x000a_能效等级：一级能效_x000a_技术类型：黑白激光"/>
        <s v="医疗设备串口通讯器，10/100M自适应以太网_x000a_、≥4个串口，支持RS-232、RS-422和RS-485_x000a_、所有的串口信号带内置15KV ESD_x000a_、支持socket操作模式，包括TCP Server、TCP Client和UDP_x000a_、配置方法可选择: Web console,Telnet console和Windows工具_x000a_、支持网络管理协议SNMP MIB-II_x000a_"/>
        <s v="全自动高速干手、自动感应"/>
        <s v="人脸识别"/>
        <s v="a3黑白激光、自动双面、有线、USB、单面≥29页/分、双面≥18页/分"/>
        <s v="A3A4高速"/>
        <s v="65寸，带操作系统有线、无线网络接口，用于显示药品信息、效期等"/>
        <s v="24针滚筒式针式打印机，支持连续进纸、D打印速度≥195字/秒打印头寿命≥4亿次、列宽≥80、1+3联复写、USB"/>
        <s v="加湿面积150平米"/>
        <s v="功能：童锁保护；水满停机，万向轮自动；附带排水管：带排水管；日除湿量：31-50L；净化方式：负离子"/>
        <s v="蓝牙 2.9英寸"/>
        <s v="匹配电子标签"/>
        <s v="20mm*60mm,超高频无源灯光定位寻物"/>
        <s v="读卡距离0-20米，可调"/>
        <s v="无线影像立式扫码机，支持条码、二维码、可扫屏幕"/>
        <s v="落地扇"/>
        <s v="500页以内自动打孔、装订"/>
        <s v="无线探测器、实现现场喇叭报警、远程报警、微信报警、电话报警"/>
        <s v="带夜视功能，自动切换"/>
        <s v="密封式锤式，一次性进料20kg，出料粒度10mm以下"/>
        <s v="加湿面积50平米"/>
        <s v="50寸，带操作系统有线、无线网络接口，用于显示药品信息、效期等"/>
        <s v="数显"/>
        <s v="不低于40厘米封口长度"/>
        <s v="不锈钢"/>
        <s v="不锈钢内胆，温控，+10-300℃"/>
        <s v="无绳"/>
        <s v="热转印、热敏打印机，打印速度≥152MM/秒，打印宽度≥104MM，USB、串口"/>
        <s v="移动护理PDA、8核处理器，频率≥2.3GHZ、≥3GB RAM，≥32GB ROM、可充电锂电池、容量≥4100mAh，≥5英寸，电容屏多点触控、分辨率≥1280 x720、摄像头、支持802.11a/b/g/n/ac协议，2.4G/5G双频、支持4G全网通、条码扫描引擎、Android医疗操作系统"/>
        <s v="内外可视对讲"/>
        <s v="64位八核以上CPU，Android11以上,≥12寸OLED，≥8GBLPDDR5+256GB UFS 3.1，802.11 a/b/g/n/ac/ax，电池≥10000MAH,人脸指纹识别"/>
        <s v="加湿面积200平米"/>
        <s v="3匹"/>
        <s v="镜头参数：最大光圈F3.5_x000a_电源参数：支持外接电源；_x000a_电池类型：锂离子电池_x000a_存储参数：SD卡；SDHC卡；SDXC卡_x000a__x000a_功能：自拍；遥控拍摄；延时拍摄_x000a_接口：蓝牙；HDMI；Wi-Fi_x000a_有效像素：≥3250万"/>
        <s v="污洗间；带除菌功能"/>
        <s v="护理移动工作站，一体式电脑、酷睿I5以上、16G以上、≥256G固态、≥23.8IPS屏、正版操作系统，整车铝合金、不锈钢和塑料为主、医疗级脚轮、表面ABS抑菌材料，外部接口usb*6、RJ45，内置WiFi天线支持2.4G/5G双频网络、802.11 a/b/g/n/ac，电池可使用8小时以上"/>
        <s v="防眩指数UGR：16-19；最大瓦数：15-20W（含）；开关方式：遥控开关；防蓝光指数：RG0（豁免伤害）；光源类型：LED"/>
        <s v="5匹"/>
        <s v="1.5匹"/>
        <s v="≥55寸"/>
        <s v="1匹"/>
        <s v="能效等级：一级能效_x000a_变频/定频：变频_x000a_洗涤容量：10-20kg_x000a_排水方式：上排水_x000a_类型：滚筒单洗"/>
        <s v="25kw"/>
        <s v="柜体材质：钢，臭氧紫外线消毒"/>
        <s v="2T"/>
        <s v="电动静音"/>
        <s v="净重：10-20kg_x000a_装订厚度：31-50mm_x000a_装订方式：半自动"/>
        <s v="10kw"/>
        <s v="消毒方式：紫外线+臭氧+中温烘干"/>
        <s v="全自动多孔同步装订"/>
        <s v="主机、磁力锁、电源、开关、线路"/>
        <s v="红外报警系统、视频监控主机、监控摄像机等"/>
        <s v="电磁干扰器带液晶显示"/>
        <s v="操控方式：旋钮式_x000a_烧烤管材质：石墨烯_x000a_变频/定频：变频_x000a_底盘类型：平板式_x000a_空气炸功率：&lt;2000w_x000a_功能：加热，烧烤功能_x000a_内胆材质：涂层_x000a_烧烤功率：&gt;1500w_x000a_开门方式：侧开门_x000a_类别：微烤一体机_x000a_能效等级：一级能效"/>
      </sharedItems>
    </cacheField>
    <cacheField name="单位" numFmtId="0">
      <sharedItems containsBlank="1" count="5">
        <m/>
        <s v="台"/>
        <s v="部"/>
        <s v="个"/>
        <s v="套"/>
      </sharedItems>
    </cacheField>
    <cacheField name="数量" numFmtId="0">
      <sharedItems containsString="0" containsBlank="1" containsNumber="1" containsInteger="1" minValue="0" maxValue="8211" count="40">
        <n v="8211"/>
        <m/>
        <n v="1"/>
        <n v="2"/>
        <n v="6"/>
        <n v="12"/>
        <n v="4"/>
        <n v="16"/>
        <n v="3"/>
        <n v="79"/>
        <n v="7"/>
        <n v="8"/>
        <n v="11"/>
        <n v="60"/>
        <n v="10"/>
        <n v="30"/>
        <n v="24"/>
        <n v="200"/>
        <n v="500"/>
        <n v="800"/>
        <n v="5"/>
        <n v="15"/>
        <n v="100"/>
        <n v="20"/>
        <n v="9"/>
        <n v="34"/>
        <n v="18"/>
        <n v="42"/>
        <n v="14"/>
        <n v="48"/>
        <n v="28"/>
        <n v="13"/>
        <n v="78"/>
        <n v="66"/>
        <n v="52"/>
        <n v="44"/>
        <n v="19"/>
        <n v="956"/>
        <n v="17"/>
        <n v="31"/>
      </sharedItems>
    </cacheField>
    <cacheField name="单价（元）" numFmtId="0">
      <sharedItems containsString="0" containsBlank="1" containsNumber="1" containsInteger="1" minValue="0" maxValue="80000" count="39">
        <m/>
        <n v="6500"/>
        <n v="5000"/>
        <n v="1200"/>
        <n v="800"/>
        <n v="90"/>
        <n v="2000"/>
        <n v="1500"/>
        <n v="16000"/>
        <n v="6000"/>
        <n v="3500"/>
        <n v="1800"/>
        <n v="1400"/>
        <n v="1300"/>
        <n v="1000"/>
        <n v="4000"/>
        <n v="80000"/>
        <n v="2500"/>
        <n v="3000"/>
        <n v="35000"/>
        <n v="8000"/>
        <n v="20000"/>
        <n v="100"/>
        <n v="3"/>
        <n v="300"/>
        <n v="200"/>
        <n v="9990"/>
        <n v="400"/>
        <n v="8500"/>
        <n v="10000"/>
        <n v="28000"/>
        <n v="500"/>
        <n v="12000"/>
        <n v="60000"/>
        <n v="600"/>
        <n v="40000"/>
        <n v="9300"/>
        <n v="16800"/>
        <n v="1850"/>
      </sharedItems>
    </cacheField>
    <cacheField name="总价（元）" numFmtId="180">
      <sharedItems containsString="0" containsBlank="1" containsNumber="1" containsInteger="1" minValue="0" maxValue="22031340" count="102">
        <n v="22031340"/>
        <m/>
        <n v="6500"/>
        <n v="5000"/>
        <n v="1200"/>
        <n v="800"/>
        <n v="10000"/>
        <n v="2400"/>
        <n v="180"/>
        <n v="4000"/>
        <n v="3000"/>
        <n v="90"/>
        <n v="16000"/>
        <n v="6000"/>
        <n v="1500"/>
        <n v="2000"/>
        <n v="30000"/>
        <n v="7200"/>
        <n v="540"/>
        <n v="18000"/>
        <n v="3500"/>
        <n v="360"/>
        <n v="20000"/>
        <n v="80000"/>
        <n v="1800"/>
        <n v="270"/>
        <n v="1400"/>
        <n v="2600"/>
        <n v="395000"/>
        <n v="8000"/>
        <n v="35000"/>
        <n v="15000"/>
        <n v="720"/>
        <n v="55000"/>
        <n v="24000"/>
        <n v="40000"/>
        <n v="32000"/>
        <n v="9600"/>
        <n v="12000"/>
        <n v="3600"/>
        <n v="2500"/>
        <n v="1000"/>
        <n v="300000"/>
        <n v="4800"/>
        <n v="900"/>
        <n v="60000"/>
        <n v="4500"/>
        <n v="120000"/>
        <n v="1080"/>
        <n v="600"/>
        <n v="7500"/>
        <n v="9990"/>
        <n v="25000"/>
        <n v="400"/>
        <n v="75000"/>
        <n v="100000"/>
        <n v="14000"/>
        <n v="450"/>
        <n v="17000"/>
        <n v="45000"/>
        <n v="810"/>
        <n v="170000"/>
        <n v="1620"/>
        <n v="210000"/>
        <n v="56000"/>
        <n v="1440"/>
        <n v="1600"/>
        <n v="10500"/>
        <n v="240000"/>
        <n v="19200"/>
        <n v="3200"/>
        <n v="140000"/>
        <n v="784000"/>
        <n v="196000"/>
        <n v="65000"/>
        <n v="990"/>
        <n v="390000"/>
        <n v="36000"/>
        <n v="48000"/>
        <n v="5940"/>
        <n v="9000"/>
        <n v="21000"/>
        <n v="14400"/>
        <n v="1176000"/>
        <n v="260000"/>
        <n v="3960"/>
        <n v="95000"/>
        <n v="96000"/>
        <n v="4324810"/>
        <n v="68000"/>
        <n v="1530"/>
        <n v="13000"/>
        <n v="8500"/>
        <n v="34000"/>
        <n v="155000"/>
        <n v="630"/>
        <n v="90000"/>
        <n v="9300"/>
        <n v="16800"/>
        <n v="1850"/>
        <n v="85000"/>
        <n v="7000"/>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createdVersion="5" refreshedVersion="5" minRefreshableVersion="3" refreshedDate="45804.4882175926" refreshedBy="Administrator" recordCount="1181">
  <cacheSource type="worksheet">
    <worksheetSource ref="A1:A1" sheet="开办费汇总表（改扩建工程+质子）"/>
  </cacheSource>
  <cacheFields count="6">
    <cacheField name="产品名称" numFmtId="0">
      <sharedItems containsBlank="1" count="114">
        <m/>
        <s v="床头信号灯"/>
        <s v="挂钟"/>
        <s v="温湿度计"/>
        <s v="生活垃圾推车"/>
        <s v="多功能清洁工具车"/>
        <s v="拖把桶"/>
        <s v="毛巾桶"/>
        <s v="污衣桶"/>
        <s v="大盘卷纸筒"/>
        <s v="紧急呼叫铃"/>
        <s v="儿童安全座椅"/>
        <s v="婴儿整理台"/>
        <s v="生活垃圾桶"/>
        <s v="医疗废物垃圾桶"/>
        <s v="大盘纸盒"/>
        <s v="手机置物架"/>
        <s v="防滑扶手"/>
        <s v="报刊架"/>
        <s v="垃圾车"/>
        <s v="垃圾桶"/>
        <s v="淋浴隔断"/>
        <s v="淋浴花洒"/>
        <s v="电子锁"/>
        <s v="穿衣镜"/>
        <s v="白板"/>
        <s v="倒计时器"/>
        <s v="医疗垃圾桶"/>
        <s v="大生活垃圾桶"/>
        <s v="小圆生活垃圾桶"/>
        <s v="锐器盒"/>
        <s v="圆纸盒"/>
        <s v="毛巾架"/>
        <s v="洗浴用品置物架"/>
        <s v="手推车"/>
        <s v="梯子"/>
        <s v="塑料储物箱"/>
        <s v="置物架"/>
        <s v="制度牌"/>
        <s v="三孔水龙头"/>
        <s v="医用垃圾桶"/>
        <s v="万向排风罩"/>
        <s v="有盖垃圾桶"/>
        <s v="更衣镜子"/>
        <s v="面镜"/>
        <s v="其他垃圾分类垃圾桶"/>
        <s v="清洁车"/>
        <s v="储物箱（大）"/>
        <s v="污衣车"/>
        <s v="带盖垃圾桶"/>
        <s v="雨伞架"/>
        <s v="分类标识牌"/>
        <s v="不锈钢垃圾桶"/>
        <s v="地垫"/>
        <s v="药库垃圾桶"/>
        <s v="各类标识牌"/>
        <s v="拆包间垃圾桶"/>
        <s v="剥盖器"/>
        <s v="紫外线消毒车"/>
        <s v="摇床"/>
        <s v="更衣镜"/>
        <s v="药品转运箱"/>
        <s v="药房垃圾桶"/>
        <s v="大号收纳箱"/>
        <s v="衣架"/>
        <s v="药品推车"/>
        <s v="托盘"/>
        <s v="指示牌"/>
        <s v="温湿度监控报警器"/>
        <s v="治疗车垃圾桶"/>
        <s v="平板拖车"/>
        <s v="垃圾桶推车（绿色）"/>
        <s v="垃圾桶推车（黄色）"/>
        <s v="污洗车"/>
        <s v="便民箱"/>
        <s v="病历夹"/>
        <s v="纸巾盒"/>
        <s v="床上用品"/>
        <s v="扫把"/>
        <s v="垃圾铲"/>
        <s v="洗漱置物架"/>
        <s v="大卷纸纸巾盒"/>
        <s v="擦手纸巾盒"/>
        <s v="卷纸纸巾盒"/>
        <s v="工具架"/>
        <s v="布草车"/>
        <s v="地板吹风机"/>
        <s v="分类垃圾桶"/>
        <s v="警示胶带"/>
        <s v="立式双面指示牌"/>
        <s v="生活垃圾垃圾桶"/>
        <s v="室外垃圾桶"/>
        <s v="小心地滑警示标识"/>
        <s v="医疗废物推车"/>
        <s v="B3层" u="1"/>
        <s v="B1层" u="1"/>
        <s v="1层" u="1"/>
        <s v="2层" u="1"/>
        <s v="3层" u="1"/>
        <s v="4层" u="1"/>
        <s v="6~9层" u="1"/>
        <s v="10层" u="1"/>
        <s v="11层" u="1"/>
        <s v="12~16层" u="1"/>
        <s v="17层" u="1"/>
        <s v="18层" u="1"/>
        <s v="19层" u="1"/>
        <s v="20~23层" u="1"/>
        <s v="后勤综合楼" u="1"/>
        <s v="5层" u="1"/>
        <s v="6层" u="1"/>
        <s v="7层" u="1"/>
        <s v="8层" u="1"/>
        <s v="公共区域" u="1"/>
      </sharedItems>
    </cacheField>
    <cacheField name="规格参数" numFmtId="0">
      <sharedItems containsBlank="1" count="73">
        <m/>
        <s v="红色灯亮显示，带开关"/>
        <s v="简约石英钟圆形壁挂静音挂钟，表盘直径大于21.5Cm"/>
        <s v="温度精度±0.3°C；湿度精确±3%rh;测量温度范围-20°C~70°C，测量湿度范围0~100%rh；记录容量5万组，内置传感器，带报警。"/>
        <s v="120L"/>
        <s v="带轮，约L1300*W750*H1000mm"/>
        <s v="PVC材质，大于50L"/>
        <s v="PVC材质，带盖带轮"/>
        <s v="材质: ABS_x000a_开启: 中间旋转开盖_x000a_安装:打孔/免打孔_x000a_尺寸:270*120*275mm"/>
        <s v="洗手间报警器规格：_x000a_无线频率 315MHZ_x000a_工作电压 6节5号电池(报警器)CR2032纽扣电池*2(按钮)_x000a_报警声压 JP1-120DB /JP2-100DB_x000a_遥控器 12V 23a电池_x000a_执行标准 GB4943.1-2011_x000a_尺寸 报警器长*宽*高=200*110*75mm_x000a_求助按钮长*宽=86*86mm"/>
        <s v="可折叠挂壁"/>
        <s v="小号，带盖办公区、卫生间"/>
        <s v="黄色塑料材质，带盖带轮"/>
        <s v="尺寸：18*9cm、不锈钢材质"/>
        <s v="常规"/>
        <s v="规格: 高度≥100cm，长度≥60cm，侧宽≥35cm"/>
        <s v="带轮，容量大于240L"/>
        <s v="30L"/>
        <s v="0.5*2m"/>
        <s v="办公室0.8"/>
        <s v="带盖"/>
        <s v="5L"/>
        <s v="304不锈钢，宽250*高260*厚110 (Mm)"/>
        <s v="304不锈钢"/>
        <s v="725*572*850mm"/>
        <s v="铝合金人字梯"/>
        <s v="6层"/>
        <s v="单层，塑料"/>
        <s v="0.5米*1米"/>
        <s v="1.2米*2.4米"/>
        <s v="黄色，30L"/>
        <s v="pp万向抽气罩排风排气吸风不锈钢通风集气罩"/>
        <s v="12L"/>
        <s v="1米×0.6米"/>
        <s v="500*1600mm"/>
        <s v="不锈钢，30L"/>
        <s v="约L1300*W750*H1000mm"/>
        <s v="材质：聚丙烯；容量：100L；透明加厚桶身"/>
        <s v="80*50cm"/>
        <s v="20L"/>
        <s v="不锈钢"/>
        <s v="1.5米*0.90米"/>
        <s v="不锈钢脚踏，12L"/>
        <s v="长1.2米，宽1.2米"/>
        <s v="塑料脚踏，100L"/>
        <s v="长1.2米，宽0.6米"/>
        <s v="黄色，120L"/>
        <s v="可移动型，可定时"/>
        <s v="数显，可调速"/>
        <s v="0.4米*1.4米"/>
        <s v="按机器人（AGV）的尺寸"/>
        <s v="长 0.4米，宽0.35米，高0.5米（带盖，非塑料材质）"/>
        <s v="长0.6米，高0.4米"/>
        <s v="壁挂式，磁性钢化玻璃白板写字板挂式白板办公会议室黑板墙培训机构教学家用可擦看板商用业绩展示板磁吸"/>
        <s v="尺寸：88*85*36mm；温度检测范围-40~85°C；带充电器；外置天线可联网；壁挂式；数字温湿度计"/>
        <s v="小号，带盖"/>
        <s v="治疗室/休息室1米"/>
        <s v="800*500mm"/>
        <s v="带轮，塑料材质，容量大于240L"/>
        <s v="240L"/>
        <s v="含收纳箱、针线包、放大镜、老花镜等"/>
        <s v="挂墙"/>
        <s v="68*50*100（cm），双排挂钩，底盘"/>
        <s v="规格:900*650*850mm(带盖、布套可拆洗）"/>
        <s v="1、产品功率：900W_x000a_2、产品电压：220V_x000a_3、电源线：7M_x000a_4、风速：160立方"/>
        <s v="室内，不锈钢"/>
        <s v="宽5cm，红色"/>
        <s v="宽5cm，黄黑"/>
        <s v="450X350X1250(双面)"/>
        <s v="30L，其他垃圾"/>
        <s v="黑色，其他垃圾，带盖带轮"/>
        <s v="2分类"/>
        <s v="黄色，带盖带轮"/>
      </sharedItems>
    </cacheField>
    <cacheField name="单位" numFmtId="0">
      <sharedItems containsBlank="1" count="7">
        <m/>
        <s v="个"/>
        <s v="套"/>
        <s v="米"/>
        <s v="面"/>
        <s v="台"/>
        <s v="把"/>
      </sharedItems>
    </cacheField>
    <cacheField name="数量" numFmtId="0">
      <sharedItems containsString="0" containsBlank="1" containsNumber="1" containsInteger="1" minValue="0" maxValue="6682" count="38">
        <n v="6682"/>
        <m/>
        <n v="1"/>
        <n v="2"/>
        <n v="4"/>
        <n v="50"/>
        <n v="10"/>
        <n v="3"/>
        <n v="6"/>
        <n v="8"/>
        <n v="52"/>
        <n v="5"/>
        <n v="20"/>
        <n v="16"/>
        <n v="12"/>
        <n v="100"/>
        <n v="60"/>
        <n v="200"/>
        <n v="7"/>
        <n v="32"/>
        <n v="28"/>
        <n v="40"/>
        <n v="342"/>
        <n v="9"/>
        <n v="82"/>
        <n v="45"/>
        <n v="30"/>
        <n v="15"/>
        <n v="422"/>
        <n v="158"/>
        <n v="4654"/>
        <n v="11"/>
        <n v="170"/>
        <n v="420"/>
        <n v="110"/>
        <n v="58"/>
        <n v="195"/>
        <n v="70"/>
      </sharedItems>
    </cacheField>
    <cacheField name="单价（元）" numFmtId="0">
      <sharedItems containsString="0" containsBlank="1" containsNumber="1" containsInteger="1" minValue="0" maxValue="3500" count="32">
        <m/>
        <n v="50"/>
        <n v="200"/>
        <n v="300"/>
        <n v="600"/>
        <n v="20"/>
        <n v="100"/>
        <n v="1200"/>
        <n v="240"/>
        <n v="500"/>
        <n v="1000"/>
        <n v="70"/>
        <n v="1500"/>
        <n v="30"/>
        <n v="1900"/>
        <n v="350"/>
        <n v="150"/>
        <n v="120"/>
        <n v="380"/>
        <n v="800"/>
        <n v="2000"/>
        <n v="10"/>
        <n v="155"/>
        <n v="180"/>
        <n v="60"/>
        <n v="80"/>
        <n v="3500"/>
        <n v="1300"/>
        <n v="5"/>
        <n v="65"/>
        <n v="280"/>
        <n v="15"/>
      </sharedItems>
    </cacheField>
    <cacheField name="总价_x000a_（元）" numFmtId="0">
      <sharedItems containsString="0" containsBlank="1" containsNumber="1" containsInteger="1" minValue="0" maxValue="1086355" count="79">
        <n v="1086355"/>
        <m/>
        <n v="50"/>
        <n v="200"/>
        <n v="300"/>
        <n v="600"/>
        <n v="400"/>
        <n v="80"/>
        <n v="5000"/>
        <n v="3000"/>
        <n v="1200"/>
        <n v="240"/>
        <n v="100"/>
        <n v="500"/>
        <n v="1000"/>
        <n v="420"/>
        <n v="6000"/>
        <n v="5200"/>
        <n v="800"/>
        <n v="250"/>
        <n v="2500"/>
        <n v="1500"/>
        <n v="60"/>
        <n v="38000"/>
        <n v="700"/>
        <n v="350"/>
        <n v="900"/>
        <n v="140"/>
        <n v="8000"/>
        <n v="280"/>
        <n v="380"/>
        <n v="120"/>
        <n v="70"/>
        <n v="2000"/>
        <n v="750"/>
        <n v="4000"/>
        <n v="150"/>
        <n v="12000"/>
        <n v="10000"/>
        <n v="20000"/>
        <n v="155"/>
        <n v="720"/>
        <n v="3600"/>
        <n v="1800"/>
        <n v="480"/>
        <n v="30"/>
        <n v="180"/>
        <n v="1400"/>
        <n v="3200"/>
        <n v="2800"/>
        <n v="14000"/>
        <n v="10260"/>
        <n v="3500"/>
        <n v="2460"/>
        <n v="4500"/>
        <n v="7500"/>
        <n v="17500"/>
        <n v="12660"/>
        <n v="4740"/>
        <n v="698805"/>
        <n v="40000"/>
        <n v="1100"/>
        <n v="210"/>
        <n v="840"/>
        <n v="11900"/>
        <n v="5100"/>
        <n v="42000"/>
        <n v="21000"/>
        <n v="25000"/>
        <n v="19000"/>
        <n v="32000"/>
        <n v="18000"/>
        <n v="13200"/>
        <n v="75400"/>
        <n v="975"/>
        <n v="6500"/>
        <n v="15600"/>
        <n v="2100"/>
        <n v="1650"/>
      </sharedItems>
    </cacheField>
  </cacheFields>
</pivotCacheDefinition>
</file>

<file path=xl/pivotCache/pivotCacheDefinition4.xml><?xml version="1.0" encoding="utf-8"?>
<pivotCacheDefinition xmlns="http://schemas.openxmlformats.org/spreadsheetml/2006/main" xmlns:r="http://schemas.openxmlformats.org/officeDocument/2006/relationships" r:id="rId1" createdVersion="5" refreshedVersion="5" minRefreshableVersion="3" refreshedDate="46154.7444444444" refreshedBy="Administrator" recordCount="3779">
  <cacheSource type="worksheet">
    <worksheetSource ref="A1:A1" sheet="开办费汇总表（改扩建工程+质子）"/>
  </cacheSource>
  <cacheFields count="7">
    <cacheField name="产品名称" numFmtId="0">
      <sharedItems containsBlank="1" count="117">
        <m/>
        <s v="办公桌"/>
        <s v="办公椅"/>
        <s v="不锈钢货架"/>
        <s v="文件柜"/>
        <s v="分拣台"/>
        <s v="普通椅"/>
        <s v="茶水柜"/>
        <s v="长条凳"/>
        <s v="更衣柜"/>
        <s v="圆椅"/>
        <s v="L型治疗组合柜"/>
        <s v="咨询台"/>
        <s v="组合沙发_x000a_(1+1+3)"/>
        <s v="茶几"/>
        <s v="书柜"/>
        <s v="座椅"/>
        <s v="沙发（三人）"/>
        <s v="沙发（单人）"/>
        <s v="尿布台"/>
        <s v="转角沙发"/>
        <s v="办公卡座"/>
        <s v="打包台"/>
        <s v="陈列柜"/>
        <s v="折叠椅"/>
        <s v="会议椅"/>
        <s v="演讲台"/>
        <s v="桌前椅"/>
        <s v="条形桌"/>
        <s v="连排椅"/>
        <s v="等候椅（三位）"/>
        <s v="双层值班床"/>
        <s v="双开门衣柜"/>
        <s v="办公桌或卡座"/>
        <s v="保险柜"/>
        <s v="会议桌（中号）"/>
        <s v="3门文件柜"/>
        <s v="双门文件柜"/>
        <s v="办公桌（含副台和副柜）"/>
        <s v="两人沙发"/>
        <s v="单人折叠值班床"/>
        <s v="鞋柜"/>
        <s v="无菌柜"/>
        <s v="储物柜"/>
        <s v="肌注凳"/>
        <s v="办公柜"/>
        <s v="电脑主机托架"/>
        <s v="实验台柜"/>
        <s v="PP水槽"/>
        <s v="PP滴水架"/>
        <s v="试剂样品柜"/>
        <s v="折叠会议桌（小号）"/>
        <s v="拖把池"/>
        <s v="餐台"/>
        <s v="衣帽架"/>
        <s v="展示柜"/>
        <s v="防盗柜"/>
        <s v="工作台"/>
        <s v="药柜"/>
        <s v="靠背椅"/>
        <s v="贮物柜"/>
        <s v="药品交接柜"/>
        <s v="药品柜"/>
        <s v="物品台"/>
        <s v="密集架"/>
        <s v="会议桌（大号）"/>
        <s v="餐柜"/>
        <s v="餐椅"/>
        <s v="电脑桌"/>
        <s v="壁柜"/>
        <s v="多功能培训桌椅"/>
        <s v="多媒体讲台"/>
        <s v="扇形可折叠组合桌"/>
        <s v="多功能培训桌"/>
        <s v="移动培训椅"/>
        <s v="存物柜"/>
        <s v="四门柜"/>
        <s v="四人位餐桌配椅"/>
        <s v="陪人椅"/>
        <s v="户外椅"/>
        <s v="户外圆桌"/>
        <s v="活动椅"/>
        <s v="洗澡凳"/>
        <s v="办公桌+桌面高柜"/>
        <s v="二级阶梯凳"/>
        <s v="不锈钢置物架"/>
        <s v="员工物品柜"/>
        <s v="组合柜"/>
        <s v="三门柜"/>
        <s v="置物柜"/>
        <s v="固定架"/>
        <s v="血标本架"/>
        <s v="沙发（二加一）"/>
        <s v="写字台"/>
        <s v="三人+单人沙发"/>
        <s v="书架"/>
        <s v="阅览桌"/>
        <s v="讲台"/>
        <s v="圆形会议桌"/>
        <s v="小圆茶几"/>
        <s v="方形茶几"/>
        <s v="通风座椅"/>
        <s v="会议桌（小号）"/>
        <s v="防磁柜"/>
        <s v="资料柜"/>
        <s v="高脚踏凳"/>
        <s v="保密文件柜"/>
        <s v="手机屏蔽柜"/>
        <s v="防火防盗门带自动闭门器"/>
        <s v="地柜"/>
        <s v="值班床"/>
        <s v="电视柜"/>
        <s v="床头柜"/>
        <s v="深圳市区域肿瘤防筛诊治康全周期管理展示区展示柜2"/>
        <s v="长形卡座连椅" u="1"/>
        <s v="电动实木圆桌（十人位）" u="1"/>
        <s v="实木靠背椅" u="1"/>
      </sharedItems>
    </cacheField>
    <cacheField name="规格参数" numFmtId="0">
      <sharedItems containsBlank="1" count="126">
        <m/>
        <s v="办公桌：长 1.4 米，宽 0.8 米，高 0.76 米；"/>
        <s v="常规"/>
        <s v="长宽高：2米*0.6米*2米，3层"/>
        <s v="长 0.8米，宽0.4 米，高 2.2 米；"/>
        <s v="长2米，宽1.5米"/>
        <s v="双层 1400*800*800mm"/>
        <s v="550*480*820"/>
        <s v="茶水柜：长 1米，宽 0.4米，高 0.9米；或根据现场实际测量定制"/>
        <s v="根据现场实际测量定制"/>
        <s v="硬座面"/>
        <s v=" 上吊柜可下拉 下台面柜 换药室（根据现场实际测量定制）"/>
        <s v="办公桌主台：长1.2米，宽0.6米，高0.76米；"/>
        <s v="圆形直径0.6，高0.75；或根据现场实际测量定制，活动、休息室/办公室"/>
        <s v="常规或根据现场实际测量定制"/>
        <s v="1.8m"/>
        <s v="长1.6 米，宽1.6 米，高1.2 米；或根据现场实际测量定制"/>
        <s v="1500（一节）*600*1800mm（四层）"/>
        <s v="1500W×600D×2000H"/>
        <s v="长 1.4 米，宽 0.8 米，高 0.76 米"/>
        <s v="长 1.5 米，宽 0.8米，高 2 米"/>
        <s v="长1.2米，宽0.55米，高2.4米"/>
        <s v="长 1.4 米，宽 0.6 米，高 0.76 米"/>
        <s v="长2 米，宽1.2米，高 0.76 米；或根据现场实际测量"/>
        <s v="580*540*770"/>
        <s v="办公桌主台：长 1.8 米，宽 0.9 米，高 0.76 米；_x000a_副台：长 0.9 米，宽 0.55 米，高 0.76 米；_x000a_副柜：长 0.48 米，宽 0.4 米，高 0.62 米。"/>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长1.2×宽0.4，带置物层；或根据现场实际测量定制"/>
        <s v="长1.8米，宽0.4米；或根据现场实际测量定制"/>
        <s v="L型"/>
        <s v="折叠床"/>
        <s v="办公桌主台：长 1.2 米，宽 0.6 米，高 0.76 米；_x000a_副柜：长 0.48 米，宽 0.4 米，高 0.6 米。"/>
        <s v="2500*500*2000，四层"/>
        <s v="办公桌主台：长 1.4 米，宽 0.8 米，高 0.76 米；"/>
        <s v="900*500*2000"/>
        <s v="根据护士站范围定制"/>
        <s v="办公桌主台：长 2.2 米，宽 1 米，高 0.76 米；_x000a_副台：长 1 米，宽 0.55 米，高 0.76 米；_x000a_副柜：长 0.48 米，宽 0.4 米，高 0.62 米。"/>
        <s v="长1.2×宽0.4*高0.75"/>
        <s v="长1.8×宽0.4*高0.75"/>
        <s v="5000*750*850（或根据现场实际测量定制）"/>
        <s v="900*450*1800mm"/>
        <s v="长度（或直径）大于等于 4.2 米；或根据现场实际测量定制"/>
        <s v="1.8米长*0.8米宽"/>
        <s v="1.4*0.4*1.8"/>
        <s v="定制，可容纳6个保险柜"/>
        <s v="长2米，宽0.8米，高0.85米，带轮锁定"/>
        <s v="长1.2米，宽0.4米"/>
        <s v="长宽高：0.9米*0.5 米*2米"/>
        <s v="2米*1米、双层，带轮子锁定"/>
        <s v="可升降，带滑轮"/>
        <s v="可升降，带滑轮，全不锈钢"/>
        <s v="2米*1米、不锈钢，双层，带轮子锁定"/>
        <s v="长宽高：0.9米*宽 0.45 米*1.8米"/>
        <s v="长 1.4 米，宽 0.6 米，高0.75"/>
        <s v="长宽高： 1.5米*0.5 米*2米"/>
        <s v="定制，由30个单元柜组成，每个单元柜尺寸：长0.37，宽（进深） 0.6 米，高 0.45米，分为上下对称2层，每层15个单元柜，两边均可刷卡开启柜门取药"/>
        <s v="带锁（长1米，宽 0.5 米，高 1.8米)"/>
        <s v="办公桌主台：长 1.4 米，宽1米，高 0.76 米；_x000a_卡座：长 1.6 米，宽 1.6 米，高 1.2 米；_x000a_副柜：长 0.48 米，宽 0.4 米，高 0.6 米。"/>
        <s v="定制"/>
        <s v="W6300*D600*H2500（6层）"/>
        <s v="长度（或直径）大于 9 米；或根据现场实际测量定制"/>
        <s v="540*540*800"/>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长1.2米，宽0.6米；或根据现场实际测量定制"/>
        <s v="办公桌主台：长 1.6米，宽 0.6 米，高 0.76 米；_x000a_副台：长 0.9 米，宽 0.55 米，高 0.76 米；_x000a_副柜：长 0.48 米，宽 0.4 米，高 0.62 米。"/>
        <s v="办公桌主台：长 2.0 米，宽2.0 米，高 0.76 米；_x000a_卡座：长 1.6 米，宽 1.6 米，高 1.2 米；_x000a_副柜：长 0.48 米，宽 0.4 米，高 0.6 米。"/>
        <s v="方形"/>
        <s v="配餐间 定制"/>
        <s v="1200*1350*750mm(±10%)                                              "/>
        <s v="924*924*750mm(±10%)                                              "/>
        <s v="h型普通椅子"/>
        <s v="带扶手 椅背"/>
        <s v="900*450*2000mm，桌面上带吊柜，桌下带机箱柜，整体高度2000mm"/>
        <s v="45*46*47mm"/>
        <s v="放置标本/污染器械箱"/>
        <s v="多格30叠加柜 ；或根据现场实际测量定制"/>
        <s v="库房（定制放被服区、无菌物品分区）；根据现场实际测量定制"/>
        <s v="办公桌主台：长 1.0 米，宽 0.6 米，高 0.76 米；_x000a_卡座：长 1.6 米，宽 1.6 米，高 1.2 米；_x000a_副柜：长 0.48 米，宽 0.4 米，高 0.6 米。"/>
        <s v="杂物间 定制（放小型设备 如泵类）"/>
        <s v="定制 放置垃圾袋 清洁毛巾"/>
        <s v="固定拖把"/>
        <s v="圆形直径0.6，高0.75；或根据现场实际测量定制"/>
        <s v="椭圆形；或根据现场实际测量定制"/>
        <s v="放置标本/污染器械箱 定制"/>
        <s v=" 定制轨道式可移动货架 库房"/>
        <s v="（带镜子和灯光）2400*700*750"/>
        <s v="L4000*W350*H2000"/>
        <s v="2400W*1200D*760H"/>
        <s v="可折叠、可移动、多人联合开会培训，多种组合随意拼接；1500*650*750"/>
        <s v="根据现场实际测量定制，活动、休息室/办公室"/>
        <s v="1500*650*750；或根据现场实际测量定制"/>
        <s v="定制，可移动"/>
        <s v="560*650*950mm"/>
        <s v="4930*560*2250"/>
        <s v="2080*560*2250  16列_x000a_2080*420*2250  1列"/>
        <s v="办公桌主台：长 1.8 米，宽 0.9 米，高 0.76 米；_x000a_"/>
        <s v="长1米，宽0.4 米，高 2.2 米；"/>
        <s v="长0.95米，宽0.65 米，高 2.2 米；或根据现场情况制作"/>
        <s v="2400W*800D*760H"/>
        <s v="1600W*700D*760H"/>
        <s v="1.8*0.6*0.75；或根据现场实际测量定制"/>
        <s v="47*67*69mm"/>
        <s v="1600W*600D*760H"/>
        <s v="长600mm；宽560mm；高500mm；或根据现场实际测量定制"/>
        <s v="国密、蓝盾、指纹锁+电子密码、双开门"/>
        <s v="12格，屏蔽效能大于等于65db"/>
        <s v="定制，甲级防盗门，需同时满足GB12955与GB17565"/>
        <s v="长 0.8米，宽0.5 米，高 2.2 米；"/>
        <s v="长 0.8米，宽0.5米，高 2.2 米；"/>
        <s v="1000W*500D*900H"/>
        <s v="1.5m"/>
        <s v="1800*400*420"/>
        <s v="6850*1150*750mm(±10%)                                              " u="1"/>
        <s v="直径3200*800mm(±10%)                                             " u="1"/>
      </sharedItems>
    </cacheField>
    <cacheField name="材质参数" numFmtId="0">
      <sharedItems containsBlank="1" count="75" longText="1">
        <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椅背：采用专用优质网布，整个框架为工程塑胶框架，结实耐用，曲线造型，更显得十分美观自然；_x000a_2、座垫：采用复合高弹海棉，面覆优质网布；_x000a_3、扶手：为PU扶手；_x000a_4、脚架：采用优质五星脚架。"/>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面料：采用高强度工程塑料，内板及外框材料采用PP+PA材料；_x000a_2.结构功能：座椅的座面与靠背均一体成型，下架电镀金属钢架，配双排扣尼龙脚垫。"/>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材质：实木"/>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采用优质实木，质地均匀而又紧密，结构坚固，承重力强；                                        _x000a_2、木纹美观独特，具有极强的装饰效果；                       _x000a_3、采用优质品牌五金配件；                               _x000a_4、油漆采用环保油漆，光泽度好，环保无气味；"/>
        <s v="1、柜体：采用≥1.0mm一级电解钢板。_x000a_2、门板：采用一级电解钢板。_x000a_3、拉手：一字折弯暗拉手。_x000a_4、表面处理：表面采用环氧树脂粉末喷涂，涂层膜厚度均匀，内外一致，耐撞击，抗腐蚀力强。_x000a_5、台面医用级纯亚克力台面，厚度≥12mm。"/>
        <s v="材质：人造板"/>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HDPE材料"/>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类别：四脚椅_x000a_五星脚材质：锦纶/尼龙(聚酰胺纤维)_x000a_面料材质：网布"/>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榉木_x000a_2.油漆:三底两面环保水性漆_x000a_3.立柱:≥60*60mm_x000a_4.床板:≥15mm杉木板_x000a_5.梯高/宽1350*350mm_x000a_6.床母厚度90*25mm_x000a_7.床栏高度≥280mm_x000a_8.床垫尺寸/厚度1900*1150*50mm"/>
        <s v="高强度低碳合金钢"/>
        <s v="不锈钢"/>
        <s v="面料材质：帆布_x000a_框架材质：金属"/>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主体材质：铁_x000a_表面工艺：烤漆_x000a_类别：推车置物架层架_x000a_形状：长方形_x000a_附加功能：可折叠"/>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陶瓷、不锈钢"/>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1、柜体：采用≥1.0mm一级电解钢板。_x000a_2、门板：采用一级电解钢板。_x000a_3、拉手：一字折弯暗拉手。_x000a_4、表面处理：表面采用环氧树脂粉末喷涂，涂层膜厚度均匀，内外一致，耐撞击，抗腐蚀力强。_x000a_5、台面医用级人造大理石，厚度12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材质：台面为松木（原木色，提供色卡）厚50mm(±10%)或按样选定"/>
        <s v="PVC"/>
        <s v="1.管型：铝合金 锥管（50-25)*25*1.2mm, 十字架：50*25*1.5mm，座板：48*7.5mm_x000a_2.表面处理：高温喷涂户外砂纹粉-碳灰色PT9970_x000a_3.编织：澳利芬Olifen户外织带 Dia6mm, 深灰色 TF17-0612_x000a_4.座垫 ≥5cm厚，软靠垫≥5cm，软海棉_x000a_5.面料：国产常规防泼水户外布 灰麻色B*4015_x000a_6.内料：中高密度海棉+松棉，里布内胆，防水工艺_x000a_7.结构：上下拆装_x000a_8.配不锈钢螺丝及垫片 "/>
        <s v="1.管型：25*20*1.2mm, Φ70*2.0mm, _x000a_2.底盘：铝板48*48*5mm_x000a_3.架子颜色：砂纹白_x000a_面板：钢化玻璃≥6mm厚，表面药砂处理 白色"/>
        <s v="木质"/>
        <s v="主体材质：金属"/>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人造板"/>
        <s v="采用钢板，材料厚度≥1.4mm，立柱正面宽度45mm±1mm，正面压两条加强筋，侧面厚度36mm±1mm，侧面各两条加强筋，共六条加强筋，提高立柱承载力。3、书架搁板：采用钢板，材料厚度≥1.1mm，搁板采用六次折弯成型以增强其承载力，搁板上面压四条加强筋，两侧面各压一条加强筋。每张搁板均匀载重不少于40kg（每层两张搁板）。"/>
        <s v="1、基材：采用E1 级刨花板及中纤板，符合GB 18580-2017《室内装饰装修材料 人造板及其制品中甲醛释放限量》_x000a_2、贴面：采用AAA级实木皮贴面，厚度≥0.8mm_x000a_3、封边：实木封边条，符合QB/T4463-2013《家具用封边条技术要求》_x000a_4、油漆：采用优质环保水性面漆和水性底漆，并经过五底三面油漆工艺处理，各指标均达到SZJG 52-2016《家具成品及原辅材料有害物质限量》要求；_x000a_5、台面三面围合，下部带储物柜及空格柜，根据采购方需求设计。台面可内嵌显示屏，麦克风，满足及配合信息化走线、开孔需求。_x000a_备注：图片仅供参考，具体材质、样式、颜色需与采购方确认。_x000a_6、后期检测验收参考标准：_x000a_SZJG 52-2016 《家具成品及原辅材料中有害物质限量》_x000a_GB/T 334-2017《木家具通用技术条件》"/>
        <s v="侧边为实木侧框，软 包为定型棉加绒麻阻 燃面料，座背板采用 实木多层板。配置小 桌板，小桌板收纳槽 内需配置减震海绵。 座椅下方设通风立 柱，通风口需设置调 节阀。"/>
        <s v="钢"/>
        <s v="1、304不锈钢材质，表面抛光处理，抗腐蚀易清洗"/>
        <s v="冷轧钢板"/>
        <s v="镀锌钢板"/>
        <s v="钢+铸铝"/>
        <s v="1.基材:榉木_x000a_2.油漆:三底两面环保水性漆_x000a_3.立柱:60*60mm_x000a_4.床板:15mm杉木板_x000a_5.梯高/宽1350*350mm_x000a_6.床母厚度90*25mm_x000a_7.床栏高度280mm_x000a_8.床垫尺寸/厚度1900*1150*50m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木质脚架。"/>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
        <s v="6米*2米*0.6定制展示柜及及超长中岛，1.2MM厚304不锈钢、玻璃刚、多层实木板结合、拼接，柜子内含配套射灯及灯带。不锈钢烤烤氟碳漆，"/>
        <s v="台面为松木（原木色，提供色卡）厚50mm(±10%)或按样选定，椅面软包" u="1"/>
        <s v="整体为木质材质，海棠色桌面（颜色可选）或按样选定。桌面配转盘" u="1"/>
        <s v="木质材料" u="1"/>
      </sharedItems>
    </cacheField>
    <cacheField name="单位" numFmtId="0">
      <sharedItems containsBlank="1" count="14">
        <m/>
        <s v="张"/>
        <s v="个"/>
        <s v="套"/>
        <s v="排"/>
        <s v="米"/>
        <s v=" 张 "/>
        <s v="m³"/>
        <s v="组"/>
        <s v="把"/>
        <s v="㎡"/>
        <s v="台"/>
        <s v="樘"/>
        <s v="平方"/>
      </sharedItems>
    </cacheField>
    <cacheField name="数量" numFmtId="0">
      <sharedItems containsString="0" containsBlank="1" containsNumber="1" containsInteger="1" minValue="0" maxValue="16316" count="62">
        <n v="16316"/>
        <m/>
        <n v="1"/>
        <n v="2"/>
        <n v="4"/>
        <n v="15"/>
        <n v="6"/>
        <n v="3"/>
        <n v="10"/>
        <n v="24"/>
        <n v="8"/>
        <n v="5"/>
        <n v="16"/>
        <n v="30"/>
        <n v="78"/>
        <n v="20"/>
        <n v="52"/>
        <n v="140"/>
        <n v="70"/>
        <n v="65"/>
        <n v="7"/>
        <n v="9"/>
        <n v="50"/>
        <n v="54"/>
        <n v="14"/>
        <n v="35"/>
        <n v="28"/>
        <n v="17"/>
        <n v="12"/>
        <n v="23"/>
        <n v="206"/>
        <n v="22"/>
        <n v="18"/>
        <n v="48"/>
        <n v="350"/>
        <n v="290"/>
        <n v="27"/>
        <n v="40"/>
        <n v="45"/>
        <n v="60"/>
        <n v="13"/>
        <n v="120"/>
        <n v="64"/>
        <n v="32"/>
        <n v="84"/>
        <n v="21"/>
        <n v="44"/>
        <n v="36"/>
        <n v="90"/>
        <n v="80"/>
        <n v="25"/>
        <n v="11"/>
        <n v="63"/>
        <n v="6114"/>
        <n v="192"/>
        <n v="38"/>
        <n v="100"/>
        <n v="57"/>
        <n v="666"/>
        <n v="106"/>
        <n v="47"/>
        <n v="19"/>
      </sharedItems>
    </cacheField>
    <cacheField name="单价（元）" numFmtId="0">
      <sharedItems containsString="0" containsBlank="1" containsNumber="1" minValue="40" maxValue="20000" count="49">
        <m/>
        <n v="4000"/>
        <n v="1320"/>
        <n v="20000"/>
        <n v="3000"/>
        <n v="1500"/>
        <n v="500"/>
        <n v="1000"/>
        <n v="8000"/>
        <n v="800"/>
        <n v="15000"/>
        <n v="5500"/>
        <n v="6000"/>
        <n v="890"/>
        <n v="2800"/>
        <n v="9000"/>
        <n v="200"/>
        <n v="5000"/>
        <n v="1100"/>
        <n v="2000"/>
        <n v="900"/>
        <n v="6500"/>
        <n v="1800"/>
        <n v="12000"/>
        <n v="1200"/>
        <n v="1750"/>
        <n v="150"/>
        <n v="7000"/>
        <n v="600"/>
        <n v="300"/>
        <n v="2500"/>
        <n v="3500"/>
        <n v="2680"/>
        <n v="365"/>
        <n v="400"/>
        <n v="4628.6"/>
        <n v="2250"/>
        <n v="2100"/>
        <n v="210"/>
        <n v="10000"/>
        <n v="100"/>
        <n v="40"/>
        <n v="2600"/>
        <n v="700"/>
        <n v="4500"/>
        <n v="4200"/>
        <n v="12400"/>
        <n v="13500" u="1"/>
        <n v="16000" u="1"/>
      </sharedItems>
    </cacheField>
    <cacheField name="总价_x000a_（元）" numFmtId="180">
      <sharedItems containsString="0" containsBlank="1" containsNumber="1" minValue="0" maxValue="41988034.4" count="205">
        <n v="41988034.4"/>
        <m/>
        <n v="4000"/>
        <n v="1320"/>
        <n v="40000"/>
        <n v="12000"/>
        <n v="20000"/>
        <n v="6000"/>
        <n v="300000"/>
        <n v="9000"/>
        <n v="500"/>
        <n v="3960"/>
        <n v="1000"/>
        <n v="80000"/>
        <n v="1600"/>
        <n v="15000"/>
        <n v="24000"/>
        <n v="7920"/>
        <n v="16000"/>
        <n v="5280"/>
        <n v="2000"/>
        <n v="5500"/>
        <n v="3000"/>
        <n v="8000"/>
        <n v="2640"/>
        <n v="21360"/>
        <n v="48000"/>
        <n v="2800"/>
        <n v="60000"/>
        <n v="7500"/>
        <n v="160000"/>
        <n v="200000"/>
        <n v="18000"/>
        <n v="13200"/>
        <n v="21120"/>
        <n v="33000"/>
        <n v="800"/>
        <n v="900"/>
        <n v="13000"/>
        <n v="3200"/>
        <n v="312000"/>
        <n v="102960"/>
        <n v="10000"/>
        <n v="1200"/>
        <n v="1800"/>
        <n v="26400"/>
        <n v="1500"/>
        <n v="416000"/>
        <n v="154000"/>
        <n v="63000"/>
        <n v="3600"/>
        <n v="28000"/>
        <n v="9240"/>
        <n v="10560"/>
        <n v="30000"/>
        <n v="6600"/>
        <n v="400"/>
        <n v="14240"/>
        <n v="8010"/>
        <n v="1750"/>
        <n v="64000"/>
        <n v="216000"/>
        <n v="71280"/>
        <n v="42000"/>
        <n v="5000"/>
        <n v="128000"/>
        <n v="52500"/>
        <n v="30800"/>
        <n v="136000"/>
        <n v="120000"/>
        <n v="2400"/>
        <n v="36000"/>
        <n v="3500"/>
        <n v="460000"/>
        <n v="618000"/>
        <n v="7200"/>
        <n v="480000"/>
        <n v="31680"/>
        <n v="600"/>
        <n v="100000"/>
        <n v="15130"/>
        <n v="15840"/>
        <n v="140000"/>
        <n v="21000"/>
        <n v="45500"/>
        <n v="26000"/>
        <n v="300"/>
        <n v="24200"/>
        <n v="240000"/>
        <n v="360000"/>
        <n v="10800"/>
        <n v="600000"/>
        <n v="25000"/>
        <n v="4500"/>
        <n v="560000"/>
        <n v="14000"/>
        <n v="6500"/>
        <n v="960000"/>
        <n v="70000"/>
        <n v="11880"/>
        <n v="27000"/>
        <n v="1925000"/>
        <n v="19800"/>
        <n v="45000"/>
        <n v="1595000"/>
        <n v="32000"/>
        <n v="320000"/>
        <n v="24030"/>
        <n v="5250"/>
        <n v="2680"/>
        <n v="2190"/>
        <n v="10500"/>
        <n v="23760"/>
        <n v="4400"/>
        <n v="4800"/>
        <n v="18514.4"/>
        <n v="5340"/>
        <n v="1950"/>
        <n v="52000"/>
        <n v="17160"/>
        <n v="1780"/>
        <n v="1050"/>
        <n v="270000"/>
        <n v="84000"/>
        <n v="1680"/>
        <n v="9600"/>
        <n v="6720"/>
        <n v="12600"/>
        <n v="4410"/>
        <n v="400000"/>
        <n v="52800"/>
        <n v="6400"/>
        <n v="10720"/>
        <n v="104000"/>
        <n v="7000"/>
        <n v="3560"/>
        <n v="84480"/>
        <n v="11200"/>
        <n v="36960"/>
        <n v="4200"/>
        <n v="320"/>
        <n v="66000"/>
        <n v="72000"/>
        <n v="54000"/>
        <n v="2700"/>
        <n v="1890"/>
        <n v="1260"/>
        <n v="150"/>
        <n v="200"/>
        <n v="890"/>
        <n v="100"/>
        <n v="80"/>
        <n v="31500"/>
        <n v="420"/>
        <n v="19500"/>
        <n v="210"/>
        <n v="3150"/>
        <n v="1470"/>
        <n v="2100"/>
        <n v="13500"/>
        <n v="9450"/>
        <n v="6300"/>
        <n v="750"/>
        <n v="500000"/>
        <n v="13400"/>
        <n v="130000"/>
        <n v="8750"/>
        <n v="4450"/>
        <n v="105600"/>
        <n v="46200"/>
        <n v="97500"/>
        <n v="37500"/>
        <n v="16500"/>
        <n v="90000"/>
        <n v="2920"/>
        <n v="56070"/>
        <n v="22000"/>
        <n v="12481810"/>
        <n v="0"/>
        <n v="288000"/>
        <n v="96000"/>
        <n v="42720"/>
        <n v="2600"/>
        <n v="42240"/>
        <n v="50160"/>
        <n v="17600"/>
        <n v="192000"/>
        <n v="68400"/>
        <n v="466200"/>
        <n v="44000"/>
        <n v="5400"/>
        <n v="8800"/>
        <n v="32500"/>
        <n v="14400"/>
        <n v="477000"/>
        <n v="13600"/>
        <n v="22440"/>
        <n v="211500"/>
        <n v="14520"/>
        <n v="16200"/>
        <n v="12400"/>
        <n v="700"/>
        <n v="39160"/>
        <n v="108000"/>
        <n v="28500"/>
      </sharedItems>
    </cacheField>
  </cacheFields>
</pivotCacheDefinition>
</file>

<file path=xl/pivotCache/pivotCacheDefinition5.xml><?xml version="1.0" encoding="utf-8"?>
<pivotCacheDefinition xmlns="http://schemas.openxmlformats.org/spreadsheetml/2006/main" xmlns:r="http://schemas.openxmlformats.org/officeDocument/2006/relationships" r:id="rId1" createdVersion="5" refreshedVersion="5" minRefreshableVersion="3" refreshedDate="46154.9781134259" refreshedBy="86189" recordCount="997">
  <cacheSource type="worksheet">
    <worksheetSource ref="A1:A1" sheet="开办费汇总表（改扩建工程+质子）"/>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61"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minValue="0" maxValue="9087" count="29">
        <n v="9087"/>
        <m/>
        <n v="2"/>
        <n v="10"/>
        <n v="6"/>
        <n v="1"/>
        <n v="8"/>
        <n v="5"/>
        <n v="12"/>
        <n v="4"/>
        <n v="3"/>
        <n v="60"/>
        <n v="40"/>
        <n v="18"/>
        <n v="7"/>
        <n v="15"/>
        <n v="17"/>
        <n v="155"/>
        <n v="200"/>
        <n v="1200"/>
        <n v="8749.8"/>
        <n v="50"/>
        <n v="19"/>
        <n v="3.8"/>
        <n v="14"/>
        <n v="235"/>
        <n v="80"/>
        <n v="300"/>
        <n v="10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80">
      <sharedItems containsString="0" containsBlank="1" containsNumber="1" minValue="0" maxValue="4986160.35" count="218">
        <n v="4986160.35"/>
        <m/>
        <n v="1080"/>
        <n v="9600"/>
        <n v="16800"/>
        <n v="19200"/>
        <n v="540"/>
        <n v="5400"/>
        <n v="5120"/>
        <n v="23760"/>
        <n v="7360"/>
        <n v="5600"/>
        <n v="6400"/>
        <n v="2880"/>
        <n v="5920"/>
        <n v="2640"/>
        <n v="3200"/>
        <n v="7200"/>
        <n v="3000"/>
        <n v="7250"/>
        <n v="13600"/>
        <n v="4775"/>
        <n v="5760"/>
        <n v="10000"/>
        <n v="2920"/>
        <n v="14000"/>
        <n v="20700"/>
        <n v="1960"/>
        <n v="8900"/>
        <n v="10620"/>
        <n v="24400"/>
        <n v="330"/>
        <n v="8500"/>
        <n v="4500"/>
        <n v="6600"/>
        <n v="11200"/>
        <n v="25600"/>
        <n v="2700"/>
        <n v="4020"/>
        <n v="2610"/>
        <n v="5520"/>
        <n v="6080"/>
        <n v="3520"/>
        <n v="480"/>
        <n v="1620"/>
        <n v="7626"/>
        <n v="28000"/>
        <n v="3600"/>
        <n v="2800"/>
        <n v="10800"/>
        <n v="8237.5"/>
        <n v="1200"/>
        <n v="4320"/>
        <n v="3150"/>
        <n v="2960"/>
        <n v="24000"/>
        <n v="12800"/>
        <n v="36960"/>
        <n v="45000"/>
        <n v="36000"/>
        <n v="900"/>
        <n v="85440"/>
        <n v="22148"/>
        <n v="18000"/>
        <n v="14400"/>
        <n v="21000"/>
        <n v="13500"/>
        <n v="640"/>
        <n v="2970"/>
        <n v="8640"/>
        <n v="3780"/>
        <n v="9548.5"/>
        <n v="7740.5"/>
        <n v="7470"/>
        <n v="4160"/>
        <n v="2520"/>
        <n v="3360"/>
        <n v="7760"/>
        <n v="2040"/>
        <n v="2240"/>
        <n v="1440"/>
        <n v="3300"/>
        <n v="960"/>
        <n v="2200"/>
        <n v="5000"/>
        <n v="6000"/>
        <n v="3840"/>
        <n v="2720"/>
        <n v="20000"/>
        <n v="2160"/>
        <n v="15360"/>
        <n v="5360"/>
        <n v="7680"/>
        <n v="70322"/>
        <n v="9500"/>
        <n v="5580"/>
        <n v="6757.4"/>
        <n v="1320"/>
        <n v="1500"/>
        <n v="2000"/>
        <n v="8000"/>
        <n v="1920"/>
        <n v="8910"/>
        <n v="250000"/>
        <n v="4800"/>
        <n v="79500"/>
        <n v="2400"/>
        <n v="16475"/>
        <n v="5950"/>
        <n v="8400"/>
        <n v="13020"/>
        <n v="9800"/>
        <n v="5040"/>
        <n v="3040"/>
        <n v="5850"/>
        <n v="50132.45"/>
        <n v="5500"/>
        <n v="1350"/>
        <n v="11880"/>
        <n v="400"/>
        <n v="5200"/>
        <n v="6300"/>
        <n v="4960"/>
        <n v="6660"/>
        <n v="11600"/>
        <n v="2480"/>
        <n v="8880"/>
        <n v="16000"/>
        <n v="6030"/>
        <n v="8100"/>
        <n v="25000"/>
        <n v="4480"/>
        <n v="47000"/>
        <n v="8160"/>
        <n v="2560"/>
        <n v="2280"/>
        <n v="2080"/>
        <n v="5560"/>
        <n v="60276"/>
        <n v="4900"/>
        <n v="12090"/>
        <n v="7900"/>
        <n v="11160"/>
        <n v="3420"/>
        <n v="9280"/>
        <n v="11520"/>
        <n v="1980"/>
        <n v="1800"/>
        <n v="10010"/>
        <n v="9000"/>
        <n v="1260"/>
        <n v="1760"/>
        <n v="5280"/>
        <n v="4860"/>
        <n v="1170"/>
        <n v="348750"/>
        <n v="84000"/>
        <n v="100000"/>
        <n v="64000"/>
        <n v="32000"/>
        <n v="12000"/>
        <n v="7840"/>
        <n v="42000"/>
        <n v="21600"/>
        <n v="33600"/>
        <n v="3797043"/>
        <n v="20790"/>
        <n v="6120"/>
        <n v="10880"/>
        <n v="5440"/>
        <n v="1600"/>
        <n v="23040"/>
        <n v="30000"/>
        <n v="15000"/>
        <n v="9120"/>
        <n v="6930"/>
        <n v="2680"/>
        <n v="5240"/>
        <n v="2250"/>
        <n v="2430"/>
        <n v="2120"/>
        <n v="10600"/>
        <n v="105600"/>
        <n v="28800"/>
        <n v="17920"/>
        <n v="7440"/>
        <n v="9900"/>
        <n v="10560"/>
        <n v="64900"/>
        <n v="3240"/>
        <n v="29600"/>
        <n v="17820"/>
        <n v="3330"/>
        <n v="21700"/>
        <n v="20020"/>
        <n v="13800"/>
        <n v="6480"/>
        <n v="5490"/>
        <n v="15400"/>
        <n v="19600"/>
        <n v="15750"/>
        <n v="10046"/>
        <n v="10024"/>
        <n v="13300"/>
        <n v="4640"/>
        <n v="2220"/>
        <n v="13160"/>
        <n v="5220"/>
        <n v="52500"/>
        <n v="560"/>
        <n v="1380"/>
        <n v="27360"/>
        <n v="72000"/>
        <n v="37800"/>
        <n v="470000"/>
        <n v="11760"/>
        <n v="35000"/>
        <n v="400000"/>
      </sharedItems>
    </cacheField>
  </cacheFields>
</pivotCacheDefinition>
</file>

<file path=xl/pivotCache/pivotCacheDefinition6.xml><?xml version="1.0" encoding="utf-8"?>
<pivotCacheDefinition xmlns="http://schemas.openxmlformats.org/spreadsheetml/2006/main" xmlns:r="http://schemas.openxmlformats.org/officeDocument/2006/relationships" r:id="rId1" createdVersion="5" refreshedVersion="5" minRefreshableVersion="3" refreshedDate="46157.6379513889" refreshedBy="Administrator" recordCount="2092">
  <cacheSource type="worksheet">
    <worksheetSource ref="C2:I2128" sheet="附表1-2办公家具明细表702床(已复核小数）"/>
  </cacheSource>
  <cacheFields count="7">
    <cacheField name="产品名称" numFmtId="0">
      <sharedItems containsBlank="1" count="98">
        <m/>
        <s v="办公卡座"/>
        <s v="办公椅"/>
        <s v="不锈钢货架"/>
        <s v="打包台"/>
        <s v="文件柜"/>
        <s v="办公桌"/>
        <s v="陈列柜"/>
        <s v="茶水柜"/>
        <s v="折叠椅"/>
        <s v="会议椅"/>
        <s v="演讲台"/>
        <s v="桌前椅"/>
        <s v="沙发（三人）"/>
        <s v="茶几"/>
        <s v="书柜"/>
        <s v="普通椅"/>
        <s v="更衣柜"/>
        <s v="组合沙发_x000a_(1+1+3)"/>
        <s v="沙发（单人）"/>
        <s v="条形桌"/>
        <s v="连排椅"/>
        <s v="等候椅（三位）"/>
        <s v="双层值班床"/>
        <s v="双开门衣柜"/>
        <s v="办公桌或卡座"/>
        <s v="保险柜"/>
        <s v="会议桌（中号）"/>
        <s v="分拣台"/>
        <s v="长条凳"/>
        <s v="3门文件柜"/>
        <s v="双门文件柜"/>
        <s v="办公桌（含副台和副柜）"/>
        <s v="圆椅"/>
        <s v="两人沙发"/>
        <s v="单人折叠值班床"/>
        <s v="鞋柜"/>
        <s v="无菌柜"/>
        <s v="储物柜"/>
        <s v="肌注凳"/>
        <s v="办公柜"/>
        <s v="电脑主机托架"/>
        <s v="座椅"/>
        <s v="工作台"/>
        <s v="PP水槽"/>
        <s v="PP滴水架"/>
        <s v="试剂样品柜"/>
        <s v="折叠会议桌（小号）"/>
        <s v="拖把池"/>
        <s v="餐台"/>
        <s v="衣帽架"/>
        <s v="展示柜"/>
        <s v="防盗柜"/>
        <s v="药柜"/>
        <s v="靠背椅"/>
        <s v="贮物柜"/>
        <s v="药品交接柜"/>
        <s v="药品柜"/>
        <s v="物品台"/>
        <s v="密集架"/>
        <s v="会议桌（大号）"/>
        <s v="电脑桌"/>
        <s v="壁柜"/>
        <s v="多功能培训桌椅"/>
        <s v="多媒体讲台"/>
        <s v="扇形可折叠组合桌"/>
        <s v="多功能培训桌"/>
        <s v="移动培训椅"/>
        <s v="存物柜"/>
        <s v="四门柜"/>
        <s v="餐椅"/>
        <s v="陪人椅"/>
        <s v="户外椅"/>
        <s v="户外圆桌"/>
        <s v="活动椅"/>
        <s v="洗澡凳"/>
        <s v="办公桌+桌面高柜"/>
        <s v="二级阶梯凳"/>
        <s v="不锈钢置物架"/>
        <s v="员工物品柜"/>
        <s v="组合柜"/>
        <s v="三门柜"/>
        <s v="置物柜"/>
        <s v="固定架"/>
        <s v="血标本架"/>
        <s v="沙发（二加一）"/>
        <s v="写字台"/>
        <s v="三人+单人沙发"/>
        <s v="通风座椅"/>
        <s v="会议桌（小号）"/>
        <s v="防磁柜"/>
        <s v="阅览桌"/>
        <s v="资料柜"/>
        <s v="高脚踏凳"/>
        <s v="保密文件柜"/>
        <s v="手机屏蔽柜"/>
        <s v="防火防盗门带自动闭门器"/>
        <s v="地柜"/>
      </sharedItems>
    </cacheField>
    <cacheField name="规格参数" numFmtId="0">
      <sharedItems containsBlank="1" count="113">
        <m/>
        <s v="长1.6 米，宽1.6 米，高1.2 米；或根据现场实际测量定制"/>
        <s v="常规"/>
        <s v="1500（一节）*600*1800mm（四层）"/>
        <s v="双层 1400*800*800mm"/>
        <s v="长 0.8米，宽0.4 米，高 2.2 米；"/>
        <s v="办公桌：长 1.4 米，宽 0.8 米，高 0.76 米；"/>
        <s v="办公桌主台：长1.2米，宽0.6米，高0.76米；"/>
        <s v="长 1.4 米，宽 0.8 米，高 0.76 米"/>
        <s v="长 1.5 米，宽 0.8米，高 2 米"/>
        <s v="长1.2米，宽0.55米，高2.4米"/>
        <s v="长 1.4 米，宽 0.6 米，高 0.76 米"/>
        <s v="茶水柜：长 1米，宽 0.4米，高 0.9米；或根据现场实际测量定制"/>
        <s v="长2 米，宽1.2米，高 0.76 米；或根据现场实际测量"/>
        <s v="580*540*770"/>
        <s v="办公桌主台：长 1.8 米，宽 0.9 米，高 0.76 米；_x000a_副台：长 0.9 米，宽 0.55 米，高 0.76 米；_x000a_副柜：长 0.48 米，宽 0.4 米，高 0.62 米。"/>
        <s v="550*480*820"/>
        <s v="圆形直径0.6，高0.75；或根据现场实际测量定制，活动、休息室/办公室"/>
        <s v="根据现场实际测量定制"/>
        <s v="长1.2×宽0.4；或根据现场实际测量定制"/>
        <s v="长 2米，宽 0.5 米，高 0.9米"/>
        <s v="1000*600*750"/>
        <s v="办公桌主台：长 1.4 米，宽 0.8 米，高 0.76 米；_x000a_卡座：长 1.6 米，宽 1.6 米，高 1.2 米；_x000a_副柜：长 0.48 米，宽 0.4 米，高 0.6 米。"/>
        <s v="办公桌主台：长 1.4 米，宽 0.8 米，高 0.76 米；_x000a_副柜：长 0.48 米，宽 0.4 米，高 0.6 米。"/>
        <s v="长600mm；宽560mm；高1500mm；或根据现场实际测量定制"/>
        <s v="4.5米定制，可放置翻盖笔记本电脑；或根据现场实际测量定制"/>
        <s v="长2米，宽1.5米"/>
        <s v="长1.2×宽0.4，带置物层；或根据现场实际测量定制"/>
        <s v="长1.8米，宽0.4米；或根据现场实际测量定制"/>
        <s v="L型"/>
        <s v="折叠床"/>
        <s v="硬座面"/>
        <s v="办公桌主台：长 1.2 米，宽 0.6 米，高 0.76 米；_x000a_副柜：长 0.48 米，宽 0.4 米，高 0.6 米。"/>
        <s v="2500*500*2000，四层"/>
        <s v="办公桌主台：长 1.4 米，宽 0.8 米，高 0.76 米；"/>
        <s v="900*500*2000"/>
        <s v="根据护士站范围定制"/>
        <s v="办公桌主台：长 2.2 米，宽 1 米，高 0.76 米；_x000a_副台：长 1 米，宽 0.55 米，高 0.76 米；_x000a_副柜：长 0.48 米，宽 0.4 米，高 0.62 米。"/>
        <s v="长宽高：2米*0.6米*2米，3层"/>
        <s v="长1.2×宽0.4*高0.75"/>
        <s v="长1.8×宽0.4*高0.75"/>
        <s v="常规或根据现场实际测量定制"/>
        <s v="5000*750*850（或根据现场实际测量定制）"/>
        <s v="900*450*1800mm"/>
        <s v="长度（或直径）大于等于 4.2 米；或根据现场实际测量定制"/>
        <s v="1.8米长*0.8米宽"/>
        <s v="1.4*0.4*1.8"/>
        <s v="定制，可容纳6个保险柜"/>
        <s v="长2米，宽0.8米，高0.85米，带轮锁定"/>
        <s v="长1.2米，宽0.4米"/>
        <s v="长宽高：0.9米*0.5 米*2米"/>
        <s v="2米*1米、双层，带轮子锁定"/>
        <s v="可升降，带滑轮"/>
        <s v="可升降，带滑轮，全不锈钢"/>
        <s v="2米*1米、不锈钢，双层，带轮子锁定"/>
        <s v="长宽高：0.9米*宽 0.45 米*1.8米"/>
        <s v="长 1.4 米，宽 0.6 米，高0.75"/>
        <s v="长宽高： 1.5米*0.5 米*2米"/>
        <s v="定制，由30个单元柜组成，每个单元柜尺寸：长0.37，宽（进深） 0.6 米，高 0.45米，分为上下对称2层，每层15个单元柜，两边均可刷卡开启柜门取药"/>
        <s v="带锁（长1米，宽 0.5 米，高 1.8米)"/>
        <s v="办公桌主台：长 1.4 米，宽1米，高 0.76 米；_x000a_卡座：长 1.6 米，宽 1.6 米，高 1.2 米；_x000a_副柜：长 0.48 米，宽 0.4 米，高 0.6 米。"/>
        <s v="定制"/>
        <s v="W6300*D600*H2500（6层）"/>
        <s v="长度（或直径）大于 9 米；或根据现场实际测量定制"/>
        <s v="三层双排货架"/>
        <s v="多媒体电教室使用，嵌入式，翻转桌电脑屏主机隐藏"/>
        <s v="定制，嵌入式，根据后方或侧方墙面长宽设置整面柜子"/>
        <s v="可折叠、可移动、多人联合开会培训，多种组合随意拼接；长方形：长1.2m*宽0.5m*高0.75m"/>
        <s v="折叠会议桌椅扇形组合培训桌智慧教室桌椅桌椅组合多边形拼接"/>
        <s v="根据房间长宽间隔设置货架"/>
        <s v="大约需要50格"/>
        <s v="长1.2米，宽0.6米；或根据现场实际测量定制"/>
        <s v="办公桌主台：长 1.6米，宽 0.6 米，高 0.76 米；_x000a_副台：长 0.9 米，宽 0.55 米，高 0.76 米；_x000a_副柜：长 0.48 米，宽 0.4 米，高 0.62 米。"/>
        <s v="办公桌主台：长 2.0 米，宽2.0 米，高 0.76 米；_x000a_卡座：长 1.6 米，宽 1.6 米，高 1.2 米；_x000a_副柜：长 0.48 米，宽 0.4 米，高 0.6 米。"/>
        <s v="方形"/>
        <s v="配餐间 定制"/>
        <s v="540*540*800"/>
        <s v="h型普通椅子"/>
        <s v="带扶手 椅背"/>
        <s v="900*450*2000mm，桌面上带吊柜，桌下带机箱柜，整体高度2000mm"/>
        <s v="45*46*47mm"/>
        <s v="放置标本/污染器械箱"/>
        <s v="多格30叠加柜 ；或根据现场实际测量定制"/>
        <s v="库房（定制放被服区、无菌物品分区）；根据现场实际测量定制"/>
        <s v="办公桌主台：长 1.0 米，宽 0.6 米，高 0.76 米；_x000a_卡座：长 1.6 米，宽 1.6 米，高 1.2 米；_x000a_副柜：长 0.48 米，宽 0.4 米，高 0.6 米。"/>
        <s v="杂物间 定制（放小型设备 如泵类）"/>
        <s v="定制 放置垃圾袋 清洁毛巾"/>
        <s v="固定拖把"/>
        <s v="圆形直径0.6，高0.75；或根据现场实际测量定制"/>
        <s v="椭圆形；或根据现场实际测量定制"/>
        <s v="放置标本/污染器械箱 定制"/>
        <s v=" 定制轨道式可移动货架 库房"/>
        <s v="定制，可移动"/>
        <s v="1500*650*750；或根据现场实际测量定制"/>
        <s v="560*650*950mm"/>
        <s v="4930*560*2250"/>
        <s v="2400W*1200D*760H"/>
        <s v="2080*560*2250  16列_x000a_2080*420*2250  1列"/>
        <s v="办公桌主台：长 1.8 米，宽 0.9 米，高 0.76 米；_x000a_"/>
        <s v="长1米，宽0.4 米，高 2.2 米；"/>
        <s v="长0.95米，宽0.65 米，高 2.2 米；或根据现场情况制作"/>
        <s v="2400W*800D*760H"/>
        <s v="1600W*700D*760H"/>
        <s v="1.8*0.6*0.75；或根据现场实际测量定制"/>
        <s v="47*67*69mm"/>
        <s v="1600W*600D*760H"/>
        <s v="长600mm；宽560mm；高500mm；或根据现场实际测量定制"/>
        <s v="国密、蓝盾、指纹锁+电子密码、双开门"/>
        <s v="12格，屏蔽效能大于等于65db"/>
        <s v="定制，甲级防盗门，需同时满足GB12955与GB17565"/>
        <s v="长 0.8米，宽0.5 米，高 2.2 米；"/>
        <s v="长 0.8米，宽0.5米，高 2.2 米；"/>
        <s v="1000W*500D*900H"/>
      </sharedItems>
    </cacheField>
    <cacheField name="材质参数" numFmtId="0">
      <sharedItems containsBlank="1" count="60" longText="1">
        <m/>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椅背：采用专用优质网布，整个框架为工程塑胶框架，结实耐用，曲线造型，更显得十分美观自然；_x000a_2、座垫：采用复合高弹海棉，面覆优质网布；_x000a_3、扶手：为PU扶手；_x000a_4、脚架：采用优质五星脚架。"/>
        <s v="1、材质：采用优质304#不锈钢经压折、焊接、抛光打磨而成，没有外露点；板材厚度≥1.0mm；                                                                                                                                                                                                                                                                               2、结构：焊接光滑无毛刺，表面抛光处理，抗腐蚀易清洗，整体设计实用而坚固、工艺精致美观、操作灵活方便，制作工艺采用激光设备切割、数控设备折弯，使产品更具流线性，整体坚实稳固。"/>
        <s v="1、材料：材质为316#不锈钢，主体钢板（柜体、层板、背板）厚度≥1.0mm。钢材符合GB/T 20123-2006《钢铁 总碳含量的测定 高频感应炉燃烧后红外吸收法(常规方法)》;YB/T4171-2020《含铜抗菌不锈钢》；GB/T228.1-2010《金属材料 拉伸试验 第一部分：温室试验方法》；QB/T3826-1999《轻工气氛腐蚀试验 盐雾试验》QB/T 3832-1999《轻工产品金属镀层腐蚀试验结果的评价》BT/T20125-2006《低合金钢 多元素含量的测定 电感耦合等离子体院子发射光谱法》；GB/T3325-2017《金属家具通用技术条件》，耐腐蚀10级；                （2）导轨：不锈钢三节阻尼导轨。整体符合QB/T 2454-2013《家具五金抽屉导轨》、不锈钢符合QB/T3826--1999《轻工产品金属镀层和化学处理层的耐腐蚀性试验方法中性盐雾试验(NSS)法》，QB/T3832-1999《轻工产品金属镀层腐蚀试验结果的评价》，耐腐蚀等级10级。_x000a_2、整体工艺：_x000a_    （1）整体采用电阻焊接工艺，无外露焊点，钢板采用激光切割及数控折边成型。表面光滑光洁，光泽保持性强，清晰亮净，抗酸耐碱，耐脏易清洁，在接触人体或收藏物品的部位无毛刺、刃口、棱角。 _x000a_    （2）采用双层门板设计；门框加减震垫，关门静音。柜门内置磁吸功能；柜门采用门轴连接方式，门轴连接件直径为≥4.0mm。_x000a_    （3）采用隐藏式卷边拉手，折弯一体成型。_x000a_2、配置：316#不锈钢水盆、下水器、水龙头.根据采购方需求进行深化设计。_x000a_4、成品验收标准：QB∕T 1951.2-2013 《金属家具质量检验及质量评定》、GB 3325-2017《金属家具通用技术条件》、GB/T 35607-2017《绿色产品评价 家具》。"/>
        <s v="1.基材：E0级MFC基材、铁皮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材质：采用优质304#不锈钢经压折、焊接、抛光打磨而成，没有外露点；板材厚                                                                                                                                                                                                             2、焊接光滑无毛刺，表面抛光处理，抗腐蚀易清洗，整体设计实用而坚固、工艺精致美观、操作灵活方便，制作工艺采用激光设备切割、数控设备折弯，使产品更具流线性，整体坚实稳固。"/>
        <s v="1.基材：E0级环保MFC基材；_x000a_2.工艺： 门板采用45 °斜切式隐形拉手，开启更简便，将突兀的拉手隐藏后，简洁大方；_x000a_3.底部支撑：矮柜使用轻型柜底支撑(TP-11A型柜底支撑)_x000a_4.锁具：优质品牌锁具_x000a_5.内部结构： 内置一块活动层板"/>
        <s v="类别：四脚椅_x000a_五星脚材质：锦纶/尼龙(聚酰胺纤维)_x000a_面料材质：网布"/>
        <s v="1、面料：选用优质皮质面料，防潮、防污易清洁等，皮面柔软舒适，光泽持久性好，手感柔软，纹理细腻，富有弹性；_x000a_2、海绵：采用优质PU阻燃成型高密度泡绵，在常期负重状态下性能保持良好。泡棉表面做防腐化和防变形保护膜，耐久不变形，高回弹，耐冲击。_x000a_3、扶手：铝合金扶手架，配皮扶手面。_x000a_4、脚架：优质五星脚架，带静音滑轮"/>
        <s v="1、贴面材料：采用优质木皮饰面，                                     _x000a_2、基材：采用优质高密度中纤板,优质绿色环保产品。                                  _x000a_3、品牌油漆：面漆采用PU聚脂漆,底漆采用PE不饱和树脂，甲苯、二甲苯、乙苯含量总和符合国家环保要求。                                    _x000a_4、品牌优质五金配件；"/>
        <s v="PU聚氨酯一体成型发泡坐、靠背椅面，内置≥10mm厚夹板，聚氨酯发泡包裹木板，结实耐用、耐 磨，"/>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1、贴面材料：采用优质木皮饰面，                                     _x000a_2、封边用材：与贴面相同的实木木材；           _x000a_3、基材：采用优质高密度中纤板,优质绿色环保产品。                                  _x000a_4、品牌油漆：面漆采用PU聚脂漆,底漆采用PE不饱和树脂，甲苯、二甲苯、乙苯含量总和符合国家环保要求。                                    _x000a_5、品牌优质五金配件；"/>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料：采用高强度工程塑料，内板及外框材料采用PP+PA材料；_x000a_2.结构功能：座椅的座面与靠背均一体成型，下架电镀金属钢架，配双排扣尼龙脚垫。"/>
        <s v="1、材料：_x000a_（1）钢材：采用SECC双面电解钢板，主体钢板（柜体、层板、背板）厚度≥1.0mm。钢材符合QB/T3826--1999《轻工产品金属镀层和化学处理层的耐腐蚀性试验方法中性盐雾试验(NSS)法》，QB/T3832-1999《轻工产品金属镀层腐蚀试验结果的评价》，耐腐蚀等级10级。_x000a_（2）金属表面处理：表面脱脂、水洗、酸洗、水洗中和等过程后，经环氧树脂有色粉末静电喷涂，在高温烘箱内固定成光滑表面。粉末涂料符合HG/T2006-2022《热固性和热塑性粉末涂料》。_x000a_2、整体工艺：_x000a_（1）电解钢板整板剪裁采用数控剪板机进行裁剪，成品分解后的各部分通过激光焊接技术，激光切割及数控折边成型。钢板表面经除油去锈后高温静电喷涂，保证其防火，耐磨，防污及高硬度。表面光滑光洁，光泽保持性强，清晰亮净，抗酸耐碱，耐脏易清洁，在接触人体或收藏物品的部位无毛刺、刃口、棱角。_x000a_（2）采用双层门板、抽板设计；门框加减震垫，关门静音。柜门内置磁吸功能；柜门采用门轴连接方式，门轴连接件直径为≥4.0mm，柜门带有透气孔。_x000a_（3）活动层板四边折弯，可自由调节高度，层板挂钩采用 2.0mm 厚316#不锈钢制作，可自由拆卸，逐级调整高度；底部配有加强筋。_x000a_（4）采用隐藏式卷边拉手，折弯一体成型。_x000a_3、配置：配有掩门，柜门有锁、柜门上配标签卡槽、。柜体底部采用厚度≥1.0mm的316#不锈钢踢脚线，≥150mm高。根据采购方需求深化设计。_x000a_5、成品验收标准：QB∕T 1951.2-2013 《金属家具质量检验及质量评定》、GB 3325-2017《金属家具通用技术条件》、GB/T 35607-2017《绿色产品评价 家具》。"/>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椅身及扶手面：PU成型自结皮饰面，温馨耐用，密度达到60kg\m³，拉伸强度≥90kPa，伸长率≥130%，回弹率≥35%，撕裂强度≥2.0N/cm，干热老化后拉伸强度≥55kPa甲醛释放≤0.120mg/m2h,TVOC≤0.5mg/m2h。_x000a_2、内框架：采用厚度12MM冷轧钢板激光切割成型后焊接而成，所有焊接部分均为满焊，结实稳固。_x000a_3、横梁：高强度135*100*100三角形冷轧钢管，表面喷涂处理，金属抗盐雾 _x000a_4、脚架：高强度冷轧方形钢管，表面喷涂处理，金属抗盐雾 18h。"/>
        <s v="1.基材:榉木_x000a_2.油漆:三底两面环保水性漆_x000a_3.立柱:≥60*60mm_x000a_4.床板:≥15mm杉木板_x000a_5.梯高/宽1350*350mm_x000a_6.床母厚度90*25mm_x000a_7.床栏高度≥280mm_x000a_8.床垫尺寸/厚度1900*1150*50mm"/>
        <s v="高强度低碳合金钢"/>
        <s v="不锈钢"/>
        <s v="材质：实木"/>
        <s v="1、采用优质实木，质地均匀而又紧密，结构坚固，承重力强；                                        _x000a_2、木纹美观独特，具有极强的装饰效果；                       _x000a_3、采用优质品牌五金配件；                               _x000a_4、油漆采用环保油漆，光泽度好，环保无气味；"/>
        <s v="面料材质：帆布_x000a_框架材质：金属"/>
        <s v="1、柜体：采用≥1.0mm一级电解钢板。_x000a_2、门板：采用一级电解钢板。_x000a_3、拉手：一字折弯暗拉手。_x000a_4、表面处理：表面采用环氧树脂粉末喷涂，涂层膜厚度均匀，内外一致，耐撞击，抗腐蚀力强。"/>
        <s v="1、材质：采用优质304#不锈钢经压折、焊接、抛光打磨而成，没有外露点；板材厚度均1.0mm；                                                                                                                                                                                                                                                                                2、焊接光滑无毛刺，表面抛光处理，抗腐蚀易清洗，整体设计实用而坚固、工艺精致美观、操作灵活方便，制作工艺采用激光设备切割、数控设备折弯，使产品更具流线性，整体坚实稳固。"/>
        <s v="1、框架采用工程塑料全新料（PP+玻纤），抗老化_x000a_2、面料采用网布。_x000a_3、可调节扶手，可向上翻转90°，通过91kg的静压测试和45kg的水平拉力测试。_x000a_4、高密度纯棉，海绵密度≥45kg/m³，回弹率≥35%。 _x000a_5、座板：采用12mm的成型板，带座壳   6、2.5MM厚蝴蝶专用底盘_x000a_7、二级电镀拉深下沉100汽杆，氮气纯度达99.99%，内壁厚度1.5mm,外壁比1.2mm，通过SGS认证。_x000a_8、高强度白色PP脚。_x000a_9、PA+PU黑轮，115公斤负重下转动10万周无故障。                                _x000a_10、PP弹性护腰腰片支撑、底盘逍遥逍遥90°和125°及原位锁定；气杆升降，扶手可上下活动"/>
        <s v="主体材质：铁_x000a_表面工艺：烤漆_x000a_类别：推车置物架层架_x000a_形状：长方形_x000a_附加功能：可折叠"/>
        <s v="1. 冷轧钢柜体+陶瓷台面_x000a_2. 台面：采用陶瓷板台面，由专业生产厂家用CNC机械加工而成。_x000a_3.柜体：采用1.0mm优质冷轧钢板，采用二氧化碳保护焊焊接，边缘打磨处理，表面经酸洗、磷化及环氧树脂户外粉静电喷涂，具备较强的耐酸碱防护能力。_x000a_4、含一套86插座"/>
        <s v="高密度聚丙烯防腐蚀"/>
        <s v="实验室导流管配件沥水架 烧杯器皿晾干架"/>
        <s v="1、柜体：采用1.0mm一级电解钢板。_x000a_2、门板：采用一级电解钢板。_x000a_3、拉手：优质五金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陶瓷、不锈钢"/>
        <s v="类别：竖型衣帽架_x000a_附加功能：可移动_x000a_主体材质：实木"/>
        <s v="1.基材：厚E0级环保MFC基材；_x000a_2.饰面：三聚氰胺纸饰面；_x000a_3.封边：PVC封边带；_x000a_4.台面：25mm；台面下配支撑托；_x000a_5.钢架：铝合金立柱+铝合金脚，_x000a_6.脚轮：采用医用级TPU静音滑轮；_x000a_7.档板：吸音材质,挡板尺寸为900*300*9MM, 颜色可选深银灰"/>
        <s v="1.基材：铁皮柜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柜体：采用1.0mm一级电解钢板。_x000a_2、门板：采用一级电解钢板。_x000a_3、拉手：一字折弯暗拉手。_x000a_4、表面处理：表面采用环氧树脂粉末喷涂，涂层膜厚度均匀，内外一致，耐撞击，抗腐蚀力强。"/>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钢制脚架，配有防滑脚垫。"/>
        <s v="1.采用优质品牌冷轧板经横具化金流水线精工而成，耐压、强度大、抗冲击不易变形;_x000a_2.轨道采用埋入式，轨道的预留沟槽底面的小平偏差小，达到横平竖直;_x000a_3.喷塑材料采用绿色环保型粉沫，对人体及周围环境不产生危害，无毒、无副作用，使用时无异味:_x000a_4.连接标准确件，支撑加固辅件耐压，硬度满足承重要求;_x000a_5.五金件及配件均选用专业配件、环保、耐磨、触摸面光滑；"/>
        <s v="1、贴面板材：采用优质三聚氰胺纸 ,甲醛释放限量符合国家标准，                                         _x000a_2、基材：采用通过国家技术标准的优质环保刨花板。确保甲醛排放达安全水平，经过防潮、防虫、防腐的化学处理，强度高，刚性好，不变形不开裂；_x000a_3、粘合剂：优质乳胶,_x000a_4、封边用材：2mm厚PVC胶边，优质热熔胶。_x000a_5、品牌优质五金配件；_x000a_6、脚架：采用静电粉末喷涂钢脚架。_x000a_7、每个位配活动柜一组"/>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
        <s v="1、面板：整体采用三聚氰胺浸渍纸双饰面刨花板，2mm厚PVC封边，封边与贴面同色_x000a_2、框架：铝合金材质、采用高温静电喷绘工艺：静电，_x000a_3、五金配件：采用三节缓冲滑轨，推拉平稳有回位功能，承重量为30KG。所有五金件作防锈、防腐处理且表面镀层没有剥落现象；_x000a_4、高弹力PU滚轮，_x000a_5、线控把手开关"/>
        <s v="1.椅身：采用全新聚丙烯加玻璃纤维，由两部分组成（座面、装饰壳），整椅胶背深度≥440mm,整椅胶背高度≥441mm，胶背顶腰高度≥155mm,重量≥3.35kg。椅身和装饰壳通过颜色区分搭配。_x000a_2.座面：深度≥520mm,座板宽≥440mm,厚度≥7.5mm，背部分是运用埃菲尔铁塔的元素设计，铁塔底部宽度为≥215mm，上部宽度为≥120mm，结合腰位、颈椎位置巧妙的设计出3D立面的椅背，为了更好的撑腰护脊，贴腰和包覆性明显。胶背顶部宽度350mm，回翻式设计，可以方便使用者手提搬运。≥_x000a_3.装饰壳：采用全新ABS材质，3D等腰梯形设计，厚度≥5mm，重量≥0.05kg；外部梯形部分采用光面材质，上宽≥100mm，下宽≥215mm，高度≥135mm，腰长≥140mm，厚度≥5mm；内部梯形采用磨砂材质，上宽≥70mm，下宽≥180mm，高度≥105mm，腰长≥110mm；安装方式是卡扣加隐藏式螺丝。_x000a_4.优质白蜡木椅脚，较高的光泽度，质地细密，不易吸水，耐腐蚀，强度大，稳定性强，断裂强度高、抗震能力特别强，结实耐用，使用年限长。表面清漆处理，符合国家环保标准。内置优质铁架15*15*1.5，连接胶背坐板，更加稳定和实效。"/>
        <s v="1.基材：E0级MFC基材_x000a_2.锁具：使用品牌锁具 _x000a_3.底部支撑：矮柜使用轻型柜底支撑(TP-12B型柜底支撑)_x000a_4.内部结构：上带两块活层，下带一块活层；整体为门板覆盖顶、底板；_x000a_5.层板厚度：层/底板为≥25mm，其余为≥16mm；_x000a_6.铝框玻璃门默认不带锁具，所使用的玻璃标配为钢化玻璃_x000a_7.红木文件柜"/>
        <s v="PVC"/>
        <s v="1.管型：铝合金 锥管（50-25)*25*1.2mm, 十字架：50*25*1.5mm，座板：48*7.5mm_x000a_2.表面处理：高温喷涂户外砂纹粉-碳灰色PT9970_x000a_3.编织：澳利芬Olifen户外织带 Dia6mm, 深灰色 TF17-0612_x000a_4.座垫 ≥5cm厚，软靠垫≥5cm，软海棉_x000a_5.面料：国产常规防泼水户外布 灰麻色B*4015_x000a_6.内料：中高密度海棉+松棉，里布内胆，防水工艺_x000a_7.结构：上下拆装_x000a_8.配不锈钢螺丝及垫片 "/>
        <s v="1.管型：25*20*1.2mm, Φ70*2.0mm, _x000a_2.底盘：铝板48*48*5mm_x000a_3.架子颜色：砂纹白_x000a_面板：钢化玻璃≥6mm厚，表面药砂处理 白色"/>
        <s v="木质"/>
        <s v="主体材质：金属"/>
        <s v="1、材质：采用优质304#不锈钢经压折、焊接、抛光打磨而成，没有外露点；板材厚度均1.0mm；                                                                                                                                                                                                                                                                               2、结构：焊接光滑无毛刺，表面抛光处理，抗腐蚀易清洗，整体设计实用而坚固、工艺精致美观、操作灵活方便，制作工艺采用激光设备切割、数控设备折弯，使产品更具流线性，整体坚实稳固。"/>
        <s v="材质：不锈钢"/>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钢制脚架不易摇摆。"/>
        <s v="侧边为实木侧框，软 包为定型棉加绒麻阻 燃面料，座背板采用 实木多层板。配置小 桌板，小桌板收纳槽 内需配置减震海绵。 座椅下方设通风立 柱，通风口需设置调 节阀。"/>
        <s v="钢"/>
        <s v="1、304不锈钢材质，表面抛光处理，抗腐蚀易清洗"/>
        <s v="冷轧钢板"/>
        <s v="镀锌钢板"/>
        <s v="钢+铸铝"/>
      </sharedItems>
    </cacheField>
    <cacheField name="单位" numFmtId="0">
      <sharedItems containsBlank="1" count="12">
        <m/>
        <s v="张"/>
        <s v="个"/>
        <s v="套"/>
        <s v="排"/>
        <s v="米"/>
        <s v=" 张 "/>
        <s v="m³"/>
        <s v="组"/>
        <s v="把"/>
        <s v="台"/>
        <s v="樘"/>
      </sharedItems>
    </cacheField>
    <cacheField name="数量_x000a_（台/套）" numFmtId="0">
      <sharedItems containsString="0" containsBlank="1" containsNumber="1" containsInteger="1" minValue="0" maxValue="666" count="54">
        <m/>
        <n v="4"/>
        <n v="3"/>
        <n v="5"/>
        <n v="8"/>
        <n v="2"/>
        <n v="1"/>
        <n v="10"/>
        <n v="6"/>
        <n v="16"/>
        <n v="30"/>
        <n v="78"/>
        <n v="20"/>
        <n v="24"/>
        <n v="52"/>
        <n v="140"/>
        <n v="70"/>
        <n v="65"/>
        <n v="7"/>
        <n v="50"/>
        <n v="54"/>
        <n v="14"/>
        <n v="35"/>
        <n v="28"/>
        <n v="17"/>
        <n v="12"/>
        <n v="103"/>
        <n v="22"/>
        <n v="15"/>
        <n v="9"/>
        <n v="350"/>
        <n v="18"/>
        <n v="290"/>
        <n v="27"/>
        <n v="40"/>
        <n v="45"/>
        <n v="60"/>
        <n v="13"/>
        <n v="48"/>
        <n v="63"/>
        <n v="21"/>
        <n v="33"/>
        <n v="90"/>
        <n v="80"/>
        <n v="11"/>
        <n v="120"/>
        <n v="32"/>
        <n v="64"/>
        <n v="44"/>
        <n v="36"/>
        <n v="57"/>
        <n v="666"/>
        <n v="106"/>
        <n v="47"/>
      </sharedItems>
    </cacheField>
    <cacheField name="单价（元）" numFmtId="0">
      <sharedItems containsString="0" containsBlank="1" containsNumber="1" minValue="0" maxValue="20000" count="44">
        <m/>
        <n v="4000"/>
        <n v="1320"/>
        <n v="20000"/>
        <n v="1500"/>
        <n v="3000"/>
        <n v="9000"/>
        <n v="1000"/>
        <n v="200"/>
        <n v="5000"/>
        <n v="1100"/>
        <n v="2000"/>
        <n v="800"/>
        <n v="6000"/>
        <n v="500"/>
        <n v="8000"/>
        <n v="900"/>
        <n v="6500"/>
        <n v="1800"/>
        <n v="12000"/>
        <n v="1200"/>
        <n v="1750"/>
        <n v="150"/>
        <n v="890"/>
        <n v="7000"/>
        <n v="600"/>
        <n v="300"/>
        <n v="2500"/>
        <n v="3500"/>
        <n v="5500"/>
        <n v="2800"/>
        <n v="400"/>
        <n v="4628.6"/>
        <n v="2680"/>
        <n v="365"/>
        <n v="210"/>
        <n v="10000"/>
        <n v="100"/>
        <n v="40"/>
        <n v="700"/>
        <n v="4500"/>
        <n v="4200"/>
        <n v="2600"/>
        <n v="12400"/>
      </sharedItems>
    </cacheField>
    <cacheField name="总价_x000a_（元）" numFmtId="180">
      <sharedItems containsString="0" containsBlank="1" containsNumber="1" minValue="0" maxValue="29874954.4" count="195">
        <n v="29874954.4"/>
        <m/>
        <n v="16000"/>
        <n v="5280"/>
        <n v="60000"/>
        <n v="7500"/>
        <n v="160000"/>
        <n v="6000"/>
        <n v="1320"/>
        <n v="4000"/>
        <n v="3000"/>
        <n v="200000"/>
        <n v="12000"/>
        <n v="3960"/>
        <n v="18000"/>
        <n v="40000"/>
        <n v="13200"/>
        <n v="24000"/>
        <n v="1000"/>
        <n v="21120"/>
        <n v="2000"/>
        <n v="33000"/>
        <n v="800"/>
        <n v="8000"/>
        <n v="500"/>
        <n v="7920"/>
        <n v="900"/>
        <n v="48000"/>
        <n v="13000"/>
        <n v="3200"/>
        <n v="312000"/>
        <n v="102960"/>
        <n v="10000"/>
        <n v="1200"/>
        <n v="1800"/>
        <n v="26400"/>
        <n v="80000"/>
        <n v="1500"/>
        <n v="416000"/>
        <n v="154000"/>
        <n v="63000"/>
        <n v="3600"/>
        <n v="28000"/>
        <n v="9240"/>
        <n v="10560"/>
        <n v="30000"/>
        <n v="6600"/>
        <n v="15000"/>
        <n v="400"/>
        <n v="9000"/>
        <n v="1750"/>
        <n v="64000"/>
        <n v="216000"/>
        <n v="71280"/>
        <n v="42000"/>
        <n v="5000"/>
        <n v="1600"/>
        <n v="128000"/>
        <n v="52500"/>
        <n v="30800"/>
        <n v="136000"/>
        <n v="120000"/>
        <n v="2640"/>
        <n v="2400"/>
        <n v="36000"/>
        <n v="3500"/>
        <n v="309000"/>
        <n v="7200"/>
        <n v="31680"/>
        <n v="600"/>
        <n v="100000"/>
        <n v="15130"/>
        <n v="15840"/>
        <n v="140000"/>
        <n v="21000"/>
        <n v="45500"/>
        <n v="26000"/>
        <n v="300"/>
        <n v="24200"/>
        <n v="10800"/>
        <n v="20000"/>
        <n v="240000"/>
        <n v="25000"/>
        <n v="4500"/>
        <n v="14000"/>
        <n v="6500"/>
        <n v="400000"/>
        <n v="70000"/>
        <n v="11880"/>
        <n v="27000"/>
        <n v="1925000"/>
        <n v="19800"/>
        <n v="45000"/>
        <n v="1595000"/>
        <n v="32000"/>
        <n v="24030"/>
        <n v="10500"/>
        <n v="2800"/>
        <n v="23760"/>
        <n v="4400"/>
        <n v="4800"/>
        <n v="18514.4"/>
        <n v="5250"/>
        <n v="5340"/>
        <n v="1950"/>
        <n v="52000"/>
        <n v="17160"/>
        <n v="1780"/>
        <n v="1050"/>
        <n v="2680"/>
        <n v="2190"/>
        <n v="1260"/>
        <n v="5040"/>
        <n v="9450"/>
        <n v="4410"/>
        <n v="450"/>
        <n v="300000"/>
        <n v="39600"/>
        <n v="5400"/>
        <n v="2700"/>
        <n v="96000"/>
        <n v="8040"/>
        <n v="78000"/>
        <n v="2670"/>
        <n v="63360"/>
        <n v="8400"/>
        <n v="27720"/>
        <n v="3150"/>
        <n v="240"/>
        <n v="49500"/>
        <n v="54000"/>
        <n v="1680"/>
        <n v="1890"/>
        <n v="150"/>
        <n v="200"/>
        <n v="890"/>
        <n v="100"/>
        <n v="80"/>
        <n v="31500"/>
        <n v="210"/>
        <n v="1470"/>
        <n v="19500"/>
        <n v="2100"/>
        <n v="13500"/>
        <n v="6300"/>
        <n v="750"/>
        <n v="500000"/>
        <n v="66000"/>
        <n v="13400"/>
        <n v="130000"/>
        <n v="8750"/>
        <n v="4450"/>
        <n v="105600"/>
        <n v="46200"/>
        <n v="97500"/>
        <n v="8100"/>
        <n v="5670"/>
        <n v="3780"/>
        <n v="22500"/>
        <n v="420"/>
        <n v="16500"/>
        <n v="7000"/>
        <n v="90000"/>
        <n v="12600"/>
        <n v="10720"/>
        <n v="2920"/>
        <n v="52800"/>
        <n v="6400"/>
        <n v="104000"/>
        <n v="3560"/>
        <n v="84480"/>
        <n v="11200"/>
        <n v="320"/>
        <n v="36960"/>
        <n v="4200"/>
        <n v="72000"/>
        <n v="56070"/>
        <n v="22000"/>
        <n v="5338850"/>
        <n v="17600"/>
        <n v="192000"/>
        <n v="68400"/>
        <n v="466200"/>
        <n v="44000"/>
        <n v="8800"/>
        <n v="32500"/>
        <n v="14400"/>
        <n v="9600"/>
        <n v="477000"/>
        <n v="211500"/>
        <n v="14520"/>
        <n v="16200"/>
        <n v="84000"/>
        <n v="2600"/>
        <n v="12400"/>
      </sharedItems>
    </cacheField>
  </cacheFields>
</pivotCacheDefinition>
</file>

<file path=xl/pivotCache/pivotCacheDefinition7.xml><?xml version="1.0" encoding="utf-8"?>
<pivotCacheDefinition xmlns="http://schemas.openxmlformats.org/spreadsheetml/2006/main" xmlns:r="http://schemas.openxmlformats.org/officeDocument/2006/relationships" r:id="rId1" createdVersion="5" refreshedVersion="5" minRefreshableVersion="3" refreshedDate="46156.9517939815" refreshedBy="86189" recordCount="1139">
  <cacheSource type="worksheet">
    <worksheetSource ref="C2:H1141" sheet="附表3-2办公设备明细表702床"/>
  </cacheSource>
  <cacheFields count="6">
    <cacheField name="产品名称" numFmtId="0">
      <sharedItems containsBlank="1" count="75">
        <m/>
        <s v="电话"/>
        <s v="A4黑白激光打印机"/>
        <s v="台式电脑"/>
        <s v="空调"/>
        <s v="扫描枪"/>
        <s v="3D打印机"/>
        <s v="条码打印机"/>
        <s v="彩色喷墨打印机"/>
        <s v="碎纸机"/>
        <s v="扫描仪"/>
        <s v="凭条打印机"/>
        <s v="高拍仪"/>
        <s v="A4彩色激光打印机"/>
        <s v="高速双面扫描仪"/>
        <s v="冰箱"/>
        <s v="复印机（高速）"/>
        <s v="监控"/>
        <s v="窗口对讲机"/>
        <s v="点钞机"/>
        <s v="身份证阅读器"/>
        <s v="社保卡读卡器"/>
        <s v="票据打印机"/>
        <s v="热敏打印机"/>
        <s v="叫号排队机（连显示屏）"/>
        <s v="LED显示屏"/>
        <s v="笔记本电脑"/>
        <s v="A4黑白打印复印扫描一体机"/>
        <s v="传真机"/>
        <s v="复印机（普通）"/>
        <s v="串口通信盒子"/>
        <s v="条码阅读器"/>
        <s v="全自动干手器"/>
        <s v="门禁"/>
        <s v="A3黑白激光打印机"/>
        <s v="过塑机"/>
        <s v="针式打印机"/>
        <s v="加湿器"/>
        <s v="除湿机"/>
        <s v="电子标签"/>
        <s v="电子标签控制器"/>
        <s v="RFID无源定位电子标签"/>
        <s v="RFID手持终端远距离电子标签读写器"/>
        <s v="电风扇"/>
        <s v="自动装订机"/>
        <s v="红外防盗报警器"/>
        <s v="高清摄像机"/>
        <s v="粉碎机"/>
        <s v="数字时钟"/>
        <s v="封口机"/>
        <s v="洁净区无尘电话对讲机"/>
        <s v="电热恒温干燥箱"/>
        <s v="条码打印机（高速）"/>
        <s v="PDA"/>
        <s v="可视对讲机"/>
        <s v="平板电脑"/>
        <s v="消毒柜"/>
        <s v="微波炉"/>
        <s v="电磁炉"/>
        <s v="相机"/>
        <s v="A3彩色激光打印机"/>
        <s v="小型冰箱"/>
        <s v="小型饮水机"/>
        <s v="移动工作站"/>
        <s v="台灯"/>
        <s v="空气净化器"/>
        <s v="恒温恒湿空调"/>
        <s v="文件消毒柜"/>
        <s v="移动硬盘"/>
        <s v="装订机"/>
        <s v="切纸机"/>
        <s v="录音录像设备"/>
        <s v="光盘刻录机"/>
        <s v="档案装订机"/>
        <s v="微机视频干扰器"/>
      </sharedItems>
    </cacheField>
    <cacheField name="规格参数" numFmtId="0">
      <sharedItems containsBlank="1" count="90">
        <m/>
        <s v="座式有绳板机"/>
        <s v="a4黑白激光、自动双面、有线、USB、单面≥29页/分、双面≥18页/分"/>
        <s v="酷睿14代i5以上、≥16G DDR4、≥1TB HDD+256G SSD、≥23英寸显示器、正版操作系统"/>
        <s v="5匹"/>
        <s v="无线扫描器，支持一维二维，含充电通信底座、USB连接线，续航14小时以上、COMS影像式扫描、扫描性能强、解码能力:可读取标准1D、PDF、2D和Dotcode符号"/>
        <s v="用于后装模具打印，含耗材"/>
        <s v="热敏/热转印打印机、≥203dpi、打印宽度20-104MM、速度50-152mm/S、USB、支持epl/zpl编程"/>
        <s v="2匹"/>
        <s v="支持A3/A4打印，非自动双面，彩色打印速度≥10张/分，支持9600dpi分辨率，支持照片打印，USB"/>
        <s v="纸箱容量：21-30L；类型：自动碎纸机；单次碎纸张数：6-10张；功能：童锁保护，自动反向退纸；连续碎纸机时间：41-60分钟；移动轮：有移动轮；可碎介质：纸；保密等级：5级；安全触停：有安全触停；碎纸效果：米粒状"/>
        <s v="普通"/>
        <s v="行式热敏打印机、打印速度≥250mm/s、纸张80mm/ 58mm、MTBF≥36万小时、USB、以太网"/>
        <s v="扫描速度：约1秒_x000a_接口：USB2.0_x000a_扫描介质：办公文稿、单据、身份证、笔记、图片、照片、杂志书籍、立体实物等"/>
        <s v="1.5匹"/>
        <s v="1匹"/>
        <s v="A4彩色激光、≥18页/分、≥600*600dpi、USB、网络"/>
        <s v="馈纸式双面扫描仪，CIS感光原件，≥40页/分，≥600DPI，A4幅面,扫描介质发票、文档、合同、身份证，USB2.0接口，支持Windows/国产信创系统"/>
        <s v="能效等级：一级能效_x000a_变频/定频：变频_x000a_高度：180.1-190cm_x000a_控温方式：电脑控温_x000a_制冷方式：风冷_x000a_宽度：80.1-85cm_x000a_主色系：黑色系_x000a_门款式：多门面板_x000a_材质：PPM彩板_x000a_放置方式：独立式_x000a_总容积：500-549L_x000a_深度：65.1-70cm"/>
        <s v="打印速度划分：高速机(41~60页/分钟)_x000a_支持页宽：A3_x000a_能效等级：一级能效_x000a_技术类型：黑白激光"/>
        <s v="夜视类型：红外夜视；类别：球机；监控存储方式：硬盘+内存卡；探头个数：2个；智能识别：区域入侵检测，电子围栏，温度识别，烟雾识别；追踪方式：自动巡航；供网方式：网线；变倍变焦：光学变焦；像素：400万；防水等级：IP66；供电方式：电源供电"/>
        <s v="连接主体：音箱；指向特征：全指向/无指向；传输方式：有线收音头：动圈式；供电方式：外接供电；喇叭单元：单喇叭"/>
        <s v="点钞机等级：A类；币种：人民币；使用方式：插电；鉴伪方式：磁性检测，安全线检测，紫光检测，红外鉴伪，幅面鉴伪，冠字号识别；功能：混点，金额合计，分版，计数，预置，累加，自检故障；语音提示：支持语音提示；屏幕数量：双屏"/>
        <s v="快速识别二代/三代居民身份证、港澳台居民居住证、外国人用永久居留证，USB 接口，阅读距离1-5CM、时间＜1S,适用Windows7/10/11、Android系统"/>
        <s v="支持符合ISO 7816 标准的接触式 IC 卡、ISO14443 Type A/B 标准的非接触式 IC 卡、磁条的读写，可识别社保卡、银行卡，可附加 符合 GSM 11.11 的 SAM 卡座，USB接口、无驱模式，支持 Windows、Linux、Android"/>
        <s v="票据针式打印机，1+6联复写，24针击打式点阵打印、≥195汉字/秒，高精打印头、MTBF10000小时以上，前部平推和后面连续进纸，USB"/>
        <s v="无线、排队机取号叫号机、 55寸液晶综合屏"/>
        <s v="类型：液晶；是否触摸屏：非触摸屏；接口：HDMI，DVI，VGA"/>
        <s v="酷睿Ultra514核以上、≥32GB DDR5、≥1TB固态、2.5K IPS屏、HDMI、RJ45"/>
        <s v="A4、黑白激光、打印、复印、扫描一体机，自动双面、单面≥28页/分、双面≥15页/分，USB、有线网络"/>
        <s v="四合一一体机"/>
        <s v="打印速度划分：中速机(30~40页/分钟)_x000a_支持页宽：A3_x000a_能效等级：一级能效_x000a_技术类型：黑白激光"/>
        <s v="医疗设备串口通讯器，10/100M自适应以太网_x000a_、≥4个串口，支持RS-232、RS-422和RS-485_x000a_、所有的串口信号带内置15KV ESD_x000a_、支持socket操作模式，包括TCP Server、TCP Client和UDP_x000a_、配置方法可选择: Web console,Telnet console和Windows工具_x000a_、支持网络管理协议SNMP MIB-II_x000a_"/>
        <s v="3匹"/>
        <s v="扫描器，支持一维二维，USB连接线，COMS影像式扫描、扫描性能强、解码能力:可读取标准1D、PDF、2D和Dotcode符号"/>
        <s v="全自动高速干手、自动感应"/>
        <s v="人脸识别"/>
        <s v="a3黑白激光、自动双面、有线、USB、单面≥29页/分、双面≥18页/分"/>
        <s v="A3A4高速"/>
        <s v="24针滚筒式针式打印机，支持连续进纸、D打印速度≥195字/秒打印头寿命≥4亿次、列宽≥80、1+3联复写、USB"/>
        <s v="加湿面积150平米"/>
        <s v="功能：童锁保护；水满停机，万向轮自动；附带排水管：带排水管；日除湿量：31-50L；净化方式：负离子"/>
        <s v="蓝牙 2.9英寸"/>
        <s v="匹配电子标签"/>
        <s v="20mm*60mm,超高频无源灯光定位寻物"/>
        <s v="读卡距离0-20米，可调"/>
        <s v="三级能效、落地扇、左右摇头、遥控器控制"/>
        <s v="500页以内自动打孔、装订"/>
        <s v="无线探测器、实现现场喇叭报警、远程报警、微信报警、电话报警"/>
        <s v="带夜视功能，自动切换"/>
        <s v="密封式锤式，一次性进料20kg，出料粒度10mm以下"/>
        <s v="加湿面积50平米"/>
        <s v="数显"/>
        <s v="不低于40厘米封口长度"/>
        <s v="不锈钢"/>
        <s v="不锈钢内胆，温控，+10-300℃"/>
        <s v="无绳"/>
        <s v="热转印、热敏打印机，打印速度≥152MM/秒，打印宽度≥104MM，USB、串口"/>
        <s v="移动护理PDA、8核处理器，频率≥2.3GHZ、≥3GB RAM，≥32GB ROM、可充电锂电池、容量≥4100mAh，≥5英寸，电容屏多点触控、分辨率≥1280 x720、摄像头、支持802.11a/b/g/n/ac协议，2.4G/5G双频、支持4G全网通、条码扫描引擎、Android医疗操作系统"/>
        <s v="内外可视对讲"/>
        <s v="64位八核以上CPU，Android11以上,≥12寸OLED，≥8GBLPDDR5+256GB UFS 3.1，802.11 a/b/g/n/ac/ax，电池≥10000MAH,人脸指纹识别"/>
        <s v="加湿面积200平米"/>
        <s v="消毒方式：紫外线+臭氧+中温烘干"/>
        <s v="操控方式：旋钮式_x000a_烧烤管材质：石墨烯_x000a_变频/定频：变频_x000a_底盘类型：平板式_x000a_空气炸功率：&lt;2000w_x000a_功能：加热，烧烤功能_x000a_内胆材质：涂层_x000a_烧烤功率：&gt;1500w_x000a_开门方式：侧开门_x000a_类别：微烤一体机_x000a_能效等级：一级能效"/>
        <s v="4眼"/>
        <s v="镜头参数：最大光圈F3.5_x000a_电源参数：支持外接电源；_x000a_电池类型：锂离子电池_x000a_存储参数：SD卡；SDHC卡；SDXC卡_x000a__x000a_功能：自拍；遥控拍摄；延时拍摄_x000a_接口：蓝牙；HDMI；Wi-Fi_x000a_有效像素：≥3250万"/>
        <s v="A3彩色激光打印机、≥20页/分、≥600*600dpi、USB2.0、有线网络、自动双面"/>
        <s v="能效等级：一级能效_x000a_变频/定频：变频_x000a_控温方式：电脑控温_x000a_制冷方式：风冷_x000a_主色系：黑色系_x000a_门款式：多门面板_x000a_材质：PPM彩板_x000a_放置方式：独立式"/>
        <s v="能效等级：一级能效"/>
        <s v="护理移动工作站，一体式电脑、酷睿I5以上、16G以上、≥256G固态、≥23.8IPS屏、正版操作系统，整车铝合金、不锈钢和塑料为主、医疗级脚轮、表面ABS抑菌材料，外部接口usb*6、RJ45，内置WiFi天线支持2.4G/5G双频网络、802.11 a/b/g/n/ac，电池可使用8小时以上"/>
        <s v="防眩指数UGR：16-19；最大瓦数：15-20W（含）；开关方式：遥控开关；防蓝光指数：RG0（豁免伤害）；光源类型：LED"/>
        <s v="3匹，室外机考虑减震降噪"/>
        <s v="打印速度划分：高速机(41~60页/分钟)_x000a_支持页宽：A3_x000a_能效等级：一级能效_x000a_技术类型：黑白激光_x000a_包括扫描、合同装订功能"/>
        <s v="功能：除PM2.5，除甲醛，除过敏原_x000a_能效等级：一级能效"/>
        <s v="1.5匹，室外机考虑减震降噪"/>
        <s v="1匹，室外机考虑减震降噪"/>
        <s v="2匹，室外机考虑减震降噪"/>
        <s v="25kw"/>
        <s v="柜体材质：钢，臭氧紫外线消毒"/>
        <s v="2T"/>
        <s v="电动静音"/>
        <s v="净重：10-20kg_x000a_装订厚度：31-50mm_x000a_装订方式：半自动"/>
        <s v="10kw"/>
        <s v="NI-VX1648-C@V3”处理器：lntel 64位多核竺理器 内存：4GB,最大可定制16GB_x000a_网络接口：3个千以人网_x000a_4端口2 . 5Gbps以太网接( 2端口万兆以太网接口(选配)_x000a_4端口万兆以太网接口(选配) PCl-E插槽：2_x000a_USB接口：2个_x000a_串口：1个RS232 RJ45接口_x000a_VGA接口：1_x000a_磁盘类型：SATA/SSD_x000a_磁盘通道数：48_x000a_RAID功能：支持JBOD、RAID 0、1、5、6_x000a_支持自动空白盘全局热备、专有热备等多种热备方式 协议支持：iSCSI_x000a_&quot;3500055%"/>
        <s v="蓝光光驱USB3.0、外置刻录机6倍高速读刻一体、笔记本电脑外接DVD/CD光盘碟片、读取器4K高清播放"/>
        <s v="可录音座式有绳板机"/>
        <s v="全自动多孔同步装订"/>
        <s v="主机、磁力锁、电源、开关、线路"/>
        <s v="红外报警系统、视频监控主机、监控摄像机等"/>
        <s v="电磁干扰器带液晶显示"/>
      </sharedItems>
    </cacheField>
    <cacheField name="单位" numFmtId="0">
      <sharedItems containsBlank="1" count="5">
        <m/>
        <s v="台"/>
        <s v="部"/>
        <s v="个"/>
        <s v="套"/>
      </sharedItems>
    </cacheField>
    <cacheField name="数量_x000a_（台/套）" numFmtId="180">
      <sharedItems containsString="0" containsBlank="1" containsNumber="1" containsInteger="1" minValue="0" maxValue="800" count="39">
        <m/>
        <n v="1"/>
        <n v="4"/>
        <n v="8"/>
        <n v="16"/>
        <n v="2"/>
        <n v="3"/>
        <n v="79"/>
        <n v="7"/>
        <n v="6"/>
        <n v="11"/>
        <n v="60"/>
        <n v="10"/>
        <n v="30"/>
        <n v="24"/>
        <n v="12"/>
        <n v="200"/>
        <n v="500"/>
        <n v="800"/>
        <n v="5"/>
        <n v="15"/>
        <n v="100"/>
        <n v="20"/>
        <n v="9"/>
        <n v="34"/>
        <n v="18"/>
        <n v="42"/>
        <n v="14"/>
        <n v="36"/>
        <n v="21"/>
        <n v="13"/>
        <n v="78"/>
        <n v="66"/>
        <n v="52"/>
        <n v="44"/>
        <n v="28"/>
        <n v="35"/>
        <n v="17"/>
        <n v="31"/>
      </sharedItems>
    </cacheField>
    <cacheField name="单价（元）" numFmtId="0">
      <sharedItems containsString="0" containsBlank="1" containsNumber="1" containsInteger="1" minValue="0" maxValue="60000" count="41">
        <m/>
        <n v="90"/>
        <n v="1200"/>
        <n v="5000"/>
        <n v="12000"/>
        <n v="1500"/>
        <n v="9800"/>
        <n v="6500"/>
        <n v="1800"/>
        <n v="800"/>
        <n v="1400"/>
        <n v="1000"/>
        <n v="3500"/>
        <n v="2000"/>
        <n v="3000"/>
        <n v="35000"/>
        <n v="2500"/>
        <n v="7000"/>
        <n v="15000"/>
        <n v="8500"/>
        <n v="5500"/>
        <n v="100"/>
        <n v="3"/>
        <n v="300"/>
        <n v="200"/>
        <n v="9990"/>
        <n v="400"/>
        <n v="4500"/>
        <n v="10000"/>
        <n v="600"/>
        <n v="25000"/>
        <n v="500"/>
        <n v="60000"/>
        <n v="4000"/>
        <n v="40000"/>
        <n v="16000"/>
        <n v="900"/>
        <n v="6000"/>
        <n v="9300"/>
        <n v="16800"/>
        <n v="1850"/>
      </sharedItems>
    </cacheField>
    <cacheField name="总价（元）" numFmtId="180">
      <sharedItems containsString="0" containsBlank="1" containsNumber="1" containsInteger="1" minValue="0" maxValue="16277690" count="113">
        <n v="16277690"/>
        <m/>
        <n v="90"/>
        <n v="1200"/>
        <n v="5000"/>
        <n v="360"/>
        <n v="20000"/>
        <n v="96000"/>
        <n v="1500"/>
        <n v="9800"/>
        <n v="6500"/>
        <n v="80000"/>
        <n v="180"/>
        <n v="1800"/>
        <n v="800"/>
        <n v="270"/>
        <n v="1400"/>
        <n v="3000"/>
        <n v="2400"/>
        <n v="2000"/>
        <n v="12000"/>
        <n v="3500"/>
        <n v="395000"/>
        <n v="8000"/>
        <n v="6000"/>
        <n v="10000"/>
        <n v="35000"/>
        <n v="30000"/>
        <n v="15000"/>
        <n v="720"/>
        <n v="55000"/>
        <n v="16000"/>
        <n v="24000"/>
        <n v="40000"/>
        <n v="32000"/>
        <n v="9600"/>
        <n v="7200"/>
        <n v="3600"/>
        <n v="7000"/>
        <n v="2500"/>
        <n v="1000"/>
        <n v="300000"/>
        <n v="4800"/>
        <n v="900"/>
        <n v="60000"/>
        <n v="4500"/>
        <n v="8500"/>
        <n v="120000"/>
        <n v="1080"/>
        <n v="5500"/>
        <n v="540"/>
        <n v="600"/>
        <n v="7500"/>
        <n v="4000"/>
        <n v="9990"/>
        <n v="25000"/>
        <n v="400"/>
        <n v="67500"/>
        <n v="100000"/>
        <n v="14000"/>
        <n v="450"/>
        <n v="17000"/>
        <n v="45000"/>
        <n v="810"/>
        <n v="170000"/>
        <n v="1620"/>
        <n v="210000"/>
        <n v="75000"/>
        <n v="21000"/>
        <n v="1440"/>
        <n v="1600"/>
        <n v="10500"/>
        <n v="180000"/>
        <n v="14400"/>
        <n v="13500"/>
        <n v="105000"/>
        <n v="9000"/>
        <n v="94500"/>
        <n v="525000"/>
        <n v="31500"/>
        <n v="175000"/>
        <n v="65000"/>
        <n v="990"/>
        <n v="390000"/>
        <n v="36000"/>
        <n v="5940"/>
        <n v="27000"/>
        <n v="42000"/>
        <n v="18000"/>
        <n v="189000"/>
        <n v="1050000"/>
        <n v="260000"/>
        <n v="3960"/>
        <n v="3200"/>
        <n v="28000"/>
        <n v="140000"/>
        <n v="126000"/>
        <n v="700000"/>
        <n v="84000"/>
        <n v="2075870"/>
        <n v="1530"/>
        <n v="300"/>
        <n v="68000"/>
        <n v="13000"/>
        <n v="34000"/>
        <n v="630"/>
        <n v="90000"/>
        <n v="9300"/>
        <n v="16800"/>
        <n v="1850"/>
        <n v="85000"/>
        <n v="155000"/>
        <n v="1350"/>
      </sharedItems>
    </cacheField>
  </cacheFields>
</pivotCacheDefinition>
</file>

<file path=xl/pivotCache/pivotCacheDefinition8.xml><?xml version="1.0" encoding="utf-8"?>
<pivotCacheDefinition xmlns="http://schemas.openxmlformats.org/spreadsheetml/2006/main" xmlns:r="http://schemas.openxmlformats.org/officeDocument/2006/relationships" r:id="rId1" createdVersion="5" refreshedVersion="5" minRefreshableVersion="3" refreshedDate="46157.3540972222" refreshedBy="Administrator" recordCount="997">
  <cacheSource type="worksheet">
    <worksheetSource ref="A1:A1" sheet="开办费汇总表（改扩建工程+质子）"/>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73"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波长配置：约410nm；抑制率显示范围：0%～100%；抑制率测量范围：0%～100%；透射比准确度：±1.5%；透射比重复性：≤0.5%；漂移：≤0.005Abs/3min；抑制率示值误差：≤10%。"/>
        <s v="常规"/>
        <s v="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
        <s v="外形尺寸mm:670*750*1490mm，台面尺寸：510*595，切割尺寸:220*210，电机功率:380V1.5hp，机重KG:78。整机质保一年，终身维护"/>
        <s v="精度0.5kg，允差±1.5kg；尺寸1200*1200，国标4厘花碳钢板；柯力SQB高精度传感器，防护等级IP65；自动打印危废标签，标签款式自适应多种规格；数据自动与国家、省平台对接；满足JJG539-2016《数字指示秤检定规程》Ⅲ级标准"/>
        <s v="包装范围0.35～5kg，包装速度550～650包/小时_x000a_备注：包装范围0.35～5kg，包装速度550～650包/小时"/>
        <s v="大功率电机，强劲动力，高速打磨，不伤果肉；一键开关，操作简便；机身加厚，安全保险，坚固耐用；减震防滑脚，防滑耐磨损。含安装费"/>
        <s v="机器尺寸1230*580*1280mm(长*宽*高)成品形状片、丝、丁切割尺寸1－30mm(可调)产量300－1000kg/hr电源220V单相功率1.5kW输送带宽度120mm机器重量135kg随机配件斩刀片1组（切叶菜部）、切丁刀盘1组、切片刀盘1个、切丝刀盘一个(切根菜部)"/>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规格：900*840，不锈钢"/>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采用304#不锈钢"/>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不锈钢"/>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containsInteger="1" minValue="0" maxValue="4731" count="24">
        <n v="4731"/>
        <m/>
        <n v="1"/>
        <n v="5"/>
        <n v="3"/>
        <n v="0"/>
        <n v="4"/>
        <n v="6"/>
        <n v="2"/>
        <n v="30"/>
        <n v="20"/>
        <n v="9"/>
        <n v="8"/>
        <n v="78"/>
        <n v="100"/>
        <n v="600"/>
        <n v="4375"/>
        <n v="25"/>
        <n v="10"/>
        <n v="7"/>
        <n v="118"/>
        <n v="40"/>
        <n v="150"/>
        <n v="5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80">
      <sharedItems containsString="0" containsBlank="1" containsNumber="1" minValue="0" maxValue="3445219.35" count="201">
        <n v="3445219.35"/>
        <m/>
        <n v="540"/>
        <n v="4800"/>
        <n v="8400"/>
        <n v="9600"/>
        <n v="2700"/>
        <n v="2560"/>
        <n v="11880"/>
        <n v="3680"/>
        <n v="2800"/>
        <n v="3200"/>
        <n v="2880"/>
        <n v="2960"/>
        <n v="2640"/>
        <n v="3600"/>
        <n v="1500"/>
        <n v="7250"/>
        <n v="8160"/>
        <n v="4775"/>
        <n v="5000"/>
        <n v="2920"/>
        <n v="14000"/>
        <n v="20700"/>
        <n v="1960"/>
        <n v="8900"/>
        <n v="10620"/>
        <n v="24400"/>
        <n v="330"/>
        <n v="8500"/>
        <n v="4500"/>
        <n v="3300"/>
        <n v="5600"/>
        <n v="12800"/>
        <n v="4020"/>
        <n v="1305"/>
        <n v="5520"/>
        <n v="6080"/>
        <n v="3520"/>
        <n v="480"/>
        <n v="1080"/>
        <n v="5084"/>
        <n v="28000"/>
        <n v="1440"/>
        <n v="1620"/>
        <n v="5400"/>
        <n v="8237.5"/>
        <n v="1200"/>
        <n v="4320"/>
        <n v="3150"/>
        <n v="12000"/>
        <n v="6400"/>
        <n v="18480"/>
        <n v="30000"/>
        <n v="18000"/>
        <n v="900"/>
        <n v="42720"/>
        <n v="11074"/>
        <n v="9000"/>
        <n v="7200"/>
        <n v="10500"/>
        <n v="13500"/>
        <n v="640"/>
        <n v="2970"/>
        <n v="2400"/>
        <n v="3780"/>
        <n v="9548.5"/>
        <n v="7740.5"/>
        <n v="7470"/>
        <n v="2080"/>
        <n v="2520"/>
        <n v="3360"/>
        <n v="7760"/>
        <n v="1800"/>
        <n v="2250"/>
        <n v="2040"/>
        <n v="2240"/>
        <n v="960"/>
        <n v="2200"/>
        <n v="6000"/>
        <n v="3840"/>
        <n v="2720"/>
        <n v="20000"/>
        <n v="1920"/>
        <n v="10240"/>
        <n v="5360"/>
        <n v="6720"/>
        <n v="40184"/>
        <n v="9500"/>
        <n v="5580"/>
        <n v="6757.4"/>
        <n v="1320"/>
        <n v="2000"/>
        <n v="5120"/>
        <n v="4000"/>
        <n v="5940"/>
        <n v="125000"/>
        <n v="25600"/>
        <n v="79500"/>
        <n v="5950"/>
        <n v="13020"/>
        <n v="9800"/>
        <n v="5040"/>
        <n v="3040"/>
        <n v="5850"/>
        <n v="2160"/>
        <n v="4900"/>
        <n v="50132.45"/>
        <n v="5500"/>
        <n v="1350"/>
        <n v="400"/>
        <n v="5200"/>
        <n v="6300"/>
        <n v="4960"/>
        <n v="6600"/>
        <n v="6660"/>
        <n v="11600"/>
        <n v="2480"/>
        <n v="3000"/>
        <n v="7680"/>
        <n v="5920"/>
        <n v="6960"/>
        <n v="6030"/>
        <n v="15000"/>
        <n v="23500"/>
        <n v="8100"/>
        <n v="2280"/>
        <n v="5560"/>
        <n v="30138"/>
        <n v="12090"/>
        <n v="7900"/>
        <n v="11160"/>
        <n v="3420"/>
        <n v="4640"/>
        <n v="5760"/>
        <n v="1980"/>
        <n v="10010"/>
        <n v="24000"/>
        <n v="1260"/>
        <n v="1760"/>
        <n v="5280"/>
        <n v="4860"/>
        <n v="1170"/>
        <n v="175500"/>
        <n v="42000"/>
        <n v="50000"/>
        <n v="32000"/>
        <n v="16000"/>
        <n v="10000"/>
        <n v="3920"/>
        <n v="21000"/>
        <n v="10800"/>
        <n v="16800"/>
        <n v="2598825.5"/>
        <n v="3060"/>
        <n v="5440"/>
        <n v="1600"/>
        <n v="11520"/>
        <n v="7500"/>
        <n v="6930"/>
        <n v="2680"/>
        <n v="5240"/>
        <n v="2430"/>
        <n v="2120"/>
        <n v="11200"/>
        <n v="10600"/>
        <n v="52800"/>
        <n v="14400"/>
        <n v="8960"/>
        <n v="7440"/>
        <n v="64900"/>
        <n v="3240"/>
        <n v="14800"/>
        <n v="8000"/>
        <n v="8910"/>
        <n v="3330"/>
        <n v="21700"/>
        <n v="13800"/>
        <n v="5490"/>
        <n v="15400"/>
        <n v="19600"/>
        <n v="15750"/>
        <n v="7360"/>
        <n v="10046"/>
        <n v="6120"/>
        <n v="10024"/>
        <n v="13300"/>
        <n v="2220"/>
        <n v="13160"/>
        <n v="5220"/>
        <n v="52500"/>
        <n v="560"/>
        <n v="1380"/>
        <n v="13680"/>
        <n v="36000"/>
        <n v="18900"/>
        <n v="236000"/>
        <n v="5880"/>
        <n v="17500"/>
        <n v="2500"/>
        <n v="200000"/>
      </sharedItems>
    </cacheField>
  </cacheFields>
</pivotCacheDefinition>
</file>

<file path=xl/pivotCache/pivotCacheDefinition9.xml><?xml version="1.0" encoding="utf-8"?>
<pivotCacheDefinition xmlns="http://schemas.openxmlformats.org/spreadsheetml/2006/main" xmlns:r="http://schemas.openxmlformats.org/officeDocument/2006/relationships" r:id="rId1" createdVersion="5" refreshedVersion="5" minRefreshableVersion="3" refreshedDate="46157.416875" refreshedBy="Administrator" recordCount="919">
  <cacheSource type="worksheet">
    <worksheetSource ref="C2:H925" sheet="附表8-2后勤保障用品明细表702床"/>
  </cacheSource>
  <cacheFields count="6">
    <cacheField name="产品名称" numFmtId="0">
      <sharedItems containsBlank="1" count="133">
        <m/>
        <s v="生活垃圾桶3"/>
        <s v="擦手纸巾盒"/>
        <s v="医疗废物垃圾桶"/>
        <s v="手机置物架"/>
        <s v="报刊架"/>
        <s v="污衣桶"/>
        <s v="挂钟"/>
        <s v="生活垃圾桶1"/>
        <s v="电子锁"/>
        <s v="穿衣镜"/>
        <s v="白板"/>
        <s v="倒计时器"/>
        <s v="医用垃圾桶1"/>
        <s v="圆纸盒"/>
        <s v="毛巾架"/>
        <s v="洗浴用品置物架"/>
        <s v="手推车"/>
        <s v="梯子"/>
        <s v="塑料储物箱"/>
        <s v="置物架"/>
        <s v="万向排风罩"/>
        <s v="更衣镜子"/>
        <s v="面镜"/>
        <s v="生活垃圾桶4"/>
        <s v="多功能清洁工具车"/>
        <s v="储物箱（大）"/>
        <s v="污衣车"/>
        <s v="雨伞架"/>
        <s v="有盖垃圾桶"/>
        <s v="不锈钢垃圾桶"/>
        <s v="地垫"/>
        <s v="平板推车"/>
        <s v="药库垃圾桶"/>
        <s v="双层推车"/>
        <s v="温湿度计"/>
        <s v="三层推车"/>
        <s v="医用垃圾桶2"/>
        <s v="剥盖器"/>
        <s v="四层推车"/>
        <s v="紫外线消毒车"/>
        <s v="摇床"/>
        <s v="更衣镜"/>
        <s v="药品转运箱"/>
        <s v="药房垃圾桶"/>
        <s v="大号收纳箱"/>
        <s v="冷藏柜"/>
        <s v="净水器"/>
        <s v="粘捕式灭蝇灯"/>
        <s v="电子秤"/>
        <s v="量筒、量杯"/>
        <s v="不锈钢容器"/>
        <s v="温度计"/>
        <s v="药品推车"/>
        <s v="设备车"/>
        <s v="托盘"/>
        <s v="刮水器"/>
        <s v="亚克力台牌"/>
        <s v="保温水壶"/>
        <s v="温湿度监控报警器"/>
        <s v="治疗车垃圾桶"/>
        <s v="平板拖车"/>
        <s v="污洗车"/>
        <s v="便民箱"/>
        <s v="病历夹"/>
        <s v="衣架（室内）"/>
        <s v="衣架（室外）"/>
        <s v="挂烫机"/>
        <s v="脏衣篓"/>
        <s v="输液报警器"/>
        <s v="衣架"/>
        <s v="洗漱置物架"/>
        <s v="扫把"/>
        <s v="垃圾铲"/>
        <s v="工具架"/>
        <s v="布草车"/>
        <s v="地板吹风机"/>
        <s v="生活垃圾桶6"/>
        <s v="生活垃圾桶5"/>
        <s v="医用垃圾桶3"/>
        <s v="水桶1"/>
        <s v="晾衣架"/>
        <s v="被服收集容器"/>
        <s v="垃圾收集容器"/>
        <s v="消毒车"/>
        <s v="防滑地垫"/>
        <s v="户外灭蚊虫灯"/>
        <s v="工业用双层小推车（静音款）"/>
        <s v="手拉车/板车"/>
        <s v="立式指示牌"/>
        <s v="抽屉隔板"/>
        <s v="电动剃发器"/>
        <s v="导管标识收纳标签盒"/>
        <s v="大小便标本暂存架"/>
        <s v="医用大小便标本盒"/>
        <s v="病理转运箱"/>
        <s v="采血管收纳盒"/>
        <s v="试管架"/>
        <s v="输血箱"/>
        <s v="标本转运盒"/>
        <s v="时钟"/>
        <s v="柜内置物筐"/>
        <s v="化疗药物外渗收纳箱"/>
        <s v="吹风机"/>
        <s v="手套盒"/>
        <s v="配液床号牌"/>
        <s v="液体摆药框"/>
        <s v="锐器盒移动架"/>
        <s v="扫床刷"/>
        <s v="平躺式洗头盆"/>
        <s v="钥匙箱"/>
        <s v="抹布（中号）"/>
        <s v="地巾（中号）"/>
        <s v="速接式铝板平推（中号）"/>
        <s v="地巾（大号）"/>
        <s v="速接式铝板平推（大号）"/>
        <s v="医用利器盒"/>
        <s v="手消架"/>
        <s v="空气消毒机"/>
        <s v="烘手机"/>
        <s v="垃圾桶"/>
        <s v="纸巾架"/>
        <s v="水桶2"/>
        <s v="水桶3"/>
        <s v="挂钩"/>
        <s v="深圳市区域肿瘤防筛诊治康全周期管理展示区展示架"/>
        <s v="住院楼病区、治疗区科室科室展示架、大堂展示架等"/>
        <s v="病房治疗类、急救、康复、饮食类及宣教、情绪安抚，肿瘤晚期病人情绪疏解、心里安抚等展示架（带框）"/>
        <s v="标准作业流程（SOP）展示架"/>
        <s v="宣传资料架"/>
        <s v="院感文明礼仪、咳嗽礼仪、口传播、粪传播等宣传、健康知识、文明洗手等宣、跌倒高危人群（病房、床旁）、各类标本盒使用方法、大小便标本留取指引、痰标本留取指引、采血管使用指引、动静脉血标本采集指引、复用器械处理指引、开水机使用指引、物流小车使用指引等、踝泵运动指引等"/>
        <s v="限控物资、生物安全、医疗废物等周转、处置指引等"/>
        <s v="合计"/>
      </sharedItems>
    </cacheField>
    <cacheField name="规格参数" numFmtId="0">
      <sharedItems containsBlank="1" count="123">
        <m/>
        <s v="小号，带盖办公区、卫生间"/>
        <s v="挂墙"/>
        <s v="黄色塑料材质，带盖带轮"/>
        <s v="尺寸：18*9cm、不锈钢材质"/>
        <s v="规格: 高度≥100cm，长度≥60cm，侧宽≥35cm"/>
        <s v="PVC材质，带盖带轮"/>
        <s v="简约石英钟圆形壁挂静音挂钟，表盘直径大于21.5Cm"/>
        <s v="30L"/>
        <s v="锌合金"/>
        <s v="0.5*2m"/>
        <s v="办公室0.8"/>
        <s v="LCD显示"/>
        <s v="黄色，30L"/>
        <s v="304不锈钢，宽250*高260*厚110 (Mm)"/>
        <s v="304不锈钢"/>
        <s v="725*572*850mm"/>
        <s v="铝合金人字梯"/>
        <s v="6层"/>
        <s v="单层，塑料"/>
        <s v="1.2米*2.4米"/>
        <s v="pp万向抽气罩排风排气吸风不锈钢通风集气罩"/>
        <s v="1米×0.6米"/>
        <s v="500*1600mm"/>
        <s v="不锈钢，其他垃圾，30L，脚踏"/>
        <s v="约L1300*W750*H1000mm"/>
        <s v="材质：聚丙烯；容量：100L；透明加厚桶身"/>
        <s v="80*50cm"/>
        <s v="不锈钢"/>
        <s v="12L"/>
        <s v="1.5米*0.90米"/>
        <s v="不锈钢脚踏，12L"/>
        <s v="长1.2米，宽1.2米"/>
        <s v="长宽:0.9米*0.6米，加厚不锈钢，可折叠"/>
        <s v="塑料脚踏，100L"/>
        <s v="长宽高: 1米*0.5 米*1.1米，不锈钢"/>
        <s v="温度精度±0.3°C；湿度精确±3%rh;测量温度范围-20°C~70°C，测量湿度范围0~100%rh；记录容量5万组，内置传感器，带报警。"/>
        <s v="长宽高: 0.75米*0.5米*1米，不锈钢材质"/>
        <s v="长1.2米，宽0.6米"/>
        <s v="黄色，120L"/>
        <s v="长宽高: 0.76米*0.5*1.37米，不锈钢材质"/>
        <s v="可移动型，可定时"/>
        <s v="数显，可调速"/>
        <s v="0.4米*1.4米"/>
        <s v="按机器人（AGV）的尺寸"/>
        <s v="长 0.4米，宽0.35米，高0.5米（带盖，非塑料材质）"/>
        <s v="长0.6米，高0.4米"/>
        <s v="长宽高: 0.6米*0.4*0.9米，轻质塑料治疗推车"/>
        <s v="120L"/>
        <s v="长3000mm；宽1050mm；高860mm"/>
        <s v="4000L"/>
        <s v="1、395*120*290mm(±10%)                                                       2、粘捕式灭蝇灯，带接蝇槽"/>
        <s v="LED显示，智能"/>
        <s v="立挂两用"/>
        <s v="壁挂式，磁性钢化玻璃白板写字板挂式白板办公会议室黑板墙培训机构教学家用可擦看板商用业绩展示板磁吸"/>
        <s v="201不锈钢"/>
        <s v="尺寸：88*85*36mm；温度检测范围-40~85°C；带充电器；外置天线可联网；壁挂式；数字温湿度计"/>
        <s v="小号，带盖"/>
        <s v="治疗室/休息室1米"/>
        <s v="800*500mm"/>
        <s v="240L"/>
        <s v="含收纳箱、针线包、放大镜、老花镜等"/>
        <s v="ABS塑料"/>
        <s v="硅胶刮水器"/>
        <s v="亚克力"/>
        <s v="仿木纹款"/>
        <s v="深灰色款"/>
        <s v="大机，不锈钢，支持挂烫 支持平烫"/>
        <s v="塑料、透气"/>
        <s v="可充电"/>
        <s v="PVC、金属"/>
        <s v="梳齿簸箕"/>
        <s v="68*50*100（cm），双排挂钩，底盘"/>
        <s v="规格:900*650*850mm(带盖、布套可拆洗）"/>
        <s v="1、产品功率：900W_x000a_2、产品电压：220V_x000a_3、电源线：7M_x000a_4、风速：160立方"/>
        <s v="室内，不锈钢，二分类连体"/>
        <s v="室外，二分类"/>
        <s v="黄色，带盖带轮，塑料，240L"/>
        <s v="废水桶，30L，不锈钢，敞口"/>
        <s v="304不锈钢，长条"/>
        <s v="含晾衣杆"/>
        <s v="涤卡"/>
        <s v="每包100个"/>
        <s v="可移动型，可定时，紫外线"/>
        <s v="1.5m*15m，深红色"/>
        <s v="输入电源：220-240V 50HZ；输出电压：2500-3500V；额定功率：130W；灭蚊灯管型号：TLD40W*3；电击型灭蚊；整机防锈、防风脚架固定；至少具备手动、光控两档开关；"/>
        <s v="承载面大于60x90cm2，承重大于300kg，两层高度间距大于40cm"/>
        <s v="72*48cm，承重400斤，用于科室推拉物品，双管加厚，结实，超静音"/>
        <s v="金属"/>
        <s v="可移动"/>
        <s v="电动，可充电"/>
        <s v="塑料"/>
        <s v="2层"/>
        <s v="PU(聚氨酯)材质"/>
        <s v="带把手，双层"/>
        <s v="有机玻璃"/>
        <s v="常规"/>
        <s v="数字式、北斗卫星"/>
        <s v="棉麻+PP板"/>
        <s v="可调节，含收纳袋"/>
        <s v="PP材质"/>
        <s v="高密度聚乙烯"/>
        <s v="高密度海绵刷体"/>
        <s v="置物盘、可调节、可移动"/>
        <s v="双面超细纤维珊瑚绒"/>
        <s v="四色超细纤维"/>
        <s v="铝材"/>
        <s v="涤棉尘推"/>
        <s v="5L，塑料，圆形"/>
        <s v="等离子式"/>
        <s v="全自动感应"/>
        <s v="电动"/>
        <s v="小卷纸，不锈钢"/>
        <s v="100L，塑料加厚"/>
        <s v="茶水桶，把手，滤格"/>
        <s v="10勾，304不锈钢"/>
        <s v="尺寸17600*300，_x000a_①基层：轻钢龙骨，阻燃板框架造型，9厘阻燃板+9厘纸面防潮石膏板罩面；_x000a_②材料种类规格：75轻钢龙骨；            "/>
        <s v="尺寸6000*1500*60，1.2mm201#不锈钢，打磨、扇灰后两层底漆，两层面漆，内焊方管骨架底板，面喷氟碳漆内嵌灯带+浮雕打印或3M铸造级PVC打印膜+溶剂打印，表面附细哑膜，8mm厚亚克力或PVC喷漆背光立体字，局部长虹玻璃,10mm金属或木制相框，图片UV打印。"/>
        <s v="尺寸800*500*10，箱体采用铝型材框，表面汽车烤漆，2MM厚乳白色亚克力底板，2MM透明亚克力面层。内容高精度写真膜UV打印，四周背面镶嵌强磁可替换。"/>
        <s v="尺寸800*500*10，箱体采用铝型材，表面烤漆，2MM厚乳白色亚克力底板，2MM透明亚克力面层。内容高精度写真膜UV打印，四周背面镶嵌强磁可替换。"/>
        <s v="尺寸1660*450，2.5mm 厚铝板切割折弯成型。 表面烤漆处理，信息内容丝印；直径 5mm不锈钢丝折弯焊接成型，采用成品不锈钢丝网。"/>
        <s v="尺寸297*420，防水背胶贴"/>
        <s v="尺寸100*80，防水背胶贴"/>
      </sharedItems>
    </cacheField>
    <cacheField name="单位" numFmtId="0">
      <sharedItems containsBlank="1" count="13">
        <m/>
        <s v="个"/>
        <s v="面"/>
        <s v="台"/>
        <s v="套"/>
        <s v="支"/>
        <s v="把"/>
        <s v="包"/>
        <s v="片"/>
        <s v="单个"/>
        <s v="组"/>
        <s v="条/套"/>
        <s v="㎡"/>
      </sharedItems>
    </cacheField>
    <cacheField name="数量_x000a_（台/套）" numFmtId="0">
      <sharedItems containsString="0" containsBlank="1" containsNumber="1" containsInteger="1" minValue="0" maxValue="6500" count="69">
        <m/>
        <n v="1"/>
        <n v="2"/>
        <n v="3"/>
        <n v="6"/>
        <n v="8"/>
        <n v="52"/>
        <n v="5"/>
        <n v="10"/>
        <n v="20"/>
        <n v="16"/>
        <n v="4"/>
        <n v="25"/>
        <n v="30"/>
        <n v="60"/>
        <n v="7"/>
        <n v="32"/>
        <n v="64"/>
        <n v="28"/>
        <n v="56"/>
        <n v="84"/>
        <n v="40"/>
        <n v="12"/>
        <n v="342"/>
        <n v="9"/>
        <n v="18"/>
        <n v="82"/>
        <n v="14"/>
        <n v="21"/>
        <n v="45"/>
        <n v="90"/>
        <n v="50"/>
        <n v="15"/>
        <n v="422"/>
        <n v="120"/>
        <n v="158"/>
        <n v="100"/>
        <n v="11"/>
        <n v="324"/>
        <n v="210"/>
        <n v="85"/>
        <n v="55"/>
        <n v="35"/>
        <n v="61"/>
        <n v="105"/>
        <n v="300"/>
        <n v="400"/>
        <n v="286"/>
        <n v="4000"/>
        <n v="540"/>
        <n v="180"/>
        <n v="36"/>
        <n v="54"/>
        <n v="630"/>
        <n v="72"/>
        <n v="1440"/>
        <n v="750"/>
        <n v="53"/>
        <n v="1800"/>
        <n v="17"/>
        <n v="315"/>
        <n v="250"/>
        <n v="510"/>
        <n v="264"/>
        <n v="26"/>
        <n v="900"/>
        <n v="425"/>
        <n v="6500"/>
        <n v="6000"/>
      </sharedItems>
    </cacheField>
    <cacheField name="单价（元）" numFmtId="0">
      <sharedItems containsString="0" containsBlank="1" containsNumber="1" minValue="0" maxValue="7500" count="60">
        <m/>
        <n v="100"/>
        <n v="500"/>
        <n v="50"/>
        <n v="300"/>
        <n v="200"/>
        <n v="70"/>
        <n v="1900"/>
        <n v="350"/>
        <n v="1000"/>
        <n v="120"/>
        <n v="380"/>
        <n v="2500"/>
        <n v="2000"/>
        <n v="150"/>
        <n v="1500"/>
        <n v="180"/>
        <n v="60"/>
        <n v="80"/>
        <n v="5000"/>
        <n v="540"/>
        <n v="35"/>
        <n v="23"/>
        <n v="3500"/>
        <n v="30"/>
        <n v="52"/>
        <n v="11.33"/>
        <n v="800"/>
        <n v="1300"/>
        <n v="1200"/>
        <n v="40"/>
        <n v="980"/>
        <n v="228"/>
        <n v="36"/>
        <n v="1.5"/>
        <n v="170"/>
        <n v="12"/>
        <n v="31"/>
        <n v="68"/>
        <n v="510"/>
        <n v="9"/>
        <n v="2300"/>
        <n v="110"/>
        <n v="199"/>
        <n v="22.5"/>
        <n v="5.8"/>
        <n v="14"/>
        <n v="190"/>
        <n v="86"/>
        <n v="6"/>
        <n v="20"/>
        <n v="46"/>
        <n v="34"/>
        <n v="58"/>
        <n v="5"/>
        <n v="10"/>
        <n v="4500"/>
        <n v="473.363636363636"/>
        <n v="7500"/>
        <n v="3"/>
      </sharedItems>
    </cacheField>
    <cacheField name="总价_x000a_（元）" numFmtId="180">
      <sharedItems containsString="0" containsBlank="1" containsNumber="1" minValue="0" maxValue="3412149.2" count="144">
        <n v="1135333.2"/>
        <m/>
        <n v="100"/>
        <n v="200"/>
        <n v="500"/>
        <n v="300"/>
        <n v="50"/>
        <n v="600"/>
        <n v="420"/>
        <n v="400"/>
        <n v="5200"/>
        <n v="800"/>
        <n v="1200"/>
        <n v="250"/>
        <n v="1000"/>
        <n v="38000"/>
        <n v="700"/>
        <n v="350"/>
        <n v="8000"/>
        <n v="280"/>
        <n v="240"/>
        <n v="380"/>
        <n v="2500"/>
        <n v="120"/>
        <n v="70"/>
        <n v="2000"/>
        <n v="4000"/>
        <n v="1500"/>
        <n v="150"/>
        <n v="3000"/>
        <n v="20000"/>
        <n v="12000"/>
        <n v="5000"/>
        <n v="10000"/>
        <n v="4500"/>
        <n v="140"/>
        <n v="25000"/>
        <n v="9000"/>
        <n v="720"/>
        <n v="75000"/>
        <n v="40000"/>
        <n v="3600"/>
        <n v="1800"/>
        <n v="30000"/>
        <n v="50000"/>
        <n v="480"/>
        <n v="540"/>
        <n v="1400"/>
        <n v="1600"/>
        <n v="184"/>
        <n v="3200"/>
        <n v="6400"/>
        <n v="1120"/>
        <n v="736"/>
        <n v="2800"/>
        <n v="5600"/>
        <n v="8400"/>
        <n v="980"/>
        <n v="644"/>
        <n v="6000"/>
        <n v="14000"/>
        <n v="10260"/>
        <n v="46"/>
        <n v="900"/>
        <n v="315"/>
        <n v="207"/>
        <n v="210"/>
        <n v="138"/>
        <n v="3500"/>
        <n v="2460"/>
        <n v="35"/>
        <n v="23"/>
        <n v="2100"/>
        <n v="245"/>
        <n v="161"/>
        <n v="230"/>
        <n v="1575"/>
        <n v="1035"/>
        <n v="1050"/>
        <n v="690"/>
        <n v="7500"/>
        <n v="17500"/>
        <n v="12660"/>
        <n v="1380"/>
        <n v="92"/>
        <n v="1040"/>
        <n v="453.2"/>
        <n v="4740"/>
        <n v="2276816"/>
        <n v="1100"/>
        <n v="840"/>
        <n v="32400"/>
        <n v="10500"/>
        <n v="12500"/>
        <n v="32300"/>
        <n v="6600"/>
        <n v="87500"/>
        <n v="7800"/>
        <n v="12200"/>
        <n v="39900"/>
        <n v="480000"/>
        <n v="20020"/>
        <n v="160000"/>
        <n v="5400"/>
        <n v="5880"/>
        <n v="80000"/>
        <n v="228"/>
        <n v="648"/>
        <n v="810"/>
        <n v="3060"/>
        <n v="2160"/>
        <n v="1116"/>
        <n v="2448"/>
        <n v="18360"/>
        <n v="1890"/>
        <n v="486"/>
        <n v="3240"/>
        <n v="1296"/>
        <n v="41400"/>
        <n v="50400"/>
        <n v="1980"/>
        <n v="7164"/>
        <n v="2520"/>
        <n v="8352"/>
        <n v="6480"/>
        <n v="504"/>
        <n v="3420"/>
        <n v="1548"/>
        <n v="414"/>
        <n v="3160"/>
        <n v="2438"/>
        <n v="2088"/>
        <n v="126000"/>
        <n v="13600"/>
        <n v="15750"/>
        <n v="15300"/>
        <n v="124968"/>
        <n v="195000"/>
        <n v="180000"/>
        <n v="85000"/>
        <n v="750"/>
        <n v="65000"/>
        <n v="18000"/>
        <n v="3412149.2"/>
      </sharedItems>
    </cacheField>
  </cacheFields>
</pivotCacheDefinition>
</file>

<file path=xl/pivotCache/pivotCacheDefinition10.xml><?xml version="1.0" encoding="utf-8"?>
<pivotCacheDefinition xmlns="http://schemas.openxmlformats.org/spreadsheetml/2006/main" xmlns:r="http://schemas.openxmlformats.org/officeDocument/2006/relationships" r:id="rId1" createdVersion="5" refreshedVersion="5" minRefreshableVersion="3" refreshedDate="46157.4871296296" refreshedBy="Administrator" recordCount="997">
  <cacheSource type="worksheet">
    <worksheetSource ref="B2:G999" sheet="附表4-2厨房终端设备（含食堂）明细表702床"/>
  </cacheSource>
  <cacheFields count="6">
    <cacheField name="名称" numFmtId="0">
      <sharedItems count="277">
        <s v="第二住院楼"/>
        <s v="厨房设备"/>
        <s v="4层厨房"/>
        <s v="AA主食库"/>
        <s v="粘捕式灭蝇灯"/>
        <s v="米面架"/>
        <s v="可调式四层层架"/>
        <s v="AB调料库"/>
        <s v="AC鱼、肉、蔬菜加工间"/>
        <s v="感应式洗手盆连柜身及烘手机"/>
        <s v="高压冲地装置"/>
        <s v="双层斩台工作台"/>
        <s v="单星大盆台"/>
        <s v="砧板刀具保洁柜"/>
        <s v="单星盆台"/>
        <s v="单星剖鱼台"/>
        <s v="高压座台冲洗装置"/>
        <s v="双规格绞切肉机"/>
        <s v="切肉片肉丝机"/>
        <s v="紫外线消毒灯(遥控版)"/>
        <s v="农药残留快速测试仪"/>
        <s v="挂墙消毒刀箱"/>
        <s v="壁挂式空气净化机"/>
        <s v="落地式锯骨机"/>
        <s v="座台电子磅"/>
        <s v="真空包装机"/>
        <s v="土豆去皮机"/>
        <s v="多功能切菜机"/>
        <s v="活动垃圾桶"/>
        <s v="垃圾收集柜"/>
        <s v="开水器连底座"/>
        <s v="留样雪柜(带锁）"/>
        <s v="AD高、低温冷库"/>
        <s v="AE库房"/>
        <s v="AF留样室、无菌室"/>
        <s v="单星盆台柜"/>
        <s v="挂墙层板"/>
        <s v="双门斩台工作台柜"/>
        <s v="挂墙吊柜"/>
        <s v="AG垃圾房"/>
        <s v="风幕机"/>
        <s v="自循环异味控制装置"/>
        <s v="AH清洁用品房"/>
        <s v="拖把池"/>
        <s v="拖把接水盆连挂架"/>
        <s v="AJ洗锅间"/>
        <s v="AK烹调厨房"/>
        <s v="双门工具保洁柜"/>
        <s v="挂墙刀具保洁柜"/>
        <s v="双星盆台"/>
        <s v="四门高身低温雪柜"/>
        <s v="四门高身高温雪柜"/>
        <s v="双门平台雪柜"/>
        <s v="座台二层架"/>
        <s v="双通工作台柜"/>
        <s v="燃气节能环保风气联动式大炒炉"/>
        <s v="燃气节能环保变频控制式小炒炉"/>
        <s v="炉面拼台"/>
        <s v="燃气四头煲仔炉"/>
        <s v="燃气节能环保双门蒸柜"/>
        <s v="燃气节能环保单门蒸柜"/>
        <s v="不锈钢蒸饭盘"/>
        <s v="不锈钢蒸包盘"/>
        <s v="电磁可倾（摇摆）80汤煲炉"/>
        <s v="燃气双头煲汤炉"/>
        <s v="炉后拼板"/>
        <s v="AL点心制作间"/>
        <s v="挂墙食品添加剂柜"/>
        <s v="多功能搅拌机"/>
        <s v="和面机"/>
        <s v="压面机（高速）"/>
        <s v="不锈钢和面台"/>
        <s v="面粉车"/>
        <s v="单门保洁柜"/>
        <s v="双门高身高温雪柜"/>
        <s v="单门发酵柜"/>
        <s v="三层电烤箱"/>
        <s v="饼盆车"/>
        <s v="烙饼机"/>
        <s v="AM冷菜间"/>
        <s v="挂墙吊柜（带锁）"/>
        <s v="AN备餐间"/>
        <s v="四格蒸汽发生器式电热汤池柜"/>
        <s v="双门保洁柜"/>
        <s v="自动打饭机"/>
        <s v="AO售卖间"/>
        <s v="保温汤饭桶车连不锈钢加固底架"/>
        <s v="五格蒸汽发生器式电热汤池柜"/>
        <s v="电双头蒸煮炉 "/>
        <s v="电磁四眼煲仔炉"/>
        <s v="座台电单缸炸炉"/>
        <s v="座台电扒炉"/>
        <s v="承炉工作台"/>
        <s v="多功能保温送餐车"/>
        <s v="AP洗碗间"/>
        <s v="餐具回收输送线"/>
        <s v="长条形星盆水槽"/>
        <s v="抽气牛角罩"/>
        <s v="商用洗碗机"/>
        <s v="活动工作台"/>
        <s v="双门餐具保洁柜（推车式）"/>
        <s v="单门餐具保洁柜（推车式）"/>
        <s v="双门消毒柜"/>
        <s v="AQ烧味间"/>
        <s v="双门晾胚柜"/>
        <s v="麦芽糖箱"/>
        <s v="活动烧腊挂架车"/>
        <s v="燃气烤鸭炉"/>
        <s v="AR仓库"/>
        <s v="特色厨房(一)"/>
        <s v="BA烹调区"/>
        <s v="双门平台高温雪柜"/>
        <s v="开口柜"/>
        <s v="电力万能蒸烤箱"/>
        <s v="承炉工作台连插盘架"/>
        <s v="电磁单缸炸炉"/>
        <s v="电磁扒炉连柜"/>
        <s v="挂墙式面火炉"/>
        <s v="燃气节能环保风气联动式单头大炒炉"/>
        <s v="燃气单头煲汤炉"/>
        <s v="BB冷菜间"/>
        <s v="BC备餐间"/>
        <s v="挂墙开水器连架"/>
        <s v="BD洗碗碟间"/>
        <s v="挂墙杯筐架"/>
        <s v="双星污碟台（L形）"/>
        <s v="揭盖式洗碗机"/>
        <s v="洁碟台"/>
        <s v="BF烹调厨房新风设备"/>
        <s v="防雨百叶"/>
        <s v="BG风味档、点心制作、洗碗间新风设备"/>
        <s v="BH特色厨房（一）新风设备"/>
        <s v="五层厨房"/>
        <s v="CA主食库"/>
        <s v="CB高、低温冷库"/>
        <s v="CC鱼、肉、蔬菜加工间"/>
        <s v="CD调料库"/>
        <s v="CE留样室、无菌室"/>
        <s v="CF垃圾房"/>
        <s v="CG洗锅间"/>
        <s v="CI发放接收"/>
        <s v="CJ清洁用品间"/>
        <s v="CK烹调厨房"/>
        <s v="电磁摇摆汤炉"/>
        <s v="商用电煮锅（商用米糊豆浆机）"/>
        <s v="CL点心制作间"/>
        <s v="CM冷菜间"/>
        <s v="CN备餐间"/>
        <s v="CO售卖间"/>
        <s v="电磁左汤面右煲汤炉"/>
        <s v="四头电煮食炉"/>
        <s v="CP洗碗间"/>
        <s v="CQ烧味间"/>
        <s v="清真厨房"/>
        <s v="DA烹饪区"/>
        <s v="座台电烧烤炉"/>
        <s v="炉面开口柜"/>
        <s v="燃气节能环保变频控制式单头小炒炉"/>
        <s v="燃气节能环保三门蒸柜"/>
        <s v="燃气单头煲汤炉（大鸡眼炉头）"/>
        <s v="四门高身双温雪柜"/>
        <s v="异形工作台"/>
        <s v="DB洗碗碟间"/>
        <s v="碗碟柜"/>
        <s v="双星污碟台"/>
        <s v="DC烹调厨房新风设备"/>
        <s v="DD点心制作、洗碗间新风设备"/>
        <s v="DE清真厨房新风设备"/>
        <s v="其它"/>
        <s v="餐厅设备"/>
        <s v="4层、5层公共食堂（二）、清真餐厅、包间、西式简餐"/>
        <s v="四人位餐桌配椅"/>
        <s v="六人位餐桌配椅"/>
        <s v="长形卡座连椅"/>
        <s v="特殊患者及家属桌椅"/>
        <s v="靠背椅"/>
        <s v="卧式保洁柜"/>
        <s v="沙发（三人）"/>
        <s v="沙发（单人）"/>
        <s v="茶几2"/>
        <s v="砧板套餐"/>
        <s v="刀具套餐"/>
        <s v="电子台称"/>
        <s v="大锅铲套餐"/>
        <s v="打菜勺"/>
        <s v="不锈钢磨砂夹（1）"/>
        <s v="消毒筷子机"/>
        <s v="五格不锈钢餐盘"/>
        <s v="不锈钢筷子"/>
        <s v="不锈钢勺子"/>
        <s v="不锈钢双层汤碗"/>
        <s v="不锈钢双层面碗"/>
        <s v="托盘"/>
        <s v="后勤综合楼"/>
        <s v="半地下层一层厨房"/>
        <s v="AA垃圾暂存间"/>
        <s v="AC主食库"/>
        <s v="AE蔬菜、肉类加工"/>
        <s v="AF烹调厨房"/>
        <s v="AG洗锅区&amp;烹调区"/>
        <s v="吊顶点心笼架"/>
        <s v="AH烧味间/腌制间"/>
        <s v="风干柜"/>
        <s v="AI冷菜间"/>
        <s v="双星盆台连过滤器"/>
        <s v="AJ点心制作"/>
        <s v="压面机"/>
        <s v="纱门饼盆柜"/>
        <s v="AK售卖间/面档"/>
        <s v="电蒸煮炉"/>
        <s v="电磁肠粉炉"/>
        <s v="四格蒸汽发生器式电热汤池柜连玻璃罩"/>
        <s v="五格蒸汽发生器式电热汤池柜连玻璃罩"/>
        <s v="限位工作台连距玻璃罩"/>
        <s v="双门斩台工作台柜连玻璃罩"/>
        <s v="AL留样室"/>
        <s v="AM洗碗碟间"/>
        <s v="活动双层工作台"/>
        <s v="活动浸渍单星盆"/>
        <s v="污碟台"/>
        <s v="双通型餐具保洁柜"/>
        <s v="双通碗碟柜"/>
        <s v="AN烹调厨房、烧味间新风设备"/>
        <s v="AO售卖间、点心制作新风设备"/>
        <s v="AP洗碗碟间新风设备"/>
        <s v="一层厨房"/>
        <s v="BA垃圾房"/>
        <s v="BB干货库"/>
        <s v="BC高、低温冷库"/>
        <s v="BD通道"/>
        <s v="BE蔬菜、肉类加工间"/>
        <s v="BF烹调厨房"/>
        <s v="备用编号"/>
        <s v="电磁单门单控12盆蒸饭柜"/>
        <s v="燃气三门海鲜蒸柜"/>
        <s v="厨房设备自动灭火装置"/>
        <s v="BG冷菜间"/>
        <s v="BH风味明档五"/>
        <s v="拼台"/>
        <s v="电磁杂粮保温炉"/>
        <s v="电磁九格煮面炉连汤池"/>
        <s v="电磁单头56蒸炉"/>
        <s v="不锈钢座台（配电扒炉）"/>
        <s v="BI风味明档四"/>
        <s v="双门斩台工作台热柜"/>
        <s v="防尘玻璃罩"/>
        <s v="孔板蒸汽发生器式电热汤池柜"/>
        <s v="三格蒸汽发生器式电热汤池柜"/>
        <s v="BJ风味明档三"/>
        <s v="三层电局炉"/>
        <s v="电磁煎包炉"/>
        <s v="电烧饼炉"/>
        <s v="BK风味明档二"/>
        <s v="BL风味明档一"/>
        <s v="双门麻辣烫展示柜"/>
        <s v="电磁六眼煲仔(煮食)炉(平面)"/>
        <s v="电双头蒸煮炉"/>
        <s v="BM洗碗间"/>
        <s v="三星盆台"/>
        <s v="BN烹调厨房新风设备"/>
        <s v="BO洗碗间新风设备"/>
        <s v="二层餐厅"/>
        <s v="CA备餐间"/>
        <s v="CB备餐间"/>
        <s v="过滤器"/>
        <s v="CC后勤综合用房（自助餐厅）"/>
        <s v="保温汤炉（嵌入式）"/>
        <s v="嵌入式玻璃保温板"/>
        <s v="CD污碟暂存间"/>
        <s v="收污台柜连车"/>
        <s v="职工洗手池"/>
        <s v="半地下层集中餐厅（一）、一层集中餐厅（二）、二层自助餐餐厅、包间"/>
        <s v="四人位餐桌连椅"/>
        <s v="临床专家用餐桌"/>
        <s v="两人沙发"/>
        <s v="茶几1"/>
        <s v="陶瓷餐具"/>
      </sharedItems>
    </cacheField>
    <cacheField name="规格参数" numFmtId="0">
      <sharedItems containsBlank="1" count="273" longText="1">
        <m/>
        <s v="1、395*120*290mm(±10%)                                                       2、粘捕式灭蝇灯，带接蝇槽"/>
        <s v="1、1200*600*300mm(±10%)                    2、采用304不锈钢冲孔层板厚1.0mm(±0.1mm)                                                 3、不锈钢30*30mm(±10%)方通支架"/>
        <s v="1、1200*500*1500mm(±10%)                    2、采用304不锈钢冲孔层板厚1.0mm(±0.1mm)                                                 3、采用304不锈钢板厚1.0mm(±0.1mm)折成异形支架，带可调脚"/>
        <s v="1、1500*500*1500mm(±10%)                    2、采用304不锈钢冲孔层板厚1.0mm(±0.1mm)                                                 3、采用304不锈钢板厚1.0mm(±0.1mm)折成异形支架，带可调脚"/>
        <s v="1、460*445*255mm(±10%)                              2、采用304不锈钢板，星盆面板厚1.0mm(±0.1mm)，围身厚0.9mm(±0.1mm)，一次冲压成型洗手盆斗厚0.6mm(±0.1mm)"/>
        <s v="1、长度10m(±10%)  _x000a_2、挂墙式，带伸缩管，金属外壳"/>
        <s v="1、1000*760*810mm(±10%)                               2、采用304不锈钢板，面板厚1.2mm(±0.1mm)，面底加13mm(±10%)夹板支撑并覆防潮膜，层板厚0.9mm(±0.1mm)                                          3、采用38*38*1.0mm(±10%)不锈钢支撑腿，带全钢可调脚"/>
        <s v="1、1000*760*810mm(±10%)                      2、采用304不锈钢板，面板厚1.2mm(±0.1mm)，星盆板厚1.0mm(±0.1mm)                                                3、采用38*38*1.0mm(±10%)不锈钢支撑腿，带全钢可调脚"/>
        <s v="1、2000*1050*810mm(±10%)                               2、采用304不锈钢板，面板厚1.2mm(±0.1mm)，面底加13mm(±10%)夹板支撑并覆防潮膜，层板厚0.9mm(±0.1mm)                                          3、采用38*38*1.0mm(±10%)不锈钢支撑腿，带全钢可调脚"/>
        <s v="1、1200*600*1790mm(±10%)                             2、配紫外线灯管，可放砧板、刀具、毛巾，功率930W/220V(±10%)"/>
        <s v="1、1200*760*810mm(±10%)                      2、采用304不锈钢板，面板厚1.2mm(±0.1mm)，星盆板厚1.0mm(±0.1mm)                                                3、采用38*38*1.0mm(±10%)不锈钢支撑腿，带全钢可调脚"/>
        <s v="1、1500*760*810mm(±10%)                               2、采用304不锈钢板，面板厚1.2mm(±0.1mm)，面底加13mm(±10%)夹板支撑并覆防潮膜，层板厚0.9mm(±0.1mm)                                          3、采用38*38*1.0mm(±10%)不锈钢支撑腿，带全钢可调脚"/>
        <s v="1、1100*760*810mm(±10%)                               2、采用304不锈钢板，面板厚1.2mm(±0.1mm)，面底加13mm(±10%)夹板支撑并覆防潮膜，层板厚0.9mm(±0.1mm)                                          3、采用38*38*1.0mm(±10%)不锈钢支撑腿，带全钢可调脚"/>
        <s v="1、1800*760*810mm(±10%)                               2、采用304不锈钢板，面板厚1.2mm(±0.1mm)，面底加13mm(±10%)夹板支撑并覆防潮膜，层板厚0.9mm(±0.1mm)                                          3、采用38*38*1.0mm(±10%)不锈钢支撑腿，带全钢可调脚"/>
        <s v="1、1800*760*810mm(±10%)                      2、采用304不锈钢板，面板厚1.2mm(±0.1mm)，星盆板厚1.0mm(±0.1mm)                                                3、采用38*38*1.0mm(±10%)不锈钢支撑腿，带全钢可调脚"/>
        <s v="1、高度1193mm(±10%)                                      2、单冷，带伸缩管"/>
        <s v="1、705*465*780mm(±10%)                      2、产量可达500KG/HR(±10%)。功率：1.5KW/220V(±10%)，切片厚度3.5mm"/>
        <s v="1、1200*760*810mm(±10%)                               2、采用304不锈钢板，面板厚1.2mm(±0.1mm)，面底加13mm(±10%)夹板支撑并覆防潮膜，层板厚0.9mm(±0.1mm)                                          3、采用38*38*1.0mm(±10%)不锈钢支撑腿，带全钢可调脚"/>
        <s v="1、675*620*890mm(±10%)                      2、切肉丝规格≤5mm。功率：0.75+0.75KW/220V(±10%)"/>
        <s v="1、长1200mm(±10%)                             2、配紫外线灯管，带支架"/>
        <s v="波长配置：约410nm；抑制率显示范围：0%～100%；抑制率测量范围：0%～100%；透射比准确度：±1.5%；透射比重复性：≤0.5%；漂移：≤0.005Abs/3min；抑制率示值误差：≤10%。"/>
        <s v="常规"/>
        <s v="1.消毒方式：等离子体；2.安装方式：壁挂式；3.适用范围：≤100m3；4.循环风量：≥880m3/h；5.电源要求：工作电源:AC220V,50/60Hz；6.人机共存：动态消毒机，人机共存使用，不生成二次污染；7.臭氧残留量：≤0.004mg/m3；8.消毒效果：设备持续工作1小时，可使100m3房间空气中的自然菌的消亡率≥90%，实际平均值≥98%、30min/10m3空气中的白色葡萄球菌杀灭率≥99.90%、气雾室中H1N1/流感病毒FM4.02去除率＞99.95%；；9.消毒效果：对冠状病毒HCoV-229E清除率≥99.99%、对肺炎克雷伯氏菌的杀灭率＞99.90%；10.等离子体发生器：洁净空气量（颗粒物）＞760m3/h、净化能效（颗粒物）＞5m3/（W？h）达到高效级、颗粒物去除率＞99.98%；11.等离子体发生器：洁净空气量（甲醛）＞400m3/h、净化能效（甲醛）＞1.2m3/（W？h）达到高效级、累计净化量达到F4级、对甲醛、氨、苯、二甲苯、TVOC的去除率≥97%；12.等离子体发生器为阻燃材料，阻燃等级要求达到V-0；13.等离子体密度分布：8.79X1017m-3～2.49X1018m-3；14.核心组件设计寿命大于等于4万小时；不含安装"/>
        <s v="外形尺寸mm:670*750*1490mm，台面尺寸：510*595，切割尺寸:220*210，电机功率:380V1.5hp，机重KG:78。整机质保一年，终身维护"/>
        <s v="精度0.5kg，允差±1.5kg；尺寸1200*1200，国标4厘花碳钢板；柯力SQB高精度传感器，防护等级IP65；自动打印危废标签，标签款式自适应多种规格；数据自动与国家、省平台对接；满足JJG539-2016《数字指示秤检定规程》Ⅲ级标准"/>
        <s v="包装范围0.35～5kg，包装速度550～650包/小时_x000a_备注：包装范围0.35～5kg，包装速度550～650包/小时"/>
        <s v="大功率电机，强劲动力，高速打磨，不伤果肉；一键开关，操作简便；机身加厚，安全保险，坚固耐用；减震防滑脚，防滑耐磨损。含安装费"/>
        <s v="机器尺寸1230*580*1280mm(长*宽*高)成品形状片、丝、丁切割尺寸1－30mm(可调)产量300－1000kg/hr电源220V单相功率1.5kW输送带宽度120mm机器重量135kg随机配件斩刀片1组（切叶菜部）、切丁刀盘1组、切片刀盘1个、切丝刀盘一个(切根菜部)"/>
        <s v="1、9KW/380V(±10%)                             2、采用304不锈钢底座，厚0.9mm(±0.1mm)"/>
        <s v="1、620*580*1850mm(±10%)                   _x000a_2、冷藏型，玻璃门，风直冷"/>
        <s v="1、1700*700*810mm(±10%)                      2、采用304不锈钢板，面板厚1.2mm(±0.1mm)，星盆板厚1.0mm(±0.1mm)，柜身厚0.9mm(±0.1mm)                                                3、采用直径50*1.2mm(±10%)不锈钢支撑腿，带全钢可调脚"/>
        <s v="1、1700*350mm(±10%)                                          2、采用304不锈钢板，层板厚0.9mm(±0.1mm)"/>
        <s v="1、1700*700*810mm(±10%)                               2、采用304不锈钢板，面板厚1.2mm(±0.1mm)，面底加13mm(±10%)夹板支撑并覆防潮膜，柜身及层板厚0.9mm(±0.1mm)                                            3、采用直径50*1.2mm(±10%)不锈钢支撑腿，带全钢可调脚，门内采用201不锈钢封内衬板"/>
        <s v="1、2200*700*810mm(±10%)                               2、采用304不锈钢板，面板厚1.2mm(±0.1mm)，面底加13mm(±10%)夹板支撑并覆防潮膜，柜身及层板厚0.9mm(±0.1mm)                                            3、采用直径50*1.2mm(±10%)不锈钢支撑腿，带全钢可调脚，门内采用201不锈钢封内衬板"/>
        <s v="1、2200*350*600mm(±10%)                               2、采用304不锈钢板，柜身及层板厚0.9mm(±0.1mm)                                            3、门内采用201不锈钢封内衬板"/>
        <s v="1、1500*180*249mm(±10%)                                  2、功率：0.24kw(±10%)，风量3500/4200m³/h(±10%)，具有杀菌净化功能；风幕机内置净化模块。具有手动和自动工作模式，无线联动自动控制装置，实现节能环保优化管理                                                       3、▲所投产品具有：                                                             ①风幕机内置净模块依据GB/T 34012-2017《通风系统用空气净化装置》及GB/T1971-2021《旋转电机线端标志与旋转方向》标准检测，检测结果：大肠杆菌灭杀率≥99.9%，白色葡萄球菌灭杀率≥99.9%，自然菌除菌率≥99.9%，PM2.5：净化后空气质量≤0.01mg/m3，TVOC：净化后空气质量≤0.01mg/m3。                                                                          ②风幕机（无线门控联动）依据GB/T 26572-2011电子电气产品中限用物质的限量要求，对无线门控联动控制板进行检测，测试方法：A.XRF扫描测试，根据GB/T39560.301-2020，包含铅（Pb）、镉（Cd）、汞（Hg）、铬（Cr）、溴（Br）。B.化学测试：包含铅（Pb）、镉（Cd）、汞（Hg）、六价铬（Cr6+）、多溴二苯（PBB）、多溴二苯醚（PBDE），测试结果：全部合格                                                                                ③所投产品具有节能环保系统优化管理软件相关的计算机软件著作权登记证书。                                                                （投标时同时提供：①第三方检测机构出具的具有CMA或CNAS标识的检测报告关键页及上述认证证书扫描件；②上述检测报告在全国认证认可信息公共服务平台（认e 云）（http://cx.cnca.cn/）的信息查询记录截图；③上述证书在国家版权保护中心的信息查询记录截图。送检人或著作权人须为投标人或产品制造商（若送检人或著作权人为产品制造商的，还需要提供产品制造商出具的检测报告及证书使用授权书，格式自拟）。原件备查）"/>
        <s v="1、530*230*800mm(±10%)                                                       2、采用厨房异味专用空气净化器，功率130W(±10%) ，运用高能双极离子管的空气净化电离作用，达到分解空气中TVOC氨等有害气体、杀死细菌、沉降颗粒物的目的_x000a_3、▲所投自循环异味控制装置具有：                                                       ①核心配件-离子净化模组依据GB/T 34012-2017《通风系统用空气净化装置》、GB 10891-1989《空气处理机组 安全要求》，在气温37℃（±3℃）的30m3（±3m3）试验舱内开机后进行实验，所检项目：①外观：符合要求；②大肠杆菌杀灭率≥99.99%；③白色葡萄球菌杀灭率≥99.99%；④PM2.5：净化后空气质量≤0.01mg/m3；⑤TVOC：净化后空气质量≤0.01mg/m3；⑥空气自然菌除菌率≥99.99%；⑦硫化氢净化效率≥99.99%；⑧氨气净化效率≥99.99%。                                                       ②所投产品具有异味空气净化器相关的专利证书。                                                                               （投标时同时提供：①第三方检测机构出具的具有CMA或CNAS标识的检测报告关键页扫描件及有效期内的认证证书扫描件；②上述检测报告在全国认证认可信息公共服务平台（认e 云）（http://cx.cnca.cn/）的信息查询记录截图。③上述证书在国家知识产权局网上的信息查询记录截图。送检人须为投标人或产品制造商（若送检人为产品制造商的，还需要提供产品制造商出具的检测报告及证书使用授权书，格式自拟）。原件备查）"/>
        <s v="1、1000*500*500mm(±10%)                      2、采用304不锈钢板，面板厚1.2mm(±0.1mm)，星盆板厚1.0mm(±0.1mm)                                                3、采用38*38*1.0mm(±10%)不锈钢支撑腿，带全钢可调脚"/>
        <s v="1、1200*500*1500mm(±10%)                      2、采用304不锈钢板，面板厚1.2mm(±0.1mm)，星盆板厚1.0mm(±0.1mm)                                                3、采用38*38*1.0mm(±10%)不锈钢支撑腿，带全钢可调脚"/>
        <s v="1、1200*900*810mm(±10%)                      2、采用304不锈钢板，面板厚1.2mm(±0.1mm)，星盆板厚1.0mm(±0.1mm)                                                3、采用38*38*1.0mm(±10%)不锈钢支撑腿，带全钢可调脚"/>
        <s v="1、1450*500*810mm(±10%)                               2、采用304不锈钢板，面板厚1.2mm(±0.1mm)，面底加13mm(±10%)夹板支撑并覆防潮膜，层板厚0.9mm(±0.1mm)                                          3、采用38*38*1.0mm(±10%)不锈钢支撑腿，带全钢可调脚"/>
        <s v="1、1470*830*1940mm(±10%)                    2、功率4.24KW/220V(±10%)，可放大锅、大盆等                                                 3、采用智能控制系统，调温、调时功能，热风循环系统，独立风道设计，最大可放直径600mm的汤桶"/>
        <s v="1、430*230*625mm(±10%) _x000a_2、配紫外线灯管，容量40L(±10%)"/>
        <s v="1、1220*725*1935mm(±10%)                                 2、冷冻型，直冷"/>
        <s v="1、1220*725*1935mm(±10%)                                 2、冷藏型，直冷"/>
        <s v="1、1500*760*810mm(±10%)                      2、采用304不锈钢板，面板厚1.2mm(±0.1mm)，星盆板厚1.0mm(±0.1mm)                                                3、采用38*38*1.0mm(±10%)不锈钢支撑腿，带全钢可调脚"/>
        <s v="1、1800*760*810mm(±10%)                                 2、冷藏型，直冷"/>
        <s v="1、1800*350*800mm(±10%)                      2、采用304不锈钢板，层板厚0.9mm(±0.1mm)，采用不锈钢支撑腿"/>
        <s v="1、2200*800*810mm(±10%)                               2、采用304不锈钢板，面板厚1.2mm(±0.1mm)，面底加13mm(±10%)夹板支撑并覆防潮膜，柜身及层板厚0.9mm(±0.1mm)                                            3、采用直径50*1.2mm(±10%)不锈钢支撑腿，带全钢可调脚，门内采用201不锈钢封内衬板"/>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_x000a_6、▲所投产品具有    ：                                ①具有有效期内检测报告（检验类别：气源适配性检验）。检测结果：1、运行噪声≤75.8dB(A)；2、特殊工况下干烟气中COa=1含量：黄焰燃烧：左燃烧器≤0.003%，右燃烧器≤0.002%；3、主要零部件温升：燃气接头≤12.8K                                                   ②具有风气联动相关的专利证书                                                   ③所投产品组件不锈钢风气联动模块具有试验周期≥200h的防腐蚀性能认证试验报告及产品防腐蚀性能认证证书（产品标准：GBT10125-2021、GB/T 6461-2002）                                             （投标时同时提供：①第三方检测机构出具的具有CMA或CNAS标识的检测报告关键页及证书扫描件；②上述检测报告及认证证书在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_x000a_6、▲所投产品具有：                                      ①具有有效期内检测报告（检验类别：气源适配性检验）。检测结果：1、运行噪声≤75.3dB(A)；2、特殊工况下干烟气中COa=1含量：脱火燃烧：左燃烧器≤0.005%，右燃烧器≤0.003%；3、主要零部件温升：燃气接头≤12.5K                                                   ②具有变频控制相关的专利证书                                                   ③所投产品组件不锈钢电控箱具有试验周期≥200h的防腐蚀性能认证试验报告及产品防腐蚀性能认证证书（产品标准：GBT10125-2021、GB/T 6461-2002）                                        （投标时同时提供：①第三方检测机构出具的具有CMA或CNAS标识的检测报告关键页扫描件及证书扫描件；②上述检测报告及认证证书全国认证认可信息公共服务平台（认e 云）（http://cx.cnca.cn/）的信息查询记录截图③上述专利证书在国家知识产权局平台的信息查询记录截图。送检人须为投标人或产品制造商（若送检人为产品制造商的，还需要提供产品制造商出具的检测报告及证书使用授权书，格式自拟）。原件备查）    "/>
        <s v="1、400*1250mm(±10%)                    _x000a_2、采用304不锈钢板，面板1.2mm(±0.1mm)，前封及背板0.9mm(±0.1mm)"/>
        <s v="1、800*800*810mm(±10%)                                  2、采用304不锈钢板，面板厚1.2mm(±0.1mm)，炉身厚0.9mm(±0.1mm)                                                                   3、带熄火保护装置，配全钢可调脚"/>
        <s v="1、800*450mm(±10%)                    _x000a_2、采用304不锈钢板，面板1.2mm(±0.1mm)，背板0.9mm(±0.1mm)"/>
        <s v="1、1150*815*1850mm(±10%)                        2、采用304不锈钢板，柜身上部侧板厚1.0mm(±0.1mm)，炉身及门板厚0.9mm(±0.1mm)                                                   3、带熄火保护装置，炉架、烟囱采用430不锈钢铆接制作，配蒸汽发生器"/>
        <s v="1、650*815*1850mm(±10%)                        2、采用304不锈钢板，柜身上部侧板厚1.0mm(±0.1mm)，炉身及门板厚0.9mm(±0.1mm)                                                   3、带熄火保护装置，炉架、烟囱采用430不锈钢铆接制作，配蒸汽发生器"/>
        <s v="1、600*400*48mm(±10%)                               _x000a_2、采用304不锈钢冲压成型，加厚"/>
        <s v="1、1550*1120*1000mm(±10%)                            2、功率≤25KW/380V(±10%)，配可倾式汤桶，容积200L(±10%) 。                                  3、质量要求：设备符合相关卫生、安全、节能、环保相关国家标准；                                                                  4、▲电磁可倾（摇摆）式80汤煲炉整机需同时具有：①所投产品对应型号整机依据GB/T 39640-2020标准；测试项目：6面电磁场辐射；测试结论：所测6面电磁辐射值合格的认证试验报告；②符合GB/T 39640-2020标准的商用电磁灶电磁辐射认证证书；③所投产品对应型号整机所配汤锅具有符合GB/T 24021-2024标准的中国环境标志（Ⅱ型）产品认证证书；"/>
        <s v="1、1300*800*560mm(±10%)                                   2、采用304不锈钢板，面板厚1.2mm(±0.1mm)，炉身厚0.9mm(±0.1mm)                                                         3、带双电磁阀熄火保护装置，炉架采用430不锈钢1.45mm(±0.1mm)铆接制作，每个燃烧器配一个变频风机连不锈钢保护箱  "/>
        <s v="1、1300*300mm(±10%)                    _x000a_2、采用304不锈钢板，面板0.9mm(±0.1mm)"/>
        <s v="1、1800*600*810mm(±10%)                               2、采用304不锈钢板，面板厚1.2mm(±0.1mm)，面底加13mm(±10%)夹板支撑并覆防潮膜，层板厚0.9mm(±0.1mm)                                          3、采用38*38*1.0mm(±10%)不锈钢支撑腿，带全钢可调脚"/>
        <s v="1、长1500mm(±10%)                                  2、贯流式，风速7/11m/s"/>
        <s v="1、1200*350*600mm(±10%)                               2、采用304不锈钢板，柜身及层板厚0.9mm(±0.1mm)                                            3、门内采用201不锈钢封内衬板，门带锁"/>
        <s v="1、容量40L(±10%)   _x000a_2、功率≤1.5KW(±10%)"/>
        <s v="1、500*890*930mm(±10%)   _x000a_2、容量50L(±10%)，功率2.2KW(±10%)"/>
        <s v="1、640*670*1070mm(±10%)                       2、压面滚筒长度：300mm(±10%)。功率1.5KW/220V(±10%)"/>
        <s v="1、1800*760*810mm(±10%)                               2、采用304不锈钢板，面板厚1.2mm(±0.1mm)                                                   3、50mm采用201不锈钢支撑架，带可调脚"/>
        <s v="1、550*550*550mm(±10%)                       2、采用304不锈钢板，盖板厚0.9mm(±0.1mm)，车身厚1.0mm(±0.1mm)                                          3、配万向活动轮"/>
        <s v="1、570*480*1860mm(±10%)                             2、采用热风循环，功率1.05KW/220V(±10%)"/>
        <s v="1、670*770*1970mm(±10%)                   _x000a_2、冷藏型，直冷"/>
        <s v="1、530*750*1825mm(±10%) _x000a_2、采用不锈钢柜身，功率2.62KW/220V(±10%)"/>
        <s v="1、1240*870*1275mm(±10%)                                  2、三层六盘，功率19.8KW/380V(±10%)"/>
        <s v="1、470*620*1730mm(±10%)                                       2、采用不锈钢支架，配万向活动轮"/>
        <s v="1、640*790*780mm(±10%)                        2、落地式，功率4.5KW/220V(±10%)"/>
        <s v="1、400*760*810mm(±10%)                               2、采用304不锈钢板，面板厚1.2mm(±0.1mm)，面底加13mm(±10%)夹板支撑并覆防潮膜，层板厚0.9mm(±0.1mm)                                          3、采用38*38*1.0mm(±10%)不锈钢支撑腿，带全钢可调脚"/>
        <s v="1、650*1000*810mm(±10%)                               2、采用304不锈钢板，面板厚1.2mm(±0.1mm)，面底加13mm(±10%)夹板支撑并覆防潮膜，层板厚0.9mm(±0.1mm)                                          3、采用38*38*1.0mm(±10%)不锈钢支撑腿，带全钢可调脚"/>
        <s v="1、1200*350*600mm(±10%)                               2、采用304不锈钢板，柜身及层板厚0.9mm(±0.1mm)                                            3、门内采用201不锈钢封内衬板"/>
        <s v="1、600*760*810mm(±10%)                               2、采用304不锈钢板，面板厚1.2mm(±0.1mm)，面底加13mm(±10%)夹板支撑并覆防潮膜，层板厚0.9mm(±0.1mm)                                          3、采用38*38*1.0mm(±10%)不锈钢支撑腿，带全钢可调脚"/>
        <s v="1、1450*760*810mm(±10%)                               2、采用304不锈钢板，面板厚1.2mm(±0.1mm)，面底加13mm(±10%)夹板支撑并覆防潮膜，层板厚0.9mm(±0.1mm)                                          3、采用38*38*1.0mm(±10%)不锈钢支撑腿，带全钢可调脚"/>
        <s v="1、2100*760*810mm(±10%)                               2、采用304不锈钢板，面板厚1.2mm(±0.1mm)，面底加13mm(±10%)夹板支撑并覆防潮膜，柜身及层板厚0.9mm(±0.1mm)                                            3、采用直径50*1.2mm(±10%)不锈钢支撑腿，带全钢可调脚，门内采用201不锈钢封内衬板"/>
        <s v="1、2200*600*810mm(±10%)                               2、采用304不锈钢板，面板厚1.2mm(±0.1mm)，面底加13mm(±10%)夹板支撑并覆防潮膜，层板厚0.9mm(±0.1mm)                                          3、采用38*38*1.0mm(±10%)不锈钢支撑腿，带全钢可调脚"/>
        <s v="1、1500*700*810mm(±10%)                                  2、采用304不锈钢板，面板厚1.2mm(±0.1mm)，柜身厚0.9mm(±0.1mm)                                                      3、采用直径50mm(±10%)不锈钢支撑腿，带全钢可调脚，门内采用201不锈钢封板                                                      4、配小型蒸汽发生器，可产生喷射式蒸汽，具有水位控制、缺水保护功能"/>
        <s v="1、1155*480*1860mm(±10%)                             2、采用热风循环，功率1.72KW/220V(±10%)"/>
        <s v="1、1200*600*810mm(±10%)                               2、采用304不锈钢板，面板厚1.2mm(±0.1mm)，面底加13mm(±10%)夹板支撑并覆防潮膜，层板厚0.9mm(±0.1mm)                                          3、采用38*38*1.0mm(±10%)不锈钢支撑腿，带全钢可调脚"/>
        <s v="1、定量：定量出饭、节省米饭；2、快速：平均2秒可打完一份饭，提升分饭效率；3、卫生：自动分饭，全程免人手接触；4、保温：内置式储饭桶，桶内喷涂符合食品卫生要求的不沾涂料，保持米饭温热温润；5、安全：无饭指示灯亮提示，无饭蜂鸣报警提示；6、外形美观，结构合理，工艺流畅，机台骨架均为不锈钢材质，经久耐用；7、与米饭直接接触的部分均可拆卸，易清洗，符合国家食品卫生要求；8、电气控制采用进口元件制作，低故障率，低能耗；9、设备可对接一卡通、扫码或人脸识别等多种支付方式扣费下饭"/>
        <s v="1、1200*700*810mm(±10%)                               2、采用304不锈钢板，面板厚1.2mm(±0.1mm)，面底加13mm(±10%)夹板支撑并覆防潮膜，柜身及层板厚0.9mm(±0.1mm)                                            3、采用直径50*1.2mm(±10%)不锈钢支撑腿，带全钢可调脚，门内采用201不锈钢封内衬板"/>
        <s v="1、1500*700*810mm(±10%)                               2、采用304不锈钢板，面板厚1.2mm(±0.1mm)，面底加13mm(±10%)夹板支撑并覆防潮膜，柜身及层板厚0.9mm(±0.1mm)                                            3、采用直径50*1.2mm(±10%)不锈钢支撑腿，带全钢可调脚，门内采用201不锈钢封内衬板"/>
        <s v="1、直径520*820mm(±10%)                                          2、圆桶形车身，内置汤饭桶。配万向活动轮"/>
        <s v="1、1800*700*810mm(±10%)                                  2、采用304不锈钢板，面板厚1.2mm(±0.1mm)，柜身厚0.9mm(±0.1mm)                                                      3、采用直径50mm(±10%)不锈钢支撑腿，带全钢可调脚，门内采用201不锈钢封板                                                      4、配小型蒸汽发生器，可产生喷射式蒸汽，具有水位控制、缺水保护功能"/>
        <s v="1、1400*760*810mm(±10%)                      2、采用304不锈钢板，面板厚1.2mm(±0.1mm)，围身厚0.9mm(±0.1mm)，功率2*9KW(±10%)                                                3、采用38*38*1.0mm(±10%)不锈钢支撑腿，带全钢可调脚"/>
        <s v="1、1400*760*810mm(±10%)                               2、采用304不锈钢板，面板厚1.2mm(±0.1mm)，面底加13mm(±10%)夹板支撑并覆防潮膜，层板厚0.9mm(±0.1mm)                                          3、采用38*38*1.0mm(±10%)不锈钢支撑腿，带全钢可调脚"/>
        <s v="1、1200*800*810mm(±10%)                      2、采用304不锈钢板，面板厚1.2mm(±0.1mm)，星盆板厚1.0mm(±0.1mm)，柜身厚0.9mm(±0.1mm)                                               3、采用直径50*1.2mm(±10%)不锈钢支撑腿，带全钢可调脚"/>
        <s v="1、800*800*810mm(±10%)                            2、功率≤4*3.5KW/380V(±10%)，配专用汤锅。                                  3、质量要求：设备符合相关卫生、安全、节能、环保相关国家标准；                                                                  4、▲所投产品具有相关检测"/>
        <s v="1、262*478*404mm(±10%)   _x000a_2、功率3.25KW/220V(±10%)"/>
        <s v="1、550*450*240mm(±10%)   _x000a_2、功率3KW/220V(±10%)"/>
        <s v="1、1250*800*500mm(±10%)                               2、采用304不锈钢板，面板厚1.2mm(±0.1mm)，面底加13mm(±10%)夹板支撑并覆防潮膜                                                  3、采用38*38*1.0mm(±10%)不锈钢支撑腿，带全钢可调脚"/>
        <s v="1、1200*800*810mm(±10%)                               2、采用304不锈钢板，面板厚1.2mm(±0.1mm)，面底加13mm(±10%)夹板支撑并覆防潮膜，柜身及层板厚0.9mm(±0.1mm)                                            3、采用直径50*1.2mm(±10%)不锈钢支撑腿，带全钢可调脚，门内采用201不锈钢封内衬板"/>
        <s v="规格：900*840，不锈钢"/>
        <s v="1、长1200mm(±10%)                                  2、贯流式，风速7/11m/s"/>
        <s v="1、1000*700*810mm(±10%)                      2、采用304不锈钢板，面板厚1.2mm(±0.1mm)，星盆板厚1.0mm(±0.1mm)                                                3、采用38*38*1.0mm(±10%)不锈钢支撑腿，带全钢可调脚"/>
        <s v="1、8500*600*900mm(±10%)                                          2、采用304不锈钢板，面板厚1.2mm(±0.1mm)，柜身厚0.9mm(±0.1mm)，弯头按2.5倍直线计算，链板式传送，自动清洗链板正反面，采用不锈钢支架，配可调脚                                                                                                                                                                                                                                                                                                                                                                                                                                                                               3、▲餐具回收输送线：①满足 GB/T 24021-2024 标准的中国环境标志（Ⅱ型）认证证书；②餐具回收输送线链板依据 GB/T1040.1-2018、GB/T1040.2-_x000a_2022 标准，制样后测试其拉伸强度≥203MPa,符合产品强度要求；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4、▲餐具回收输送线：①满足GB/T 26572-2011，GB/T 39560.1-2020，GB/T 39560.2-2020，GB/T 39560.301-2020，GB/T 39560.4-2021，GB/T 39560.5-2021，GB/T 39560.6-2020 ，GB/T 39560.701-2020，GB/T 39560.702-2021标准有害物质限制使用符合性认证证书；②餐具回收输送线链板取得GB/T16422.3-2022标准塑料产品认证证书，依据GB/T16422.3-2022标准，在紫外灯管UVA-340nm、辐照度0.76±0.02W/m²•nm，暴露周期：光照60±3℃/8h，冷凝50±3℃/4h，作用下持续测试200小时，测试结果外观无裂纹无气泡，符合产品老化测试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6400*250mm(±10%)                                          2、采用304不锈钢板，水槽厚1.0mm(±0.1mm)，循环水系统"/>
        <s v="1、780*250*200mm(±10%)                                          2、采用304不锈钢板，厚0.9mm(±0.1mm)"/>
        <s v="1、4300*870*1990mm(±10%)                                                                                              2、洗涤量3500件/小时(±10%)，带烘干功能，功率60KW(±10%)                                                               3、▲商用洗碗机：①洗碗机水位开关取得GB/T2423.1-2008，GB/T 2423.2-2008标准高/低温环境优品认证证书；②洗碗机机身不锈钢依据GB/T 11170-2008、SN/T2718-2010、GB/T20123-2006、 GB/T 228.1-2021标准检验，检测结果符合GB/T3280-2015《不锈钢冷轧钢板和钢带》判定标准，其抗拉强度Rm≥680MPa、塑性延伸强度Rp0.2≥250MPa、断后伸长率A≥50%，通过GB/T10125-2021标准不低于210个小时耐腐蚀性能等级测试（中性盐雾）, 试验后样品外观无明显变化，依GB/T6461-2002外观保护评价达到10级；③洗碗机水位开关符合标准GB/T 2423.22-2012，对样品进行快速温变环境下的测试，分别采用低温低于-40℃/高温高于140℃，温变速率不低于15℃/min，试验不低于20个循环，持续不低于48小时后，样品表面无明显变化；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4、▲商用洗碗机：①洗碗机电控箱取得GB/T 10125-2021、QB/T 3827-1999、QB/T 3832-1999标准产品防腐蚀等级认证证书，防腐蚀性能评级：10级 ；                                                                                                                 ②洗碗机输送带(拔齿)依据GB/T16422.3-2022标准，在紫外灯管UVA-340nm、辐照度0.76±0.02W/m²•nm，暴露周期：光照60±3℃/8h，冷凝50±3℃/4h，作用下持续测试≥210小时，测试结果外观无裂纹无气泡，符合产品老化测试；依据GB/T9341-2008弯曲性能试验，样品弯曲强度≥70MPa,弯曲模量≥1400MPa，符合传送带产品性能需求；依据GB/T1634.1-2019、GB/T1634.2-2019进行塑料负荷变形温度试验，产品原材料制样后在升温速度120℃/h，弯曲应力0.45MPa作用下，测试结果平均值＞120℃，符合洗碗机高温环境使用；③洗碗机电磁阀、洗碗机水位开关、洗碗机门板卷簧、洗碗机发热管在试验箱温湿度：35°C, 95% RH，盐水浓度：（50±5）g/L (NaCl)，PH 值（25℃）：6.5~7.2环境下，依据GB/T 10125-2021《 人造气氛腐蚀试验盐雾试验》通过不低于210个小时耐腐蚀性能等级测试（中性盐雾）, 试验后样品外观无明显变化，依GB/T6461-2002外观保护评价达到10级；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5、▲商用洗碗机：①洗碗机发热管、洗碗机门磁开关满足GB/T 4208-2017 标准的产品防水等级认证证书，防水等级 IPX9 ，②洗碗机电机符合 GB/T 4942-2021 IP69试验检测结果，依据GB/T 12350-2022《小功率电动机的安全要求》标准，对电磁干扰抗扰度：静电放电抗扰度、电快速瞬变脉冲群抗扰度、浪涌(冲击)抗扰度进行检测，符合GB/T 17626.2-2018、GB/T 17626.4-2018、GB/T 17626.5-2019测试标准，测试合格。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650*650*900mm(±10%)                      2、采用304不锈钢板，面板厚1.2mm(±0.1mm)，配万向活动轮，带二个刹车"/>
        <s v="1、1470*830*1940mm(±10%)                  _x000a_2、采用热风循环系统，功率4260W/220V(±10%)，可放不同材质餐具                                               3、智能高稳数码显示屏，带故障检测系统，风机延时功能，一键保温功能"/>
        <s v="1、750*830*1940mm(±10%)                    2、采用热风循环系统，功率2130W/220V(±10%)，可放不同材质餐具                                               3、智能高稳数码显示屏，带故障检测系统，风机延时功能，一键保温功能"/>
        <s v="1、570*520*1900mm(±10%)                                                     2、采用不锈钢柜身，臭氧+高温双重消毒，容量350L，可适合不同材质厨房用品 _x000a_3、▲所投产品具有：                                                                                           ①依据卫生部《消毒技术规范》的检测报告。检验结论：1.消毒柜温度与保持时间测定：在满载状态下，开启样机“下室”键工作 60min（±2min），测得消毒柜上层中点、中层中间点及下层外点的最高温度分别≥180℃、≥175.0℃及≥175.0℃；120℃以上保持时间分别为≥24min、≥22min 和≥22min。符合二星级消毒柜的要求。_x000a_2.大肠杆菌消毒效果试验：在满载状态下，开启样机“上室”、“下室”键分别工作 60min（±2min），测得消毒柜上室一、二层及下室一、三层内、外点对大肠杆菌的杀灭对数值均&gt;3.00。符合二星级的要求。_x000a_3.食具消毒柜管箍灰质炎病毒灭活试验：在满载状态下，开启样机“上室”、“下室”键分别工作 60min（±2min），测得消毒柜上室一、二层及下室一、三层内、外点对管箍灰质炎病毒的灭活对数值均&gt;4.00。符合二星级消毒柜的要求。_x000a_4.臭氧浓度与消毒时间：在满载状态下，开启样机“上室”键工作 90min（±2min），测得消毒柜内臭氧浓度最高值≥250mg/m³，大于40mg/m³的消毒时间为大于81min。符合二星级消毒柜的要求。                                                                                                                                                  ②具有中国环境标志（II型）产品认证证书                                                                                           ③产品防腐蚀等级认证证书（符合JB/T 9535-2013，防腐蚀等级:WF2）_x000a_④有毒有害物质限量认证证书_x000a_（投标时同时提供：①第三方检测机构出具的具有CMA或CNAS标识的检测报告关键页扫描件及上述认证证书扫描件；②上述检测报告及认证证书在全国认证认可信息公共服务平台（认e 云）（http://cx.cnca.cn/）的信息查询记录截图。送检人须为投标人或产品制造商（若送检人为产品制造商的，还需要提供产品制造商出具的检测报告使用授权书，格式自拟）。原件备查）"/>
        <s v="1、1300*760*810mm(±10%)                               2、采用304不锈钢板，面板厚1.2mm(±0.1mm)，面底加13mm(±10%)夹板支撑并覆防潮膜，层板厚0.9mm(±0.1mm)                                          3、采用38*38*1.0mm(±10%)不锈钢支撑腿，带全钢可调脚"/>
        <s v="1、1300*350*600mm(±10%)                               2、采用304不锈钢板，柜身及层板厚0.9mm(±0.1mm)                                            3、门内采用201不锈钢封内衬板"/>
        <s v="1、1225*800*2080mm(±10%)                   _x000a_2、冷藏型，玻璃门，风冷"/>
        <s v="1、550*550*1200mm(±10%)                              2、采用304不锈钢板，面板厚0.9mm(±0.1mm)，围身厚1.0mm(±0.1mm)，配不锈钢烧腊架"/>
        <s v="1、1200*400*1200mm(±10%)                      2、采用304不锈钢板，底板厚0.9mm(±0.1mm)，配万向活动轮，带二个刹车"/>
        <s v="1、直径900mm(±10%)                                   2、采用304不锈钢板外壳，带阀熄火保护装置"/>
        <s v="1、1100*700*810mm(±10%)                               2、采用304不锈钢板，面板厚1.2mm(±0.1mm)，面底加13mm(±10%)夹板支撑并覆防潮膜，柜身及层板厚0.9mm(±0.1mm)                                            3、采用直径50*1.2mm(±10%)不锈钢支撑腿，带全钢可调脚，门内采用201不锈钢封内衬板"/>
        <s v="1、1500*350mm(±10%)                                          2、采用304不锈钢板，层板厚0.9mm(±0.1mm)"/>
        <s v="1、1100*750*810mm(±10%)                               2、采用304不锈钢板，面板厚1.2mm(±0.1mm)，面底加13mm(±10%)夹板支撑并覆防潮膜，层板厚0.9mm(±0.1mm)                                          3、采用38*38*1.0mm(±10%)不锈钢支撑腿，带全钢可调脚"/>
        <s v="1、1800*350*600mm(±10%)                               2、采用304不锈钢板，柜身及层板厚0.9mm(±0.1mm)                                            3、门内采用201不锈钢封内衬板"/>
        <s v="1、1500*760*810mm(±10%)                      2、采用304不锈钢板，面板厚1.2mm(±0.1mm)，星盆板厚1.0mm(±0.1mm)，柜身厚0.9mm(±0.1mm)                                                3、采用直径50*1.2mm(±10%)不锈钢支撑腿，带全钢可调脚"/>
        <s v="1、1500*350*800mm(±10%)                               2、采用304不锈钢板，层板厚0.9mm(±0.1mm)，采用不锈钢支撑腿"/>
        <s v="1、1500*760*810mm(±10%)                                 2、冷藏型，直冷"/>
        <s v="1、1500*350*810mm(±10%)                               2、采用304不锈钢板，面板厚1.2mm(±0.1mm)，面底加13mm(±10%)夹板支撑并覆防潮膜，柜身及层板厚0.9mm(±0.1mm)，带全钢可调脚"/>
        <s v="1、910*810*1080mm(±10%)   _x000a_2、功率18.5KW/380V(±10%)"/>
        <s v="1、910*810*700mm(±10%)                               2、采用304不锈钢板，面板厚1.2mm(±0.1mm)，面底加13mm(±10%)夹板支撑并覆防潮膜                                            3、采用50*1.2mm(±10%)不锈钢支撑腿，带全钢可调脚"/>
        <s v="1、400*800*810mm(±10%)                            2、功率≤15KW/380V(±10%)。                                  3、质量要求：设备符合相关卫生、安全、节能、环保相关国家标准；                                                                  4、▲所投产品具有相关检测"/>
        <s v="1、800*800*810mm(±10%)                            2、功率≤15KW/380V(±10%)。                                  3、质量要求：设备符合相关卫生、安全、节能、环保相关国家标准；                                                                  4、▲所投产品具有相关检测"/>
        <s v="1、1000*550mm(±10%)                                 _x000a_2、采用304不锈钢板，面板厚1.2mm(±0.1mm)"/>
        <s v="1、610*340*260mm(±10%)   _x000a_2、功率2KW(±10%)，挂墙式"/>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00*1250mm(±10%)                                 _x000a_2、采用304不锈钢板，面板厚1.2mm(±0.1mm)"/>
        <s v="1、700*800*560mm(±10%)                                   2、采用304不锈钢板，面板厚1.2mm(±0.1mm)，炉身厚0.9mm(±0.1mm)                                                         3、带双电磁阀熄火保护装置，炉架采用430不锈钢1.45mm(±0.1mm)铆接制作，每个燃烧器配一个变频风机连不锈钢保护箱  "/>
        <s v="1、700*300mm(±10%)                                 _x000a_2、采用304不锈钢板，面板厚0.9mm(±0.1mm)"/>
        <s v="1、1500*760*810mm(±10%)                               2、采用304不锈钢板，面板厚1.2mm(±0.1mm)，面底加13mm(±10%)夹板支撑并覆防潮膜，柜身及层板厚0.9mm(±0.1mm)                                            3、采用直径50*1.2mm(±10%)不锈钢支撑腿，带全钢可调脚，门内采用201不锈钢封内衬板"/>
        <s v="1、1500*350*600mm(±10%)                               2、采用304不锈钢板，柜身及层板厚0.9mm(±0.1mm)                                            3、门内采用201不锈钢封内衬板"/>
        <s v="1、1300*700*810mm(±10%)                               2、采用304不锈钢板，面板厚1.2mm(±0.1mm)，面底加13mm(±10%)夹板支撑并覆防潮膜，柜身及层板厚0.9mm(±0.1mm)                                            3、采用直径50*1.2mm(±10%)不锈钢支撑腿，带全钢可调脚，门内采用201不锈钢封内衬板"/>
        <s v="1、1950*700*810mm(±10%)                      2、采用304不锈钢板，面板厚1.2mm(±0.1mm)，星盆板厚1.0mm(±0.1mm)，柜身厚0.9mm(±0.1mm)                                                3、采用直径50*1.2mm(±10%)不锈钢支撑腿，带全钢可调脚"/>
        <s v="1、9KW/380V(±10%)                             2、采用304不锈钢挂架，厚0.9mm(±0.1mm)"/>
        <s v="1、1950*350*600mm(±10%)                               2、采用304不锈钢板，柜身及层板厚0.9mm(±0.1mm)                                            3、门内采用201不锈钢封内衬板"/>
        <s v="1、1000*700*810mm(±10%)                               2、采用304不锈钢板，面板厚1.2mm(±0.1mm)，面底加13mm(±10%)夹板支撑并覆防潮膜，柜身及层板厚0.9mm(±0.1mm)                                            3、采用直径50*1.2mm(±10%)不锈钢支撑腿，带全钢可调脚，门内采用201不锈钢封内衬板"/>
        <s v="1、1170*510*1900mm(±10%)                                       2、采用热风循环，2.52KW/220V(±10%)，可推车式                                        3、设有可调温控器，可调定时器功能"/>
        <s v="1、1800*540mm(±10%)                               2、采用304不锈钢板，层板厚0.9mm(±0.1mm) "/>
        <s v="1、(1800+2250)*750*850mm(±10%)                      2、采用304不锈钢板，面板厚1.2mm(±0.1mm)，星盆板厚1.0mm(±0.1mm)                                                3、采用38*38*1.0mm(±10%)不锈钢支撑腿，带全钢可调脚"/>
        <s v="1、740*850*1470mm(±10%)                                 2、洗涤能力（蓝/小时）：60(±10%)，12KW/380V(±10%)                        "/>
        <s v="1、1800*760*850mm(±10%)                      2、采用304不锈钢板，面板厚1.2mm(±0.1mm)                                                3、采用38*38*1.0mm(±10%)不锈钢支撑腿，带全钢可调脚"/>
        <s v="1、1500*540mm(±10%)                               2、采用304不锈钢板，层板厚0.9mm(±0.1mm) "/>
        <s v="1600X2500mm(±10%)"/>
        <s v="1、740*760*810mm(±10%)                               2、采用304不锈钢板，面板厚1.2mm(±0.1mm)，面底加13mm(±10%)夹板支撑并覆防潮膜，层板厚0.9mm(±0.1mm)                                          3、采用38*38*1.0mm(±10%)不锈钢支撑腿，带全钢可调脚"/>
        <s v="1、530*230*800mm(±10%)                                                       2、采用厨房异味专用空气净化器，功率130W(±10%) ，运用高能双极离子管的空气净化电离作用，达到分解空气中TVOC氨等有害气体、杀死细菌、沉降颗粒物的目的"/>
        <s v="1、1450*900*810mm(±10%)                               2、采用304不锈钢板，面板厚1.2mm(±0.1mm)，面底加13mm(±10%)夹板支撑并覆防潮膜，层板厚0.9mm(±0.1mm)                                          3、采用38*38*1.0mm(±10%)不锈钢支撑腿，带全钢可调脚"/>
        <s v="1、650*760*810mm(±10%)                               2、采用304不锈钢板，面板厚1.2mm(±0.1mm)，面底加13mm(±10%)夹板支撑并覆防潮膜，层板厚0.9mm(±0.1mm)                                          3、采用38*38*1.0mm(±10%)不锈钢支撑腿，带全钢可调脚"/>
        <s v="1、22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风气联动相关发明专利技术，本技术采用燃气与助燃风联动工作，旨在通过最佳风气配比从而实现最佳燃烧工况，达到节能环保目的，本技术不得用于燃气种类转换"/>
        <s v="1、22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800*400mm(±10%)                    _x000a_2、采用304不锈钢板，面板1.2mm(±0.1mm)"/>
        <s v="1、容量200L(±10%)                                 _x000a_2、配可倾式汤桶，功率25KW/380V(±10%) ；                                                                  3、▲所投产品具有相关检测"/>
        <s v="1、650*475*1270mm(±10%)                                                    2、生产容量可达50L(±10%)，采用SUS304食品级不锈钢桶，满水、防溢出、防干烧保护，干豆制浆无需泡豆，自带预约烧水功能。一键操作、全程零接触，全自动完成，浆渣分离自动过滤，打开水龙头即可饮用。加热功率5KW(±10%)，具有大容量跨度。配不锈钢支架"/>
        <s v="1、700*700*810mm(±10%)                               2、采用304不锈钢板，面板厚1.2mm(±0.1mm)，面底加13mm(±10%)夹板支撑并覆防潮膜，层板厚0.9mm(±0.1mm)                                          3、采用38*38*1.0mm(±10%)不锈钢支撑腿，带全钢可调脚"/>
        <s v="1、450*760*810mm(±10%)                               2、采用304不锈钢板，面板厚1.2mm(±0.1mm)，面底加13mm(±10%)夹板支撑并覆防潮膜，层板厚0.9mm(±0.1mm)                                          3、采用38*38*1.0mm(±10%)不锈钢支撑腿，带全钢可调脚"/>
        <s v="1、1750*700*810mm(±10%)                               2、采用304不锈钢板，面板厚1.2mm(±0.1mm)，面底加13mm(±10%)夹板支撑并覆防潮膜，柜身及层板厚0.9mm(±0.1mm)                                            3、采用直径50*1.2mm(±10%)不锈钢支撑腿，带全钢可调脚，门内采用201不锈钢封内衬板"/>
        <s v="1、900*500*810mm(±10%)                               2、采用304不锈钢板，面板厚1.2mm(±0.1mm)，面底加13mm(±10%)夹板支撑并覆防潮膜，层板厚0.9mm(±0.1mm)                                          3、采用38*38*1.0mm(±10%)不锈钢支撑腿，带全钢可调脚"/>
        <s v="1、1500*700*810mm(±10%)                      2、采用304不锈钢板，面板厚1.2mm(±0.1mm)，星盆板厚1.0mm(±0.1mm)，柜身厚0.9mm(±0.1mm)                                                3、采用直径50*1.2mm(±10%)不锈钢支撑腿，带全钢可调脚"/>
        <s v="1、1500*800*810mm(±10%)                                 2、冷藏型，直冷"/>
        <s v="1、1600*800*810mm(±10%)                      2、采用304不锈钢板，面板厚1.2mm(±0.1mm)，功率≤2*15KW(±10%)                                  3、质量要求：设备符合相关卫生、安全、节能、环保相关国家标准；                                                                  4、▲所投产品具有相关检测"/>
        <s v="1、1000*760*810mm(±10%)                      2、采用304不锈钢板，面板厚1.2mm(±0.1mm)，星盆板厚1.0mm(±0.1mm)，柜身厚0.9mm(±0.1mm)                                                3、采用直径50*1.2mm(±10%)不锈钢支撑腿，带全钢可调脚"/>
        <s v="1、800*760*810mm(±10%)                               2、采用304不锈钢板，面板厚1.2mm(±0.1mm)，功率8KW(±10%)                                                  3、采用38*38*1.0mm(±10%)不锈钢支撑腿，带全钢可调脚"/>
        <s v="1、1250*760*500mm(±10%)                               2、采用304不锈钢板，面板厚1.2mm(±0.1mm)，面底加13mm(±10%)夹板支撑并覆防潮膜                                                  3、采用38*38*1.0mm(±10%)不锈钢支撑腿，带全钢可调脚"/>
        <s v="1、1200*760*810mm(±10%)                               2、采用304不锈钢板，面板厚1.2mm(±0.1mm)，面底加13mm(±10%)夹板支撑并覆防潮膜，柜身及层板厚0.9mm(±0.1mm)                                            3、采用直径50*1.2mm(±10%)不锈钢支撑腿，带全钢可调脚，门内采用201不锈钢封内衬板"/>
        <s v="1、8500*600*900mm(±10%)                                          2、采用304不锈钢板，面板厚1.2mm(±0.1mm)，柜身厚0.9mm(±0.1mm)，弯头按2.5倍直线计算，链板式传送，自动清洗链板正反面，采用不锈钢支架，配可调脚 "/>
        <s v="1、4300*870*1990mm(±10%)                                                                                              2、洗涤量3500件/小时(±10%)，带烘干功能，功率60KW(±10%) "/>
        <s v="1、1600*760*810mm(±10%)                               2、采用304不锈钢板，面板厚1.2mm(±0.1mm)，面底加13mm(±10%)夹板支撑并覆防潮膜，柜身及层板厚0.9mm(±0.1mm)，带全钢可调脚"/>
        <s v="1、1800*800*810mm(±10%)                               2、采用304不锈钢板，面板厚1.2mm(±0.1mm)，面底加13mm(±10%)夹板支撑并覆防潮膜，柜身及层板厚0.9mm(±0.1mm)                                            3、采用直径50*1.2mm(±10%)不锈钢支撑腿，带全钢可调脚，门内采用201不锈钢封内衬板"/>
        <s v="1、1100*480*240mm(±10%)   _x000a_2、功率7.8KW/220V(±10%)"/>
        <s v="1、1500*1250*810mm(±10%)                    _x000a_2、采用304不锈钢板，面板1.2mm(±0.1mm)"/>
        <s v="1、300*1250mm(±10%)                                 _x000a_2、采用304不锈钢板，面板厚1.2mm(±0.1mm)，前封及背板0.9mm(±0.1mm) "/>
        <s v="1、1100*1250*810mm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910*815*1850mm(±10%)                        2、采用304不锈钢板，柜身上部侧板厚1.0mm(±0.1mm)，炉身及门板厚0.9mm(±0.1mm)                                                   3、带熄火保护装置，炉架、烟囱采用430不锈钢铆接制作，配蒸汽发生器"/>
        <s v="1、1220*725*1935mm(±10%)                                 2、双温型，直冷"/>
        <s v="1、1600*350mm(±10%)                                          2、采用304不锈钢板，层板厚0.9mm(±0.1mm)"/>
        <s v="1、1000*760*810mm(±10%)                      2、采用304不锈钢板，面板厚1.2mm(±0.1mm)                                                3、采用38*38*1.0mm(±10%)不锈钢支撑腿，带全钢可调脚"/>
        <s v="1、1100*550*1800mm(±10%)                               2、采用304不锈钢板，柜身及层板厚0.9mm(±0.1mm)，配全钢可调脚"/>
        <s v="1、2200*760*850mm(±10%)                      2、采用304不锈钢板，面板厚1.2mm(±0.1mm)，星盆板厚1.0mm(±0.1mm)                                                3、采用38*38*1.0mm(±10%)不锈钢支撑腿，带全钢可调脚"/>
        <s v="1、1450*760*850mm(±10%)                      2、采用304不锈钢板，面板厚1.2mm(±0.1mm)                                                3、采用38*38*1.0mm(±10%)不锈钢支撑腿，带全钢可调脚"/>
        <s v="1、1300*540mm(±10%)                               2、采用304不锈钢板，层板厚0.9mm(±0.1mm) "/>
        <s v="1、1200*800*750mm(±10%)                                              2、材质：台面为松木（原木色，提供色卡）厚50mm(±10%)或按样选定"/>
        <s v="1、1800*800*750mm(±10%)                                              2、材质：台面为松木（原木色，提供色卡）厚50mm(±10%)或按样选定"/>
        <s v="1、6850*1150*750mm(±10%)                                              2、材质：台面为松木（原木色，提供色卡）厚50mm(±10%)或按样选定，椅面软包"/>
        <s v="1、直径3200*800mm(±10%)                                             2、材质：整体为木质材质，海棠色桌面（颜色可选）或按样选定。桌面配转盘"/>
        <s v="木质材料"/>
        <s v="1、1500*500*900mm(±10%) "/>
        <s v="1、面料：采用优质皮质面料，透气强，柔软且富有韧性，厚度适中，手感良好；_x000a_2、海绵：采用高回弹聚胺脂定型海棉或高密度成型PU泡棉，密度高，软硬适中，回弹性好，不含氟氨化合物，无甲醛及二甲苯等异味；                       _x000a_3、框架：选用上等的实木方，材质坚硬、刚性强、含水率符合国家标准，防腐、防虫永不变形。_x000a_4、脚架：选用优质金属脚架"/>
        <s v="方形"/>
        <s v="多种规格"/>
        <s v="采用304#不锈钢"/>
        <s v="550*400*380"/>
        <s v="采用304#不锈钢板制作。"/>
        <s v="采用304#不锈钢板制作，双层。"/>
        <s v="1、长1800mm(±10%)                                  2、贯流式，风速7/11m/s"/>
        <s v="1、1600*760*810mm(±10%)                               2、采用304不锈钢板，面板厚1.2mm(±0.1mm)，面底加13mm(±10%)夹板支撑并覆防潮膜，层板厚0.9mm(±0.1mm)                                          3、采用38*38*1.0mm(±10%)不锈钢支撑腿，带全钢可调脚"/>
        <s v="1、1600*800*810mm(±10%)                               2、采用304不锈钢板，面板厚1.2mm(±0.1mm)，面底加13mm(±10%)夹板支撑并覆防潮膜，层板厚0.9mm(±0.1mm)                                          3、采用38*38*1.0mm(±10%)不锈钢支撑腿，带全钢可调脚"/>
        <s v="1、700*760*810mm(±10%)                               2、采用304不锈钢板，面板厚1.2mm(±0.1mm)，面底加13mm(±10%)夹板支撑并覆防潮膜，层板厚0.9mm(±0.1mm)                                          3、采用38*38*1.0mm(±10%)不锈钢支撑腿，带全钢可调脚"/>
        <s v="1、900*760*810mm(±10%)                               2、采用304不锈钢板，面板厚1.2mm(±0.1mm)，面底加13mm(±10%)夹板支撑并覆防潮膜，层板厚0.9mm(±0.1mm)                                          3、采用38*38*1.0mm(±10%)不锈钢支撑腿，带全钢可调脚"/>
        <s v="1、1800*700*810mm(±10%)                               2、采用304不锈钢板，面板厚1.2mm(±0.1mm)，面底加13mm(±10%)夹板支撑并覆防潮膜，层板厚0.9mm(±0.1mm)                                          3、采用38*38*1.0mm(±10%)不锈钢支撑腿，带全钢可调脚"/>
        <s v="1、1800*400mm(±10%)                                                            2、采用不锈钢吊架"/>
        <s v="1、1800*800*810mm(±10%)                               2、采用304不锈钢板，面板厚1.2mm(±0.1mm)，面底加13mm(±10%)夹板支撑并覆防潮膜，层板厚0.9mm(±0.1mm)                                          3、采用38*38*1.0mm(±10%)不锈钢支撑腿，带全钢可调脚"/>
        <s v="1、1300*300mm(±10%)                                                         2、采用304不锈钢板，面板厚0.9mm(±0.1mm)"/>
        <s v="1、1100*1250*810mm(±10%)                                 _x000a_2、采用304不锈钢板，面板厚1.2mm(±0.1mm)，炉身0.9mm(±0.1mm)                                           3、复合一体化热幅射炉膛，采用高强度、高隔热、质量轻等专有技术，每个燃烧器配一个变频风机连不锈钢保护箱                                            4、采用一键启动，带双电磁阀熄火保护装置；配有预防误操作的电子传感器，熄火灯光显示报警，炉架、炉烟囱、炉胆面板全部采用430不锈钢铆接制作。                                                5、采用变频控制相关专利技术，可通过数码显示窗视觉观察风机实时转速，旨在通过变频技术调节风机转速，达到最佳空燃比的目的。本技术不得用于电能替换"/>
        <s v="1、1500*800*810mm(±10%)                               2、采用304不锈钢板，面板厚1.2mm(±0.1mm)，面底加13mm(±10%)夹板支撑并覆防潮膜，层板厚0.9mm(±0.1mm)                                          3、采用38*38*1.0mm(±10%)不锈钢支撑腿，带全钢可调脚"/>
        <s v="1、1200*700*1800mm(±10%)                                            2、采用304不锈钢板，柜身厚0.9mm(±0.1mm)，配全钢可调脚"/>
        <s v="1、1150*760*810mm(±10%)                               2、采用304不锈钢板，面板厚1.2mm(±0.1mm)，面底加13mm(±10%)夹板支撑并覆防潮膜，层板厚0.9mm(±0.1mm)                                          3、采用38*38*1.0mm(±10%)不锈钢支撑腿，带全钢可调脚"/>
        <s v="1、1350*760*810mm(±10%)                               2、采用304不锈钢板，面板厚1.2mm(±0.1mm)，面底加13mm(±10%)夹板支撑并覆防潮膜，柜身及层板厚0.9mm(±0.1mm)                                            3、采用直径50*1.2mm(±10%)不锈钢支撑腿，带全钢可调脚，门内采用201不锈钢封内衬板"/>
        <s v="1、1300*760*810mm(±10%)                               2、采用304不锈钢板，面板厚1.2mm(±0.1mm)，面底加13mm(±10%)夹板支撑并覆防潮膜，柜身及层板厚0.9mm(±0.1mm)                                            3、采用直径50*1.2mm(±10%)不锈钢支撑腿，带全钢可调脚，门内采用201不锈钢封内衬板"/>
        <s v="1、550*550*550mm(±10%)                                    2、采用304不锈钢板，盖板厚0.9mm(±0.1mm)，围身厚1.0mm(±0.1mm)，配万向活动轮"/>
        <s v="1、540*700*1800mm(±10%)                       2、采用304不锈钢板，柜身厚0.9mm(±0.1mm)，门内层板厚0.9mm(±0.1mm)                                          3、采用直径50*1.2mm(±10%)不锈钢支撑腿，带全钢可调脚    "/>
        <s v="1、1600*500*810mm(±10%)                               2、采用304不锈钢板，面板厚1.2mm(±0.1mm)，面底加13mm(±10%)夹板支撑并覆防潮膜，层板厚0.9mm(±0.1mm)                                          3、采用38*38*1.0mm(±10%)不锈钢支撑腿，带全钢可调脚"/>
        <s v="1、700*760*810mm(±10%)                      2、采用304不锈钢板，面板厚1.2mm(±0.1mm)，星盆板厚1.0mm(±0.1mm)                                                3、采用38*38*1.0mm(±10%)不锈钢支撑腿，带全钢可调脚"/>
        <s v="1、1800*760*810mm(±10%)                               2、采用304不锈钢板，面板厚1.2mm(±0.1mm)，面底加13mm(±10%)夹板支撑并覆防潮膜，柜身及层板厚0.9mm(±0.1mm)                                            3、采用直径50*1.2mm(±10%)不锈钢支撑腿，带全钢可调脚，门内采用201不锈钢封内衬板"/>
        <s v="1、1300*800*480mm(±10%)                               2、采用304不锈钢板，面板厚1.2mm(±0.1mm)，面底加13mm(±10%)夹板支撑并覆防潮膜                                                  3、采用38*38*1.0mm(±10%)不锈钢支撑腿，带全钢可调脚"/>
        <s v="1、500*800*810mm(±10%)                                                              2、采用304不锈钢板，面板厚1.2mm(±0.1mm)，面底加13mm(±10%)夹板支撑并覆防潮膜，层板厚0.9mm(±0.1mm)                                                                  3、采用38*38*1.0mm(±10%)不锈钢支撑腿，带全钢可调脚"/>
        <s v="1、700*800*810mm(±10%)                      2、采用304不锈钢板，面板厚1.2mm(±0.1mm)，围身厚0.9mm(±0.1mm)，功率9KW(±10%)                                                3、采用38*38*1.0mm(±10%)不锈钢支撑腿，带全钢可调脚"/>
        <s v="1、800*800*810mm(±10%)                      2、采用304不锈钢板，面板厚1.2mm(±0.1mm)，功率≤15KW(±10%)                                                                                                                                                                                                                                                                                                                                                                                                                                                                               3、▲具有相关检测"/>
        <s v="1、1500*700*810mm(±10%)                               2、采用304不锈钢板，面板厚1.2mm(±0.1mm)，面配玻璃罩，带全钢可调脚"/>
        <s v="1、1800*700*810mm(±10%)                               2、采用304不锈钢板，面板厚1.2mm(±0.1mm)，面底加13mm(±10%)夹板支撑并覆防潮膜，柜身及层板厚0.9mm(±0.1mm)                                            3、采用直径50*1.2mm(±10%)不锈钢支撑腿，带全钢可调脚，门内采用201不锈钢封内衬板"/>
        <s v="1、1400*700*810mm(±10%)                               2、采用304不锈钢板，面板厚1.2mm(±0.1mm)，面底加13mm(±10%)夹板支撑并覆防潮膜，柜身及层板厚0.9mm(±0.1mm)                                            3、采用直径50*1.2mm(±10%)不锈钢支撑腿，带全钢可调脚，门内采用201不锈钢封内衬板"/>
        <s v="1、4500*840*2025mm(±10%)                                 2、洗涤能力：1500-2000碟/小时(±10%)，≤68.95kW/380V(±10%)                                                                                                                                                                                                                                                                                                                                                                                                                                                                                3、▲商用洗碗机：①具有满足GB/T 24067-2024标准要求的产品碳足迹认证证书、低碳产品认证证书、②依据GB/T2423.4-2008标准要求，其：12h+12h循环，试验后样品外观完好无变形损坏；依据GB/T 2423.10-2019标准要求，其:试验后样品外观完整、无变形损坏、零部件脱落现象，无异响；依据GB/T2423.18-2021标准要求，其：试验后样品外观应完好无变形损坏，且锈蚀、穿孔、裂纹点蚀腐蚀及氧化现象；依据GB/T2423.38-2021标准要求，其：试验后样品无进水，防水等级达到IPX4；依据GB/T 2423.50-2012标准要求：试验后样品外观完好无变形损坏，且无锈蚀、穿孔、裂纹、点蚀腐蚀及氧化现象；依据GB/T4207-2022标准要求，其：试验后样品外观完整、无变形损坏、零部件脱落现象，无异响，电气设备无异常，通电运行正常；依据GB/T2423.3-2016标准要求，其：试验后样品外观完好无变形损坏，且无脆化、锈蚀、穿孔、裂纹、点蚀腐蚀及氧化现象，机械强度正常,无物理、绝缘、机械故障；依据GB/T 2423.55-2023标准要求，其：试验后样品外观完整、无变形损坏、零部件脱落现象，无异响，通电运行正常；依据GB/T 2423.5-2019标准要求，其：试验后样品外观完整、无变形损坏、零部件脱落现象，无异响；依据GB/T 2423.22-2012标准要求，其：试验后样品外观完整、无变形损坏；依据GB/T2423.56-2023标准要求，其：试验后样品外观完整、无变形损坏、零部件脱落现象，无异响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4、▲商用洗碗机：①具有满足GB/T2423.1-2008、GB/T 2423.2-2008标准要求的高/低温环境优品认证证书、②水位开关外壳防护等级≥IP68，符合GB/T 4208-2017标准；低温测试（温度：-40℃，时间：24h）合格，符合GB/T 2423.1-2008标准；高低温测试（温度：155℃/-40℃，时间：24h）合格，符合GB/T 2423.2-2008标准 ；中性盐雾测试（测试时间：240h）符合GB∕T 10125-2021标准；二氧化硫腐蚀测试（测试时间：240h）户内户外防腐等级为2，符合JB/T 9536-2013；进行平均无故障时间(MTBF)验证试验，平均无故障时间(MTBF)≥167小时（测试过程中，设备运行≥ 20万次），符合GB/T 5080.7-1986标准，提供吸合开关及控制柜具有满足GB/T5080.7-1986标准要求，其：吸合开关进行平均无故障时间（MTBF）验证试验，平均无故障时间（MTBF）≥83.4小时（测试过程中，设备运行≥ 10万次）；控制柜进行平均无故障时间（MTBF）验证试验，平均无故障时间（MTBF）≥61.25小时（测试过程中，设备运行≥ 11万次）的检测（试验）报告。【投标时提供:①提供有效期内的认证证书；②提供第三方检测机构出具的具有CMA和CNAS标识的检测（试验）报告；③同时提供检测（试验）报告和认证证书在全国认证认可信息公共服务平台网站的查询结果截图】_x000a_5、▲商用洗碗机：①水泵具有满足GB/T 4208-2017标准要求的产品外壳防护等级认证证书，且产品外壳防护等级为：IP69、三相异步电机具有满足GB/T 4942-2021标准要求的产品外壳防护等级认证证书，且产品外壳防护等级为：IP69、②水泵、电机、控制柜具有满足GB 4706.1-2005、GB/T4208-2017标准要求，其：通过对耐潮湿、泄漏电流和电气强度、结构这三项的检测，按IEC60529有关要求，防水测试时水温保持在≥（80±5）℃，在外壳（基本绝缘）经受不小于1250V电压下不击穿，且外壳（加强绝缘）经受不小于3000V的电压下不击穿情况下：外壳防护等级达到IP69；加热桶具有满足GB/T4208-2017标准要求，其：直径 1mm 测试探针无法探进样品内部，防尘测试后，拆开目视检查样品内部无进尘，测试后，拆开目视检查样品内部无进水，外壳防护等级达到IP69；门磁开关具有满足GB/T 4208-2017标准要求，其：防水测试时水温保持在≥（80±5）℃，防尘测试不低于2小时，且外壳防护等级达到IP69；电控箱成套设备具有满足GB/T 4208-2017标准要求，且外壳防护等级达到IP69；三相异步电机具有满足GB/T4942-2021标准要求，且外壳防护等级达到IP69的检测（试验）报告。【投标时提供:①提供有效期内的认证证书；②提供第三方检测机构出具的具有CMA和CNAS标识的检测（试验）报告；③同时提供检测（试验）报告和认证证书在全国认证认可信息公共服务平台网站的查询结果截图】"/>
        <s v="1、1200*700*810mm(±10%)                      2、采用304不锈钢板，面板厚1.2mm(±0.1mm)，配万向活动轮，带二个刹车"/>
        <s v="1、800*800*810mm(±10%)                      2、采用304不锈钢板，星盆板厚1.0mm(±0.1mm)，配万向活动轮，带二个刹车"/>
        <s v="1、1500*800*810mm(±10%)                      2、采用304不锈钢板，面板厚1.2mm(±0.1mm)                                                         3、采用38*38*1.0mm(±10%)不锈钢支撑腿，带全钢可调脚"/>
        <s v="1、1000*900*810mm(±10%)                      2、采用304不锈钢板，面板厚1.2mm(±0.1mm)，星盆板厚1.0mm(±0.1mm)                                                3、采用38*38*1.0mm(±10%)不锈钢支撑腿，带全钢可调脚"/>
        <s v="1、1440*650*1940mm(±10%)                    2、功率4240W/220V(±10%)，热风循环，带风机延时功能，双面开门"/>
        <s v="1、1440*650*1940mm(±10%)                      2、采用304不锈钢板，柜身及层板厚0.9mm(±0.1mm)                                                3、采用直径50*1.2mm(±10%)不锈钢支撑腿，带全钢可调脚"/>
        <s v="1、1500*1050*810mm(±10%)                               2、采用304不锈钢板，面板厚1.2mm(±0.1mm)，面底加13mm(±10%)夹板支撑并覆防潮膜，层板厚0.9mm(±0.1mm)                                          3、采用38*38*1.0mm(±10%)不锈钢支撑腿，带全钢可调脚"/>
        <s v="1、500*760*810mm(±10%)                               2、采用304不锈钢板，面板厚1.2mm(±0.1mm)，面底加13mm(±10%)夹板支撑并覆防潮膜，层板厚0.9mm(±0.1mm)                                          3、采用38*38*1.0mm(±10%)不锈钢支撑腿，带全钢可调脚"/>
        <s v="1、2000*800*810mm(±10%)                               2、采用304不锈钢板，面板厚1.2mm(±0.1mm)，面底加13mm(±10%)夹板支撑并覆防潮膜，柜身及层板厚0.9mm(±0.1mm)                                            3、采用直径50*1.2mm(±10%)不锈钢支撑腿，带全钢可调脚，门内采用201不锈钢封内衬板"/>
        <s v="1、850*910*1870mm(±10%)                        2、采用304不锈钢板，炉台面板厚1.2mm(±0.1mm)，炉身及门板厚0.9mm(±0.1mm)。含20米内电安装                                                   3、产品符合相关标准                                         4、▲电磁单门单控12盆蒸饭柜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食物盛放盆、不锈钢浮球阀，须具有该配件图片和检测内容）检验合格的认证试验报告（带CMA、CNAS标志）和有害物质限制使用认证证书；_x000a_②符合GB/T 39640-2020标准的6面电磁场辐射合格的认证试验报告（带CMA、CNAS标志）和商用电磁灶电磁辐射认证证书；_x000a_5、▲电磁单门单控12盆蒸饭柜所配电磁蒸饭柜炉用汤锅、电磁蒸饭柜炉用无孔蒸饭盆锅环境保护质量指标要求：具有符合GB/T 24021-2024标准的中国环境标志（Ⅱ型）产品认证证书；_x000a_【以上8~9项证明材料需全部提供齐全方可认定为符合质量指标要求，投标时所提供试验报告和证书中的检测、认证依据需在检测、认证机构的CMA、CNAS资质认可范围内，所投符合质量要求的同一制造商（生产厂家）的产品整机及所配相关主要部件名称和型号需在相关报告或证书附录清单中以予佐证，其中如有节能或环境标志认证证书需由《市场监督总局关于发布参与实施政府采购节能产品、环境标志产品认证机构名录》（市场监管总局2019年第16号）中的认证机构出具，相关证书需提供全国认证认可信息公共服务平台（http://cx.cnca.cn）上证书状态“有效”的查询结果截图（带网址）（或网页），否则视为负偏离】  "/>
        <s v="1、1000*550*810mm(±10%)                    _x000a_2、采用304不锈钢板，面板1.2mm(±0.1mm)"/>
        <s v="1、宽230*高620mm(±10%)                       2、系统装置组成：控制箱、管路、喷嘴探测器、易熔连接片、金属拉索、滑轮三通、滑轮弯头.释放机构、驱动瓶、水流控制阀、单向阀、减压阀                                        3、▲灭火装置具有以下检测（检验类别：型式检验）：                                           ①产品依据 XF 498-2012《厨房设备灭火装置》、CCCF-CPRZ-21:2019《消防类产品认证实施规则 灭火设备产品 泡沫灭火设备产品》标准进行检测，所检项目均符合标准要求，其中灭火剂有效使用期≥10年。                                                                                 ②依据XF498-2012；CCCF-CPRZ-21：2019认证实施细则，厨房设备灭火装置单瓶组喷嘴数量：≥16只                                      （投标时同时提供：①第三方检测机构出具的具有CMA或CNAS标识的检测报告关键页扫描件；②上述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
        <s v="1、2000*350mm(±10%)                                          2、采用304不锈钢板，层板厚0.9mm(±0.1mm)"/>
        <s v="1、1480*760*810mm(±10%)                               2、采用304不锈钢板，面板厚1.2mm(±0.1mm)，面底加13mm(±10%)夹板支撑并覆防潮膜，层板厚0.9mm(±0.1mm)                                          3、采用38*38*1.0mm(±10%)不锈钢支撑腿，带全钢可调脚"/>
        <s v="1、1100*700*810mm(±10%)                      2、采用304不锈钢板，面板厚1.2mm(±0.1mm)，星盆板厚1.0mm(±0.1mm)，柜身厚0.9mm(±0.1mm)                                                3、采用直径50*1.2mm(±10%)不锈钢支撑腿，带全钢可调脚"/>
        <s v="1、1100*350*600mm(±10%)                               2、采用304不锈钢板，柜身及层板厚0.9mm(±0.1mm)                                            3、门内采用201不锈钢封内衬板"/>
        <s v="1、300*800mm(±10%)                                      2、采用304不锈钢板，面板厚1.2mm(±0.1mm)"/>
        <s v="1、800*800*810mm(±10%)                      2、采用304不锈钢板，面板厚1.2mm(±0.1mm)。功率≤15KW(±10%)                                   3、质量指标要求：设备符合相关卫生、安全、节能、环保相关国家标准；                                                                4、▲具有相关检测"/>
        <s v="1、1200*800*810mm(±10%)                                                       2、采用304不锈钢板，面板厚1.2mm(±0.1mm)。功率≤15KW(±10%)                           3、质量指标要求：设备符合相关卫生、安全、节能、环保相关国家标准；                                                                4、▲电磁九格煮面炉整机有害物质限制使用和电磁辐射安全质量指标要求：_x000a_①符合GB/T39560系列（包含但不限于GB/T39560.2-2024、GB/T39560.301-2020、GB/T39560.5-2021、GB/T39560.6-2020、GB/T39560.701-2020、GB/T39560.702-2021、GB/T39560.8-2021）、GB/T 26572-2011标准的构成该产品材料及配件（包含但不限于不锈钢捞篱、不锈钢捞篱托板，须具有该配件图片和检测内容）检验合格的认证试验报告和符合以上标准的有害物质限制使用认证证书；_x000a_②符合GB/T 39640-2020标准的6面电磁场辐射合格的认证试验报告和商用电磁灶电磁辐射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810+50）mm(±10%)                                          2、采用304不锈钢板，面板厚1.2mm(±0.1mm)，功率≤15KW(±10%)                           3、质量指标要求：设备符合相关卫生、安全、节能、环保相关国家标准；                                                                4、▲电磁单头56蒸炉整机有害物质限制和环境保护质量指标要求：_x000a_①符合GB/T39560系列（包含但不限于GB/T39560.2-2024、GB/T39560.301-2020、GB/T39560.5-2021、GB/T39560.6-2020、GB/T39560.701-2020、GB/T39560.702-2021、GB/T39560.8-2021）、GB/T 26572-2011标准的构成该产品材料及配件（包含但不限于散热风扇，整流桥，须具有该配件图片和检测内容）检验合格的认证试验报告和符合以上标准的有害物质限制使用认证证书；_x000a_②符合GB/T 24021-2024标准的中国环境标志（Ⅱ型）产品认证证书；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_x000a_（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800*800*600mm(±10%)                      2、采用304不锈钢板，面板厚1.2mm(±0.1mm)，星盆板厚1.0mm(±0.1mm)，上配电扒炉                                                3、采用38*38*1.0mm(±10%)不锈钢支撑腿，带全钢可调脚"/>
        <s v="1、3800*400mm(±10%)                    _x000a_2、采用不锈钢支架，配透明玻璃"/>
        <s v="1、1200*700*810mm(±10%)                                  2、采用304不锈钢板，面板厚1.2mm(±0.1mm)，柜身厚0.9mm(±0.1mm)                                                      3、采用直径50mm(±10%)不锈钢支撑腿，带全钢可调脚，门内采用201不锈钢封板                                                      4、配小型蒸汽发生器，可产生喷射式蒸汽，具有水位控制、缺水保护功能"/>
        <s v="1、1100*700*810mm(±10%)                                  2、采用304不锈钢板，面板厚1.2mm(±0.1mm)，柜身厚0.9mm(±0.1mm)                                                      3、采用直径50mm(±10%)不锈钢支撑腿，带全钢可调脚，门内采用201不锈钢封板                                                      4、配小型蒸汽发生器，可产生喷射式蒸汽，具有水位控制、缺水保护功能"/>
        <s v="1、1800*700*810mm(±10%)                      2、采用304不锈钢板，面板厚1.2mm(±0.1mm)，星盆板厚1.0mm(±0.1mm)，柜身厚0.9mm(±0.1mm)                                                3、采用直径50*1.2mm(±10%)不锈钢支撑腿，带全钢可调脚"/>
        <s v="1、800*800*810mm(±10%)                               2、采用304不锈钢板，面板厚1.2mm(±0.1mm)，电加热式                                                3、质量要求：设备符合相关卫生、安全、节能、环保相关国家标准；                                                                  4、▲具有相关检测"/>
        <s v="1、800*800*810mm(±10%)                               2、采用304不锈钢板，面板厚1.2mm(±0.1mm)，电加热式"/>
        <s v="1、700*700*810mm(±10%)                               2、采用304不锈钢板，面板厚1.2mm(±0.1mm)，面底加13mm(±10%)夹板支撑并覆防潮膜，柜身及层板厚0.9mm(±0.1mm)                                            3、采用直径50*1.2mm(±10%)不锈钢支撑腿，带全钢可调脚，门内采用201不锈钢封内衬板"/>
        <s v="1、1200*700*810mm(±10%)                      2、采用304不锈钢板，面板厚1.2mm(±0.1mm)，星盆板厚1.0mm(±0.1mm)，柜身厚0.9mm(±0.1mm)                                                3、采用直径50*1.2mm(±10%)不锈钢支撑腿，带全钢可调脚"/>
        <s v="1、730*500*230mm(±10%)                               2、功率4.4KW/220V(±10%) "/>
        <s v="1、1600*760*500mm(±10%)                               2、采用304不锈钢板，面板厚1.2mm(±0.1mm)，面底加13mm(±10%)夹板支撑并覆防潮膜                                            3、采用38*38*1.0mm(±10%)不锈钢支撑腿，带全钢可调脚"/>
        <s v="1、1200*750*Hmm(±10%)                               2、冷藏型，带玻璃门"/>
        <s v="1、1500*350*800mm(±10%)                               2、采用304不锈钢板，层板厚0.9mm(±0.1mm)                                            3、采用直径38*38mm(±10%)不锈钢支撑腿"/>
        <s v="1、1200*800*810mm(±10%)                                 2、冷藏型，直冷"/>
        <s v="1、1200*800*800mm(±10%)                                      2、采用304不锈钢板，面板厚1.2mm(±0.1mm)，功率≤4*3.5KW(±10%)，配锅具：6个，Φ200*h100mm（±10mm）；容量，≧3L/个；锅具材质：采用底厚1.2mm（±0.1mm），身厚0.7mm（±0.1mm）的022Cr11Ti(409#)或10Cr17（430#）不锈钢板材制作，带玻璃盖；  _x000a_3、质量指标要求：设备符合相关卫生、安全、节能、环保相关国家标准；                                               4、▲电磁六眼煲仔(煮食)炉(平面)有害物质限制使用和环境保护质量指标要求：_x000a_①整机符合GB/T39560系列（包含但不限于GB/T39560.2-2024、GB/T39560.301-2020、GB/T39560.5-2021、GB/T39560.6-2020、GB/T39560.701-2020、GB/T39560.702-2021、GB/T39560.8-2021）、GB/T 26572-2011标准的构成该产品材料及配件（包含但不限于火力开关、显示屏，须有该配件检测图片和检测点检测内容）检验合格的认证试验报告和符合以上标准的有害物质限制使用认证证书；_x000a_②电磁六眼煲仔(煮食)炉(平面)所配电磁煲仔炉用20防腐蚀锅具具有：符合GB/T 24021-2024标准的中国环境标志（Ⅱ型）产品认证证书；                       _x000a_（以上证明材料需全部提供齐全方可认定为符合质量指标要求，投标时所提供试验报告和证书中的检测、认证依据需在检测、认证机构的CMA、CNAS资质认可范围内，所投符合质量要求的同一制造商（生产厂家）的产品整机名称和型号需在相关报告和证书附录清单中以予佐证，其中如有节能或环境标志认证证书需由《市场监督总局关于发布参与实施政府采购节能产品、环境标志产品认证机构名录的公告》（市场监管总局2019年第16号）中的认证机构出具）                                              （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需为投标人或产品制造商（若送检人为产品制造商的，还需要提供产品制造商出具的检测报告使用授权书，格式自拟，原件备查）"/>
        <s v="1、1400*800*810mm(±10%)                      2、采用304不锈钢板，面板厚1.2mm(±0.1mm)，围身厚0.9mm(±0.1mm)，功率2*9KW(±10%)                                                3、采用38*38*1.0mm(±10%)不锈钢支撑腿，带全钢可调脚"/>
        <s v="1、1600*540mm(±10%)                               2、采用304不锈钢板，层板厚0.9mm(±0.1mm) "/>
        <s v="1、2500*760*850mm(±10%)                      2、采用304不锈钢板，面板厚1.2mm(±0.1mm)，星盆板厚1.0mm(±0.1mm)                                                3、采用38*38*1.0mm(±10%)不锈钢支撑腿，带全钢可调脚"/>
        <s v="1、1550*776*1409mm(±10%)                                 2、洗涤能力（蓝/小时）：200(±10%)，44.17KW/380V(±10%)，整机采用304不锈钢板                                                               3、▲商用洗碗机：①水泵、三相异步电机具有满足产品外壳防护等级认证证书，且产品外壳防护等级为：IP69、②具有满足低碳产品认证证书、③门磁开关具有满足GB/T 4208-2017标准要求，其：防水测试时水温保持在≥（80±5）℃，防尘测试不低于2小时，且外壳防护等级达到IP69，电机、水泵依据GB/T 12350-2022标准要求，其：绝缘电阻和电气强度、工作温度下的泄漏电流等方面均检测合格，提供水位控制器具有满足GB/T 4208-2017、GB/T 2423.1-2008、GB/T2423.2-2008、GB/T10125-2021、JB/T 9536-2013、GB/T 5080.7-1986标准要求，其：外壳防护等级≥IP68，符合GB/T 4208-2017标准；低温测试（温度：-40℃，时间：≥24h）合格，符合GB/T 2423.1-2008标准；高低温测试（温度：155℃/-40℃，时间：≥24h）合格，符合GB/T 2423.2-2008标准 ；中性盐雾测试（测试时间：≥210h）符合GB∕T 10125-2021标准；二氧化硫腐蚀测试（测试时间：≥210h）户内户外防腐等级为2，符合JB/T 9536-2013；进行平均无故障时间(MTBF)验证试验，平均无故障时间(MTBF)≥167小时（测试过程中，设备运行≥ 20万次），符合GB/T 5080.7-1986标准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4、▲商用洗碗机：①具有满足GB/T2423.1-2008、GB/T 2423.2-2008标准要求的高/低温环境优品认证证书、②具有满足碳足迹认证证书、③依据GB/T2423.4-2008标准要求，其：试验后样品外观完好无变形损坏，且无脆化、锈蚀、穿孔、裂纹、点蚀腐蚀及氧化现象，机械强度正常,无物理、绝缘、机械故障；依据GB/T 2423.10-2019标准要求，其:试验后样品外观完整、无变形损坏、零部件脱落现象，无异响；依据GB/T2423.18-2021标准要求，其：试验后样品外观应完好无变形损坏，且无脆化、锈蚀、穿孔、裂纹点蚀腐蚀及氧化现象；依据GB/T2423.38-2021标准要求，其：试验后样品内部无进水，通电工作无异常，防水等级达到IPX4；依据GB/T 2423.50-2012标准要求：试验后样品外观完好无变形损坏，且无脆化、锈蚀、穿孔、裂纹、点蚀腐蚀及氧化现象，机械强度应正常,无物理、绝缘、机械故障；依据GB/T4207-2022标准要求，其：试验后样品外观完整、无变形损坏、零部件脱落现象，无异响，电气设备无异常，通电运行正常的检测（试验）报告。（投标时同时提供：①有效期内的认证证书扫描件和第三方检测机构出具的具有CMA或CNAS标识的检测报告关键页扫描件；②上述认证证书和检测报告在全国认证认可信息公共服务平台（认e 云）（http://cx.cnca.cn/）的信息查询记录截图。送检人须为投标人或产品制造商（若送检人为产品制造商的，还需要提供产品制造商出具的认证证书和检测报告使用授权书，格式自拟）。原件备查）_x000a__x000a_"/>
        <s v="1600X2500"/>
        <s v="1、700*700mm(±10%)                                                                 2、采用304不锈钢板，面板厚1.2mm(±0.1mm)"/>
        <s v="1、155*120*610mmH(±10%)                                                  2、净水产量：360(L/H)(±10%) "/>
        <s v="1、容量10Lmm(±10%)                                          2、采用不锈钢汤炉，带盖"/>
        <s v="1、长915mm(±10%)                                                                 2、采用嵌入式，电压220V"/>
        <s v="1、1300*650*900mm(±10%)                              2、采用304不锈钢板，面板厚1.2mm(±0.1mm)，柜身厚0.9mm(±0.1mm)，配活动塑料垃圾桶车"/>
        <s v="不锈钢"/>
        <s v="1、1400*800*750mm(±10%)                                              2、材质：台面为松木（原木色，提供色卡）厚50mm(±10%)或按样选定"/>
        <s v="圆形直径0.6，高0.75；或根据现场实际测量定制，活动、休息室/办公室"/>
        <s v="含菜碟、汤碗、饭碗、筷子、勺子、筷子架等。"/>
      </sharedItems>
    </cacheField>
    <cacheField name="单位" numFmtId="0">
      <sharedItems containsBlank="1" count="8">
        <m/>
        <s v="台"/>
        <s v="个"/>
        <s v="套"/>
        <s v="张"/>
        <s v="双"/>
        <s v="盏"/>
        <s v="米"/>
      </sharedItems>
    </cacheField>
    <cacheField name="数量" numFmtId="0">
      <sharedItems containsString="0" containsBlank="1" containsNumber="1" containsInteger="1" minValue="0" maxValue="2686" count="18">
        <n v="2686"/>
        <m/>
        <n v="1"/>
        <n v="4"/>
        <n v="0"/>
        <n v="2"/>
        <n v="3"/>
        <n v="20"/>
        <n v="10"/>
        <n v="5"/>
        <n v="9"/>
        <n v="52"/>
        <n v="13"/>
        <n v="67"/>
        <n v="300"/>
        <n v="78"/>
        <n v="27"/>
        <n v="100"/>
      </sharedItems>
    </cacheField>
    <cacheField name="单价" numFmtId="0">
      <sharedItems containsString="0" containsBlank="1" containsNumber="1" minValue="0" maxValue="125000" count="182">
        <m/>
        <n v="540"/>
        <n v="960"/>
        <n v="2800"/>
        <n v="3200"/>
        <n v="2700"/>
        <n v="2560"/>
        <n v="2970"/>
        <n v="3680"/>
        <n v="4800"/>
        <n v="2880"/>
        <n v="2960"/>
        <n v="2640"/>
        <n v="3600"/>
        <n v="1500"/>
        <n v="7250"/>
        <n v="2720"/>
        <n v="4775"/>
        <n v="480"/>
        <n v="5000"/>
        <n v="2920"/>
        <n v="14000"/>
        <n v="20700"/>
        <n v="1960"/>
        <n v="8900"/>
        <n v="10620"/>
        <n v="24400"/>
        <n v="330"/>
        <n v="8500"/>
        <n v="4500"/>
        <n v="3300"/>
        <n v="4020"/>
        <n v="1305"/>
        <n v="5520"/>
        <n v="6080"/>
        <n v="3520"/>
        <n v="2542"/>
        <n v="28000"/>
        <n v="8237.5"/>
        <n v="1200"/>
        <n v="4320"/>
        <n v="8400"/>
        <n v="3150"/>
        <n v="6000"/>
        <n v="2400"/>
        <n v="6160"/>
        <n v="15000"/>
        <n v="18000"/>
        <n v="1800"/>
        <n v="9600"/>
        <n v="900"/>
        <n v="21360"/>
        <n v="11074"/>
        <n v="300"/>
        <n v="360"/>
        <n v="10500"/>
        <n v="13500"/>
        <n v="640"/>
        <n v="3780"/>
        <n v="9548.5"/>
        <n v="7740.5"/>
        <n v="7470"/>
        <n v="2080"/>
        <n v="2520"/>
        <n v="5400"/>
        <n v="3360"/>
        <n v="7760"/>
        <n v="2250"/>
        <n v="2040"/>
        <n v="2240"/>
        <n v="2200"/>
        <n v="3840"/>
        <n v="20000"/>
        <n v="5120"/>
        <n v="5360"/>
        <n v="10046"/>
        <n v="9500"/>
        <n v="5580"/>
        <n v="6757.4"/>
        <n v="1320"/>
        <n v="2000"/>
        <n v="125000"/>
        <n v="25600"/>
        <n v="79500"/>
        <n v="5950"/>
        <n v="13020"/>
        <n v="9800"/>
        <n v="5040"/>
        <n v="1080"/>
        <n v="3040"/>
        <n v="5850"/>
        <n v="2160"/>
        <n v="4900"/>
        <n v="50132.45"/>
        <n v="5500"/>
        <n v="1350"/>
        <n v="1620"/>
        <n v="11880"/>
        <n v="400"/>
        <n v="5200"/>
        <n v="6300"/>
        <n v="4960"/>
        <n v="6600"/>
        <n v="6660"/>
        <n v="11600"/>
        <n v="2480"/>
        <n v="3000"/>
        <n v="2320"/>
        <n v="6030"/>
        <n v="23500"/>
        <n v="8100"/>
        <n v="2280"/>
        <n v="5560"/>
        <n v="12090"/>
        <n v="7900"/>
        <n v="11160"/>
        <n v="3420"/>
        <n v="4640"/>
        <n v="5760"/>
        <n v="1980"/>
        <n v="10010"/>
        <n v="24000"/>
        <n v="9000"/>
        <n v="1260"/>
        <n v="1760"/>
        <n v="5280"/>
        <n v="4860"/>
        <n v="1170"/>
        <n v="2100"/>
        <n v="10000"/>
        <n v="16000"/>
        <n v="800"/>
        <n v="1000"/>
        <n v="500"/>
        <n v="880"/>
        <n v="40"/>
        <n v="30"/>
        <n v="980"/>
        <n v="35"/>
        <n v="5"/>
        <n v="8"/>
        <n v="9"/>
        <n v="18"/>
        <n v="28"/>
        <n v="1440"/>
        <n v="3060"/>
        <n v="1600"/>
        <n v="12000"/>
        <n v="6930"/>
        <n v="2680"/>
        <n v="5240"/>
        <n v="2430"/>
        <n v="5600"/>
        <n v="2120"/>
        <n v="11200"/>
        <n v="10600"/>
        <n v="13200"/>
        <n v="14400"/>
        <n v="7440"/>
        <n v="64900"/>
        <n v="3240"/>
        <n v="14800"/>
        <n v="8000"/>
        <n v="3330"/>
        <n v="21700"/>
        <n v="13800"/>
        <n v="5490"/>
        <n v="15400"/>
        <n v="19600"/>
        <n v="15750"/>
        <n v="7360"/>
        <n v="10800"/>
        <n v="6120"/>
        <n v="10024"/>
        <n v="13300"/>
        <n v="2220"/>
        <n v="13160"/>
        <n v="5220"/>
        <n v="52500"/>
        <n v="560"/>
        <n v="1380"/>
        <n v="4000"/>
      </sharedItems>
    </cacheField>
    <cacheField name="金额" numFmtId="180">
      <sharedItems containsString="0" containsBlank="1" containsNumber="1" minValue="0" maxValue="2995539.35" count="182">
        <n v="2995539.35"/>
        <m/>
        <n v="540"/>
        <n v="3840"/>
        <n v="2800"/>
        <n v="3200"/>
        <n v="2700"/>
        <n v="2560"/>
        <n v="2970"/>
        <n v="3680"/>
        <n v="4800"/>
        <n v="2880"/>
        <n v="2960"/>
        <n v="2640"/>
        <n v="3600"/>
        <n v="1500"/>
        <n v="7250"/>
        <n v="2720"/>
        <n v="4775"/>
        <n v="1920"/>
        <n v="5000"/>
        <n v="2920"/>
        <n v="14000"/>
        <n v="20700"/>
        <n v="1960"/>
        <n v="8900"/>
        <n v="10620"/>
        <n v="24400"/>
        <n v="330"/>
        <n v="8500"/>
        <n v="4500"/>
        <n v="3300"/>
        <n v="12800"/>
        <n v="4020"/>
        <n v="1305"/>
        <n v="5520"/>
        <n v="6080"/>
        <n v="3520"/>
        <n v="480"/>
        <n v="1080"/>
        <n v="5084"/>
        <n v="28000"/>
        <n v="1440"/>
        <n v="1620"/>
        <n v="8237.5"/>
        <n v="1200"/>
        <n v="4320"/>
        <n v="8400"/>
        <n v="3150"/>
        <n v="6000"/>
        <n v="2400"/>
        <n v="6160"/>
        <n v="15000"/>
        <n v="18000"/>
        <n v="1800"/>
        <n v="9600"/>
        <n v="900"/>
        <n v="21360"/>
        <n v="11074"/>
        <n v="10500"/>
        <n v="13500"/>
        <n v="640"/>
        <n v="3780"/>
        <n v="9548.5"/>
        <n v="7740.5"/>
        <n v="7470"/>
        <n v="2080"/>
        <n v="2520"/>
        <n v="5400"/>
        <n v="3360"/>
        <n v="7760"/>
        <n v="2250"/>
        <n v="2040"/>
        <n v="2240"/>
        <n v="2200"/>
        <n v="960"/>
        <n v="20000"/>
        <n v="5120"/>
        <n v="5360"/>
        <n v="10046"/>
        <n v="9500"/>
        <n v="5580"/>
        <n v="6757.4"/>
        <n v="1320"/>
        <n v="2000"/>
        <n v="125000"/>
        <n v="25600"/>
        <n v="79500"/>
        <n v="5950"/>
        <n v="13020"/>
        <n v="9800"/>
        <n v="5040"/>
        <n v="3040"/>
        <n v="5850"/>
        <n v="2160"/>
        <n v="4900"/>
        <n v="50132.45"/>
        <n v="5500"/>
        <n v="1350"/>
        <n v="11880"/>
        <n v="400"/>
        <n v="5200"/>
        <n v="6300"/>
        <n v="4960"/>
        <n v="6600"/>
        <n v="6660"/>
        <n v="11600"/>
        <n v="2480"/>
        <n v="3000"/>
        <n v="2320"/>
        <n v="6030"/>
        <n v="42720"/>
        <n v="23500"/>
        <n v="8100"/>
        <n v="2280"/>
        <n v="5560"/>
        <n v="12090"/>
        <n v="7900"/>
        <n v="11160"/>
        <n v="3420"/>
        <n v="4640"/>
        <n v="5760"/>
        <n v="1980"/>
        <n v="10010"/>
        <n v="24000"/>
        <n v="9000"/>
        <n v="1260"/>
        <n v="1760"/>
        <n v="5280"/>
        <n v="4860"/>
        <n v="1170"/>
        <n v="117000"/>
        <n v="27300"/>
        <n v="30000"/>
        <n v="16000"/>
        <n v="10400"/>
        <n v="1000"/>
        <n v="6500"/>
        <n v="2680"/>
        <n v="2010"/>
        <n v="2940"/>
        <n v="2143505.5"/>
        <n v="3060"/>
        <n v="1600"/>
        <n v="12000"/>
        <n v="6930"/>
        <n v="5240"/>
        <n v="2430"/>
        <n v="5600"/>
        <n v="2120"/>
        <n v="11200"/>
        <n v="10600"/>
        <n v="13200"/>
        <n v="14400"/>
        <n v="7440"/>
        <n v="64900"/>
        <n v="3240"/>
        <n v="14800"/>
        <n v="8000"/>
        <n v="3330"/>
        <n v="21700"/>
        <n v="13800"/>
        <n v="5490"/>
        <n v="15400"/>
        <n v="19600"/>
        <n v="15750"/>
        <n v="7360"/>
        <n v="10800"/>
        <n v="6120"/>
        <n v="10024"/>
        <n v="13300"/>
        <n v="2220"/>
        <n v="13160"/>
        <n v="5220"/>
        <n v="52500"/>
        <n v="560"/>
        <n v="1380"/>
        <n v="4000"/>
        <n v="156000"/>
        <n v="21600"/>
        <n v="3920"/>
        <n v="120000"/>
      </sharedItems>
    </cacheField>
  </cacheFields>
</pivotCacheDefinition>
</file>

<file path=xl/pivotCache/pivotCacheRecords1.xml><?xml version="1.0" encoding="utf-8"?>
<pivotCacheRecords xmlns="http://schemas.openxmlformats.org/spreadsheetml/2006/main" xmlns:r="http://schemas.openxmlformats.org/officeDocument/2006/relationships" count="1766">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2.xml><?xml version="1.0" encoding="utf-8"?>
<pivotCacheRecords xmlns="http://schemas.openxmlformats.org/spreadsheetml/2006/main" xmlns:r="http://schemas.openxmlformats.org/officeDocument/2006/relationships" count="1181">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3.xml><?xml version="1.0" encoding="utf-8"?>
<pivotCacheRecords xmlns="http://schemas.openxmlformats.org/spreadsheetml/2006/main" xmlns:r="http://schemas.openxmlformats.org/officeDocument/2006/relationships" count="3779">
  <r>
    <x v="0"/>
    <x v="0"/>
    <x v="0"/>
    <x v="0"/>
    <x v="0"/>
    <x v="0"/>
    <x v="0"/>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4"/>
    <x v="4"/>
    <x v="4"/>
    <x v="2"/>
    <x v="3"/>
    <x v="4"/>
    <x v="7"/>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4"/>
    <x v="4"/>
    <x v="4"/>
    <x v="2"/>
    <x v="3"/>
    <x v="4"/>
    <x v="7"/>
  </r>
  <r>
    <x v="3"/>
    <x v="3"/>
    <x v="3"/>
    <x v="2"/>
    <x v="2"/>
    <x v="3"/>
    <x v="6"/>
  </r>
  <r>
    <x v="4"/>
    <x v="4"/>
    <x v="4"/>
    <x v="2"/>
    <x v="3"/>
    <x v="4"/>
    <x v="7"/>
  </r>
  <r>
    <x v="3"/>
    <x v="5"/>
    <x v="3"/>
    <x v="2"/>
    <x v="5"/>
    <x v="3"/>
    <x v="8"/>
  </r>
  <r>
    <x v="5"/>
    <x v="6"/>
    <x v="5"/>
    <x v="2"/>
    <x v="6"/>
    <x v="5"/>
    <x v="9"/>
  </r>
  <r>
    <x v="1"/>
    <x v="1"/>
    <x v="1"/>
    <x v="1"/>
    <x v="2"/>
    <x v="1"/>
    <x v="2"/>
  </r>
  <r>
    <x v="6"/>
    <x v="7"/>
    <x v="6"/>
    <x v="1"/>
    <x v="2"/>
    <x v="6"/>
    <x v="10"/>
  </r>
  <r>
    <x v="1"/>
    <x v="1"/>
    <x v="1"/>
    <x v="1"/>
    <x v="2"/>
    <x v="1"/>
    <x v="2"/>
  </r>
  <r>
    <x v="2"/>
    <x v="2"/>
    <x v="2"/>
    <x v="1"/>
    <x v="2"/>
    <x v="2"/>
    <x v="3"/>
  </r>
  <r>
    <x v="4"/>
    <x v="4"/>
    <x v="4"/>
    <x v="2"/>
    <x v="4"/>
    <x v="4"/>
    <x v="5"/>
  </r>
  <r>
    <x v="1"/>
    <x v="1"/>
    <x v="1"/>
    <x v="1"/>
    <x v="2"/>
    <x v="1"/>
    <x v="2"/>
  </r>
  <r>
    <x v="2"/>
    <x v="2"/>
    <x v="2"/>
    <x v="1"/>
    <x v="2"/>
    <x v="2"/>
    <x v="3"/>
  </r>
  <r>
    <x v="4"/>
    <x v="4"/>
    <x v="4"/>
    <x v="2"/>
    <x v="4"/>
    <x v="4"/>
    <x v="5"/>
  </r>
  <r>
    <x v="0"/>
    <x v="0"/>
    <x v="0"/>
    <x v="0"/>
    <x v="1"/>
    <x v="0"/>
    <x v="1"/>
  </r>
  <r>
    <x v="1"/>
    <x v="1"/>
    <x v="1"/>
    <x v="1"/>
    <x v="7"/>
    <x v="1"/>
    <x v="5"/>
  </r>
  <r>
    <x v="2"/>
    <x v="2"/>
    <x v="2"/>
    <x v="1"/>
    <x v="7"/>
    <x v="2"/>
    <x v="11"/>
  </r>
  <r>
    <x v="4"/>
    <x v="4"/>
    <x v="4"/>
    <x v="2"/>
    <x v="3"/>
    <x v="4"/>
    <x v="7"/>
  </r>
  <r>
    <x v="7"/>
    <x v="8"/>
    <x v="7"/>
    <x v="2"/>
    <x v="2"/>
    <x v="7"/>
    <x v="12"/>
  </r>
  <r>
    <x v="8"/>
    <x v="9"/>
    <x v="8"/>
    <x v="1"/>
    <x v="2"/>
    <x v="6"/>
    <x v="10"/>
  </r>
  <r>
    <x v="9"/>
    <x v="9"/>
    <x v="9"/>
    <x v="2"/>
    <x v="8"/>
    <x v="8"/>
    <x v="13"/>
  </r>
  <r>
    <x v="8"/>
    <x v="9"/>
    <x v="8"/>
    <x v="1"/>
    <x v="2"/>
    <x v="6"/>
    <x v="10"/>
  </r>
  <r>
    <x v="9"/>
    <x v="9"/>
    <x v="9"/>
    <x v="2"/>
    <x v="8"/>
    <x v="8"/>
    <x v="13"/>
  </r>
  <r>
    <x v="10"/>
    <x v="10"/>
    <x v="10"/>
    <x v="1"/>
    <x v="3"/>
    <x v="9"/>
    <x v="14"/>
  </r>
  <r>
    <x v="11"/>
    <x v="11"/>
    <x v="11"/>
    <x v="3"/>
    <x v="2"/>
    <x v="10"/>
    <x v="15"/>
  </r>
  <r>
    <x v="1"/>
    <x v="1"/>
    <x v="1"/>
    <x v="1"/>
    <x v="6"/>
    <x v="1"/>
    <x v="16"/>
  </r>
  <r>
    <x v="2"/>
    <x v="2"/>
    <x v="2"/>
    <x v="1"/>
    <x v="6"/>
    <x v="2"/>
    <x v="17"/>
  </r>
  <r>
    <x v="4"/>
    <x v="4"/>
    <x v="4"/>
    <x v="2"/>
    <x v="4"/>
    <x v="4"/>
    <x v="5"/>
  </r>
  <r>
    <x v="7"/>
    <x v="8"/>
    <x v="7"/>
    <x v="2"/>
    <x v="2"/>
    <x v="7"/>
    <x v="12"/>
  </r>
  <r>
    <x v="1"/>
    <x v="1"/>
    <x v="1"/>
    <x v="1"/>
    <x v="4"/>
    <x v="1"/>
    <x v="18"/>
  </r>
  <r>
    <x v="2"/>
    <x v="2"/>
    <x v="2"/>
    <x v="1"/>
    <x v="4"/>
    <x v="2"/>
    <x v="19"/>
  </r>
  <r>
    <x v="4"/>
    <x v="4"/>
    <x v="4"/>
    <x v="2"/>
    <x v="3"/>
    <x v="4"/>
    <x v="7"/>
  </r>
  <r>
    <x v="7"/>
    <x v="8"/>
    <x v="7"/>
    <x v="2"/>
    <x v="3"/>
    <x v="7"/>
    <x v="20"/>
  </r>
  <r>
    <x v="12"/>
    <x v="2"/>
    <x v="12"/>
    <x v="2"/>
    <x v="2"/>
    <x v="11"/>
    <x v="21"/>
  </r>
  <r>
    <x v="2"/>
    <x v="2"/>
    <x v="2"/>
    <x v="1"/>
    <x v="2"/>
    <x v="2"/>
    <x v="3"/>
  </r>
  <r>
    <x v="4"/>
    <x v="4"/>
    <x v="4"/>
    <x v="2"/>
    <x v="2"/>
    <x v="4"/>
    <x v="22"/>
  </r>
  <r>
    <x v="1"/>
    <x v="12"/>
    <x v="1"/>
    <x v="1"/>
    <x v="2"/>
    <x v="1"/>
    <x v="2"/>
  </r>
  <r>
    <x v="2"/>
    <x v="2"/>
    <x v="2"/>
    <x v="1"/>
    <x v="2"/>
    <x v="2"/>
    <x v="3"/>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3"/>
    <x v="3"/>
    <x v="3"/>
    <x v="2"/>
    <x v="2"/>
    <x v="3"/>
    <x v="6"/>
  </r>
  <r>
    <x v="3"/>
    <x v="3"/>
    <x v="3"/>
    <x v="2"/>
    <x v="2"/>
    <x v="3"/>
    <x v="6"/>
  </r>
  <r>
    <x v="1"/>
    <x v="1"/>
    <x v="1"/>
    <x v="1"/>
    <x v="2"/>
    <x v="1"/>
    <x v="2"/>
  </r>
  <r>
    <x v="2"/>
    <x v="2"/>
    <x v="2"/>
    <x v="1"/>
    <x v="2"/>
    <x v="2"/>
    <x v="3"/>
  </r>
  <r>
    <x v="3"/>
    <x v="3"/>
    <x v="3"/>
    <x v="2"/>
    <x v="3"/>
    <x v="3"/>
    <x v="4"/>
  </r>
  <r>
    <x v="4"/>
    <x v="4"/>
    <x v="4"/>
    <x v="2"/>
    <x v="4"/>
    <x v="4"/>
    <x v="5"/>
  </r>
  <r>
    <x v="3"/>
    <x v="3"/>
    <x v="3"/>
    <x v="2"/>
    <x v="2"/>
    <x v="3"/>
    <x v="6"/>
  </r>
  <r>
    <x v="1"/>
    <x v="12"/>
    <x v="1"/>
    <x v="1"/>
    <x v="2"/>
    <x v="1"/>
    <x v="2"/>
  </r>
  <r>
    <x v="2"/>
    <x v="2"/>
    <x v="2"/>
    <x v="1"/>
    <x v="2"/>
    <x v="2"/>
    <x v="3"/>
  </r>
  <r>
    <x v="4"/>
    <x v="4"/>
    <x v="4"/>
    <x v="2"/>
    <x v="2"/>
    <x v="4"/>
    <x v="22"/>
  </r>
  <r>
    <x v="1"/>
    <x v="1"/>
    <x v="1"/>
    <x v="1"/>
    <x v="3"/>
    <x v="1"/>
    <x v="23"/>
  </r>
  <r>
    <x v="2"/>
    <x v="2"/>
    <x v="2"/>
    <x v="1"/>
    <x v="3"/>
    <x v="2"/>
    <x v="24"/>
  </r>
  <r>
    <x v="4"/>
    <x v="4"/>
    <x v="4"/>
    <x v="2"/>
    <x v="3"/>
    <x v="4"/>
    <x v="7"/>
  </r>
  <r>
    <x v="7"/>
    <x v="8"/>
    <x v="7"/>
    <x v="2"/>
    <x v="2"/>
    <x v="7"/>
    <x v="12"/>
  </r>
  <r>
    <x v="1"/>
    <x v="1"/>
    <x v="1"/>
    <x v="1"/>
    <x v="3"/>
    <x v="1"/>
    <x v="23"/>
  </r>
  <r>
    <x v="2"/>
    <x v="2"/>
    <x v="2"/>
    <x v="1"/>
    <x v="3"/>
    <x v="2"/>
    <x v="24"/>
  </r>
  <r>
    <x v="4"/>
    <x v="4"/>
    <x v="4"/>
    <x v="2"/>
    <x v="3"/>
    <x v="4"/>
    <x v="7"/>
  </r>
  <r>
    <x v="7"/>
    <x v="8"/>
    <x v="7"/>
    <x v="2"/>
    <x v="2"/>
    <x v="7"/>
    <x v="12"/>
  </r>
  <r>
    <x v="1"/>
    <x v="1"/>
    <x v="1"/>
    <x v="1"/>
    <x v="7"/>
    <x v="1"/>
    <x v="5"/>
  </r>
  <r>
    <x v="2"/>
    <x v="2"/>
    <x v="2"/>
    <x v="1"/>
    <x v="7"/>
    <x v="2"/>
    <x v="11"/>
  </r>
  <r>
    <x v="4"/>
    <x v="4"/>
    <x v="4"/>
    <x v="2"/>
    <x v="3"/>
    <x v="4"/>
    <x v="7"/>
  </r>
  <r>
    <x v="7"/>
    <x v="8"/>
    <x v="7"/>
    <x v="2"/>
    <x v="2"/>
    <x v="7"/>
    <x v="12"/>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13"/>
    <x v="2"/>
    <x v="13"/>
    <x v="3"/>
    <x v="3"/>
    <x v="12"/>
    <x v="5"/>
  </r>
  <r>
    <x v="14"/>
    <x v="13"/>
    <x v="14"/>
    <x v="2"/>
    <x v="3"/>
    <x v="7"/>
    <x v="20"/>
  </r>
  <r>
    <x v="15"/>
    <x v="2"/>
    <x v="15"/>
    <x v="2"/>
    <x v="2"/>
    <x v="4"/>
    <x v="22"/>
  </r>
  <r>
    <x v="16"/>
    <x v="2"/>
    <x v="16"/>
    <x v="2"/>
    <x v="9"/>
    <x v="13"/>
    <x v="25"/>
  </r>
  <r>
    <x v="14"/>
    <x v="13"/>
    <x v="14"/>
    <x v="2"/>
    <x v="6"/>
    <x v="7"/>
    <x v="7"/>
  </r>
  <r>
    <x v="17"/>
    <x v="2"/>
    <x v="13"/>
    <x v="3"/>
    <x v="10"/>
    <x v="12"/>
    <x v="26"/>
  </r>
  <r>
    <x v="1"/>
    <x v="1"/>
    <x v="1"/>
    <x v="1"/>
    <x v="4"/>
    <x v="1"/>
    <x v="18"/>
  </r>
  <r>
    <x v="2"/>
    <x v="2"/>
    <x v="2"/>
    <x v="1"/>
    <x v="4"/>
    <x v="2"/>
    <x v="19"/>
  </r>
  <r>
    <x v="4"/>
    <x v="4"/>
    <x v="4"/>
    <x v="2"/>
    <x v="3"/>
    <x v="4"/>
    <x v="7"/>
  </r>
  <r>
    <x v="7"/>
    <x v="8"/>
    <x v="7"/>
    <x v="2"/>
    <x v="2"/>
    <x v="7"/>
    <x v="12"/>
  </r>
  <r>
    <x v="1"/>
    <x v="1"/>
    <x v="1"/>
    <x v="1"/>
    <x v="4"/>
    <x v="1"/>
    <x v="18"/>
  </r>
  <r>
    <x v="2"/>
    <x v="2"/>
    <x v="2"/>
    <x v="1"/>
    <x v="4"/>
    <x v="2"/>
    <x v="19"/>
  </r>
  <r>
    <x v="4"/>
    <x v="4"/>
    <x v="4"/>
    <x v="2"/>
    <x v="3"/>
    <x v="4"/>
    <x v="7"/>
  </r>
  <r>
    <x v="7"/>
    <x v="8"/>
    <x v="7"/>
    <x v="2"/>
    <x v="2"/>
    <x v="7"/>
    <x v="12"/>
  </r>
  <r>
    <x v="3"/>
    <x v="14"/>
    <x v="3"/>
    <x v="2"/>
    <x v="2"/>
    <x v="3"/>
    <x v="6"/>
  </r>
  <r>
    <x v="18"/>
    <x v="2"/>
    <x v="13"/>
    <x v="2"/>
    <x v="3"/>
    <x v="5"/>
    <x v="22"/>
  </r>
  <r>
    <x v="14"/>
    <x v="13"/>
    <x v="14"/>
    <x v="2"/>
    <x v="2"/>
    <x v="7"/>
    <x v="12"/>
  </r>
  <r>
    <x v="19"/>
    <x v="2"/>
    <x v="17"/>
    <x v="1"/>
    <x v="2"/>
    <x v="6"/>
    <x v="10"/>
  </r>
  <r>
    <x v="7"/>
    <x v="8"/>
    <x v="7"/>
    <x v="2"/>
    <x v="2"/>
    <x v="7"/>
    <x v="12"/>
  </r>
  <r>
    <x v="0"/>
    <x v="0"/>
    <x v="0"/>
    <x v="0"/>
    <x v="1"/>
    <x v="0"/>
    <x v="1"/>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3"/>
    <x v="3"/>
    <x v="2"/>
    <x v="2"/>
    <x v="3"/>
    <x v="6"/>
  </r>
  <r>
    <x v="1"/>
    <x v="1"/>
    <x v="1"/>
    <x v="1"/>
    <x v="2"/>
    <x v="1"/>
    <x v="2"/>
  </r>
  <r>
    <x v="2"/>
    <x v="2"/>
    <x v="2"/>
    <x v="1"/>
    <x v="2"/>
    <x v="2"/>
    <x v="3"/>
  </r>
  <r>
    <x v="3"/>
    <x v="3"/>
    <x v="3"/>
    <x v="2"/>
    <x v="3"/>
    <x v="3"/>
    <x v="4"/>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0"/>
    <x v="0"/>
    <x v="0"/>
    <x v="0"/>
    <x v="1"/>
    <x v="0"/>
    <x v="1"/>
  </r>
  <r>
    <x v="20"/>
    <x v="15"/>
    <x v="13"/>
    <x v="3"/>
    <x v="2"/>
    <x v="14"/>
    <x v="27"/>
  </r>
  <r>
    <x v="14"/>
    <x v="13"/>
    <x v="14"/>
    <x v="2"/>
    <x v="2"/>
    <x v="7"/>
    <x v="12"/>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21"/>
    <x v="16"/>
    <x v="1"/>
    <x v="1"/>
    <x v="4"/>
    <x v="1"/>
    <x v="18"/>
  </r>
  <r>
    <x v="2"/>
    <x v="2"/>
    <x v="2"/>
    <x v="1"/>
    <x v="4"/>
    <x v="2"/>
    <x v="19"/>
  </r>
  <r>
    <x v="3"/>
    <x v="17"/>
    <x v="3"/>
    <x v="2"/>
    <x v="7"/>
    <x v="3"/>
    <x v="28"/>
  </r>
  <r>
    <x v="22"/>
    <x v="6"/>
    <x v="5"/>
    <x v="2"/>
    <x v="11"/>
    <x v="5"/>
    <x v="29"/>
  </r>
  <r>
    <x v="3"/>
    <x v="17"/>
    <x v="3"/>
    <x v="2"/>
    <x v="10"/>
    <x v="3"/>
    <x v="30"/>
  </r>
  <r>
    <x v="22"/>
    <x v="6"/>
    <x v="5"/>
    <x v="2"/>
    <x v="4"/>
    <x v="5"/>
    <x v="7"/>
  </r>
  <r>
    <x v="4"/>
    <x v="4"/>
    <x v="4"/>
    <x v="2"/>
    <x v="3"/>
    <x v="4"/>
    <x v="7"/>
  </r>
  <r>
    <x v="2"/>
    <x v="2"/>
    <x v="2"/>
    <x v="1"/>
    <x v="2"/>
    <x v="2"/>
    <x v="3"/>
  </r>
  <r>
    <x v="1"/>
    <x v="1"/>
    <x v="1"/>
    <x v="1"/>
    <x v="2"/>
    <x v="1"/>
    <x v="2"/>
  </r>
  <r>
    <x v="4"/>
    <x v="4"/>
    <x v="4"/>
    <x v="2"/>
    <x v="2"/>
    <x v="4"/>
    <x v="22"/>
  </r>
  <r>
    <x v="1"/>
    <x v="12"/>
    <x v="1"/>
    <x v="1"/>
    <x v="2"/>
    <x v="1"/>
    <x v="2"/>
  </r>
  <r>
    <x v="2"/>
    <x v="2"/>
    <x v="2"/>
    <x v="1"/>
    <x v="2"/>
    <x v="2"/>
    <x v="3"/>
  </r>
  <r>
    <x v="3"/>
    <x v="3"/>
    <x v="3"/>
    <x v="2"/>
    <x v="2"/>
    <x v="3"/>
    <x v="6"/>
  </r>
  <r>
    <x v="3"/>
    <x v="3"/>
    <x v="3"/>
    <x v="2"/>
    <x v="2"/>
    <x v="3"/>
    <x v="6"/>
  </r>
  <r>
    <x v="3"/>
    <x v="3"/>
    <x v="3"/>
    <x v="2"/>
    <x v="2"/>
    <x v="3"/>
    <x v="6"/>
  </r>
  <r>
    <x v="3"/>
    <x v="3"/>
    <x v="3"/>
    <x v="2"/>
    <x v="2"/>
    <x v="3"/>
    <x v="6"/>
  </r>
  <r>
    <x v="1"/>
    <x v="1"/>
    <x v="1"/>
    <x v="1"/>
    <x v="2"/>
    <x v="1"/>
    <x v="2"/>
  </r>
  <r>
    <x v="2"/>
    <x v="2"/>
    <x v="2"/>
    <x v="1"/>
    <x v="2"/>
    <x v="2"/>
    <x v="3"/>
  </r>
  <r>
    <x v="3"/>
    <x v="3"/>
    <x v="3"/>
    <x v="2"/>
    <x v="3"/>
    <x v="3"/>
    <x v="4"/>
  </r>
  <r>
    <x v="4"/>
    <x v="4"/>
    <x v="4"/>
    <x v="2"/>
    <x v="4"/>
    <x v="4"/>
    <x v="5"/>
  </r>
  <r>
    <x v="1"/>
    <x v="1"/>
    <x v="1"/>
    <x v="1"/>
    <x v="2"/>
    <x v="1"/>
    <x v="2"/>
  </r>
  <r>
    <x v="2"/>
    <x v="2"/>
    <x v="2"/>
    <x v="1"/>
    <x v="2"/>
    <x v="2"/>
    <x v="3"/>
  </r>
  <r>
    <x v="3"/>
    <x v="3"/>
    <x v="3"/>
    <x v="2"/>
    <x v="3"/>
    <x v="3"/>
    <x v="4"/>
  </r>
  <r>
    <x v="4"/>
    <x v="4"/>
    <x v="4"/>
    <x v="2"/>
    <x v="4"/>
    <x v="4"/>
    <x v="5"/>
  </r>
  <r>
    <x v="3"/>
    <x v="18"/>
    <x v="3"/>
    <x v="2"/>
    <x v="3"/>
    <x v="3"/>
    <x v="4"/>
  </r>
  <r>
    <x v="4"/>
    <x v="4"/>
    <x v="4"/>
    <x v="2"/>
    <x v="3"/>
    <x v="4"/>
    <x v="7"/>
  </r>
  <r>
    <x v="1"/>
    <x v="19"/>
    <x v="1"/>
    <x v="1"/>
    <x v="2"/>
    <x v="1"/>
    <x v="2"/>
  </r>
  <r>
    <x v="2"/>
    <x v="2"/>
    <x v="2"/>
    <x v="1"/>
    <x v="2"/>
    <x v="2"/>
    <x v="3"/>
  </r>
  <r>
    <x v="3"/>
    <x v="20"/>
    <x v="3"/>
    <x v="2"/>
    <x v="8"/>
    <x v="3"/>
    <x v="31"/>
  </r>
  <r>
    <x v="1"/>
    <x v="19"/>
    <x v="1"/>
    <x v="1"/>
    <x v="2"/>
    <x v="1"/>
    <x v="2"/>
  </r>
  <r>
    <x v="2"/>
    <x v="2"/>
    <x v="2"/>
    <x v="1"/>
    <x v="2"/>
    <x v="2"/>
    <x v="3"/>
  </r>
  <r>
    <x v="3"/>
    <x v="20"/>
    <x v="3"/>
    <x v="2"/>
    <x v="8"/>
    <x v="3"/>
    <x v="31"/>
  </r>
  <r>
    <x v="1"/>
    <x v="19"/>
    <x v="1"/>
    <x v="1"/>
    <x v="2"/>
    <x v="1"/>
    <x v="2"/>
  </r>
  <r>
    <x v="2"/>
    <x v="2"/>
    <x v="2"/>
    <x v="1"/>
    <x v="2"/>
    <x v="2"/>
    <x v="3"/>
  </r>
  <r>
    <x v="3"/>
    <x v="20"/>
    <x v="3"/>
    <x v="2"/>
    <x v="8"/>
    <x v="3"/>
    <x v="31"/>
  </r>
  <r>
    <x v="1"/>
    <x v="19"/>
    <x v="1"/>
    <x v="1"/>
    <x v="2"/>
    <x v="1"/>
    <x v="2"/>
  </r>
  <r>
    <x v="2"/>
    <x v="2"/>
    <x v="2"/>
    <x v="1"/>
    <x v="2"/>
    <x v="2"/>
    <x v="3"/>
  </r>
  <r>
    <x v="3"/>
    <x v="20"/>
    <x v="3"/>
    <x v="2"/>
    <x v="8"/>
    <x v="3"/>
    <x v="31"/>
  </r>
  <r>
    <x v="1"/>
    <x v="19"/>
    <x v="1"/>
    <x v="1"/>
    <x v="7"/>
    <x v="1"/>
    <x v="5"/>
  </r>
  <r>
    <x v="2"/>
    <x v="2"/>
    <x v="2"/>
    <x v="1"/>
    <x v="7"/>
    <x v="2"/>
    <x v="11"/>
  </r>
  <r>
    <x v="23"/>
    <x v="21"/>
    <x v="18"/>
    <x v="2"/>
    <x v="3"/>
    <x v="15"/>
    <x v="32"/>
  </r>
  <r>
    <x v="4"/>
    <x v="4"/>
    <x v="4"/>
    <x v="2"/>
    <x v="2"/>
    <x v="4"/>
    <x v="22"/>
  </r>
  <r>
    <x v="1"/>
    <x v="22"/>
    <x v="1"/>
    <x v="1"/>
    <x v="8"/>
    <x v="1"/>
    <x v="4"/>
  </r>
  <r>
    <x v="2"/>
    <x v="2"/>
    <x v="2"/>
    <x v="1"/>
    <x v="8"/>
    <x v="2"/>
    <x v="33"/>
  </r>
  <r>
    <x v="4"/>
    <x v="4"/>
    <x v="4"/>
    <x v="2"/>
    <x v="10"/>
    <x v="4"/>
    <x v="16"/>
  </r>
  <r>
    <x v="7"/>
    <x v="8"/>
    <x v="7"/>
    <x v="2"/>
    <x v="2"/>
    <x v="7"/>
    <x v="12"/>
  </r>
  <r>
    <x v="1"/>
    <x v="19"/>
    <x v="1"/>
    <x v="1"/>
    <x v="6"/>
    <x v="1"/>
    <x v="16"/>
  </r>
  <r>
    <x v="2"/>
    <x v="2"/>
    <x v="2"/>
    <x v="1"/>
    <x v="12"/>
    <x v="2"/>
    <x v="34"/>
  </r>
  <r>
    <x v="4"/>
    <x v="4"/>
    <x v="4"/>
    <x v="2"/>
    <x v="3"/>
    <x v="4"/>
    <x v="7"/>
  </r>
  <r>
    <x v="7"/>
    <x v="8"/>
    <x v="7"/>
    <x v="2"/>
    <x v="2"/>
    <x v="7"/>
    <x v="12"/>
  </r>
  <r>
    <x v="24"/>
    <x v="2"/>
    <x v="19"/>
    <x v="1"/>
    <x v="8"/>
    <x v="16"/>
    <x v="20"/>
  </r>
  <r>
    <x v="1"/>
    <x v="23"/>
    <x v="1"/>
    <x v="1"/>
    <x v="10"/>
    <x v="17"/>
    <x v="4"/>
  </r>
  <r>
    <x v="25"/>
    <x v="24"/>
    <x v="20"/>
    <x v="1"/>
    <x v="13"/>
    <x v="18"/>
    <x v="35"/>
  </r>
  <r>
    <x v="26"/>
    <x v="2"/>
    <x v="21"/>
    <x v="2"/>
    <x v="2"/>
    <x v="19"/>
    <x v="20"/>
  </r>
  <r>
    <x v="4"/>
    <x v="4"/>
    <x v="4"/>
    <x v="2"/>
    <x v="4"/>
    <x v="4"/>
    <x v="5"/>
  </r>
  <r>
    <x v="21"/>
    <x v="16"/>
    <x v="1"/>
    <x v="1"/>
    <x v="4"/>
    <x v="1"/>
    <x v="18"/>
  </r>
  <r>
    <x v="2"/>
    <x v="2"/>
    <x v="2"/>
    <x v="1"/>
    <x v="4"/>
    <x v="2"/>
    <x v="19"/>
  </r>
  <r>
    <x v="4"/>
    <x v="4"/>
    <x v="4"/>
    <x v="2"/>
    <x v="3"/>
    <x v="4"/>
    <x v="7"/>
  </r>
  <r>
    <x v="1"/>
    <x v="25"/>
    <x v="1"/>
    <x v="1"/>
    <x v="2"/>
    <x v="1"/>
    <x v="2"/>
  </r>
  <r>
    <x v="2"/>
    <x v="2"/>
    <x v="22"/>
    <x v="1"/>
    <x v="2"/>
    <x v="2"/>
    <x v="3"/>
  </r>
  <r>
    <x v="27"/>
    <x v="7"/>
    <x v="2"/>
    <x v="1"/>
    <x v="2"/>
    <x v="9"/>
    <x v="36"/>
  </r>
  <r>
    <x v="17"/>
    <x v="2"/>
    <x v="13"/>
    <x v="3"/>
    <x v="2"/>
    <x v="12"/>
    <x v="7"/>
  </r>
  <r>
    <x v="14"/>
    <x v="13"/>
    <x v="14"/>
    <x v="2"/>
    <x v="2"/>
    <x v="7"/>
    <x v="12"/>
  </r>
  <r>
    <x v="7"/>
    <x v="8"/>
    <x v="7"/>
    <x v="2"/>
    <x v="2"/>
    <x v="7"/>
    <x v="12"/>
  </r>
  <r>
    <x v="4"/>
    <x v="4"/>
    <x v="4"/>
    <x v="2"/>
    <x v="2"/>
    <x v="4"/>
    <x v="22"/>
  </r>
  <r>
    <x v="15"/>
    <x v="2"/>
    <x v="15"/>
    <x v="2"/>
    <x v="2"/>
    <x v="4"/>
    <x v="22"/>
  </r>
  <r>
    <x v="6"/>
    <x v="7"/>
    <x v="6"/>
    <x v="1"/>
    <x v="3"/>
    <x v="6"/>
    <x v="12"/>
  </r>
  <r>
    <x v="21"/>
    <x v="16"/>
    <x v="1"/>
    <x v="1"/>
    <x v="7"/>
    <x v="1"/>
    <x v="5"/>
  </r>
  <r>
    <x v="2"/>
    <x v="2"/>
    <x v="2"/>
    <x v="1"/>
    <x v="7"/>
    <x v="2"/>
    <x v="11"/>
  </r>
  <r>
    <x v="4"/>
    <x v="4"/>
    <x v="4"/>
    <x v="2"/>
    <x v="2"/>
    <x v="4"/>
    <x v="22"/>
  </r>
  <r>
    <x v="21"/>
    <x v="16"/>
    <x v="1"/>
    <x v="1"/>
    <x v="7"/>
    <x v="1"/>
    <x v="5"/>
  </r>
  <r>
    <x v="2"/>
    <x v="2"/>
    <x v="2"/>
    <x v="1"/>
    <x v="7"/>
    <x v="2"/>
    <x v="11"/>
  </r>
  <r>
    <x v="4"/>
    <x v="4"/>
    <x v="4"/>
    <x v="2"/>
    <x v="2"/>
    <x v="4"/>
    <x v="22"/>
  </r>
  <r>
    <x v="9"/>
    <x v="9"/>
    <x v="9"/>
    <x v="2"/>
    <x v="2"/>
    <x v="8"/>
    <x v="23"/>
  </r>
  <r>
    <x v="9"/>
    <x v="9"/>
    <x v="9"/>
    <x v="2"/>
    <x v="2"/>
    <x v="8"/>
    <x v="23"/>
  </r>
  <r>
    <x v="1"/>
    <x v="19"/>
    <x v="1"/>
    <x v="1"/>
    <x v="2"/>
    <x v="1"/>
    <x v="2"/>
  </r>
  <r>
    <x v="1"/>
    <x v="19"/>
    <x v="1"/>
    <x v="1"/>
    <x v="4"/>
    <x v="1"/>
    <x v="18"/>
  </r>
  <r>
    <x v="1"/>
    <x v="19"/>
    <x v="1"/>
    <x v="1"/>
    <x v="2"/>
    <x v="1"/>
    <x v="2"/>
  </r>
  <r>
    <x v="1"/>
    <x v="19"/>
    <x v="1"/>
    <x v="1"/>
    <x v="2"/>
    <x v="1"/>
    <x v="2"/>
  </r>
  <r>
    <x v="4"/>
    <x v="4"/>
    <x v="4"/>
    <x v="2"/>
    <x v="3"/>
    <x v="4"/>
    <x v="7"/>
  </r>
  <r>
    <x v="4"/>
    <x v="4"/>
    <x v="4"/>
    <x v="2"/>
    <x v="3"/>
    <x v="4"/>
    <x v="7"/>
  </r>
  <r>
    <x v="1"/>
    <x v="19"/>
    <x v="1"/>
    <x v="1"/>
    <x v="4"/>
    <x v="1"/>
    <x v="18"/>
  </r>
  <r>
    <x v="6"/>
    <x v="7"/>
    <x v="6"/>
    <x v="1"/>
    <x v="2"/>
    <x v="6"/>
    <x v="10"/>
  </r>
  <r>
    <x v="1"/>
    <x v="19"/>
    <x v="1"/>
    <x v="1"/>
    <x v="6"/>
    <x v="1"/>
    <x v="16"/>
  </r>
  <r>
    <x v="2"/>
    <x v="2"/>
    <x v="2"/>
    <x v="1"/>
    <x v="6"/>
    <x v="2"/>
    <x v="17"/>
  </r>
  <r>
    <x v="4"/>
    <x v="4"/>
    <x v="4"/>
    <x v="2"/>
    <x v="6"/>
    <x v="4"/>
    <x v="32"/>
  </r>
  <r>
    <x v="6"/>
    <x v="7"/>
    <x v="6"/>
    <x v="1"/>
    <x v="6"/>
    <x v="6"/>
    <x v="22"/>
  </r>
  <r>
    <x v="13"/>
    <x v="2"/>
    <x v="13"/>
    <x v="3"/>
    <x v="2"/>
    <x v="12"/>
    <x v="7"/>
  </r>
  <r>
    <x v="14"/>
    <x v="13"/>
    <x v="14"/>
    <x v="2"/>
    <x v="2"/>
    <x v="7"/>
    <x v="12"/>
  </r>
  <r>
    <x v="7"/>
    <x v="8"/>
    <x v="7"/>
    <x v="2"/>
    <x v="2"/>
    <x v="7"/>
    <x v="12"/>
  </r>
  <r>
    <x v="6"/>
    <x v="7"/>
    <x v="6"/>
    <x v="1"/>
    <x v="4"/>
    <x v="6"/>
    <x v="20"/>
  </r>
  <r>
    <x v="18"/>
    <x v="2"/>
    <x v="13"/>
    <x v="2"/>
    <x v="4"/>
    <x v="5"/>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13"/>
    <x v="2"/>
    <x v="13"/>
    <x v="3"/>
    <x v="2"/>
    <x v="12"/>
    <x v="7"/>
  </r>
  <r>
    <x v="4"/>
    <x v="4"/>
    <x v="4"/>
    <x v="2"/>
    <x v="3"/>
    <x v="4"/>
    <x v="7"/>
  </r>
  <r>
    <x v="28"/>
    <x v="26"/>
    <x v="23"/>
    <x v="1"/>
    <x v="2"/>
    <x v="20"/>
    <x v="37"/>
  </r>
  <r>
    <x v="6"/>
    <x v="7"/>
    <x v="6"/>
    <x v="1"/>
    <x v="2"/>
    <x v="6"/>
    <x v="10"/>
  </r>
  <r>
    <x v="6"/>
    <x v="7"/>
    <x v="6"/>
    <x v="1"/>
    <x v="3"/>
    <x v="6"/>
    <x v="12"/>
  </r>
  <r>
    <x v="1"/>
    <x v="19"/>
    <x v="1"/>
    <x v="1"/>
    <x v="2"/>
    <x v="1"/>
    <x v="2"/>
  </r>
  <r>
    <x v="2"/>
    <x v="2"/>
    <x v="2"/>
    <x v="1"/>
    <x v="2"/>
    <x v="2"/>
    <x v="3"/>
  </r>
  <r>
    <x v="4"/>
    <x v="4"/>
    <x v="4"/>
    <x v="2"/>
    <x v="2"/>
    <x v="4"/>
    <x v="22"/>
  </r>
  <r>
    <x v="13"/>
    <x v="2"/>
    <x v="13"/>
    <x v="3"/>
    <x v="2"/>
    <x v="12"/>
    <x v="7"/>
  </r>
  <r>
    <x v="14"/>
    <x v="13"/>
    <x v="14"/>
    <x v="2"/>
    <x v="2"/>
    <x v="7"/>
    <x v="12"/>
  </r>
  <r>
    <x v="7"/>
    <x v="8"/>
    <x v="7"/>
    <x v="2"/>
    <x v="2"/>
    <x v="7"/>
    <x v="12"/>
  </r>
  <r>
    <x v="4"/>
    <x v="4"/>
    <x v="4"/>
    <x v="2"/>
    <x v="2"/>
    <x v="4"/>
    <x v="22"/>
  </r>
  <r>
    <x v="29"/>
    <x v="27"/>
    <x v="16"/>
    <x v="1"/>
    <x v="12"/>
    <x v="4"/>
    <x v="26"/>
  </r>
  <r>
    <x v="6"/>
    <x v="7"/>
    <x v="6"/>
    <x v="1"/>
    <x v="6"/>
    <x v="6"/>
    <x v="22"/>
  </r>
  <r>
    <x v="4"/>
    <x v="4"/>
    <x v="4"/>
    <x v="2"/>
    <x v="4"/>
    <x v="4"/>
    <x v="5"/>
  </r>
  <r>
    <x v="3"/>
    <x v="18"/>
    <x v="3"/>
    <x v="2"/>
    <x v="3"/>
    <x v="3"/>
    <x v="4"/>
  </r>
  <r>
    <x v="4"/>
    <x v="4"/>
    <x v="4"/>
    <x v="2"/>
    <x v="7"/>
    <x v="4"/>
    <x v="9"/>
  </r>
  <r>
    <x v="1"/>
    <x v="19"/>
    <x v="1"/>
    <x v="1"/>
    <x v="3"/>
    <x v="1"/>
    <x v="23"/>
  </r>
  <r>
    <x v="2"/>
    <x v="2"/>
    <x v="2"/>
    <x v="1"/>
    <x v="3"/>
    <x v="2"/>
    <x v="24"/>
  </r>
  <r>
    <x v="3"/>
    <x v="18"/>
    <x v="3"/>
    <x v="2"/>
    <x v="7"/>
    <x v="3"/>
    <x v="28"/>
  </r>
  <r>
    <x v="30"/>
    <x v="2"/>
    <x v="16"/>
    <x v="4"/>
    <x v="6"/>
    <x v="7"/>
    <x v="7"/>
  </r>
  <r>
    <x v="0"/>
    <x v="0"/>
    <x v="0"/>
    <x v="0"/>
    <x v="1"/>
    <x v="0"/>
    <x v="1"/>
  </r>
  <r>
    <x v="31"/>
    <x v="9"/>
    <x v="24"/>
    <x v="1"/>
    <x v="3"/>
    <x v="21"/>
    <x v="38"/>
  </r>
  <r>
    <x v="32"/>
    <x v="9"/>
    <x v="9"/>
    <x v="2"/>
    <x v="3"/>
    <x v="1"/>
    <x v="23"/>
  </r>
  <r>
    <x v="1"/>
    <x v="28"/>
    <x v="1"/>
    <x v="1"/>
    <x v="4"/>
    <x v="9"/>
    <x v="39"/>
  </r>
  <r>
    <x v="24"/>
    <x v="2"/>
    <x v="19"/>
    <x v="1"/>
    <x v="4"/>
    <x v="16"/>
    <x v="36"/>
  </r>
  <r>
    <x v="33"/>
    <x v="29"/>
    <x v="1"/>
    <x v="1"/>
    <x v="14"/>
    <x v="1"/>
    <x v="40"/>
  </r>
  <r>
    <x v="2"/>
    <x v="2"/>
    <x v="2"/>
    <x v="1"/>
    <x v="14"/>
    <x v="2"/>
    <x v="41"/>
  </r>
  <r>
    <x v="15"/>
    <x v="2"/>
    <x v="15"/>
    <x v="2"/>
    <x v="12"/>
    <x v="4"/>
    <x v="26"/>
  </r>
  <r>
    <x v="6"/>
    <x v="7"/>
    <x v="6"/>
    <x v="1"/>
    <x v="15"/>
    <x v="6"/>
    <x v="42"/>
  </r>
  <r>
    <x v="26"/>
    <x v="2"/>
    <x v="21"/>
    <x v="2"/>
    <x v="2"/>
    <x v="19"/>
    <x v="20"/>
  </r>
  <r>
    <x v="24"/>
    <x v="2"/>
    <x v="19"/>
    <x v="1"/>
    <x v="6"/>
    <x v="16"/>
    <x v="43"/>
  </r>
  <r>
    <x v="14"/>
    <x v="13"/>
    <x v="14"/>
    <x v="2"/>
    <x v="2"/>
    <x v="7"/>
    <x v="12"/>
  </r>
  <r>
    <x v="33"/>
    <x v="30"/>
    <x v="1"/>
    <x v="1"/>
    <x v="2"/>
    <x v="1"/>
    <x v="2"/>
  </r>
  <r>
    <x v="2"/>
    <x v="2"/>
    <x v="2"/>
    <x v="1"/>
    <x v="2"/>
    <x v="2"/>
    <x v="3"/>
  </r>
  <r>
    <x v="4"/>
    <x v="4"/>
    <x v="4"/>
    <x v="2"/>
    <x v="4"/>
    <x v="4"/>
    <x v="5"/>
  </r>
  <r>
    <x v="15"/>
    <x v="2"/>
    <x v="15"/>
    <x v="2"/>
    <x v="3"/>
    <x v="4"/>
    <x v="7"/>
  </r>
  <r>
    <x v="34"/>
    <x v="31"/>
    <x v="25"/>
    <x v="2"/>
    <x v="2"/>
    <x v="22"/>
    <x v="44"/>
  </r>
  <r>
    <x v="33"/>
    <x v="29"/>
    <x v="1"/>
    <x v="1"/>
    <x v="2"/>
    <x v="1"/>
    <x v="2"/>
  </r>
  <r>
    <x v="2"/>
    <x v="2"/>
    <x v="2"/>
    <x v="1"/>
    <x v="2"/>
    <x v="2"/>
    <x v="3"/>
  </r>
  <r>
    <x v="4"/>
    <x v="4"/>
    <x v="4"/>
    <x v="2"/>
    <x v="4"/>
    <x v="4"/>
    <x v="5"/>
  </r>
  <r>
    <x v="35"/>
    <x v="32"/>
    <x v="14"/>
    <x v="1"/>
    <x v="2"/>
    <x v="23"/>
    <x v="5"/>
  </r>
  <r>
    <x v="25"/>
    <x v="24"/>
    <x v="20"/>
    <x v="1"/>
    <x v="9"/>
    <x v="18"/>
    <x v="45"/>
  </r>
  <r>
    <x v="3"/>
    <x v="5"/>
    <x v="3"/>
    <x v="2"/>
    <x v="4"/>
    <x v="3"/>
    <x v="13"/>
  </r>
  <r>
    <x v="5"/>
    <x v="6"/>
    <x v="26"/>
    <x v="2"/>
    <x v="4"/>
    <x v="5"/>
    <x v="7"/>
  </r>
  <r>
    <x v="1"/>
    <x v="30"/>
    <x v="1"/>
    <x v="1"/>
    <x v="2"/>
    <x v="1"/>
    <x v="2"/>
  </r>
  <r>
    <x v="6"/>
    <x v="7"/>
    <x v="6"/>
    <x v="1"/>
    <x v="2"/>
    <x v="6"/>
    <x v="10"/>
  </r>
  <r>
    <x v="7"/>
    <x v="8"/>
    <x v="7"/>
    <x v="2"/>
    <x v="2"/>
    <x v="7"/>
    <x v="12"/>
  </r>
  <r>
    <x v="24"/>
    <x v="2"/>
    <x v="19"/>
    <x v="1"/>
    <x v="6"/>
    <x v="16"/>
    <x v="43"/>
  </r>
  <r>
    <x v="14"/>
    <x v="13"/>
    <x v="14"/>
    <x v="2"/>
    <x v="2"/>
    <x v="7"/>
    <x v="12"/>
  </r>
  <r>
    <x v="18"/>
    <x v="2"/>
    <x v="13"/>
    <x v="2"/>
    <x v="2"/>
    <x v="5"/>
    <x v="46"/>
  </r>
  <r>
    <x v="9"/>
    <x v="9"/>
    <x v="9"/>
    <x v="2"/>
    <x v="16"/>
    <x v="8"/>
    <x v="47"/>
  </r>
  <r>
    <x v="8"/>
    <x v="9"/>
    <x v="8"/>
    <x v="1"/>
    <x v="2"/>
    <x v="6"/>
    <x v="10"/>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33"/>
    <x v="29"/>
    <x v="1"/>
    <x v="1"/>
    <x v="2"/>
    <x v="1"/>
    <x v="2"/>
  </r>
  <r>
    <x v="2"/>
    <x v="2"/>
    <x v="2"/>
    <x v="1"/>
    <x v="2"/>
    <x v="2"/>
    <x v="3"/>
  </r>
  <r>
    <x v="3"/>
    <x v="3"/>
    <x v="3"/>
    <x v="2"/>
    <x v="3"/>
    <x v="3"/>
    <x v="4"/>
  </r>
  <r>
    <x v="25"/>
    <x v="24"/>
    <x v="20"/>
    <x v="1"/>
    <x v="17"/>
    <x v="18"/>
    <x v="48"/>
  </r>
  <r>
    <x v="15"/>
    <x v="2"/>
    <x v="15"/>
    <x v="2"/>
    <x v="6"/>
    <x v="4"/>
    <x v="32"/>
  </r>
  <r>
    <x v="28"/>
    <x v="33"/>
    <x v="23"/>
    <x v="1"/>
    <x v="18"/>
    <x v="20"/>
    <x v="49"/>
  </r>
  <r>
    <x v="26"/>
    <x v="2"/>
    <x v="21"/>
    <x v="2"/>
    <x v="2"/>
    <x v="19"/>
    <x v="20"/>
  </r>
  <r>
    <x v="9"/>
    <x v="9"/>
    <x v="9"/>
    <x v="2"/>
    <x v="16"/>
    <x v="8"/>
    <x v="47"/>
  </r>
  <r>
    <x v="8"/>
    <x v="9"/>
    <x v="8"/>
    <x v="1"/>
    <x v="2"/>
    <x v="6"/>
    <x v="10"/>
  </r>
  <r>
    <x v="24"/>
    <x v="2"/>
    <x v="19"/>
    <x v="1"/>
    <x v="19"/>
    <x v="16"/>
    <x v="38"/>
  </r>
  <r>
    <x v="28"/>
    <x v="34"/>
    <x v="23"/>
    <x v="1"/>
    <x v="7"/>
    <x v="24"/>
    <x v="50"/>
  </r>
  <r>
    <x v="17"/>
    <x v="2"/>
    <x v="13"/>
    <x v="3"/>
    <x v="2"/>
    <x v="12"/>
    <x v="7"/>
  </r>
  <r>
    <x v="14"/>
    <x v="13"/>
    <x v="14"/>
    <x v="2"/>
    <x v="2"/>
    <x v="7"/>
    <x v="12"/>
  </r>
  <r>
    <x v="33"/>
    <x v="29"/>
    <x v="1"/>
    <x v="1"/>
    <x v="20"/>
    <x v="1"/>
    <x v="51"/>
  </r>
  <r>
    <x v="2"/>
    <x v="2"/>
    <x v="2"/>
    <x v="1"/>
    <x v="20"/>
    <x v="2"/>
    <x v="52"/>
  </r>
  <r>
    <x v="4"/>
    <x v="4"/>
    <x v="4"/>
    <x v="2"/>
    <x v="2"/>
    <x v="4"/>
    <x v="22"/>
  </r>
  <r>
    <x v="15"/>
    <x v="2"/>
    <x v="15"/>
    <x v="2"/>
    <x v="2"/>
    <x v="4"/>
    <x v="22"/>
  </r>
  <r>
    <x v="33"/>
    <x v="29"/>
    <x v="1"/>
    <x v="1"/>
    <x v="6"/>
    <x v="1"/>
    <x v="16"/>
  </r>
  <r>
    <x v="2"/>
    <x v="2"/>
    <x v="2"/>
    <x v="1"/>
    <x v="6"/>
    <x v="2"/>
    <x v="17"/>
  </r>
  <r>
    <x v="4"/>
    <x v="4"/>
    <x v="4"/>
    <x v="2"/>
    <x v="2"/>
    <x v="4"/>
    <x v="22"/>
  </r>
  <r>
    <x v="15"/>
    <x v="2"/>
    <x v="15"/>
    <x v="2"/>
    <x v="2"/>
    <x v="4"/>
    <x v="22"/>
  </r>
  <r>
    <x v="33"/>
    <x v="29"/>
    <x v="1"/>
    <x v="1"/>
    <x v="7"/>
    <x v="1"/>
    <x v="5"/>
  </r>
  <r>
    <x v="2"/>
    <x v="2"/>
    <x v="2"/>
    <x v="1"/>
    <x v="7"/>
    <x v="2"/>
    <x v="11"/>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1"/>
    <x v="35"/>
    <x v="1"/>
    <x v="1"/>
    <x v="10"/>
    <x v="12"/>
    <x v="26"/>
  </r>
  <r>
    <x v="2"/>
    <x v="2"/>
    <x v="2"/>
    <x v="1"/>
    <x v="10"/>
    <x v="2"/>
    <x v="53"/>
  </r>
  <r>
    <x v="24"/>
    <x v="2"/>
    <x v="19"/>
    <x v="1"/>
    <x v="4"/>
    <x v="16"/>
    <x v="36"/>
  </r>
  <r>
    <x v="36"/>
    <x v="2"/>
    <x v="4"/>
    <x v="2"/>
    <x v="6"/>
    <x v="1"/>
    <x v="16"/>
  </r>
  <r>
    <x v="34"/>
    <x v="31"/>
    <x v="25"/>
    <x v="2"/>
    <x v="3"/>
    <x v="22"/>
    <x v="50"/>
  </r>
  <r>
    <x v="33"/>
    <x v="29"/>
    <x v="1"/>
    <x v="1"/>
    <x v="2"/>
    <x v="1"/>
    <x v="2"/>
  </r>
  <r>
    <x v="2"/>
    <x v="2"/>
    <x v="2"/>
    <x v="1"/>
    <x v="2"/>
    <x v="2"/>
    <x v="3"/>
  </r>
  <r>
    <x v="7"/>
    <x v="8"/>
    <x v="7"/>
    <x v="2"/>
    <x v="2"/>
    <x v="7"/>
    <x v="12"/>
  </r>
  <r>
    <x v="1"/>
    <x v="35"/>
    <x v="1"/>
    <x v="1"/>
    <x v="11"/>
    <x v="12"/>
    <x v="54"/>
  </r>
  <r>
    <x v="2"/>
    <x v="2"/>
    <x v="2"/>
    <x v="1"/>
    <x v="11"/>
    <x v="2"/>
    <x v="55"/>
  </r>
  <r>
    <x v="24"/>
    <x v="2"/>
    <x v="19"/>
    <x v="1"/>
    <x v="4"/>
    <x v="16"/>
    <x v="36"/>
  </r>
  <r>
    <x v="4"/>
    <x v="4"/>
    <x v="4"/>
    <x v="2"/>
    <x v="11"/>
    <x v="4"/>
    <x v="15"/>
  </r>
  <r>
    <x v="34"/>
    <x v="31"/>
    <x v="25"/>
    <x v="2"/>
    <x v="2"/>
    <x v="22"/>
    <x v="44"/>
  </r>
  <r>
    <x v="33"/>
    <x v="29"/>
    <x v="1"/>
    <x v="1"/>
    <x v="2"/>
    <x v="1"/>
    <x v="2"/>
  </r>
  <r>
    <x v="2"/>
    <x v="2"/>
    <x v="2"/>
    <x v="1"/>
    <x v="2"/>
    <x v="2"/>
    <x v="3"/>
  </r>
  <r>
    <x v="24"/>
    <x v="2"/>
    <x v="19"/>
    <x v="1"/>
    <x v="3"/>
    <x v="16"/>
    <x v="56"/>
  </r>
  <r>
    <x v="37"/>
    <x v="2"/>
    <x v="4"/>
    <x v="2"/>
    <x v="2"/>
    <x v="4"/>
    <x v="22"/>
  </r>
  <r>
    <x v="36"/>
    <x v="2"/>
    <x v="4"/>
    <x v="2"/>
    <x v="2"/>
    <x v="1"/>
    <x v="2"/>
  </r>
  <r>
    <x v="33"/>
    <x v="29"/>
    <x v="1"/>
    <x v="1"/>
    <x v="2"/>
    <x v="1"/>
    <x v="2"/>
  </r>
  <r>
    <x v="2"/>
    <x v="2"/>
    <x v="2"/>
    <x v="1"/>
    <x v="2"/>
    <x v="2"/>
    <x v="3"/>
  </r>
  <r>
    <x v="24"/>
    <x v="2"/>
    <x v="19"/>
    <x v="1"/>
    <x v="3"/>
    <x v="16"/>
    <x v="56"/>
  </r>
  <r>
    <x v="37"/>
    <x v="2"/>
    <x v="4"/>
    <x v="2"/>
    <x v="2"/>
    <x v="4"/>
    <x v="22"/>
  </r>
  <r>
    <x v="36"/>
    <x v="2"/>
    <x v="4"/>
    <x v="2"/>
    <x v="2"/>
    <x v="1"/>
    <x v="2"/>
  </r>
  <r>
    <x v="34"/>
    <x v="31"/>
    <x v="25"/>
    <x v="2"/>
    <x v="2"/>
    <x v="22"/>
    <x v="44"/>
  </r>
  <r>
    <x v="1"/>
    <x v="29"/>
    <x v="1"/>
    <x v="1"/>
    <x v="6"/>
    <x v="1"/>
    <x v="16"/>
  </r>
  <r>
    <x v="2"/>
    <x v="2"/>
    <x v="2"/>
    <x v="1"/>
    <x v="6"/>
    <x v="2"/>
    <x v="17"/>
  </r>
  <r>
    <x v="24"/>
    <x v="2"/>
    <x v="19"/>
    <x v="1"/>
    <x v="6"/>
    <x v="16"/>
    <x v="43"/>
  </r>
  <r>
    <x v="37"/>
    <x v="2"/>
    <x v="4"/>
    <x v="2"/>
    <x v="7"/>
    <x v="4"/>
    <x v="9"/>
  </r>
  <r>
    <x v="1"/>
    <x v="29"/>
    <x v="1"/>
    <x v="1"/>
    <x v="2"/>
    <x v="1"/>
    <x v="2"/>
  </r>
  <r>
    <x v="2"/>
    <x v="2"/>
    <x v="2"/>
    <x v="1"/>
    <x v="2"/>
    <x v="2"/>
    <x v="3"/>
  </r>
  <r>
    <x v="24"/>
    <x v="2"/>
    <x v="19"/>
    <x v="1"/>
    <x v="3"/>
    <x v="16"/>
    <x v="56"/>
  </r>
  <r>
    <x v="9"/>
    <x v="9"/>
    <x v="9"/>
    <x v="2"/>
    <x v="7"/>
    <x v="8"/>
    <x v="16"/>
  </r>
  <r>
    <x v="31"/>
    <x v="9"/>
    <x v="24"/>
    <x v="1"/>
    <x v="3"/>
    <x v="21"/>
    <x v="38"/>
  </r>
  <r>
    <x v="30"/>
    <x v="2"/>
    <x v="16"/>
    <x v="4"/>
    <x v="12"/>
    <x v="7"/>
    <x v="18"/>
  </r>
  <r>
    <x v="16"/>
    <x v="2"/>
    <x v="16"/>
    <x v="4"/>
    <x v="12"/>
    <x v="13"/>
    <x v="57"/>
  </r>
  <r>
    <x v="14"/>
    <x v="13"/>
    <x v="14"/>
    <x v="2"/>
    <x v="4"/>
    <x v="7"/>
    <x v="2"/>
  </r>
  <r>
    <x v="16"/>
    <x v="2"/>
    <x v="16"/>
    <x v="4"/>
    <x v="21"/>
    <x v="13"/>
    <x v="58"/>
  </r>
  <r>
    <x v="14"/>
    <x v="13"/>
    <x v="14"/>
    <x v="2"/>
    <x v="7"/>
    <x v="7"/>
    <x v="22"/>
  </r>
  <r>
    <x v="3"/>
    <x v="3"/>
    <x v="3"/>
    <x v="2"/>
    <x v="3"/>
    <x v="3"/>
    <x v="4"/>
  </r>
  <r>
    <x v="3"/>
    <x v="3"/>
    <x v="3"/>
    <x v="2"/>
    <x v="3"/>
    <x v="3"/>
    <x v="4"/>
  </r>
  <r>
    <x v="3"/>
    <x v="3"/>
    <x v="3"/>
    <x v="2"/>
    <x v="3"/>
    <x v="3"/>
    <x v="4"/>
  </r>
  <r>
    <x v="0"/>
    <x v="0"/>
    <x v="0"/>
    <x v="0"/>
    <x v="1"/>
    <x v="0"/>
    <x v="1"/>
  </r>
  <r>
    <x v="1"/>
    <x v="1"/>
    <x v="1"/>
    <x v="1"/>
    <x v="2"/>
    <x v="1"/>
    <x v="2"/>
  </r>
  <r>
    <x v="2"/>
    <x v="2"/>
    <x v="2"/>
    <x v="1"/>
    <x v="2"/>
    <x v="2"/>
    <x v="3"/>
  </r>
  <r>
    <x v="3"/>
    <x v="3"/>
    <x v="3"/>
    <x v="2"/>
    <x v="3"/>
    <x v="3"/>
    <x v="4"/>
  </r>
  <r>
    <x v="4"/>
    <x v="4"/>
    <x v="4"/>
    <x v="2"/>
    <x v="4"/>
    <x v="4"/>
    <x v="5"/>
  </r>
  <r>
    <x v="38"/>
    <x v="25"/>
    <x v="1"/>
    <x v="1"/>
    <x v="2"/>
    <x v="1"/>
    <x v="2"/>
  </r>
  <r>
    <x v="2"/>
    <x v="2"/>
    <x v="22"/>
    <x v="1"/>
    <x v="2"/>
    <x v="2"/>
    <x v="3"/>
  </r>
  <r>
    <x v="27"/>
    <x v="2"/>
    <x v="2"/>
    <x v="1"/>
    <x v="2"/>
    <x v="9"/>
    <x v="36"/>
  </r>
  <r>
    <x v="18"/>
    <x v="36"/>
    <x v="13"/>
    <x v="2"/>
    <x v="2"/>
    <x v="5"/>
    <x v="46"/>
  </r>
  <r>
    <x v="14"/>
    <x v="13"/>
    <x v="14"/>
    <x v="2"/>
    <x v="2"/>
    <x v="7"/>
    <x v="12"/>
  </r>
  <r>
    <x v="4"/>
    <x v="4"/>
    <x v="4"/>
    <x v="2"/>
    <x v="2"/>
    <x v="4"/>
    <x v="22"/>
  </r>
  <r>
    <x v="31"/>
    <x v="9"/>
    <x v="24"/>
    <x v="1"/>
    <x v="3"/>
    <x v="21"/>
    <x v="38"/>
  </r>
  <r>
    <x v="9"/>
    <x v="9"/>
    <x v="9"/>
    <x v="2"/>
    <x v="3"/>
    <x v="8"/>
    <x v="18"/>
  </r>
  <r>
    <x v="38"/>
    <x v="25"/>
    <x v="1"/>
    <x v="1"/>
    <x v="2"/>
    <x v="1"/>
    <x v="2"/>
  </r>
  <r>
    <x v="2"/>
    <x v="2"/>
    <x v="22"/>
    <x v="1"/>
    <x v="2"/>
    <x v="25"/>
    <x v="59"/>
  </r>
  <r>
    <x v="27"/>
    <x v="2"/>
    <x v="2"/>
    <x v="1"/>
    <x v="2"/>
    <x v="9"/>
    <x v="36"/>
  </r>
  <r>
    <x v="18"/>
    <x v="36"/>
    <x v="13"/>
    <x v="2"/>
    <x v="2"/>
    <x v="5"/>
    <x v="46"/>
  </r>
  <r>
    <x v="18"/>
    <x v="2"/>
    <x v="13"/>
    <x v="2"/>
    <x v="2"/>
    <x v="5"/>
    <x v="46"/>
  </r>
  <r>
    <x v="14"/>
    <x v="13"/>
    <x v="14"/>
    <x v="2"/>
    <x v="2"/>
    <x v="7"/>
    <x v="12"/>
  </r>
  <r>
    <x v="15"/>
    <x v="2"/>
    <x v="15"/>
    <x v="2"/>
    <x v="2"/>
    <x v="4"/>
    <x v="22"/>
  </r>
  <r>
    <x v="7"/>
    <x v="8"/>
    <x v="7"/>
    <x v="2"/>
    <x v="2"/>
    <x v="7"/>
    <x v="12"/>
  </r>
  <r>
    <x v="34"/>
    <x v="31"/>
    <x v="25"/>
    <x v="2"/>
    <x v="2"/>
    <x v="22"/>
    <x v="44"/>
  </r>
  <r>
    <x v="28"/>
    <x v="26"/>
    <x v="23"/>
    <x v="1"/>
    <x v="8"/>
    <x v="20"/>
    <x v="9"/>
  </r>
  <r>
    <x v="24"/>
    <x v="2"/>
    <x v="19"/>
    <x v="1"/>
    <x v="22"/>
    <x v="16"/>
    <x v="42"/>
  </r>
  <r>
    <x v="21"/>
    <x v="16"/>
    <x v="1"/>
    <x v="1"/>
    <x v="12"/>
    <x v="1"/>
    <x v="60"/>
  </r>
  <r>
    <x v="2"/>
    <x v="2"/>
    <x v="2"/>
    <x v="1"/>
    <x v="12"/>
    <x v="2"/>
    <x v="34"/>
  </r>
  <r>
    <x v="10"/>
    <x v="10"/>
    <x v="10"/>
    <x v="1"/>
    <x v="13"/>
    <x v="9"/>
    <x v="16"/>
  </r>
  <r>
    <x v="4"/>
    <x v="4"/>
    <x v="4"/>
    <x v="2"/>
    <x v="10"/>
    <x v="4"/>
    <x v="16"/>
  </r>
  <r>
    <x v="28"/>
    <x v="26"/>
    <x v="23"/>
    <x v="1"/>
    <x v="3"/>
    <x v="20"/>
    <x v="44"/>
  </r>
  <r>
    <x v="1"/>
    <x v="37"/>
    <x v="1"/>
    <x v="1"/>
    <x v="23"/>
    <x v="1"/>
    <x v="61"/>
  </r>
  <r>
    <x v="2"/>
    <x v="2"/>
    <x v="2"/>
    <x v="1"/>
    <x v="23"/>
    <x v="2"/>
    <x v="62"/>
  </r>
  <r>
    <x v="4"/>
    <x v="4"/>
    <x v="4"/>
    <x v="2"/>
    <x v="24"/>
    <x v="4"/>
    <x v="63"/>
  </r>
  <r>
    <x v="6"/>
    <x v="7"/>
    <x v="6"/>
    <x v="1"/>
    <x v="8"/>
    <x v="6"/>
    <x v="64"/>
  </r>
  <r>
    <x v="28"/>
    <x v="26"/>
    <x v="23"/>
    <x v="1"/>
    <x v="3"/>
    <x v="20"/>
    <x v="44"/>
  </r>
  <r>
    <x v="38"/>
    <x v="25"/>
    <x v="1"/>
    <x v="1"/>
    <x v="2"/>
    <x v="1"/>
    <x v="2"/>
  </r>
  <r>
    <x v="2"/>
    <x v="2"/>
    <x v="22"/>
    <x v="1"/>
    <x v="2"/>
    <x v="25"/>
    <x v="59"/>
  </r>
  <r>
    <x v="27"/>
    <x v="7"/>
    <x v="2"/>
    <x v="1"/>
    <x v="3"/>
    <x v="9"/>
    <x v="14"/>
  </r>
  <r>
    <x v="39"/>
    <x v="2"/>
    <x v="13"/>
    <x v="3"/>
    <x v="2"/>
    <x v="4"/>
    <x v="22"/>
  </r>
  <r>
    <x v="14"/>
    <x v="13"/>
    <x v="14"/>
    <x v="2"/>
    <x v="2"/>
    <x v="7"/>
    <x v="12"/>
  </r>
  <r>
    <x v="40"/>
    <x v="2"/>
    <x v="27"/>
    <x v="1"/>
    <x v="2"/>
    <x v="6"/>
    <x v="10"/>
  </r>
  <r>
    <x v="15"/>
    <x v="2"/>
    <x v="15"/>
    <x v="2"/>
    <x v="2"/>
    <x v="4"/>
    <x v="22"/>
  </r>
  <r>
    <x v="4"/>
    <x v="4"/>
    <x v="4"/>
    <x v="2"/>
    <x v="10"/>
    <x v="4"/>
    <x v="16"/>
  </r>
  <r>
    <x v="28"/>
    <x v="26"/>
    <x v="23"/>
    <x v="1"/>
    <x v="3"/>
    <x v="20"/>
    <x v="44"/>
  </r>
  <r>
    <x v="9"/>
    <x v="9"/>
    <x v="9"/>
    <x v="2"/>
    <x v="12"/>
    <x v="8"/>
    <x v="65"/>
  </r>
  <r>
    <x v="41"/>
    <x v="9"/>
    <x v="28"/>
    <x v="2"/>
    <x v="25"/>
    <x v="5"/>
    <x v="66"/>
  </r>
  <r>
    <x v="35"/>
    <x v="32"/>
    <x v="14"/>
    <x v="1"/>
    <x v="2"/>
    <x v="23"/>
    <x v="5"/>
  </r>
  <r>
    <x v="26"/>
    <x v="2"/>
    <x v="21"/>
    <x v="2"/>
    <x v="2"/>
    <x v="19"/>
    <x v="20"/>
  </r>
  <r>
    <x v="25"/>
    <x v="24"/>
    <x v="20"/>
    <x v="1"/>
    <x v="26"/>
    <x v="18"/>
    <x v="67"/>
  </r>
  <r>
    <x v="9"/>
    <x v="9"/>
    <x v="9"/>
    <x v="2"/>
    <x v="27"/>
    <x v="8"/>
    <x v="68"/>
  </r>
  <r>
    <x v="41"/>
    <x v="9"/>
    <x v="28"/>
    <x v="2"/>
    <x v="25"/>
    <x v="5"/>
    <x v="66"/>
  </r>
  <r>
    <x v="3"/>
    <x v="38"/>
    <x v="3"/>
    <x v="2"/>
    <x v="6"/>
    <x v="3"/>
    <x v="69"/>
  </r>
  <r>
    <x v="28"/>
    <x v="26"/>
    <x v="23"/>
    <x v="1"/>
    <x v="4"/>
    <x v="20"/>
    <x v="50"/>
  </r>
  <r>
    <x v="1"/>
    <x v="39"/>
    <x v="1"/>
    <x v="1"/>
    <x v="4"/>
    <x v="1"/>
    <x v="18"/>
  </r>
  <r>
    <x v="2"/>
    <x v="2"/>
    <x v="2"/>
    <x v="1"/>
    <x v="3"/>
    <x v="2"/>
    <x v="24"/>
  </r>
  <r>
    <x v="4"/>
    <x v="4"/>
    <x v="4"/>
    <x v="2"/>
    <x v="3"/>
    <x v="4"/>
    <x v="7"/>
  </r>
  <r>
    <x v="6"/>
    <x v="7"/>
    <x v="6"/>
    <x v="1"/>
    <x v="4"/>
    <x v="6"/>
    <x v="20"/>
  </r>
  <r>
    <x v="1"/>
    <x v="39"/>
    <x v="1"/>
    <x v="1"/>
    <x v="3"/>
    <x v="1"/>
    <x v="23"/>
  </r>
  <r>
    <x v="2"/>
    <x v="2"/>
    <x v="2"/>
    <x v="1"/>
    <x v="2"/>
    <x v="2"/>
    <x v="3"/>
  </r>
  <r>
    <x v="4"/>
    <x v="4"/>
    <x v="4"/>
    <x v="2"/>
    <x v="2"/>
    <x v="4"/>
    <x v="22"/>
  </r>
  <r>
    <x v="6"/>
    <x v="7"/>
    <x v="6"/>
    <x v="1"/>
    <x v="3"/>
    <x v="6"/>
    <x v="12"/>
  </r>
  <r>
    <x v="1"/>
    <x v="39"/>
    <x v="1"/>
    <x v="1"/>
    <x v="3"/>
    <x v="1"/>
    <x v="23"/>
  </r>
  <r>
    <x v="2"/>
    <x v="2"/>
    <x v="2"/>
    <x v="1"/>
    <x v="2"/>
    <x v="2"/>
    <x v="3"/>
  </r>
  <r>
    <x v="4"/>
    <x v="4"/>
    <x v="4"/>
    <x v="2"/>
    <x v="2"/>
    <x v="4"/>
    <x v="22"/>
  </r>
  <r>
    <x v="6"/>
    <x v="7"/>
    <x v="6"/>
    <x v="1"/>
    <x v="3"/>
    <x v="6"/>
    <x v="12"/>
  </r>
  <r>
    <x v="9"/>
    <x v="9"/>
    <x v="9"/>
    <x v="2"/>
    <x v="8"/>
    <x v="8"/>
    <x v="13"/>
  </r>
  <r>
    <x v="8"/>
    <x v="9"/>
    <x v="8"/>
    <x v="1"/>
    <x v="3"/>
    <x v="6"/>
    <x v="12"/>
  </r>
  <r>
    <x v="9"/>
    <x v="9"/>
    <x v="9"/>
    <x v="2"/>
    <x v="8"/>
    <x v="8"/>
    <x v="13"/>
  </r>
  <r>
    <x v="8"/>
    <x v="9"/>
    <x v="8"/>
    <x v="1"/>
    <x v="3"/>
    <x v="6"/>
    <x v="12"/>
  </r>
  <r>
    <x v="1"/>
    <x v="39"/>
    <x v="1"/>
    <x v="1"/>
    <x v="3"/>
    <x v="1"/>
    <x v="23"/>
  </r>
  <r>
    <x v="2"/>
    <x v="2"/>
    <x v="2"/>
    <x v="1"/>
    <x v="2"/>
    <x v="2"/>
    <x v="3"/>
  </r>
  <r>
    <x v="4"/>
    <x v="4"/>
    <x v="4"/>
    <x v="2"/>
    <x v="2"/>
    <x v="4"/>
    <x v="22"/>
  </r>
  <r>
    <x v="6"/>
    <x v="7"/>
    <x v="6"/>
    <x v="1"/>
    <x v="3"/>
    <x v="6"/>
    <x v="12"/>
  </r>
  <r>
    <x v="1"/>
    <x v="39"/>
    <x v="1"/>
    <x v="1"/>
    <x v="4"/>
    <x v="1"/>
    <x v="18"/>
  </r>
  <r>
    <x v="2"/>
    <x v="2"/>
    <x v="2"/>
    <x v="1"/>
    <x v="3"/>
    <x v="2"/>
    <x v="24"/>
  </r>
  <r>
    <x v="4"/>
    <x v="4"/>
    <x v="4"/>
    <x v="2"/>
    <x v="3"/>
    <x v="4"/>
    <x v="7"/>
  </r>
  <r>
    <x v="6"/>
    <x v="7"/>
    <x v="6"/>
    <x v="1"/>
    <x v="4"/>
    <x v="6"/>
    <x v="20"/>
  </r>
  <r>
    <x v="1"/>
    <x v="39"/>
    <x v="1"/>
    <x v="1"/>
    <x v="3"/>
    <x v="1"/>
    <x v="23"/>
  </r>
  <r>
    <x v="2"/>
    <x v="2"/>
    <x v="2"/>
    <x v="1"/>
    <x v="2"/>
    <x v="2"/>
    <x v="3"/>
  </r>
  <r>
    <x v="4"/>
    <x v="4"/>
    <x v="4"/>
    <x v="2"/>
    <x v="2"/>
    <x v="4"/>
    <x v="22"/>
  </r>
  <r>
    <x v="6"/>
    <x v="7"/>
    <x v="6"/>
    <x v="1"/>
    <x v="3"/>
    <x v="6"/>
    <x v="12"/>
  </r>
  <r>
    <x v="33"/>
    <x v="29"/>
    <x v="1"/>
    <x v="1"/>
    <x v="7"/>
    <x v="1"/>
    <x v="5"/>
  </r>
  <r>
    <x v="2"/>
    <x v="2"/>
    <x v="2"/>
    <x v="1"/>
    <x v="7"/>
    <x v="2"/>
    <x v="11"/>
  </r>
  <r>
    <x v="4"/>
    <x v="4"/>
    <x v="4"/>
    <x v="2"/>
    <x v="2"/>
    <x v="4"/>
    <x v="22"/>
  </r>
  <r>
    <x v="15"/>
    <x v="2"/>
    <x v="15"/>
    <x v="2"/>
    <x v="2"/>
    <x v="4"/>
    <x v="22"/>
  </r>
  <r>
    <x v="33"/>
    <x v="29"/>
    <x v="1"/>
    <x v="1"/>
    <x v="2"/>
    <x v="1"/>
    <x v="2"/>
  </r>
  <r>
    <x v="2"/>
    <x v="2"/>
    <x v="2"/>
    <x v="1"/>
    <x v="3"/>
    <x v="2"/>
    <x v="24"/>
  </r>
  <r>
    <x v="4"/>
    <x v="4"/>
    <x v="4"/>
    <x v="2"/>
    <x v="2"/>
    <x v="4"/>
    <x v="22"/>
  </r>
  <r>
    <x v="42"/>
    <x v="40"/>
    <x v="29"/>
    <x v="2"/>
    <x v="2"/>
    <x v="4"/>
    <x v="22"/>
  </r>
  <r>
    <x v="6"/>
    <x v="7"/>
    <x v="6"/>
    <x v="1"/>
    <x v="3"/>
    <x v="6"/>
    <x v="12"/>
  </r>
  <r>
    <x v="33"/>
    <x v="29"/>
    <x v="1"/>
    <x v="1"/>
    <x v="2"/>
    <x v="1"/>
    <x v="2"/>
  </r>
  <r>
    <x v="2"/>
    <x v="2"/>
    <x v="2"/>
    <x v="1"/>
    <x v="3"/>
    <x v="2"/>
    <x v="24"/>
  </r>
  <r>
    <x v="43"/>
    <x v="2"/>
    <x v="28"/>
    <x v="2"/>
    <x v="2"/>
    <x v="4"/>
    <x v="22"/>
  </r>
  <r>
    <x v="42"/>
    <x v="40"/>
    <x v="29"/>
    <x v="2"/>
    <x v="2"/>
    <x v="4"/>
    <x v="22"/>
  </r>
  <r>
    <x v="6"/>
    <x v="7"/>
    <x v="6"/>
    <x v="1"/>
    <x v="6"/>
    <x v="6"/>
    <x v="22"/>
  </r>
  <r>
    <x v="28"/>
    <x v="34"/>
    <x v="23"/>
    <x v="1"/>
    <x v="3"/>
    <x v="24"/>
    <x v="70"/>
  </r>
  <r>
    <x v="44"/>
    <x v="2"/>
    <x v="30"/>
    <x v="1"/>
    <x v="2"/>
    <x v="6"/>
    <x v="10"/>
  </r>
  <r>
    <x v="2"/>
    <x v="2"/>
    <x v="2"/>
    <x v="1"/>
    <x v="4"/>
    <x v="2"/>
    <x v="19"/>
  </r>
  <r>
    <x v="45"/>
    <x v="41"/>
    <x v="4"/>
    <x v="5"/>
    <x v="6"/>
    <x v="19"/>
    <x v="5"/>
  </r>
  <r>
    <x v="29"/>
    <x v="27"/>
    <x v="16"/>
    <x v="1"/>
    <x v="28"/>
    <x v="4"/>
    <x v="71"/>
  </r>
  <r>
    <x v="33"/>
    <x v="29"/>
    <x v="1"/>
    <x v="1"/>
    <x v="6"/>
    <x v="1"/>
    <x v="16"/>
  </r>
  <r>
    <x v="2"/>
    <x v="2"/>
    <x v="2"/>
    <x v="1"/>
    <x v="6"/>
    <x v="2"/>
    <x v="17"/>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0"/>
    <x v="1"/>
    <x v="51"/>
  </r>
  <r>
    <x v="2"/>
    <x v="2"/>
    <x v="2"/>
    <x v="1"/>
    <x v="20"/>
    <x v="2"/>
    <x v="52"/>
  </r>
  <r>
    <x v="4"/>
    <x v="4"/>
    <x v="4"/>
    <x v="2"/>
    <x v="2"/>
    <x v="4"/>
    <x v="22"/>
  </r>
  <r>
    <x v="15"/>
    <x v="2"/>
    <x v="15"/>
    <x v="2"/>
    <x v="2"/>
    <x v="4"/>
    <x v="22"/>
  </r>
  <r>
    <x v="33"/>
    <x v="29"/>
    <x v="1"/>
    <x v="1"/>
    <x v="2"/>
    <x v="1"/>
    <x v="2"/>
  </r>
  <r>
    <x v="2"/>
    <x v="2"/>
    <x v="2"/>
    <x v="1"/>
    <x v="3"/>
    <x v="2"/>
    <x v="24"/>
  </r>
  <r>
    <x v="4"/>
    <x v="4"/>
    <x v="4"/>
    <x v="2"/>
    <x v="2"/>
    <x v="4"/>
    <x v="22"/>
  </r>
  <r>
    <x v="42"/>
    <x v="40"/>
    <x v="29"/>
    <x v="2"/>
    <x v="2"/>
    <x v="4"/>
    <x v="22"/>
  </r>
  <r>
    <x v="6"/>
    <x v="7"/>
    <x v="6"/>
    <x v="1"/>
    <x v="4"/>
    <x v="6"/>
    <x v="20"/>
  </r>
  <r>
    <x v="28"/>
    <x v="34"/>
    <x v="23"/>
    <x v="1"/>
    <x v="3"/>
    <x v="24"/>
    <x v="70"/>
  </r>
  <r>
    <x v="44"/>
    <x v="2"/>
    <x v="30"/>
    <x v="1"/>
    <x v="2"/>
    <x v="6"/>
    <x v="10"/>
  </r>
  <r>
    <x v="1"/>
    <x v="39"/>
    <x v="1"/>
    <x v="1"/>
    <x v="3"/>
    <x v="1"/>
    <x v="23"/>
  </r>
  <r>
    <x v="2"/>
    <x v="2"/>
    <x v="2"/>
    <x v="1"/>
    <x v="2"/>
    <x v="2"/>
    <x v="3"/>
  </r>
  <r>
    <x v="4"/>
    <x v="4"/>
    <x v="4"/>
    <x v="2"/>
    <x v="2"/>
    <x v="4"/>
    <x v="22"/>
  </r>
  <r>
    <x v="6"/>
    <x v="7"/>
    <x v="6"/>
    <x v="1"/>
    <x v="3"/>
    <x v="6"/>
    <x v="12"/>
  </r>
  <r>
    <x v="38"/>
    <x v="25"/>
    <x v="1"/>
    <x v="1"/>
    <x v="3"/>
    <x v="1"/>
    <x v="23"/>
  </r>
  <r>
    <x v="2"/>
    <x v="2"/>
    <x v="22"/>
    <x v="1"/>
    <x v="3"/>
    <x v="25"/>
    <x v="72"/>
  </r>
  <r>
    <x v="15"/>
    <x v="2"/>
    <x v="15"/>
    <x v="2"/>
    <x v="2"/>
    <x v="4"/>
    <x v="22"/>
  </r>
  <r>
    <x v="38"/>
    <x v="25"/>
    <x v="1"/>
    <x v="1"/>
    <x v="3"/>
    <x v="1"/>
    <x v="23"/>
  </r>
  <r>
    <x v="2"/>
    <x v="2"/>
    <x v="22"/>
    <x v="1"/>
    <x v="3"/>
    <x v="25"/>
    <x v="72"/>
  </r>
  <r>
    <x v="15"/>
    <x v="2"/>
    <x v="15"/>
    <x v="2"/>
    <x v="3"/>
    <x v="4"/>
    <x v="7"/>
  </r>
  <r>
    <x v="38"/>
    <x v="25"/>
    <x v="1"/>
    <x v="1"/>
    <x v="3"/>
    <x v="1"/>
    <x v="23"/>
  </r>
  <r>
    <x v="2"/>
    <x v="2"/>
    <x v="22"/>
    <x v="1"/>
    <x v="3"/>
    <x v="25"/>
    <x v="72"/>
  </r>
  <r>
    <x v="15"/>
    <x v="2"/>
    <x v="15"/>
    <x v="2"/>
    <x v="3"/>
    <x v="4"/>
    <x v="7"/>
  </r>
  <r>
    <x v="38"/>
    <x v="42"/>
    <x v="1"/>
    <x v="1"/>
    <x v="2"/>
    <x v="12"/>
    <x v="7"/>
  </r>
  <r>
    <x v="2"/>
    <x v="2"/>
    <x v="22"/>
    <x v="1"/>
    <x v="3"/>
    <x v="19"/>
    <x v="2"/>
  </r>
  <r>
    <x v="15"/>
    <x v="2"/>
    <x v="15"/>
    <x v="2"/>
    <x v="3"/>
    <x v="4"/>
    <x v="7"/>
  </r>
  <r>
    <x v="3"/>
    <x v="3"/>
    <x v="3"/>
    <x v="2"/>
    <x v="29"/>
    <x v="3"/>
    <x v="73"/>
  </r>
  <r>
    <x v="4"/>
    <x v="4"/>
    <x v="4"/>
    <x v="2"/>
    <x v="30"/>
    <x v="4"/>
    <x v="74"/>
  </r>
  <r>
    <x v="3"/>
    <x v="29"/>
    <x v="3"/>
    <x v="2"/>
    <x v="6"/>
    <x v="3"/>
    <x v="69"/>
  </r>
  <r>
    <x v="2"/>
    <x v="2"/>
    <x v="2"/>
    <x v="1"/>
    <x v="6"/>
    <x v="2"/>
    <x v="17"/>
  </r>
  <r>
    <x v="28"/>
    <x v="43"/>
    <x v="23"/>
    <x v="1"/>
    <x v="10"/>
    <x v="20"/>
    <x v="75"/>
  </r>
  <r>
    <x v="24"/>
    <x v="2"/>
    <x v="19"/>
    <x v="1"/>
    <x v="15"/>
    <x v="16"/>
    <x v="2"/>
  </r>
  <r>
    <x v="4"/>
    <x v="4"/>
    <x v="4"/>
    <x v="2"/>
    <x v="6"/>
    <x v="4"/>
    <x v="32"/>
  </r>
  <r>
    <x v="3"/>
    <x v="3"/>
    <x v="3"/>
    <x v="2"/>
    <x v="9"/>
    <x v="3"/>
    <x v="76"/>
  </r>
  <r>
    <x v="2"/>
    <x v="2"/>
    <x v="2"/>
    <x v="1"/>
    <x v="9"/>
    <x v="2"/>
    <x v="77"/>
  </r>
  <r>
    <x v="28"/>
    <x v="44"/>
    <x v="23"/>
    <x v="1"/>
    <x v="3"/>
    <x v="24"/>
    <x v="70"/>
  </r>
  <r>
    <x v="24"/>
    <x v="2"/>
    <x v="19"/>
    <x v="1"/>
    <x v="6"/>
    <x v="16"/>
    <x v="43"/>
  </r>
  <r>
    <x v="46"/>
    <x v="2"/>
    <x v="31"/>
    <x v="2"/>
    <x v="4"/>
    <x v="26"/>
    <x v="78"/>
  </r>
  <r>
    <x v="4"/>
    <x v="4"/>
    <x v="4"/>
    <x v="2"/>
    <x v="7"/>
    <x v="4"/>
    <x v="9"/>
  </r>
  <r>
    <x v="33"/>
    <x v="29"/>
    <x v="1"/>
    <x v="1"/>
    <x v="3"/>
    <x v="1"/>
    <x v="23"/>
  </r>
  <r>
    <x v="3"/>
    <x v="14"/>
    <x v="3"/>
    <x v="2"/>
    <x v="3"/>
    <x v="3"/>
    <x v="4"/>
  </r>
  <r>
    <x v="2"/>
    <x v="2"/>
    <x v="2"/>
    <x v="1"/>
    <x v="3"/>
    <x v="2"/>
    <x v="24"/>
  </r>
  <r>
    <x v="40"/>
    <x v="2"/>
    <x v="27"/>
    <x v="1"/>
    <x v="3"/>
    <x v="6"/>
    <x v="12"/>
  </r>
  <r>
    <x v="3"/>
    <x v="3"/>
    <x v="3"/>
    <x v="2"/>
    <x v="11"/>
    <x v="3"/>
    <x v="79"/>
  </r>
  <r>
    <x v="1"/>
    <x v="29"/>
    <x v="1"/>
    <x v="1"/>
    <x v="2"/>
    <x v="1"/>
    <x v="2"/>
  </r>
  <r>
    <x v="2"/>
    <x v="2"/>
    <x v="2"/>
    <x v="1"/>
    <x v="2"/>
    <x v="2"/>
    <x v="3"/>
  </r>
  <r>
    <x v="16"/>
    <x v="2"/>
    <x v="16"/>
    <x v="4"/>
    <x v="27"/>
    <x v="13"/>
    <x v="80"/>
  </r>
  <r>
    <x v="14"/>
    <x v="13"/>
    <x v="14"/>
    <x v="2"/>
    <x v="11"/>
    <x v="7"/>
    <x v="64"/>
  </r>
  <r>
    <x v="29"/>
    <x v="27"/>
    <x v="16"/>
    <x v="1"/>
    <x v="3"/>
    <x v="4"/>
    <x v="7"/>
  </r>
  <r>
    <x v="0"/>
    <x v="0"/>
    <x v="0"/>
    <x v="0"/>
    <x v="1"/>
    <x v="0"/>
    <x v="1"/>
  </r>
  <r>
    <x v="33"/>
    <x v="29"/>
    <x v="1"/>
    <x v="1"/>
    <x v="28"/>
    <x v="1"/>
    <x v="26"/>
  </r>
  <r>
    <x v="2"/>
    <x v="2"/>
    <x v="2"/>
    <x v="1"/>
    <x v="28"/>
    <x v="2"/>
    <x v="81"/>
  </r>
  <r>
    <x v="4"/>
    <x v="4"/>
    <x v="4"/>
    <x v="2"/>
    <x v="28"/>
    <x v="4"/>
    <x v="71"/>
  </r>
  <r>
    <x v="15"/>
    <x v="2"/>
    <x v="15"/>
    <x v="2"/>
    <x v="28"/>
    <x v="4"/>
    <x v="71"/>
  </r>
  <r>
    <x v="29"/>
    <x v="27"/>
    <x v="16"/>
    <x v="1"/>
    <x v="2"/>
    <x v="4"/>
    <x v="22"/>
  </r>
  <r>
    <x v="24"/>
    <x v="2"/>
    <x v="19"/>
    <x v="1"/>
    <x v="28"/>
    <x v="16"/>
    <x v="70"/>
  </r>
  <r>
    <x v="2"/>
    <x v="2"/>
    <x v="2"/>
    <x v="1"/>
    <x v="4"/>
    <x v="2"/>
    <x v="19"/>
  </r>
  <r>
    <x v="47"/>
    <x v="45"/>
    <x v="32"/>
    <x v="5"/>
    <x v="15"/>
    <x v="27"/>
    <x v="82"/>
  </r>
  <r>
    <x v="48"/>
    <x v="2"/>
    <x v="33"/>
    <x v="2"/>
    <x v="3"/>
    <x v="28"/>
    <x v="43"/>
  </r>
  <r>
    <x v="49"/>
    <x v="2"/>
    <x v="34"/>
    <x v="2"/>
    <x v="3"/>
    <x v="16"/>
    <x v="56"/>
  </r>
  <r>
    <x v="50"/>
    <x v="46"/>
    <x v="35"/>
    <x v="2"/>
    <x v="3"/>
    <x v="19"/>
    <x v="2"/>
  </r>
  <r>
    <x v="10"/>
    <x v="10"/>
    <x v="10"/>
    <x v="1"/>
    <x v="8"/>
    <x v="9"/>
    <x v="23"/>
  </r>
  <r>
    <x v="33"/>
    <x v="29"/>
    <x v="1"/>
    <x v="1"/>
    <x v="20"/>
    <x v="1"/>
    <x v="51"/>
  </r>
  <r>
    <x v="2"/>
    <x v="2"/>
    <x v="2"/>
    <x v="1"/>
    <x v="20"/>
    <x v="2"/>
    <x v="52"/>
  </r>
  <r>
    <x v="4"/>
    <x v="4"/>
    <x v="4"/>
    <x v="2"/>
    <x v="20"/>
    <x v="4"/>
    <x v="83"/>
  </r>
  <r>
    <x v="15"/>
    <x v="2"/>
    <x v="15"/>
    <x v="2"/>
    <x v="20"/>
    <x v="4"/>
    <x v="83"/>
  </r>
  <r>
    <x v="51"/>
    <x v="47"/>
    <x v="36"/>
    <x v="1"/>
    <x v="2"/>
    <x v="17"/>
    <x v="64"/>
  </r>
  <r>
    <x v="24"/>
    <x v="2"/>
    <x v="19"/>
    <x v="1"/>
    <x v="10"/>
    <x v="16"/>
    <x v="14"/>
  </r>
  <r>
    <x v="31"/>
    <x v="9"/>
    <x v="24"/>
    <x v="1"/>
    <x v="20"/>
    <x v="21"/>
    <x v="84"/>
  </r>
  <r>
    <x v="31"/>
    <x v="9"/>
    <x v="24"/>
    <x v="1"/>
    <x v="4"/>
    <x v="21"/>
    <x v="85"/>
  </r>
  <r>
    <x v="8"/>
    <x v="9"/>
    <x v="8"/>
    <x v="2"/>
    <x v="7"/>
    <x v="6"/>
    <x v="46"/>
  </r>
  <r>
    <x v="9"/>
    <x v="9"/>
    <x v="9"/>
    <x v="2"/>
    <x v="2"/>
    <x v="8"/>
    <x v="23"/>
  </r>
  <r>
    <x v="9"/>
    <x v="9"/>
    <x v="9"/>
    <x v="2"/>
    <x v="2"/>
    <x v="8"/>
    <x v="23"/>
  </r>
  <r>
    <x v="9"/>
    <x v="9"/>
    <x v="9"/>
    <x v="2"/>
    <x v="2"/>
    <x v="8"/>
    <x v="23"/>
  </r>
  <r>
    <x v="9"/>
    <x v="9"/>
    <x v="9"/>
    <x v="2"/>
    <x v="2"/>
    <x v="8"/>
    <x v="23"/>
  </r>
  <r>
    <x v="52"/>
    <x v="2"/>
    <x v="37"/>
    <x v="2"/>
    <x v="2"/>
    <x v="7"/>
    <x v="12"/>
  </r>
  <r>
    <x v="8"/>
    <x v="9"/>
    <x v="8"/>
    <x v="2"/>
    <x v="3"/>
    <x v="6"/>
    <x v="12"/>
  </r>
  <r>
    <x v="9"/>
    <x v="9"/>
    <x v="9"/>
    <x v="2"/>
    <x v="2"/>
    <x v="8"/>
    <x v="23"/>
  </r>
  <r>
    <x v="9"/>
    <x v="9"/>
    <x v="9"/>
    <x v="2"/>
    <x v="2"/>
    <x v="8"/>
    <x v="23"/>
  </r>
  <r>
    <x v="9"/>
    <x v="9"/>
    <x v="9"/>
    <x v="2"/>
    <x v="2"/>
    <x v="8"/>
    <x v="23"/>
  </r>
  <r>
    <x v="52"/>
    <x v="2"/>
    <x v="37"/>
    <x v="2"/>
    <x v="2"/>
    <x v="7"/>
    <x v="12"/>
  </r>
  <r>
    <x v="24"/>
    <x v="2"/>
    <x v="19"/>
    <x v="1"/>
    <x v="15"/>
    <x v="16"/>
    <x v="2"/>
  </r>
  <r>
    <x v="53"/>
    <x v="48"/>
    <x v="36"/>
    <x v="1"/>
    <x v="3"/>
    <x v="4"/>
    <x v="7"/>
  </r>
  <r>
    <x v="38"/>
    <x v="25"/>
    <x v="1"/>
    <x v="1"/>
    <x v="2"/>
    <x v="1"/>
    <x v="2"/>
  </r>
  <r>
    <x v="2"/>
    <x v="2"/>
    <x v="22"/>
    <x v="1"/>
    <x v="2"/>
    <x v="25"/>
    <x v="59"/>
  </r>
  <r>
    <x v="27"/>
    <x v="7"/>
    <x v="2"/>
    <x v="1"/>
    <x v="3"/>
    <x v="9"/>
    <x v="14"/>
  </r>
  <r>
    <x v="39"/>
    <x v="2"/>
    <x v="13"/>
    <x v="3"/>
    <x v="2"/>
    <x v="4"/>
    <x v="22"/>
  </r>
  <r>
    <x v="14"/>
    <x v="13"/>
    <x v="14"/>
    <x v="2"/>
    <x v="2"/>
    <x v="7"/>
    <x v="12"/>
  </r>
  <r>
    <x v="7"/>
    <x v="8"/>
    <x v="7"/>
    <x v="2"/>
    <x v="2"/>
    <x v="7"/>
    <x v="12"/>
  </r>
  <r>
    <x v="4"/>
    <x v="4"/>
    <x v="4"/>
    <x v="2"/>
    <x v="2"/>
    <x v="4"/>
    <x v="22"/>
  </r>
  <r>
    <x v="54"/>
    <x v="9"/>
    <x v="38"/>
    <x v="2"/>
    <x v="2"/>
    <x v="29"/>
    <x v="86"/>
  </r>
  <r>
    <x v="38"/>
    <x v="25"/>
    <x v="1"/>
    <x v="1"/>
    <x v="2"/>
    <x v="1"/>
    <x v="2"/>
  </r>
  <r>
    <x v="2"/>
    <x v="2"/>
    <x v="22"/>
    <x v="1"/>
    <x v="2"/>
    <x v="25"/>
    <x v="59"/>
  </r>
  <r>
    <x v="27"/>
    <x v="7"/>
    <x v="2"/>
    <x v="1"/>
    <x v="3"/>
    <x v="9"/>
    <x v="14"/>
  </r>
  <r>
    <x v="14"/>
    <x v="13"/>
    <x v="14"/>
    <x v="2"/>
    <x v="2"/>
    <x v="7"/>
    <x v="12"/>
  </r>
  <r>
    <x v="7"/>
    <x v="8"/>
    <x v="7"/>
    <x v="2"/>
    <x v="2"/>
    <x v="7"/>
    <x v="12"/>
  </r>
  <r>
    <x v="4"/>
    <x v="4"/>
    <x v="4"/>
    <x v="2"/>
    <x v="2"/>
    <x v="4"/>
    <x v="22"/>
  </r>
  <r>
    <x v="54"/>
    <x v="9"/>
    <x v="38"/>
    <x v="2"/>
    <x v="2"/>
    <x v="29"/>
    <x v="86"/>
  </r>
  <r>
    <x v="21"/>
    <x v="16"/>
    <x v="1"/>
    <x v="1"/>
    <x v="6"/>
    <x v="1"/>
    <x v="16"/>
  </r>
  <r>
    <x v="2"/>
    <x v="2"/>
    <x v="2"/>
    <x v="1"/>
    <x v="6"/>
    <x v="2"/>
    <x v="17"/>
  </r>
  <r>
    <x v="24"/>
    <x v="2"/>
    <x v="19"/>
    <x v="1"/>
    <x v="28"/>
    <x v="16"/>
    <x v="70"/>
  </r>
  <r>
    <x v="4"/>
    <x v="4"/>
    <x v="4"/>
    <x v="2"/>
    <x v="6"/>
    <x v="4"/>
    <x v="32"/>
  </r>
  <r>
    <x v="15"/>
    <x v="2"/>
    <x v="15"/>
    <x v="2"/>
    <x v="3"/>
    <x v="4"/>
    <x v="7"/>
  </r>
  <r>
    <x v="7"/>
    <x v="8"/>
    <x v="7"/>
    <x v="2"/>
    <x v="2"/>
    <x v="7"/>
    <x v="12"/>
  </r>
  <r>
    <x v="28"/>
    <x v="44"/>
    <x v="39"/>
    <x v="1"/>
    <x v="3"/>
    <x v="24"/>
    <x v="70"/>
  </r>
  <r>
    <x v="1"/>
    <x v="25"/>
    <x v="1"/>
    <x v="1"/>
    <x v="3"/>
    <x v="1"/>
    <x v="23"/>
  </r>
  <r>
    <x v="17"/>
    <x v="2"/>
    <x v="13"/>
    <x v="3"/>
    <x v="2"/>
    <x v="12"/>
    <x v="7"/>
  </r>
  <r>
    <x v="35"/>
    <x v="32"/>
    <x v="14"/>
    <x v="1"/>
    <x v="2"/>
    <x v="23"/>
    <x v="5"/>
  </r>
  <r>
    <x v="26"/>
    <x v="2"/>
    <x v="21"/>
    <x v="2"/>
    <x v="2"/>
    <x v="19"/>
    <x v="20"/>
  </r>
  <r>
    <x v="25"/>
    <x v="24"/>
    <x v="20"/>
    <x v="1"/>
    <x v="31"/>
    <x v="18"/>
    <x v="87"/>
  </r>
  <r>
    <x v="24"/>
    <x v="2"/>
    <x v="19"/>
    <x v="1"/>
    <x v="13"/>
    <x v="16"/>
    <x v="7"/>
  </r>
  <r>
    <x v="4"/>
    <x v="4"/>
    <x v="4"/>
    <x v="2"/>
    <x v="4"/>
    <x v="4"/>
    <x v="5"/>
  </r>
  <r>
    <x v="55"/>
    <x v="49"/>
    <x v="18"/>
    <x v="2"/>
    <x v="2"/>
    <x v="4"/>
    <x v="22"/>
  </r>
  <r>
    <x v="1"/>
    <x v="30"/>
    <x v="1"/>
    <x v="1"/>
    <x v="2"/>
    <x v="1"/>
    <x v="2"/>
  </r>
  <r>
    <x v="2"/>
    <x v="2"/>
    <x v="2"/>
    <x v="1"/>
    <x v="2"/>
    <x v="2"/>
    <x v="3"/>
  </r>
  <r>
    <x v="3"/>
    <x v="3"/>
    <x v="3"/>
    <x v="2"/>
    <x v="5"/>
    <x v="3"/>
    <x v="8"/>
  </r>
  <r>
    <x v="1"/>
    <x v="30"/>
    <x v="1"/>
    <x v="1"/>
    <x v="2"/>
    <x v="1"/>
    <x v="2"/>
  </r>
  <r>
    <x v="2"/>
    <x v="2"/>
    <x v="2"/>
    <x v="1"/>
    <x v="2"/>
    <x v="2"/>
    <x v="3"/>
  </r>
  <r>
    <x v="3"/>
    <x v="3"/>
    <x v="3"/>
    <x v="2"/>
    <x v="5"/>
    <x v="3"/>
    <x v="8"/>
  </r>
  <r>
    <x v="21"/>
    <x v="16"/>
    <x v="1"/>
    <x v="1"/>
    <x v="6"/>
    <x v="1"/>
    <x v="16"/>
  </r>
  <r>
    <x v="2"/>
    <x v="2"/>
    <x v="2"/>
    <x v="1"/>
    <x v="10"/>
    <x v="2"/>
    <x v="53"/>
  </r>
  <r>
    <x v="7"/>
    <x v="8"/>
    <x v="7"/>
    <x v="2"/>
    <x v="2"/>
    <x v="7"/>
    <x v="12"/>
  </r>
  <r>
    <x v="4"/>
    <x v="4"/>
    <x v="4"/>
    <x v="2"/>
    <x v="7"/>
    <x v="4"/>
    <x v="9"/>
  </r>
  <r>
    <x v="15"/>
    <x v="2"/>
    <x v="15"/>
    <x v="2"/>
    <x v="2"/>
    <x v="4"/>
    <x v="22"/>
  </r>
  <r>
    <x v="3"/>
    <x v="3"/>
    <x v="3"/>
    <x v="2"/>
    <x v="28"/>
    <x v="3"/>
    <x v="88"/>
  </r>
  <r>
    <x v="1"/>
    <x v="30"/>
    <x v="1"/>
    <x v="1"/>
    <x v="2"/>
    <x v="1"/>
    <x v="2"/>
  </r>
  <r>
    <x v="2"/>
    <x v="2"/>
    <x v="2"/>
    <x v="1"/>
    <x v="2"/>
    <x v="2"/>
    <x v="3"/>
  </r>
  <r>
    <x v="4"/>
    <x v="4"/>
    <x v="4"/>
    <x v="2"/>
    <x v="7"/>
    <x v="4"/>
    <x v="9"/>
  </r>
  <r>
    <x v="3"/>
    <x v="3"/>
    <x v="3"/>
    <x v="2"/>
    <x v="32"/>
    <x v="3"/>
    <x v="89"/>
  </r>
  <r>
    <x v="34"/>
    <x v="31"/>
    <x v="25"/>
    <x v="2"/>
    <x v="6"/>
    <x v="22"/>
    <x v="90"/>
  </r>
  <r>
    <x v="56"/>
    <x v="50"/>
    <x v="26"/>
    <x v="2"/>
    <x v="2"/>
    <x v="3"/>
    <x v="6"/>
  </r>
  <r>
    <x v="57"/>
    <x v="51"/>
    <x v="26"/>
    <x v="2"/>
    <x v="7"/>
    <x v="4"/>
    <x v="9"/>
  </r>
  <r>
    <x v="3"/>
    <x v="3"/>
    <x v="3"/>
    <x v="2"/>
    <x v="20"/>
    <x v="3"/>
    <x v="82"/>
  </r>
  <r>
    <x v="3"/>
    <x v="3"/>
    <x v="3"/>
    <x v="2"/>
    <x v="13"/>
    <x v="3"/>
    <x v="91"/>
  </r>
  <r>
    <x v="4"/>
    <x v="4"/>
    <x v="4"/>
    <x v="2"/>
    <x v="4"/>
    <x v="4"/>
    <x v="5"/>
  </r>
  <r>
    <x v="33"/>
    <x v="29"/>
    <x v="1"/>
    <x v="1"/>
    <x v="2"/>
    <x v="1"/>
    <x v="2"/>
  </r>
  <r>
    <x v="2"/>
    <x v="2"/>
    <x v="2"/>
    <x v="1"/>
    <x v="3"/>
    <x v="2"/>
    <x v="24"/>
  </r>
  <r>
    <x v="57"/>
    <x v="52"/>
    <x v="26"/>
    <x v="1"/>
    <x v="3"/>
    <x v="19"/>
    <x v="2"/>
  </r>
  <r>
    <x v="3"/>
    <x v="3"/>
    <x v="3"/>
    <x v="2"/>
    <x v="3"/>
    <x v="3"/>
    <x v="4"/>
  </r>
  <r>
    <x v="3"/>
    <x v="3"/>
    <x v="3"/>
    <x v="2"/>
    <x v="6"/>
    <x v="3"/>
    <x v="69"/>
  </r>
  <r>
    <x v="58"/>
    <x v="53"/>
    <x v="40"/>
    <x v="2"/>
    <x v="8"/>
    <x v="30"/>
    <x v="92"/>
  </r>
  <r>
    <x v="33"/>
    <x v="29"/>
    <x v="1"/>
    <x v="1"/>
    <x v="7"/>
    <x v="1"/>
    <x v="5"/>
  </r>
  <r>
    <x v="2"/>
    <x v="2"/>
    <x v="2"/>
    <x v="1"/>
    <x v="6"/>
    <x v="2"/>
    <x v="17"/>
  </r>
  <r>
    <x v="57"/>
    <x v="54"/>
    <x v="26"/>
    <x v="6"/>
    <x v="6"/>
    <x v="4"/>
    <x v="32"/>
  </r>
  <r>
    <x v="4"/>
    <x v="4"/>
    <x v="4"/>
    <x v="2"/>
    <x v="6"/>
    <x v="4"/>
    <x v="32"/>
  </r>
  <r>
    <x v="9"/>
    <x v="9"/>
    <x v="9"/>
    <x v="2"/>
    <x v="3"/>
    <x v="8"/>
    <x v="18"/>
  </r>
  <r>
    <x v="41"/>
    <x v="9"/>
    <x v="28"/>
    <x v="2"/>
    <x v="2"/>
    <x v="5"/>
    <x v="46"/>
  </r>
  <r>
    <x v="59"/>
    <x v="55"/>
    <x v="26"/>
    <x v="2"/>
    <x v="15"/>
    <x v="7"/>
    <x v="6"/>
  </r>
  <r>
    <x v="57"/>
    <x v="54"/>
    <x v="26"/>
    <x v="6"/>
    <x v="3"/>
    <x v="4"/>
    <x v="7"/>
  </r>
  <r>
    <x v="1"/>
    <x v="29"/>
    <x v="1"/>
    <x v="1"/>
    <x v="11"/>
    <x v="1"/>
    <x v="6"/>
  </r>
  <r>
    <x v="2"/>
    <x v="2"/>
    <x v="2"/>
    <x v="1"/>
    <x v="11"/>
    <x v="2"/>
    <x v="55"/>
  </r>
  <r>
    <x v="24"/>
    <x v="2"/>
    <x v="19"/>
    <x v="1"/>
    <x v="8"/>
    <x v="16"/>
    <x v="20"/>
  </r>
  <r>
    <x v="4"/>
    <x v="4"/>
    <x v="4"/>
    <x v="2"/>
    <x v="11"/>
    <x v="4"/>
    <x v="15"/>
  </r>
  <r>
    <x v="41"/>
    <x v="9"/>
    <x v="28"/>
    <x v="2"/>
    <x v="7"/>
    <x v="5"/>
    <x v="93"/>
  </r>
  <r>
    <x v="9"/>
    <x v="9"/>
    <x v="9"/>
    <x v="2"/>
    <x v="3"/>
    <x v="8"/>
    <x v="18"/>
  </r>
  <r>
    <x v="59"/>
    <x v="56"/>
    <x v="26"/>
    <x v="2"/>
    <x v="5"/>
    <x v="7"/>
    <x v="15"/>
  </r>
  <r>
    <x v="57"/>
    <x v="57"/>
    <x v="26"/>
    <x v="6"/>
    <x v="3"/>
    <x v="4"/>
    <x v="7"/>
  </r>
  <r>
    <x v="9"/>
    <x v="9"/>
    <x v="9"/>
    <x v="2"/>
    <x v="3"/>
    <x v="8"/>
    <x v="18"/>
  </r>
  <r>
    <x v="9"/>
    <x v="9"/>
    <x v="9"/>
    <x v="2"/>
    <x v="3"/>
    <x v="8"/>
    <x v="18"/>
  </r>
  <r>
    <x v="60"/>
    <x v="58"/>
    <x v="41"/>
    <x v="2"/>
    <x v="3"/>
    <x v="4"/>
    <x v="7"/>
  </r>
  <r>
    <x v="41"/>
    <x v="9"/>
    <x v="28"/>
    <x v="2"/>
    <x v="4"/>
    <x v="5"/>
    <x v="7"/>
  </r>
  <r>
    <x v="8"/>
    <x v="9"/>
    <x v="8"/>
    <x v="2"/>
    <x v="2"/>
    <x v="6"/>
    <x v="10"/>
  </r>
  <r>
    <x v="3"/>
    <x v="3"/>
    <x v="3"/>
    <x v="2"/>
    <x v="26"/>
    <x v="3"/>
    <x v="94"/>
  </r>
  <r>
    <x v="1"/>
    <x v="59"/>
    <x v="1"/>
    <x v="1"/>
    <x v="2"/>
    <x v="1"/>
    <x v="2"/>
  </r>
  <r>
    <x v="2"/>
    <x v="2"/>
    <x v="2"/>
    <x v="1"/>
    <x v="2"/>
    <x v="2"/>
    <x v="3"/>
  </r>
  <r>
    <x v="29"/>
    <x v="27"/>
    <x v="16"/>
    <x v="1"/>
    <x v="2"/>
    <x v="4"/>
    <x v="22"/>
  </r>
  <r>
    <x v="58"/>
    <x v="60"/>
    <x v="40"/>
    <x v="2"/>
    <x v="4"/>
    <x v="31"/>
    <x v="95"/>
  </r>
  <r>
    <x v="3"/>
    <x v="3"/>
    <x v="3"/>
    <x v="2"/>
    <x v="2"/>
    <x v="3"/>
    <x v="6"/>
  </r>
  <r>
    <x v="4"/>
    <x v="4"/>
    <x v="4"/>
    <x v="2"/>
    <x v="3"/>
    <x v="4"/>
    <x v="7"/>
  </r>
  <r>
    <x v="31"/>
    <x v="9"/>
    <x v="24"/>
    <x v="1"/>
    <x v="2"/>
    <x v="21"/>
    <x v="96"/>
  </r>
  <r>
    <x v="2"/>
    <x v="2"/>
    <x v="2"/>
    <x v="1"/>
    <x v="12"/>
    <x v="2"/>
    <x v="34"/>
  </r>
  <r>
    <x v="1"/>
    <x v="59"/>
    <x v="1"/>
    <x v="1"/>
    <x v="6"/>
    <x v="1"/>
    <x v="16"/>
  </r>
  <r>
    <x v="7"/>
    <x v="8"/>
    <x v="7"/>
    <x v="2"/>
    <x v="2"/>
    <x v="7"/>
    <x v="12"/>
  </r>
  <r>
    <x v="3"/>
    <x v="3"/>
    <x v="3"/>
    <x v="2"/>
    <x v="33"/>
    <x v="3"/>
    <x v="97"/>
  </r>
  <r>
    <x v="58"/>
    <x v="60"/>
    <x v="40"/>
    <x v="2"/>
    <x v="15"/>
    <x v="31"/>
    <x v="98"/>
  </r>
  <r>
    <x v="4"/>
    <x v="4"/>
    <x v="4"/>
    <x v="2"/>
    <x v="10"/>
    <x v="4"/>
    <x v="16"/>
  </r>
  <r>
    <x v="29"/>
    <x v="27"/>
    <x v="16"/>
    <x v="1"/>
    <x v="6"/>
    <x v="4"/>
    <x v="32"/>
  </r>
  <r>
    <x v="61"/>
    <x v="61"/>
    <x v="41"/>
    <x v="2"/>
    <x v="13"/>
    <x v="6"/>
    <x v="15"/>
  </r>
  <r>
    <x v="62"/>
    <x v="62"/>
    <x v="40"/>
    <x v="2"/>
    <x v="10"/>
    <x v="19"/>
    <x v="18"/>
  </r>
  <r>
    <x v="3"/>
    <x v="3"/>
    <x v="3"/>
    <x v="2"/>
    <x v="6"/>
    <x v="3"/>
    <x v="69"/>
  </r>
  <r>
    <x v="33"/>
    <x v="63"/>
    <x v="1"/>
    <x v="1"/>
    <x v="4"/>
    <x v="1"/>
    <x v="18"/>
  </r>
  <r>
    <x v="2"/>
    <x v="2"/>
    <x v="2"/>
    <x v="1"/>
    <x v="4"/>
    <x v="2"/>
    <x v="19"/>
  </r>
  <r>
    <x v="3"/>
    <x v="3"/>
    <x v="3"/>
    <x v="2"/>
    <x v="3"/>
    <x v="3"/>
    <x v="4"/>
  </r>
  <r>
    <x v="24"/>
    <x v="2"/>
    <x v="19"/>
    <x v="1"/>
    <x v="11"/>
    <x v="16"/>
    <x v="12"/>
  </r>
  <r>
    <x v="33"/>
    <x v="63"/>
    <x v="1"/>
    <x v="1"/>
    <x v="4"/>
    <x v="1"/>
    <x v="18"/>
  </r>
  <r>
    <x v="2"/>
    <x v="2"/>
    <x v="2"/>
    <x v="1"/>
    <x v="4"/>
    <x v="2"/>
    <x v="19"/>
  </r>
  <r>
    <x v="3"/>
    <x v="3"/>
    <x v="3"/>
    <x v="2"/>
    <x v="4"/>
    <x v="3"/>
    <x v="13"/>
  </r>
  <r>
    <x v="24"/>
    <x v="2"/>
    <x v="19"/>
    <x v="1"/>
    <x v="11"/>
    <x v="16"/>
    <x v="12"/>
  </r>
  <r>
    <x v="33"/>
    <x v="29"/>
    <x v="1"/>
    <x v="1"/>
    <x v="21"/>
    <x v="1"/>
    <x v="71"/>
  </r>
  <r>
    <x v="2"/>
    <x v="2"/>
    <x v="2"/>
    <x v="1"/>
    <x v="21"/>
    <x v="2"/>
    <x v="99"/>
  </r>
  <r>
    <x v="14"/>
    <x v="13"/>
    <x v="14"/>
    <x v="2"/>
    <x v="2"/>
    <x v="7"/>
    <x v="12"/>
  </r>
  <r>
    <x v="4"/>
    <x v="4"/>
    <x v="4"/>
    <x v="2"/>
    <x v="21"/>
    <x v="4"/>
    <x v="100"/>
  </r>
  <r>
    <x v="15"/>
    <x v="2"/>
    <x v="15"/>
    <x v="2"/>
    <x v="21"/>
    <x v="4"/>
    <x v="100"/>
  </r>
  <r>
    <x v="34"/>
    <x v="31"/>
    <x v="25"/>
    <x v="2"/>
    <x v="2"/>
    <x v="22"/>
    <x v="44"/>
  </r>
  <r>
    <x v="24"/>
    <x v="2"/>
    <x v="19"/>
    <x v="1"/>
    <x v="21"/>
    <x v="16"/>
    <x v="44"/>
  </r>
  <r>
    <x v="33"/>
    <x v="29"/>
    <x v="1"/>
    <x v="1"/>
    <x v="6"/>
    <x v="1"/>
    <x v="16"/>
  </r>
  <r>
    <x v="2"/>
    <x v="2"/>
    <x v="2"/>
    <x v="1"/>
    <x v="6"/>
    <x v="2"/>
    <x v="17"/>
  </r>
  <r>
    <x v="14"/>
    <x v="13"/>
    <x v="14"/>
    <x v="2"/>
    <x v="2"/>
    <x v="7"/>
    <x v="12"/>
  </r>
  <r>
    <x v="4"/>
    <x v="4"/>
    <x v="4"/>
    <x v="2"/>
    <x v="6"/>
    <x v="4"/>
    <x v="32"/>
  </r>
  <r>
    <x v="15"/>
    <x v="2"/>
    <x v="15"/>
    <x v="2"/>
    <x v="6"/>
    <x v="4"/>
    <x v="32"/>
  </r>
  <r>
    <x v="24"/>
    <x v="2"/>
    <x v="19"/>
    <x v="1"/>
    <x v="6"/>
    <x v="16"/>
    <x v="43"/>
  </r>
  <r>
    <x v="63"/>
    <x v="64"/>
    <x v="42"/>
    <x v="2"/>
    <x v="4"/>
    <x v="1"/>
    <x v="18"/>
  </r>
  <r>
    <x v="6"/>
    <x v="7"/>
    <x v="6"/>
    <x v="1"/>
    <x v="10"/>
    <x v="6"/>
    <x v="2"/>
  </r>
  <r>
    <x v="64"/>
    <x v="65"/>
    <x v="43"/>
    <x v="7"/>
    <x v="34"/>
    <x v="11"/>
    <x v="101"/>
  </r>
  <r>
    <x v="65"/>
    <x v="66"/>
    <x v="14"/>
    <x v="1"/>
    <x v="2"/>
    <x v="3"/>
    <x v="6"/>
  </r>
  <r>
    <x v="6"/>
    <x v="7"/>
    <x v="6"/>
    <x v="1"/>
    <x v="32"/>
    <x v="6"/>
    <x v="9"/>
  </r>
  <r>
    <x v="24"/>
    <x v="2"/>
    <x v="19"/>
    <x v="1"/>
    <x v="28"/>
    <x v="16"/>
    <x v="70"/>
  </r>
  <r>
    <x v="26"/>
    <x v="2"/>
    <x v="21"/>
    <x v="2"/>
    <x v="2"/>
    <x v="19"/>
    <x v="20"/>
  </r>
  <r>
    <x v="28"/>
    <x v="26"/>
    <x v="23"/>
    <x v="1"/>
    <x v="11"/>
    <x v="20"/>
    <x v="93"/>
  </r>
  <r>
    <x v="28"/>
    <x v="34"/>
    <x v="23"/>
    <x v="1"/>
    <x v="3"/>
    <x v="24"/>
    <x v="70"/>
  </r>
  <r>
    <x v="7"/>
    <x v="8"/>
    <x v="7"/>
    <x v="2"/>
    <x v="2"/>
    <x v="7"/>
    <x v="12"/>
  </r>
  <r>
    <x v="33"/>
    <x v="25"/>
    <x v="1"/>
    <x v="1"/>
    <x v="2"/>
    <x v="1"/>
    <x v="2"/>
  </r>
  <r>
    <x v="2"/>
    <x v="2"/>
    <x v="22"/>
    <x v="1"/>
    <x v="2"/>
    <x v="25"/>
    <x v="59"/>
  </r>
  <r>
    <x v="27"/>
    <x v="7"/>
    <x v="2"/>
    <x v="1"/>
    <x v="3"/>
    <x v="9"/>
    <x v="14"/>
  </r>
  <r>
    <x v="13"/>
    <x v="2"/>
    <x v="13"/>
    <x v="3"/>
    <x v="2"/>
    <x v="12"/>
    <x v="7"/>
  </r>
  <r>
    <x v="14"/>
    <x v="13"/>
    <x v="14"/>
    <x v="2"/>
    <x v="2"/>
    <x v="7"/>
    <x v="12"/>
  </r>
  <r>
    <x v="7"/>
    <x v="8"/>
    <x v="7"/>
    <x v="2"/>
    <x v="2"/>
    <x v="7"/>
    <x v="12"/>
  </r>
  <r>
    <x v="4"/>
    <x v="4"/>
    <x v="4"/>
    <x v="2"/>
    <x v="2"/>
    <x v="4"/>
    <x v="22"/>
  </r>
  <r>
    <x v="15"/>
    <x v="2"/>
    <x v="15"/>
    <x v="2"/>
    <x v="2"/>
    <x v="4"/>
    <x v="22"/>
  </r>
  <r>
    <x v="34"/>
    <x v="31"/>
    <x v="25"/>
    <x v="2"/>
    <x v="2"/>
    <x v="22"/>
    <x v="44"/>
  </r>
  <r>
    <x v="1"/>
    <x v="25"/>
    <x v="1"/>
    <x v="1"/>
    <x v="5"/>
    <x v="1"/>
    <x v="28"/>
  </r>
  <r>
    <x v="2"/>
    <x v="2"/>
    <x v="2"/>
    <x v="1"/>
    <x v="5"/>
    <x v="2"/>
    <x v="102"/>
  </r>
  <r>
    <x v="4"/>
    <x v="4"/>
    <x v="4"/>
    <x v="2"/>
    <x v="5"/>
    <x v="4"/>
    <x v="103"/>
  </r>
  <r>
    <x v="64"/>
    <x v="65"/>
    <x v="43"/>
    <x v="7"/>
    <x v="35"/>
    <x v="11"/>
    <x v="104"/>
  </r>
  <r>
    <x v="1"/>
    <x v="25"/>
    <x v="1"/>
    <x v="1"/>
    <x v="12"/>
    <x v="1"/>
    <x v="60"/>
  </r>
  <r>
    <x v="2"/>
    <x v="2"/>
    <x v="2"/>
    <x v="1"/>
    <x v="12"/>
    <x v="2"/>
    <x v="34"/>
  </r>
  <r>
    <x v="4"/>
    <x v="4"/>
    <x v="4"/>
    <x v="2"/>
    <x v="12"/>
    <x v="4"/>
    <x v="26"/>
  </r>
  <r>
    <x v="33"/>
    <x v="29"/>
    <x v="1"/>
    <x v="1"/>
    <x v="11"/>
    <x v="1"/>
    <x v="6"/>
  </r>
  <r>
    <x v="2"/>
    <x v="2"/>
    <x v="2"/>
    <x v="1"/>
    <x v="11"/>
    <x v="2"/>
    <x v="55"/>
  </r>
  <r>
    <x v="7"/>
    <x v="8"/>
    <x v="7"/>
    <x v="2"/>
    <x v="2"/>
    <x v="7"/>
    <x v="12"/>
  </r>
  <r>
    <x v="4"/>
    <x v="4"/>
    <x v="4"/>
    <x v="2"/>
    <x v="3"/>
    <x v="4"/>
    <x v="7"/>
  </r>
  <r>
    <x v="15"/>
    <x v="2"/>
    <x v="15"/>
    <x v="2"/>
    <x v="2"/>
    <x v="4"/>
    <x v="22"/>
  </r>
  <r>
    <x v="24"/>
    <x v="2"/>
    <x v="19"/>
    <x v="1"/>
    <x v="11"/>
    <x v="16"/>
    <x v="12"/>
  </r>
  <r>
    <x v="28"/>
    <x v="26"/>
    <x v="23"/>
    <x v="1"/>
    <x v="2"/>
    <x v="20"/>
    <x v="37"/>
  </r>
  <r>
    <x v="28"/>
    <x v="26"/>
    <x v="23"/>
    <x v="1"/>
    <x v="4"/>
    <x v="20"/>
    <x v="50"/>
  </r>
  <r>
    <x v="7"/>
    <x v="8"/>
    <x v="7"/>
    <x v="2"/>
    <x v="2"/>
    <x v="7"/>
    <x v="12"/>
  </r>
  <r>
    <x v="24"/>
    <x v="2"/>
    <x v="19"/>
    <x v="1"/>
    <x v="8"/>
    <x v="16"/>
    <x v="20"/>
  </r>
  <r>
    <x v="4"/>
    <x v="4"/>
    <x v="4"/>
    <x v="2"/>
    <x v="4"/>
    <x v="4"/>
    <x v="5"/>
  </r>
  <r>
    <x v="15"/>
    <x v="2"/>
    <x v="15"/>
    <x v="2"/>
    <x v="3"/>
    <x v="4"/>
    <x v="7"/>
  </r>
  <r>
    <x v="38"/>
    <x v="25"/>
    <x v="1"/>
    <x v="1"/>
    <x v="3"/>
    <x v="1"/>
    <x v="23"/>
  </r>
  <r>
    <x v="2"/>
    <x v="2"/>
    <x v="22"/>
    <x v="1"/>
    <x v="3"/>
    <x v="25"/>
    <x v="72"/>
  </r>
  <r>
    <x v="27"/>
    <x v="7"/>
    <x v="2"/>
    <x v="1"/>
    <x v="3"/>
    <x v="9"/>
    <x v="14"/>
  </r>
  <r>
    <x v="18"/>
    <x v="36"/>
    <x v="13"/>
    <x v="2"/>
    <x v="3"/>
    <x v="5"/>
    <x v="22"/>
  </r>
  <r>
    <x v="18"/>
    <x v="2"/>
    <x v="13"/>
    <x v="2"/>
    <x v="2"/>
    <x v="5"/>
    <x v="46"/>
  </r>
  <r>
    <x v="17"/>
    <x v="2"/>
    <x v="15"/>
    <x v="2"/>
    <x v="2"/>
    <x v="12"/>
    <x v="7"/>
  </r>
  <r>
    <x v="14"/>
    <x v="13"/>
    <x v="14"/>
    <x v="2"/>
    <x v="7"/>
    <x v="7"/>
    <x v="22"/>
  </r>
  <r>
    <x v="34"/>
    <x v="31"/>
    <x v="25"/>
    <x v="2"/>
    <x v="3"/>
    <x v="22"/>
    <x v="50"/>
  </r>
  <r>
    <x v="4"/>
    <x v="4"/>
    <x v="4"/>
    <x v="2"/>
    <x v="10"/>
    <x v="4"/>
    <x v="16"/>
  </r>
  <r>
    <x v="15"/>
    <x v="2"/>
    <x v="15"/>
    <x v="2"/>
    <x v="20"/>
    <x v="4"/>
    <x v="83"/>
  </r>
  <r>
    <x v="33"/>
    <x v="29"/>
    <x v="1"/>
    <x v="1"/>
    <x v="10"/>
    <x v="1"/>
    <x v="105"/>
  </r>
  <r>
    <x v="2"/>
    <x v="2"/>
    <x v="2"/>
    <x v="1"/>
    <x v="10"/>
    <x v="2"/>
    <x v="53"/>
  </r>
  <r>
    <x v="7"/>
    <x v="8"/>
    <x v="7"/>
    <x v="2"/>
    <x v="7"/>
    <x v="7"/>
    <x v="22"/>
  </r>
  <r>
    <x v="24"/>
    <x v="2"/>
    <x v="19"/>
    <x v="1"/>
    <x v="10"/>
    <x v="16"/>
    <x v="14"/>
  </r>
  <r>
    <x v="28"/>
    <x v="26"/>
    <x v="23"/>
    <x v="1"/>
    <x v="3"/>
    <x v="20"/>
    <x v="44"/>
  </r>
  <r>
    <x v="1"/>
    <x v="25"/>
    <x v="1"/>
    <x v="1"/>
    <x v="28"/>
    <x v="1"/>
    <x v="26"/>
  </r>
  <r>
    <x v="2"/>
    <x v="2"/>
    <x v="2"/>
    <x v="1"/>
    <x v="28"/>
    <x v="2"/>
    <x v="81"/>
  </r>
  <r>
    <x v="4"/>
    <x v="4"/>
    <x v="4"/>
    <x v="2"/>
    <x v="8"/>
    <x v="4"/>
    <x v="54"/>
  </r>
  <r>
    <x v="3"/>
    <x v="3"/>
    <x v="3"/>
    <x v="2"/>
    <x v="12"/>
    <x v="3"/>
    <x v="106"/>
  </r>
  <r>
    <x v="1"/>
    <x v="25"/>
    <x v="1"/>
    <x v="1"/>
    <x v="2"/>
    <x v="1"/>
    <x v="2"/>
  </r>
  <r>
    <x v="2"/>
    <x v="2"/>
    <x v="2"/>
    <x v="1"/>
    <x v="2"/>
    <x v="2"/>
    <x v="3"/>
  </r>
  <r>
    <x v="1"/>
    <x v="25"/>
    <x v="1"/>
    <x v="1"/>
    <x v="2"/>
    <x v="1"/>
    <x v="2"/>
  </r>
  <r>
    <x v="2"/>
    <x v="2"/>
    <x v="2"/>
    <x v="1"/>
    <x v="2"/>
    <x v="2"/>
    <x v="3"/>
  </r>
  <r>
    <x v="1"/>
    <x v="25"/>
    <x v="1"/>
    <x v="1"/>
    <x v="2"/>
    <x v="1"/>
    <x v="2"/>
  </r>
  <r>
    <x v="2"/>
    <x v="2"/>
    <x v="2"/>
    <x v="1"/>
    <x v="2"/>
    <x v="2"/>
    <x v="3"/>
  </r>
  <r>
    <x v="1"/>
    <x v="25"/>
    <x v="1"/>
    <x v="1"/>
    <x v="2"/>
    <x v="1"/>
    <x v="2"/>
  </r>
  <r>
    <x v="2"/>
    <x v="2"/>
    <x v="2"/>
    <x v="1"/>
    <x v="2"/>
    <x v="2"/>
    <x v="3"/>
  </r>
  <r>
    <x v="16"/>
    <x v="2"/>
    <x v="16"/>
    <x v="4"/>
    <x v="36"/>
    <x v="13"/>
    <x v="107"/>
  </r>
  <r>
    <x v="14"/>
    <x v="13"/>
    <x v="14"/>
    <x v="2"/>
    <x v="21"/>
    <x v="7"/>
    <x v="9"/>
  </r>
  <r>
    <x v="15"/>
    <x v="2"/>
    <x v="15"/>
    <x v="2"/>
    <x v="4"/>
    <x v="4"/>
    <x v="5"/>
  </r>
  <r>
    <x v="29"/>
    <x v="27"/>
    <x v="16"/>
    <x v="1"/>
    <x v="4"/>
    <x v="4"/>
    <x v="5"/>
  </r>
  <r>
    <x v="0"/>
    <x v="0"/>
    <x v="0"/>
    <x v="0"/>
    <x v="1"/>
    <x v="0"/>
    <x v="1"/>
  </r>
  <r>
    <x v="2"/>
    <x v="2"/>
    <x v="22"/>
    <x v="1"/>
    <x v="7"/>
    <x v="25"/>
    <x v="108"/>
  </r>
  <r>
    <x v="18"/>
    <x v="2"/>
    <x v="13"/>
    <x v="2"/>
    <x v="3"/>
    <x v="5"/>
    <x v="22"/>
  </r>
  <r>
    <x v="14"/>
    <x v="13"/>
    <x v="14"/>
    <x v="2"/>
    <x v="2"/>
    <x v="7"/>
    <x v="12"/>
  </r>
  <r>
    <x v="14"/>
    <x v="13"/>
    <x v="14"/>
    <x v="2"/>
    <x v="2"/>
    <x v="7"/>
    <x v="12"/>
  </r>
  <r>
    <x v="24"/>
    <x v="2"/>
    <x v="19"/>
    <x v="1"/>
    <x v="15"/>
    <x v="16"/>
    <x v="2"/>
  </r>
  <r>
    <x v="66"/>
    <x v="64"/>
    <x v="44"/>
    <x v="2"/>
    <x v="2"/>
    <x v="7"/>
    <x v="12"/>
  </r>
  <r>
    <x v="53"/>
    <x v="64"/>
    <x v="36"/>
    <x v="2"/>
    <x v="2"/>
    <x v="32"/>
    <x v="109"/>
  </r>
  <r>
    <x v="67"/>
    <x v="67"/>
    <x v="6"/>
    <x v="1"/>
    <x v="6"/>
    <x v="33"/>
    <x v="110"/>
  </r>
  <r>
    <x v="3"/>
    <x v="68"/>
    <x v="3"/>
    <x v="2"/>
    <x v="4"/>
    <x v="3"/>
    <x v="13"/>
  </r>
  <r>
    <x v="62"/>
    <x v="9"/>
    <x v="3"/>
    <x v="2"/>
    <x v="3"/>
    <x v="19"/>
    <x v="2"/>
  </r>
  <r>
    <x v="28"/>
    <x v="26"/>
    <x v="23"/>
    <x v="1"/>
    <x v="4"/>
    <x v="20"/>
    <x v="50"/>
  </r>
  <r>
    <x v="9"/>
    <x v="9"/>
    <x v="9"/>
    <x v="2"/>
    <x v="4"/>
    <x v="8"/>
    <x v="105"/>
  </r>
  <r>
    <x v="1"/>
    <x v="29"/>
    <x v="1"/>
    <x v="1"/>
    <x v="2"/>
    <x v="1"/>
    <x v="2"/>
  </r>
  <r>
    <x v="9"/>
    <x v="9"/>
    <x v="9"/>
    <x v="2"/>
    <x v="4"/>
    <x v="8"/>
    <x v="105"/>
  </r>
  <r>
    <x v="38"/>
    <x v="25"/>
    <x v="1"/>
    <x v="1"/>
    <x v="2"/>
    <x v="1"/>
    <x v="2"/>
  </r>
  <r>
    <x v="2"/>
    <x v="2"/>
    <x v="22"/>
    <x v="1"/>
    <x v="3"/>
    <x v="25"/>
    <x v="72"/>
  </r>
  <r>
    <x v="4"/>
    <x v="4"/>
    <x v="4"/>
    <x v="2"/>
    <x v="3"/>
    <x v="4"/>
    <x v="7"/>
  </r>
  <r>
    <x v="15"/>
    <x v="2"/>
    <x v="15"/>
    <x v="2"/>
    <x v="2"/>
    <x v="4"/>
    <x v="22"/>
  </r>
  <r>
    <x v="18"/>
    <x v="36"/>
    <x v="15"/>
    <x v="2"/>
    <x v="2"/>
    <x v="4"/>
    <x v="22"/>
  </r>
  <r>
    <x v="14"/>
    <x v="13"/>
    <x v="14"/>
    <x v="2"/>
    <x v="2"/>
    <x v="7"/>
    <x v="12"/>
  </r>
  <r>
    <x v="34"/>
    <x v="31"/>
    <x v="25"/>
    <x v="2"/>
    <x v="2"/>
    <x v="22"/>
    <x v="44"/>
  </r>
  <r>
    <x v="33"/>
    <x v="29"/>
    <x v="1"/>
    <x v="1"/>
    <x v="6"/>
    <x v="1"/>
    <x v="16"/>
  </r>
  <r>
    <x v="2"/>
    <x v="2"/>
    <x v="22"/>
    <x v="1"/>
    <x v="6"/>
    <x v="25"/>
    <x v="111"/>
  </r>
  <r>
    <x v="13"/>
    <x v="2"/>
    <x v="13"/>
    <x v="3"/>
    <x v="2"/>
    <x v="12"/>
    <x v="7"/>
  </r>
  <r>
    <x v="14"/>
    <x v="13"/>
    <x v="14"/>
    <x v="2"/>
    <x v="2"/>
    <x v="7"/>
    <x v="12"/>
  </r>
  <r>
    <x v="7"/>
    <x v="8"/>
    <x v="7"/>
    <x v="2"/>
    <x v="2"/>
    <x v="7"/>
    <x v="12"/>
  </r>
  <r>
    <x v="4"/>
    <x v="4"/>
    <x v="4"/>
    <x v="2"/>
    <x v="6"/>
    <x v="4"/>
    <x v="32"/>
  </r>
  <r>
    <x v="15"/>
    <x v="2"/>
    <x v="15"/>
    <x v="2"/>
    <x v="2"/>
    <x v="4"/>
    <x v="22"/>
  </r>
  <r>
    <x v="24"/>
    <x v="2"/>
    <x v="19"/>
    <x v="1"/>
    <x v="8"/>
    <x v="16"/>
    <x v="20"/>
  </r>
  <r>
    <x v="68"/>
    <x v="69"/>
    <x v="45"/>
    <x v="1"/>
    <x v="37"/>
    <x v="4"/>
    <x v="69"/>
  </r>
  <r>
    <x v="24"/>
    <x v="2"/>
    <x v="19"/>
    <x v="1"/>
    <x v="38"/>
    <x v="16"/>
    <x v="9"/>
  </r>
  <r>
    <x v="26"/>
    <x v="2"/>
    <x v="21"/>
    <x v="2"/>
    <x v="2"/>
    <x v="19"/>
    <x v="20"/>
  </r>
  <r>
    <x v="4"/>
    <x v="4"/>
    <x v="4"/>
    <x v="2"/>
    <x v="3"/>
    <x v="4"/>
    <x v="7"/>
  </r>
  <r>
    <x v="69"/>
    <x v="70"/>
    <x v="46"/>
    <x v="2"/>
    <x v="2"/>
    <x v="8"/>
    <x v="23"/>
  </r>
  <r>
    <x v="9"/>
    <x v="9"/>
    <x v="9"/>
    <x v="2"/>
    <x v="13"/>
    <x v="8"/>
    <x v="88"/>
  </r>
  <r>
    <x v="9"/>
    <x v="9"/>
    <x v="9"/>
    <x v="2"/>
    <x v="13"/>
    <x v="8"/>
    <x v="88"/>
  </r>
  <r>
    <x v="70"/>
    <x v="71"/>
    <x v="47"/>
    <x v="3"/>
    <x v="39"/>
    <x v="1"/>
    <x v="88"/>
  </r>
  <r>
    <x v="71"/>
    <x v="2"/>
    <x v="21"/>
    <x v="2"/>
    <x v="2"/>
    <x v="14"/>
    <x v="27"/>
  </r>
  <r>
    <x v="7"/>
    <x v="8"/>
    <x v="7"/>
    <x v="2"/>
    <x v="2"/>
    <x v="7"/>
    <x v="12"/>
  </r>
  <r>
    <x v="35"/>
    <x v="32"/>
    <x v="14"/>
    <x v="1"/>
    <x v="2"/>
    <x v="23"/>
    <x v="5"/>
  </r>
  <r>
    <x v="46"/>
    <x v="2"/>
    <x v="31"/>
    <x v="2"/>
    <x v="3"/>
    <x v="26"/>
    <x v="86"/>
  </r>
  <r>
    <x v="4"/>
    <x v="4"/>
    <x v="4"/>
    <x v="2"/>
    <x v="10"/>
    <x v="4"/>
    <x v="16"/>
  </r>
  <r>
    <x v="2"/>
    <x v="2"/>
    <x v="2"/>
    <x v="1"/>
    <x v="32"/>
    <x v="2"/>
    <x v="112"/>
  </r>
  <r>
    <x v="24"/>
    <x v="2"/>
    <x v="19"/>
    <x v="1"/>
    <x v="31"/>
    <x v="16"/>
    <x v="113"/>
  </r>
  <r>
    <x v="69"/>
    <x v="70"/>
    <x v="46"/>
    <x v="2"/>
    <x v="2"/>
    <x v="8"/>
    <x v="23"/>
  </r>
  <r>
    <x v="71"/>
    <x v="2"/>
    <x v="21"/>
    <x v="2"/>
    <x v="2"/>
    <x v="14"/>
    <x v="27"/>
  </r>
  <r>
    <x v="42"/>
    <x v="40"/>
    <x v="29"/>
    <x v="2"/>
    <x v="2"/>
    <x v="4"/>
    <x v="22"/>
  </r>
  <r>
    <x v="10"/>
    <x v="10"/>
    <x v="10"/>
    <x v="1"/>
    <x v="6"/>
    <x v="9"/>
    <x v="114"/>
  </r>
  <r>
    <x v="42"/>
    <x v="40"/>
    <x v="29"/>
    <x v="2"/>
    <x v="2"/>
    <x v="4"/>
    <x v="22"/>
  </r>
  <r>
    <x v="24"/>
    <x v="2"/>
    <x v="19"/>
    <x v="1"/>
    <x v="15"/>
    <x v="16"/>
    <x v="2"/>
  </r>
  <r>
    <x v="70"/>
    <x v="71"/>
    <x v="47"/>
    <x v="3"/>
    <x v="15"/>
    <x v="1"/>
    <x v="13"/>
  </r>
  <r>
    <x v="72"/>
    <x v="72"/>
    <x v="45"/>
    <x v="8"/>
    <x v="7"/>
    <x v="7"/>
    <x v="22"/>
  </r>
  <r>
    <x v="24"/>
    <x v="2"/>
    <x v="19"/>
    <x v="1"/>
    <x v="15"/>
    <x v="16"/>
    <x v="2"/>
  </r>
  <r>
    <x v="69"/>
    <x v="70"/>
    <x v="46"/>
    <x v="2"/>
    <x v="2"/>
    <x v="8"/>
    <x v="23"/>
  </r>
  <r>
    <x v="72"/>
    <x v="72"/>
    <x v="45"/>
    <x v="8"/>
    <x v="3"/>
    <x v="7"/>
    <x v="20"/>
  </r>
  <r>
    <x v="24"/>
    <x v="2"/>
    <x v="19"/>
    <x v="1"/>
    <x v="28"/>
    <x v="16"/>
    <x v="70"/>
  </r>
  <r>
    <x v="72"/>
    <x v="72"/>
    <x v="45"/>
    <x v="8"/>
    <x v="4"/>
    <x v="7"/>
    <x v="2"/>
  </r>
  <r>
    <x v="24"/>
    <x v="2"/>
    <x v="19"/>
    <x v="1"/>
    <x v="13"/>
    <x v="16"/>
    <x v="7"/>
  </r>
  <r>
    <x v="26"/>
    <x v="2"/>
    <x v="21"/>
    <x v="2"/>
    <x v="2"/>
    <x v="19"/>
    <x v="20"/>
  </r>
  <r>
    <x v="73"/>
    <x v="71"/>
    <x v="47"/>
    <x v="1"/>
    <x v="10"/>
    <x v="7"/>
    <x v="23"/>
  </r>
  <r>
    <x v="74"/>
    <x v="2"/>
    <x v="21"/>
    <x v="1"/>
    <x v="15"/>
    <x v="34"/>
    <x v="23"/>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0"/>
    <x v="71"/>
    <x v="47"/>
    <x v="1"/>
    <x v="28"/>
    <x v="1"/>
    <x v="26"/>
  </r>
  <r>
    <x v="74"/>
    <x v="2"/>
    <x v="20"/>
    <x v="1"/>
    <x v="15"/>
    <x v="34"/>
    <x v="23"/>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73"/>
    <x v="71"/>
    <x v="47"/>
    <x v="1"/>
    <x v="4"/>
    <x v="7"/>
    <x v="2"/>
  </r>
  <r>
    <x v="74"/>
    <x v="2"/>
    <x v="20"/>
    <x v="1"/>
    <x v="4"/>
    <x v="34"/>
    <x v="14"/>
  </r>
  <r>
    <x v="69"/>
    <x v="70"/>
    <x v="46"/>
    <x v="2"/>
    <x v="2"/>
    <x v="8"/>
    <x v="23"/>
  </r>
  <r>
    <x v="17"/>
    <x v="2"/>
    <x v="13"/>
    <x v="3"/>
    <x v="2"/>
    <x v="12"/>
    <x v="7"/>
  </r>
  <r>
    <x v="14"/>
    <x v="13"/>
    <x v="14"/>
    <x v="2"/>
    <x v="2"/>
    <x v="7"/>
    <x v="12"/>
  </r>
  <r>
    <x v="7"/>
    <x v="8"/>
    <x v="7"/>
    <x v="2"/>
    <x v="2"/>
    <x v="7"/>
    <x v="12"/>
  </r>
  <r>
    <x v="4"/>
    <x v="4"/>
    <x v="4"/>
    <x v="2"/>
    <x v="2"/>
    <x v="4"/>
    <x v="22"/>
  </r>
  <r>
    <x v="33"/>
    <x v="29"/>
    <x v="1"/>
    <x v="1"/>
    <x v="7"/>
    <x v="1"/>
    <x v="5"/>
  </r>
  <r>
    <x v="31"/>
    <x v="9"/>
    <x v="24"/>
    <x v="1"/>
    <x v="2"/>
    <x v="21"/>
    <x v="96"/>
  </r>
  <r>
    <x v="2"/>
    <x v="2"/>
    <x v="2"/>
    <x v="1"/>
    <x v="7"/>
    <x v="2"/>
    <x v="11"/>
  </r>
  <r>
    <x v="33"/>
    <x v="29"/>
    <x v="1"/>
    <x v="1"/>
    <x v="7"/>
    <x v="1"/>
    <x v="5"/>
  </r>
  <r>
    <x v="2"/>
    <x v="2"/>
    <x v="2"/>
    <x v="1"/>
    <x v="7"/>
    <x v="2"/>
    <x v="11"/>
  </r>
  <r>
    <x v="17"/>
    <x v="2"/>
    <x v="13"/>
    <x v="3"/>
    <x v="2"/>
    <x v="12"/>
    <x v="7"/>
  </r>
  <r>
    <x v="14"/>
    <x v="13"/>
    <x v="14"/>
    <x v="2"/>
    <x v="2"/>
    <x v="7"/>
    <x v="12"/>
  </r>
  <r>
    <x v="7"/>
    <x v="8"/>
    <x v="7"/>
    <x v="2"/>
    <x v="2"/>
    <x v="7"/>
    <x v="12"/>
  </r>
  <r>
    <x v="4"/>
    <x v="4"/>
    <x v="4"/>
    <x v="2"/>
    <x v="2"/>
    <x v="4"/>
    <x v="22"/>
  </r>
  <r>
    <x v="15"/>
    <x v="2"/>
    <x v="15"/>
    <x v="2"/>
    <x v="3"/>
    <x v="4"/>
    <x v="7"/>
  </r>
  <r>
    <x v="34"/>
    <x v="31"/>
    <x v="25"/>
    <x v="2"/>
    <x v="2"/>
    <x v="22"/>
    <x v="44"/>
  </r>
  <r>
    <x v="3"/>
    <x v="73"/>
    <x v="3"/>
    <x v="2"/>
    <x v="8"/>
    <x v="3"/>
    <x v="31"/>
  </r>
  <r>
    <x v="75"/>
    <x v="74"/>
    <x v="41"/>
    <x v="2"/>
    <x v="4"/>
    <x v="35"/>
    <x v="115"/>
  </r>
  <r>
    <x v="7"/>
    <x v="8"/>
    <x v="7"/>
    <x v="2"/>
    <x v="2"/>
    <x v="7"/>
    <x v="12"/>
  </r>
  <r>
    <x v="35"/>
    <x v="32"/>
    <x v="14"/>
    <x v="1"/>
    <x v="2"/>
    <x v="23"/>
    <x v="5"/>
  </r>
  <r>
    <x v="24"/>
    <x v="2"/>
    <x v="19"/>
    <x v="1"/>
    <x v="15"/>
    <x v="16"/>
    <x v="2"/>
  </r>
  <r>
    <x v="46"/>
    <x v="2"/>
    <x v="31"/>
    <x v="2"/>
    <x v="3"/>
    <x v="26"/>
    <x v="86"/>
  </r>
  <r>
    <x v="4"/>
    <x v="4"/>
    <x v="4"/>
    <x v="2"/>
    <x v="4"/>
    <x v="4"/>
    <x v="5"/>
  </r>
  <r>
    <x v="31"/>
    <x v="9"/>
    <x v="24"/>
    <x v="1"/>
    <x v="3"/>
    <x v="21"/>
    <x v="38"/>
  </r>
  <r>
    <x v="38"/>
    <x v="25"/>
    <x v="1"/>
    <x v="1"/>
    <x v="7"/>
    <x v="1"/>
    <x v="5"/>
  </r>
  <r>
    <x v="33"/>
    <x v="29"/>
    <x v="1"/>
    <x v="1"/>
    <x v="8"/>
    <x v="1"/>
    <x v="4"/>
  </r>
  <r>
    <x v="2"/>
    <x v="2"/>
    <x v="22"/>
    <x v="1"/>
    <x v="7"/>
    <x v="25"/>
    <x v="108"/>
  </r>
  <r>
    <x v="2"/>
    <x v="2"/>
    <x v="2"/>
    <x v="1"/>
    <x v="8"/>
    <x v="2"/>
    <x v="33"/>
  </r>
  <r>
    <x v="16"/>
    <x v="2"/>
    <x v="48"/>
    <x v="1"/>
    <x v="6"/>
    <x v="13"/>
    <x v="116"/>
  </r>
  <r>
    <x v="34"/>
    <x v="31"/>
    <x v="25"/>
    <x v="2"/>
    <x v="2"/>
    <x v="22"/>
    <x v="44"/>
  </r>
  <r>
    <x v="18"/>
    <x v="2"/>
    <x v="13"/>
    <x v="2"/>
    <x v="2"/>
    <x v="5"/>
    <x v="46"/>
  </r>
  <r>
    <x v="18"/>
    <x v="36"/>
    <x v="13"/>
    <x v="2"/>
    <x v="7"/>
    <x v="5"/>
    <x v="93"/>
  </r>
  <r>
    <x v="14"/>
    <x v="13"/>
    <x v="14"/>
    <x v="2"/>
    <x v="7"/>
    <x v="7"/>
    <x v="22"/>
  </r>
  <r>
    <x v="7"/>
    <x v="8"/>
    <x v="7"/>
    <x v="2"/>
    <x v="4"/>
    <x v="7"/>
    <x v="2"/>
  </r>
  <r>
    <x v="4"/>
    <x v="4"/>
    <x v="4"/>
    <x v="2"/>
    <x v="6"/>
    <x v="4"/>
    <x v="32"/>
  </r>
  <r>
    <x v="15"/>
    <x v="2"/>
    <x v="15"/>
    <x v="2"/>
    <x v="2"/>
    <x v="4"/>
    <x v="22"/>
  </r>
  <r>
    <x v="28"/>
    <x v="75"/>
    <x v="23"/>
    <x v="1"/>
    <x v="4"/>
    <x v="20"/>
    <x v="50"/>
  </r>
  <r>
    <x v="24"/>
    <x v="2"/>
    <x v="19"/>
    <x v="1"/>
    <x v="8"/>
    <x v="16"/>
    <x v="20"/>
  </r>
  <r>
    <x v="46"/>
    <x v="2"/>
    <x v="31"/>
    <x v="2"/>
    <x v="40"/>
    <x v="26"/>
    <x v="117"/>
  </r>
  <r>
    <x v="76"/>
    <x v="14"/>
    <x v="49"/>
    <x v="2"/>
    <x v="4"/>
    <x v="1"/>
    <x v="18"/>
  </r>
  <r>
    <x v="38"/>
    <x v="25"/>
    <x v="1"/>
    <x v="1"/>
    <x v="7"/>
    <x v="1"/>
    <x v="5"/>
  </r>
  <r>
    <x v="33"/>
    <x v="29"/>
    <x v="1"/>
    <x v="1"/>
    <x v="40"/>
    <x v="1"/>
    <x v="118"/>
  </r>
  <r>
    <x v="2"/>
    <x v="2"/>
    <x v="22"/>
    <x v="1"/>
    <x v="7"/>
    <x v="25"/>
    <x v="108"/>
  </r>
  <r>
    <x v="2"/>
    <x v="2"/>
    <x v="2"/>
    <x v="1"/>
    <x v="40"/>
    <x v="2"/>
    <x v="119"/>
  </r>
  <r>
    <x v="16"/>
    <x v="2"/>
    <x v="48"/>
    <x v="1"/>
    <x v="6"/>
    <x v="13"/>
    <x v="116"/>
  </r>
  <r>
    <x v="17"/>
    <x v="2"/>
    <x v="13"/>
    <x v="3"/>
    <x v="4"/>
    <x v="12"/>
    <x v="16"/>
  </r>
  <r>
    <x v="14"/>
    <x v="13"/>
    <x v="14"/>
    <x v="2"/>
    <x v="4"/>
    <x v="7"/>
    <x v="2"/>
  </r>
  <r>
    <x v="7"/>
    <x v="8"/>
    <x v="7"/>
    <x v="2"/>
    <x v="11"/>
    <x v="7"/>
    <x v="64"/>
  </r>
  <r>
    <x v="4"/>
    <x v="4"/>
    <x v="4"/>
    <x v="2"/>
    <x v="20"/>
    <x v="4"/>
    <x v="83"/>
  </r>
  <r>
    <x v="46"/>
    <x v="2"/>
    <x v="31"/>
    <x v="2"/>
    <x v="12"/>
    <x v="26"/>
    <x v="70"/>
  </r>
  <r>
    <x v="3"/>
    <x v="14"/>
    <x v="3"/>
    <x v="2"/>
    <x v="2"/>
    <x v="3"/>
    <x v="6"/>
  </r>
  <r>
    <x v="40"/>
    <x v="2"/>
    <x v="27"/>
    <x v="1"/>
    <x v="12"/>
    <x v="6"/>
    <x v="23"/>
  </r>
  <r>
    <x v="76"/>
    <x v="14"/>
    <x v="49"/>
    <x v="2"/>
    <x v="4"/>
    <x v="1"/>
    <x v="18"/>
  </r>
  <r>
    <x v="38"/>
    <x v="76"/>
    <x v="1"/>
    <x v="1"/>
    <x v="3"/>
    <x v="1"/>
    <x v="23"/>
  </r>
  <r>
    <x v="2"/>
    <x v="2"/>
    <x v="22"/>
    <x v="1"/>
    <x v="3"/>
    <x v="25"/>
    <x v="72"/>
  </r>
  <r>
    <x v="33"/>
    <x v="77"/>
    <x v="1"/>
    <x v="1"/>
    <x v="21"/>
    <x v="1"/>
    <x v="71"/>
  </r>
  <r>
    <x v="2"/>
    <x v="2"/>
    <x v="2"/>
    <x v="1"/>
    <x v="40"/>
    <x v="2"/>
    <x v="119"/>
  </r>
  <r>
    <x v="17"/>
    <x v="2"/>
    <x v="13"/>
    <x v="3"/>
    <x v="2"/>
    <x v="12"/>
    <x v="7"/>
  </r>
  <r>
    <x v="18"/>
    <x v="36"/>
    <x v="13"/>
    <x v="2"/>
    <x v="3"/>
    <x v="5"/>
    <x v="22"/>
  </r>
  <r>
    <x v="14"/>
    <x v="13"/>
    <x v="14"/>
    <x v="2"/>
    <x v="7"/>
    <x v="7"/>
    <x v="22"/>
  </r>
  <r>
    <x v="7"/>
    <x v="8"/>
    <x v="7"/>
    <x v="2"/>
    <x v="3"/>
    <x v="7"/>
    <x v="20"/>
  </r>
  <r>
    <x v="4"/>
    <x v="4"/>
    <x v="4"/>
    <x v="2"/>
    <x v="12"/>
    <x v="4"/>
    <x v="26"/>
  </r>
  <r>
    <x v="28"/>
    <x v="26"/>
    <x v="23"/>
    <x v="1"/>
    <x v="2"/>
    <x v="20"/>
    <x v="37"/>
  </r>
  <r>
    <x v="28"/>
    <x v="34"/>
    <x v="23"/>
    <x v="1"/>
    <x v="2"/>
    <x v="24"/>
    <x v="43"/>
  </r>
  <r>
    <x v="24"/>
    <x v="2"/>
    <x v="19"/>
    <x v="1"/>
    <x v="5"/>
    <x v="16"/>
    <x v="22"/>
  </r>
  <r>
    <x v="33"/>
    <x v="29"/>
    <x v="1"/>
    <x v="1"/>
    <x v="7"/>
    <x v="1"/>
    <x v="5"/>
  </r>
  <r>
    <x v="2"/>
    <x v="2"/>
    <x v="2"/>
    <x v="1"/>
    <x v="7"/>
    <x v="2"/>
    <x v="11"/>
  </r>
  <r>
    <x v="7"/>
    <x v="8"/>
    <x v="7"/>
    <x v="2"/>
    <x v="2"/>
    <x v="7"/>
    <x v="12"/>
  </r>
  <r>
    <x v="4"/>
    <x v="4"/>
    <x v="4"/>
    <x v="2"/>
    <x v="2"/>
    <x v="4"/>
    <x v="22"/>
  </r>
  <r>
    <x v="6"/>
    <x v="7"/>
    <x v="6"/>
    <x v="1"/>
    <x v="3"/>
    <x v="6"/>
    <x v="12"/>
  </r>
  <r>
    <x v="28"/>
    <x v="26"/>
    <x v="23"/>
    <x v="1"/>
    <x v="2"/>
    <x v="20"/>
    <x v="37"/>
  </r>
  <r>
    <x v="24"/>
    <x v="2"/>
    <x v="19"/>
    <x v="1"/>
    <x v="7"/>
    <x v="16"/>
    <x v="78"/>
  </r>
  <r>
    <x v="38"/>
    <x v="25"/>
    <x v="1"/>
    <x v="1"/>
    <x v="2"/>
    <x v="1"/>
    <x v="2"/>
  </r>
  <r>
    <x v="33"/>
    <x v="29"/>
    <x v="1"/>
    <x v="1"/>
    <x v="6"/>
    <x v="1"/>
    <x v="16"/>
  </r>
  <r>
    <x v="2"/>
    <x v="2"/>
    <x v="22"/>
    <x v="1"/>
    <x v="2"/>
    <x v="25"/>
    <x v="59"/>
  </r>
  <r>
    <x v="2"/>
    <x v="2"/>
    <x v="2"/>
    <x v="1"/>
    <x v="6"/>
    <x v="2"/>
    <x v="17"/>
  </r>
  <r>
    <x v="16"/>
    <x v="2"/>
    <x v="48"/>
    <x v="1"/>
    <x v="3"/>
    <x v="13"/>
    <x v="120"/>
  </r>
  <r>
    <x v="18"/>
    <x v="36"/>
    <x v="13"/>
    <x v="2"/>
    <x v="2"/>
    <x v="5"/>
    <x v="46"/>
  </r>
  <r>
    <x v="14"/>
    <x v="13"/>
    <x v="14"/>
    <x v="2"/>
    <x v="2"/>
    <x v="7"/>
    <x v="12"/>
  </r>
  <r>
    <x v="7"/>
    <x v="8"/>
    <x v="7"/>
    <x v="2"/>
    <x v="3"/>
    <x v="7"/>
    <x v="20"/>
  </r>
  <r>
    <x v="4"/>
    <x v="4"/>
    <x v="4"/>
    <x v="2"/>
    <x v="7"/>
    <x v="4"/>
    <x v="9"/>
  </r>
  <r>
    <x v="76"/>
    <x v="14"/>
    <x v="49"/>
    <x v="2"/>
    <x v="7"/>
    <x v="1"/>
    <x v="5"/>
  </r>
  <r>
    <x v="46"/>
    <x v="2"/>
    <x v="31"/>
    <x v="2"/>
    <x v="20"/>
    <x v="26"/>
    <x v="121"/>
  </r>
  <r>
    <x v="14"/>
    <x v="78"/>
    <x v="14"/>
    <x v="2"/>
    <x v="2"/>
    <x v="7"/>
    <x v="12"/>
  </r>
  <r>
    <x v="17"/>
    <x v="2"/>
    <x v="13"/>
    <x v="3"/>
    <x v="2"/>
    <x v="12"/>
    <x v="7"/>
  </r>
  <r>
    <x v="24"/>
    <x v="2"/>
    <x v="19"/>
    <x v="1"/>
    <x v="6"/>
    <x v="16"/>
    <x v="43"/>
  </r>
  <r>
    <x v="2"/>
    <x v="2"/>
    <x v="22"/>
    <x v="1"/>
    <x v="7"/>
    <x v="25"/>
    <x v="108"/>
  </r>
  <r>
    <x v="18"/>
    <x v="2"/>
    <x v="13"/>
    <x v="2"/>
    <x v="3"/>
    <x v="5"/>
    <x v="22"/>
  </r>
  <r>
    <x v="14"/>
    <x v="13"/>
    <x v="14"/>
    <x v="2"/>
    <x v="2"/>
    <x v="7"/>
    <x v="12"/>
  </r>
  <r>
    <x v="14"/>
    <x v="13"/>
    <x v="14"/>
    <x v="2"/>
    <x v="2"/>
    <x v="7"/>
    <x v="12"/>
  </r>
  <r>
    <x v="24"/>
    <x v="2"/>
    <x v="19"/>
    <x v="1"/>
    <x v="15"/>
    <x v="16"/>
    <x v="2"/>
  </r>
  <r>
    <x v="53"/>
    <x v="79"/>
    <x v="36"/>
    <x v="2"/>
    <x v="2"/>
    <x v="32"/>
    <x v="109"/>
  </r>
  <r>
    <x v="67"/>
    <x v="67"/>
    <x v="6"/>
    <x v="1"/>
    <x v="6"/>
    <x v="33"/>
    <x v="110"/>
  </r>
  <r>
    <x v="15"/>
    <x v="2"/>
    <x v="15"/>
    <x v="2"/>
    <x v="7"/>
    <x v="4"/>
    <x v="9"/>
  </r>
  <r>
    <x v="29"/>
    <x v="27"/>
    <x v="16"/>
    <x v="1"/>
    <x v="8"/>
    <x v="4"/>
    <x v="54"/>
  </r>
  <r>
    <x v="77"/>
    <x v="80"/>
    <x v="50"/>
    <x v="3"/>
    <x v="41"/>
    <x v="36"/>
    <x v="122"/>
  </r>
  <r>
    <x v="77"/>
    <x v="81"/>
    <x v="50"/>
    <x v="3"/>
    <x v="37"/>
    <x v="37"/>
    <x v="123"/>
  </r>
  <r>
    <x v="0"/>
    <x v="0"/>
    <x v="0"/>
    <x v="0"/>
    <x v="1"/>
    <x v="0"/>
    <x v="1"/>
  </r>
  <r>
    <x v="78"/>
    <x v="82"/>
    <x v="51"/>
    <x v="1"/>
    <x v="10"/>
    <x v="26"/>
    <x v="43"/>
  </r>
  <r>
    <x v="18"/>
    <x v="2"/>
    <x v="13"/>
    <x v="2"/>
    <x v="10"/>
    <x v="5"/>
    <x v="5"/>
  </r>
  <r>
    <x v="18"/>
    <x v="36"/>
    <x v="13"/>
    <x v="2"/>
    <x v="10"/>
    <x v="5"/>
    <x v="5"/>
  </r>
  <r>
    <x v="79"/>
    <x v="83"/>
    <x v="52"/>
    <x v="9"/>
    <x v="12"/>
    <x v="16"/>
    <x v="39"/>
  </r>
  <r>
    <x v="80"/>
    <x v="2"/>
    <x v="53"/>
    <x v="1"/>
    <x v="10"/>
    <x v="7"/>
    <x v="23"/>
  </r>
  <r>
    <x v="81"/>
    <x v="2"/>
    <x v="19"/>
    <x v="1"/>
    <x v="10"/>
    <x v="16"/>
    <x v="14"/>
  </r>
  <r>
    <x v="14"/>
    <x v="13"/>
    <x v="14"/>
    <x v="2"/>
    <x v="10"/>
    <x v="7"/>
    <x v="23"/>
  </r>
  <r>
    <x v="82"/>
    <x v="2"/>
    <x v="54"/>
    <x v="2"/>
    <x v="10"/>
    <x v="38"/>
    <x v="124"/>
  </r>
  <r>
    <x v="78"/>
    <x v="82"/>
    <x v="51"/>
    <x v="1"/>
    <x v="42"/>
    <x v="26"/>
    <x v="125"/>
  </r>
  <r>
    <x v="82"/>
    <x v="2"/>
    <x v="54"/>
    <x v="2"/>
    <x v="43"/>
    <x v="38"/>
    <x v="126"/>
  </r>
  <r>
    <x v="78"/>
    <x v="82"/>
    <x v="51"/>
    <x v="1"/>
    <x v="44"/>
    <x v="26"/>
    <x v="127"/>
  </r>
  <r>
    <x v="82"/>
    <x v="2"/>
    <x v="54"/>
    <x v="2"/>
    <x v="45"/>
    <x v="38"/>
    <x v="128"/>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86"/>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24"/>
    <x v="2"/>
    <x v="19"/>
    <x v="1"/>
    <x v="43"/>
    <x v="16"/>
    <x v="131"/>
  </r>
  <r>
    <x v="53"/>
    <x v="64"/>
    <x v="36"/>
    <x v="2"/>
    <x v="4"/>
    <x v="32"/>
    <x v="132"/>
  </r>
  <r>
    <x v="8"/>
    <x v="9"/>
    <x v="8"/>
    <x v="1"/>
    <x v="4"/>
    <x v="6"/>
    <x v="20"/>
  </r>
  <r>
    <x v="31"/>
    <x v="9"/>
    <x v="24"/>
    <x v="1"/>
    <x v="12"/>
    <x v="21"/>
    <x v="133"/>
  </r>
  <r>
    <x v="1"/>
    <x v="89"/>
    <x v="1"/>
    <x v="1"/>
    <x v="10"/>
    <x v="4"/>
    <x v="16"/>
  </r>
  <r>
    <x v="2"/>
    <x v="2"/>
    <x v="2"/>
    <x v="1"/>
    <x v="10"/>
    <x v="2"/>
    <x v="53"/>
  </r>
  <r>
    <x v="85"/>
    <x v="90"/>
    <x v="26"/>
    <x v="2"/>
    <x v="4"/>
    <x v="12"/>
    <x v="16"/>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2"/>
    <x v="2"/>
    <x v="2"/>
    <x v="1"/>
    <x v="26"/>
    <x v="2"/>
    <x v="138"/>
  </r>
  <r>
    <x v="10"/>
    <x v="10"/>
    <x v="10"/>
    <x v="1"/>
    <x v="4"/>
    <x v="9"/>
    <x v="39"/>
  </r>
  <r>
    <x v="46"/>
    <x v="2"/>
    <x v="31"/>
    <x v="2"/>
    <x v="26"/>
    <x v="26"/>
    <x v="139"/>
  </r>
  <r>
    <x v="91"/>
    <x v="2"/>
    <x v="57"/>
    <x v="2"/>
    <x v="10"/>
    <x v="41"/>
    <x v="140"/>
  </r>
  <r>
    <x v="78"/>
    <x v="82"/>
    <x v="51"/>
    <x v="1"/>
    <x v="10"/>
    <x v="26"/>
    <x v="43"/>
  </r>
  <r>
    <x v="18"/>
    <x v="2"/>
    <x v="13"/>
    <x v="2"/>
    <x v="46"/>
    <x v="5"/>
    <x v="141"/>
  </r>
  <r>
    <x v="13"/>
    <x v="2"/>
    <x v="13"/>
    <x v="3"/>
    <x v="28"/>
    <x v="12"/>
    <x v="142"/>
  </r>
  <r>
    <x v="14"/>
    <x v="93"/>
    <x v="14"/>
    <x v="2"/>
    <x v="26"/>
    <x v="7"/>
    <x v="51"/>
  </r>
  <r>
    <x v="14"/>
    <x v="94"/>
    <x v="14"/>
    <x v="2"/>
    <x v="28"/>
    <x v="7"/>
    <x v="5"/>
  </r>
  <r>
    <x v="89"/>
    <x v="91"/>
    <x v="56"/>
    <x v="2"/>
    <x v="28"/>
    <x v="4"/>
    <x v="71"/>
  </r>
  <r>
    <x v="13"/>
    <x v="2"/>
    <x v="13"/>
    <x v="3"/>
    <x v="4"/>
    <x v="12"/>
    <x v="16"/>
  </r>
  <r>
    <x v="30"/>
    <x v="2"/>
    <x v="16"/>
    <x v="4"/>
    <x v="4"/>
    <x v="7"/>
    <x v="2"/>
  </r>
  <r>
    <x v="0"/>
    <x v="0"/>
    <x v="0"/>
    <x v="0"/>
    <x v="1"/>
    <x v="0"/>
    <x v="1"/>
  </r>
  <r>
    <x v="78"/>
    <x v="82"/>
    <x v="51"/>
    <x v="1"/>
    <x v="10"/>
    <x v="26"/>
    <x v="43"/>
  </r>
  <r>
    <x v="18"/>
    <x v="2"/>
    <x v="13"/>
    <x v="2"/>
    <x v="10"/>
    <x v="5"/>
    <x v="5"/>
  </r>
  <r>
    <x v="18"/>
    <x v="36"/>
    <x v="13"/>
    <x v="2"/>
    <x v="10"/>
    <x v="5"/>
    <x v="5"/>
  </r>
  <r>
    <x v="79"/>
    <x v="83"/>
    <x v="52"/>
    <x v="9"/>
    <x v="12"/>
    <x v="16"/>
    <x v="39"/>
  </r>
  <r>
    <x v="80"/>
    <x v="2"/>
    <x v="53"/>
    <x v="1"/>
    <x v="10"/>
    <x v="7"/>
    <x v="23"/>
  </r>
  <r>
    <x v="81"/>
    <x v="2"/>
    <x v="19"/>
    <x v="1"/>
    <x v="10"/>
    <x v="16"/>
    <x v="14"/>
  </r>
  <r>
    <x v="14"/>
    <x v="13"/>
    <x v="14"/>
    <x v="2"/>
    <x v="10"/>
    <x v="7"/>
    <x v="23"/>
  </r>
  <r>
    <x v="82"/>
    <x v="2"/>
    <x v="54"/>
    <x v="2"/>
    <x v="10"/>
    <x v="38"/>
    <x v="124"/>
  </r>
  <r>
    <x v="78"/>
    <x v="82"/>
    <x v="51"/>
    <x v="1"/>
    <x v="42"/>
    <x v="26"/>
    <x v="125"/>
  </r>
  <r>
    <x v="82"/>
    <x v="2"/>
    <x v="54"/>
    <x v="2"/>
    <x v="43"/>
    <x v="38"/>
    <x v="126"/>
  </r>
  <r>
    <x v="78"/>
    <x v="82"/>
    <x v="51"/>
    <x v="1"/>
    <x v="44"/>
    <x v="26"/>
    <x v="127"/>
  </r>
  <r>
    <x v="82"/>
    <x v="2"/>
    <x v="54"/>
    <x v="2"/>
    <x v="45"/>
    <x v="38"/>
    <x v="128"/>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24"/>
    <x v="2"/>
    <x v="19"/>
    <x v="1"/>
    <x v="43"/>
    <x v="16"/>
    <x v="131"/>
  </r>
  <r>
    <x v="53"/>
    <x v="64"/>
    <x v="36"/>
    <x v="2"/>
    <x v="4"/>
    <x v="32"/>
    <x v="132"/>
  </r>
  <r>
    <x v="8"/>
    <x v="9"/>
    <x v="8"/>
    <x v="1"/>
    <x v="4"/>
    <x v="6"/>
    <x v="20"/>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1"/>
    <x v="9"/>
    <x v="24"/>
    <x v="1"/>
    <x v="12"/>
    <x v="21"/>
    <x v="133"/>
  </r>
  <r>
    <x v="1"/>
    <x v="89"/>
    <x v="1"/>
    <x v="1"/>
    <x v="10"/>
    <x v="4"/>
    <x v="16"/>
  </r>
  <r>
    <x v="2"/>
    <x v="2"/>
    <x v="2"/>
    <x v="1"/>
    <x v="4"/>
    <x v="2"/>
    <x v="19"/>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4"/>
    <x v="9"/>
    <x v="39"/>
  </r>
  <r>
    <x v="46"/>
    <x v="2"/>
    <x v="31"/>
    <x v="2"/>
    <x v="26"/>
    <x v="26"/>
    <x v="139"/>
  </r>
  <r>
    <x v="78"/>
    <x v="82"/>
    <x v="51"/>
    <x v="1"/>
    <x v="10"/>
    <x v="26"/>
    <x v="43"/>
  </r>
  <r>
    <x v="18"/>
    <x v="2"/>
    <x v="13"/>
    <x v="2"/>
    <x v="47"/>
    <x v="5"/>
    <x v="143"/>
  </r>
  <r>
    <x v="13"/>
    <x v="2"/>
    <x v="13"/>
    <x v="3"/>
    <x v="10"/>
    <x v="12"/>
    <x v="26"/>
  </r>
  <r>
    <x v="14"/>
    <x v="93"/>
    <x v="14"/>
    <x v="2"/>
    <x v="9"/>
    <x v="7"/>
    <x v="16"/>
  </r>
  <r>
    <x v="14"/>
    <x v="94"/>
    <x v="14"/>
    <x v="2"/>
    <x v="10"/>
    <x v="7"/>
    <x v="23"/>
  </r>
  <r>
    <x v="89"/>
    <x v="91"/>
    <x v="56"/>
    <x v="2"/>
    <x v="10"/>
    <x v="4"/>
    <x v="16"/>
  </r>
  <r>
    <x v="13"/>
    <x v="2"/>
    <x v="13"/>
    <x v="3"/>
    <x v="4"/>
    <x v="12"/>
    <x v="16"/>
  </r>
  <r>
    <x v="30"/>
    <x v="2"/>
    <x v="16"/>
    <x v="4"/>
    <x v="4"/>
    <x v="7"/>
    <x v="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10"/>
    <x v="38"/>
    <x v="124"/>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5"/>
    <x v="5"/>
    <x v="152"/>
  </r>
  <r>
    <x v="13"/>
    <x v="2"/>
    <x v="13"/>
    <x v="3"/>
    <x v="7"/>
    <x v="12"/>
    <x v="32"/>
  </r>
  <r>
    <x v="14"/>
    <x v="93"/>
    <x v="14"/>
    <x v="2"/>
    <x v="28"/>
    <x v="7"/>
    <x v="5"/>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54"/>
    <x v="9"/>
    <x v="38"/>
    <x v="2"/>
    <x v="2"/>
    <x v="29"/>
    <x v="86"/>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3"/>
    <x v="4"/>
    <x v="7"/>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3"/>
    <x v="26"/>
    <x v="86"/>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85"/>
    <x v="90"/>
    <x v="26"/>
    <x v="2"/>
    <x v="2"/>
    <x v="12"/>
    <x v="7"/>
  </r>
  <r>
    <x v="33"/>
    <x v="29"/>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2"/>
    <x v="26"/>
    <x v="147"/>
  </r>
  <r>
    <x v="54"/>
    <x v="9"/>
    <x v="38"/>
    <x v="2"/>
    <x v="2"/>
    <x v="29"/>
    <x v="86"/>
  </r>
  <r>
    <x v="76"/>
    <x v="14"/>
    <x v="49"/>
    <x v="2"/>
    <x v="2"/>
    <x v="1"/>
    <x v="2"/>
  </r>
  <r>
    <x v="89"/>
    <x v="91"/>
    <x v="56"/>
    <x v="2"/>
    <x v="2"/>
    <x v="4"/>
    <x v="22"/>
  </r>
  <r>
    <x v="90"/>
    <x v="92"/>
    <x v="26"/>
    <x v="2"/>
    <x v="2"/>
    <x v="40"/>
    <x v="150"/>
  </r>
  <r>
    <x v="2"/>
    <x v="2"/>
    <x v="2"/>
    <x v="1"/>
    <x v="12"/>
    <x v="2"/>
    <x v="34"/>
  </r>
  <r>
    <x v="24"/>
    <x v="2"/>
    <x v="19"/>
    <x v="1"/>
    <x v="8"/>
    <x v="16"/>
    <x v="20"/>
  </r>
  <r>
    <x v="6"/>
    <x v="7"/>
    <x v="6"/>
    <x v="1"/>
    <x v="8"/>
    <x v="6"/>
    <x v="64"/>
  </r>
  <r>
    <x v="4"/>
    <x v="4"/>
    <x v="4"/>
    <x v="2"/>
    <x v="3"/>
    <x v="4"/>
    <x v="7"/>
  </r>
  <r>
    <x v="35"/>
    <x v="32"/>
    <x v="14"/>
    <x v="1"/>
    <x v="2"/>
    <x v="23"/>
    <x v="5"/>
  </r>
  <r>
    <x v="71"/>
    <x v="2"/>
    <x v="21"/>
    <x v="2"/>
    <x v="2"/>
    <x v="14"/>
    <x v="27"/>
  </r>
  <r>
    <x v="46"/>
    <x v="2"/>
    <x v="31"/>
    <x v="2"/>
    <x v="3"/>
    <x v="26"/>
    <x v="86"/>
  </r>
  <r>
    <x v="7"/>
    <x v="8"/>
    <x v="7"/>
    <x v="2"/>
    <x v="2"/>
    <x v="7"/>
    <x v="12"/>
  </r>
  <r>
    <x v="6"/>
    <x v="7"/>
    <x v="6"/>
    <x v="1"/>
    <x v="8"/>
    <x v="6"/>
    <x v="64"/>
  </r>
  <r>
    <x v="2"/>
    <x v="2"/>
    <x v="22"/>
    <x v="1"/>
    <x v="6"/>
    <x v="25"/>
    <x v="111"/>
  </r>
  <r>
    <x v="18"/>
    <x v="2"/>
    <x v="13"/>
    <x v="2"/>
    <x v="4"/>
    <x v="5"/>
    <x v="7"/>
  </r>
  <r>
    <x v="13"/>
    <x v="2"/>
    <x v="13"/>
    <x v="3"/>
    <x v="2"/>
    <x v="12"/>
    <x v="7"/>
  </r>
  <r>
    <x v="14"/>
    <x v="13"/>
    <x v="14"/>
    <x v="2"/>
    <x v="3"/>
    <x v="7"/>
    <x v="20"/>
  </r>
  <r>
    <x v="14"/>
    <x v="13"/>
    <x v="14"/>
    <x v="2"/>
    <x v="3"/>
    <x v="7"/>
    <x v="20"/>
  </r>
  <r>
    <x v="89"/>
    <x v="64"/>
    <x v="56"/>
    <x v="2"/>
    <x v="2"/>
    <x v="4"/>
    <x v="22"/>
  </r>
  <r>
    <x v="28"/>
    <x v="26"/>
    <x v="23"/>
    <x v="1"/>
    <x v="2"/>
    <x v="20"/>
    <x v="37"/>
  </r>
  <r>
    <x v="31"/>
    <x v="9"/>
    <x v="24"/>
    <x v="1"/>
    <x v="4"/>
    <x v="21"/>
    <x v="85"/>
  </r>
  <r>
    <x v="1"/>
    <x v="89"/>
    <x v="1"/>
    <x v="1"/>
    <x v="3"/>
    <x v="4"/>
    <x v="7"/>
  </r>
  <r>
    <x v="2"/>
    <x v="2"/>
    <x v="2"/>
    <x v="1"/>
    <x v="3"/>
    <x v="2"/>
    <x v="24"/>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3"/>
    <x v="12"/>
    <x v="5"/>
  </r>
  <r>
    <x v="14"/>
    <x v="93"/>
    <x v="14"/>
    <x v="2"/>
    <x v="10"/>
    <x v="7"/>
    <x v="23"/>
  </r>
  <r>
    <x v="14"/>
    <x v="94"/>
    <x v="14"/>
    <x v="2"/>
    <x v="3"/>
    <x v="7"/>
    <x v="20"/>
  </r>
  <r>
    <x v="89"/>
    <x v="91"/>
    <x v="56"/>
    <x v="2"/>
    <x v="7"/>
    <x v="4"/>
    <x v="9"/>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6"/>
    <x v="7"/>
    <x v="6"/>
    <x v="1"/>
    <x v="8"/>
    <x v="6"/>
    <x v="64"/>
  </r>
  <r>
    <x v="2"/>
    <x v="2"/>
    <x v="22"/>
    <x v="1"/>
    <x v="6"/>
    <x v="25"/>
    <x v="111"/>
  </r>
  <r>
    <x v="18"/>
    <x v="2"/>
    <x v="13"/>
    <x v="2"/>
    <x v="4"/>
    <x v="5"/>
    <x v="7"/>
  </r>
  <r>
    <x v="13"/>
    <x v="2"/>
    <x v="13"/>
    <x v="3"/>
    <x v="2"/>
    <x v="12"/>
    <x v="7"/>
  </r>
  <r>
    <x v="14"/>
    <x v="13"/>
    <x v="14"/>
    <x v="2"/>
    <x v="3"/>
    <x v="7"/>
    <x v="20"/>
  </r>
  <r>
    <x v="14"/>
    <x v="13"/>
    <x v="14"/>
    <x v="2"/>
    <x v="3"/>
    <x v="7"/>
    <x v="20"/>
  </r>
  <r>
    <x v="89"/>
    <x v="64"/>
    <x v="56"/>
    <x v="2"/>
    <x v="2"/>
    <x v="4"/>
    <x v="22"/>
  </r>
  <r>
    <x v="28"/>
    <x v="26"/>
    <x v="23"/>
    <x v="1"/>
    <x v="2"/>
    <x v="20"/>
    <x v="37"/>
  </r>
  <r>
    <x v="31"/>
    <x v="9"/>
    <x v="24"/>
    <x v="1"/>
    <x v="4"/>
    <x v="21"/>
    <x v="85"/>
  </r>
  <r>
    <x v="1"/>
    <x v="89"/>
    <x v="1"/>
    <x v="1"/>
    <x v="3"/>
    <x v="4"/>
    <x v="7"/>
  </r>
  <r>
    <x v="2"/>
    <x v="2"/>
    <x v="2"/>
    <x v="1"/>
    <x v="3"/>
    <x v="2"/>
    <x v="24"/>
  </r>
  <r>
    <x v="91"/>
    <x v="2"/>
    <x v="57"/>
    <x v="2"/>
    <x v="3"/>
    <x v="41"/>
    <x v="151"/>
  </r>
  <r>
    <x v="2"/>
    <x v="2"/>
    <x v="2"/>
    <x v="1"/>
    <x v="20"/>
    <x v="2"/>
    <x v="52"/>
  </r>
  <r>
    <x v="10"/>
    <x v="10"/>
    <x v="10"/>
    <x v="1"/>
    <x v="3"/>
    <x v="9"/>
    <x v="14"/>
  </r>
  <r>
    <x v="46"/>
    <x v="2"/>
    <x v="31"/>
    <x v="2"/>
    <x v="20"/>
    <x v="26"/>
    <x v="121"/>
  </r>
  <r>
    <x v="78"/>
    <x v="82"/>
    <x v="51"/>
    <x v="1"/>
    <x v="3"/>
    <x v="26"/>
    <x v="86"/>
  </r>
  <r>
    <x v="13"/>
    <x v="2"/>
    <x v="13"/>
    <x v="3"/>
    <x v="3"/>
    <x v="12"/>
    <x v="5"/>
  </r>
  <r>
    <x v="14"/>
    <x v="94"/>
    <x v="14"/>
    <x v="2"/>
    <x v="3"/>
    <x v="7"/>
    <x v="20"/>
  </r>
  <r>
    <x v="89"/>
    <x v="91"/>
    <x v="56"/>
    <x v="2"/>
    <x v="3"/>
    <x v="4"/>
    <x v="7"/>
  </r>
  <r>
    <x v="18"/>
    <x v="2"/>
    <x v="13"/>
    <x v="2"/>
    <x v="11"/>
    <x v="5"/>
    <x v="29"/>
  </r>
  <r>
    <x v="14"/>
    <x v="93"/>
    <x v="14"/>
    <x v="2"/>
    <x v="4"/>
    <x v="7"/>
    <x v="2"/>
  </r>
  <r>
    <x v="13"/>
    <x v="2"/>
    <x v="13"/>
    <x v="3"/>
    <x v="2"/>
    <x v="12"/>
    <x v="7"/>
  </r>
  <r>
    <x v="30"/>
    <x v="2"/>
    <x v="16"/>
    <x v="4"/>
    <x v="2"/>
    <x v="7"/>
    <x v="12"/>
  </r>
  <r>
    <x v="0"/>
    <x v="0"/>
    <x v="0"/>
    <x v="0"/>
    <x v="1"/>
    <x v="0"/>
    <x v="1"/>
  </r>
  <r>
    <x v="78"/>
    <x v="82"/>
    <x v="51"/>
    <x v="1"/>
    <x v="8"/>
    <x v="26"/>
    <x v="46"/>
  </r>
  <r>
    <x v="18"/>
    <x v="2"/>
    <x v="13"/>
    <x v="2"/>
    <x v="8"/>
    <x v="5"/>
    <x v="15"/>
  </r>
  <r>
    <x v="18"/>
    <x v="36"/>
    <x v="13"/>
    <x v="2"/>
    <x v="8"/>
    <x v="5"/>
    <x v="15"/>
  </r>
  <r>
    <x v="79"/>
    <x v="83"/>
    <x v="52"/>
    <x v="9"/>
    <x v="15"/>
    <x v="16"/>
    <x v="2"/>
  </r>
  <r>
    <x v="80"/>
    <x v="2"/>
    <x v="53"/>
    <x v="1"/>
    <x v="8"/>
    <x v="7"/>
    <x v="42"/>
  </r>
  <r>
    <x v="81"/>
    <x v="2"/>
    <x v="19"/>
    <x v="1"/>
    <x v="8"/>
    <x v="16"/>
    <x v="20"/>
  </r>
  <r>
    <x v="14"/>
    <x v="13"/>
    <x v="14"/>
    <x v="2"/>
    <x v="8"/>
    <x v="7"/>
    <x v="42"/>
  </r>
  <r>
    <x v="82"/>
    <x v="2"/>
    <x v="54"/>
    <x v="2"/>
    <x v="8"/>
    <x v="38"/>
    <x v="158"/>
  </r>
  <r>
    <x v="78"/>
    <x v="82"/>
    <x v="51"/>
    <x v="1"/>
    <x v="48"/>
    <x v="26"/>
    <x v="159"/>
  </r>
  <r>
    <x v="82"/>
    <x v="2"/>
    <x v="54"/>
    <x v="2"/>
    <x v="38"/>
    <x v="38"/>
    <x v="160"/>
  </r>
  <r>
    <x v="78"/>
    <x v="82"/>
    <x v="51"/>
    <x v="1"/>
    <x v="48"/>
    <x v="26"/>
    <x v="159"/>
  </r>
  <r>
    <x v="82"/>
    <x v="2"/>
    <x v="54"/>
    <x v="2"/>
    <x v="13"/>
    <x v="38"/>
    <x v="161"/>
  </r>
  <r>
    <x v="78"/>
    <x v="82"/>
    <x v="51"/>
    <x v="1"/>
    <x v="11"/>
    <x v="26"/>
    <x v="162"/>
  </r>
  <r>
    <x v="83"/>
    <x v="84"/>
    <x v="1"/>
    <x v="1"/>
    <x v="22"/>
    <x v="39"/>
    <x v="163"/>
  </r>
  <r>
    <x v="2"/>
    <x v="2"/>
    <x v="2"/>
    <x v="1"/>
    <x v="22"/>
    <x v="2"/>
    <x v="141"/>
  </r>
  <r>
    <x v="4"/>
    <x v="4"/>
    <x v="4"/>
    <x v="2"/>
    <x v="8"/>
    <x v="4"/>
    <x v="54"/>
  </r>
  <r>
    <x v="46"/>
    <x v="2"/>
    <x v="31"/>
    <x v="2"/>
    <x v="22"/>
    <x v="26"/>
    <x v="29"/>
  </r>
  <r>
    <x v="10"/>
    <x v="10"/>
    <x v="10"/>
    <x v="1"/>
    <x v="8"/>
    <x v="9"/>
    <x v="23"/>
  </r>
  <r>
    <x v="84"/>
    <x v="85"/>
    <x v="55"/>
    <x v="2"/>
    <x v="11"/>
    <x v="16"/>
    <x v="12"/>
  </r>
  <r>
    <x v="85"/>
    <x v="95"/>
    <x v="26"/>
    <x v="2"/>
    <x v="11"/>
    <x v="12"/>
    <x v="54"/>
  </r>
  <r>
    <x v="84"/>
    <x v="85"/>
    <x v="55"/>
    <x v="2"/>
    <x v="11"/>
    <x v="16"/>
    <x v="12"/>
  </r>
  <r>
    <x v="34"/>
    <x v="31"/>
    <x v="25"/>
    <x v="2"/>
    <x v="11"/>
    <x v="22"/>
    <x v="9"/>
  </r>
  <r>
    <x v="84"/>
    <x v="85"/>
    <x v="55"/>
    <x v="2"/>
    <x v="11"/>
    <x v="16"/>
    <x v="12"/>
  </r>
  <r>
    <x v="4"/>
    <x v="4"/>
    <x v="4"/>
    <x v="2"/>
    <x v="11"/>
    <x v="4"/>
    <x v="15"/>
  </r>
  <r>
    <x v="28"/>
    <x v="26"/>
    <x v="23"/>
    <x v="1"/>
    <x v="11"/>
    <x v="20"/>
    <x v="93"/>
  </r>
  <r>
    <x v="2"/>
    <x v="2"/>
    <x v="2"/>
    <x v="1"/>
    <x v="11"/>
    <x v="2"/>
    <x v="55"/>
  </r>
  <r>
    <x v="41"/>
    <x v="9"/>
    <x v="28"/>
    <x v="2"/>
    <x v="15"/>
    <x v="5"/>
    <x v="54"/>
  </r>
  <r>
    <x v="86"/>
    <x v="87"/>
    <x v="26"/>
    <x v="2"/>
    <x v="8"/>
    <x v="9"/>
    <x v="23"/>
  </r>
  <r>
    <x v="9"/>
    <x v="9"/>
    <x v="9"/>
    <x v="2"/>
    <x v="15"/>
    <x v="8"/>
    <x v="30"/>
  </r>
  <r>
    <x v="3"/>
    <x v="96"/>
    <x v="3"/>
    <x v="2"/>
    <x v="8"/>
    <x v="3"/>
    <x v="31"/>
  </r>
  <r>
    <x v="84"/>
    <x v="85"/>
    <x v="55"/>
    <x v="2"/>
    <x v="11"/>
    <x v="16"/>
    <x v="12"/>
  </r>
  <r>
    <x v="87"/>
    <x v="88"/>
    <x v="3"/>
    <x v="2"/>
    <x v="11"/>
    <x v="3"/>
    <x v="79"/>
  </r>
  <r>
    <x v="7"/>
    <x v="8"/>
    <x v="7"/>
    <x v="2"/>
    <x v="11"/>
    <x v="7"/>
    <x v="64"/>
  </r>
  <r>
    <x v="24"/>
    <x v="2"/>
    <x v="19"/>
    <x v="1"/>
    <x v="37"/>
    <x v="16"/>
    <x v="23"/>
  </r>
  <r>
    <x v="53"/>
    <x v="64"/>
    <x v="36"/>
    <x v="2"/>
    <x v="11"/>
    <x v="32"/>
    <x v="164"/>
  </r>
  <r>
    <x v="8"/>
    <x v="9"/>
    <x v="8"/>
    <x v="1"/>
    <x v="4"/>
    <x v="6"/>
    <x v="20"/>
  </r>
  <r>
    <x v="31"/>
    <x v="9"/>
    <x v="24"/>
    <x v="1"/>
    <x v="15"/>
    <x v="21"/>
    <x v="165"/>
  </r>
  <r>
    <x v="1"/>
    <x v="89"/>
    <x v="1"/>
    <x v="1"/>
    <x v="8"/>
    <x v="4"/>
    <x v="54"/>
  </r>
  <r>
    <x v="2"/>
    <x v="2"/>
    <x v="2"/>
    <x v="1"/>
    <x v="8"/>
    <x v="2"/>
    <x v="33"/>
  </r>
  <r>
    <x v="85"/>
    <x v="90"/>
    <x v="26"/>
    <x v="2"/>
    <x v="11"/>
    <x v="12"/>
    <x v="54"/>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3"/>
    <x v="29"/>
    <x v="1"/>
    <x v="1"/>
    <x v="11"/>
    <x v="1"/>
    <x v="6"/>
  </r>
  <r>
    <x v="2"/>
    <x v="2"/>
    <x v="22"/>
    <x v="1"/>
    <x v="11"/>
    <x v="25"/>
    <x v="166"/>
  </r>
  <r>
    <x v="16"/>
    <x v="2"/>
    <x v="48"/>
    <x v="1"/>
    <x v="11"/>
    <x v="13"/>
    <x v="167"/>
  </r>
  <r>
    <x v="10"/>
    <x v="10"/>
    <x v="10"/>
    <x v="1"/>
    <x v="11"/>
    <x v="9"/>
    <x v="2"/>
  </r>
  <r>
    <x v="18"/>
    <x v="2"/>
    <x v="13"/>
    <x v="2"/>
    <x v="11"/>
    <x v="5"/>
    <x v="29"/>
  </r>
  <r>
    <x v="46"/>
    <x v="2"/>
    <x v="31"/>
    <x v="2"/>
    <x v="11"/>
    <x v="26"/>
    <x v="162"/>
  </r>
  <r>
    <x v="54"/>
    <x v="9"/>
    <x v="38"/>
    <x v="2"/>
    <x v="11"/>
    <x v="29"/>
    <x v="46"/>
  </r>
  <r>
    <x v="88"/>
    <x v="14"/>
    <x v="49"/>
    <x v="2"/>
    <x v="11"/>
    <x v="4"/>
    <x v="15"/>
  </r>
  <r>
    <x v="14"/>
    <x v="13"/>
    <x v="14"/>
    <x v="2"/>
    <x v="11"/>
    <x v="7"/>
    <x v="64"/>
  </r>
  <r>
    <x v="89"/>
    <x v="91"/>
    <x v="56"/>
    <x v="2"/>
    <x v="11"/>
    <x v="4"/>
    <x v="15"/>
  </r>
  <r>
    <x v="90"/>
    <x v="92"/>
    <x v="26"/>
    <x v="2"/>
    <x v="11"/>
    <x v="40"/>
    <x v="10"/>
  </r>
  <r>
    <x v="2"/>
    <x v="2"/>
    <x v="2"/>
    <x v="1"/>
    <x v="49"/>
    <x v="2"/>
    <x v="168"/>
  </r>
  <r>
    <x v="24"/>
    <x v="2"/>
    <x v="19"/>
    <x v="1"/>
    <x v="22"/>
    <x v="16"/>
    <x v="42"/>
  </r>
  <r>
    <x v="4"/>
    <x v="4"/>
    <x v="4"/>
    <x v="2"/>
    <x v="8"/>
    <x v="4"/>
    <x v="54"/>
  </r>
  <r>
    <x v="35"/>
    <x v="32"/>
    <x v="14"/>
    <x v="1"/>
    <x v="11"/>
    <x v="23"/>
    <x v="28"/>
  </r>
  <r>
    <x v="71"/>
    <x v="2"/>
    <x v="21"/>
    <x v="2"/>
    <x v="11"/>
    <x v="14"/>
    <x v="95"/>
  </r>
  <r>
    <x v="46"/>
    <x v="2"/>
    <x v="31"/>
    <x v="2"/>
    <x v="8"/>
    <x v="26"/>
    <x v="46"/>
  </r>
  <r>
    <x v="7"/>
    <x v="8"/>
    <x v="7"/>
    <x v="2"/>
    <x v="11"/>
    <x v="7"/>
    <x v="64"/>
  </r>
  <r>
    <x v="6"/>
    <x v="7"/>
    <x v="6"/>
    <x v="1"/>
    <x v="22"/>
    <x v="6"/>
    <x v="92"/>
  </r>
  <r>
    <x v="2"/>
    <x v="2"/>
    <x v="22"/>
    <x v="1"/>
    <x v="13"/>
    <x v="25"/>
    <x v="66"/>
  </r>
  <r>
    <x v="18"/>
    <x v="2"/>
    <x v="13"/>
    <x v="2"/>
    <x v="15"/>
    <x v="5"/>
    <x v="54"/>
  </r>
  <r>
    <x v="13"/>
    <x v="2"/>
    <x v="13"/>
    <x v="3"/>
    <x v="11"/>
    <x v="12"/>
    <x v="54"/>
  </r>
  <r>
    <x v="14"/>
    <x v="13"/>
    <x v="14"/>
    <x v="2"/>
    <x v="8"/>
    <x v="7"/>
    <x v="42"/>
  </r>
  <r>
    <x v="14"/>
    <x v="13"/>
    <x v="14"/>
    <x v="2"/>
    <x v="8"/>
    <x v="7"/>
    <x v="42"/>
  </r>
  <r>
    <x v="89"/>
    <x v="64"/>
    <x v="56"/>
    <x v="2"/>
    <x v="11"/>
    <x v="4"/>
    <x v="15"/>
  </r>
  <r>
    <x v="28"/>
    <x v="26"/>
    <x v="23"/>
    <x v="1"/>
    <x v="11"/>
    <x v="20"/>
    <x v="93"/>
  </r>
  <r>
    <x v="91"/>
    <x v="2"/>
    <x v="57"/>
    <x v="2"/>
    <x v="8"/>
    <x v="41"/>
    <x v="56"/>
  </r>
  <r>
    <x v="2"/>
    <x v="2"/>
    <x v="2"/>
    <x v="1"/>
    <x v="25"/>
    <x v="2"/>
    <x v="169"/>
  </r>
  <r>
    <x v="10"/>
    <x v="10"/>
    <x v="10"/>
    <x v="1"/>
    <x v="8"/>
    <x v="9"/>
    <x v="23"/>
  </r>
  <r>
    <x v="46"/>
    <x v="2"/>
    <x v="31"/>
    <x v="2"/>
    <x v="25"/>
    <x v="26"/>
    <x v="108"/>
  </r>
  <r>
    <x v="78"/>
    <x v="82"/>
    <x v="51"/>
    <x v="1"/>
    <x v="8"/>
    <x v="26"/>
    <x v="46"/>
  </r>
  <r>
    <x v="18"/>
    <x v="2"/>
    <x v="13"/>
    <x v="2"/>
    <x v="19"/>
    <x v="5"/>
    <x v="170"/>
  </r>
  <r>
    <x v="13"/>
    <x v="2"/>
    <x v="13"/>
    <x v="3"/>
    <x v="8"/>
    <x v="12"/>
    <x v="28"/>
  </r>
  <r>
    <x v="14"/>
    <x v="93"/>
    <x v="14"/>
    <x v="2"/>
    <x v="37"/>
    <x v="7"/>
    <x v="4"/>
  </r>
  <r>
    <x v="14"/>
    <x v="94"/>
    <x v="14"/>
    <x v="2"/>
    <x v="8"/>
    <x v="7"/>
    <x v="42"/>
  </r>
  <r>
    <x v="89"/>
    <x v="91"/>
    <x v="56"/>
    <x v="2"/>
    <x v="5"/>
    <x v="4"/>
    <x v="103"/>
  </r>
  <r>
    <x v="13"/>
    <x v="2"/>
    <x v="13"/>
    <x v="3"/>
    <x v="11"/>
    <x v="12"/>
    <x v="54"/>
  </r>
  <r>
    <x v="30"/>
    <x v="2"/>
    <x v="16"/>
    <x v="4"/>
    <x v="11"/>
    <x v="7"/>
    <x v="64"/>
  </r>
  <r>
    <x v="0"/>
    <x v="0"/>
    <x v="0"/>
    <x v="0"/>
    <x v="1"/>
    <x v="0"/>
    <x v="1"/>
  </r>
  <r>
    <x v="78"/>
    <x v="82"/>
    <x v="51"/>
    <x v="1"/>
    <x v="8"/>
    <x v="26"/>
    <x v="46"/>
  </r>
  <r>
    <x v="18"/>
    <x v="2"/>
    <x v="13"/>
    <x v="2"/>
    <x v="8"/>
    <x v="5"/>
    <x v="15"/>
  </r>
  <r>
    <x v="18"/>
    <x v="36"/>
    <x v="13"/>
    <x v="2"/>
    <x v="8"/>
    <x v="5"/>
    <x v="15"/>
  </r>
  <r>
    <x v="79"/>
    <x v="83"/>
    <x v="52"/>
    <x v="9"/>
    <x v="15"/>
    <x v="16"/>
    <x v="2"/>
  </r>
  <r>
    <x v="80"/>
    <x v="2"/>
    <x v="53"/>
    <x v="1"/>
    <x v="8"/>
    <x v="7"/>
    <x v="42"/>
  </r>
  <r>
    <x v="81"/>
    <x v="2"/>
    <x v="19"/>
    <x v="1"/>
    <x v="8"/>
    <x v="16"/>
    <x v="20"/>
  </r>
  <r>
    <x v="14"/>
    <x v="13"/>
    <x v="14"/>
    <x v="2"/>
    <x v="8"/>
    <x v="7"/>
    <x v="42"/>
  </r>
  <r>
    <x v="82"/>
    <x v="2"/>
    <x v="54"/>
    <x v="2"/>
    <x v="8"/>
    <x v="38"/>
    <x v="158"/>
  </r>
  <r>
    <x v="78"/>
    <x v="82"/>
    <x v="51"/>
    <x v="1"/>
    <x v="48"/>
    <x v="26"/>
    <x v="159"/>
  </r>
  <r>
    <x v="82"/>
    <x v="2"/>
    <x v="54"/>
    <x v="2"/>
    <x v="38"/>
    <x v="38"/>
    <x v="160"/>
  </r>
  <r>
    <x v="78"/>
    <x v="82"/>
    <x v="51"/>
    <x v="1"/>
    <x v="32"/>
    <x v="26"/>
    <x v="144"/>
  </r>
  <r>
    <x v="82"/>
    <x v="2"/>
    <x v="54"/>
    <x v="2"/>
    <x v="13"/>
    <x v="38"/>
    <x v="161"/>
  </r>
  <r>
    <x v="78"/>
    <x v="82"/>
    <x v="51"/>
    <x v="1"/>
    <x v="11"/>
    <x v="26"/>
    <x v="162"/>
  </r>
  <r>
    <x v="83"/>
    <x v="84"/>
    <x v="1"/>
    <x v="1"/>
    <x v="22"/>
    <x v="39"/>
    <x v="163"/>
  </r>
  <r>
    <x v="2"/>
    <x v="2"/>
    <x v="2"/>
    <x v="1"/>
    <x v="22"/>
    <x v="2"/>
    <x v="141"/>
  </r>
  <r>
    <x v="4"/>
    <x v="4"/>
    <x v="4"/>
    <x v="2"/>
    <x v="8"/>
    <x v="4"/>
    <x v="54"/>
  </r>
  <r>
    <x v="46"/>
    <x v="2"/>
    <x v="31"/>
    <x v="2"/>
    <x v="22"/>
    <x v="26"/>
    <x v="29"/>
  </r>
  <r>
    <x v="10"/>
    <x v="10"/>
    <x v="10"/>
    <x v="1"/>
    <x v="8"/>
    <x v="9"/>
    <x v="23"/>
  </r>
  <r>
    <x v="84"/>
    <x v="85"/>
    <x v="55"/>
    <x v="2"/>
    <x v="11"/>
    <x v="16"/>
    <x v="12"/>
  </r>
  <r>
    <x v="85"/>
    <x v="86"/>
    <x v="26"/>
    <x v="2"/>
    <x v="11"/>
    <x v="12"/>
    <x v="54"/>
  </r>
  <r>
    <x v="84"/>
    <x v="85"/>
    <x v="55"/>
    <x v="2"/>
    <x v="11"/>
    <x v="16"/>
    <x v="12"/>
  </r>
  <r>
    <x v="34"/>
    <x v="31"/>
    <x v="25"/>
    <x v="2"/>
    <x v="11"/>
    <x v="22"/>
    <x v="9"/>
  </r>
  <r>
    <x v="84"/>
    <x v="85"/>
    <x v="55"/>
    <x v="2"/>
    <x v="11"/>
    <x v="16"/>
    <x v="12"/>
  </r>
  <r>
    <x v="4"/>
    <x v="4"/>
    <x v="4"/>
    <x v="2"/>
    <x v="11"/>
    <x v="4"/>
    <x v="15"/>
  </r>
  <r>
    <x v="28"/>
    <x v="26"/>
    <x v="23"/>
    <x v="1"/>
    <x v="11"/>
    <x v="20"/>
    <x v="93"/>
  </r>
  <r>
    <x v="2"/>
    <x v="2"/>
    <x v="2"/>
    <x v="1"/>
    <x v="11"/>
    <x v="2"/>
    <x v="55"/>
  </r>
  <r>
    <x v="41"/>
    <x v="9"/>
    <x v="28"/>
    <x v="2"/>
    <x v="15"/>
    <x v="5"/>
    <x v="54"/>
  </r>
  <r>
    <x v="86"/>
    <x v="87"/>
    <x v="26"/>
    <x v="2"/>
    <x v="8"/>
    <x v="9"/>
    <x v="23"/>
  </r>
  <r>
    <x v="9"/>
    <x v="9"/>
    <x v="9"/>
    <x v="2"/>
    <x v="15"/>
    <x v="8"/>
    <x v="30"/>
  </r>
  <r>
    <x v="3"/>
    <x v="96"/>
    <x v="3"/>
    <x v="2"/>
    <x v="8"/>
    <x v="3"/>
    <x v="31"/>
  </r>
  <r>
    <x v="84"/>
    <x v="85"/>
    <x v="55"/>
    <x v="2"/>
    <x v="11"/>
    <x v="16"/>
    <x v="12"/>
  </r>
  <r>
    <x v="87"/>
    <x v="88"/>
    <x v="3"/>
    <x v="2"/>
    <x v="11"/>
    <x v="3"/>
    <x v="79"/>
  </r>
  <r>
    <x v="24"/>
    <x v="2"/>
    <x v="19"/>
    <x v="1"/>
    <x v="37"/>
    <x v="16"/>
    <x v="23"/>
  </r>
  <r>
    <x v="53"/>
    <x v="64"/>
    <x v="36"/>
    <x v="2"/>
    <x v="11"/>
    <x v="32"/>
    <x v="164"/>
  </r>
  <r>
    <x v="8"/>
    <x v="9"/>
    <x v="8"/>
    <x v="1"/>
    <x v="4"/>
    <x v="6"/>
    <x v="20"/>
  </r>
  <r>
    <x v="33"/>
    <x v="29"/>
    <x v="1"/>
    <x v="1"/>
    <x v="11"/>
    <x v="1"/>
    <x v="6"/>
  </r>
  <r>
    <x v="2"/>
    <x v="2"/>
    <x v="22"/>
    <x v="1"/>
    <x v="11"/>
    <x v="25"/>
    <x v="166"/>
  </r>
  <r>
    <x v="16"/>
    <x v="2"/>
    <x v="48"/>
    <x v="1"/>
    <x v="11"/>
    <x v="13"/>
    <x v="167"/>
  </r>
  <r>
    <x v="10"/>
    <x v="10"/>
    <x v="10"/>
    <x v="1"/>
    <x v="11"/>
    <x v="9"/>
    <x v="2"/>
  </r>
  <r>
    <x v="18"/>
    <x v="2"/>
    <x v="13"/>
    <x v="2"/>
    <x v="11"/>
    <x v="5"/>
    <x v="29"/>
  </r>
  <r>
    <x v="46"/>
    <x v="2"/>
    <x v="31"/>
    <x v="2"/>
    <x v="11"/>
    <x v="26"/>
    <x v="162"/>
  </r>
  <r>
    <x v="88"/>
    <x v="14"/>
    <x v="49"/>
    <x v="2"/>
    <x v="11"/>
    <x v="4"/>
    <x v="15"/>
  </r>
  <r>
    <x v="14"/>
    <x v="13"/>
    <x v="14"/>
    <x v="2"/>
    <x v="11"/>
    <x v="7"/>
    <x v="64"/>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8"/>
    <x v="25"/>
    <x v="1"/>
    <x v="1"/>
    <x v="11"/>
    <x v="1"/>
    <x v="6"/>
  </r>
  <r>
    <x v="2"/>
    <x v="2"/>
    <x v="22"/>
    <x v="1"/>
    <x v="11"/>
    <x v="25"/>
    <x v="166"/>
  </r>
  <r>
    <x v="16"/>
    <x v="2"/>
    <x v="48"/>
    <x v="1"/>
    <x v="11"/>
    <x v="13"/>
    <x v="167"/>
  </r>
  <r>
    <x v="10"/>
    <x v="10"/>
    <x v="10"/>
    <x v="1"/>
    <x v="11"/>
    <x v="9"/>
    <x v="2"/>
  </r>
  <r>
    <x v="18"/>
    <x v="2"/>
    <x v="13"/>
    <x v="2"/>
    <x v="11"/>
    <x v="5"/>
    <x v="29"/>
  </r>
  <r>
    <x v="14"/>
    <x v="13"/>
    <x v="14"/>
    <x v="2"/>
    <x v="11"/>
    <x v="7"/>
    <x v="64"/>
  </r>
  <r>
    <x v="7"/>
    <x v="8"/>
    <x v="7"/>
    <x v="2"/>
    <x v="11"/>
    <x v="7"/>
    <x v="64"/>
  </r>
  <r>
    <x v="46"/>
    <x v="2"/>
    <x v="31"/>
    <x v="2"/>
    <x v="8"/>
    <x v="26"/>
    <x v="46"/>
  </r>
  <r>
    <x v="54"/>
    <x v="9"/>
    <x v="38"/>
    <x v="2"/>
    <x v="11"/>
    <x v="29"/>
    <x v="46"/>
  </r>
  <r>
    <x v="76"/>
    <x v="14"/>
    <x v="49"/>
    <x v="2"/>
    <x v="11"/>
    <x v="1"/>
    <x v="6"/>
  </r>
  <r>
    <x v="31"/>
    <x v="9"/>
    <x v="24"/>
    <x v="1"/>
    <x v="15"/>
    <x v="21"/>
    <x v="165"/>
  </r>
  <r>
    <x v="1"/>
    <x v="89"/>
    <x v="1"/>
    <x v="1"/>
    <x v="8"/>
    <x v="4"/>
    <x v="54"/>
  </r>
  <r>
    <x v="2"/>
    <x v="2"/>
    <x v="2"/>
    <x v="1"/>
    <x v="8"/>
    <x v="2"/>
    <x v="33"/>
  </r>
  <r>
    <x v="89"/>
    <x v="91"/>
    <x v="56"/>
    <x v="2"/>
    <x v="11"/>
    <x v="4"/>
    <x v="15"/>
  </r>
  <r>
    <x v="90"/>
    <x v="92"/>
    <x v="26"/>
    <x v="2"/>
    <x v="11"/>
    <x v="40"/>
    <x v="10"/>
  </r>
  <r>
    <x v="2"/>
    <x v="2"/>
    <x v="2"/>
    <x v="1"/>
    <x v="49"/>
    <x v="2"/>
    <x v="168"/>
  </r>
  <r>
    <x v="24"/>
    <x v="2"/>
    <x v="19"/>
    <x v="1"/>
    <x v="22"/>
    <x v="16"/>
    <x v="42"/>
  </r>
  <r>
    <x v="4"/>
    <x v="4"/>
    <x v="4"/>
    <x v="2"/>
    <x v="8"/>
    <x v="4"/>
    <x v="54"/>
  </r>
  <r>
    <x v="35"/>
    <x v="32"/>
    <x v="14"/>
    <x v="1"/>
    <x v="11"/>
    <x v="23"/>
    <x v="28"/>
  </r>
  <r>
    <x v="71"/>
    <x v="2"/>
    <x v="21"/>
    <x v="2"/>
    <x v="11"/>
    <x v="14"/>
    <x v="95"/>
  </r>
  <r>
    <x v="46"/>
    <x v="2"/>
    <x v="31"/>
    <x v="2"/>
    <x v="8"/>
    <x v="26"/>
    <x v="46"/>
  </r>
  <r>
    <x v="7"/>
    <x v="8"/>
    <x v="7"/>
    <x v="2"/>
    <x v="11"/>
    <x v="7"/>
    <x v="64"/>
  </r>
  <r>
    <x v="6"/>
    <x v="7"/>
    <x v="6"/>
    <x v="1"/>
    <x v="22"/>
    <x v="6"/>
    <x v="92"/>
  </r>
  <r>
    <x v="2"/>
    <x v="2"/>
    <x v="22"/>
    <x v="1"/>
    <x v="13"/>
    <x v="25"/>
    <x v="66"/>
  </r>
  <r>
    <x v="18"/>
    <x v="2"/>
    <x v="13"/>
    <x v="2"/>
    <x v="15"/>
    <x v="5"/>
    <x v="54"/>
  </r>
  <r>
    <x v="13"/>
    <x v="2"/>
    <x v="13"/>
    <x v="3"/>
    <x v="11"/>
    <x v="12"/>
    <x v="54"/>
  </r>
  <r>
    <x v="14"/>
    <x v="13"/>
    <x v="14"/>
    <x v="2"/>
    <x v="8"/>
    <x v="7"/>
    <x v="42"/>
  </r>
  <r>
    <x v="14"/>
    <x v="13"/>
    <x v="14"/>
    <x v="2"/>
    <x v="8"/>
    <x v="7"/>
    <x v="42"/>
  </r>
  <r>
    <x v="89"/>
    <x v="64"/>
    <x v="56"/>
    <x v="2"/>
    <x v="11"/>
    <x v="4"/>
    <x v="15"/>
  </r>
  <r>
    <x v="28"/>
    <x v="26"/>
    <x v="23"/>
    <x v="1"/>
    <x v="11"/>
    <x v="20"/>
    <x v="93"/>
  </r>
  <r>
    <x v="91"/>
    <x v="2"/>
    <x v="57"/>
    <x v="2"/>
    <x v="8"/>
    <x v="41"/>
    <x v="56"/>
  </r>
  <r>
    <x v="2"/>
    <x v="2"/>
    <x v="2"/>
    <x v="1"/>
    <x v="25"/>
    <x v="2"/>
    <x v="169"/>
  </r>
  <r>
    <x v="10"/>
    <x v="10"/>
    <x v="10"/>
    <x v="1"/>
    <x v="8"/>
    <x v="9"/>
    <x v="23"/>
  </r>
  <r>
    <x v="46"/>
    <x v="2"/>
    <x v="31"/>
    <x v="2"/>
    <x v="25"/>
    <x v="26"/>
    <x v="108"/>
  </r>
  <r>
    <x v="78"/>
    <x v="82"/>
    <x v="51"/>
    <x v="1"/>
    <x v="8"/>
    <x v="26"/>
    <x v="46"/>
  </r>
  <r>
    <x v="13"/>
    <x v="2"/>
    <x v="13"/>
    <x v="3"/>
    <x v="8"/>
    <x v="12"/>
    <x v="28"/>
  </r>
  <r>
    <x v="14"/>
    <x v="94"/>
    <x v="14"/>
    <x v="2"/>
    <x v="8"/>
    <x v="7"/>
    <x v="42"/>
  </r>
  <r>
    <x v="89"/>
    <x v="91"/>
    <x v="56"/>
    <x v="2"/>
    <x v="8"/>
    <x v="4"/>
    <x v="54"/>
  </r>
  <r>
    <x v="18"/>
    <x v="2"/>
    <x v="13"/>
    <x v="2"/>
    <x v="50"/>
    <x v="5"/>
    <x v="171"/>
  </r>
  <r>
    <x v="14"/>
    <x v="93"/>
    <x v="14"/>
    <x v="2"/>
    <x v="15"/>
    <x v="7"/>
    <x v="6"/>
  </r>
  <r>
    <x v="13"/>
    <x v="2"/>
    <x v="13"/>
    <x v="3"/>
    <x v="11"/>
    <x v="12"/>
    <x v="54"/>
  </r>
  <r>
    <x v="30"/>
    <x v="2"/>
    <x v="16"/>
    <x v="4"/>
    <x v="11"/>
    <x v="7"/>
    <x v="64"/>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6"/>
    <x v="22"/>
    <x v="90"/>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5"/>
    <x v="5"/>
    <x v="152"/>
  </r>
  <r>
    <x v="13"/>
    <x v="2"/>
    <x v="13"/>
    <x v="3"/>
    <x v="7"/>
    <x v="12"/>
    <x v="32"/>
  </r>
  <r>
    <x v="14"/>
    <x v="93"/>
    <x v="14"/>
    <x v="2"/>
    <x v="28"/>
    <x v="7"/>
    <x v="5"/>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6"/>
    <x v="22"/>
    <x v="90"/>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3"/>
    <x v="4"/>
    <x v="7"/>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40"/>
    <x v="5"/>
    <x v="154"/>
  </r>
  <r>
    <x v="13"/>
    <x v="2"/>
    <x v="13"/>
    <x v="3"/>
    <x v="7"/>
    <x v="12"/>
    <x v="32"/>
  </r>
  <r>
    <x v="14"/>
    <x v="93"/>
    <x v="14"/>
    <x v="2"/>
    <x v="10"/>
    <x v="7"/>
    <x v="23"/>
  </r>
  <r>
    <x v="14"/>
    <x v="94"/>
    <x v="14"/>
    <x v="2"/>
    <x v="7"/>
    <x v="7"/>
    <x v="22"/>
  </r>
  <r>
    <x v="89"/>
    <x v="91"/>
    <x v="56"/>
    <x v="2"/>
    <x v="7"/>
    <x v="4"/>
    <x v="9"/>
  </r>
  <r>
    <x v="13"/>
    <x v="2"/>
    <x v="13"/>
    <x v="3"/>
    <x v="2"/>
    <x v="12"/>
    <x v="7"/>
  </r>
  <r>
    <x v="30"/>
    <x v="2"/>
    <x v="16"/>
    <x v="4"/>
    <x v="2"/>
    <x v="7"/>
    <x v="12"/>
  </r>
  <r>
    <x v="0"/>
    <x v="0"/>
    <x v="0"/>
    <x v="0"/>
    <x v="1"/>
    <x v="0"/>
    <x v="1"/>
  </r>
  <r>
    <x v="78"/>
    <x v="82"/>
    <x v="51"/>
    <x v="1"/>
    <x v="2"/>
    <x v="26"/>
    <x v="147"/>
  </r>
  <r>
    <x v="18"/>
    <x v="2"/>
    <x v="13"/>
    <x v="2"/>
    <x v="2"/>
    <x v="5"/>
    <x v="46"/>
  </r>
  <r>
    <x v="18"/>
    <x v="36"/>
    <x v="13"/>
    <x v="2"/>
    <x v="2"/>
    <x v="5"/>
    <x v="46"/>
  </r>
  <r>
    <x v="79"/>
    <x v="83"/>
    <x v="52"/>
    <x v="9"/>
    <x v="3"/>
    <x v="16"/>
    <x v="56"/>
  </r>
  <r>
    <x v="80"/>
    <x v="2"/>
    <x v="53"/>
    <x v="1"/>
    <x v="2"/>
    <x v="7"/>
    <x v="12"/>
  </r>
  <r>
    <x v="81"/>
    <x v="2"/>
    <x v="19"/>
    <x v="1"/>
    <x v="2"/>
    <x v="16"/>
    <x v="148"/>
  </r>
  <r>
    <x v="14"/>
    <x v="13"/>
    <x v="14"/>
    <x v="2"/>
    <x v="2"/>
    <x v="7"/>
    <x v="12"/>
  </r>
  <r>
    <x v="82"/>
    <x v="2"/>
    <x v="54"/>
    <x v="2"/>
    <x v="2"/>
    <x v="38"/>
    <x v="155"/>
  </r>
  <r>
    <x v="78"/>
    <x v="82"/>
    <x v="51"/>
    <x v="1"/>
    <x v="12"/>
    <x v="26"/>
    <x v="70"/>
  </r>
  <r>
    <x v="82"/>
    <x v="2"/>
    <x v="54"/>
    <x v="2"/>
    <x v="10"/>
    <x v="38"/>
    <x v="124"/>
  </r>
  <r>
    <x v="78"/>
    <x v="82"/>
    <x v="51"/>
    <x v="1"/>
    <x v="45"/>
    <x v="26"/>
    <x v="156"/>
  </r>
  <r>
    <x v="82"/>
    <x v="2"/>
    <x v="54"/>
    <x v="2"/>
    <x v="20"/>
    <x v="38"/>
    <x v="157"/>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7"/>
    <x v="8"/>
    <x v="7"/>
    <x v="2"/>
    <x v="2"/>
    <x v="7"/>
    <x v="12"/>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21"/>
    <x v="5"/>
    <x v="159"/>
  </r>
  <r>
    <x v="13"/>
    <x v="2"/>
    <x v="13"/>
    <x v="3"/>
    <x v="3"/>
    <x v="12"/>
    <x v="5"/>
  </r>
  <r>
    <x v="14"/>
    <x v="93"/>
    <x v="14"/>
    <x v="2"/>
    <x v="6"/>
    <x v="7"/>
    <x v="7"/>
  </r>
  <r>
    <x v="14"/>
    <x v="94"/>
    <x v="14"/>
    <x v="2"/>
    <x v="3"/>
    <x v="7"/>
    <x v="20"/>
  </r>
  <r>
    <x v="89"/>
    <x v="91"/>
    <x v="56"/>
    <x v="2"/>
    <x v="3"/>
    <x v="4"/>
    <x v="7"/>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96"/>
    <x v="3"/>
    <x v="2"/>
    <x v="3"/>
    <x v="3"/>
    <x v="4"/>
  </r>
  <r>
    <x v="84"/>
    <x v="85"/>
    <x v="55"/>
    <x v="2"/>
    <x v="2"/>
    <x v="16"/>
    <x v="148"/>
  </r>
  <r>
    <x v="87"/>
    <x v="88"/>
    <x v="3"/>
    <x v="2"/>
    <x v="2"/>
    <x v="3"/>
    <x v="6"/>
  </r>
  <r>
    <x v="24"/>
    <x v="2"/>
    <x v="19"/>
    <x v="1"/>
    <x v="10"/>
    <x v="16"/>
    <x v="14"/>
  </r>
  <r>
    <x v="53"/>
    <x v="64"/>
    <x v="36"/>
    <x v="2"/>
    <x v="2"/>
    <x v="32"/>
    <x v="109"/>
  </r>
  <r>
    <x v="8"/>
    <x v="9"/>
    <x v="8"/>
    <x v="1"/>
    <x v="2"/>
    <x v="6"/>
    <x v="10"/>
  </r>
  <r>
    <x v="31"/>
    <x v="9"/>
    <x v="24"/>
    <x v="1"/>
    <x v="4"/>
    <x v="21"/>
    <x v="85"/>
  </r>
  <r>
    <x v="1"/>
    <x v="89"/>
    <x v="1"/>
    <x v="1"/>
    <x v="3"/>
    <x v="4"/>
    <x v="7"/>
  </r>
  <r>
    <x v="2"/>
    <x v="2"/>
    <x v="2"/>
    <x v="1"/>
    <x v="3"/>
    <x v="2"/>
    <x v="24"/>
  </r>
  <r>
    <x v="85"/>
    <x v="90"/>
    <x v="26"/>
    <x v="2"/>
    <x v="2"/>
    <x v="12"/>
    <x v="7"/>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51"/>
    <x v="5"/>
    <x v="172"/>
  </r>
  <r>
    <x v="13"/>
    <x v="2"/>
    <x v="13"/>
    <x v="3"/>
    <x v="7"/>
    <x v="12"/>
    <x v="32"/>
  </r>
  <r>
    <x v="14"/>
    <x v="93"/>
    <x v="14"/>
    <x v="2"/>
    <x v="20"/>
    <x v="7"/>
    <x v="134"/>
  </r>
  <r>
    <x v="14"/>
    <x v="94"/>
    <x v="14"/>
    <x v="2"/>
    <x v="7"/>
    <x v="7"/>
    <x v="22"/>
  </r>
  <r>
    <x v="89"/>
    <x v="91"/>
    <x v="56"/>
    <x v="2"/>
    <x v="7"/>
    <x v="4"/>
    <x v="9"/>
  </r>
  <r>
    <x v="13"/>
    <x v="2"/>
    <x v="13"/>
    <x v="3"/>
    <x v="2"/>
    <x v="12"/>
    <x v="7"/>
  </r>
  <r>
    <x v="30"/>
    <x v="2"/>
    <x v="16"/>
    <x v="4"/>
    <x v="2"/>
    <x v="7"/>
    <x v="12"/>
  </r>
  <r>
    <x v="0"/>
    <x v="0"/>
    <x v="0"/>
    <x v="0"/>
    <x v="1"/>
    <x v="0"/>
    <x v="1"/>
  </r>
  <r>
    <x v="78"/>
    <x v="82"/>
    <x v="51"/>
    <x v="1"/>
    <x v="3"/>
    <x v="26"/>
    <x v="86"/>
  </r>
  <r>
    <x v="18"/>
    <x v="2"/>
    <x v="13"/>
    <x v="2"/>
    <x v="3"/>
    <x v="5"/>
    <x v="22"/>
  </r>
  <r>
    <x v="18"/>
    <x v="36"/>
    <x v="13"/>
    <x v="2"/>
    <x v="3"/>
    <x v="5"/>
    <x v="22"/>
  </r>
  <r>
    <x v="79"/>
    <x v="83"/>
    <x v="52"/>
    <x v="9"/>
    <x v="4"/>
    <x v="16"/>
    <x v="36"/>
  </r>
  <r>
    <x v="80"/>
    <x v="2"/>
    <x v="53"/>
    <x v="1"/>
    <x v="3"/>
    <x v="7"/>
    <x v="20"/>
  </r>
  <r>
    <x v="81"/>
    <x v="2"/>
    <x v="19"/>
    <x v="1"/>
    <x v="3"/>
    <x v="16"/>
    <x v="56"/>
  </r>
  <r>
    <x v="14"/>
    <x v="13"/>
    <x v="14"/>
    <x v="2"/>
    <x v="3"/>
    <x v="7"/>
    <x v="20"/>
  </r>
  <r>
    <x v="82"/>
    <x v="2"/>
    <x v="54"/>
    <x v="2"/>
    <x v="3"/>
    <x v="38"/>
    <x v="153"/>
  </r>
  <r>
    <x v="78"/>
    <x v="82"/>
    <x v="51"/>
    <x v="1"/>
    <x v="32"/>
    <x v="26"/>
    <x v="144"/>
  </r>
  <r>
    <x v="82"/>
    <x v="2"/>
    <x v="54"/>
    <x v="2"/>
    <x v="21"/>
    <x v="38"/>
    <x v="145"/>
  </r>
  <r>
    <x v="78"/>
    <x v="82"/>
    <x v="51"/>
    <x v="1"/>
    <x v="32"/>
    <x v="26"/>
    <x v="144"/>
  </r>
  <r>
    <x v="82"/>
    <x v="2"/>
    <x v="54"/>
    <x v="2"/>
    <x v="6"/>
    <x v="38"/>
    <x v="146"/>
  </r>
  <r>
    <x v="78"/>
    <x v="82"/>
    <x v="51"/>
    <x v="1"/>
    <x v="2"/>
    <x v="26"/>
    <x v="147"/>
  </r>
  <r>
    <x v="83"/>
    <x v="84"/>
    <x v="1"/>
    <x v="1"/>
    <x v="8"/>
    <x v="39"/>
    <x v="79"/>
  </r>
  <r>
    <x v="2"/>
    <x v="2"/>
    <x v="2"/>
    <x v="1"/>
    <x v="8"/>
    <x v="2"/>
    <x v="33"/>
  </r>
  <r>
    <x v="4"/>
    <x v="4"/>
    <x v="4"/>
    <x v="2"/>
    <x v="3"/>
    <x v="4"/>
    <x v="7"/>
  </r>
  <r>
    <x v="46"/>
    <x v="2"/>
    <x v="31"/>
    <x v="2"/>
    <x v="8"/>
    <x v="26"/>
    <x v="46"/>
  </r>
  <r>
    <x v="34"/>
    <x v="31"/>
    <x v="25"/>
    <x v="2"/>
    <x v="2"/>
    <x v="22"/>
    <x v="44"/>
  </r>
  <r>
    <x v="10"/>
    <x v="10"/>
    <x v="10"/>
    <x v="1"/>
    <x v="3"/>
    <x v="9"/>
    <x v="14"/>
  </r>
  <r>
    <x v="84"/>
    <x v="85"/>
    <x v="55"/>
    <x v="2"/>
    <x v="2"/>
    <x v="16"/>
    <x v="148"/>
  </r>
  <r>
    <x v="85"/>
    <x v="95"/>
    <x v="26"/>
    <x v="2"/>
    <x v="2"/>
    <x v="12"/>
    <x v="7"/>
  </r>
  <r>
    <x v="84"/>
    <x v="85"/>
    <x v="55"/>
    <x v="2"/>
    <x v="2"/>
    <x v="16"/>
    <x v="148"/>
  </r>
  <r>
    <x v="34"/>
    <x v="31"/>
    <x v="25"/>
    <x v="2"/>
    <x v="2"/>
    <x v="22"/>
    <x v="44"/>
  </r>
  <r>
    <x v="84"/>
    <x v="85"/>
    <x v="55"/>
    <x v="2"/>
    <x v="2"/>
    <x v="16"/>
    <x v="148"/>
  </r>
  <r>
    <x v="4"/>
    <x v="4"/>
    <x v="4"/>
    <x v="2"/>
    <x v="2"/>
    <x v="4"/>
    <x v="22"/>
  </r>
  <r>
    <x v="28"/>
    <x v="26"/>
    <x v="23"/>
    <x v="1"/>
    <x v="2"/>
    <x v="20"/>
    <x v="37"/>
  </r>
  <r>
    <x v="2"/>
    <x v="2"/>
    <x v="2"/>
    <x v="1"/>
    <x v="2"/>
    <x v="2"/>
    <x v="3"/>
  </r>
  <r>
    <x v="41"/>
    <x v="9"/>
    <x v="28"/>
    <x v="2"/>
    <x v="4"/>
    <x v="5"/>
    <x v="7"/>
  </r>
  <r>
    <x v="86"/>
    <x v="87"/>
    <x v="26"/>
    <x v="2"/>
    <x v="3"/>
    <x v="9"/>
    <x v="14"/>
  </r>
  <r>
    <x v="9"/>
    <x v="9"/>
    <x v="9"/>
    <x v="2"/>
    <x v="4"/>
    <x v="8"/>
    <x v="105"/>
  </r>
  <r>
    <x v="3"/>
    <x v="14"/>
    <x v="3"/>
    <x v="2"/>
    <x v="3"/>
    <x v="3"/>
    <x v="4"/>
  </r>
  <r>
    <x v="84"/>
    <x v="85"/>
    <x v="55"/>
    <x v="2"/>
    <x v="2"/>
    <x v="16"/>
    <x v="148"/>
  </r>
  <r>
    <x v="87"/>
    <x v="88"/>
    <x v="3"/>
    <x v="2"/>
    <x v="2"/>
    <x v="3"/>
    <x v="6"/>
  </r>
  <r>
    <x v="24"/>
    <x v="2"/>
    <x v="19"/>
    <x v="1"/>
    <x v="10"/>
    <x v="16"/>
    <x v="14"/>
  </r>
  <r>
    <x v="53"/>
    <x v="64"/>
    <x v="36"/>
    <x v="2"/>
    <x v="2"/>
    <x v="32"/>
    <x v="109"/>
  </r>
  <r>
    <x v="8"/>
    <x v="9"/>
    <x v="8"/>
    <x v="1"/>
    <x v="2"/>
    <x v="6"/>
    <x v="10"/>
  </r>
  <r>
    <x v="33"/>
    <x v="29"/>
    <x v="1"/>
    <x v="1"/>
    <x v="2"/>
    <x v="1"/>
    <x v="2"/>
  </r>
  <r>
    <x v="2"/>
    <x v="2"/>
    <x v="22"/>
    <x v="1"/>
    <x v="2"/>
    <x v="25"/>
    <x v="59"/>
  </r>
  <r>
    <x v="16"/>
    <x v="2"/>
    <x v="48"/>
    <x v="1"/>
    <x v="2"/>
    <x v="13"/>
    <x v="149"/>
  </r>
  <r>
    <x v="10"/>
    <x v="10"/>
    <x v="10"/>
    <x v="1"/>
    <x v="2"/>
    <x v="9"/>
    <x v="36"/>
  </r>
  <r>
    <x v="18"/>
    <x v="2"/>
    <x v="13"/>
    <x v="2"/>
    <x v="2"/>
    <x v="5"/>
    <x v="46"/>
  </r>
  <r>
    <x v="46"/>
    <x v="2"/>
    <x v="31"/>
    <x v="2"/>
    <x v="2"/>
    <x v="26"/>
    <x v="147"/>
  </r>
  <r>
    <x v="88"/>
    <x v="14"/>
    <x v="49"/>
    <x v="2"/>
    <x v="2"/>
    <x v="4"/>
    <x v="22"/>
  </r>
  <r>
    <x v="14"/>
    <x v="13"/>
    <x v="14"/>
    <x v="2"/>
    <x v="2"/>
    <x v="7"/>
    <x v="1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8"/>
    <x v="25"/>
    <x v="1"/>
    <x v="1"/>
    <x v="2"/>
    <x v="1"/>
    <x v="2"/>
  </r>
  <r>
    <x v="2"/>
    <x v="2"/>
    <x v="22"/>
    <x v="1"/>
    <x v="2"/>
    <x v="25"/>
    <x v="59"/>
  </r>
  <r>
    <x v="16"/>
    <x v="2"/>
    <x v="48"/>
    <x v="1"/>
    <x v="2"/>
    <x v="13"/>
    <x v="149"/>
  </r>
  <r>
    <x v="10"/>
    <x v="10"/>
    <x v="10"/>
    <x v="1"/>
    <x v="2"/>
    <x v="9"/>
    <x v="36"/>
  </r>
  <r>
    <x v="18"/>
    <x v="2"/>
    <x v="13"/>
    <x v="2"/>
    <x v="2"/>
    <x v="5"/>
    <x v="46"/>
  </r>
  <r>
    <x v="14"/>
    <x v="13"/>
    <x v="14"/>
    <x v="2"/>
    <x v="2"/>
    <x v="7"/>
    <x v="12"/>
  </r>
  <r>
    <x v="7"/>
    <x v="8"/>
    <x v="7"/>
    <x v="2"/>
    <x v="2"/>
    <x v="7"/>
    <x v="12"/>
  </r>
  <r>
    <x v="46"/>
    <x v="2"/>
    <x v="31"/>
    <x v="2"/>
    <x v="3"/>
    <x v="26"/>
    <x v="86"/>
  </r>
  <r>
    <x v="54"/>
    <x v="9"/>
    <x v="38"/>
    <x v="2"/>
    <x v="2"/>
    <x v="29"/>
    <x v="86"/>
  </r>
  <r>
    <x v="76"/>
    <x v="14"/>
    <x v="49"/>
    <x v="2"/>
    <x v="2"/>
    <x v="1"/>
    <x v="2"/>
  </r>
  <r>
    <x v="31"/>
    <x v="9"/>
    <x v="24"/>
    <x v="1"/>
    <x v="4"/>
    <x v="21"/>
    <x v="85"/>
  </r>
  <r>
    <x v="1"/>
    <x v="89"/>
    <x v="1"/>
    <x v="1"/>
    <x v="3"/>
    <x v="4"/>
    <x v="7"/>
  </r>
  <r>
    <x v="2"/>
    <x v="2"/>
    <x v="2"/>
    <x v="1"/>
    <x v="3"/>
    <x v="2"/>
    <x v="24"/>
  </r>
  <r>
    <x v="89"/>
    <x v="91"/>
    <x v="56"/>
    <x v="2"/>
    <x v="2"/>
    <x v="4"/>
    <x v="22"/>
  </r>
  <r>
    <x v="90"/>
    <x v="92"/>
    <x v="26"/>
    <x v="2"/>
    <x v="2"/>
    <x v="40"/>
    <x v="150"/>
  </r>
  <r>
    <x v="2"/>
    <x v="2"/>
    <x v="2"/>
    <x v="1"/>
    <x v="12"/>
    <x v="2"/>
    <x v="34"/>
  </r>
  <r>
    <x v="24"/>
    <x v="2"/>
    <x v="19"/>
    <x v="1"/>
    <x v="8"/>
    <x v="16"/>
    <x v="20"/>
  </r>
  <r>
    <x v="4"/>
    <x v="4"/>
    <x v="4"/>
    <x v="2"/>
    <x v="3"/>
    <x v="4"/>
    <x v="7"/>
  </r>
  <r>
    <x v="35"/>
    <x v="32"/>
    <x v="14"/>
    <x v="1"/>
    <x v="2"/>
    <x v="23"/>
    <x v="5"/>
  </r>
  <r>
    <x v="71"/>
    <x v="2"/>
    <x v="21"/>
    <x v="2"/>
    <x v="2"/>
    <x v="14"/>
    <x v="27"/>
  </r>
  <r>
    <x v="46"/>
    <x v="2"/>
    <x v="31"/>
    <x v="2"/>
    <x v="3"/>
    <x v="26"/>
    <x v="86"/>
  </r>
  <r>
    <x v="7"/>
    <x v="8"/>
    <x v="7"/>
    <x v="2"/>
    <x v="2"/>
    <x v="7"/>
    <x v="12"/>
  </r>
  <r>
    <x v="91"/>
    <x v="2"/>
    <x v="57"/>
    <x v="2"/>
    <x v="3"/>
    <x v="41"/>
    <x v="151"/>
  </r>
  <r>
    <x v="2"/>
    <x v="2"/>
    <x v="2"/>
    <x v="1"/>
    <x v="20"/>
    <x v="2"/>
    <x v="52"/>
  </r>
  <r>
    <x v="10"/>
    <x v="10"/>
    <x v="10"/>
    <x v="1"/>
    <x v="3"/>
    <x v="9"/>
    <x v="14"/>
  </r>
  <r>
    <x v="46"/>
    <x v="2"/>
    <x v="31"/>
    <x v="2"/>
    <x v="20"/>
    <x v="26"/>
    <x v="121"/>
  </r>
  <r>
    <x v="78"/>
    <x v="82"/>
    <x v="51"/>
    <x v="1"/>
    <x v="3"/>
    <x v="26"/>
    <x v="86"/>
  </r>
  <r>
    <x v="18"/>
    <x v="2"/>
    <x v="13"/>
    <x v="2"/>
    <x v="21"/>
    <x v="5"/>
    <x v="159"/>
  </r>
  <r>
    <x v="13"/>
    <x v="2"/>
    <x v="13"/>
    <x v="3"/>
    <x v="3"/>
    <x v="12"/>
    <x v="5"/>
  </r>
  <r>
    <x v="14"/>
    <x v="93"/>
    <x v="14"/>
    <x v="2"/>
    <x v="6"/>
    <x v="7"/>
    <x v="7"/>
  </r>
  <r>
    <x v="14"/>
    <x v="94"/>
    <x v="14"/>
    <x v="2"/>
    <x v="3"/>
    <x v="7"/>
    <x v="20"/>
  </r>
  <r>
    <x v="89"/>
    <x v="91"/>
    <x v="56"/>
    <x v="2"/>
    <x v="3"/>
    <x v="4"/>
    <x v="7"/>
  </r>
  <r>
    <x v="13"/>
    <x v="2"/>
    <x v="13"/>
    <x v="3"/>
    <x v="2"/>
    <x v="12"/>
    <x v="7"/>
  </r>
  <r>
    <x v="30"/>
    <x v="2"/>
    <x v="16"/>
    <x v="4"/>
    <x v="2"/>
    <x v="7"/>
    <x v="12"/>
  </r>
  <r>
    <x v="0"/>
    <x v="0"/>
    <x v="0"/>
    <x v="0"/>
    <x v="1"/>
    <x v="0"/>
    <x v="1"/>
  </r>
  <r>
    <x v="78"/>
    <x v="82"/>
    <x v="51"/>
    <x v="1"/>
    <x v="39"/>
    <x v="26"/>
    <x v="9"/>
  </r>
  <r>
    <x v="18"/>
    <x v="2"/>
    <x v="13"/>
    <x v="2"/>
    <x v="39"/>
    <x v="5"/>
    <x v="173"/>
  </r>
  <r>
    <x v="18"/>
    <x v="36"/>
    <x v="13"/>
    <x v="2"/>
    <x v="39"/>
    <x v="5"/>
    <x v="173"/>
  </r>
  <r>
    <x v="79"/>
    <x v="83"/>
    <x v="52"/>
    <x v="9"/>
    <x v="41"/>
    <x v="16"/>
    <x v="16"/>
  </r>
  <r>
    <x v="80"/>
    <x v="2"/>
    <x v="53"/>
    <x v="1"/>
    <x v="39"/>
    <x v="7"/>
    <x v="28"/>
  </r>
  <r>
    <x v="81"/>
    <x v="2"/>
    <x v="19"/>
    <x v="1"/>
    <x v="39"/>
    <x v="16"/>
    <x v="5"/>
  </r>
  <r>
    <x v="14"/>
    <x v="13"/>
    <x v="14"/>
    <x v="2"/>
    <x v="39"/>
    <x v="7"/>
    <x v="28"/>
  </r>
  <r>
    <x v="82"/>
    <x v="2"/>
    <x v="54"/>
    <x v="2"/>
    <x v="39"/>
    <x v="38"/>
    <x v="127"/>
  </r>
  <r>
    <x v="7"/>
    <x v="8"/>
    <x v="7"/>
    <x v="2"/>
    <x v="39"/>
    <x v="7"/>
    <x v="28"/>
  </r>
  <r>
    <x v="2"/>
    <x v="2"/>
    <x v="22"/>
    <x v="1"/>
    <x v="12"/>
    <x v="25"/>
    <x v="51"/>
  </r>
  <r>
    <x v="18"/>
    <x v="2"/>
    <x v="13"/>
    <x v="2"/>
    <x v="12"/>
    <x v="5"/>
    <x v="16"/>
  </r>
  <r>
    <x v="92"/>
    <x v="2"/>
    <x v="58"/>
    <x v="3"/>
    <x v="4"/>
    <x v="17"/>
    <x v="6"/>
  </r>
  <r>
    <x v="93"/>
    <x v="64"/>
    <x v="45"/>
    <x v="1"/>
    <x v="4"/>
    <x v="19"/>
    <x v="23"/>
  </r>
  <r>
    <x v="14"/>
    <x v="13"/>
    <x v="14"/>
    <x v="2"/>
    <x v="10"/>
    <x v="7"/>
    <x v="23"/>
  </r>
  <r>
    <x v="7"/>
    <x v="8"/>
    <x v="7"/>
    <x v="2"/>
    <x v="10"/>
    <x v="7"/>
    <x v="23"/>
  </r>
  <r>
    <x v="53"/>
    <x v="64"/>
    <x v="36"/>
    <x v="2"/>
    <x v="4"/>
    <x v="32"/>
    <x v="132"/>
  </r>
  <r>
    <x v="67"/>
    <x v="67"/>
    <x v="6"/>
    <x v="1"/>
    <x v="10"/>
    <x v="33"/>
    <x v="174"/>
  </r>
  <r>
    <x v="79"/>
    <x v="83"/>
    <x v="52"/>
    <x v="9"/>
    <x v="10"/>
    <x v="16"/>
    <x v="14"/>
  </r>
  <r>
    <x v="80"/>
    <x v="2"/>
    <x v="53"/>
    <x v="1"/>
    <x v="4"/>
    <x v="7"/>
    <x v="2"/>
  </r>
  <r>
    <x v="82"/>
    <x v="2"/>
    <x v="54"/>
    <x v="2"/>
    <x v="10"/>
    <x v="38"/>
    <x v="124"/>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96"/>
    <x v="3"/>
    <x v="2"/>
    <x v="10"/>
    <x v="3"/>
    <x v="30"/>
  </r>
  <r>
    <x v="84"/>
    <x v="85"/>
    <x v="55"/>
    <x v="2"/>
    <x v="4"/>
    <x v="16"/>
    <x v="36"/>
  </r>
  <r>
    <x v="87"/>
    <x v="88"/>
    <x v="3"/>
    <x v="2"/>
    <x v="4"/>
    <x v="3"/>
    <x v="13"/>
  </r>
  <r>
    <x v="24"/>
    <x v="2"/>
    <x v="19"/>
    <x v="1"/>
    <x v="43"/>
    <x v="16"/>
    <x v="131"/>
  </r>
  <r>
    <x v="53"/>
    <x v="64"/>
    <x v="36"/>
    <x v="2"/>
    <x v="4"/>
    <x v="32"/>
    <x v="132"/>
  </r>
  <r>
    <x v="8"/>
    <x v="9"/>
    <x v="8"/>
    <x v="1"/>
    <x v="4"/>
    <x v="6"/>
    <x v="20"/>
  </r>
  <r>
    <x v="31"/>
    <x v="9"/>
    <x v="24"/>
    <x v="1"/>
    <x v="12"/>
    <x v="21"/>
    <x v="133"/>
  </r>
  <r>
    <x v="1"/>
    <x v="89"/>
    <x v="1"/>
    <x v="1"/>
    <x v="10"/>
    <x v="4"/>
    <x v="16"/>
  </r>
  <r>
    <x v="2"/>
    <x v="2"/>
    <x v="2"/>
    <x v="1"/>
    <x v="10"/>
    <x v="2"/>
    <x v="53"/>
  </r>
  <r>
    <x v="85"/>
    <x v="90"/>
    <x v="26"/>
    <x v="2"/>
    <x v="4"/>
    <x v="12"/>
    <x v="16"/>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10"/>
    <x v="9"/>
    <x v="131"/>
  </r>
  <r>
    <x v="46"/>
    <x v="2"/>
    <x v="31"/>
    <x v="2"/>
    <x v="26"/>
    <x v="26"/>
    <x v="139"/>
  </r>
  <r>
    <x v="78"/>
    <x v="82"/>
    <x v="51"/>
    <x v="1"/>
    <x v="10"/>
    <x v="26"/>
    <x v="43"/>
  </r>
  <r>
    <x v="18"/>
    <x v="2"/>
    <x v="13"/>
    <x v="2"/>
    <x v="46"/>
    <x v="5"/>
    <x v="141"/>
  </r>
  <r>
    <x v="13"/>
    <x v="2"/>
    <x v="13"/>
    <x v="3"/>
    <x v="28"/>
    <x v="12"/>
    <x v="142"/>
  </r>
  <r>
    <x v="14"/>
    <x v="93"/>
    <x v="14"/>
    <x v="2"/>
    <x v="26"/>
    <x v="7"/>
    <x v="51"/>
  </r>
  <r>
    <x v="14"/>
    <x v="94"/>
    <x v="14"/>
    <x v="2"/>
    <x v="28"/>
    <x v="7"/>
    <x v="5"/>
  </r>
  <r>
    <x v="89"/>
    <x v="91"/>
    <x v="56"/>
    <x v="2"/>
    <x v="28"/>
    <x v="4"/>
    <x v="71"/>
  </r>
  <r>
    <x v="13"/>
    <x v="2"/>
    <x v="13"/>
    <x v="3"/>
    <x v="4"/>
    <x v="12"/>
    <x v="16"/>
  </r>
  <r>
    <x v="30"/>
    <x v="2"/>
    <x v="16"/>
    <x v="4"/>
    <x v="4"/>
    <x v="7"/>
    <x v="2"/>
  </r>
  <r>
    <x v="0"/>
    <x v="0"/>
    <x v="0"/>
    <x v="0"/>
    <x v="1"/>
    <x v="0"/>
    <x v="1"/>
  </r>
  <r>
    <x v="78"/>
    <x v="82"/>
    <x v="51"/>
    <x v="1"/>
    <x v="39"/>
    <x v="26"/>
    <x v="9"/>
  </r>
  <r>
    <x v="18"/>
    <x v="2"/>
    <x v="13"/>
    <x v="2"/>
    <x v="39"/>
    <x v="5"/>
    <x v="173"/>
  </r>
  <r>
    <x v="18"/>
    <x v="36"/>
    <x v="13"/>
    <x v="2"/>
    <x v="39"/>
    <x v="5"/>
    <x v="173"/>
  </r>
  <r>
    <x v="79"/>
    <x v="83"/>
    <x v="52"/>
    <x v="9"/>
    <x v="41"/>
    <x v="16"/>
    <x v="16"/>
  </r>
  <r>
    <x v="80"/>
    <x v="2"/>
    <x v="53"/>
    <x v="1"/>
    <x v="39"/>
    <x v="7"/>
    <x v="28"/>
  </r>
  <r>
    <x v="81"/>
    <x v="2"/>
    <x v="19"/>
    <x v="1"/>
    <x v="39"/>
    <x v="16"/>
    <x v="5"/>
  </r>
  <r>
    <x v="14"/>
    <x v="13"/>
    <x v="14"/>
    <x v="2"/>
    <x v="39"/>
    <x v="7"/>
    <x v="28"/>
  </r>
  <r>
    <x v="82"/>
    <x v="2"/>
    <x v="54"/>
    <x v="2"/>
    <x v="39"/>
    <x v="38"/>
    <x v="127"/>
  </r>
  <r>
    <x v="7"/>
    <x v="8"/>
    <x v="7"/>
    <x v="2"/>
    <x v="39"/>
    <x v="7"/>
    <x v="28"/>
  </r>
  <r>
    <x v="2"/>
    <x v="2"/>
    <x v="22"/>
    <x v="1"/>
    <x v="12"/>
    <x v="25"/>
    <x v="51"/>
  </r>
  <r>
    <x v="18"/>
    <x v="2"/>
    <x v="13"/>
    <x v="2"/>
    <x v="10"/>
    <x v="5"/>
    <x v="5"/>
  </r>
  <r>
    <x v="92"/>
    <x v="2"/>
    <x v="58"/>
    <x v="3"/>
    <x v="4"/>
    <x v="17"/>
    <x v="6"/>
  </r>
  <r>
    <x v="93"/>
    <x v="64"/>
    <x v="45"/>
    <x v="1"/>
    <x v="4"/>
    <x v="19"/>
    <x v="23"/>
  </r>
  <r>
    <x v="14"/>
    <x v="13"/>
    <x v="14"/>
    <x v="2"/>
    <x v="10"/>
    <x v="7"/>
    <x v="23"/>
  </r>
  <r>
    <x v="7"/>
    <x v="8"/>
    <x v="7"/>
    <x v="2"/>
    <x v="10"/>
    <x v="7"/>
    <x v="23"/>
  </r>
  <r>
    <x v="53"/>
    <x v="64"/>
    <x v="36"/>
    <x v="2"/>
    <x v="4"/>
    <x v="32"/>
    <x v="132"/>
  </r>
  <r>
    <x v="67"/>
    <x v="67"/>
    <x v="6"/>
    <x v="1"/>
    <x v="10"/>
    <x v="33"/>
    <x v="174"/>
  </r>
  <r>
    <x v="79"/>
    <x v="83"/>
    <x v="52"/>
    <x v="9"/>
    <x v="10"/>
    <x v="16"/>
    <x v="14"/>
  </r>
  <r>
    <x v="80"/>
    <x v="2"/>
    <x v="53"/>
    <x v="1"/>
    <x v="4"/>
    <x v="7"/>
    <x v="2"/>
  </r>
  <r>
    <x v="82"/>
    <x v="2"/>
    <x v="54"/>
    <x v="2"/>
    <x v="10"/>
    <x v="38"/>
    <x v="124"/>
  </r>
  <r>
    <x v="78"/>
    <x v="82"/>
    <x v="51"/>
    <x v="1"/>
    <x v="4"/>
    <x v="26"/>
    <x v="78"/>
  </r>
  <r>
    <x v="83"/>
    <x v="84"/>
    <x v="1"/>
    <x v="1"/>
    <x v="37"/>
    <x v="39"/>
    <x v="129"/>
  </r>
  <r>
    <x v="2"/>
    <x v="2"/>
    <x v="2"/>
    <x v="1"/>
    <x v="37"/>
    <x v="2"/>
    <x v="130"/>
  </r>
  <r>
    <x v="4"/>
    <x v="4"/>
    <x v="4"/>
    <x v="2"/>
    <x v="10"/>
    <x v="4"/>
    <x v="16"/>
  </r>
  <r>
    <x v="46"/>
    <x v="2"/>
    <x v="31"/>
    <x v="2"/>
    <x v="37"/>
    <x v="26"/>
    <x v="7"/>
  </r>
  <r>
    <x v="34"/>
    <x v="31"/>
    <x v="25"/>
    <x v="2"/>
    <x v="4"/>
    <x v="22"/>
    <x v="75"/>
  </r>
  <r>
    <x v="10"/>
    <x v="10"/>
    <x v="10"/>
    <x v="1"/>
    <x v="10"/>
    <x v="9"/>
    <x v="131"/>
  </r>
  <r>
    <x v="84"/>
    <x v="85"/>
    <x v="55"/>
    <x v="2"/>
    <x v="4"/>
    <x v="16"/>
    <x v="36"/>
  </r>
  <r>
    <x v="85"/>
    <x v="95"/>
    <x v="26"/>
    <x v="2"/>
    <x v="4"/>
    <x v="12"/>
    <x v="16"/>
  </r>
  <r>
    <x v="84"/>
    <x v="85"/>
    <x v="55"/>
    <x v="2"/>
    <x v="4"/>
    <x v="16"/>
    <x v="36"/>
  </r>
  <r>
    <x v="34"/>
    <x v="31"/>
    <x v="25"/>
    <x v="2"/>
    <x v="4"/>
    <x v="22"/>
    <x v="75"/>
  </r>
  <r>
    <x v="84"/>
    <x v="85"/>
    <x v="55"/>
    <x v="2"/>
    <x v="4"/>
    <x v="16"/>
    <x v="36"/>
  </r>
  <r>
    <x v="4"/>
    <x v="4"/>
    <x v="4"/>
    <x v="2"/>
    <x v="4"/>
    <x v="4"/>
    <x v="5"/>
  </r>
  <r>
    <x v="28"/>
    <x v="26"/>
    <x v="23"/>
    <x v="1"/>
    <x v="4"/>
    <x v="20"/>
    <x v="50"/>
  </r>
  <r>
    <x v="2"/>
    <x v="2"/>
    <x v="2"/>
    <x v="1"/>
    <x v="4"/>
    <x v="2"/>
    <x v="19"/>
  </r>
  <r>
    <x v="41"/>
    <x v="9"/>
    <x v="28"/>
    <x v="2"/>
    <x v="12"/>
    <x v="5"/>
    <x v="16"/>
  </r>
  <r>
    <x v="86"/>
    <x v="87"/>
    <x v="26"/>
    <x v="2"/>
    <x v="10"/>
    <x v="9"/>
    <x v="131"/>
  </r>
  <r>
    <x v="9"/>
    <x v="9"/>
    <x v="9"/>
    <x v="2"/>
    <x v="12"/>
    <x v="8"/>
    <x v="65"/>
  </r>
  <r>
    <x v="3"/>
    <x v="14"/>
    <x v="3"/>
    <x v="2"/>
    <x v="10"/>
    <x v="3"/>
    <x v="30"/>
  </r>
  <r>
    <x v="84"/>
    <x v="85"/>
    <x v="55"/>
    <x v="2"/>
    <x v="4"/>
    <x v="16"/>
    <x v="36"/>
  </r>
  <r>
    <x v="87"/>
    <x v="88"/>
    <x v="3"/>
    <x v="2"/>
    <x v="4"/>
    <x v="3"/>
    <x v="13"/>
  </r>
  <r>
    <x v="7"/>
    <x v="8"/>
    <x v="7"/>
    <x v="2"/>
    <x v="4"/>
    <x v="7"/>
    <x v="2"/>
  </r>
  <r>
    <x v="24"/>
    <x v="2"/>
    <x v="19"/>
    <x v="1"/>
    <x v="43"/>
    <x v="16"/>
    <x v="131"/>
  </r>
  <r>
    <x v="53"/>
    <x v="64"/>
    <x v="36"/>
    <x v="2"/>
    <x v="4"/>
    <x v="32"/>
    <x v="132"/>
  </r>
  <r>
    <x v="8"/>
    <x v="9"/>
    <x v="8"/>
    <x v="1"/>
    <x v="4"/>
    <x v="6"/>
    <x v="20"/>
  </r>
  <r>
    <x v="33"/>
    <x v="29"/>
    <x v="1"/>
    <x v="1"/>
    <x v="4"/>
    <x v="1"/>
    <x v="18"/>
  </r>
  <r>
    <x v="2"/>
    <x v="2"/>
    <x v="22"/>
    <x v="1"/>
    <x v="4"/>
    <x v="25"/>
    <x v="134"/>
  </r>
  <r>
    <x v="16"/>
    <x v="2"/>
    <x v="48"/>
    <x v="1"/>
    <x v="4"/>
    <x v="13"/>
    <x v="135"/>
  </r>
  <r>
    <x v="10"/>
    <x v="10"/>
    <x v="10"/>
    <x v="1"/>
    <x v="4"/>
    <x v="9"/>
    <x v="39"/>
  </r>
  <r>
    <x v="18"/>
    <x v="2"/>
    <x v="13"/>
    <x v="2"/>
    <x v="4"/>
    <x v="5"/>
    <x v="7"/>
  </r>
  <r>
    <x v="46"/>
    <x v="2"/>
    <x v="31"/>
    <x v="2"/>
    <x v="4"/>
    <x v="26"/>
    <x v="78"/>
  </r>
  <r>
    <x v="88"/>
    <x v="14"/>
    <x v="49"/>
    <x v="2"/>
    <x v="4"/>
    <x v="4"/>
    <x v="5"/>
  </r>
  <r>
    <x v="14"/>
    <x v="13"/>
    <x v="14"/>
    <x v="2"/>
    <x v="4"/>
    <x v="7"/>
    <x v="2"/>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8"/>
    <x v="25"/>
    <x v="1"/>
    <x v="1"/>
    <x v="4"/>
    <x v="1"/>
    <x v="18"/>
  </r>
  <r>
    <x v="2"/>
    <x v="2"/>
    <x v="22"/>
    <x v="1"/>
    <x v="4"/>
    <x v="25"/>
    <x v="134"/>
  </r>
  <r>
    <x v="16"/>
    <x v="2"/>
    <x v="48"/>
    <x v="1"/>
    <x v="4"/>
    <x v="13"/>
    <x v="135"/>
  </r>
  <r>
    <x v="10"/>
    <x v="10"/>
    <x v="10"/>
    <x v="1"/>
    <x v="4"/>
    <x v="9"/>
    <x v="39"/>
  </r>
  <r>
    <x v="18"/>
    <x v="2"/>
    <x v="13"/>
    <x v="2"/>
    <x v="4"/>
    <x v="5"/>
    <x v="7"/>
  </r>
  <r>
    <x v="14"/>
    <x v="13"/>
    <x v="14"/>
    <x v="2"/>
    <x v="4"/>
    <x v="7"/>
    <x v="2"/>
  </r>
  <r>
    <x v="7"/>
    <x v="8"/>
    <x v="7"/>
    <x v="2"/>
    <x v="4"/>
    <x v="7"/>
    <x v="2"/>
  </r>
  <r>
    <x v="46"/>
    <x v="2"/>
    <x v="31"/>
    <x v="2"/>
    <x v="10"/>
    <x v="26"/>
    <x v="43"/>
  </r>
  <r>
    <x v="54"/>
    <x v="9"/>
    <x v="38"/>
    <x v="2"/>
    <x v="4"/>
    <x v="29"/>
    <x v="43"/>
  </r>
  <r>
    <x v="76"/>
    <x v="14"/>
    <x v="49"/>
    <x v="2"/>
    <x v="4"/>
    <x v="1"/>
    <x v="18"/>
  </r>
  <r>
    <x v="31"/>
    <x v="9"/>
    <x v="24"/>
    <x v="1"/>
    <x v="12"/>
    <x v="21"/>
    <x v="133"/>
  </r>
  <r>
    <x v="1"/>
    <x v="89"/>
    <x v="1"/>
    <x v="1"/>
    <x v="10"/>
    <x v="4"/>
    <x v="16"/>
  </r>
  <r>
    <x v="2"/>
    <x v="2"/>
    <x v="2"/>
    <x v="1"/>
    <x v="10"/>
    <x v="2"/>
    <x v="53"/>
  </r>
  <r>
    <x v="89"/>
    <x v="91"/>
    <x v="56"/>
    <x v="2"/>
    <x v="4"/>
    <x v="4"/>
    <x v="5"/>
  </r>
  <r>
    <x v="90"/>
    <x v="92"/>
    <x v="26"/>
    <x v="2"/>
    <x v="4"/>
    <x v="40"/>
    <x v="56"/>
  </r>
  <r>
    <x v="2"/>
    <x v="2"/>
    <x v="2"/>
    <x v="1"/>
    <x v="42"/>
    <x v="2"/>
    <x v="136"/>
  </r>
  <r>
    <x v="24"/>
    <x v="2"/>
    <x v="19"/>
    <x v="1"/>
    <x v="37"/>
    <x v="16"/>
    <x v="23"/>
  </r>
  <r>
    <x v="4"/>
    <x v="4"/>
    <x v="4"/>
    <x v="2"/>
    <x v="10"/>
    <x v="4"/>
    <x v="16"/>
  </r>
  <r>
    <x v="35"/>
    <x v="32"/>
    <x v="14"/>
    <x v="1"/>
    <x v="4"/>
    <x v="23"/>
    <x v="26"/>
  </r>
  <r>
    <x v="71"/>
    <x v="2"/>
    <x v="21"/>
    <x v="2"/>
    <x v="4"/>
    <x v="14"/>
    <x v="137"/>
  </r>
  <r>
    <x v="46"/>
    <x v="2"/>
    <x v="31"/>
    <x v="2"/>
    <x v="10"/>
    <x v="26"/>
    <x v="43"/>
  </r>
  <r>
    <x v="7"/>
    <x v="8"/>
    <x v="7"/>
    <x v="2"/>
    <x v="4"/>
    <x v="7"/>
    <x v="2"/>
  </r>
  <r>
    <x v="91"/>
    <x v="2"/>
    <x v="57"/>
    <x v="2"/>
    <x v="10"/>
    <x v="41"/>
    <x v="140"/>
  </r>
  <r>
    <x v="2"/>
    <x v="2"/>
    <x v="2"/>
    <x v="1"/>
    <x v="26"/>
    <x v="2"/>
    <x v="138"/>
  </r>
  <r>
    <x v="10"/>
    <x v="10"/>
    <x v="10"/>
    <x v="1"/>
    <x v="10"/>
    <x v="9"/>
    <x v="131"/>
  </r>
  <r>
    <x v="46"/>
    <x v="2"/>
    <x v="31"/>
    <x v="2"/>
    <x v="26"/>
    <x v="26"/>
    <x v="139"/>
  </r>
  <r>
    <x v="78"/>
    <x v="82"/>
    <x v="51"/>
    <x v="1"/>
    <x v="10"/>
    <x v="26"/>
    <x v="43"/>
  </r>
  <r>
    <x v="18"/>
    <x v="2"/>
    <x v="13"/>
    <x v="2"/>
    <x v="47"/>
    <x v="5"/>
    <x v="143"/>
  </r>
  <r>
    <x v="13"/>
    <x v="2"/>
    <x v="13"/>
    <x v="3"/>
    <x v="10"/>
    <x v="12"/>
    <x v="26"/>
  </r>
  <r>
    <x v="14"/>
    <x v="93"/>
    <x v="14"/>
    <x v="2"/>
    <x v="9"/>
    <x v="7"/>
    <x v="16"/>
  </r>
  <r>
    <x v="14"/>
    <x v="94"/>
    <x v="14"/>
    <x v="2"/>
    <x v="10"/>
    <x v="7"/>
    <x v="23"/>
  </r>
  <r>
    <x v="89"/>
    <x v="91"/>
    <x v="56"/>
    <x v="2"/>
    <x v="10"/>
    <x v="4"/>
    <x v="16"/>
  </r>
  <r>
    <x v="13"/>
    <x v="2"/>
    <x v="13"/>
    <x v="3"/>
    <x v="4"/>
    <x v="12"/>
    <x v="16"/>
  </r>
  <r>
    <x v="30"/>
    <x v="2"/>
    <x v="16"/>
    <x v="4"/>
    <x v="4"/>
    <x v="7"/>
    <x v="2"/>
  </r>
  <r>
    <x v="2"/>
    <x v="2"/>
    <x v="2"/>
    <x v="1"/>
    <x v="4"/>
    <x v="2"/>
    <x v="19"/>
  </r>
  <r>
    <x v="16"/>
    <x v="2"/>
    <x v="48"/>
    <x v="1"/>
    <x v="52"/>
    <x v="13"/>
    <x v="175"/>
  </r>
  <r>
    <x v="14"/>
    <x v="13"/>
    <x v="14"/>
    <x v="2"/>
    <x v="31"/>
    <x v="7"/>
    <x v="176"/>
  </r>
  <r>
    <x v="94"/>
    <x v="2"/>
    <x v="13"/>
    <x v="2"/>
    <x v="2"/>
    <x v="12"/>
    <x v="7"/>
  </r>
  <r>
    <x v="0"/>
    <x v="0"/>
    <x v="0"/>
    <x v="0"/>
    <x v="53"/>
    <x v="0"/>
    <x v="177"/>
  </r>
  <r>
    <x v="0"/>
    <x v="0"/>
    <x v="0"/>
    <x v="0"/>
    <x v="1"/>
    <x v="0"/>
    <x v="178"/>
  </r>
  <r>
    <x v="57"/>
    <x v="97"/>
    <x v="59"/>
    <x v="1"/>
    <x v="3"/>
    <x v="4"/>
    <x v="7"/>
  </r>
  <r>
    <x v="6"/>
    <x v="7"/>
    <x v="6"/>
    <x v="1"/>
    <x v="4"/>
    <x v="6"/>
    <x v="20"/>
  </r>
  <r>
    <x v="43"/>
    <x v="2"/>
    <x v="28"/>
    <x v="2"/>
    <x v="2"/>
    <x v="4"/>
    <x v="22"/>
  </r>
  <r>
    <x v="18"/>
    <x v="2"/>
    <x v="13"/>
    <x v="2"/>
    <x v="4"/>
    <x v="5"/>
    <x v="7"/>
  </r>
  <r>
    <x v="14"/>
    <x v="13"/>
    <x v="14"/>
    <x v="2"/>
    <x v="3"/>
    <x v="7"/>
    <x v="20"/>
  </r>
  <r>
    <x v="18"/>
    <x v="2"/>
    <x v="13"/>
    <x v="2"/>
    <x v="4"/>
    <x v="5"/>
    <x v="7"/>
  </r>
  <r>
    <x v="14"/>
    <x v="13"/>
    <x v="14"/>
    <x v="2"/>
    <x v="3"/>
    <x v="7"/>
    <x v="20"/>
  </r>
  <r>
    <x v="57"/>
    <x v="97"/>
    <x v="59"/>
    <x v="1"/>
    <x v="2"/>
    <x v="4"/>
    <x v="22"/>
  </r>
  <r>
    <x v="6"/>
    <x v="7"/>
    <x v="6"/>
    <x v="1"/>
    <x v="3"/>
    <x v="6"/>
    <x v="12"/>
  </r>
  <r>
    <x v="43"/>
    <x v="2"/>
    <x v="28"/>
    <x v="2"/>
    <x v="2"/>
    <x v="4"/>
    <x v="22"/>
  </r>
  <r>
    <x v="18"/>
    <x v="2"/>
    <x v="13"/>
    <x v="2"/>
    <x v="28"/>
    <x v="5"/>
    <x v="32"/>
  </r>
  <r>
    <x v="14"/>
    <x v="13"/>
    <x v="14"/>
    <x v="2"/>
    <x v="4"/>
    <x v="7"/>
    <x v="2"/>
  </r>
  <r>
    <x v="6"/>
    <x v="7"/>
    <x v="6"/>
    <x v="1"/>
    <x v="7"/>
    <x v="6"/>
    <x v="46"/>
  </r>
  <r>
    <x v="7"/>
    <x v="8"/>
    <x v="7"/>
    <x v="2"/>
    <x v="2"/>
    <x v="7"/>
    <x v="12"/>
  </r>
  <r>
    <x v="57"/>
    <x v="97"/>
    <x v="59"/>
    <x v="1"/>
    <x v="2"/>
    <x v="4"/>
    <x v="22"/>
  </r>
  <r>
    <x v="6"/>
    <x v="7"/>
    <x v="6"/>
    <x v="1"/>
    <x v="2"/>
    <x v="6"/>
    <x v="10"/>
  </r>
  <r>
    <x v="39"/>
    <x v="2"/>
    <x v="13"/>
    <x v="3"/>
    <x v="2"/>
    <x v="4"/>
    <x v="22"/>
  </r>
  <r>
    <x v="3"/>
    <x v="18"/>
    <x v="3"/>
    <x v="2"/>
    <x v="3"/>
    <x v="3"/>
    <x v="4"/>
  </r>
  <r>
    <x v="4"/>
    <x v="4"/>
    <x v="4"/>
    <x v="2"/>
    <x v="3"/>
    <x v="4"/>
    <x v="7"/>
  </r>
  <r>
    <x v="3"/>
    <x v="18"/>
    <x v="3"/>
    <x v="2"/>
    <x v="3"/>
    <x v="3"/>
    <x v="4"/>
  </r>
  <r>
    <x v="0"/>
    <x v="0"/>
    <x v="0"/>
    <x v="0"/>
    <x v="1"/>
    <x v="0"/>
    <x v="178"/>
  </r>
  <r>
    <x v="7"/>
    <x v="8"/>
    <x v="7"/>
    <x v="2"/>
    <x v="3"/>
    <x v="7"/>
    <x v="20"/>
  </r>
  <r>
    <x v="95"/>
    <x v="98"/>
    <x v="60"/>
    <x v="10"/>
    <x v="54"/>
    <x v="5"/>
    <x v="179"/>
  </r>
  <r>
    <x v="96"/>
    <x v="99"/>
    <x v="14"/>
    <x v="2"/>
    <x v="9"/>
    <x v="1"/>
    <x v="180"/>
  </r>
  <r>
    <x v="16"/>
    <x v="2"/>
    <x v="16"/>
    <x v="2"/>
    <x v="33"/>
    <x v="13"/>
    <x v="181"/>
  </r>
  <r>
    <x v="71"/>
    <x v="2"/>
    <x v="21"/>
    <x v="1"/>
    <x v="2"/>
    <x v="14"/>
    <x v="27"/>
  </r>
  <r>
    <x v="73"/>
    <x v="100"/>
    <x v="47"/>
    <x v="1"/>
    <x v="50"/>
    <x v="7"/>
    <x v="92"/>
  </r>
  <r>
    <x v="2"/>
    <x v="2"/>
    <x v="2"/>
    <x v="1"/>
    <x v="22"/>
    <x v="2"/>
    <x v="141"/>
  </r>
  <r>
    <x v="97"/>
    <x v="2"/>
    <x v="61"/>
    <x v="1"/>
    <x v="2"/>
    <x v="42"/>
    <x v="182"/>
  </r>
  <r>
    <x v="73"/>
    <x v="100"/>
    <x v="47"/>
    <x v="1"/>
    <x v="50"/>
    <x v="7"/>
    <x v="92"/>
  </r>
  <r>
    <x v="2"/>
    <x v="2"/>
    <x v="2"/>
    <x v="1"/>
    <x v="22"/>
    <x v="2"/>
    <x v="141"/>
  </r>
  <r>
    <x v="97"/>
    <x v="2"/>
    <x v="61"/>
    <x v="1"/>
    <x v="2"/>
    <x v="42"/>
    <x v="182"/>
  </r>
  <r>
    <x v="73"/>
    <x v="100"/>
    <x v="47"/>
    <x v="1"/>
    <x v="50"/>
    <x v="7"/>
    <x v="92"/>
  </r>
  <r>
    <x v="2"/>
    <x v="2"/>
    <x v="2"/>
    <x v="1"/>
    <x v="22"/>
    <x v="2"/>
    <x v="141"/>
  </r>
  <r>
    <x v="97"/>
    <x v="2"/>
    <x v="61"/>
    <x v="1"/>
    <x v="2"/>
    <x v="42"/>
    <x v="182"/>
  </r>
  <r>
    <x v="73"/>
    <x v="100"/>
    <x v="47"/>
    <x v="1"/>
    <x v="50"/>
    <x v="7"/>
    <x v="92"/>
  </r>
  <r>
    <x v="2"/>
    <x v="2"/>
    <x v="2"/>
    <x v="1"/>
    <x v="22"/>
    <x v="2"/>
    <x v="141"/>
  </r>
  <r>
    <x v="97"/>
    <x v="2"/>
    <x v="61"/>
    <x v="1"/>
    <x v="2"/>
    <x v="42"/>
    <x v="182"/>
  </r>
  <r>
    <x v="7"/>
    <x v="8"/>
    <x v="7"/>
    <x v="2"/>
    <x v="7"/>
    <x v="7"/>
    <x v="22"/>
  </r>
  <r>
    <x v="4"/>
    <x v="4"/>
    <x v="4"/>
    <x v="2"/>
    <x v="6"/>
    <x v="4"/>
    <x v="32"/>
  </r>
  <r>
    <x v="35"/>
    <x v="32"/>
    <x v="36"/>
    <x v="1"/>
    <x v="2"/>
    <x v="23"/>
    <x v="5"/>
  </r>
  <r>
    <x v="2"/>
    <x v="2"/>
    <x v="2"/>
    <x v="1"/>
    <x v="43"/>
    <x v="2"/>
    <x v="183"/>
  </r>
  <r>
    <x v="39"/>
    <x v="2"/>
    <x v="13"/>
    <x v="3"/>
    <x v="4"/>
    <x v="4"/>
    <x v="5"/>
  </r>
  <r>
    <x v="98"/>
    <x v="9"/>
    <x v="14"/>
    <x v="1"/>
    <x v="2"/>
    <x v="23"/>
    <x v="5"/>
  </r>
  <r>
    <x v="2"/>
    <x v="2"/>
    <x v="2"/>
    <x v="1"/>
    <x v="15"/>
    <x v="2"/>
    <x v="45"/>
  </r>
  <r>
    <x v="35"/>
    <x v="32"/>
    <x v="36"/>
    <x v="1"/>
    <x v="2"/>
    <x v="23"/>
    <x v="5"/>
  </r>
  <r>
    <x v="2"/>
    <x v="2"/>
    <x v="2"/>
    <x v="1"/>
    <x v="55"/>
    <x v="2"/>
    <x v="184"/>
  </r>
  <r>
    <x v="39"/>
    <x v="2"/>
    <x v="13"/>
    <x v="3"/>
    <x v="4"/>
    <x v="4"/>
    <x v="5"/>
  </r>
  <r>
    <x v="17"/>
    <x v="2"/>
    <x v="13"/>
    <x v="3"/>
    <x v="3"/>
    <x v="12"/>
    <x v="5"/>
  </r>
  <r>
    <x v="39"/>
    <x v="2"/>
    <x v="13"/>
    <x v="3"/>
    <x v="3"/>
    <x v="4"/>
    <x v="7"/>
  </r>
  <r>
    <x v="18"/>
    <x v="2"/>
    <x v="13"/>
    <x v="2"/>
    <x v="10"/>
    <x v="5"/>
    <x v="5"/>
  </r>
  <r>
    <x v="99"/>
    <x v="13"/>
    <x v="14"/>
    <x v="2"/>
    <x v="6"/>
    <x v="7"/>
    <x v="7"/>
  </r>
  <r>
    <x v="100"/>
    <x v="101"/>
    <x v="14"/>
    <x v="2"/>
    <x v="3"/>
    <x v="7"/>
    <x v="20"/>
  </r>
  <r>
    <x v="7"/>
    <x v="8"/>
    <x v="7"/>
    <x v="2"/>
    <x v="2"/>
    <x v="7"/>
    <x v="12"/>
  </r>
  <r>
    <x v="97"/>
    <x v="2"/>
    <x v="61"/>
    <x v="1"/>
    <x v="2"/>
    <x v="42"/>
    <x v="182"/>
  </r>
  <r>
    <x v="28"/>
    <x v="102"/>
    <x v="23"/>
    <x v="1"/>
    <x v="22"/>
    <x v="24"/>
    <x v="28"/>
  </r>
  <r>
    <x v="24"/>
    <x v="2"/>
    <x v="19"/>
    <x v="1"/>
    <x v="56"/>
    <x v="16"/>
    <x v="6"/>
  </r>
  <r>
    <x v="18"/>
    <x v="2"/>
    <x v="13"/>
    <x v="2"/>
    <x v="8"/>
    <x v="5"/>
    <x v="15"/>
  </r>
  <r>
    <x v="14"/>
    <x v="13"/>
    <x v="14"/>
    <x v="2"/>
    <x v="8"/>
    <x v="7"/>
    <x v="42"/>
  </r>
  <r>
    <x v="25"/>
    <x v="24"/>
    <x v="20"/>
    <x v="1"/>
    <x v="12"/>
    <x v="18"/>
    <x v="185"/>
  </r>
  <r>
    <x v="35"/>
    <x v="103"/>
    <x v="14"/>
    <x v="1"/>
    <x v="12"/>
    <x v="23"/>
    <x v="186"/>
  </r>
  <r>
    <x v="28"/>
    <x v="102"/>
    <x v="23"/>
    <x v="1"/>
    <x v="57"/>
    <x v="24"/>
    <x v="187"/>
  </r>
  <r>
    <x v="101"/>
    <x v="104"/>
    <x v="62"/>
    <x v="1"/>
    <x v="58"/>
    <x v="43"/>
    <x v="188"/>
  </r>
  <r>
    <x v="77"/>
    <x v="80"/>
    <x v="50"/>
    <x v="3"/>
    <x v="41"/>
    <x v="36"/>
    <x v="122"/>
  </r>
  <r>
    <x v="77"/>
    <x v="81"/>
    <x v="50"/>
    <x v="3"/>
    <x v="37"/>
    <x v="37"/>
    <x v="123"/>
  </r>
  <r>
    <x v="95"/>
    <x v="98"/>
    <x v="60"/>
    <x v="10"/>
    <x v="33"/>
    <x v="5"/>
    <x v="142"/>
  </r>
  <r>
    <x v="18"/>
    <x v="2"/>
    <x v="13"/>
    <x v="2"/>
    <x v="6"/>
    <x v="5"/>
    <x v="9"/>
  </r>
  <r>
    <x v="100"/>
    <x v="101"/>
    <x v="14"/>
    <x v="2"/>
    <x v="6"/>
    <x v="7"/>
    <x v="7"/>
  </r>
  <r>
    <x v="0"/>
    <x v="0"/>
    <x v="0"/>
    <x v="0"/>
    <x v="1"/>
    <x v="0"/>
    <x v="178"/>
  </r>
  <r>
    <x v="0"/>
    <x v="0"/>
    <x v="0"/>
    <x v="0"/>
    <x v="1"/>
    <x v="0"/>
    <x v="178"/>
  </r>
  <r>
    <x v="35"/>
    <x v="32"/>
    <x v="14"/>
    <x v="1"/>
    <x v="2"/>
    <x v="23"/>
    <x v="5"/>
  </r>
  <r>
    <x v="25"/>
    <x v="24"/>
    <x v="20"/>
    <x v="1"/>
    <x v="37"/>
    <x v="18"/>
    <x v="189"/>
  </r>
  <r>
    <x v="28"/>
    <x v="26"/>
    <x v="23"/>
    <x v="1"/>
    <x v="2"/>
    <x v="20"/>
    <x v="37"/>
  </r>
  <r>
    <x v="28"/>
    <x v="34"/>
    <x v="23"/>
    <x v="1"/>
    <x v="2"/>
    <x v="24"/>
    <x v="43"/>
  </r>
  <r>
    <x v="24"/>
    <x v="2"/>
    <x v="19"/>
    <x v="1"/>
    <x v="8"/>
    <x v="16"/>
    <x v="20"/>
  </r>
  <r>
    <x v="7"/>
    <x v="8"/>
    <x v="7"/>
    <x v="2"/>
    <x v="2"/>
    <x v="7"/>
    <x v="12"/>
  </r>
  <r>
    <x v="4"/>
    <x v="4"/>
    <x v="4"/>
    <x v="2"/>
    <x v="10"/>
    <x v="4"/>
    <x v="16"/>
  </r>
  <r>
    <x v="38"/>
    <x v="25"/>
    <x v="1"/>
    <x v="1"/>
    <x v="3"/>
    <x v="1"/>
    <x v="23"/>
  </r>
  <r>
    <x v="2"/>
    <x v="2"/>
    <x v="22"/>
    <x v="1"/>
    <x v="3"/>
    <x v="25"/>
    <x v="72"/>
  </r>
  <r>
    <x v="10"/>
    <x v="10"/>
    <x v="10"/>
    <x v="1"/>
    <x v="3"/>
    <x v="9"/>
    <x v="14"/>
  </r>
  <r>
    <x v="7"/>
    <x v="8"/>
    <x v="7"/>
    <x v="2"/>
    <x v="7"/>
    <x v="7"/>
    <x v="22"/>
  </r>
  <r>
    <x v="4"/>
    <x v="4"/>
    <x v="4"/>
    <x v="2"/>
    <x v="21"/>
    <x v="4"/>
    <x v="100"/>
  </r>
  <r>
    <x v="15"/>
    <x v="2"/>
    <x v="15"/>
    <x v="2"/>
    <x v="51"/>
    <x v="4"/>
    <x v="35"/>
  </r>
  <r>
    <x v="39"/>
    <x v="2"/>
    <x v="13"/>
    <x v="3"/>
    <x v="3"/>
    <x v="4"/>
    <x v="7"/>
  </r>
  <r>
    <x v="14"/>
    <x v="13"/>
    <x v="14"/>
    <x v="2"/>
    <x v="7"/>
    <x v="7"/>
    <x v="22"/>
  </r>
  <r>
    <x v="34"/>
    <x v="31"/>
    <x v="25"/>
    <x v="2"/>
    <x v="7"/>
    <x v="22"/>
    <x v="190"/>
  </r>
  <r>
    <x v="6"/>
    <x v="7"/>
    <x v="6"/>
    <x v="1"/>
    <x v="2"/>
    <x v="6"/>
    <x v="10"/>
  </r>
  <r>
    <x v="33"/>
    <x v="29"/>
    <x v="1"/>
    <x v="1"/>
    <x v="21"/>
    <x v="1"/>
    <x v="71"/>
  </r>
  <r>
    <x v="2"/>
    <x v="2"/>
    <x v="2"/>
    <x v="1"/>
    <x v="21"/>
    <x v="2"/>
    <x v="99"/>
  </r>
  <r>
    <x v="14"/>
    <x v="13"/>
    <x v="14"/>
    <x v="2"/>
    <x v="2"/>
    <x v="7"/>
    <x v="12"/>
  </r>
  <r>
    <x v="10"/>
    <x v="10"/>
    <x v="10"/>
    <x v="1"/>
    <x v="3"/>
    <x v="9"/>
    <x v="14"/>
  </r>
  <r>
    <x v="7"/>
    <x v="8"/>
    <x v="7"/>
    <x v="2"/>
    <x v="2"/>
    <x v="7"/>
    <x v="12"/>
  </r>
  <r>
    <x v="15"/>
    <x v="2"/>
    <x v="15"/>
    <x v="2"/>
    <x v="6"/>
    <x v="4"/>
    <x v="32"/>
  </r>
  <r>
    <x v="34"/>
    <x v="31"/>
    <x v="25"/>
    <x v="2"/>
    <x v="2"/>
    <x v="22"/>
    <x v="44"/>
  </r>
  <r>
    <x v="33"/>
    <x v="29"/>
    <x v="1"/>
    <x v="1"/>
    <x v="8"/>
    <x v="1"/>
    <x v="4"/>
  </r>
  <r>
    <x v="2"/>
    <x v="2"/>
    <x v="2"/>
    <x v="1"/>
    <x v="8"/>
    <x v="2"/>
    <x v="33"/>
  </r>
  <r>
    <x v="38"/>
    <x v="42"/>
    <x v="1"/>
    <x v="1"/>
    <x v="2"/>
    <x v="12"/>
    <x v="7"/>
  </r>
  <r>
    <x v="2"/>
    <x v="2"/>
    <x v="22"/>
    <x v="1"/>
    <x v="2"/>
    <x v="19"/>
    <x v="20"/>
  </r>
  <r>
    <x v="10"/>
    <x v="10"/>
    <x v="10"/>
    <x v="1"/>
    <x v="3"/>
    <x v="9"/>
    <x v="14"/>
  </r>
  <r>
    <x v="33"/>
    <x v="29"/>
    <x v="1"/>
    <x v="1"/>
    <x v="11"/>
    <x v="1"/>
    <x v="6"/>
  </r>
  <r>
    <x v="2"/>
    <x v="2"/>
    <x v="2"/>
    <x v="1"/>
    <x v="11"/>
    <x v="2"/>
    <x v="55"/>
  </r>
  <r>
    <x v="4"/>
    <x v="4"/>
    <x v="4"/>
    <x v="2"/>
    <x v="7"/>
    <x v="4"/>
    <x v="9"/>
  </r>
  <r>
    <x v="15"/>
    <x v="2"/>
    <x v="15"/>
    <x v="2"/>
    <x v="7"/>
    <x v="4"/>
    <x v="9"/>
  </r>
  <r>
    <x v="102"/>
    <x v="47"/>
    <x v="36"/>
    <x v="1"/>
    <x v="2"/>
    <x v="17"/>
    <x v="64"/>
  </r>
  <r>
    <x v="25"/>
    <x v="24"/>
    <x v="20"/>
    <x v="1"/>
    <x v="10"/>
    <x v="18"/>
    <x v="191"/>
  </r>
  <r>
    <x v="31"/>
    <x v="9"/>
    <x v="24"/>
    <x v="1"/>
    <x v="11"/>
    <x v="21"/>
    <x v="192"/>
  </r>
  <r>
    <x v="32"/>
    <x v="9"/>
    <x v="9"/>
    <x v="2"/>
    <x v="4"/>
    <x v="1"/>
    <x v="18"/>
  </r>
  <r>
    <x v="1"/>
    <x v="28"/>
    <x v="1"/>
    <x v="1"/>
    <x v="8"/>
    <x v="9"/>
    <x v="23"/>
  </r>
  <r>
    <x v="24"/>
    <x v="2"/>
    <x v="19"/>
    <x v="1"/>
    <x v="8"/>
    <x v="16"/>
    <x v="20"/>
  </r>
  <r>
    <x v="31"/>
    <x v="9"/>
    <x v="24"/>
    <x v="1"/>
    <x v="20"/>
    <x v="21"/>
    <x v="84"/>
  </r>
  <r>
    <x v="32"/>
    <x v="9"/>
    <x v="9"/>
    <x v="2"/>
    <x v="11"/>
    <x v="1"/>
    <x v="6"/>
  </r>
  <r>
    <x v="1"/>
    <x v="28"/>
    <x v="1"/>
    <x v="1"/>
    <x v="5"/>
    <x v="9"/>
    <x v="5"/>
  </r>
  <r>
    <x v="24"/>
    <x v="2"/>
    <x v="19"/>
    <x v="1"/>
    <x v="5"/>
    <x v="16"/>
    <x v="22"/>
  </r>
  <r>
    <x v="33"/>
    <x v="29"/>
    <x v="1"/>
    <x v="2"/>
    <x v="32"/>
    <x v="9"/>
    <x v="193"/>
  </r>
  <r>
    <x v="2"/>
    <x v="2"/>
    <x v="19"/>
    <x v="1"/>
    <x v="32"/>
    <x v="2"/>
    <x v="112"/>
  </r>
  <r>
    <x v="33"/>
    <x v="29"/>
    <x v="1"/>
    <x v="2"/>
    <x v="28"/>
    <x v="9"/>
    <x v="125"/>
  </r>
  <r>
    <x v="2"/>
    <x v="2"/>
    <x v="19"/>
    <x v="1"/>
    <x v="28"/>
    <x v="2"/>
    <x v="81"/>
  </r>
  <r>
    <x v="0"/>
    <x v="0"/>
    <x v="0"/>
    <x v="0"/>
    <x v="1"/>
    <x v="0"/>
    <x v="178"/>
  </r>
  <r>
    <x v="64"/>
    <x v="105"/>
    <x v="43"/>
    <x v="7"/>
    <x v="59"/>
    <x v="44"/>
    <x v="194"/>
  </r>
  <r>
    <x v="34"/>
    <x v="31"/>
    <x v="25"/>
    <x v="2"/>
    <x v="4"/>
    <x v="22"/>
    <x v="75"/>
  </r>
  <r>
    <x v="103"/>
    <x v="64"/>
    <x v="63"/>
    <x v="2"/>
    <x v="2"/>
    <x v="19"/>
    <x v="20"/>
  </r>
  <r>
    <x v="64"/>
    <x v="105"/>
    <x v="43"/>
    <x v="7"/>
    <x v="59"/>
    <x v="44"/>
    <x v="194"/>
  </r>
  <r>
    <x v="64"/>
    <x v="105"/>
    <x v="43"/>
    <x v="7"/>
    <x v="59"/>
    <x v="44"/>
    <x v="194"/>
  </r>
  <r>
    <x v="96"/>
    <x v="99"/>
    <x v="14"/>
    <x v="1"/>
    <x v="2"/>
    <x v="17"/>
    <x v="64"/>
  </r>
  <r>
    <x v="2"/>
    <x v="2"/>
    <x v="22"/>
    <x v="1"/>
    <x v="3"/>
    <x v="25"/>
    <x v="72"/>
  </r>
  <r>
    <x v="4"/>
    <x v="4"/>
    <x v="4"/>
    <x v="2"/>
    <x v="43"/>
    <x v="4"/>
    <x v="180"/>
  </r>
  <r>
    <x v="34"/>
    <x v="31"/>
    <x v="25"/>
    <x v="2"/>
    <x v="3"/>
    <x v="22"/>
    <x v="50"/>
  </r>
  <r>
    <x v="46"/>
    <x v="2"/>
    <x v="31"/>
    <x v="2"/>
    <x v="2"/>
    <x v="26"/>
    <x v="147"/>
  </r>
  <r>
    <x v="96"/>
    <x v="99"/>
    <x v="14"/>
    <x v="1"/>
    <x v="2"/>
    <x v="17"/>
    <x v="64"/>
  </r>
  <r>
    <x v="2"/>
    <x v="2"/>
    <x v="22"/>
    <x v="1"/>
    <x v="3"/>
    <x v="25"/>
    <x v="72"/>
  </r>
  <r>
    <x v="4"/>
    <x v="4"/>
    <x v="4"/>
    <x v="2"/>
    <x v="43"/>
    <x v="4"/>
    <x v="180"/>
  </r>
  <r>
    <x v="34"/>
    <x v="31"/>
    <x v="25"/>
    <x v="2"/>
    <x v="3"/>
    <x v="22"/>
    <x v="50"/>
  </r>
  <r>
    <x v="46"/>
    <x v="2"/>
    <x v="31"/>
    <x v="2"/>
    <x v="2"/>
    <x v="26"/>
    <x v="147"/>
  </r>
  <r>
    <x v="96"/>
    <x v="99"/>
    <x v="14"/>
    <x v="1"/>
    <x v="2"/>
    <x v="17"/>
    <x v="64"/>
  </r>
  <r>
    <x v="2"/>
    <x v="2"/>
    <x v="22"/>
    <x v="1"/>
    <x v="3"/>
    <x v="25"/>
    <x v="72"/>
  </r>
  <r>
    <x v="4"/>
    <x v="4"/>
    <x v="4"/>
    <x v="2"/>
    <x v="43"/>
    <x v="4"/>
    <x v="180"/>
  </r>
  <r>
    <x v="34"/>
    <x v="31"/>
    <x v="25"/>
    <x v="2"/>
    <x v="3"/>
    <x v="22"/>
    <x v="50"/>
  </r>
  <r>
    <x v="46"/>
    <x v="2"/>
    <x v="31"/>
    <x v="2"/>
    <x v="2"/>
    <x v="26"/>
    <x v="147"/>
  </r>
  <r>
    <x v="64"/>
    <x v="106"/>
    <x v="43"/>
    <x v="7"/>
    <x v="46"/>
    <x v="31"/>
    <x v="48"/>
  </r>
  <r>
    <x v="1"/>
    <x v="107"/>
    <x v="1"/>
    <x v="1"/>
    <x v="3"/>
    <x v="1"/>
    <x v="23"/>
  </r>
  <r>
    <x v="2"/>
    <x v="2"/>
    <x v="22"/>
    <x v="1"/>
    <x v="4"/>
    <x v="25"/>
    <x v="134"/>
  </r>
  <r>
    <x v="24"/>
    <x v="2"/>
    <x v="19"/>
    <x v="1"/>
    <x v="4"/>
    <x v="16"/>
    <x v="36"/>
  </r>
  <r>
    <x v="0"/>
    <x v="0"/>
    <x v="0"/>
    <x v="0"/>
    <x v="1"/>
    <x v="0"/>
    <x v="178"/>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21"/>
    <x v="16"/>
    <x v="1"/>
    <x v="1"/>
    <x v="4"/>
    <x v="1"/>
    <x v="18"/>
  </r>
  <r>
    <x v="2"/>
    <x v="2"/>
    <x v="2"/>
    <x v="1"/>
    <x v="4"/>
    <x v="2"/>
    <x v="19"/>
  </r>
  <r>
    <x v="104"/>
    <x v="2"/>
    <x v="46"/>
    <x v="2"/>
    <x v="4"/>
    <x v="5"/>
    <x v="7"/>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15"/>
    <x v="2"/>
    <x v="15"/>
    <x v="2"/>
    <x v="2"/>
    <x v="4"/>
    <x v="22"/>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54"/>
    <x v="9"/>
    <x v="38"/>
    <x v="2"/>
    <x v="2"/>
    <x v="29"/>
    <x v="86"/>
  </r>
  <r>
    <x v="34"/>
    <x v="31"/>
    <x v="25"/>
    <x v="2"/>
    <x v="2"/>
    <x v="22"/>
    <x v="44"/>
  </r>
  <r>
    <x v="21"/>
    <x v="16"/>
    <x v="1"/>
    <x v="1"/>
    <x v="4"/>
    <x v="1"/>
    <x v="18"/>
  </r>
  <r>
    <x v="2"/>
    <x v="2"/>
    <x v="2"/>
    <x v="1"/>
    <x v="4"/>
    <x v="2"/>
    <x v="19"/>
  </r>
  <r>
    <x v="104"/>
    <x v="2"/>
    <x v="46"/>
    <x v="2"/>
    <x v="4"/>
    <x v="5"/>
    <x v="7"/>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4"/>
    <x v="4"/>
    <x v="4"/>
    <x v="2"/>
    <x v="8"/>
    <x v="4"/>
    <x v="54"/>
  </r>
  <r>
    <x v="13"/>
    <x v="2"/>
    <x v="13"/>
    <x v="3"/>
    <x v="2"/>
    <x v="12"/>
    <x v="7"/>
  </r>
  <r>
    <x v="14"/>
    <x v="13"/>
    <x v="14"/>
    <x v="2"/>
    <x v="2"/>
    <x v="7"/>
    <x v="12"/>
  </r>
  <r>
    <x v="7"/>
    <x v="8"/>
    <x v="7"/>
    <x v="2"/>
    <x v="2"/>
    <x v="7"/>
    <x v="12"/>
  </r>
  <r>
    <x v="18"/>
    <x v="2"/>
    <x v="13"/>
    <x v="2"/>
    <x v="10"/>
    <x v="5"/>
    <x v="5"/>
  </r>
  <r>
    <x v="14"/>
    <x v="13"/>
    <x v="14"/>
    <x v="2"/>
    <x v="11"/>
    <x v="7"/>
    <x v="64"/>
  </r>
  <r>
    <x v="7"/>
    <x v="8"/>
    <x v="7"/>
    <x v="2"/>
    <x v="2"/>
    <x v="7"/>
    <x v="12"/>
  </r>
  <r>
    <x v="35"/>
    <x v="32"/>
    <x v="14"/>
    <x v="1"/>
    <x v="2"/>
    <x v="23"/>
    <x v="5"/>
  </r>
  <r>
    <x v="2"/>
    <x v="2"/>
    <x v="2"/>
    <x v="1"/>
    <x v="15"/>
    <x v="2"/>
    <x v="45"/>
  </r>
  <r>
    <x v="38"/>
    <x v="42"/>
    <x v="1"/>
    <x v="2"/>
    <x v="7"/>
    <x v="12"/>
    <x v="32"/>
  </r>
  <r>
    <x v="2"/>
    <x v="2"/>
    <x v="2"/>
    <x v="1"/>
    <x v="7"/>
    <x v="2"/>
    <x v="11"/>
  </r>
  <r>
    <x v="2"/>
    <x v="2"/>
    <x v="2"/>
    <x v="1"/>
    <x v="6"/>
    <x v="2"/>
    <x v="17"/>
  </r>
  <r>
    <x v="4"/>
    <x v="4"/>
    <x v="4"/>
    <x v="2"/>
    <x v="7"/>
    <x v="4"/>
    <x v="9"/>
  </r>
  <r>
    <x v="7"/>
    <x v="8"/>
    <x v="7"/>
    <x v="2"/>
    <x v="7"/>
    <x v="7"/>
    <x v="22"/>
  </r>
  <r>
    <x v="21"/>
    <x v="16"/>
    <x v="1"/>
    <x v="1"/>
    <x v="6"/>
    <x v="1"/>
    <x v="16"/>
  </r>
  <r>
    <x v="2"/>
    <x v="2"/>
    <x v="2"/>
    <x v="1"/>
    <x v="6"/>
    <x v="2"/>
    <x v="17"/>
  </r>
  <r>
    <x v="104"/>
    <x v="2"/>
    <x v="46"/>
    <x v="2"/>
    <x v="6"/>
    <x v="5"/>
    <x v="9"/>
  </r>
  <r>
    <x v="21"/>
    <x v="16"/>
    <x v="1"/>
    <x v="1"/>
    <x v="28"/>
    <x v="1"/>
    <x v="26"/>
  </r>
  <r>
    <x v="2"/>
    <x v="2"/>
    <x v="2"/>
    <x v="1"/>
    <x v="28"/>
    <x v="2"/>
    <x v="81"/>
  </r>
  <r>
    <x v="104"/>
    <x v="2"/>
    <x v="46"/>
    <x v="2"/>
    <x v="28"/>
    <x v="5"/>
    <x v="32"/>
  </r>
  <r>
    <x v="21"/>
    <x v="16"/>
    <x v="1"/>
    <x v="1"/>
    <x v="3"/>
    <x v="1"/>
    <x v="23"/>
  </r>
  <r>
    <x v="2"/>
    <x v="2"/>
    <x v="2"/>
    <x v="1"/>
    <x v="3"/>
    <x v="2"/>
    <x v="24"/>
  </r>
  <r>
    <x v="104"/>
    <x v="2"/>
    <x v="46"/>
    <x v="2"/>
    <x v="3"/>
    <x v="5"/>
    <x v="22"/>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38"/>
    <x v="25"/>
    <x v="1"/>
    <x v="1"/>
    <x v="2"/>
    <x v="1"/>
    <x v="2"/>
  </r>
  <r>
    <x v="2"/>
    <x v="2"/>
    <x v="22"/>
    <x v="1"/>
    <x v="2"/>
    <x v="25"/>
    <x v="59"/>
  </r>
  <r>
    <x v="10"/>
    <x v="10"/>
    <x v="10"/>
    <x v="1"/>
    <x v="3"/>
    <x v="9"/>
    <x v="14"/>
  </r>
  <r>
    <x v="4"/>
    <x v="108"/>
    <x v="4"/>
    <x v="2"/>
    <x v="20"/>
    <x v="4"/>
    <x v="83"/>
  </r>
  <r>
    <x v="15"/>
    <x v="109"/>
    <x v="4"/>
    <x v="2"/>
    <x v="2"/>
    <x v="4"/>
    <x v="22"/>
  </r>
  <r>
    <x v="28"/>
    <x v="34"/>
    <x v="23"/>
    <x v="1"/>
    <x v="2"/>
    <x v="24"/>
    <x v="43"/>
  </r>
  <r>
    <x v="33"/>
    <x v="29"/>
    <x v="1"/>
    <x v="1"/>
    <x v="3"/>
    <x v="1"/>
    <x v="23"/>
  </r>
  <r>
    <x v="2"/>
    <x v="2"/>
    <x v="2"/>
    <x v="1"/>
    <x v="7"/>
    <x v="2"/>
    <x v="11"/>
  </r>
  <r>
    <x v="34"/>
    <x v="31"/>
    <x v="25"/>
    <x v="2"/>
    <x v="2"/>
    <x v="22"/>
    <x v="44"/>
  </r>
  <r>
    <x v="24"/>
    <x v="2"/>
    <x v="19"/>
    <x v="1"/>
    <x v="4"/>
    <x v="16"/>
    <x v="36"/>
  </r>
  <r>
    <x v="28"/>
    <x v="34"/>
    <x v="23"/>
    <x v="1"/>
    <x v="2"/>
    <x v="24"/>
    <x v="43"/>
  </r>
  <r>
    <x v="4"/>
    <x v="108"/>
    <x v="4"/>
    <x v="2"/>
    <x v="11"/>
    <x v="4"/>
    <x v="15"/>
  </r>
  <r>
    <x v="24"/>
    <x v="2"/>
    <x v="19"/>
    <x v="1"/>
    <x v="4"/>
    <x v="16"/>
    <x v="36"/>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3"/>
    <x v="29"/>
    <x v="1"/>
    <x v="1"/>
    <x v="4"/>
    <x v="1"/>
    <x v="18"/>
  </r>
  <r>
    <x v="2"/>
    <x v="2"/>
    <x v="2"/>
    <x v="1"/>
    <x v="11"/>
    <x v="2"/>
    <x v="55"/>
  </r>
  <r>
    <x v="38"/>
    <x v="25"/>
    <x v="1"/>
    <x v="1"/>
    <x v="2"/>
    <x v="1"/>
    <x v="2"/>
  </r>
  <r>
    <x v="2"/>
    <x v="2"/>
    <x v="22"/>
    <x v="1"/>
    <x v="2"/>
    <x v="25"/>
    <x v="59"/>
  </r>
  <r>
    <x v="10"/>
    <x v="10"/>
    <x v="10"/>
    <x v="1"/>
    <x v="3"/>
    <x v="9"/>
    <x v="14"/>
  </r>
  <r>
    <x v="33"/>
    <x v="29"/>
    <x v="1"/>
    <x v="1"/>
    <x v="6"/>
    <x v="1"/>
    <x v="16"/>
  </r>
  <r>
    <x v="2"/>
    <x v="2"/>
    <x v="2"/>
    <x v="1"/>
    <x v="6"/>
    <x v="2"/>
    <x v="17"/>
  </r>
  <r>
    <x v="37"/>
    <x v="4"/>
    <x v="4"/>
    <x v="2"/>
    <x v="4"/>
    <x v="4"/>
    <x v="5"/>
  </r>
  <r>
    <x v="36"/>
    <x v="2"/>
    <x v="4"/>
    <x v="2"/>
    <x v="2"/>
    <x v="1"/>
    <x v="2"/>
  </r>
  <r>
    <x v="9"/>
    <x v="9"/>
    <x v="9"/>
    <x v="2"/>
    <x v="3"/>
    <x v="8"/>
    <x v="18"/>
  </r>
  <r>
    <x v="24"/>
    <x v="2"/>
    <x v="19"/>
    <x v="1"/>
    <x v="3"/>
    <x v="16"/>
    <x v="56"/>
  </r>
  <r>
    <x v="33"/>
    <x v="29"/>
    <x v="1"/>
    <x v="1"/>
    <x v="4"/>
    <x v="1"/>
    <x v="18"/>
  </r>
  <r>
    <x v="2"/>
    <x v="2"/>
    <x v="2"/>
    <x v="1"/>
    <x v="4"/>
    <x v="2"/>
    <x v="19"/>
  </r>
  <r>
    <x v="4"/>
    <x v="4"/>
    <x v="4"/>
    <x v="2"/>
    <x v="3"/>
    <x v="4"/>
    <x v="7"/>
  </r>
  <r>
    <x v="32"/>
    <x v="9"/>
    <x v="9"/>
    <x v="2"/>
    <x v="3"/>
    <x v="1"/>
    <x v="23"/>
  </r>
  <r>
    <x v="24"/>
    <x v="2"/>
    <x v="19"/>
    <x v="1"/>
    <x v="3"/>
    <x v="16"/>
    <x v="56"/>
  </r>
  <r>
    <x v="33"/>
    <x v="29"/>
    <x v="1"/>
    <x v="1"/>
    <x v="4"/>
    <x v="1"/>
    <x v="18"/>
  </r>
  <r>
    <x v="2"/>
    <x v="2"/>
    <x v="2"/>
    <x v="1"/>
    <x v="4"/>
    <x v="2"/>
    <x v="19"/>
  </r>
  <r>
    <x v="4"/>
    <x v="4"/>
    <x v="4"/>
    <x v="2"/>
    <x v="3"/>
    <x v="4"/>
    <x v="7"/>
  </r>
  <r>
    <x v="32"/>
    <x v="9"/>
    <x v="9"/>
    <x v="2"/>
    <x v="3"/>
    <x v="1"/>
    <x v="23"/>
  </r>
  <r>
    <x v="24"/>
    <x v="2"/>
    <x v="19"/>
    <x v="1"/>
    <x v="3"/>
    <x v="16"/>
    <x v="56"/>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7"/>
    <x v="2"/>
    <x v="13"/>
    <x v="3"/>
    <x v="2"/>
    <x v="12"/>
    <x v="7"/>
  </r>
  <r>
    <x v="14"/>
    <x v="13"/>
    <x v="14"/>
    <x v="2"/>
    <x v="2"/>
    <x v="7"/>
    <x v="12"/>
  </r>
  <r>
    <x v="7"/>
    <x v="8"/>
    <x v="7"/>
    <x v="2"/>
    <x v="2"/>
    <x v="7"/>
    <x v="12"/>
  </r>
  <r>
    <x v="14"/>
    <x v="13"/>
    <x v="14"/>
    <x v="2"/>
    <x v="2"/>
    <x v="7"/>
    <x v="12"/>
  </r>
  <r>
    <x v="7"/>
    <x v="8"/>
    <x v="7"/>
    <x v="2"/>
    <x v="2"/>
    <x v="7"/>
    <x v="12"/>
  </r>
  <r>
    <x v="96"/>
    <x v="110"/>
    <x v="14"/>
    <x v="1"/>
    <x v="3"/>
    <x v="1"/>
    <x v="23"/>
  </r>
  <r>
    <x v="4"/>
    <x v="4"/>
    <x v="4"/>
    <x v="2"/>
    <x v="2"/>
    <x v="4"/>
    <x v="22"/>
  </r>
  <r>
    <x v="15"/>
    <x v="2"/>
    <x v="15"/>
    <x v="2"/>
    <x v="2"/>
    <x v="4"/>
    <x v="22"/>
  </r>
  <r>
    <x v="2"/>
    <x v="2"/>
    <x v="22"/>
    <x v="1"/>
    <x v="6"/>
    <x v="19"/>
    <x v="5"/>
  </r>
  <r>
    <x v="24"/>
    <x v="2"/>
    <x v="19"/>
    <x v="1"/>
    <x v="10"/>
    <x v="16"/>
    <x v="14"/>
  </r>
  <r>
    <x v="96"/>
    <x v="111"/>
    <x v="14"/>
    <x v="1"/>
    <x v="4"/>
    <x v="4"/>
    <x v="5"/>
  </r>
  <r>
    <x v="25"/>
    <x v="24"/>
    <x v="20"/>
    <x v="1"/>
    <x v="28"/>
    <x v="18"/>
    <x v="33"/>
  </r>
  <r>
    <x v="24"/>
    <x v="2"/>
    <x v="19"/>
    <x v="1"/>
    <x v="8"/>
    <x v="16"/>
    <x v="20"/>
  </r>
  <r>
    <x v="7"/>
    <x v="8"/>
    <x v="7"/>
    <x v="2"/>
    <x v="2"/>
    <x v="7"/>
    <x v="12"/>
  </r>
  <r>
    <x v="4"/>
    <x v="4"/>
    <x v="4"/>
    <x v="2"/>
    <x v="2"/>
    <x v="4"/>
    <x v="22"/>
  </r>
  <r>
    <x v="55"/>
    <x v="49"/>
    <x v="18"/>
    <x v="2"/>
    <x v="3"/>
    <x v="4"/>
    <x v="7"/>
  </r>
  <r>
    <x v="28"/>
    <x v="112"/>
    <x v="23"/>
    <x v="1"/>
    <x v="10"/>
    <x v="24"/>
    <x v="125"/>
  </r>
  <r>
    <x v="25"/>
    <x v="24"/>
    <x v="20"/>
    <x v="2"/>
    <x v="13"/>
    <x v="18"/>
    <x v="35"/>
  </r>
  <r>
    <x v="24"/>
    <x v="2"/>
    <x v="19"/>
    <x v="1"/>
    <x v="8"/>
    <x v="16"/>
    <x v="20"/>
  </r>
  <r>
    <x v="2"/>
    <x v="2"/>
    <x v="2"/>
    <x v="1"/>
    <x v="2"/>
    <x v="2"/>
    <x v="3"/>
  </r>
  <r>
    <x v="1"/>
    <x v="29"/>
    <x v="1"/>
    <x v="1"/>
    <x v="2"/>
    <x v="1"/>
    <x v="2"/>
  </r>
  <r>
    <x v="105"/>
    <x v="113"/>
    <x v="64"/>
    <x v="2"/>
    <x v="3"/>
    <x v="6"/>
    <x v="12"/>
  </r>
  <r>
    <x v="4"/>
    <x v="4"/>
    <x v="4"/>
    <x v="2"/>
    <x v="4"/>
    <x v="4"/>
    <x v="5"/>
  </r>
  <r>
    <x v="64"/>
    <x v="105"/>
    <x v="43"/>
    <x v="7"/>
    <x v="60"/>
    <x v="44"/>
    <x v="197"/>
  </r>
  <r>
    <x v="33"/>
    <x v="29"/>
    <x v="1"/>
    <x v="1"/>
    <x v="3"/>
    <x v="1"/>
    <x v="23"/>
  </r>
  <r>
    <x v="2"/>
    <x v="2"/>
    <x v="2"/>
    <x v="1"/>
    <x v="3"/>
    <x v="2"/>
    <x v="24"/>
  </r>
  <r>
    <x v="4"/>
    <x v="4"/>
    <x v="4"/>
    <x v="2"/>
    <x v="51"/>
    <x v="4"/>
    <x v="35"/>
  </r>
  <r>
    <x v="24"/>
    <x v="2"/>
    <x v="19"/>
    <x v="1"/>
    <x v="3"/>
    <x v="16"/>
    <x v="56"/>
  </r>
  <r>
    <x v="34"/>
    <x v="31"/>
    <x v="25"/>
    <x v="2"/>
    <x v="2"/>
    <x v="22"/>
    <x v="44"/>
  </r>
  <r>
    <x v="38"/>
    <x v="25"/>
    <x v="1"/>
    <x v="1"/>
    <x v="3"/>
    <x v="1"/>
    <x v="23"/>
  </r>
  <r>
    <x v="2"/>
    <x v="2"/>
    <x v="22"/>
    <x v="1"/>
    <x v="3"/>
    <x v="25"/>
    <x v="72"/>
  </r>
  <r>
    <x v="10"/>
    <x v="10"/>
    <x v="10"/>
    <x v="1"/>
    <x v="4"/>
    <x v="9"/>
    <x v="39"/>
  </r>
  <r>
    <x v="34"/>
    <x v="31"/>
    <x v="25"/>
    <x v="2"/>
    <x v="2"/>
    <x v="22"/>
    <x v="44"/>
  </r>
  <r>
    <x v="54"/>
    <x v="9"/>
    <x v="38"/>
    <x v="2"/>
    <x v="3"/>
    <x v="29"/>
    <x v="78"/>
  </r>
  <r>
    <x v="18"/>
    <x v="36"/>
    <x v="13"/>
    <x v="2"/>
    <x v="3"/>
    <x v="5"/>
    <x v="22"/>
  </r>
  <r>
    <x v="14"/>
    <x v="13"/>
    <x v="14"/>
    <x v="2"/>
    <x v="3"/>
    <x v="7"/>
    <x v="20"/>
  </r>
  <r>
    <x v="33"/>
    <x v="29"/>
    <x v="1"/>
    <x v="1"/>
    <x v="6"/>
    <x v="1"/>
    <x v="16"/>
  </r>
  <r>
    <x v="2"/>
    <x v="2"/>
    <x v="2"/>
    <x v="1"/>
    <x v="6"/>
    <x v="2"/>
    <x v="17"/>
  </r>
  <r>
    <x v="37"/>
    <x v="2"/>
    <x v="4"/>
    <x v="2"/>
    <x v="11"/>
    <x v="4"/>
    <x v="15"/>
  </r>
  <r>
    <x v="36"/>
    <x v="2"/>
    <x v="4"/>
    <x v="2"/>
    <x v="3"/>
    <x v="1"/>
    <x v="23"/>
  </r>
  <r>
    <x v="9"/>
    <x v="9"/>
    <x v="9"/>
    <x v="2"/>
    <x v="3"/>
    <x v="8"/>
    <x v="18"/>
  </r>
  <r>
    <x v="24"/>
    <x v="2"/>
    <x v="19"/>
    <x v="1"/>
    <x v="4"/>
    <x v="16"/>
    <x v="36"/>
  </r>
  <r>
    <x v="33"/>
    <x v="29"/>
    <x v="1"/>
    <x v="1"/>
    <x v="51"/>
    <x v="1"/>
    <x v="189"/>
  </r>
  <r>
    <x v="2"/>
    <x v="2"/>
    <x v="2"/>
    <x v="1"/>
    <x v="51"/>
    <x v="2"/>
    <x v="198"/>
  </r>
  <r>
    <x v="1"/>
    <x v="29"/>
    <x v="1"/>
    <x v="1"/>
    <x v="2"/>
    <x v="1"/>
    <x v="2"/>
  </r>
  <r>
    <x v="10"/>
    <x v="10"/>
    <x v="10"/>
    <x v="1"/>
    <x v="4"/>
    <x v="9"/>
    <x v="39"/>
  </r>
  <r>
    <x v="37"/>
    <x v="2"/>
    <x v="4"/>
    <x v="2"/>
    <x v="20"/>
    <x v="4"/>
    <x v="83"/>
  </r>
  <r>
    <x v="9"/>
    <x v="9"/>
    <x v="9"/>
    <x v="2"/>
    <x v="4"/>
    <x v="8"/>
    <x v="105"/>
  </r>
  <r>
    <x v="34"/>
    <x v="31"/>
    <x v="25"/>
    <x v="2"/>
    <x v="2"/>
    <x v="22"/>
    <x v="44"/>
  </r>
  <r>
    <x v="24"/>
    <x v="2"/>
    <x v="19"/>
    <x v="1"/>
    <x v="11"/>
    <x v="16"/>
    <x v="12"/>
  </r>
  <r>
    <x v="0"/>
    <x v="0"/>
    <x v="0"/>
    <x v="0"/>
    <x v="1"/>
    <x v="0"/>
    <x v="178"/>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1"/>
    <x v="28"/>
    <x v="1"/>
    <x v="1"/>
    <x v="27"/>
    <x v="9"/>
    <x v="195"/>
  </r>
  <r>
    <x v="2"/>
    <x v="2"/>
    <x v="2"/>
    <x v="1"/>
    <x v="27"/>
    <x v="2"/>
    <x v="196"/>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31"/>
    <x v="9"/>
    <x v="24"/>
    <x v="1"/>
    <x v="4"/>
    <x v="21"/>
    <x v="85"/>
  </r>
  <r>
    <x v="32"/>
    <x v="9"/>
    <x v="9"/>
    <x v="2"/>
    <x v="4"/>
    <x v="1"/>
    <x v="18"/>
  </r>
  <r>
    <x v="1"/>
    <x v="28"/>
    <x v="1"/>
    <x v="1"/>
    <x v="6"/>
    <x v="9"/>
    <x v="114"/>
  </r>
  <r>
    <x v="24"/>
    <x v="2"/>
    <x v="19"/>
    <x v="1"/>
    <x v="6"/>
    <x v="16"/>
    <x v="43"/>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33"/>
    <x v="29"/>
    <x v="1"/>
    <x v="1"/>
    <x v="2"/>
    <x v="1"/>
    <x v="2"/>
  </r>
  <r>
    <x v="2"/>
    <x v="2"/>
    <x v="2"/>
    <x v="1"/>
    <x v="3"/>
    <x v="2"/>
    <x v="24"/>
  </r>
  <r>
    <x v="96"/>
    <x v="114"/>
    <x v="14"/>
    <x v="1"/>
    <x v="2"/>
    <x v="4"/>
    <x v="22"/>
  </r>
  <r>
    <x v="2"/>
    <x v="2"/>
    <x v="2"/>
    <x v="1"/>
    <x v="3"/>
    <x v="2"/>
    <x v="24"/>
  </r>
  <r>
    <x v="15"/>
    <x v="2"/>
    <x v="15"/>
    <x v="2"/>
    <x v="8"/>
    <x v="4"/>
    <x v="54"/>
  </r>
  <r>
    <x v="34"/>
    <x v="31"/>
    <x v="25"/>
    <x v="2"/>
    <x v="21"/>
    <x v="22"/>
    <x v="199"/>
  </r>
  <r>
    <x v="34"/>
    <x v="115"/>
    <x v="25"/>
    <x v="2"/>
    <x v="21"/>
    <x v="22"/>
    <x v="199"/>
  </r>
  <r>
    <x v="106"/>
    <x v="116"/>
    <x v="65"/>
    <x v="11"/>
    <x v="15"/>
    <x v="45"/>
    <x v="123"/>
  </r>
  <r>
    <x v="107"/>
    <x v="117"/>
    <x v="66"/>
    <x v="2"/>
    <x v="2"/>
    <x v="42"/>
    <x v="182"/>
  </r>
  <r>
    <x v="108"/>
    <x v="118"/>
    <x v="67"/>
    <x v="12"/>
    <x v="2"/>
    <x v="46"/>
    <x v="200"/>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3"/>
    <x v="2"/>
    <x v="13"/>
    <x v="3"/>
    <x v="2"/>
    <x v="12"/>
    <x v="7"/>
  </r>
  <r>
    <x v="14"/>
    <x v="13"/>
    <x v="14"/>
    <x v="2"/>
    <x v="2"/>
    <x v="7"/>
    <x v="12"/>
  </r>
  <r>
    <x v="7"/>
    <x v="8"/>
    <x v="7"/>
    <x v="2"/>
    <x v="2"/>
    <x v="7"/>
    <x v="12"/>
  </r>
  <r>
    <x v="4"/>
    <x v="119"/>
    <x v="4"/>
    <x v="2"/>
    <x v="8"/>
    <x v="4"/>
    <x v="54"/>
  </r>
  <r>
    <x v="33"/>
    <x v="29"/>
    <x v="1"/>
    <x v="1"/>
    <x v="2"/>
    <x v="1"/>
    <x v="2"/>
  </r>
  <r>
    <x v="2"/>
    <x v="2"/>
    <x v="2"/>
    <x v="1"/>
    <x v="2"/>
    <x v="2"/>
    <x v="3"/>
  </r>
  <r>
    <x v="4"/>
    <x v="4"/>
    <x v="4"/>
    <x v="2"/>
    <x v="2"/>
    <x v="4"/>
    <x v="2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18"/>
    <x v="2"/>
    <x v="13"/>
    <x v="2"/>
    <x v="6"/>
    <x v="5"/>
    <x v="9"/>
  </r>
  <r>
    <x v="14"/>
    <x v="13"/>
    <x v="14"/>
    <x v="2"/>
    <x v="11"/>
    <x v="7"/>
    <x v="64"/>
  </r>
  <r>
    <x v="7"/>
    <x v="8"/>
    <x v="7"/>
    <x v="2"/>
    <x v="2"/>
    <x v="7"/>
    <x v="12"/>
  </r>
  <r>
    <x v="13"/>
    <x v="2"/>
    <x v="13"/>
    <x v="3"/>
    <x v="2"/>
    <x v="12"/>
    <x v="7"/>
  </r>
  <r>
    <x v="14"/>
    <x v="13"/>
    <x v="14"/>
    <x v="2"/>
    <x v="2"/>
    <x v="7"/>
    <x v="12"/>
  </r>
  <r>
    <x v="33"/>
    <x v="29"/>
    <x v="1"/>
    <x v="1"/>
    <x v="4"/>
    <x v="1"/>
    <x v="18"/>
  </r>
  <r>
    <x v="2"/>
    <x v="2"/>
    <x v="2"/>
    <x v="1"/>
    <x v="4"/>
    <x v="2"/>
    <x v="19"/>
  </r>
  <r>
    <x v="4"/>
    <x v="4"/>
    <x v="4"/>
    <x v="2"/>
    <x v="4"/>
    <x v="4"/>
    <x v="5"/>
  </r>
  <r>
    <x v="15"/>
    <x v="2"/>
    <x v="15"/>
    <x v="2"/>
    <x v="4"/>
    <x v="4"/>
    <x v="5"/>
  </r>
  <r>
    <x v="7"/>
    <x v="8"/>
    <x v="7"/>
    <x v="2"/>
    <x v="2"/>
    <x v="7"/>
    <x v="12"/>
  </r>
  <r>
    <x v="38"/>
    <x v="42"/>
    <x v="1"/>
    <x v="1"/>
    <x v="2"/>
    <x v="12"/>
    <x v="7"/>
  </r>
  <r>
    <x v="2"/>
    <x v="2"/>
    <x v="22"/>
    <x v="1"/>
    <x v="2"/>
    <x v="19"/>
    <x v="20"/>
  </r>
  <r>
    <x v="10"/>
    <x v="10"/>
    <x v="10"/>
    <x v="1"/>
    <x v="3"/>
    <x v="9"/>
    <x v="14"/>
  </r>
  <r>
    <x v="4"/>
    <x v="4"/>
    <x v="4"/>
    <x v="2"/>
    <x v="2"/>
    <x v="4"/>
    <x v="22"/>
  </r>
  <r>
    <x v="15"/>
    <x v="2"/>
    <x v="15"/>
    <x v="2"/>
    <x v="2"/>
    <x v="4"/>
    <x v="22"/>
  </r>
  <r>
    <x v="46"/>
    <x v="2"/>
    <x v="31"/>
    <x v="2"/>
    <x v="2"/>
    <x v="26"/>
    <x v="147"/>
  </r>
  <r>
    <x v="34"/>
    <x v="31"/>
    <x v="25"/>
    <x v="2"/>
    <x v="2"/>
    <x v="22"/>
    <x v="44"/>
  </r>
  <r>
    <x v="54"/>
    <x v="9"/>
    <x v="38"/>
    <x v="2"/>
    <x v="2"/>
    <x v="29"/>
    <x v="86"/>
  </r>
  <r>
    <x v="4"/>
    <x v="120"/>
    <x v="4"/>
    <x v="2"/>
    <x v="8"/>
    <x v="4"/>
    <x v="54"/>
  </r>
  <r>
    <x v="13"/>
    <x v="2"/>
    <x v="13"/>
    <x v="3"/>
    <x v="2"/>
    <x v="12"/>
    <x v="7"/>
  </r>
  <r>
    <x v="14"/>
    <x v="13"/>
    <x v="14"/>
    <x v="2"/>
    <x v="2"/>
    <x v="7"/>
    <x v="12"/>
  </r>
  <r>
    <x v="7"/>
    <x v="8"/>
    <x v="7"/>
    <x v="2"/>
    <x v="2"/>
    <x v="7"/>
    <x v="12"/>
  </r>
  <r>
    <x v="18"/>
    <x v="2"/>
    <x v="13"/>
    <x v="2"/>
    <x v="10"/>
    <x v="5"/>
    <x v="5"/>
  </r>
  <r>
    <x v="14"/>
    <x v="13"/>
    <x v="14"/>
    <x v="2"/>
    <x v="11"/>
    <x v="7"/>
    <x v="64"/>
  </r>
  <r>
    <x v="7"/>
    <x v="8"/>
    <x v="7"/>
    <x v="2"/>
    <x v="2"/>
    <x v="7"/>
    <x v="12"/>
  </r>
  <r>
    <x v="35"/>
    <x v="32"/>
    <x v="14"/>
    <x v="1"/>
    <x v="2"/>
    <x v="23"/>
    <x v="5"/>
  </r>
  <r>
    <x v="25"/>
    <x v="24"/>
    <x v="20"/>
    <x v="1"/>
    <x v="9"/>
    <x v="18"/>
    <x v="45"/>
  </r>
  <r>
    <x v="24"/>
    <x v="2"/>
    <x v="19"/>
    <x v="1"/>
    <x v="8"/>
    <x v="16"/>
    <x v="20"/>
  </r>
  <r>
    <x v="4"/>
    <x v="4"/>
    <x v="4"/>
    <x v="2"/>
    <x v="21"/>
    <x v="4"/>
    <x v="100"/>
  </r>
  <r>
    <x v="33"/>
    <x v="29"/>
    <x v="1"/>
    <x v="1"/>
    <x v="4"/>
    <x v="1"/>
    <x v="18"/>
  </r>
  <r>
    <x v="2"/>
    <x v="2"/>
    <x v="2"/>
    <x v="1"/>
    <x v="3"/>
    <x v="2"/>
    <x v="24"/>
  </r>
  <r>
    <x v="24"/>
    <x v="2"/>
    <x v="19"/>
    <x v="1"/>
    <x v="3"/>
    <x v="16"/>
    <x v="56"/>
  </r>
  <r>
    <x v="7"/>
    <x v="8"/>
    <x v="7"/>
    <x v="2"/>
    <x v="2"/>
    <x v="7"/>
    <x v="12"/>
  </r>
  <r>
    <x v="38"/>
    <x v="25"/>
    <x v="1"/>
    <x v="1"/>
    <x v="3"/>
    <x v="1"/>
    <x v="23"/>
  </r>
  <r>
    <x v="2"/>
    <x v="2"/>
    <x v="22"/>
    <x v="1"/>
    <x v="3"/>
    <x v="25"/>
    <x v="72"/>
  </r>
  <r>
    <x v="10"/>
    <x v="10"/>
    <x v="10"/>
    <x v="1"/>
    <x v="3"/>
    <x v="9"/>
    <x v="14"/>
  </r>
  <r>
    <x v="18"/>
    <x v="36"/>
    <x v="13"/>
    <x v="2"/>
    <x v="3"/>
    <x v="5"/>
    <x v="22"/>
  </r>
  <r>
    <x v="14"/>
    <x v="13"/>
    <x v="14"/>
    <x v="2"/>
    <x v="3"/>
    <x v="7"/>
    <x v="20"/>
  </r>
  <r>
    <x v="33"/>
    <x v="29"/>
    <x v="1"/>
    <x v="1"/>
    <x v="51"/>
    <x v="1"/>
    <x v="189"/>
  </r>
  <r>
    <x v="2"/>
    <x v="2"/>
    <x v="2"/>
    <x v="1"/>
    <x v="51"/>
    <x v="2"/>
    <x v="198"/>
  </r>
  <r>
    <x v="4"/>
    <x v="4"/>
    <x v="4"/>
    <x v="2"/>
    <x v="8"/>
    <x v="4"/>
    <x v="54"/>
  </r>
  <r>
    <x v="15"/>
    <x v="2"/>
    <x v="15"/>
    <x v="2"/>
    <x v="20"/>
    <x v="4"/>
    <x v="83"/>
  </r>
  <r>
    <x v="34"/>
    <x v="31"/>
    <x v="25"/>
    <x v="2"/>
    <x v="3"/>
    <x v="22"/>
    <x v="50"/>
  </r>
  <r>
    <x v="28"/>
    <x v="26"/>
    <x v="23"/>
    <x v="1"/>
    <x v="11"/>
    <x v="20"/>
    <x v="93"/>
  </r>
  <r>
    <x v="24"/>
    <x v="2"/>
    <x v="19"/>
    <x v="1"/>
    <x v="10"/>
    <x v="16"/>
    <x v="14"/>
  </r>
  <r>
    <x v="54"/>
    <x v="9"/>
    <x v="38"/>
    <x v="2"/>
    <x v="2"/>
    <x v="29"/>
    <x v="86"/>
  </r>
  <r>
    <x v="33"/>
    <x v="29"/>
    <x v="1"/>
    <x v="1"/>
    <x v="8"/>
    <x v="1"/>
    <x v="4"/>
  </r>
  <r>
    <x v="2"/>
    <x v="2"/>
    <x v="2"/>
    <x v="1"/>
    <x v="8"/>
    <x v="2"/>
    <x v="33"/>
  </r>
  <r>
    <x v="34"/>
    <x v="31"/>
    <x v="25"/>
    <x v="2"/>
    <x v="3"/>
    <x v="22"/>
    <x v="50"/>
  </r>
  <r>
    <x v="109"/>
    <x v="121"/>
    <x v="14"/>
    <x v="2"/>
    <x v="20"/>
    <x v="4"/>
    <x v="83"/>
  </r>
  <r>
    <x v="38"/>
    <x v="25"/>
    <x v="1"/>
    <x v="1"/>
    <x v="2"/>
    <x v="1"/>
    <x v="2"/>
  </r>
  <r>
    <x v="2"/>
    <x v="2"/>
    <x v="22"/>
    <x v="1"/>
    <x v="2"/>
    <x v="25"/>
    <x v="59"/>
  </r>
  <r>
    <x v="34"/>
    <x v="31"/>
    <x v="25"/>
    <x v="2"/>
    <x v="2"/>
    <x v="22"/>
    <x v="44"/>
  </r>
  <r>
    <x v="4"/>
    <x v="4"/>
    <x v="4"/>
    <x v="2"/>
    <x v="2"/>
    <x v="4"/>
    <x v="22"/>
  </r>
  <r>
    <x v="7"/>
    <x v="8"/>
    <x v="7"/>
    <x v="2"/>
    <x v="2"/>
    <x v="7"/>
    <x v="12"/>
  </r>
  <r>
    <x v="14"/>
    <x v="13"/>
    <x v="14"/>
    <x v="2"/>
    <x v="2"/>
    <x v="7"/>
    <x v="12"/>
  </r>
  <r>
    <x v="18"/>
    <x v="36"/>
    <x v="13"/>
    <x v="2"/>
    <x v="2"/>
    <x v="5"/>
    <x v="46"/>
  </r>
  <r>
    <x v="54"/>
    <x v="9"/>
    <x v="38"/>
    <x v="2"/>
    <x v="2"/>
    <x v="29"/>
    <x v="86"/>
  </r>
  <r>
    <x v="38"/>
    <x v="25"/>
    <x v="1"/>
    <x v="1"/>
    <x v="2"/>
    <x v="1"/>
    <x v="2"/>
  </r>
  <r>
    <x v="2"/>
    <x v="2"/>
    <x v="22"/>
    <x v="1"/>
    <x v="2"/>
    <x v="25"/>
    <x v="59"/>
  </r>
  <r>
    <x v="34"/>
    <x v="31"/>
    <x v="25"/>
    <x v="2"/>
    <x v="2"/>
    <x v="22"/>
    <x v="44"/>
  </r>
  <r>
    <x v="4"/>
    <x v="4"/>
    <x v="4"/>
    <x v="2"/>
    <x v="2"/>
    <x v="4"/>
    <x v="22"/>
  </r>
  <r>
    <x v="14"/>
    <x v="13"/>
    <x v="14"/>
    <x v="2"/>
    <x v="2"/>
    <x v="7"/>
    <x v="12"/>
  </r>
  <r>
    <x v="18"/>
    <x v="36"/>
    <x v="13"/>
    <x v="2"/>
    <x v="2"/>
    <x v="5"/>
    <x v="46"/>
  </r>
  <r>
    <x v="54"/>
    <x v="9"/>
    <x v="38"/>
    <x v="2"/>
    <x v="2"/>
    <x v="29"/>
    <x v="86"/>
  </r>
  <r>
    <x v="0"/>
    <x v="0"/>
    <x v="0"/>
    <x v="0"/>
    <x v="1"/>
    <x v="0"/>
    <x v="178"/>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0"/>
    <x v="0"/>
    <x v="0"/>
    <x v="0"/>
    <x v="1"/>
    <x v="0"/>
    <x v="178"/>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0"/>
    <x v="0"/>
    <x v="0"/>
    <x v="0"/>
    <x v="1"/>
    <x v="0"/>
    <x v="178"/>
  </r>
  <r>
    <x v="0"/>
    <x v="0"/>
    <x v="0"/>
    <x v="0"/>
    <x v="1"/>
    <x v="0"/>
    <x v="178"/>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3"/>
    <x v="19"/>
    <x v="2"/>
  </r>
  <r>
    <x v="32"/>
    <x v="9"/>
    <x v="9"/>
    <x v="2"/>
    <x v="3"/>
    <x v="1"/>
    <x v="23"/>
  </r>
  <r>
    <x v="1"/>
    <x v="28"/>
    <x v="1"/>
    <x v="1"/>
    <x v="3"/>
    <x v="9"/>
    <x v="14"/>
  </r>
  <r>
    <x v="24"/>
    <x v="2"/>
    <x v="19"/>
    <x v="1"/>
    <x v="6"/>
    <x v="16"/>
    <x v="43"/>
  </r>
  <r>
    <x v="111"/>
    <x v="123"/>
    <x v="69"/>
    <x v="2"/>
    <x v="2"/>
    <x v="19"/>
    <x v="20"/>
  </r>
  <r>
    <x v="94"/>
    <x v="2"/>
    <x v="13"/>
    <x v="2"/>
    <x v="2"/>
    <x v="12"/>
    <x v="7"/>
  </r>
  <r>
    <x v="14"/>
    <x v="13"/>
    <x v="14"/>
    <x v="2"/>
    <x v="2"/>
    <x v="7"/>
    <x v="12"/>
  </r>
  <r>
    <x v="112"/>
    <x v="2"/>
    <x v="70"/>
    <x v="2"/>
    <x v="2"/>
    <x v="43"/>
    <x v="201"/>
  </r>
  <r>
    <x v="110"/>
    <x v="122"/>
    <x v="68"/>
    <x v="1"/>
    <x v="2"/>
    <x v="19"/>
    <x v="20"/>
  </r>
  <r>
    <x v="32"/>
    <x v="9"/>
    <x v="9"/>
    <x v="2"/>
    <x v="2"/>
    <x v="1"/>
    <x v="2"/>
  </r>
  <r>
    <x v="1"/>
    <x v="28"/>
    <x v="1"/>
    <x v="1"/>
    <x v="2"/>
    <x v="9"/>
    <x v="36"/>
  </r>
  <r>
    <x v="24"/>
    <x v="2"/>
    <x v="19"/>
    <x v="1"/>
    <x v="7"/>
    <x v="16"/>
    <x v="78"/>
  </r>
  <r>
    <x v="111"/>
    <x v="123"/>
    <x v="69"/>
    <x v="2"/>
    <x v="2"/>
    <x v="19"/>
    <x v="20"/>
  </r>
  <r>
    <x v="94"/>
    <x v="2"/>
    <x v="13"/>
    <x v="2"/>
    <x v="2"/>
    <x v="12"/>
    <x v="7"/>
  </r>
  <r>
    <x v="14"/>
    <x v="13"/>
    <x v="14"/>
    <x v="2"/>
    <x v="2"/>
    <x v="7"/>
    <x v="12"/>
  </r>
  <r>
    <x v="112"/>
    <x v="2"/>
    <x v="70"/>
    <x v="2"/>
    <x v="2"/>
    <x v="43"/>
    <x v="201"/>
  </r>
  <r>
    <x v="0"/>
    <x v="0"/>
    <x v="0"/>
    <x v="0"/>
    <x v="1"/>
    <x v="0"/>
    <x v="178"/>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3"/>
    <x v="1"/>
    <x v="23"/>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31"/>
    <x v="9"/>
    <x v="24"/>
    <x v="1"/>
    <x v="3"/>
    <x v="21"/>
    <x v="38"/>
  </r>
  <r>
    <x v="32"/>
    <x v="9"/>
    <x v="9"/>
    <x v="2"/>
    <x v="2"/>
    <x v="1"/>
    <x v="2"/>
  </r>
  <r>
    <x v="1"/>
    <x v="28"/>
    <x v="1"/>
    <x v="1"/>
    <x v="4"/>
    <x v="9"/>
    <x v="39"/>
  </r>
  <r>
    <x v="24"/>
    <x v="2"/>
    <x v="19"/>
    <x v="1"/>
    <x v="4"/>
    <x v="16"/>
    <x v="36"/>
  </r>
  <r>
    <x v="1"/>
    <x v="28"/>
    <x v="1"/>
    <x v="1"/>
    <x v="15"/>
    <x v="9"/>
    <x v="18"/>
  </r>
  <r>
    <x v="2"/>
    <x v="2"/>
    <x v="2"/>
    <x v="1"/>
    <x v="15"/>
    <x v="2"/>
    <x v="45"/>
  </r>
  <r>
    <x v="2"/>
    <x v="2"/>
    <x v="2"/>
    <x v="1"/>
    <x v="7"/>
    <x v="2"/>
    <x v="11"/>
  </r>
  <r>
    <x v="16"/>
    <x v="2"/>
    <x v="48"/>
    <x v="1"/>
    <x v="46"/>
    <x v="13"/>
    <x v="202"/>
  </r>
  <r>
    <x v="14"/>
    <x v="13"/>
    <x v="14"/>
    <x v="2"/>
    <x v="50"/>
    <x v="7"/>
    <x v="92"/>
  </r>
  <r>
    <x v="94"/>
    <x v="2"/>
    <x v="13"/>
    <x v="2"/>
    <x v="2"/>
    <x v="12"/>
    <x v="7"/>
  </r>
  <r>
    <x v="17"/>
    <x v="2"/>
    <x v="13"/>
    <x v="3"/>
    <x v="32"/>
    <x v="12"/>
    <x v="203"/>
  </r>
  <r>
    <x v="18"/>
    <x v="2"/>
    <x v="13"/>
    <x v="2"/>
    <x v="61"/>
    <x v="5"/>
    <x v="204"/>
  </r>
  <r>
    <x v="113"/>
    <x v="64"/>
    <x v="71"/>
    <x v="13"/>
    <x v="13"/>
    <x v="1"/>
    <x v="69"/>
  </r>
  <r>
    <x v="39"/>
    <x v="2"/>
    <x v="13"/>
    <x v="3"/>
    <x v="4"/>
    <x v="4"/>
    <x v="5"/>
  </r>
</pivotCacheRecords>
</file>

<file path=xl/pivotCache/pivotCacheRecords4.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4"/>
    <x v="3"/>
    <x v="4"/>
  </r>
  <r>
    <x v="7"/>
    <x v="0"/>
    <x v="0"/>
    <x v="1"/>
    <x v="0"/>
    <x v="1"/>
  </r>
  <r>
    <x v="6"/>
    <x v="4"/>
    <x v="1"/>
    <x v="4"/>
    <x v="4"/>
    <x v="5"/>
  </r>
  <r>
    <x v="4"/>
    <x v="1"/>
    <x v="1"/>
    <x v="5"/>
    <x v="1"/>
    <x v="6"/>
  </r>
  <r>
    <x v="8"/>
    <x v="0"/>
    <x v="0"/>
    <x v="1"/>
    <x v="0"/>
    <x v="1"/>
  </r>
  <r>
    <x v="4"/>
    <x v="1"/>
    <x v="1"/>
    <x v="2"/>
    <x v="1"/>
    <x v="2"/>
  </r>
  <r>
    <x v="9"/>
    <x v="5"/>
    <x v="1"/>
    <x v="2"/>
    <x v="5"/>
    <x v="7"/>
  </r>
  <r>
    <x v="10"/>
    <x v="6"/>
    <x v="1"/>
    <x v="2"/>
    <x v="5"/>
    <x v="7"/>
  </r>
  <r>
    <x v="11"/>
    <x v="7"/>
    <x v="1"/>
    <x v="2"/>
    <x v="6"/>
    <x v="8"/>
  </r>
  <r>
    <x v="12"/>
    <x v="8"/>
    <x v="1"/>
    <x v="6"/>
    <x v="7"/>
    <x v="9"/>
  </r>
  <r>
    <x v="11"/>
    <x v="9"/>
    <x v="1"/>
    <x v="2"/>
    <x v="8"/>
    <x v="10"/>
  </r>
  <r>
    <x v="6"/>
    <x v="3"/>
    <x v="1"/>
    <x v="2"/>
    <x v="3"/>
    <x v="11"/>
  </r>
  <r>
    <x v="6"/>
    <x v="4"/>
    <x v="1"/>
    <x v="2"/>
    <x v="4"/>
    <x v="12"/>
  </r>
  <r>
    <x v="13"/>
    <x v="10"/>
    <x v="1"/>
    <x v="2"/>
    <x v="9"/>
    <x v="3"/>
  </r>
  <r>
    <x v="14"/>
    <x v="11"/>
    <x v="1"/>
    <x v="5"/>
    <x v="10"/>
    <x v="13"/>
  </r>
  <r>
    <x v="11"/>
    <x v="12"/>
    <x v="1"/>
    <x v="2"/>
    <x v="11"/>
    <x v="14"/>
  </r>
  <r>
    <x v="11"/>
    <x v="13"/>
    <x v="1"/>
    <x v="5"/>
    <x v="12"/>
    <x v="15"/>
  </r>
  <r>
    <x v="11"/>
    <x v="14"/>
    <x v="1"/>
    <x v="5"/>
    <x v="4"/>
    <x v="16"/>
  </r>
  <r>
    <x v="15"/>
    <x v="15"/>
    <x v="1"/>
    <x v="2"/>
    <x v="13"/>
    <x v="17"/>
  </r>
  <r>
    <x v="16"/>
    <x v="16"/>
    <x v="1"/>
    <x v="2"/>
    <x v="14"/>
    <x v="18"/>
  </r>
  <r>
    <x v="17"/>
    <x v="17"/>
    <x v="1"/>
    <x v="5"/>
    <x v="15"/>
    <x v="19"/>
  </r>
  <r>
    <x v="11"/>
    <x v="18"/>
    <x v="1"/>
    <x v="7"/>
    <x v="16"/>
    <x v="20"/>
  </r>
  <r>
    <x v="18"/>
    <x v="19"/>
    <x v="1"/>
    <x v="5"/>
    <x v="17"/>
    <x v="21"/>
  </r>
  <r>
    <x v="19"/>
    <x v="20"/>
    <x v="1"/>
    <x v="8"/>
    <x v="18"/>
    <x v="22"/>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32"/>
    <x v="0"/>
    <x v="0"/>
    <x v="1"/>
    <x v="0"/>
    <x v="1"/>
  </r>
  <r>
    <x v="6"/>
    <x v="4"/>
    <x v="1"/>
    <x v="2"/>
    <x v="4"/>
    <x v="12"/>
  </r>
  <r>
    <x v="6"/>
    <x v="3"/>
    <x v="1"/>
    <x v="2"/>
    <x v="3"/>
    <x v="11"/>
  </r>
  <r>
    <x v="6"/>
    <x v="4"/>
    <x v="1"/>
    <x v="5"/>
    <x v="4"/>
    <x v="16"/>
  </r>
  <r>
    <x v="6"/>
    <x v="3"/>
    <x v="1"/>
    <x v="9"/>
    <x v="3"/>
    <x v="35"/>
  </r>
  <r>
    <x v="33"/>
    <x v="0"/>
    <x v="0"/>
    <x v="1"/>
    <x v="0"/>
    <x v="1"/>
  </r>
  <r>
    <x v="4"/>
    <x v="1"/>
    <x v="1"/>
    <x v="5"/>
    <x v="1"/>
    <x v="6"/>
  </r>
  <r>
    <x v="6"/>
    <x v="4"/>
    <x v="1"/>
    <x v="6"/>
    <x v="4"/>
    <x v="36"/>
  </r>
  <r>
    <x v="34"/>
    <x v="0"/>
    <x v="0"/>
    <x v="1"/>
    <x v="0"/>
    <x v="1"/>
  </r>
  <r>
    <x v="4"/>
    <x v="1"/>
    <x v="1"/>
    <x v="5"/>
    <x v="1"/>
    <x v="6"/>
  </r>
  <r>
    <x v="9"/>
    <x v="5"/>
    <x v="1"/>
    <x v="5"/>
    <x v="5"/>
    <x v="37"/>
  </r>
  <r>
    <x v="31"/>
    <x v="22"/>
    <x v="1"/>
    <x v="2"/>
    <x v="30"/>
    <x v="34"/>
  </r>
  <r>
    <x v="35"/>
    <x v="23"/>
    <x v="1"/>
    <x v="5"/>
    <x v="31"/>
    <x v="38"/>
  </r>
  <r>
    <x v="36"/>
    <x v="24"/>
    <x v="1"/>
    <x v="2"/>
    <x v="32"/>
    <x v="39"/>
  </r>
  <r>
    <x v="37"/>
    <x v="25"/>
    <x v="1"/>
    <x v="5"/>
    <x v="33"/>
    <x v="40"/>
  </r>
  <r>
    <x v="37"/>
    <x v="26"/>
    <x v="1"/>
    <x v="5"/>
    <x v="34"/>
    <x v="41"/>
  </r>
  <r>
    <x v="38"/>
    <x v="27"/>
    <x v="1"/>
    <x v="5"/>
    <x v="35"/>
    <x v="42"/>
  </r>
  <r>
    <x v="19"/>
    <x v="20"/>
    <x v="1"/>
    <x v="5"/>
    <x v="18"/>
    <x v="43"/>
  </r>
  <r>
    <x v="39"/>
    <x v="0"/>
    <x v="0"/>
    <x v="1"/>
    <x v="0"/>
    <x v="1"/>
  </r>
  <r>
    <x v="4"/>
    <x v="1"/>
    <x v="1"/>
    <x v="10"/>
    <x v="1"/>
    <x v="44"/>
  </r>
  <r>
    <x v="40"/>
    <x v="28"/>
    <x v="1"/>
    <x v="10"/>
    <x v="36"/>
    <x v="45"/>
  </r>
  <r>
    <x v="41"/>
    <x v="29"/>
    <x v="1"/>
    <x v="5"/>
    <x v="37"/>
    <x v="46"/>
  </r>
  <r>
    <x v="10"/>
    <x v="6"/>
    <x v="1"/>
    <x v="5"/>
    <x v="5"/>
    <x v="37"/>
  </r>
  <r>
    <x v="9"/>
    <x v="5"/>
    <x v="1"/>
    <x v="5"/>
    <x v="5"/>
    <x v="37"/>
  </r>
  <r>
    <x v="19"/>
    <x v="20"/>
    <x v="1"/>
    <x v="4"/>
    <x v="18"/>
    <x v="13"/>
  </r>
  <r>
    <x v="42"/>
    <x v="0"/>
    <x v="0"/>
    <x v="1"/>
    <x v="0"/>
    <x v="1"/>
  </r>
  <r>
    <x v="4"/>
    <x v="1"/>
    <x v="1"/>
    <x v="2"/>
    <x v="1"/>
    <x v="2"/>
  </r>
  <r>
    <x v="43"/>
    <x v="30"/>
    <x v="1"/>
    <x v="5"/>
    <x v="5"/>
    <x v="37"/>
  </r>
  <r>
    <x v="44"/>
    <x v="31"/>
    <x v="1"/>
    <x v="5"/>
    <x v="13"/>
    <x v="47"/>
  </r>
  <r>
    <x v="6"/>
    <x v="3"/>
    <x v="1"/>
    <x v="5"/>
    <x v="3"/>
    <x v="48"/>
  </r>
  <r>
    <x v="6"/>
    <x v="4"/>
    <x v="1"/>
    <x v="5"/>
    <x v="4"/>
    <x v="16"/>
  </r>
  <r>
    <x v="45"/>
    <x v="0"/>
    <x v="0"/>
    <x v="1"/>
    <x v="0"/>
    <x v="1"/>
  </r>
  <r>
    <x v="4"/>
    <x v="1"/>
    <x v="1"/>
    <x v="5"/>
    <x v="1"/>
    <x v="6"/>
  </r>
  <r>
    <x v="12"/>
    <x v="32"/>
    <x v="1"/>
    <x v="2"/>
    <x v="13"/>
    <x v="17"/>
  </r>
  <r>
    <x v="19"/>
    <x v="20"/>
    <x v="1"/>
    <x v="5"/>
    <x v="18"/>
    <x v="43"/>
  </r>
  <r>
    <x v="11"/>
    <x v="33"/>
    <x v="1"/>
    <x v="5"/>
    <x v="20"/>
    <x v="24"/>
  </r>
  <r>
    <x v="6"/>
    <x v="4"/>
    <x v="1"/>
    <x v="5"/>
    <x v="4"/>
    <x v="16"/>
  </r>
  <r>
    <x v="46"/>
    <x v="0"/>
    <x v="0"/>
    <x v="1"/>
    <x v="0"/>
    <x v="1"/>
  </r>
  <r>
    <x v="4"/>
    <x v="1"/>
    <x v="1"/>
    <x v="7"/>
    <x v="1"/>
    <x v="37"/>
  </r>
  <r>
    <x v="9"/>
    <x v="5"/>
    <x v="1"/>
    <x v="9"/>
    <x v="5"/>
    <x v="49"/>
  </r>
  <r>
    <x v="10"/>
    <x v="6"/>
    <x v="1"/>
    <x v="2"/>
    <x v="5"/>
    <x v="7"/>
  </r>
  <r>
    <x v="47"/>
    <x v="34"/>
    <x v="1"/>
    <x v="5"/>
    <x v="38"/>
    <x v="50"/>
  </r>
  <r>
    <x v="48"/>
    <x v="35"/>
    <x v="1"/>
    <x v="5"/>
    <x v="39"/>
    <x v="51"/>
  </r>
  <r>
    <x v="49"/>
    <x v="15"/>
    <x v="1"/>
    <x v="5"/>
    <x v="40"/>
    <x v="52"/>
  </r>
  <r>
    <x v="50"/>
    <x v="36"/>
    <x v="1"/>
    <x v="2"/>
    <x v="41"/>
    <x v="4"/>
  </r>
  <r>
    <x v="51"/>
    <x v="37"/>
    <x v="1"/>
    <x v="2"/>
    <x v="41"/>
    <x v="4"/>
  </r>
  <r>
    <x v="14"/>
    <x v="38"/>
    <x v="1"/>
    <x v="5"/>
    <x v="42"/>
    <x v="53"/>
  </r>
  <r>
    <x v="11"/>
    <x v="12"/>
    <x v="1"/>
    <x v="5"/>
    <x v="11"/>
    <x v="54"/>
  </r>
  <r>
    <x v="6"/>
    <x v="3"/>
    <x v="1"/>
    <x v="5"/>
    <x v="3"/>
    <x v="48"/>
  </r>
  <r>
    <x v="52"/>
    <x v="39"/>
    <x v="1"/>
    <x v="9"/>
    <x v="43"/>
    <x v="55"/>
  </r>
  <r>
    <x v="11"/>
    <x v="14"/>
    <x v="1"/>
    <x v="9"/>
    <x v="4"/>
    <x v="56"/>
  </r>
  <r>
    <x v="53"/>
    <x v="40"/>
    <x v="1"/>
    <x v="9"/>
    <x v="44"/>
    <x v="3"/>
  </r>
  <r>
    <x v="54"/>
    <x v="41"/>
    <x v="1"/>
    <x v="4"/>
    <x v="45"/>
    <x v="57"/>
  </r>
  <r>
    <x v="55"/>
    <x v="42"/>
    <x v="1"/>
    <x v="10"/>
    <x v="46"/>
    <x v="58"/>
  </r>
  <r>
    <x v="56"/>
    <x v="43"/>
    <x v="1"/>
    <x v="2"/>
    <x v="47"/>
    <x v="59"/>
  </r>
  <r>
    <x v="57"/>
    <x v="44"/>
    <x v="1"/>
    <x v="9"/>
    <x v="48"/>
    <x v="17"/>
  </r>
  <r>
    <x v="58"/>
    <x v="45"/>
    <x v="1"/>
    <x v="5"/>
    <x v="49"/>
    <x v="3"/>
  </r>
  <r>
    <x v="57"/>
    <x v="46"/>
    <x v="1"/>
    <x v="5"/>
    <x v="50"/>
    <x v="60"/>
  </r>
  <r>
    <x v="59"/>
    <x v="47"/>
    <x v="1"/>
    <x v="9"/>
    <x v="51"/>
    <x v="61"/>
  </r>
  <r>
    <x v="60"/>
    <x v="48"/>
    <x v="1"/>
    <x v="2"/>
    <x v="52"/>
    <x v="62"/>
  </r>
  <r>
    <x v="61"/>
    <x v="49"/>
    <x v="2"/>
    <x v="11"/>
    <x v="53"/>
    <x v="63"/>
  </r>
  <r>
    <x v="62"/>
    <x v="49"/>
    <x v="2"/>
    <x v="12"/>
    <x v="54"/>
    <x v="64"/>
  </r>
  <r>
    <x v="63"/>
    <x v="50"/>
    <x v="1"/>
    <x v="2"/>
    <x v="55"/>
    <x v="65"/>
  </r>
  <r>
    <x v="64"/>
    <x v="51"/>
    <x v="1"/>
    <x v="5"/>
    <x v="56"/>
    <x v="66"/>
  </r>
  <r>
    <x v="65"/>
    <x v="52"/>
    <x v="1"/>
    <x v="5"/>
    <x v="57"/>
    <x v="67"/>
  </r>
  <r>
    <x v="12"/>
    <x v="8"/>
    <x v="1"/>
    <x v="5"/>
    <x v="7"/>
    <x v="68"/>
  </r>
  <r>
    <x v="11"/>
    <x v="53"/>
    <x v="1"/>
    <x v="10"/>
    <x v="4"/>
    <x v="3"/>
  </r>
  <r>
    <x v="6"/>
    <x v="4"/>
    <x v="1"/>
    <x v="2"/>
    <x v="4"/>
    <x v="12"/>
  </r>
  <r>
    <x v="19"/>
    <x v="20"/>
    <x v="1"/>
    <x v="13"/>
    <x v="18"/>
    <x v="69"/>
  </r>
  <r>
    <x v="40"/>
    <x v="54"/>
    <x v="1"/>
    <x v="10"/>
    <x v="39"/>
    <x v="47"/>
  </r>
  <r>
    <x v="30"/>
    <x v="21"/>
    <x v="1"/>
    <x v="5"/>
    <x v="29"/>
    <x v="33"/>
  </r>
  <r>
    <x v="66"/>
    <x v="0"/>
    <x v="0"/>
    <x v="1"/>
    <x v="0"/>
    <x v="1"/>
  </r>
  <r>
    <x v="4"/>
    <x v="1"/>
    <x v="1"/>
    <x v="2"/>
    <x v="1"/>
    <x v="2"/>
  </r>
  <r>
    <x v="9"/>
    <x v="5"/>
    <x v="1"/>
    <x v="5"/>
    <x v="5"/>
    <x v="37"/>
  </r>
  <r>
    <x v="49"/>
    <x v="11"/>
    <x v="1"/>
    <x v="5"/>
    <x v="58"/>
    <x v="70"/>
  </r>
  <r>
    <x v="67"/>
    <x v="55"/>
    <x v="1"/>
    <x v="5"/>
    <x v="12"/>
    <x v="15"/>
  </r>
  <r>
    <x v="68"/>
    <x v="56"/>
    <x v="1"/>
    <x v="5"/>
    <x v="59"/>
    <x v="71"/>
  </r>
  <r>
    <x v="69"/>
    <x v="57"/>
    <x v="1"/>
    <x v="5"/>
    <x v="60"/>
    <x v="72"/>
  </r>
  <r>
    <x v="70"/>
    <x v="58"/>
    <x v="1"/>
    <x v="5"/>
    <x v="61"/>
    <x v="73"/>
  </r>
  <r>
    <x v="71"/>
    <x v="59"/>
    <x v="1"/>
    <x v="5"/>
    <x v="3"/>
    <x v="48"/>
  </r>
  <r>
    <x v="72"/>
    <x v="60"/>
    <x v="1"/>
    <x v="2"/>
    <x v="62"/>
    <x v="74"/>
  </r>
  <r>
    <x v="73"/>
    <x v="61"/>
    <x v="1"/>
    <x v="5"/>
    <x v="63"/>
    <x v="75"/>
  </r>
  <r>
    <x v="74"/>
    <x v="62"/>
    <x v="1"/>
    <x v="5"/>
    <x v="64"/>
    <x v="7"/>
  </r>
  <r>
    <x v="75"/>
    <x v="63"/>
    <x v="1"/>
    <x v="5"/>
    <x v="65"/>
    <x v="76"/>
  </r>
  <r>
    <x v="76"/>
    <x v="64"/>
    <x v="1"/>
    <x v="5"/>
    <x v="66"/>
    <x v="77"/>
  </r>
  <r>
    <x v="77"/>
    <x v="65"/>
    <x v="1"/>
    <x v="2"/>
    <x v="48"/>
    <x v="47"/>
  </r>
  <r>
    <x v="78"/>
    <x v="66"/>
    <x v="1"/>
    <x v="2"/>
    <x v="67"/>
    <x v="33"/>
  </r>
  <r>
    <x v="11"/>
    <x v="67"/>
    <x v="1"/>
    <x v="5"/>
    <x v="68"/>
    <x v="78"/>
  </r>
  <r>
    <x v="11"/>
    <x v="68"/>
    <x v="1"/>
    <x v="5"/>
    <x v="69"/>
    <x v="79"/>
  </r>
  <r>
    <x v="19"/>
    <x v="20"/>
    <x v="1"/>
    <x v="10"/>
    <x v="18"/>
    <x v="80"/>
  </r>
  <r>
    <x v="30"/>
    <x v="21"/>
    <x v="1"/>
    <x v="5"/>
    <x v="29"/>
    <x v="33"/>
  </r>
  <r>
    <x v="31"/>
    <x v="22"/>
    <x v="1"/>
    <x v="5"/>
    <x v="30"/>
    <x v="81"/>
  </r>
  <r>
    <x v="79"/>
    <x v="0"/>
    <x v="0"/>
    <x v="1"/>
    <x v="0"/>
    <x v="1"/>
  </r>
  <r>
    <x v="9"/>
    <x v="5"/>
    <x v="1"/>
    <x v="5"/>
    <x v="5"/>
    <x v="37"/>
  </r>
  <r>
    <x v="19"/>
    <x v="20"/>
    <x v="1"/>
    <x v="2"/>
    <x v="18"/>
    <x v="82"/>
  </r>
  <r>
    <x v="4"/>
    <x v="1"/>
    <x v="1"/>
    <x v="5"/>
    <x v="1"/>
    <x v="6"/>
  </r>
  <r>
    <x v="73"/>
    <x v="61"/>
    <x v="1"/>
    <x v="5"/>
    <x v="63"/>
    <x v="75"/>
  </r>
  <r>
    <x v="74"/>
    <x v="62"/>
    <x v="1"/>
    <x v="5"/>
    <x v="64"/>
    <x v="7"/>
  </r>
  <r>
    <x v="49"/>
    <x v="11"/>
    <x v="1"/>
    <x v="5"/>
    <x v="58"/>
    <x v="70"/>
  </r>
  <r>
    <x v="80"/>
    <x v="69"/>
    <x v="1"/>
    <x v="5"/>
    <x v="12"/>
    <x v="15"/>
  </r>
  <r>
    <x v="11"/>
    <x v="70"/>
    <x v="1"/>
    <x v="5"/>
    <x v="70"/>
    <x v="83"/>
  </r>
  <r>
    <x v="11"/>
    <x v="71"/>
    <x v="1"/>
    <x v="5"/>
    <x v="20"/>
    <x v="24"/>
  </r>
  <r>
    <x v="48"/>
    <x v="35"/>
    <x v="1"/>
    <x v="5"/>
    <x v="39"/>
    <x v="51"/>
  </r>
  <r>
    <x v="52"/>
    <x v="39"/>
    <x v="1"/>
    <x v="5"/>
    <x v="19"/>
    <x v="84"/>
  </r>
  <r>
    <x v="37"/>
    <x v="72"/>
    <x v="1"/>
    <x v="5"/>
    <x v="43"/>
    <x v="85"/>
  </r>
  <r>
    <x v="30"/>
    <x v="21"/>
    <x v="1"/>
    <x v="5"/>
    <x v="29"/>
    <x v="33"/>
  </r>
  <r>
    <x v="31"/>
    <x v="22"/>
    <x v="1"/>
    <x v="5"/>
    <x v="30"/>
    <x v="81"/>
  </r>
  <r>
    <x v="28"/>
    <x v="0"/>
    <x v="1"/>
    <x v="5"/>
    <x v="27"/>
    <x v="31"/>
  </r>
  <r>
    <x v="29"/>
    <x v="0"/>
    <x v="1"/>
    <x v="5"/>
    <x v="28"/>
    <x v="32"/>
  </r>
  <r>
    <x v="81"/>
    <x v="0"/>
    <x v="0"/>
    <x v="1"/>
    <x v="0"/>
    <x v="1"/>
  </r>
  <r>
    <x v="4"/>
    <x v="1"/>
    <x v="1"/>
    <x v="5"/>
    <x v="1"/>
    <x v="6"/>
  </r>
  <r>
    <x v="19"/>
    <x v="20"/>
    <x v="1"/>
    <x v="10"/>
    <x v="18"/>
    <x v="80"/>
  </r>
  <r>
    <x v="37"/>
    <x v="72"/>
    <x v="1"/>
    <x v="5"/>
    <x v="43"/>
    <x v="85"/>
  </r>
  <r>
    <x v="11"/>
    <x v="73"/>
    <x v="1"/>
    <x v="5"/>
    <x v="35"/>
    <x v="42"/>
  </r>
  <r>
    <x v="82"/>
    <x v="74"/>
    <x v="1"/>
    <x v="2"/>
    <x v="49"/>
    <x v="5"/>
  </r>
  <r>
    <x v="83"/>
    <x v="75"/>
    <x v="1"/>
    <x v="5"/>
    <x v="71"/>
    <x v="86"/>
  </r>
  <r>
    <x v="11"/>
    <x v="76"/>
    <x v="1"/>
    <x v="5"/>
    <x v="16"/>
    <x v="87"/>
  </r>
  <r>
    <x v="30"/>
    <x v="21"/>
    <x v="1"/>
    <x v="5"/>
    <x v="29"/>
    <x v="33"/>
  </r>
  <r>
    <x v="31"/>
    <x v="22"/>
    <x v="1"/>
    <x v="5"/>
    <x v="30"/>
    <x v="81"/>
  </r>
  <r>
    <x v="84"/>
    <x v="0"/>
    <x v="1"/>
    <x v="5"/>
    <x v="72"/>
    <x v="88"/>
  </r>
  <r>
    <x v="85"/>
    <x v="0"/>
    <x v="0"/>
    <x v="1"/>
    <x v="0"/>
    <x v="1"/>
  </r>
  <r>
    <x v="4"/>
    <x v="1"/>
    <x v="1"/>
    <x v="9"/>
    <x v="1"/>
    <x v="89"/>
  </r>
  <r>
    <x v="19"/>
    <x v="20"/>
    <x v="1"/>
    <x v="14"/>
    <x v="18"/>
    <x v="76"/>
  </r>
  <r>
    <x v="37"/>
    <x v="77"/>
    <x v="1"/>
    <x v="10"/>
    <x v="73"/>
    <x v="90"/>
  </r>
  <r>
    <x v="37"/>
    <x v="78"/>
    <x v="1"/>
    <x v="5"/>
    <x v="74"/>
    <x v="91"/>
  </r>
  <r>
    <x v="83"/>
    <x v="75"/>
    <x v="1"/>
    <x v="2"/>
    <x v="71"/>
    <x v="92"/>
  </r>
  <r>
    <x v="86"/>
    <x v="79"/>
    <x v="1"/>
    <x v="7"/>
    <x v="69"/>
    <x v="35"/>
  </r>
  <r>
    <x v="87"/>
    <x v="80"/>
    <x v="1"/>
    <x v="14"/>
    <x v="75"/>
    <x v="93"/>
  </r>
  <r>
    <x v="52"/>
    <x v="39"/>
    <x v="1"/>
    <x v="5"/>
    <x v="19"/>
    <x v="84"/>
  </r>
  <r>
    <x v="88"/>
    <x v="81"/>
    <x v="1"/>
    <x v="5"/>
    <x v="76"/>
    <x v="94"/>
  </r>
  <r>
    <x v="11"/>
    <x v="82"/>
    <x v="1"/>
    <x v="5"/>
    <x v="10"/>
    <x v="13"/>
  </r>
  <r>
    <x v="35"/>
    <x v="83"/>
    <x v="1"/>
    <x v="5"/>
    <x v="77"/>
    <x v="95"/>
  </r>
  <r>
    <x v="89"/>
    <x v="84"/>
    <x v="1"/>
    <x v="5"/>
    <x v="78"/>
    <x v="96"/>
  </r>
  <r>
    <x v="90"/>
    <x v="85"/>
    <x v="1"/>
    <x v="5"/>
    <x v="79"/>
    <x v="97"/>
  </r>
  <r>
    <x v="91"/>
    <x v="86"/>
    <x v="1"/>
    <x v="5"/>
    <x v="14"/>
    <x v="98"/>
  </r>
  <r>
    <x v="92"/>
    <x v="87"/>
    <x v="1"/>
    <x v="5"/>
    <x v="80"/>
    <x v="99"/>
  </r>
  <r>
    <x v="37"/>
    <x v="88"/>
    <x v="1"/>
    <x v="5"/>
    <x v="73"/>
    <x v="8"/>
  </r>
  <r>
    <x v="30"/>
    <x v="21"/>
    <x v="1"/>
    <x v="5"/>
    <x v="29"/>
    <x v="33"/>
  </r>
  <r>
    <x v="31"/>
    <x v="22"/>
    <x v="1"/>
    <x v="5"/>
    <x v="30"/>
    <x v="81"/>
  </r>
  <r>
    <x v="93"/>
    <x v="0"/>
    <x v="1"/>
    <x v="9"/>
    <x v="80"/>
    <x v="100"/>
  </r>
  <r>
    <x v="94"/>
    <x v="0"/>
    <x v="0"/>
    <x v="1"/>
    <x v="0"/>
    <x v="1"/>
  </r>
  <r>
    <x v="4"/>
    <x v="1"/>
    <x v="1"/>
    <x v="2"/>
    <x v="1"/>
    <x v="2"/>
  </r>
  <r>
    <x v="40"/>
    <x v="89"/>
    <x v="1"/>
    <x v="2"/>
    <x v="2"/>
    <x v="101"/>
  </r>
  <r>
    <x v="9"/>
    <x v="5"/>
    <x v="1"/>
    <x v="5"/>
    <x v="5"/>
    <x v="37"/>
  </r>
  <r>
    <x v="10"/>
    <x v="6"/>
    <x v="1"/>
    <x v="5"/>
    <x v="5"/>
    <x v="37"/>
  </r>
  <r>
    <x v="12"/>
    <x v="90"/>
    <x v="1"/>
    <x v="10"/>
    <x v="7"/>
    <x v="102"/>
  </r>
  <r>
    <x v="95"/>
    <x v="91"/>
    <x v="1"/>
    <x v="2"/>
    <x v="81"/>
    <x v="103"/>
  </r>
  <r>
    <x v="96"/>
    <x v="92"/>
    <x v="1"/>
    <x v="5"/>
    <x v="82"/>
    <x v="36"/>
  </r>
  <r>
    <x v="97"/>
    <x v="93"/>
    <x v="1"/>
    <x v="2"/>
    <x v="44"/>
    <x v="104"/>
  </r>
  <r>
    <x v="98"/>
    <x v="94"/>
    <x v="1"/>
    <x v="5"/>
    <x v="83"/>
    <x v="105"/>
  </r>
  <r>
    <x v="99"/>
    <x v="95"/>
    <x v="1"/>
    <x v="5"/>
    <x v="44"/>
    <x v="106"/>
  </r>
  <r>
    <x v="6"/>
    <x v="4"/>
    <x v="1"/>
    <x v="5"/>
    <x v="4"/>
    <x v="16"/>
  </r>
  <r>
    <x v="100"/>
    <x v="96"/>
    <x v="1"/>
    <x v="2"/>
    <x v="38"/>
    <x v="107"/>
  </r>
  <r>
    <x v="101"/>
    <x v="97"/>
    <x v="1"/>
    <x v="5"/>
    <x v="84"/>
    <x v="108"/>
  </r>
  <r>
    <x v="19"/>
    <x v="20"/>
    <x v="1"/>
    <x v="7"/>
    <x v="18"/>
    <x v="106"/>
  </r>
  <r>
    <x v="102"/>
    <x v="98"/>
    <x v="1"/>
    <x v="2"/>
    <x v="19"/>
    <x v="23"/>
  </r>
  <r>
    <x v="30"/>
    <x v="21"/>
    <x v="1"/>
    <x v="5"/>
    <x v="29"/>
    <x v="33"/>
  </r>
  <r>
    <x v="103"/>
    <x v="0"/>
    <x v="0"/>
    <x v="1"/>
    <x v="0"/>
    <x v="1"/>
  </r>
  <r>
    <x v="4"/>
    <x v="1"/>
    <x v="1"/>
    <x v="2"/>
    <x v="1"/>
    <x v="2"/>
  </r>
  <r>
    <x v="51"/>
    <x v="37"/>
    <x v="1"/>
    <x v="5"/>
    <x v="41"/>
    <x v="109"/>
  </r>
  <r>
    <x v="49"/>
    <x v="11"/>
    <x v="1"/>
    <x v="5"/>
    <x v="58"/>
    <x v="70"/>
  </r>
  <r>
    <x v="52"/>
    <x v="39"/>
    <x v="1"/>
    <x v="5"/>
    <x v="19"/>
    <x v="84"/>
  </r>
  <r>
    <x v="11"/>
    <x v="99"/>
    <x v="1"/>
    <x v="5"/>
    <x v="3"/>
    <x v="48"/>
  </r>
  <r>
    <x v="38"/>
    <x v="100"/>
    <x v="1"/>
    <x v="5"/>
    <x v="12"/>
    <x v="15"/>
  </r>
  <r>
    <x v="104"/>
    <x v="101"/>
    <x v="1"/>
    <x v="5"/>
    <x v="85"/>
    <x v="110"/>
  </r>
  <r>
    <x v="105"/>
    <x v="102"/>
    <x v="1"/>
    <x v="2"/>
    <x v="3"/>
    <x v="11"/>
  </r>
  <r>
    <x v="106"/>
    <x v="103"/>
    <x v="1"/>
    <x v="10"/>
    <x v="3"/>
    <x v="109"/>
  </r>
  <r>
    <x v="107"/>
    <x v="104"/>
    <x v="1"/>
    <x v="5"/>
    <x v="86"/>
    <x v="111"/>
  </r>
  <r>
    <x v="64"/>
    <x v="51"/>
    <x v="1"/>
    <x v="5"/>
    <x v="56"/>
    <x v="66"/>
  </r>
  <r>
    <x v="37"/>
    <x v="105"/>
    <x v="1"/>
    <x v="5"/>
    <x v="87"/>
    <x v="112"/>
  </r>
  <r>
    <x v="19"/>
    <x v="20"/>
    <x v="1"/>
    <x v="9"/>
    <x v="18"/>
    <x v="101"/>
  </r>
  <r>
    <x v="30"/>
    <x v="21"/>
    <x v="1"/>
    <x v="5"/>
    <x v="29"/>
    <x v="33"/>
  </r>
  <r>
    <x v="31"/>
    <x v="22"/>
    <x v="1"/>
    <x v="5"/>
    <x v="30"/>
    <x v="81"/>
  </r>
  <r>
    <x v="108"/>
    <x v="0"/>
    <x v="0"/>
    <x v="1"/>
    <x v="0"/>
    <x v="1"/>
  </r>
  <r>
    <x v="6"/>
    <x v="4"/>
    <x v="1"/>
    <x v="10"/>
    <x v="4"/>
    <x v="3"/>
  </r>
  <r>
    <x v="109"/>
    <x v="0"/>
    <x v="0"/>
    <x v="1"/>
    <x v="0"/>
    <x v="1"/>
  </r>
  <r>
    <x v="110"/>
    <x v="0"/>
    <x v="0"/>
    <x v="1"/>
    <x v="0"/>
    <x v="1"/>
  </r>
  <r>
    <x v="4"/>
    <x v="1"/>
    <x v="1"/>
    <x v="5"/>
    <x v="1"/>
    <x v="6"/>
  </r>
  <r>
    <x v="40"/>
    <x v="54"/>
    <x v="1"/>
    <x v="2"/>
    <x v="39"/>
    <x v="106"/>
  </r>
  <r>
    <x v="9"/>
    <x v="5"/>
    <x v="1"/>
    <x v="5"/>
    <x v="5"/>
    <x v="37"/>
  </r>
  <r>
    <x v="51"/>
    <x v="37"/>
    <x v="1"/>
    <x v="2"/>
    <x v="41"/>
    <x v="4"/>
  </r>
  <r>
    <x v="49"/>
    <x v="15"/>
    <x v="1"/>
    <x v="5"/>
    <x v="40"/>
    <x v="52"/>
  </r>
  <r>
    <x v="36"/>
    <x v="106"/>
    <x v="1"/>
    <x v="5"/>
    <x v="88"/>
    <x v="2"/>
  </r>
  <r>
    <x v="11"/>
    <x v="107"/>
    <x v="1"/>
    <x v="5"/>
    <x v="12"/>
    <x v="15"/>
  </r>
  <r>
    <x v="48"/>
    <x v="35"/>
    <x v="1"/>
    <x v="5"/>
    <x v="39"/>
    <x v="51"/>
  </r>
  <r>
    <x v="111"/>
    <x v="39"/>
    <x v="1"/>
    <x v="5"/>
    <x v="19"/>
    <x v="84"/>
  </r>
  <r>
    <x v="38"/>
    <x v="108"/>
    <x v="1"/>
    <x v="5"/>
    <x v="89"/>
    <x v="113"/>
  </r>
  <r>
    <x v="10"/>
    <x v="6"/>
    <x v="1"/>
    <x v="5"/>
    <x v="5"/>
    <x v="37"/>
  </r>
  <r>
    <x v="35"/>
    <x v="109"/>
    <x v="1"/>
    <x v="5"/>
    <x v="90"/>
    <x v="114"/>
  </r>
  <r>
    <x v="53"/>
    <x v="110"/>
    <x v="1"/>
    <x v="2"/>
    <x v="91"/>
    <x v="52"/>
  </r>
  <r>
    <x v="111"/>
    <x v="111"/>
    <x v="1"/>
    <x v="2"/>
    <x v="92"/>
    <x v="111"/>
  </r>
  <r>
    <x v="112"/>
    <x v="112"/>
    <x v="1"/>
    <x v="10"/>
    <x v="3"/>
    <x v="109"/>
  </r>
  <r>
    <x v="113"/>
    <x v="113"/>
    <x v="1"/>
    <x v="5"/>
    <x v="93"/>
    <x v="115"/>
  </r>
  <r>
    <x v="114"/>
    <x v="114"/>
    <x v="1"/>
    <x v="5"/>
    <x v="4"/>
    <x v="16"/>
  </r>
  <r>
    <x v="115"/>
    <x v="115"/>
    <x v="1"/>
    <x v="5"/>
    <x v="94"/>
    <x v="116"/>
  </r>
  <r>
    <x v="116"/>
    <x v="116"/>
    <x v="1"/>
    <x v="5"/>
    <x v="28"/>
    <x v="32"/>
  </r>
  <r>
    <x v="57"/>
    <x v="117"/>
    <x v="1"/>
    <x v="5"/>
    <x v="95"/>
    <x v="117"/>
  </r>
  <r>
    <x v="117"/>
    <x v="118"/>
    <x v="1"/>
    <x v="5"/>
    <x v="96"/>
    <x v="44"/>
  </r>
  <r>
    <x v="118"/>
    <x v="119"/>
    <x v="1"/>
    <x v="5"/>
    <x v="97"/>
    <x v="118"/>
  </r>
  <r>
    <x v="57"/>
    <x v="120"/>
    <x v="1"/>
    <x v="5"/>
    <x v="95"/>
    <x v="117"/>
  </r>
  <r>
    <x v="119"/>
    <x v="121"/>
    <x v="1"/>
    <x v="5"/>
    <x v="49"/>
    <x v="3"/>
  </r>
  <r>
    <x v="65"/>
    <x v="122"/>
    <x v="1"/>
    <x v="5"/>
    <x v="98"/>
    <x v="119"/>
  </r>
  <r>
    <x v="19"/>
    <x v="20"/>
    <x v="1"/>
    <x v="7"/>
    <x v="18"/>
    <x v="106"/>
  </r>
  <r>
    <x v="30"/>
    <x v="21"/>
    <x v="1"/>
    <x v="5"/>
    <x v="29"/>
    <x v="33"/>
  </r>
  <r>
    <x v="31"/>
    <x v="22"/>
    <x v="1"/>
    <x v="5"/>
    <x v="30"/>
    <x v="81"/>
  </r>
  <r>
    <x v="120"/>
    <x v="0"/>
    <x v="0"/>
    <x v="1"/>
    <x v="0"/>
    <x v="1"/>
  </r>
  <r>
    <x v="4"/>
    <x v="1"/>
    <x v="1"/>
    <x v="5"/>
    <x v="1"/>
    <x v="6"/>
  </r>
  <r>
    <x v="9"/>
    <x v="5"/>
    <x v="1"/>
    <x v="5"/>
    <x v="5"/>
    <x v="37"/>
  </r>
  <r>
    <x v="37"/>
    <x v="123"/>
    <x v="1"/>
    <x v="5"/>
    <x v="74"/>
    <x v="91"/>
  </r>
  <r>
    <x v="52"/>
    <x v="39"/>
    <x v="1"/>
    <x v="5"/>
    <x v="19"/>
    <x v="84"/>
  </r>
  <r>
    <x v="73"/>
    <x v="61"/>
    <x v="1"/>
    <x v="5"/>
    <x v="63"/>
    <x v="75"/>
  </r>
  <r>
    <x v="49"/>
    <x v="11"/>
    <x v="1"/>
    <x v="5"/>
    <x v="58"/>
    <x v="70"/>
  </r>
  <r>
    <x v="48"/>
    <x v="35"/>
    <x v="1"/>
    <x v="5"/>
    <x v="39"/>
    <x v="51"/>
  </r>
  <r>
    <x v="37"/>
    <x v="123"/>
    <x v="1"/>
    <x v="5"/>
    <x v="74"/>
    <x v="91"/>
  </r>
  <r>
    <x v="38"/>
    <x v="124"/>
    <x v="1"/>
    <x v="5"/>
    <x v="3"/>
    <x v="48"/>
  </r>
  <r>
    <x v="74"/>
    <x v="62"/>
    <x v="1"/>
    <x v="5"/>
    <x v="64"/>
    <x v="7"/>
  </r>
  <r>
    <x v="19"/>
    <x v="20"/>
    <x v="1"/>
    <x v="5"/>
    <x v="18"/>
    <x v="43"/>
  </r>
  <r>
    <x v="30"/>
    <x v="21"/>
    <x v="1"/>
    <x v="5"/>
    <x v="29"/>
    <x v="33"/>
  </r>
  <r>
    <x v="31"/>
    <x v="22"/>
    <x v="1"/>
    <x v="5"/>
    <x v="30"/>
    <x v="81"/>
  </r>
  <r>
    <x v="28"/>
    <x v="0"/>
    <x v="1"/>
    <x v="5"/>
    <x v="27"/>
    <x v="31"/>
  </r>
  <r>
    <x v="29"/>
    <x v="0"/>
    <x v="1"/>
    <x v="5"/>
    <x v="28"/>
    <x v="32"/>
  </r>
  <r>
    <x v="121"/>
    <x v="0"/>
    <x v="0"/>
    <x v="1"/>
    <x v="0"/>
    <x v="1"/>
  </r>
  <r>
    <x v="4"/>
    <x v="1"/>
    <x v="1"/>
    <x v="5"/>
    <x v="1"/>
    <x v="6"/>
  </r>
  <r>
    <x v="40"/>
    <x v="89"/>
    <x v="1"/>
    <x v="2"/>
    <x v="2"/>
    <x v="101"/>
  </r>
  <r>
    <x v="9"/>
    <x v="5"/>
    <x v="1"/>
    <x v="5"/>
    <x v="5"/>
    <x v="37"/>
  </r>
  <r>
    <x v="37"/>
    <x v="125"/>
    <x v="1"/>
    <x v="5"/>
    <x v="99"/>
    <x v="120"/>
  </r>
  <r>
    <x v="37"/>
    <x v="78"/>
    <x v="1"/>
    <x v="5"/>
    <x v="74"/>
    <x v="91"/>
  </r>
  <r>
    <x v="38"/>
    <x v="124"/>
    <x v="1"/>
    <x v="5"/>
    <x v="3"/>
    <x v="48"/>
  </r>
  <r>
    <x v="74"/>
    <x v="62"/>
    <x v="1"/>
    <x v="5"/>
    <x v="64"/>
    <x v="7"/>
  </r>
  <r>
    <x v="35"/>
    <x v="126"/>
    <x v="1"/>
    <x v="5"/>
    <x v="100"/>
    <x v="121"/>
  </r>
  <r>
    <x v="122"/>
    <x v="127"/>
    <x v="1"/>
    <x v="5"/>
    <x v="30"/>
    <x v="81"/>
  </r>
  <r>
    <x v="38"/>
    <x v="128"/>
    <x v="1"/>
    <x v="5"/>
    <x v="4"/>
    <x v="16"/>
  </r>
  <r>
    <x v="37"/>
    <x v="129"/>
    <x v="1"/>
    <x v="5"/>
    <x v="101"/>
    <x v="122"/>
  </r>
  <r>
    <x v="19"/>
    <x v="20"/>
    <x v="1"/>
    <x v="5"/>
    <x v="18"/>
    <x v="43"/>
  </r>
  <r>
    <x v="30"/>
    <x v="21"/>
    <x v="1"/>
    <x v="5"/>
    <x v="29"/>
    <x v="33"/>
  </r>
  <r>
    <x v="31"/>
    <x v="22"/>
    <x v="1"/>
    <x v="5"/>
    <x v="30"/>
    <x v="81"/>
  </r>
  <r>
    <x v="84"/>
    <x v="0"/>
    <x v="1"/>
    <x v="5"/>
    <x v="72"/>
    <x v="88"/>
  </r>
  <r>
    <x v="123"/>
    <x v="0"/>
    <x v="0"/>
    <x v="1"/>
    <x v="0"/>
    <x v="1"/>
  </r>
  <r>
    <x v="4"/>
    <x v="1"/>
    <x v="1"/>
    <x v="5"/>
    <x v="1"/>
    <x v="6"/>
  </r>
  <r>
    <x v="40"/>
    <x v="89"/>
    <x v="1"/>
    <x v="2"/>
    <x v="2"/>
    <x v="101"/>
  </r>
  <r>
    <x v="9"/>
    <x v="5"/>
    <x v="1"/>
    <x v="5"/>
    <x v="5"/>
    <x v="37"/>
  </r>
  <r>
    <x v="10"/>
    <x v="6"/>
    <x v="1"/>
    <x v="5"/>
    <x v="5"/>
    <x v="37"/>
  </r>
  <r>
    <x v="100"/>
    <x v="130"/>
    <x v="1"/>
    <x v="5"/>
    <x v="102"/>
    <x v="34"/>
  </r>
  <r>
    <x v="124"/>
    <x v="131"/>
    <x v="1"/>
    <x v="5"/>
    <x v="96"/>
    <x v="44"/>
  </r>
  <r>
    <x v="125"/>
    <x v="132"/>
    <x v="1"/>
    <x v="5"/>
    <x v="103"/>
    <x v="123"/>
  </r>
  <r>
    <x v="16"/>
    <x v="16"/>
    <x v="1"/>
    <x v="5"/>
    <x v="14"/>
    <x v="98"/>
  </r>
  <r>
    <x v="126"/>
    <x v="133"/>
    <x v="1"/>
    <x v="5"/>
    <x v="104"/>
    <x v="124"/>
  </r>
  <r>
    <x v="127"/>
    <x v="134"/>
    <x v="1"/>
    <x v="5"/>
    <x v="105"/>
    <x v="125"/>
  </r>
  <r>
    <x v="124"/>
    <x v="135"/>
    <x v="1"/>
    <x v="5"/>
    <x v="95"/>
    <x v="117"/>
  </r>
  <r>
    <x v="100"/>
    <x v="96"/>
    <x v="1"/>
    <x v="5"/>
    <x v="38"/>
    <x v="50"/>
  </r>
  <r>
    <x v="19"/>
    <x v="20"/>
    <x v="1"/>
    <x v="2"/>
    <x v="18"/>
    <x v="82"/>
  </r>
  <r>
    <x v="102"/>
    <x v="98"/>
    <x v="1"/>
    <x v="2"/>
    <x v="19"/>
    <x v="23"/>
  </r>
  <r>
    <x v="30"/>
    <x v="21"/>
    <x v="1"/>
    <x v="5"/>
    <x v="29"/>
    <x v="33"/>
  </r>
  <r>
    <x v="128"/>
    <x v="0"/>
    <x v="0"/>
    <x v="1"/>
    <x v="0"/>
    <x v="1"/>
  </r>
  <r>
    <x v="129"/>
    <x v="136"/>
    <x v="2"/>
    <x v="5"/>
    <x v="106"/>
    <x v="18"/>
  </r>
  <r>
    <x v="130"/>
    <x v="0"/>
    <x v="0"/>
    <x v="1"/>
    <x v="0"/>
    <x v="1"/>
  </r>
  <r>
    <x v="129"/>
    <x v="136"/>
    <x v="2"/>
    <x v="5"/>
    <x v="106"/>
    <x v="18"/>
  </r>
  <r>
    <x v="131"/>
    <x v="0"/>
    <x v="0"/>
    <x v="1"/>
    <x v="0"/>
    <x v="1"/>
  </r>
  <r>
    <x v="129"/>
    <x v="136"/>
    <x v="2"/>
    <x v="5"/>
    <x v="106"/>
    <x v="18"/>
  </r>
  <r>
    <x v="132"/>
    <x v="0"/>
    <x v="0"/>
    <x v="1"/>
    <x v="0"/>
    <x v="1"/>
  </r>
  <r>
    <x v="133"/>
    <x v="0"/>
    <x v="0"/>
    <x v="1"/>
    <x v="0"/>
    <x v="1"/>
  </r>
  <r>
    <x v="4"/>
    <x v="1"/>
    <x v="1"/>
    <x v="5"/>
    <x v="1"/>
    <x v="6"/>
  </r>
  <r>
    <x v="5"/>
    <x v="2"/>
    <x v="1"/>
    <x v="15"/>
    <x v="2"/>
    <x v="64"/>
  </r>
  <r>
    <x v="6"/>
    <x v="3"/>
    <x v="1"/>
    <x v="5"/>
    <x v="3"/>
    <x v="48"/>
  </r>
  <r>
    <x v="6"/>
    <x v="4"/>
    <x v="1"/>
    <x v="2"/>
    <x v="4"/>
    <x v="12"/>
  </r>
  <r>
    <x v="134"/>
    <x v="0"/>
    <x v="0"/>
    <x v="1"/>
    <x v="0"/>
    <x v="1"/>
  </r>
  <r>
    <x v="6"/>
    <x v="4"/>
    <x v="1"/>
    <x v="2"/>
    <x v="4"/>
    <x v="12"/>
  </r>
  <r>
    <x v="6"/>
    <x v="3"/>
    <x v="1"/>
    <x v="2"/>
    <x v="3"/>
    <x v="11"/>
  </r>
  <r>
    <x v="6"/>
    <x v="3"/>
    <x v="1"/>
    <x v="9"/>
    <x v="3"/>
    <x v="35"/>
  </r>
  <r>
    <x v="6"/>
    <x v="4"/>
    <x v="1"/>
    <x v="5"/>
    <x v="4"/>
    <x v="16"/>
  </r>
  <r>
    <x v="135"/>
    <x v="0"/>
    <x v="0"/>
    <x v="1"/>
    <x v="0"/>
    <x v="1"/>
  </r>
  <r>
    <x v="4"/>
    <x v="1"/>
    <x v="1"/>
    <x v="2"/>
    <x v="1"/>
    <x v="2"/>
  </r>
  <r>
    <x v="9"/>
    <x v="5"/>
    <x v="1"/>
    <x v="2"/>
    <x v="5"/>
    <x v="7"/>
  </r>
  <r>
    <x v="10"/>
    <x v="6"/>
    <x v="1"/>
    <x v="2"/>
    <x v="5"/>
    <x v="7"/>
  </r>
  <r>
    <x v="11"/>
    <x v="7"/>
    <x v="1"/>
    <x v="10"/>
    <x v="6"/>
    <x v="92"/>
  </r>
  <r>
    <x v="12"/>
    <x v="8"/>
    <x v="1"/>
    <x v="6"/>
    <x v="7"/>
    <x v="9"/>
  </r>
  <r>
    <x v="11"/>
    <x v="9"/>
    <x v="1"/>
    <x v="2"/>
    <x v="8"/>
    <x v="10"/>
  </r>
  <r>
    <x v="6"/>
    <x v="3"/>
    <x v="1"/>
    <x v="2"/>
    <x v="3"/>
    <x v="11"/>
  </r>
  <r>
    <x v="13"/>
    <x v="10"/>
    <x v="1"/>
    <x v="2"/>
    <x v="9"/>
    <x v="3"/>
  </r>
  <r>
    <x v="14"/>
    <x v="11"/>
    <x v="1"/>
    <x v="5"/>
    <x v="10"/>
    <x v="13"/>
  </r>
  <r>
    <x v="11"/>
    <x v="12"/>
    <x v="1"/>
    <x v="10"/>
    <x v="11"/>
    <x v="126"/>
  </r>
  <r>
    <x v="11"/>
    <x v="14"/>
    <x v="1"/>
    <x v="5"/>
    <x v="4"/>
    <x v="16"/>
  </r>
  <r>
    <x v="15"/>
    <x v="15"/>
    <x v="1"/>
    <x v="2"/>
    <x v="13"/>
    <x v="17"/>
  </r>
  <r>
    <x v="16"/>
    <x v="16"/>
    <x v="1"/>
    <x v="2"/>
    <x v="14"/>
    <x v="18"/>
  </r>
  <r>
    <x v="17"/>
    <x v="17"/>
    <x v="1"/>
    <x v="5"/>
    <x v="15"/>
    <x v="19"/>
  </r>
  <r>
    <x v="11"/>
    <x v="137"/>
    <x v="1"/>
    <x v="7"/>
    <x v="107"/>
    <x v="124"/>
  </r>
  <r>
    <x v="18"/>
    <x v="19"/>
    <x v="1"/>
    <x v="5"/>
    <x v="17"/>
    <x v="21"/>
  </r>
  <r>
    <x v="19"/>
    <x v="20"/>
    <x v="1"/>
    <x v="3"/>
    <x v="18"/>
    <x v="104"/>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136"/>
    <x v="0"/>
    <x v="0"/>
    <x v="1"/>
    <x v="0"/>
    <x v="1"/>
  </r>
  <r>
    <x v="4"/>
    <x v="1"/>
    <x v="1"/>
    <x v="5"/>
    <x v="1"/>
    <x v="6"/>
  </r>
  <r>
    <x v="6"/>
    <x v="4"/>
    <x v="1"/>
    <x v="7"/>
    <x v="4"/>
    <x v="127"/>
  </r>
  <r>
    <x v="6"/>
    <x v="3"/>
    <x v="1"/>
    <x v="2"/>
    <x v="3"/>
    <x v="11"/>
  </r>
  <r>
    <x v="137"/>
    <x v="0"/>
    <x v="0"/>
    <x v="1"/>
    <x v="0"/>
    <x v="1"/>
  </r>
  <r>
    <x v="4"/>
    <x v="1"/>
    <x v="1"/>
    <x v="5"/>
    <x v="1"/>
    <x v="6"/>
  </r>
  <r>
    <x v="9"/>
    <x v="5"/>
    <x v="1"/>
    <x v="5"/>
    <x v="5"/>
    <x v="37"/>
  </r>
  <r>
    <x v="31"/>
    <x v="22"/>
    <x v="1"/>
    <x v="2"/>
    <x v="30"/>
    <x v="34"/>
  </r>
  <r>
    <x v="35"/>
    <x v="23"/>
    <x v="1"/>
    <x v="5"/>
    <x v="108"/>
    <x v="128"/>
  </r>
  <r>
    <x v="36"/>
    <x v="24"/>
    <x v="1"/>
    <x v="2"/>
    <x v="32"/>
    <x v="39"/>
  </r>
  <r>
    <x v="37"/>
    <x v="25"/>
    <x v="1"/>
    <x v="5"/>
    <x v="33"/>
    <x v="40"/>
  </r>
  <r>
    <x v="37"/>
    <x v="26"/>
    <x v="1"/>
    <x v="5"/>
    <x v="34"/>
    <x v="41"/>
  </r>
  <r>
    <x v="38"/>
    <x v="27"/>
    <x v="1"/>
    <x v="5"/>
    <x v="35"/>
    <x v="42"/>
  </r>
  <r>
    <x v="19"/>
    <x v="20"/>
    <x v="1"/>
    <x v="5"/>
    <x v="18"/>
    <x v="43"/>
  </r>
  <r>
    <x v="138"/>
    <x v="0"/>
    <x v="0"/>
    <x v="1"/>
    <x v="0"/>
    <x v="1"/>
  </r>
  <r>
    <x v="4"/>
    <x v="1"/>
    <x v="1"/>
    <x v="10"/>
    <x v="1"/>
    <x v="44"/>
  </r>
  <r>
    <x v="40"/>
    <x v="54"/>
    <x v="1"/>
    <x v="10"/>
    <x v="39"/>
    <x v="47"/>
  </r>
  <r>
    <x v="41"/>
    <x v="138"/>
    <x v="1"/>
    <x v="5"/>
    <x v="37"/>
    <x v="46"/>
  </r>
  <r>
    <x v="10"/>
    <x v="6"/>
    <x v="1"/>
    <x v="5"/>
    <x v="5"/>
    <x v="37"/>
  </r>
  <r>
    <x v="9"/>
    <x v="5"/>
    <x v="1"/>
    <x v="5"/>
    <x v="5"/>
    <x v="37"/>
  </r>
  <r>
    <x v="19"/>
    <x v="20"/>
    <x v="1"/>
    <x v="4"/>
    <x v="18"/>
    <x v="13"/>
  </r>
  <r>
    <x v="139"/>
    <x v="0"/>
    <x v="0"/>
    <x v="1"/>
    <x v="0"/>
    <x v="1"/>
  </r>
  <r>
    <x v="4"/>
    <x v="1"/>
    <x v="1"/>
    <x v="5"/>
    <x v="1"/>
    <x v="6"/>
  </r>
  <r>
    <x v="12"/>
    <x v="32"/>
    <x v="1"/>
    <x v="2"/>
    <x v="13"/>
    <x v="17"/>
  </r>
  <r>
    <x v="19"/>
    <x v="20"/>
    <x v="1"/>
    <x v="2"/>
    <x v="18"/>
    <x v="82"/>
  </r>
  <r>
    <x v="11"/>
    <x v="139"/>
    <x v="1"/>
    <x v="5"/>
    <x v="20"/>
    <x v="24"/>
  </r>
  <r>
    <x v="47"/>
    <x v="34"/>
    <x v="1"/>
    <x v="5"/>
    <x v="38"/>
    <x v="50"/>
  </r>
  <r>
    <x v="140"/>
    <x v="0"/>
    <x v="0"/>
    <x v="1"/>
    <x v="0"/>
    <x v="1"/>
  </r>
  <r>
    <x v="10"/>
    <x v="6"/>
    <x v="1"/>
    <x v="5"/>
    <x v="5"/>
    <x v="37"/>
  </r>
  <r>
    <x v="4"/>
    <x v="1"/>
    <x v="1"/>
    <x v="5"/>
    <x v="1"/>
    <x v="6"/>
  </r>
  <r>
    <x v="19"/>
    <x v="20"/>
    <x v="1"/>
    <x v="5"/>
    <x v="18"/>
    <x v="43"/>
  </r>
  <r>
    <x v="141"/>
    <x v="0"/>
    <x v="0"/>
    <x v="1"/>
    <x v="0"/>
    <x v="1"/>
  </r>
  <r>
    <x v="4"/>
    <x v="1"/>
    <x v="1"/>
    <x v="2"/>
    <x v="1"/>
    <x v="2"/>
  </r>
  <r>
    <x v="43"/>
    <x v="30"/>
    <x v="1"/>
    <x v="5"/>
    <x v="5"/>
    <x v="37"/>
  </r>
  <r>
    <x v="44"/>
    <x v="31"/>
    <x v="1"/>
    <x v="5"/>
    <x v="13"/>
    <x v="47"/>
  </r>
  <r>
    <x v="6"/>
    <x v="3"/>
    <x v="1"/>
    <x v="5"/>
    <x v="3"/>
    <x v="48"/>
  </r>
  <r>
    <x v="6"/>
    <x v="4"/>
    <x v="1"/>
    <x v="5"/>
    <x v="4"/>
    <x v="16"/>
  </r>
  <r>
    <x v="19"/>
    <x v="20"/>
    <x v="1"/>
    <x v="5"/>
    <x v="18"/>
    <x v="43"/>
  </r>
  <r>
    <x v="142"/>
    <x v="0"/>
    <x v="0"/>
    <x v="1"/>
    <x v="0"/>
    <x v="1"/>
  </r>
  <r>
    <x v="4"/>
    <x v="1"/>
    <x v="1"/>
    <x v="2"/>
    <x v="1"/>
    <x v="2"/>
  </r>
  <r>
    <x v="9"/>
    <x v="5"/>
    <x v="1"/>
    <x v="9"/>
    <x v="5"/>
    <x v="49"/>
  </r>
  <r>
    <x v="10"/>
    <x v="6"/>
    <x v="1"/>
    <x v="10"/>
    <x v="5"/>
    <x v="129"/>
  </r>
  <r>
    <x v="48"/>
    <x v="35"/>
    <x v="1"/>
    <x v="10"/>
    <x v="39"/>
    <x v="47"/>
  </r>
  <r>
    <x v="14"/>
    <x v="38"/>
    <x v="1"/>
    <x v="5"/>
    <x v="42"/>
    <x v="53"/>
  </r>
  <r>
    <x v="50"/>
    <x v="36"/>
    <x v="1"/>
    <x v="2"/>
    <x v="41"/>
    <x v="4"/>
  </r>
  <r>
    <x v="51"/>
    <x v="37"/>
    <x v="1"/>
    <x v="2"/>
    <x v="41"/>
    <x v="4"/>
  </r>
  <r>
    <x v="14"/>
    <x v="38"/>
    <x v="1"/>
    <x v="5"/>
    <x v="42"/>
    <x v="53"/>
  </r>
  <r>
    <x v="11"/>
    <x v="12"/>
    <x v="1"/>
    <x v="5"/>
    <x v="11"/>
    <x v="54"/>
  </r>
  <r>
    <x v="52"/>
    <x v="39"/>
    <x v="1"/>
    <x v="7"/>
    <x v="19"/>
    <x v="130"/>
  </r>
  <r>
    <x v="11"/>
    <x v="140"/>
    <x v="1"/>
    <x v="2"/>
    <x v="69"/>
    <x v="131"/>
  </r>
  <r>
    <x v="49"/>
    <x v="11"/>
    <x v="1"/>
    <x v="5"/>
    <x v="58"/>
    <x v="70"/>
  </r>
  <r>
    <x v="38"/>
    <x v="69"/>
    <x v="1"/>
    <x v="2"/>
    <x v="6"/>
    <x v="8"/>
  </r>
  <r>
    <x v="54"/>
    <x v="41"/>
    <x v="1"/>
    <x v="4"/>
    <x v="45"/>
    <x v="57"/>
  </r>
  <r>
    <x v="55"/>
    <x v="141"/>
    <x v="1"/>
    <x v="10"/>
    <x v="46"/>
    <x v="58"/>
  </r>
  <r>
    <x v="56"/>
    <x v="142"/>
    <x v="1"/>
    <x v="2"/>
    <x v="47"/>
    <x v="59"/>
  </r>
  <r>
    <x v="57"/>
    <x v="44"/>
    <x v="1"/>
    <x v="9"/>
    <x v="88"/>
    <x v="52"/>
  </r>
  <r>
    <x v="58"/>
    <x v="45"/>
    <x v="1"/>
    <x v="5"/>
    <x v="49"/>
    <x v="3"/>
  </r>
  <r>
    <x v="57"/>
    <x v="143"/>
    <x v="1"/>
    <x v="5"/>
    <x v="88"/>
    <x v="2"/>
  </r>
  <r>
    <x v="59"/>
    <x v="47"/>
    <x v="1"/>
    <x v="9"/>
    <x v="51"/>
    <x v="61"/>
  </r>
  <r>
    <x v="60"/>
    <x v="48"/>
    <x v="1"/>
    <x v="2"/>
    <x v="52"/>
    <x v="62"/>
  </r>
  <r>
    <x v="61"/>
    <x v="49"/>
    <x v="2"/>
    <x v="11"/>
    <x v="53"/>
    <x v="63"/>
  </r>
  <r>
    <x v="62"/>
    <x v="49"/>
    <x v="2"/>
    <x v="12"/>
    <x v="54"/>
    <x v="64"/>
  </r>
  <r>
    <x v="143"/>
    <x v="144"/>
    <x v="1"/>
    <x v="2"/>
    <x v="109"/>
    <x v="132"/>
  </r>
  <r>
    <x v="64"/>
    <x v="51"/>
    <x v="1"/>
    <x v="5"/>
    <x v="56"/>
    <x v="66"/>
  </r>
  <r>
    <x v="12"/>
    <x v="8"/>
    <x v="1"/>
    <x v="5"/>
    <x v="7"/>
    <x v="68"/>
  </r>
  <r>
    <x v="11"/>
    <x v="53"/>
    <x v="1"/>
    <x v="9"/>
    <x v="4"/>
    <x v="56"/>
  </r>
  <r>
    <x v="144"/>
    <x v="145"/>
    <x v="1"/>
    <x v="5"/>
    <x v="110"/>
    <x v="129"/>
  </r>
  <r>
    <x v="19"/>
    <x v="20"/>
    <x v="1"/>
    <x v="16"/>
    <x v="18"/>
    <x v="133"/>
  </r>
  <r>
    <x v="40"/>
    <x v="54"/>
    <x v="1"/>
    <x v="9"/>
    <x v="39"/>
    <x v="104"/>
  </r>
  <r>
    <x v="30"/>
    <x v="21"/>
    <x v="1"/>
    <x v="5"/>
    <x v="29"/>
    <x v="33"/>
  </r>
  <r>
    <x v="31"/>
    <x v="22"/>
    <x v="1"/>
    <x v="5"/>
    <x v="30"/>
    <x v="81"/>
  </r>
  <r>
    <x v="145"/>
    <x v="0"/>
    <x v="0"/>
    <x v="1"/>
    <x v="0"/>
    <x v="1"/>
  </r>
  <r>
    <x v="4"/>
    <x v="1"/>
    <x v="1"/>
    <x v="2"/>
    <x v="1"/>
    <x v="2"/>
  </r>
  <r>
    <x v="9"/>
    <x v="5"/>
    <x v="1"/>
    <x v="5"/>
    <x v="5"/>
    <x v="37"/>
  </r>
  <r>
    <x v="49"/>
    <x v="11"/>
    <x v="1"/>
    <x v="5"/>
    <x v="58"/>
    <x v="70"/>
  </r>
  <r>
    <x v="68"/>
    <x v="56"/>
    <x v="1"/>
    <x v="5"/>
    <x v="59"/>
    <x v="71"/>
  </r>
  <r>
    <x v="69"/>
    <x v="57"/>
    <x v="1"/>
    <x v="5"/>
    <x v="60"/>
    <x v="72"/>
  </r>
  <r>
    <x v="70"/>
    <x v="58"/>
    <x v="1"/>
    <x v="5"/>
    <x v="61"/>
    <x v="73"/>
  </r>
  <r>
    <x v="71"/>
    <x v="59"/>
    <x v="1"/>
    <x v="5"/>
    <x v="3"/>
    <x v="48"/>
  </r>
  <r>
    <x v="72"/>
    <x v="60"/>
    <x v="1"/>
    <x v="2"/>
    <x v="62"/>
    <x v="74"/>
  </r>
  <r>
    <x v="73"/>
    <x v="61"/>
    <x v="1"/>
    <x v="5"/>
    <x v="63"/>
    <x v="75"/>
  </r>
  <r>
    <x v="74"/>
    <x v="62"/>
    <x v="1"/>
    <x v="5"/>
    <x v="64"/>
    <x v="7"/>
  </r>
  <r>
    <x v="75"/>
    <x v="63"/>
    <x v="1"/>
    <x v="5"/>
    <x v="65"/>
    <x v="76"/>
  </r>
  <r>
    <x v="76"/>
    <x v="64"/>
    <x v="1"/>
    <x v="5"/>
    <x v="66"/>
    <x v="77"/>
  </r>
  <r>
    <x v="77"/>
    <x v="65"/>
    <x v="1"/>
    <x v="2"/>
    <x v="48"/>
    <x v="47"/>
  </r>
  <r>
    <x v="78"/>
    <x v="66"/>
    <x v="1"/>
    <x v="2"/>
    <x v="67"/>
    <x v="33"/>
  </r>
  <r>
    <x v="11"/>
    <x v="67"/>
    <x v="1"/>
    <x v="5"/>
    <x v="68"/>
    <x v="78"/>
  </r>
  <r>
    <x v="11"/>
    <x v="68"/>
    <x v="1"/>
    <x v="5"/>
    <x v="6"/>
    <x v="134"/>
  </r>
  <r>
    <x v="19"/>
    <x v="20"/>
    <x v="1"/>
    <x v="10"/>
    <x v="18"/>
    <x v="80"/>
  </r>
  <r>
    <x v="30"/>
    <x v="21"/>
    <x v="1"/>
    <x v="5"/>
    <x v="29"/>
    <x v="33"/>
  </r>
  <r>
    <x v="31"/>
    <x v="22"/>
    <x v="1"/>
    <x v="5"/>
    <x v="30"/>
    <x v="81"/>
  </r>
  <r>
    <x v="146"/>
    <x v="0"/>
    <x v="0"/>
    <x v="1"/>
    <x v="0"/>
    <x v="1"/>
  </r>
  <r>
    <x v="9"/>
    <x v="5"/>
    <x v="1"/>
    <x v="5"/>
    <x v="5"/>
    <x v="37"/>
  </r>
  <r>
    <x v="19"/>
    <x v="20"/>
    <x v="1"/>
    <x v="5"/>
    <x v="18"/>
    <x v="43"/>
  </r>
  <r>
    <x v="4"/>
    <x v="1"/>
    <x v="1"/>
    <x v="5"/>
    <x v="1"/>
    <x v="6"/>
  </r>
  <r>
    <x v="73"/>
    <x v="61"/>
    <x v="1"/>
    <x v="5"/>
    <x v="63"/>
    <x v="75"/>
  </r>
  <r>
    <x v="74"/>
    <x v="62"/>
    <x v="1"/>
    <x v="5"/>
    <x v="64"/>
    <x v="7"/>
  </r>
  <r>
    <x v="49"/>
    <x v="11"/>
    <x v="1"/>
    <x v="5"/>
    <x v="58"/>
    <x v="70"/>
  </r>
  <r>
    <x v="80"/>
    <x v="69"/>
    <x v="1"/>
    <x v="5"/>
    <x v="12"/>
    <x v="15"/>
  </r>
  <r>
    <x v="11"/>
    <x v="146"/>
    <x v="1"/>
    <x v="5"/>
    <x v="111"/>
    <x v="135"/>
  </r>
  <r>
    <x v="11"/>
    <x v="147"/>
    <x v="1"/>
    <x v="5"/>
    <x v="62"/>
    <x v="136"/>
  </r>
  <r>
    <x v="48"/>
    <x v="35"/>
    <x v="1"/>
    <x v="5"/>
    <x v="39"/>
    <x v="51"/>
  </r>
  <r>
    <x v="52"/>
    <x v="39"/>
    <x v="1"/>
    <x v="5"/>
    <x v="19"/>
    <x v="84"/>
  </r>
  <r>
    <x v="37"/>
    <x v="25"/>
    <x v="1"/>
    <x v="5"/>
    <x v="33"/>
    <x v="40"/>
  </r>
  <r>
    <x v="30"/>
    <x v="21"/>
    <x v="1"/>
    <x v="5"/>
    <x v="29"/>
    <x v="33"/>
  </r>
  <r>
    <x v="31"/>
    <x v="22"/>
    <x v="1"/>
    <x v="5"/>
    <x v="30"/>
    <x v="81"/>
  </r>
  <r>
    <x v="28"/>
    <x v="0"/>
    <x v="1"/>
    <x v="5"/>
    <x v="27"/>
    <x v="31"/>
  </r>
  <r>
    <x v="29"/>
    <x v="0"/>
    <x v="1"/>
    <x v="5"/>
    <x v="28"/>
    <x v="32"/>
  </r>
  <r>
    <x v="147"/>
    <x v="0"/>
    <x v="0"/>
    <x v="1"/>
    <x v="0"/>
    <x v="1"/>
  </r>
  <r>
    <x v="4"/>
    <x v="1"/>
    <x v="1"/>
    <x v="5"/>
    <x v="1"/>
    <x v="6"/>
  </r>
  <r>
    <x v="19"/>
    <x v="20"/>
    <x v="1"/>
    <x v="2"/>
    <x v="18"/>
    <x v="82"/>
  </r>
  <r>
    <x v="37"/>
    <x v="148"/>
    <x v="1"/>
    <x v="5"/>
    <x v="112"/>
    <x v="137"/>
  </r>
  <r>
    <x v="11"/>
    <x v="149"/>
    <x v="1"/>
    <x v="5"/>
    <x v="44"/>
    <x v="106"/>
  </r>
  <r>
    <x v="82"/>
    <x v="74"/>
    <x v="1"/>
    <x v="2"/>
    <x v="49"/>
    <x v="5"/>
  </r>
  <r>
    <x v="83"/>
    <x v="75"/>
    <x v="1"/>
    <x v="5"/>
    <x v="71"/>
    <x v="86"/>
  </r>
  <r>
    <x v="11"/>
    <x v="76"/>
    <x v="1"/>
    <x v="5"/>
    <x v="16"/>
    <x v="87"/>
  </r>
  <r>
    <x v="30"/>
    <x v="21"/>
    <x v="1"/>
    <x v="5"/>
    <x v="29"/>
    <x v="33"/>
  </r>
  <r>
    <x v="31"/>
    <x v="22"/>
    <x v="1"/>
    <x v="5"/>
    <x v="30"/>
    <x v="81"/>
  </r>
  <r>
    <x v="84"/>
    <x v="0"/>
    <x v="1"/>
    <x v="5"/>
    <x v="72"/>
    <x v="88"/>
  </r>
  <r>
    <x v="148"/>
    <x v="0"/>
    <x v="0"/>
    <x v="1"/>
    <x v="0"/>
    <x v="1"/>
  </r>
  <r>
    <x v="4"/>
    <x v="1"/>
    <x v="1"/>
    <x v="10"/>
    <x v="1"/>
    <x v="44"/>
  </r>
  <r>
    <x v="19"/>
    <x v="20"/>
    <x v="1"/>
    <x v="14"/>
    <x v="18"/>
    <x v="76"/>
  </r>
  <r>
    <x v="35"/>
    <x v="150"/>
    <x v="1"/>
    <x v="5"/>
    <x v="90"/>
    <x v="114"/>
  </r>
  <r>
    <x v="37"/>
    <x v="77"/>
    <x v="1"/>
    <x v="5"/>
    <x v="73"/>
    <x v="8"/>
  </r>
  <r>
    <x v="83"/>
    <x v="75"/>
    <x v="1"/>
    <x v="2"/>
    <x v="71"/>
    <x v="92"/>
  </r>
  <r>
    <x v="86"/>
    <x v="79"/>
    <x v="1"/>
    <x v="7"/>
    <x v="69"/>
    <x v="35"/>
  </r>
  <r>
    <x v="87"/>
    <x v="80"/>
    <x v="1"/>
    <x v="4"/>
    <x v="75"/>
    <x v="138"/>
  </r>
  <r>
    <x v="52"/>
    <x v="151"/>
    <x v="1"/>
    <x v="5"/>
    <x v="92"/>
    <x v="139"/>
  </r>
  <r>
    <x v="149"/>
    <x v="152"/>
    <x v="1"/>
    <x v="5"/>
    <x v="113"/>
    <x v="140"/>
  </r>
  <r>
    <x v="11"/>
    <x v="18"/>
    <x v="1"/>
    <x v="5"/>
    <x v="10"/>
    <x v="13"/>
  </r>
  <r>
    <x v="35"/>
    <x v="153"/>
    <x v="1"/>
    <x v="5"/>
    <x v="64"/>
    <x v="7"/>
  </r>
  <r>
    <x v="150"/>
    <x v="154"/>
    <x v="1"/>
    <x v="5"/>
    <x v="114"/>
    <x v="141"/>
  </r>
  <r>
    <x v="90"/>
    <x v="85"/>
    <x v="1"/>
    <x v="5"/>
    <x v="79"/>
    <x v="97"/>
  </r>
  <r>
    <x v="91"/>
    <x v="86"/>
    <x v="1"/>
    <x v="5"/>
    <x v="14"/>
    <x v="98"/>
  </r>
  <r>
    <x v="92"/>
    <x v="155"/>
    <x v="1"/>
    <x v="5"/>
    <x v="80"/>
    <x v="99"/>
  </r>
  <r>
    <x v="37"/>
    <x v="156"/>
    <x v="1"/>
    <x v="5"/>
    <x v="73"/>
    <x v="8"/>
  </r>
  <r>
    <x v="30"/>
    <x v="21"/>
    <x v="1"/>
    <x v="5"/>
    <x v="29"/>
    <x v="33"/>
  </r>
  <r>
    <x v="31"/>
    <x v="22"/>
    <x v="1"/>
    <x v="5"/>
    <x v="30"/>
    <x v="81"/>
  </r>
  <r>
    <x v="93"/>
    <x v="0"/>
    <x v="1"/>
    <x v="9"/>
    <x v="80"/>
    <x v="100"/>
  </r>
  <r>
    <x v="151"/>
    <x v="0"/>
    <x v="0"/>
    <x v="1"/>
    <x v="0"/>
    <x v="1"/>
  </r>
  <r>
    <x v="4"/>
    <x v="1"/>
    <x v="1"/>
    <x v="10"/>
    <x v="1"/>
    <x v="44"/>
  </r>
  <r>
    <x v="40"/>
    <x v="89"/>
    <x v="1"/>
    <x v="2"/>
    <x v="2"/>
    <x v="101"/>
  </r>
  <r>
    <x v="9"/>
    <x v="5"/>
    <x v="1"/>
    <x v="5"/>
    <x v="5"/>
    <x v="37"/>
  </r>
  <r>
    <x v="10"/>
    <x v="6"/>
    <x v="1"/>
    <x v="5"/>
    <x v="5"/>
    <x v="37"/>
  </r>
  <r>
    <x v="12"/>
    <x v="90"/>
    <x v="1"/>
    <x v="10"/>
    <x v="7"/>
    <x v="102"/>
  </r>
  <r>
    <x v="95"/>
    <x v="157"/>
    <x v="1"/>
    <x v="2"/>
    <x v="81"/>
    <x v="103"/>
  </r>
  <r>
    <x v="96"/>
    <x v="92"/>
    <x v="1"/>
    <x v="5"/>
    <x v="82"/>
    <x v="36"/>
  </r>
  <r>
    <x v="97"/>
    <x v="93"/>
    <x v="1"/>
    <x v="2"/>
    <x v="44"/>
    <x v="104"/>
  </r>
  <r>
    <x v="98"/>
    <x v="158"/>
    <x v="1"/>
    <x v="5"/>
    <x v="83"/>
    <x v="105"/>
  </r>
  <r>
    <x v="99"/>
    <x v="95"/>
    <x v="1"/>
    <x v="5"/>
    <x v="44"/>
    <x v="106"/>
  </r>
  <r>
    <x v="6"/>
    <x v="4"/>
    <x v="1"/>
    <x v="5"/>
    <x v="4"/>
    <x v="16"/>
  </r>
  <r>
    <x v="100"/>
    <x v="96"/>
    <x v="1"/>
    <x v="2"/>
    <x v="38"/>
    <x v="107"/>
  </r>
  <r>
    <x v="101"/>
    <x v="97"/>
    <x v="1"/>
    <x v="5"/>
    <x v="84"/>
    <x v="108"/>
  </r>
  <r>
    <x v="19"/>
    <x v="20"/>
    <x v="1"/>
    <x v="7"/>
    <x v="18"/>
    <x v="106"/>
  </r>
  <r>
    <x v="102"/>
    <x v="98"/>
    <x v="1"/>
    <x v="2"/>
    <x v="19"/>
    <x v="23"/>
  </r>
  <r>
    <x v="30"/>
    <x v="21"/>
    <x v="1"/>
    <x v="5"/>
    <x v="29"/>
    <x v="33"/>
  </r>
  <r>
    <x v="152"/>
    <x v="0"/>
    <x v="0"/>
    <x v="1"/>
    <x v="0"/>
    <x v="1"/>
  </r>
  <r>
    <x v="4"/>
    <x v="1"/>
    <x v="1"/>
    <x v="5"/>
    <x v="1"/>
    <x v="6"/>
  </r>
  <r>
    <x v="51"/>
    <x v="37"/>
    <x v="1"/>
    <x v="5"/>
    <x v="41"/>
    <x v="109"/>
  </r>
  <r>
    <x v="104"/>
    <x v="101"/>
    <x v="1"/>
    <x v="5"/>
    <x v="115"/>
    <x v="142"/>
  </r>
  <r>
    <x v="105"/>
    <x v="102"/>
    <x v="1"/>
    <x v="2"/>
    <x v="3"/>
    <x v="11"/>
  </r>
  <r>
    <x v="106"/>
    <x v="103"/>
    <x v="1"/>
    <x v="10"/>
    <x v="3"/>
    <x v="109"/>
  </r>
  <r>
    <x v="107"/>
    <x v="104"/>
    <x v="1"/>
    <x v="5"/>
    <x v="86"/>
    <x v="111"/>
  </r>
  <r>
    <x v="64"/>
    <x v="51"/>
    <x v="1"/>
    <x v="5"/>
    <x v="56"/>
    <x v="66"/>
  </r>
  <r>
    <x v="19"/>
    <x v="20"/>
    <x v="1"/>
    <x v="2"/>
    <x v="18"/>
    <x v="82"/>
  </r>
  <r>
    <x v="30"/>
    <x v="21"/>
    <x v="1"/>
    <x v="5"/>
    <x v="29"/>
    <x v="33"/>
  </r>
  <r>
    <x v="153"/>
    <x v="0"/>
    <x v="0"/>
    <x v="1"/>
    <x v="0"/>
    <x v="1"/>
  </r>
  <r>
    <x v="154"/>
    <x v="0"/>
    <x v="0"/>
    <x v="1"/>
    <x v="0"/>
    <x v="1"/>
  </r>
  <r>
    <x v="4"/>
    <x v="1"/>
    <x v="1"/>
    <x v="5"/>
    <x v="1"/>
    <x v="6"/>
  </r>
  <r>
    <x v="40"/>
    <x v="54"/>
    <x v="1"/>
    <x v="2"/>
    <x v="39"/>
    <x v="106"/>
  </r>
  <r>
    <x v="9"/>
    <x v="5"/>
    <x v="1"/>
    <x v="5"/>
    <x v="5"/>
    <x v="37"/>
  </r>
  <r>
    <x v="14"/>
    <x v="15"/>
    <x v="1"/>
    <x v="5"/>
    <x v="116"/>
    <x v="143"/>
  </r>
  <r>
    <x v="38"/>
    <x v="108"/>
    <x v="1"/>
    <x v="5"/>
    <x v="89"/>
    <x v="113"/>
  </r>
  <r>
    <x v="112"/>
    <x v="159"/>
    <x v="1"/>
    <x v="2"/>
    <x v="117"/>
    <x v="144"/>
  </r>
  <r>
    <x v="54"/>
    <x v="160"/>
    <x v="1"/>
    <x v="2"/>
    <x v="118"/>
    <x v="145"/>
  </r>
  <r>
    <x v="155"/>
    <x v="161"/>
    <x v="1"/>
    <x v="5"/>
    <x v="119"/>
    <x v="146"/>
  </r>
  <r>
    <x v="156"/>
    <x v="162"/>
    <x v="1"/>
    <x v="5"/>
    <x v="13"/>
    <x v="47"/>
  </r>
  <r>
    <x v="118"/>
    <x v="119"/>
    <x v="1"/>
    <x v="5"/>
    <x v="97"/>
    <x v="118"/>
  </r>
  <r>
    <x v="57"/>
    <x v="163"/>
    <x v="1"/>
    <x v="5"/>
    <x v="48"/>
    <x v="147"/>
  </r>
  <r>
    <x v="157"/>
    <x v="164"/>
    <x v="1"/>
    <x v="5"/>
    <x v="120"/>
    <x v="148"/>
  </r>
  <r>
    <x v="158"/>
    <x v="165"/>
    <x v="1"/>
    <x v="5"/>
    <x v="121"/>
    <x v="55"/>
  </r>
  <r>
    <x v="159"/>
    <x v="121"/>
    <x v="1"/>
    <x v="5"/>
    <x v="49"/>
    <x v="3"/>
  </r>
  <r>
    <x v="30"/>
    <x v="21"/>
    <x v="1"/>
    <x v="5"/>
    <x v="29"/>
    <x v="33"/>
  </r>
  <r>
    <x v="10"/>
    <x v="6"/>
    <x v="1"/>
    <x v="5"/>
    <x v="5"/>
    <x v="37"/>
  </r>
  <r>
    <x v="160"/>
    <x v="166"/>
    <x v="1"/>
    <x v="5"/>
    <x v="122"/>
    <x v="149"/>
  </r>
  <r>
    <x v="52"/>
    <x v="111"/>
    <x v="1"/>
    <x v="5"/>
    <x v="92"/>
    <x v="139"/>
  </r>
  <r>
    <x v="6"/>
    <x v="3"/>
    <x v="1"/>
    <x v="5"/>
    <x v="3"/>
    <x v="48"/>
  </r>
  <r>
    <x v="12"/>
    <x v="8"/>
    <x v="1"/>
    <x v="5"/>
    <x v="7"/>
    <x v="68"/>
  </r>
  <r>
    <x v="49"/>
    <x v="11"/>
    <x v="1"/>
    <x v="5"/>
    <x v="58"/>
    <x v="70"/>
  </r>
  <r>
    <x v="48"/>
    <x v="35"/>
    <x v="1"/>
    <x v="5"/>
    <x v="39"/>
    <x v="51"/>
  </r>
  <r>
    <x v="36"/>
    <x v="167"/>
    <x v="1"/>
    <x v="5"/>
    <x v="123"/>
    <x v="150"/>
  </r>
  <r>
    <x v="161"/>
    <x v="168"/>
    <x v="1"/>
    <x v="5"/>
    <x v="124"/>
    <x v="151"/>
  </r>
  <r>
    <x v="19"/>
    <x v="20"/>
    <x v="1"/>
    <x v="9"/>
    <x v="18"/>
    <x v="101"/>
  </r>
  <r>
    <x v="31"/>
    <x v="22"/>
    <x v="1"/>
    <x v="5"/>
    <x v="30"/>
    <x v="81"/>
  </r>
  <r>
    <x v="162"/>
    <x v="0"/>
    <x v="0"/>
    <x v="1"/>
    <x v="0"/>
    <x v="1"/>
  </r>
  <r>
    <x v="4"/>
    <x v="1"/>
    <x v="1"/>
    <x v="2"/>
    <x v="1"/>
    <x v="2"/>
  </r>
  <r>
    <x v="40"/>
    <x v="89"/>
    <x v="1"/>
    <x v="2"/>
    <x v="2"/>
    <x v="101"/>
  </r>
  <r>
    <x v="9"/>
    <x v="5"/>
    <x v="1"/>
    <x v="5"/>
    <x v="5"/>
    <x v="37"/>
  </r>
  <r>
    <x v="10"/>
    <x v="6"/>
    <x v="1"/>
    <x v="5"/>
    <x v="5"/>
    <x v="37"/>
  </r>
  <r>
    <x v="102"/>
    <x v="98"/>
    <x v="1"/>
    <x v="2"/>
    <x v="71"/>
    <x v="92"/>
  </r>
  <r>
    <x v="163"/>
    <x v="169"/>
    <x v="1"/>
    <x v="5"/>
    <x v="125"/>
    <x v="152"/>
  </r>
  <r>
    <x v="124"/>
    <x v="135"/>
    <x v="1"/>
    <x v="5"/>
    <x v="95"/>
    <x v="117"/>
  </r>
  <r>
    <x v="164"/>
    <x v="170"/>
    <x v="1"/>
    <x v="5"/>
    <x v="126"/>
    <x v="153"/>
  </r>
  <r>
    <x v="16"/>
    <x v="16"/>
    <x v="1"/>
    <x v="5"/>
    <x v="14"/>
    <x v="98"/>
  </r>
  <r>
    <x v="126"/>
    <x v="133"/>
    <x v="1"/>
    <x v="5"/>
    <x v="104"/>
    <x v="124"/>
  </r>
  <r>
    <x v="127"/>
    <x v="171"/>
    <x v="1"/>
    <x v="5"/>
    <x v="69"/>
    <x v="79"/>
  </r>
  <r>
    <x v="124"/>
    <x v="172"/>
    <x v="1"/>
    <x v="5"/>
    <x v="127"/>
    <x v="154"/>
  </r>
  <r>
    <x v="19"/>
    <x v="20"/>
    <x v="1"/>
    <x v="5"/>
    <x v="18"/>
    <x v="43"/>
  </r>
  <r>
    <x v="30"/>
    <x v="21"/>
    <x v="1"/>
    <x v="5"/>
    <x v="29"/>
    <x v="33"/>
  </r>
  <r>
    <x v="165"/>
    <x v="0"/>
    <x v="0"/>
    <x v="1"/>
    <x v="0"/>
    <x v="1"/>
  </r>
  <r>
    <x v="129"/>
    <x v="136"/>
    <x v="2"/>
    <x v="5"/>
    <x v="106"/>
    <x v="18"/>
  </r>
  <r>
    <x v="166"/>
    <x v="0"/>
    <x v="0"/>
    <x v="1"/>
    <x v="0"/>
    <x v="1"/>
  </r>
  <r>
    <x v="129"/>
    <x v="136"/>
    <x v="2"/>
    <x v="5"/>
    <x v="106"/>
    <x v="18"/>
  </r>
  <r>
    <x v="167"/>
    <x v="0"/>
    <x v="0"/>
    <x v="1"/>
    <x v="0"/>
    <x v="1"/>
  </r>
  <r>
    <x v="129"/>
    <x v="136"/>
    <x v="2"/>
    <x v="5"/>
    <x v="106"/>
    <x v="18"/>
  </r>
  <r>
    <x v="168"/>
    <x v="0"/>
    <x v="0"/>
    <x v="1"/>
    <x v="0"/>
    <x v="1"/>
  </r>
  <r>
    <x v="169"/>
    <x v="0"/>
    <x v="0"/>
    <x v="1"/>
    <x v="0"/>
    <x v="1"/>
  </r>
  <r>
    <x v="170"/>
    <x v="0"/>
    <x v="0"/>
    <x v="1"/>
    <x v="0"/>
    <x v="1"/>
  </r>
  <r>
    <x v="171"/>
    <x v="173"/>
    <x v="3"/>
    <x v="17"/>
    <x v="67"/>
    <x v="155"/>
  </r>
  <r>
    <x v="172"/>
    <x v="174"/>
    <x v="3"/>
    <x v="12"/>
    <x v="128"/>
    <x v="156"/>
  </r>
  <r>
    <x v="173"/>
    <x v="175"/>
    <x v="3"/>
    <x v="3"/>
    <x v="129"/>
    <x v="157"/>
  </r>
  <r>
    <x v="174"/>
    <x v="176"/>
    <x v="3"/>
    <x v="9"/>
    <x v="130"/>
    <x v="158"/>
  </r>
  <r>
    <x v="175"/>
    <x v="177"/>
    <x v="4"/>
    <x v="12"/>
    <x v="131"/>
    <x v="159"/>
  </r>
  <r>
    <x v="176"/>
    <x v="178"/>
    <x v="1"/>
    <x v="2"/>
    <x v="43"/>
    <x v="160"/>
  </r>
  <r>
    <x v="177"/>
    <x v="179"/>
    <x v="3"/>
    <x v="9"/>
    <x v="43"/>
    <x v="55"/>
  </r>
  <r>
    <x v="178"/>
    <x v="179"/>
    <x v="2"/>
    <x v="9"/>
    <x v="14"/>
    <x v="85"/>
  </r>
  <r>
    <x v="179"/>
    <x v="180"/>
    <x v="2"/>
    <x v="10"/>
    <x v="132"/>
    <x v="18"/>
  </r>
  <r>
    <x v="180"/>
    <x v="181"/>
    <x v="3"/>
    <x v="12"/>
    <x v="133"/>
    <x v="88"/>
  </r>
  <r>
    <x v="181"/>
    <x v="181"/>
    <x v="3"/>
    <x v="12"/>
    <x v="133"/>
    <x v="88"/>
  </r>
  <r>
    <x v="182"/>
    <x v="0"/>
    <x v="1"/>
    <x v="4"/>
    <x v="134"/>
    <x v="152"/>
  </r>
  <r>
    <x v="183"/>
    <x v="181"/>
    <x v="3"/>
    <x v="12"/>
    <x v="133"/>
    <x v="88"/>
  </r>
  <r>
    <x v="184"/>
    <x v="0"/>
    <x v="2"/>
    <x v="18"/>
    <x v="135"/>
    <x v="100"/>
  </r>
  <r>
    <x v="185"/>
    <x v="0"/>
    <x v="2"/>
    <x v="18"/>
    <x v="136"/>
    <x v="85"/>
  </r>
  <r>
    <x v="186"/>
    <x v="182"/>
    <x v="1"/>
    <x v="6"/>
    <x v="137"/>
    <x v="161"/>
  </r>
  <r>
    <x v="187"/>
    <x v="183"/>
    <x v="2"/>
    <x v="19"/>
    <x v="138"/>
    <x v="162"/>
  </r>
  <r>
    <x v="188"/>
    <x v="183"/>
    <x v="5"/>
    <x v="19"/>
    <x v="139"/>
    <x v="85"/>
  </r>
  <r>
    <x v="189"/>
    <x v="183"/>
    <x v="2"/>
    <x v="19"/>
    <x v="140"/>
    <x v="3"/>
  </r>
  <r>
    <x v="190"/>
    <x v="184"/>
    <x v="2"/>
    <x v="19"/>
    <x v="141"/>
    <x v="49"/>
  </r>
  <r>
    <x v="191"/>
    <x v="184"/>
    <x v="2"/>
    <x v="19"/>
    <x v="142"/>
    <x v="163"/>
  </r>
  <r>
    <x v="192"/>
    <x v="183"/>
    <x v="2"/>
    <x v="19"/>
    <x v="143"/>
    <x v="164"/>
  </r>
  <r>
    <x v="193"/>
    <x v="0"/>
    <x v="0"/>
    <x v="20"/>
    <x v="0"/>
    <x v="165"/>
  </r>
  <r>
    <x v="1"/>
    <x v="0"/>
    <x v="0"/>
    <x v="1"/>
    <x v="0"/>
    <x v="1"/>
  </r>
  <r>
    <x v="194"/>
    <x v="0"/>
    <x v="0"/>
    <x v="1"/>
    <x v="0"/>
    <x v="1"/>
  </r>
  <r>
    <x v="195"/>
    <x v="0"/>
    <x v="0"/>
    <x v="1"/>
    <x v="0"/>
    <x v="1"/>
  </r>
  <r>
    <x v="4"/>
    <x v="1"/>
    <x v="1"/>
    <x v="5"/>
    <x v="1"/>
    <x v="6"/>
  </r>
  <r>
    <x v="40"/>
    <x v="89"/>
    <x v="1"/>
    <x v="2"/>
    <x v="2"/>
    <x v="101"/>
  </r>
  <r>
    <x v="10"/>
    <x v="6"/>
    <x v="1"/>
    <x v="5"/>
    <x v="5"/>
    <x v="37"/>
  </r>
  <r>
    <x v="9"/>
    <x v="5"/>
    <x v="1"/>
    <x v="5"/>
    <x v="5"/>
    <x v="37"/>
  </r>
  <r>
    <x v="7"/>
    <x v="0"/>
    <x v="0"/>
    <x v="1"/>
    <x v="0"/>
    <x v="1"/>
  </r>
  <r>
    <x v="4"/>
    <x v="1"/>
    <x v="1"/>
    <x v="10"/>
    <x v="1"/>
    <x v="44"/>
  </r>
  <r>
    <x v="40"/>
    <x v="185"/>
    <x v="1"/>
    <x v="2"/>
    <x v="144"/>
    <x v="13"/>
  </r>
  <r>
    <x v="6"/>
    <x v="4"/>
    <x v="1"/>
    <x v="9"/>
    <x v="4"/>
    <x v="56"/>
  </r>
  <r>
    <x v="196"/>
    <x v="0"/>
    <x v="0"/>
    <x v="1"/>
    <x v="0"/>
    <x v="1"/>
  </r>
  <r>
    <x v="6"/>
    <x v="4"/>
    <x v="1"/>
    <x v="2"/>
    <x v="4"/>
    <x v="12"/>
  </r>
  <r>
    <x v="5"/>
    <x v="2"/>
    <x v="1"/>
    <x v="3"/>
    <x v="2"/>
    <x v="3"/>
  </r>
  <r>
    <x v="4"/>
    <x v="1"/>
    <x v="1"/>
    <x v="5"/>
    <x v="1"/>
    <x v="6"/>
  </r>
  <r>
    <x v="32"/>
    <x v="0"/>
    <x v="0"/>
    <x v="1"/>
    <x v="0"/>
    <x v="1"/>
  </r>
  <r>
    <x v="6"/>
    <x v="4"/>
    <x v="1"/>
    <x v="9"/>
    <x v="4"/>
    <x v="56"/>
  </r>
  <r>
    <x v="6"/>
    <x v="3"/>
    <x v="1"/>
    <x v="7"/>
    <x v="3"/>
    <x v="25"/>
  </r>
  <r>
    <x v="197"/>
    <x v="0"/>
    <x v="0"/>
    <x v="1"/>
    <x v="0"/>
    <x v="1"/>
  </r>
  <r>
    <x v="11"/>
    <x v="186"/>
    <x v="1"/>
    <x v="2"/>
    <x v="89"/>
    <x v="41"/>
  </r>
  <r>
    <x v="12"/>
    <x v="8"/>
    <x v="1"/>
    <x v="14"/>
    <x v="7"/>
    <x v="166"/>
  </r>
  <r>
    <x v="11"/>
    <x v="187"/>
    <x v="1"/>
    <x v="2"/>
    <x v="89"/>
    <x v="41"/>
  </r>
  <r>
    <x v="13"/>
    <x v="10"/>
    <x v="1"/>
    <x v="2"/>
    <x v="9"/>
    <x v="3"/>
  </r>
  <r>
    <x v="11"/>
    <x v="188"/>
    <x v="1"/>
    <x v="5"/>
    <x v="111"/>
    <x v="135"/>
  </r>
  <r>
    <x v="9"/>
    <x v="5"/>
    <x v="1"/>
    <x v="5"/>
    <x v="5"/>
    <x v="37"/>
  </r>
  <r>
    <x v="15"/>
    <x v="11"/>
    <x v="1"/>
    <x v="2"/>
    <x v="145"/>
    <x v="167"/>
  </r>
  <r>
    <x v="16"/>
    <x v="16"/>
    <x v="1"/>
    <x v="2"/>
    <x v="14"/>
    <x v="18"/>
  </r>
  <r>
    <x v="49"/>
    <x v="11"/>
    <x v="1"/>
    <x v="5"/>
    <x v="58"/>
    <x v="70"/>
  </r>
  <r>
    <x v="11"/>
    <x v="189"/>
    <x v="1"/>
    <x v="5"/>
    <x v="44"/>
    <x v="106"/>
  </r>
  <r>
    <x v="11"/>
    <x v="18"/>
    <x v="1"/>
    <x v="9"/>
    <x v="16"/>
    <x v="168"/>
  </r>
  <r>
    <x v="6"/>
    <x v="4"/>
    <x v="1"/>
    <x v="5"/>
    <x v="4"/>
    <x v="16"/>
  </r>
  <r>
    <x v="10"/>
    <x v="6"/>
    <x v="1"/>
    <x v="2"/>
    <x v="5"/>
    <x v="7"/>
  </r>
  <r>
    <x v="18"/>
    <x v="19"/>
    <x v="1"/>
    <x v="5"/>
    <x v="17"/>
    <x v="21"/>
  </r>
  <r>
    <x v="17"/>
    <x v="17"/>
    <x v="1"/>
    <x v="5"/>
    <x v="15"/>
    <x v="19"/>
  </r>
  <r>
    <x v="19"/>
    <x v="20"/>
    <x v="6"/>
    <x v="4"/>
    <x v="18"/>
    <x v="13"/>
  </r>
  <r>
    <x v="4"/>
    <x v="1"/>
    <x v="6"/>
    <x v="7"/>
    <x v="1"/>
    <x v="37"/>
  </r>
  <r>
    <x v="30"/>
    <x v="21"/>
    <x v="1"/>
    <x v="5"/>
    <x v="29"/>
    <x v="33"/>
  </r>
  <r>
    <x v="31"/>
    <x v="22"/>
    <x v="1"/>
    <x v="5"/>
    <x v="30"/>
    <x v="81"/>
  </r>
  <r>
    <x v="30"/>
    <x v="21"/>
    <x v="1"/>
    <x v="5"/>
    <x v="29"/>
    <x v="33"/>
  </r>
  <r>
    <x v="198"/>
    <x v="0"/>
    <x v="0"/>
    <x v="1"/>
    <x v="0"/>
    <x v="1"/>
  </r>
  <r>
    <x v="50"/>
    <x v="36"/>
    <x v="1"/>
    <x v="5"/>
    <x v="41"/>
    <x v="109"/>
  </r>
  <r>
    <x v="51"/>
    <x v="37"/>
    <x v="1"/>
    <x v="2"/>
    <x v="41"/>
    <x v="4"/>
  </r>
  <r>
    <x v="48"/>
    <x v="35"/>
    <x v="1"/>
    <x v="5"/>
    <x v="39"/>
    <x v="51"/>
  </r>
  <r>
    <x v="49"/>
    <x v="11"/>
    <x v="1"/>
    <x v="5"/>
    <x v="58"/>
    <x v="70"/>
  </r>
  <r>
    <x v="11"/>
    <x v="189"/>
    <x v="1"/>
    <x v="5"/>
    <x v="44"/>
    <x v="106"/>
  </r>
  <r>
    <x v="52"/>
    <x v="39"/>
    <x v="1"/>
    <x v="2"/>
    <x v="19"/>
    <x v="23"/>
  </r>
  <r>
    <x v="11"/>
    <x v="14"/>
    <x v="1"/>
    <x v="5"/>
    <x v="4"/>
    <x v="16"/>
  </r>
  <r>
    <x v="11"/>
    <x v="190"/>
    <x v="1"/>
    <x v="10"/>
    <x v="4"/>
    <x v="3"/>
  </r>
  <r>
    <x v="53"/>
    <x v="40"/>
    <x v="1"/>
    <x v="10"/>
    <x v="44"/>
    <x v="17"/>
  </r>
  <r>
    <x v="19"/>
    <x v="20"/>
    <x v="6"/>
    <x v="4"/>
    <x v="18"/>
    <x v="13"/>
  </r>
  <r>
    <x v="4"/>
    <x v="1"/>
    <x v="6"/>
    <x v="2"/>
    <x v="1"/>
    <x v="2"/>
  </r>
  <r>
    <x v="30"/>
    <x v="21"/>
    <x v="1"/>
    <x v="5"/>
    <x v="29"/>
    <x v="33"/>
  </r>
  <r>
    <x v="31"/>
    <x v="22"/>
    <x v="1"/>
    <x v="5"/>
    <x v="30"/>
    <x v="81"/>
  </r>
  <r>
    <x v="199"/>
    <x v="0"/>
    <x v="0"/>
    <x v="1"/>
    <x v="0"/>
    <x v="1"/>
  </r>
  <r>
    <x v="6"/>
    <x v="4"/>
    <x v="1"/>
    <x v="5"/>
    <x v="4"/>
    <x v="16"/>
  </r>
  <r>
    <x v="12"/>
    <x v="32"/>
    <x v="1"/>
    <x v="2"/>
    <x v="13"/>
    <x v="17"/>
  </r>
  <r>
    <x v="11"/>
    <x v="14"/>
    <x v="1"/>
    <x v="5"/>
    <x v="4"/>
    <x v="16"/>
  </r>
  <r>
    <x v="47"/>
    <x v="34"/>
    <x v="1"/>
    <x v="5"/>
    <x v="38"/>
    <x v="50"/>
  </r>
  <r>
    <x v="9"/>
    <x v="5"/>
    <x v="1"/>
    <x v="5"/>
    <x v="5"/>
    <x v="37"/>
  </r>
  <r>
    <x v="10"/>
    <x v="6"/>
    <x v="1"/>
    <x v="5"/>
    <x v="5"/>
    <x v="37"/>
  </r>
  <r>
    <x v="12"/>
    <x v="8"/>
    <x v="1"/>
    <x v="5"/>
    <x v="7"/>
    <x v="68"/>
  </r>
  <r>
    <x v="11"/>
    <x v="18"/>
    <x v="1"/>
    <x v="2"/>
    <x v="16"/>
    <x v="169"/>
  </r>
  <r>
    <x v="144"/>
    <x v="145"/>
    <x v="1"/>
    <x v="5"/>
    <x v="110"/>
    <x v="129"/>
  </r>
  <r>
    <x v="54"/>
    <x v="160"/>
    <x v="1"/>
    <x v="5"/>
    <x v="118"/>
    <x v="22"/>
  </r>
  <r>
    <x v="200"/>
    <x v="191"/>
    <x v="1"/>
    <x v="5"/>
    <x v="146"/>
    <x v="170"/>
  </r>
  <r>
    <x v="54"/>
    <x v="160"/>
    <x v="1"/>
    <x v="9"/>
    <x v="118"/>
    <x v="171"/>
  </r>
  <r>
    <x v="11"/>
    <x v="192"/>
    <x v="1"/>
    <x v="2"/>
    <x v="4"/>
    <x v="12"/>
  </r>
  <r>
    <x v="118"/>
    <x v="119"/>
    <x v="1"/>
    <x v="5"/>
    <x v="97"/>
    <x v="118"/>
  </r>
  <r>
    <x v="55"/>
    <x v="141"/>
    <x v="1"/>
    <x v="2"/>
    <x v="46"/>
    <x v="172"/>
  </r>
  <r>
    <x v="56"/>
    <x v="142"/>
    <x v="1"/>
    <x v="5"/>
    <x v="47"/>
    <x v="63"/>
  </r>
  <r>
    <x v="157"/>
    <x v="164"/>
    <x v="1"/>
    <x v="5"/>
    <x v="120"/>
    <x v="148"/>
  </r>
  <r>
    <x v="64"/>
    <x v="51"/>
    <x v="1"/>
    <x v="5"/>
    <x v="56"/>
    <x v="66"/>
  </r>
  <r>
    <x v="65"/>
    <x v="193"/>
    <x v="1"/>
    <x v="5"/>
    <x v="57"/>
    <x v="67"/>
  </r>
  <r>
    <x v="143"/>
    <x v="144"/>
    <x v="1"/>
    <x v="2"/>
    <x v="109"/>
    <x v="132"/>
  </r>
  <r>
    <x v="157"/>
    <x v="194"/>
    <x v="1"/>
    <x v="5"/>
    <x v="120"/>
    <x v="148"/>
  </r>
  <r>
    <x v="59"/>
    <x v="47"/>
    <x v="1"/>
    <x v="9"/>
    <x v="51"/>
    <x v="61"/>
  </r>
  <r>
    <x v="61"/>
    <x v="49"/>
    <x v="2"/>
    <x v="21"/>
    <x v="53"/>
    <x v="173"/>
  </r>
  <r>
    <x v="62"/>
    <x v="49"/>
    <x v="2"/>
    <x v="12"/>
    <x v="54"/>
    <x v="64"/>
  </r>
  <r>
    <x v="11"/>
    <x v="195"/>
    <x v="1"/>
    <x v="2"/>
    <x v="11"/>
    <x v="14"/>
  </r>
  <r>
    <x v="19"/>
    <x v="20"/>
    <x v="6"/>
    <x v="22"/>
    <x v="18"/>
    <x v="174"/>
  </r>
  <r>
    <x v="4"/>
    <x v="1"/>
    <x v="6"/>
    <x v="9"/>
    <x v="1"/>
    <x v="89"/>
  </r>
  <r>
    <x v="30"/>
    <x v="21"/>
    <x v="1"/>
    <x v="5"/>
    <x v="29"/>
    <x v="33"/>
  </r>
  <r>
    <x v="31"/>
    <x v="22"/>
    <x v="1"/>
    <x v="5"/>
    <x v="30"/>
    <x v="81"/>
  </r>
  <r>
    <x v="201"/>
    <x v="0"/>
    <x v="0"/>
    <x v="1"/>
    <x v="0"/>
    <x v="1"/>
  </r>
  <r>
    <x v="4"/>
    <x v="1"/>
    <x v="1"/>
    <x v="5"/>
    <x v="1"/>
    <x v="6"/>
  </r>
  <r>
    <x v="9"/>
    <x v="5"/>
    <x v="1"/>
    <x v="5"/>
    <x v="5"/>
    <x v="37"/>
  </r>
  <r>
    <x v="48"/>
    <x v="35"/>
    <x v="1"/>
    <x v="5"/>
    <x v="39"/>
    <x v="51"/>
  </r>
  <r>
    <x v="49"/>
    <x v="11"/>
    <x v="1"/>
    <x v="5"/>
    <x v="58"/>
    <x v="70"/>
  </r>
  <r>
    <x v="38"/>
    <x v="69"/>
    <x v="1"/>
    <x v="5"/>
    <x v="6"/>
    <x v="134"/>
  </r>
  <r>
    <x v="11"/>
    <x v="18"/>
    <x v="1"/>
    <x v="5"/>
    <x v="16"/>
    <x v="87"/>
  </r>
  <r>
    <x v="52"/>
    <x v="39"/>
    <x v="1"/>
    <x v="5"/>
    <x v="19"/>
    <x v="84"/>
  </r>
  <r>
    <x v="160"/>
    <x v="166"/>
    <x v="1"/>
    <x v="5"/>
    <x v="122"/>
    <x v="149"/>
  </r>
  <r>
    <x v="104"/>
    <x v="101"/>
    <x v="1"/>
    <x v="5"/>
    <x v="115"/>
    <x v="142"/>
  </r>
  <r>
    <x v="64"/>
    <x v="51"/>
    <x v="1"/>
    <x v="5"/>
    <x v="56"/>
    <x v="66"/>
  </r>
  <r>
    <x v="65"/>
    <x v="193"/>
    <x v="1"/>
    <x v="5"/>
    <x v="57"/>
    <x v="67"/>
  </r>
  <r>
    <x v="107"/>
    <x v="104"/>
    <x v="1"/>
    <x v="5"/>
    <x v="86"/>
    <x v="111"/>
  </r>
  <r>
    <x v="202"/>
    <x v="196"/>
    <x v="1"/>
    <x v="5"/>
    <x v="147"/>
    <x v="160"/>
  </r>
  <r>
    <x v="105"/>
    <x v="102"/>
    <x v="1"/>
    <x v="2"/>
    <x v="3"/>
    <x v="11"/>
  </r>
  <r>
    <x v="4"/>
    <x v="1"/>
    <x v="6"/>
    <x v="2"/>
    <x v="1"/>
    <x v="2"/>
  </r>
  <r>
    <x v="40"/>
    <x v="185"/>
    <x v="1"/>
    <x v="10"/>
    <x v="144"/>
    <x v="52"/>
  </r>
  <r>
    <x v="19"/>
    <x v="20"/>
    <x v="6"/>
    <x v="9"/>
    <x v="18"/>
    <x v="101"/>
  </r>
  <r>
    <x v="30"/>
    <x v="21"/>
    <x v="1"/>
    <x v="5"/>
    <x v="29"/>
    <x v="33"/>
  </r>
  <r>
    <x v="31"/>
    <x v="22"/>
    <x v="1"/>
    <x v="5"/>
    <x v="30"/>
    <x v="81"/>
  </r>
  <r>
    <x v="203"/>
    <x v="0"/>
    <x v="0"/>
    <x v="1"/>
    <x v="0"/>
    <x v="1"/>
  </r>
  <r>
    <x v="4"/>
    <x v="1"/>
    <x v="1"/>
    <x v="5"/>
    <x v="1"/>
    <x v="6"/>
  </r>
  <r>
    <x v="9"/>
    <x v="5"/>
    <x v="1"/>
    <x v="5"/>
    <x v="5"/>
    <x v="37"/>
  </r>
  <r>
    <x v="74"/>
    <x v="62"/>
    <x v="1"/>
    <x v="5"/>
    <x v="64"/>
    <x v="7"/>
  </r>
  <r>
    <x v="48"/>
    <x v="35"/>
    <x v="1"/>
    <x v="5"/>
    <x v="39"/>
    <x v="51"/>
  </r>
  <r>
    <x v="204"/>
    <x v="11"/>
    <x v="1"/>
    <x v="5"/>
    <x v="148"/>
    <x v="175"/>
  </r>
  <r>
    <x v="38"/>
    <x v="69"/>
    <x v="1"/>
    <x v="5"/>
    <x v="6"/>
    <x v="134"/>
  </r>
  <r>
    <x v="11"/>
    <x v="197"/>
    <x v="1"/>
    <x v="5"/>
    <x v="149"/>
    <x v="176"/>
  </r>
  <r>
    <x v="37"/>
    <x v="198"/>
    <x v="1"/>
    <x v="5"/>
    <x v="150"/>
    <x v="177"/>
  </r>
  <r>
    <x v="37"/>
    <x v="199"/>
    <x v="1"/>
    <x v="5"/>
    <x v="99"/>
    <x v="120"/>
  </r>
  <r>
    <x v="73"/>
    <x v="61"/>
    <x v="1"/>
    <x v="5"/>
    <x v="63"/>
    <x v="75"/>
  </r>
  <r>
    <x v="11"/>
    <x v="70"/>
    <x v="1"/>
    <x v="5"/>
    <x v="70"/>
    <x v="83"/>
  </r>
  <r>
    <x v="19"/>
    <x v="20"/>
    <x v="6"/>
    <x v="2"/>
    <x v="18"/>
    <x v="82"/>
  </r>
  <r>
    <x v="30"/>
    <x v="21"/>
    <x v="1"/>
    <x v="5"/>
    <x v="29"/>
    <x v="33"/>
  </r>
  <r>
    <x v="31"/>
    <x v="22"/>
    <x v="1"/>
    <x v="5"/>
    <x v="30"/>
    <x v="81"/>
  </r>
  <r>
    <x v="28"/>
    <x v="0"/>
    <x v="1"/>
    <x v="5"/>
    <x v="27"/>
    <x v="31"/>
  </r>
  <r>
    <x v="29"/>
    <x v="0"/>
    <x v="1"/>
    <x v="5"/>
    <x v="28"/>
    <x v="32"/>
  </r>
  <r>
    <x v="205"/>
    <x v="0"/>
    <x v="0"/>
    <x v="1"/>
    <x v="0"/>
    <x v="1"/>
  </r>
  <r>
    <x v="78"/>
    <x v="66"/>
    <x v="1"/>
    <x v="5"/>
    <x v="67"/>
    <x v="178"/>
  </r>
  <r>
    <x v="76"/>
    <x v="64"/>
    <x v="1"/>
    <x v="5"/>
    <x v="66"/>
    <x v="77"/>
  </r>
  <r>
    <x v="75"/>
    <x v="63"/>
    <x v="1"/>
    <x v="5"/>
    <x v="65"/>
    <x v="76"/>
  </r>
  <r>
    <x v="74"/>
    <x v="62"/>
    <x v="1"/>
    <x v="5"/>
    <x v="64"/>
    <x v="7"/>
  </r>
  <r>
    <x v="71"/>
    <x v="59"/>
    <x v="1"/>
    <x v="5"/>
    <x v="3"/>
    <x v="48"/>
  </r>
  <r>
    <x v="72"/>
    <x v="200"/>
    <x v="1"/>
    <x v="2"/>
    <x v="62"/>
    <x v="74"/>
  </r>
  <r>
    <x v="48"/>
    <x v="35"/>
    <x v="1"/>
    <x v="5"/>
    <x v="39"/>
    <x v="51"/>
  </r>
  <r>
    <x v="49"/>
    <x v="11"/>
    <x v="1"/>
    <x v="5"/>
    <x v="58"/>
    <x v="70"/>
  </r>
  <r>
    <x v="67"/>
    <x v="55"/>
    <x v="1"/>
    <x v="5"/>
    <x v="12"/>
    <x v="15"/>
  </r>
  <r>
    <x v="206"/>
    <x v="58"/>
    <x v="1"/>
    <x v="5"/>
    <x v="61"/>
    <x v="73"/>
  </r>
  <r>
    <x v="69"/>
    <x v="57"/>
    <x v="1"/>
    <x v="5"/>
    <x v="60"/>
    <x v="72"/>
  </r>
  <r>
    <x v="68"/>
    <x v="56"/>
    <x v="1"/>
    <x v="5"/>
    <x v="59"/>
    <x v="71"/>
  </r>
  <r>
    <x v="77"/>
    <x v="65"/>
    <x v="1"/>
    <x v="5"/>
    <x v="48"/>
    <x v="147"/>
  </r>
  <r>
    <x v="207"/>
    <x v="201"/>
    <x v="1"/>
    <x v="5"/>
    <x v="29"/>
    <x v="33"/>
  </r>
  <r>
    <x v="11"/>
    <x v="202"/>
    <x v="1"/>
    <x v="5"/>
    <x v="11"/>
    <x v="54"/>
  </r>
  <r>
    <x v="19"/>
    <x v="20"/>
    <x v="6"/>
    <x v="2"/>
    <x v="18"/>
    <x v="82"/>
  </r>
  <r>
    <x v="4"/>
    <x v="1"/>
    <x v="6"/>
    <x v="5"/>
    <x v="1"/>
    <x v="6"/>
  </r>
  <r>
    <x v="9"/>
    <x v="5"/>
    <x v="1"/>
    <x v="5"/>
    <x v="5"/>
    <x v="37"/>
  </r>
  <r>
    <x v="30"/>
    <x v="21"/>
    <x v="1"/>
    <x v="5"/>
    <x v="29"/>
    <x v="33"/>
  </r>
  <r>
    <x v="31"/>
    <x v="22"/>
    <x v="1"/>
    <x v="5"/>
    <x v="30"/>
    <x v="81"/>
  </r>
  <r>
    <x v="208"/>
    <x v="0"/>
    <x v="0"/>
    <x v="1"/>
    <x v="0"/>
    <x v="1"/>
  </r>
  <r>
    <x v="9"/>
    <x v="5"/>
    <x v="1"/>
    <x v="5"/>
    <x v="5"/>
    <x v="37"/>
  </r>
  <r>
    <x v="14"/>
    <x v="203"/>
    <x v="1"/>
    <x v="5"/>
    <x v="151"/>
    <x v="179"/>
  </r>
  <r>
    <x v="52"/>
    <x v="39"/>
    <x v="1"/>
    <x v="5"/>
    <x v="19"/>
    <x v="84"/>
  </r>
  <r>
    <x v="37"/>
    <x v="204"/>
    <x v="1"/>
    <x v="5"/>
    <x v="152"/>
    <x v="11"/>
  </r>
  <r>
    <x v="92"/>
    <x v="205"/>
    <x v="1"/>
    <x v="5"/>
    <x v="80"/>
    <x v="99"/>
  </r>
  <r>
    <x v="90"/>
    <x v="85"/>
    <x v="1"/>
    <x v="5"/>
    <x v="79"/>
    <x v="97"/>
  </r>
  <r>
    <x v="91"/>
    <x v="86"/>
    <x v="1"/>
    <x v="5"/>
    <x v="14"/>
    <x v="98"/>
  </r>
  <r>
    <x v="11"/>
    <x v="206"/>
    <x v="1"/>
    <x v="5"/>
    <x v="153"/>
    <x v="180"/>
  </r>
  <r>
    <x v="209"/>
    <x v="207"/>
    <x v="1"/>
    <x v="5"/>
    <x v="154"/>
    <x v="35"/>
  </r>
  <r>
    <x v="210"/>
    <x v="208"/>
    <x v="1"/>
    <x v="5"/>
    <x v="155"/>
    <x v="181"/>
  </r>
  <r>
    <x v="52"/>
    <x v="151"/>
    <x v="1"/>
    <x v="5"/>
    <x v="92"/>
    <x v="139"/>
  </r>
  <r>
    <x v="211"/>
    <x v="74"/>
    <x v="1"/>
    <x v="6"/>
    <x v="156"/>
    <x v="182"/>
  </r>
  <r>
    <x v="212"/>
    <x v="80"/>
    <x v="1"/>
    <x v="2"/>
    <x v="157"/>
    <x v="183"/>
  </r>
  <r>
    <x v="213"/>
    <x v="209"/>
    <x v="1"/>
    <x v="2"/>
    <x v="64"/>
    <x v="49"/>
  </r>
  <r>
    <x v="86"/>
    <x v="79"/>
    <x v="1"/>
    <x v="6"/>
    <x v="69"/>
    <x v="184"/>
  </r>
  <r>
    <x v="214"/>
    <x v="129"/>
    <x v="1"/>
    <x v="5"/>
    <x v="158"/>
    <x v="185"/>
  </r>
  <r>
    <x v="37"/>
    <x v="210"/>
    <x v="1"/>
    <x v="4"/>
    <x v="152"/>
    <x v="164"/>
  </r>
  <r>
    <x v="83"/>
    <x v="75"/>
    <x v="1"/>
    <x v="5"/>
    <x v="71"/>
    <x v="86"/>
  </r>
  <r>
    <x v="37"/>
    <x v="211"/>
    <x v="1"/>
    <x v="5"/>
    <x v="125"/>
    <x v="152"/>
  </r>
  <r>
    <x v="19"/>
    <x v="20"/>
    <x v="6"/>
    <x v="3"/>
    <x v="18"/>
    <x v="104"/>
  </r>
  <r>
    <x v="4"/>
    <x v="1"/>
    <x v="6"/>
    <x v="10"/>
    <x v="1"/>
    <x v="44"/>
  </r>
  <r>
    <x v="30"/>
    <x v="21"/>
    <x v="1"/>
    <x v="5"/>
    <x v="29"/>
    <x v="33"/>
  </r>
  <r>
    <x v="93"/>
    <x v="0"/>
    <x v="1"/>
    <x v="9"/>
    <x v="80"/>
    <x v="100"/>
  </r>
  <r>
    <x v="215"/>
    <x v="0"/>
    <x v="0"/>
    <x v="1"/>
    <x v="0"/>
    <x v="1"/>
  </r>
  <r>
    <x v="9"/>
    <x v="5"/>
    <x v="1"/>
    <x v="5"/>
    <x v="5"/>
    <x v="37"/>
  </r>
  <r>
    <x v="31"/>
    <x v="22"/>
    <x v="1"/>
    <x v="10"/>
    <x v="30"/>
    <x v="186"/>
  </r>
  <r>
    <x v="37"/>
    <x v="211"/>
    <x v="1"/>
    <x v="2"/>
    <x v="125"/>
    <x v="187"/>
  </r>
  <r>
    <x v="19"/>
    <x v="20"/>
    <x v="6"/>
    <x v="5"/>
    <x v="18"/>
    <x v="43"/>
  </r>
  <r>
    <x v="216"/>
    <x v="0"/>
    <x v="0"/>
    <x v="1"/>
    <x v="0"/>
    <x v="1"/>
  </r>
  <r>
    <x v="4"/>
    <x v="1"/>
    <x v="1"/>
    <x v="2"/>
    <x v="1"/>
    <x v="2"/>
  </r>
  <r>
    <x v="9"/>
    <x v="5"/>
    <x v="1"/>
    <x v="5"/>
    <x v="5"/>
    <x v="37"/>
  </r>
  <r>
    <x v="10"/>
    <x v="6"/>
    <x v="1"/>
    <x v="5"/>
    <x v="5"/>
    <x v="37"/>
  </r>
  <r>
    <x v="6"/>
    <x v="3"/>
    <x v="1"/>
    <x v="5"/>
    <x v="3"/>
    <x v="48"/>
  </r>
  <r>
    <x v="97"/>
    <x v="93"/>
    <x v="1"/>
    <x v="5"/>
    <x v="44"/>
    <x v="106"/>
  </r>
  <r>
    <x v="98"/>
    <x v="212"/>
    <x v="1"/>
    <x v="5"/>
    <x v="159"/>
    <x v="188"/>
  </r>
  <r>
    <x v="217"/>
    <x v="213"/>
    <x v="1"/>
    <x v="5"/>
    <x v="10"/>
    <x v="13"/>
  </r>
  <r>
    <x v="218"/>
    <x v="214"/>
    <x v="1"/>
    <x v="5"/>
    <x v="10"/>
    <x v="13"/>
  </r>
  <r>
    <x v="219"/>
    <x v="215"/>
    <x v="1"/>
    <x v="2"/>
    <x v="63"/>
    <x v="112"/>
  </r>
  <r>
    <x v="12"/>
    <x v="216"/>
    <x v="1"/>
    <x v="5"/>
    <x v="160"/>
    <x v="189"/>
  </r>
  <r>
    <x v="12"/>
    <x v="8"/>
    <x v="1"/>
    <x v="10"/>
    <x v="7"/>
    <x v="102"/>
  </r>
  <r>
    <x v="11"/>
    <x v="7"/>
    <x v="1"/>
    <x v="5"/>
    <x v="6"/>
    <x v="134"/>
  </r>
  <r>
    <x v="220"/>
    <x v="217"/>
    <x v="1"/>
    <x v="2"/>
    <x v="161"/>
    <x v="190"/>
  </r>
  <r>
    <x v="221"/>
    <x v="218"/>
    <x v="1"/>
    <x v="5"/>
    <x v="162"/>
    <x v="100"/>
  </r>
  <r>
    <x v="100"/>
    <x v="96"/>
    <x v="1"/>
    <x v="5"/>
    <x v="38"/>
    <x v="50"/>
  </r>
  <r>
    <x v="19"/>
    <x v="20"/>
    <x v="6"/>
    <x v="7"/>
    <x v="18"/>
    <x v="106"/>
  </r>
  <r>
    <x v="30"/>
    <x v="21"/>
    <x v="1"/>
    <x v="5"/>
    <x v="29"/>
    <x v="33"/>
  </r>
  <r>
    <x v="222"/>
    <x v="0"/>
    <x v="0"/>
    <x v="1"/>
    <x v="0"/>
    <x v="1"/>
  </r>
  <r>
    <x v="129"/>
    <x v="136"/>
    <x v="2"/>
    <x v="5"/>
    <x v="106"/>
    <x v="18"/>
  </r>
  <r>
    <x v="223"/>
    <x v="0"/>
    <x v="0"/>
    <x v="1"/>
    <x v="0"/>
    <x v="1"/>
  </r>
  <r>
    <x v="129"/>
    <x v="136"/>
    <x v="2"/>
    <x v="5"/>
    <x v="106"/>
    <x v="18"/>
  </r>
  <r>
    <x v="224"/>
    <x v="0"/>
    <x v="0"/>
    <x v="1"/>
    <x v="0"/>
    <x v="1"/>
  </r>
  <r>
    <x v="129"/>
    <x v="136"/>
    <x v="2"/>
    <x v="5"/>
    <x v="106"/>
    <x v="18"/>
  </r>
  <r>
    <x v="225"/>
    <x v="0"/>
    <x v="0"/>
    <x v="1"/>
    <x v="0"/>
    <x v="1"/>
  </r>
  <r>
    <x v="226"/>
    <x v="0"/>
    <x v="0"/>
    <x v="1"/>
    <x v="0"/>
    <x v="1"/>
  </r>
  <r>
    <x v="40"/>
    <x v="54"/>
    <x v="1"/>
    <x v="2"/>
    <x v="39"/>
    <x v="106"/>
  </r>
  <r>
    <x v="4"/>
    <x v="1"/>
    <x v="1"/>
    <x v="5"/>
    <x v="1"/>
    <x v="6"/>
  </r>
  <r>
    <x v="40"/>
    <x v="89"/>
    <x v="1"/>
    <x v="2"/>
    <x v="2"/>
    <x v="101"/>
  </r>
  <r>
    <x v="9"/>
    <x v="5"/>
    <x v="1"/>
    <x v="5"/>
    <x v="5"/>
    <x v="37"/>
  </r>
  <r>
    <x v="10"/>
    <x v="6"/>
    <x v="1"/>
    <x v="5"/>
    <x v="5"/>
    <x v="37"/>
  </r>
  <r>
    <x v="227"/>
    <x v="0"/>
    <x v="0"/>
    <x v="1"/>
    <x v="0"/>
    <x v="1"/>
  </r>
  <r>
    <x v="4"/>
    <x v="1"/>
    <x v="1"/>
    <x v="5"/>
    <x v="1"/>
    <x v="6"/>
  </r>
  <r>
    <x v="6"/>
    <x v="3"/>
    <x v="1"/>
    <x v="5"/>
    <x v="3"/>
    <x v="48"/>
  </r>
  <r>
    <x v="6"/>
    <x v="4"/>
    <x v="1"/>
    <x v="10"/>
    <x v="4"/>
    <x v="3"/>
  </r>
  <r>
    <x v="228"/>
    <x v="0"/>
    <x v="0"/>
    <x v="1"/>
    <x v="0"/>
    <x v="1"/>
  </r>
  <r>
    <x v="6"/>
    <x v="4"/>
    <x v="1"/>
    <x v="5"/>
    <x v="4"/>
    <x v="16"/>
  </r>
  <r>
    <x v="6"/>
    <x v="3"/>
    <x v="1"/>
    <x v="5"/>
    <x v="3"/>
    <x v="48"/>
  </r>
  <r>
    <x v="6"/>
    <x v="4"/>
    <x v="1"/>
    <x v="5"/>
    <x v="4"/>
    <x v="16"/>
  </r>
  <r>
    <x v="6"/>
    <x v="3"/>
    <x v="1"/>
    <x v="5"/>
    <x v="3"/>
    <x v="48"/>
  </r>
  <r>
    <x v="229"/>
    <x v="0"/>
    <x v="0"/>
    <x v="1"/>
    <x v="0"/>
    <x v="1"/>
  </r>
  <r>
    <x v="4"/>
    <x v="1"/>
    <x v="1"/>
    <x v="5"/>
    <x v="1"/>
    <x v="6"/>
  </r>
  <r>
    <x v="13"/>
    <x v="10"/>
    <x v="1"/>
    <x v="5"/>
    <x v="9"/>
    <x v="104"/>
  </r>
  <r>
    <x v="11"/>
    <x v="82"/>
    <x v="1"/>
    <x v="2"/>
    <x v="10"/>
    <x v="22"/>
  </r>
  <r>
    <x v="14"/>
    <x v="203"/>
    <x v="1"/>
    <x v="5"/>
    <x v="151"/>
    <x v="179"/>
  </r>
  <r>
    <x v="9"/>
    <x v="5"/>
    <x v="1"/>
    <x v="5"/>
    <x v="5"/>
    <x v="37"/>
  </r>
  <r>
    <x v="10"/>
    <x v="6"/>
    <x v="1"/>
    <x v="5"/>
    <x v="5"/>
    <x v="37"/>
  </r>
  <r>
    <x v="19"/>
    <x v="20"/>
    <x v="6"/>
    <x v="2"/>
    <x v="18"/>
    <x v="82"/>
  </r>
  <r>
    <x v="230"/>
    <x v="0"/>
    <x v="0"/>
    <x v="1"/>
    <x v="0"/>
    <x v="1"/>
  </r>
  <r>
    <x v="4"/>
    <x v="1"/>
    <x v="1"/>
    <x v="5"/>
    <x v="1"/>
    <x v="6"/>
  </r>
  <r>
    <x v="12"/>
    <x v="8"/>
    <x v="1"/>
    <x v="4"/>
    <x v="7"/>
    <x v="191"/>
  </r>
  <r>
    <x v="10"/>
    <x v="6"/>
    <x v="1"/>
    <x v="5"/>
    <x v="5"/>
    <x v="37"/>
  </r>
  <r>
    <x v="9"/>
    <x v="5"/>
    <x v="1"/>
    <x v="5"/>
    <x v="5"/>
    <x v="37"/>
  </r>
  <r>
    <x v="11"/>
    <x v="18"/>
    <x v="1"/>
    <x v="5"/>
    <x v="16"/>
    <x v="87"/>
  </r>
  <r>
    <x v="48"/>
    <x v="35"/>
    <x v="1"/>
    <x v="5"/>
    <x v="39"/>
    <x v="51"/>
  </r>
  <r>
    <x v="11"/>
    <x v="219"/>
    <x v="1"/>
    <x v="5"/>
    <x v="4"/>
    <x v="16"/>
  </r>
  <r>
    <x v="15"/>
    <x v="38"/>
    <x v="1"/>
    <x v="5"/>
    <x v="163"/>
    <x v="192"/>
  </r>
  <r>
    <x v="11"/>
    <x v="189"/>
    <x v="1"/>
    <x v="2"/>
    <x v="44"/>
    <x v="104"/>
  </r>
  <r>
    <x v="11"/>
    <x v="220"/>
    <x v="1"/>
    <x v="5"/>
    <x v="153"/>
    <x v="180"/>
  </r>
  <r>
    <x v="13"/>
    <x v="10"/>
    <x v="1"/>
    <x v="5"/>
    <x v="9"/>
    <x v="104"/>
  </r>
  <r>
    <x v="19"/>
    <x v="20"/>
    <x v="6"/>
    <x v="9"/>
    <x v="18"/>
    <x v="101"/>
  </r>
  <r>
    <x v="20"/>
    <x v="0"/>
    <x v="1"/>
    <x v="2"/>
    <x v="19"/>
    <x v="23"/>
  </r>
  <r>
    <x v="21"/>
    <x v="0"/>
    <x v="1"/>
    <x v="5"/>
    <x v="20"/>
    <x v="24"/>
  </r>
  <r>
    <x v="22"/>
    <x v="0"/>
    <x v="1"/>
    <x v="5"/>
    <x v="21"/>
    <x v="25"/>
  </r>
  <r>
    <x v="23"/>
    <x v="0"/>
    <x v="1"/>
    <x v="5"/>
    <x v="22"/>
    <x v="26"/>
  </r>
  <r>
    <x v="24"/>
    <x v="0"/>
    <x v="1"/>
    <x v="5"/>
    <x v="23"/>
    <x v="27"/>
  </r>
  <r>
    <x v="25"/>
    <x v="0"/>
    <x v="1"/>
    <x v="5"/>
    <x v="24"/>
    <x v="28"/>
  </r>
  <r>
    <x v="26"/>
    <x v="0"/>
    <x v="1"/>
    <x v="5"/>
    <x v="25"/>
    <x v="29"/>
  </r>
  <r>
    <x v="27"/>
    <x v="0"/>
    <x v="1"/>
    <x v="5"/>
    <x v="26"/>
    <x v="30"/>
  </r>
  <r>
    <x v="28"/>
    <x v="0"/>
    <x v="1"/>
    <x v="5"/>
    <x v="27"/>
    <x v="31"/>
  </r>
  <r>
    <x v="29"/>
    <x v="0"/>
    <x v="1"/>
    <x v="5"/>
    <x v="28"/>
    <x v="32"/>
  </r>
  <r>
    <x v="30"/>
    <x v="21"/>
    <x v="1"/>
    <x v="5"/>
    <x v="29"/>
    <x v="33"/>
  </r>
  <r>
    <x v="31"/>
    <x v="22"/>
    <x v="1"/>
    <x v="2"/>
    <x v="30"/>
    <x v="34"/>
  </r>
  <r>
    <x v="231"/>
    <x v="0"/>
    <x v="0"/>
    <x v="1"/>
    <x v="0"/>
    <x v="1"/>
  </r>
  <r>
    <x v="4"/>
    <x v="1"/>
    <x v="1"/>
    <x v="5"/>
    <x v="1"/>
    <x v="6"/>
  </r>
  <r>
    <x v="9"/>
    <x v="5"/>
    <x v="1"/>
    <x v="5"/>
    <x v="5"/>
    <x v="37"/>
  </r>
  <r>
    <x v="37"/>
    <x v="204"/>
    <x v="1"/>
    <x v="5"/>
    <x v="152"/>
    <x v="11"/>
  </r>
  <r>
    <x v="232"/>
    <x v="0"/>
    <x v="0"/>
    <x v="1"/>
    <x v="0"/>
    <x v="1"/>
  </r>
  <r>
    <x v="160"/>
    <x v="166"/>
    <x v="1"/>
    <x v="5"/>
    <x v="122"/>
    <x v="149"/>
  </r>
  <r>
    <x v="49"/>
    <x v="11"/>
    <x v="1"/>
    <x v="5"/>
    <x v="58"/>
    <x v="70"/>
  </r>
  <r>
    <x v="47"/>
    <x v="34"/>
    <x v="1"/>
    <x v="5"/>
    <x v="38"/>
    <x v="50"/>
  </r>
  <r>
    <x v="52"/>
    <x v="39"/>
    <x v="1"/>
    <x v="2"/>
    <x v="19"/>
    <x v="23"/>
  </r>
  <r>
    <x v="53"/>
    <x v="40"/>
    <x v="1"/>
    <x v="2"/>
    <x v="44"/>
    <x v="104"/>
  </r>
  <r>
    <x v="54"/>
    <x v="221"/>
    <x v="1"/>
    <x v="9"/>
    <x v="43"/>
    <x v="55"/>
  </r>
  <r>
    <x v="64"/>
    <x v="51"/>
    <x v="1"/>
    <x v="5"/>
    <x v="56"/>
    <x v="66"/>
  </r>
  <r>
    <x v="233"/>
    <x v="222"/>
    <x v="1"/>
    <x v="5"/>
    <x v="164"/>
    <x v="193"/>
  </r>
  <r>
    <x v="234"/>
    <x v="165"/>
    <x v="1"/>
    <x v="5"/>
    <x v="121"/>
    <x v="55"/>
  </r>
  <r>
    <x v="157"/>
    <x v="164"/>
    <x v="1"/>
    <x v="2"/>
    <x v="120"/>
    <x v="194"/>
  </r>
  <r>
    <x v="56"/>
    <x v="142"/>
    <x v="1"/>
    <x v="5"/>
    <x v="47"/>
    <x v="63"/>
  </r>
  <r>
    <x v="57"/>
    <x v="223"/>
    <x v="1"/>
    <x v="5"/>
    <x v="5"/>
    <x v="37"/>
  </r>
  <r>
    <x v="57"/>
    <x v="44"/>
    <x v="1"/>
    <x v="5"/>
    <x v="88"/>
    <x v="2"/>
  </r>
  <r>
    <x v="58"/>
    <x v="45"/>
    <x v="1"/>
    <x v="2"/>
    <x v="49"/>
    <x v="5"/>
  </r>
  <r>
    <x v="235"/>
    <x v="224"/>
    <x v="1"/>
    <x v="5"/>
    <x v="165"/>
    <x v="195"/>
  </r>
  <r>
    <x v="12"/>
    <x v="216"/>
    <x v="1"/>
    <x v="2"/>
    <x v="160"/>
    <x v="196"/>
  </r>
  <r>
    <x v="36"/>
    <x v="225"/>
    <x v="1"/>
    <x v="5"/>
    <x v="144"/>
    <x v="80"/>
  </r>
  <r>
    <x v="19"/>
    <x v="20"/>
    <x v="6"/>
    <x v="14"/>
    <x v="18"/>
    <x v="76"/>
  </r>
  <r>
    <x v="30"/>
    <x v="21"/>
    <x v="1"/>
    <x v="5"/>
    <x v="29"/>
    <x v="33"/>
  </r>
  <r>
    <x v="31"/>
    <x v="22"/>
    <x v="1"/>
    <x v="5"/>
    <x v="30"/>
    <x v="81"/>
  </r>
  <r>
    <x v="236"/>
    <x v="0"/>
    <x v="0"/>
    <x v="1"/>
    <x v="0"/>
    <x v="1"/>
  </r>
  <r>
    <x v="4"/>
    <x v="1"/>
    <x v="1"/>
    <x v="5"/>
    <x v="1"/>
    <x v="6"/>
  </r>
  <r>
    <x v="9"/>
    <x v="5"/>
    <x v="1"/>
    <x v="5"/>
    <x v="5"/>
    <x v="37"/>
  </r>
  <r>
    <x v="19"/>
    <x v="20"/>
    <x v="6"/>
    <x v="5"/>
    <x v="18"/>
    <x v="43"/>
  </r>
  <r>
    <x v="52"/>
    <x v="111"/>
    <x v="1"/>
    <x v="5"/>
    <x v="92"/>
    <x v="139"/>
  </r>
  <r>
    <x v="11"/>
    <x v="226"/>
    <x v="1"/>
    <x v="5"/>
    <x v="11"/>
    <x v="54"/>
  </r>
  <r>
    <x v="48"/>
    <x v="35"/>
    <x v="1"/>
    <x v="5"/>
    <x v="39"/>
    <x v="51"/>
  </r>
  <r>
    <x v="49"/>
    <x v="11"/>
    <x v="1"/>
    <x v="5"/>
    <x v="58"/>
    <x v="70"/>
  </r>
  <r>
    <x v="73"/>
    <x v="61"/>
    <x v="1"/>
    <x v="5"/>
    <x v="63"/>
    <x v="75"/>
  </r>
  <r>
    <x v="30"/>
    <x v="21"/>
    <x v="1"/>
    <x v="5"/>
    <x v="29"/>
    <x v="33"/>
  </r>
  <r>
    <x v="31"/>
    <x v="22"/>
    <x v="1"/>
    <x v="5"/>
    <x v="30"/>
    <x v="81"/>
  </r>
  <r>
    <x v="28"/>
    <x v="0"/>
    <x v="1"/>
    <x v="5"/>
    <x v="27"/>
    <x v="31"/>
  </r>
  <r>
    <x v="29"/>
    <x v="0"/>
    <x v="1"/>
    <x v="5"/>
    <x v="28"/>
    <x v="32"/>
  </r>
  <r>
    <x v="237"/>
    <x v="0"/>
    <x v="0"/>
    <x v="1"/>
    <x v="0"/>
    <x v="1"/>
  </r>
  <r>
    <x v="9"/>
    <x v="5"/>
    <x v="1"/>
    <x v="5"/>
    <x v="5"/>
    <x v="37"/>
  </r>
  <r>
    <x v="52"/>
    <x v="111"/>
    <x v="1"/>
    <x v="5"/>
    <x v="92"/>
    <x v="139"/>
  </r>
  <r>
    <x v="38"/>
    <x v="124"/>
    <x v="1"/>
    <x v="5"/>
    <x v="3"/>
    <x v="48"/>
  </r>
  <r>
    <x v="35"/>
    <x v="227"/>
    <x v="1"/>
    <x v="5"/>
    <x v="166"/>
    <x v="197"/>
  </r>
  <r>
    <x v="38"/>
    <x v="228"/>
    <x v="1"/>
    <x v="5"/>
    <x v="105"/>
    <x v="125"/>
  </r>
  <r>
    <x v="238"/>
    <x v="229"/>
    <x v="1"/>
    <x v="5"/>
    <x v="18"/>
    <x v="43"/>
  </r>
  <r>
    <x v="239"/>
    <x v="230"/>
    <x v="1"/>
    <x v="5"/>
    <x v="167"/>
    <x v="198"/>
  </r>
  <r>
    <x v="240"/>
    <x v="231"/>
    <x v="1"/>
    <x v="5"/>
    <x v="168"/>
    <x v="199"/>
  </r>
  <r>
    <x v="241"/>
    <x v="232"/>
    <x v="1"/>
    <x v="5"/>
    <x v="169"/>
    <x v="200"/>
  </r>
  <r>
    <x v="242"/>
    <x v="233"/>
    <x v="1"/>
    <x v="5"/>
    <x v="13"/>
    <x v="47"/>
  </r>
  <r>
    <x v="4"/>
    <x v="1"/>
    <x v="1"/>
    <x v="2"/>
    <x v="1"/>
    <x v="2"/>
  </r>
  <r>
    <x v="19"/>
    <x v="20"/>
    <x v="6"/>
    <x v="5"/>
    <x v="18"/>
    <x v="43"/>
  </r>
  <r>
    <x v="30"/>
    <x v="21"/>
    <x v="1"/>
    <x v="5"/>
    <x v="29"/>
    <x v="33"/>
  </r>
  <r>
    <x v="31"/>
    <x v="22"/>
    <x v="1"/>
    <x v="5"/>
    <x v="30"/>
    <x v="81"/>
  </r>
  <r>
    <x v="243"/>
    <x v="0"/>
    <x v="0"/>
    <x v="1"/>
    <x v="0"/>
    <x v="1"/>
  </r>
  <r>
    <x v="37"/>
    <x v="129"/>
    <x v="1"/>
    <x v="5"/>
    <x v="101"/>
    <x v="122"/>
  </r>
  <r>
    <x v="244"/>
    <x v="78"/>
    <x v="1"/>
    <x v="5"/>
    <x v="170"/>
    <x v="10"/>
  </r>
  <r>
    <x v="245"/>
    <x v="234"/>
    <x v="7"/>
    <x v="23"/>
    <x v="44"/>
    <x v="174"/>
  </r>
  <r>
    <x v="246"/>
    <x v="235"/>
    <x v="1"/>
    <x v="5"/>
    <x v="171"/>
    <x v="49"/>
  </r>
  <r>
    <x v="247"/>
    <x v="236"/>
    <x v="1"/>
    <x v="5"/>
    <x v="41"/>
    <x v="109"/>
  </r>
  <r>
    <x v="87"/>
    <x v="80"/>
    <x v="1"/>
    <x v="5"/>
    <x v="75"/>
    <x v="201"/>
  </r>
  <r>
    <x v="4"/>
    <x v="1"/>
    <x v="1"/>
    <x v="5"/>
    <x v="1"/>
    <x v="6"/>
  </r>
  <r>
    <x v="19"/>
    <x v="20"/>
    <x v="6"/>
    <x v="5"/>
    <x v="18"/>
    <x v="43"/>
  </r>
  <r>
    <x v="30"/>
    <x v="21"/>
    <x v="1"/>
    <x v="5"/>
    <x v="29"/>
    <x v="33"/>
  </r>
  <r>
    <x v="31"/>
    <x v="22"/>
    <x v="1"/>
    <x v="5"/>
    <x v="30"/>
    <x v="81"/>
  </r>
  <r>
    <x v="248"/>
    <x v="0"/>
    <x v="0"/>
    <x v="1"/>
    <x v="0"/>
    <x v="1"/>
  </r>
  <r>
    <x v="35"/>
    <x v="237"/>
    <x v="1"/>
    <x v="5"/>
    <x v="172"/>
    <x v="167"/>
  </r>
  <r>
    <x v="38"/>
    <x v="108"/>
    <x v="1"/>
    <x v="5"/>
    <x v="89"/>
    <x v="113"/>
  </r>
  <r>
    <x v="249"/>
    <x v="64"/>
    <x v="1"/>
    <x v="5"/>
    <x v="173"/>
    <x v="202"/>
  </r>
  <r>
    <x v="52"/>
    <x v="151"/>
    <x v="1"/>
    <x v="5"/>
    <x v="92"/>
    <x v="139"/>
  </r>
  <r>
    <x v="250"/>
    <x v="238"/>
    <x v="1"/>
    <x v="5"/>
    <x v="174"/>
    <x v="203"/>
  </r>
  <r>
    <x v="251"/>
    <x v="239"/>
    <x v="1"/>
    <x v="5"/>
    <x v="122"/>
    <x v="149"/>
  </r>
  <r>
    <x v="37"/>
    <x v="240"/>
    <x v="1"/>
    <x v="5"/>
    <x v="117"/>
    <x v="204"/>
  </r>
  <r>
    <x v="4"/>
    <x v="1"/>
    <x v="1"/>
    <x v="5"/>
    <x v="1"/>
    <x v="6"/>
  </r>
  <r>
    <x v="19"/>
    <x v="20"/>
    <x v="6"/>
    <x v="5"/>
    <x v="18"/>
    <x v="43"/>
  </r>
  <r>
    <x v="30"/>
    <x v="21"/>
    <x v="1"/>
    <x v="5"/>
    <x v="29"/>
    <x v="33"/>
  </r>
  <r>
    <x v="31"/>
    <x v="22"/>
    <x v="1"/>
    <x v="5"/>
    <x v="30"/>
    <x v="81"/>
  </r>
  <r>
    <x v="252"/>
    <x v="0"/>
    <x v="0"/>
    <x v="1"/>
    <x v="0"/>
    <x v="1"/>
  </r>
  <r>
    <x v="35"/>
    <x v="241"/>
    <x v="1"/>
    <x v="5"/>
    <x v="77"/>
    <x v="95"/>
  </r>
  <r>
    <x v="38"/>
    <x v="69"/>
    <x v="1"/>
    <x v="5"/>
    <x v="6"/>
    <x v="134"/>
  </r>
  <r>
    <x v="249"/>
    <x v="64"/>
    <x v="1"/>
    <x v="5"/>
    <x v="173"/>
    <x v="202"/>
  </r>
  <r>
    <x v="37"/>
    <x v="240"/>
    <x v="1"/>
    <x v="5"/>
    <x v="117"/>
    <x v="204"/>
  </r>
  <r>
    <x v="90"/>
    <x v="85"/>
    <x v="1"/>
    <x v="5"/>
    <x v="79"/>
    <x v="97"/>
  </r>
  <r>
    <x v="91"/>
    <x v="242"/>
    <x v="1"/>
    <x v="5"/>
    <x v="175"/>
    <x v="205"/>
  </r>
  <r>
    <x v="92"/>
    <x v="243"/>
    <x v="1"/>
    <x v="5"/>
    <x v="44"/>
    <x v="106"/>
  </r>
  <r>
    <x v="155"/>
    <x v="161"/>
    <x v="1"/>
    <x v="5"/>
    <x v="119"/>
    <x v="146"/>
  </r>
  <r>
    <x v="52"/>
    <x v="111"/>
    <x v="1"/>
    <x v="5"/>
    <x v="92"/>
    <x v="139"/>
  </r>
  <r>
    <x v="4"/>
    <x v="1"/>
    <x v="1"/>
    <x v="5"/>
    <x v="1"/>
    <x v="6"/>
  </r>
  <r>
    <x v="19"/>
    <x v="20"/>
    <x v="6"/>
    <x v="5"/>
    <x v="18"/>
    <x v="43"/>
  </r>
  <r>
    <x v="30"/>
    <x v="21"/>
    <x v="1"/>
    <x v="5"/>
    <x v="29"/>
    <x v="33"/>
  </r>
  <r>
    <x v="31"/>
    <x v="22"/>
    <x v="1"/>
    <x v="5"/>
    <x v="30"/>
    <x v="81"/>
  </r>
  <r>
    <x v="253"/>
    <x v="0"/>
    <x v="0"/>
    <x v="1"/>
    <x v="0"/>
    <x v="1"/>
  </r>
  <r>
    <x v="9"/>
    <x v="5"/>
    <x v="1"/>
    <x v="5"/>
    <x v="5"/>
    <x v="37"/>
  </r>
  <r>
    <x v="35"/>
    <x v="241"/>
    <x v="1"/>
    <x v="5"/>
    <x v="77"/>
    <x v="95"/>
  </r>
  <r>
    <x v="38"/>
    <x v="69"/>
    <x v="1"/>
    <x v="5"/>
    <x v="6"/>
    <x v="134"/>
  </r>
  <r>
    <x v="254"/>
    <x v="244"/>
    <x v="1"/>
    <x v="5"/>
    <x v="174"/>
    <x v="203"/>
  </r>
  <r>
    <x v="53"/>
    <x v="245"/>
    <x v="1"/>
    <x v="5"/>
    <x v="67"/>
    <x v="178"/>
  </r>
  <r>
    <x v="52"/>
    <x v="246"/>
    <x v="1"/>
    <x v="5"/>
    <x v="92"/>
    <x v="139"/>
  </r>
  <r>
    <x v="255"/>
    <x v="247"/>
    <x v="1"/>
    <x v="5"/>
    <x v="176"/>
    <x v="206"/>
  </r>
  <r>
    <x v="256"/>
    <x v="248"/>
    <x v="1"/>
    <x v="5"/>
    <x v="76"/>
    <x v="94"/>
  </r>
  <r>
    <x v="4"/>
    <x v="1"/>
    <x v="1"/>
    <x v="2"/>
    <x v="1"/>
    <x v="2"/>
  </r>
  <r>
    <x v="19"/>
    <x v="20"/>
    <x v="6"/>
    <x v="5"/>
    <x v="18"/>
    <x v="43"/>
  </r>
  <r>
    <x v="30"/>
    <x v="21"/>
    <x v="1"/>
    <x v="5"/>
    <x v="29"/>
    <x v="33"/>
  </r>
  <r>
    <x v="31"/>
    <x v="22"/>
    <x v="1"/>
    <x v="5"/>
    <x v="30"/>
    <x v="81"/>
  </r>
  <r>
    <x v="257"/>
    <x v="0"/>
    <x v="0"/>
    <x v="1"/>
    <x v="0"/>
    <x v="1"/>
  </r>
  <r>
    <x v="4"/>
    <x v="1"/>
    <x v="1"/>
    <x v="5"/>
    <x v="1"/>
    <x v="6"/>
  </r>
  <r>
    <x v="6"/>
    <x v="3"/>
    <x v="1"/>
    <x v="5"/>
    <x v="3"/>
    <x v="48"/>
  </r>
  <r>
    <x v="258"/>
    <x v="15"/>
    <x v="1"/>
    <x v="5"/>
    <x v="177"/>
    <x v="207"/>
  </r>
  <r>
    <x v="9"/>
    <x v="5"/>
    <x v="1"/>
    <x v="5"/>
    <x v="5"/>
    <x v="37"/>
  </r>
  <r>
    <x v="10"/>
    <x v="6"/>
    <x v="1"/>
    <x v="5"/>
    <x v="5"/>
    <x v="37"/>
  </r>
  <r>
    <x v="124"/>
    <x v="249"/>
    <x v="1"/>
    <x v="5"/>
    <x v="144"/>
    <x v="80"/>
  </r>
  <r>
    <x v="164"/>
    <x v="250"/>
    <x v="1"/>
    <x v="5"/>
    <x v="87"/>
    <x v="112"/>
  </r>
  <r>
    <x v="16"/>
    <x v="16"/>
    <x v="1"/>
    <x v="5"/>
    <x v="14"/>
    <x v="98"/>
  </r>
  <r>
    <x v="97"/>
    <x v="93"/>
    <x v="1"/>
    <x v="2"/>
    <x v="44"/>
    <x v="104"/>
  </r>
  <r>
    <x v="98"/>
    <x v="251"/>
    <x v="1"/>
    <x v="5"/>
    <x v="178"/>
    <x v="208"/>
  </r>
  <r>
    <x v="127"/>
    <x v="171"/>
    <x v="1"/>
    <x v="5"/>
    <x v="69"/>
    <x v="79"/>
  </r>
  <r>
    <x v="124"/>
    <x v="172"/>
    <x v="1"/>
    <x v="5"/>
    <x v="127"/>
    <x v="154"/>
  </r>
  <r>
    <x v="163"/>
    <x v="169"/>
    <x v="1"/>
    <x v="5"/>
    <x v="125"/>
    <x v="152"/>
  </r>
  <r>
    <x v="100"/>
    <x v="96"/>
    <x v="1"/>
    <x v="2"/>
    <x v="38"/>
    <x v="107"/>
  </r>
  <r>
    <x v="19"/>
    <x v="20"/>
    <x v="6"/>
    <x v="2"/>
    <x v="18"/>
    <x v="82"/>
  </r>
  <r>
    <x v="30"/>
    <x v="21"/>
    <x v="1"/>
    <x v="5"/>
    <x v="29"/>
    <x v="33"/>
  </r>
  <r>
    <x v="259"/>
    <x v="0"/>
    <x v="0"/>
    <x v="1"/>
    <x v="0"/>
    <x v="1"/>
  </r>
  <r>
    <x v="129"/>
    <x v="252"/>
    <x v="2"/>
    <x v="5"/>
    <x v="106"/>
    <x v="18"/>
  </r>
  <r>
    <x v="260"/>
    <x v="0"/>
    <x v="0"/>
    <x v="1"/>
    <x v="0"/>
    <x v="1"/>
  </r>
  <r>
    <x v="129"/>
    <x v="136"/>
    <x v="2"/>
    <x v="5"/>
    <x v="106"/>
    <x v="18"/>
  </r>
  <r>
    <x v="261"/>
    <x v="0"/>
    <x v="0"/>
    <x v="1"/>
    <x v="0"/>
    <x v="1"/>
  </r>
  <r>
    <x v="262"/>
    <x v="0"/>
    <x v="0"/>
    <x v="1"/>
    <x v="0"/>
    <x v="1"/>
  </r>
  <r>
    <x v="163"/>
    <x v="169"/>
    <x v="1"/>
    <x v="5"/>
    <x v="125"/>
    <x v="152"/>
  </r>
  <r>
    <x v="37"/>
    <x v="125"/>
    <x v="1"/>
    <x v="5"/>
    <x v="99"/>
    <x v="120"/>
  </r>
  <r>
    <x v="38"/>
    <x v="69"/>
    <x v="1"/>
    <x v="10"/>
    <x v="6"/>
    <x v="92"/>
  </r>
  <r>
    <x v="238"/>
    <x v="253"/>
    <x v="1"/>
    <x v="5"/>
    <x v="179"/>
    <x v="209"/>
  </r>
  <r>
    <x v="35"/>
    <x v="23"/>
    <x v="1"/>
    <x v="5"/>
    <x v="108"/>
    <x v="128"/>
  </r>
  <r>
    <x v="84"/>
    <x v="0"/>
    <x v="1"/>
    <x v="5"/>
    <x v="72"/>
    <x v="88"/>
  </r>
  <r>
    <x v="263"/>
    <x v="0"/>
    <x v="0"/>
    <x v="1"/>
    <x v="0"/>
    <x v="1"/>
  </r>
  <r>
    <x v="264"/>
    <x v="254"/>
    <x v="1"/>
    <x v="5"/>
    <x v="180"/>
    <x v="210"/>
  </r>
  <r>
    <x v="84"/>
    <x v="0"/>
    <x v="1"/>
    <x v="5"/>
    <x v="72"/>
    <x v="88"/>
  </r>
  <r>
    <x v="265"/>
    <x v="0"/>
    <x v="0"/>
    <x v="1"/>
    <x v="0"/>
    <x v="1"/>
  </r>
  <r>
    <x v="266"/>
    <x v="255"/>
    <x v="1"/>
    <x v="8"/>
    <x v="111"/>
    <x v="211"/>
  </r>
  <r>
    <x v="267"/>
    <x v="256"/>
    <x v="1"/>
    <x v="6"/>
    <x v="122"/>
    <x v="212"/>
  </r>
  <r>
    <x v="100"/>
    <x v="96"/>
    <x v="1"/>
    <x v="5"/>
    <x v="38"/>
    <x v="50"/>
  </r>
  <r>
    <x v="268"/>
    <x v="0"/>
    <x v="0"/>
    <x v="1"/>
    <x v="0"/>
    <x v="1"/>
  </r>
  <r>
    <x v="4"/>
    <x v="1"/>
    <x v="1"/>
    <x v="5"/>
    <x v="1"/>
    <x v="6"/>
  </r>
  <r>
    <x v="40"/>
    <x v="89"/>
    <x v="1"/>
    <x v="2"/>
    <x v="2"/>
    <x v="101"/>
  </r>
  <r>
    <x v="9"/>
    <x v="5"/>
    <x v="1"/>
    <x v="5"/>
    <x v="5"/>
    <x v="37"/>
  </r>
  <r>
    <x v="269"/>
    <x v="257"/>
    <x v="1"/>
    <x v="9"/>
    <x v="181"/>
    <x v="127"/>
  </r>
  <r>
    <x v="168"/>
    <x v="0"/>
    <x v="0"/>
    <x v="1"/>
    <x v="0"/>
    <x v="1"/>
  </r>
  <r>
    <x v="270"/>
    <x v="0"/>
    <x v="1"/>
    <x v="24"/>
    <x v="5"/>
    <x v="213"/>
  </r>
  <r>
    <x v="169"/>
    <x v="0"/>
    <x v="0"/>
    <x v="1"/>
    <x v="0"/>
    <x v="1"/>
  </r>
  <r>
    <x v="271"/>
    <x v="0"/>
    <x v="0"/>
    <x v="1"/>
    <x v="0"/>
    <x v="1"/>
  </r>
  <r>
    <x v="272"/>
    <x v="258"/>
    <x v="3"/>
    <x v="25"/>
    <x v="80"/>
    <x v="214"/>
  </r>
  <r>
    <x v="173"/>
    <x v="175"/>
    <x v="3"/>
    <x v="3"/>
    <x v="129"/>
    <x v="157"/>
  </r>
  <r>
    <x v="273"/>
    <x v="176"/>
    <x v="3"/>
    <x v="9"/>
    <x v="130"/>
    <x v="158"/>
  </r>
  <r>
    <x v="175"/>
    <x v="177"/>
    <x v="4"/>
    <x v="26"/>
    <x v="131"/>
    <x v="158"/>
  </r>
  <r>
    <x v="177"/>
    <x v="179"/>
    <x v="3"/>
    <x v="9"/>
    <x v="43"/>
    <x v="55"/>
  </r>
  <r>
    <x v="178"/>
    <x v="179"/>
    <x v="2"/>
    <x v="9"/>
    <x v="14"/>
    <x v="85"/>
  </r>
  <r>
    <x v="274"/>
    <x v="179"/>
    <x v="3"/>
    <x v="9"/>
    <x v="106"/>
    <x v="160"/>
  </r>
  <r>
    <x v="275"/>
    <x v="259"/>
    <x v="2"/>
    <x v="4"/>
    <x v="132"/>
    <x v="85"/>
  </r>
  <r>
    <x v="179"/>
    <x v="180"/>
    <x v="2"/>
    <x v="10"/>
    <x v="132"/>
    <x v="18"/>
  </r>
  <r>
    <x v="180"/>
    <x v="181"/>
    <x v="3"/>
    <x v="12"/>
    <x v="133"/>
    <x v="88"/>
  </r>
  <r>
    <x v="181"/>
    <x v="181"/>
    <x v="3"/>
    <x v="12"/>
    <x v="133"/>
    <x v="88"/>
  </r>
  <r>
    <x v="182"/>
    <x v="0"/>
    <x v="1"/>
    <x v="4"/>
    <x v="134"/>
    <x v="152"/>
  </r>
  <r>
    <x v="183"/>
    <x v="181"/>
    <x v="3"/>
    <x v="12"/>
    <x v="133"/>
    <x v="88"/>
  </r>
  <r>
    <x v="184"/>
    <x v="0"/>
    <x v="2"/>
    <x v="27"/>
    <x v="135"/>
    <x v="160"/>
  </r>
  <r>
    <x v="185"/>
    <x v="0"/>
    <x v="2"/>
    <x v="27"/>
    <x v="136"/>
    <x v="149"/>
  </r>
  <r>
    <x v="186"/>
    <x v="182"/>
    <x v="1"/>
    <x v="8"/>
    <x v="137"/>
    <x v="215"/>
  </r>
  <r>
    <x v="187"/>
    <x v="183"/>
    <x v="2"/>
    <x v="28"/>
    <x v="138"/>
    <x v="216"/>
  </r>
  <r>
    <x v="188"/>
    <x v="183"/>
    <x v="5"/>
    <x v="28"/>
    <x v="139"/>
    <x v="84"/>
  </r>
  <r>
    <x v="189"/>
    <x v="183"/>
    <x v="2"/>
    <x v="28"/>
    <x v="140"/>
    <x v="100"/>
  </r>
  <r>
    <x v="190"/>
    <x v="184"/>
    <x v="2"/>
    <x v="28"/>
    <x v="141"/>
    <x v="149"/>
  </r>
  <r>
    <x v="191"/>
    <x v="184"/>
    <x v="2"/>
    <x v="28"/>
    <x v="142"/>
    <x v="63"/>
  </r>
  <r>
    <x v="192"/>
    <x v="183"/>
    <x v="2"/>
    <x v="28"/>
    <x v="143"/>
    <x v="46"/>
  </r>
  <r>
    <x v="276"/>
    <x v="260"/>
    <x v="3"/>
    <x v="28"/>
    <x v="98"/>
    <x v="217"/>
  </r>
</pivotCacheRecords>
</file>

<file path=xl/pivotCache/pivotCacheRecords5.xml><?xml version="1.0" encoding="utf-8"?>
<pivotCacheRecords xmlns="http://schemas.openxmlformats.org/spreadsheetml/2006/main" xmlns:r="http://schemas.openxmlformats.org/officeDocument/2006/relationships" count="2092">
  <r>
    <x v="0"/>
    <x v="0"/>
    <x v="0"/>
    <x v="0"/>
    <x v="0"/>
    <x v="0"/>
    <x v="0"/>
  </r>
  <r>
    <x v="0"/>
    <x v="0"/>
    <x v="0"/>
    <x v="0"/>
    <x v="0"/>
    <x v="0"/>
    <x v="1"/>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3"/>
    <x v="3"/>
    <x v="3"/>
    <x v="2"/>
    <x v="2"/>
    <x v="3"/>
    <x v="4"/>
  </r>
  <r>
    <x v="4"/>
    <x v="4"/>
    <x v="4"/>
    <x v="2"/>
    <x v="3"/>
    <x v="4"/>
    <x v="5"/>
  </r>
  <r>
    <x v="3"/>
    <x v="3"/>
    <x v="3"/>
    <x v="2"/>
    <x v="4"/>
    <x v="3"/>
    <x v="6"/>
  </r>
  <r>
    <x v="4"/>
    <x v="4"/>
    <x v="4"/>
    <x v="2"/>
    <x v="1"/>
    <x v="4"/>
    <x v="7"/>
  </r>
  <r>
    <x v="5"/>
    <x v="5"/>
    <x v="5"/>
    <x v="2"/>
    <x v="5"/>
    <x v="5"/>
    <x v="7"/>
  </r>
  <r>
    <x v="2"/>
    <x v="2"/>
    <x v="2"/>
    <x v="1"/>
    <x v="6"/>
    <x v="2"/>
    <x v="8"/>
  </r>
  <r>
    <x v="6"/>
    <x v="6"/>
    <x v="1"/>
    <x v="1"/>
    <x v="6"/>
    <x v="1"/>
    <x v="9"/>
  </r>
  <r>
    <x v="5"/>
    <x v="5"/>
    <x v="5"/>
    <x v="2"/>
    <x v="6"/>
    <x v="5"/>
    <x v="10"/>
  </r>
  <r>
    <x v="6"/>
    <x v="7"/>
    <x v="1"/>
    <x v="1"/>
    <x v="6"/>
    <x v="1"/>
    <x v="9"/>
  </r>
  <r>
    <x v="2"/>
    <x v="2"/>
    <x v="2"/>
    <x v="1"/>
    <x v="6"/>
    <x v="2"/>
    <x v="8"/>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2"/>
    <x v="1"/>
    <x v="12"/>
  </r>
  <r>
    <x v="2"/>
    <x v="2"/>
    <x v="2"/>
    <x v="1"/>
    <x v="2"/>
    <x v="2"/>
    <x v="13"/>
  </r>
  <r>
    <x v="7"/>
    <x v="10"/>
    <x v="6"/>
    <x v="2"/>
    <x v="5"/>
    <x v="6"/>
    <x v="14"/>
  </r>
  <r>
    <x v="5"/>
    <x v="5"/>
    <x v="5"/>
    <x v="2"/>
    <x v="6"/>
    <x v="5"/>
    <x v="10"/>
  </r>
  <r>
    <x v="6"/>
    <x v="11"/>
    <x v="1"/>
    <x v="1"/>
    <x v="7"/>
    <x v="1"/>
    <x v="15"/>
  </r>
  <r>
    <x v="2"/>
    <x v="2"/>
    <x v="2"/>
    <x v="1"/>
    <x v="7"/>
    <x v="2"/>
    <x v="16"/>
  </r>
  <r>
    <x v="5"/>
    <x v="5"/>
    <x v="5"/>
    <x v="2"/>
    <x v="4"/>
    <x v="5"/>
    <x v="17"/>
  </r>
  <r>
    <x v="8"/>
    <x v="12"/>
    <x v="7"/>
    <x v="2"/>
    <x v="6"/>
    <x v="7"/>
    <x v="18"/>
  </r>
  <r>
    <x v="6"/>
    <x v="8"/>
    <x v="1"/>
    <x v="1"/>
    <x v="8"/>
    <x v="1"/>
    <x v="17"/>
  </r>
  <r>
    <x v="2"/>
    <x v="2"/>
    <x v="2"/>
    <x v="1"/>
    <x v="9"/>
    <x v="2"/>
    <x v="19"/>
  </r>
  <r>
    <x v="5"/>
    <x v="5"/>
    <x v="5"/>
    <x v="2"/>
    <x v="5"/>
    <x v="5"/>
    <x v="7"/>
  </r>
  <r>
    <x v="8"/>
    <x v="12"/>
    <x v="7"/>
    <x v="2"/>
    <x v="6"/>
    <x v="7"/>
    <x v="18"/>
  </r>
  <r>
    <x v="9"/>
    <x v="2"/>
    <x v="8"/>
    <x v="1"/>
    <x v="7"/>
    <x v="8"/>
    <x v="20"/>
  </r>
  <r>
    <x v="6"/>
    <x v="13"/>
    <x v="1"/>
    <x v="1"/>
    <x v="4"/>
    <x v="9"/>
    <x v="15"/>
  </r>
  <r>
    <x v="10"/>
    <x v="14"/>
    <x v="9"/>
    <x v="1"/>
    <x v="10"/>
    <x v="10"/>
    <x v="21"/>
  </r>
  <r>
    <x v="11"/>
    <x v="2"/>
    <x v="10"/>
    <x v="2"/>
    <x v="6"/>
    <x v="11"/>
    <x v="20"/>
  </r>
  <r>
    <x v="5"/>
    <x v="5"/>
    <x v="5"/>
    <x v="2"/>
    <x v="1"/>
    <x v="5"/>
    <x v="12"/>
  </r>
  <r>
    <x v="1"/>
    <x v="1"/>
    <x v="1"/>
    <x v="1"/>
    <x v="1"/>
    <x v="1"/>
    <x v="2"/>
  </r>
  <r>
    <x v="2"/>
    <x v="2"/>
    <x v="2"/>
    <x v="1"/>
    <x v="1"/>
    <x v="2"/>
    <x v="3"/>
  </r>
  <r>
    <x v="5"/>
    <x v="5"/>
    <x v="5"/>
    <x v="2"/>
    <x v="5"/>
    <x v="5"/>
    <x v="7"/>
  </r>
  <r>
    <x v="6"/>
    <x v="15"/>
    <x v="1"/>
    <x v="1"/>
    <x v="6"/>
    <x v="1"/>
    <x v="9"/>
  </r>
  <r>
    <x v="2"/>
    <x v="2"/>
    <x v="11"/>
    <x v="1"/>
    <x v="6"/>
    <x v="2"/>
    <x v="8"/>
  </r>
  <r>
    <x v="12"/>
    <x v="16"/>
    <x v="2"/>
    <x v="1"/>
    <x v="6"/>
    <x v="12"/>
    <x v="22"/>
  </r>
  <r>
    <x v="13"/>
    <x v="2"/>
    <x v="12"/>
    <x v="3"/>
    <x v="6"/>
    <x v="13"/>
    <x v="7"/>
  </r>
  <r>
    <x v="14"/>
    <x v="17"/>
    <x v="13"/>
    <x v="2"/>
    <x v="6"/>
    <x v="7"/>
    <x v="18"/>
  </r>
  <r>
    <x v="8"/>
    <x v="12"/>
    <x v="7"/>
    <x v="2"/>
    <x v="6"/>
    <x v="7"/>
    <x v="18"/>
  </r>
  <r>
    <x v="5"/>
    <x v="5"/>
    <x v="5"/>
    <x v="2"/>
    <x v="6"/>
    <x v="5"/>
    <x v="10"/>
  </r>
  <r>
    <x v="15"/>
    <x v="2"/>
    <x v="14"/>
    <x v="2"/>
    <x v="6"/>
    <x v="5"/>
    <x v="10"/>
  </r>
  <r>
    <x v="16"/>
    <x v="16"/>
    <x v="15"/>
    <x v="1"/>
    <x v="5"/>
    <x v="14"/>
    <x v="18"/>
  </r>
  <r>
    <x v="1"/>
    <x v="1"/>
    <x v="1"/>
    <x v="1"/>
    <x v="2"/>
    <x v="1"/>
    <x v="12"/>
  </r>
  <r>
    <x v="2"/>
    <x v="2"/>
    <x v="2"/>
    <x v="1"/>
    <x v="2"/>
    <x v="2"/>
    <x v="13"/>
  </r>
  <r>
    <x v="5"/>
    <x v="5"/>
    <x v="5"/>
    <x v="2"/>
    <x v="6"/>
    <x v="5"/>
    <x v="10"/>
  </r>
  <r>
    <x v="1"/>
    <x v="1"/>
    <x v="1"/>
    <x v="1"/>
    <x v="2"/>
    <x v="1"/>
    <x v="12"/>
  </r>
  <r>
    <x v="2"/>
    <x v="2"/>
    <x v="2"/>
    <x v="1"/>
    <x v="2"/>
    <x v="2"/>
    <x v="13"/>
  </r>
  <r>
    <x v="5"/>
    <x v="5"/>
    <x v="5"/>
    <x v="2"/>
    <x v="6"/>
    <x v="5"/>
    <x v="10"/>
  </r>
  <r>
    <x v="17"/>
    <x v="18"/>
    <x v="16"/>
    <x v="2"/>
    <x v="6"/>
    <x v="15"/>
    <x v="23"/>
  </r>
  <r>
    <x v="17"/>
    <x v="18"/>
    <x v="16"/>
    <x v="2"/>
    <x v="6"/>
    <x v="15"/>
    <x v="23"/>
  </r>
  <r>
    <x v="6"/>
    <x v="8"/>
    <x v="1"/>
    <x v="1"/>
    <x v="6"/>
    <x v="1"/>
    <x v="9"/>
  </r>
  <r>
    <x v="6"/>
    <x v="8"/>
    <x v="1"/>
    <x v="1"/>
    <x v="1"/>
    <x v="1"/>
    <x v="2"/>
  </r>
  <r>
    <x v="6"/>
    <x v="8"/>
    <x v="1"/>
    <x v="1"/>
    <x v="6"/>
    <x v="1"/>
    <x v="9"/>
  </r>
  <r>
    <x v="6"/>
    <x v="8"/>
    <x v="1"/>
    <x v="1"/>
    <x v="6"/>
    <x v="1"/>
    <x v="9"/>
  </r>
  <r>
    <x v="5"/>
    <x v="5"/>
    <x v="5"/>
    <x v="2"/>
    <x v="5"/>
    <x v="5"/>
    <x v="7"/>
  </r>
  <r>
    <x v="5"/>
    <x v="5"/>
    <x v="5"/>
    <x v="2"/>
    <x v="5"/>
    <x v="5"/>
    <x v="7"/>
  </r>
  <r>
    <x v="6"/>
    <x v="8"/>
    <x v="1"/>
    <x v="1"/>
    <x v="1"/>
    <x v="1"/>
    <x v="2"/>
  </r>
  <r>
    <x v="16"/>
    <x v="16"/>
    <x v="15"/>
    <x v="1"/>
    <x v="6"/>
    <x v="14"/>
    <x v="24"/>
  </r>
  <r>
    <x v="6"/>
    <x v="8"/>
    <x v="1"/>
    <x v="1"/>
    <x v="8"/>
    <x v="1"/>
    <x v="17"/>
  </r>
  <r>
    <x v="2"/>
    <x v="2"/>
    <x v="2"/>
    <x v="1"/>
    <x v="8"/>
    <x v="2"/>
    <x v="25"/>
  </r>
  <r>
    <x v="5"/>
    <x v="5"/>
    <x v="5"/>
    <x v="2"/>
    <x v="8"/>
    <x v="5"/>
    <x v="14"/>
  </r>
  <r>
    <x v="16"/>
    <x v="16"/>
    <x v="15"/>
    <x v="1"/>
    <x v="8"/>
    <x v="14"/>
    <x v="10"/>
  </r>
  <r>
    <x v="18"/>
    <x v="2"/>
    <x v="12"/>
    <x v="3"/>
    <x v="6"/>
    <x v="13"/>
    <x v="7"/>
  </r>
  <r>
    <x v="14"/>
    <x v="17"/>
    <x v="13"/>
    <x v="2"/>
    <x v="6"/>
    <x v="7"/>
    <x v="18"/>
  </r>
  <r>
    <x v="8"/>
    <x v="12"/>
    <x v="7"/>
    <x v="2"/>
    <x v="6"/>
    <x v="7"/>
    <x v="18"/>
  </r>
  <r>
    <x v="16"/>
    <x v="16"/>
    <x v="15"/>
    <x v="1"/>
    <x v="1"/>
    <x v="14"/>
    <x v="20"/>
  </r>
  <r>
    <x v="19"/>
    <x v="2"/>
    <x v="12"/>
    <x v="2"/>
    <x v="1"/>
    <x v="4"/>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5"/>
    <x v="5"/>
    <x v="5"/>
    <x v="2"/>
    <x v="5"/>
    <x v="5"/>
    <x v="7"/>
  </r>
  <r>
    <x v="20"/>
    <x v="19"/>
    <x v="17"/>
    <x v="1"/>
    <x v="6"/>
    <x v="16"/>
    <x v="26"/>
  </r>
  <r>
    <x v="16"/>
    <x v="16"/>
    <x v="15"/>
    <x v="1"/>
    <x v="6"/>
    <x v="14"/>
    <x v="24"/>
  </r>
  <r>
    <x v="16"/>
    <x v="16"/>
    <x v="15"/>
    <x v="1"/>
    <x v="5"/>
    <x v="14"/>
    <x v="18"/>
  </r>
  <r>
    <x v="6"/>
    <x v="8"/>
    <x v="1"/>
    <x v="1"/>
    <x v="6"/>
    <x v="1"/>
    <x v="9"/>
  </r>
  <r>
    <x v="2"/>
    <x v="2"/>
    <x v="2"/>
    <x v="1"/>
    <x v="6"/>
    <x v="2"/>
    <x v="8"/>
  </r>
  <r>
    <x v="5"/>
    <x v="5"/>
    <x v="5"/>
    <x v="2"/>
    <x v="6"/>
    <x v="5"/>
    <x v="10"/>
  </r>
  <r>
    <x v="18"/>
    <x v="2"/>
    <x v="12"/>
    <x v="3"/>
    <x v="6"/>
    <x v="13"/>
    <x v="7"/>
  </r>
  <r>
    <x v="14"/>
    <x v="17"/>
    <x v="13"/>
    <x v="2"/>
    <x v="6"/>
    <x v="7"/>
    <x v="18"/>
  </r>
  <r>
    <x v="8"/>
    <x v="12"/>
    <x v="7"/>
    <x v="2"/>
    <x v="6"/>
    <x v="7"/>
    <x v="18"/>
  </r>
  <r>
    <x v="5"/>
    <x v="5"/>
    <x v="5"/>
    <x v="2"/>
    <x v="6"/>
    <x v="5"/>
    <x v="10"/>
  </r>
  <r>
    <x v="21"/>
    <x v="20"/>
    <x v="18"/>
    <x v="1"/>
    <x v="9"/>
    <x v="5"/>
    <x v="27"/>
  </r>
  <r>
    <x v="16"/>
    <x v="16"/>
    <x v="15"/>
    <x v="1"/>
    <x v="8"/>
    <x v="14"/>
    <x v="10"/>
  </r>
  <r>
    <x v="5"/>
    <x v="5"/>
    <x v="5"/>
    <x v="2"/>
    <x v="1"/>
    <x v="5"/>
    <x v="12"/>
  </r>
  <r>
    <x v="22"/>
    <x v="2"/>
    <x v="18"/>
    <x v="4"/>
    <x v="8"/>
    <x v="7"/>
    <x v="7"/>
  </r>
  <r>
    <x v="0"/>
    <x v="0"/>
    <x v="0"/>
    <x v="0"/>
    <x v="0"/>
    <x v="0"/>
    <x v="1"/>
  </r>
  <r>
    <x v="23"/>
    <x v="18"/>
    <x v="19"/>
    <x v="1"/>
    <x v="5"/>
    <x v="17"/>
    <x v="28"/>
  </r>
  <r>
    <x v="24"/>
    <x v="18"/>
    <x v="16"/>
    <x v="2"/>
    <x v="5"/>
    <x v="1"/>
    <x v="23"/>
  </r>
  <r>
    <x v="6"/>
    <x v="21"/>
    <x v="1"/>
    <x v="1"/>
    <x v="1"/>
    <x v="12"/>
    <x v="29"/>
  </r>
  <r>
    <x v="9"/>
    <x v="2"/>
    <x v="8"/>
    <x v="1"/>
    <x v="1"/>
    <x v="8"/>
    <x v="22"/>
  </r>
  <r>
    <x v="25"/>
    <x v="22"/>
    <x v="1"/>
    <x v="1"/>
    <x v="11"/>
    <x v="1"/>
    <x v="30"/>
  </r>
  <r>
    <x v="2"/>
    <x v="2"/>
    <x v="2"/>
    <x v="1"/>
    <x v="11"/>
    <x v="2"/>
    <x v="31"/>
  </r>
  <r>
    <x v="15"/>
    <x v="2"/>
    <x v="14"/>
    <x v="2"/>
    <x v="9"/>
    <x v="5"/>
    <x v="27"/>
  </r>
  <r>
    <x v="16"/>
    <x v="16"/>
    <x v="15"/>
    <x v="1"/>
    <x v="12"/>
    <x v="14"/>
    <x v="32"/>
  </r>
  <r>
    <x v="11"/>
    <x v="2"/>
    <x v="10"/>
    <x v="2"/>
    <x v="6"/>
    <x v="11"/>
    <x v="20"/>
  </r>
  <r>
    <x v="9"/>
    <x v="2"/>
    <x v="8"/>
    <x v="1"/>
    <x v="8"/>
    <x v="8"/>
    <x v="33"/>
  </r>
  <r>
    <x v="14"/>
    <x v="17"/>
    <x v="13"/>
    <x v="2"/>
    <x v="6"/>
    <x v="7"/>
    <x v="18"/>
  </r>
  <r>
    <x v="25"/>
    <x v="23"/>
    <x v="1"/>
    <x v="1"/>
    <x v="6"/>
    <x v="1"/>
    <x v="9"/>
  </r>
  <r>
    <x v="2"/>
    <x v="2"/>
    <x v="2"/>
    <x v="1"/>
    <x v="6"/>
    <x v="2"/>
    <x v="8"/>
  </r>
  <r>
    <x v="5"/>
    <x v="5"/>
    <x v="5"/>
    <x v="2"/>
    <x v="1"/>
    <x v="5"/>
    <x v="12"/>
  </r>
  <r>
    <x v="15"/>
    <x v="2"/>
    <x v="14"/>
    <x v="2"/>
    <x v="5"/>
    <x v="5"/>
    <x v="7"/>
  </r>
  <r>
    <x v="26"/>
    <x v="24"/>
    <x v="20"/>
    <x v="2"/>
    <x v="6"/>
    <x v="18"/>
    <x v="34"/>
  </r>
  <r>
    <x v="25"/>
    <x v="22"/>
    <x v="1"/>
    <x v="1"/>
    <x v="6"/>
    <x v="1"/>
    <x v="9"/>
  </r>
  <r>
    <x v="2"/>
    <x v="2"/>
    <x v="2"/>
    <x v="1"/>
    <x v="6"/>
    <x v="2"/>
    <x v="8"/>
  </r>
  <r>
    <x v="5"/>
    <x v="5"/>
    <x v="5"/>
    <x v="2"/>
    <x v="1"/>
    <x v="5"/>
    <x v="12"/>
  </r>
  <r>
    <x v="27"/>
    <x v="25"/>
    <x v="13"/>
    <x v="1"/>
    <x v="6"/>
    <x v="19"/>
    <x v="12"/>
  </r>
  <r>
    <x v="10"/>
    <x v="14"/>
    <x v="9"/>
    <x v="1"/>
    <x v="13"/>
    <x v="10"/>
    <x v="35"/>
  </r>
  <r>
    <x v="3"/>
    <x v="26"/>
    <x v="3"/>
    <x v="2"/>
    <x v="1"/>
    <x v="3"/>
    <x v="36"/>
  </r>
  <r>
    <x v="28"/>
    <x v="4"/>
    <x v="21"/>
    <x v="2"/>
    <x v="1"/>
    <x v="4"/>
    <x v="7"/>
  </r>
  <r>
    <x v="6"/>
    <x v="23"/>
    <x v="1"/>
    <x v="1"/>
    <x v="6"/>
    <x v="1"/>
    <x v="9"/>
  </r>
  <r>
    <x v="16"/>
    <x v="16"/>
    <x v="15"/>
    <x v="1"/>
    <x v="6"/>
    <x v="14"/>
    <x v="24"/>
  </r>
  <r>
    <x v="8"/>
    <x v="12"/>
    <x v="7"/>
    <x v="2"/>
    <x v="6"/>
    <x v="7"/>
    <x v="18"/>
  </r>
  <r>
    <x v="9"/>
    <x v="2"/>
    <x v="8"/>
    <x v="1"/>
    <x v="8"/>
    <x v="8"/>
    <x v="33"/>
  </r>
  <r>
    <x v="14"/>
    <x v="17"/>
    <x v="13"/>
    <x v="2"/>
    <x v="6"/>
    <x v="7"/>
    <x v="18"/>
  </r>
  <r>
    <x v="19"/>
    <x v="2"/>
    <x v="12"/>
    <x v="2"/>
    <x v="6"/>
    <x v="4"/>
    <x v="37"/>
  </r>
  <r>
    <x v="17"/>
    <x v="18"/>
    <x v="16"/>
    <x v="2"/>
    <x v="14"/>
    <x v="15"/>
    <x v="38"/>
  </r>
  <r>
    <x v="29"/>
    <x v="18"/>
    <x v="22"/>
    <x v="1"/>
    <x v="6"/>
    <x v="14"/>
    <x v="24"/>
  </r>
  <r>
    <x v="10"/>
    <x v="14"/>
    <x v="9"/>
    <x v="1"/>
    <x v="15"/>
    <x v="10"/>
    <x v="39"/>
  </r>
  <r>
    <x v="15"/>
    <x v="2"/>
    <x v="14"/>
    <x v="2"/>
    <x v="8"/>
    <x v="5"/>
    <x v="14"/>
  </r>
  <r>
    <x v="20"/>
    <x v="27"/>
    <x v="17"/>
    <x v="1"/>
    <x v="16"/>
    <x v="16"/>
    <x v="40"/>
  </r>
  <r>
    <x v="11"/>
    <x v="2"/>
    <x v="10"/>
    <x v="2"/>
    <x v="6"/>
    <x v="11"/>
    <x v="20"/>
  </r>
  <r>
    <x v="17"/>
    <x v="18"/>
    <x v="16"/>
    <x v="2"/>
    <x v="14"/>
    <x v="15"/>
    <x v="38"/>
  </r>
  <r>
    <x v="29"/>
    <x v="18"/>
    <x v="22"/>
    <x v="1"/>
    <x v="6"/>
    <x v="14"/>
    <x v="24"/>
  </r>
  <r>
    <x v="9"/>
    <x v="2"/>
    <x v="8"/>
    <x v="1"/>
    <x v="17"/>
    <x v="8"/>
    <x v="28"/>
  </r>
  <r>
    <x v="20"/>
    <x v="28"/>
    <x v="17"/>
    <x v="1"/>
    <x v="2"/>
    <x v="20"/>
    <x v="41"/>
  </r>
  <r>
    <x v="13"/>
    <x v="2"/>
    <x v="12"/>
    <x v="3"/>
    <x v="6"/>
    <x v="13"/>
    <x v="7"/>
  </r>
  <r>
    <x v="14"/>
    <x v="17"/>
    <x v="13"/>
    <x v="2"/>
    <x v="6"/>
    <x v="7"/>
    <x v="18"/>
  </r>
  <r>
    <x v="25"/>
    <x v="22"/>
    <x v="1"/>
    <x v="1"/>
    <x v="18"/>
    <x v="1"/>
    <x v="42"/>
  </r>
  <r>
    <x v="2"/>
    <x v="2"/>
    <x v="2"/>
    <x v="1"/>
    <x v="18"/>
    <x v="2"/>
    <x v="43"/>
  </r>
  <r>
    <x v="5"/>
    <x v="5"/>
    <x v="5"/>
    <x v="2"/>
    <x v="6"/>
    <x v="5"/>
    <x v="10"/>
  </r>
  <r>
    <x v="15"/>
    <x v="2"/>
    <x v="14"/>
    <x v="2"/>
    <x v="6"/>
    <x v="5"/>
    <x v="10"/>
  </r>
  <r>
    <x v="25"/>
    <x v="22"/>
    <x v="1"/>
    <x v="1"/>
    <x v="8"/>
    <x v="1"/>
    <x v="17"/>
  </r>
  <r>
    <x v="2"/>
    <x v="2"/>
    <x v="2"/>
    <x v="1"/>
    <x v="8"/>
    <x v="2"/>
    <x v="25"/>
  </r>
  <r>
    <x v="5"/>
    <x v="5"/>
    <x v="5"/>
    <x v="2"/>
    <x v="6"/>
    <x v="5"/>
    <x v="10"/>
  </r>
  <r>
    <x v="15"/>
    <x v="2"/>
    <x v="14"/>
    <x v="2"/>
    <x v="6"/>
    <x v="5"/>
    <x v="10"/>
  </r>
  <r>
    <x v="25"/>
    <x v="22"/>
    <x v="1"/>
    <x v="1"/>
    <x v="2"/>
    <x v="1"/>
    <x v="12"/>
  </r>
  <r>
    <x v="2"/>
    <x v="2"/>
    <x v="2"/>
    <x v="1"/>
    <x v="2"/>
    <x v="2"/>
    <x v="1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6"/>
    <x v="29"/>
    <x v="1"/>
    <x v="1"/>
    <x v="4"/>
    <x v="13"/>
    <x v="27"/>
  </r>
  <r>
    <x v="2"/>
    <x v="2"/>
    <x v="2"/>
    <x v="1"/>
    <x v="4"/>
    <x v="2"/>
    <x v="44"/>
  </r>
  <r>
    <x v="9"/>
    <x v="2"/>
    <x v="8"/>
    <x v="1"/>
    <x v="1"/>
    <x v="8"/>
    <x v="22"/>
  </r>
  <r>
    <x v="30"/>
    <x v="2"/>
    <x v="5"/>
    <x v="2"/>
    <x v="8"/>
    <x v="1"/>
    <x v="17"/>
  </r>
  <r>
    <x v="26"/>
    <x v="24"/>
    <x v="20"/>
    <x v="2"/>
    <x v="5"/>
    <x v="18"/>
    <x v="41"/>
  </r>
  <r>
    <x v="25"/>
    <x v="22"/>
    <x v="1"/>
    <x v="1"/>
    <x v="6"/>
    <x v="1"/>
    <x v="9"/>
  </r>
  <r>
    <x v="2"/>
    <x v="2"/>
    <x v="2"/>
    <x v="1"/>
    <x v="6"/>
    <x v="2"/>
    <x v="8"/>
  </r>
  <r>
    <x v="8"/>
    <x v="12"/>
    <x v="7"/>
    <x v="2"/>
    <x v="6"/>
    <x v="7"/>
    <x v="18"/>
  </r>
  <r>
    <x v="6"/>
    <x v="29"/>
    <x v="1"/>
    <x v="1"/>
    <x v="3"/>
    <x v="13"/>
    <x v="45"/>
  </r>
  <r>
    <x v="2"/>
    <x v="2"/>
    <x v="2"/>
    <x v="1"/>
    <x v="3"/>
    <x v="2"/>
    <x v="46"/>
  </r>
  <r>
    <x v="9"/>
    <x v="2"/>
    <x v="8"/>
    <x v="1"/>
    <x v="1"/>
    <x v="8"/>
    <x v="22"/>
  </r>
  <r>
    <x v="5"/>
    <x v="5"/>
    <x v="5"/>
    <x v="2"/>
    <x v="3"/>
    <x v="5"/>
    <x v="47"/>
  </r>
  <r>
    <x v="26"/>
    <x v="24"/>
    <x v="20"/>
    <x v="2"/>
    <x v="6"/>
    <x v="18"/>
    <x v="34"/>
  </r>
  <r>
    <x v="25"/>
    <x v="22"/>
    <x v="1"/>
    <x v="1"/>
    <x v="6"/>
    <x v="1"/>
    <x v="9"/>
  </r>
  <r>
    <x v="2"/>
    <x v="2"/>
    <x v="2"/>
    <x v="1"/>
    <x v="6"/>
    <x v="2"/>
    <x v="8"/>
  </r>
  <r>
    <x v="9"/>
    <x v="2"/>
    <x v="8"/>
    <x v="1"/>
    <x v="5"/>
    <x v="8"/>
    <x v="48"/>
  </r>
  <r>
    <x v="31"/>
    <x v="2"/>
    <x v="5"/>
    <x v="2"/>
    <x v="6"/>
    <x v="5"/>
    <x v="10"/>
  </r>
  <r>
    <x v="30"/>
    <x v="2"/>
    <x v="5"/>
    <x v="2"/>
    <x v="6"/>
    <x v="1"/>
    <x v="9"/>
  </r>
  <r>
    <x v="25"/>
    <x v="22"/>
    <x v="1"/>
    <x v="1"/>
    <x v="6"/>
    <x v="1"/>
    <x v="9"/>
  </r>
  <r>
    <x v="2"/>
    <x v="2"/>
    <x v="2"/>
    <x v="1"/>
    <x v="6"/>
    <x v="2"/>
    <x v="8"/>
  </r>
  <r>
    <x v="9"/>
    <x v="2"/>
    <x v="8"/>
    <x v="1"/>
    <x v="5"/>
    <x v="8"/>
    <x v="48"/>
  </r>
  <r>
    <x v="31"/>
    <x v="2"/>
    <x v="5"/>
    <x v="2"/>
    <x v="6"/>
    <x v="5"/>
    <x v="10"/>
  </r>
  <r>
    <x v="30"/>
    <x v="2"/>
    <x v="5"/>
    <x v="2"/>
    <x v="6"/>
    <x v="1"/>
    <x v="9"/>
  </r>
  <r>
    <x v="26"/>
    <x v="24"/>
    <x v="20"/>
    <x v="2"/>
    <x v="6"/>
    <x v="18"/>
    <x v="34"/>
  </r>
  <r>
    <x v="6"/>
    <x v="22"/>
    <x v="1"/>
    <x v="1"/>
    <x v="8"/>
    <x v="1"/>
    <x v="17"/>
  </r>
  <r>
    <x v="2"/>
    <x v="2"/>
    <x v="2"/>
    <x v="1"/>
    <x v="8"/>
    <x v="2"/>
    <x v="25"/>
  </r>
  <r>
    <x v="9"/>
    <x v="2"/>
    <x v="8"/>
    <x v="1"/>
    <x v="8"/>
    <x v="8"/>
    <x v="33"/>
  </r>
  <r>
    <x v="31"/>
    <x v="2"/>
    <x v="5"/>
    <x v="2"/>
    <x v="2"/>
    <x v="5"/>
    <x v="49"/>
  </r>
  <r>
    <x v="6"/>
    <x v="22"/>
    <x v="1"/>
    <x v="1"/>
    <x v="6"/>
    <x v="1"/>
    <x v="9"/>
  </r>
  <r>
    <x v="2"/>
    <x v="2"/>
    <x v="2"/>
    <x v="1"/>
    <x v="6"/>
    <x v="2"/>
    <x v="8"/>
  </r>
  <r>
    <x v="9"/>
    <x v="2"/>
    <x v="8"/>
    <x v="1"/>
    <x v="5"/>
    <x v="8"/>
    <x v="48"/>
  </r>
  <r>
    <x v="17"/>
    <x v="18"/>
    <x v="16"/>
    <x v="2"/>
    <x v="2"/>
    <x v="15"/>
    <x v="17"/>
  </r>
  <r>
    <x v="23"/>
    <x v="18"/>
    <x v="19"/>
    <x v="1"/>
    <x v="5"/>
    <x v="17"/>
    <x v="28"/>
  </r>
  <r>
    <x v="22"/>
    <x v="2"/>
    <x v="18"/>
    <x v="4"/>
    <x v="9"/>
    <x v="7"/>
    <x v="2"/>
  </r>
  <r>
    <x v="0"/>
    <x v="0"/>
    <x v="0"/>
    <x v="0"/>
    <x v="0"/>
    <x v="0"/>
    <x v="1"/>
  </r>
  <r>
    <x v="32"/>
    <x v="15"/>
    <x v="1"/>
    <x v="1"/>
    <x v="6"/>
    <x v="1"/>
    <x v="9"/>
  </r>
  <r>
    <x v="2"/>
    <x v="2"/>
    <x v="11"/>
    <x v="1"/>
    <x v="6"/>
    <x v="2"/>
    <x v="8"/>
  </r>
  <r>
    <x v="12"/>
    <x v="2"/>
    <x v="2"/>
    <x v="1"/>
    <x v="6"/>
    <x v="12"/>
    <x v="22"/>
  </r>
  <r>
    <x v="19"/>
    <x v="30"/>
    <x v="12"/>
    <x v="2"/>
    <x v="6"/>
    <x v="4"/>
    <x v="37"/>
  </r>
  <r>
    <x v="14"/>
    <x v="17"/>
    <x v="13"/>
    <x v="2"/>
    <x v="6"/>
    <x v="7"/>
    <x v="18"/>
  </r>
  <r>
    <x v="5"/>
    <x v="5"/>
    <x v="5"/>
    <x v="2"/>
    <x v="6"/>
    <x v="5"/>
    <x v="10"/>
  </r>
  <r>
    <x v="23"/>
    <x v="18"/>
    <x v="19"/>
    <x v="1"/>
    <x v="5"/>
    <x v="17"/>
    <x v="28"/>
  </r>
  <r>
    <x v="17"/>
    <x v="18"/>
    <x v="16"/>
    <x v="2"/>
    <x v="5"/>
    <x v="15"/>
    <x v="2"/>
  </r>
  <r>
    <x v="32"/>
    <x v="15"/>
    <x v="1"/>
    <x v="1"/>
    <x v="6"/>
    <x v="1"/>
    <x v="9"/>
  </r>
  <r>
    <x v="2"/>
    <x v="2"/>
    <x v="11"/>
    <x v="1"/>
    <x v="6"/>
    <x v="21"/>
    <x v="50"/>
  </r>
  <r>
    <x v="12"/>
    <x v="2"/>
    <x v="2"/>
    <x v="1"/>
    <x v="6"/>
    <x v="12"/>
    <x v="22"/>
  </r>
  <r>
    <x v="19"/>
    <x v="30"/>
    <x v="12"/>
    <x v="2"/>
    <x v="6"/>
    <x v="4"/>
    <x v="37"/>
  </r>
  <r>
    <x v="19"/>
    <x v="2"/>
    <x v="12"/>
    <x v="2"/>
    <x v="6"/>
    <x v="4"/>
    <x v="37"/>
  </r>
  <r>
    <x v="14"/>
    <x v="17"/>
    <x v="13"/>
    <x v="2"/>
    <x v="6"/>
    <x v="7"/>
    <x v="18"/>
  </r>
  <r>
    <x v="15"/>
    <x v="2"/>
    <x v="14"/>
    <x v="2"/>
    <x v="6"/>
    <x v="5"/>
    <x v="10"/>
  </r>
  <r>
    <x v="8"/>
    <x v="12"/>
    <x v="7"/>
    <x v="2"/>
    <x v="6"/>
    <x v="7"/>
    <x v="18"/>
  </r>
  <r>
    <x v="26"/>
    <x v="24"/>
    <x v="20"/>
    <x v="2"/>
    <x v="6"/>
    <x v="18"/>
    <x v="34"/>
  </r>
  <r>
    <x v="20"/>
    <x v="19"/>
    <x v="17"/>
    <x v="1"/>
    <x v="7"/>
    <x v="16"/>
    <x v="49"/>
  </r>
  <r>
    <x v="9"/>
    <x v="2"/>
    <x v="8"/>
    <x v="1"/>
    <x v="19"/>
    <x v="8"/>
    <x v="32"/>
  </r>
  <r>
    <x v="1"/>
    <x v="1"/>
    <x v="1"/>
    <x v="1"/>
    <x v="9"/>
    <x v="1"/>
    <x v="51"/>
  </r>
  <r>
    <x v="2"/>
    <x v="2"/>
    <x v="2"/>
    <x v="1"/>
    <x v="9"/>
    <x v="2"/>
    <x v="19"/>
  </r>
  <r>
    <x v="33"/>
    <x v="31"/>
    <x v="23"/>
    <x v="1"/>
    <x v="10"/>
    <x v="12"/>
    <x v="17"/>
  </r>
  <r>
    <x v="5"/>
    <x v="5"/>
    <x v="5"/>
    <x v="2"/>
    <x v="4"/>
    <x v="5"/>
    <x v="17"/>
  </r>
  <r>
    <x v="20"/>
    <x v="19"/>
    <x v="17"/>
    <x v="1"/>
    <x v="5"/>
    <x v="16"/>
    <x v="34"/>
  </r>
  <r>
    <x v="6"/>
    <x v="32"/>
    <x v="1"/>
    <x v="1"/>
    <x v="20"/>
    <x v="1"/>
    <x v="52"/>
  </r>
  <r>
    <x v="2"/>
    <x v="2"/>
    <x v="2"/>
    <x v="1"/>
    <x v="20"/>
    <x v="2"/>
    <x v="53"/>
  </r>
  <r>
    <x v="5"/>
    <x v="5"/>
    <x v="5"/>
    <x v="2"/>
    <x v="21"/>
    <x v="5"/>
    <x v="54"/>
  </r>
  <r>
    <x v="16"/>
    <x v="16"/>
    <x v="15"/>
    <x v="1"/>
    <x v="7"/>
    <x v="14"/>
    <x v="55"/>
  </r>
  <r>
    <x v="20"/>
    <x v="19"/>
    <x v="17"/>
    <x v="1"/>
    <x v="5"/>
    <x v="16"/>
    <x v="34"/>
  </r>
  <r>
    <x v="32"/>
    <x v="15"/>
    <x v="1"/>
    <x v="1"/>
    <x v="6"/>
    <x v="1"/>
    <x v="9"/>
  </r>
  <r>
    <x v="2"/>
    <x v="2"/>
    <x v="11"/>
    <x v="1"/>
    <x v="6"/>
    <x v="21"/>
    <x v="50"/>
  </r>
  <r>
    <x v="12"/>
    <x v="16"/>
    <x v="2"/>
    <x v="1"/>
    <x v="5"/>
    <x v="12"/>
    <x v="56"/>
  </r>
  <r>
    <x v="34"/>
    <x v="2"/>
    <x v="12"/>
    <x v="3"/>
    <x v="6"/>
    <x v="5"/>
    <x v="10"/>
  </r>
  <r>
    <x v="14"/>
    <x v="17"/>
    <x v="13"/>
    <x v="2"/>
    <x v="6"/>
    <x v="7"/>
    <x v="18"/>
  </r>
  <r>
    <x v="35"/>
    <x v="2"/>
    <x v="24"/>
    <x v="1"/>
    <x v="6"/>
    <x v="14"/>
    <x v="24"/>
  </r>
  <r>
    <x v="15"/>
    <x v="2"/>
    <x v="14"/>
    <x v="2"/>
    <x v="6"/>
    <x v="5"/>
    <x v="10"/>
  </r>
  <r>
    <x v="5"/>
    <x v="5"/>
    <x v="5"/>
    <x v="2"/>
    <x v="4"/>
    <x v="5"/>
    <x v="17"/>
  </r>
  <r>
    <x v="20"/>
    <x v="19"/>
    <x v="17"/>
    <x v="1"/>
    <x v="5"/>
    <x v="16"/>
    <x v="34"/>
  </r>
  <r>
    <x v="17"/>
    <x v="18"/>
    <x v="16"/>
    <x v="2"/>
    <x v="9"/>
    <x v="15"/>
    <x v="57"/>
  </r>
  <r>
    <x v="36"/>
    <x v="18"/>
    <x v="25"/>
    <x v="2"/>
    <x v="22"/>
    <x v="4"/>
    <x v="58"/>
  </r>
  <r>
    <x v="27"/>
    <x v="25"/>
    <x v="13"/>
    <x v="1"/>
    <x v="6"/>
    <x v="19"/>
    <x v="12"/>
  </r>
  <r>
    <x v="11"/>
    <x v="2"/>
    <x v="10"/>
    <x v="2"/>
    <x v="6"/>
    <x v="11"/>
    <x v="20"/>
  </r>
  <r>
    <x v="10"/>
    <x v="14"/>
    <x v="9"/>
    <x v="1"/>
    <x v="23"/>
    <x v="10"/>
    <x v="59"/>
  </r>
  <r>
    <x v="17"/>
    <x v="18"/>
    <x v="16"/>
    <x v="2"/>
    <x v="24"/>
    <x v="15"/>
    <x v="60"/>
  </r>
  <r>
    <x v="36"/>
    <x v="18"/>
    <x v="25"/>
    <x v="2"/>
    <x v="22"/>
    <x v="4"/>
    <x v="58"/>
  </r>
  <r>
    <x v="3"/>
    <x v="33"/>
    <x v="3"/>
    <x v="2"/>
    <x v="8"/>
    <x v="3"/>
    <x v="61"/>
  </r>
  <r>
    <x v="20"/>
    <x v="19"/>
    <x v="17"/>
    <x v="1"/>
    <x v="1"/>
    <x v="16"/>
    <x v="41"/>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6"/>
    <x v="34"/>
    <x v="1"/>
    <x v="1"/>
    <x v="5"/>
    <x v="1"/>
    <x v="23"/>
  </r>
  <r>
    <x v="2"/>
    <x v="2"/>
    <x v="2"/>
    <x v="1"/>
    <x v="6"/>
    <x v="2"/>
    <x v="8"/>
  </r>
  <r>
    <x v="5"/>
    <x v="5"/>
    <x v="5"/>
    <x v="2"/>
    <x v="6"/>
    <x v="5"/>
    <x v="10"/>
  </r>
  <r>
    <x v="16"/>
    <x v="16"/>
    <x v="15"/>
    <x v="1"/>
    <x v="5"/>
    <x v="14"/>
    <x v="18"/>
  </r>
  <r>
    <x v="17"/>
    <x v="18"/>
    <x v="16"/>
    <x v="2"/>
    <x v="7"/>
    <x v="15"/>
    <x v="36"/>
  </r>
  <r>
    <x v="29"/>
    <x v="18"/>
    <x v="22"/>
    <x v="1"/>
    <x v="5"/>
    <x v="14"/>
    <x v="18"/>
  </r>
  <r>
    <x v="17"/>
    <x v="18"/>
    <x v="16"/>
    <x v="2"/>
    <x v="7"/>
    <x v="15"/>
    <x v="36"/>
  </r>
  <r>
    <x v="29"/>
    <x v="18"/>
    <x v="22"/>
    <x v="1"/>
    <x v="5"/>
    <x v="14"/>
    <x v="18"/>
  </r>
  <r>
    <x v="6"/>
    <x v="34"/>
    <x v="1"/>
    <x v="1"/>
    <x v="5"/>
    <x v="1"/>
    <x v="23"/>
  </r>
  <r>
    <x v="2"/>
    <x v="2"/>
    <x v="2"/>
    <x v="1"/>
    <x v="6"/>
    <x v="2"/>
    <x v="8"/>
  </r>
  <r>
    <x v="5"/>
    <x v="5"/>
    <x v="5"/>
    <x v="2"/>
    <x v="6"/>
    <x v="5"/>
    <x v="10"/>
  </r>
  <r>
    <x v="16"/>
    <x v="16"/>
    <x v="15"/>
    <x v="1"/>
    <x v="5"/>
    <x v="14"/>
    <x v="18"/>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25"/>
    <x v="22"/>
    <x v="1"/>
    <x v="1"/>
    <x v="2"/>
    <x v="1"/>
    <x v="12"/>
  </r>
  <r>
    <x v="2"/>
    <x v="2"/>
    <x v="2"/>
    <x v="1"/>
    <x v="2"/>
    <x v="2"/>
    <x v="13"/>
  </r>
  <r>
    <x v="5"/>
    <x v="5"/>
    <x v="5"/>
    <x v="2"/>
    <x v="6"/>
    <x v="5"/>
    <x v="10"/>
  </r>
  <r>
    <x v="15"/>
    <x v="2"/>
    <x v="14"/>
    <x v="2"/>
    <x v="6"/>
    <x v="5"/>
    <x v="10"/>
  </r>
  <r>
    <x v="25"/>
    <x v="22"/>
    <x v="1"/>
    <x v="1"/>
    <x v="6"/>
    <x v="1"/>
    <x v="9"/>
  </r>
  <r>
    <x v="2"/>
    <x v="2"/>
    <x v="2"/>
    <x v="1"/>
    <x v="5"/>
    <x v="2"/>
    <x v="62"/>
  </r>
  <r>
    <x v="5"/>
    <x v="5"/>
    <x v="5"/>
    <x v="2"/>
    <x v="6"/>
    <x v="5"/>
    <x v="10"/>
  </r>
  <r>
    <x v="37"/>
    <x v="35"/>
    <x v="26"/>
    <x v="2"/>
    <x v="6"/>
    <x v="5"/>
    <x v="10"/>
  </r>
  <r>
    <x v="16"/>
    <x v="16"/>
    <x v="15"/>
    <x v="1"/>
    <x v="5"/>
    <x v="14"/>
    <x v="18"/>
  </r>
  <r>
    <x v="25"/>
    <x v="22"/>
    <x v="1"/>
    <x v="1"/>
    <x v="6"/>
    <x v="1"/>
    <x v="9"/>
  </r>
  <r>
    <x v="2"/>
    <x v="2"/>
    <x v="2"/>
    <x v="1"/>
    <x v="5"/>
    <x v="2"/>
    <x v="62"/>
  </r>
  <r>
    <x v="38"/>
    <x v="2"/>
    <x v="25"/>
    <x v="2"/>
    <x v="6"/>
    <x v="5"/>
    <x v="10"/>
  </r>
  <r>
    <x v="37"/>
    <x v="35"/>
    <x v="26"/>
    <x v="2"/>
    <x v="6"/>
    <x v="5"/>
    <x v="10"/>
  </r>
  <r>
    <x v="16"/>
    <x v="16"/>
    <x v="15"/>
    <x v="1"/>
    <x v="8"/>
    <x v="14"/>
    <x v="10"/>
  </r>
  <r>
    <x v="20"/>
    <x v="28"/>
    <x v="17"/>
    <x v="1"/>
    <x v="5"/>
    <x v="20"/>
    <x v="63"/>
  </r>
  <r>
    <x v="39"/>
    <x v="2"/>
    <x v="27"/>
    <x v="1"/>
    <x v="6"/>
    <x v="14"/>
    <x v="24"/>
  </r>
  <r>
    <x v="2"/>
    <x v="2"/>
    <x v="2"/>
    <x v="1"/>
    <x v="1"/>
    <x v="2"/>
    <x v="3"/>
  </r>
  <r>
    <x v="40"/>
    <x v="36"/>
    <x v="5"/>
    <x v="5"/>
    <x v="8"/>
    <x v="11"/>
    <x v="12"/>
  </r>
  <r>
    <x v="21"/>
    <x v="20"/>
    <x v="18"/>
    <x v="1"/>
    <x v="25"/>
    <x v="5"/>
    <x v="64"/>
  </r>
  <r>
    <x v="25"/>
    <x v="22"/>
    <x v="1"/>
    <x v="1"/>
    <x v="8"/>
    <x v="1"/>
    <x v="17"/>
  </r>
  <r>
    <x v="2"/>
    <x v="2"/>
    <x v="2"/>
    <x v="1"/>
    <x v="8"/>
    <x v="2"/>
    <x v="25"/>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6"/>
    <x v="1"/>
    <x v="9"/>
  </r>
  <r>
    <x v="2"/>
    <x v="2"/>
    <x v="2"/>
    <x v="1"/>
    <x v="5"/>
    <x v="2"/>
    <x v="62"/>
  </r>
  <r>
    <x v="5"/>
    <x v="5"/>
    <x v="5"/>
    <x v="2"/>
    <x v="6"/>
    <x v="5"/>
    <x v="10"/>
  </r>
  <r>
    <x v="37"/>
    <x v="35"/>
    <x v="26"/>
    <x v="2"/>
    <x v="6"/>
    <x v="5"/>
    <x v="10"/>
  </r>
  <r>
    <x v="16"/>
    <x v="16"/>
    <x v="15"/>
    <x v="1"/>
    <x v="1"/>
    <x v="14"/>
    <x v="20"/>
  </r>
  <r>
    <x v="20"/>
    <x v="28"/>
    <x v="17"/>
    <x v="1"/>
    <x v="5"/>
    <x v="20"/>
    <x v="63"/>
  </r>
  <r>
    <x v="39"/>
    <x v="2"/>
    <x v="27"/>
    <x v="1"/>
    <x v="6"/>
    <x v="14"/>
    <x v="24"/>
  </r>
  <r>
    <x v="6"/>
    <x v="34"/>
    <x v="1"/>
    <x v="1"/>
    <x v="5"/>
    <x v="1"/>
    <x v="23"/>
  </r>
  <r>
    <x v="2"/>
    <x v="2"/>
    <x v="2"/>
    <x v="1"/>
    <x v="6"/>
    <x v="2"/>
    <x v="8"/>
  </r>
  <r>
    <x v="5"/>
    <x v="5"/>
    <x v="5"/>
    <x v="2"/>
    <x v="6"/>
    <x v="5"/>
    <x v="10"/>
  </r>
  <r>
    <x v="16"/>
    <x v="16"/>
    <x v="15"/>
    <x v="1"/>
    <x v="5"/>
    <x v="14"/>
    <x v="18"/>
  </r>
  <r>
    <x v="32"/>
    <x v="15"/>
    <x v="1"/>
    <x v="1"/>
    <x v="5"/>
    <x v="1"/>
    <x v="23"/>
  </r>
  <r>
    <x v="2"/>
    <x v="2"/>
    <x v="11"/>
    <x v="1"/>
    <x v="5"/>
    <x v="21"/>
    <x v="65"/>
  </r>
  <r>
    <x v="15"/>
    <x v="2"/>
    <x v="14"/>
    <x v="2"/>
    <x v="6"/>
    <x v="5"/>
    <x v="10"/>
  </r>
  <r>
    <x v="32"/>
    <x v="15"/>
    <x v="1"/>
    <x v="1"/>
    <x v="5"/>
    <x v="1"/>
    <x v="23"/>
  </r>
  <r>
    <x v="2"/>
    <x v="2"/>
    <x v="11"/>
    <x v="1"/>
    <x v="5"/>
    <x v="21"/>
    <x v="65"/>
  </r>
  <r>
    <x v="15"/>
    <x v="2"/>
    <x v="14"/>
    <x v="2"/>
    <x v="5"/>
    <x v="5"/>
    <x v="7"/>
  </r>
  <r>
    <x v="32"/>
    <x v="15"/>
    <x v="1"/>
    <x v="1"/>
    <x v="5"/>
    <x v="1"/>
    <x v="23"/>
  </r>
  <r>
    <x v="2"/>
    <x v="2"/>
    <x v="11"/>
    <x v="1"/>
    <x v="5"/>
    <x v="21"/>
    <x v="65"/>
  </r>
  <r>
    <x v="15"/>
    <x v="2"/>
    <x v="14"/>
    <x v="2"/>
    <x v="5"/>
    <x v="5"/>
    <x v="7"/>
  </r>
  <r>
    <x v="32"/>
    <x v="37"/>
    <x v="1"/>
    <x v="1"/>
    <x v="6"/>
    <x v="13"/>
    <x v="7"/>
  </r>
  <r>
    <x v="2"/>
    <x v="2"/>
    <x v="11"/>
    <x v="1"/>
    <x v="5"/>
    <x v="11"/>
    <x v="9"/>
  </r>
  <r>
    <x v="15"/>
    <x v="2"/>
    <x v="14"/>
    <x v="2"/>
    <x v="5"/>
    <x v="5"/>
    <x v="7"/>
  </r>
  <r>
    <x v="3"/>
    <x v="38"/>
    <x v="3"/>
    <x v="2"/>
    <x v="7"/>
    <x v="3"/>
    <x v="11"/>
  </r>
  <r>
    <x v="5"/>
    <x v="5"/>
    <x v="5"/>
    <x v="2"/>
    <x v="26"/>
    <x v="5"/>
    <x v="66"/>
  </r>
  <r>
    <x v="3"/>
    <x v="22"/>
    <x v="3"/>
    <x v="2"/>
    <x v="8"/>
    <x v="3"/>
    <x v="61"/>
  </r>
  <r>
    <x v="2"/>
    <x v="2"/>
    <x v="2"/>
    <x v="1"/>
    <x v="8"/>
    <x v="2"/>
    <x v="25"/>
  </r>
  <r>
    <x v="20"/>
    <x v="39"/>
    <x v="17"/>
    <x v="1"/>
    <x v="4"/>
    <x v="16"/>
    <x v="67"/>
  </r>
  <r>
    <x v="9"/>
    <x v="2"/>
    <x v="8"/>
    <x v="1"/>
    <x v="12"/>
    <x v="8"/>
    <x v="9"/>
  </r>
  <r>
    <x v="5"/>
    <x v="5"/>
    <x v="5"/>
    <x v="2"/>
    <x v="8"/>
    <x v="5"/>
    <x v="14"/>
  </r>
  <r>
    <x v="3"/>
    <x v="38"/>
    <x v="3"/>
    <x v="2"/>
    <x v="7"/>
    <x v="3"/>
    <x v="11"/>
  </r>
  <r>
    <x v="2"/>
    <x v="2"/>
    <x v="2"/>
    <x v="1"/>
    <x v="13"/>
    <x v="2"/>
    <x v="68"/>
  </r>
  <r>
    <x v="20"/>
    <x v="40"/>
    <x v="17"/>
    <x v="1"/>
    <x v="5"/>
    <x v="20"/>
    <x v="63"/>
  </r>
  <r>
    <x v="9"/>
    <x v="2"/>
    <x v="8"/>
    <x v="1"/>
    <x v="8"/>
    <x v="8"/>
    <x v="33"/>
  </r>
  <r>
    <x v="41"/>
    <x v="2"/>
    <x v="28"/>
    <x v="2"/>
    <x v="1"/>
    <x v="22"/>
    <x v="69"/>
  </r>
  <r>
    <x v="5"/>
    <x v="5"/>
    <x v="5"/>
    <x v="2"/>
    <x v="2"/>
    <x v="5"/>
    <x v="49"/>
  </r>
  <r>
    <x v="25"/>
    <x v="22"/>
    <x v="1"/>
    <x v="1"/>
    <x v="5"/>
    <x v="1"/>
    <x v="23"/>
  </r>
  <r>
    <x v="3"/>
    <x v="41"/>
    <x v="3"/>
    <x v="2"/>
    <x v="5"/>
    <x v="3"/>
    <x v="15"/>
  </r>
  <r>
    <x v="2"/>
    <x v="2"/>
    <x v="2"/>
    <x v="1"/>
    <x v="5"/>
    <x v="2"/>
    <x v="62"/>
  </r>
  <r>
    <x v="35"/>
    <x v="2"/>
    <x v="24"/>
    <x v="1"/>
    <x v="5"/>
    <x v="14"/>
    <x v="18"/>
  </r>
  <r>
    <x v="3"/>
    <x v="38"/>
    <x v="3"/>
    <x v="2"/>
    <x v="3"/>
    <x v="3"/>
    <x v="70"/>
  </r>
  <r>
    <x v="6"/>
    <x v="22"/>
    <x v="1"/>
    <x v="1"/>
    <x v="6"/>
    <x v="1"/>
    <x v="9"/>
  </r>
  <r>
    <x v="2"/>
    <x v="2"/>
    <x v="2"/>
    <x v="1"/>
    <x v="6"/>
    <x v="2"/>
    <x v="8"/>
  </r>
  <r>
    <x v="42"/>
    <x v="2"/>
    <x v="18"/>
    <x v="4"/>
    <x v="24"/>
    <x v="23"/>
    <x v="71"/>
  </r>
  <r>
    <x v="14"/>
    <x v="17"/>
    <x v="13"/>
    <x v="2"/>
    <x v="3"/>
    <x v="7"/>
    <x v="55"/>
  </r>
  <r>
    <x v="21"/>
    <x v="20"/>
    <x v="18"/>
    <x v="1"/>
    <x v="5"/>
    <x v="5"/>
    <x v="7"/>
  </r>
  <r>
    <x v="0"/>
    <x v="0"/>
    <x v="0"/>
    <x v="0"/>
    <x v="0"/>
    <x v="0"/>
    <x v="1"/>
  </r>
  <r>
    <x v="25"/>
    <x v="22"/>
    <x v="1"/>
    <x v="1"/>
    <x v="25"/>
    <x v="1"/>
    <x v="27"/>
  </r>
  <r>
    <x v="2"/>
    <x v="2"/>
    <x v="2"/>
    <x v="1"/>
    <x v="25"/>
    <x v="2"/>
    <x v="72"/>
  </r>
  <r>
    <x v="5"/>
    <x v="5"/>
    <x v="5"/>
    <x v="2"/>
    <x v="25"/>
    <x v="5"/>
    <x v="64"/>
  </r>
  <r>
    <x v="15"/>
    <x v="2"/>
    <x v="14"/>
    <x v="2"/>
    <x v="25"/>
    <x v="5"/>
    <x v="64"/>
  </r>
  <r>
    <x v="21"/>
    <x v="20"/>
    <x v="18"/>
    <x v="1"/>
    <x v="6"/>
    <x v="5"/>
    <x v="10"/>
  </r>
  <r>
    <x v="9"/>
    <x v="2"/>
    <x v="8"/>
    <x v="1"/>
    <x v="25"/>
    <x v="8"/>
    <x v="63"/>
  </r>
  <r>
    <x v="2"/>
    <x v="2"/>
    <x v="2"/>
    <x v="1"/>
    <x v="1"/>
    <x v="2"/>
    <x v="3"/>
  </r>
  <r>
    <x v="43"/>
    <x v="42"/>
    <x v="29"/>
    <x v="5"/>
    <x v="12"/>
    <x v="24"/>
    <x v="73"/>
  </r>
  <r>
    <x v="44"/>
    <x v="2"/>
    <x v="30"/>
    <x v="2"/>
    <x v="5"/>
    <x v="25"/>
    <x v="33"/>
  </r>
  <r>
    <x v="45"/>
    <x v="2"/>
    <x v="31"/>
    <x v="2"/>
    <x v="5"/>
    <x v="8"/>
    <x v="48"/>
  </r>
  <r>
    <x v="46"/>
    <x v="43"/>
    <x v="32"/>
    <x v="2"/>
    <x v="5"/>
    <x v="11"/>
    <x v="9"/>
  </r>
  <r>
    <x v="33"/>
    <x v="31"/>
    <x v="23"/>
    <x v="1"/>
    <x v="7"/>
    <x v="12"/>
    <x v="23"/>
  </r>
  <r>
    <x v="25"/>
    <x v="22"/>
    <x v="1"/>
    <x v="1"/>
    <x v="18"/>
    <x v="1"/>
    <x v="42"/>
  </r>
  <r>
    <x v="2"/>
    <x v="2"/>
    <x v="2"/>
    <x v="1"/>
    <x v="18"/>
    <x v="2"/>
    <x v="43"/>
  </r>
  <r>
    <x v="5"/>
    <x v="5"/>
    <x v="5"/>
    <x v="2"/>
    <x v="18"/>
    <x v="5"/>
    <x v="74"/>
  </r>
  <r>
    <x v="15"/>
    <x v="2"/>
    <x v="14"/>
    <x v="2"/>
    <x v="18"/>
    <x v="5"/>
    <x v="74"/>
  </r>
  <r>
    <x v="47"/>
    <x v="44"/>
    <x v="33"/>
    <x v="1"/>
    <x v="6"/>
    <x v="9"/>
    <x v="55"/>
  </r>
  <r>
    <x v="9"/>
    <x v="2"/>
    <x v="8"/>
    <x v="1"/>
    <x v="4"/>
    <x v="8"/>
    <x v="56"/>
  </r>
  <r>
    <x v="23"/>
    <x v="18"/>
    <x v="19"/>
    <x v="1"/>
    <x v="18"/>
    <x v="17"/>
    <x v="75"/>
  </r>
  <r>
    <x v="23"/>
    <x v="18"/>
    <x v="19"/>
    <x v="1"/>
    <x v="1"/>
    <x v="17"/>
    <x v="76"/>
  </r>
  <r>
    <x v="29"/>
    <x v="18"/>
    <x v="22"/>
    <x v="2"/>
    <x v="2"/>
    <x v="14"/>
    <x v="37"/>
  </r>
  <r>
    <x v="17"/>
    <x v="18"/>
    <x v="16"/>
    <x v="2"/>
    <x v="6"/>
    <x v="15"/>
    <x v="23"/>
  </r>
  <r>
    <x v="17"/>
    <x v="18"/>
    <x v="16"/>
    <x v="2"/>
    <x v="6"/>
    <x v="15"/>
    <x v="23"/>
  </r>
  <r>
    <x v="17"/>
    <x v="18"/>
    <x v="16"/>
    <x v="2"/>
    <x v="6"/>
    <x v="15"/>
    <x v="23"/>
  </r>
  <r>
    <x v="17"/>
    <x v="18"/>
    <x v="16"/>
    <x v="2"/>
    <x v="6"/>
    <x v="15"/>
    <x v="23"/>
  </r>
  <r>
    <x v="48"/>
    <x v="2"/>
    <x v="34"/>
    <x v="2"/>
    <x v="6"/>
    <x v="7"/>
    <x v="18"/>
  </r>
  <r>
    <x v="29"/>
    <x v="18"/>
    <x v="22"/>
    <x v="2"/>
    <x v="5"/>
    <x v="14"/>
    <x v="18"/>
  </r>
  <r>
    <x v="17"/>
    <x v="18"/>
    <x v="16"/>
    <x v="2"/>
    <x v="6"/>
    <x v="15"/>
    <x v="23"/>
  </r>
  <r>
    <x v="17"/>
    <x v="18"/>
    <x v="16"/>
    <x v="2"/>
    <x v="6"/>
    <x v="15"/>
    <x v="23"/>
  </r>
  <r>
    <x v="17"/>
    <x v="18"/>
    <x v="16"/>
    <x v="2"/>
    <x v="6"/>
    <x v="15"/>
    <x v="23"/>
  </r>
  <r>
    <x v="48"/>
    <x v="2"/>
    <x v="34"/>
    <x v="2"/>
    <x v="6"/>
    <x v="7"/>
    <x v="18"/>
  </r>
  <r>
    <x v="9"/>
    <x v="2"/>
    <x v="8"/>
    <x v="1"/>
    <x v="12"/>
    <x v="8"/>
    <x v="9"/>
  </r>
  <r>
    <x v="49"/>
    <x v="45"/>
    <x v="33"/>
    <x v="1"/>
    <x v="5"/>
    <x v="5"/>
    <x v="7"/>
  </r>
  <r>
    <x v="32"/>
    <x v="15"/>
    <x v="1"/>
    <x v="1"/>
    <x v="6"/>
    <x v="1"/>
    <x v="9"/>
  </r>
  <r>
    <x v="2"/>
    <x v="2"/>
    <x v="11"/>
    <x v="1"/>
    <x v="6"/>
    <x v="21"/>
    <x v="50"/>
  </r>
  <r>
    <x v="12"/>
    <x v="16"/>
    <x v="2"/>
    <x v="1"/>
    <x v="5"/>
    <x v="12"/>
    <x v="56"/>
  </r>
  <r>
    <x v="34"/>
    <x v="2"/>
    <x v="12"/>
    <x v="3"/>
    <x v="6"/>
    <x v="5"/>
    <x v="10"/>
  </r>
  <r>
    <x v="14"/>
    <x v="17"/>
    <x v="13"/>
    <x v="2"/>
    <x v="6"/>
    <x v="7"/>
    <x v="18"/>
  </r>
  <r>
    <x v="8"/>
    <x v="12"/>
    <x v="7"/>
    <x v="2"/>
    <x v="6"/>
    <x v="7"/>
    <x v="18"/>
  </r>
  <r>
    <x v="5"/>
    <x v="5"/>
    <x v="5"/>
    <x v="2"/>
    <x v="6"/>
    <x v="5"/>
    <x v="10"/>
  </r>
  <r>
    <x v="50"/>
    <x v="18"/>
    <x v="35"/>
    <x v="2"/>
    <x v="6"/>
    <x v="26"/>
    <x v="77"/>
  </r>
  <r>
    <x v="32"/>
    <x v="15"/>
    <x v="1"/>
    <x v="1"/>
    <x v="6"/>
    <x v="1"/>
    <x v="9"/>
  </r>
  <r>
    <x v="2"/>
    <x v="2"/>
    <x v="11"/>
    <x v="1"/>
    <x v="6"/>
    <x v="21"/>
    <x v="50"/>
  </r>
  <r>
    <x v="12"/>
    <x v="16"/>
    <x v="2"/>
    <x v="1"/>
    <x v="5"/>
    <x v="12"/>
    <x v="56"/>
  </r>
  <r>
    <x v="14"/>
    <x v="17"/>
    <x v="13"/>
    <x v="2"/>
    <x v="6"/>
    <x v="7"/>
    <x v="18"/>
  </r>
  <r>
    <x v="8"/>
    <x v="12"/>
    <x v="7"/>
    <x v="2"/>
    <x v="6"/>
    <x v="7"/>
    <x v="18"/>
  </r>
  <r>
    <x v="5"/>
    <x v="5"/>
    <x v="5"/>
    <x v="2"/>
    <x v="6"/>
    <x v="5"/>
    <x v="10"/>
  </r>
  <r>
    <x v="50"/>
    <x v="18"/>
    <x v="35"/>
    <x v="2"/>
    <x v="6"/>
    <x v="26"/>
    <x v="77"/>
  </r>
  <r>
    <x v="1"/>
    <x v="1"/>
    <x v="1"/>
    <x v="1"/>
    <x v="8"/>
    <x v="1"/>
    <x v="17"/>
  </r>
  <r>
    <x v="2"/>
    <x v="2"/>
    <x v="2"/>
    <x v="1"/>
    <x v="8"/>
    <x v="2"/>
    <x v="25"/>
  </r>
  <r>
    <x v="9"/>
    <x v="2"/>
    <x v="8"/>
    <x v="1"/>
    <x v="25"/>
    <x v="8"/>
    <x v="63"/>
  </r>
  <r>
    <x v="5"/>
    <x v="5"/>
    <x v="5"/>
    <x v="2"/>
    <x v="8"/>
    <x v="5"/>
    <x v="14"/>
  </r>
  <r>
    <x v="15"/>
    <x v="2"/>
    <x v="14"/>
    <x v="2"/>
    <x v="5"/>
    <x v="5"/>
    <x v="7"/>
  </r>
  <r>
    <x v="8"/>
    <x v="12"/>
    <x v="7"/>
    <x v="2"/>
    <x v="6"/>
    <x v="7"/>
    <x v="18"/>
  </r>
  <r>
    <x v="20"/>
    <x v="40"/>
    <x v="36"/>
    <x v="1"/>
    <x v="5"/>
    <x v="20"/>
    <x v="63"/>
  </r>
  <r>
    <x v="6"/>
    <x v="15"/>
    <x v="1"/>
    <x v="1"/>
    <x v="5"/>
    <x v="1"/>
    <x v="23"/>
  </r>
  <r>
    <x v="13"/>
    <x v="2"/>
    <x v="12"/>
    <x v="3"/>
    <x v="6"/>
    <x v="13"/>
    <x v="7"/>
  </r>
  <r>
    <x v="27"/>
    <x v="25"/>
    <x v="13"/>
    <x v="1"/>
    <x v="6"/>
    <x v="19"/>
    <x v="12"/>
  </r>
  <r>
    <x v="11"/>
    <x v="2"/>
    <x v="10"/>
    <x v="2"/>
    <x v="6"/>
    <x v="11"/>
    <x v="20"/>
  </r>
  <r>
    <x v="10"/>
    <x v="14"/>
    <x v="9"/>
    <x v="1"/>
    <x v="27"/>
    <x v="10"/>
    <x v="78"/>
  </r>
  <r>
    <x v="9"/>
    <x v="2"/>
    <x v="8"/>
    <x v="1"/>
    <x v="10"/>
    <x v="8"/>
    <x v="7"/>
  </r>
  <r>
    <x v="5"/>
    <x v="5"/>
    <x v="5"/>
    <x v="2"/>
    <x v="1"/>
    <x v="5"/>
    <x v="12"/>
  </r>
  <r>
    <x v="51"/>
    <x v="46"/>
    <x v="6"/>
    <x v="2"/>
    <x v="6"/>
    <x v="5"/>
    <x v="10"/>
  </r>
  <r>
    <x v="6"/>
    <x v="23"/>
    <x v="1"/>
    <x v="1"/>
    <x v="6"/>
    <x v="1"/>
    <x v="9"/>
  </r>
  <r>
    <x v="2"/>
    <x v="2"/>
    <x v="2"/>
    <x v="1"/>
    <x v="6"/>
    <x v="2"/>
    <x v="8"/>
  </r>
  <r>
    <x v="3"/>
    <x v="38"/>
    <x v="3"/>
    <x v="2"/>
    <x v="7"/>
    <x v="3"/>
    <x v="11"/>
  </r>
  <r>
    <x v="6"/>
    <x v="23"/>
    <x v="1"/>
    <x v="1"/>
    <x v="6"/>
    <x v="1"/>
    <x v="9"/>
  </r>
  <r>
    <x v="2"/>
    <x v="2"/>
    <x v="2"/>
    <x v="1"/>
    <x v="6"/>
    <x v="2"/>
    <x v="8"/>
  </r>
  <r>
    <x v="3"/>
    <x v="38"/>
    <x v="3"/>
    <x v="2"/>
    <x v="7"/>
    <x v="3"/>
    <x v="11"/>
  </r>
  <r>
    <x v="1"/>
    <x v="1"/>
    <x v="1"/>
    <x v="1"/>
    <x v="8"/>
    <x v="1"/>
    <x v="17"/>
  </r>
  <r>
    <x v="2"/>
    <x v="2"/>
    <x v="2"/>
    <x v="1"/>
    <x v="4"/>
    <x v="2"/>
    <x v="44"/>
  </r>
  <r>
    <x v="8"/>
    <x v="12"/>
    <x v="7"/>
    <x v="2"/>
    <x v="6"/>
    <x v="7"/>
    <x v="18"/>
  </r>
  <r>
    <x v="5"/>
    <x v="5"/>
    <x v="5"/>
    <x v="2"/>
    <x v="2"/>
    <x v="5"/>
    <x v="49"/>
  </r>
  <r>
    <x v="15"/>
    <x v="2"/>
    <x v="14"/>
    <x v="2"/>
    <x v="6"/>
    <x v="5"/>
    <x v="10"/>
  </r>
  <r>
    <x v="3"/>
    <x v="38"/>
    <x v="3"/>
    <x v="2"/>
    <x v="4"/>
    <x v="3"/>
    <x v="6"/>
  </r>
  <r>
    <x v="6"/>
    <x v="23"/>
    <x v="1"/>
    <x v="1"/>
    <x v="6"/>
    <x v="1"/>
    <x v="9"/>
  </r>
  <r>
    <x v="2"/>
    <x v="2"/>
    <x v="2"/>
    <x v="1"/>
    <x v="6"/>
    <x v="2"/>
    <x v="8"/>
  </r>
  <r>
    <x v="5"/>
    <x v="5"/>
    <x v="5"/>
    <x v="2"/>
    <x v="2"/>
    <x v="5"/>
    <x v="49"/>
  </r>
  <r>
    <x v="3"/>
    <x v="38"/>
    <x v="3"/>
    <x v="2"/>
    <x v="7"/>
    <x v="3"/>
    <x v="11"/>
  </r>
  <r>
    <x v="26"/>
    <x v="24"/>
    <x v="20"/>
    <x v="2"/>
    <x v="8"/>
    <x v="18"/>
    <x v="79"/>
  </r>
  <r>
    <x v="52"/>
    <x v="47"/>
    <x v="21"/>
    <x v="2"/>
    <x v="6"/>
    <x v="3"/>
    <x v="80"/>
  </r>
  <r>
    <x v="43"/>
    <x v="48"/>
    <x v="21"/>
    <x v="2"/>
    <x v="2"/>
    <x v="5"/>
    <x v="49"/>
  </r>
  <r>
    <x v="3"/>
    <x v="38"/>
    <x v="3"/>
    <x v="2"/>
    <x v="18"/>
    <x v="3"/>
    <x v="73"/>
  </r>
  <r>
    <x v="3"/>
    <x v="38"/>
    <x v="3"/>
    <x v="2"/>
    <x v="25"/>
    <x v="3"/>
    <x v="81"/>
  </r>
  <r>
    <x v="5"/>
    <x v="5"/>
    <x v="5"/>
    <x v="2"/>
    <x v="1"/>
    <x v="5"/>
    <x v="12"/>
  </r>
  <r>
    <x v="25"/>
    <x v="22"/>
    <x v="1"/>
    <x v="1"/>
    <x v="6"/>
    <x v="1"/>
    <x v="9"/>
  </r>
  <r>
    <x v="2"/>
    <x v="2"/>
    <x v="2"/>
    <x v="1"/>
    <x v="5"/>
    <x v="2"/>
    <x v="62"/>
  </r>
  <r>
    <x v="43"/>
    <x v="49"/>
    <x v="21"/>
    <x v="1"/>
    <x v="5"/>
    <x v="11"/>
    <x v="9"/>
  </r>
  <r>
    <x v="3"/>
    <x v="38"/>
    <x v="3"/>
    <x v="2"/>
    <x v="5"/>
    <x v="3"/>
    <x v="15"/>
  </r>
  <r>
    <x v="3"/>
    <x v="38"/>
    <x v="3"/>
    <x v="2"/>
    <x v="8"/>
    <x v="3"/>
    <x v="61"/>
  </r>
  <r>
    <x v="53"/>
    <x v="50"/>
    <x v="37"/>
    <x v="2"/>
    <x v="7"/>
    <x v="27"/>
    <x v="82"/>
  </r>
  <r>
    <x v="25"/>
    <x v="22"/>
    <x v="1"/>
    <x v="1"/>
    <x v="2"/>
    <x v="1"/>
    <x v="12"/>
  </r>
  <r>
    <x v="2"/>
    <x v="2"/>
    <x v="2"/>
    <x v="1"/>
    <x v="8"/>
    <x v="2"/>
    <x v="25"/>
  </r>
  <r>
    <x v="43"/>
    <x v="51"/>
    <x v="21"/>
    <x v="6"/>
    <x v="8"/>
    <x v="5"/>
    <x v="14"/>
  </r>
  <r>
    <x v="5"/>
    <x v="5"/>
    <x v="5"/>
    <x v="2"/>
    <x v="8"/>
    <x v="5"/>
    <x v="14"/>
  </r>
  <r>
    <x v="17"/>
    <x v="18"/>
    <x v="16"/>
    <x v="2"/>
    <x v="5"/>
    <x v="15"/>
    <x v="2"/>
  </r>
  <r>
    <x v="36"/>
    <x v="18"/>
    <x v="25"/>
    <x v="2"/>
    <x v="6"/>
    <x v="4"/>
    <x v="37"/>
  </r>
  <r>
    <x v="54"/>
    <x v="52"/>
    <x v="21"/>
    <x v="2"/>
    <x v="12"/>
    <x v="7"/>
    <x v="80"/>
  </r>
  <r>
    <x v="43"/>
    <x v="51"/>
    <x v="21"/>
    <x v="6"/>
    <x v="5"/>
    <x v="5"/>
    <x v="7"/>
  </r>
  <r>
    <x v="6"/>
    <x v="22"/>
    <x v="1"/>
    <x v="1"/>
    <x v="3"/>
    <x v="1"/>
    <x v="80"/>
  </r>
  <r>
    <x v="2"/>
    <x v="2"/>
    <x v="2"/>
    <x v="1"/>
    <x v="3"/>
    <x v="2"/>
    <x v="46"/>
  </r>
  <r>
    <x v="9"/>
    <x v="2"/>
    <x v="8"/>
    <x v="1"/>
    <x v="7"/>
    <x v="8"/>
    <x v="20"/>
  </r>
  <r>
    <x v="5"/>
    <x v="5"/>
    <x v="5"/>
    <x v="2"/>
    <x v="3"/>
    <x v="5"/>
    <x v="47"/>
  </r>
  <r>
    <x v="36"/>
    <x v="18"/>
    <x v="25"/>
    <x v="2"/>
    <x v="2"/>
    <x v="4"/>
    <x v="83"/>
  </r>
  <r>
    <x v="17"/>
    <x v="18"/>
    <x v="16"/>
    <x v="2"/>
    <x v="5"/>
    <x v="15"/>
    <x v="2"/>
  </r>
  <r>
    <x v="54"/>
    <x v="53"/>
    <x v="21"/>
    <x v="2"/>
    <x v="28"/>
    <x v="7"/>
    <x v="47"/>
  </r>
  <r>
    <x v="43"/>
    <x v="54"/>
    <x v="21"/>
    <x v="6"/>
    <x v="5"/>
    <x v="5"/>
    <x v="7"/>
  </r>
  <r>
    <x v="17"/>
    <x v="18"/>
    <x v="16"/>
    <x v="2"/>
    <x v="5"/>
    <x v="15"/>
    <x v="2"/>
  </r>
  <r>
    <x v="17"/>
    <x v="18"/>
    <x v="16"/>
    <x v="2"/>
    <x v="5"/>
    <x v="15"/>
    <x v="2"/>
  </r>
  <r>
    <x v="55"/>
    <x v="55"/>
    <x v="38"/>
    <x v="2"/>
    <x v="5"/>
    <x v="5"/>
    <x v="7"/>
  </r>
  <r>
    <x v="36"/>
    <x v="18"/>
    <x v="25"/>
    <x v="2"/>
    <x v="1"/>
    <x v="4"/>
    <x v="7"/>
  </r>
  <r>
    <x v="29"/>
    <x v="18"/>
    <x v="22"/>
    <x v="2"/>
    <x v="6"/>
    <x v="14"/>
    <x v="24"/>
  </r>
  <r>
    <x v="3"/>
    <x v="38"/>
    <x v="3"/>
    <x v="2"/>
    <x v="25"/>
    <x v="3"/>
    <x v="81"/>
  </r>
  <r>
    <x v="6"/>
    <x v="56"/>
    <x v="1"/>
    <x v="1"/>
    <x v="6"/>
    <x v="1"/>
    <x v="9"/>
  </r>
  <r>
    <x v="2"/>
    <x v="2"/>
    <x v="2"/>
    <x v="1"/>
    <x v="6"/>
    <x v="2"/>
    <x v="8"/>
  </r>
  <r>
    <x v="21"/>
    <x v="20"/>
    <x v="18"/>
    <x v="1"/>
    <x v="6"/>
    <x v="5"/>
    <x v="10"/>
  </r>
  <r>
    <x v="53"/>
    <x v="57"/>
    <x v="37"/>
    <x v="2"/>
    <x v="1"/>
    <x v="28"/>
    <x v="84"/>
  </r>
  <r>
    <x v="3"/>
    <x v="38"/>
    <x v="3"/>
    <x v="2"/>
    <x v="6"/>
    <x v="3"/>
    <x v="80"/>
  </r>
  <r>
    <x v="5"/>
    <x v="5"/>
    <x v="5"/>
    <x v="2"/>
    <x v="5"/>
    <x v="5"/>
    <x v="7"/>
  </r>
  <r>
    <x v="23"/>
    <x v="18"/>
    <x v="19"/>
    <x v="1"/>
    <x v="6"/>
    <x v="17"/>
    <x v="85"/>
  </r>
  <r>
    <x v="2"/>
    <x v="2"/>
    <x v="2"/>
    <x v="1"/>
    <x v="9"/>
    <x v="2"/>
    <x v="19"/>
  </r>
  <r>
    <x v="6"/>
    <x v="56"/>
    <x v="1"/>
    <x v="1"/>
    <x v="8"/>
    <x v="1"/>
    <x v="17"/>
  </r>
  <r>
    <x v="8"/>
    <x v="12"/>
    <x v="7"/>
    <x v="2"/>
    <x v="6"/>
    <x v="7"/>
    <x v="18"/>
  </r>
  <r>
    <x v="3"/>
    <x v="38"/>
    <x v="3"/>
    <x v="2"/>
    <x v="12"/>
    <x v="3"/>
    <x v="86"/>
  </r>
  <r>
    <x v="53"/>
    <x v="57"/>
    <x v="37"/>
    <x v="2"/>
    <x v="12"/>
    <x v="28"/>
    <x v="87"/>
  </r>
  <r>
    <x v="5"/>
    <x v="5"/>
    <x v="5"/>
    <x v="2"/>
    <x v="4"/>
    <x v="5"/>
    <x v="17"/>
  </r>
  <r>
    <x v="21"/>
    <x v="20"/>
    <x v="18"/>
    <x v="1"/>
    <x v="8"/>
    <x v="5"/>
    <x v="14"/>
  </r>
  <r>
    <x v="56"/>
    <x v="58"/>
    <x v="38"/>
    <x v="2"/>
    <x v="10"/>
    <x v="14"/>
    <x v="47"/>
  </r>
  <r>
    <x v="57"/>
    <x v="59"/>
    <x v="37"/>
    <x v="2"/>
    <x v="4"/>
    <x v="11"/>
    <x v="2"/>
  </r>
  <r>
    <x v="3"/>
    <x v="38"/>
    <x v="3"/>
    <x v="2"/>
    <x v="8"/>
    <x v="3"/>
    <x v="61"/>
  </r>
  <r>
    <x v="25"/>
    <x v="60"/>
    <x v="1"/>
    <x v="1"/>
    <x v="1"/>
    <x v="1"/>
    <x v="2"/>
  </r>
  <r>
    <x v="2"/>
    <x v="2"/>
    <x v="2"/>
    <x v="1"/>
    <x v="1"/>
    <x v="2"/>
    <x v="3"/>
  </r>
  <r>
    <x v="3"/>
    <x v="38"/>
    <x v="3"/>
    <x v="2"/>
    <x v="5"/>
    <x v="3"/>
    <x v="15"/>
  </r>
  <r>
    <x v="9"/>
    <x v="2"/>
    <x v="8"/>
    <x v="1"/>
    <x v="3"/>
    <x v="8"/>
    <x v="18"/>
  </r>
  <r>
    <x v="25"/>
    <x v="60"/>
    <x v="1"/>
    <x v="1"/>
    <x v="1"/>
    <x v="1"/>
    <x v="2"/>
  </r>
  <r>
    <x v="2"/>
    <x v="2"/>
    <x v="2"/>
    <x v="1"/>
    <x v="1"/>
    <x v="2"/>
    <x v="3"/>
  </r>
  <r>
    <x v="3"/>
    <x v="38"/>
    <x v="3"/>
    <x v="2"/>
    <x v="1"/>
    <x v="3"/>
    <x v="36"/>
  </r>
  <r>
    <x v="9"/>
    <x v="2"/>
    <x v="8"/>
    <x v="1"/>
    <x v="3"/>
    <x v="8"/>
    <x v="18"/>
  </r>
  <r>
    <x v="25"/>
    <x v="22"/>
    <x v="1"/>
    <x v="1"/>
    <x v="29"/>
    <x v="1"/>
    <x v="64"/>
  </r>
  <r>
    <x v="2"/>
    <x v="2"/>
    <x v="2"/>
    <x v="1"/>
    <x v="29"/>
    <x v="2"/>
    <x v="88"/>
  </r>
  <r>
    <x v="14"/>
    <x v="17"/>
    <x v="13"/>
    <x v="2"/>
    <x v="6"/>
    <x v="7"/>
    <x v="18"/>
  </r>
  <r>
    <x v="5"/>
    <x v="5"/>
    <x v="5"/>
    <x v="2"/>
    <x v="29"/>
    <x v="5"/>
    <x v="89"/>
  </r>
  <r>
    <x v="15"/>
    <x v="2"/>
    <x v="14"/>
    <x v="2"/>
    <x v="29"/>
    <x v="5"/>
    <x v="89"/>
  </r>
  <r>
    <x v="26"/>
    <x v="24"/>
    <x v="20"/>
    <x v="2"/>
    <x v="6"/>
    <x v="18"/>
    <x v="34"/>
  </r>
  <r>
    <x v="9"/>
    <x v="2"/>
    <x v="8"/>
    <x v="1"/>
    <x v="29"/>
    <x v="8"/>
    <x v="34"/>
  </r>
  <r>
    <x v="25"/>
    <x v="22"/>
    <x v="1"/>
    <x v="1"/>
    <x v="8"/>
    <x v="1"/>
    <x v="17"/>
  </r>
  <r>
    <x v="2"/>
    <x v="2"/>
    <x v="2"/>
    <x v="1"/>
    <x v="8"/>
    <x v="2"/>
    <x v="25"/>
  </r>
  <r>
    <x v="14"/>
    <x v="17"/>
    <x v="13"/>
    <x v="2"/>
    <x v="6"/>
    <x v="7"/>
    <x v="18"/>
  </r>
  <r>
    <x v="5"/>
    <x v="5"/>
    <x v="5"/>
    <x v="2"/>
    <x v="8"/>
    <x v="5"/>
    <x v="14"/>
  </r>
  <r>
    <x v="15"/>
    <x v="2"/>
    <x v="14"/>
    <x v="2"/>
    <x v="8"/>
    <x v="5"/>
    <x v="14"/>
  </r>
  <r>
    <x v="9"/>
    <x v="2"/>
    <x v="8"/>
    <x v="1"/>
    <x v="8"/>
    <x v="8"/>
    <x v="33"/>
  </r>
  <r>
    <x v="58"/>
    <x v="61"/>
    <x v="39"/>
    <x v="2"/>
    <x v="1"/>
    <x v="1"/>
    <x v="2"/>
  </r>
  <r>
    <x v="16"/>
    <x v="16"/>
    <x v="15"/>
    <x v="1"/>
    <x v="4"/>
    <x v="14"/>
    <x v="9"/>
  </r>
  <r>
    <x v="59"/>
    <x v="62"/>
    <x v="40"/>
    <x v="7"/>
    <x v="30"/>
    <x v="29"/>
    <x v="90"/>
  </r>
  <r>
    <x v="60"/>
    <x v="63"/>
    <x v="13"/>
    <x v="1"/>
    <x v="6"/>
    <x v="3"/>
    <x v="80"/>
  </r>
  <r>
    <x v="16"/>
    <x v="16"/>
    <x v="15"/>
    <x v="1"/>
    <x v="31"/>
    <x v="14"/>
    <x v="49"/>
  </r>
  <r>
    <x v="9"/>
    <x v="2"/>
    <x v="8"/>
    <x v="1"/>
    <x v="25"/>
    <x v="8"/>
    <x v="63"/>
  </r>
  <r>
    <x v="11"/>
    <x v="2"/>
    <x v="10"/>
    <x v="2"/>
    <x v="6"/>
    <x v="11"/>
    <x v="20"/>
  </r>
  <r>
    <x v="20"/>
    <x v="19"/>
    <x v="17"/>
    <x v="1"/>
    <x v="3"/>
    <x v="16"/>
    <x v="83"/>
  </r>
  <r>
    <x v="20"/>
    <x v="28"/>
    <x v="17"/>
    <x v="1"/>
    <x v="5"/>
    <x v="20"/>
    <x v="63"/>
  </r>
  <r>
    <x v="8"/>
    <x v="12"/>
    <x v="7"/>
    <x v="2"/>
    <x v="6"/>
    <x v="7"/>
    <x v="18"/>
  </r>
  <r>
    <x v="25"/>
    <x v="15"/>
    <x v="1"/>
    <x v="1"/>
    <x v="6"/>
    <x v="1"/>
    <x v="9"/>
  </r>
  <r>
    <x v="2"/>
    <x v="2"/>
    <x v="11"/>
    <x v="1"/>
    <x v="6"/>
    <x v="21"/>
    <x v="50"/>
  </r>
  <r>
    <x v="12"/>
    <x v="16"/>
    <x v="2"/>
    <x v="1"/>
    <x v="5"/>
    <x v="12"/>
    <x v="56"/>
  </r>
  <r>
    <x v="18"/>
    <x v="2"/>
    <x v="12"/>
    <x v="3"/>
    <x v="6"/>
    <x v="13"/>
    <x v="7"/>
  </r>
  <r>
    <x v="14"/>
    <x v="17"/>
    <x v="13"/>
    <x v="2"/>
    <x v="6"/>
    <x v="7"/>
    <x v="18"/>
  </r>
  <r>
    <x v="8"/>
    <x v="12"/>
    <x v="7"/>
    <x v="2"/>
    <x v="6"/>
    <x v="7"/>
    <x v="18"/>
  </r>
  <r>
    <x v="5"/>
    <x v="5"/>
    <x v="5"/>
    <x v="2"/>
    <x v="6"/>
    <x v="5"/>
    <x v="10"/>
  </r>
  <r>
    <x v="15"/>
    <x v="2"/>
    <x v="14"/>
    <x v="2"/>
    <x v="6"/>
    <x v="5"/>
    <x v="10"/>
  </r>
  <r>
    <x v="26"/>
    <x v="24"/>
    <x v="20"/>
    <x v="2"/>
    <x v="6"/>
    <x v="18"/>
    <x v="34"/>
  </r>
  <r>
    <x v="6"/>
    <x v="15"/>
    <x v="1"/>
    <x v="1"/>
    <x v="28"/>
    <x v="1"/>
    <x v="4"/>
  </r>
  <r>
    <x v="2"/>
    <x v="2"/>
    <x v="2"/>
    <x v="1"/>
    <x v="28"/>
    <x v="2"/>
    <x v="91"/>
  </r>
  <r>
    <x v="5"/>
    <x v="5"/>
    <x v="5"/>
    <x v="2"/>
    <x v="28"/>
    <x v="5"/>
    <x v="92"/>
  </r>
  <r>
    <x v="59"/>
    <x v="62"/>
    <x v="40"/>
    <x v="7"/>
    <x v="32"/>
    <x v="29"/>
    <x v="93"/>
  </r>
  <r>
    <x v="6"/>
    <x v="15"/>
    <x v="1"/>
    <x v="1"/>
    <x v="9"/>
    <x v="1"/>
    <x v="51"/>
  </r>
  <r>
    <x v="2"/>
    <x v="2"/>
    <x v="2"/>
    <x v="1"/>
    <x v="9"/>
    <x v="2"/>
    <x v="19"/>
  </r>
  <r>
    <x v="5"/>
    <x v="5"/>
    <x v="5"/>
    <x v="2"/>
    <x v="9"/>
    <x v="5"/>
    <x v="27"/>
  </r>
  <r>
    <x v="25"/>
    <x v="22"/>
    <x v="1"/>
    <x v="1"/>
    <x v="3"/>
    <x v="1"/>
    <x v="80"/>
  </r>
  <r>
    <x v="2"/>
    <x v="2"/>
    <x v="2"/>
    <x v="1"/>
    <x v="3"/>
    <x v="2"/>
    <x v="46"/>
  </r>
  <r>
    <x v="8"/>
    <x v="12"/>
    <x v="7"/>
    <x v="2"/>
    <x v="6"/>
    <x v="7"/>
    <x v="18"/>
  </r>
  <r>
    <x v="5"/>
    <x v="5"/>
    <x v="5"/>
    <x v="2"/>
    <x v="5"/>
    <x v="5"/>
    <x v="7"/>
  </r>
  <r>
    <x v="15"/>
    <x v="2"/>
    <x v="14"/>
    <x v="2"/>
    <x v="6"/>
    <x v="5"/>
    <x v="10"/>
  </r>
  <r>
    <x v="9"/>
    <x v="2"/>
    <x v="8"/>
    <x v="1"/>
    <x v="3"/>
    <x v="8"/>
    <x v="18"/>
  </r>
  <r>
    <x v="20"/>
    <x v="19"/>
    <x v="17"/>
    <x v="1"/>
    <x v="6"/>
    <x v="16"/>
    <x v="26"/>
  </r>
  <r>
    <x v="20"/>
    <x v="19"/>
    <x v="17"/>
    <x v="1"/>
    <x v="1"/>
    <x v="16"/>
    <x v="41"/>
  </r>
  <r>
    <x v="8"/>
    <x v="12"/>
    <x v="7"/>
    <x v="2"/>
    <x v="6"/>
    <x v="7"/>
    <x v="18"/>
  </r>
  <r>
    <x v="9"/>
    <x v="2"/>
    <x v="8"/>
    <x v="1"/>
    <x v="7"/>
    <x v="8"/>
    <x v="20"/>
  </r>
  <r>
    <x v="5"/>
    <x v="5"/>
    <x v="5"/>
    <x v="2"/>
    <x v="1"/>
    <x v="5"/>
    <x v="12"/>
  </r>
  <r>
    <x v="15"/>
    <x v="2"/>
    <x v="14"/>
    <x v="2"/>
    <x v="5"/>
    <x v="5"/>
    <x v="7"/>
  </r>
  <r>
    <x v="32"/>
    <x v="15"/>
    <x v="1"/>
    <x v="1"/>
    <x v="5"/>
    <x v="1"/>
    <x v="23"/>
  </r>
  <r>
    <x v="2"/>
    <x v="2"/>
    <x v="11"/>
    <x v="1"/>
    <x v="5"/>
    <x v="21"/>
    <x v="65"/>
  </r>
  <r>
    <x v="12"/>
    <x v="16"/>
    <x v="2"/>
    <x v="1"/>
    <x v="5"/>
    <x v="12"/>
    <x v="56"/>
  </r>
  <r>
    <x v="19"/>
    <x v="30"/>
    <x v="12"/>
    <x v="2"/>
    <x v="5"/>
    <x v="4"/>
    <x v="10"/>
  </r>
  <r>
    <x v="19"/>
    <x v="2"/>
    <x v="12"/>
    <x v="2"/>
    <x v="6"/>
    <x v="4"/>
    <x v="37"/>
  </r>
  <r>
    <x v="13"/>
    <x v="2"/>
    <x v="14"/>
    <x v="2"/>
    <x v="6"/>
    <x v="13"/>
    <x v="7"/>
  </r>
  <r>
    <x v="14"/>
    <x v="17"/>
    <x v="13"/>
    <x v="2"/>
    <x v="2"/>
    <x v="7"/>
    <x v="10"/>
  </r>
  <r>
    <x v="26"/>
    <x v="24"/>
    <x v="20"/>
    <x v="2"/>
    <x v="5"/>
    <x v="18"/>
    <x v="41"/>
  </r>
  <r>
    <x v="5"/>
    <x v="5"/>
    <x v="5"/>
    <x v="2"/>
    <x v="4"/>
    <x v="5"/>
    <x v="17"/>
  </r>
  <r>
    <x v="15"/>
    <x v="2"/>
    <x v="14"/>
    <x v="2"/>
    <x v="18"/>
    <x v="5"/>
    <x v="74"/>
  </r>
  <r>
    <x v="25"/>
    <x v="22"/>
    <x v="1"/>
    <x v="1"/>
    <x v="4"/>
    <x v="1"/>
    <x v="94"/>
  </r>
  <r>
    <x v="2"/>
    <x v="2"/>
    <x v="2"/>
    <x v="1"/>
    <x v="4"/>
    <x v="2"/>
    <x v="44"/>
  </r>
  <r>
    <x v="8"/>
    <x v="12"/>
    <x v="7"/>
    <x v="2"/>
    <x v="2"/>
    <x v="7"/>
    <x v="10"/>
  </r>
  <r>
    <x v="9"/>
    <x v="2"/>
    <x v="8"/>
    <x v="1"/>
    <x v="4"/>
    <x v="8"/>
    <x v="56"/>
  </r>
  <r>
    <x v="20"/>
    <x v="19"/>
    <x v="17"/>
    <x v="1"/>
    <x v="5"/>
    <x v="16"/>
    <x v="34"/>
  </r>
  <r>
    <x v="6"/>
    <x v="15"/>
    <x v="1"/>
    <x v="1"/>
    <x v="25"/>
    <x v="1"/>
    <x v="27"/>
  </r>
  <r>
    <x v="2"/>
    <x v="2"/>
    <x v="2"/>
    <x v="1"/>
    <x v="25"/>
    <x v="2"/>
    <x v="72"/>
  </r>
  <r>
    <x v="5"/>
    <x v="5"/>
    <x v="5"/>
    <x v="2"/>
    <x v="7"/>
    <x v="5"/>
    <x v="45"/>
  </r>
  <r>
    <x v="3"/>
    <x v="38"/>
    <x v="3"/>
    <x v="2"/>
    <x v="7"/>
    <x v="3"/>
    <x v="11"/>
  </r>
  <r>
    <x v="6"/>
    <x v="15"/>
    <x v="1"/>
    <x v="1"/>
    <x v="6"/>
    <x v="1"/>
    <x v="9"/>
  </r>
  <r>
    <x v="2"/>
    <x v="2"/>
    <x v="2"/>
    <x v="1"/>
    <x v="6"/>
    <x v="2"/>
    <x v="8"/>
  </r>
  <r>
    <x v="6"/>
    <x v="15"/>
    <x v="1"/>
    <x v="1"/>
    <x v="6"/>
    <x v="1"/>
    <x v="9"/>
  </r>
  <r>
    <x v="2"/>
    <x v="2"/>
    <x v="2"/>
    <x v="1"/>
    <x v="6"/>
    <x v="2"/>
    <x v="8"/>
  </r>
  <r>
    <x v="6"/>
    <x v="15"/>
    <x v="1"/>
    <x v="1"/>
    <x v="6"/>
    <x v="1"/>
    <x v="9"/>
  </r>
  <r>
    <x v="2"/>
    <x v="2"/>
    <x v="2"/>
    <x v="1"/>
    <x v="6"/>
    <x v="2"/>
    <x v="8"/>
  </r>
  <r>
    <x v="6"/>
    <x v="15"/>
    <x v="1"/>
    <x v="1"/>
    <x v="6"/>
    <x v="1"/>
    <x v="9"/>
  </r>
  <r>
    <x v="2"/>
    <x v="2"/>
    <x v="2"/>
    <x v="1"/>
    <x v="6"/>
    <x v="2"/>
    <x v="8"/>
  </r>
  <r>
    <x v="42"/>
    <x v="2"/>
    <x v="18"/>
    <x v="4"/>
    <x v="33"/>
    <x v="23"/>
    <x v="95"/>
  </r>
  <r>
    <x v="14"/>
    <x v="17"/>
    <x v="13"/>
    <x v="2"/>
    <x v="29"/>
    <x v="7"/>
    <x v="49"/>
  </r>
  <r>
    <x v="15"/>
    <x v="2"/>
    <x v="14"/>
    <x v="2"/>
    <x v="1"/>
    <x v="5"/>
    <x v="12"/>
  </r>
  <r>
    <x v="21"/>
    <x v="20"/>
    <x v="18"/>
    <x v="1"/>
    <x v="1"/>
    <x v="5"/>
    <x v="12"/>
  </r>
  <r>
    <x v="0"/>
    <x v="0"/>
    <x v="0"/>
    <x v="0"/>
    <x v="0"/>
    <x v="0"/>
    <x v="1"/>
  </r>
  <r>
    <x v="3"/>
    <x v="64"/>
    <x v="3"/>
    <x v="2"/>
    <x v="1"/>
    <x v="3"/>
    <x v="36"/>
  </r>
  <r>
    <x v="57"/>
    <x v="18"/>
    <x v="3"/>
    <x v="2"/>
    <x v="5"/>
    <x v="11"/>
    <x v="9"/>
  </r>
  <r>
    <x v="20"/>
    <x v="19"/>
    <x v="17"/>
    <x v="1"/>
    <x v="1"/>
    <x v="16"/>
    <x v="41"/>
  </r>
  <r>
    <x v="17"/>
    <x v="18"/>
    <x v="16"/>
    <x v="2"/>
    <x v="1"/>
    <x v="15"/>
    <x v="94"/>
  </r>
  <r>
    <x v="6"/>
    <x v="22"/>
    <x v="1"/>
    <x v="1"/>
    <x v="6"/>
    <x v="1"/>
    <x v="9"/>
  </r>
  <r>
    <x v="17"/>
    <x v="18"/>
    <x v="16"/>
    <x v="2"/>
    <x v="1"/>
    <x v="15"/>
    <x v="94"/>
  </r>
  <r>
    <x v="32"/>
    <x v="15"/>
    <x v="1"/>
    <x v="1"/>
    <x v="6"/>
    <x v="1"/>
    <x v="9"/>
  </r>
  <r>
    <x v="2"/>
    <x v="2"/>
    <x v="11"/>
    <x v="1"/>
    <x v="5"/>
    <x v="21"/>
    <x v="65"/>
  </r>
  <r>
    <x v="5"/>
    <x v="5"/>
    <x v="5"/>
    <x v="2"/>
    <x v="5"/>
    <x v="5"/>
    <x v="7"/>
  </r>
  <r>
    <x v="15"/>
    <x v="2"/>
    <x v="14"/>
    <x v="2"/>
    <x v="6"/>
    <x v="5"/>
    <x v="10"/>
  </r>
  <r>
    <x v="19"/>
    <x v="30"/>
    <x v="12"/>
    <x v="2"/>
    <x v="6"/>
    <x v="4"/>
    <x v="37"/>
  </r>
  <r>
    <x v="14"/>
    <x v="17"/>
    <x v="13"/>
    <x v="2"/>
    <x v="6"/>
    <x v="7"/>
    <x v="18"/>
  </r>
  <r>
    <x v="26"/>
    <x v="24"/>
    <x v="20"/>
    <x v="2"/>
    <x v="6"/>
    <x v="18"/>
    <x v="34"/>
  </r>
  <r>
    <x v="25"/>
    <x v="22"/>
    <x v="1"/>
    <x v="1"/>
    <x v="8"/>
    <x v="1"/>
    <x v="17"/>
  </r>
  <r>
    <x v="2"/>
    <x v="2"/>
    <x v="11"/>
    <x v="1"/>
    <x v="8"/>
    <x v="21"/>
    <x v="96"/>
  </r>
  <r>
    <x v="18"/>
    <x v="2"/>
    <x v="12"/>
    <x v="3"/>
    <x v="6"/>
    <x v="13"/>
    <x v="7"/>
  </r>
  <r>
    <x v="14"/>
    <x v="17"/>
    <x v="13"/>
    <x v="2"/>
    <x v="6"/>
    <x v="7"/>
    <x v="18"/>
  </r>
  <r>
    <x v="8"/>
    <x v="12"/>
    <x v="7"/>
    <x v="2"/>
    <x v="6"/>
    <x v="7"/>
    <x v="18"/>
  </r>
  <r>
    <x v="5"/>
    <x v="5"/>
    <x v="5"/>
    <x v="2"/>
    <x v="8"/>
    <x v="5"/>
    <x v="14"/>
  </r>
  <r>
    <x v="15"/>
    <x v="2"/>
    <x v="14"/>
    <x v="2"/>
    <x v="6"/>
    <x v="5"/>
    <x v="10"/>
  </r>
  <r>
    <x v="9"/>
    <x v="2"/>
    <x v="8"/>
    <x v="1"/>
    <x v="7"/>
    <x v="8"/>
    <x v="20"/>
  </r>
  <r>
    <x v="61"/>
    <x v="65"/>
    <x v="41"/>
    <x v="1"/>
    <x v="34"/>
    <x v="5"/>
    <x v="61"/>
  </r>
  <r>
    <x v="9"/>
    <x v="2"/>
    <x v="8"/>
    <x v="1"/>
    <x v="35"/>
    <x v="8"/>
    <x v="49"/>
  </r>
  <r>
    <x v="11"/>
    <x v="2"/>
    <x v="10"/>
    <x v="2"/>
    <x v="6"/>
    <x v="11"/>
    <x v="20"/>
  </r>
  <r>
    <x v="5"/>
    <x v="5"/>
    <x v="5"/>
    <x v="2"/>
    <x v="5"/>
    <x v="5"/>
    <x v="7"/>
  </r>
  <r>
    <x v="62"/>
    <x v="66"/>
    <x v="42"/>
    <x v="2"/>
    <x v="6"/>
    <x v="15"/>
    <x v="23"/>
  </r>
  <r>
    <x v="17"/>
    <x v="18"/>
    <x v="16"/>
    <x v="2"/>
    <x v="10"/>
    <x v="15"/>
    <x v="81"/>
  </r>
  <r>
    <x v="17"/>
    <x v="18"/>
    <x v="16"/>
    <x v="2"/>
    <x v="10"/>
    <x v="15"/>
    <x v="81"/>
  </r>
  <r>
    <x v="63"/>
    <x v="67"/>
    <x v="43"/>
    <x v="3"/>
    <x v="36"/>
    <x v="1"/>
    <x v="81"/>
  </r>
  <r>
    <x v="64"/>
    <x v="2"/>
    <x v="10"/>
    <x v="2"/>
    <x v="6"/>
    <x v="30"/>
    <x v="97"/>
  </r>
  <r>
    <x v="8"/>
    <x v="12"/>
    <x v="7"/>
    <x v="2"/>
    <x v="6"/>
    <x v="7"/>
    <x v="18"/>
  </r>
  <r>
    <x v="27"/>
    <x v="25"/>
    <x v="13"/>
    <x v="1"/>
    <x v="6"/>
    <x v="19"/>
    <x v="12"/>
  </r>
  <r>
    <x v="41"/>
    <x v="2"/>
    <x v="28"/>
    <x v="2"/>
    <x v="5"/>
    <x v="22"/>
    <x v="77"/>
  </r>
  <r>
    <x v="5"/>
    <x v="5"/>
    <x v="5"/>
    <x v="2"/>
    <x v="4"/>
    <x v="5"/>
    <x v="17"/>
  </r>
  <r>
    <x v="2"/>
    <x v="2"/>
    <x v="2"/>
    <x v="1"/>
    <x v="31"/>
    <x v="2"/>
    <x v="98"/>
  </r>
  <r>
    <x v="9"/>
    <x v="2"/>
    <x v="8"/>
    <x v="1"/>
    <x v="27"/>
    <x v="8"/>
    <x v="99"/>
  </r>
  <r>
    <x v="62"/>
    <x v="66"/>
    <x v="42"/>
    <x v="2"/>
    <x v="6"/>
    <x v="15"/>
    <x v="23"/>
  </r>
  <r>
    <x v="64"/>
    <x v="2"/>
    <x v="10"/>
    <x v="2"/>
    <x v="6"/>
    <x v="30"/>
    <x v="97"/>
  </r>
  <r>
    <x v="37"/>
    <x v="35"/>
    <x v="26"/>
    <x v="2"/>
    <x v="6"/>
    <x v="5"/>
    <x v="10"/>
  </r>
  <r>
    <x v="33"/>
    <x v="31"/>
    <x v="23"/>
    <x v="1"/>
    <x v="8"/>
    <x v="12"/>
    <x v="100"/>
  </r>
  <r>
    <x v="37"/>
    <x v="35"/>
    <x v="26"/>
    <x v="2"/>
    <x v="6"/>
    <x v="5"/>
    <x v="10"/>
  </r>
  <r>
    <x v="9"/>
    <x v="2"/>
    <x v="8"/>
    <x v="1"/>
    <x v="12"/>
    <x v="8"/>
    <x v="9"/>
  </r>
  <r>
    <x v="63"/>
    <x v="67"/>
    <x v="43"/>
    <x v="3"/>
    <x v="12"/>
    <x v="1"/>
    <x v="36"/>
  </r>
  <r>
    <x v="65"/>
    <x v="68"/>
    <x v="41"/>
    <x v="8"/>
    <x v="2"/>
    <x v="7"/>
    <x v="10"/>
  </r>
  <r>
    <x v="9"/>
    <x v="2"/>
    <x v="8"/>
    <x v="1"/>
    <x v="12"/>
    <x v="8"/>
    <x v="9"/>
  </r>
  <r>
    <x v="62"/>
    <x v="66"/>
    <x v="42"/>
    <x v="2"/>
    <x v="6"/>
    <x v="15"/>
    <x v="23"/>
  </r>
  <r>
    <x v="65"/>
    <x v="68"/>
    <x v="41"/>
    <x v="8"/>
    <x v="5"/>
    <x v="7"/>
    <x v="20"/>
  </r>
  <r>
    <x v="9"/>
    <x v="2"/>
    <x v="8"/>
    <x v="1"/>
    <x v="25"/>
    <x v="8"/>
    <x v="63"/>
  </r>
  <r>
    <x v="65"/>
    <x v="68"/>
    <x v="41"/>
    <x v="8"/>
    <x v="1"/>
    <x v="7"/>
    <x v="9"/>
  </r>
  <r>
    <x v="9"/>
    <x v="2"/>
    <x v="8"/>
    <x v="1"/>
    <x v="10"/>
    <x v="8"/>
    <x v="7"/>
  </r>
  <r>
    <x v="11"/>
    <x v="2"/>
    <x v="10"/>
    <x v="2"/>
    <x v="6"/>
    <x v="11"/>
    <x v="20"/>
  </r>
  <r>
    <x v="66"/>
    <x v="67"/>
    <x v="43"/>
    <x v="1"/>
    <x v="4"/>
    <x v="7"/>
    <x v="23"/>
  </r>
  <r>
    <x v="67"/>
    <x v="2"/>
    <x v="10"/>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3"/>
    <x v="67"/>
    <x v="43"/>
    <x v="1"/>
    <x v="25"/>
    <x v="1"/>
    <x v="27"/>
  </r>
  <r>
    <x v="67"/>
    <x v="2"/>
    <x v="9"/>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13"/>
    <x v="2"/>
    <x v="12"/>
    <x v="3"/>
    <x v="6"/>
    <x v="13"/>
    <x v="7"/>
  </r>
  <r>
    <x v="14"/>
    <x v="17"/>
    <x v="13"/>
    <x v="2"/>
    <x v="6"/>
    <x v="7"/>
    <x v="18"/>
  </r>
  <r>
    <x v="8"/>
    <x v="12"/>
    <x v="7"/>
    <x v="2"/>
    <x v="6"/>
    <x v="7"/>
    <x v="18"/>
  </r>
  <r>
    <x v="5"/>
    <x v="5"/>
    <x v="5"/>
    <x v="2"/>
    <x v="6"/>
    <x v="5"/>
    <x v="10"/>
  </r>
  <r>
    <x v="25"/>
    <x v="22"/>
    <x v="1"/>
    <x v="1"/>
    <x v="2"/>
    <x v="1"/>
    <x v="12"/>
  </r>
  <r>
    <x v="23"/>
    <x v="18"/>
    <x v="19"/>
    <x v="1"/>
    <x v="6"/>
    <x v="17"/>
    <x v="85"/>
  </r>
  <r>
    <x v="2"/>
    <x v="2"/>
    <x v="2"/>
    <x v="1"/>
    <x v="2"/>
    <x v="2"/>
    <x v="13"/>
  </r>
  <r>
    <x v="25"/>
    <x v="22"/>
    <x v="1"/>
    <x v="1"/>
    <x v="2"/>
    <x v="1"/>
    <x v="12"/>
  </r>
  <r>
    <x v="2"/>
    <x v="2"/>
    <x v="2"/>
    <x v="1"/>
    <x v="2"/>
    <x v="2"/>
    <x v="13"/>
  </r>
  <r>
    <x v="13"/>
    <x v="2"/>
    <x v="12"/>
    <x v="3"/>
    <x v="6"/>
    <x v="13"/>
    <x v="7"/>
  </r>
  <r>
    <x v="14"/>
    <x v="17"/>
    <x v="13"/>
    <x v="2"/>
    <x v="6"/>
    <x v="7"/>
    <x v="18"/>
  </r>
  <r>
    <x v="8"/>
    <x v="12"/>
    <x v="7"/>
    <x v="2"/>
    <x v="6"/>
    <x v="7"/>
    <x v="18"/>
  </r>
  <r>
    <x v="5"/>
    <x v="5"/>
    <x v="5"/>
    <x v="2"/>
    <x v="6"/>
    <x v="5"/>
    <x v="10"/>
  </r>
  <r>
    <x v="15"/>
    <x v="2"/>
    <x v="14"/>
    <x v="2"/>
    <x v="5"/>
    <x v="5"/>
    <x v="7"/>
  </r>
  <r>
    <x v="26"/>
    <x v="24"/>
    <x v="20"/>
    <x v="2"/>
    <x v="6"/>
    <x v="18"/>
    <x v="34"/>
  </r>
  <r>
    <x v="3"/>
    <x v="69"/>
    <x v="3"/>
    <x v="2"/>
    <x v="4"/>
    <x v="3"/>
    <x v="6"/>
  </r>
  <r>
    <x v="68"/>
    <x v="70"/>
    <x v="38"/>
    <x v="2"/>
    <x v="1"/>
    <x v="32"/>
    <x v="101"/>
  </r>
  <r>
    <x v="8"/>
    <x v="12"/>
    <x v="7"/>
    <x v="2"/>
    <x v="6"/>
    <x v="7"/>
    <x v="18"/>
  </r>
  <r>
    <x v="27"/>
    <x v="25"/>
    <x v="13"/>
    <x v="1"/>
    <x v="6"/>
    <x v="19"/>
    <x v="12"/>
  </r>
  <r>
    <x v="9"/>
    <x v="2"/>
    <x v="8"/>
    <x v="1"/>
    <x v="12"/>
    <x v="8"/>
    <x v="9"/>
  </r>
  <r>
    <x v="41"/>
    <x v="2"/>
    <x v="28"/>
    <x v="2"/>
    <x v="5"/>
    <x v="22"/>
    <x v="77"/>
  </r>
  <r>
    <x v="5"/>
    <x v="5"/>
    <x v="5"/>
    <x v="2"/>
    <x v="1"/>
    <x v="5"/>
    <x v="12"/>
  </r>
  <r>
    <x v="23"/>
    <x v="18"/>
    <x v="19"/>
    <x v="1"/>
    <x v="5"/>
    <x v="17"/>
    <x v="28"/>
  </r>
  <r>
    <x v="32"/>
    <x v="15"/>
    <x v="1"/>
    <x v="1"/>
    <x v="2"/>
    <x v="1"/>
    <x v="12"/>
  </r>
  <r>
    <x v="25"/>
    <x v="22"/>
    <x v="1"/>
    <x v="1"/>
    <x v="7"/>
    <x v="1"/>
    <x v="15"/>
  </r>
  <r>
    <x v="2"/>
    <x v="2"/>
    <x v="11"/>
    <x v="1"/>
    <x v="2"/>
    <x v="21"/>
    <x v="102"/>
  </r>
  <r>
    <x v="2"/>
    <x v="2"/>
    <x v="2"/>
    <x v="1"/>
    <x v="7"/>
    <x v="2"/>
    <x v="16"/>
  </r>
  <r>
    <x v="42"/>
    <x v="2"/>
    <x v="44"/>
    <x v="1"/>
    <x v="8"/>
    <x v="23"/>
    <x v="103"/>
  </r>
  <r>
    <x v="26"/>
    <x v="24"/>
    <x v="20"/>
    <x v="2"/>
    <x v="6"/>
    <x v="18"/>
    <x v="34"/>
  </r>
  <r>
    <x v="19"/>
    <x v="2"/>
    <x v="12"/>
    <x v="2"/>
    <x v="6"/>
    <x v="4"/>
    <x v="37"/>
  </r>
  <r>
    <x v="19"/>
    <x v="30"/>
    <x v="12"/>
    <x v="2"/>
    <x v="2"/>
    <x v="4"/>
    <x v="83"/>
  </r>
  <r>
    <x v="14"/>
    <x v="17"/>
    <x v="13"/>
    <x v="2"/>
    <x v="2"/>
    <x v="7"/>
    <x v="10"/>
  </r>
  <r>
    <x v="8"/>
    <x v="12"/>
    <x v="7"/>
    <x v="2"/>
    <x v="1"/>
    <x v="7"/>
    <x v="9"/>
  </r>
  <r>
    <x v="5"/>
    <x v="5"/>
    <x v="5"/>
    <x v="2"/>
    <x v="8"/>
    <x v="5"/>
    <x v="14"/>
  </r>
  <r>
    <x v="15"/>
    <x v="2"/>
    <x v="14"/>
    <x v="2"/>
    <x v="6"/>
    <x v="5"/>
    <x v="10"/>
  </r>
  <r>
    <x v="20"/>
    <x v="71"/>
    <x v="17"/>
    <x v="1"/>
    <x v="1"/>
    <x v="16"/>
    <x v="41"/>
  </r>
  <r>
    <x v="9"/>
    <x v="2"/>
    <x v="8"/>
    <x v="1"/>
    <x v="7"/>
    <x v="8"/>
    <x v="20"/>
  </r>
  <r>
    <x v="41"/>
    <x v="2"/>
    <x v="28"/>
    <x v="2"/>
    <x v="37"/>
    <x v="22"/>
    <x v="104"/>
  </r>
  <r>
    <x v="69"/>
    <x v="41"/>
    <x v="45"/>
    <x v="2"/>
    <x v="1"/>
    <x v="1"/>
    <x v="2"/>
  </r>
  <r>
    <x v="32"/>
    <x v="15"/>
    <x v="1"/>
    <x v="1"/>
    <x v="2"/>
    <x v="1"/>
    <x v="12"/>
  </r>
  <r>
    <x v="25"/>
    <x v="22"/>
    <x v="1"/>
    <x v="1"/>
    <x v="37"/>
    <x v="1"/>
    <x v="105"/>
  </r>
  <r>
    <x v="2"/>
    <x v="2"/>
    <x v="11"/>
    <x v="1"/>
    <x v="2"/>
    <x v="21"/>
    <x v="102"/>
  </r>
  <r>
    <x v="2"/>
    <x v="2"/>
    <x v="2"/>
    <x v="1"/>
    <x v="37"/>
    <x v="2"/>
    <x v="106"/>
  </r>
  <r>
    <x v="42"/>
    <x v="2"/>
    <x v="44"/>
    <x v="1"/>
    <x v="8"/>
    <x v="23"/>
    <x v="103"/>
  </r>
  <r>
    <x v="13"/>
    <x v="2"/>
    <x v="12"/>
    <x v="3"/>
    <x v="1"/>
    <x v="13"/>
    <x v="17"/>
  </r>
  <r>
    <x v="14"/>
    <x v="17"/>
    <x v="13"/>
    <x v="2"/>
    <x v="1"/>
    <x v="7"/>
    <x v="9"/>
  </r>
  <r>
    <x v="8"/>
    <x v="12"/>
    <x v="7"/>
    <x v="2"/>
    <x v="3"/>
    <x v="7"/>
    <x v="55"/>
  </r>
  <r>
    <x v="5"/>
    <x v="5"/>
    <x v="5"/>
    <x v="2"/>
    <x v="18"/>
    <x v="5"/>
    <x v="74"/>
  </r>
  <r>
    <x v="41"/>
    <x v="2"/>
    <x v="28"/>
    <x v="2"/>
    <x v="9"/>
    <x v="22"/>
    <x v="63"/>
  </r>
  <r>
    <x v="3"/>
    <x v="41"/>
    <x v="3"/>
    <x v="2"/>
    <x v="6"/>
    <x v="3"/>
    <x v="80"/>
  </r>
  <r>
    <x v="35"/>
    <x v="2"/>
    <x v="24"/>
    <x v="1"/>
    <x v="9"/>
    <x v="14"/>
    <x v="23"/>
  </r>
  <r>
    <x v="69"/>
    <x v="41"/>
    <x v="45"/>
    <x v="2"/>
    <x v="1"/>
    <x v="1"/>
    <x v="2"/>
  </r>
  <r>
    <x v="32"/>
    <x v="72"/>
    <x v="1"/>
    <x v="1"/>
    <x v="5"/>
    <x v="1"/>
    <x v="23"/>
  </r>
  <r>
    <x v="2"/>
    <x v="2"/>
    <x v="11"/>
    <x v="1"/>
    <x v="5"/>
    <x v="21"/>
    <x v="65"/>
  </r>
  <r>
    <x v="25"/>
    <x v="73"/>
    <x v="1"/>
    <x v="1"/>
    <x v="29"/>
    <x v="1"/>
    <x v="64"/>
  </r>
  <r>
    <x v="2"/>
    <x v="2"/>
    <x v="2"/>
    <x v="1"/>
    <x v="37"/>
    <x v="2"/>
    <x v="106"/>
  </r>
  <r>
    <x v="13"/>
    <x v="2"/>
    <x v="12"/>
    <x v="3"/>
    <x v="6"/>
    <x v="13"/>
    <x v="7"/>
  </r>
  <r>
    <x v="19"/>
    <x v="30"/>
    <x v="12"/>
    <x v="2"/>
    <x v="5"/>
    <x v="4"/>
    <x v="10"/>
  </r>
  <r>
    <x v="14"/>
    <x v="17"/>
    <x v="13"/>
    <x v="2"/>
    <x v="2"/>
    <x v="7"/>
    <x v="10"/>
  </r>
  <r>
    <x v="8"/>
    <x v="12"/>
    <x v="7"/>
    <x v="2"/>
    <x v="5"/>
    <x v="7"/>
    <x v="20"/>
  </r>
  <r>
    <x v="5"/>
    <x v="5"/>
    <x v="5"/>
    <x v="2"/>
    <x v="9"/>
    <x v="5"/>
    <x v="27"/>
  </r>
  <r>
    <x v="20"/>
    <x v="19"/>
    <x v="17"/>
    <x v="1"/>
    <x v="6"/>
    <x v="16"/>
    <x v="26"/>
  </r>
  <r>
    <x v="20"/>
    <x v="28"/>
    <x v="17"/>
    <x v="1"/>
    <x v="6"/>
    <x v="20"/>
    <x v="33"/>
  </r>
  <r>
    <x v="9"/>
    <x v="2"/>
    <x v="8"/>
    <x v="1"/>
    <x v="28"/>
    <x v="8"/>
    <x v="10"/>
  </r>
  <r>
    <x v="25"/>
    <x v="22"/>
    <x v="1"/>
    <x v="1"/>
    <x v="2"/>
    <x v="1"/>
    <x v="12"/>
  </r>
  <r>
    <x v="2"/>
    <x v="2"/>
    <x v="2"/>
    <x v="1"/>
    <x v="2"/>
    <x v="2"/>
    <x v="13"/>
  </r>
  <r>
    <x v="8"/>
    <x v="12"/>
    <x v="7"/>
    <x v="2"/>
    <x v="6"/>
    <x v="7"/>
    <x v="18"/>
  </r>
  <r>
    <x v="5"/>
    <x v="5"/>
    <x v="5"/>
    <x v="2"/>
    <x v="6"/>
    <x v="5"/>
    <x v="10"/>
  </r>
  <r>
    <x v="16"/>
    <x v="16"/>
    <x v="15"/>
    <x v="1"/>
    <x v="5"/>
    <x v="14"/>
    <x v="18"/>
  </r>
  <r>
    <x v="20"/>
    <x v="19"/>
    <x v="17"/>
    <x v="1"/>
    <x v="6"/>
    <x v="16"/>
    <x v="26"/>
  </r>
  <r>
    <x v="9"/>
    <x v="2"/>
    <x v="8"/>
    <x v="1"/>
    <x v="2"/>
    <x v="8"/>
    <x v="69"/>
  </r>
  <r>
    <x v="32"/>
    <x v="15"/>
    <x v="1"/>
    <x v="1"/>
    <x v="6"/>
    <x v="1"/>
    <x v="9"/>
  </r>
  <r>
    <x v="25"/>
    <x v="22"/>
    <x v="1"/>
    <x v="1"/>
    <x v="8"/>
    <x v="1"/>
    <x v="17"/>
  </r>
  <r>
    <x v="2"/>
    <x v="2"/>
    <x v="11"/>
    <x v="1"/>
    <x v="6"/>
    <x v="21"/>
    <x v="50"/>
  </r>
  <r>
    <x v="2"/>
    <x v="2"/>
    <x v="2"/>
    <x v="1"/>
    <x v="8"/>
    <x v="2"/>
    <x v="25"/>
  </r>
  <r>
    <x v="42"/>
    <x v="2"/>
    <x v="44"/>
    <x v="1"/>
    <x v="5"/>
    <x v="23"/>
    <x v="107"/>
  </r>
  <r>
    <x v="19"/>
    <x v="30"/>
    <x v="12"/>
    <x v="2"/>
    <x v="6"/>
    <x v="4"/>
    <x v="37"/>
  </r>
  <r>
    <x v="14"/>
    <x v="17"/>
    <x v="13"/>
    <x v="2"/>
    <x v="6"/>
    <x v="7"/>
    <x v="18"/>
  </r>
  <r>
    <x v="8"/>
    <x v="12"/>
    <x v="7"/>
    <x v="2"/>
    <x v="5"/>
    <x v="7"/>
    <x v="20"/>
  </r>
  <r>
    <x v="5"/>
    <x v="5"/>
    <x v="5"/>
    <x v="2"/>
    <x v="2"/>
    <x v="5"/>
    <x v="49"/>
  </r>
  <r>
    <x v="69"/>
    <x v="41"/>
    <x v="45"/>
    <x v="2"/>
    <x v="2"/>
    <x v="1"/>
    <x v="12"/>
  </r>
  <r>
    <x v="41"/>
    <x v="2"/>
    <x v="28"/>
    <x v="2"/>
    <x v="18"/>
    <x v="22"/>
    <x v="108"/>
  </r>
  <r>
    <x v="14"/>
    <x v="74"/>
    <x v="13"/>
    <x v="2"/>
    <x v="6"/>
    <x v="7"/>
    <x v="18"/>
  </r>
  <r>
    <x v="13"/>
    <x v="2"/>
    <x v="12"/>
    <x v="3"/>
    <x v="6"/>
    <x v="13"/>
    <x v="7"/>
  </r>
  <r>
    <x v="9"/>
    <x v="2"/>
    <x v="8"/>
    <x v="1"/>
    <x v="8"/>
    <x v="8"/>
    <x v="33"/>
  </r>
  <r>
    <x v="2"/>
    <x v="2"/>
    <x v="11"/>
    <x v="1"/>
    <x v="2"/>
    <x v="21"/>
    <x v="102"/>
  </r>
  <r>
    <x v="19"/>
    <x v="2"/>
    <x v="12"/>
    <x v="2"/>
    <x v="5"/>
    <x v="4"/>
    <x v="10"/>
  </r>
  <r>
    <x v="14"/>
    <x v="17"/>
    <x v="13"/>
    <x v="2"/>
    <x v="6"/>
    <x v="7"/>
    <x v="18"/>
  </r>
  <r>
    <x v="14"/>
    <x v="17"/>
    <x v="13"/>
    <x v="2"/>
    <x v="6"/>
    <x v="7"/>
    <x v="18"/>
  </r>
  <r>
    <x v="9"/>
    <x v="2"/>
    <x v="8"/>
    <x v="1"/>
    <x v="12"/>
    <x v="8"/>
    <x v="9"/>
  </r>
  <r>
    <x v="49"/>
    <x v="75"/>
    <x v="33"/>
    <x v="2"/>
    <x v="6"/>
    <x v="33"/>
    <x v="109"/>
  </r>
  <r>
    <x v="70"/>
    <x v="76"/>
    <x v="15"/>
    <x v="1"/>
    <x v="8"/>
    <x v="34"/>
    <x v="110"/>
  </r>
  <r>
    <x v="15"/>
    <x v="2"/>
    <x v="14"/>
    <x v="2"/>
    <x v="2"/>
    <x v="5"/>
    <x v="49"/>
  </r>
  <r>
    <x v="21"/>
    <x v="20"/>
    <x v="18"/>
    <x v="1"/>
    <x v="7"/>
    <x v="5"/>
    <x v="4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38"/>
    <x v="22"/>
    <x v="67"/>
  </r>
  <r>
    <x v="75"/>
    <x v="2"/>
    <x v="49"/>
    <x v="2"/>
    <x v="13"/>
    <x v="35"/>
    <x v="112"/>
  </r>
  <r>
    <x v="71"/>
    <x v="77"/>
    <x v="46"/>
    <x v="1"/>
    <x v="39"/>
    <x v="22"/>
    <x v="113"/>
  </r>
  <r>
    <x v="75"/>
    <x v="2"/>
    <x v="49"/>
    <x v="2"/>
    <x v="40"/>
    <x v="35"/>
    <x v="114"/>
  </r>
  <r>
    <x v="71"/>
    <x v="77"/>
    <x v="46"/>
    <x v="1"/>
    <x v="2"/>
    <x v="22"/>
    <x v="115"/>
  </r>
  <r>
    <x v="76"/>
    <x v="79"/>
    <x v="1"/>
    <x v="1"/>
    <x v="10"/>
    <x v="36"/>
    <x v="116"/>
  </r>
  <r>
    <x v="2"/>
    <x v="2"/>
    <x v="2"/>
    <x v="1"/>
    <x v="10"/>
    <x v="2"/>
    <x v="117"/>
  </r>
  <r>
    <x v="5"/>
    <x v="5"/>
    <x v="5"/>
    <x v="2"/>
    <x v="8"/>
    <x v="5"/>
    <x v="14"/>
  </r>
  <r>
    <x v="41"/>
    <x v="2"/>
    <x v="28"/>
    <x v="2"/>
    <x v="10"/>
    <x v="22"/>
    <x v="83"/>
  </r>
  <r>
    <x v="26"/>
    <x v="24"/>
    <x v="20"/>
    <x v="2"/>
    <x v="2"/>
    <x v="18"/>
    <x v="118"/>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41"/>
    <x v="3"/>
    <x v="2"/>
    <x v="8"/>
    <x v="3"/>
    <x v="61"/>
  </r>
  <r>
    <x v="77"/>
    <x v="80"/>
    <x v="50"/>
    <x v="2"/>
    <x v="2"/>
    <x v="8"/>
    <x v="69"/>
  </r>
  <r>
    <x v="80"/>
    <x v="83"/>
    <x v="3"/>
    <x v="2"/>
    <x v="2"/>
    <x v="3"/>
    <x v="4"/>
  </r>
  <r>
    <x v="9"/>
    <x v="2"/>
    <x v="8"/>
    <x v="1"/>
    <x v="13"/>
    <x v="8"/>
    <x v="100"/>
  </r>
  <r>
    <x v="49"/>
    <x v="61"/>
    <x v="33"/>
    <x v="2"/>
    <x v="2"/>
    <x v="33"/>
    <x v="121"/>
  </r>
  <r>
    <x v="29"/>
    <x v="18"/>
    <x v="22"/>
    <x v="1"/>
    <x v="2"/>
    <x v="14"/>
    <x v="37"/>
  </r>
  <r>
    <x v="23"/>
    <x v="18"/>
    <x v="19"/>
    <x v="1"/>
    <x v="25"/>
    <x v="17"/>
    <x v="122"/>
  </r>
  <r>
    <x v="6"/>
    <x v="84"/>
    <x v="1"/>
    <x v="1"/>
    <x v="8"/>
    <x v="5"/>
    <x v="14"/>
  </r>
  <r>
    <x v="2"/>
    <x v="2"/>
    <x v="2"/>
    <x v="1"/>
    <x v="8"/>
    <x v="2"/>
    <x v="25"/>
  </r>
  <r>
    <x v="78"/>
    <x v="85"/>
    <x v="21"/>
    <x v="2"/>
    <x v="2"/>
    <x v="13"/>
    <x v="14"/>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2"/>
    <x v="2"/>
    <x v="2"/>
    <x v="1"/>
    <x v="40"/>
    <x v="2"/>
    <x v="126"/>
  </r>
  <r>
    <x v="33"/>
    <x v="31"/>
    <x v="23"/>
    <x v="1"/>
    <x v="2"/>
    <x v="12"/>
    <x v="63"/>
  </r>
  <r>
    <x v="41"/>
    <x v="2"/>
    <x v="28"/>
    <x v="2"/>
    <x v="40"/>
    <x v="22"/>
    <x v="127"/>
  </r>
  <r>
    <x v="84"/>
    <x v="2"/>
    <x v="52"/>
    <x v="2"/>
    <x v="8"/>
    <x v="38"/>
    <x v="128"/>
  </r>
  <r>
    <x v="71"/>
    <x v="77"/>
    <x v="46"/>
    <x v="1"/>
    <x v="8"/>
    <x v="22"/>
    <x v="26"/>
  </r>
  <r>
    <x v="19"/>
    <x v="2"/>
    <x v="12"/>
    <x v="2"/>
    <x v="41"/>
    <x v="4"/>
    <x v="129"/>
  </r>
  <r>
    <x v="18"/>
    <x v="2"/>
    <x v="12"/>
    <x v="3"/>
    <x v="29"/>
    <x v="13"/>
    <x v="130"/>
  </r>
  <r>
    <x v="14"/>
    <x v="88"/>
    <x v="13"/>
    <x v="2"/>
    <x v="40"/>
    <x v="7"/>
    <x v="74"/>
  </r>
  <r>
    <x v="14"/>
    <x v="89"/>
    <x v="13"/>
    <x v="2"/>
    <x v="29"/>
    <x v="7"/>
    <x v="49"/>
  </r>
  <r>
    <x v="82"/>
    <x v="86"/>
    <x v="51"/>
    <x v="2"/>
    <x v="29"/>
    <x v="5"/>
    <x v="89"/>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4"/>
    <x v="35"/>
    <x v="131"/>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9"/>
    <x v="2"/>
    <x v="8"/>
    <x v="1"/>
    <x v="4"/>
    <x v="8"/>
    <x v="56"/>
  </r>
  <r>
    <x v="49"/>
    <x v="61"/>
    <x v="33"/>
    <x v="2"/>
    <x v="6"/>
    <x v="33"/>
    <x v="109"/>
  </r>
  <r>
    <x v="29"/>
    <x v="18"/>
    <x v="22"/>
    <x v="1"/>
    <x v="6"/>
    <x v="14"/>
    <x v="24"/>
  </r>
  <r>
    <x v="25"/>
    <x v="22"/>
    <x v="1"/>
    <x v="1"/>
    <x v="6"/>
    <x v="1"/>
    <x v="9"/>
  </r>
  <r>
    <x v="2"/>
    <x v="2"/>
    <x v="11"/>
    <x v="1"/>
    <x v="6"/>
    <x v="21"/>
    <x v="50"/>
  </r>
  <r>
    <x v="42"/>
    <x v="2"/>
    <x v="44"/>
    <x v="1"/>
    <x v="6"/>
    <x v="23"/>
    <x v="135"/>
  </r>
  <r>
    <x v="33"/>
    <x v="31"/>
    <x v="23"/>
    <x v="1"/>
    <x v="6"/>
    <x v="12"/>
    <x v="22"/>
  </r>
  <r>
    <x v="19"/>
    <x v="2"/>
    <x v="12"/>
    <x v="2"/>
    <x v="6"/>
    <x v="4"/>
    <x v="37"/>
  </r>
  <r>
    <x v="41"/>
    <x v="2"/>
    <x v="28"/>
    <x v="2"/>
    <x v="5"/>
    <x v="22"/>
    <x v="77"/>
  </r>
  <r>
    <x v="81"/>
    <x v="41"/>
    <x v="45"/>
    <x v="2"/>
    <x v="6"/>
    <x v="5"/>
    <x v="10"/>
  </r>
  <r>
    <x v="14"/>
    <x v="17"/>
    <x v="13"/>
    <x v="2"/>
    <x v="6"/>
    <x v="7"/>
    <x v="18"/>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78"/>
    <x v="85"/>
    <x v="21"/>
    <x v="2"/>
    <x v="6"/>
    <x v="13"/>
    <x v="7"/>
  </r>
  <r>
    <x v="25"/>
    <x v="22"/>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6"/>
    <x v="22"/>
    <x v="133"/>
  </r>
  <r>
    <x v="50"/>
    <x v="18"/>
    <x v="35"/>
    <x v="2"/>
    <x v="6"/>
    <x v="26"/>
    <x v="77"/>
  </r>
  <r>
    <x v="69"/>
    <x v="41"/>
    <x v="45"/>
    <x v="2"/>
    <x v="6"/>
    <x v="1"/>
    <x v="9"/>
  </r>
  <r>
    <x v="82"/>
    <x v="86"/>
    <x v="51"/>
    <x v="2"/>
    <x v="6"/>
    <x v="5"/>
    <x v="10"/>
  </r>
  <r>
    <x v="83"/>
    <x v="87"/>
    <x v="21"/>
    <x v="2"/>
    <x v="6"/>
    <x v="37"/>
    <x v="136"/>
  </r>
  <r>
    <x v="2"/>
    <x v="2"/>
    <x v="2"/>
    <x v="1"/>
    <x v="9"/>
    <x v="2"/>
    <x v="19"/>
  </r>
  <r>
    <x v="9"/>
    <x v="2"/>
    <x v="8"/>
    <x v="1"/>
    <x v="7"/>
    <x v="8"/>
    <x v="20"/>
  </r>
  <r>
    <x v="16"/>
    <x v="16"/>
    <x v="15"/>
    <x v="1"/>
    <x v="7"/>
    <x v="14"/>
    <x v="55"/>
  </r>
  <r>
    <x v="5"/>
    <x v="5"/>
    <x v="5"/>
    <x v="2"/>
    <x v="5"/>
    <x v="5"/>
    <x v="7"/>
  </r>
  <r>
    <x v="27"/>
    <x v="25"/>
    <x v="13"/>
    <x v="1"/>
    <x v="6"/>
    <x v="19"/>
    <x v="12"/>
  </r>
  <r>
    <x v="64"/>
    <x v="2"/>
    <x v="10"/>
    <x v="2"/>
    <x v="6"/>
    <x v="30"/>
    <x v="97"/>
  </r>
  <r>
    <x v="41"/>
    <x v="2"/>
    <x v="28"/>
    <x v="2"/>
    <x v="5"/>
    <x v="22"/>
    <x v="77"/>
  </r>
  <r>
    <x v="8"/>
    <x v="12"/>
    <x v="7"/>
    <x v="2"/>
    <x v="6"/>
    <x v="7"/>
    <x v="18"/>
  </r>
  <r>
    <x v="16"/>
    <x v="16"/>
    <x v="15"/>
    <x v="1"/>
    <x v="7"/>
    <x v="14"/>
    <x v="55"/>
  </r>
  <r>
    <x v="2"/>
    <x v="2"/>
    <x v="11"/>
    <x v="1"/>
    <x v="8"/>
    <x v="21"/>
    <x v="96"/>
  </r>
  <r>
    <x v="19"/>
    <x v="2"/>
    <x v="12"/>
    <x v="2"/>
    <x v="1"/>
    <x v="4"/>
    <x v="7"/>
  </r>
  <r>
    <x v="18"/>
    <x v="2"/>
    <x v="12"/>
    <x v="3"/>
    <x v="6"/>
    <x v="13"/>
    <x v="7"/>
  </r>
  <r>
    <x v="14"/>
    <x v="17"/>
    <x v="13"/>
    <x v="2"/>
    <x v="5"/>
    <x v="7"/>
    <x v="20"/>
  </r>
  <r>
    <x v="14"/>
    <x v="17"/>
    <x v="13"/>
    <x v="2"/>
    <x v="5"/>
    <x v="7"/>
    <x v="20"/>
  </r>
  <r>
    <x v="82"/>
    <x v="61"/>
    <x v="51"/>
    <x v="2"/>
    <x v="6"/>
    <x v="5"/>
    <x v="10"/>
  </r>
  <r>
    <x v="20"/>
    <x v="19"/>
    <x v="17"/>
    <x v="1"/>
    <x v="6"/>
    <x v="16"/>
    <x v="26"/>
  </r>
  <r>
    <x v="23"/>
    <x v="18"/>
    <x v="19"/>
    <x v="1"/>
    <x v="1"/>
    <x v="17"/>
    <x v="76"/>
  </r>
  <r>
    <x v="6"/>
    <x v="84"/>
    <x v="1"/>
    <x v="1"/>
    <x v="5"/>
    <x v="5"/>
    <x v="7"/>
  </r>
  <r>
    <x v="2"/>
    <x v="2"/>
    <x v="2"/>
    <x v="1"/>
    <x v="5"/>
    <x v="2"/>
    <x v="62"/>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5"/>
    <x v="13"/>
    <x v="12"/>
  </r>
  <r>
    <x v="14"/>
    <x v="88"/>
    <x v="13"/>
    <x v="2"/>
    <x v="4"/>
    <x v="7"/>
    <x v="23"/>
  </r>
  <r>
    <x v="14"/>
    <x v="89"/>
    <x v="13"/>
    <x v="2"/>
    <x v="5"/>
    <x v="7"/>
    <x v="20"/>
  </r>
  <r>
    <x v="82"/>
    <x v="86"/>
    <x v="51"/>
    <x v="2"/>
    <x v="2"/>
    <x v="5"/>
    <x v="49"/>
  </r>
  <r>
    <x v="18"/>
    <x v="2"/>
    <x v="12"/>
    <x v="3"/>
    <x v="6"/>
    <x v="13"/>
    <x v="7"/>
  </r>
  <r>
    <x v="22"/>
    <x v="2"/>
    <x v="18"/>
    <x v="4"/>
    <x v="6"/>
    <x v="7"/>
    <x v="18"/>
  </r>
  <r>
    <x v="0"/>
    <x v="0"/>
    <x v="0"/>
    <x v="0"/>
    <x v="0"/>
    <x v="0"/>
    <x v="1"/>
  </r>
  <r>
    <x v="71"/>
    <x v="77"/>
    <x v="46"/>
    <x v="1"/>
    <x v="7"/>
    <x v="22"/>
    <x v="37"/>
  </r>
  <r>
    <x v="19"/>
    <x v="2"/>
    <x v="12"/>
    <x v="2"/>
    <x v="7"/>
    <x v="4"/>
    <x v="47"/>
  </r>
  <r>
    <x v="19"/>
    <x v="30"/>
    <x v="12"/>
    <x v="2"/>
    <x v="7"/>
    <x v="4"/>
    <x v="47"/>
  </r>
  <r>
    <x v="72"/>
    <x v="78"/>
    <x v="47"/>
    <x v="9"/>
    <x v="12"/>
    <x v="8"/>
    <x v="9"/>
  </r>
  <r>
    <x v="73"/>
    <x v="2"/>
    <x v="48"/>
    <x v="1"/>
    <x v="7"/>
    <x v="7"/>
    <x v="32"/>
  </r>
  <r>
    <x v="74"/>
    <x v="2"/>
    <x v="8"/>
    <x v="1"/>
    <x v="7"/>
    <x v="8"/>
    <x v="20"/>
  </r>
  <r>
    <x v="14"/>
    <x v="17"/>
    <x v="13"/>
    <x v="2"/>
    <x v="7"/>
    <x v="7"/>
    <x v="32"/>
  </r>
  <r>
    <x v="75"/>
    <x v="2"/>
    <x v="49"/>
    <x v="2"/>
    <x v="7"/>
    <x v="35"/>
    <x v="142"/>
  </r>
  <r>
    <x v="71"/>
    <x v="77"/>
    <x v="46"/>
    <x v="1"/>
    <x v="42"/>
    <x v="22"/>
    <x v="143"/>
  </r>
  <r>
    <x v="75"/>
    <x v="2"/>
    <x v="49"/>
    <x v="2"/>
    <x v="35"/>
    <x v="35"/>
    <x v="113"/>
  </r>
  <r>
    <x v="71"/>
    <x v="77"/>
    <x v="46"/>
    <x v="1"/>
    <x v="42"/>
    <x v="22"/>
    <x v="143"/>
  </r>
  <r>
    <x v="75"/>
    <x v="2"/>
    <x v="49"/>
    <x v="2"/>
    <x v="10"/>
    <x v="35"/>
    <x v="144"/>
  </r>
  <r>
    <x v="71"/>
    <x v="77"/>
    <x v="46"/>
    <x v="1"/>
    <x v="3"/>
    <x v="22"/>
    <x v="145"/>
  </r>
  <r>
    <x v="76"/>
    <x v="79"/>
    <x v="1"/>
    <x v="1"/>
    <x v="19"/>
    <x v="36"/>
    <x v="146"/>
  </r>
  <r>
    <x v="2"/>
    <x v="2"/>
    <x v="2"/>
    <x v="1"/>
    <x v="19"/>
    <x v="2"/>
    <x v="147"/>
  </r>
  <r>
    <x v="5"/>
    <x v="5"/>
    <x v="5"/>
    <x v="2"/>
    <x v="7"/>
    <x v="5"/>
    <x v="45"/>
  </r>
  <r>
    <x v="41"/>
    <x v="2"/>
    <x v="28"/>
    <x v="2"/>
    <x v="19"/>
    <x v="22"/>
    <x v="5"/>
  </r>
  <r>
    <x v="33"/>
    <x v="31"/>
    <x v="23"/>
    <x v="1"/>
    <x v="7"/>
    <x v="12"/>
    <x v="23"/>
  </r>
  <r>
    <x v="77"/>
    <x v="80"/>
    <x v="50"/>
    <x v="2"/>
    <x v="3"/>
    <x v="8"/>
    <x v="18"/>
  </r>
  <r>
    <x v="78"/>
    <x v="90"/>
    <x v="21"/>
    <x v="2"/>
    <x v="3"/>
    <x v="13"/>
    <x v="45"/>
  </r>
  <r>
    <x v="77"/>
    <x v="80"/>
    <x v="50"/>
    <x v="2"/>
    <x v="3"/>
    <x v="8"/>
    <x v="18"/>
  </r>
  <r>
    <x v="26"/>
    <x v="24"/>
    <x v="20"/>
    <x v="2"/>
    <x v="3"/>
    <x v="18"/>
    <x v="49"/>
  </r>
  <r>
    <x v="77"/>
    <x v="80"/>
    <x v="50"/>
    <x v="2"/>
    <x v="3"/>
    <x v="8"/>
    <x v="18"/>
  </r>
  <r>
    <x v="5"/>
    <x v="5"/>
    <x v="5"/>
    <x v="2"/>
    <x v="3"/>
    <x v="5"/>
    <x v="47"/>
  </r>
  <r>
    <x v="20"/>
    <x v="19"/>
    <x v="17"/>
    <x v="1"/>
    <x v="3"/>
    <x v="16"/>
    <x v="83"/>
  </r>
  <r>
    <x v="2"/>
    <x v="2"/>
    <x v="2"/>
    <x v="1"/>
    <x v="3"/>
    <x v="2"/>
    <x v="46"/>
  </r>
  <r>
    <x v="36"/>
    <x v="18"/>
    <x v="25"/>
    <x v="2"/>
    <x v="12"/>
    <x v="4"/>
    <x v="45"/>
  </r>
  <r>
    <x v="79"/>
    <x v="82"/>
    <x v="21"/>
    <x v="2"/>
    <x v="7"/>
    <x v="12"/>
    <x v="23"/>
  </r>
  <r>
    <x v="17"/>
    <x v="18"/>
    <x v="16"/>
    <x v="2"/>
    <x v="12"/>
    <x v="15"/>
    <x v="6"/>
  </r>
  <r>
    <x v="3"/>
    <x v="91"/>
    <x v="3"/>
    <x v="2"/>
    <x v="8"/>
    <x v="3"/>
    <x v="61"/>
  </r>
  <r>
    <x v="77"/>
    <x v="80"/>
    <x v="50"/>
    <x v="2"/>
    <x v="3"/>
    <x v="8"/>
    <x v="18"/>
  </r>
  <r>
    <x v="80"/>
    <x v="83"/>
    <x v="3"/>
    <x v="2"/>
    <x v="3"/>
    <x v="3"/>
    <x v="70"/>
  </r>
  <r>
    <x v="8"/>
    <x v="12"/>
    <x v="7"/>
    <x v="2"/>
    <x v="3"/>
    <x v="7"/>
    <x v="55"/>
  </r>
  <r>
    <x v="9"/>
    <x v="2"/>
    <x v="8"/>
    <x v="1"/>
    <x v="34"/>
    <x v="8"/>
    <x v="23"/>
  </r>
  <r>
    <x v="49"/>
    <x v="61"/>
    <x v="33"/>
    <x v="2"/>
    <x v="3"/>
    <x v="33"/>
    <x v="148"/>
  </r>
  <r>
    <x v="29"/>
    <x v="18"/>
    <x v="22"/>
    <x v="1"/>
    <x v="1"/>
    <x v="14"/>
    <x v="20"/>
  </r>
  <r>
    <x v="23"/>
    <x v="18"/>
    <x v="19"/>
    <x v="1"/>
    <x v="12"/>
    <x v="17"/>
    <x v="149"/>
  </r>
  <r>
    <x v="6"/>
    <x v="84"/>
    <x v="1"/>
    <x v="1"/>
    <x v="7"/>
    <x v="5"/>
    <x v="45"/>
  </r>
  <r>
    <x v="2"/>
    <x v="2"/>
    <x v="2"/>
    <x v="1"/>
    <x v="7"/>
    <x v="2"/>
    <x v="16"/>
  </r>
  <r>
    <x v="78"/>
    <x v="85"/>
    <x v="21"/>
    <x v="2"/>
    <x v="3"/>
    <x v="13"/>
    <x v="45"/>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25"/>
    <x v="22"/>
    <x v="1"/>
    <x v="1"/>
    <x v="3"/>
    <x v="1"/>
    <x v="80"/>
  </r>
  <r>
    <x v="2"/>
    <x v="2"/>
    <x v="11"/>
    <x v="1"/>
    <x v="3"/>
    <x v="21"/>
    <x v="150"/>
  </r>
  <r>
    <x v="42"/>
    <x v="2"/>
    <x v="44"/>
    <x v="1"/>
    <x v="3"/>
    <x v="23"/>
    <x v="151"/>
  </r>
  <r>
    <x v="33"/>
    <x v="31"/>
    <x v="23"/>
    <x v="1"/>
    <x v="3"/>
    <x v="12"/>
    <x v="9"/>
  </r>
  <r>
    <x v="19"/>
    <x v="2"/>
    <x v="12"/>
    <x v="2"/>
    <x v="3"/>
    <x v="4"/>
    <x v="5"/>
  </r>
  <r>
    <x v="41"/>
    <x v="2"/>
    <x v="28"/>
    <x v="2"/>
    <x v="3"/>
    <x v="22"/>
    <x v="145"/>
  </r>
  <r>
    <x v="50"/>
    <x v="18"/>
    <x v="35"/>
    <x v="2"/>
    <x v="3"/>
    <x v="26"/>
    <x v="37"/>
  </r>
  <r>
    <x v="81"/>
    <x v="41"/>
    <x v="45"/>
    <x v="2"/>
    <x v="3"/>
    <x v="5"/>
    <x v="47"/>
  </r>
  <r>
    <x v="14"/>
    <x v="17"/>
    <x v="13"/>
    <x v="2"/>
    <x v="3"/>
    <x v="7"/>
    <x v="55"/>
  </r>
  <r>
    <x v="82"/>
    <x v="86"/>
    <x v="51"/>
    <x v="2"/>
    <x v="3"/>
    <x v="5"/>
    <x v="47"/>
  </r>
  <r>
    <x v="83"/>
    <x v="87"/>
    <x v="21"/>
    <x v="2"/>
    <x v="3"/>
    <x v="37"/>
    <x v="24"/>
  </r>
  <r>
    <x v="2"/>
    <x v="2"/>
    <x v="2"/>
    <x v="1"/>
    <x v="43"/>
    <x v="2"/>
    <x v="152"/>
  </r>
  <r>
    <x v="9"/>
    <x v="2"/>
    <x v="8"/>
    <x v="1"/>
    <x v="19"/>
    <x v="8"/>
    <x v="32"/>
  </r>
  <r>
    <x v="5"/>
    <x v="5"/>
    <x v="5"/>
    <x v="2"/>
    <x v="7"/>
    <x v="5"/>
    <x v="45"/>
  </r>
  <r>
    <x v="27"/>
    <x v="25"/>
    <x v="13"/>
    <x v="1"/>
    <x v="3"/>
    <x v="19"/>
    <x v="4"/>
  </r>
  <r>
    <x v="64"/>
    <x v="2"/>
    <x v="10"/>
    <x v="2"/>
    <x v="3"/>
    <x v="30"/>
    <x v="84"/>
  </r>
  <r>
    <x v="41"/>
    <x v="2"/>
    <x v="28"/>
    <x v="2"/>
    <x v="7"/>
    <x v="22"/>
    <x v="37"/>
  </r>
  <r>
    <x v="8"/>
    <x v="12"/>
    <x v="7"/>
    <x v="2"/>
    <x v="3"/>
    <x v="7"/>
    <x v="55"/>
  </r>
  <r>
    <x v="16"/>
    <x v="16"/>
    <x v="15"/>
    <x v="1"/>
    <x v="19"/>
    <x v="14"/>
    <x v="82"/>
  </r>
  <r>
    <x v="2"/>
    <x v="2"/>
    <x v="11"/>
    <x v="1"/>
    <x v="10"/>
    <x v="21"/>
    <x v="58"/>
  </r>
  <r>
    <x v="19"/>
    <x v="2"/>
    <x v="12"/>
    <x v="2"/>
    <x v="12"/>
    <x v="4"/>
    <x v="45"/>
  </r>
  <r>
    <x v="18"/>
    <x v="2"/>
    <x v="12"/>
    <x v="3"/>
    <x v="3"/>
    <x v="13"/>
    <x v="45"/>
  </r>
  <r>
    <x v="14"/>
    <x v="17"/>
    <x v="13"/>
    <x v="2"/>
    <x v="7"/>
    <x v="7"/>
    <x v="32"/>
  </r>
  <r>
    <x v="14"/>
    <x v="17"/>
    <x v="13"/>
    <x v="2"/>
    <x v="7"/>
    <x v="7"/>
    <x v="32"/>
  </r>
  <r>
    <x v="82"/>
    <x v="61"/>
    <x v="51"/>
    <x v="2"/>
    <x v="3"/>
    <x v="5"/>
    <x v="47"/>
  </r>
  <r>
    <x v="20"/>
    <x v="19"/>
    <x v="17"/>
    <x v="1"/>
    <x v="3"/>
    <x v="16"/>
    <x v="83"/>
  </r>
  <r>
    <x v="84"/>
    <x v="2"/>
    <x v="52"/>
    <x v="2"/>
    <x v="7"/>
    <x v="38"/>
    <x v="48"/>
  </r>
  <r>
    <x v="2"/>
    <x v="2"/>
    <x v="2"/>
    <x v="1"/>
    <x v="22"/>
    <x v="2"/>
    <x v="153"/>
  </r>
  <r>
    <x v="33"/>
    <x v="31"/>
    <x v="23"/>
    <x v="1"/>
    <x v="7"/>
    <x v="12"/>
    <x v="23"/>
  </r>
  <r>
    <x v="41"/>
    <x v="2"/>
    <x v="28"/>
    <x v="2"/>
    <x v="22"/>
    <x v="22"/>
    <x v="102"/>
  </r>
  <r>
    <x v="71"/>
    <x v="77"/>
    <x v="46"/>
    <x v="1"/>
    <x v="7"/>
    <x v="22"/>
    <x v="37"/>
  </r>
  <r>
    <x v="19"/>
    <x v="2"/>
    <x v="12"/>
    <x v="2"/>
    <x v="17"/>
    <x v="4"/>
    <x v="154"/>
  </r>
  <r>
    <x v="18"/>
    <x v="2"/>
    <x v="12"/>
    <x v="3"/>
    <x v="7"/>
    <x v="13"/>
    <x v="4"/>
  </r>
  <r>
    <x v="14"/>
    <x v="88"/>
    <x v="13"/>
    <x v="2"/>
    <x v="34"/>
    <x v="7"/>
    <x v="15"/>
  </r>
  <r>
    <x v="14"/>
    <x v="89"/>
    <x v="13"/>
    <x v="2"/>
    <x v="7"/>
    <x v="7"/>
    <x v="32"/>
  </r>
  <r>
    <x v="82"/>
    <x v="86"/>
    <x v="51"/>
    <x v="2"/>
    <x v="28"/>
    <x v="5"/>
    <x v="92"/>
  </r>
  <r>
    <x v="18"/>
    <x v="2"/>
    <x v="12"/>
    <x v="3"/>
    <x v="3"/>
    <x v="13"/>
    <x v="45"/>
  </r>
  <r>
    <x v="22"/>
    <x v="2"/>
    <x v="18"/>
    <x v="4"/>
    <x v="3"/>
    <x v="7"/>
    <x v="5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20"/>
    <x v="22"/>
    <x v="155"/>
  </r>
  <r>
    <x v="75"/>
    <x v="2"/>
    <x v="49"/>
    <x v="2"/>
    <x v="33"/>
    <x v="35"/>
    <x v="156"/>
  </r>
  <r>
    <x v="71"/>
    <x v="77"/>
    <x v="46"/>
    <x v="1"/>
    <x v="44"/>
    <x v="22"/>
    <x v="157"/>
  </r>
  <r>
    <x v="75"/>
    <x v="2"/>
    <x v="49"/>
    <x v="2"/>
    <x v="31"/>
    <x v="35"/>
    <x v="158"/>
  </r>
  <r>
    <x v="71"/>
    <x v="77"/>
    <x v="46"/>
    <x v="1"/>
    <x v="2"/>
    <x v="22"/>
    <x v="115"/>
  </r>
  <r>
    <x v="76"/>
    <x v="79"/>
    <x v="1"/>
    <x v="1"/>
    <x v="10"/>
    <x v="36"/>
    <x v="116"/>
  </r>
  <r>
    <x v="2"/>
    <x v="2"/>
    <x v="2"/>
    <x v="1"/>
    <x v="10"/>
    <x v="2"/>
    <x v="117"/>
  </r>
  <r>
    <x v="5"/>
    <x v="5"/>
    <x v="5"/>
    <x v="2"/>
    <x v="8"/>
    <x v="5"/>
    <x v="14"/>
  </r>
  <r>
    <x v="41"/>
    <x v="2"/>
    <x v="28"/>
    <x v="2"/>
    <x v="10"/>
    <x v="22"/>
    <x v="83"/>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91"/>
    <x v="3"/>
    <x v="2"/>
    <x v="8"/>
    <x v="3"/>
    <x v="61"/>
  </r>
  <r>
    <x v="77"/>
    <x v="80"/>
    <x v="50"/>
    <x v="2"/>
    <x v="2"/>
    <x v="8"/>
    <x v="69"/>
  </r>
  <r>
    <x v="80"/>
    <x v="83"/>
    <x v="3"/>
    <x v="2"/>
    <x v="2"/>
    <x v="3"/>
    <x v="4"/>
  </r>
  <r>
    <x v="9"/>
    <x v="2"/>
    <x v="8"/>
    <x v="1"/>
    <x v="13"/>
    <x v="8"/>
    <x v="100"/>
  </r>
  <r>
    <x v="49"/>
    <x v="61"/>
    <x v="33"/>
    <x v="2"/>
    <x v="2"/>
    <x v="33"/>
    <x v="121"/>
  </r>
  <r>
    <x v="29"/>
    <x v="18"/>
    <x v="22"/>
    <x v="1"/>
    <x v="45"/>
    <x v="14"/>
    <x v="33"/>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3"/>
    <x v="18"/>
    <x v="19"/>
    <x v="1"/>
    <x v="25"/>
    <x v="17"/>
    <x v="122"/>
  </r>
  <r>
    <x v="6"/>
    <x v="84"/>
    <x v="1"/>
    <x v="1"/>
    <x v="8"/>
    <x v="5"/>
    <x v="14"/>
  </r>
  <r>
    <x v="2"/>
    <x v="2"/>
    <x v="2"/>
    <x v="1"/>
    <x v="8"/>
    <x v="2"/>
    <x v="25"/>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16"/>
    <x v="16"/>
    <x v="15"/>
    <x v="1"/>
    <x v="10"/>
    <x v="14"/>
    <x v="47"/>
  </r>
  <r>
    <x v="2"/>
    <x v="2"/>
    <x v="11"/>
    <x v="1"/>
    <x v="31"/>
    <x v="21"/>
    <x v="138"/>
  </r>
  <r>
    <x v="19"/>
    <x v="2"/>
    <x v="12"/>
    <x v="2"/>
    <x v="25"/>
    <x v="4"/>
    <x v="14"/>
  </r>
  <r>
    <x v="18"/>
    <x v="2"/>
    <x v="12"/>
    <x v="3"/>
    <x v="2"/>
    <x v="13"/>
    <x v="14"/>
  </r>
  <r>
    <x v="14"/>
    <x v="17"/>
    <x v="13"/>
    <x v="2"/>
    <x v="8"/>
    <x v="7"/>
    <x v="7"/>
  </r>
  <r>
    <x v="14"/>
    <x v="17"/>
    <x v="13"/>
    <x v="2"/>
    <x v="8"/>
    <x v="7"/>
    <x v="7"/>
  </r>
  <r>
    <x v="82"/>
    <x v="61"/>
    <x v="51"/>
    <x v="2"/>
    <x v="2"/>
    <x v="5"/>
    <x v="49"/>
  </r>
  <r>
    <x v="20"/>
    <x v="19"/>
    <x v="17"/>
    <x v="1"/>
    <x v="2"/>
    <x v="16"/>
    <x v="119"/>
  </r>
  <r>
    <x v="84"/>
    <x v="2"/>
    <x v="52"/>
    <x v="2"/>
    <x v="8"/>
    <x v="38"/>
    <x v="128"/>
  </r>
  <r>
    <x v="2"/>
    <x v="2"/>
    <x v="2"/>
    <x v="1"/>
    <x v="40"/>
    <x v="2"/>
    <x v="126"/>
  </r>
  <r>
    <x v="33"/>
    <x v="31"/>
    <x v="23"/>
    <x v="1"/>
    <x v="8"/>
    <x v="12"/>
    <x v="100"/>
  </r>
  <r>
    <x v="41"/>
    <x v="2"/>
    <x v="28"/>
    <x v="2"/>
    <x v="40"/>
    <x v="22"/>
    <x v="127"/>
  </r>
  <r>
    <x v="71"/>
    <x v="77"/>
    <x v="46"/>
    <x v="1"/>
    <x v="8"/>
    <x v="22"/>
    <x v="26"/>
  </r>
  <r>
    <x v="18"/>
    <x v="2"/>
    <x v="12"/>
    <x v="3"/>
    <x v="8"/>
    <x v="13"/>
    <x v="64"/>
  </r>
  <r>
    <x v="14"/>
    <x v="89"/>
    <x v="13"/>
    <x v="2"/>
    <x v="8"/>
    <x v="7"/>
    <x v="7"/>
  </r>
  <r>
    <x v="82"/>
    <x v="86"/>
    <x v="51"/>
    <x v="2"/>
    <x v="8"/>
    <x v="5"/>
    <x v="14"/>
  </r>
  <r>
    <x v="19"/>
    <x v="2"/>
    <x v="12"/>
    <x v="2"/>
    <x v="28"/>
    <x v="4"/>
    <x v="159"/>
  </r>
  <r>
    <x v="14"/>
    <x v="88"/>
    <x v="13"/>
    <x v="2"/>
    <x v="25"/>
    <x v="7"/>
    <x v="12"/>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60"/>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8"/>
    <x v="18"/>
    <x v="79"/>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2"/>
    <x v="13"/>
    <x v="14"/>
  </r>
  <r>
    <x v="14"/>
    <x v="88"/>
    <x v="13"/>
    <x v="2"/>
    <x v="4"/>
    <x v="7"/>
    <x v="23"/>
  </r>
  <r>
    <x v="14"/>
    <x v="89"/>
    <x v="13"/>
    <x v="2"/>
    <x v="2"/>
    <x v="7"/>
    <x v="10"/>
  </r>
  <r>
    <x v="82"/>
    <x v="86"/>
    <x v="51"/>
    <x v="2"/>
    <x v="2"/>
    <x v="5"/>
    <x v="49"/>
  </r>
  <r>
    <x v="18"/>
    <x v="2"/>
    <x v="12"/>
    <x v="3"/>
    <x v="6"/>
    <x v="13"/>
    <x v="7"/>
  </r>
  <r>
    <x v="22"/>
    <x v="2"/>
    <x v="18"/>
    <x v="4"/>
    <x v="6"/>
    <x v="7"/>
    <x v="18"/>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60"/>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6"/>
    <x v="4"/>
    <x v="161"/>
  </r>
  <r>
    <x v="18"/>
    <x v="2"/>
    <x v="12"/>
    <x v="3"/>
    <x v="2"/>
    <x v="13"/>
    <x v="14"/>
  </r>
  <r>
    <x v="14"/>
    <x v="88"/>
    <x v="13"/>
    <x v="2"/>
    <x v="18"/>
    <x v="7"/>
    <x v="162"/>
  </r>
  <r>
    <x v="14"/>
    <x v="89"/>
    <x v="13"/>
    <x v="2"/>
    <x v="2"/>
    <x v="7"/>
    <x v="10"/>
  </r>
  <r>
    <x v="82"/>
    <x v="86"/>
    <x v="51"/>
    <x v="2"/>
    <x v="2"/>
    <x v="5"/>
    <x v="49"/>
  </r>
  <r>
    <x v="18"/>
    <x v="2"/>
    <x v="12"/>
    <x v="3"/>
    <x v="6"/>
    <x v="13"/>
    <x v="7"/>
  </r>
  <r>
    <x v="22"/>
    <x v="2"/>
    <x v="18"/>
    <x v="4"/>
    <x v="6"/>
    <x v="7"/>
    <x v="18"/>
  </r>
  <r>
    <x v="0"/>
    <x v="0"/>
    <x v="0"/>
    <x v="0"/>
    <x v="0"/>
    <x v="0"/>
    <x v="1"/>
  </r>
  <r>
    <x v="71"/>
    <x v="77"/>
    <x v="46"/>
    <x v="1"/>
    <x v="36"/>
    <x v="22"/>
    <x v="49"/>
  </r>
  <r>
    <x v="19"/>
    <x v="2"/>
    <x v="12"/>
    <x v="2"/>
    <x v="36"/>
    <x v="4"/>
    <x v="163"/>
  </r>
  <r>
    <x v="19"/>
    <x v="30"/>
    <x v="12"/>
    <x v="2"/>
    <x v="36"/>
    <x v="4"/>
    <x v="163"/>
  </r>
  <r>
    <x v="72"/>
    <x v="78"/>
    <x v="47"/>
    <x v="9"/>
    <x v="47"/>
    <x v="8"/>
    <x v="17"/>
  </r>
  <r>
    <x v="73"/>
    <x v="2"/>
    <x v="48"/>
    <x v="1"/>
    <x v="36"/>
    <x v="7"/>
    <x v="4"/>
  </r>
  <r>
    <x v="74"/>
    <x v="2"/>
    <x v="8"/>
    <x v="1"/>
    <x v="36"/>
    <x v="8"/>
    <x v="12"/>
  </r>
  <r>
    <x v="14"/>
    <x v="17"/>
    <x v="13"/>
    <x v="2"/>
    <x v="36"/>
    <x v="7"/>
    <x v="4"/>
  </r>
  <r>
    <x v="75"/>
    <x v="2"/>
    <x v="49"/>
    <x v="2"/>
    <x v="36"/>
    <x v="35"/>
    <x v="164"/>
  </r>
  <r>
    <x v="8"/>
    <x v="12"/>
    <x v="7"/>
    <x v="2"/>
    <x v="36"/>
    <x v="7"/>
    <x v="4"/>
  </r>
  <r>
    <x v="2"/>
    <x v="2"/>
    <x v="11"/>
    <x v="1"/>
    <x v="9"/>
    <x v="21"/>
    <x v="42"/>
  </r>
  <r>
    <x v="19"/>
    <x v="2"/>
    <x v="12"/>
    <x v="2"/>
    <x v="9"/>
    <x v="4"/>
    <x v="17"/>
  </r>
  <r>
    <x v="85"/>
    <x v="2"/>
    <x v="53"/>
    <x v="3"/>
    <x v="1"/>
    <x v="9"/>
    <x v="80"/>
  </r>
  <r>
    <x v="86"/>
    <x v="61"/>
    <x v="41"/>
    <x v="1"/>
    <x v="1"/>
    <x v="11"/>
    <x v="23"/>
  </r>
  <r>
    <x v="14"/>
    <x v="17"/>
    <x v="13"/>
    <x v="2"/>
    <x v="4"/>
    <x v="7"/>
    <x v="23"/>
  </r>
  <r>
    <x v="8"/>
    <x v="12"/>
    <x v="7"/>
    <x v="2"/>
    <x v="4"/>
    <x v="7"/>
    <x v="23"/>
  </r>
  <r>
    <x v="49"/>
    <x v="61"/>
    <x v="33"/>
    <x v="2"/>
    <x v="1"/>
    <x v="33"/>
    <x v="165"/>
  </r>
  <r>
    <x v="70"/>
    <x v="76"/>
    <x v="15"/>
    <x v="1"/>
    <x v="4"/>
    <x v="34"/>
    <x v="166"/>
  </r>
  <r>
    <x v="72"/>
    <x v="78"/>
    <x v="47"/>
    <x v="9"/>
    <x v="4"/>
    <x v="8"/>
    <x v="56"/>
  </r>
  <r>
    <x v="73"/>
    <x v="2"/>
    <x v="48"/>
    <x v="1"/>
    <x v="1"/>
    <x v="7"/>
    <x v="9"/>
  </r>
  <r>
    <x v="75"/>
    <x v="2"/>
    <x v="49"/>
    <x v="2"/>
    <x v="4"/>
    <x v="35"/>
    <x v="131"/>
  </r>
  <r>
    <x v="71"/>
    <x v="77"/>
    <x v="46"/>
    <x v="1"/>
    <x v="1"/>
    <x v="22"/>
    <x v="69"/>
  </r>
  <r>
    <x v="76"/>
    <x v="79"/>
    <x v="1"/>
    <x v="1"/>
    <x v="34"/>
    <x v="36"/>
    <x v="86"/>
  </r>
  <r>
    <x v="2"/>
    <x v="2"/>
    <x v="2"/>
    <x v="1"/>
    <x v="34"/>
    <x v="2"/>
    <x v="167"/>
  </r>
  <r>
    <x v="5"/>
    <x v="5"/>
    <x v="5"/>
    <x v="2"/>
    <x v="4"/>
    <x v="5"/>
    <x v="17"/>
  </r>
  <r>
    <x v="41"/>
    <x v="2"/>
    <x v="28"/>
    <x v="2"/>
    <x v="34"/>
    <x v="22"/>
    <x v="7"/>
  </r>
  <r>
    <x v="26"/>
    <x v="24"/>
    <x v="20"/>
    <x v="2"/>
    <x v="1"/>
    <x v="18"/>
    <x v="67"/>
  </r>
  <r>
    <x v="33"/>
    <x v="31"/>
    <x v="23"/>
    <x v="1"/>
    <x v="4"/>
    <x v="12"/>
    <x v="168"/>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8"/>
  </r>
  <r>
    <x v="17"/>
    <x v="18"/>
    <x v="16"/>
    <x v="2"/>
    <x v="9"/>
    <x v="15"/>
    <x v="57"/>
  </r>
  <r>
    <x v="3"/>
    <x v="91"/>
    <x v="3"/>
    <x v="2"/>
    <x v="3"/>
    <x v="3"/>
    <x v="70"/>
  </r>
  <r>
    <x v="77"/>
    <x v="80"/>
    <x v="50"/>
    <x v="2"/>
    <x v="1"/>
    <x v="8"/>
    <x v="22"/>
  </r>
  <r>
    <x v="80"/>
    <x v="83"/>
    <x v="3"/>
    <x v="2"/>
    <x v="1"/>
    <x v="3"/>
    <x v="36"/>
  </r>
  <r>
    <x v="9"/>
    <x v="2"/>
    <x v="8"/>
    <x v="1"/>
    <x v="48"/>
    <x v="8"/>
    <x v="168"/>
  </r>
  <r>
    <x v="49"/>
    <x v="61"/>
    <x v="33"/>
    <x v="2"/>
    <x v="1"/>
    <x v="33"/>
    <x v="165"/>
  </r>
  <r>
    <x v="29"/>
    <x v="18"/>
    <x v="22"/>
    <x v="1"/>
    <x v="1"/>
    <x v="14"/>
    <x v="20"/>
  </r>
  <r>
    <x v="23"/>
    <x v="18"/>
    <x v="19"/>
    <x v="1"/>
    <x v="9"/>
    <x v="17"/>
    <x v="169"/>
  </r>
  <r>
    <x v="6"/>
    <x v="84"/>
    <x v="1"/>
    <x v="1"/>
    <x v="4"/>
    <x v="5"/>
    <x v="17"/>
  </r>
  <r>
    <x v="2"/>
    <x v="2"/>
    <x v="2"/>
    <x v="1"/>
    <x v="4"/>
    <x v="2"/>
    <x v="44"/>
  </r>
  <r>
    <x v="78"/>
    <x v="85"/>
    <x v="21"/>
    <x v="2"/>
    <x v="1"/>
    <x v="13"/>
    <x v="17"/>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5"/>
    <x v="22"/>
    <x v="1"/>
    <x v="1"/>
    <x v="1"/>
    <x v="1"/>
    <x v="2"/>
  </r>
  <r>
    <x v="2"/>
    <x v="2"/>
    <x v="11"/>
    <x v="1"/>
    <x v="1"/>
    <x v="21"/>
    <x v="162"/>
  </r>
  <r>
    <x v="42"/>
    <x v="2"/>
    <x v="44"/>
    <x v="1"/>
    <x v="1"/>
    <x v="23"/>
    <x v="170"/>
  </r>
  <r>
    <x v="33"/>
    <x v="31"/>
    <x v="23"/>
    <x v="1"/>
    <x v="1"/>
    <x v="12"/>
    <x v="29"/>
  </r>
  <r>
    <x v="19"/>
    <x v="2"/>
    <x v="12"/>
    <x v="2"/>
    <x v="1"/>
    <x v="4"/>
    <x v="7"/>
  </r>
  <r>
    <x v="41"/>
    <x v="2"/>
    <x v="28"/>
    <x v="2"/>
    <x v="1"/>
    <x v="22"/>
    <x v="69"/>
  </r>
  <r>
    <x v="81"/>
    <x v="41"/>
    <x v="45"/>
    <x v="2"/>
    <x v="1"/>
    <x v="5"/>
    <x v="12"/>
  </r>
  <r>
    <x v="14"/>
    <x v="17"/>
    <x v="13"/>
    <x v="2"/>
    <x v="1"/>
    <x v="7"/>
    <x v="9"/>
  </r>
  <r>
    <x v="82"/>
    <x v="86"/>
    <x v="51"/>
    <x v="2"/>
    <x v="1"/>
    <x v="5"/>
    <x v="12"/>
  </r>
  <r>
    <x v="83"/>
    <x v="87"/>
    <x v="21"/>
    <x v="2"/>
    <x v="1"/>
    <x v="37"/>
    <x v="48"/>
  </r>
  <r>
    <x v="2"/>
    <x v="2"/>
    <x v="2"/>
    <x v="1"/>
    <x v="49"/>
    <x v="2"/>
    <x v="171"/>
  </r>
  <r>
    <x v="9"/>
    <x v="2"/>
    <x v="8"/>
    <x v="1"/>
    <x v="34"/>
    <x v="8"/>
    <x v="23"/>
  </r>
  <r>
    <x v="5"/>
    <x v="5"/>
    <x v="5"/>
    <x v="2"/>
    <x v="4"/>
    <x v="5"/>
    <x v="17"/>
  </r>
  <r>
    <x v="27"/>
    <x v="25"/>
    <x v="13"/>
    <x v="1"/>
    <x v="1"/>
    <x v="19"/>
    <x v="27"/>
  </r>
  <r>
    <x v="64"/>
    <x v="2"/>
    <x v="10"/>
    <x v="2"/>
    <x v="1"/>
    <x v="30"/>
    <x v="172"/>
  </r>
  <r>
    <x v="41"/>
    <x v="2"/>
    <x v="28"/>
    <x v="2"/>
    <x v="4"/>
    <x v="22"/>
    <x v="33"/>
  </r>
  <r>
    <x v="8"/>
    <x v="12"/>
    <x v="7"/>
    <x v="2"/>
    <x v="1"/>
    <x v="7"/>
    <x v="9"/>
  </r>
  <r>
    <x v="84"/>
    <x v="2"/>
    <x v="52"/>
    <x v="2"/>
    <x v="4"/>
    <x v="38"/>
    <x v="173"/>
  </r>
  <r>
    <x v="2"/>
    <x v="2"/>
    <x v="2"/>
    <x v="1"/>
    <x v="23"/>
    <x v="2"/>
    <x v="174"/>
  </r>
  <r>
    <x v="33"/>
    <x v="31"/>
    <x v="23"/>
    <x v="1"/>
    <x v="4"/>
    <x v="12"/>
    <x v="168"/>
  </r>
  <r>
    <x v="41"/>
    <x v="2"/>
    <x v="28"/>
    <x v="2"/>
    <x v="23"/>
    <x v="22"/>
    <x v="175"/>
  </r>
  <r>
    <x v="71"/>
    <x v="77"/>
    <x v="46"/>
    <x v="1"/>
    <x v="4"/>
    <x v="22"/>
    <x v="33"/>
  </r>
  <r>
    <x v="19"/>
    <x v="2"/>
    <x v="12"/>
    <x v="2"/>
    <x v="50"/>
    <x v="4"/>
    <x v="147"/>
  </r>
  <r>
    <x v="18"/>
    <x v="2"/>
    <x v="12"/>
    <x v="3"/>
    <x v="25"/>
    <x v="13"/>
    <x v="176"/>
  </r>
  <r>
    <x v="14"/>
    <x v="88"/>
    <x v="13"/>
    <x v="2"/>
    <x v="23"/>
    <x v="7"/>
    <x v="42"/>
  </r>
  <r>
    <x v="14"/>
    <x v="89"/>
    <x v="13"/>
    <x v="2"/>
    <x v="25"/>
    <x v="7"/>
    <x v="12"/>
  </r>
  <r>
    <x v="82"/>
    <x v="86"/>
    <x v="51"/>
    <x v="2"/>
    <x v="25"/>
    <x v="5"/>
    <x v="64"/>
  </r>
  <r>
    <x v="18"/>
    <x v="2"/>
    <x v="12"/>
    <x v="3"/>
    <x v="1"/>
    <x v="13"/>
    <x v="17"/>
  </r>
  <r>
    <x v="22"/>
    <x v="2"/>
    <x v="18"/>
    <x v="4"/>
    <x v="1"/>
    <x v="7"/>
    <x v="9"/>
  </r>
  <r>
    <x v="0"/>
    <x v="0"/>
    <x v="0"/>
    <x v="0"/>
    <x v="0"/>
    <x v="0"/>
    <x v="1"/>
  </r>
  <r>
    <x v="71"/>
    <x v="77"/>
    <x v="46"/>
    <x v="1"/>
    <x v="36"/>
    <x v="22"/>
    <x v="49"/>
  </r>
  <r>
    <x v="19"/>
    <x v="2"/>
    <x v="12"/>
    <x v="2"/>
    <x v="36"/>
    <x v="4"/>
    <x v="163"/>
  </r>
  <r>
    <x v="19"/>
    <x v="30"/>
    <x v="12"/>
    <x v="2"/>
    <x v="36"/>
    <x v="4"/>
    <x v="163"/>
  </r>
  <r>
    <x v="72"/>
    <x v="78"/>
    <x v="47"/>
    <x v="9"/>
    <x v="47"/>
    <x v="8"/>
    <x v="17"/>
  </r>
  <r>
    <x v="73"/>
    <x v="2"/>
    <x v="48"/>
    <x v="1"/>
    <x v="36"/>
    <x v="7"/>
    <x v="4"/>
  </r>
  <r>
    <x v="74"/>
    <x v="2"/>
    <x v="8"/>
    <x v="1"/>
    <x v="36"/>
    <x v="8"/>
    <x v="12"/>
  </r>
  <r>
    <x v="14"/>
    <x v="17"/>
    <x v="13"/>
    <x v="2"/>
    <x v="36"/>
    <x v="7"/>
    <x v="4"/>
  </r>
  <r>
    <x v="75"/>
    <x v="2"/>
    <x v="49"/>
    <x v="2"/>
    <x v="36"/>
    <x v="35"/>
    <x v="164"/>
  </r>
  <r>
    <x v="8"/>
    <x v="12"/>
    <x v="7"/>
    <x v="2"/>
    <x v="36"/>
    <x v="7"/>
    <x v="4"/>
  </r>
  <r>
    <x v="2"/>
    <x v="2"/>
    <x v="11"/>
    <x v="1"/>
    <x v="9"/>
    <x v="21"/>
    <x v="42"/>
  </r>
  <r>
    <x v="19"/>
    <x v="2"/>
    <x v="12"/>
    <x v="2"/>
    <x v="4"/>
    <x v="4"/>
    <x v="12"/>
  </r>
  <r>
    <x v="85"/>
    <x v="2"/>
    <x v="53"/>
    <x v="3"/>
    <x v="1"/>
    <x v="9"/>
    <x v="80"/>
  </r>
  <r>
    <x v="86"/>
    <x v="61"/>
    <x v="41"/>
    <x v="1"/>
    <x v="1"/>
    <x v="11"/>
    <x v="23"/>
  </r>
  <r>
    <x v="14"/>
    <x v="17"/>
    <x v="13"/>
    <x v="2"/>
    <x v="4"/>
    <x v="7"/>
    <x v="23"/>
  </r>
  <r>
    <x v="8"/>
    <x v="12"/>
    <x v="7"/>
    <x v="2"/>
    <x v="4"/>
    <x v="7"/>
    <x v="23"/>
  </r>
  <r>
    <x v="49"/>
    <x v="61"/>
    <x v="33"/>
    <x v="2"/>
    <x v="1"/>
    <x v="33"/>
    <x v="165"/>
  </r>
  <r>
    <x v="70"/>
    <x v="76"/>
    <x v="15"/>
    <x v="1"/>
    <x v="4"/>
    <x v="34"/>
    <x v="166"/>
  </r>
  <r>
    <x v="72"/>
    <x v="78"/>
    <x v="47"/>
    <x v="9"/>
    <x v="4"/>
    <x v="8"/>
    <x v="56"/>
  </r>
  <r>
    <x v="73"/>
    <x v="2"/>
    <x v="48"/>
    <x v="1"/>
    <x v="1"/>
    <x v="7"/>
    <x v="9"/>
  </r>
  <r>
    <x v="75"/>
    <x v="2"/>
    <x v="49"/>
    <x v="2"/>
    <x v="4"/>
    <x v="35"/>
    <x v="131"/>
  </r>
  <r>
    <x v="71"/>
    <x v="77"/>
    <x v="46"/>
    <x v="1"/>
    <x v="1"/>
    <x v="22"/>
    <x v="69"/>
  </r>
  <r>
    <x v="76"/>
    <x v="79"/>
    <x v="1"/>
    <x v="1"/>
    <x v="34"/>
    <x v="36"/>
    <x v="86"/>
  </r>
  <r>
    <x v="2"/>
    <x v="2"/>
    <x v="2"/>
    <x v="1"/>
    <x v="34"/>
    <x v="2"/>
    <x v="167"/>
  </r>
  <r>
    <x v="5"/>
    <x v="5"/>
    <x v="5"/>
    <x v="2"/>
    <x v="4"/>
    <x v="5"/>
    <x v="17"/>
  </r>
  <r>
    <x v="41"/>
    <x v="2"/>
    <x v="28"/>
    <x v="2"/>
    <x v="34"/>
    <x v="22"/>
    <x v="7"/>
  </r>
  <r>
    <x v="26"/>
    <x v="24"/>
    <x v="20"/>
    <x v="2"/>
    <x v="1"/>
    <x v="18"/>
    <x v="67"/>
  </r>
  <r>
    <x v="33"/>
    <x v="31"/>
    <x v="23"/>
    <x v="1"/>
    <x v="4"/>
    <x v="12"/>
    <x v="168"/>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8"/>
  </r>
  <r>
    <x v="17"/>
    <x v="18"/>
    <x v="16"/>
    <x v="2"/>
    <x v="9"/>
    <x v="15"/>
    <x v="57"/>
  </r>
  <r>
    <x v="3"/>
    <x v="41"/>
    <x v="3"/>
    <x v="2"/>
    <x v="1"/>
    <x v="3"/>
    <x v="36"/>
  </r>
  <r>
    <x v="77"/>
    <x v="80"/>
    <x v="50"/>
    <x v="2"/>
    <x v="1"/>
    <x v="8"/>
    <x v="22"/>
  </r>
  <r>
    <x v="80"/>
    <x v="83"/>
    <x v="3"/>
    <x v="2"/>
    <x v="1"/>
    <x v="3"/>
    <x v="36"/>
  </r>
  <r>
    <x v="8"/>
    <x v="12"/>
    <x v="7"/>
    <x v="2"/>
    <x v="1"/>
    <x v="7"/>
    <x v="9"/>
  </r>
  <r>
    <x v="9"/>
    <x v="2"/>
    <x v="8"/>
    <x v="1"/>
    <x v="48"/>
    <x v="8"/>
    <x v="168"/>
  </r>
  <r>
    <x v="49"/>
    <x v="61"/>
    <x v="33"/>
    <x v="2"/>
    <x v="1"/>
    <x v="33"/>
    <x v="165"/>
  </r>
  <r>
    <x v="29"/>
    <x v="18"/>
    <x v="22"/>
    <x v="1"/>
    <x v="1"/>
    <x v="14"/>
    <x v="20"/>
  </r>
  <r>
    <x v="25"/>
    <x v="22"/>
    <x v="1"/>
    <x v="1"/>
    <x v="1"/>
    <x v="1"/>
    <x v="2"/>
  </r>
  <r>
    <x v="2"/>
    <x v="2"/>
    <x v="11"/>
    <x v="1"/>
    <x v="1"/>
    <x v="21"/>
    <x v="162"/>
  </r>
  <r>
    <x v="42"/>
    <x v="2"/>
    <x v="44"/>
    <x v="1"/>
    <x v="1"/>
    <x v="23"/>
    <x v="170"/>
  </r>
  <r>
    <x v="33"/>
    <x v="31"/>
    <x v="23"/>
    <x v="1"/>
    <x v="1"/>
    <x v="12"/>
    <x v="29"/>
  </r>
  <r>
    <x v="19"/>
    <x v="2"/>
    <x v="12"/>
    <x v="2"/>
    <x v="1"/>
    <x v="4"/>
    <x v="7"/>
  </r>
  <r>
    <x v="41"/>
    <x v="2"/>
    <x v="28"/>
    <x v="2"/>
    <x v="1"/>
    <x v="22"/>
    <x v="69"/>
  </r>
  <r>
    <x v="81"/>
    <x v="41"/>
    <x v="45"/>
    <x v="2"/>
    <x v="1"/>
    <x v="5"/>
    <x v="12"/>
  </r>
  <r>
    <x v="14"/>
    <x v="17"/>
    <x v="13"/>
    <x v="2"/>
    <x v="1"/>
    <x v="7"/>
    <x v="9"/>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2"/>
  </r>
  <r>
    <x v="42"/>
    <x v="2"/>
    <x v="44"/>
    <x v="1"/>
    <x v="1"/>
    <x v="23"/>
    <x v="170"/>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3"/>
    <x v="18"/>
    <x v="19"/>
    <x v="1"/>
    <x v="9"/>
    <x v="17"/>
    <x v="169"/>
  </r>
  <r>
    <x v="6"/>
    <x v="84"/>
    <x v="1"/>
    <x v="1"/>
    <x v="4"/>
    <x v="5"/>
    <x v="17"/>
  </r>
  <r>
    <x v="2"/>
    <x v="2"/>
    <x v="2"/>
    <x v="1"/>
    <x v="4"/>
    <x v="2"/>
    <x v="44"/>
  </r>
  <r>
    <x v="82"/>
    <x v="86"/>
    <x v="51"/>
    <x v="2"/>
    <x v="1"/>
    <x v="5"/>
    <x v="12"/>
  </r>
  <r>
    <x v="83"/>
    <x v="87"/>
    <x v="21"/>
    <x v="2"/>
    <x v="1"/>
    <x v="37"/>
    <x v="48"/>
  </r>
  <r>
    <x v="2"/>
    <x v="2"/>
    <x v="2"/>
    <x v="1"/>
    <x v="49"/>
    <x v="2"/>
    <x v="171"/>
  </r>
  <r>
    <x v="9"/>
    <x v="2"/>
    <x v="8"/>
    <x v="1"/>
    <x v="34"/>
    <x v="8"/>
    <x v="23"/>
  </r>
  <r>
    <x v="5"/>
    <x v="5"/>
    <x v="5"/>
    <x v="2"/>
    <x v="4"/>
    <x v="5"/>
    <x v="17"/>
  </r>
  <r>
    <x v="27"/>
    <x v="25"/>
    <x v="13"/>
    <x v="1"/>
    <x v="1"/>
    <x v="19"/>
    <x v="27"/>
  </r>
  <r>
    <x v="64"/>
    <x v="2"/>
    <x v="10"/>
    <x v="2"/>
    <x v="1"/>
    <x v="30"/>
    <x v="172"/>
  </r>
  <r>
    <x v="41"/>
    <x v="2"/>
    <x v="28"/>
    <x v="2"/>
    <x v="4"/>
    <x v="22"/>
    <x v="33"/>
  </r>
  <r>
    <x v="8"/>
    <x v="12"/>
    <x v="7"/>
    <x v="2"/>
    <x v="1"/>
    <x v="7"/>
    <x v="9"/>
  </r>
  <r>
    <x v="84"/>
    <x v="2"/>
    <x v="52"/>
    <x v="2"/>
    <x v="4"/>
    <x v="38"/>
    <x v="173"/>
  </r>
  <r>
    <x v="2"/>
    <x v="2"/>
    <x v="2"/>
    <x v="1"/>
    <x v="23"/>
    <x v="2"/>
    <x v="174"/>
  </r>
  <r>
    <x v="33"/>
    <x v="31"/>
    <x v="23"/>
    <x v="1"/>
    <x v="4"/>
    <x v="12"/>
    <x v="168"/>
  </r>
  <r>
    <x v="41"/>
    <x v="2"/>
    <x v="28"/>
    <x v="2"/>
    <x v="23"/>
    <x v="22"/>
    <x v="175"/>
  </r>
  <r>
    <x v="71"/>
    <x v="77"/>
    <x v="46"/>
    <x v="1"/>
    <x v="4"/>
    <x v="22"/>
    <x v="33"/>
  </r>
  <r>
    <x v="19"/>
    <x v="2"/>
    <x v="12"/>
    <x v="2"/>
    <x v="51"/>
    <x v="4"/>
    <x v="130"/>
  </r>
  <r>
    <x v="18"/>
    <x v="2"/>
    <x v="12"/>
    <x v="3"/>
    <x v="4"/>
    <x v="13"/>
    <x v="27"/>
  </r>
  <r>
    <x v="14"/>
    <x v="88"/>
    <x v="13"/>
    <x v="2"/>
    <x v="13"/>
    <x v="7"/>
    <x v="17"/>
  </r>
  <r>
    <x v="14"/>
    <x v="89"/>
    <x v="13"/>
    <x v="2"/>
    <x v="4"/>
    <x v="7"/>
    <x v="23"/>
  </r>
  <r>
    <x v="82"/>
    <x v="86"/>
    <x v="51"/>
    <x v="2"/>
    <x v="4"/>
    <x v="5"/>
    <x v="17"/>
  </r>
  <r>
    <x v="18"/>
    <x v="2"/>
    <x v="12"/>
    <x v="3"/>
    <x v="1"/>
    <x v="13"/>
    <x v="17"/>
  </r>
  <r>
    <x v="22"/>
    <x v="2"/>
    <x v="18"/>
    <x v="4"/>
    <x v="1"/>
    <x v="7"/>
    <x v="9"/>
  </r>
  <r>
    <x v="2"/>
    <x v="2"/>
    <x v="2"/>
    <x v="1"/>
    <x v="1"/>
    <x v="2"/>
    <x v="3"/>
  </r>
  <r>
    <x v="42"/>
    <x v="2"/>
    <x v="44"/>
    <x v="1"/>
    <x v="39"/>
    <x v="23"/>
    <x v="177"/>
  </r>
  <r>
    <x v="14"/>
    <x v="17"/>
    <x v="13"/>
    <x v="2"/>
    <x v="27"/>
    <x v="7"/>
    <x v="178"/>
  </r>
  <r>
    <x v="87"/>
    <x v="2"/>
    <x v="12"/>
    <x v="2"/>
    <x v="6"/>
    <x v="13"/>
    <x v="7"/>
  </r>
  <r>
    <x v="0"/>
    <x v="0"/>
    <x v="0"/>
    <x v="0"/>
    <x v="0"/>
    <x v="0"/>
    <x v="179"/>
  </r>
  <r>
    <x v="0"/>
    <x v="0"/>
    <x v="0"/>
    <x v="0"/>
    <x v="0"/>
    <x v="0"/>
    <x v="1"/>
  </r>
  <r>
    <x v="19"/>
    <x v="2"/>
    <x v="12"/>
    <x v="2"/>
    <x v="7"/>
    <x v="4"/>
    <x v="47"/>
  </r>
  <r>
    <x v="14"/>
    <x v="17"/>
    <x v="13"/>
    <x v="2"/>
    <x v="7"/>
    <x v="7"/>
    <x v="32"/>
  </r>
  <r>
    <x v="10"/>
    <x v="14"/>
    <x v="9"/>
    <x v="1"/>
    <x v="9"/>
    <x v="10"/>
    <x v="180"/>
  </r>
  <r>
    <x v="27"/>
    <x v="92"/>
    <x v="13"/>
    <x v="1"/>
    <x v="9"/>
    <x v="19"/>
    <x v="181"/>
  </r>
  <r>
    <x v="20"/>
    <x v="93"/>
    <x v="17"/>
    <x v="1"/>
    <x v="52"/>
    <x v="20"/>
    <x v="182"/>
  </r>
  <r>
    <x v="88"/>
    <x v="94"/>
    <x v="54"/>
    <x v="1"/>
    <x v="53"/>
    <x v="39"/>
    <x v="183"/>
  </r>
  <r>
    <x v="0"/>
    <x v="0"/>
    <x v="0"/>
    <x v="0"/>
    <x v="0"/>
    <x v="0"/>
    <x v="1"/>
  </r>
  <r>
    <x v="27"/>
    <x v="25"/>
    <x v="13"/>
    <x v="1"/>
    <x v="6"/>
    <x v="19"/>
    <x v="12"/>
  </r>
  <r>
    <x v="10"/>
    <x v="14"/>
    <x v="9"/>
    <x v="1"/>
    <x v="34"/>
    <x v="10"/>
    <x v="184"/>
  </r>
  <r>
    <x v="20"/>
    <x v="19"/>
    <x v="17"/>
    <x v="1"/>
    <x v="6"/>
    <x v="16"/>
    <x v="26"/>
  </r>
  <r>
    <x v="20"/>
    <x v="28"/>
    <x v="17"/>
    <x v="1"/>
    <x v="6"/>
    <x v="20"/>
    <x v="33"/>
  </r>
  <r>
    <x v="9"/>
    <x v="2"/>
    <x v="8"/>
    <x v="1"/>
    <x v="7"/>
    <x v="8"/>
    <x v="20"/>
  </r>
  <r>
    <x v="8"/>
    <x v="12"/>
    <x v="7"/>
    <x v="2"/>
    <x v="6"/>
    <x v="7"/>
    <x v="18"/>
  </r>
  <r>
    <x v="5"/>
    <x v="5"/>
    <x v="5"/>
    <x v="2"/>
    <x v="4"/>
    <x v="5"/>
    <x v="17"/>
  </r>
  <r>
    <x v="32"/>
    <x v="15"/>
    <x v="1"/>
    <x v="1"/>
    <x v="5"/>
    <x v="1"/>
    <x v="23"/>
  </r>
  <r>
    <x v="2"/>
    <x v="2"/>
    <x v="11"/>
    <x v="1"/>
    <x v="5"/>
    <x v="21"/>
    <x v="65"/>
  </r>
  <r>
    <x v="33"/>
    <x v="31"/>
    <x v="23"/>
    <x v="1"/>
    <x v="5"/>
    <x v="12"/>
    <x v="56"/>
  </r>
  <r>
    <x v="8"/>
    <x v="12"/>
    <x v="7"/>
    <x v="2"/>
    <x v="2"/>
    <x v="7"/>
    <x v="10"/>
  </r>
  <r>
    <x v="5"/>
    <x v="5"/>
    <x v="5"/>
    <x v="2"/>
    <x v="29"/>
    <x v="5"/>
    <x v="89"/>
  </r>
  <r>
    <x v="15"/>
    <x v="2"/>
    <x v="14"/>
    <x v="2"/>
    <x v="46"/>
    <x v="5"/>
    <x v="21"/>
  </r>
  <r>
    <x v="34"/>
    <x v="2"/>
    <x v="12"/>
    <x v="3"/>
    <x v="5"/>
    <x v="5"/>
    <x v="7"/>
  </r>
  <r>
    <x v="14"/>
    <x v="17"/>
    <x v="13"/>
    <x v="2"/>
    <x v="2"/>
    <x v="7"/>
    <x v="10"/>
  </r>
  <r>
    <x v="26"/>
    <x v="24"/>
    <x v="20"/>
    <x v="2"/>
    <x v="2"/>
    <x v="18"/>
    <x v="118"/>
  </r>
  <r>
    <x v="16"/>
    <x v="16"/>
    <x v="15"/>
    <x v="1"/>
    <x v="6"/>
    <x v="14"/>
    <x v="24"/>
  </r>
  <r>
    <x v="25"/>
    <x v="22"/>
    <x v="1"/>
    <x v="1"/>
    <x v="29"/>
    <x v="1"/>
    <x v="64"/>
  </r>
  <r>
    <x v="2"/>
    <x v="2"/>
    <x v="2"/>
    <x v="1"/>
    <x v="29"/>
    <x v="2"/>
    <x v="88"/>
  </r>
  <r>
    <x v="14"/>
    <x v="17"/>
    <x v="13"/>
    <x v="2"/>
    <x v="6"/>
    <x v="7"/>
    <x v="18"/>
  </r>
  <r>
    <x v="33"/>
    <x v="31"/>
    <x v="23"/>
    <x v="1"/>
    <x v="5"/>
    <x v="12"/>
    <x v="56"/>
  </r>
  <r>
    <x v="8"/>
    <x v="12"/>
    <x v="7"/>
    <x v="2"/>
    <x v="6"/>
    <x v="7"/>
    <x v="18"/>
  </r>
  <r>
    <x v="15"/>
    <x v="2"/>
    <x v="14"/>
    <x v="2"/>
    <x v="8"/>
    <x v="5"/>
    <x v="14"/>
  </r>
  <r>
    <x v="26"/>
    <x v="24"/>
    <x v="20"/>
    <x v="2"/>
    <x v="6"/>
    <x v="18"/>
    <x v="34"/>
  </r>
  <r>
    <x v="25"/>
    <x v="22"/>
    <x v="1"/>
    <x v="1"/>
    <x v="7"/>
    <x v="1"/>
    <x v="15"/>
  </r>
  <r>
    <x v="2"/>
    <x v="2"/>
    <x v="2"/>
    <x v="1"/>
    <x v="7"/>
    <x v="2"/>
    <x v="16"/>
  </r>
  <r>
    <x v="32"/>
    <x v="37"/>
    <x v="1"/>
    <x v="1"/>
    <x v="6"/>
    <x v="13"/>
    <x v="7"/>
  </r>
  <r>
    <x v="2"/>
    <x v="2"/>
    <x v="11"/>
    <x v="1"/>
    <x v="6"/>
    <x v="11"/>
    <x v="20"/>
  </r>
  <r>
    <x v="33"/>
    <x v="31"/>
    <x v="23"/>
    <x v="1"/>
    <x v="5"/>
    <x v="12"/>
    <x v="56"/>
  </r>
  <r>
    <x v="25"/>
    <x v="22"/>
    <x v="1"/>
    <x v="1"/>
    <x v="3"/>
    <x v="1"/>
    <x v="80"/>
  </r>
  <r>
    <x v="2"/>
    <x v="2"/>
    <x v="2"/>
    <x v="1"/>
    <x v="3"/>
    <x v="2"/>
    <x v="46"/>
  </r>
  <r>
    <x v="5"/>
    <x v="5"/>
    <x v="5"/>
    <x v="2"/>
    <x v="2"/>
    <x v="5"/>
    <x v="49"/>
  </r>
  <r>
    <x v="15"/>
    <x v="2"/>
    <x v="14"/>
    <x v="2"/>
    <x v="2"/>
    <x v="5"/>
    <x v="49"/>
  </r>
  <r>
    <x v="89"/>
    <x v="44"/>
    <x v="33"/>
    <x v="1"/>
    <x v="6"/>
    <x v="9"/>
    <x v="55"/>
  </r>
  <r>
    <x v="10"/>
    <x v="14"/>
    <x v="9"/>
    <x v="1"/>
    <x v="4"/>
    <x v="10"/>
    <x v="185"/>
  </r>
  <r>
    <x v="23"/>
    <x v="18"/>
    <x v="19"/>
    <x v="1"/>
    <x v="3"/>
    <x v="17"/>
    <x v="186"/>
  </r>
  <r>
    <x v="24"/>
    <x v="18"/>
    <x v="16"/>
    <x v="2"/>
    <x v="1"/>
    <x v="1"/>
    <x v="2"/>
  </r>
  <r>
    <x v="6"/>
    <x v="21"/>
    <x v="1"/>
    <x v="1"/>
    <x v="7"/>
    <x v="12"/>
    <x v="23"/>
  </r>
  <r>
    <x v="9"/>
    <x v="2"/>
    <x v="8"/>
    <x v="1"/>
    <x v="7"/>
    <x v="8"/>
    <x v="20"/>
  </r>
  <r>
    <x v="23"/>
    <x v="18"/>
    <x v="19"/>
    <x v="1"/>
    <x v="18"/>
    <x v="17"/>
    <x v="75"/>
  </r>
  <r>
    <x v="24"/>
    <x v="18"/>
    <x v="16"/>
    <x v="2"/>
    <x v="3"/>
    <x v="1"/>
    <x v="80"/>
  </r>
  <r>
    <x v="6"/>
    <x v="21"/>
    <x v="1"/>
    <x v="1"/>
    <x v="28"/>
    <x v="12"/>
    <x v="12"/>
  </r>
  <r>
    <x v="9"/>
    <x v="2"/>
    <x v="8"/>
    <x v="1"/>
    <x v="28"/>
    <x v="8"/>
    <x v="10"/>
  </r>
  <r>
    <x v="25"/>
    <x v="22"/>
    <x v="1"/>
    <x v="2"/>
    <x v="31"/>
    <x v="12"/>
    <x v="187"/>
  </r>
  <r>
    <x v="2"/>
    <x v="2"/>
    <x v="8"/>
    <x v="1"/>
    <x v="31"/>
    <x v="2"/>
    <x v="98"/>
  </r>
  <r>
    <x v="25"/>
    <x v="22"/>
    <x v="1"/>
    <x v="2"/>
    <x v="25"/>
    <x v="12"/>
    <x v="188"/>
  </r>
  <r>
    <x v="2"/>
    <x v="2"/>
    <x v="8"/>
    <x v="1"/>
    <x v="25"/>
    <x v="2"/>
    <x v="72"/>
  </r>
  <r>
    <x v="0"/>
    <x v="0"/>
    <x v="0"/>
    <x v="0"/>
    <x v="0"/>
    <x v="0"/>
    <x v="1"/>
  </r>
  <r>
    <x v="59"/>
    <x v="95"/>
    <x v="40"/>
    <x v="7"/>
    <x v="54"/>
    <x v="40"/>
    <x v="189"/>
  </r>
  <r>
    <x v="26"/>
    <x v="24"/>
    <x v="20"/>
    <x v="2"/>
    <x v="1"/>
    <x v="18"/>
    <x v="67"/>
  </r>
  <r>
    <x v="90"/>
    <x v="61"/>
    <x v="55"/>
    <x v="2"/>
    <x v="6"/>
    <x v="11"/>
    <x v="20"/>
  </r>
  <r>
    <x v="59"/>
    <x v="95"/>
    <x v="40"/>
    <x v="7"/>
    <x v="54"/>
    <x v="40"/>
    <x v="189"/>
  </r>
  <r>
    <x v="59"/>
    <x v="95"/>
    <x v="40"/>
    <x v="7"/>
    <x v="54"/>
    <x v="40"/>
    <x v="189"/>
  </r>
  <r>
    <x v="91"/>
    <x v="96"/>
    <x v="13"/>
    <x v="1"/>
    <x v="6"/>
    <x v="9"/>
    <x v="55"/>
  </r>
  <r>
    <x v="2"/>
    <x v="2"/>
    <x v="11"/>
    <x v="1"/>
    <x v="5"/>
    <x v="21"/>
    <x v="65"/>
  </r>
  <r>
    <x v="5"/>
    <x v="5"/>
    <x v="5"/>
    <x v="2"/>
    <x v="48"/>
    <x v="5"/>
    <x v="120"/>
  </r>
  <r>
    <x v="26"/>
    <x v="24"/>
    <x v="20"/>
    <x v="2"/>
    <x v="5"/>
    <x v="18"/>
    <x v="41"/>
  </r>
  <r>
    <x v="41"/>
    <x v="2"/>
    <x v="28"/>
    <x v="2"/>
    <x v="6"/>
    <x v="22"/>
    <x v="133"/>
  </r>
  <r>
    <x v="91"/>
    <x v="96"/>
    <x v="13"/>
    <x v="1"/>
    <x v="6"/>
    <x v="9"/>
    <x v="55"/>
  </r>
  <r>
    <x v="2"/>
    <x v="2"/>
    <x v="11"/>
    <x v="1"/>
    <x v="5"/>
    <x v="21"/>
    <x v="65"/>
  </r>
  <r>
    <x v="5"/>
    <x v="5"/>
    <x v="5"/>
    <x v="2"/>
    <x v="48"/>
    <x v="5"/>
    <x v="120"/>
  </r>
  <r>
    <x v="26"/>
    <x v="24"/>
    <x v="20"/>
    <x v="2"/>
    <x v="5"/>
    <x v="18"/>
    <x v="41"/>
  </r>
  <r>
    <x v="41"/>
    <x v="2"/>
    <x v="28"/>
    <x v="2"/>
    <x v="6"/>
    <x v="22"/>
    <x v="133"/>
  </r>
  <r>
    <x v="91"/>
    <x v="96"/>
    <x v="13"/>
    <x v="1"/>
    <x v="6"/>
    <x v="9"/>
    <x v="55"/>
  </r>
  <r>
    <x v="2"/>
    <x v="2"/>
    <x v="11"/>
    <x v="1"/>
    <x v="5"/>
    <x v="21"/>
    <x v="65"/>
  </r>
  <r>
    <x v="5"/>
    <x v="5"/>
    <x v="5"/>
    <x v="2"/>
    <x v="48"/>
    <x v="5"/>
    <x v="120"/>
  </r>
  <r>
    <x v="26"/>
    <x v="24"/>
    <x v="20"/>
    <x v="2"/>
    <x v="5"/>
    <x v="18"/>
    <x v="41"/>
  </r>
  <r>
    <x v="41"/>
    <x v="2"/>
    <x v="28"/>
    <x v="2"/>
    <x v="6"/>
    <x v="22"/>
    <x v="133"/>
  </r>
  <r>
    <x v="59"/>
    <x v="97"/>
    <x v="40"/>
    <x v="7"/>
    <x v="50"/>
    <x v="28"/>
    <x v="39"/>
  </r>
  <r>
    <x v="6"/>
    <x v="98"/>
    <x v="1"/>
    <x v="1"/>
    <x v="5"/>
    <x v="1"/>
    <x v="23"/>
  </r>
  <r>
    <x v="2"/>
    <x v="2"/>
    <x v="11"/>
    <x v="1"/>
    <x v="1"/>
    <x v="21"/>
    <x v="162"/>
  </r>
  <r>
    <x v="9"/>
    <x v="2"/>
    <x v="8"/>
    <x v="1"/>
    <x v="1"/>
    <x v="8"/>
    <x v="22"/>
  </r>
  <r>
    <x v="0"/>
    <x v="0"/>
    <x v="0"/>
    <x v="0"/>
    <x v="0"/>
    <x v="0"/>
    <x v="1"/>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15"/>
    <x v="2"/>
    <x v="14"/>
    <x v="2"/>
    <x v="6"/>
    <x v="5"/>
    <x v="10"/>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50"/>
    <x v="18"/>
    <x v="35"/>
    <x v="2"/>
    <x v="6"/>
    <x v="26"/>
    <x v="77"/>
  </r>
  <r>
    <x v="26"/>
    <x v="24"/>
    <x v="20"/>
    <x v="2"/>
    <x v="6"/>
    <x v="18"/>
    <x v="34"/>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5"/>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2"/>
    <x v="2"/>
    <x v="2"/>
    <x v="1"/>
    <x v="12"/>
    <x v="2"/>
    <x v="35"/>
  </r>
  <r>
    <x v="32"/>
    <x v="37"/>
    <x v="1"/>
    <x v="2"/>
    <x v="2"/>
    <x v="13"/>
    <x v="14"/>
  </r>
  <r>
    <x v="2"/>
    <x v="2"/>
    <x v="2"/>
    <x v="1"/>
    <x v="2"/>
    <x v="2"/>
    <x v="13"/>
  </r>
  <r>
    <x v="2"/>
    <x v="2"/>
    <x v="2"/>
    <x v="1"/>
    <x v="8"/>
    <x v="2"/>
    <x v="25"/>
  </r>
  <r>
    <x v="5"/>
    <x v="5"/>
    <x v="5"/>
    <x v="2"/>
    <x v="2"/>
    <x v="5"/>
    <x v="49"/>
  </r>
  <r>
    <x v="8"/>
    <x v="12"/>
    <x v="7"/>
    <x v="2"/>
    <x v="2"/>
    <x v="7"/>
    <x v="10"/>
  </r>
  <r>
    <x v="1"/>
    <x v="1"/>
    <x v="1"/>
    <x v="1"/>
    <x v="8"/>
    <x v="1"/>
    <x v="17"/>
  </r>
  <r>
    <x v="2"/>
    <x v="2"/>
    <x v="2"/>
    <x v="1"/>
    <x v="8"/>
    <x v="2"/>
    <x v="25"/>
  </r>
  <r>
    <x v="92"/>
    <x v="2"/>
    <x v="42"/>
    <x v="2"/>
    <x v="8"/>
    <x v="4"/>
    <x v="49"/>
  </r>
  <r>
    <x v="1"/>
    <x v="1"/>
    <x v="1"/>
    <x v="1"/>
    <x v="25"/>
    <x v="1"/>
    <x v="27"/>
  </r>
  <r>
    <x v="2"/>
    <x v="2"/>
    <x v="2"/>
    <x v="1"/>
    <x v="25"/>
    <x v="2"/>
    <x v="72"/>
  </r>
  <r>
    <x v="92"/>
    <x v="2"/>
    <x v="42"/>
    <x v="2"/>
    <x v="25"/>
    <x v="4"/>
    <x v="14"/>
  </r>
  <r>
    <x v="1"/>
    <x v="1"/>
    <x v="1"/>
    <x v="1"/>
    <x v="5"/>
    <x v="1"/>
    <x v="23"/>
  </r>
  <r>
    <x v="2"/>
    <x v="2"/>
    <x v="2"/>
    <x v="1"/>
    <x v="5"/>
    <x v="2"/>
    <x v="62"/>
  </r>
  <r>
    <x v="92"/>
    <x v="2"/>
    <x v="42"/>
    <x v="2"/>
    <x v="5"/>
    <x v="4"/>
    <x v="10"/>
  </r>
  <r>
    <x v="0"/>
    <x v="0"/>
    <x v="0"/>
    <x v="0"/>
    <x v="0"/>
    <x v="0"/>
    <x v="1"/>
  </r>
  <r>
    <x v="32"/>
    <x v="15"/>
    <x v="1"/>
    <x v="1"/>
    <x v="6"/>
    <x v="1"/>
    <x v="9"/>
  </r>
  <r>
    <x v="2"/>
    <x v="2"/>
    <x v="11"/>
    <x v="1"/>
    <x v="6"/>
    <x v="21"/>
    <x v="50"/>
  </r>
  <r>
    <x v="33"/>
    <x v="31"/>
    <x v="23"/>
    <x v="1"/>
    <x v="5"/>
    <x v="12"/>
    <x v="56"/>
  </r>
  <r>
    <x v="5"/>
    <x v="99"/>
    <x v="5"/>
    <x v="2"/>
    <x v="18"/>
    <x v="5"/>
    <x v="74"/>
  </r>
  <r>
    <x v="15"/>
    <x v="100"/>
    <x v="5"/>
    <x v="2"/>
    <x v="6"/>
    <x v="5"/>
    <x v="10"/>
  </r>
  <r>
    <x v="20"/>
    <x v="28"/>
    <x v="17"/>
    <x v="1"/>
    <x v="6"/>
    <x v="20"/>
    <x v="33"/>
  </r>
  <r>
    <x v="25"/>
    <x v="22"/>
    <x v="1"/>
    <x v="1"/>
    <x v="5"/>
    <x v="1"/>
    <x v="23"/>
  </r>
  <r>
    <x v="2"/>
    <x v="2"/>
    <x v="2"/>
    <x v="1"/>
    <x v="2"/>
    <x v="2"/>
    <x v="13"/>
  </r>
  <r>
    <x v="26"/>
    <x v="24"/>
    <x v="20"/>
    <x v="2"/>
    <x v="6"/>
    <x v="18"/>
    <x v="34"/>
  </r>
  <r>
    <x v="9"/>
    <x v="2"/>
    <x v="8"/>
    <x v="1"/>
    <x v="1"/>
    <x v="8"/>
    <x v="22"/>
  </r>
  <r>
    <x v="20"/>
    <x v="28"/>
    <x v="17"/>
    <x v="1"/>
    <x v="6"/>
    <x v="20"/>
    <x v="33"/>
  </r>
  <r>
    <x v="5"/>
    <x v="99"/>
    <x v="5"/>
    <x v="2"/>
    <x v="3"/>
    <x v="5"/>
    <x v="47"/>
  </r>
  <r>
    <x v="9"/>
    <x v="2"/>
    <x v="8"/>
    <x v="1"/>
    <x v="1"/>
    <x v="8"/>
    <x v="22"/>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25"/>
    <x v="22"/>
    <x v="1"/>
    <x v="1"/>
    <x v="1"/>
    <x v="1"/>
    <x v="2"/>
  </r>
  <r>
    <x v="2"/>
    <x v="2"/>
    <x v="2"/>
    <x v="1"/>
    <x v="3"/>
    <x v="2"/>
    <x v="46"/>
  </r>
  <r>
    <x v="32"/>
    <x v="15"/>
    <x v="1"/>
    <x v="1"/>
    <x v="6"/>
    <x v="1"/>
    <x v="9"/>
  </r>
  <r>
    <x v="2"/>
    <x v="2"/>
    <x v="11"/>
    <x v="1"/>
    <x v="6"/>
    <x v="21"/>
    <x v="50"/>
  </r>
  <r>
    <x v="33"/>
    <x v="31"/>
    <x v="23"/>
    <x v="1"/>
    <x v="5"/>
    <x v="12"/>
    <x v="56"/>
  </r>
  <r>
    <x v="25"/>
    <x v="22"/>
    <x v="1"/>
    <x v="1"/>
    <x v="8"/>
    <x v="1"/>
    <x v="17"/>
  </r>
  <r>
    <x v="2"/>
    <x v="2"/>
    <x v="2"/>
    <x v="1"/>
    <x v="8"/>
    <x v="2"/>
    <x v="25"/>
  </r>
  <r>
    <x v="31"/>
    <x v="5"/>
    <x v="5"/>
    <x v="2"/>
    <x v="1"/>
    <x v="5"/>
    <x v="12"/>
  </r>
  <r>
    <x v="30"/>
    <x v="2"/>
    <x v="5"/>
    <x v="2"/>
    <x v="6"/>
    <x v="1"/>
    <x v="9"/>
  </r>
  <r>
    <x v="17"/>
    <x v="18"/>
    <x v="16"/>
    <x v="2"/>
    <x v="5"/>
    <x v="15"/>
    <x v="2"/>
  </r>
  <r>
    <x v="9"/>
    <x v="2"/>
    <x v="8"/>
    <x v="1"/>
    <x v="5"/>
    <x v="8"/>
    <x v="48"/>
  </r>
  <r>
    <x v="25"/>
    <x v="22"/>
    <x v="1"/>
    <x v="1"/>
    <x v="1"/>
    <x v="1"/>
    <x v="2"/>
  </r>
  <r>
    <x v="2"/>
    <x v="2"/>
    <x v="2"/>
    <x v="1"/>
    <x v="1"/>
    <x v="2"/>
    <x v="3"/>
  </r>
  <r>
    <x v="5"/>
    <x v="5"/>
    <x v="5"/>
    <x v="2"/>
    <x v="5"/>
    <x v="5"/>
    <x v="7"/>
  </r>
  <r>
    <x v="24"/>
    <x v="18"/>
    <x v="16"/>
    <x v="2"/>
    <x v="5"/>
    <x v="1"/>
    <x v="23"/>
  </r>
  <r>
    <x v="9"/>
    <x v="2"/>
    <x v="8"/>
    <x v="1"/>
    <x v="5"/>
    <x v="8"/>
    <x v="48"/>
  </r>
  <r>
    <x v="25"/>
    <x v="22"/>
    <x v="1"/>
    <x v="1"/>
    <x v="1"/>
    <x v="1"/>
    <x v="2"/>
  </r>
  <r>
    <x v="2"/>
    <x v="2"/>
    <x v="2"/>
    <x v="1"/>
    <x v="1"/>
    <x v="2"/>
    <x v="3"/>
  </r>
  <r>
    <x v="5"/>
    <x v="5"/>
    <x v="5"/>
    <x v="2"/>
    <x v="5"/>
    <x v="5"/>
    <x v="7"/>
  </r>
  <r>
    <x v="24"/>
    <x v="18"/>
    <x v="16"/>
    <x v="2"/>
    <x v="5"/>
    <x v="1"/>
    <x v="23"/>
  </r>
  <r>
    <x v="9"/>
    <x v="2"/>
    <x v="8"/>
    <x v="1"/>
    <x v="5"/>
    <x v="8"/>
    <x v="4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3"/>
    <x v="2"/>
    <x v="12"/>
    <x v="3"/>
    <x v="6"/>
    <x v="13"/>
    <x v="7"/>
  </r>
  <r>
    <x v="14"/>
    <x v="17"/>
    <x v="13"/>
    <x v="2"/>
    <x v="6"/>
    <x v="7"/>
    <x v="18"/>
  </r>
  <r>
    <x v="8"/>
    <x v="12"/>
    <x v="7"/>
    <x v="2"/>
    <x v="6"/>
    <x v="7"/>
    <x v="18"/>
  </r>
  <r>
    <x v="14"/>
    <x v="17"/>
    <x v="13"/>
    <x v="2"/>
    <x v="6"/>
    <x v="7"/>
    <x v="18"/>
  </r>
  <r>
    <x v="8"/>
    <x v="12"/>
    <x v="7"/>
    <x v="2"/>
    <x v="6"/>
    <x v="7"/>
    <x v="18"/>
  </r>
  <r>
    <x v="91"/>
    <x v="101"/>
    <x v="13"/>
    <x v="1"/>
    <x v="5"/>
    <x v="1"/>
    <x v="23"/>
  </r>
  <r>
    <x v="5"/>
    <x v="5"/>
    <x v="5"/>
    <x v="2"/>
    <x v="6"/>
    <x v="5"/>
    <x v="10"/>
  </r>
  <r>
    <x v="15"/>
    <x v="2"/>
    <x v="14"/>
    <x v="2"/>
    <x v="6"/>
    <x v="5"/>
    <x v="10"/>
  </r>
  <r>
    <x v="2"/>
    <x v="2"/>
    <x v="11"/>
    <x v="1"/>
    <x v="8"/>
    <x v="11"/>
    <x v="12"/>
  </r>
  <r>
    <x v="9"/>
    <x v="2"/>
    <x v="8"/>
    <x v="1"/>
    <x v="4"/>
    <x v="8"/>
    <x v="56"/>
  </r>
  <r>
    <x v="91"/>
    <x v="102"/>
    <x v="13"/>
    <x v="1"/>
    <x v="1"/>
    <x v="5"/>
    <x v="12"/>
  </r>
  <r>
    <x v="10"/>
    <x v="14"/>
    <x v="9"/>
    <x v="1"/>
    <x v="25"/>
    <x v="10"/>
    <x v="16"/>
  </r>
  <r>
    <x v="9"/>
    <x v="2"/>
    <x v="8"/>
    <x v="1"/>
    <x v="7"/>
    <x v="8"/>
    <x v="20"/>
  </r>
  <r>
    <x v="8"/>
    <x v="12"/>
    <x v="7"/>
    <x v="2"/>
    <x v="6"/>
    <x v="7"/>
    <x v="18"/>
  </r>
  <r>
    <x v="5"/>
    <x v="5"/>
    <x v="5"/>
    <x v="2"/>
    <x v="6"/>
    <x v="5"/>
    <x v="10"/>
  </r>
  <r>
    <x v="51"/>
    <x v="46"/>
    <x v="6"/>
    <x v="2"/>
    <x v="5"/>
    <x v="5"/>
    <x v="7"/>
  </r>
  <r>
    <x v="20"/>
    <x v="103"/>
    <x v="17"/>
    <x v="1"/>
    <x v="4"/>
    <x v="20"/>
    <x v="188"/>
  </r>
  <r>
    <x v="10"/>
    <x v="14"/>
    <x v="9"/>
    <x v="2"/>
    <x v="10"/>
    <x v="10"/>
    <x v="21"/>
  </r>
  <r>
    <x v="9"/>
    <x v="2"/>
    <x v="8"/>
    <x v="1"/>
    <x v="7"/>
    <x v="8"/>
    <x v="20"/>
  </r>
  <r>
    <x v="2"/>
    <x v="2"/>
    <x v="2"/>
    <x v="1"/>
    <x v="6"/>
    <x v="2"/>
    <x v="8"/>
  </r>
  <r>
    <x v="6"/>
    <x v="22"/>
    <x v="1"/>
    <x v="1"/>
    <x v="6"/>
    <x v="1"/>
    <x v="9"/>
  </r>
  <r>
    <x v="93"/>
    <x v="104"/>
    <x v="56"/>
    <x v="2"/>
    <x v="5"/>
    <x v="14"/>
    <x v="18"/>
  </r>
  <r>
    <x v="5"/>
    <x v="5"/>
    <x v="5"/>
    <x v="2"/>
    <x v="1"/>
    <x v="5"/>
    <x v="12"/>
  </r>
  <r>
    <x v="59"/>
    <x v="95"/>
    <x v="40"/>
    <x v="7"/>
    <x v="55"/>
    <x v="40"/>
    <x v="190"/>
  </r>
  <r>
    <x v="25"/>
    <x v="22"/>
    <x v="1"/>
    <x v="1"/>
    <x v="5"/>
    <x v="1"/>
    <x v="23"/>
  </r>
  <r>
    <x v="2"/>
    <x v="2"/>
    <x v="2"/>
    <x v="1"/>
    <x v="5"/>
    <x v="2"/>
    <x v="62"/>
  </r>
  <r>
    <x v="5"/>
    <x v="5"/>
    <x v="5"/>
    <x v="2"/>
    <x v="46"/>
    <x v="5"/>
    <x v="21"/>
  </r>
  <r>
    <x v="9"/>
    <x v="2"/>
    <x v="8"/>
    <x v="1"/>
    <x v="5"/>
    <x v="8"/>
    <x v="48"/>
  </r>
  <r>
    <x v="26"/>
    <x v="24"/>
    <x v="20"/>
    <x v="2"/>
    <x v="6"/>
    <x v="18"/>
    <x v="34"/>
  </r>
  <r>
    <x v="32"/>
    <x v="15"/>
    <x v="1"/>
    <x v="1"/>
    <x v="5"/>
    <x v="1"/>
    <x v="23"/>
  </r>
  <r>
    <x v="2"/>
    <x v="2"/>
    <x v="11"/>
    <x v="1"/>
    <x v="5"/>
    <x v="21"/>
    <x v="65"/>
  </r>
  <r>
    <x v="33"/>
    <x v="31"/>
    <x v="23"/>
    <x v="1"/>
    <x v="1"/>
    <x v="12"/>
    <x v="29"/>
  </r>
  <r>
    <x v="26"/>
    <x v="24"/>
    <x v="20"/>
    <x v="2"/>
    <x v="6"/>
    <x v="18"/>
    <x v="34"/>
  </r>
  <r>
    <x v="50"/>
    <x v="18"/>
    <x v="35"/>
    <x v="2"/>
    <x v="5"/>
    <x v="26"/>
    <x v="69"/>
  </r>
  <r>
    <x v="19"/>
    <x v="30"/>
    <x v="12"/>
    <x v="2"/>
    <x v="5"/>
    <x v="4"/>
    <x v="10"/>
  </r>
  <r>
    <x v="14"/>
    <x v="17"/>
    <x v="13"/>
    <x v="2"/>
    <x v="5"/>
    <x v="7"/>
    <x v="20"/>
  </r>
  <r>
    <x v="25"/>
    <x v="22"/>
    <x v="1"/>
    <x v="1"/>
    <x v="8"/>
    <x v="1"/>
    <x v="17"/>
  </r>
  <r>
    <x v="2"/>
    <x v="2"/>
    <x v="2"/>
    <x v="1"/>
    <x v="8"/>
    <x v="2"/>
    <x v="25"/>
  </r>
  <r>
    <x v="31"/>
    <x v="2"/>
    <x v="5"/>
    <x v="2"/>
    <x v="3"/>
    <x v="5"/>
    <x v="47"/>
  </r>
  <r>
    <x v="30"/>
    <x v="2"/>
    <x v="5"/>
    <x v="2"/>
    <x v="5"/>
    <x v="1"/>
    <x v="23"/>
  </r>
  <r>
    <x v="17"/>
    <x v="18"/>
    <x v="16"/>
    <x v="2"/>
    <x v="5"/>
    <x v="15"/>
    <x v="2"/>
  </r>
  <r>
    <x v="9"/>
    <x v="2"/>
    <x v="8"/>
    <x v="1"/>
    <x v="1"/>
    <x v="8"/>
    <x v="22"/>
  </r>
  <r>
    <x v="25"/>
    <x v="22"/>
    <x v="1"/>
    <x v="1"/>
    <x v="46"/>
    <x v="1"/>
    <x v="184"/>
  </r>
  <r>
    <x v="2"/>
    <x v="2"/>
    <x v="2"/>
    <x v="1"/>
    <x v="46"/>
    <x v="2"/>
    <x v="191"/>
  </r>
  <r>
    <x v="6"/>
    <x v="22"/>
    <x v="1"/>
    <x v="1"/>
    <x v="6"/>
    <x v="1"/>
    <x v="9"/>
  </r>
  <r>
    <x v="33"/>
    <x v="31"/>
    <x v="23"/>
    <x v="1"/>
    <x v="1"/>
    <x v="12"/>
    <x v="29"/>
  </r>
  <r>
    <x v="31"/>
    <x v="2"/>
    <x v="5"/>
    <x v="2"/>
    <x v="18"/>
    <x v="5"/>
    <x v="74"/>
  </r>
  <r>
    <x v="17"/>
    <x v="18"/>
    <x v="16"/>
    <x v="2"/>
    <x v="1"/>
    <x v="15"/>
    <x v="94"/>
  </r>
  <r>
    <x v="26"/>
    <x v="24"/>
    <x v="20"/>
    <x v="2"/>
    <x v="6"/>
    <x v="18"/>
    <x v="34"/>
  </r>
  <r>
    <x v="9"/>
    <x v="2"/>
    <x v="8"/>
    <x v="1"/>
    <x v="3"/>
    <x v="8"/>
    <x v="18"/>
  </r>
  <r>
    <x v="0"/>
    <x v="0"/>
    <x v="0"/>
    <x v="0"/>
    <x v="0"/>
    <x v="0"/>
    <x v="1"/>
  </r>
  <r>
    <x v="25"/>
    <x v="22"/>
    <x v="1"/>
    <x v="1"/>
    <x v="6"/>
    <x v="1"/>
    <x v="9"/>
  </r>
  <r>
    <x v="2"/>
    <x v="2"/>
    <x v="2"/>
    <x v="1"/>
    <x v="5"/>
    <x v="2"/>
    <x v="62"/>
  </r>
  <r>
    <x v="91"/>
    <x v="105"/>
    <x v="13"/>
    <x v="1"/>
    <x v="6"/>
    <x v="5"/>
    <x v="10"/>
  </r>
  <r>
    <x v="2"/>
    <x v="2"/>
    <x v="2"/>
    <x v="1"/>
    <x v="5"/>
    <x v="2"/>
    <x v="62"/>
  </r>
  <r>
    <x v="15"/>
    <x v="2"/>
    <x v="14"/>
    <x v="2"/>
    <x v="7"/>
    <x v="5"/>
    <x v="45"/>
  </r>
  <r>
    <x v="26"/>
    <x v="24"/>
    <x v="20"/>
    <x v="2"/>
    <x v="29"/>
    <x v="18"/>
    <x v="192"/>
  </r>
  <r>
    <x v="26"/>
    <x v="106"/>
    <x v="20"/>
    <x v="2"/>
    <x v="29"/>
    <x v="18"/>
    <x v="192"/>
  </r>
  <r>
    <x v="94"/>
    <x v="107"/>
    <x v="57"/>
    <x v="10"/>
    <x v="12"/>
    <x v="41"/>
    <x v="193"/>
  </r>
  <r>
    <x v="95"/>
    <x v="108"/>
    <x v="58"/>
    <x v="2"/>
    <x v="6"/>
    <x v="42"/>
    <x v="194"/>
  </r>
  <r>
    <x v="96"/>
    <x v="109"/>
    <x v="59"/>
    <x v="11"/>
    <x v="6"/>
    <x v="43"/>
    <x v="195"/>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5"/>
    <x v="110"/>
    <x v="5"/>
    <x v="2"/>
    <x v="7"/>
    <x v="5"/>
    <x v="45"/>
  </r>
  <r>
    <x v="25"/>
    <x v="22"/>
    <x v="1"/>
    <x v="1"/>
    <x v="6"/>
    <x v="1"/>
    <x v="9"/>
  </r>
  <r>
    <x v="2"/>
    <x v="2"/>
    <x v="2"/>
    <x v="1"/>
    <x v="6"/>
    <x v="2"/>
    <x v="8"/>
  </r>
  <r>
    <x v="5"/>
    <x v="5"/>
    <x v="5"/>
    <x v="2"/>
    <x v="6"/>
    <x v="5"/>
    <x v="10"/>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9"/>
    <x v="2"/>
    <x v="12"/>
    <x v="2"/>
    <x v="8"/>
    <x v="4"/>
    <x v="49"/>
  </r>
  <r>
    <x v="14"/>
    <x v="17"/>
    <x v="13"/>
    <x v="2"/>
    <x v="3"/>
    <x v="7"/>
    <x v="55"/>
  </r>
  <r>
    <x v="8"/>
    <x v="12"/>
    <x v="7"/>
    <x v="2"/>
    <x v="6"/>
    <x v="7"/>
    <x v="18"/>
  </r>
  <r>
    <x v="18"/>
    <x v="2"/>
    <x v="12"/>
    <x v="3"/>
    <x v="6"/>
    <x v="13"/>
    <x v="7"/>
  </r>
  <r>
    <x v="14"/>
    <x v="17"/>
    <x v="13"/>
    <x v="2"/>
    <x v="6"/>
    <x v="7"/>
    <x v="18"/>
  </r>
  <r>
    <x v="25"/>
    <x v="22"/>
    <x v="1"/>
    <x v="1"/>
    <x v="1"/>
    <x v="1"/>
    <x v="2"/>
  </r>
  <r>
    <x v="2"/>
    <x v="2"/>
    <x v="2"/>
    <x v="1"/>
    <x v="1"/>
    <x v="2"/>
    <x v="3"/>
  </r>
  <r>
    <x v="5"/>
    <x v="5"/>
    <x v="5"/>
    <x v="2"/>
    <x v="1"/>
    <x v="5"/>
    <x v="12"/>
  </r>
  <r>
    <x v="15"/>
    <x v="2"/>
    <x v="14"/>
    <x v="2"/>
    <x v="1"/>
    <x v="5"/>
    <x v="12"/>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111"/>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10"/>
    <x v="14"/>
    <x v="9"/>
    <x v="1"/>
    <x v="13"/>
    <x v="10"/>
    <x v="35"/>
  </r>
  <r>
    <x v="9"/>
    <x v="2"/>
    <x v="8"/>
    <x v="1"/>
    <x v="7"/>
    <x v="8"/>
    <x v="20"/>
  </r>
  <r>
    <x v="5"/>
    <x v="5"/>
    <x v="5"/>
    <x v="2"/>
    <x v="29"/>
    <x v="5"/>
    <x v="89"/>
  </r>
  <r>
    <x v="25"/>
    <x v="22"/>
    <x v="1"/>
    <x v="1"/>
    <x v="1"/>
    <x v="1"/>
    <x v="2"/>
  </r>
  <r>
    <x v="2"/>
    <x v="2"/>
    <x v="2"/>
    <x v="1"/>
    <x v="5"/>
    <x v="2"/>
    <x v="62"/>
  </r>
  <r>
    <x v="9"/>
    <x v="2"/>
    <x v="8"/>
    <x v="1"/>
    <x v="5"/>
    <x v="8"/>
    <x v="48"/>
  </r>
  <r>
    <x v="8"/>
    <x v="12"/>
    <x v="7"/>
    <x v="2"/>
    <x v="6"/>
    <x v="7"/>
    <x v="18"/>
  </r>
  <r>
    <x v="32"/>
    <x v="15"/>
    <x v="1"/>
    <x v="1"/>
    <x v="5"/>
    <x v="1"/>
    <x v="23"/>
  </r>
  <r>
    <x v="2"/>
    <x v="2"/>
    <x v="11"/>
    <x v="1"/>
    <x v="5"/>
    <x v="21"/>
    <x v="65"/>
  </r>
  <r>
    <x v="33"/>
    <x v="31"/>
    <x v="23"/>
    <x v="1"/>
    <x v="5"/>
    <x v="12"/>
    <x v="56"/>
  </r>
  <r>
    <x v="19"/>
    <x v="30"/>
    <x v="12"/>
    <x v="2"/>
    <x v="5"/>
    <x v="4"/>
    <x v="10"/>
  </r>
  <r>
    <x v="14"/>
    <x v="17"/>
    <x v="13"/>
    <x v="2"/>
    <x v="5"/>
    <x v="7"/>
    <x v="20"/>
  </r>
  <r>
    <x v="25"/>
    <x v="22"/>
    <x v="1"/>
    <x v="1"/>
    <x v="46"/>
    <x v="1"/>
    <x v="184"/>
  </r>
  <r>
    <x v="2"/>
    <x v="2"/>
    <x v="2"/>
    <x v="1"/>
    <x v="46"/>
    <x v="2"/>
    <x v="191"/>
  </r>
  <r>
    <x v="5"/>
    <x v="5"/>
    <x v="5"/>
    <x v="2"/>
    <x v="7"/>
    <x v="5"/>
    <x v="45"/>
  </r>
  <r>
    <x v="15"/>
    <x v="2"/>
    <x v="14"/>
    <x v="2"/>
    <x v="18"/>
    <x v="5"/>
    <x v="74"/>
  </r>
  <r>
    <x v="26"/>
    <x v="24"/>
    <x v="20"/>
    <x v="2"/>
    <x v="5"/>
    <x v="18"/>
    <x v="41"/>
  </r>
  <r>
    <x v="20"/>
    <x v="19"/>
    <x v="17"/>
    <x v="1"/>
    <x v="3"/>
    <x v="16"/>
    <x v="83"/>
  </r>
  <r>
    <x v="9"/>
    <x v="2"/>
    <x v="8"/>
    <x v="1"/>
    <x v="4"/>
    <x v="8"/>
    <x v="56"/>
  </r>
  <r>
    <x v="50"/>
    <x v="18"/>
    <x v="35"/>
    <x v="2"/>
    <x v="6"/>
    <x v="26"/>
    <x v="77"/>
  </r>
  <r>
    <x v="25"/>
    <x v="22"/>
    <x v="1"/>
    <x v="1"/>
    <x v="7"/>
    <x v="1"/>
    <x v="15"/>
  </r>
  <r>
    <x v="2"/>
    <x v="2"/>
    <x v="2"/>
    <x v="1"/>
    <x v="7"/>
    <x v="2"/>
    <x v="16"/>
  </r>
  <r>
    <x v="26"/>
    <x v="24"/>
    <x v="20"/>
    <x v="2"/>
    <x v="5"/>
    <x v="18"/>
    <x v="41"/>
  </r>
  <r>
    <x v="97"/>
    <x v="112"/>
    <x v="13"/>
    <x v="2"/>
    <x v="18"/>
    <x v="5"/>
    <x v="74"/>
  </r>
  <r>
    <x v="32"/>
    <x v="15"/>
    <x v="1"/>
    <x v="1"/>
    <x v="6"/>
    <x v="1"/>
    <x v="9"/>
  </r>
  <r>
    <x v="2"/>
    <x v="2"/>
    <x v="11"/>
    <x v="1"/>
    <x v="6"/>
    <x v="21"/>
    <x v="50"/>
  </r>
  <r>
    <x v="26"/>
    <x v="24"/>
    <x v="20"/>
    <x v="2"/>
    <x v="6"/>
    <x v="18"/>
    <x v="34"/>
  </r>
  <r>
    <x v="5"/>
    <x v="5"/>
    <x v="5"/>
    <x v="2"/>
    <x v="6"/>
    <x v="5"/>
    <x v="10"/>
  </r>
  <r>
    <x v="8"/>
    <x v="12"/>
    <x v="7"/>
    <x v="2"/>
    <x v="6"/>
    <x v="7"/>
    <x v="18"/>
  </r>
  <r>
    <x v="14"/>
    <x v="17"/>
    <x v="13"/>
    <x v="2"/>
    <x v="6"/>
    <x v="7"/>
    <x v="18"/>
  </r>
  <r>
    <x v="19"/>
    <x v="30"/>
    <x v="12"/>
    <x v="2"/>
    <x v="6"/>
    <x v="4"/>
    <x v="37"/>
  </r>
  <r>
    <x v="50"/>
    <x v="18"/>
    <x v="35"/>
    <x v="2"/>
    <x v="6"/>
    <x v="26"/>
    <x v="77"/>
  </r>
  <r>
    <x v="32"/>
    <x v="15"/>
    <x v="1"/>
    <x v="1"/>
    <x v="6"/>
    <x v="1"/>
    <x v="9"/>
  </r>
  <r>
    <x v="2"/>
    <x v="2"/>
    <x v="11"/>
    <x v="1"/>
    <x v="6"/>
    <x v="21"/>
    <x v="50"/>
  </r>
  <r>
    <x v="26"/>
    <x v="24"/>
    <x v="20"/>
    <x v="2"/>
    <x v="6"/>
    <x v="18"/>
    <x v="34"/>
  </r>
  <r>
    <x v="5"/>
    <x v="5"/>
    <x v="5"/>
    <x v="2"/>
    <x v="6"/>
    <x v="5"/>
    <x v="10"/>
  </r>
  <r>
    <x v="14"/>
    <x v="17"/>
    <x v="13"/>
    <x v="2"/>
    <x v="6"/>
    <x v="7"/>
    <x v="18"/>
  </r>
  <r>
    <x v="19"/>
    <x v="30"/>
    <x v="12"/>
    <x v="2"/>
    <x v="6"/>
    <x v="4"/>
    <x v="37"/>
  </r>
  <r>
    <x v="50"/>
    <x v="18"/>
    <x v="35"/>
    <x v="2"/>
    <x v="6"/>
    <x v="26"/>
    <x v="77"/>
  </r>
  <r>
    <x v="0"/>
    <x v="0"/>
    <x v="0"/>
    <x v="0"/>
    <x v="0"/>
    <x v="0"/>
    <x v="1"/>
  </r>
</pivotCacheRecords>
</file>

<file path=xl/pivotCache/pivotCacheRecords6.xml><?xml version="1.0" encoding="utf-8"?>
<pivotCacheRecords xmlns="http://schemas.openxmlformats.org/spreadsheetml/2006/main" xmlns:r="http://schemas.openxmlformats.org/officeDocument/2006/relationships" count="2092">
  <r>
    <x v="0"/>
    <x v="0"/>
    <x v="0"/>
    <x v="0"/>
    <x v="0"/>
    <x v="0"/>
    <x v="0"/>
  </r>
  <r>
    <x v="0"/>
    <x v="0"/>
    <x v="0"/>
    <x v="0"/>
    <x v="0"/>
    <x v="0"/>
    <x v="1"/>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1"/>
    <x v="1"/>
    <x v="1"/>
    <x v="1"/>
    <x v="1"/>
    <x v="1"/>
    <x v="2"/>
  </r>
  <r>
    <x v="2"/>
    <x v="2"/>
    <x v="2"/>
    <x v="1"/>
    <x v="1"/>
    <x v="2"/>
    <x v="3"/>
  </r>
  <r>
    <x v="3"/>
    <x v="3"/>
    <x v="3"/>
    <x v="2"/>
    <x v="2"/>
    <x v="3"/>
    <x v="4"/>
  </r>
  <r>
    <x v="4"/>
    <x v="4"/>
    <x v="4"/>
    <x v="2"/>
    <x v="3"/>
    <x v="4"/>
    <x v="5"/>
  </r>
  <r>
    <x v="3"/>
    <x v="3"/>
    <x v="3"/>
    <x v="2"/>
    <x v="4"/>
    <x v="3"/>
    <x v="6"/>
  </r>
  <r>
    <x v="4"/>
    <x v="4"/>
    <x v="4"/>
    <x v="2"/>
    <x v="1"/>
    <x v="4"/>
    <x v="7"/>
  </r>
  <r>
    <x v="5"/>
    <x v="5"/>
    <x v="5"/>
    <x v="2"/>
    <x v="5"/>
    <x v="5"/>
    <x v="7"/>
  </r>
  <r>
    <x v="2"/>
    <x v="2"/>
    <x v="2"/>
    <x v="1"/>
    <x v="6"/>
    <x v="2"/>
    <x v="8"/>
  </r>
  <r>
    <x v="6"/>
    <x v="6"/>
    <x v="1"/>
    <x v="1"/>
    <x v="6"/>
    <x v="1"/>
    <x v="9"/>
  </r>
  <r>
    <x v="5"/>
    <x v="5"/>
    <x v="5"/>
    <x v="2"/>
    <x v="6"/>
    <x v="5"/>
    <x v="10"/>
  </r>
  <r>
    <x v="6"/>
    <x v="7"/>
    <x v="1"/>
    <x v="1"/>
    <x v="6"/>
    <x v="1"/>
    <x v="9"/>
  </r>
  <r>
    <x v="2"/>
    <x v="2"/>
    <x v="2"/>
    <x v="1"/>
    <x v="6"/>
    <x v="2"/>
    <x v="8"/>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6"/>
    <x v="1"/>
    <x v="9"/>
  </r>
  <r>
    <x v="2"/>
    <x v="2"/>
    <x v="2"/>
    <x v="1"/>
    <x v="6"/>
    <x v="2"/>
    <x v="8"/>
  </r>
  <r>
    <x v="3"/>
    <x v="9"/>
    <x v="3"/>
    <x v="2"/>
    <x v="7"/>
    <x v="3"/>
    <x v="11"/>
  </r>
  <r>
    <x v="6"/>
    <x v="8"/>
    <x v="1"/>
    <x v="1"/>
    <x v="2"/>
    <x v="1"/>
    <x v="12"/>
  </r>
  <r>
    <x v="2"/>
    <x v="2"/>
    <x v="2"/>
    <x v="1"/>
    <x v="2"/>
    <x v="2"/>
    <x v="13"/>
  </r>
  <r>
    <x v="7"/>
    <x v="10"/>
    <x v="6"/>
    <x v="2"/>
    <x v="5"/>
    <x v="6"/>
    <x v="14"/>
  </r>
  <r>
    <x v="5"/>
    <x v="5"/>
    <x v="5"/>
    <x v="2"/>
    <x v="6"/>
    <x v="5"/>
    <x v="10"/>
  </r>
  <r>
    <x v="6"/>
    <x v="11"/>
    <x v="1"/>
    <x v="1"/>
    <x v="7"/>
    <x v="1"/>
    <x v="15"/>
  </r>
  <r>
    <x v="2"/>
    <x v="2"/>
    <x v="2"/>
    <x v="1"/>
    <x v="7"/>
    <x v="2"/>
    <x v="16"/>
  </r>
  <r>
    <x v="5"/>
    <x v="5"/>
    <x v="5"/>
    <x v="2"/>
    <x v="4"/>
    <x v="5"/>
    <x v="17"/>
  </r>
  <r>
    <x v="8"/>
    <x v="12"/>
    <x v="7"/>
    <x v="2"/>
    <x v="6"/>
    <x v="7"/>
    <x v="18"/>
  </r>
  <r>
    <x v="6"/>
    <x v="8"/>
    <x v="1"/>
    <x v="1"/>
    <x v="8"/>
    <x v="1"/>
    <x v="17"/>
  </r>
  <r>
    <x v="2"/>
    <x v="2"/>
    <x v="2"/>
    <x v="1"/>
    <x v="9"/>
    <x v="2"/>
    <x v="19"/>
  </r>
  <r>
    <x v="5"/>
    <x v="5"/>
    <x v="5"/>
    <x v="2"/>
    <x v="5"/>
    <x v="5"/>
    <x v="7"/>
  </r>
  <r>
    <x v="8"/>
    <x v="12"/>
    <x v="7"/>
    <x v="2"/>
    <x v="6"/>
    <x v="7"/>
    <x v="18"/>
  </r>
  <r>
    <x v="9"/>
    <x v="2"/>
    <x v="8"/>
    <x v="1"/>
    <x v="7"/>
    <x v="8"/>
    <x v="20"/>
  </r>
  <r>
    <x v="6"/>
    <x v="13"/>
    <x v="1"/>
    <x v="1"/>
    <x v="4"/>
    <x v="9"/>
    <x v="15"/>
  </r>
  <r>
    <x v="10"/>
    <x v="14"/>
    <x v="9"/>
    <x v="1"/>
    <x v="10"/>
    <x v="10"/>
    <x v="21"/>
  </r>
  <r>
    <x v="11"/>
    <x v="2"/>
    <x v="10"/>
    <x v="2"/>
    <x v="6"/>
    <x v="11"/>
    <x v="20"/>
  </r>
  <r>
    <x v="5"/>
    <x v="5"/>
    <x v="5"/>
    <x v="2"/>
    <x v="1"/>
    <x v="5"/>
    <x v="12"/>
  </r>
  <r>
    <x v="1"/>
    <x v="1"/>
    <x v="1"/>
    <x v="1"/>
    <x v="1"/>
    <x v="1"/>
    <x v="2"/>
  </r>
  <r>
    <x v="2"/>
    <x v="2"/>
    <x v="2"/>
    <x v="1"/>
    <x v="1"/>
    <x v="2"/>
    <x v="3"/>
  </r>
  <r>
    <x v="5"/>
    <x v="5"/>
    <x v="5"/>
    <x v="2"/>
    <x v="5"/>
    <x v="5"/>
    <x v="7"/>
  </r>
  <r>
    <x v="6"/>
    <x v="15"/>
    <x v="1"/>
    <x v="1"/>
    <x v="6"/>
    <x v="1"/>
    <x v="9"/>
  </r>
  <r>
    <x v="2"/>
    <x v="2"/>
    <x v="11"/>
    <x v="1"/>
    <x v="6"/>
    <x v="2"/>
    <x v="8"/>
  </r>
  <r>
    <x v="12"/>
    <x v="16"/>
    <x v="2"/>
    <x v="1"/>
    <x v="6"/>
    <x v="12"/>
    <x v="22"/>
  </r>
  <r>
    <x v="13"/>
    <x v="2"/>
    <x v="12"/>
    <x v="3"/>
    <x v="6"/>
    <x v="13"/>
    <x v="7"/>
  </r>
  <r>
    <x v="14"/>
    <x v="17"/>
    <x v="13"/>
    <x v="2"/>
    <x v="6"/>
    <x v="7"/>
    <x v="18"/>
  </r>
  <r>
    <x v="8"/>
    <x v="12"/>
    <x v="7"/>
    <x v="2"/>
    <x v="6"/>
    <x v="7"/>
    <x v="18"/>
  </r>
  <r>
    <x v="5"/>
    <x v="5"/>
    <x v="5"/>
    <x v="2"/>
    <x v="6"/>
    <x v="5"/>
    <x v="10"/>
  </r>
  <r>
    <x v="15"/>
    <x v="2"/>
    <x v="14"/>
    <x v="2"/>
    <x v="6"/>
    <x v="5"/>
    <x v="10"/>
  </r>
  <r>
    <x v="16"/>
    <x v="16"/>
    <x v="15"/>
    <x v="1"/>
    <x v="5"/>
    <x v="14"/>
    <x v="18"/>
  </r>
  <r>
    <x v="1"/>
    <x v="1"/>
    <x v="1"/>
    <x v="1"/>
    <x v="2"/>
    <x v="1"/>
    <x v="12"/>
  </r>
  <r>
    <x v="2"/>
    <x v="2"/>
    <x v="2"/>
    <x v="1"/>
    <x v="2"/>
    <x v="2"/>
    <x v="13"/>
  </r>
  <r>
    <x v="5"/>
    <x v="5"/>
    <x v="5"/>
    <x v="2"/>
    <x v="6"/>
    <x v="5"/>
    <x v="10"/>
  </r>
  <r>
    <x v="1"/>
    <x v="1"/>
    <x v="1"/>
    <x v="1"/>
    <x v="2"/>
    <x v="1"/>
    <x v="12"/>
  </r>
  <r>
    <x v="2"/>
    <x v="2"/>
    <x v="2"/>
    <x v="1"/>
    <x v="2"/>
    <x v="2"/>
    <x v="13"/>
  </r>
  <r>
    <x v="5"/>
    <x v="5"/>
    <x v="5"/>
    <x v="2"/>
    <x v="6"/>
    <x v="5"/>
    <x v="10"/>
  </r>
  <r>
    <x v="17"/>
    <x v="18"/>
    <x v="16"/>
    <x v="2"/>
    <x v="6"/>
    <x v="15"/>
    <x v="23"/>
  </r>
  <r>
    <x v="17"/>
    <x v="18"/>
    <x v="16"/>
    <x v="2"/>
    <x v="6"/>
    <x v="15"/>
    <x v="23"/>
  </r>
  <r>
    <x v="6"/>
    <x v="8"/>
    <x v="1"/>
    <x v="1"/>
    <x v="6"/>
    <x v="1"/>
    <x v="9"/>
  </r>
  <r>
    <x v="6"/>
    <x v="8"/>
    <x v="1"/>
    <x v="1"/>
    <x v="1"/>
    <x v="1"/>
    <x v="2"/>
  </r>
  <r>
    <x v="6"/>
    <x v="8"/>
    <x v="1"/>
    <x v="1"/>
    <x v="6"/>
    <x v="1"/>
    <x v="9"/>
  </r>
  <r>
    <x v="6"/>
    <x v="8"/>
    <x v="1"/>
    <x v="1"/>
    <x v="6"/>
    <x v="1"/>
    <x v="9"/>
  </r>
  <r>
    <x v="5"/>
    <x v="5"/>
    <x v="5"/>
    <x v="2"/>
    <x v="5"/>
    <x v="5"/>
    <x v="7"/>
  </r>
  <r>
    <x v="5"/>
    <x v="5"/>
    <x v="5"/>
    <x v="2"/>
    <x v="5"/>
    <x v="5"/>
    <x v="7"/>
  </r>
  <r>
    <x v="6"/>
    <x v="8"/>
    <x v="1"/>
    <x v="1"/>
    <x v="1"/>
    <x v="1"/>
    <x v="2"/>
  </r>
  <r>
    <x v="16"/>
    <x v="16"/>
    <x v="15"/>
    <x v="1"/>
    <x v="6"/>
    <x v="14"/>
    <x v="24"/>
  </r>
  <r>
    <x v="6"/>
    <x v="8"/>
    <x v="1"/>
    <x v="1"/>
    <x v="8"/>
    <x v="1"/>
    <x v="17"/>
  </r>
  <r>
    <x v="2"/>
    <x v="2"/>
    <x v="2"/>
    <x v="1"/>
    <x v="8"/>
    <x v="2"/>
    <x v="25"/>
  </r>
  <r>
    <x v="5"/>
    <x v="5"/>
    <x v="5"/>
    <x v="2"/>
    <x v="8"/>
    <x v="5"/>
    <x v="14"/>
  </r>
  <r>
    <x v="16"/>
    <x v="16"/>
    <x v="15"/>
    <x v="1"/>
    <x v="8"/>
    <x v="14"/>
    <x v="10"/>
  </r>
  <r>
    <x v="18"/>
    <x v="2"/>
    <x v="12"/>
    <x v="3"/>
    <x v="6"/>
    <x v="13"/>
    <x v="7"/>
  </r>
  <r>
    <x v="14"/>
    <x v="17"/>
    <x v="13"/>
    <x v="2"/>
    <x v="6"/>
    <x v="7"/>
    <x v="18"/>
  </r>
  <r>
    <x v="8"/>
    <x v="12"/>
    <x v="7"/>
    <x v="2"/>
    <x v="6"/>
    <x v="7"/>
    <x v="18"/>
  </r>
  <r>
    <x v="16"/>
    <x v="16"/>
    <x v="15"/>
    <x v="1"/>
    <x v="1"/>
    <x v="14"/>
    <x v="20"/>
  </r>
  <r>
    <x v="19"/>
    <x v="2"/>
    <x v="12"/>
    <x v="2"/>
    <x v="1"/>
    <x v="4"/>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18"/>
    <x v="2"/>
    <x v="12"/>
    <x v="3"/>
    <x v="6"/>
    <x v="13"/>
    <x v="7"/>
  </r>
  <r>
    <x v="5"/>
    <x v="5"/>
    <x v="5"/>
    <x v="2"/>
    <x v="5"/>
    <x v="5"/>
    <x v="7"/>
  </r>
  <r>
    <x v="20"/>
    <x v="19"/>
    <x v="17"/>
    <x v="1"/>
    <x v="6"/>
    <x v="16"/>
    <x v="26"/>
  </r>
  <r>
    <x v="16"/>
    <x v="16"/>
    <x v="15"/>
    <x v="1"/>
    <x v="6"/>
    <x v="14"/>
    <x v="24"/>
  </r>
  <r>
    <x v="16"/>
    <x v="16"/>
    <x v="15"/>
    <x v="1"/>
    <x v="5"/>
    <x v="14"/>
    <x v="18"/>
  </r>
  <r>
    <x v="6"/>
    <x v="8"/>
    <x v="1"/>
    <x v="1"/>
    <x v="6"/>
    <x v="1"/>
    <x v="9"/>
  </r>
  <r>
    <x v="2"/>
    <x v="2"/>
    <x v="2"/>
    <x v="1"/>
    <x v="6"/>
    <x v="2"/>
    <x v="8"/>
  </r>
  <r>
    <x v="5"/>
    <x v="5"/>
    <x v="5"/>
    <x v="2"/>
    <x v="6"/>
    <x v="5"/>
    <x v="10"/>
  </r>
  <r>
    <x v="18"/>
    <x v="2"/>
    <x v="12"/>
    <x v="3"/>
    <x v="6"/>
    <x v="13"/>
    <x v="7"/>
  </r>
  <r>
    <x v="14"/>
    <x v="17"/>
    <x v="13"/>
    <x v="2"/>
    <x v="6"/>
    <x v="7"/>
    <x v="18"/>
  </r>
  <r>
    <x v="8"/>
    <x v="12"/>
    <x v="7"/>
    <x v="2"/>
    <x v="6"/>
    <x v="7"/>
    <x v="18"/>
  </r>
  <r>
    <x v="5"/>
    <x v="5"/>
    <x v="5"/>
    <x v="2"/>
    <x v="6"/>
    <x v="5"/>
    <x v="10"/>
  </r>
  <r>
    <x v="21"/>
    <x v="20"/>
    <x v="18"/>
    <x v="1"/>
    <x v="9"/>
    <x v="5"/>
    <x v="27"/>
  </r>
  <r>
    <x v="16"/>
    <x v="16"/>
    <x v="15"/>
    <x v="1"/>
    <x v="8"/>
    <x v="14"/>
    <x v="10"/>
  </r>
  <r>
    <x v="5"/>
    <x v="5"/>
    <x v="5"/>
    <x v="2"/>
    <x v="1"/>
    <x v="5"/>
    <x v="12"/>
  </r>
  <r>
    <x v="22"/>
    <x v="2"/>
    <x v="18"/>
    <x v="4"/>
    <x v="8"/>
    <x v="7"/>
    <x v="7"/>
  </r>
  <r>
    <x v="0"/>
    <x v="0"/>
    <x v="0"/>
    <x v="0"/>
    <x v="0"/>
    <x v="0"/>
    <x v="1"/>
  </r>
  <r>
    <x v="23"/>
    <x v="18"/>
    <x v="19"/>
    <x v="1"/>
    <x v="5"/>
    <x v="17"/>
    <x v="28"/>
  </r>
  <r>
    <x v="24"/>
    <x v="18"/>
    <x v="16"/>
    <x v="2"/>
    <x v="5"/>
    <x v="1"/>
    <x v="23"/>
  </r>
  <r>
    <x v="6"/>
    <x v="21"/>
    <x v="1"/>
    <x v="1"/>
    <x v="1"/>
    <x v="12"/>
    <x v="29"/>
  </r>
  <r>
    <x v="9"/>
    <x v="2"/>
    <x v="8"/>
    <x v="1"/>
    <x v="1"/>
    <x v="8"/>
    <x v="22"/>
  </r>
  <r>
    <x v="25"/>
    <x v="22"/>
    <x v="1"/>
    <x v="1"/>
    <x v="11"/>
    <x v="1"/>
    <x v="30"/>
  </r>
  <r>
    <x v="2"/>
    <x v="2"/>
    <x v="2"/>
    <x v="1"/>
    <x v="11"/>
    <x v="2"/>
    <x v="31"/>
  </r>
  <r>
    <x v="15"/>
    <x v="2"/>
    <x v="14"/>
    <x v="2"/>
    <x v="9"/>
    <x v="5"/>
    <x v="27"/>
  </r>
  <r>
    <x v="16"/>
    <x v="16"/>
    <x v="15"/>
    <x v="1"/>
    <x v="12"/>
    <x v="14"/>
    <x v="32"/>
  </r>
  <r>
    <x v="11"/>
    <x v="2"/>
    <x v="10"/>
    <x v="2"/>
    <x v="6"/>
    <x v="11"/>
    <x v="20"/>
  </r>
  <r>
    <x v="9"/>
    <x v="2"/>
    <x v="8"/>
    <x v="1"/>
    <x v="8"/>
    <x v="8"/>
    <x v="33"/>
  </r>
  <r>
    <x v="14"/>
    <x v="17"/>
    <x v="13"/>
    <x v="2"/>
    <x v="6"/>
    <x v="7"/>
    <x v="18"/>
  </r>
  <r>
    <x v="25"/>
    <x v="23"/>
    <x v="1"/>
    <x v="1"/>
    <x v="6"/>
    <x v="1"/>
    <x v="9"/>
  </r>
  <r>
    <x v="2"/>
    <x v="2"/>
    <x v="2"/>
    <x v="1"/>
    <x v="6"/>
    <x v="2"/>
    <x v="8"/>
  </r>
  <r>
    <x v="5"/>
    <x v="5"/>
    <x v="5"/>
    <x v="2"/>
    <x v="1"/>
    <x v="5"/>
    <x v="12"/>
  </r>
  <r>
    <x v="15"/>
    <x v="2"/>
    <x v="14"/>
    <x v="2"/>
    <x v="5"/>
    <x v="5"/>
    <x v="7"/>
  </r>
  <r>
    <x v="26"/>
    <x v="24"/>
    <x v="20"/>
    <x v="2"/>
    <x v="6"/>
    <x v="18"/>
    <x v="34"/>
  </r>
  <r>
    <x v="25"/>
    <x v="22"/>
    <x v="1"/>
    <x v="1"/>
    <x v="6"/>
    <x v="1"/>
    <x v="9"/>
  </r>
  <r>
    <x v="2"/>
    <x v="2"/>
    <x v="2"/>
    <x v="1"/>
    <x v="6"/>
    <x v="2"/>
    <x v="8"/>
  </r>
  <r>
    <x v="5"/>
    <x v="5"/>
    <x v="5"/>
    <x v="2"/>
    <x v="1"/>
    <x v="5"/>
    <x v="12"/>
  </r>
  <r>
    <x v="27"/>
    <x v="25"/>
    <x v="13"/>
    <x v="1"/>
    <x v="6"/>
    <x v="19"/>
    <x v="12"/>
  </r>
  <r>
    <x v="10"/>
    <x v="14"/>
    <x v="9"/>
    <x v="1"/>
    <x v="13"/>
    <x v="10"/>
    <x v="35"/>
  </r>
  <r>
    <x v="3"/>
    <x v="26"/>
    <x v="3"/>
    <x v="2"/>
    <x v="1"/>
    <x v="3"/>
    <x v="36"/>
  </r>
  <r>
    <x v="28"/>
    <x v="4"/>
    <x v="21"/>
    <x v="2"/>
    <x v="1"/>
    <x v="4"/>
    <x v="7"/>
  </r>
  <r>
    <x v="6"/>
    <x v="23"/>
    <x v="1"/>
    <x v="1"/>
    <x v="6"/>
    <x v="1"/>
    <x v="9"/>
  </r>
  <r>
    <x v="16"/>
    <x v="16"/>
    <x v="15"/>
    <x v="1"/>
    <x v="6"/>
    <x v="14"/>
    <x v="24"/>
  </r>
  <r>
    <x v="8"/>
    <x v="12"/>
    <x v="7"/>
    <x v="2"/>
    <x v="6"/>
    <x v="7"/>
    <x v="18"/>
  </r>
  <r>
    <x v="9"/>
    <x v="2"/>
    <x v="8"/>
    <x v="1"/>
    <x v="8"/>
    <x v="8"/>
    <x v="33"/>
  </r>
  <r>
    <x v="14"/>
    <x v="17"/>
    <x v="13"/>
    <x v="2"/>
    <x v="6"/>
    <x v="7"/>
    <x v="18"/>
  </r>
  <r>
    <x v="19"/>
    <x v="2"/>
    <x v="12"/>
    <x v="2"/>
    <x v="6"/>
    <x v="4"/>
    <x v="37"/>
  </r>
  <r>
    <x v="17"/>
    <x v="18"/>
    <x v="16"/>
    <x v="2"/>
    <x v="14"/>
    <x v="15"/>
    <x v="38"/>
  </r>
  <r>
    <x v="29"/>
    <x v="18"/>
    <x v="22"/>
    <x v="1"/>
    <x v="6"/>
    <x v="14"/>
    <x v="24"/>
  </r>
  <r>
    <x v="10"/>
    <x v="14"/>
    <x v="9"/>
    <x v="1"/>
    <x v="15"/>
    <x v="10"/>
    <x v="39"/>
  </r>
  <r>
    <x v="15"/>
    <x v="2"/>
    <x v="14"/>
    <x v="2"/>
    <x v="8"/>
    <x v="5"/>
    <x v="14"/>
  </r>
  <r>
    <x v="20"/>
    <x v="27"/>
    <x v="17"/>
    <x v="1"/>
    <x v="16"/>
    <x v="16"/>
    <x v="40"/>
  </r>
  <r>
    <x v="11"/>
    <x v="2"/>
    <x v="10"/>
    <x v="2"/>
    <x v="6"/>
    <x v="11"/>
    <x v="20"/>
  </r>
  <r>
    <x v="17"/>
    <x v="18"/>
    <x v="16"/>
    <x v="2"/>
    <x v="14"/>
    <x v="15"/>
    <x v="38"/>
  </r>
  <r>
    <x v="29"/>
    <x v="18"/>
    <x v="22"/>
    <x v="1"/>
    <x v="6"/>
    <x v="14"/>
    <x v="24"/>
  </r>
  <r>
    <x v="9"/>
    <x v="2"/>
    <x v="8"/>
    <x v="1"/>
    <x v="17"/>
    <x v="8"/>
    <x v="28"/>
  </r>
  <r>
    <x v="20"/>
    <x v="28"/>
    <x v="17"/>
    <x v="1"/>
    <x v="2"/>
    <x v="20"/>
    <x v="41"/>
  </r>
  <r>
    <x v="13"/>
    <x v="2"/>
    <x v="12"/>
    <x v="3"/>
    <x v="6"/>
    <x v="13"/>
    <x v="7"/>
  </r>
  <r>
    <x v="14"/>
    <x v="17"/>
    <x v="13"/>
    <x v="2"/>
    <x v="6"/>
    <x v="7"/>
    <x v="18"/>
  </r>
  <r>
    <x v="25"/>
    <x v="22"/>
    <x v="1"/>
    <x v="1"/>
    <x v="18"/>
    <x v="1"/>
    <x v="42"/>
  </r>
  <r>
    <x v="2"/>
    <x v="2"/>
    <x v="2"/>
    <x v="1"/>
    <x v="18"/>
    <x v="2"/>
    <x v="43"/>
  </r>
  <r>
    <x v="5"/>
    <x v="5"/>
    <x v="5"/>
    <x v="2"/>
    <x v="6"/>
    <x v="5"/>
    <x v="10"/>
  </r>
  <r>
    <x v="15"/>
    <x v="2"/>
    <x v="14"/>
    <x v="2"/>
    <x v="6"/>
    <x v="5"/>
    <x v="10"/>
  </r>
  <r>
    <x v="25"/>
    <x v="22"/>
    <x v="1"/>
    <x v="1"/>
    <x v="8"/>
    <x v="1"/>
    <x v="17"/>
  </r>
  <r>
    <x v="2"/>
    <x v="2"/>
    <x v="2"/>
    <x v="1"/>
    <x v="8"/>
    <x v="2"/>
    <x v="25"/>
  </r>
  <r>
    <x v="5"/>
    <x v="5"/>
    <x v="5"/>
    <x v="2"/>
    <x v="6"/>
    <x v="5"/>
    <x v="10"/>
  </r>
  <r>
    <x v="15"/>
    <x v="2"/>
    <x v="14"/>
    <x v="2"/>
    <x v="6"/>
    <x v="5"/>
    <x v="10"/>
  </r>
  <r>
    <x v="25"/>
    <x v="22"/>
    <x v="1"/>
    <x v="1"/>
    <x v="2"/>
    <x v="1"/>
    <x v="12"/>
  </r>
  <r>
    <x v="2"/>
    <x v="2"/>
    <x v="2"/>
    <x v="1"/>
    <x v="2"/>
    <x v="2"/>
    <x v="1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6"/>
    <x v="29"/>
    <x v="1"/>
    <x v="1"/>
    <x v="4"/>
    <x v="13"/>
    <x v="27"/>
  </r>
  <r>
    <x v="2"/>
    <x v="2"/>
    <x v="2"/>
    <x v="1"/>
    <x v="4"/>
    <x v="2"/>
    <x v="44"/>
  </r>
  <r>
    <x v="9"/>
    <x v="2"/>
    <x v="8"/>
    <x v="1"/>
    <x v="1"/>
    <x v="8"/>
    <x v="22"/>
  </r>
  <r>
    <x v="30"/>
    <x v="2"/>
    <x v="5"/>
    <x v="2"/>
    <x v="8"/>
    <x v="1"/>
    <x v="17"/>
  </r>
  <r>
    <x v="26"/>
    <x v="24"/>
    <x v="20"/>
    <x v="2"/>
    <x v="5"/>
    <x v="18"/>
    <x v="41"/>
  </r>
  <r>
    <x v="25"/>
    <x v="22"/>
    <x v="1"/>
    <x v="1"/>
    <x v="6"/>
    <x v="1"/>
    <x v="9"/>
  </r>
  <r>
    <x v="2"/>
    <x v="2"/>
    <x v="2"/>
    <x v="1"/>
    <x v="6"/>
    <x v="2"/>
    <x v="8"/>
  </r>
  <r>
    <x v="8"/>
    <x v="12"/>
    <x v="7"/>
    <x v="2"/>
    <x v="6"/>
    <x v="7"/>
    <x v="18"/>
  </r>
  <r>
    <x v="6"/>
    <x v="29"/>
    <x v="1"/>
    <x v="1"/>
    <x v="3"/>
    <x v="13"/>
    <x v="45"/>
  </r>
  <r>
    <x v="2"/>
    <x v="2"/>
    <x v="2"/>
    <x v="1"/>
    <x v="3"/>
    <x v="2"/>
    <x v="46"/>
  </r>
  <r>
    <x v="9"/>
    <x v="2"/>
    <x v="8"/>
    <x v="1"/>
    <x v="1"/>
    <x v="8"/>
    <x v="22"/>
  </r>
  <r>
    <x v="5"/>
    <x v="5"/>
    <x v="5"/>
    <x v="2"/>
    <x v="3"/>
    <x v="5"/>
    <x v="47"/>
  </r>
  <r>
    <x v="26"/>
    <x v="24"/>
    <x v="20"/>
    <x v="2"/>
    <x v="6"/>
    <x v="18"/>
    <x v="34"/>
  </r>
  <r>
    <x v="25"/>
    <x v="22"/>
    <x v="1"/>
    <x v="1"/>
    <x v="6"/>
    <x v="1"/>
    <x v="9"/>
  </r>
  <r>
    <x v="2"/>
    <x v="2"/>
    <x v="2"/>
    <x v="1"/>
    <x v="6"/>
    <x v="2"/>
    <x v="8"/>
  </r>
  <r>
    <x v="9"/>
    <x v="2"/>
    <x v="8"/>
    <x v="1"/>
    <x v="5"/>
    <x v="8"/>
    <x v="48"/>
  </r>
  <r>
    <x v="31"/>
    <x v="2"/>
    <x v="5"/>
    <x v="2"/>
    <x v="6"/>
    <x v="5"/>
    <x v="10"/>
  </r>
  <r>
    <x v="30"/>
    <x v="2"/>
    <x v="5"/>
    <x v="2"/>
    <x v="6"/>
    <x v="1"/>
    <x v="9"/>
  </r>
  <r>
    <x v="25"/>
    <x v="22"/>
    <x v="1"/>
    <x v="1"/>
    <x v="6"/>
    <x v="1"/>
    <x v="9"/>
  </r>
  <r>
    <x v="2"/>
    <x v="2"/>
    <x v="2"/>
    <x v="1"/>
    <x v="6"/>
    <x v="2"/>
    <x v="8"/>
  </r>
  <r>
    <x v="9"/>
    <x v="2"/>
    <x v="8"/>
    <x v="1"/>
    <x v="5"/>
    <x v="8"/>
    <x v="48"/>
  </r>
  <r>
    <x v="31"/>
    <x v="2"/>
    <x v="5"/>
    <x v="2"/>
    <x v="6"/>
    <x v="5"/>
    <x v="10"/>
  </r>
  <r>
    <x v="30"/>
    <x v="2"/>
    <x v="5"/>
    <x v="2"/>
    <x v="6"/>
    <x v="1"/>
    <x v="9"/>
  </r>
  <r>
    <x v="26"/>
    <x v="24"/>
    <x v="20"/>
    <x v="2"/>
    <x v="6"/>
    <x v="18"/>
    <x v="34"/>
  </r>
  <r>
    <x v="6"/>
    <x v="22"/>
    <x v="1"/>
    <x v="1"/>
    <x v="8"/>
    <x v="1"/>
    <x v="17"/>
  </r>
  <r>
    <x v="2"/>
    <x v="2"/>
    <x v="2"/>
    <x v="1"/>
    <x v="8"/>
    <x v="2"/>
    <x v="25"/>
  </r>
  <r>
    <x v="9"/>
    <x v="2"/>
    <x v="8"/>
    <x v="1"/>
    <x v="8"/>
    <x v="8"/>
    <x v="33"/>
  </r>
  <r>
    <x v="31"/>
    <x v="2"/>
    <x v="5"/>
    <x v="2"/>
    <x v="2"/>
    <x v="5"/>
    <x v="49"/>
  </r>
  <r>
    <x v="6"/>
    <x v="22"/>
    <x v="1"/>
    <x v="1"/>
    <x v="6"/>
    <x v="1"/>
    <x v="9"/>
  </r>
  <r>
    <x v="2"/>
    <x v="2"/>
    <x v="2"/>
    <x v="1"/>
    <x v="6"/>
    <x v="2"/>
    <x v="8"/>
  </r>
  <r>
    <x v="9"/>
    <x v="2"/>
    <x v="8"/>
    <x v="1"/>
    <x v="5"/>
    <x v="8"/>
    <x v="48"/>
  </r>
  <r>
    <x v="17"/>
    <x v="18"/>
    <x v="16"/>
    <x v="2"/>
    <x v="2"/>
    <x v="15"/>
    <x v="17"/>
  </r>
  <r>
    <x v="23"/>
    <x v="18"/>
    <x v="19"/>
    <x v="1"/>
    <x v="5"/>
    <x v="17"/>
    <x v="28"/>
  </r>
  <r>
    <x v="22"/>
    <x v="2"/>
    <x v="18"/>
    <x v="4"/>
    <x v="9"/>
    <x v="7"/>
    <x v="2"/>
  </r>
  <r>
    <x v="0"/>
    <x v="0"/>
    <x v="0"/>
    <x v="0"/>
    <x v="0"/>
    <x v="0"/>
    <x v="1"/>
  </r>
  <r>
    <x v="32"/>
    <x v="15"/>
    <x v="1"/>
    <x v="1"/>
    <x v="6"/>
    <x v="1"/>
    <x v="9"/>
  </r>
  <r>
    <x v="2"/>
    <x v="2"/>
    <x v="11"/>
    <x v="1"/>
    <x v="6"/>
    <x v="2"/>
    <x v="8"/>
  </r>
  <r>
    <x v="12"/>
    <x v="2"/>
    <x v="2"/>
    <x v="1"/>
    <x v="6"/>
    <x v="12"/>
    <x v="22"/>
  </r>
  <r>
    <x v="19"/>
    <x v="30"/>
    <x v="12"/>
    <x v="2"/>
    <x v="6"/>
    <x v="4"/>
    <x v="37"/>
  </r>
  <r>
    <x v="14"/>
    <x v="17"/>
    <x v="13"/>
    <x v="2"/>
    <x v="6"/>
    <x v="7"/>
    <x v="18"/>
  </r>
  <r>
    <x v="5"/>
    <x v="5"/>
    <x v="5"/>
    <x v="2"/>
    <x v="6"/>
    <x v="5"/>
    <x v="10"/>
  </r>
  <r>
    <x v="23"/>
    <x v="18"/>
    <x v="19"/>
    <x v="1"/>
    <x v="5"/>
    <x v="17"/>
    <x v="28"/>
  </r>
  <r>
    <x v="17"/>
    <x v="18"/>
    <x v="16"/>
    <x v="2"/>
    <x v="5"/>
    <x v="15"/>
    <x v="2"/>
  </r>
  <r>
    <x v="32"/>
    <x v="15"/>
    <x v="1"/>
    <x v="1"/>
    <x v="6"/>
    <x v="1"/>
    <x v="9"/>
  </r>
  <r>
    <x v="2"/>
    <x v="2"/>
    <x v="11"/>
    <x v="1"/>
    <x v="6"/>
    <x v="21"/>
    <x v="50"/>
  </r>
  <r>
    <x v="12"/>
    <x v="2"/>
    <x v="2"/>
    <x v="1"/>
    <x v="6"/>
    <x v="12"/>
    <x v="22"/>
  </r>
  <r>
    <x v="19"/>
    <x v="30"/>
    <x v="12"/>
    <x v="2"/>
    <x v="6"/>
    <x v="4"/>
    <x v="37"/>
  </r>
  <r>
    <x v="19"/>
    <x v="2"/>
    <x v="12"/>
    <x v="2"/>
    <x v="6"/>
    <x v="4"/>
    <x v="37"/>
  </r>
  <r>
    <x v="14"/>
    <x v="17"/>
    <x v="13"/>
    <x v="2"/>
    <x v="6"/>
    <x v="7"/>
    <x v="18"/>
  </r>
  <r>
    <x v="15"/>
    <x v="2"/>
    <x v="14"/>
    <x v="2"/>
    <x v="6"/>
    <x v="5"/>
    <x v="10"/>
  </r>
  <r>
    <x v="8"/>
    <x v="12"/>
    <x v="7"/>
    <x v="2"/>
    <x v="6"/>
    <x v="7"/>
    <x v="18"/>
  </r>
  <r>
    <x v="26"/>
    <x v="24"/>
    <x v="20"/>
    <x v="2"/>
    <x v="6"/>
    <x v="18"/>
    <x v="34"/>
  </r>
  <r>
    <x v="20"/>
    <x v="19"/>
    <x v="17"/>
    <x v="1"/>
    <x v="7"/>
    <x v="16"/>
    <x v="49"/>
  </r>
  <r>
    <x v="9"/>
    <x v="2"/>
    <x v="8"/>
    <x v="1"/>
    <x v="19"/>
    <x v="8"/>
    <x v="32"/>
  </r>
  <r>
    <x v="1"/>
    <x v="1"/>
    <x v="1"/>
    <x v="1"/>
    <x v="9"/>
    <x v="1"/>
    <x v="51"/>
  </r>
  <r>
    <x v="2"/>
    <x v="2"/>
    <x v="2"/>
    <x v="1"/>
    <x v="9"/>
    <x v="2"/>
    <x v="19"/>
  </r>
  <r>
    <x v="33"/>
    <x v="31"/>
    <x v="23"/>
    <x v="1"/>
    <x v="10"/>
    <x v="12"/>
    <x v="17"/>
  </r>
  <r>
    <x v="5"/>
    <x v="5"/>
    <x v="5"/>
    <x v="2"/>
    <x v="4"/>
    <x v="5"/>
    <x v="17"/>
  </r>
  <r>
    <x v="20"/>
    <x v="19"/>
    <x v="17"/>
    <x v="1"/>
    <x v="5"/>
    <x v="16"/>
    <x v="34"/>
  </r>
  <r>
    <x v="6"/>
    <x v="32"/>
    <x v="1"/>
    <x v="1"/>
    <x v="20"/>
    <x v="1"/>
    <x v="52"/>
  </r>
  <r>
    <x v="2"/>
    <x v="2"/>
    <x v="2"/>
    <x v="1"/>
    <x v="20"/>
    <x v="2"/>
    <x v="53"/>
  </r>
  <r>
    <x v="5"/>
    <x v="5"/>
    <x v="5"/>
    <x v="2"/>
    <x v="21"/>
    <x v="5"/>
    <x v="54"/>
  </r>
  <r>
    <x v="16"/>
    <x v="16"/>
    <x v="15"/>
    <x v="1"/>
    <x v="7"/>
    <x v="14"/>
    <x v="55"/>
  </r>
  <r>
    <x v="20"/>
    <x v="19"/>
    <x v="17"/>
    <x v="1"/>
    <x v="5"/>
    <x v="16"/>
    <x v="34"/>
  </r>
  <r>
    <x v="32"/>
    <x v="15"/>
    <x v="1"/>
    <x v="1"/>
    <x v="6"/>
    <x v="1"/>
    <x v="9"/>
  </r>
  <r>
    <x v="2"/>
    <x v="2"/>
    <x v="11"/>
    <x v="1"/>
    <x v="6"/>
    <x v="21"/>
    <x v="50"/>
  </r>
  <r>
    <x v="12"/>
    <x v="16"/>
    <x v="2"/>
    <x v="1"/>
    <x v="5"/>
    <x v="12"/>
    <x v="56"/>
  </r>
  <r>
    <x v="34"/>
    <x v="2"/>
    <x v="12"/>
    <x v="3"/>
    <x v="6"/>
    <x v="5"/>
    <x v="10"/>
  </r>
  <r>
    <x v="14"/>
    <x v="17"/>
    <x v="13"/>
    <x v="2"/>
    <x v="6"/>
    <x v="7"/>
    <x v="18"/>
  </r>
  <r>
    <x v="35"/>
    <x v="2"/>
    <x v="24"/>
    <x v="1"/>
    <x v="6"/>
    <x v="14"/>
    <x v="24"/>
  </r>
  <r>
    <x v="15"/>
    <x v="2"/>
    <x v="14"/>
    <x v="2"/>
    <x v="6"/>
    <x v="5"/>
    <x v="10"/>
  </r>
  <r>
    <x v="5"/>
    <x v="5"/>
    <x v="5"/>
    <x v="2"/>
    <x v="4"/>
    <x v="5"/>
    <x v="17"/>
  </r>
  <r>
    <x v="20"/>
    <x v="19"/>
    <x v="17"/>
    <x v="1"/>
    <x v="5"/>
    <x v="16"/>
    <x v="34"/>
  </r>
  <r>
    <x v="17"/>
    <x v="18"/>
    <x v="16"/>
    <x v="2"/>
    <x v="9"/>
    <x v="15"/>
    <x v="57"/>
  </r>
  <r>
    <x v="36"/>
    <x v="18"/>
    <x v="25"/>
    <x v="2"/>
    <x v="22"/>
    <x v="4"/>
    <x v="58"/>
  </r>
  <r>
    <x v="27"/>
    <x v="25"/>
    <x v="13"/>
    <x v="1"/>
    <x v="6"/>
    <x v="19"/>
    <x v="12"/>
  </r>
  <r>
    <x v="11"/>
    <x v="2"/>
    <x v="10"/>
    <x v="2"/>
    <x v="6"/>
    <x v="11"/>
    <x v="20"/>
  </r>
  <r>
    <x v="10"/>
    <x v="14"/>
    <x v="9"/>
    <x v="1"/>
    <x v="23"/>
    <x v="10"/>
    <x v="59"/>
  </r>
  <r>
    <x v="17"/>
    <x v="18"/>
    <x v="16"/>
    <x v="2"/>
    <x v="24"/>
    <x v="15"/>
    <x v="60"/>
  </r>
  <r>
    <x v="36"/>
    <x v="18"/>
    <x v="25"/>
    <x v="2"/>
    <x v="22"/>
    <x v="4"/>
    <x v="58"/>
  </r>
  <r>
    <x v="3"/>
    <x v="33"/>
    <x v="3"/>
    <x v="2"/>
    <x v="8"/>
    <x v="3"/>
    <x v="61"/>
  </r>
  <r>
    <x v="20"/>
    <x v="19"/>
    <x v="17"/>
    <x v="1"/>
    <x v="1"/>
    <x v="16"/>
    <x v="41"/>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6"/>
    <x v="34"/>
    <x v="1"/>
    <x v="1"/>
    <x v="5"/>
    <x v="1"/>
    <x v="23"/>
  </r>
  <r>
    <x v="2"/>
    <x v="2"/>
    <x v="2"/>
    <x v="1"/>
    <x v="6"/>
    <x v="2"/>
    <x v="8"/>
  </r>
  <r>
    <x v="5"/>
    <x v="5"/>
    <x v="5"/>
    <x v="2"/>
    <x v="6"/>
    <x v="5"/>
    <x v="10"/>
  </r>
  <r>
    <x v="16"/>
    <x v="16"/>
    <x v="15"/>
    <x v="1"/>
    <x v="5"/>
    <x v="14"/>
    <x v="18"/>
  </r>
  <r>
    <x v="17"/>
    <x v="18"/>
    <x v="16"/>
    <x v="2"/>
    <x v="7"/>
    <x v="15"/>
    <x v="36"/>
  </r>
  <r>
    <x v="29"/>
    <x v="18"/>
    <x v="22"/>
    <x v="1"/>
    <x v="5"/>
    <x v="14"/>
    <x v="18"/>
  </r>
  <r>
    <x v="17"/>
    <x v="18"/>
    <x v="16"/>
    <x v="2"/>
    <x v="7"/>
    <x v="15"/>
    <x v="36"/>
  </r>
  <r>
    <x v="29"/>
    <x v="18"/>
    <x v="22"/>
    <x v="1"/>
    <x v="5"/>
    <x v="14"/>
    <x v="18"/>
  </r>
  <r>
    <x v="6"/>
    <x v="34"/>
    <x v="1"/>
    <x v="1"/>
    <x v="5"/>
    <x v="1"/>
    <x v="23"/>
  </r>
  <r>
    <x v="2"/>
    <x v="2"/>
    <x v="2"/>
    <x v="1"/>
    <x v="6"/>
    <x v="2"/>
    <x v="8"/>
  </r>
  <r>
    <x v="5"/>
    <x v="5"/>
    <x v="5"/>
    <x v="2"/>
    <x v="6"/>
    <x v="5"/>
    <x v="10"/>
  </r>
  <r>
    <x v="16"/>
    <x v="16"/>
    <x v="15"/>
    <x v="1"/>
    <x v="5"/>
    <x v="14"/>
    <x v="18"/>
  </r>
  <r>
    <x v="6"/>
    <x v="34"/>
    <x v="1"/>
    <x v="1"/>
    <x v="1"/>
    <x v="1"/>
    <x v="2"/>
  </r>
  <r>
    <x v="2"/>
    <x v="2"/>
    <x v="2"/>
    <x v="1"/>
    <x v="5"/>
    <x v="2"/>
    <x v="62"/>
  </r>
  <r>
    <x v="5"/>
    <x v="5"/>
    <x v="5"/>
    <x v="2"/>
    <x v="5"/>
    <x v="5"/>
    <x v="7"/>
  </r>
  <r>
    <x v="16"/>
    <x v="16"/>
    <x v="15"/>
    <x v="1"/>
    <x v="1"/>
    <x v="14"/>
    <x v="20"/>
  </r>
  <r>
    <x v="6"/>
    <x v="34"/>
    <x v="1"/>
    <x v="1"/>
    <x v="5"/>
    <x v="1"/>
    <x v="23"/>
  </r>
  <r>
    <x v="2"/>
    <x v="2"/>
    <x v="2"/>
    <x v="1"/>
    <x v="6"/>
    <x v="2"/>
    <x v="8"/>
  </r>
  <r>
    <x v="5"/>
    <x v="5"/>
    <x v="5"/>
    <x v="2"/>
    <x v="6"/>
    <x v="5"/>
    <x v="10"/>
  </r>
  <r>
    <x v="16"/>
    <x v="16"/>
    <x v="15"/>
    <x v="1"/>
    <x v="5"/>
    <x v="14"/>
    <x v="18"/>
  </r>
  <r>
    <x v="25"/>
    <x v="22"/>
    <x v="1"/>
    <x v="1"/>
    <x v="2"/>
    <x v="1"/>
    <x v="12"/>
  </r>
  <r>
    <x v="2"/>
    <x v="2"/>
    <x v="2"/>
    <x v="1"/>
    <x v="2"/>
    <x v="2"/>
    <x v="13"/>
  </r>
  <r>
    <x v="5"/>
    <x v="5"/>
    <x v="5"/>
    <x v="2"/>
    <x v="6"/>
    <x v="5"/>
    <x v="10"/>
  </r>
  <r>
    <x v="15"/>
    <x v="2"/>
    <x v="14"/>
    <x v="2"/>
    <x v="6"/>
    <x v="5"/>
    <x v="10"/>
  </r>
  <r>
    <x v="25"/>
    <x v="22"/>
    <x v="1"/>
    <x v="1"/>
    <x v="6"/>
    <x v="1"/>
    <x v="9"/>
  </r>
  <r>
    <x v="2"/>
    <x v="2"/>
    <x v="2"/>
    <x v="1"/>
    <x v="5"/>
    <x v="2"/>
    <x v="62"/>
  </r>
  <r>
    <x v="5"/>
    <x v="5"/>
    <x v="5"/>
    <x v="2"/>
    <x v="6"/>
    <x v="5"/>
    <x v="10"/>
  </r>
  <r>
    <x v="37"/>
    <x v="35"/>
    <x v="26"/>
    <x v="2"/>
    <x v="6"/>
    <x v="5"/>
    <x v="10"/>
  </r>
  <r>
    <x v="16"/>
    <x v="16"/>
    <x v="15"/>
    <x v="1"/>
    <x v="5"/>
    <x v="14"/>
    <x v="18"/>
  </r>
  <r>
    <x v="25"/>
    <x v="22"/>
    <x v="1"/>
    <x v="1"/>
    <x v="6"/>
    <x v="1"/>
    <x v="9"/>
  </r>
  <r>
    <x v="2"/>
    <x v="2"/>
    <x v="2"/>
    <x v="1"/>
    <x v="5"/>
    <x v="2"/>
    <x v="62"/>
  </r>
  <r>
    <x v="38"/>
    <x v="2"/>
    <x v="25"/>
    <x v="2"/>
    <x v="6"/>
    <x v="5"/>
    <x v="10"/>
  </r>
  <r>
    <x v="37"/>
    <x v="35"/>
    <x v="26"/>
    <x v="2"/>
    <x v="6"/>
    <x v="5"/>
    <x v="10"/>
  </r>
  <r>
    <x v="16"/>
    <x v="16"/>
    <x v="15"/>
    <x v="1"/>
    <x v="8"/>
    <x v="14"/>
    <x v="10"/>
  </r>
  <r>
    <x v="20"/>
    <x v="28"/>
    <x v="17"/>
    <x v="1"/>
    <x v="5"/>
    <x v="20"/>
    <x v="63"/>
  </r>
  <r>
    <x v="39"/>
    <x v="2"/>
    <x v="27"/>
    <x v="1"/>
    <x v="6"/>
    <x v="14"/>
    <x v="24"/>
  </r>
  <r>
    <x v="2"/>
    <x v="2"/>
    <x v="2"/>
    <x v="1"/>
    <x v="1"/>
    <x v="2"/>
    <x v="3"/>
  </r>
  <r>
    <x v="40"/>
    <x v="36"/>
    <x v="5"/>
    <x v="5"/>
    <x v="8"/>
    <x v="11"/>
    <x v="12"/>
  </r>
  <r>
    <x v="21"/>
    <x v="20"/>
    <x v="18"/>
    <x v="1"/>
    <x v="25"/>
    <x v="5"/>
    <x v="64"/>
  </r>
  <r>
    <x v="25"/>
    <x v="22"/>
    <x v="1"/>
    <x v="1"/>
    <x v="8"/>
    <x v="1"/>
    <x v="17"/>
  </r>
  <r>
    <x v="2"/>
    <x v="2"/>
    <x v="2"/>
    <x v="1"/>
    <x v="8"/>
    <x v="2"/>
    <x v="25"/>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18"/>
    <x v="1"/>
    <x v="42"/>
  </r>
  <r>
    <x v="2"/>
    <x v="2"/>
    <x v="2"/>
    <x v="1"/>
    <x v="18"/>
    <x v="2"/>
    <x v="43"/>
  </r>
  <r>
    <x v="5"/>
    <x v="5"/>
    <x v="5"/>
    <x v="2"/>
    <x v="6"/>
    <x v="5"/>
    <x v="10"/>
  </r>
  <r>
    <x v="15"/>
    <x v="2"/>
    <x v="14"/>
    <x v="2"/>
    <x v="6"/>
    <x v="5"/>
    <x v="10"/>
  </r>
  <r>
    <x v="25"/>
    <x v="22"/>
    <x v="1"/>
    <x v="1"/>
    <x v="6"/>
    <x v="1"/>
    <x v="9"/>
  </r>
  <r>
    <x v="2"/>
    <x v="2"/>
    <x v="2"/>
    <x v="1"/>
    <x v="5"/>
    <x v="2"/>
    <x v="62"/>
  </r>
  <r>
    <x v="5"/>
    <x v="5"/>
    <x v="5"/>
    <x v="2"/>
    <x v="6"/>
    <x v="5"/>
    <x v="10"/>
  </r>
  <r>
    <x v="37"/>
    <x v="35"/>
    <x v="26"/>
    <x v="2"/>
    <x v="6"/>
    <x v="5"/>
    <x v="10"/>
  </r>
  <r>
    <x v="16"/>
    <x v="16"/>
    <x v="15"/>
    <x v="1"/>
    <x v="1"/>
    <x v="14"/>
    <x v="20"/>
  </r>
  <r>
    <x v="20"/>
    <x v="28"/>
    <x v="17"/>
    <x v="1"/>
    <x v="5"/>
    <x v="20"/>
    <x v="63"/>
  </r>
  <r>
    <x v="39"/>
    <x v="2"/>
    <x v="27"/>
    <x v="1"/>
    <x v="6"/>
    <x v="14"/>
    <x v="24"/>
  </r>
  <r>
    <x v="6"/>
    <x v="34"/>
    <x v="1"/>
    <x v="1"/>
    <x v="5"/>
    <x v="1"/>
    <x v="23"/>
  </r>
  <r>
    <x v="2"/>
    <x v="2"/>
    <x v="2"/>
    <x v="1"/>
    <x v="6"/>
    <x v="2"/>
    <x v="8"/>
  </r>
  <r>
    <x v="5"/>
    <x v="5"/>
    <x v="5"/>
    <x v="2"/>
    <x v="6"/>
    <x v="5"/>
    <x v="10"/>
  </r>
  <r>
    <x v="16"/>
    <x v="16"/>
    <x v="15"/>
    <x v="1"/>
    <x v="5"/>
    <x v="14"/>
    <x v="18"/>
  </r>
  <r>
    <x v="32"/>
    <x v="15"/>
    <x v="1"/>
    <x v="1"/>
    <x v="5"/>
    <x v="1"/>
    <x v="23"/>
  </r>
  <r>
    <x v="2"/>
    <x v="2"/>
    <x v="11"/>
    <x v="1"/>
    <x v="5"/>
    <x v="21"/>
    <x v="65"/>
  </r>
  <r>
    <x v="15"/>
    <x v="2"/>
    <x v="14"/>
    <x v="2"/>
    <x v="6"/>
    <x v="5"/>
    <x v="10"/>
  </r>
  <r>
    <x v="32"/>
    <x v="15"/>
    <x v="1"/>
    <x v="1"/>
    <x v="5"/>
    <x v="1"/>
    <x v="23"/>
  </r>
  <r>
    <x v="2"/>
    <x v="2"/>
    <x v="11"/>
    <x v="1"/>
    <x v="5"/>
    <x v="21"/>
    <x v="65"/>
  </r>
  <r>
    <x v="15"/>
    <x v="2"/>
    <x v="14"/>
    <x v="2"/>
    <x v="5"/>
    <x v="5"/>
    <x v="7"/>
  </r>
  <r>
    <x v="32"/>
    <x v="15"/>
    <x v="1"/>
    <x v="1"/>
    <x v="5"/>
    <x v="1"/>
    <x v="23"/>
  </r>
  <r>
    <x v="2"/>
    <x v="2"/>
    <x v="11"/>
    <x v="1"/>
    <x v="5"/>
    <x v="21"/>
    <x v="65"/>
  </r>
  <r>
    <x v="15"/>
    <x v="2"/>
    <x v="14"/>
    <x v="2"/>
    <x v="5"/>
    <x v="5"/>
    <x v="7"/>
  </r>
  <r>
    <x v="32"/>
    <x v="37"/>
    <x v="1"/>
    <x v="1"/>
    <x v="6"/>
    <x v="13"/>
    <x v="7"/>
  </r>
  <r>
    <x v="2"/>
    <x v="2"/>
    <x v="11"/>
    <x v="1"/>
    <x v="5"/>
    <x v="11"/>
    <x v="9"/>
  </r>
  <r>
    <x v="15"/>
    <x v="2"/>
    <x v="14"/>
    <x v="2"/>
    <x v="5"/>
    <x v="5"/>
    <x v="7"/>
  </r>
  <r>
    <x v="3"/>
    <x v="38"/>
    <x v="3"/>
    <x v="2"/>
    <x v="7"/>
    <x v="3"/>
    <x v="11"/>
  </r>
  <r>
    <x v="5"/>
    <x v="5"/>
    <x v="5"/>
    <x v="2"/>
    <x v="26"/>
    <x v="5"/>
    <x v="66"/>
  </r>
  <r>
    <x v="3"/>
    <x v="22"/>
    <x v="3"/>
    <x v="2"/>
    <x v="8"/>
    <x v="3"/>
    <x v="61"/>
  </r>
  <r>
    <x v="2"/>
    <x v="2"/>
    <x v="2"/>
    <x v="1"/>
    <x v="8"/>
    <x v="2"/>
    <x v="25"/>
  </r>
  <r>
    <x v="20"/>
    <x v="39"/>
    <x v="17"/>
    <x v="1"/>
    <x v="4"/>
    <x v="16"/>
    <x v="67"/>
  </r>
  <r>
    <x v="9"/>
    <x v="2"/>
    <x v="8"/>
    <x v="1"/>
    <x v="12"/>
    <x v="8"/>
    <x v="9"/>
  </r>
  <r>
    <x v="5"/>
    <x v="5"/>
    <x v="5"/>
    <x v="2"/>
    <x v="8"/>
    <x v="5"/>
    <x v="14"/>
  </r>
  <r>
    <x v="3"/>
    <x v="38"/>
    <x v="3"/>
    <x v="2"/>
    <x v="7"/>
    <x v="3"/>
    <x v="11"/>
  </r>
  <r>
    <x v="2"/>
    <x v="2"/>
    <x v="2"/>
    <x v="1"/>
    <x v="13"/>
    <x v="2"/>
    <x v="68"/>
  </r>
  <r>
    <x v="20"/>
    <x v="40"/>
    <x v="17"/>
    <x v="1"/>
    <x v="5"/>
    <x v="20"/>
    <x v="63"/>
  </r>
  <r>
    <x v="9"/>
    <x v="2"/>
    <x v="8"/>
    <x v="1"/>
    <x v="8"/>
    <x v="8"/>
    <x v="33"/>
  </r>
  <r>
    <x v="41"/>
    <x v="2"/>
    <x v="28"/>
    <x v="2"/>
    <x v="1"/>
    <x v="22"/>
    <x v="69"/>
  </r>
  <r>
    <x v="5"/>
    <x v="5"/>
    <x v="5"/>
    <x v="2"/>
    <x v="2"/>
    <x v="5"/>
    <x v="49"/>
  </r>
  <r>
    <x v="25"/>
    <x v="22"/>
    <x v="1"/>
    <x v="1"/>
    <x v="5"/>
    <x v="1"/>
    <x v="23"/>
  </r>
  <r>
    <x v="3"/>
    <x v="41"/>
    <x v="3"/>
    <x v="2"/>
    <x v="5"/>
    <x v="3"/>
    <x v="15"/>
  </r>
  <r>
    <x v="2"/>
    <x v="2"/>
    <x v="2"/>
    <x v="1"/>
    <x v="5"/>
    <x v="2"/>
    <x v="62"/>
  </r>
  <r>
    <x v="35"/>
    <x v="2"/>
    <x v="24"/>
    <x v="1"/>
    <x v="5"/>
    <x v="14"/>
    <x v="18"/>
  </r>
  <r>
    <x v="3"/>
    <x v="38"/>
    <x v="3"/>
    <x v="2"/>
    <x v="3"/>
    <x v="3"/>
    <x v="70"/>
  </r>
  <r>
    <x v="6"/>
    <x v="22"/>
    <x v="1"/>
    <x v="1"/>
    <x v="6"/>
    <x v="1"/>
    <x v="9"/>
  </r>
  <r>
    <x v="2"/>
    <x v="2"/>
    <x v="2"/>
    <x v="1"/>
    <x v="6"/>
    <x v="2"/>
    <x v="8"/>
  </r>
  <r>
    <x v="42"/>
    <x v="2"/>
    <x v="18"/>
    <x v="4"/>
    <x v="24"/>
    <x v="23"/>
    <x v="71"/>
  </r>
  <r>
    <x v="14"/>
    <x v="17"/>
    <x v="13"/>
    <x v="2"/>
    <x v="3"/>
    <x v="7"/>
    <x v="55"/>
  </r>
  <r>
    <x v="21"/>
    <x v="20"/>
    <x v="18"/>
    <x v="1"/>
    <x v="5"/>
    <x v="5"/>
    <x v="7"/>
  </r>
  <r>
    <x v="0"/>
    <x v="0"/>
    <x v="0"/>
    <x v="0"/>
    <x v="0"/>
    <x v="0"/>
    <x v="1"/>
  </r>
  <r>
    <x v="25"/>
    <x v="22"/>
    <x v="1"/>
    <x v="1"/>
    <x v="25"/>
    <x v="1"/>
    <x v="27"/>
  </r>
  <r>
    <x v="2"/>
    <x v="2"/>
    <x v="2"/>
    <x v="1"/>
    <x v="25"/>
    <x v="2"/>
    <x v="72"/>
  </r>
  <r>
    <x v="5"/>
    <x v="5"/>
    <x v="5"/>
    <x v="2"/>
    <x v="25"/>
    <x v="5"/>
    <x v="64"/>
  </r>
  <r>
    <x v="15"/>
    <x v="2"/>
    <x v="14"/>
    <x v="2"/>
    <x v="25"/>
    <x v="5"/>
    <x v="64"/>
  </r>
  <r>
    <x v="21"/>
    <x v="20"/>
    <x v="18"/>
    <x v="1"/>
    <x v="6"/>
    <x v="5"/>
    <x v="10"/>
  </r>
  <r>
    <x v="9"/>
    <x v="2"/>
    <x v="8"/>
    <x v="1"/>
    <x v="25"/>
    <x v="8"/>
    <x v="63"/>
  </r>
  <r>
    <x v="2"/>
    <x v="2"/>
    <x v="2"/>
    <x v="1"/>
    <x v="1"/>
    <x v="2"/>
    <x v="3"/>
  </r>
  <r>
    <x v="43"/>
    <x v="42"/>
    <x v="29"/>
    <x v="5"/>
    <x v="12"/>
    <x v="24"/>
    <x v="73"/>
  </r>
  <r>
    <x v="44"/>
    <x v="2"/>
    <x v="30"/>
    <x v="2"/>
    <x v="5"/>
    <x v="25"/>
    <x v="33"/>
  </r>
  <r>
    <x v="45"/>
    <x v="2"/>
    <x v="31"/>
    <x v="2"/>
    <x v="5"/>
    <x v="8"/>
    <x v="48"/>
  </r>
  <r>
    <x v="46"/>
    <x v="43"/>
    <x v="32"/>
    <x v="2"/>
    <x v="5"/>
    <x v="11"/>
    <x v="9"/>
  </r>
  <r>
    <x v="33"/>
    <x v="31"/>
    <x v="23"/>
    <x v="1"/>
    <x v="7"/>
    <x v="12"/>
    <x v="23"/>
  </r>
  <r>
    <x v="25"/>
    <x v="22"/>
    <x v="1"/>
    <x v="1"/>
    <x v="18"/>
    <x v="1"/>
    <x v="42"/>
  </r>
  <r>
    <x v="2"/>
    <x v="2"/>
    <x v="2"/>
    <x v="1"/>
    <x v="18"/>
    <x v="2"/>
    <x v="43"/>
  </r>
  <r>
    <x v="5"/>
    <x v="5"/>
    <x v="5"/>
    <x v="2"/>
    <x v="18"/>
    <x v="5"/>
    <x v="74"/>
  </r>
  <r>
    <x v="15"/>
    <x v="2"/>
    <x v="14"/>
    <x v="2"/>
    <x v="18"/>
    <x v="5"/>
    <x v="74"/>
  </r>
  <r>
    <x v="47"/>
    <x v="44"/>
    <x v="33"/>
    <x v="1"/>
    <x v="6"/>
    <x v="9"/>
    <x v="55"/>
  </r>
  <r>
    <x v="9"/>
    <x v="2"/>
    <x v="8"/>
    <x v="1"/>
    <x v="4"/>
    <x v="8"/>
    <x v="56"/>
  </r>
  <r>
    <x v="23"/>
    <x v="18"/>
    <x v="19"/>
    <x v="1"/>
    <x v="18"/>
    <x v="17"/>
    <x v="75"/>
  </r>
  <r>
    <x v="23"/>
    <x v="18"/>
    <x v="19"/>
    <x v="1"/>
    <x v="1"/>
    <x v="17"/>
    <x v="76"/>
  </r>
  <r>
    <x v="29"/>
    <x v="18"/>
    <x v="22"/>
    <x v="2"/>
    <x v="2"/>
    <x v="14"/>
    <x v="37"/>
  </r>
  <r>
    <x v="17"/>
    <x v="18"/>
    <x v="16"/>
    <x v="2"/>
    <x v="6"/>
    <x v="15"/>
    <x v="23"/>
  </r>
  <r>
    <x v="17"/>
    <x v="18"/>
    <x v="16"/>
    <x v="2"/>
    <x v="6"/>
    <x v="15"/>
    <x v="23"/>
  </r>
  <r>
    <x v="17"/>
    <x v="18"/>
    <x v="16"/>
    <x v="2"/>
    <x v="6"/>
    <x v="15"/>
    <x v="23"/>
  </r>
  <r>
    <x v="17"/>
    <x v="18"/>
    <x v="16"/>
    <x v="2"/>
    <x v="6"/>
    <x v="15"/>
    <x v="23"/>
  </r>
  <r>
    <x v="48"/>
    <x v="2"/>
    <x v="34"/>
    <x v="2"/>
    <x v="6"/>
    <x v="7"/>
    <x v="18"/>
  </r>
  <r>
    <x v="29"/>
    <x v="18"/>
    <x v="22"/>
    <x v="2"/>
    <x v="5"/>
    <x v="14"/>
    <x v="18"/>
  </r>
  <r>
    <x v="17"/>
    <x v="18"/>
    <x v="16"/>
    <x v="2"/>
    <x v="6"/>
    <x v="15"/>
    <x v="23"/>
  </r>
  <r>
    <x v="17"/>
    <x v="18"/>
    <x v="16"/>
    <x v="2"/>
    <x v="6"/>
    <x v="15"/>
    <x v="23"/>
  </r>
  <r>
    <x v="17"/>
    <x v="18"/>
    <x v="16"/>
    <x v="2"/>
    <x v="6"/>
    <x v="15"/>
    <x v="23"/>
  </r>
  <r>
    <x v="48"/>
    <x v="2"/>
    <x v="34"/>
    <x v="2"/>
    <x v="6"/>
    <x v="7"/>
    <x v="18"/>
  </r>
  <r>
    <x v="9"/>
    <x v="2"/>
    <x v="8"/>
    <x v="1"/>
    <x v="12"/>
    <x v="8"/>
    <x v="9"/>
  </r>
  <r>
    <x v="49"/>
    <x v="45"/>
    <x v="33"/>
    <x v="1"/>
    <x v="5"/>
    <x v="5"/>
    <x v="7"/>
  </r>
  <r>
    <x v="32"/>
    <x v="15"/>
    <x v="1"/>
    <x v="1"/>
    <x v="6"/>
    <x v="1"/>
    <x v="9"/>
  </r>
  <r>
    <x v="2"/>
    <x v="2"/>
    <x v="11"/>
    <x v="1"/>
    <x v="6"/>
    <x v="21"/>
    <x v="50"/>
  </r>
  <r>
    <x v="12"/>
    <x v="16"/>
    <x v="2"/>
    <x v="1"/>
    <x v="5"/>
    <x v="12"/>
    <x v="56"/>
  </r>
  <r>
    <x v="34"/>
    <x v="2"/>
    <x v="12"/>
    <x v="3"/>
    <x v="6"/>
    <x v="5"/>
    <x v="10"/>
  </r>
  <r>
    <x v="14"/>
    <x v="17"/>
    <x v="13"/>
    <x v="2"/>
    <x v="6"/>
    <x v="7"/>
    <x v="18"/>
  </r>
  <r>
    <x v="8"/>
    <x v="12"/>
    <x v="7"/>
    <x v="2"/>
    <x v="6"/>
    <x v="7"/>
    <x v="18"/>
  </r>
  <r>
    <x v="5"/>
    <x v="5"/>
    <x v="5"/>
    <x v="2"/>
    <x v="6"/>
    <x v="5"/>
    <x v="10"/>
  </r>
  <r>
    <x v="50"/>
    <x v="18"/>
    <x v="35"/>
    <x v="2"/>
    <x v="6"/>
    <x v="26"/>
    <x v="77"/>
  </r>
  <r>
    <x v="32"/>
    <x v="15"/>
    <x v="1"/>
    <x v="1"/>
    <x v="6"/>
    <x v="1"/>
    <x v="9"/>
  </r>
  <r>
    <x v="2"/>
    <x v="2"/>
    <x v="11"/>
    <x v="1"/>
    <x v="6"/>
    <x v="21"/>
    <x v="50"/>
  </r>
  <r>
    <x v="12"/>
    <x v="16"/>
    <x v="2"/>
    <x v="1"/>
    <x v="5"/>
    <x v="12"/>
    <x v="56"/>
  </r>
  <r>
    <x v="14"/>
    <x v="17"/>
    <x v="13"/>
    <x v="2"/>
    <x v="6"/>
    <x v="7"/>
    <x v="18"/>
  </r>
  <r>
    <x v="8"/>
    <x v="12"/>
    <x v="7"/>
    <x v="2"/>
    <x v="6"/>
    <x v="7"/>
    <x v="18"/>
  </r>
  <r>
    <x v="5"/>
    <x v="5"/>
    <x v="5"/>
    <x v="2"/>
    <x v="6"/>
    <x v="5"/>
    <x v="10"/>
  </r>
  <r>
    <x v="50"/>
    <x v="18"/>
    <x v="35"/>
    <x v="2"/>
    <x v="6"/>
    <x v="26"/>
    <x v="77"/>
  </r>
  <r>
    <x v="1"/>
    <x v="1"/>
    <x v="1"/>
    <x v="1"/>
    <x v="8"/>
    <x v="1"/>
    <x v="17"/>
  </r>
  <r>
    <x v="2"/>
    <x v="2"/>
    <x v="2"/>
    <x v="1"/>
    <x v="8"/>
    <x v="2"/>
    <x v="25"/>
  </r>
  <r>
    <x v="9"/>
    <x v="2"/>
    <x v="8"/>
    <x v="1"/>
    <x v="25"/>
    <x v="8"/>
    <x v="63"/>
  </r>
  <r>
    <x v="5"/>
    <x v="5"/>
    <x v="5"/>
    <x v="2"/>
    <x v="8"/>
    <x v="5"/>
    <x v="14"/>
  </r>
  <r>
    <x v="15"/>
    <x v="2"/>
    <x v="14"/>
    <x v="2"/>
    <x v="5"/>
    <x v="5"/>
    <x v="7"/>
  </r>
  <r>
    <x v="8"/>
    <x v="12"/>
    <x v="7"/>
    <x v="2"/>
    <x v="6"/>
    <x v="7"/>
    <x v="18"/>
  </r>
  <r>
    <x v="20"/>
    <x v="40"/>
    <x v="36"/>
    <x v="1"/>
    <x v="5"/>
    <x v="20"/>
    <x v="63"/>
  </r>
  <r>
    <x v="6"/>
    <x v="15"/>
    <x v="1"/>
    <x v="1"/>
    <x v="5"/>
    <x v="1"/>
    <x v="23"/>
  </r>
  <r>
    <x v="13"/>
    <x v="2"/>
    <x v="12"/>
    <x v="3"/>
    <x v="6"/>
    <x v="13"/>
    <x v="7"/>
  </r>
  <r>
    <x v="27"/>
    <x v="25"/>
    <x v="13"/>
    <x v="1"/>
    <x v="6"/>
    <x v="19"/>
    <x v="12"/>
  </r>
  <r>
    <x v="11"/>
    <x v="2"/>
    <x v="10"/>
    <x v="2"/>
    <x v="6"/>
    <x v="11"/>
    <x v="20"/>
  </r>
  <r>
    <x v="10"/>
    <x v="14"/>
    <x v="9"/>
    <x v="1"/>
    <x v="27"/>
    <x v="10"/>
    <x v="78"/>
  </r>
  <r>
    <x v="9"/>
    <x v="2"/>
    <x v="8"/>
    <x v="1"/>
    <x v="10"/>
    <x v="8"/>
    <x v="7"/>
  </r>
  <r>
    <x v="5"/>
    <x v="5"/>
    <x v="5"/>
    <x v="2"/>
    <x v="1"/>
    <x v="5"/>
    <x v="12"/>
  </r>
  <r>
    <x v="51"/>
    <x v="46"/>
    <x v="6"/>
    <x v="2"/>
    <x v="6"/>
    <x v="5"/>
    <x v="10"/>
  </r>
  <r>
    <x v="6"/>
    <x v="23"/>
    <x v="1"/>
    <x v="1"/>
    <x v="6"/>
    <x v="1"/>
    <x v="9"/>
  </r>
  <r>
    <x v="2"/>
    <x v="2"/>
    <x v="2"/>
    <x v="1"/>
    <x v="6"/>
    <x v="2"/>
    <x v="8"/>
  </r>
  <r>
    <x v="3"/>
    <x v="38"/>
    <x v="3"/>
    <x v="2"/>
    <x v="7"/>
    <x v="3"/>
    <x v="11"/>
  </r>
  <r>
    <x v="6"/>
    <x v="23"/>
    <x v="1"/>
    <x v="1"/>
    <x v="6"/>
    <x v="1"/>
    <x v="9"/>
  </r>
  <r>
    <x v="2"/>
    <x v="2"/>
    <x v="2"/>
    <x v="1"/>
    <x v="6"/>
    <x v="2"/>
    <x v="8"/>
  </r>
  <r>
    <x v="3"/>
    <x v="38"/>
    <x v="3"/>
    <x v="2"/>
    <x v="7"/>
    <x v="3"/>
    <x v="11"/>
  </r>
  <r>
    <x v="1"/>
    <x v="1"/>
    <x v="1"/>
    <x v="1"/>
    <x v="8"/>
    <x v="1"/>
    <x v="17"/>
  </r>
  <r>
    <x v="2"/>
    <x v="2"/>
    <x v="2"/>
    <x v="1"/>
    <x v="4"/>
    <x v="2"/>
    <x v="44"/>
  </r>
  <r>
    <x v="8"/>
    <x v="12"/>
    <x v="7"/>
    <x v="2"/>
    <x v="6"/>
    <x v="7"/>
    <x v="18"/>
  </r>
  <r>
    <x v="5"/>
    <x v="5"/>
    <x v="5"/>
    <x v="2"/>
    <x v="2"/>
    <x v="5"/>
    <x v="49"/>
  </r>
  <r>
    <x v="15"/>
    <x v="2"/>
    <x v="14"/>
    <x v="2"/>
    <x v="6"/>
    <x v="5"/>
    <x v="10"/>
  </r>
  <r>
    <x v="3"/>
    <x v="38"/>
    <x v="3"/>
    <x v="2"/>
    <x v="4"/>
    <x v="3"/>
    <x v="6"/>
  </r>
  <r>
    <x v="6"/>
    <x v="23"/>
    <x v="1"/>
    <x v="1"/>
    <x v="6"/>
    <x v="1"/>
    <x v="9"/>
  </r>
  <r>
    <x v="2"/>
    <x v="2"/>
    <x v="2"/>
    <x v="1"/>
    <x v="6"/>
    <x v="2"/>
    <x v="8"/>
  </r>
  <r>
    <x v="5"/>
    <x v="5"/>
    <x v="5"/>
    <x v="2"/>
    <x v="2"/>
    <x v="5"/>
    <x v="49"/>
  </r>
  <r>
    <x v="3"/>
    <x v="38"/>
    <x v="3"/>
    <x v="2"/>
    <x v="7"/>
    <x v="3"/>
    <x v="11"/>
  </r>
  <r>
    <x v="26"/>
    <x v="24"/>
    <x v="20"/>
    <x v="2"/>
    <x v="8"/>
    <x v="18"/>
    <x v="79"/>
  </r>
  <r>
    <x v="52"/>
    <x v="47"/>
    <x v="21"/>
    <x v="2"/>
    <x v="6"/>
    <x v="3"/>
    <x v="80"/>
  </r>
  <r>
    <x v="43"/>
    <x v="48"/>
    <x v="21"/>
    <x v="2"/>
    <x v="2"/>
    <x v="5"/>
    <x v="49"/>
  </r>
  <r>
    <x v="3"/>
    <x v="38"/>
    <x v="3"/>
    <x v="2"/>
    <x v="18"/>
    <x v="3"/>
    <x v="73"/>
  </r>
  <r>
    <x v="3"/>
    <x v="38"/>
    <x v="3"/>
    <x v="2"/>
    <x v="25"/>
    <x v="3"/>
    <x v="81"/>
  </r>
  <r>
    <x v="5"/>
    <x v="5"/>
    <x v="5"/>
    <x v="2"/>
    <x v="1"/>
    <x v="5"/>
    <x v="12"/>
  </r>
  <r>
    <x v="25"/>
    <x v="22"/>
    <x v="1"/>
    <x v="1"/>
    <x v="6"/>
    <x v="1"/>
    <x v="9"/>
  </r>
  <r>
    <x v="2"/>
    <x v="2"/>
    <x v="2"/>
    <x v="1"/>
    <x v="5"/>
    <x v="2"/>
    <x v="62"/>
  </r>
  <r>
    <x v="43"/>
    <x v="49"/>
    <x v="21"/>
    <x v="1"/>
    <x v="5"/>
    <x v="11"/>
    <x v="9"/>
  </r>
  <r>
    <x v="3"/>
    <x v="38"/>
    <x v="3"/>
    <x v="2"/>
    <x v="5"/>
    <x v="3"/>
    <x v="15"/>
  </r>
  <r>
    <x v="3"/>
    <x v="38"/>
    <x v="3"/>
    <x v="2"/>
    <x v="8"/>
    <x v="3"/>
    <x v="61"/>
  </r>
  <r>
    <x v="53"/>
    <x v="50"/>
    <x v="37"/>
    <x v="2"/>
    <x v="7"/>
    <x v="27"/>
    <x v="82"/>
  </r>
  <r>
    <x v="25"/>
    <x v="22"/>
    <x v="1"/>
    <x v="1"/>
    <x v="2"/>
    <x v="1"/>
    <x v="12"/>
  </r>
  <r>
    <x v="2"/>
    <x v="2"/>
    <x v="2"/>
    <x v="1"/>
    <x v="8"/>
    <x v="2"/>
    <x v="25"/>
  </r>
  <r>
    <x v="43"/>
    <x v="51"/>
    <x v="21"/>
    <x v="6"/>
    <x v="8"/>
    <x v="5"/>
    <x v="14"/>
  </r>
  <r>
    <x v="5"/>
    <x v="5"/>
    <x v="5"/>
    <x v="2"/>
    <x v="8"/>
    <x v="5"/>
    <x v="14"/>
  </r>
  <r>
    <x v="17"/>
    <x v="18"/>
    <x v="16"/>
    <x v="2"/>
    <x v="5"/>
    <x v="15"/>
    <x v="2"/>
  </r>
  <r>
    <x v="36"/>
    <x v="18"/>
    <x v="25"/>
    <x v="2"/>
    <x v="6"/>
    <x v="4"/>
    <x v="37"/>
  </r>
  <r>
    <x v="54"/>
    <x v="52"/>
    <x v="21"/>
    <x v="2"/>
    <x v="12"/>
    <x v="7"/>
    <x v="80"/>
  </r>
  <r>
    <x v="43"/>
    <x v="51"/>
    <x v="21"/>
    <x v="6"/>
    <x v="5"/>
    <x v="5"/>
    <x v="7"/>
  </r>
  <r>
    <x v="6"/>
    <x v="22"/>
    <x v="1"/>
    <x v="1"/>
    <x v="3"/>
    <x v="1"/>
    <x v="80"/>
  </r>
  <r>
    <x v="2"/>
    <x v="2"/>
    <x v="2"/>
    <x v="1"/>
    <x v="3"/>
    <x v="2"/>
    <x v="46"/>
  </r>
  <r>
    <x v="9"/>
    <x v="2"/>
    <x v="8"/>
    <x v="1"/>
    <x v="7"/>
    <x v="8"/>
    <x v="20"/>
  </r>
  <r>
    <x v="5"/>
    <x v="5"/>
    <x v="5"/>
    <x v="2"/>
    <x v="3"/>
    <x v="5"/>
    <x v="47"/>
  </r>
  <r>
    <x v="36"/>
    <x v="18"/>
    <x v="25"/>
    <x v="2"/>
    <x v="2"/>
    <x v="4"/>
    <x v="83"/>
  </r>
  <r>
    <x v="17"/>
    <x v="18"/>
    <x v="16"/>
    <x v="2"/>
    <x v="5"/>
    <x v="15"/>
    <x v="2"/>
  </r>
  <r>
    <x v="54"/>
    <x v="53"/>
    <x v="21"/>
    <x v="2"/>
    <x v="28"/>
    <x v="7"/>
    <x v="47"/>
  </r>
  <r>
    <x v="43"/>
    <x v="54"/>
    <x v="21"/>
    <x v="6"/>
    <x v="5"/>
    <x v="5"/>
    <x v="7"/>
  </r>
  <r>
    <x v="17"/>
    <x v="18"/>
    <x v="16"/>
    <x v="2"/>
    <x v="5"/>
    <x v="15"/>
    <x v="2"/>
  </r>
  <r>
    <x v="17"/>
    <x v="18"/>
    <x v="16"/>
    <x v="2"/>
    <x v="5"/>
    <x v="15"/>
    <x v="2"/>
  </r>
  <r>
    <x v="55"/>
    <x v="55"/>
    <x v="38"/>
    <x v="2"/>
    <x v="5"/>
    <x v="5"/>
    <x v="7"/>
  </r>
  <r>
    <x v="36"/>
    <x v="18"/>
    <x v="25"/>
    <x v="2"/>
    <x v="1"/>
    <x v="4"/>
    <x v="7"/>
  </r>
  <r>
    <x v="29"/>
    <x v="18"/>
    <x v="22"/>
    <x v="2"/>
    <x v="6"/>
    <x v="14"/>
    <x v="24"/>
  </r>
  <r>
    <x v="3"/>
    <x v="38"/>
    <x v="3"/>
    <x v="2"/>
    <x v="25"/>
    <x v="3"/>
    <x v="81"/>
  </r>
  <r>
    <x v="6"/>
    <x v="56"/>
    <x v="1"/>
    <x v="1"/>
    <x v="6"/>
    <x v="1"/>
    <x v="9"/>
  </r>
  <r>
    <x v="2"/>
    <x v="2"/>
    <x v="2"/>
    <x v="1"/>
    <x v="6"/>
    <x v="2"/>
    <x v="8"/>
  </r>
  <r>
    <x v="21"/>
    <x v="20"/>
    <x v="18"/>
    <x v="1"/>
    <x v="6"/>
    <x v="5"/>
    <x v="10"/>
  </r>
  <r>
    <x v="53"/>
    <x v="57"/>
    <x v="37"/>
    <x v="2"/>
    <x v="1"/>
    <x v="28"/>
    <x v="84"/>
  </r>
  <r>
    <x v="3"/>
    <x v="38"/>
    <x v="3"/>
    <x v="2"/>
    <x v="6"/>
    <x v="3"/>
    <x v="80"/>
  </r>
  <r>
    <x v="5"/>
    <x v="5"/>
    <x v="5"/>
    <x v="2"/>
    <x v="5"/>
    <x v="5"/>
    <x v="7"/>
  </r>
  <r>
    <x v="23"/>
    <x v="18"/>
    <x v="19"/>
    <x v="1"/>
    <x v="6"/>
    <x v="17"/>
    <x v="85"/>
  </r>
  <r>
    <x v="2"/>
    <x v="2"/>
    <x v="2"/>
    <x v="1"/>
    <x v="9"/>
    <x v="2"/>
    <x v="19"/>
  </r>
  <r>
    <x v="6"/>
    <x v="56"/>
    <x v="1"/>
    <x v="1"/>
    <x v="8"/>
    <x v="1"/>
    <x v="17"/>
  </r>
  <r>
    <x v="8"/>
    <x v="12"/>
    <x v="7"/>
    <x v="2"/>
    <x v="6"/>
    <x v="7"/>
    <x v="18"/>
  </r>
  <r>
    <x v="3"/>
    <x v="38"/>
    <x v="3"/>
    <x v="2"/>
    <x v="12"/>
    <x v="3"/>
    <x v="86"/>
  </r>
  <r>
    <x v="53"/>
    <x v="57"/>
    <x v="37"/>
    <x v="2"/>
    <x v="12"/>
    <x v="28"/>
    <x v="87"/>
  </r>
  <r>
    <x v="5"/>
    <x v="5"/>
    <x v="5"/>
    <x v="2"/>
    <x v="4"/>
    <x v="5"/>
    <x v="17"/>
  </r>
  <r>
    <x v="21"/>
    <x v="20"/>
    <x v="18"/>
    <x v="1"/>
    <x v="8"/>
    <x v="5"/>
    <x v="14"/>
  </r>
  <r>
    <x v="56"/>
    <x v="58"/>
    <x v="38"/>
    <x v="2"/>
    <x v="10"/>
    <x v="14"/>
    <x v="47"/>
  </r>
  <r>
    <x v="57"/>
    <x v="59"/>
    <x v="37"/>
    <x v="2"/>
    <x v="4"/>
    <x v="11"/>
    <x v="2"/>
  </r>
  <r>
    <x v="3"/>
    <x v="38"/>
    <x v="3"/>
    <x v="2"/>
    <x v="8"/>
    <x v="3"/>
    <x v="61"/>
  </r>
  <r>
    <x v="25"/>
    <x v="60"/>
    <x v="1"/>
    <x v="1"/>
    <x v="1"/>
    <x v="1"/>
    <x v="2"/>
  </r>
  <r>
    <x v="2"/>
    <x v="2"/>
    <x v="2"/>
    <x v="1"/>
    <x v="1"/>
    <x v="2"/>
    <x v="3"/>
  </r>
  <r>
    <x v="3"/>
    <x v="38"/>
    <x v="3"/>
    <x v="2"/>
    <x v="5"/>
    <x v="3"/>
    <x v="15"/>
  </r>
  <r>
    <x v="9"/>
    <x v="2"/>
    <x v="8"/>
    <x v="1"/>
    <x v="3"/>
    <x v="8"/>
    <x v="18"/>
  </r>
  <r>
    <x v="25"/>
    <x v="60"/>
    <x v="1"/>
    <x v="1"/>
    <x v="1"/>
    <x v="1"/>
    <x v="2"/>
  </r>
  <r>
    <x v="2"/>
    <x v="2"/>
    <x v="2"/>
    <x v="1"/>
    <x v="1"/>
    <x v="2"/>
    <x v="3"/>
  </r>
  <r>
    <x v="3"/>
    <x v="38"/>
    <x v="3"/>
    <x v="2"/>
    <x v="1"/>
    <x v="3"/>
    <x v="36"/>
  </r>
  <r>
    <x v="9"/>
    <x v="2"/>
    <x v="8"/>
    <x v="1"/>
    <x v="3"/>
    <x v="8"/>
    <x v="18"/>
  </r>
  <r>
    <x v="25"/>
    <x v="22"/>
    <x v="1"/>
    <x v="1"/>
    <x v="29"/>
    <x v="1"/>
    <x v="64"/>
  </r>
  <r>
    <x v="2"/>
    <x v="2"/>
    <x v="2"/>
    <x v="1"/>
    <x v="29"/>
    <x v="2"/>
    <x v="88"/>
  </r>
  <r>
    <x v="14"/>
    <x v="17"/>
    <x v="13"/>
    <x v="2"/>
    <x v="6"/>
    <x v="7"/>
    <x v="18"/>
  </r>
  <r>
    <x v="5"/>
    <x v="5"/>
    <x v="5"/>
    <x v="2"/>
    <x v="29"/>
    <x v="5"/>
    <x v="89"/>
  </r>
  <r>
    <x v="15"/>
    <x v="2"/>
    <x v="14"/>
    <x v="2"/>
    <x v="29"/>
    <x v="5"/>
    <x v="89"/>
  </r>
  <r>
    <x v="26"/>
    <x v="24"/>
    <x v="20"/>
    <x v="2"/>
    <x v="6"/>
    <x v="18"/>
    <x v="34"/>
  </r>
  <r>
    <x v="9"/>
    <x v="2"/>
    <x v="8"/>
    <x v="1"/>
    <x v="29"/>
    <x v="8"/>
    <x v="34"/>
  </r>
  <r>
    <x v="25"/>
    <x v="22"/>
    <x v="1"/>
    <x v="1"/>
    <x v="8"/>
    <x v="1"/>
    <x v="17"/>
  </r>
  <r>
    <x v="2"/>
    <x v="2"/>
    <x v="2"/>
    <x v="1"/>
    <x v="8"/>
    <x v="2"/>
    <x v="25"/>
  </r>
  <r>
    <x v="14"/>
    <x v="17"/>
    <x v="13"/>
    <x v="2"/>
    <x v="6"/>
    <x v="7"/>
    <x v="18"/>
  </r>
  <r>
    <x v="5"/>
    <x v="5"/>
    <x v="5"/>
    <x v="2"/>
    <x v="8"/>
    <x v="5"/>
    <x v="14"/>
  </r>
  <r>
    <x v="15"/>
    <x v="2"/>
    <x v="14"/>
    <x v="2"/>
    <x v="8"/>
    <x v="5"/>
    <x v="14"/>
  </r>
  <r>
    <x v="9"/>
    <x v="2"/>
    <x v="8"/>
    <x v="1"/>
    <x v="8"/>
    <x v="8"/>
    <x v="33"/>
  </r>
  <r>
    <x v="58"/>
    <x v="61"/>
    <x v="39"/>
    <x v="2"/>
    <x v="1"/>
    <x v="1"/>
    <x v="2"/>
  </r>
  <r>
    <x v="16"/>
    <x v="16"/>
    <x v="15"/>
    <x v="1"/>
    <x v="4"/>
    <x v="14"/>
    <x v="9"/>
  </r>
  <r>
    <x v="59"/>
    <x v="62"/>
    <x v="40"/>
    <x v="7"/>
    <x v="30"/>
    <x v="29"/>
    <x v="90"/>
  </r>
  <r>
    <x v="60"/>
    <x v="63"/>
    <x v="13"/>
    <x v="1"/>
    <x v="6"/>
    <x v="3"/>
    <x v="80"/>
  </r>
  <r>
    <x v="16"/>
    <x v="16"/>
    <x v="15"/>
    <x v="1"/>
    <x v="31"/>
    <x v="14"/>
    <x v="49"/>
  </r>
  <r>
    <x v="9"/>
    <x v="2"/>
    <x v="8"/>
    <x v="1"/>
    <x v="25"/>
    <x v="8"/>
    <x v="63"/>
  </r>
  <r>
    <x v="11"/>
    <x v="2"/>
    <x v="10"/>
    <x v="2"/>
    <x v="6"/>
    <x v="11"/>
    <x v="20"/>
  </r>
  <r>
    <x v="20"/>
    <x v="19"/>
    <x v="17"/>
    <x v="1"/>
    <x v="3"/>
    <x v="16"/>
    <x v="83"/>
  </r>
  <r>
    <x v="20"/>
    <x v="28"/>
    <x v="17"/>
    <x v="1"/>
    <x v="5"/>
    <x v="20"/>
    <x v="63"/>
  </r>
  <r>
    <x v="8"/>
    <x v="12"/>
    <x v="7"/>
    <x v="2"/>
    <x v="6"/>
    <x v="7"/>
    <x v="18"/>
  </r>
  <r>
    <x v="25"/>
    <x v="15"/>
    <x v="1"/>
    <x v="1"/>
    <x v="6"/>
    <x v="1"/>
    <x v="9"/>
  </r>
  <r>
    <x v="2"/>
    <x v="2"/>
    <x v="11"/>
    <x v="1"/>
    <x v="6"/>
    <x v="21"/>
    <x v="50"/>
  </r>
  <r>
    <x v="12"/>
    <x v="16"/>
    <x v="2"/>
    <x v="1"/>
    <x v="5"/>
    <x v="12"/>
    <x v="56"/>
  </r>
  <r>
    <x v="18"/>
    <x v="2"/>
    <x v="12"/>
    <x v="3"/>
    <x v="6"/>
    <x v="13"/>
    <x v="7"/>
  </r>
  <r>
    <x v="14"/>
    <x v="17"/>
    <x v="13"/>
    <x v="2"/>
    <x v="6"/>
    <x v="7"/>
    <x v="18"/>
  </r>
  <r>
    <x v="8"/>
    <x v="12"/>
    <x v="7"/>
    <x v="2"/>
    <x v="6"/>
    <x v="7"/>
    <x v="18"/>
  </r>
  <r>
    <x v="5"/>
    <x v="5"/>
    <x v="5"/>
    <x v="2"/>
    <x v="6"/>
    <x v="5"/>
    <x v="10"/>
  </r>
  <r>
    <x v="15"/>
    <x v="2"/>
    <x v="14"/>
    <x v="2"/>
    <x v="6"/>
    <x v="5"/>
    <x v="10"/>
  </r>
  <r>
    <x v="26"/>
    <x v="24"/>
    <x v="20"/>
    <x v="2"/>
    <x v="6"/>
    <x v="18"/>
    <x v="34"/>
  </r>
  <r>
    <x v="6"/>
    <x v="15"/>
    <x v="1"/>
    <x v="1"/>
    <x v="28"/>
    <x v="1"/>
    <x v="4"/>
  </r>
  <r>
    <x v="2"/>
    <x v="2"/>
    <x v="2"/>
    <x v="1"/>
    <x v="28"/>
    <x v="2"/>
    <x v="91"/>
  </r>
  <r>
    <x v="5"/>
    <x v="5"/>
    <x v="5"/>
    <x v="2"/>
    <x v="28"/>
    <x v="5"/>
    <x v="92"/>
  </r>
  <r>
    <x v="59"/>
    <x v="62"/>
    <x v="40"/>
    <x v="7"/>
    <x v="32"/>
    <x v="29"/>
    <x v="93"/>
  </r>
  <r>
    <x v="6"/>
    <x v="15"/>
    <x v="1"/>
    <x v="1"/>
    <x v="9"/>
    <x v="1"/>
    <x v="51"/>
  </r>
  <r>
    <x v="2"/>
    <x v="2"/>
    <x v="2"/>
    <x v="1"/>
    <x v="9"/>
    <x v="2"/>
    <x v="19"/>
  </r>
  <r>
    <x v="5"/>
    <x v="5"/>
    <x v="5"/>
    <x v="2"/>
    <x v="9"/>
    <x v="5"/>
    <x v="27"/>
  </r>
  <r>
    <x v="25"/>
    <x v="22"/>
    <x v="1"/>
    <x v="1"/>
    <x v="3"/>
    <x v="1"/>
    <x v="80"/>
  </r>
  <r>
    <x v="2"/>
    <x v="2"/>
    <x v="2"/>
    <x v="1"/>
    <x v="3"/>
    <x v="2"/>
    <x v="46"/>
  </r>
  <r>
    <x v="8"/>
    <x v="12"/>
    <x v="7"/>
    <x v="2"/>
    <x v="6"/>
    <x v="7"/>
    <x v="18"/>
  </r>
  <r>
    <x v="5"/>
    <x v="5"/>
    <x v="5"/>
    <x v="2"/>
    <x v="5"/>
    <x v="5"/>
    <x v="7"/>
  </r>
  <r>
    <x v="15"/>
    <x v="2"/>
    <x v="14"/>
    <x v="2"/>
    <x v="6"/>
    <x v="5"/>
    <x v="10"/>
  </r>
  <r>
    <x v="9"/>
    <x v="2"/>
    <x v="8"/>
    <x v="1"/>
    <x v="3"/>
    <x v="8"/>
    <x v="18"/>
  </r>
  <r>
    <x v="20"/>
    <x v="19"/>
    <x v="17"/>
    <x v="1"/>
    <x v="6"/>
    <x v="16"/>
    <x v="26"/>
  </r>
  <r>
    <x v="20"/>
    <x v="19"/>
    <x v="17"/>
    <x v="1"/>
    <x v="1"/>
    <x v="16"/>
    <x v="41"/>
  </r>
  <r>
    <x v="8"/>
    <x v="12"/>
    <x v="7"/>
    <x v="2"/>
    <x v="6"/>
    <x v="7"/>
    <x v="18"/>
  </r>
  <r>
    <x v="9"/>
    <x v="2"/>
    <x v="8"/>
    <x v="1"/>
    <x v="7"/>
    <x v="8"/>
    <x v="20"/>
  </r>
  <r>
    <x v="5"/>
    <x v="5"/>
    <x v="5"/>
    <x v="2"/>
    <x v="1"/>
    <x v="5"/>
    <x v="12"/>
  </r>
  <r>
    <x v="15"/>
    <x v="2"/>
    <x v="14"/>
    <x v="2"/>
    <x v="5"/>
    <x v="5"/>
    <x v="7"/>
  </r>
  <r>
    <x v="32"/>
    <x v="15"/>
    <x v="1"/>
    <x v="1"/>
    <x v="5"/>
    <x v="1"/>
    <x v="23"/>
  </r>
  <r>
    <x v="2"/>
    <x v="2"/>
    <x v="11"/>
    <x v="1"/>
    <x v="5"/>
    <x v="21"/>
    <x v="65"/>
  </r>
  <r>
    <x v="12"/>
    <x v="16"/>
    <x v="2"/>
    <x v="1"/>
    <x v="5"/>
    <x v="12"/>
    <x v="56"/>
  </r>
  <r>
    <x v="19"/>
    <x v="30"/>
    <x v="12"/>
    <x v="2"/>
    <x v="5"/>
    <x v="4"/>
    <x v="10"/>
  </r>
  <r>
    <x v="19"/>
    <x v="2"/>
    <x v="12"/>
    <x v="2"/>
    <x v="6"/>
    <x v="4"/>
    <x v="37"/>
  </r>
  <r>
    <x v="13"/>
    <x v="2"/>
    <x v="14"/>
    <x v="2"/>
    <x v="6"/>
    <x v="13"/>
    <x v="7"/>
  </r>
  <r>
    <x v="14"/>
    <x v="17"/>
    <x v="13"/>
    <x v="2"/>
    <x v="2"/>
    <x v="7"/>
    <x v="10"/>
  </r>
  <r>
    <x v="26"/>
    <x v="24"/>
    <x v="20"/>
    <x v="2"/>
    <x v="5"/>
    <x v="18"/>
    <x v="41"/>
  </r>
  <r>
    <x v="5"/>
    <x v="5"/>
    <x v="5"/>
    <x v="2"/>
    <x v="4"/>
    <x v="5"/>
    <x v="17"/>
  </r>
  <r>
    <x v="15"/>
    <x v="2"/>
    <x v="14"/>
    <x v="2"/>
    <x v="18"/>
    <x v="5"/>
    <x v="74"/>
  </r>
  <r>
    <x v="25"/>
    <x v="22"/>
    <x v="1"/>
    <x v="1"/>
    <x v="4"/>
    <x v="1"/>
    <x v="94"/>
  </r>
  <r>
    <x v="2"/>
    <x v="2"/>
    <x v="2"/>
    <x v="1"/>
    <x v="4"/>
    <x v="2"/>
    <x v="44"/>
  </r>
  <r>
    <x v="8"/>
    <x v="12"/>
    <x v="7"/>
    <x v="2"/>
    <x v="2"/>
    <x v="7"/>
    <x v="10"/>
  </r>
  <r>
    <x v="9"/>
    <x v="2"/>
    <x v="8"/>
    <x v="1"/>
    <x v="4"/>
    <x v="8"/>
    <x v="56"/>
  </r>
  <r>
    <x v="20"/>
    <x v="19"/>
    <x v="17"/>
    <x v="1"/>
    <x v="5"/>
    <x v="16"/>
    <x v="34"/>
  </r>
  <r>
    <x v="6"/>
    <x v="15"/>
    <x v="1"/>
    <x v="1"/>
    <x v="25"/>
    <x v="1"/>
    <x v="27"/>
  </r>
  <r>
    <x v="2"/>
    <x v="2"/>
    <x v="2"/>
    <x v="1"/>
    <x v="25"/>
    <x v="2"/>
    <x v="72"/>
  </r>
  <r>
    <x v="5"/>
    <x v="5"/>
    <x v="5"/>
    <x v="2"/>
    <x v="7"/>
    <x v="5"/>
    <x v="45"/>
  </r>
  <r>
    <x v="3"/>
    <x v="38"/>
    <x v="3"/>
    <x v="2"/>
    <x v="7"/>
    <x v="3"/>
    <x v="11"/>
  </r>
  <r>
    <x v="6"/>
    <x v="15"/>
    <x v="1"/>
    <x v="1"/>
    <x v="6"/>
    <x v="1"/>
    <x v="9"/>
  </r>
  <r>
    <x v="2"/>
    <x v="2"/>
    <x v="2"/>
    <x v="1"/>
    <x v="6"/>
    <x v="2"/>
    <x v="8"/>
  </r>
  <r>
    <x v="6"/>
    <x v="15"/>
    <x v="1"/>
    <x v="1"/>
    <x v="6"/>
    <x v="1"/>
    <x v="9"/>
  </r>
  <r>
    <x v="2"/>
    <x v="2"/>
    <x v="2"/>
    <x v="1"/>
    <x v="6"/>
    <x v="2"/>
    <x v="8"/>
  </r>
  <r>
    <x v="6"/>
    <x v="15"/>
    <x v="1"/>
    <x v="1"/>
    <x v="6"/>
    <x v="1"/>
    <x v="9"/>
  </r>
  <r>
    <x v="2"/>
    <x v="2"/>
    <x v="2"/>
    <x v="1"/>
    <x v="6"/>
    <x v="2"/>
    <x v="8"/>
  </r>
  <r>
    <x v="6"/>
    <x v="15"/>
    <x v="1"/>
    <x v="1"/>
    <x v="6"/>
    <x v="1"/>
    <x v="9"/>
  </r>
  <r>
    <x v="2"/>
    <x v="2"/>
    <x v="2"/>
    <x v="1"/>
    <x v="6"/>
    <x v="2"/>
    <x v="8"/>
  </r>
  <r>
    <x v="42"/>
    <x v="2"/>
    <x v="18"/>
    <x v="4"/>
    <x v="33"/>
    <x v="23"/>
    <x v="95"/>
  </r>
  <r>
    <x v="14"/>
    <x v="17"/>
    <x v="13"/>
    <x v="2"/>
    <x v="29"/>
    <x v="7"/>
    <x v="49"/>
  </r>
  <r>
    <x v="15"/>
    <x v="2"/>
    <x v="14"/>
    <x v="2"/>
    <x v="1"/>
    <x v="5"/>
    <x v="12"/>
  </r>
  <r>
    <x v="21"/>
    <x v="20"/>
    <x v="18"/>
    <x v="1"/>
    <x v="1"/>
    <x v="5"/>
    <x v="12"/>
  </r>
  <r>
    <x v="0"/>
    <x v="0"/>
    <x v="0"/>
    <x v="0"/>
    <x v="0"/>
    <x v="0"/>
    <x v="1"/>
  </r>
  <r>
    <x v="3"/>
    <x v="64"/>
    <x v="3"/>
    <x v="2"/>
    <x v="1"/>
    <x v="3"/>
    <x v="36"/>
  </r>
  <r>
    <x v="57"/>
    <x v="18"/>
    <x v="3"/>
    <x v="2"/>
    <x v="5"/>
    <x v="11"/>
    <x v="9"/>
  </r>
  <r>
    <x v="20"/>
    <x v="19"/>
    <x v="17"/>
    <x v="1"/>
    <x v="1"/>
    <x v="16"/>
    <x v="41"/>
  </r>
  <r>
    <x v="17"/>
    <x v="18"/>
    <x v="16"/>
    <x v="2"/>
    <x v="1"/>
    <x v="15"/>
    <x v="94"/>
  </r>
  <r>
    <x v="6"/>
    <x v="22"/>
    <x v="1"/>
    <x v="1"/>
    <x v="6"/>
    <x v="1"/>
    <x v="9"/>
  </r>
  <r>
    <x v="17"/>
    <x v="18"/>
    <x v="16"/>
    <x v="2"/>
    <x v="1"/>
    <x v="15"/>
    <x v="94"/>
  </r>
  <r>
    <x v="32"/>
    <x v="15"/>
    <x v="1"/>
    <x v="1"/>
    <x v="6"/>
    <x v="1"/>
    <x v="9"/>
  </r>
  <r>
    <x v="2"/>
    <x v="2"/>
    <x v="11"/>
    <x v="1"/>
    <x v="5"/>
    <x v="21"/>
    <x v="65"/>
  </r>
  <r>
    <x v="5"/>
    <x v="5"/>
    <x v="5"/>
    <x v="2"/>
    <x v="5"/>
    <x v="5"/>
    <x v="7"/>
  </r>
  <r>
    <x v="15"/>
    <x v="2"/>
    <x v="14"/>
    <x v="2"/>
    <x v="6"/>
    <x v="5"/>
    <x v="10"/>
  </r>
  <r>
    <x v="19"/>
    <x v="30"/>
    <x v="12"/>
    <x v="2"/>
    <x v="6"/>
    <x v="4"/>
    <x v="37"/>
  </r>
  <r>
    <x v="14"/>
    <x v="17"/>
    <x v="13"/>
    <x v="2"/>
    <x v="6"/>
    <x v="7"/>
    <x v="18"/>
  </r>
  <r>
    <x v="26"/>
    <x v="24"/>
    <x v="20"/>
    <x v="2"/>
    <x v="6"/>
    <x v="18"/>
    <x v="34"/>
  </r>
  <r>
    <x v="25"/>
    <x v="22"/>
    <x v="1"/>
    <x v="1"/>
    <x v="8"/>
    <x v="1"/>
    <x v="17"/>
  </r>
  <r>
    <x v="2"/>
    <x v="2"/>
    <x v="11"/>
    <x v="1"/>
    <x v="8"/>
    <x v="21"/>
    <x v="96"/>
  </r>
  <r>
    <x v="18"/>
    <x v="2"/>
    <x v="12"/>
    <x v="3"/>
    <x v="6"/>
    <x v="13"/>
    <x v="7"/>
  </r>
  <r>
    <x v="14"/>
    <x v="17"/>
    <x v="13"/>
    <x v="2"/>
    <x v="6"/>
    <x v="7"/>
    <x v="18"/>
  </r>
  <r>
    <x v="8"/>
    <x v="12"/>
    <x v="7"/>
    <x v="2"/>
    <x v="6"/>
    <x v="7"/>
    <x v="18"/>
  </r>
  <r>
    <x v="5"/>
    <x v="5"/>
    <x v="5"/>
    <x v="2"/>
    <x v="8"/>
    <x v="5"/>
    <x v="14"/>
  </r>
  <r>
    <x v="15"/>
    <x v="2"/>
    <x v="14"/>
    <x v="2"/>
    <x v="6"/>
    <x v="5"/>
    <x v="10"/>
  </r>
  <r>
    <x v="9"/>
    <x v="2"/>
    <x v="8"/>
    <x v="1"/>
    <x v="7"/>
    <x v="8"/>
    <x v="20"/>
  </r>
  <r>
    <x v="61"/>
    <x v="65"/>
    <x v="41"/>
    <x v="1"/>
    <x v="34"/>
    <x v="5"/>
    <x v="61"/>
  </r>
  <r>
    <x v="9"/>
    <x v="2"/>
    <x v="8"/>
    <x v="1"/>
    <x v="35"/>
    <x v="8"/>
    <x v="49"/>
  </r>
  <r>
    <x v="11"/>
    <x v="2"/>
    <x v="10"/>
    <x v="2"/>
    <x v="6"/>
    <x v="11"/>
    <x v="20"/>
  </r>
  <r>
    <x v="5"/>
    <x v="5"/>
    <x v="5"/>
    <x v="2"/>
    <x v="5"/>
    <x v="5"/>
    <x v="7"/>
  </r>
  <r>
    <x v="62"/>
    <x v="66"/>
    <x v="42"/>
    <x v="2"/>
    <x v="6"/>
    <x v="15"/>
    <x v="23"/>
  </r>
  <r>
    <x v="17"/>
    <x v="18"/>
    <x v="16"/>
    <x v="2"/>
    <x v="10"/>
    <x v="15"/>
    <x v="81"/>
  </r>
  <r>
    <x v="17"/>
    <x v="18"/>
    <x v="16"/>
    <x v="2"/>
    <x v="10"/>
    <x v="15"/>
    <x v="81"/>
  </r>
  <r>
    <x v="63"/>
    <x v="67"/>
    <x v="43"/>
    <x v="3"/>
    <x v="36"/>
    <x v="1"/>
    <x v="81"/>
  </r>
  <r>
    <x v="64"/>
    <x v="2"/>
    <x v="10"/>
    <x v="2"/>
    <x v="6"/>
    <x v="30"/>
    <x v="97"/>
  </r>
  <r>
    <x v="8"/>
    <x v="12"/>
    <x v="7"/>
    <x v="2"/>
    <x v="6"/>
    <x v="7"/>
    <x v="18"/>
  </r>
  <r>
    <x v="27"/>
    <x v="25"/>
    <x v="13"/>
    <x v="1"/>
    <x v="6"/>
    <x v="19"/>
    <x v="12"/>
  </r>
  <r>
    <x v="41"/>
    <x v="2"/>
    <x v="28"/>
    <x v="2"/>
    <x v="5"/>
    <x v="22"/>
    <x v="77"/>
  </r>
  <r>
    <x v="5"/>
    <x v="5"/>
    <x v="5"/>
    <x v="2"/>
    <x v="4"/>
    <x v="5"/>
    <x v="17"/>
  </r>
  <r>
    <x v="2"/>
    <x v="2"/>
    <x v="2"/>
    <x v="1"/>
    <x v="31"/>
    <x v="2"/>
    <x v="98"/>
  </r>
  <r>
    <x v="9"/>
    <x v="2"/>
    <x v="8"/>
    <x v="1"/>
    <x v="27"/>
    <x v="8"/>
    <x v="99"/>
  </r>
  <r>
    <x v="62"/>
    <x v="66"/>
    <x v="42"/>
    <x v="2"/>
    <x v="6"/>
    <x v="15"/>
    <x v="23"/>
  </r>
  <r>
    <x v="64"/>
    <x v="2"/>
    <x v="10"/>
    <x v="2"/>
    <x v="6"/>
    <x v="30"/>
    <x v="97"/>
  </r>
  <r>
    <x v="37"/>
    <x v="35"/>
    <x v="26"/>
    <x v="2"/>
    <x v="6"/>
    <x v="5"/>
    <x v="10"/>
  </r>
  <r>
    <x v="33"/>
    <x v="31"/>
    <x v="23"/>
    <x v="1"/>
    <x v="8"/>
    <x v="12"/>
    <x v="100"/>
  </r>
  <r>
    <x v="37"/>
    <x v="35"/>
    <x v="26"/>
    <x v="2"/>
    <x v="6"/>
    <x v="5"/>
    <x v="10"/>
  </r>
  <r>
    <x v="9"/>
    <x v="2"/>
    <x v="8"/>
    <x v="1"/>
    <x v="12"/>
    <x v="8"/>
    <x v="9"/>
  </r>
  <r>
    <x v="63"/>
    <x v="67"/>
    <x v="43"/>
    <x v="3"/>
    <x v="12"/>
    <x v="1"/>
    <x v="36"/>
  </r>
  <r>
    <x v="65"/>
    <x v="68"/>
    <x v="41"/>
    <x v="8"/>
    <x v="2"/>
    <x v="7"/>
    <x v="10"/>
  </r>
  <r>
    <x v="9"/>
    <x v="2"/>
    <x v="8"/>
    <x v="1"/>
    <x v="12"/>
    <x v="8"/>
    <x v="9"/>
  </r>
  <r>
    <x v="62"/>
    <x v="66"/>
    <x v="42"/>
    <x v="2"/>
    <x v="6"/>
    <x v="15"/>
    <x v="23"/>
  </r>
  <r>
    <x v="65"/>
    <x v="68"/>
    <x v="41"/>
    <x v="8"/>
    <x v="5"/>
    <x v="7"/>
    <x v="20"/>
  </r>
  <r>
    <x v="9"/>
    <x v="2"/>
    <x v="8"/>
    <x v="1"/>
    <x v="25"/>
    <x v="8"/>
    <x v="63"/>
  </r>
  <r>
    <x v="65"/>
    <x v="68"/>
    <x v="41"/>
    <x v="8"/>
    <x v="1"/>
    <x v="7"/>
    <x v="9"/>
  </r>
  <r>
    <x v="9"/>
    <x v="2"/>
    <x v="8"/>
    <x v="1"/>
    <x v="10"/>
    <x v="8"/>
    <x v="7"/>
  </r>
  <r>
    <x v="11"/>
    <x v="2"/>
    <x v="10"/>
    <x v="2"/>
    <x v="6"/>
    <x v="11"/>
    <x v="20"/>
  </r>
  <r>
    <x v="66"/>
    <x v="67"/>
    <x v="43"/>
    <x v="1"/>
    <x v="4"/>
    <x v="7"/>
    <x v="23"/>
  </r>
  <r>
    <x v="67"/>
    <x v="2"/>
    <x v="10"/>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3"/>
    <x v="67"/>
    <x v="43"/>
    <x v="1"/>
    <x v="25"/>
    <x v="1"/>
    <x v="27"/>
  </r>
  <r>
    <x v="67"/>
    <x v="2"/>
    <x v="9"/>
    <x v="1"/>
    <x v="12"/>
    <x v="31"/>
    <x v="23"/>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66"/>
    <x v="67"/>
    <x v="43"/>
    <x v="1"/>
    <x v="1"/>
    <x v="7"/>
    <x v="9"/>
  </r>
  <r>
    <x v="67"/>
    <x v="2"/>
    <x v="9"/>
    <x v="1"/>
    <x v="1"/>
    <x v="31"/>
    <x v="56"/>
  </r>
  <r>
    <x v="62"/>
    <x v="66"/>
    <x v="42"/>
    <x v="2"/>
    <x v="6"/>
    <x v="15"/>
    <x v="23"/>
  </r>
  <r>
    <x v="13"/>
    <x v="2"/>
    <x v="12"/>
    <x v="3"/>
    <x v="6"/>
    <x v="13"/>
    <x v="7"/>
  </r>
  <r>
    <x v="14"/>
    <x v="17"/>
    <x v="13"/>
    <x v="2"/>
    <x v="6"/>
    <x v="7"/>
    <x v="18"/>
  </r>
  <r>
    <x v="8"/>
    <x v="12"/>
    <x v="7"/>
    <x v="2"/>
    <x v="6"/>
    <x v="7"/>
    <x v="18"/>
  </r>
  <r>
    <x v="5"/>
    <x v="5"/>
    <x v="5"/>
    <x v="2"/>
    <x v="6"/>
    <x v="5"/>
    <x v="10"/>
  </r>
  <r>
    <x v="25"/>
    <x v="22"/>
    <x v="1"/>
    <x v="1"/>
    <x v="2"/>
    <x v="1"/>
    <x v="12"/>
  </r>
  <r>
    <x v="23"/>
    <x v="18"/>
    <x v="19"/>
    <x v="1"/>
    <x v="6"/>
    <x v="17"/>
    <x v="85"/>
  </r>
  <r>
    <x v="2"/>
    <x v="2"/>
    <x v="2"/>
    <x v="1"/>
    <x v="2"/>
    <x v="2"/>
    <x v="13"/>
  </r>
  <r>
    <x v="25"/>
    <x v="22"/>
    <x v="1"/>
    <x v="1"/>
    <x v="2"/>
    <x v="1"/>
    <x v="12"/>
  </r>
  <r>
    <x v="2"/>
    <x v="2"/>
    <x v="2"/>
    <x v="1"/>
    <x v="2"/>
    <x v="2"/>
    <x v="13"/>
  </r>
  <r>
    <x v="13"/>
    <x v="2"/>
    <x v="12"/>
    <x v="3"/>
    <x v="6"/>
    <x v="13"/>
    <x v="7"/>
  </r>
  <r>
    <x v="14"/>
    <x v="17"/>
    <x v="13"/>
    <x v="2"/>
    <x v="6"/>
    <x v="7"/>
    <x v="18"/>
  </r>
  <r>
    <x v="8"/>
    <x v="12"/>
    <x v="7"/>
    <x v="2"/>
    <x v="6"/>
    <x v="7"/>
    <x v="18"/>
  </r>
  <r>
    <x v="5"/>
    <x v="5"/>
    <x v="5"/>
    <x v="2"/>
    <x v="6"/>
    <x v="5"/>
    <x v="10"/>
  </r>
  <r>
    <x v="15"/>
    <x v="2"/>
    <x v="14"/>
    <x v="2"/>
    <x v="5"/>
    <x v="5"/>
    <x v="7"/>
  </r>
  <r>
    <x v="26"/>
    <x v="24"/>
    <x v="20"/>
    <x v="2"/>
    <x v="6"/>
    <x v="18"/>
    <x v="34"/>
  </r>
  <r>
    <x v="3"/>
    <x v="69"/>
    <x v="3"/>
    <x v="2"/>
    <x v="4"/>
    <x v="3"/>
    <x v="6"/>
  </r>
  <r>
    <x v="68"/>
    <x v="70"/>
    <x v="38"/>
    <x v="2"/>
    <x v="1"/>
    <x v="32"/>
    <x v="101"/>
  </r>
  <r>
    <x v="8"/>
    <x v="12"/>
    <x v="7"/>
    <x v="2"/>
    <x v="6"/>
    <x v="7"/>
    <x v="18"/>
  </r>
  <r>
    <x v="27"/>
    <x v="25"/>
    <x v="13"/>
    <x v="1"/>
    <x v="6"/>
    <x v="19"/>
    <x v="12"/>
  </r>
  <r>
    <x v="9"/>
    <x v="2"/>
    <x v="8"/>
    <x v="1"/>
    <x v="12"/>
    <x v="8"/>
    <x v="9"/>
  </r>
  <r>
    <x v="41"/>
    <x v="2"/>
    <x v="28"/>
    <x v="2"/>
    <x v="5"/>
    <x v="22"/>
    <x v="77"/>
  </r>
  <r>
    <x v="5"/>
    <x v="5"/>
    <x v="5"/>
    <x v="2"/>
    <x v="1"/>
    <x v="5"/>
    <x v="12"/>
  </r>
  <r>
    <x v="23"/>
    <x v="18"/>
    <x v="19"/>
    <x v="1"/>
    <x v="5"/>
    <x v="17"/>
    <x v="28"/>
  </r>
  <r>
    <x v="32"/>
    <x v="15"/>
    <x v="1"/>
    <x v="1"/>
    <x v="2"/>
    <x v="1"/>
    <x v="12"/>
  </r>
  <r>
    <x v="25"/>
    <x v="22"/>
    <x v="1"/>
    <x v="1"/>
    <x v="7"/>
    <x v="1"/>
    <x v="15"/>
  </r>
  <r>
    <x v="2"/>
    <x v="2"/>
    <x v="11"/>
    <x v="1"/>
    <x v="2"/>
    <x v="21"/>
    <x v="102"/>
  </r>
  <r>
    <x v="2"/>
    <x v="2"/>
    <x v="2"/>
    <x v="1"/>
    <x v="7"/>
    <x v="2"/>
    <x v="16"/>
  </r>
  <r>
    <x v="42"/>
    <x v="2"/>
    <x v="44"/>
    <x v="1"/>
    <x v="8"/>
    <x v="23"/>
    <x v="103"/>
  </r>
  <r>
    <x v="26"/>
    <x v="24"/>
    <x v="20"/>
    <x v="2"/>
    <x v="6"/>
    <x v="18"/>
    <x v="34"/>
  </r>
  <r>
    <x v="19"/>
    <x v="2"/>
    <x v="12"/>
    <x v="2"/>
    <x v="6"/>
    <x v="4"/>
    <x v="37"/>
  </r>
  <r>
    <x v="19"/>
    <x v="30"/>
    <x v="12"/>
    <x v="2"/>
    <x v="2"/>
    <x v="4"/>
    <x v="83"/>
  </r>
  <r>
    <x v="14"/>
    <x v="17"/>
    <x v="13"/>
    <x v="2"/>
    <x v="2"/>
    <x v="7"/>
    <x v="10"/>
  </r>
  <r>
    <x v="8"/>
    <x v="12"/>
    <x v="7"/>
    <x v="2"/>
    <x v="1"/>
    <x v="7"/>
    <x v="9"/>
  </r>
  <r>
    <x v="5"/>
    <x v="5"/>
    <x v="5"/>
    <x v="2"/>
    <x v="8"/>
    <x v="5"/>
    <x v="14"/>
  </r>
  <r>
    <x v="15"/>
    <x v="2"/>
    <x v="14"/>
    <x v="2"/>
    <x v="6"/>
    <x v="5"/>
    <x v="10"/>
  </r>
  <r>
    <x v="20"/>
    <x v="71"/>
    <x v="17"/>
    <x v="1"/>
    <x v="1"/>
    <x v="16"/>
    <x v="41"/>
  </r>
  <r>
    <x v="9"/>
    <x v="2"/>
    <x v="8"/>
    <x v="1"/>
    <x v="7"/>
    <x v="8"/>
    <x v="20"/>
  </r>
  <r>
    <x v="41"/>
    <x v="2"/>
    <x v="28"/>
    <x v="2"/>
    <x v="37"/>
    <x v="22"/>
    <x v="104"/>
  </r>
  <r>
    <x v="69"/>
    <x v="41"/>
    <x v="45"/>
    <x v="2"/>
    <x v="1"/>
    <x v="1"/>
    <x v="2"/>
  </r>
  <r>
    <x v="32"/>
    <x v="15"/>
    <x v="1"/>
    <x v="1"/>
    <x v="2"/>
    <x v="1"/>
    <x v="12"/>
  </r>
  <r>
    <x v="25"/>
    <x v="22"/>
    <x v="1"/>
    <x v="1"/>
    <x v="37"/>
    <x v="1"/>
    <x v="105"/>
  </r>
  <r>
    <x v="2"/>
    <x v="2"/>
    <x v="11"/>
    <x v="1"/>
    <x v="2"/>
    <x v="21"/>
    <x v="102"/>
  </r>
  <r>
    <x v="2"/>
    <x v="2"/>
    <x v="2"/>
    <x v="1"/>
    <x v="37"/>
    <x v="2"/>
    <x v="106"/>
  </r>
  <r>
    <x v="42"/>
    <x v="2"/>
    <x v="44"/>
    <x v="1"/>
    <x v="8"/>
    <x v="23"/>
    <x v="103"/>
  </r>
  <r>
    <x v="13"/>
    <x v="2"/>
    <x v="12"/>
    <x v="3"/>
    <x v="1"/>
    <x v="13"/>
    <x v="17"/>
  </r>
  <r>
    <x v="14"/>
    <x v="17"/>
    <x v="13"/>
    <x v="2"/>
    <x v="1"/>
    <x v="7"/>
    <x v="9"/>
  </r>
  <r>
    <x v="8"/>
    <x v="12"/>
    <x v="7"/>
    <x v="2"/>
    <x v="3"/>
    <x v="7"/>
    <x v="55"/>
  </r>
  <r>
    <x v="5"/>
    <x v="5"/>
    <x v="5"/>
    <x v="2"/>
    <x v="18"/>
    <x v="5"/>
    <x v="74"/>
  </r>
  <r>
    <x v="41"/>
    <x v="2"/>
    <x v="28"/>
    <x v="2"/>
    <x v="9"/>
    <x v="22"/>
    <x v="63"/>
  </r>
  <r>
    <x v="3"/>
    <x v="41"/>
    <x v="3"/>
    <x v="2"/>
    <x v="6"/>
    <x v="3"/>
    <x v="80"/>
  </r>
  <r>
    <x v="35"/>
    <x v="2"/>
    <x v="24"/>
    <x v="1"/>
    <x v="9"/>
    <x v="14"/>
    <x v="23"/>
  </r>
  <r>
    <x v="69"/>
    <x v="41"/>
    <x v="45"/>
    <x v="2"/>
    <x v="1"/>
    <x v="1"/>
    <x v="2"/>
  </r>
  <r>
    <x v="32"/>
    <x v="72"/>
    <x v="1"/>
    <x v="1"/>
    <x v="5"/>
    <x v="1"/>
    <x v="23"/>
  </r>
  <r>
    <x v="2"/>
    <x v="2"/>
    <x v="11"/>
    <x v="1"/>
    <x v="5"/>
    <x v="21"/>
    <x v="65"/>
  </r>
  <r>
    <x v="25"/>
    <x v="73"/>
    <x v="1"/>
    <x v="1"/>
    <x v="29"/>
    <x v="1"/>
    <x v="64"/>
  </r>
  <r>
    <x v="2"/>
    <x v="2"/>
    <x v="2"/>
    <x v="1"/>
    <x v="37"/>
    <x v="2"/>
    <x v="106"/>
  </r>
  <r>
    <x v="13"/>
    <x v="2"/>
    <x v="12"/>
    <x v="3"/>
    <x v="6"/>
    <x v="13"/>
    <x v="7"/>
  </r>
  <r>
    <x v="19"/>
    <x v="30"/>
    <x v="12"/>
    <x v="2"/>
    <x v="5"/>
    <x v="4"/>
    <x v="10"/>
  </r>
  <r>
    <x v="14"/>
    <x v="17"/>
    <x v="13"/>
    <x v="2"/>
    <x v="2"/>
    <x v="7"/>
    <x v="10"/>
  </r>
  <r>
    <x v="8"/>
    <x v="12"/>
    <x v="7"/>
    <x v="2"/>
    <x v="5"/>
    <x v="7"/>
    <x v="20"/>
  </r>
  <r>
    <x v="5"/>
    <x v="5"/>
    <x v="5"/>
    <x v="2"/>
    <x v="9"/>
    <x v="5"/>
    <x v="27"/>
  </r>
  <r>
    <x v="20"/>
    <x v="19"/>
    <x v="17"/>
    <x v="1"/>
    <x v="6"/>
    <x v="16"/>
    <x v="26"/>
  </r>
  <r>
    <x v="20"/>
    <x v="28"/>
    <x v="17"/>
    <x v="1"/>
    <x v="6"/>
    <x v="20"/>
    <x v="33"/>
  </r>
  <r>
    <x v="9"/>
    <x v="2"/>
    <x v="8"/>
    <x v="1"/>
    <x v="28"/>
    <x v="8"/>
    <x v="10"/>
  </r>
  <r>
    <x v="25"/>
    <x v="22"/>
    <x v="1"/>
    <x v="1"/>
    <x v="2"/>
    <x v="1"/>
    <x v="12"/>
  </r>
  <r>
    <x v="2"/>
    <x v="2"/>
    <x v="2"/>
    <x v="1"/>
    <x v="2"/>
    <x v="2"/>
    <x v="13"/>
  </r>
  <r>
    <x v="8"/>
    <x v="12"/>
    <x v="7"/>
    <x v="2"/>
    <x v="6"/>
    <x v="7"/>
    <x v="18"/>
  </r>
  <r>
    <x v="5"/>
    <x v="5"/>
    <x v="5"/>
    <x v="2"/>
    <x v="6"/>
    <x v="5"/>
    <x v="10"/>
  </r>
  <r>
    <x v="16"/>
    <x v="16"/>
    <x v="15"/>
    <x v="1"/>
    <x v="5"/>
    <x v="14"/>
    <x v="18"/>
  </r>
  <r>
    <x v="20"/>
    <x v="19"/>
    <x v="17"/>
    <x v="1"/>
    <x v="6"/>
    <x v="16"/>
    <x v="26"/>
  </r>
  <r>
    <x v="9"/>
    <x v="2"/>
    <x v="8"/>
    <x v="1"/>
    <x v="2"/>
    <x v="8"/>
    <x v="69"/>
  </r>
  <r>
    <x v="32"/>
    <x v="15"/>
    <x v="1"/>
    <x v="1"/>
    <x v="6"/>
    <x v="1"/>
    <x v="9"/>
  </r>
  <r>
    <x v="25"/>
    <x v="22"/>
    <x v="1"/>
    <x v="1"/>
    <x v="8"/>
    <x v="1"/>
    <x v="17"/>
  </r>
  <r>
    <x v="2"/>
    <x v="2"/>
    <x v="11"/>
    <x v="1"/>
    <x v="6"/>
    <x v="21"/>
    <x v="50"/>
  </r>
  <r>
    <x v="2"/>
    <x v="2"/>
    <x v="2"/>
    <x v="1"/>
    <x v="8"/>
    <x v="2"/>
    <x v="25"/>
  </r>
  <r>
    <x v="42"/>
    <x v="2"/>
    <x v="44"/>
    <x v="1"/>
    <x v="5"/>
    <x v="23"/>
    <x v="107"/>
  </r>
  <r>
    <x v="19"/>
    <x v="30"/>
    <x v="12"/>
    <x v="2"/>
    <x v="6"/>
    <x v="4"/>
    <x v="37"/>
  </r>
  <r>
    <x v="14"/>
    <x v="17"/>
    <x v="13"/>
    <x v="2"/>
    <x v="6"/>
    <x v="7"/>
    <x v="18"/>
  </r>
  <r>
    <x v="8"/>
    <x v="12"/>
    <x v="7"/>
    <x v="2"/>
    <x v="5"/>
    <x v="7"/>
    <x v="20"/>
  </r>
  <r>
    <x v="5"/>
    <x v="5"/>
    <x v="5"/>
    <x v="2"/>
    <x v="2"/>
    <x v="5"/>
    <x v="49"/>
  </r>
  <r>
    <x v="69"/>
    <x v="41"/>
    <x v="45"/>
    <x v="2"/>
    <x v="2"/>
    <x v="1"/>
    <x v="12"/>
  </r>
  <r>
    <x v="41"/>
    <x v="2"/>
    <x v="28"/>
    <x v="2"/>
    <x v="18"/>
    <x v="22"/>
    <x v="108"/>
  </r>
  <r>
    <x v="14"/>
    <x v="74"/>
    <x v="13"/>
    <x v="2"/>
    <x v="6"/>
    <x v="7"/>
    <x v="18"/>
  </r>
  <r>
    <x v="13"/>
    <x v="2"/>
    <x v="12"/>
    <x v="3"/>
    <x v="6"/>
    <x v="13"/>
    <x v="7"/>
  </r>
  <r>
    <x v="9"/>
    <x v="2"/>
    <x v="8"/>
    <x v="1"/>
    <x v="8"/>
    <x v="8"/>
    <x v="33"/>
  </r>
  <r>
    <x v="2"/>
    <x v="2"/>
    <x v="11"/>
    <x v="1"/>
    <x v="2"/>
    <x v="21"/>
    <x v="102"/>
  </r>
  <r>
    <x v="19"/>
    <x v="2"/>
    <x v="12"/>
    <x v="2"/>
    <x v="5"/>
    <x v="4"/>
    <x v="10"/>
  </r>
  <r>
    <x v="14"/>
    <x v="17"/>
    <x v="13"/>
    <x v="2"/>
    <x v="6"/>
    <x v="7"/>
    <x v="18"/>
  </r>
  <r>
    <x v="14"/>
    <x v="17"/>
    <x v="13"/>
    <x v="2"/>
    <x v="6"/>
    <x v="7"/>
    <x v="18"/>
  </r>
  <r>
    <x v="9"/>
    <x v="2"/>
    <x v="8"/>
    <x v="1"/>
    <x v="12"/>
    <x v="8"/>
    <x v="9"/>
  </r>
  <r>
    <x v="49"/>
    <x v="75"/>
    <x v="33"/>
    <x v="2"/>
    <x v="6"/>
    <x v="33"/>
    <x v="109"/>
  </r>
  <r>
    <x v="70"/>
    <x v="76"/>
    <x v="15"/>
    <x v="1"/>
    <x v="8"/>
    <x v="34"/>
    <x v="110"/>
  </r>
  <r>
    <x v="15"/>
    <x v="2"/>
    <x v="14"/>
    <x v="2"/>
    <x v="2"/>
    <x v="5"/>
    <x v="49"/>
  </r>
  <r>
    <x v="21"/>
    <x v="20"/>
    <x v="18"/>
    <x v="1"/>
    <x v="7"/>
    <x v="5"/>
    <x v="4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38"/>
    <x v="22"/>
    <x v="67"/>
  </r>
  <r>
    <x v="75"/>
    <x v="2"/>
    <x v="49"/>
    <x v="2"/>
    <x v="13"/>
    <x v="35"/>
    <x v="112"/>
  </r>
  <r>
    <x v="71"/>
    <x v="77"/>
    <x v="46"/>
    <x v="1"/>
    <x v="39"/>
    <x v="22"/>
    <x v="113"/>
  </r>
  <r>
    <x v="75"/>
    <x v="2"/>
    <x v="49"/>
    <x v="2"/>
    <x v="40"/>
    <x v="35"/>
    <x v="114"/>
  </r>
  <r>
    <x v="71"/>
    <x v="77"/>
    <x v="46"/>
    <x v="1"/>
    <x v="2"/>
    <x v="22"/>
    <x v="115"/>
  </r>
  <r>
    <x v="76"/>
    <x v="79"/>
    <x v="1"/>
    <x v="1"/>
    <x v="10"/>
    <x v="36"/>
    <x v="116"/>
  </r>
  <r>
    <x v="2"/>
    <x v="2"/>
    <x v="2"/>
    <x v="1"/>
    <x v="10"/>
    <x v="2"/>
    <x v="117"/>
  </r>
  <r>
    <x v="5"/>
    <x v="5"/>
    <x v="5"/>
    <x v="2"/>
    <x v="8"/>
    <x v="5"/>
    <x v="14"/>
  </r>
  <r>
    <x v="41"/>
    <x v="2"/>
    <x v="28"/>
    <x v="2"/>
    <x v="10"/>
    <x v="22"/>
    <x v="83"/>
  </r>
  <r>
    <x v="26"/>
    <x v="24"/>
    <x v="20"/>
    <x v="2"/>
    <x v="2"/>
    <x v="18"/>
    <x v="118"/>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41"/>
    <x v="3"/>
    <x v="2"/>
    <x v="8"/>
    <x v="3"/>
    <x v="61"/>
  </r>
  <r>
    <x v="77"/>
    <x v="80"/>
    <x v="50"/>
    <x v="2"/>
    <x v="2"/>
    <x v="8"/>
    <x v="69"/>
  </r>
  <r>
    <x v="80"/>
    <x v="83"/>
    <x v="3"/>
    <x v="2"/>
    <x v="2"/>
    <x v="3"/>
    <x v="4"/>
  </r>
  <r>
    <x v="9"/>
    <x v="2"/>
    <x v="8"/>
    <x v="1"/>
    <x v="13"/>
    <x v="8"/>
    <x v="100"/>
  </r>
  <r>
    <x v="49"/>
    <x v="61"/>
    <x v="33"/>
    <x v="2"/>
    <x v="2"/>
    <x v="33"/>
    <x v="121"/>
  </r>
  <r>
    <x v="29"/>
    <x v="18"/>
    <x v="22"/>
    <x v="1"/>
    <x v="2"/>
    <x v="14"/>
    <x v="37"/>
  </r>
  <r>
    <x v="23"/>
    <x v="18"/>
    <x v="19"/>
    <x v="1"/>
    <x v="25"/>
    <x v="17"/>
    <x v="122"/>
  </r>
  <r>
    <x v="6"/>
    <x v="84"/>
    <x v="1"/>
    <x v="1"/>
    <x v="8"/>
    <x v="5"/>
    <x v="14"/>
  </r>
  <r>
    <x v="2"/>
    <x v="2"/>
    <x v="2"/>
    <x v="1"/>
    <x v="8"/>
    <x v="2"/>
    <x v="25"/>
  </r>
  <r>
    <x v="78"/>
    <x v="85"/>
    <x v="21"/>
    <x v="2"/>
    <x v="2"/>
    <x v="13"/>
    <x v="14"/>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2"/>
    <x v="2"/>
    <x v="2"/>
    <x v="1"/>
    <x v="40"/>
    <x v="2"/>
    <x v="126"/>
  </r>
  <r>
    <x v="33"/>
    <x v="31"/>
    <x v="23"/>
    <x v="1"/>
    <x v="2"/>
    <x v="12"/>
    <x v="63"/>
  </r>
  <r>
    <x v="41"/>
    <x v="2"/>
    <x v="28"/>
    <x v="2"/>
    <x v="40"/>
    <x v="22"/>
    <x v="127"/>
  </r>
  <r>
    <x v="84"/>
    <x v="2"/>
    <x v="52"/>
    <x v="2"/>
    <x v="8"/>
    <x v="38"/>
    <x v="128"/>
  </r>
  <r>
    <x v="71"/>
    <x v="77"/>
    <x v="46"/>
    <x v="1"/>
    <x v="8"/>
    <x v="22"/>
    <x v="26"/>
  </r>
  <r>
    <x v="19"/>
    <x v="2"/>
    <x v="12"/>
    <x v="2"/>
    <x v="41"/>
    <x v="4"/>
    <x v="129"/>
  </r>
  <r>
    <x v="18"/>
    <x v="2"/>
    <x v="12"/>
    <x v="3"/>
    <x v="29"/>
    <x v="13"/>
    <x v="130"/>
  </r>
  <r>
    <x v="14"/>
    <x v="88"/>
    <x v="13"/>
    <x v="2"/>
    <x v="40"/>
    <x v="7"/>
    <x v="74"/>
  </r>
  <r>
    <x v="14"/>
    <x v="89"/>
    <x v="13"/>
    <x v="2"/>
    <x v="29"/>
    <x v="7"/>
    <x v="49"/>
  </r>
  <r>
    <x v="82"/>
    <x v="86"/>
    <x v="51"/>
    <x v="2"/>
    <x v="29"/>
    <x v="5"/>
    <x v="89"/>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4"/>
    <x v="35"/>
    <x v="131"/>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9"/>
    <x v="2"/>
    <x v="8"/>
    <x v="1"/>
    <x v="4"/>
    <x v="8"/>
    <x v="56"/>
  </r>
  <r>
    <x v="49"/>
    <x v="61"/>
    <x v="33"/>
    <x v="2"/>
    <x v="6"/>
    <x v="33"/>
    <x v="109"/>
  </r>
  <r>
    <x v="29"/>
    <x v="18"/>
    <x v="22"/>
    <x v="1"/>
    <x v="6"/>
    <x v="14"/>
    <x v="24"/>
  </r>
  <r>
    <x v="25"/>
    <x v="22"/>
    <x v="1"/>
    <x v="1"/>
    <x v="6"/>
    <x v="1"/>
    <x v="9"/>
  </r>
  <r>
    <x v="2"/>
    <x v="2"/>
    <x v="11"/>
    <x v="1"/>
    <x v="6"/>
    <x v="21"/>
    <x v="50"/>
  </r>
  <r>
    <x v="42"/>
    <x v="2"/>
    <x v="44"/>
    <x v="1"/>
    <x v="6"/>
    <x v="23"/>
    <x v="135"/>
  </r>
  <r>
    <x v="33"/>
    <x v="31"/>
    <x v="23"/>
    <x v="1"/>
    <x v="6"/>
    <x v="12"/>
    <x v="22"/>
  </r>
  <r>
    <x v="19"/>
    <x v="2"/>
    <x v="12"/>
    <x v="2"/>
    <x v="6"/>
    <x v="4"/>
    <x v="37"/>
  </r>
  <r>
    <x v="41"/>
    <x v="2"/>
    <x v="28"/>
    <x v="2"/>
    <x v="5"/>
    <x v="22"/>
    <x v="77"/>
  </r>
  <r>
    <x v="81"/>
    <x v="41"/>
    <x v="45"/>
    <x v="2"/>
    <x v="6"/>
    <x v="5"/>
    <x v="10"/>
  </r>
  <r>
    <x v="14"/>
    <x v="17"/>
    <x v="13"/>
    <x v="2"/>
    <x v="6"/>
    <x v="7"/>
    <x v="18"/>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78"/>
    <x v="85"/>
    <x v="21"/>
    <x v="2"/>
    <x v="6"/>
    <x v="13"/>
    <x v="7"/>
  </r>
  <r>
    <x v="25"/>
    <x v="22"/>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6"/>
    <x v="22"/>
    <x v="133"/>
  </r>
  <r>
    <x v="50"/>
    <x v="18"/>
    <x v="35"/>
    <x v="2"/>
    <x v="6"/>
    <x v="26"/>
    <x v="77"/>
  </r>
  <r>
    <x v="69"/>
    <x v="41"/>
    <x v="45"/>
    <x v="2"/>
    <x v="6"/>
    <x v="1"/>
    <x v="9"/>
  </r>
  <r>
    <x v="82"/>
    <x v="86"/>
    <x v="51"/>
    <x v="2"/>
    <x v="6"/>
    <x v="5"/>
    <x v="10"/>
  </r>
  <r>
    <x v="83"/>
    <x v="87"/>
    <x v="21"/>
    <x v="2"/>
    <x v="6"/>
    <x v="37"/>
    <x v="136"/>
  </r>
  <r>
    <x v="2"/>
    <x v="2"/>
    <x v="2"/>
    <x v="1"/>
    <x v="9"/>
    <x v="2"/>
    <x v="19"/>
  </r>
  <r>
    <x v="9"/>
    <x v="2"/>
    <x v="8"/>
    <x v="1"/>
    <x v="7"/>
    <x v="8"/>
    <x v="20"/>
  </r>
  <r>
    <x v="16"/>
    <x v="16"/>
    <x v="15"/>
    <x v="1"/>
    <x v="7"/>
    <x v="14"/>
    <x v="55"/>
  </r>
  <r>
    <x v="5"/>
    <x v="5"/>
    <x v="5"/>
    <x v="2"/>
    <x v="5"/>
    <x v="5"/>
    <x v="7"/>
  </r>
  <r>
    <x v="27"/>
    <x v="25"/>
    <x v="13"/>
    <x v="1"/>
    <x v="6"/>
    <x v="19"/>
    <x v="12"/>
  </r>
  <r>
    <x v="64"/>
    <x v="2"/>
    <x v="10"/>
    <x v="2"/>
    <x v="6"/>
    <x v="30"/>
    <x v="97"/>
  </r>
  <r>
    <x v="41"/>
    <x v="2"/>
    <x v="28"/>
    <x v="2"/>
    <x v="5"/>
    <x v="22"/>
    <x v="77"/>
  </r>
  <r>
    <x v="8"/>
    <x v="12"/>
    <x v="7"/>
    <x v="2"/>
    <x v="6"/>
    <x v="7"/>
    <x v="18"/>
  </r>
  <r>
    <x v="16"/>
    <x v="16"/>
    <x v="15"/>
    <x v="1"/>
    <x v="7"/>
    <x v="14"/>
    <x v="55"/>
  </r>
  <r>
    <x v="2"/>
    <x v="2"/>
    <x v="11"/>
    <x v="1"/>
    <x v="8"/>
    <x v="21"/>
    <x v="96"/>
  </r>
  <r>
    <x v="19"/>
    <x v="2"/>
    <x v="12"/>
    <x v="2"/>
    <x v="1"/>
    <x v="4"/>
    <x v="7"/>
  </r>
  <r>
    <x v="18"/>
    <x v="2"/>
    <x v="12"/>
    <x v="3"/>
    <x v="6"/>
    <x v="13"/>
    <x v="7"/>
  </r>
  <r>
    <x v="14"/>
    <x v="17"/>
    <x v="13"/>
    <x v="2"/>
    <x v="5"/>
    <x v="7"/>
    <x v="20"/>
  </r>
  <r>
    <x v="14"/>
    <x v="17"/>
    <x v="13"/>
    <x v="2"/>
    <x v="5"/>
    <x v="7"/>
    <x v="20"/>
  </r>
  <r>
    <x v="82"/>
    <x v="61"/>
    <x v="51"/>
    <x v="2"/>
    <x v="6"/>
    <x v="5"/>
    <x v="10"/>
  </r>
  <r>
    <x v="20"/>
    <x v="19"/>
    <x v="17"/>
    <x v="1"/>
    <x v="6"/>
    <x v="16"/>
    <x v="26"/>
  </r>
  <r>
    <x v="23"/>
    <x v="18"/>
    <x v="19"/>
    <x v="1"/>
    <x v="1"/>
    <x v="17"/>
    <x v="76"/>
  </r>
  <r>
    <x v="6"/>
    <x v="84"/>
    <x v="1"/>
    <x v="1"/>
    <x v="5"/>
    <x v="5"/>
    <x v="7"/>
  </r>
  <r>
    <x v="2"/>
    <x v="2"/>
    <x v="2"/>
    <x v="1"/>
    <x v="5"/>
    <x v="2"/>
    <x v="62"/>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5"/>
    <x v="13"/>
    <x v="12"/>
  </r>
  <r>
    <x v="14"/>
    <x v="88"/>
    <x v="13"/>
    <x v="2"/>
    <x v="4"/>
    <x v="7"/>
    <x v="23"/>
  </r>
  <r>
    <x v="14"/>
    <x v="89"/>
    <x v="13"/>
    <x v="2"/>
    <x v="5"/>
    <x v="7"/>
    <x v="20"/>
  </r>
  <r>
    <x v="82"/>
    <x v="86"/>
    <x v="51"/>
    <x v="2"/>
    <x v="2"/>
    <x v="5"/>
    <x v="49"/>
  </r>
  <r>
    <x v="18"/>
    <x v="2"/>
    <x v="12"/>
    <x v="3"/>
    <x v="6"/>
    <x v="13"/>
    <x v="7"/>
  </r>
  <r>
    <x v="22"/>
    <x v="2"/>
    <x v="18"/>
    <x v="4"/>
    <x v="6"/>
    <x v="7"/>
    <x v="18"/>
  </r>
  <r>
    <x v="0"/>
    <x v="0"/>
    <x v="0"/>
    <x v="0"/>
    <x v="0"/>
    <x v="0"/>
    <x v="1"/>
  </r>
  <r>
    <x v="71"/>
    <x v="77"/>
    <x v="46"/>
    <x v="1"/>
    <x v="7"/>
    <x v="22"/>
    <x v="37"/>
  </r>
  <r>
    <x v="19"/>
    <x v="2"/>
    <x v="12"/>
    <x v="2"/>
    <x v="7"/>
    <x v="4"/>
    <x v="47"/>
  </r>
  <r>
    <x v="19"/>
    <x v="30"/>
    <x v="12"/>
    <x v="2"/>
    <x v="7"/>
    <x v="4"/>
    <x v="47"/>
  </r>
  <r>
    <x v="72"/>
    <x v="78"/>
    <x v="47"/>
    <x v="9"/>
    <x v="12"/>
    <x v="8"/>
    <x v="9"/>
  </r>
  <r>
    <x v="73"/>
    <x v="2"/>
    <x v="48"/>
    <x v="1"/>
    <x v="7"/>
    <x v="7"/>
    <x v="32"/>
  </r>
  <r>
    <x v="74"/>
    <x v="2"/>
    <x v="8"/>
    <x v="1"/>
    <x v="7"/>
    <x v="8"/>
    <x v="20"/>
  </r>
  <r>
    <x v="14"/>
    <x v="17"/>
    <x v="13"/>
    <x v="2"/>
    <x v="7"/>
    <x v="7"/>
    <x v="32"/>
  </r>
  <r>
    <x v="75"/>
    <x v="2"/>
    <x v="49"/>
    <x v="2"/>
    <x v="7"/>
    <x v="35"/>
    <x v="142"/>
  </r>
  <r>
    <x v="71"/>
    <x v="77"/>
    <x v="46"/>
    <x v="1"/>
    <x v="42"/>
    <x v="22"/>
    <x v="143"/>
  </r>
  <r>
    <x v="75"/>
    <x v="2"/>
    <x v="49"/>
    <x v="2"/>
    <x v="35"/>
    <x v="35"/>
    <x v="113"/>
  </r>
  <r>
    <x v="71"/>
    <x v="77"/>
    <x v="46"/>
    <x v="1"/>
    <x v="42"/>
    <x v="22"/>
    <x v="143"/>
  </r>
  <r>
    <x v="75"/>
    <x v="2"/>
    <x v="49"/>
    <x v="2"/>
    <x v="10"/>
    <x v="35"/>
    <x v="144"/>
  </r>
  <r>
    <x v="71"/>
    <x v="77"/>
    <x v="46"/>
    <x v="1"/>
    <x v="3"/>
    <x v="22"/>
    <x v="145"/>
  </r>
  <r>
    <x v="76"/>
    <x v="79"/>
    <x v="1"/>
    <x v="1"/>
    <x v="19"/>
    <x v="36"/>
    <x v="146"/>
  </r>
  <r>
    <x v="2"/>
    <x v="2"/>
    <x v="2"/>
    <x v="1"/>
    <x v="19"/>
    <x v="2"/>
    <x v="147"/>
  </r>
  <r>
    <x v="5"/>
    <x v="5"/>
    <x v="5"/>
    <x v="2"/>
    <x v="7"/>
    <x v="5"/>
    <x v="45"/>
  </r>
  <r>
    <x v="41"/>
    <x v="2"/>
    <x v="28"/>
    <x v="2"/>
    <x v="19"/>
    <x v="22"/>
    <x v="5"/>
  </r>
  <r>
    <x v="33"/>
    <x v="31"/>
    <x v="23"/>
    <x v="1"/>
    <x v="7"/>
    <x v="12"/>
    <x v="23"/>
  </r>
  <r>
    <x v="77"/>
    <x v="80"/>
    <x v="50"/>
    <x v="2"/>
    <x v="3"/>
    <x v="8"/>
    <x v="18"/>
  </r>
  <r>
    <x v="78"/>
    <x v="90"/>
    <x v="21"/>
    <x v="2"/>
    <x v="3"/>
    <x v="13"/>
    <x v="45"/>
  </r>
  <r>
    <x v="77"/>
    <x v="80"/>
    <x v="50"/>
    <x v="2"/>
    <x v="3"/>
    <x v="8"/>
    <x v="18"/>
  </r>
  <r>
    <x v="26"/>
    <x v="24"/>
    <x v="20"/>
    <x v="2"/>
    <x v="3"/>
    <x v="18"/>
    <x v="49"/>
  </r>
  <r>
    <x v="77"/>
    <x v="80"/>
    <x v="50"/>
    <x v="2"/>
    <x v="3"/>
    <x v="8"/>
    <x v="18"/>
  </r>
  <r>
    <x v="5"/>
    <x v="5"/>
    <x v="5"/>
    <x v="2"/>
    <x v="3"/>
    <x v="5"/>
    <x v="47"/>
  </r>
  <r>
    <x v="20"/>
    <x v="19"/>
    <x v="17"/>
    <x v="1"/>
    <x v="3"/>
    <x v="16"/>
    <x v="83"/>
  </r>
  <r>
    <x v="2"/>
    <x v="2"/>
    <x v="2"/>
    <x v="1"/>
    <x v="3"/>
    <x v="2"/>
    <x v="46"/>
  </r>
  <r>
    <x v="36"/>
    <x v="18"/>
    <x v="25"/>
    <x v="2"/>
    <x v="12"/>
    <x v="4"/>
    <x v="45"/>
  </r>
  <r>
    <x v="79"/>
    <x v="82"/>
    <x v="21"/>
    <x v="2"/>
    <x v="7"/>
    <x v="12"/>
    <x v="23"/>
  </r>
  <r>
    <x v="17"/>
    <x v="18"/>
    <x v="16"/>
    <x v="2"/>
    <x v="12"/>
    <x v="15"/>
    <x v="6"/>
  </r>
  <r>
    <x v="3"/>
    <x v="91"/>
    <x v="3"/>
    <x v="2"/>
    <x v="8"/>
    <x v="3"/>
    <x v="61"/>
  </r>
  <r>
    <x v="77"/>
    <x v="80"/>
    <x v="50"/>
    <x v="2"/>
    <x v="3"/>
    <x v="8"/>
    <x v="18"/>
  </r>
  <r>
    <x v="80"/>
    <x v="83"/>
    <x v="3"/>
    <x v="2"/>
    <x v="3"/>
    <x v="3"/>
    <x v="70"/>
  </r>
  <r>
    <x v="8"/>
    <x v="12"/>
    <x v="7"/>
    <x v="2"/>
    <x v="3"/>
    <x v="7"/>
    <x v="55"/>
  </r>
  <r>
    <x v="9"/>
    <x v="2"/>
    <x v="8"/>
    <x v="1"/>
    <x v="34"/>
    <x v="8"/>
    <x v="23"/>
  </r>
  <r>
    <x v="49"/>
    <x v="61"/>
    <x v="33"/>
    <x v="2"/>
    <x v="3"/>
    <x v="33"/>
    <x v="148"/>
  </r>
  <r>
    <x v="29"/>
    <x v="18"/>
    <x v="22"/>
    <x v="1"/>
    <x v="1"/>
    <x v="14"/>
    <x v="20"/>
  </r>
  <r>
    <x v="23"/>
    <x v="18"/>
    <x v="19"/>
    <x v="1"/>
    <x v="12"/>
    <x v="17"/>
    <x v="149"/>
  </r>
  <r>
    <x v="6"/>
    <x v="84"/>
    <x v="1"/>
    <x v="1"/>
    <x v="7"/>
    <x v="5"/>
    <x v="45"/>
  </r>
  <r>
    <x v="2"/>
    <x v="2"/>
    <x v="2"/>
    <x v="1"/>
    <x v="7"/>
    <x v="2"/>
    <x v="16"/>
  </r>
  <r>
    <x v="78"/>
    <x v="85"/>
    <x v="21"/>
    <x v="2"/>
    <x v="3"/>
    <x v="13"/>
    <x v="45"/>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32"/>
    <x v="15"/>
    <x v="1"/>
    <x v="1"/>
    <x v="3"/>
    <x v="1"/>
    <x v="80"/>
  </r>
  <r>
    <x v="2"/>
    <x v="2"/>
    <x v="11"/>
    <x v="1"/>
    <x v="3"/>
    <x v="21"/>
    <x v="150"/>
  </r>
  <r>
    <x v="42"/>
    <x v="2"/>
    <x v="44"/>
    <x v="1"/>
    <x v="3"/>
    <x v="23"/>
    <x v="151"/>
  </r>
  <r>
    <x v="33"/>
    <x v="31"/>
    <x v="23"/>
    <x v="1"/>
    <x v="3"/>
    <x v="12"/>
    <x v="9"/>
  </r>
  <r>
    <x v="19"/>
    <x v="2"/>
    <x v="12"/>
    <x v="2"/>
    <x v="3"/>
    <x v="4"/>
    <x v="5"/>
  </r>
  <r>
    <x v="14"/>
    <x v="17"/>
    <x v="13"/>
    <x v="2"/>
    <x v="3"/>
    <x v="7"/>
    <x v="55"/>
  </r>
  <r>
    <x v="8"/>
    <x v="12"/>
    <x v="7"/>
    <x v="2"/>
    <x v="3"/>
    <x v="7"/>
    <x v="55"/>
  </r>
  <r>
    <x v="41"/>
    <x v="2"/>
    <x v="28"/>
    <x v="2"/>
    <x v="7"/>
    <x v="22"/>
    <x v="37"/>
  </r>
  <r>
    <x v="50"/>
    <x v="18"/>
    <x v="35"/>
    <x v="2"/>
    <x v="3"/>
    <x v="26"/>
    <x v="37"/>
  </r>
  <r>
    <x v="69"/>
    <x v="41"/>
    <x v="45"/>
    <x v="2"/>
    <x v="3"/>
    <x v="1"/>
    <x v="80"/>
  </r>
  <r>
    <x v="25"/>
    <x v="22"/>
    <x v="1"/>
    <x v="1"/>
    <x v="3"/>
    <x v="1"/>
    <x v="80"/>
  </r>
  <r>
    <x v="2"/>
    <x v="2"/>
    <x v="11"/>
    <x v="1"/>
    <x v="3"/>
    <x v="21"/>
    <x v="150"/>
  </r>
  <r>
    <x v="42"/>
    <x v="2"/>
    <x v="44"/>
    <x v="1"/>
    <x v="3"/>
    <x v="23"/>
    <x v="151"/>
  </r>
  <r>
    <x v="33"/>
    <x v="31"/>
    <x v="23"/>
    <x v="1"/>
    <x v="3"/>
    <x v="12"/>
    <x v="9"/>
  </r>
  <r>
    <x v="19"/>
    <x v="2"/>
    <x v="12"/>
    <x v="2"/>
    <x v="3"/>
    <x v="4"/>
    <x v="5"/>
  </r>
  <r>
    <x v="41"/>
    <x v="2"/>
    <x v="28"/>
    <x v="2"/>
    <x v="3"/>
    <x v="22"/>
    <x v="145"/>
  </r>
  <r>
    <x v="50"/>
    <x v="18"/>
    <x v="35"/>
    <x v="2"/>
    <x v="3"/>
    <x v="26"/>
    <x v="37"/>
  </r>
  <r>
    <x v="81"/>
    <x v="41"/>
    <x v="45"/>
    <x v="2"/>
    <x v="3"/>
    <x v="5"/>
    <x v="47"/>
  </r>
  <r>
    <x v="14"/>
    <x v="17"/>
    <x v="13"/>
    <x v="2"/>
    <x v="3"/>
    <x v="7"/>
    <x v="55"/>
  </r>
  <r>
    <x v="82"/>
    <x v="86"/>
    <x v="51"/>
    <x v="2"/>
    <x v="3"/>
    <x v="5"/>
    <x v="47"/>
  </r>
  <r>
    <x v="83"/>
    <x v="87"/>
    <x v="21"/>
    <x v="2"/>
    <x v="3"/>
    <x v="37"/>
    <x v="24"/>
  </r>
  <r>
    <x v="2"/>
    <x v="2"/>
    <x v="2"/>
    <x v="1"/>
    <x v="43"/>
    <x v="2"/>
    <x v="152"/>
  </r>
  <r>
    <x v="9"/>
    <x v="2"/>
    <x v="8"/>
    <x v="1"/>
    <x v="19"/>
    <x v="8"/>
    <x v="32"/>
  </r>
  <r>
    <x v="5"/>
    <x v="5"/>
    <x v="5"/>
    <x v="2"/>
    <x v="7"/>
    <x v="5"/>
    <x v="45"/>
  </r>
  <r>
    <x v="27"/>
    <x v="25"/>
    <x v="13"/>
    <x v="1"/>
    <x v="3"/>
    <x v="19"/>
    <x v="4"/>
  </r>
  <r>
    <x v="64"/>
    <x v="2"/>
    <x v="10"/>
    <x v="2"/>
    <x v="3"/>
    <x v="30"/>
    <x v="84"/>
  </r>
  <r>
    <x v="41"/>
    <x v="2"/>
    <x v="28"/>
    <x v="2"/>
    <x v="7"/>
    <x v="22"/>
    <x v="37"/>
  </r>
  <r>
    <x v="8"/>
    <x v="12"/>
    <x v="7"/>
    <x v="2"/>
    <x v="3"/>
    <x v="7"/>
    <x v="55"/>
  </r>
  <r>
    <x v="16"/>
    <x v="16"/>
    <x v="15"/>
    <x v="1"/>
    <x v="19"/>
    <x v="14"/>
    <x v="82"/>
  </r>
  <r>
    <x v="2"/>
    <x v="2"/>
    <x v="11"/>
    <x v="1"/>
    <x v="10"/>
    <x v="21"/>
    <x v="58"/>
  </r>
  <r>
    <x v="19"/>
    <x v="2"/>
    <x v="12"/>
    <x v="2"/>
    <x v="12"/>
    <x v="4"/>
    <x v="45"/>
  </r>
  <r>
    <x v="18"/>
    <x v="2"/>
    <x v="12"/>
    <x v="3"/>
    <x v="3"/>
    <x v="13"/>
    <x v="45"/>
  </r>
  <r>
    <x v="14"/>
    <x v="17"/>
    <x v="13"/>
    <x v="2"/>
    <x v="7"/>
    <x v="7"/>
    <x v="32"/>
  </r>
  <r>
    <x v="14"/>
    <x v="17"/>
    <x v="13"/>
    <x v="2"/>
    <x v="7"/>
    <x v="7"/>
    <x v="32"/>
  </r>
  <r>
    <x v="82"/>
    <x v="61"/>
    <x v="51"/>
    <x v="2"/>
    <x v="3"/>
    <x v="5"/>
    <x v="47"/>
  </r>
  <r>
    <x v="20"/>
    <x v="19"/>
    <x v="17"/>
    <x v="1"/>
    <x v="3"/>
    <x v="16"/>
    <x v="83"/>
  </r>
  <r>
    <x v="84"/>
    <x v="2"/>
    <x v="52"/>
    <x v="2"/>
    <x v="7"/>
    <x v="38"/>
    <x v="48"/>
  </r>
  <r>
    <x v="2"/>
    <x v="2"/>
    <x v="2"/>
    <x v="1"/>
    <x v="22"/>
    <x v="2"/>
    <x v="153"/>
  </r>
  <r>
    <x v="33"/>
    <x v="31"/>
    <x v="23"/>
    <x v="1"/>
    <x v="7"/>
    <x v="12"/>
    <x v="23"/>
  </r>
  <r>
    <x v="41"/>
    <x v="2"/>
    <x v="28"/>
    <x v="2"/>
    <x v="22"/>
    <x v="22"/>
    <x v="102"/>
  </r>
  <r>
    <x v="71"/>
    <x v="77"/>
    <x v="46"/>
    <x v="1"/>
    <x v="7"/>
    <x v="22"/>
    <x v="37"/>
  </r>
  <r>
    <x v="19"/>
    <x v="2"/>
    <x v="12"/>
    <x v="2"/>
    <x v="17"/>
    <x v="4"/>
    <x v="154"/>
  </r>
  <r>
    <x v="18"/>
    <x v="2"/>
    <x v="12"/>
    <x v="3"/>
    <x v="7"/>
    <x v="13"/>
    <x v="4"/>
  </r>
  <r>
    <x v="14"/>
    <x v="88"/>
    <x v="13"/>
    <x v="2"/>
    <x v="34"/>
    <x v="7"/>
    <x v="15"/>
  </r>
  <r>
    <x v="14"/>
    <x v="89"/>
    <x v="13"/>
    <x v="2"/>
    <x v="7"/>
    <x v="7"/>
    <x v="32"/>
  </r>
  <r>
    <x v="82"/>
    <x v="86"/>
    <x v="51"/>
    <x v="2"/>
    <x v="28"/>
    <x v="5"/>
    <x v="92"/>
  </r>
  <r>
    <x v="18"/>
    <x v="2"/>
    <x v="12"/>
    <x v="3"/>
    <x v="3"/>
    <x v="13"/>
    <x v="45"/>
  </r>
  <r>
    <x v="22"/>
    <x v="2"/>
    <x v="18"/>
    <x v="4"/>
    <x v="3"/>
    <x v="7"/>
    <x v="55"/>
  </r>
  <r>
    <x v="0"/>
    <x v="0"/>
    <x v="0"/>
    <x v="0"/>
    <x v="0"/>
    <x v="0"/>
    <x v="1"/>
  </r>
  <r>
    <x v="71"/>
    <x v="77"/>
    <x v="46"/>
    <x v="1"/>
    <x v="8"/>
    <x v="22"/>
    <x v="26"/>
  </r>
  <r>
    <x v="19"/>
    <x v="2"/>
    <x v="12"/>
    <x v="2"/>
    <x v="8"/>
    <x v="4"/>
    <x v="49"/>
  </r>
  <r>
    <x v="19"/>
    <x v="30"/>
    <x v="12"/>
    <x v="2"/>
    <x v="8"/>
    <x v="4"/>
    <x v="49"/>
  </r>
  <r>
    <x v="72"/>
    <x v="78"/>
    <x v="47"/>
    <x v="9"/>
    <x v="25"/>
    <x v="8"/>
    <x v="63"/>
  </r>
  <r>
    <x v="73"/>
    <x v="2"/>
    <x v="48"/>
    <x v="1"/>
    <x v="8"/>
    <x v="7"/>
    <x v="7"/>
  </r>
  <r>
    <x v="74"/>
    <x v="2"/>
    <x v="8"/>
    <x v="1"/>
    <x v="8"/>
    <x v="8"/>
    <x v="33"/>
  </r>
  <r>
    <x v="14"/>
    <x v="17"/>
    <x v="13"/>
    <x v="2"/>
    <x v="8"/>
    <x v="7"/>
    <x v="7"/>
  </r>
  <r>
    <x v="75"/>
    <x v="2"/>
    <x v="49"/>
    <x v="2"/>
    <x v="8"/>
    <x v="35"/>
    <x v="111"/>
  </r>
  <r>
    <x v="71"/>
    <x v="77"/>
    <x v="46"/>
    <x v="1"/>
    <x v="20"/>
    <x v="22"/>
    <x v="155"/>
  </r>
  <r>
    <x v="75"/>
    <x v="2"/>
    <x v="49"/>
    <x v="2"/>
    <x v="33"/>
    <x v="35"/>
    <x v="156"/>
  </r>
  <r>
    <x v="71"/>
    <x v="77"/>
    <x v="46"/>
    <x v="1"/>
    <x v="20"/>
    <x v="22"/>
    <x v="155"/>
  </r>
  <r>
    <x v="75"/>
    <x v="2"/>
    <x v="49"/>
    <x v="2"/>
    <x v="31"/>
    <x v="35"/>
    <x v="157"/>
  </r>
  <r>
    <x v="71"/>
    <x v="77"/>
    <x v="46"/>
    <x v="1"/>
    <x v="2"/>
    <x v="22"/>
    <x v="115"/>
  </r>
  <r>
    <x v="76"/>
    <x v="79"/>
    <x v="1"/>
    <x v="1"/>
    <x v="10"/>
    <x v="36"/>
    <x v="116"/>
  </r>
  <r>
    <x v="2"/>
    <x v="2"/>
    <x v="2"/>
    <x v="1"/>
    <x v="10"/>
    <x v="2"/>
    <x v="117"/>
  </r>
  <r>
    <x v="5"/>
    <x v="5"/>
    <x v="5"/>
    <x v="2"/>
    <x v="8"/>
    <x v="5"/>
    <x v="14"/>
  </r>
  <r>
    <x v="41"/>
    <x v="2"/>
    <x v="28"/>
    <x v="2"/>
    <x v="10"/>
    <x v="22"/>
    <x v="83"/>
  </r>
  <r>
    <x v="33"/>
    <x v="31"/>
    <x v="23"/>
    <x v="1"/>
    <x v="8"/>
    <x v="12"/>
    <x v="100"/>
  </r>
  <r>
    <x v="77"/>
    <x v="80"/>
    <x v="50"/>
    <x v="2"/>
    <x v="2"/>
    <x v="8"/>
    <x v="69"/>
  </r>
  <r>
    <x v="78"/>
    <x v="81"/>
    <x v="21"/>
    <x v="2"/>
    <x v="2"/>
    <x v="13"/>
    <x v="14"/>
  </r>
  <r>
    <x v="77"/>
    <x v="80"/>
    <x v="50"/>
    <x v="2"/>
    <x v="2"/>
    <x v="8"/>
    <x v="69"/>
  </r>
  <r>
    <x v="26"/>
    <x v="24"/>
    <x v="20"/>
    <x v="2"/>
    <x v="2"/>
    <x v="18"/>
    <x v="118"/>
  </r>
  <r>
    <x v="77"/>
    <x v="80"/>
    <x v="50"/>
    <x v="2"/>
    <x v="2"/>
    <x v="8"/>
    <x v="69"/>
  </r>
  <r>
    <x v="5"/>
    <x v="5"/>
    <x v="5"/>
    <x v="2"/>
    <x v="2"/>
    <x v="5"/>
    <x v="49"/>
  </r>
  <r>
    <x v="20"/>
    <x v="19"/>
    <x v="17"/>
    <x v="1"/>
    <x v="2"/>
    <x v="16"/>
    <x v="119"/>
  </r>
  <r>
    <x v="2"/>
    <x v="2"/>
    <x v="2"/>
    <x v="1"/>
    <x v="2"/>
    <x v="2"/>
    <x v="13"/>
  </r>
  <r>
    <x v="36"/>
    <x v="18"/>
    <x v="25"/>
    <x v="2"/>
    <x v="25"/>
    <x v="4"/>
    <x v="14"/>
  </r>
  <r>
    <x v="79"/>
    <x v="82"/>
    <x v="21"/>
    <x v="2"/>
    <x v="8"/>
    <x v="12"/>
    <x v="100"/>
  </r>
  <r>
    <x v="17"/>
    <x v="18"/>
    <x v="16"/>
    <x v="2"/>
    <x v="25"/>
    <x v="15"/>
    <x v="120"/>
  </r>
  <r>
    <x v="3"/>
    <x v="91"/>
    <x v="3"/>
    <x v="2"/>
    <x v="8"/>
    <x v="3"/>
    <x v="61"/>
  </r>
  <r>
    <x v="77"/>
    <x v="80"/>
    <x v="50"/>
    <x v="2"/>
    <x v="2"/>
    <x v="8"/>
    <x v="69"/>
  </r>
  <r>
    <x v="80"/>
    <x v="83"/>
    <x v="3"/>
    <x v="2"/>
    <x v="2"/>
    <x v="3"/>
    <x v="4"/>
  </r>
  <r>
    <x v="9"/>
    <x v="2"/>
    <x v="8"/>
    <x v="1"/>
    <x v="13"/>
    <x v="8"/>
    <x v="100"/>
  </r>
  <r>
    <x v="49"/>
    <x v="61"/>
    <x v="33"/>
    <x v="2"/>
    <x v="2"/>
    <x v="33"/>
    <x v="121"/>
  </r>
  <r>
    <x v="29"/>
    <x v="18"/>
    <x v="22"/>
    <x v="1"/>
    <x v="2"/>
    <x v="14"/>
    <x v="37"/>
  </r>
  <r>
    <x v="25"/>
    <x v="22"/>
    <x v="1"/>
    <x v="1"/>
    <x v="2"/>
    <x v="1"/>
    <x v="12"/>
  </r>
  <r>
    <x v="2"/>
    <x v="2"/>
    <x v="11"/>
    <x v="1"/>
    <x v="2"/>
    <x v="21"/>
    <x v="102"/>
  </r>
  <r>
    <x v="42"/>
    <x v="2"/>
    <x v="44"/>
    <x v="1"/>
    <x v="2"/>
    <x v="23"/>
    <x v="123"/>
  </r>
  <r>
    <x v="33"/>
    <x v="31"/>
    <x v="23"/>
    <x v="1"/>
    <x v="2"/>
    <x v="12"/>
    <x v="63"/>
  </r>
  <r>
    <x v="19"/>
    <x v="2"/>
    <x v="12"/>
    <x v="2"/>
    <x v="2"/>
    <x v="4"/>
    <x v="83"/>
  </r>
  <r>
    <x v="41"/>
    <x v="2"/>
    <x v="28"/>
    <x v="2"/>
    <x v="2"/>
    <x v="22"/>
    <x v="115"/>
  </r>
  <r>
    <x v="81"/>
    <x v="41"/>
    <x v="45"/>
    <x v="2"/>
    <x v="2"/>
    <x v="5"/>
    <x v="49"/>
  </r>
  <r>
    <x v="14"/>
    <x v="17"/>
    <x v="13"/>
    <x v="2"/>
    <x v="2"/>
    <x v="7"/>
    <x v="10"/>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32"/>
    <x v="15"/>
    <x v="1"/>
    <x v="1"/>
    <x v="2"/>
    <x v="1"/>
    <x v="12"/>
  </r>
  <r>
    <x v="2"/>
    <x v="2"/>
    <x v="11"/>
    <x v="1"/>
    <x v="2"/>
    <x v="21"/>
    <x v="102"/>
  </r>
  <r>
    <x v="42"/>
    <x v="2"/>
    <x v="44"/>
    <x v="1"/>
    <x v="2"/>
    <x v="23"/>
    <x v="123"/>
  </r>
  <r>
    <x v="33"/>
    <x v="31"/>
    <x v="23"/>
    <x v="1"/>
    <x v="2"/>
    <x v="12"/>
    <x v="63"/>
  </r>
  <r>
    <x v="19"/>
    <x v="2"/>
    <x v="12"/>
    <x v="2"/>
    <x v="2"/>
    <x v="4"/>
    <x v="83"/>
  </r>
  <r>
    <x v="14"/>
    <x v="17"/>
    <x v="13"/>
    <x v="2"/>
    <x v="2"/>
    <x v="7"/>
    <x v="10"/>
  </r>
  <r>
    <x v="8"/>
    <x v="12"/>
    <x v="7"/>
    <x v="2"/>
    <x v="2"/>
    <x v="7"/>
    <x v="10"/>
  </r>
  <r>
    <x v="41"/>
    <x v="2"/>
    <x v="28"/>
    <x v="2"/>
    <x v="8"/>
    <x v="22"/>
    <x v="26"/>
  </r>
  <r>
    <x v="50"/>
    <x v="18"/>
    <x v="35"/>
    <x v="2"/>
    <x v="2"/>
    <x v="26"/>
    <x v="26"/>
  </r>
  <r>
    <x v="69"/>
    <x v="41"/>
    <x v="45"/>
    <x v="2"/>
    <x v="2"/>
    <x v="1"/>
    <x v="12"/>
  </r>
  <r>
    <x v="23"/>
    <x v="18"/>
    <x v="19"/>
    <x v="1"/>
    <x v="25"/>
    <x v="17"/>
    <x v="122"/>
  </r>
  <r>
    <x v="6"/>
    <x v="84"/>
    <x v="1"/>
    <x v="1"/>
    <x v="8"/>
    <x v="5"/>
    <x v="14"/>
  </r>
  <r>
    <x v="2"/>
    <x v="2"/>
    <x v="2"/>
    <x v="1"/>
    <x v="8"/>
    <x v="2"/>
    <x v="25"/>
  </r>
  <r>
    <x v="82"/>
    <x v="86"/>
    <x v="51"/>
    <x v="2"/>
    <x v="2"/>
    <x v="5"/>
    <x v="49"/>
  </r>
  <r>
    <x v="83"/>
    <x v="87"/>
    <x v="21"/>
    <x v="2"/>
    <x v="2"/>
    <x v="37"/>
    <x v="77"/>
  </r>
  <r>
    <x v="2"/>
    <x v="2"/>
    <x v="2"/>
    <x v="1"/>
    <x v="38"/>
    <x v="2"/>
    <x v="124"/>
  </r>
  <r>
    <x v="9"/>
    <x v="2"/>
    <x v="8"/>
    <x v="1"/>
    <x v="10"/>
    <x v="8"/>
    <x v="7"/>
  </r>
  <r>
    <x v="5"/>
    <x v="5"/>
    <x v="5"/>
    <x v="2"/>
    <x v="8"/>
    <x v="5"/>
    <x v="14"/>
  </r>
  <r>
    <x v="27"/>
    <x v="25"/>
    <x v="13"/>
    <x v="1"/>
    <x v="2"/>
    <x v="19"/>
    <x v="64"/>
  </r>
  <r>
    <x v="64"/>
    <x v="2"/>
    <x v="10"/>
    <x v="2"/>
    <x v="2"/>
    <x v="30"/>
    <x v="125"/>
  </r>
  <r>
    <x v="41"/>
    <x v="2"/>
    <x v="28"/>
    <x v="2"/>
    <x v="8"/>
    <x v="22"/>
    <x v="26"/>
  </r>
  <r>
    <x v="8"/>
    <x v="12"/>
    <x v="7"/>
    <x v="2"/>
    <x v="2"/>
    <x v="7"/>
    <x v="10"/>
  </r>
  <r>
    <x v="16"/>
    <x v="16"/>
    <x v="15"/>
    <x v="1"/>
    <x v="10"/>
    <x v="14"/>
    <x v="47"/>
  </r>
  <r>
    <x v="2"/>
    <x v="2"/>
    <x v="11"/>
    <x v="1"/>
    <x v="31"/>
    <x v="21"/>
    <x v="138"/>
  </r>
  <r>
    <x v="19"/>
    <x v="2"/>
    <x v="12"/>
    <x v="2"/>
    <x v="25"/>
    <x v="4"/>
    <x v="14"/>
  </r>
  <r>
    <x v="18"/>
    <x v="2"/>
    <x v="12"/>
    <x v="3"/>
    <x v="2"/>
    <x v="13"/>
    <x v="14"/>
  </r>
  <r>
    <x v="14"/>
    <x v="17"/>
    <x v="13"/>
    <x v="2"/>
    <x v="8"/>
    <x v="7"/>
    <x v="7"/>
  </r>
  <r>
    <x v="14"/>
    <x v="17"/>
    <x v="13"/>
    <x v="2"/>
    <x v="8"/>
    <x v="7"/>
    <x v="7"/>
  </r>
  <r>
    <x v="82"/>
    <x v="61"/>
    <x v="51"/>
    <x v="2"/>
    <x v="2"/>
    <x v="5"/>
    <x v="49"/>
  </r>
  <r>
    <x v="20"/>
    <x v="19"/>
    <x v="17"/>
    <x v="1"/>
    <x v="2"/>
    <x v="16"/>
    <x v="119"/>
  </r>
  <r>
    <x v="84"/>
    <x v="2"/>
    <x v="52"/>
    <x v="2"/>
    <x v="8"/>
    <x v="38"/>
    <x v="128"/>
  </r>
  <r>
    <x v="2"/>
    <x v="2"/>
    <x v="2"/>
    <x v="1"/>
    <x v="40"/>
    <x v="2"/>
    <x v="126"/>
  </r>
  <r>
    <x v="33"/>
    <x v="31"/>
    <x v="23"/>
    <x v="1"/>
    <x v="8"/>
    <x v="12"/>
    <x v="100"/>
  </r>
  <r>
    <x v="41"/>
    <x v="2"/>
    <x v="28"/>
    <x v="2"/>
    <x v="40"/>
    <x v="22"/>
    <x v="127"/>
  </r>
  <r>
    <x v="71"/>
    <x v="77"/>
    <x v="46"/>
    <x v="1"/>
    <x v="8"/>
    <x v="22"/>
    <x v="26"/>
  </r>
  <r>
    <x v="18"/>
    <x v="2"/>
    <x v="12"/>
    <x v="3"/>
    <x v="8"/>
    <x v="13"/>
    <x v="64"/>
  </r>
  <r>
    <x v="14"/>
    <x v="89"/>
    <x v="13"/>
    <x v="2"/>
    <x v="8"/>
    <x v="7"/>
    <x v="7"/>
  </r>
  <r>
    <x v="82"/>
    <x v="86"/>
    <x v="51"/>
    <x v="2"/>
    <x v="8"/>
    <x v="5"/>
    <x v="14"/>
  </r>
  <r>
    <x v="19"/>
    <x v="2"/>
    <x v="12"/>
    <x v="2"/>
    <x v="28"/>
    <x v="4"/>
    <x v="158"/>
  </r>
  <r>
    <x v="14"/>
    <x v="88"/>
    <x v="13"/>
    <x v="2"/>
    <x v="25"/>
    <x v="7"/>
    <x v="12"/>
  </r>
  <r>
    <x v="18"/>
    <x v="2"/>
    <x v="12"/>
    <x v="3"/>
    <x v="2"/>
    <x v="13"/>
    <x v="14"/>
  </r>
  <r>
    <x v="22"/>
    <x v="2"/>
    <x v="18"/>
    <x v="4"/>
    <x v="2"/>
    <x v="7"/>
    <x v="10"/>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59"/>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8"/>
    <x v="18"/>
    <x v="79"/>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0"/>
    <x v="4"/>
    <x v="138"/>
  </r>
  <r>
    <x v="18"/>
    <x v="2"/>
    <x v="12"/>
    <x v="3"/>
    <x v="2"/>
    <x v="13"/>
    <x v="14"/>
  </r>
  <r>
    <x v="14"/>
    <x v="88"/>
    <x v="13"/>
    <x v="2"/>
    <x v="25"/>
    <x v="7"/>
    <x v="12"/>
  </r>
  <r>
    <x v="14"/>
    <x v="89"/>
    <x v="13"/>
    <x v="2"/>
    <x v="2"/>
    <x v="7"/>
    <x v="10"/>
  </r>
  <r>
    <x v="82"/>
    <x v="86"/>
    <x v="51"/>
    <x v="2"/>
    <x v="2"/>
    <x v="5"/>
    <x v="49"/>
  </r>
  <r>
    <x v="18"/>
    <x v="2"/>
    <x v="12"/>
    <x v="3"/>
    <x v="6"/>
    <x v="13"/>
    <x v="7"/>
  </r>
  <r>
    <x v="22"/>
    <x v="2"/>
    <x v="18"/>
    <x v="4"/>
    <x v="6"/>
    <x v="7"/>
    <x v="18"/>
  </r>
  <r>
    <x v="0"/>
    <x v="0"/>
    <x v="0"/>
    <x v="0"/>
    <x v="0"/>
    <x v="0"/>
    <x v="1"/>
  </r>
  <r>
    <x v="71"/>
    <x v="77"/>
    <x v="46"/>
    <x v="1"/>
    <x v="6"/>
    <x v="22"/>
    <x v="133"/>
  </r>
  <r>
    <x v="19"/>
    <x v="2"/>
    <x v="12"/>
    <x v="2"/>
    <x v="6"/>
    <x v="4"/>
    <x v="37"/>
  </r>
  <r>
    <x v="19"/>
    <x v="30"/>
    <x v="12"/>
    <x v="2"/>
    <x v="6"/>
    <x v="4"/>
    <x v="37"/>
  </r>
  <r>
    <x v="72"/>
    <x v="78"/>
    <x v="47"/>
    <x v="9"/>
    <x v="5"/>
    <x v="8"/>
    <x v="48"/>
  </r>
  <r>
    <x v="73"/>
    <x v="2"/>
    <x v="48"/>
    <x v="1"/>
    <x v="6"/>
    <x v="7"/>
    <x v="18"/>
  </r>
  <r>
    <x v="74"/>
    <x v="2"/>
    <x v="8"/>
    <x v="1"/>
    <x v="6"/>
    <x v="8"/>
    <x v="134"/>
  </r>
  <r>
    <x v="14"/>
    <x v="17"/>
    <x v="13"/>
    <x v="2"/>
    <x v="6"/>
    <x v="7"/>
    <x v="18"/>
  </r>
  <r>
    <x v="75"/>
    <x v="2"/>
    <x v="49"/>
    <x v="2"/>
    <x v="6"/>
    <x v="35"/>
    <x v="139"/>
  </r>
  <r>
    <x v="71"/>
    <x v="77"/>
    <x v="46"/>
    <x v="1"/>
    <x v="9"/>
    <x v="22"/>
    <x v="63"/>
  </r>
  <r>
    <x v="75"/>
    <x v="2"/>
    <x v="49"/>
    <x v="2"/>
    <x v="4"/>
    <x v="35"/>
    <x v="131"/>
  </r>
  <r>
    <x v="71"/>
    <x v="77"/>
    <x v="46"/>
    <x v="1"/>
    <x v="40"/>
    <x v="22"/>
    <x v="127"/>
  </r>
  <r>
    <x v="75"/>
    <x v="2"/>
    <x v="49"/>
    <x v="2"/>
    <x v="18"/>
    <x v="35"/>
    <x v="140"/>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41"/>
    <x v="3"/>
    <x v="2"/>
    <x v="5"/>
    <x v="3"/>
    <x v="15"/>
  </r>
  <r>
    <x v="77"/>
    <x v="80"/>
    <x v="50"/>
    <x v="2"/>
    <x v="6"/>
    <x v="8"/>
    <x v="134"/>
  </r>
  <r>
    <x v="80"/>
    <x v="83"/>
    <x v="3"/>
    <x v="2"/>
    <x v="6"/>
    <x v="3"/>
    <x v="80"/>
  </r>
  <r>
    <x v="8"/>
    <x v="12"/>
    <x v="7"/>
    <x v="2"/>
    <x v="6"/>
    <x v="7"/>
    <x v="18"/>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37"/>
    <x v="4"/>
    <x v="141"/>
  </r>
  <r>
    <x v="18"/>
    <x v="2"/>
    <x v="12"/>
    <x v="3"/>
    <x v="2"/>
    <x v="13"/>
    <x v="14"/>
  </r>
  <r>
    <x v="14"/>
    <x v="88"/>
    <x v="13"/>
    <x v="2"/>
    <x v="4"/>
    <x v="7"/>
    <x v="23"/>
  </r>
  <r>
    <x v="14"/>
    <x v="89"/>
    <x v="13"/>
    <x v="2"/>
    <x v="2"/>
    <x v="7"/>
    <x v="10"/>
  </r>
  <r>
    <x v="82"/>
    <x v="86"/>
    <x v="51"/>
    <x v="2"/>
    <x v="2"/>
    <x v="5"/>
    <x v="49"/>
  </r>
  <r>
    <x v="18"/>
    <x v="2"/>
    <x v="12"/>
    <x v="3"/>
    <x v="6"/>
    <x v="13"/>
    <x v="7"/>
  </r>
  <r>
    <x v="22"/>
    <x v="2"/>
    <x v="18"/>
    <x v="4"/>
    <x v="6"/>
    <x v="7"/>
    <x v="18"/>
  </r>
  <r>
    <x v="0"/>
    <x v="0"/>
    <x v="0"/>
    <x v="0"/>
    <x v="0"/>
    <x v="0"/>
    <x v="1"/>
  </r>
  <r>
    <x v="71"/>
    <x v="77"/>
    <x v="46"/>
    <x v="1"/>
    <x v="5"/>
    <x v="22"/>
    <x v="77"/>
  </r>
  <r>
    <x v="19"/>
    <x v="2"/>
    <x v="12"/>
    <x v="2"/>
    <x v="5"/>
    <x v="4"/>
    <x v="10"/>
  </r>
  <r>
    <x v="19"/>
    <x v="30"/>
    <x v="12"/>
    <x v="2"/>
    <x v="5"/>
    <x v="4"/>
    <x v="10"/>
  </r>
  <r>
    <x v="72"/>
    <x v="78"/>
    <x v="47"/>
    <x v="9"/>
    <x v="1"/>
    <x v="8"/>
    <x v="22"/>
  </r>
  <r>
    <x v="73"/>
    <x v="2"/>
    <x v="48"/>
    <x v="1"/>
    <x v="5"/>
    <x v="7"/>
    <x v="20"/>
  </r>
  <r>
    <x v="74"/>
    <x v="2"/>
    <x v="8"/>
    <x v="1"/>
    <x v="5"/>
    <x v="8"/>
    <x v="48"/>
  </r>
  <r>
    <x v="14"/>
    <x v="17"/>
    <x v="13"/>
    <x v="2"/>
    <x v="5"/>
    <x v="7"/>
    <x v="20"/>
  </r>
  <r>
    <x v="75"/>
    <x v="2"/>
    <x v="49"/>
    <x v="2"/>
    <x v="5"/>
    <x v="35"/>
    <x v="159"/>
  </r>
  <r>
    <x v="71"/>
    <x v="77"/>
    <x v="46"/>
    <x v="1"/>
    <x v="31"/>
    <x v="22"/>
    <x v="119"/>
  </r>
  <r>
    <x v="75"/>
    <x v="2"/>
    <x v="49"/>
    <x v="2"/>
    <x v="29"/>
    <x v="35"/>
    <x v="132"/>
  </r>
  <r>
    <x v="71"/>
    <x v="77"/>
    <x v="46"/>
    <x v="1"/>
    <x v="31"/>
    <x v="22"/>
    <x v="119"/>
  </r>
  <r>
    <x v="75"/>
    <x v="2"/>
    <x v="49"/>
    <x v="2"/>
    <x v="8"/>
    <x v="35"/>
    <x v="111"/>
  </r>
  <r>
    <x v="71"/>
    <x v="77"/>
    <x v="46"/>
    <x v="1"/>
    <x v="6"/>
    <x v="22"/>
    <x v="133"/>
  </r>
  <r>
    <x v="76"/>
    <x v="79"/>
    <x v="1"/>
    <x v="1"/>
    <x v="7"/>
    <x v="36"/>
    <x v="70"/>
  </r>
  <r>
    <x v="2"/>
    <x v="2"/>
    <x v="2"/>
    <x v="1"/>
    <x v="7"/>
    <x v="2"/>
    <x v="16"/>
  </r>
  <r>
    <x v="5"/>
    <x v="5"/>
    <x v="5"/>
    <x v="2"/>
    <x v="5"/>
    <x v="5"/>
    <x v="7"/>
  </r>
  <r>
    <x v="41"/>
    <x v="2"/>
    <x v="28"/>
    <x v="2"/>
    <x v="7"/>
    <x v="22"/>
    <x v="37"/>
  </r>
  <r>
    <x v="26"/>
    <x v="24"/>
    <x v="20"/>
    <x v="2"/>
    <x v="6"/>
    <x v="18"/>
    <x v="34"/>
  </r>
  <r>
    <x v="33"/>
    <x v="31"/>
    <x v="23"/>
    <x v="1"/>
    <x v="5"/>
    <x v="12"/>
    <x v="56"/>
  </r>
  <r>
    <x v="77"/>
    <x v="80"/>
    <x v="50"/>
    <x v="2"/>
    <x v="6"/>
    <x v="8"/>
    <x v="134"/>
  </r>
  <r>
    <x v="78"/>
    <x v="90"/>
    <x v="21"/>
    <x v="2"/>
    <x v="6"/>
    <x v="13"/>
    <x v="7"/>
  </r>
  <r>
    <x v="77"/>
    <x v="80"/>
    <x v="50"/>
    <x v="2"/>
    <x v="6"/>
    <x v="8"/>
    <x v="134"/>
  </r>
  <r>
    <x v="26"/>
    <x v="24"/>
    <x v="20"/>
    <x v="2"/>
    <x v="6"/>
    <x v="18"/>
    <x v="34"/>
  </r>
  <r>
    <x v="77"/>
    <x v="80"/>
    <x v="50"/>
    <x v="2"/>
    <x v="6"/>
    <x v="8"/>
    <x v="134"/>
  </r>
  <r>
    <x v="5"/>
    <x v="5"/>
    <x v="5"/>
    <x v="2"/>
    <x v="6"/>
    <x v="5"/>
    <x v="10"/>
  </r>
  <r>
    <x v="20"/>
    <x v="19"/>
    <x v="17"/>
    <x v="1"/>
    <x v="6"/>
    <x v="16"/>
    <x v="26"/>
  </r>
  <r>
    <x v="2"/>
    <x v="2"/>
    <x v="2"/>
    <x v="1"/>
    <x v="6"/>
    <x v="2"/>
    <x v="8"/>
  </r>
  <r>
    <x v="36"/>
    <x v="18"/>
    <x v="25"/>
    <x v="2"/>
    <x v="1"/>
    <x v="4"/>
    <x v="7"/>
  </r>
  <r>
    <x v="79"/>
    <x v="82"/>
    <x v="21"/>
    <x v="2"/>
    <x v="5"/>
    <x v="12"/>
    <x v="56"/>
  </r>
  <r>
    <x v="17"/>
    <x v="18"/>
    <x v="16"/>
    <x v="2"/>
    <x v="1"/>
    <x v="15"/>
    <x v="94"/>
  </r>
  <r>
    <x v="3"/>
    <x v="91"/>
    <x v="3"/>
    <x v="2"/>
    <x v="5"/>
    <x v="3"/>
    <x v="15"/>
  </r>
  <r>
    <x v="77"/>
    <x v="80"/>
    <x v="50"/>
    <x v="2"/>
    <x v="6"/>
    <x v="8"/>
    <x v="134"/>
  </r>
  <r>
    <x v="80"/>
    <x v="83"/>
    <x v="3"/>
    <x v="2"/>
    <x v="6"/>
    <x v="3"/>
    <x v="80"/>
  </r>
  <r>
    <x v="9"/>
    <x v="2"/>
    <x v="8"/>
    <x v="1"/>
    <x v="4"/>
    <x v="8"/>
    <x v="56"/>
  </r>
  <r>
    <x v="49"/>
    <x v="61"/>
    <x v="33"/>
    <x v="2"/>
    <x v="6"/>
    <x v="33"/>
    <x v="109"/>
  </r>
  <r>
    <x v="29"/>
    <x v="18"/>
    <x v="22"/>
    <x v="1"/>
    <x v="6"/>
    <x v="14"/>
    <x v="24"/>
  </r>
  <r>
    <x v="23"/>
    <x v="18"/>
    <x v="19"/>
    <x v="1"/>
    <x v="1"/>
    <x v="17"/>
    <x v="76"/>
  </r>
  <r>
    <x v="6"/>
    <x v="84"/>
    <x v="1"/>
    <x v="1"/>
    <x v="5"/>
    <x v="5"/>
    <x v="7"/>
  </r>
  <r>
    <x v="2"/>
    <x v="2"/>
    <x v="2"/>
    <x v="1"/>
    <x v="5"/>
    <x v="2"/>
    <x v="62"/>
  </r>
  <r>
    <x v="78"/>
    <x v="85"/>
    <x v="21"/>
    <x v="2"/>
    <x v="6"/>
    <x v="13"/>
    <x v="7"/>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32"/>
    <x v="15"/>
    <x v="1"/>
    <x v="1"/>
    <x v="6"/>
    <x v="1"/>
    <x v="9"/>
  </r>
  <r>
    <x v="2"/>
    <x v="2"/>
    <x v="11"/>
    <x v="1"/>
    <x v="6"/>
    <x v="21"/>
    <x v="50"/>
  </r>
  <r>
    <x v="42"/>
    <x v="2"/>
    <x v="44"/>
    <x v="1"/>
    <x v="6"/>
    <x v="23"/>
    <x v="135"/>
  </r>
  <r>
    <x v="33"/>
    <x v="31"/>
    <x v="23"/>
    <x v="1"/>
    <x v="6"/>
    <x v="12"/>
    <x v="22"/>
  </r>
  <r>
    <x v="19"/>
    <x v="2"/>
    <x v="12"/>
    <x v="2"/>
    <x v="6"/>
    <x v="4"/>
    <x v="37"/>
  </r>
  <r>
    <x v="14"/>
    <x v="17"/>
    <x v="13"/>
    <x v="2"/>
    <x v="6"/>
    <x v="7"/>
    <x v="18"/>
  </r>
  <r>
    <x v="8"/>
    <x v="12"/>
    <x v="7"/>
    <x v="2"/>
    <x v="6"/>
    <x v="7"/>
    <x v="18"/>
  </r>
  <r>
    <x v="41"/>
    <x v="2"/>
    <x v="28"/>
    <x v="2"/>
    <x v="5"/>
    <x v="22"/>
    <x v="77"/>
  </r>
  <r>
    <x v="50"/>
    <x v="18"/>
    <x v="35"/>
    <x v="2"/>
    <x v="6"/>
    <x v="26"/>
    <x v="77"/>
  </r>
  <r>
    <x v="69"/>
    <x v="41"/>
    <x v="45"/>
    <x v="2"/>
    <x v="6"/>
    <x v="1"/>
    <x v="9"/>
  </r>
  <r>
    <x v="25"/>
    <x v="22"/>
    <x v="1"/>
    <x v="1"/>
    <x v="6"/>
    <x v="1"/>
    <x v="9"/>
  </r>
  <r>
    <x v="2"/>
    <x v="2"/>
    <x v="11"/>
    <x v="1"/>
    <x v="6"/>
    <x v="21"/>
    <x v="50"/>
  </r>
  <r>
    <x v="42"/>
    <x v="2"/>
    <x v="44"/>
    <x v="1"/>
    <x v="6"/>
    <x v="23"/>
    <x v="135"/>
  </r>
  <r>
    <x v="33"/>
    <x v="31"/>
    <x v="23"/>
    <x v="1"/>
    <x v="6"/>
    <x v="12"/>
    <x v="22"/>
  </r>
  <r>
    <x v="19"/>
    <x v="2"/>
    <x v="12"/>
    <x v="2"/>
    <x v="6"/>
    <x v="4"/>
    <x v="37"/>
  </r>
  <r>
    <x v="41"/>
    <x v="2"/>
    <x v="28"/>
    <x v="2"/>
    <x v="6"/>
    <x v="22"/>
    <x v="133"/>
  </r>
  <r>
    <x v="81"/>
    <x v="41"/>
    <x v="45"/>
    <x v="2"/>
    <x v="6"/>
    <x v="5"/>
    <x v="10"/>
  </r>
  <r>
    <x v="14"/>
    <x v="17"/>
    <x v="13"/>
    <x v="2"/>
    <x v="6"/>
    <x v="7"/>
    <x v="18"/>
  </r>
  <r>
    <x v="82"/>
    <x v="86"/>
    <x v="51"/>
    <x v="2"/>
    <x v="6"/>
    <x v="5"/>
    <x v="10"/>
  </r>
  <r>
    <x v="83"/>
    <x v="87"/>
    <x v="21"/>
    <x v="2"/>
    <x v="6"/>
    <x v="37"/>
    <x v="136"/>
  </r>
  <r>
    <x v="2"/>
    <x v="2"/>
    <x v="2"/>
    <x v="1"/>
    <x v="9"/>
    <x v="2"/>
    <x v="19"/>
  </r>
  <r>
    <x v="9"/>
    <x v="2"/>
    <x v="8"/>
    <x v="1"/>
    <x v="7"/>
    <x v="8"/>
    <x v="20"/>
  </r>
  <r>
    <x v="5"/>
    <x v="5"/>
    <x v="5"/>
    <x v="2"/>
    <x v="5"/>
    <x v="5"/>
    <x v="7"/>
  </r>
  <r>
    <x v="27"/>
    <x v="25"/>
    <x v="13"/>
    <x v="1"/>
    <x v="6"/>
    <x v="19"/>
    <x v="12"/>
  </r>
  <r>
    <x v="64"/>
    <x v="2"/>
    <x v="10"/>
    <x v="2"/>
    <x v="6"/>
    <x v="30"/>
    <x v="97"/>
  </r>
  <r>
    <x v="41"/>
    <x v="2"/>
    <x v="28"/>
    <x v="2"/>
    <x v="5"/>
    <x v="22"/>
    <x v="77"/>
  </r>
  <r>
    <x v="8"/>
    <x v="12"/>
    <x v="7"/>
    <x v="2"/>
    <x v="6"/>
    <x v="7"/>
    <x v="18"/>
  </r>
  <r>
    <x v="84"/>
    <x v="2"/>
    <x v="52"/>
    <x v="2"/>
    <x v="5"/>
    <x v="38"/>
    <x v="137"/>
  </r>
  <r>
    <x v="2"/>
    <x v="2"/>
    <x v="2"/>
    <x v="1"/>
    <x v="18"/>
    <x v="2"/>
    <x v="43"/>
  </r>
  <r>
    <x v="33"/>
    <x v="31"/>
    <x v="23"/>
    <x v="1"/>
    <x v="5"/>
    <x v="12"/>
    <x v="56"/>
  </r>
  <r>
    <x v="41"/>
    <x v="2"/>
    <x v="28"/>
    <x v="2"/>
    <x v="18"/>
    <x v="22"/>
    <x v="108"/>
  </r>
  <r>
    <x v="71"/>
    <x v="77"/>
    <x v="46"/>
    <x v="1"/>
    <x v="5"/>
    <x v="22"/>
    <x v="77"/>
  </r>
  <r>
    <x v="19"/>
    <x v="2"/>
    <x v="12"/>
    <x v="2"/>
    <x v="44"/>
    <x v="4"/>
    <x v="160"/>
  </r>
  <r>
    <x v="18"/>
    <x v="2"/>
    <x v="12"/>
    <x v="3"/>
    <x v="2"/>
    <x v="13"/>
    <x v="14"/>
  </r>
  <r>
    <x v="14"/>
    <x v="88"/>
    <x v="13"/>
    <x v="2"/>
    <x v="18"/>
    <x v="7"/>
    <x v="161"/>
  </r>
  <r>
    <x v="14"/>
    <x v="89"/>
    <x v="13"/>
    <x v="2"/>
    <x v="2"/>
    <x v="7"/>
    <x v="10"/>
  </r>
  <r>
    <x v="82"/>
    <x v="86"/>
    <x v="51"/>
    <x v="2"/>
    <x v="2"/>
    <x v="5"/>
    <x v="49"/>
  </r>
  <r>
    <x v="18"/>
    <x v="2"/>
    <x v="12"/>
    <x v="3"/>
    <x v="6"/>
    <x v="13"/>
    <x v="7"/>
  </r>
  <r>
    <x v="22"/>
    <x v="2"/>
    <x v="18"/>
    <x v="4"/>
    <x v="6"/>
    <x v="7"/>
    <x v="18"/>
  </r>
  <r>
    <x v="0"/>
    <x v="0"/>
    <x v="0"/>
    <x v="0"/>
    <x v="0"/>
    <x v="0"/>
    <x v="1"/>
  </r>
  <r>
    <x v="71"/>
    <x v="77"/>
    <x v="46"/>
    <x v="1"/>
    <x v="36"/>
    <x v="22"/>
    <x v="49"/>
  </r>
  <r>
    <x v="19"/>
    <x v="2"/>
    <x v="12"/>
    <x v="2"/>
    <x v="36"/>
    <x v="4"/>
    <x v="162"/>
  </r>
  <r>
    <x v="19"/>
    <x v="30"/>
    <x v="12"/>
    <x v="2"/>
    <x v="36"/>
    <x v="4"/>
    <x v="162"/>
  </r>
  <r>
    <x v="72"/>
    <x v="78"/>
    <x v="47"/>
    <x v="9"/>
    <x v="45"/>
    <x v="8"/>
    <x v="17"/>
  </r>
  <r>
    <x v="73"/>
    <x v="2"/>
    <x v="48"/>
    <x v="1"/>
    <x v="36"/>
    <x v="7"/>
    <x v="4"/>
  </r>
  <r>
    <x v="74"/>
    <x v="2"/>
    <x v="8"/>
    <x v="1"/>
    <x v="36"/>
    <x v="8"/>
    <x v="12"/>
  </r>
  <r>
    <x v="14"/>
    <x v="17"/>
    <x v="13"/>
    <x v="2"/>
    <x v="36"/>
    <x v="7"/>
    <x v="4"/>
  </r>
  <r>
    <x v="75"/>
    <x v="2"/>
    <x v="49"/>
    <x v="2"/>
    <x v="36"/>
    <x v="35"/>
    <x v="163"/>
  </r>
  <r>
    <x v="8"/>
    <x v="12"/>
    <x v="7"/>
    <x v="2"/>
    <x v="36"/>
    <x v="7"/>
    <x v="4"/>
  </r>
  <r>
    <x v="2"/>
    <x v="2"/>
    <x v="11"/>
    <x v="1"/>
    <x v="9"/>
    <x v="21"/>
    <x v="42"/>
  </r>
  <r>
    <x v="19"/>
    <x v="2"/>
    <x v="12"/>
    <x v="2"/>
    <x v="9"/>
    <x v="4"/>
    <x v="17"/>
  </r>
  <r>
    <x v="85"/>
    <x v="2"/>
    <x v="53"/>
    <x v="3"/>
    <x v="1"/>
    <x v="9"/>
    <x v="80"/>
  </r>
  <r>
    <x v="86"/>
    <x v="61"/>
    <x v="41"/>
    <x v="1"/>
    <x v="1"/>
    <x v="11"/>
    <x v="23"/>
  </r>
  <r>
    <x v="14"/>
    <x v="17"/>
    <x v="13"/>
    <x v="2"/>
    <x v="4"/>
    <x v="7"/>
    <x v="23"/>
  </r>
  <r>
    <x v="8"/>
    <x v="12"/>
    <x v="7"/>
    <x v="2"/>
    <x v="4"/>
    <x v="7"/>
    <x v="23"/>
  </r>
  <r>
    <x v="49"/>
    <x v="61"/>
    <x v="33"/>
    <x v="2"/>
    <x v="1"/>
    <x v="33"/>
    <x v="164"/>
  </r>
  <r>
    <x v="70"/>
    <x v="76"/>
    <x v="15"/>
    <x v="1"/>
    <x v="4"/>
    <x v="34"/>
    <x v="165"/>
  </r>
  <r>
    <x v="72"/>
    <x v="78"/>
    <x v="47"/>
    <x v="9"/>
    <x v="4"/>
    <x v="8"/>
    <x v="56"/>
  </r>
  <r>
    <x v="73"/>
    <x v="2"/>
    <x v="48"/>
    <x v="1"/>
    <x v="1"/>
    <x v="7"/>
    <x v="9"/>
  </r>
  <r>
    <x v="75"/>
    <x v="2"/>
    <x v="49"/>
    <x v="2"/>
    <x v="4"/>
    <x v="35"/>
    <x v="131"/>
  </r>
  <r>
    <x v="71"/>
    <x v="77"/>
    <x v="46"/>
    <x v="1"/>
    <x v="1"/>
    <x v="22"/>
    <x v="69"/>
  </r>
  <r>
    <x v="76"/>
    <x v="79"/>
    <x v="1"/>
    <x v="1"/>
    <x v="34"/>
    <x v="36"/>
    <x v="86"/>
  </r>
  <r>
    <x v="2"/>
    <x v="2"/>
    <x v="2"/>
    <x v="1"/>
    <x v="34"/>
    <x v="2"/>
    <x v="166"/>
  </r>
  <r>
    <x v="5"/>
    <x v="5"/>
    <x v="5"/>
    <x v="2"/>
    <x v="4"/>
    <x v="5"/>
    <x v="17"/>
  </r>
  <r>
    <x v="41"/>
    <x v="2"/>
    <x v="28"/>
    <x v="2"/>
    <x v="34"/>
    <x v="22"/>
    <x v="7"/>
  </r>
  <r>
    <x v="26"/>
    <x v="24"/>
    <x v="20"/>
    <x v="2"/>
    <x v="1"/>
    <x v="18"/>
    <x v="67"/>
  </r>
  <r>
    <x v="33"/>
    <x v="31"/>
    <x v="23"/>
    <x v="1"/>
    <x v="4"/>
    <x v="12"/>
    <x v="167"/>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7"/>
  </r>
  <r>
    <x v="17"/>
    <x v="18"/>
    <x v="16"/>
    <x v="2"/>
    <x v="9"/>
    <x v="15"/>
    <x v="57"/>
  </r>
  <r>
    <x v="3"/>
    <x v="91"/>
    <x v="3"/>
    <x v="2"/>
    <x v="3"/>
    <x v="3"/>
    <x v="70"/>
  </r>
  <r>
    <x v="77"/>
    <x v="80"/>
    <x v="50"/>
    <x v="2"/>
    <x v="1"/>
    <x v="8"/>
    <x v="22"/>
  </r>
  <r>
    <x v="80"/>
    <x v="83"/>
    <x v="3"/>
    <x v="2"/>
    <x v="1"/>
    <x v="3"/>
    <x v="36"/>
  </r>
  <r>
    <x v="9"/>
    <x v="2"/>
    <x v="8"/>
    <x v="1"/>
    <x v="46"/>
    <x v="8"/>
    <x v="167"/>
  </r>
  <r>
    <x v="49"/>
    <x v="61"/>
    <x v="33"/>
    <x v="2"/>
    <x v="1"/>
    <x v="33"/>
    <x v="164"/>
  </r>
  <r>
    <x v="29"/>
    <x v="18"/>
    <x v="22"/>
    <x v="1"/>
    <x v="1"/>
    <x v="14"/>
    <x v="20"/>
  </r>
  <r>
    <x v="23"/>
    <x v="18"/>
    <x v="19"/>
    <x v="1"/>
    <x v="9"/>
    <x v="17"/>
    <x v="168"/>
  </r>
  <r>
    <x v="6"/>
    <x v="84"/>
    <x v="1"/>
    <x v="1"/>
    <x v="4"/>
    <x v="5"/>
    <x v="17"/>
  </r>
  <r>
    <x v="2"/>
    <x v="2"/>
    <x v="2"/>
    <x v="1"/>
    <x v="4"/>
    <x v="2"/>
    <x v="44"/>
  </r>
  <r>
    <x v="78"/>
    <x v="85"/>
    <x v="21"/>
    <x v="2"/>
    <x v="1"/>
    <x v="13"/>
    <x v="17"/>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5"/>
    <x v="22"/>
    <x v="1"/>
    <x v="1"/>
    <x v="1"/>
    <x v="1"/>
    <x v="2"/>
  </r>
  <r>
    <x v="2"/>
    <x v="2"/>
    <x v="11"/>
    <x v="1"/>
    <x v="1"/>
    <x v="21"/>
    <x v="161"/>
  </r>
  <r>
    <x v="42"/>
    <x v="2"/>
    <x v="44"/>
    <x v="1"/>
    <x v="1"/>
    <x v="23"/>
    <x v="169"/>
  </r>
  <r>
    <x v="33"/>
    <x v="31"/>
    <x v="23"/>
    <x v="1"/>
    <x v="1"/>
    <x v="12"/>
    <x v="29"/>
  </r>
  <r>
    <x v="19"/>
    <x v="2"/>
    <x v="12"/>
    <x v="2"/>
    <x v="1"/>
    <x v="4"/>
    <x v="7"/>
  </r>
  <r>
    <x v="41"/>
    <x v="2"/>
    <x v="28"/>
    <x v="2"/>
    <x v="1"/>
    <x v="22"/>
    <x v="69"/>
  </r>
  <r>
    <x v="81"/>
    <x v="41"/>
    <x v="45"/>
    <x v="2"/>
    <x v="1"/>
    <x v="5"/>
    <x v="12"/>
  </r>
  <r>
    <x v="14"/>
    <x v="17"/>
    <x v="13"/>
    <x v="2"/>
    <x v="1"/>
    <x v="7"/>
    <x v="9"/>
  </r>
  <r>
    <x v="82"/>
    <x v="86"/>
    <x v="51"/>
    <x v="2"/>
    <x v="1"/>
    <x v="5"/>
    <x v="12"/>
  </r>
  <r>
    <x v="83"/>
    <x v="87"/>
    <x v="21"/>
    <x v="2"/>
    <x v="1"/>
    <x v="37"/>
    <x v="48"/>
  </r>
  <r>
    <x v="2"/>
    <x v="2"/>
    <x v="2"/>
    <x v="1"/>
    <x v="47"/>
    <x v="2"/>
    <x v="170"/>
  </r>
  <r>
    <x v="9"/>
    <x v="2"/>
    <x v="8"/>
    <x v="1"/>
    <x v="34"/>
    <x v="8"/>
    <x v="23"/>
  </r>
  <r>
    <x v="5"/>
    <x v="5"/>
    <x v="5"/>
    <x v="2"/>
    <x v="4"/>
    <x v="5"/>
    <x v="17"/>
  </r>
  <r>
    <x v="27"/>
    <x v="25"/>
    <x v="13"/>
    <x v="1"/>
    <x v="1"/>
    <x v="19"/>
    <x v="27"/>
  </r>
  <r>
    <x v="64"/>
    <x v="2"/>
    <x v="10"/>
    <x v="2"/>
    <x v="1"/>
    <x v="30"/>
    <x v="171"/>
  </r>
  <r>
    <x v="41"/>
    <x v="2"/>
    <x v="28"/>
    <x v="2"/>
    <x v="4"/>
    <x v="22"/>
    <x v="33"/>
  </r>
  <r>
    <x v="8"/>
    <x v="12"/>
    <x v="7"/>
    <x v="2"/>
    <x v="1"/>
    <x v="7"/>
    <x v="9"/>
  </r>
  <r>
    <x v="84"/>
    <x v="2"/>
    <x v="52"/>
    <x v="2"/>
    <x v="4"/>
    <x v="38"/>
    <x v="172"/>
  </r>
  <r>
    <x v="2"/>
    <x v="2"/>
    <x v="2"/>
    <x v="1"/>
    <x v="23"/>
    <x v="2"/>
    <x v="173"/>
  </r>
  <r>
    <x v="33"/>
    <x v="31"/>
    <x v="23"/>
    <x v="1"/>
    <x v="4"/>
    <x v="12"/>
    <x v="167"/>
  </r>
  <r>
    <x v="41"/>
    <x v="2"/>
    <x v="28"/>
    <x v="2"/>
    <x v="23"/>
    <x v="22"/>
    <x v="174"/>
  </r>
  <r>
    <x v="71"/>
    <x v="77"/>
    <x v="46"/>
    <x v="1"/>
    <x v="4"/>
    <x v="22"/>
    <x v="33"/>
  </r>
  <r>
    <x v="19"/>
    <x v="2"/>
    <x v="12"/>
    <x v="2"/>
    <x v="48"/>
    <x v="4"/>
    <x v="147"/>
  </r>
  <r>
    <x v="18"/>
    <x v="2"/>
    <x v="12"/>
    <x v="3"/>
    <x v="25"/>
    <x v="13"/>
    <x v="175"/>
  </r>
  <r>
    <x v="14"/>
    <x v="88"/>
    <x v="13"/>
    <x v="2"/>
    <x v="23"/>
    <x v="7"/>
    <x v="42"/>
  </r>
  <r>
    <x v="14"/>
    <x v="89"/>
    <x v="13"/>
    <x v="2"/>
    <x v="25"/>
    <x v="7"/>
    <x v="12"/>
  </r>
  <r>
    <x v="82"/>
    <x v="86"/>
    <x v="51"/>
    <x v="2"/>
    <x v="25"/>
    <x v="5"/>
    <x v="64"/>
  </r>
  <r>
    <x v="18"/>
    <x v="2"/>
    <x v="12"/>
    <x v="3"/>
    <x v="1"/>
    <x v="13"/>
    <x v="17"/>
  </r>
  <r>
    <x v="22"/>
    <x v="2"/>
    <x v="18"/>
    <x v="4"/>
    <x v="1"/>
    <x v="7"/>
    <x v="9"/>
  </r>
  <r>
    <x v="0"/>
    <x v="0"/>
    <x v="0"/>
    <x v="0"/>
    <x v="0"/>
    <x v="0"/>
    <x v="1"/>
  </r>
  <r>
    <x v="71"/>
    <x v="77"/>
    <x v="46"/>
    <x v="1"/>
    <x v="36"/>
    <x v="22"/>
    <x v="49"/>
  </r>
  <r>
    <x v="19"/>
    <x v="2"/>
    <x v="12"/>
    <x v="2"/>
    <x v="36"/>
    <x v="4"/>
    <x v="162"/>
  </r>
  <r>
    <x v="19"/>
    <x v="30"/>
    <x v="12"/>
    <x v="2"/>
    <x v="36"/>
    <x v="4"/>
    <x v="162"/>
  </r>
  <r>
    <x v="72"/>
    <x v="78"/>
    <x v="47"/>
    <x v="9"/>
    <x v="45"/>
    <x v="8"/>
    <x v="17"/>
  </r>
  <r>
    <x v="73"/>
    <x v="2"/>
    <x v="48"/>
    <x v="1"/>
    <x v="36"/>
    <x v="7"/>
    <x v="4"/>
  </r>
  <r>
    <x v="74"/>
    <x v="2"/>
    <x v="8"/>
    <x v="1"/>
    <x v="36"/>
    <x v="8"/>
    <x v="12"/>
  </r>
  <r>
    <x v="14"/>
    <x v="17"/>
    <x v="13"/>
    <x v="2"/>
    <x v="36"/>
    <x v="7"/>
    <x v="4"/>
  </r>
  <r>
    <x v="75"/>
    <x v="2"/>
    <x v="49"/>
    <x v="2"/>
    <x v="36"/>
    <x v="35"/>
    <x v="163"/>
  </r>
  <r>
    <x v="8"/>
    <x v="12"/>
    <x v="7"/>
    <x v="2"/>
    <x v="36"/>
    <x v="7"/>
    <x v="4"/>
  </r>
  <r>
    <x v="2"/>
    <x v="2"/>
    <x v="11"/>
    <x v="1"/>
    <x v="9"/>
    <x v="21"/>
    <x v="42"/>
  </r>
  <r>
    <x v="19"/>
    <x v="2"/>
    <x v="12"/>
    <x v="2"/>
    <x v="4"/>
    <x v="4"/>
    <x v="12"/>
  </r>
  <r>
    <x v="85"/>
    <x v="2"/>
    <x v="53"/>
    <x v="3"/>
    <x v="1"/>
    <x v="9"/>
    <x v="80"/>
  </r>
  <r>
    <x v="86"/>
    <x v="61"/>
    <x v="41"/>
    <x v="1"/>
    <x v="1"/>
    <x v="11"/>
    <x v="23"/>
  </r>
  <r>
    <x v="14"/>
    <x v="17"/>
    <x v="13"/>
    <x v="2"/>
    <x v="4"/>
    <x v="7"/>
    <x v="23"/>
  </r>
  <r>
    <x v="8"/>
    <x v="12"/>
    <x v="7"/>
    <x v="2"/>
    <x v="4"/>
    <x v="7"/>
    <x v="23"/>
  </r>
  <r>
    <x v="49"/>
    <x v="61"/>
    <x v="33"/>
    <x v="2"/>
    <x v="1"/>
    <x v="33"/>
    <x v="164"/>
  </r>
  <r>
    <x v="70"/>
    <x v="76"/>
    <x v="15"/>
    <x v="1"/>
    <x v="4"/>
    <x v="34"/>
    <x v="165"/>
  </r>
  <r>
    <x v="72"/>
    <x v="78"/>
    <x v="47"/>
    <x v="9"/>
    <x v="4"/>
    <x v="8"/>
    <x v="56"/>
  </r>
  <r>
    <x v="73"/>
    <x v="2"/>
    <x v="48"/>
    <x v="1"/>
    <x v="1"/>
    <x v="7"/>
    <x v="9"/>
  </r>
  <r>
    <x v="75"/>
    <x v="2"/>
    <x v="49"/>
    <x v="2"/>
    <x v="4"/>
    <x v="35"/>
    <x v="131"/>
  </r>
  <r>
    <x v="71"/>
    <x v="77"/>
    <x v="46"/>
    <x v="1"/>
    <x v="1"/>
    <x v="22"/>
    <x v="69"/>
  </r>
  <r>
    <x v="76"/>
    <x v="79"/>
    <x v="1"/>
    <x v="1"/>
    <x v="34"/>
    <x v="36"/>
    <x v="86"/>
  </r>
  <r>
    <x v="2"/>
    <x v="2"/>
    <x v="2"/>
    <x v="1"/>
    <x v="34"/>
    <x v="2"/>
    <x v="166"/>
  </r>
  <r>
    <x v="5"/>
    <x v="5"/>
    <x v="5"/>
    <x v="2"/>
    <x v="4"/>
    <x v="5"/>
    <x v="17"/>
  </r>
  <r>
    <x v="41"/>
    <x v="2"/>
    <x v="28"/>
    <x v="2"/>
    <x v="34"/>
    <x v="22"/>
    <x v="7"/>
  </r>
  <r>
    <x v="26"/>
    <x v="24"/>
    <x v="20"/>
    <x v="2"/>
    <x v="1"/>
    <x v="18"/>
    <x v="67"/>
  </r>
  <r>
    <x v="33"/>
    <x v="31"/>
    <x v="23"/>
    <x v="1"/>
    <x v="4"/>
    <x v="12"/>
    <x v="167"/>
  </r>
  <r>
    <x v="77"/>
    <x v="80"/>
    <x v="50"/>
    <x v="2"/>
    <x v="1"/>
    <x v="8"/>
    <x v="22"/>
  </r>
  <r>
    <x v="78"/>
    <x v="90"/>
    <x v="21"/>
    <x v="2"/>
    <x v="1"/>
    <x v="13"/>
    <x v="17"/>
  </r>
  <r>
    <x v="77"/>
    <x v="80"/>
    <x v="50"/>
    <x v="2"/>
    <x v="1"/>
    <x v="8"/>
    <x v="22"/>
  </r>
  <r>
    <x v="26"/>
    <x v="24"/>
    <x v="20"/>
    <x v="2"/>
    <x v="1"/>
    <x v="18"/>
    <x v="67"/>
  </r>
  <r>
    <x v="77"/>
    <x v="80"/>
    <x v="50"/>
    <x v="2"/>
    <x v="1"/>
    <x v="8"/>
    <x v="22"/>
  </r>
  <r>
    <x v="5"/>
    <x v="5"/>
    <x v="5"/>
    <x v="2"/>
    <x v="1"/>
    <x v="5"/>
    <x v="12"/>
  </r>
  <r>
    <x v="20"/>
    <x v="19"/>
    <x v="17"/>
    <x v="1"/>
    <x v="1"/>
    <x v="16"/>
    <x v="41"/>
  </r>
  <r>
    <x v="2"/>
    <x v="2"/>
    <x v="2"/>
    <x v="1"/>
    <x v="1"/>
    <x v="2"/>
    <x v="3"/>
  </r>
  <r>
    <x v="36"/>
    <x v="18"/>
    <x v="25"/>
    <x v="2"/>
    <x v="9"/>
    <x v="4"/>
    <x v="17"/>
  </r>
  <r>
    <x v="79"/>
    <x v="82"/>
    <x v="21"/>
    <x v="2"/>
    <x v="4"/>
    <x v="12"/>
    <x v="167"/>
  </r>
  <r>
    <x v="17"/>
    <x v="18"/>
    <x v="16"/>
    <x v="2"/>
    <x v="9"/>
    <x v="15"/>
    <x v="57"/>
  </r>
  <r>
    <x v="3"/>
    <x v="41"/>
    <x v="3"/>
    <x v="2"/>
    <x v="1"/>
    <x v="3"/>
    <x v="36"/>
  </r>
  <r>
    <x v="77"/>
    <x v="80"/>
    <x v="50"/>
    <x v="2"/>
    <x v="1"/>
    <x v="8"/>
    <x v="22"/>
  </r>
  <r>
    <x v="80"/>
    <x v="83"/>
    <x v="3"/>
    <x v="2"/>
    <x v="1"/>
    <x v="3"/>
    <x v="36"/>
  </r>
  <r>
    <x v="8"/>
    <x v="12"/>
    <x v="7"/>
    <x v="2"/>
    <x v="1"/>
    <x v="7"/>
    <x v="9"/>
  </r>
  <r>
    <x v="9"/>
    <x v="2"/>
    <x v="8"/>
    <x v="1"/>
    <x v="46"/>
    <x v="8"/>
    <x v="167"/>
  </r>
  <r>
    <x v="49"/>
    <x v="61"/>
    <x v="33"/>
    <x v="2"/>
    <x v="1"/>
    <x v="33"/>
    <x v="164"/>
  </r>
  <r>
    <x v="29"/>
    <x v="18"/>
    <x v="22"/>
    <x v="1"/>
    <x v="1"/>
    <x v="14"/>
    <x v="20"/>
  </r>
  <r>
    <x v="25"/>
    <x v="22"/>
    <x v="1"/>
    <x v="1"/>
    <x v="1"/>
    <x v="1"/>
    <x v="2"/>
  </r>
  <r>
    <x v="2"/>
    <x v="2"/>
    <x v="11"/>
    <x v="1"/>
    <x v="1"/>
    <x v="21"/>
    <x v="161"/>
  </r>
  <r>
    <x v="42"/>
    <x v="2"/>
    <x v="44"/>
    <x v="1"/>
    <x v="1"/>
    <x v="23"/>
    <x v="169"/>
  </r>
  <r>
    <x v="33"/>
    <x v="31"/>
    <x v="23"/>
    <x v="1"/>
    <x v="1"/>
    <x v="12"/>
    <x v="29"/>
  </r>
  <r>
    <x v="19"/>
    <x v="2"/>
    <x v="12"/>
    <x v="2"/>
    <x v="1"/>
    <x v="4"/>
    <x v="7"/>
  </r>
  <r>
    <x v="41"/>
    <x v="2"/>
    <x v="28"/>
    <x v="2"/>
    <x v="1"/>
    <x v="22"/>
    <x v="69"/>
  </r>
  <r>
    <x v="81"/>
    <x v="41"/>
    <x v="45"/>
    <x v="2"/>
    <x v="1"/>
    <x v="5"/>
    <x v="12"/>
  </r>
  <r>
    <x v="14"/>
    <x v="17"/>
    <x v="13"/>
    <x v="2"/>
    <x v="1"/>
    <x v="7"/>
    <x v="9"/>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32"/>
    <x v="15"/>
    <x v="1"/>
    <x v="1"/>
    <x v="1"/>
    <x v="1"/>
    <x v="2"/>
  </r>
  <r>
    <x v="2"/>
    <x v="2"/>
    <x v="11"/>
    <x v="1"/>
    <x v="1"/>
    <x v="21"/>
    <x v="161"/>
  </r>
  <r>
    <x v="42"/>
    <x v="2"/>
    <x v="44"/>
    <x v="1"/>
    <x v="1"/>
    <x v="23"/>
    <x v="169"/>
  </r>
  <r>
    <x v="33"/>
    <x v="31"/>
    <x v="23"/>
    <x v="1"/>
    <x v="1"/>
    <x v="12"/>
    <x v="29"/>
  </r>
  <r>
    <x v="19"/>
    <x v="2"/>
    <x v="12"/>
    <x v="2"/>
    <x v="1"/>
    <x v="4"/>
    <x v="7"/>
  </r>
  <r>
    <x v="14"/>
    <x v="17"/>
    <x v="13"/>
    <x v="2"/>
    <x v="1"/>
    <x v="7"/>
    <x v="9"/>
  </r>
  <r>
    <x v="8"/>
    <x v="12"/>
    <x v="7"/>
    <x v="2"/>
    <x v="1"/>
    <x v="7"/>
    <x v="9"/>
  </r>
  <r>
    <x v="41"/>
    <x v="2"/>
    <x v="28"/>
    <x v="2"/>
    <x v="4"/>
    <x v="22"/>
    <x v="33"/>
  </r>
  <r>
    <x v="50"/>
    <x v="18"/>
    <x v="35"/>
    <x v="2"/>
    <x v="1"/>
    <x v="26"/>
    <x v="33"/>
  </r>
  <r>
    <x v="69"/>
    <x v="41"/>
    <x v="45"/>
    <x v="2"/>
    <x v="1"/>
    <x v="1"/>
    <x v="2"/>
  </r>
  <r>
    <x v="23"/>
    <x v="18"/>
    <x v="19"/>
    <x v="1"/>
    <x v="9"/>
    <x v="17"/>
    <x v="168"/>
  </r>
  <r>
    <x v="6"/>
    <x v="84"/>
    <x v="1"/>
    <x v="1"/>
    <x v="4"/>
    <x v="5"/>
    <x v="17"/>
  </r>
  <r>
    <x v="2"/>
    <x v="2"/>
    <x v="2"/>
    <x v="1"/>
    <x v="4"/>
    <x v="2"/>
    <x v="44"/>
  </r>
  <r>
    <x v="82"/>
    <x v="86"/>
    <x v="51"/>
    <x v="2"/>
    <x v="1"/>
    <x v="5"/>
    <x v="12"/>
  </r>
  <r>
    <x v="83"/>
    <x v="87"/>
    <x v="21"/>
    <x v="2"/>
    <x v="1"/>
    <x v="37"/>
    <x v="48"/>
  </r>
  <r>
    <x v="2"/>
    <x v="2"/>
    <x v="2"/>
    <x v="1"/>
    <x v="47"/>
    <x v="2"/>
    <x v="170"/>
  </r>
  <r>
    <x v="9"/>
    <x v="2"/>
    <x v="8"/>
    <x v="1"/>
    <x v="34"/>
    <x v="8"/>
    <x v="23"/>
  </r>
  <r>
    <x v="5"/>
    <x v="5"/>
    <x v="5"/>
    <x v="2"/>
    <x v="4"/>
    <x v="5"/>
    <x v="17"/>
  </r>
  <r>
    <x v="27"/>
    <x v="25"/>
    <x v="13"/>
    <x v="1"/>
    <x v="1"/>
    <x v="19"/>
    <x v="27"/>
  </r>
  <r>
    <x v="64"/>
    <x v="2"/>
    <x v="10"/>
    <x v="2"/>
    <x v="1"/>
    <x v="30"/>
    <x v="171"/>
  </r>
  <r>
    <x v="41"/>
    <x v="2"/>
    <x v="28"/>
    <x v="2"/>
    <x v="4"/>
    <x v="22"/>
    <x v="33"/>
  </r>
  <r>
    <x v="8"/>
    <x v="12"/>
    <x v="7"/>
    <x v="2"/>
    <x v="1"/>
    <x v="7"/>
    <x v="9"/>
  </r>
  <r>
    <x v="84"/>
    <x v="2"/>
    <x v="52"/>
    <x v="2"/>
    <x v="4"/>
    <x v="38"/>
    <x v="172"/>
  </r>
  <r>
    <x v="2"/>
    <x v="2"/>
    <x v="2"/>
    <x v="1"/>
    <x v="23"/>
    <x v="2"/>
    <x v="173"/>
  </r>
  <r>
    <x v="33"/>
    <x v="31"/>
    <x v="23"/>
    <x v="1"/>
    <x v="4"/>
    <x v="12"/>
    <x v="167"/>
  </r>
  <r>
    <x v="41"/>
    <x v="2"/>
    <x v="28"/>
    <x v="2"/>
    <x v="23"/>
    <x v="22"/>
    <x v="174"/>
  </r>
  <r>
    <x v="71"/>
    <x v="77"/>
    <x v="46"/>
    <x v="1"/>
    <x v="4"/>
    <x v="22"/>
    <x v="33"/>
  </r>
  <r>
    <x v="19"/>
    <x v="2"/>
    <x v="12"/>
    <x v="2"/>
    <x v="49"/>
    <x v="4"/>
    <x v="130"/>
  </r>
  <r>
    <x v="18"/>
    <x v="2"/>
    <x v="12"/>
    <x v="3"/>
    <x v="4"/>
    <x v="13"/>
    <x v="27"/>
  </r>
  <r>
    <x v="14"/>
    <x v="88"/>
    <x v="13"/>
    <x v="2"/>
    <x v="13"/>
    <x v="7"/>
    <x v="17"/>
  </r>
  <r>
    <x v="14"/>
    <x v="89"/>
    <x v="13"/>
    <x v="2"/>
    <x v="4"/>
    <x v="7"/>
    <x v="23"/>
  </r>
  <r>
    <x v="82"/>
    <x v="86"/>
    <x v="51"/>
    <x v="2"/>
    <x v="4"/>
    <x v="5"/>
    <x v="17"/>
  </r>
  <r>
    <x v="18"/>
    <x v="2"/>
    <x v="12"/>
    <x v="3"/>
    <x v="1"/>
    <x v="13"/>
    <x v="17"/>
  </r>
  <r>
    <x v="22"/>
    <x v="2"/>
    <x v="18"/>
    <x v="4"/>
    <x v="1"/>
    <x v="7"/>
    <x v="9"/>
  </r>
  <r>
    <x v="2"/>
    <x v="2"/>
    <x v="2"/>
    <x v="1"/>
    <x v="1"/>
    <x v="2"/>
    <x v="3"/>
  </r>
  <r>
    <x v="42"/>
    <x v="2"/>
    <x v="44"/>
    <x v="1"/>
    <x v="39"/>
    <x v="23"/>
    <x v="176"/>
  </r>
  <r>
    <x v="14"/>
    <x v="17"/>
    <x v="13"/>
    <x v="2"/>
    <x v="27"/>
    <x v="7"/>
    <x v="177"/>
  </r>
  <r>
    <x v="87"/>
    <x v="2"/>
    <x v="12"/>
    <x v="2"/>
    <x v="6"/>
    <x v="13"/>
    <x v="7"/>
  </r>
  <r>
    <x v="0"/>
    <x v="0"/>
    <x v="0"/>
    <x v="0"/>
    <x v="0"/>
    <x v="0"/>
    <x v="178"/>
  </r>
  <r>
    <x v="0"/>
    <x v="0"/>
    <x v="0"/>
    <x v="0"/>
    <x v="0"/>
    <x v="0"/>
    <x v="1"/>
  </r>
  <r>
    <x v="19"/>
    <x v="2"/>
    <x v="12"/>
    <x v="2"/>
    <x v="7"/>
    <x v="4"/>
    <x v="47"/>
  </r>
  <r>
    <x v="14"/>
    <x v="17"/>
    <x v="13"/>
    <x v="2"/>
    <x v="7"/>
    <x v="7"/>
    <x v="32"/>
  </r>
  <r>
    <x v="10"/>
    <x v="14"/>
    <x v="9"/>
    <x v="1"/>
    <x v="9"/>
    <x v="10"/>
    <x v="179"/>
  </r>
  <r>
    <x v="27"/>
    <x v="92"/>
    <x v="13"/>
    <x v="1"/>
    <x v="9"/>
    <x v="19"/>
    <x v="180"/>
  </r>
  <r>
    <x v="20"/>
    <x v="93"/>
    <x v="17"/>
    <x v="1"/>
    <x v="50"/>
    <x v="20"/>
    <x v="181"/>
  </r>
  <r>
    <x v="88"/>
    <x v="94"/>
    <x v="54"/>
    <x v="1"/>
    <x v="51"/>
    <x v="39"/>
    <x v="182"/>
  </r>
  <r>
    <x v="0"/>
    <x v="0"/>
    <x v="0"/>
    <x v="0"/>
    <x v="0"/>
    <x v="0"/>
    <x v="1"/>
  </r>
  <r>
    <x v="27"/>
    <x v="25"/>
    <x v="13"/>
    <x v="1"/>
    <x v="6"/>
    <x v="19"/>
    <x v="12"/>
  </r>
  <r>
    <x v="10"/>
    <x v="14"/>
    <x v="9"/>
    <x v="1"/>
    <x v="34"/>
    <x v="10"/>
    <x v="183"/>
  </r>
  <r>
    <x v="20"/>
    <x v="19"/>
    <x v="17"/>
    <x v="1"/>
    <x v="6"/>
    <x v="16"/>
    <x v="26"/>
  </r>
  <r>
    <x v="20"/>
    <x v="28"/>
    <x v="17"/>
    <x v="1"/>
    <x v="6"/>
    <x v="20"/>
    <x v="33"/>
  </r>
  <r>
    <x v="9"/>
    <x v="2"/>
    <x v="8"/>
    <x v="1"/>
    <x v="7"/>
    <x v="8"/>
    <x v="20"/>
  </r>
  <r>
    <x v="8"/>
    <x v="12"/>
    <x v="7"/>
    <x v="2"/>
    <x v="6"/>
    <x v="7"/>
    <x v="18"/>
  </r>
  <r>
    <x v="5"/>
    <x v="5"/>
    <x v="5"/>
    <x v="2"/>
    <x v="4"/>
    <x v="5"/>
    <x v="17"/>
  </r>
  <r>
    <x v="32"/>
    <x v="15"/>
    <x v="1"/>
    <x v="1"/>
    <x v="5"/>
    <x v="1"/>
    <x v="23"/>
  </r>
  <r>
    <x v="2"/>
    <x v="2"/>
    <x v="11"/>
    <x v="1"/>
    <x v="5"/>
    <x v="21"/>
    <x v="65"/>
  </r>
  <r>
    <x v="33"/>
    <x v="31"/>
    <x v="23"/>
    <x v="1"/>
    <x v="5"/>
    <x v="12"/>
    <x v="56"/>
  </r>
  <r>
    <x v="8"/>
    <x v="12"/>
    <x v="7"/>
    <x v="2"/>
    <x v="2"/>
    <x v="7"/>
    <x v="10"/>
  </r>
  <r>
    <x v="5"/>
    <x v="5"/>
    <x v="5"/>
    <x v="2"/>
    <x v="29"/>
    <x v="5"/>
    <x v="89"/>
  </r>
  <r>
    <x v="15"/>
    <x v="2"/>
    <x v="14"/>
    <x v="2"/>
    <x v="44"/>
    <x v="5"/>
    <x v="21"/>
  </r>
  <r>
    <x v="34"/>
    <x v="2"/>
    <x v="12"/>
    <x v="3"/>
    <x v="5"/>
    <x v="5"/>
    <x v="7"/>
  </r>
  <r>
    <x v="14"/>
    <x v="17"/>
    <x v="13"/>
    <x v="2"/>
    <x v="2"/>
    <x v="7"/>
    <x v="10"/>
  </r>
  <r>
    <x v="26"/>
    <x v="24"/>
    <x v="20"/>
    <x v="2"/>
    <x v="2"/>
    <x v="18"/>
    <x v="118"/>
  </r>
  <r>
    <x v="16"/>
    <x v="16"/>
    <x v="15"/>
    <x v="1"/>
    <x v="6"/>
    <x v="14"/>
    <x v="24"/>
  </r>
  <r>
    <x v="25"/>
    <x v="22"/>
    <x v="1"/>
    <x v="1"/>
    <x v="29"/>
    <x v="1"/>
    <x v="64"/>
  </r>
  <r>
    <x v="2"/>
    <x v="2"/>
    <x v="2"/>
    <x v="1"/>
    <x v="29"/>
    <x v="2"/>
    <x v="88"/>
  </r>
  <r>
    <x v="14"/>
    <x v="17"/>
    <x v="13"/>
    <x v="2"/>
    <x v="6"/>
    <x v="7"/>
    <x v="18"/>
  </r>
  <r>
    <x v="33"/>
    <x v="31"/>
    <x v="23"/>
    <x v="1"/>
    <x v="5"/>
    <x v="12"/>
    <x v="56"/>
  </r>
  <r>
    <x v="8"/>
    <x v="12"/>
    <x v="7"/>
    <x v="2"/>
    <x v="6"/>
    <x v="7"/>
    <x v="18"/>
  </r>
  <r>
    <x v="15"/>
    <x v="2"/>
    <x v="14"/>
    <x v="2"/>
    <x v="8"/>
    <x v="5"/>
    <x v="14"/>
  </r>
  <r>
    <x v="26"/>
    <x v="24"/>
    <x v="20"/>
    <x v="2"/>
    <x v="6"/>
    <x v="18"/>
    <x v="34"/>
  </r>
  <r>
    <x v="25"/>
    <x v="22"/>
    <x v="1"/>
    <x v="1"/>
    <x v="7"/>
    <x v="1"/>
    <x v="15"/>
  </r>
  <r>
    <x v="2"/>
    <x v="2"/>
    <x v="2"/>
    <x v="1"/>
    <x v="7"/>
    <x v="2"/>
    <x v="16"/>
  </r>
  <r>
    <x v="32"/>
    <x v="37"/>
    <x v="1"/>
    <x v="1"/>
    <x v="6"/>
    <x v="13"/>
    <x v="7"/>
  </r>
  <r>
    <x v="2"/>
    <x v="2"/>
    <x v="11"/>
    <x v="1"/>
    <x v="6"/>
    <x v="11"/>
    <x v="20"/>
  </r>
  <r>
    <x v="33"/>
    <x v="31"/>
    <x v="23"/>
    <x v="1"/>
    <x v="5"/>
    <x v="12"/>
    <x v="56"/>
  </r>
  <r>
    <x v="25"/>
    <x v="22"/>
    <x v="1"/>
    <x v="1"/>
    <x v="3"/>
    <x v="1"/>
    <x v="80"/>
  </r>
  <r>
    <x v="2"/>
    <x v="2"/>
    <x v="2"/>
    <x v="1"/>
    <x v="3"/>
    <x v="2"/>
    <x v="46"/>
  </r>
  <r>
    <x v="5"/>
    <x v="5"/>
    <x v="5"/>
    <x v="2"/>
    <x v="2"/>
    <x v="5"/>
    <x v="49"/>
  </r>
  <r>
    <x v="15"/>
    <x v="2"/>
    <x v="14"/>
    <x v="2"/>
    <x v="2"/>
    <x v="5"/>
    <x v="49"/>
  </r>
  <r>
    <x v="89"/>
    <x v="44"/>
    <x v="33"/>
    <x v="1"/>
    <x v="6"/>
    <x v="9"/>
    <x v="55"/>
  </r>
  <r>
    <x v="10"/>
    <x v="14"/>
    <x v="9"/>
    <x v="1"/>
    <x v="4"/>
    <x v="10"/>
    <x v="184"/>
  </r>
  <r>
    <x v="23"/>
    <x v="18"/>
    <x v="19"/>
    <x v="1"/>
    <x v="3"/>
    <x v="17"/>
    <x v="185"/>
  </r>
  <r>
    <x v="24"/>
    <x v="18"/>
    <x v="16"/>
    <x v="2"/>
    <x v="1"/>
    <x v="1"/>
    <x v="2"/>
  </r>
  <r>
    <x v="6"/>
    <x v="21"/>
    <x v="1"/>
    <x v="1"/>
    <x v="7"/>
    <x v="12"/>
    <x v="23"/>
  </r>
  <r>
    <x v="9"/>
    <x v="2"/>
    <x v="8"/>
    <x v="1"/>
    <x v="7"/>
    <x v="8"/>
    <x v="20"/>
  </r>
  <r>
    <x v="23"/>
    <x v="18"/>
    <x v="19"/>
    <x v="1"/>
    <x v="18"/>
    <x v="17"/>
    <x v="75"/>
  </r>
  <r>
    <x v="24"/>
    <x v="18"/>
    <x v="16"/>
    <x v="2"/>
    <x v="3"/>
    <x v="1"/>
    <x v="80"/>
  </r>
  <r>
    <x v="6"/>
    <x v="21"/>
    <x v="1"/>
    <x v="1"/>
    <x v="28"/>
    <x v="12"/>
    <x v="12"/>
  </r>
  <r>
    <x v="9"/>
    <x v="2"/>
    <x v="8"/>
    <x v="1"/>
    <x v="28"/>
    <x v="8"/>
    <x v="10"/>
  </r>
  <r>
    <x v="25"/>
    <x v="22"/>
    <x v="1"/>
    <x v="2"/>
    <x v="31"/>
    <x v="12"/>
    <x v="186"/>
  </r>
  <r>
    <x v="2"/>
    <x v="2"/>
    <x v="8"/>
    <x v="1"/>
    <x v="31"/>
    <x v="2"/>
    <x v="98"/>
  </r>
  <r>
    <x v="25"/>
    <x v="22"/>
    <x v="1"/>
    <x v="2"/>
    <x v="25"/>
    <x v="12"/>
    <x v="187"/>
  </r>
  <r>
    <x v="2"/>
    <x v="2"/>
    <x v="8"/>
    <x v="1"/>
    <x v="25"/>
    <x v="2"/>
    <x v="72"/>
  </r>
  <r>
    <x v="0"/>
    <x v="0"/>
    <x v="0"/>
    <x v="0"/>
    <x v="0"/>
    <x v="0"/>
    <x v="1"/>
  </r>
  <r>
    <x v="59"/>
    <x v="95"/>
    <x v="40"/>
    <x v="7"/>
    <x v="52"/>
    <x v="40"/>
    <x v="188"/>
  </r>
  <r>
    <x v="26"/>
    <x v="24"/>
    <x v="20"/>
    <x v="2"/>
    <x v="1"/>
    <x v="18"/>
    <x v="67"/>
  </r>
  <r>
    <x v="90"/>
    <x v="61"/>
    <x v="55"/>
    <x v="2"/>
    <x v="6"/>
    <x v="11"/>
    <x v="20"/>
  </r>
  <r>
    <x v="59"/>
    <x v="95"/>
    <x v="40"/>
    <x v="7"/>
    <x v="52"/>
    <x v="40"/>
    <x v="188"/>
  </r>
  <r>
    <x v="59"/>
    <x v="95"/>
    <x v="40"/>
    <x v="7"/>
    <x v="52"/>
    <x v="40"/>
    <x v="188"/>
  </r>
  <r>
    <x v="91"/>
    <x v="96"/>
    <x v="13"/>
    <x v="1"/>
    <x v="6"/>
    <x v="9"/>
    <x v="55"/>
  </r>
  <r>
    <x v="2"/>
    <x v="2"/>
    <x v="11"/>
    <x v="1"/>
    <x v="5"/>
    <x v="21"/>
    <x v="65"/>
  </r>
  <r>
    <x v="5"/>
    <x v="5"/>
    <x v="5"/>
    <x v="2"/>
    <x v="46"/>
    <x v="5"/>
    <x v="120"/>
  </r>
  <r>
    <x v="26"/>
    <x v="24"/>
    <x v="20"/>
    <x v="2"/>
    <x v="5"/>
    <x v="18"/>
    <x v="41"/>
  </r>
  <r>
    <x v="41"/>
    <x v="2"/>
    <x v="28"/>
    <x v="2"/>
    <x v="6"/>
    <x v="22"/>
    <x v="133"/>
  </r>
  <r>
    <x v="91"/>
    <x v="96"/>
    <x v="13"/>
    <x v="1"/>
    <x v="6"/>
    <x v="9"/>
    <x v="55"/>
  </r>
  <r>
    <x v="2"/>
    <x v="2"/>
    <x v="11"/>
    <x v="1"/>
    <x v="5"/>
    <x v="21"/>
    <x v="65"/>
  </r>
  <r>
    <x v="5"/>
    <x v="5"/>
    <x v="5"/>
    <x v="2"/>
    <x v="46"/>
    <x v="5"/>
    <x v="120"/>
  </r>
  <r>
    <x v="26"/>
    <x v="24"/>
    <x v="20"/>
    <x v="2"/>
    <x v="5"/>
    <x v="18"/>
    <x v="41"/>
  </r>
  <r>
    <x v="41"/>
    <x v="2"/>
    <x v="28"/>
    <x v="2"/>
    <x v="6"/>
    <x v="22"/>
    <x v="133"/>
  </r>
  <r>
    <x v="91"/>
    <x v="96"/>
    <x v="13"/>
    <x v="1"/>
    <x v="6"/>
    <x v="9"/>
    <x v="55"/>
  </r>
  <r>
    <x v="2"/>
    <x v="2"/>
    <x v="11"/>
    <x v="1"/>
    <x v="5"/>
    <x v="21"/>
    <x v="65"/>
  </r>
  <r>
    <x v="5"/>
    <x v="5"/>
    <x v="5"/>
    <x v="2"/>
    <x v="46"/>
    <x v="5"/>
    <x v="120"/>
  </r>
  <r>
    <x v="26"/>
    <x v="24"/>
    <x v="20"/>
    <x v="2"/>
    <x v="5"/>
    <x v="18"/>
    <x v="41"/>
  </r>
  <r>
    <x v="41"/>
    <x v="2"/>
    <x v="28"/>
    <x v="2"/>
    <x v="6"/>
    <x v="22"/>
    <x v="133"/>
  </r>
  <r>
    <x v="59"/>
    <x v="97"/>
    <x v="40"/>
    <x v="7"/>
    <x v="48"/>
    <x v="28"/>
    <x v="39"/>
  </r>
  <r>
    <x v="6"/>
    <x v="98"/>
    <x v="1"/>
    <x v="1"/>
    <x v="5"/>
    <x v="1"/>
    <x v="23"/>
  </r>
  <r>
    <x v="2"/>
    <x v="2"/>
    <x v="11"/>
    <x v="1"/>
    <x v="1"/>
    <x v="21"/>
    <x v="161"/>
  </r>
  <r>
    <x v="9"/>
    <x v="2"/>
    <x v="8"/>
    <x v="1"/>
    <x v="1"/>
    <x v="8"/>
    <x v="22"/>
  </r>
  <r>
    <x v="0"/>
    <x v="0"/>
    <x v="0"/>
    <x v="0"/>
    <x v="0"/>
    <x v="0"/>
    <x v="1"/>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15"/>
    <x v="2"/>
    <x v="14"/>
    <x v="2"/>
    <x v="6"/>
    <x v="5"/>
    <x v="10"/>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50"/>
    <x v="18"/>
    <x v="35"/>
    <x v="2"/>
    <x v="6"/>
    <x v="26"/>
    <x v="77"/>
  </r>
  <r>
    <x v="26"/>
    <x v="24"/>
    <x v="20"/>
    <x v="2"/>
    <x v="6"/>
    <x v="18"/>
    <x v="34"/>
  </r>
  <r>
    <x v="1"/>
    <x v="1"/>
    <x v="1"/>
    <x v="1"/>
    <x v="1"/>
    <x v="1"/>
    <x v="2"/>
  </r>
  <r>
    <x v="2"/>
    <x v="2"/>
    <x v="2"/>
    <x v="1"/>
    <x v="1"/>
    <x v="2"/>
    <x v="3"/>
  </r>
  <r>
    <x v="92"/>
    <x v="2"/>
    <x v="42"/>
    <x v="2"/>
    <x v="1"/>
    <x v="4"/>
    <x v="7"/>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5"/>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2"/>
    <x v="2"/>
    <x v="2"/>
    <x v="1"/>
    <x v="12"/>
    <x v="2"/>
    <x v="35"/>
  </r>
  <r>
    <x v="32"/>
    <x v="37"/>
    <x v="1"/>
    <x v="2"/>
    <x v="2"/>
    <x v="13"/>
    <x v="14"/>
  </r>
  <r>
    <x v="2"/>
    <x v="2"/>
    <x v="2"/>
    <x v="1"/>
    <x v="2"/>
    <x v="2"/>
    <x v="13"/>
  </r>
  <r>
    <x v="2"/>
    <x v="2"/>
    <x v="2"/>
    <x v="1"/>
    <x v="8"/>
    <x v="2"/>
    <x v="25"/>
  </r>
  <r>
    <x v="5"/>
    <x v="5"/>
    <x v="5"/>
    <x v="2"/>
    <x v="2"/>
    <x v="5"/>
    <x v="49"/>
  </r>
  <r>
    <x v="8"/>
    <x v="12"/>
    <x v="7"/>
    <x v="2"/>
    <x v="2"/>
    <x v="7"/>
    <x v="10"/>
  </r>
  <r>
    <x v="1"/>
    <x v="1"/>
    <x v="1"/>
    <x v="1"/>
    <x v="8"/>
    <x v="1"/>
    <x v="17"/>
  </r>
  <r>
    <x v="2"/>
    <x v="2"/>
    <x v="2"/>
    <x v="1"/>
    <x v="8"/>
    <x v="2"/>
    <x v="25"/>
  </r>
  <r>
    <x v="92"/>
    <x v="2"/>
    <x v="42"/>
    <x v="2"/>
    <x v="8"/>
    <x v="4"/>
    <x v="49"/>
  </r>
  <r>
    <x v="1"/>
    <x v="1"/>
    <x v="1"/>
    <x v="1"/>
    <x v="25"/>
    <x v="1"/>
    <x v="27"/>
  </r>
  <r>
    <x v="2"/>
    <x v="2"/>
    <x v="2"/>
    <x v="1"/>
    <x v="25"/>
    <x v="2"/>
    <x v="72"/>
  </r>
  <r>
    <x v="92"/>
    <x v="2"/>
    <x v="42"/>
    <x v="2"/>
    <x v="25"/>
    <x v="4"/>
    <x v="14"/>
  </r>
  <r>
    <x v="1"/>
    <x v="1"/>
    <x v="1"/>
    <x v="1"/>
    <x v="5"/>
    <x v="1"/>
    <x v="23"/>
  </r>
  <r>
    <x v="2"/>
    <x v="2"/>
    <x v="2"/>
    <x v="1"/>
    <x v="5"/>
    <x v="2"/>
    <x v="62"/>
  </r>
  <r>
    <x v="92"/>
    <x v="2"/>
    <x v="42"/>
    <x v="2"/>
    <x v="5"/>
    <x v="4"/>
    <x v="10"/>
  </r>
  <r>
    <x v="0"/>
    <x v="0"/>
    <x v="0"/>
    <x v="0"/>
    <x v="0"/>
    <x v="0"/>
    <x v="1"/>
  </r>
  <r>
    <x v="32"/>
    <x v="15"/>
    <x v="1"/>
    <x v="1"/>
    <x v="6"/>
    <x v="1"/>
    <x v="9"/>
  </r>
  <r>
    <x v="2"/>
    <x v="2"/>
    <x v="11"/>
    <x v="1"/>
    <x v="6"/>
    <x v="21"/>
    <x v="50"/>
  </r>
  <r>
    <x v="33"/>
    <x v="31"/>
    <x v="23"/>
    <x v="1"/>
    <x v="5"/>
    <x v="12"/>
    <x v="56"/>
  </r>
  <r>
    <x v="5"/>
    <x v="99"/>
    <x v="5"/>
    <x v="2"/>
    <x v="18"/>
    <x v="5"/>
    <x v="74"/>
  </r>
  <r>
    <x v="15"/>
    <x v="100"/>
    <x v="5"/>
    <x v="2"/>
    <x v="6"/>
    <x v="5"/>
    <x v="10"/>
  </r>
  <r>
    <x v="20"/>
    <x v="28"/>
    <x v="17"/>
    <x v="1"/>
    <x v="6"/>
    <x v="20"/>
    <x v="33"/>
  </r>
  <r>
    <x v="25"/>
    <x v="22"/>
    <x v="1"/>
    <x v="1"/>
    <x v="5"/>
    <x v="1"/>
    <x v="23"/>
  </r>
  <r>
    <x v="2"/>
    <x v="2"/>
    <x v="2"/>
    <x v="1"/>
    <x v="2"/>
    <x v="2"/>
    <x v="13"/>
  </r>
  <r>
    <x v="26"/>
    <x v="24"/>
    <x v="20"/>
    <x v="2"/>
    <x v="6"/>
    <x v="18"/>
    <x v="34"/>
  </r>
  <r>
    <x v="9"/>
    <x v="2"/>
    <x v="8"/>
    <x v="1"/>
    <x v="1"/>
    <x v="8"/>
    <x v="22"/>
  </r>
  <r>
    <x v="20"/>
    <x v="28"/>
    <x v="17"/>
    <x v="1"/>
    <x v="6"/>
    <x v="20"/>
    <x v="33"/>
  </r>
  <r>
    <x v="5"/>
    <x v="99"/>
    <x v="5"/>
    <x v="2"/>
    <x v="3"/>
    <x v="5"/>
    <x v="47"/>
  </r>
  <r>
    <x v="9"/>
    <x v="2"/>
    <x v="8"/>
    <x v="1"/>
    <x v="1"/>
    <x v="8"/>
    <x v="22"/>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25"/>
    <x v="22"/>
    <x v="1"/>
    <x v="1"/>
    <x v="1"/>
    <x v="1"/>
    <x v="2"/>
  </r>
  <r>
    <x v="2"/>
    <x v="2"/>
    <x v="2"/>
    <x v="1"/>
    <x v="3"/>
    <x v="2"/>
    <x v="46"/>
  </r>
  <r>
    <x v="32"/>
    <x v="15"/>
    <x v="1"/>
    <x v="1"/>
    <x v="6"/>
    <x v="1"/>
    <x v="9"/>
  </r>
  <r>
    <x v="2"/>
    <x v="2"/>
    <x v="11"/>
    <x v="1"/>
    <x v="6"/>
    <x v="21"/>
    <x v="50"/>
  </r>
  <r>
    <x v="33"/>
    <x v="31"/>
    <x v="23"/>
    <x v="1"/>
    <x v="5"/>
    <x v="12"/>
    <x v="56"/>
  </r>
  <r>
    <x v="25"/>
    <x v="22"/>
    <x v="1"/>
    <x v="1"/>
    <x v="8"/>
    <x v="1"/>
    <x v="17"/>
  </r>
  <r>
    <x v="2"/>
    <x v="2"/>
    <x v="2"/>
    <x v="1"/>
    <x v="8"/>
    <x v="2"/>
    <x v="25"/>
  </r>
  <r>
    <x v="31"/>
    <x v="5"/>
    <x v="5"/>
    <x v="2"/>
    <x v="1"/>
    <x v="5"/>
    <x v="12"/>
  </r>
  <r>
    <x v="30"/>
    <x v="2"/>
    <x v="5"/>
    <x v="2"/>
    <x v="6"/>
    <x v="1"/>
    <x v="9"/>
  </r>
  <r>
    <x v="17"/>
    <x v="18"/>
    <x v="16"/>
    <x v="2"/>
    <x v="5"/>
    <x v="15"/>
    <x v="2"/>
  </r>
  <r>
    <x v="9"/>
    <x v="2"/>
    <x v="8"/>
    <x v="1"/>
    <x v="5"/>
    <x v="8"/>
    <x v="48"/>
  </r>
  <r>
    <x v="25"/>
    <x v="22"/>
    <x v="1"/>
    <x v="1"/>
    <x v="1"/>
    <x v="1"/>
    <x v="2"/>
  </r>
  <r>
    <x v="2"/>
    <x v="2"/>
    <x v="2"/>
    <x v="1"/>
    <x v="1"/>
    <x v="2"/>
    <x v="3"/>
  </r>
  <r>
    <x v="5"/>
    <x v="5"/>
    <x v="5"/>
    <x v="2"/>
    <x v="5"/>
    <x v="5"/>
    <x v="7"/>
  </r>
  <r>
    <x v="24"/>
    <x v="18"/>
    <x v="16"/>
    <x v="2"/>
    <x v="5"/>
    <x v="1"/>
    <x v="23"/>
  </r>
  <r>
    <x v="9"/>
    <x v="2"/>
    <x v="8"/>
    <x v="1"/>
    <x v="5"/>
    <x v="8"/>
    <x v="48"/>
  </r>
  <r>
    <x v="25"/>
    <x v="22"/>
    <x v="1"/>
    <x v="1"/>
    <x v="1"/>
    <x v="1"/>
    <x v="2"/>
  </r>
  <r>
    <x v="2"/>
    <x v="2"/>
    <x v="2"/>
    <x v="1"/>
    <x v="1"/>
    <x v="2"/>
    <x v="3"/>
  </r>
  <r>
    <x v="5"/>
    <x v="5"/>
    <x v="5"/>
    <x v="2"/>
    <x v="5"/>
    <x v="5"/>
    <x v="7"/>
  </r>
  <r>
    <x v="24"/>
    <x v="18"/>
    <x v="16"/>
    <x v="2"/>
    <x v="5"/>
    <x v="1"/>
    <x v="23"/>
  </r>
  <r>
    <x v="9"/>
    <x v="2"/>
    <x v="8"/>
    <x v="1"/>
    <x v="5"/>
    <x v="8"/>
    <x v="4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3"/>
    <x v="2"/>
    <x v="12"/>
    <x v="3"/>
    <x v="6"/>
    <x v="13"/>
    <x v="7"/>
  </r>
  <r>
    <x v="14"/>
    <x v="17"/>
    <x v="13"/>
    <x v="2"/>
    <x v="6"/>
    <x v="7"/>
    <x v="18"/>
  </r>
  <r>
    <x v="8"/>
    <x v="12"/>
    <x v="7"/>
    <x v="2"/>
    <x v="6"/>
    <x v="7"/>
    <x v="18"/>
  </r>
  <r>
    <x v="14"/>
    <x v="17"/>
    <x v="13"/>
    <x v="2"/>
    <x v="6"/>
    <x v="7"/>
    <x v="18"/>
  </r>
  <r>
    <x v="8"/>
    <x v="12"/>
    <x v="7"/>
    <x v="2"/>
    <x v="6"/>
    <x v="7"/>
    <x v="18"/>
  </r>
  <r>
    <x v="91"/>
    <x v="101"/>
    <x v="13"/>
    <x v="1"/>
    <x v="5"/>
    <x v="1"/>
    <x v="23"/>
  </r>
  <r>
    <x v="5"/>
    <x v="5"/>
    <x v="5"/>
    <x v="2"/>
    <x v="6"/>
    <x v="5"/>
    <x v="10"/>
  </r>
  <r>
    <x v="15"/>
    <x v="2"/>
    <x v="14"/>
    <x v="2"/>
    <x v="6"/>
    <x v="5"/>
    <x v="10"/>
  </r>
  <r>
    <x v="2"/>
    <x v="2"/>
    <x v="11"/>
    <x v="1"/>
    <x v="8"/>
    <x v="11"/>
    <x v="12"/>
  </r>
  <r>
    <x v="9"/>
    <x v="2"/>
    <x v="8"/>
    <x v="1"/>
    <x v="4"/>
    <x v="8"/>
    <x v="56"/>
  </r>
  <r>
    <x v="91"/>
    <x v="102"/>
    <x v="13"/>
    <x v="1"/>
    <x v="1"/>
    <x v="5"/>
    <x v="12"/>
  </r>
  <r>
    <x v="10"/>
    <x v="14"/>
    <x v="9"/>
    <x v="1"/>
    <x v="25"/>
    <x v="10"/>
    <x v="16"/>
  </r>
  <r>
    <x v="9"/>
    <x v="2"/>
    <x v="8"/>
    <x v="1"/>
    <x v="7"/>
    <x v="8"/>
    <x v="20"/>
  </r>
  <r>
    <x v="8"/>
    <x v="12"/>
    <x v="7"/>
    <x v="2"/>
    <x v="6"/>
    <x v="7"/>
    <x v="18"/>
  </r>
  <r>
    <x v="5"/>
    <x v="5"/>
    <x v="5"/>
    <x v="2"/>
    <x v="6"/>
    <x v="5"/>
    <x v="10"/>
  </r>
  <r>
    <x v="51"/>
    <x v="46"/>
    <x v="6"/>
    <x v="2"/>
    <x v="5"/>
    <x v="5"/>
    <x v="7"/>
  </r>
  <r>
    <x v="20"/>
    <x v="103"/>
    <x v="17"/>
    <x v="1"/>
    <x v="4"/>
    <x v="20"/>
    <x v="187"/>
  </r>
  <r>
    <x v="10"/>
    <x v="14"/>
    <x v="9"/>
    <x v="2"/>
    <x v="10"/>
    <x v="10"/>
    <x v="21"/>
  </r>
  <r>
    <x v="9"/>
    <x v="2"/>
    <x v="8"/>
    <x v="1"/>
    <x v="7"/>
    <x v="8"/>
    <x v="20"/>
  </r>
  <r>
    <x v="2"/>
    <x v="2"/>
    <x v="2"/>
    <x v="1"/>
    <x v="6"/>
    <x v="2"/>
    <x v="8"/>
  </r>
  <r>
    <x v="6"/>
    <x v="22"/>
    <x v="1"/>
    <x v="1"/>
    <x v="6"/>
    <x v="1"/>
    <x v="9"/>
  </r>
  <r>
    <x v="93"/>
    <x v="104"/>
    <x v="56"/>
    <x v="2"/>
    <x v="5"/>
    <x v="14"/>
    <x v="18"/>
  </r>
  <r>
    <x v="5"/>
    <x v="5"/>
    <x v="5"/>
    <x v="2"/>
    <x v="1"/>
    <x v="5"/>
    <x v="12"/>
  </r>
  <r>
    <x v="59"/>
    <x v="95"/>
    <x v="40"/>
    <x v="7"/>
    <x v="53"/>
    <x v="40"/>
    <x v="189"/>
  </r>
  <r>
    <x v="25"/>
    <x v="22"/>
    <x v="1"/>
    <x v="1"/>
    <x v="5"/>
    <x v="1"/>
    <x v="23"/>
  </r>
  <r>
    <x v="2"/>
    <x v="2"/>
    <x v="2"/>
    <x v="1"/>
    <x v="5"/>
    <x v="2"/>
    <x v="62"/>
  </r>
  <r>
    <x v="5"/>
    <x v="5"/>
    <x v="5"/>
    <x v="2"/>
    <x v="44"/>
    <x v="5"/>
    <x v="21"/>
  </r>
  <r>
    <x v="9"/>
    <x v="2"/>
    <x v="8"/>
    <x v="1"/>
    <x v="5"/>
    <x v="8"/>
    <x v="48"/>
  </r>
  <r>
    <x v="26"/>
    <x v="24"/>
    <x v="20"/>
    <x v="2"/>
    <x v="6"/>
    <x v="18"/>
    <x v="34"/>
  </r>
  <r>
    <x v="32"/>
    <x v="15"/>
    <x v="1"/>
    <x v="1"/>
    <x v="5"/>
    <x v="1"/>
    <x v="23"/>
  </r>
  <r>
    <x v="2"/>
    <x v="2"/>
    <x v="11"/>
    <x v="1"/>
    <x v="5"/>
    <x v="21"/>
    <x v="65"/>
  </r>
  <r>
    <x v="33"/>
    <x v="31"/>
    <x v="23"/>
    <x v="1"/>
    <x v="1"/>
    <x v="12"/>
    <x v="29"/>
  </r>
  <r>
    <x v="26"/>
    <x v="24"/>
    <x v="20"/>
    <x v="2"/>
    <x v="6"/>
    <x v="18"/>
    <x v="34"/>
  </r>
  <r>
    <x v="50"/>
    <x v="18"/>
    <x v="35"/>
    <x v="2"/>
    <x v="5"/>
    <x v="26"/>
    <x v="69"/>
  </r>
  <r>
    <x v="19"/>
    <x v="30"/>
    <x v="12"/>
    <x v="2"/>
    <x v="5"/>
    <x v="4"/>
    <x v="10"/>
  </r>
  <r>
    <x v="14"/>
    <x v="17"/>
    <x v="13"/>
    <x v="2"/>
    <x v="5"/>
    <x v="7"/>
    <x v="20"/>
  </r>
  <r>
    <x v="25"/>
    <x v="22"/>
    <x v="1"/>
    <x v="1"/>
    <x v="8"/>
    <x v="1"/>
    <x v="17"/>
  </r>
  <r>
    <x v="2"/>
    <x v="2"/>
    <x v="2"/>
    <x v="1"/>
    <x v="8"/>
    <x v="2"/>
    <x v="25"/>
  </r>
  <r>
    <x v="31"/>
    <x v="2"/>
    <x v="5"/>
    <x v="2"/>
    <x v="3"/>
    <x v="5"/>
    <x v="47"/>
  </r>
  <r>
    <x v="30"/>
    <x v="2"/>
    <x v="5"/>
    <x v="2"/>
    <x v="5"/>
    <x v="1"/>
    <x v="23"/>
  </r>
  <r>
    <x v="17"/>
    <x v="18"/>
    <x v="16"/>
    <x v="2"/>
    <x v="5"/>
    <x v="15"/>
    <x v="2"/>
  </r>
  <r>
    <x v="9"/>
    <x v="2"/>
    <x v="8"/>
    <x v="1"/>
    <x v="1"/>
    <x v="8"/>
    <x v="22"/>
  </r>
  <r>
    <x v="25"/>
    <x v="22"/>
    <x v="1"/>
    <x v="1"/>
    <x v="44"/>
    <x v="1"/>
    <x v="183"/>
  </r>
  <r>
    <x v="2"/>
    <x v="2"/>
    <x v="2"/>
    <x v="1"/>
    <x v="44"/>
    <x v="2"/>
    <x v="190"/>
  </r>
  <r>
    <x v="6"/>
    <x v="22"/>
    <x v="1"/>
    <x v="1"/>
    <x v="6"/>
    <x v="1"/>
    <x v="9"/>
  </r>
  <r>
    <x v="33"/>
    <x v="31"/>
    <x v="23"/>
    <x v="1"/>
    <x v="1"/>
    <x v="12"/>
    <x v="29"/>
  </r>
  <r>
    <x v="31"/>
    <x v="2"/>
    <x v="5"/>
    <x v="2"/>
    <x v="18"/>
    <x v="5"/>
    <x v="74"/>
  </r>
  <r>
    <x v="17"/>
    <x v="18"/>
    <x v="16"/>
    <x v="2"/>
    <x v="1"/>
    <x v="15"/>
    <x v="94"/>
  </r>
  <r>
    <x v="26"/>
    <x v="24"/>
    <x v="20"/>
    <x v="2"/>
    <x v="6"/>
    <x v="18"/>
    <x v="34"/>
  </r>
  <r>
    <x v="9"/>
    <x v="2"/>
    <x v="8"/>
    <x v="1"/>
    <x v="3"/>
    <x v="8"/>
    <x v="18"/>
  </r>
  <r>
    <x v="0"/>
    <x v="0"/>
    <x v="0"/>
    <x v="0"/>
    <x v="0"/>
    <x v="0"/>
    <x v="1"/>
  </r>
  <r>
    <x v="25"/>
    <x v="22"/>
    <x v="1"/>
    <x v="1"/>
    <x v="6"/>
    <x v="1"/>
    <x v="9"/>
  </r>
  <r>
    <x v="2"/>
    <x v="2"/>
    <x v="2"/>
    <x v="1"/>
    <x v="5"/>
    <x v="2"/>
    <x v="62"/>
  </r>
  <r>
    <x v="91"/>
    <x v="105"/>
    <x v="13"/>
    <x v="1"/>
    <x v="6"/>
    <x v="5"/>
    <x v="10"/>
  </r>
  <r>
    <x v="2"/>
    <x v="2"/>
    <x v="2"/>
    <x v="1"/>
    <x v="5"/>
    <x v="2"/>
    <x v="62"/>
  </r>
  <r>
    <x v="15"/>
    <x v="2"/>
    <x v="14"/>
    <x v="2"/>
    <x v="7"/>
    <x v="5"/>
    <x v="45"/>
  </r>
  <r>
    <x v="26"/>
    <x v="24"/>
    <x v="20"/>
    <x v="2"/>
    <x v="29"/>
    <x v="18"/>
    <x v="191"/>
  </r>
  <r>
    <x v="26"/>
    <x v="106"/>
    <x v="20"/>
    <x v="2"/>
    <x v="29"/>
    <x v="18"/>
    <x v="191"/>
  </r>
  <r>
    <x v="94"/>
    <x v="107"/>
    <x v="57"/>
    <x v="10"/>
    <x v="12"/>
    <x v="41"/>
    <x v="192"/>
  </r>
  <r>
    <x v="95"/>
    <x v="108"/>
    <x v="58"/>
    <x v="2"/>
    <x v="6"/>
    <x v="42"/>
    <x v="193"/>
  </r>
  <r>
    <x v="96"/>
    <x v="109"/>
    <x v="59"/>
    <x v="11"/>
    <x v="6"/>
    <x v="43"/>
    <x v="194"/>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8"/>
    <x v="2"/>
    <x v="12"/>
    <x v="3"/>
    <x v="6"/>
    <x v="13"/>
    <x v="7"/>
  </r>
  <r>
    <x v="14"/>
    <x v="17"/>
    <x v="13"/>
    <x v="2"/>
    <x v="6"/>
    <x v="7"/>
    <x v="18"/>
  </r>
  <r>
    <x v="8"/>
    <x v="12"/>
    <x v="7"/>
    <x v="2"/>
    <x v="6"/>
    <x v="7"/>
    <x v="18"/>
  </r>
  <r>
    <x v="5"/>
    <x v="110"/>
    <x v="5"/>
    <x v="2"/>
    <x v="7"/>
    <x v="5"/>
    <x v="45"/>
  </r>
  <r>
    <x v="25"/>
    <x v="22"/>
    <x v="1"/>
    <x v="1"/>
    <x v="6"/>
    <x v="1"/>
    <x v="9"/>
  </r>
  <r>
    <x v="2"/>
    <x v="2"/>
    <x v="2"/>
    <x v="1"/>
    <x v="6"/>
    <x v="2"/>
    <x v="8"/>
  </r>
  <r>
    <x v="5"/>
    <x v="5"/>
    <x v="5"/>
    <x v="2"/>
    <x v="6"/>
    <x v="5"/>
    <x v="10"/>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19"/>
    <x v="2"/>
    <x v="12"/>
    <x v="2"/>
    <x v="8"/>
    <x v="4"/>
    <x v="49"/>
  </r>
  <r>
    <x v="14"/>
    <x v="17"/>
    <x v="13"/>
    <x v="2"/>
    <x v="3"/>
    <x v="7"/>
    <x v="55"/>
  </r>
  <r>
    <x v="8"/>
    <x v="12"/>
    <x v="7"/>
    <x v="2"/>
    <x v="6"/>
    <x v="7"/>
    <x v="18"/>
  </r>
  <r>
    <x v="18"/>
    <x v="2"/>
    <x v="12"/>
    <x v="3"/>
    <x v="6"/>
    <x v="13"/>
    <x v="7"/>
  </r>
  <r>
    <x v="14"/>
    <x v="17"/>
    <x v="13"/>
    <x v="2"/>
    <x v="6"/>
    <x v="7"/>
    <x v="18"/>
  </r>
  <r>
    <x v="25"/>
    <x v="22"/>
    <x v="1"/>
    <x v="1"/>
    <x v="1"/>
    <x v="1"/>
    <x v="2"/>
  </r>
  <r>
    <x v="2"/>
    <x v="2"/>
    <x v="2"/>
    <x v="1"/>
    <x v="1"/>
    <x v="2"/>
    <x v="3"/>
  </r>
  <r>
    <x v="5"/>
    <x v="5"/>
    <x v="5"/>
    <x v="2"/>
    <x v="1"/>
    <x v="5"/>
    <x v="12"/>
  </r>
  <r>
    <x v="15"/>
    <x v="2"/>
    <x v="14"/>
    <x v="2"/>
    <x v="1"/>
    <x v="5"/>
    <x v="12"/>
  </r>
  <r>
    <x v="8"/>
    <x v="12"/>
    <x v="7"/>
    <x v="2"/>
    <x v="6"/>
    <x v="7"/>
    <x v="18"/>
  </r>
  <r>
    <x v="32"/>
    <x v="37"/>
    <x v="1"/>
    <x v="1"/>
    <x v="6"/>
    <x v="13"/>
    <x v="7"/>
  </r>
  <r>
    <x v="2"/>
    <x v="2"/>
    <x v="11"/>
    <x v="1"/>
    <x v="6"/>
    <x v="11"/>
    <x v="20"/>
  </r>
  <r>
    <x v="33"/>
    <x v="31"/>
    <x v="23"/>
    <x v="1"/>
    <x v="5"/>
    <x v="12"/>
    <x v="56"/>
  </r>
  <r>
    <x v="5"/>
    <x v="5"/>
    <x v="5"/>
    <x v="2"/>
    <x v="6"/>
    <x v="5"/>
    <x v="10"/>
  </r>
  <r>
    <x v="15"/>
    <x v="2"/>
    <x v="14"/>
    <x v="2"/>
    <x v="6"/>
    <x v="5"/>
    <x v="10"/>
  </r>
  <r>
    <x v="41"/>
    <x v="2"/>
    <x v="28"/>
    <x v="2"/>
    <x v="6"/>
    <x v="22"/>
    <x v="133"/>
  </r>
  <r>
    <x v="26"/>
    <x v="24"/>
    <x v="20"/>
    <x v="2"/>
    <x v="6"/>
    <x v="18"/>
    <x v="34"/>
  </r>
  <r>
    <x v="50"/>
    <x v="18"/>
    <x v="35"/>
    <x v="2"/>
    <x v="6"/>
    <x v="26"/>
    <x v="77"/>
  </r>
  <r>
    <x v="5"/>
    <x v="111"/>
    <x v="5"/>
    <x v="2"/>
    <x v="7"/>
    <x v="5"/>
    <x v="45"/>
  </r>
  <r>
    <x v="18"/>
    <x v="2"/>
    <x v="12"/>
    <x v="3"/>
    <x v="6"/>
    <x v="13"/>
    <x v="7"/>
  </r>
  <r>
    <x v="14"/>
    <x v="17"/>
    <x v="13"/>
    <x v="2"/>
    <x v="6"/>
    <x v="7"/>
    <x v="18"/>
  </r>
  <r>
    <x v="8"/>
    <x v="12"/>
    <x v="7"/>
    <x v="2"/>
    <x v="6"/>
    <x v="7"/>
    <x v="18"/>
  </r>
  <r>
    <x v="19"/>
    <x v="2"/>
    <x v="12"/>
    <x v="2"/>
    <x v="4"/>
    <x v="4"/>
    <x v="12"/>
  </r>
  <r>
    <x v="14"/>
    <x v="17"/>
    <x v="13"/>
    <x v="2"/>
    <x v="3"/>
    <x v="7"/>
    <x v="55"/>
  </r>
  <r>
    <x v="8"/>
    <x v="12"/>
    <x v="7"/>
    <x v="2"/>
    <x v="6"/>
    <x v="7"/>
    <x v="18"/>
  </r>
  <r>
    <x v="27"/>
    <x v="25"/>
    <x v="13"/>
    <x v="1"/>
    <x v="6"/>
    <x v="19"/>
    <x v="12"/>
  </r>
  <r>
    <x v="10"/>
    <x v="14"/>
    <x v="9"/>
    <x v="1"/>
    <x v="13"/>
    <x v="10"/>
    <x v="35"/>
  </r>
  <r>
    <x v="9"/>
    <x v="2"/>
    <x v="8"/>
    <x v="1"/>
    <x v="7"/>
    <x v="8"/>
    <x v="20"/>
  </r>
  <r>
    <x v="5"/>
    <x v="5"/>
    <x v="5"/>
    <x v="2"/>
    <x v="29"/>
    <x v="5"/>
    <x v="89"/>
  </r>
  <r>
    <x v="25"/>
    <x v="22"/>
    <x v="1"/>
    <x v="1"/>
    <x v="1"/>
    <x v="1"/>
    <x v="2"/>
  </r>
  <r>
    <x v="2"/>
    <x v="2"/>
    <x v="2"/>
    <x v="1"/>
    <x v="5"/>
    <x v="2"/>
    <x v="62"/>
  </r>
  <r>
    <x v="9"/>
    <x v="2"/>
    <x v="8"/>
    <x v="1"/>
    <x v="5"/>
    <x v="8"/>
    <x v="48"/>
  </r>
  <r>
    <x v="8"/>
    <x v="12"/>
    <x v="7"/>
    <x v="2"/>
    <x v="6"/>
    <x v="7"/>
    <x v="18"/>
  </r>
  <r>
    <x v="32"/>
    <x v="15"/>
    <x v="1"/>
    <x v="1"/>
    <x v="5"/>
    <x v="1"/>
    <x v="23"/>
  </r>
  <r>
    <x v="2"/>
    <x v="2"/>
    <x v="11"/>
    <x v="1"/>
    <x v="5"/>
    <x v="21"/>
    <x v="65"/>
  </r>
  <r>
    <x v="33"/>
    <x v="31"/>
    <x v="23"/>
    <x v="1"/>
    <x v="5"/>
    <x v="12"/>
    <x v="56"/>
  </r>
  <r>
    <x v="19"/>
    <x v="30"/>
    <x v="12"/>
    <x v="2"/>
    <x v="5"/>
    <x v="4"/>
    <x v="10"/>
  </r>
  <r>
    <x v="14"/>
    <x v="17"/>
    <x v="13"/>
    <x v="2"/>
    <x v="5"/>
    <x v="7"/>
    <x v="20"/>
  </r>
  <r>
    <x v="25"/>
    <x v="22"/>
    <x v="1"/>
    <x v="1"/>
    <x v="44"/>
    <x v="1"/>
    <x v="183"/>
  </r>
  <r>
    <x v="2"/>
    <x v="2"/>
    <x v="2"/>
    <x v="1"/>
    <x v="44"/>
    <x v="2"/>
    <x v="190"/>
  </r>
  <r>
    <x v="5"/>
    <x v="5"/>
    <x v="5"/>
    <x v="2"/>
    <x v="7"/>
    <x v="5"/>
    <x v="45"/>
  </r>
  <r>
    <x v="15"/>
    <x v="2"/>
    <x v="14"/>
    <x v="2"/>
    <x v="18"/>
    <x v="5"/>
    <x v="74"/>
  </r>
  <r>
    <x v="26"/>
    <x v="24"/>
    <x v="20"/>
    <x v="2"/>
    <x v="5"/>
    <x v="18"/>
    <x v="41"/>
  </r>
  <r>
    <x v="20"/>
    <x v="19"/>
    <x v="17"/>
    <x v="1"/>
    <x v="3"/>
    <x v="16"/>
    <x v="83"/>
  </r>
  <r>
    <x v="9"/>
    <x v="2"/>
    <x v="8"/>
    <x v="1"/>
    <x v="4"/>
    <x v="8"/>
    <x v="56"/>
  </r>
  <r>
    <x v="50"/>
    <x v="18"/>
    <x v="35"/>
    <x v="2"/>
    <x v="6"/>
    <x v="26"/>
    <x v="77"/>
  </r>
  <r>
    <x v="25"/>
    <x v="22"/>
    <x v="1"/>
    <x v="1"/>
    <x v="7"/>
    <x v="1"/>
    <x v="15"/>
  </r>
  <r>
    <x v="2"/>
    <x v="2"/>
    <x v="2"/>
    <x v="1"/>
    <x v="7"/>
    <x v="2"/>
    <x v="16"/>
  </r>
  <r>
    <x v="26"/>
    <x v="24"/>
    <x v="20"/>
    <x v="2"/>
    <x v="5"/>
    <x v="18"/>
    <x v="41"/>
  </r>
  <r>
    <x v="97"/>
    <x v="112"/>
    <x v="13"/>
    <x v="2"/>
    <x v="18"/>
    <x v="5"/>
    <x v="74"/>
  </r>
  <r>
    <x v="32"/>
    <x v="15"/>
    <x v="1"/>
    <x v="1"/>
    <x v="6"/>
    <x v="1"/>
    <x v="9"/>
  </r>
  <r>
    <x v="2"/>
    <x v="2"/>
    <x v="11"/>
    <x v="1"/>
    <x v="6"/>
    <x v="21"/>
    <x v="50"/>
  </r>
  <r>
    <x v="26"/>
    <x v="24"/>
    <x v="20"/>
    <x v="2"/>
    <x v="6"/>
    <x v="18"/>
    <x v="34"/>
  </r>
  <r>
    <x v="5"/>
    <x v="5"/>
    <x v="5"/>
    <x v="2"/>
    <x v="6"/>
    <x v="5"/>
    <x v="10"/>
  </r>
  <r>
    <x v="8"/>
    <x v="12"/>
    <x v="7"/>
    <x v="2"/>
    <x v="6"/>
    <x v="7"/>
    <x v="18"/>
  </r>
  <r>
    <x v="14"/>
    <x v="17"/>
    <x v="13"/>
    <x v="2"/>
    <x v="6"/>
    <x v="7"/>
    <x v="18"/>
  </r>
  <r>
    <x v="19"/>
    <x v="30"/>
    <x v="12"/>
    <x v="2"/>
    <x v="6"/>
    <x v="4"/>
    <x v="37"/>
  </r>
  <r>
    <x v="50"/>
    <x v="18"/>
    <x v="35"/>
    <x v="2"/>
    <x v="6"/>
    <x v="26"/>
    <x v="77"/>
  </r>
  <r>
    <x v="32"/>
    <x v="15"/>
    <x v="1"/>
    <x v="1"/>
    <x v="6"/>
    <x v="1"/>
    <x v="9"/>
  </r>
  <r>
    <x v="2"/>
    <x v="2"/>
    <x v="11"/>
    <x v="1"/>
    <x v="6"/>
    <x v="21"/>
    <x v="50"/>
  </r>
  <r>
    <x v="26"/>
    <x v="24"/>
    <x v="20"/>
    <x v="2"/>
    <x v="6"/>
    <x v="18"/>
    <x v="34"/>
  </r>
  <r>
    <x v="5"/>
    <x v="5"/>
    <x v="5"/>
    <x v="2"/>
    <x v="6"/>
    <x v="5"/>
    <x v="10"/>
  </r>
  <r>
    <x v="14"/>
    <x v="17"/>
    <x v="13"/>
    <x v="2"/>
    <x v="6"/>
    <x v="7"/>
    <x v="18"/>
  </r>
  <r>
    <x v="19"/>
    <x v="30"/>
    <x v="12"/>
    <x v="2"/>
    <x v="6"/>
    <x v="4"/>
    <x v="37"/>
  </r>
  <r>
    <x v="50"/>
    <x v="18"/>
    <x v="35"/>
    <x v="2"/>
    <x v="6"/>
    <x v="26"/>
    <x v="77"/>
  </r>
  <r>
    <x v="0"/>
    <x v="0"/>
    <x v="0"/>
    <x v="0"/>
    <x v="0"/>
    <x v="0"/>
    <x v="1"/>
  </r>
</pivotCacheRecords>
</file>

<file path=xl/pivotCache/pivotCacheRecords7.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4"/>
    <x v="3"/>
    <x v="4"/>
  </r>
  <r>
    <x v="7"/>
    <x v="0"/>
    <x v="0"/>
    <x v="5"/>
    <x v="0"/>
    <x v="1"/>
  </r>
  <r>
    <x v="6"/>
    <x v="4"/>
    <x v="1"/>
    <x v="4"/>
    <x v="4"/>
    <x v="5"/>
  </r>
  <r>
    <x v="4"/>
    <x v="1"/>
    <x v="1"/>
    <x v="2"/>
    <x v="1"/>
    <x v="2"/>
  </r>
  <r>
    <x v="8"/>
    <x v="0"/>
    <x v="0"/>
    <x v="5"/>
    <x v="0"/>
    <x v="1"/>
  </r>
  <r>
    <x v="4"/>
    <x v="1"/>
    <x v="1"/>
    <x v="2"/>
    <x v="1"/>
    <x v="2"/>
  </r>
  <r>
    <x v="9"/>
    <x v="5"/>
    <x v="1"/>
    <x v="2"/>
    <x v="5"/>
    <x v="6"/>
  </r>
  <r>
    <x v="10"/>
    <x v="6"/>
    <x v="1"/>
    <x v="2"/>
    <x v="5"/>
    <x v="6"/>
  </r>
  <r>
    <x v="11"/>
    <x v="7"/>
    <x v="1"/>
    <x v="2"/>
    <x v="6"/>
    <x v="7"/>
  </r>
  <r>
    <x v="12"/>
    <x v="8"/>
    <x v="1"/>
    <x v="6"/>
    <x v="7"/>
    <x v="8"/>
  </r>
  <r>
    <x v="11"/>
    <x v="9"/>
    <x v="1"/>
    <x v="2"/>
    <x v="8"/>
    <x v="9"/>
  </r>
  <r>
    <x v="6"/>
    <x v="3"/>
    <x v="1"/>
    <x v="2"/>
    <x v="3"/>
    <x v="10"/>
  </r>
  <r>
    <x v="6"/>
    <x v="4"/>
    <x v="1"/>
    <x v="2"/>
    <x v="4"/>
    <x v="11"/>
  </r>
  <r>
    <x v="13"/>
    <x v="10"/>
    <x v="1"/>
    <x v="2"/>
    <x v="9"/>
    <x v="3"/>
  </r>
  <r>
    <x v="14"/>
    <x v="11"/>
    <x v="1"/>
    <x v="2"/>
    <x v="10"/>
    <x v="12"/>
  </r>
  <r>
    <x v="11"/>
    <x v="12"/>
    <x v="1"/>
    <x v="2"/>
    <x v="11"/>
    <x v="13"/>
  </r>
  <r>
    <x v="11"/>
    <x v="13"/>
    <x v="1"/>
    <x v="2"/>
    <x v="12"/>
    <x v="14"/>
  </r>
  <r>
    <x v="11"/>
    <x v="14"/>
    <x v="1"/>
    <x v="2"/>
    <x v="4"/>
    <x v="11"/>
  </r>
  <r>
    <x v="15"/>
    <x v="15"/>
    <x v="1"/>
    <x v="2"/>
    <x v="13"/>
    <x v="15"/>
  </r>
  <r>
    <x v="16"/>
    <x v="16"/>
    <x v="1"/>
    <x v="2"/>
    <x v="14"/>
    <x v="16"/>
  </r>
  <r>
    <x v="17"/>
    <x v="17"/>
    <x v="1"/>
    <x v="2"/>
    <x v="15"/>
    <x v="17"/>
  </r>
  <r>
    <x v="11"/>
    <x v="18"/>
    <x v="1"/>
    <x v="4"/>
    <x v="16"/>
    <x v="18"/>
  </r>
  <r>
    <x v="18"/>
    <x v="19"/>
    <x v="1"/>
    <x v="2"/>
    <x v="17"/>
    <x v="19"/>
  </r>
  <r>
    <x v="19"/>
    <x v="20"/>
    <x v="1"/>
    <x v="7"/>
    <x v="18"/>
    <x v="12"/>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32"/>
    <x v="0"/>
    <x v="0"/>
    <x v="5"/>
    <x v="0"/>
    <x v="1"/>
  </r>
  <r>
    <x v="6"/>
    <x v="4"/>
    <x v="1"/>
    <x v="2"/>
    <x v="4"/>
    <x v="11"/>
  </r>
  <r>
    <x v="6"/>
    <x v="3"/>
    <x v="1"/>
    <x v="2"/>
    <x v="3"/>
    <x v="10"/>
  </r>
  <r>
    <x v="6"/>
    <x v="4"/>
    <x v="1"/>
    <x v="2"/>
    <x v="4"/>
    <x v="11"/>
  </r>
  <r>
    <x v="6"/>
    <x v="3"/>
    <x v="1"/>
    <x v="8"/>
    <x v="3"/>
    <x v="32"/>
  </r>
  <r>
    <x v="33"/>
    <x v="0"/>
    <x v="0"/>
    <x v="5"/>
    <x v="0"/>
    <x v="1"/>
  </r>
  <r>
    <x v="4"/>
    <x v="1"/>
    <x v="1"/>
    <x v="2"/>
    <x v="1"/>
    <x v="2"/>
  </r>
  <r>
    <x v="6"/>
    <x v="4"/>
    <x v="1"/>
    <x v="6"/>
    <x v="4"/>
    <x v="33"/>
  </r>
  <r>
    <x v="34"/>
    <x v="0"/>
    <x v="0"/>
    <x v="5"/>
    <x v="0"/>
    <x v="1"/>
  </r>
  <r>
    <x v="4"/>
    <x v="1"/>
    <x v="1"/>
    <x v="2"/>
    <x v="1"/>
    <x v="2"/>
  </r>
  <r>
    <x v="9"/>
    <x v="5"/>
    <x v="1"/>
    <x v="2"/>
    <x v="5"/>
    <x v="6"/>
  </r>
  <r>
    <x v="31"/>
    <x v="30"/>
    <x v="1"/>
    <x v="2"/>
    <x v="30"/>
    <x v="31"/>
  </r>
  <r>
    <x v="35"/>
    <x v="31"/>
    <x v="1"/>
    <x v="2"/>
    <x v="31"/>
    <x v="34"/>
  </r>
  <r>
    <x v="36"/>
    <x v="32"/>
    <x v="1"/>
    <x v="2"/>
    <x v="32"/>
    <x v="35"/>
  </r>
  <r>
    <x v="37"/>
    <x v="33"/>
    <x v="1"/>
    <x v="2"/>
    <x v="33"/>
    <x v="36"/>
  </r>
  <r>
    <x v="37"/>
    <x v="34"/>
    <x v="1"/>
    <x v="2"/>
    <x v="34"/>
    <x v="37"/>
  </r>
  <r>
    <x v="38"/>
    <x v="35"/>
    <x v="1"/>
    <x v="2"/>
    <x v="35"/>
    <x v="38"/>
  </r>
  <r>
    <x v="19"/>
    <x v="20"/>
    <x v="1"/>
    <x v="2"/>
    <x v="18"/>
    <x v="39"/>
  </r>
  <r>
    <x v="39"/>
    <x v="0"/>
    <x v="0"/>
    <x v="5"/>
    <x v="0"/>
    <x v="1"/>
  </r>
  <r>
    <x v="4"/>
    <x v="1"/>
    <x v="1"/>
    <x v="8"/>
    <x v="1"/>
    <x v="40"/>
  </r>
  <r>
    <x v="40"/>
    <x v="36"/>
    <x v="1"/>
    <x v="8"/>
    <x v="36"/>
    <x v="41"/>
  </r>
  <r>
    <x v="41"/>
    <x v="37"/>
    <x v="1"/>
    <x v="2"/>
    <x v="37"/>
    <x v="42"/>
  </r>
  <r>
    <x v="10"/>
    <x v="6"/>
    <x v="1"/>
    <x v="2"/>
    <x v="5"/>
    <x v="6"/>
  </r>
  <r>
    <x v="9"/>
    <x v="5"/>
    <x v="1"/>
    <x v="2"/>
    <x v="5"/>
    <x v="6"/>
  </r>
  <r>
    <x v="19"/>
    <x v="20"/>
    <x v="1"/>
    <x v="4"/>
    <x v="18"/>
    <x v="43"/>
  </r>
  <r>
    <x v="42"/>
    <x v="0"/>
    <x v="0"/>
    <x v="5"/>
    <x v="0"/>
    <x v="1"/>
  </r>
  <r>
    <x v="4"/>
    <x v="1"/>
    <x v="1"/>
    <x v="2"/>
    <x v="1"/>
    <x v="2"/>
  </r>
  <r>
    <x v="43"/>
    <x v="38"/>
    <x v="1"/>
    <x v="2"/>
    <x v="5"/>
    <x v="6"/>
  </r>
  <r>
    <x v="44"/>
    <x v="39"/>
    <x v="1"/>
    <x v="2"/>
    <x v="13"/>
    <x v="15"/>
  </r>
  <r>
    <x v="6"/>
    <x v="3"/>
    <x v="1"/>
    <x v="2"/>
    <x v="3"/>
    <x v="10"/>
  </r>
  <r>
    <x v="6"/>
    <x v="4"/>
    <x v="1"/>
    <x v="2"/>
    <x v="4"/>
    <x v="11"/>
  </r>
  <r>
    <x v="45"/>
    <x v="0"/>
    <x v="0"/>
    <x v="5"/>
    <x v="0"/>
    <x v="1"/>
  </r>
  <r>
    <x v="4"/>
    <x v="1"/>
    <x v="1"/>
    <x v="2"/>
    <x v="1"/>
    <x v="2"/>
  </r>
  <r>
    <x v="12"/>
    <x v="40"/>
    <x v="1"/>
    <x v="2"/>
    <x v="13"/>
    <x v="15"/>
  </r>
  <r>
    <x v="19"/>
    <x v="20"/>
    <x v="1"/>
    <x v="2"/>
    <x v="18"/>
    <x v="39"/>
  </r>
  <r>
    <x v="11"/>
    <x v="41"/>
    <x v="1"/>
    <x v="2"/>
    <x v="20"/>
    <x v="21"/>
  </r>
  <r>
    <x v="6"/>
    <x v="4"/>
    <x v="1"/>
    <x v="2"/>
    <x v="4"/>
    <x v="11"/>
  </r>
  <r>
    <x v="46"/>
    <x v="0"/>
    <x v="0"/>
    <x v="5"/>
    <x v="0"/>
    <x v="1"/>
  </r>
  <r>
    <x v="4"/>
    <x v="1"/>
    <x v="1"/>
    <x v="4"/>
    <x v="1"/>
    <x v="44"/>
  </r>
  <r>
    <x v="9"/>
    <x v="5"/>
    <x v="1"/>
    <x v="8"/>
    <x v="5"/>
    <x v="45"/>
  </r>
  <r>
    <x v="10"/>
    <x v="6"/>
    <x v="1"/>
    <x v="2"/>
    <x v="5"/>
    <x v="6"/>
  </r>
  <r>
    <x v="47"/>
    <x v="42"/>
    <x v="1"/>
    <x v="2"/>
    <x v="38"/>
    <x v="46"/>
  </r>
  <r>
    <x v="48"/>
    <x v="43"/>
    <x v="1"/>
    <x v="2"/>
    <x v="39"/>
    <x v="47"/>
  </r>
  <r>
    <x v="49"/>
    <x v="15"/>
    <x v="1"/>
    <x v="2"/>
    <x v="40"/>
    <x v="48"/>
  </r>
  <r>
    <x v="50"/>
    <x v="44"/>
    <x v="1"/>
    <x v="2"/>
    <x v="41"/>
    <x v="4"/>
  </r>
  <r>
    <x v="51"/>
    <x v="45"/>
    <x v="1"/>
    <x v="2"/>
    <x v="41"/>
    <x v="4"/>
  </r>
  <r>
    <x v="14"/>
    <x v="46"/>
    <x v="1"/>
    <x v="2"/>
    <x v="42"/>
    <x v="49"/>
  </r>
  <r>
    <x v="11"/>
    <x v="12"/>
    <x v="1"/>
    <x v="2"/>
    <x v="11"/>
    <x v="13"/>
  </r>
  <r>
    <x v="6"/>
    <x v="3"/>
    <x v="1"/>
    <x v="2"/>
    <x v="3"/>
    <x v="10"/>
  </r>
  <r>
    <x v="52"/>
    <x v="47"/>
    <x v="1"/>
    <x v="8"/>
    <x v="43"/>
    <x v="50"/>
  </r>
  <r>
    <x v="11"/>
    <x v="14"/>
    <x v="1"/>
    <x v="8"/>
    <x v="4"/>
    <x v="51"/>
  </r>
  <r>
    <x v="53"/>
    <x v="48"/>
    <x v="1"/>
    <x v="8"/>
    <x v="44"/>
    <x v="3"/>
  </r>
  <r>
    <x v="54"/>
    <x v="49"/>
    <x v="1"/>
    <x v="4"/>
    <x v="45"/>
    <x v="52"/>
  </r>
  <r>
    <x v="55"/>
    <x v="50"/>
    <x v="1"/>
    <x v="8"/>
    <x v="46"/>
    <x v="53"/>
  </r>
  <r>
    <x v="56"/>
    <x v="51"/>
    <x v="1"/>
    <x v="2"/>
    <x v="47"/>
    <x v="54"/>
  </r>
  <r>
    <x v="57"/>
    <x v="52"/>
    <x v="1"/>
    <x v="8"/>
    <x v="48"/>
    <x v="15"/>
  </r>
  <r>
    <x v="58"/>
    <x v="53"/>
    <x v="1"/>
    <x v="2"/>
    <x v="49"/>
    <x v="5"/>
  </r>
  <r>
    <x v="57"/>
    <x v="54"/>
    <x v="1"/>
    <x v="2"/>
    <x v="50"/>
    <x v="55"/>
  </r>
  <r>
    <x v="59"/>
    <x v="55"/>
    <x v="1"/>
    <x v="8"/>
    <x v="51"/>
    <x v="56"/>
  </r>
  <r>
    <x v="60"/>
    <x v="56"/>
    <x v="1"/>
    <x v="2"/>
    <x v="52"/>
    <x v="57"/>
  </r>
  <r>
    <x v="61"/>
    <x v="57"/>
    <x v="2"/>
    <x v="9"/>
    <x v="53"/>
    <x v="58"/>
  </r>
  <r>
    <x v="62"/>
    <x v="57"/>
    <x v="2"/>
    <x v="10"/>
    <x v="54"/>
    <x v="59"/>
  </r>
  <r>
    <x v="63"/>
    <x v="58"/>
    <x v="1"/>
    <x v="2"/>
    <x v="55"/>
    <x v="60"/>
  </r>
  <r>
    <x v="64"/>
    <x v="59"/>
    <x v="1"/>
    <x v="2"/>
    <x v="56"/>
    <x v="61"/>
  </r>
  <r>
    <x v="65"/>
    <x v="60"/>
    <x v="1"/>
    <x v="2"/>
    <x v="57"/>
    <x v="62"/>
  </r>
  <r>
    <x v="12"/>
    <x v="8"/>
    <x v="1"/>
    <x v="2"/>
    <x v="7"/>
    <x v="63"/>
  </r>
  <r>
    <x v="11"/>
    <x v="61"/>
    <x v="1"/>
    <x v="8"/>
    <x v="4"/>
    <x v="51"/>
  </r>
  <r>
    <x v="6"/>
    <x v="4"/>
    <x v="1"/>
    <x v="2"/>
    <x v="4"/>
    <x v="11"/>
  </r>
  <r>
    <x v="19"/>
    <x v="20"/>
    <x v="1"/>
    <x v="11"/>
    <x v="18"/>
    <x v="48"/>
  </r>
  <r>
    <x v="40"/>
    <x v="62"/>
    <x v="1"/>
    <x v="8"/>
    <x v="39"/>
    <x v="64"/>
  </r>
  <r>
    <x v="30"/>
    <x v="29"/>
    <x v="1"/>
    <x v="2"/>
    <x v="29"/>
    <x v="30"/>
  </r>
  <r>
    <x v="66"/>
    <x v="0"/>
    <x v="0"/>
    <x v="5"/>
    <x v="0"/>
    <x v="1"/>
  </r>
  <r>
    <x v="4"/>
    <x v="1"/>
    <x v="1"/>
    <x v="2"/>
    <x v="1"/>
    <x v="2"/>
  </r>
  <r>
    <x v="9"/>
    <x v="5"/>
    <x v="1"/>
    <x v="2"/>
    <x v="5"/>
    <x v="6"/>
  </r>
  <r>
    <x v="49"/>
    <x v="11"/>
    <x v="1"/>
    <x v="2"/>
    <x v="58"/>
    <x v="65"/>
  </r>
  <r>
    <x v="67"/>
    <x v="63"/>
    <x v="1"/>
    <x v="2"/>
    <x v="12"/>
    <x v="14"/>
  </r>
  <r>
    <x v="68"/>
    <x v="64"/>
    <x v="1"/>
    <x v="2"/>
    <x v="59"/>
    <x v="66"/>
  </r>
  <r>
    <x v="69"/>
    <x v="65"/>
    <x v="1"/>
    <x v="2"/>
    <x v="60"/>
    <x v="67"/>
  </r>
  <r>
    <x v="70"/>
    <x v="66"/>
    <x v="1"/>
    <x v="2"/>
    <x v="61"/>
    <x v="68"/>
  </r>
  <r>
    <x v="71"/>
    <x v="67"/>
    <x v="1"/>
    <x v="2"/>
    <x v="3"/>
    <x v="10"/>
  </r>
  <r>
    <x v="72"/>
    <x v="68"/>
    <x v="1"/>
    <x v="2"/>
    <x v="62"/>
    <x v="69"/>
  </r>
  <r>
    <x v="73"/>
    <x v="69"/>
    <x v="1"/>
    <x v="2"/>
    <x v="63"/>
    <x v="70"/>
  </r>
  <r>
    <x v="74"/>
    <x v="70"/>
    <x v="1"/>
    <x v="2"/>
    <x v="64"/>
    <x v="45"/>
  </r>
  <r>
    <x v="75"/>
    <x v="71"/>
    <x v="1"/>
    <x v="2"/>
    <x v="65"/>
    <x v="71"/>
  </r>
  <r>
    <x v="76"/>
    <x v="72"/>
    <x v="1"/>
    <x v="2"/>
    <x v="66"/>
    <x v="72"/>
  </r>
  <r>
    <x v="77"/>
    <x v="73"/>
    <x v="1"/>
    <x v="2"/>
    <x v="48"/>
    <x v="73"/>
  </r>
  <r>
    <x v="78"/>
    <x v="74"/>
    <x v="1"/>
    <x v="2"/>
    <x v="67"/>
    <x v="74"/>
  </r>
  <r>
    <x v="11"/>
    <x v="75"/>
    <x v="1"/>
    <x v="2"/>
    <x v="68"/>
    <x v="75"/>
  </r>
  <r>
    <x v="11"/>
    <x v="76"/>
    <x v="1"/>
    <x v="2"/>
    <x v="69"/>
    <x v="76"/>
  </r>
  <r>
    <x v="19"/>
    <x v="20"/>
    <x v="1"/>
    <x v="8"/>
    <x v="18"/>
    <x v="77"/>
  </r>
  <r>
    <x v="30"/>
    <x v="29"/>
    <x v="1"/>
    <x v="2"/>
    <x v="29"/>
    <x v="30"/>
  </r>
  <r>
    <x v="31"/>
    <x v="30"/>
    <x v="1"/>
    <x v="2"/>
    <x v="30"/>
    <x v="31"/>
  </r>
  <r>
    <x v="79"/>
    <x v="0"/>
    <x v="0"/>
    <x v="5"/>
    <x v="0"/>
    <x v="1"/>
  </r>
  <r>
    <x v="9"/>
    <x v="5"/>
    <x v="1"/>
    <x v="2"/>
    <x v="5"/>
    <x v="6"/>
  </r>
  <r>
    <x v="19"/>
    <x v="20"/>
    <x v="1"/>
    <x v="2"/>
    <x v="18"/>
    <x v="39"/>
  </r>
  <r>
    <x v="4"/>
    <x v="1"/>
    <x v="1"/>
    <x v="2"/>
    <x v="1"/>
    <x v="2"/>
  </r>
  <r>
    <x v="73"/>
    <x v="69"/>
    <x v="1"/>
    <x v="2"/>
    <x v="63"/>
    <x v="70"/>
  </r>
  <r>
    <x v="74"/>
    <x v="70"/>
    <x v="1"/>
    <x v="2"/>
    <x v="64"/>
    <x v="45"/>
  </r>
  <r>
    <x v="49"/>
    <x v="11"/>
    <x v="1"/>
    <x v="2"/>
    <x v="58"/>
    <x v="65"/>
  </r>
  <r>
    <x v="80"/>
    <x v="77"/>
    <x v="1"/>
    <x v="2"/>
    <x v="12"/>
    <x v="14"/>
  </r>
  <r>
    <x v="11"/>
    <x v="78"/>
    <x v="1"/>
    <x v="2"/>
    <x v="70"/>
    <x v="78"/>
  </r>
  <r>
    <x v="11"/>
    <x v="79"/>
    <x v="1"/>
    <x v="2"/>
    <x v="20"/>
    <x v="21"/>
  </r>
  <r>
    <x v="48"/>
    <x v="43"/>
    <x v="1"/>
    <x v="2"/>
    <x v="39"/>
    <x v="47"/>
  </r>
  <r>
    <x v="52"/>
    <x v="47"/>
    <x v="1"/>
    <x v="2"/>
    <x v="19"/>
    <x v="20"/>
  </r>
  <r>
    <x v="37"/>
    <x v="80"/>
    <x v="1"/>
    <x v="2"/>
    <x v="43"/>
    <x v="79"/>
  </r>
  <r>
    <x v="30"/>
    <x v="29"/>
    <x v="1"/>
    <x v="2"/>
    <x v="29"/>
    <x v="30"/>
  </r>
  <r>
    <x v="31"/>
    <x v="30"/>
    <x v="1"/>
    <x v="2"/>
    <x v="30"/>
    <x v="31"/>
  </r>
  <r>
    <x v="28"/>
    <x v="22"/>
    <x v="1"/>
    <x v="2"/>
    <x v="27"/>
    <x v="28"/>
  </r>
  <r>
    <x v="29"/>
    <x v="22"/>
    <x v="1"/>
    <x v="2"/>
    <x v="28"/>
    <x v="29"/>
  </r>
  <r>
    <x v="81"/>
    <x v="0"/>
    <x v="0"/>
    <x v="5"/>
    <x v="0"/>
    <x v="1"/>
  </r>
  <r>
    <x v="4"/>
    <x v="1"/>
    <x v="1"/>
    <x v="2"/>
    <x v="1"/>
    <x v="2"/>
  </r>
  <r>
    <x v="19"/>
    <x v="20"/>
    <x v="1"/>
    <x v="8"/>
    <x v="18"/>
    <x v="77"/>
  </r>
  <r>
    <x v="37"/>
    <x v="80"/>
    <x v="1"/>
    <x v="2"/>
    <x v="43"/>
    <x v="79"/>
  </r>
  <r>
    <x v="11"/>
    <x v="81"/>
    <x v="1"/>
    <x v="2"/>
    <x v="35"/>
    <x v="38"/>
  </r>
  <r>
    <x v="82"/>
    <x v="82"/>
    <x v="1"/>
    <x v="2"/>
    <x v="49"/>
    <x v="5"/>
  </r>
  <r>
    <x v="83"/>
    <x v="83"/>
    <x v="1"/>
    <x v="2"/>
    <x v="71"/>
    <x v="80"/>
  </r>
  <r>
    <x v="11"/>
    <x v="84"/>
    <x v="1"/>
    <x v="2"/>
    <x v="16"/>
    <x v="81"/>
  </r>
  <r>
    <x v="30"/>
    <x v="29"/>
    <x v="1"/>
    <x v="2"/>
    <x v="29"/>
    <x v="30"/>
  </r>
  <r>
    <x v="31"/>
    <x v="30"/>
    <x v="1"/>
    <x v="2"/>
    <x v="30"/>
    <x v="31"/>
  </r>
  <r>
    <x v="84"/>
    <x v="85"/>
    <x v="1"/>
    <x v="2"/>
    <x v="72"/>
    <x v="82"/>
  </r>
  <r>
    <x v="85"/>
    <x v="0"/>
    <x v="0"/>
    <x v="5"/>
    <x v="0"/>
    <x v="1"/>
  </r>
  <r>
    <x v="4"/>
    <x v="1"/>
    <x v="1"/>
    <x v="8"/>
    <x v="1"/>
    <x v="40"/>
  </r>
  <r>
    <x v="19"/>
    <x v="20"/>
    <x v="1"/>
    <x v="6"/>
    <x v="18"/>
    <x v="83"/>
  </r>
  <r>
    <x v="37"/>
    <x v="86"/>
    <x v="1"/>
    <x v="8"/>
    <x v="73"/>
    <x v="84"/>
  </r>
  <r>
    <x v="37"/>
    <x v="87"/>
    <x v="1"/>
    <x v="2"/>
    <x v="74"/>
    <x v="85"/>
  </r>
  <r>
    <x v="83"/>
    <x v="83"/>
    <x v="1"/>
    <x v="2"/>
    <x v="71"/>
    <x v="80"/>
  </r>
  <r>
    <x v="86"/>
    <x v="88"/>
    <x v="1"/>
    <x v="4"/>
    <x v="69"/>
    <x v="86"/>
  </r>
  <r>
    <x v="87"/>
    <x v="89"/>
    <x v="1"/>
    <x v="6"/>
    <x v="75"/>
    <x v="87"/>
  </r>
  <r>
    <x v="52"/>
    <x v="47"/>
    <x v="1"/>
    <x v="2"/>
    <x v="19"/>
    <x v="20"/>
  </r>
  <r>
    <x v="88"/>
    <x v="90"/>
    <x v="1"/>
    <x v="2"/>
    <x v="76"/>
    <x v="88"/>
  </r>
  <r>
    <x v="11"/>
    <x v="91"/>
    <x v="1"/>
    <x v="2"/>
    <x v="10"/>
    <x v="12"/>
  </r>
  <r>
    <x v="35"/>
    <x v="92"/>
    <x v="1"/>
    <x v="2"/>
    <x v="77"/>
    <x v="89"/>
  </r>
  <r>
    <x v="89"/>
    <x v="93"/>
    <x v="1"/>
    <x v="2"/>
    <x v="78"/>
    <x v="90"/>
  </r>
  <r>
    <x v="90"/>
    <x v="94"/>
    <x v="1"/>
    <x v="2"/>
    <x v="79"/>
    <x v="91"/>
  </r>
  <r>
    <x v="91"/>
    <x v="95"/>
    <x v="1"/>
    <x v="2"/>
    <x v="14"/>
    <x v="16"/>
  </r>
  <r>
    <x v="92"/>
    <x v="96"/>
    <x v="1"/>
    <x v="2"/>
    <x v="80"/>
    <x v="92"/>
  </r>
  <r>
    <x v="37"/>
    <x v="97"/>
    <x v="1"/>
    <x v="2"/>
    <x v="73"/>
    <x v="93"/>
  </r>
  <r>
    <x v="30"/>
    <x v="29"/>
    <x v="1"/>
    <x v="2"/>
    <x v="29"/>
    <x v="30"/>
  </r>
  <r>
    <x v="31"/>
    <x v="30"/>
    <x v="1"/>
    <x v="2"/>
    <x v="30"/>
    <x v="31"/>
  </r>
  <r>
    <x v="93"/>
    <x v="98"/>
    <x v="1"/>
    <x v="8"/>
    <x v="80"/>
    <x v="94"/>
  </r>
  <r>
    <x v="94"/>
    <x v="0"/>
    <x v="0"/>
    <x v="5"/>
    <x v="0"/>
    <x v="1"/>
  </r>
  <r>
    <x v="4"/>
    <x v="1"/>
    <x v="1"/>
    <x v="2"/>
    <x v="1"/>
    <x v="2"/>
  </r>
  <r>
    <x v="40"/>
    <x v="99"/>
    <x v="1"/>
    <x v="2"/>
    <x v="2"/>
    <x v="77"/>
  </r>
  <r>
    <x v="9"/>
    <x v="5"/>
    <x v="1"/>
    <x v="2"/>
    <x v="5"/>
    <x v="6"/>
  </r>
  <r>
    <x v="10"/>
    <x v="6"/>
    <x v="1"/>
    <x v="2"/>
    <x v="5"/>
    <x v="6"/>
  </r>
  <r>
    <x v="12"/>
    <x v="100"/>
    <x v="1"/>
    <x v="8"/>
    <x v="7"/>
    <x v="95"/>
  </r>
  <r>
    <x v="95"/>
    <x v="101"/>
    <x v="1"/>
    <x v="2"/>
    <x v="81"/>
    <x v="96"/>
  </r>
  <r>
    <x v="96"/>
    <x v="102"/>
    <x v="1"/>
    <x v="2"/>
    <x v="82"/>
    <x v="97"/>
  </r>
  <r>
    <x v="97"/>
    <x v="103"/>
    <x v="1"/>
    <x v="2"/>
    <x v="44"/>
    <x v="64"/>
  </r>
  <r>
    <x v="98"/>
    <x v="104"/>
    <x v="1"/>
    <x v="2"/>
    <x v="83"/>
    <x v="98"/>
  </r>
  <r>
    <x v="99"/>
    <x v="105"/>
    <x v="1"/>
    <x v="2"/>
    <x v="44"/>
    <x v="64"/>
  </r>
  <r>
    <x v="6"/>
    <x v="4"/>
    <x v="1"/>
    <x v="2"/>
    <x v="4"/>
    <x v="11"/>
  </r>
  <r>
    <x v="100"/>
    <x v="106"/>
    <x v="1"/>
    <x v="2"/>
    <x v="38"/>
    <x v="46"/>
  </r>
  <r>
    <x v="101"/>
    <x v="107"/>
    <x v="1"/>
    <x v="2"/>
    <x v="84"/>
    <x v="99"/>
  </r>
  <r>
    <x v="19"/>
    <x v="20"/>
    <x v="1"/>
    <x v="4"/>
    <x v="18"/>
    <x v="43"/>
  </r>
  <r>
    <x v="102"/>
    <x v="108"/>
    <x v="1"/>
    <x v="2"/>
    <x v="19"/>
    <x v="20"/>
  </r>
  <r>
    <x v="30"/>
    <x v="29"/>
    <x v="1"/>
    <x v="2"/>
    <x v="29"/>
    <x v="30"/>
  </r>
  <r>
    <x v="103"/>
    <x v="0"/>
    <x v="0"/>
    <x v="5"/>
    <x v="0"/>
    <x v="1"/>
  </r>
  <r>
    <x v="4"/>
    <x v="1"/>
    <x v="1"/>
    <x v="2"/>
    <x v="1"/>
    <x v="2"/>
  </r>
  <r>
    <x v="51"/>
    <x v="45"/>
    <x v="1"/>
    <x v="2"/>
    <x v="41"/>
    <x v="4"/>
  </r>
  <r>
    <x v="49"/>
    <x v="11"/>
    <x v="1"/>
    <x v="2"/>
    <x v="58"/>
    <x v="65"/>
  </r>
  <r>
    <x v="52"/>
    <x v="47"/>
    <x v="1"/>
    <x v="2"/>
    <x v="19"/>
    <x v="20"/>
  </r>
  <r>
    <x v="11"/>
    <x v="109"/>
    <x v="1"/>
    <x v="2"/>
    <x v="3"/>
    <x v="10"/>
  </r>
  <r>
    <x v="38"/>
    <x v="110"/>
    <x v="1"/>
    <x v="2"/>
    <x v="12"/>
    <x v="14"/>
  </r>
  <r>
    <x v="104"/>
    <x v="111"/>
    <x v="1"/>
    <x v="2"/>
    <x v="85"/>
    <x v="100"/>
  </r>
  <r>
    <x v="105"/>
    <x v="112"/>
    <x v="1"/>
    <x v="2"/>
    <x v="3"/>
    <x v="10"/>
  </r>
  <r>
    <x v="106"/>
    <x v="113"/>
    <x v="1"/>
    <x v="8"/>
    <x v="3"/>
    <x v="32"/>
  </r>
  <r>
    <x v="107"/>
    <x v="114"/>
    <x v="1"/>
    <x v="2"/>
    <x v="86"/>
    <x v="101"/>
  </r>
  <r>
    <x v="64"/>
    <x v="59"/>
    <x v="1"/>
    <x v="2"/>
    <x v="56"/>
    <x v="61"/>
  </r>
  <r>
    <x v="37"/>
    <x v="115"/>
    <x v="1"/>
    <x v="2"/>
    <x v="87"/>
    <x v="102"/>
  </r>
  <r>
    <x v="19"/>
    <x v="20"/>
    <x v="1"/>
    <x v="8"/>
    <x v="18"/>
    <x v="77"/>
  </r>
  <r>
    <x v="30"/>
    <x v="29"/>
    <x v="1"/>
    <x v="2"/>
    <x v="29"/>
    <x v="30"/>
  </r>
  <r>
    <x v="31"/>
    <x v="30"/>
    <x v="1"/>
    <x v="2"/>
    <x v="30"/>
    <x v="31"/>
  </r>
  <r>
    <x v="108"/>
    <x v="0"/>
    <x v="0"/>
    <x v="5"/>
    <x v="0"/>
    <x v="1"/>
  </r>
  <r>
    <x v="6"/>
    <x v="4"/>
    <x v="1"/>
    <x v="8"/>
    <x v="4"/>
    <x v="51"/>
  </r>
  <r>
    <x v="109"/>
    <x v="0"/>
    <x v="0"/>
    <x v="5"/>
    <x v="0"/>
    <x v="1"/>
  </r>
  <r>
    <x v="110"/>
    <x v="0"/>
    <x v="0"/>
    <x v="5"/>
    <x v="0"/>
    <x v="1"/>
  </r>
  <r>
    <x v="4"/>
    <x v="1"/>
    <x v="1"/>
    <x v="2"/>
    <x v="1"/>
    <x v="2"/>
  </r>
  <r>
    <x v="40"/>
    <x v="62"/>
    <x v="1"/>
    <x v="2"/>
    <x v="39"/>
    <x v="47"/>
  </r>
  <r>
    <x v="9"/>
    <x v="5"/>
    <x v="1"/>
    <x v="2"/>
    <x v="5"/>
    <x v="6"/>
  </r>
  <r>
    <x v="51"/>
    <x v="45"/>
    <x v="1"/>
    <x v="2"/>
    <x v="41"/>
    <x v="4"/>
  </r>
  <r>
    <x v="49"/>
    <x v="15"/>
    <x v="1"/>
    <x v="2"/>
    <x v="40"/>
    <x v="48"/>
  </r>
  <r>
    <x v="36"/>
    <x v="116"/>
    <x v="1"/>
    <x v="2"/>
    <x v="88"/>
    <x v="40"/>
  </r>
  <r>
    <x v="11"/>
    <x v="117"/>
    <x v="1"/>
    <x v="2"/>
    <x v="12"/>
    <x v="14"/>
  </r>
  <r>
    <x v="48"/>
    <x v="43"/>
    <x v="1"/>
    <x v="2"/>
    <x v="39"/>
    <x v="47"/>
  </r>
  <r>
    <x v="111"/>
    <x v="47"/>
    <x v="1"/>
    <x v="2"/>
    <x v="19"/>
    <x v="20"/>
  </r>
  <r>
    <x v="38"/>
    <x v="118"/>
    <x v="1"/>
    <x v="2"/>
    <x v="89"/>
    <x v="103"/>
  </r>
  <r>
    <x v="10"/>
    <x v="6"/>
    <x v="1"/>
    <x v="2"/>
    <x v="5"/>
    <x v="6"/>
  </r>
  <r>
    <x v="35"/>
    <x v="119"/>
    <x v="1"/>
    <x v="2"/>
    <x v="90"/>
    <x v="104"/>
  </r>
  <r>
    <x v="53"/>
    <x v="120"/>
    <x v="1"/>
    <x v="2"/>
    <x v="91"/>
    <x v="105"/>
  </r>
  <r>
    <x v="111"/>
    <x v="121"/>
    <x v="1"/>
    <x v="2"/>
    <x v="92"/>
    <x v="106"/>
  </r>
  <r>
    <x v="112"/>
    <x v="122"/>
    <x v="1"/>
    <x v="8"/>
    <x v="3"/>
    <x v="32"/>
  </r>
  <r>
    <x v="113"/>
    <x v="123"/>
    <x v="1"/>
    <x v="2"/>
    <x v="93"/>
    <x v="107"/>
  </r>
  <r>
    <x v="114"/>
    <x v="124"/>
    <x v="1"/>
    <x v="2"/>
    <x v="4"/>
    <x v="11"/>
  </r>
  <r>
    <x v="115"/>
    <x v="125"/>
    <x v="1"/>
    <x v="2"/>
    <x v="94"/>
    <x v="108"/>
  </r>
  <r>
    <x v="116"/>
    <x v="126"/>
    <x v="1"/>
    <x v="2"/>
    <x v="28"/>
    <x v="29"/>
  </r>
  <r>
    <x v="57"/>
    <x v="127"/>
    <x v="1"/>
    <x v="2"/>
    <x v="95"/>
    <x v="109"/>
  </r>
  <r>
    <x v="117"/>
    <x v="128"/>
    <x v="1"/>
    <x v="2"/>
    <x v="96"/>
    <x v="44"/>
  </r>
  <r>
    <x v="118"/>
    <x v="129"/>
    <x v="1"/>
    <x v="2"/>
    <x v="97"/>
    <x v="8"/>
  </r>
  <r>
    <x v="57"/>
    <x v="130"/>
    <x v="1"/>
    <x v="2"/>
    <x v="95"/>
    <x v="109"/>
  </r>
  <r>
    <x v="119"/>
    <x v="131"/>
    <x v="1"/>
    <x v="2"/>
    <x v="49"/>
    <x v="5"/>
  </r>
  <r>
    <x v="65"/>
    <x v="132"/>
    <x v="1"/>
    <x v="2"/>
    <x v="98"/>
    <x v="110"/>
  </r>
  <r>
    <x v="19"/>
    <x v="20"/>
    <x v="1"/>
    <x v="4"/>
    <x v="18"/>
    <x v="43"/>
  </r>
  <r>
    <x v="30"/>
    <x v="29"/>
    <x v="1"/>
    <x v="2"/>
    <x v="29"/>
    <x v="30"/>
  </r>
  <r>
    <x v="31"/>
    <x v="30"/>
    <x v="1"/>
    <x v="2"/>
    <x v="30"/>
    <x v="31"/>
  </r>
  <r>
    <x v="120"/>
    <x v="0"/>
    <x v="0"/>
    <x v="5"/>
    <x v="0"/>
    <x v="1"/>
  </r>
  <r>
    <x v="4"/>
    <x v="1"/>
    <x v="1"/>
    <x v="2"/>
    <x v="1"/>
    <x v="2"/>
  </r>
  <r>
    <x v="9"/>
    <x v="5"/>
    <x v="1"/>
    <x v="2"/>
    <x v="5"/>
    <x v="6"/>
  </r>
  <r>
    <x v="37"/>
    <x v="133"/>
    <x v="1"/>
    <x v="2"/>
    <x v="74"/>
    <x v="85"/>
  </r>
  <r>
    <x v="52"/>
    <x v="47"/>
    <x v="1"/>
    <x v="2"/>
    <x v="19"/>
    <x v="20"/>
  </r>
  <r>
    <x v="73"/>
    <x v="69"/>
    <x v="1"/>
    <x v="2"/>
    <x v="63"/>
    <x v="70"/>
  </r>
  <r>
    <x v="49"/>
    <x v="11"/>
    <x v="1"/>
    <x v="2"/>
    <x v="58"/>
    <x v="65"/>
  </r>
  <r>
    <x v="48"/>
    <x v="43"/>
    <x v="1"/>
    <x v="2"/>
    <x v="39"/>
    <x v="47"/>
  </r>
  <r>
    <x v="37"/>
    <x v="133"/>
    <x v="1"/>
    <x v="2"/>
    <x v="74"/>
    <x v="85"/>
  </r>
  <r>
    <x v="38"/>
    <x v="134"/>
    <x v="1"/>
    <x v="2"/>
    <x v="3"/>
    <x v="10"/>
  </r>
  <r>
    <x v="74"/>
    <x v="70"/>
    <x v="1"/>
    <x v="2"/>
    <x v="64"/>
    <x v="45"/>
  </r>
  <r>
    <x v="19"/>
    <x v="20"/>
    <x v="1"/>
    <x v="2"/>
    <x v="18"/>
    <x v="39"/>
  </r>
  <r>
    <x v="30"/>
    <x v="29"/>
    <x v="1"/>
    <x v="2"/>
    <x v="29"/>
    <x v="30"/>
  </r>
  <r>
    <x v="31"/>
    <x v="30"/>
    <x v="1"/>
    <x v="2"/>
    <x v="30"/>
    <x v="31"/>
  </r>
  <r>
    <x v="28"/>
    <x v="22"/>
    <x v="1"/>
    <x v="2"/>
    <x v="27"/>
    <x v="28"/>
  </r>
  <r>
    <x v="29"/>
    <x v="22"/>
    <x v="1"/>
    <x v="2"/>
    <x v="28"/>
    <x v="29"/>
  </r>
  <r>
    <x v="121"/>
    <x v="0"/>
    <x v="0"/>
    <x v="5"/>
    <x v="0"/>
    <x v="1"/>
  </r>
  <r>
    <x v="4"/>
    <x v="1"/>
    <x v="1"/>
    <x v="2"/>
    <x v="1"/>
    <x v="2"/>
  </r>
  <r>
    <x v="40"/>
    <x v="99"/>
    <x v="1"/>
    <x v="2"/>
    <x v="2"/>
    <x v="77"/>
  </r>
  <r>
    <x v="9"/>
    <x v="5"/>
    <x v="1"/>
    <x v="2"/>
    <x v="5"/>
    <x v="6"/>
  </r>
  <r>
    <x v="37"/>
    <x v="135"/>
    <x v="1"/>
    <x v="2"/>
    <x v="99"/>
    <x v="111"/>
  </r>
  <r>
    <x v="37"/>
    <x v="87"/>
    <x v="1"/>
    <x v="2"/>
    <x v="74"/>
    <x v="85"/>
  </r>
  <r>
    <x v="38"/>
    <x v="134"/>
    <x v="1"/>
    <x v="2"/>
    <x v="3"/>
    <x v="10"/>
  </r>
  <r>
    <x v="74"/>
    <x v="70"/>
    <x v="1"/>
    <x v="2"/>
    <x v="64"/>
    <x v="45"/>
  </r>
  <r>
    <x v="35"/>
    <x v="136"/>
    <x v="1"/>
    <x v="2"/>
    <x v="100"/>
    <x v="112"/>
  </r>
  <r>
    <x v="122"/>
    <x v="137"/>
    <x v="1"/>
    <x v="2"/>
    <x v="30"/>
    <x v="31"/>
  </r>
  <r>
    <x v="38"/>
    <x v="138"/>
    <x v="1"/>
    <x v="2"/>
    <x v="4"/>
    <x v="11"/>
  </r>
  <r>
    <x v="37"/>
    <x v="139"/>
    <x v="1"/>
    <x v="2"/>
    <x v="101"/>
    <x v="113"/>
  </r>
  <r>
    <x v="19"/>
    <x v="20"/>
    <x v="1"/>
    <x v="2"/>
    <x v="18"/>
    <x v="39"/>
  </r>
  <r>
    <x v="30"/>
    <x v="29"/>
    <x v="1"/>
    <x v="2"/>
    <x v="29"/>
    <x v="30"/>
  </r>
  <r>
    <x v="31"/>
    <x v="30"/>
    <x v="1"/>
    <x v="2"/>
    <x v="30"/>
    <x v="31"/>
  </r>
  <r>
    <x v="84"/>
    <x v="85"/>
    <x v="1"/>
    <x v="2"/>
    <x v="72"/>
    <x v="82"/>
  </r>
  <r>
    <x v="123"/>
    <x v="0"/>
    <x v="0"/>
    <x v="5"/>
    <x v="0"/>
    <x v="1"/>
  </r>
  <r>
    <x v="4"/>
    <x v="1"/>
    <x v="1"/>
    <x v="2"/>
    <x v="1"/>
    <x v="2"/>
  </r>
  <r>
    <x v="40"/>
    <x v="99"/>
    <x v="1"/>
    <x v="2"/>
    <x v="2"/>
    <x v="77"/>
  </r>
  <r>
    <x v="9"/>
    <x v="5"/>
    <x v="1"/>
    <x v="2"/>
    <x v="5"/>
    <x v="6"/>
  </r>
  <r>
    <x v="10"/>
    <x v="6"/>
    <x v="1"/>
    <x v="2"/>
    <x v="5"/>
    <x v="6"/>
  </r>
  <r>
    <x v="100"/>
    <x v="140"/>
    <x v="1"/>
    <x v="2"/>
    <x v="102"/>
    <x v="114"/>
  </r>
  <r>
    <x v="124"/>
    <x v="141"/>
    <x v="1"/>
    <x v="2"/>
    <x v="96"/>
    <x v="44"/>
  </r>
  <r>
    <x v="125"/>
    <x v="142"/>
    <x v="1"/>
    <x v="2"/>
    <x v="103"/>
    <x v="115"/>
  </r>
  <r>
    <x v="16"/>
    <x v="16"/>
    <x v="1"/>
    <x v="2"/>
    <x v="14"/>
    <x v="16"/>
  </r>
  <r>
    <x v="126"/>
    <x v="143"/>
    <x v="1"/>
    <x v="2"/>
    <x v="104"/>
    <x v="116"/>
  </r>
  <r>
    <x v="127"/>
    <x v="144"/>
    <x v="1"/>
    <x v="2"/>
    <x v="105"/>
    <x v="117"/>
  </r>
  <r>
    <x v="124"/>
    <x v="145"/>
    <x v="1"/>
    <x v="2"/>
    <x v="95"/>
    <x v="109"/>
  </r>
  <r>
    <x v="100"/>
    <x v="106"/>
    <x v="1"/>
    <x v="2"/>
    <x v="38"/>
    <x v="46"/>
  </r>
  <r>
    <x v="19"/>
    <x v="20"/>
    <x v="1"/>
    <x v="2"/>
    <x v="18"/>
    <x v="39"/>
  </r>
  <r>
    <x v="102"/>
    <x v="108"/>
    <x v="1"/>
    <x v="2"/>
    <x v="19"/>
    <x v="20"/>
  </r>
  <r>
    <x v="30"/>
    <x v="29"/>
    <x v="1"/>
    <x v="2"/>
    <x v="29"/>
    <x v="30"/>
  </r>
  <r>
    <x v="128"/>
    <x v="0"/>
    <x v="0"/>
    <x v="5"/>
    <x v="0"/>
    <x v="1"/>
  </r>
  <r>
    <x v="129"/>
    <x v="146"/>
    <x v="2"/>
    <x v="2"/>
    <x v="106"/>
    <x v="118"/>
  </r>
  <r>
    <x v="130"/>
    <x v="0"/>
    <x v="0"/>
    <x v="5"/>
    <x v="0"/>
    <x v="1"/>
  </r>
  <r>
    <x v="129"/>
    <x v="146"/>
    <x v="2"/>
    <x v="2"/>
    <x v="106"/>
    <x v="118"/>
  </r>
  <r>
    <x v="131"/>
    <x v="0"/>
    <x v="0"/>
    <x v="5"/>
    <x v="0"/>
    <x v="1"/>
  </r>
  <r>
    <x v="129"/>
    <x v="146"/>
    <x v="2"/>
    <x v="2"/>
    <x v="106"/>
    <x v="118"/>
  </r>
  <r>
    <x v="132"/>
    <x v="0"/>
    <x v="0"/>
    <x v="5"/>
    <x v="0"/>
    <x v="1"/>
  </r>
  <r>
    <x v="133"/>
    <x v="0"/>
    <x v="0"/>
    <x v="5"/>
    <x v="0"/>
    <x v="1"/>
  </r>
  <r>
    <x v="4"/>
    <x v="1"/>
    <x v="1"/>
    <x v="2"/>
    <x v="1"/>
    <x v="2"/>
  </r>
  <r>
    <x v="5"/>
    <x v="2"/>
    <x v="1"/>
    <x v="12"/>
    <x v="2"/>
    <x v="119"/>
  </r>
  <r>
    <x v="6"/>
    <x v="3"/>
    <x v="1"/>
    <x v="2"/>
    <x v="3"/>
    <x v="10"/>
  </r>
  <r>
    <x v="6"/>
    <x v="4"/>
    <x v="1"/>
    <x v="2"/>
    <x v="4"/>
    <x v="11"/>
  </r>
  <r>
    <x v="134"/>
    <x v="0"/>
    <x v="0"/>
    <x v="5"/>
    <x v="0"/>
    <x v="1"/>
  </r>
  <r>
    <x v="6"/>
    <x v="4"/>
    <x v="1"/>
    <x v="2"/>
    <x v="4"/>
    <x v="11"/>
  </r>
  <r>
    <x v="6"/>
    <x v="3"/>
    <x v="1"/>
    <x v="2"/>
    <x v="3"/>
    <x v="10"/>
  </r>
  <r>
    <x v="6"/>
    <x v="3"/>
    <x v="1"/>
    <x v="8"/>
    <x v="3"/>
    <x v="32"/>
  </r>
  <r>
    <x v="6"/>
    <x v="4"/>
    <x v="1"/>
    <x v="2"/>
    <x v="4"/>
    <x v="11"/>
  </r>
  <r>
    <x v="135"/>
    <x v="0"/>
    <x v="0"/>
    <x v="5"/>
    <x v="0"/>
    <x v="1"/>
  </r>
  <r>
    <x v="4"/>
    <x v="1"/>
    <x v="1"/>
    <x v="2"/>
    <x v="1"/>
    <x v="2"/>
  </r>
  <r>
    <x v="9"/>
    <x v="5"/>
    <x v="1"/>
    <x v="2"/>
    <x v="5"/>
    <x v="6"/>
  </r>
  <r>
    <x v="10"/>
    <x v="6"/>
    <x v="1"/>
    <x v="2"/>
    <x v="5"/>
    <x v="6"/>
  </r>
  <r>
    <x v="11"/>
    <x v="7"/>
    <x v="1"/>
    <x v="8"/>
    <x v="6"/>
    <x v="93"/>
  </r>
  <r>
    <x v="12"/>
    <x v="8"/>
    <x v="1"/>
    <x v="6"/>
    <x v="7"/>
    <x v="8"/>
  </r>
  <r>
    <x v="11"/>
    <x v="9"/>
    <x v="1"/>
    <x v="2"/>
    <x v="8"/>
    <x v="9"/>
  </r>
  <r>
    <x v="6"/>
    <x v="3"/>
    <x v="1"/>
    <x v="2"/>
    <x v="3"/>
    <x v="10"/>
  </r>
  <r>
    <x v="13"/>
    <x v="10"/>
    <x v="1"/>
    <x v="2"/>
    <x v="9"/>
    <x v="3"/>
  </r>
  <r>
    <x v="14"/>
    <x v="11"/>
    <x v="1"/>
    <x v="2"/>
    <x v="10"/>
    <x v="12"/>
  </r>
  <r>
    <x v="11"/>
    <x v="12"/>
    <x v="1"/>
    <x v="8"/>
    <x v="11"/>
    <x v="120"/>
  </r>
  <r>
    <x v="11"/>
    <x v="14"/>
    <x v="1"/>
    <x v="2"/>
    <x v="4"/>
    <x v="11"/>
  </r>
  <r>
    <x v="15"/>
    <x v="15"/>
    <x v="1"/>
    <x v="2"/>
    <x v="13"/>
    <x v="15"/>
  </r>
  <r>
    <x v="16"/>
    <x v="16"/>
    <x v="1"/>
    <x v="2"/>
    <x v="14"/>
    <x v="16"/>
  </r>
  <r>
    <x v="17"/>
    <x v="17"/>
    <x v="1"/>
    <x v="2"/>
    <x v="15"/>
    <x v="17"/>
  </r>
  <r>
    <x v="11"/>
    <x v="147"/>
    <x v="1"/>
    <x v="4"/>
    <x v="107"/>
    <x v="121"/>
  </r>
  <r>
    <x v="18"/>
    <x v="19"/>
    <x v="1"/>
    <x v="2"/>
    <x v="17"/>
    <x v="19"/>
  </r>
  <r>
    <x v="19"/>
    <x v="20"/>
    <x v="1"/>
    <x v="3"/>
    <x v="18"/>
    <x v="64"/>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136"/>
    <x v="0"/>
    <x v="0"/>
    <x v="5"/>
    <x v="0"/>
    <x v="1"/>
  </r>
  <r>
    <x v="4"/>
    <x v="1"/>
    <x v="1"/>
    <x v="2"/>
    <x v="1"/>
    <x v="2"/>
  </r>
  <r>
    <x v="6"/>
    <x v="4"/>
    <x v="1"/>
    <x v="4"/>
    <x v="4"/>
    <x v="5"/>
  </r>
  <r>
    <x v="6"/>
    <x v="3"/>
    <x v="1"/>
    <x v="2"/>
    <x v="3"/>
    <x v="10"/>
  </r>
  <r>
    <x v="137"/>
    <x v="0"/>
    <x v="0"/>
    <x v="5"/>
    <x v="0"/>
    <x v="1"/>
  </r>
  <r>
    <x v="4"/>
    <x v="1"/>
    <x v="1"/>
    <x v="2"/>
    <x v="1"/>
    <x v="2"/>
  </r>
  <r>
    <x v="9"/>
    <x v="5"/>
    <x v="1"/>
    <x v="2"/>
    <x v="5"/>
    <x v="6"/>
  </r>
  <r>
    <x v="31"/>
    <x v="30"/>
    <x v="1"/>
    <x v="2"/>
    <x v="30"/>
    <x v="31"/>
  </r>
  <r>
    <x v="35"/>
    <x v="31"/>
    <x v="1"/>
    <x v="2"/>
    <x v="108"/>
    <x v="122"/>
  </r>
  <r>
    <x v="36"/>
    <x v="32"/>
    <x v="1"/>
    <x v="2"/>
    <x v="32"/>
    <x v="35"/>
  </r>
  <r>
    <x v="37"/>
    <x v="33"/>
    <x v="1"/>
    <x v="2"/>
    <x v="33"/>
    <x v="36"/>
  </r>
  <r>
    <x v="37"/>
    <x v="34"/>
    <x v="1"/>
    <x v="2"/>
    <x v="34"/>
    <x v="37"/>
  </r>
  <r>
    <x v="38"/>
    <x v="35"/>
    <x v="1"/>
    <x v="2"/>
    <x v="35"/>
    <x v="38"/>
  </r>
  <r>
    <x v="19"/>
    <x v="20"/>
    <x v="1"/>
    <x v="2"/>
    <x v="18"/>
    <x v="39"/>
  </r>
  <r>
    <x v="138"/>
    <x v="0"/>
    <x v="0"/>
    <x v="5"/>
    <x v="0"/>
    <x v="1"/>
  </r>
  <r>
    <x v="4"/>
    <x v="1"/>
    <x v="1"/>
    <x v="8"/>
    <x v="1"/>
    <x v="40"/>
  </r>
  <r>
    <x v="40"/>
    <x v="62"/>
    <x v="1"/>
    <x v="8"/>
    <x v="39"/>
    <x v="64"/>
  </r>
  <r>
    <x v="41"/>
    <x v="148"/>
    <x v="1"/>
    <x v="2"/>
    <x v="37"/>
    <x v="42"/>
  </r>
  <r>
    <x v="10"/>
    <x v="6"/>
    <x v="1"/>
    <x v="2"/>
    <x v="5"/>
    <x v="6"/>
  </r>
  <r>
    <x v="9"/>
    <x v="5"/>
    <x v="1"/>
    <x v="2"/>
    <x v="5"/>
    <x v="6"/>
  </r>
  <r>
    <x v="19"/>
    <x v="20"/>
    <x v="1"/>
    <x v="4"/>
    <x v="18"/>
    <x v="43"/>
  </r>
  <r>
    <x v="139"/>
    <x v="0"/>
    <x v="0"/>
    <x v="5"/>
    <x v="0"/>
    <x v="1"/>
  </r>
  <r>
    <x v="4"/>
    <x v="1"/>
    <x v="1"/>
    <x v="2"/>
    <x v="1"/>
    <x v="2"/>
  </r>
  <r>
    <x v="12"/>
    <x v="40"/>
    <x v="1"/>
    <x v="2"/>
    <x v="13"/>
    <x v="15"/>
  </r>
  <r>
    <x v="19"/>
    <x v="20"/>
    <x v="1"/>
    <x v="2"/>
    <x v="18"/>
    <x v="39"/>
  </r>
  <r>
    <x v="11"/>
    <x v="149"/>
    <x v="1"/>
    <x v="2"/>
    <x v="20"/>
    <x v="21"/>
  </r>
  <r>
    <x v="47"/>
    <x v="42"/>
    <x v="1"/>
    <x v="2"/>
    <x v="38"/>
    <x v="46"/>
  </r>
  <r>
    <x v="140"/>
    <x v="0"/>
    <x v="0"/>
    <x v="5"/>
    <x v="0"/>
    <x v="1"/>
  </r>
  <r>
    <x v="10"/>
    <x v="6"/>
    <x v="1"/>
    <x v="2"/>
    <x v="5"/>
    <x v="6"/>
  </r>
  <r>
    <x v="4"/>
    <x v="1"/>
    <x v="1"/>
    <x v="2"/>
    <x v="1"/>
    <x v="2"/>
  </r>
  <r>
    <x v="19"/>
    <x v="20"/>
    <x v="1"/>
    <x v="2"/>
    <x v="18"/>
    <x v="39"/>
  </r>
  <r>
    <x v="141"/>
    <x v="0"/>
    <x v="0"/>
    <x v="5"/>
    <x v="0"/>
    <x v="1"/>
  </r>
  <r>
    <x v="4"/>
    <x v="1"/>
    <x v="1"/>
    <x v="2"/>
    <x v="1"/>
    <x v="2"/>
  </r>
  <r>
    <x v="43"/>
    <x v="38"/>
    <x v="1"/>
    <x v="2"/>
    <x v="5"/>
    <x v="6"/>
  </r>
  <r>
    <x v="44"/>
    <x v="39"/>
    <x v="1"/>
    <x v="2"/>
    <x v="13"/>
    <x v="15"/>
  </r>
  <r>
    <x v="6"/>
    <x v="3"/>
    <x v="1"/>
    <x v="2"/>
    <x v="3"/>
    <x v="10"/>
  </r>
  <r>
    <x v="6"/>
    <x v="4"/>
    <x v="1"/>
    <x v="2"/>
    <x v="4"/>
    <x v="11"/>
  </r>
  <r>
    <x v="19"/>
    <x v="20"/>
    <x v="1"/>
    <x v="2"/>
    <x v="18"/>
    <x v="39"/>
  </r>
  <r>
    <x v="142"/>
    <x v="0"/>
    <x v="0"/>
    <x v="5"/>
    <x v="0"/>
    <x v="1"/>
  </r>
  <r>
    <x v="4"/>
    <x v="1"/>
    <x v="1"/>
    <x v="2"/>
    <x v="1"/>
    <x v="2"/>
  </r>
  <r>
    <x v="9"/>
    <x v="5"/>
    <x v="1"/>
    <x v="8"/>
    <x v="5"/>
    <x v="45"/>
  </r>
  <r>
    <x v="10"/>
    <x v="6"/>
    <x v="1"/>
    <x v="8"/>
    <x v="5"/>
    <x v="45"/>
  </r>
  <r>
    <x v="48"/>
    <x v="43"/>
    <x v="1"/>
    <x v="8"/>
    <x v="39"/>
    <x v="64"/>
  </r>
  <r>
    <x v="14"/>
    <x v="46"/>
    <x v="1"/>
    <x v="2"/>
    <x v="42"/>
    <x v="49"/>
  </r>
  <r>
    <x v="50"/>
    <x v="44"/>
    <x v="1"/>
    <x v="2"/>
    <x v="41"/>
    <x v="4"/>
  </r>
  <r>
    <x v="51"/>
    <x v="45"/>
    <x v="1"/>
    <x v="2"/>
    <x v="41"/>
    <x v="4"/>
  </r>
  <r>
    <x v="14"/>
    <x v="46"/>
    <x v="1"/>
    <x v="2"/>
    <x v="42"/>
    <x v="49"/>
  </r>
  <r>
    <x v="11"/>
    <x v="12"/>
    <x v="1"/>
    <x v="2"/>
    <x v="11"/>
    <x v="13"/>
  </r>
  <r>
    <x v="52"/>
    <x v="47"/>
    <x v="1"/>
    <x v="4"/>
    <x v="19"/>
    <x v="123"/>
  </r>
  <r>
    <x v="11"/>
    <x v="150"/>
    <x v="1"/>
    <x v="2"/>
    <x v="69"/>
    <x v="76"/>
  </r>
  <r>
    <x v="49"/>
    <x v="11"/>
    <x v="1"/>
    <x v="2"/>
    <x v="58"/>
    <x v="65"/>
  </r>
  <r>
    <x v="38"/>
    <x v="77"/>
    <x v="1"/>
    <x v="2"/>
    <x v="6"/>
    <x v="7"/>
  </r>
  <r>
    <x v="54"/>
    <x v="49"/>
    <x v="1"/>
    <x v="4"/>
    <x v="45"/>
    <x v="52"/>
  </r>
  <r>
    <x v="55"/>
    <x v="151"/>
    <x v="1"/>
    <x v="8"/>
    <x v="46"/>
    <x v="53"/>
  </r>
  <r>
    <x v="56"/>
    <x v="152"/>
    <x v="1"/>
    <x v="2"/>
    <x v="47"/>
    <x v="54"/>
  </r>
  <r>
    <x v="57"/>
    <x v="52"/>
    <x v="1"/>
    <x v="8"/>
    <x v="88"/>
    <x v="105"/>
  </r>
  <r>
    <x v="58"/>
    <x v="53"/>
    <x v="1"/>
    <x v="2"/>
    <x v="49"/>
    <x v="5"/>
  </r>
  <r>
    <x v="57"/>
    <x v="153"/>
    <x v="1"/>
    <x v="2"/>
    <x v="88"/>
    <x v="40"/>
  </r>
  <r>
    <x v="59"/>
    <x v="55"/>
    <x v="1"/>
    <x v="8"/>
    <x v="51"/>
    <x v="56"/>
  </r>
  <r>
    <x v="60"/>
    <x v="56"/>
    <x v="1"/>
    <x v="2"/>
    <x v="52"/>
    <x v="57"/>
  </r>
  <r>
    <x v="61"/>
    <x v="57"/>
    <x v="2"/>
    <x v="9"/>
    <x v="53"/>
    <x v="58"/>
  </r>
  <r>
    <x v="62"/>
    <x v="57"/>
    <x v="2"/>
    <x v="10"/>
    <x v="54"/>
    <x v="59"/>
  </r>
  <r>
    <x v="143"/>
    <x v="154"/>
    <x v="1"/>
    <x v="2"/>
    <x v="109"/>
    <x v="124"/>
  </r>
  <r>
    <x v="64"/>
    <x v="59"/>
    <x v="1"/>
    <x v="2"/>
    <x v="56"/>
    <x v="61"/>
  </r>
  <r>
    <x v="12"/>
    <x v="8"/>
    <x v="1"/>
    <x v="2"/>
    <x v="7"/>
    <x v="63"/>
  </r>
  <r>
    <x v="11"/>
    <x v="61"/>
    <x v="1"/>
    <x v="8"/>
    <x v="4"/>
    <x v="51"/>
  </r>
  <r>
    <x v="144"/>
    <x v="155"/>
    <x v="1"/>
    <x v="2"/>
    <x v="110"/>
    <x v="125"/>
  </r>
  <r>
    <x v="19"/>
    <x v="20"/>
    <x v="1"/>
    <x v="11"/>
    <x v="18"/>
    <x v="48"/>
  </r>
  <r>
    <x v="40"/>
    <x v="62"/>
    <x v="1"/>
    <x v="8"/>
    <x v="39"/>
    <x v="64"/>
  </r>
  <r>
    <x v="30"/>
    <x v="29"/>
    <x v="1"/>
    <x v="2"/>
    <x v="29"/>
    <x v="30"/>
  </r>
  <r>
    <x v="31"/>
    <x v="30"/>
    <x v="1"/>
    <x v="2"/>
    <x v="30"/>
    <x v="31"/>
  </r>
  <r>
    <x v="145"/>
    <x v="0"/>
    <x v="0"/>
    <x v="5"/>
    <x v="0"/>
    <x v="1"/>
  </r>
  <r>
    <x v="4"/>
    <x v="1"/>
    <x v="1"/>
    <x v="2"/>
    <x v="1"/>
    <x v="2"/>
  </r>
  <r>
    <x v="9"/>
    <x v="5"/>
    <x v="1"/>
    <x v="2"/>
    <x v="5"/>
    <x v="6"/>
  </r>
  <r>
    <x v="49"/>
    <x v="11"/>
    <x v="1"/>
    <x v="2"/>
    <x v="58"/>
    <x v="65"/>
  </r>
  <r>
    <x v="68"/>
    <x v="64"/>
    <x v="1"/>
    <x v="2"/>
    <x v="59"/>
    <x v="66"/>
  </r>
  <r>
    <x v="69"/>
    <x v="65"/>
    <x v="1"/>
    <x v="2"/>
    <x v="60"/>
    <x v="67"/>
  </r>
  <r>
    <x v="70"/>
    <x v="66"/>
    <x v="1"/>
    <x v="2"/>
    <x v="61"/>
    <x v="68"/>
  </r>
  <r>
    <x v="71"/>
    <x v="67"/>
    <x v="1"/>
    <x v="2"/>
    <x v="3"/>
    <x v="10"/>
  </r>
  <r>
    <x v="72"/>
    <x v="68"/>
    <x v="1"/>
    <x v="2"/>
    <x v="62"/>
    <x v="69"/>
  </r>
  <r>
    <x v="73"/>
    <x v="69"/>
    <x v="1"/>
    <x v="2"/>
    <x v="63"/>
    <x v="70"/>
  </r>
  <r>
    <x v="74"/>
    <x v="70"/>
    <x v="1"/>
    <x v="2"/>
    <x v="64"/>
    <x v="45"/>
  </r>
  <r>
    <x v="75"/>
    <x v="71"/>
    <x v="1"/>
    <x v="2"/>
    <x v="65"/>
    <x v="71"/>
  </r>
  <r>
    <x v="76"/>
    <x v="72"/>
    <x v="1"/>
    <x v="2"/>
    <x v="66"/>
    <x v="72"/>
  </r>
  <r>
    <x v="77"/>
    <x v="73"/>
    <x v="1"/>
    <x v="2"/>
    <x v="48"/>
    <x v="73"/>
  </r>
  <r>
    <x v="78"/>
    <x v="74"/>
    <x v="1"/>
    <x v="2"/>
    <x v="67"/>
    <x v="74"/>
  </r>
  <r>
    <x v="11"/>
    <x v="75"/>
    <x v="1"/>
    <x v="2"/>
    <x v="68"/>
    <x v="75"/>
  </r>
  <r>
    <x v="11"/>
    <x v="76"/>
    <x v="1"/>
    <x v="2"/>
    <x v="6"/>
    <x v="7"/>
  </r>
  <r>
    <x v="19"/>
    <x v="20"/>
    <x v="1"/>
    <x v="8"/>
    <x v="18"/>
    <x v="77"/>
  </r>
  <r>
    <x v="30"/>
    <x v="29"/>
    <x v="1"/>
    <x v="2"/>
    <x v="29"/>
    <x v="30"/>
  </r>
  <r>
    <x v="31"/>
    <x v="30"/>
    <x v="1"/>
    <x v="2"/>
    <x v="30"/>
    <x v="31"/>
  </r>
  <r>
    <x v="146"/>
    <x v="0"/>
    <x v="0"/>
    <x v="5"/>
    <x v="0"/>
    <x v="1"/>
  </r>
  <r>
    <x v="9"/>
    <x v="5"/>
    <x v="1"/>
    <x v="2"/>
    <x v="5"/>
    <x v="6"/>
  </r>
  <r>
    <x v="19"/>
    <x v="20"/>
    <x v="1"/>
    <x v="2"/>
    <x v="18"/>
    <x v="39"/>
  </r>
  <r>
    <x v="4"/>
    <x v="1"/>
    <x v="1"/>
    <x v="2"/>
    <x v="1"/>
    <x v="2"/>
  </r>
  <r>
    <x v="73"/>
    <x v="69"/>
    <x v="1"/>
    <x v="2"/>
    <x v="63"/>
    <x v="70"/>
  </r>
  <r>
    <x v="74"/>
    <x v="70"/>
    <x v="1"/>
    <x v="2"/>
    <x v="64"/>
    <x v="45"/>
  </r>
  <r>
    <x v="49"/>
    <x v="11"/>
    <x v="1"/>
    <x v="2"/>
    <x v="58"/>
    <x v="65"/>
  </r>
  <r>
    <x v="80"/>
    <x v="77"/>
    <x v="1"/>
    <x v="2"/>
    <x v="12"/>
    <x v="14"/>
  </r>
  <r>
    <x v="11"/>
    <x v="156"/>
    <x v="1"/>
    <x v="2"/>
    <x v="111"/>
    <x v="126"/>
  </r>
  <r>
    <x v="11"/>
    <x v="157"/>
    <x v="1"/>
    <x v="2"/>
    <x v="62"/>
    <x v="69"/>
  </r>
  <r>
    <x v="48"/>
    <x v="43"/>
    <x v="1"/>
    <x v="2"/>
    <x v="39"/>
    <x v="47"/>
  </r>
  <r>
    <x v="52"/>
    <x v="47"/>
    <x v="1"/>
    <x v="2"/>
    <x v="19"/>
    <x v="20"/>
  </r>
  <r>
    <x v="37"/>
    <x v="33"/>
    <x v="1"/>
    <x v="2"/>
    <x v="33"/>
    <x v="36"/>
  </r>
  <r>
    <x v="30"/>
    <x v="29"/>
    <x v="1"/>
    <x v="2"/>
    <x v="29"/>
    <x v="30"/>
  </r>
  <r>
    <x v="31"/>
    <x v="30"/>
    <x v="1"/>
    <x v="2"/>
    <x v="30"/>
    <x v="31"/>
  </r>
  <r>
    <x v="28"/>
    <x v="22"/>
    <x v="1"/>
    <x v="2"/>
    <x v="27"/>
    <x v="28"/>
  </r>
  <r>
    <x v="29"/>
    <x v="22"/>
    <x v="1"/>
    <x v="2"/>
    <x v="28"/>
    <x v="29"/>
  </r>
  <r>
    <x v="147"/>
    <x v="0"/>
    <x v="0"/>
    <x v="5"/>
    <x v="0"/>
    <x v="1"/>
  </r>
  <r>
    <x v="4"/>
    <x v="1"/>
    <x v="1"/>
    <x v="2"/>
    <x v="1"/>
    <x v="2"/>
  </r>
  <r>
    <x v="19"/>
    <x v="20"/>
    <x v="1"/>
    <x v="2"/>
    <x v="18"/>
    <x v="39"/>
  </r>
  <r>
    <x v="37"/>
    <x v="158"/>
    <x v="1"/>
    <x v="2"/>
    <x v="112"/>
    <x v="127"/>
  </r>
  <r>
    <x v="11"/>
    <x v="159"/>
    <x v="1"/>
    <x v="2"/>
    <x v="44"/>
    <x v="64"/>
  </r>
  <r>
    <x v="82"/>
    <x v="82"/>
    <x v="1"/>
    <x v="2"/>
    <x v="49"/>
    <x v="5"/>
  </r>
  <r>
    <x v="83"/>
    <x v="83"/>
    <x v="1"/>
    <x v="2"/>
    <x v="71"/>
    <x v="80"/>
  </r>
  <r>
    <x v="11"/>
    <x v="84"/>
    <x v="1"/>
    <x v="2"/>
    <x v="16"/>
    <x v="81"/>
  </r>
  <r>
    <x v="30"/>
    <x v="29"/>
    <x v="1"/>
    <x v="2"/>
    <x v="29"/>
    <x v="30"/>
  </r>
  <r>
    <x v="31"/>
    <x v="30"/>
    <x v="1"/>
    <x v="2"/>
    <x v="30"/>
    <x v="31"/>
  </r>
  <r>
    <x v="84"/>
    <x v="85"/>
    <x v="1"/>
    <x v="2"/>
    <x v="72"/>
    <x v="82"/>
  </r>
  <r>
    <x v="148"/>
    <x v="0"/>
    <x v="0"/>
    <x v="5"/>
    <x v="0"/>
    <x v="1"/>
  </r>
  <r>
    <x v="4"/>
    <x v="1"/>
    <x v="1"/>
    <x v="8"/>
    <x v="1"/>
    <x v="40"/>
  </r>
  <r>
    <x v="19"/>
    <x v="20"/>
    <x v="1"/>
    <x v="6"/>
    <x v="18"/>
    <x v="83"/>
  </r>
  <r>
    <x v="35"/>
    <x v="160"/>
    <x v="1"/>
    <x v="2"/>
    <x v="90"/>
    <x v="104"/>
  </r>
  <r>
    <x v="37"/>
    <x v="86"/>
    <x v="1"/>
    <x v="2"/>
    <x v="73"/>
    <x v="93"/>
  </r>
  <r>
    <x v="83"/>
    <x v="83"/>
    <x v="1"/>
    <x v="2"/>
    <x v="71"/>
    <x v="80"/>
  </r>
  <r>
    <x v="86"/>
    <x v="88"/>
    <x v="1"/>
    <x v="4"/>
    <x v="69"/>
    <x v="86"/>
  </r>
  <r>
    <x v="87"/>
    <x v="89"/>
    <x v="1"/>
    <x v="4"/>
    <x v="75"/>
    <x v="128"/>
  </r>
  <r>
    <x v="52"/>
    <x v="161"/>
    <x v="1"/>
    <x v="2"/>
    <x v="92"/>
    <x v="106"/>
  </r>
  <r>
    <x v="149"/>
    <x v="162"/>
    <x v="1"/>
    <x v="2"/>
    <x v="113"/>
    <x v="129"/>
  </r>
  <r>
    <x v="11"/>
    <x v="18"/>
    <x v="1"/>
    <x v="2"/>
    <x v="10"/>
    <x v="12"/>
  </r>
  <r>
    <x v="35"/>
    <x v="163"/>
    <x v="1"/>
    <x v="2"/>
    <x v="64"/>
    <x v="45"/>
  </r>
  <r>
    <x v="150"/>
    <x v="164"/>
    <x v="1"/>
    <x v="2"/>
    <x v="114"/>
    <x v="130"/>
  </r>
  <r>
    <x v="90"/>
    <x v="94"/>
    <x v="1"/>
    <x v="2"/>
    <x v="79"/>
    <x v="91"/>
  </r>
  <r>
    <x v="91"/>
    <x v="95"/>
    <x v="1"/>
    <x v="2"/>
    <x v="14"/>
    <x v="16"/>
  </r>
  <r>
    <x v="92"/>
    <x v="165"/>
    <x v="1"/>
    <x v="2"/>
    <x v="80"/>
    <x v="92"/>
  </r>
  <r>
    <x v="37"/>
    <x v="166"/>
    <x v="1"/>
    <x v="2"/>
    <x v="73"/>
    <x v="93"/>
  </r>
  <r>
    <x v="30"/>
    <x v="29"/>
    <x v="1"/>
    <x v="2"/>
    <x v="29"/>
    <x v="30"/>
  </r>
  <r>
    <x v="31"/>
    <x v="30"/>
    <x v="1"/>
    <x v="2"/>
    <x v="30"/>
    <x v="31"/>
  </r>
  <r>
    <x v="93"/>
    <x v="98"/>
    <x v="1"/>
    <x v="8"/>
    <x v="80"/>
    <x v="94"/>
  </r>
  <r>
    <x v="151"/>
    <x v="0"/>
    <x v="0"/>
    <x v="5"/>
    <x v="0"/>
    <x v="1"/>
  </r>
  <r>
    <x v="4"/>
    <x v="1"/>
    <x v="1"/>
    <x v="8"/>
    <x v="1"/>
    <x v="40"/>
  </r>
  <r>
    <x v="40"/>
    <x v="99"/>
    <x v="1"/>
    <x v="2"/>
    <x v="2"/>
    <x v="77"/>
  </r>
  <r>
    <x v="9"/>
    <x v="5"/>
    <x v="1"/>
    <x v="2"/>
    <x v="5"/>
    <x v="6"/>
  </r>
  <r>
    <x v="10"/>
    <x v="6"/>
    <x v="1"/>
    <x v="2"/>
    <x v="5"/>
    <x v="6"/>
  </r>
  <r>
    <x v="12"/>
    <x v="100"/>
    <x v="1"/>
    <x v="8"/>
    <x v="7"/>
    <x v="95"/>
  </r>
  <r>
    <x v="95"/>
    <x v="167"/>
    <x v="1"/>
    <x v="2"/>
    <x v="81"/>
    <x v="96"/>
  </r>
  <r>
    <x v="96"/>
    <x v="102"/>
    <x v="1"/>
    <x v="2"/>
    <x v="82"/>
    <x v="97"/>
  </r>
  <r>
    <x v="97"/>
    <x v="103"/>
    <x v="1"/>
    <x v="2"/>
    <x v="44"/>
    <x v="64"/>
  </r>
  <r>
    <x v="98"/>
    <x v="168"/>
    <x v="1"/>
    <x v="2"/>
    <x v="83"/>
    <x v="98"/>
  </r>
  <r>
    <x v="99"/>
    <x v="105"/>
    <x v="1"/>
    <x v="2"/>
    <x v="44"/>
    <x v="64"/>
  </r>
  <r>
    <x v="6"/>
    <x v="4"/>
    <x v="1"/>
    <x v="2"/>
    <x v="4"/>
    <x v="11"/>
  </r>
  <r>
    <x v="100"/>
    <x v="106"/>
    <x v="1"/>
    <x v="2"/>
    <x v="38"/>
    <x v="46"/>
  </r>
  <r>
    <x v="101"/>
    <x v="107"/>
    <x v="1"/>
    <x v="2"/>
    <x v="84"/>
    <x v="99"/>
  </r>
  <r>
    <x v="19"/>
    <x v="20"/>
    <x v="1"/>
    <x v="4"/>
    <x v="18"/>
    <x v="43"/>
  </r>
  <r>
    <x v="102"/>
    <x v="108"/>
    <x v="1"/>
    <x v="2"/>
    <x v="19"/>
    <x v="20"/>
  </r>
  <r>
    <x v="30"/>
    <x v="29"/>
    <x v="1"/>
    <x v="2"/>
    <x v="29"/>
    <x v="30"/>
  </r>
  <r>
    <x v="152"/>
    <x v="0"/>
    <x v="0"/>
    <x v="5"/>
    <x v="0"/>
    <x v="1"/>
  </r>
  <r>
    <x v="4"/>
    <x v="1"/>
    <x v="1"/>
    <x v="2"/>
    <x v="1"/>
    <x v="2"/>
  </r>
  <r>
    <x v="51"/>
    <x v="45"/>
    <x v="1"/>
    <x v="2"/>
    <x v="41"/>
    <x v="4"/>
  </r>
  <r>
    <x v="104"/>
    <x v="111"/>
    <x v="1"/>
    <x v="2"/>
    <x v="115"/>
    <x v="131"/>
  </r>
  <r>
    <x v="105"/>
    <x v="112"/>
    <x v="1"/>
    <x v="2"/>
    <x v="3"/>
    <x v="10"/>
  </r>
  <r>
    <x v="106"/>
    <x v="113"/>
    <x v="1"/>
    <x v="8"/>
    <x v="3"/>
    <x v="32"/>
  </r>
  <r>
    <x v="107"/>
    <x v="114"/>
    <x v="1"/>
    <x v="2"/>
    <x v="86"/>
    <x v="101"/>
  </r>
  <r>
    <x v="64"/>
    <x v="59"/>
    <x v="1"/>
    <x v="2"/>
    <x v="56"/>
    <x v="61"/>
  </r>
  <r>
    <x v="19"/>
    <x v="20"/>
    <x v="1"/>
    <x v="2"/>
    <x v="18"/>
    <x v="39"/>
  </r>
  <r>
    <x v="30"/>
    <x v="29"/>
    <x v="1"/>
    <x v="2"/>
    <x v="29"/>
    <x v="30"/>
  </r>
  <r>
    <x v="153"/>
    <x v="0"/>
    <x v="0"/>
    <x v="5"/>
    <x v="0"/>
    <x v="1"/>
  </r>
  <r>
    <x v="154"/>
    <x v="0"/>
    <x v="0"/>
    <x v="5"/>
    <x v="0"/>
    <x v="1"/>
  </r>
  <r>
    <x v="4"/>
    <x v="1"/>
    <x v="1"/>
    <x v="2"/>
    <x v="1"/>
    <x v="2"/>
  </r>
  <r>
    <x v="40"/>
    <x v="62"/>
    <x v="1"/>
    <x v="2"/>
    <x v="39"/>
    <x v="47"/>
  </r>
  <r>
    <x v="9"/>
    <x v="5"/>
    <x v="1"/>
    <x v="2"/>
    <x v="5"/>
    <x v="6"/>
  </r>
  <r>
    <x v="14"/>
    <x v="15"/>
    <x v="1"/>
    <x v="2"/>
    <x v="116"/>
    <x v="132"/>
  </r>
  <r>
    <x v="38"/>
    <x v="118"/>
    <x v="1"/>
    <x v="2"/>
    <x v="89"/>
    <x v="103"/>
  </r>
  <r>
    <x v="112"/>
    <x v="169"/>
    <x v="1"/>
    <x v="2"/>
    <x v="117"/>
    <x v="133"/>
  </r>
  <r>
    <x v="54"/>
    <x v="170"/>
    <x v="1"/>
    <x v="2"/>
    <x v="118"/>
    <x v="134"/>
  </r>
  <r>
    <x v="155"/>
    <x v="171"/>
    <x v="1"/>
    <x v="2"/>
    <x v="119"/>
    <x v="135"/>
  </r>
  <r>
    <x v="156"/>
    <x v="172"/>
    <x v="1"/>
    <x v="2"/>
    <x v="13"/>
    <x v="15"/>
  </r>
  <r>
    <x v="118"/>
    <x v="129"/>
    <x v="1"/>
    <x v="2"/>
    <x v="97"/>
    <x v="8"/>
  </r>
  <r>
    <x v="57"/>
    <x v="173"/>
    <x v="1"/>
    <x v="2"/>
    <x v="48"/>
    <x v="73"/>
  </r>
  <r>
    <x v="157"/>
    <x v="174"/>
    <x v="1"/>
    <x v="2"/>
    <x v="120"/>
    <x v="136"/>
  </r>
  <r>
    <x v="158"/>
    <x v="175"/>
    <x v="1"/>
    <x v="2"/>
    <x v="121"/>
    <x v="137"/>
  </r>
  <r>
    <x v="159"/>
    <x v="131"/>
    <x v="1"/>
    <x v="2"/>
    <x v="49"/>
    <x v="5"/>
  </r>
  <r>
    <x v="30"/>
    <x v="29"/>
    <x v="1"/>
    <x v="2"/>
    <x v="29"/>
    <x v="30"/>
  </r>
  <r>
    <x v="10"/>
    <x v="6"/>
    <x v="1"/>
    <x v="2"/>
    <x v="5"/>
    <x v="6"/>
  </r>
  <r>
    <x v="160"/>
    <x v="176"/>
    <x v="1"/>
    <x v="2"/>
    <x v="122"/>
    <x v="58"/>
  </r>
  <r>
    <x v="52"/>
    <x v="121"/>
    <x v="1"/>
    <x v="2"/>
    <x v="92"/>
    <x v="106"/>
  </r>
  <r>
    <x v="6"/>
    <x v="3"/>
    <x v="1"/>
    <x v="2"/>
    <x v="3"/>
    <x v="10"/>
  </r>
  <r>
    <x v="12"/>
    <x v="8"/>
    <x v="1"/>
    <x v="2"/>
    <x v="7"/>
    <x v="63"/>
  </r>
  <r>
    <x v="49"/>
    <x v="11"/>
    <x v="1"/>
    <x v="2"/>
    <x v="58"/>
    <x v="65"/>
  </r>
  <r>
    <x v="48"/>
    <x v="43"/>
    <x v="1"/>
    <x v="2"/>
    <x v="39"/>
    <x v="47"/>
  </r>
  <r>
    <x v="36"/>
    <x v="177"/>
    <x v="1"/>
    <x v="2"/>
    <x v="123"/>
    <x v="138"/>
  </r>
  <r>
    <x v="161"/>
    <x v="178"/>
    <x v="1"/>
    <x v="2"/>
    <x v="124"/>
    <x v="139"/>
  </r>
  <r>
    <x v="19"/>
    <x v="20"/>
    <x v="1"/>
    <x v="8"/>
    <x v="18"/>
    <x v="77"/>
  </r>
  <r>
    <x v="31"/>
    <x v="30"/>
    <x v="1"/>
    <x v="2"/>
    <x v="30"/>
    <x v="31"/>
  </r>
  <r>
    <x v="162"/>
    <x v="0"/>
    <x v="0"/>
    <x v="5"/>
    <x v="0"/>
    <x v="1"/>
  </r>
  <r>
    <x v="4"/>
    <x v="1"/>
    <x v="1"/>
    <x v="2"/>
    <x v="1"/>
    <x v="2"/>
  </r>
  <r>
    <x v="40"/>
    <x v="99"/>
    <x v="1"/>
    <x v="2"/>
    <x v="2"/>
    <x v="77"/>
  </r>
  <r>
    <x v="9"/>
    <x v="5"/>
    <x v="1"/>
    <x v="2"/>
    <x v="5"/>
    <x v="6"/>
  </r>
  <r>
    <x v="10"/>
    <x v="6"/>
    <x v="1"/>
    <x v="2"/>
    <x v="5"/>
    <x v="6"/>
  </r>
  <r>
    <x v="102"/>
    <x v="108"/>
    <x v="1"/>
    <x v="2"/>
    <x v="71"/>
    <x v="80"/>
  </r>
  <r>
    <x v="163"/>
    <x v="179"/>
    <x v="1"/>
    <x v="2"/>
    <x v="125"/>
    <x v="140"/>
  </r>
  <r>
    <x v="124"/>
    <x v="145"/>
    <x v="1"/>
    <x v="2"/>
    <x v="95"/>
    <x v="109"/>
  </r>
  <r>
    <x v="164"/>
    <x v="180"/>
    <x v="1"/>
    <x v="2"/>
    <x v="126"/>
    <x v="141"/>
  </r>
  <r>
    <x v="16"/>
    <x v="16"/>
    <x v="1"/>
    <x v="2"/>
    <x v="14"/>
    <x v="16"/>
  </r>
  <r>
    <x v="126"/>
    <x v="143"/>
    <x v="1"/>
    <x v="2"/>
    <x v="104"/>
    <x v="116"/>
  </r>
  <r>
    <x v="127"/>
    <x v="181"/>
    <x v="1"/>
    <x v="2"/>
    <x v="69"/>
    <x v="76"/>
  </r>
  <r>
    <x v="124"/>
    <x v="182"/>
    <x v="1"/>
    <x v="2"/>
    <x v="127"/>
    <x v="142"/>
  </r>
  <r>
    <x v="19"/>
    <x v="20"/>
    <x v="1"/>
    <x v="2"/>
    <x v="18"/>
    <x v="39"/>
  </r>
  <r>
    <x v="30"/>
    <x v="29"/>
    <x v="1"/>
    <x v="2"/>
    <x v="29"/>
    <x v="30"/>
  </r>
  <r>
    <x v="165"/>
    <x v="0"/>
    <x v="0"/>
    <x v="5"/>
    <x v="0"/>
    <x v="1"/>
  </r>
  <r>
    <x v="129"/>
    <x v="146"/>
    <x v="2"/>
    <x v="2"/>
    <x v="106"/>
    <x v="118"/>
  </r>
  <r>
    <x v="166"/>
    <x v="0"/>
    <x v="0"/>
    <x v="5"/>
    <x v="0"/>
    <x v="1"/>
  </r>
  <r>
    <x v="129"/>
    <x v="146"/>
    <x v="2"/>
    <x v="2"/>
    <x v="106"/>
    <x v="118"/>
  </r>
  <r>
    <x v="167"/>
    <x v="0"/>
    <x v="0"/>
    <x v="5"/>
    <x v="0"/>
    <x v="1"/>
  </r>
  <r>
    <x v="129"/>
    <x v="146"/>
    <x v="2"/>
    <x v="2"/>
    <x v="106"/>
    <x v="118"/>
  </r>
  <r>
    <x v="168"/>
    <x v="0"/>
    <x v="0"/>
    <x v="5"/>
    <x v="0"/>
    <x v="1"/>
  </r>
  <r>
    <x v="169"/>
    <x v="0"/>
    <x v="0"/>
    <x v="5"/>
    <x v="0"/>
    <x v="1"/>
  </r>
  <r>
    <x v="170"/>
    <x v="0"/>
    <x v="0"/>
    <x v="5"/>
    <x v="0"/>
    <x v="1"/>
  </r>
  <r>
    <x v="171"/>
    <x v="183"/>
    <x v="3"/>
    <x v="13"/>
    <x v="67"/>
    <x v="143"/>
  </r>
  <r>
    <x v="172"/>
    <x v="184"/>
    <x v="3"/>
    <x v="10"/>
    <x v="128"/>
    <x v="144"/>
  </r>
  <r>
    <x v="173"/>
    <x v="185"/>
    <x v="3"/>
    <x v="3"/>
    <x v="129"/>
    <x v="145"/>
  </r>
  <r>
    <x v="174"/>
    <x v="186"/>
    <x v="3"/>
    <x v="8"/>
    <x v="130"/>
    <x v="146"/>
  </r>
  <r>
    <x v="175"/>
    <x v="187"/>
    <x v="4"/>
    <x v="10"/>
    <x v="131"/>
    <x v="147"/>
  </r>
  <r>
    <x v="176"/>
    <x v="188"/>
    <x v="1"/>
    <x v="2"/>
    <x v="43"/>
    <x v="79"/>
  </r>
  <r>
    <x v="177"/>
    <x v="189"/>
    <x v="3"/>
    <x v="8"/>
    <x v="43"/>
    <x v="50"/>
  </r>
  <r>
    <x v="178"/>
    <x v="189"/>
    <x v="2"/>
    <x v="8"/>
    <x v="14"/>
    <x v="118"/>
  </r>
  <r>
    <x v="179"/>
    <x v="190"/>
    <x v="2"/>
    <x v="8"/>
    <x v="132"/>
    <x v="92"/>
  </r>
  <r>
    <x v="180"/>
    <x v="191"/>
    <x v="3"/>
    <x v="10"/>
    <x v="133"/>
    <x v="148"/>
  </r>
  <r>
    <x v="181"/>
    <x v="191"/>
    <x v="3"/>
    <x v="10"/>
    <x v="133"/>
    <x v="148"/>
  </r>
  <r>
    <x v="182"/>
    <x v="0"/>
    <x v="1"/>
    <x v="4"/>
    <x v="134"/>
    <x v="14"/>
  </r>
  <r>
    <x v="183"/>
    <x v="191"/>
    <x v="3"/>
    <x v="10"/>
    <x v="133"/>
    <x v="148"/>
  </r>
  <r>
    <x v="184"/>
    <x v="191"/>
    <x v="2"/>
    <x v="14"/>
    <x v="135"/>
    <x v="94"/>
  </r>
  <r>
    <x v="185"/>
    <x v="192"/>
    <x v="2"/>
    <x v="14"/>
    <x v="136"/>
    <x v="118"/>
  </r>
  <r>
    <x v="186"/>
    <x v="193"/>
    <x v="1"/>
    <x v="6"/>
    <x v="137"/>
    <x v="149"/>
  </r>
  <r>
    <x v="187"/>
    <x v="194"/>
    <x v="2"/>
    <x v="15"/>
    <x v="138"/>
    <x v="150"/>
  </r>
  <r>
    <x v="188"/>
    <x v="194"/>
    <x v="5"/>
    <x v="15"/>
    <x v="139"/>
    <x v="118"/>
  </r>
  <r>
    <x v="189"/>
    <x v="194"/>
    <x v="2"/>
    <x v="15"/>
    <x v="140"/>
    <x v="3"/>
  </r>
  <r>
    <x v="190"/>
    <x v="195"/>
    <x v="2"/>
    <x v="15"/>
    <x v="141"/>
    <x v="45"/>
  </r>
  <r>
    <x v="191"/>
    <x v="195"/>
    <x v="2"/>
    <x v="15"/>
    <x v="142"/>
    <x v="151"/>
  </r>
  <r>
    <x v="192"/>
    <x v="194"/>
    <x v="2"/>
    <x v="15"/>
    <x v="143"/>
    <x v="152"/>
  </r>
  <r>
    <x v="193"/>
    <x v="0"/>
    <x v="0"/>
    <x v="16"/>
    <x v="0"/>
    <x v="153"/>
  </r>
  <r>
    <x v="1"/>
    <x v="0"/>
    <x v="0"/>
    <x v="5"/>
    <x v="0"/>
    <x v="1"/>
  </r>
  <r>
    <x v="194"/>
    <x v="0"/>
    <x v="0"/>
    <x v="5"/>
    <x v="0"/>
    <x v="1"/>
  </r>
  <r>
    <x v="195"/>
    <x v="0"/>
    <x v="0"/>
    <x v="5"/>
    <x v="0"/>
    <x v="1"/>
  </r>
  <r>
    <x v="4"/>
    <x v="1"/>
    <x v="1"/>
    <x v="2"/>
    <x v="1"/>
    <x v="2"/>
  </r>
  <r>
    <x v="40"/>
    <x v="99"/>
    <x v="1"/>
    <x v="2"/>
    <x v="2"/>
    <x v="77"/>
  </r>
  <r>
    <x v="10"/>
    <x v="6"/>
    <x v="1"/>
    <x v="2"/>
    <x v="5"/>
    <x v="6"/>
  </r>
  <r>
    <x v="9"/>
    <x v="5"/>
    <x v="1"/>
    <x v="2"/>
    <x v="5"/>
    <x v="6"/>
  </r>
  <r>
    <x v="7"/>
    <x v="0"/>
    <x v="0"/>
    <x v="5"/>
    <x v="0"/>
    <x v="1"/>
  </r>
  <r>
    <x v="4"/>
    <x v="1"/>
    <x v="1"/>
    <x v="8"/>
    <x v="1"/>
    <x v="40"/>
  </r>
  <r>
    <x v="40"/>
    <x v="196"/>
    <x v="1"/>
    <x v="2"/>
    <x v="144"/>
    <x v="43"/>
  </r>
  <r>
    <x v="6"/>
    <x v="4"/>
    <x v="1"/>
    <x v="8"/>
    <x v="4"/>
    <x v="51"/>
  </r>
  <r>
    <x v="196"/>
    <x v="0"/>
    <x v="0"/>
    <x v="5"/>
    <x v="0"/>
    <x v="1"/>
  </r>
  <r>
    <x v="6"/>
    <x v="4"/>
    <x v="1"/>
    <x v="2"/>
    <x v="4"/>
    <x v="11"/>
  </r>
  <r>
    <x v="5"/>
    <x v="2"/>
    <x v="1"/>
    <x v="3"/>
    <x v="2"/>
    <x v="3"/>
  </r>
  <r>
    <x v="4"/>
    <x v="1"/>
    <x v="1"/>
    <x v="2"/>
    <x v="1"/>
    <x v="2"/>
  </r>
  <r>
    <x v="32"/>
    <x v="0"/>
    <x v="0"/>
    <x v="5"/>
    <x v="0"/>
    <x v="1"/>
  </r>
  <r>
    <x v="6"/>
    <x v="4"/>
    <x v="1"/>
    <x v="8"/>
    <x v="4"/>
    <x v="51"/>
  </r>
  <r>
    <x v="6"/>
    <x v="3"/>
    <x v="1"/>
    <x v="4"/>
    <x v="3"/>
    <x v="4"/>
  </r>
  <r>
    <x v="197"/>
    <x v="0"/>
    <x v="0"/>
    <x v="5"/>
    <x v="0"/>
    <x v="1"/>
  </r>
  <r>
    <x v="11"/>
    <x v="197"/>
    <x v="1"/>
    <x v="2"/>
    <x v="89"/>
    <x v="103"/>
  </r>
  <r>
    <x v="12"/>
    <x v="8"/>
    <x v="1"/>
    <x v="6"/>
    <x v="7"/>
    <x v="8"/>
  </r>
  <r>
    <x v="11"/>
    <x v="198"/>
    <x v="1"/>
    <x v="2"/>
    <x v="89"/>
    <x v="103"/>
  </r>
  <r>
    <x v="13"/>
    <x v="10"/>
    <x v="1"/>
    <x v="2"/>
    <x v="9"/>
    <x v="3"/>
  </r>
  <r>
    <x v="11"/>
    <x v="199"/>
    <x v="1"/>
    <x v="2"/>
    <x v="111"/>
    <x v="126"/>
  </r>
  <r>
    <x v="9"/>
    <x v="5"/>
    <x v="1"/>
    <x v="2"/>
    <x v="5"/>
    <x v="6"/>
  </r>
  <r>
    <x v="15"/>
    <x v="11"/>
    <x v="1"/>
    <x v="2"/>
    <x v="145"/>
    <x v="154"/>
  </r>
  <r>
    <x v="16"/>
    <x v="16"/>
    <x v="1"/>
    <x v="2"/>
    <x v="14"/>
    <x v="16"/>
  </r>
  <r>
    <x v="49"/>
    <x v="11"/>
    <x v="1"/>
    <x v="2"/>
    <x v="58"/>
    <x v="65"/>
  </r>
  <r>
    <x v="11"/>
    <x v="200"/>
    <x v="1"/>
    <x v="2"/>
    <x v="44"/>
    <x v="64"/>
  </r>
  <r>
    <x v="11"/>
    <x v="18"/>
    <x v="1"/>
    <x v="8"/>
    <x v="16"/>
    <x v="155"/>
  </r>
  <r>
    <x v="6"/>
    <x v="4"/>
    <x v="1"/>
    <x v="2"/>
    <x v="4"/>
    <x v="11"/>
  </r>
  <r>
    <x v="10"/>
    <x v="6"/>
    <x v="1"/>
    <x v="2"/>
    <x v="5"/>
    <x v="6"/>
  </r>
  <r>
    <x v="18"/>
    <x v="19"/>
    <x v="1"/>
    <x v="2"/>
    <x v="17"/>
    <x v="19"/>
  </r>
  <r>
    <x v="17"/>
    <x v="17"/>
    <x v="1"/>
    <x v="2"/>
    <x v="15"/>
    <x v="17"/>
  </r>
  <r>
    <x v="19"/>
    <x v="20"/>
    <x v="6"/>
    <x v="4"/>
    <x v="18"/>
    <x v="43"/>
  </r>
  <r>
    <x v="4"/>
    <x v="1"/>
    <x v="6"/>
    <x v="4"/>
    <x v="1"/>
    <x v="44"/>
  </r>
  <r>
    <x v="30"/>
    <x v="29"/>
    <x v="1"/>
    <x v="2"/>
    <x v="29"/>
    <x v="30"/>
  </r>
  <r>
    <x v="31"/>
    <x v="30"/>
    <x v="1"/>
    <x v="2"/>
    <x v="30"/>
    <x v="31"/>
  </r>
  <r>
    <x v="30"/>
    <x v="29"/>
    <x v="1"/>
    <x v="2"/>
    <x v="29"/>
    <x v="30"/>
  </r>
  <r>
    <x v="198"/>
    <x v="0"/>
    <x v="0"/>
    <x v="5"/>
    <x v="0"/>
    <x v="1"/>
  </r>
  <r>
    <x v="50"/>
    <x v="44"/>
    <x v="1"/>
    <x v="2"/>
    <x v="41"/>
    <x v="4"/>
  </r>
  <r>
    <x v="51"/>
    <x v="45"/>
    <x v="1"/>
    <x v="2"/>
    <x v="41"/>
    <x v="4"/>
  </r>
  <r>
    <x v="48"/>
    <x v="43"/>
    <x v="1"/>
    <x v="2"/>
    <x v="39"/>
    <x v="47"/>
  </r>
  <r>
    <x v="49"/>
    <x v="11"/>
    <x v="1"/>
    <x v="2"/>
    <x v="58"/>
    <x v="65"/>
  </r>
  <r>
    <x v="11"/>
    <x v="200"/>
    <x v="1"/>
    <x v="2"/>
    <x v="44"/>
    <x v="64"/>
  </r>
  <r>
    <x v="52"/>
    <x v="47"/>
    <x v="1"/>
    <x v="2"/>
    <x v="19"/>
    <x v="20"/>
  </r>
  <r>
    <x v="11"/>
    <x v="14"/>
    <x v="1"/>
    <x v="2"/>
    <x v="4"/>
    <x v="11"/>
  </r>
  <r>
    <x v="11"/>
    <x v="201"/>
    <x v="1"/>
    <x v="8"/>
    <x v="4"/>
    <x v="51"/>
  </r>
  <r>
    <x v="53"/>
    <x v="48"/>
    <x v="1"/>
    <x v="8"/>
    <x v="44"/>
    <x v="3"/>
  </r>
  <r>
    <x v="19"/>
    <x v="20"/>
    <x v="6"/>
    <x v="4"/>
    <x v="18"/>
    <x v="43"/>
  </r>
  <r>
    <x v="4"/>
    <x v="1"/>
    <x v="6"/>
    <x v="2"/>
    <x v="1"/>
    <x v="2"/>
  </r>
  <r>
    <x v="30"/>
    <x v="29"/>
    <x v="1"/>
    <x v="2"/>
    <x v="29"/>
    <x v="30"/>
  </r>
  <r>
    <x v="31"/>
    <x v="30"/>
    <x v="1"/>
    <x v="2"/>
    <x v="30"/>
    <x v="31"/>
  </r>
  <r>
    <x v="199"/>
    <x v="0"/>
    <x v="0"/>
    <x v="5"/>
    <x v="0"/>
    <x v="1"/>
  </r>
  <r>
    <x v="6"/>
    <x v="4"/>
    <x v="1"/>
    <x v="2"/>
    <x v="4"/>
    <x v="11"/>
  </r>
  <r>
    <x v="12"/>
    <x v="40"/>
    <x v="1"/>
    <x v="2"/>
    <x v="13"/>
    <x v="15"/>
  </r>
  <r>
    <x v="11"/>
    <x v="14"/>
    <x v="1"/>
    <x v="2"/>
    <x v="4"/>
    <x v="11"/>
  </r>
  <r>
    <x v="47"/>
    <x v="42"/>
    <x v="1"/>
    <x v="2"/>
    <x v="38"/>
    <x v="46"/>
  </r>
  <r>
    <x v="9"/>
    <x v="5"/>
    <x v="1"/>
    <x v="2"/>
    <x v="5"/>
    <x v="6"/>
  </r>
  <r>
    <x v="10"/>
    <x v="6"/>
    <x v="1"/>
    <x v="2"/>
    <x v="5"/>
    <x v="6"/>
  </r>
  <r>
    <x v="12"/>
    <x v="8"/>
    <x v="1"/>
    <x v="2"/>
    <x v="7"/>
    <x v="63"/>
  </r>
  <r>
    <x v="11"/>
    <x v="18"/>
    <x v="1"/>
    <x v="2"/>
    <x v="16"/>
    <x v="81"/>
  </r>
  <r>
    <x v="144"/>
    <x v="155"/>
    <x v="1"/>
    <x v="2"/>
    <x v="110"/>
    <x v="125"/>
  </r>
  <r>
    <x v="54"/>
    <x v="170"/>
    <x v="1"/>
    <x v="2"/>
    <x v="118"/>
    <x v="134"/>
  </r>
  <r>
    <x v="200"/>
    <x v="202"/>
    <x v="1"/>
    <x v="2"/>
    <x v="146"/>
    <x v="156"/>
  </r>
  <r>
    <x v="54"/>
    <x v="170"/>
    <x v="1"/>
    <x v="8"/>
    <x v="118"/>
    <x v="157"/>
  </r>
  <r>
    <x v="11"/>
    <x v="203"/>
    <x v="1"/>
    <x v="2"/>
    <x v="4"/>
    <x v="11"/>
  </r>
  <r>
    <x v="118"/>
    <x v="129"/>
    <x v="1"/>
    <x v="2"/>
    <x v="97"/>
    <x v="8"/>
  </r>
  <r>
    <x v="55"/>
    <x v="151"/>
    <x v="1"/>
    <x v="2"/>
    <x v="46"/>
    <x v="123"/>
  </r>
  <r>
    <x v="56"/>
    <x v="152"/>
    <x v="1"/>
    <x v="2"/>
    <x v="47"/>
    <x v="54"/>
  </r>
  <r>
    <x v="157"/>
    <x v="174"/>
    <x v="1"/>
    <x v="2"/>
    <x v="120"/>
    <x v="136"/>
  </r>
  <r>
    <x v="64"/>
    <x v="59"/>
    <x v="1"/>
    <x v="2"/>
    <x v="56"/>
    <x v="61"/>
  </r>
  <r>
    <x v="65"/>
    <x v="204"/>
    <x v="1"/>
    <x v="2"/>
    <x v="57"/>
    <x v="62"/>
  </r>
  <r>
    <x v="143"/>
    <x v="154"/>
    <x v="1"/>
    <x v="2"/>
    <x v="109"/>
    <x v="124"/>
  </r>
  <r>
    <x v="157"/>
    <x v="205"/>
    <x v="1"/>
    <x v="2"/>
    <x v="120"/>
    <x v="136"/>
  </r>
  <r>
    <x v="59"/>
    <x v="55"/>
    <x v="1"/>
    <x v="8"/>
    <x v="51"/>
    <x v="56"/>
  </r>
  <r>
    <x v="61"/>
    <x v="57"/>
    <x v="2"/>
    <x v="17"/>
    <x v="53"/>
    <x v="158"/>
  </r>
  <r>
    <x v="62"/>
    <x v="57"/>
    <x v="2"/>
    <x v="10"/>
    <x v="54"/>
    <x v="59"/>
  </r>
  <r>
    <x v="11"/>
    <x v="206"/>
    <x v="1"/>
    <x v="2"/>
    <x v="11"/>
    <x v="13"/>
  </r>
  <r>
    <x v="19"/>
    <x v="20"/>
    <x v="6"/>
    <x v="18"/>
    <x v="18"/>
    <x v="3"/>
  </r>
  <r>
    <x v="4"/>
    <x v="1"/>
    <x v="6"/>
    <x v="8"/>
    <x v="1"/>
    <x v="40"/>
  </r>
  <r>
    <x v="30"/>
    <x v="29"/>
    <x v="1"/>
    <x v="2"/>
    <x v="29"/>
    <x v="30"/>
  </r>
  <r>
    <x v="31"/>
    <x v="30"/>
    <x v="1"/>
    <x v="2"/>
    <x v="30"/>
    <x v="31"/>
  </r>
  <r>
    <x v="201"/>
    <x v="0"/>
    <x v="0"/>
    <x v="5"/>
    <x v="0"/>
    <x v="1"/>
  </r>
  <r>
    <x v="4"/>
    <x v="1"/>
    <x v="1"/>
    <x v="2"/>
    <x v="1"/>
    <x v="2"/>
  </r>
  <r>
    <x v="9"/>
    <x v="5"/>
    <x v="1"/>
    <x v="2"/>
    <x v="5"/>
    <x v="6"/>
  </r>
  <r>
    <x v="48"/>
    <x v="43"/>
    <x v="1"/>
    <x v="2"/>
    <x v="39"/>
    <x v="47"/>
  </r>
  <r>
    <x v="49"/>
    <x v="11"/>
    <x v="1"/>
    <x v="2"/>
    <x v="58"/>
    <x v="65"/>
  </r>
  <r>
    <x v="38"/>
    <x v="77"/>
    <x v="1"/>
    <x v="2"/>
    <x v="6"/>
    <x v="7"/>
  </r>
  <r>
    <x v="11"/>
    <x v="18"/>
    <x v="1"/>
    <x v="2"/>
    <x v="16"/>
    <x v="81"/>
  </r>
  <r>
    <x v="52"/>
    <x v="47"/>
    <x v="1"/>
    <x v="2"/>
    <x v="19"/>
    <x v="20"/>
  </r>
  <r>
    <x v="160"/>
    <x v="176"/>
    <x v="1"/>
    <x v="2"/>
    <x v="122"/>
    <x v="58"/>
  </r>
  <r>
    <x v="104"/>
    <x v="111"/>
    <x v="1"/>
    <x v="2"/>
    <x v="115"/>
    <x v="131"/>
  </r>
  <r>
    <x v="64"/>
    <x v="59"/>
    <x v="1"/>
    <x v="2"/>
    <x v="56"/>
    <x v="61"/>
  </r>
  <r>
    <x v="65"/>
    <x v="204"/>
    <x v="1"/>
    <x v="2"/>
    <x v="57"/>
    <x v="62"/>
  </r>
  <r>
    <x v="107"/>
    <x v="114"/>
    <x v="1"/>
    <x v="2"/>
    <x v="86"/>
    <x v="101"/>
  </r>
  <r>
    <x v="202"/>
    <x v="207"/>
    <x v="1"/>
    <x v="2"/>
    <x v="147"/>
    <x v="50"/>
  </r>
  <r>
    <x v="105"/>
    <x v="112"/>
    <x v="1"/>
    <x v="2"/>
    <x v="3"/>
    <x v="10"/>
  </r>
  <r>
    <x v="4"/>
    <x v="1"/>
    <x v="6"/>
    <x v="2"/>
    <x v="1"/>
    <x v="2"/>
  </r>
  <r>
    <x v="40"/>
    <x v="196"/>
    <x v="1"/>
    <x v="8"/>
    <x v="144"/>
    <x v="12"/>
  </r>
  <r>
    <x v="19"/>
    <x v="20"/>
    <x v="6"/>
    <x v="8"/>
    <x v="18"/>
    <x v="77"/>
  </r>
  <r>
    <x v="30"/>
    <x v="29"/>
    <x v="1"/>
    <x v="2"/>
    <x v="29"/>
    <x v="30"/>
  </r>
  <r>
    <x v="31"/>
    <x v="30"/>
    <x v="1"/>
    <x v="2"/>
    <x v="30"/>
    <x v="31"/>
  </r>
  <r>
    <x v="203"/>
    <x v="0"/>
    <x v="0"/>
    <x v="5"/>
    <x v="0"/>
    <x v="1"/>
  </r>
  <r>
    <x v="4"/>
    <x v="1"/>
    <x v="1"/>
    <x v="2"/>
    <x v="1"/>
    <x v="2"/>
  </r>
  <r>
    <x v="9"/>
    <x v="5"/>
    <x v="1"/>
    <x v="2"/>
    <x v="5"/>
    <x v="6"/>
  </r>
  <r>
    <x v="74"/>
    <x v="70"/>
    <x v="1"/>
    <x v="2"/>
    <x v="64"/>
    <x v="45"/>
  </r>
  <r>
    <x v="48"/>
    <x v="43"/>
    <x v="1"/>
    <x v="2"/>
    <x v="39"/>
    <x v="47"/>
  </r>
  <r>
    <x v="204"/>
    <x v="11"/>
    <x v="1"/>
    <x v="2"/>
    <x v="148"/>
    <x v="159"/>
  </r>
  <r>
    <x v="38"/>
    <x v="77"/>
    <x v="1"/>
    <x v="2"/>
    <x v="6"/>
    <x v="7"/>
  </r>
  <r>
    <x v="11"/>
    <x v="208"/>
    <x v="1"/>
    <x v="2"/>
    <x v="149"/>
    <x v="160"/>
  </r>
  <r>
    <x v="37"/>
    <x v="209"/>
    <x v="1"/>
    <x v="2"/>
    <x v="150"/>
    <x v="161"/>
  </r>
  <r>
    <x v="37"/>
    <x v="210"/>
    <x v="1"/>
    <x v="2"/>
    <x v="99"/>
    <x v="111"/>
  </r>
  <r>
    <x v="73"/>
    <x v="69"/>
    <x v="1"/>
    <x v="2"/>
    <x v="63"/>
    <x v="70"/>
  </r>
  <r>
    <x v="11"/>
    <x v="78"/>
    <x v="1"/>
    <x v="2"/>
    <x v="70"/>
    <x v="78"/>
  </r>
  <r>
    <x v="19"/>
    <x v="20"/>
    <x v="6"/>
    <x v="2"/>
    <x v="18"/>
    <x v="39"/>
  </r>
  <r>
    <x v="30"/>
    <x v="29"/>
    <x v="1"/>
    <x v="2"/>
    <x v="29"/>
    <x v="30"/>
  </r>
  <r>
    <x v="31"/>
    <x v="30"/>
    <x v="1"/>
    <x v="2"/>
    <x v="30"/>
    <x v="31"/>
  </r>
  <r>
    <x v="28"/>
    <x v="22"/>
    <x v="1"/>
    <x v="2"/>
    <x v="27"/>
    <x v="28"/>
  </r>
  <r>
    <x v="29"/>
    <x v="22"/>
    <x v="1"/>
    <x v="2"/>
    <x v="28"/>
    <x v="29"/>
  </r>
  <r>
    <x v="205"/>
    <x v="0"/>
    <x v="0"/>
    <x v="5"/>
    <x v="0"/>
    <x v="1"/>
  </r>
  <r>
    <x v="78"/>
    <x v="74"/>
    <x v="1"/>
    <x v="2"/>
    <x v="67"/>
    <x v="74"/>
  </r>
  <r>
    <x v="76"/>
    <x v="72"/>
    <x v="1"/>
    <x v="2"/>
    <x v="66"/>
    <x v="72"/>
  </r>
  <r>
    <x v="75"/>
    <x v="71"/>
    <x v="1"/>
    <x v="2"/>
    <x v="65"/>
    <x v="71"/>
  </r>
  <r>
    <x v="74"/>
    <x v="70"/>
    <x v="1"/>
    <x v="2"/>
    <x v="64"/>
    <x v="45"/>
  </r>
  <r>
    <x v="71"/>
    <x v="67"/>
    <x v="1"/>
    <x v="2"/>
    <x v="3"/>
    <x v="10"/>
  </r>
  <r>
    <x v="72"/>
    <x v="211"/>
    <x v="1"/>
    <x v="2"/>
    <x v="62"/>
    <x v="69"/>
  </r>
  <r>
    <x v="48"/>
    <x v="43"/>
    <x v="1"/>
    <x v="2"/>
    <x v="39"/>
    <x v="47"/>
  </r>
  <r>
    <x v="49"/>
    <x v="11"/>
    <x v="1"/>
    <x v="2"/>
    <x v="58"/>
    <x v="65"/>
  </r>
  <r>
    <x v="67"/>
    <x v="63"/>
    <x v="1"/>
    <x v="2"/>
    <x v="12"/>
    <x v="14"/>
  </r>
  <r>
    <x v="206"/>
    <x v="66"/>
    <x v="1"/>
    <x v="2"/>
    <x v="61"/>
    <x v="68"/>
  </r>
  <r>
    <x v="69"/>
    <x v="65"/>
    <x v="1"/>
    <x v="2"/>
    <x v="60"/>
    <x v="67"/>
  </r>
  <r>
    <x v="68"/>
    <x v="64"/>
    <x v="1"/>
    <x v="2"/>
    <x v="59"/>
    <x v="66"/>
  </r>
  <r>
    <x v="77"/>
    <x v="73"/>
    <x v="1"/>
    <x v="2"/>
    <x v="48"/>
    <x v="73"/>
  </r>
  <r>
    <x v="207"/>
    <x v="212"/>
    <x v="1"/>
    <x v="2"/>
    <x v="29"/>
    <x v="30"/>
  </r>
  <r>
    <x v="11"/>
    <x v="213"/>
    <x v="1"/>
    <x v="2"/>
    <x v="11"/>
    <x v="13"/>
  </r>
  <r>
    <x v="19"/>
    <x v="20"/>
    <x v="6"/>
    <x v="2"/>
    <x v="18"/>
    <x v="39"/>
  </r>
  <r>
    <x v="4"/>
    <x v="1"/>
    <x v="6"/>
    <x v="2"/>
    <x v="1"/>
    <x v="2"/>
  </r>
  <r>
    <x v="9"/>
    <x v="5"/>
    <x v="1"/>
    <x v="2"/>
    <x v="5"/>
    <x v="6"/>
  </r>
  <r>
    <x v="30"/>
    <x v="29"/>
    <x v="1"/>
    <x v="2"/>
    <x v="29"/>
    <x v="30"/>
  </r>
  <r>
    <x v="31"/>
    <x v="30"/>
    <x v="1"/>
    <x v="2"/>
    <x v="30"/>
    <x v="31"/>
  </r>
  <r>
    <x v="208"/>
    <x v="0"/>
    <x v="0"/>
    <x v="5"/>
    <x v="0"/>
    <x v="1"/>
  </r>
  <r>
    <x v="9"/>
    <x v="5"/>
    <x v="1"/>
    <x v="2"/>
    <x v="5"/>
    <x v="6"/>
  </r>
  <r>
    <x v="14"/>
    <x v="214"/>
    <x v="1"/>
    <x v="2"/>
    <x v="151"/>
    <x v="162"/>
  </r>
  <r>
    <x v="52"/>
    <x v="47"/>
    <x v="1"/>
    <x v="2"/>
    <x v="19"/>
    <x v="20"/>
  </r>
  <r>
    <x v="37"/>
    <x v="215"/>
    <x v="1"/>
    <x v="2"/>
    <x v="152"/>
    <x v="32"/>
  </r>
  <r>
    <x v="92"/>
    <x v="216"/>
    <x v="1"/>
    <x v="2"/>
    <x v="80"/>
    <x v="92"/>
  </r>
  <r>
    <x v="90"/>
    <x v="94"/>
    <x v="1"/>
    <x v="2"/>
    <x v="79"/>
    <x v="91"/>
  </r>
  <r>
    <x v="91"/>
    <x v="95"/>
    <x v="1"/>
    <x v="2"/>
    <x v="14"/>
    <x v="16"/>
  </r>
  <r>
    <x v="11"/>
    <x v="217"/>
    <x v="1"/>
    <x v="2"/>
    <x v="153"/>
    <x v="163"/>
  </r>
  <r>
    <x v="209"/>
    <x v="218"/>
    <x v="1"/>
    <x v="2"/>
    <x v="154"/>
    <x v="164"/>
  </r>
  <r>
    <x v="210"/>
    <x v="219"/>
    <x v="1"/>
    <x v="2"/>
    <x v="155"/>
    <x v="165"/>
  </r>
  <r>
    <x v="52"/>
    <x v="161"/>
    <x v="1"/>
    <x v="2"/>
    <x v="92"/>
    <x v="106"/>
  </r>
  <r>
    <x v="211"/>
    <x v="82"/>
    <x v="1"/>
    <x v="6"/>
    <x v="156"/>
    <x v="166"/>
  </r>
  <r>
    <x v="212"/>
    <x v="89"/>
    <x v="1"/>
    <x v="2"/>
    <x v="157"/>
    <x v="167"/>
  </r>
  <r>
    <x v="213"/>
    <x v="220"/>
    <x v="1"/>
    <x v="2"/>
    <x v="64"/>
    <x v="45"/>
  </r>
  <r>
    <x v="86"/>
    <x v="88"/>
    <x v="1"/>
    <x v="6"/>
    <x v="69"/>
    <x v="168"/>
  </r>
  <r>
    <x v="214"/>
    <x v="139"/>
    <x v="1"/>
    <x v="2"/>
    <x v="158"/>
    <x v="169"/>
  </r>
  <r>
    <x v="37"/>
    <x v="221"/>
    <x v="1"/>
    <x v="4"/>
    <x v="152"/>
    <x v="152"/>
  </r>
  <r>
    <x v="83"/>
    <x v="83"/>
    <x v="1"/>
    <x v="2"/>
    <x v="71"/>
    <x v="80"/>
  </r>
  <r>
    <x v="37"/>
    <x v="222"/>
    <x v="1"/>
    <x v="2"/>
    <x v="125"/>
    <x v="140"/>
  </r>
  <r>
    <x v="19"/>
    <x v="20"/>
    <x v="6"/>
    <x v="3"/>
    <x v="18"/>
    <x v="64"/>
  </r>
  <r>
    <x v="4"/>
    <x v="1"/>
    <x v="6"/>
    <x v="8"/>
    <x v="1"/>
    <x v="40"/>
  </r>
  <r>
    <x v="30"/>
    <x v="29"/>
    <x v="1"/>
    <x v="2"/>
    <x v="29"/>
    <x v="30"/>
  </r>
  <r>
    <x v="93"/>
    <x v="98"/>
    <x v="1"/>
    <x v="8"/>
    <x v="80"/>
    <x v="94"/>
  </r>
  <r>
    <x v="215"/>
    <x v="0"/>
    <x v="0"/>
    <x v="5"/>
    <x v="0"/>
    <x v="1"/>
  </r>
  <r>
    <x v="9"/>
    <x v="5"/>
    <x v="1"/>
    <x v="2"/>
    <x v="5"/>
    <x v="6"/>
  </r>
  <r>
    <x v="31"/>
    <x v="30"/>
    <x v="1"/>
    <x v="8"/>
    <x v="30"/>
    <x v="114"/>
  </r>
  <r>
    <x v="37"/>
    <x v="222"/>
    <x v="1"/>
    <x v="2"/>
    <x v="125"/>
    <x v="140"/>
  </r>
  <r>
    <x v="19"/>
    <x v="20"/>
    <x v="6"/>
    <x v="2"/>
    <x v="18"/>
    <x v="39"/>
  </r>
  <r>
    <x v="216"/>
    <x v="0"/>
    <x v="0"/>
    <x v="5"/>
    <x v="0"/>
    <x v="1"/>
  </r>
  <r>
    <x v="4"/>
    <x v="1"/>
    <x v="1"/>
    <x v="2"/>
    <x v="1"/>
    <x v="2"/>
  </r>
  <r>
    <x v="9"/>
    <x v="5"/>
    <x v="1"/>
    <x v="2"/>
    <x v="5"/>
    <x v="6"/>
  </r>
  <r>
    <x v="10"/>
    <x v="6"/>
    <x v="1"/>
    <x v="2"/>
    <x v="5"/>
    <x v="6"/>
  </r>
  <r>
    <x v="6"/>
    <x v="3"/>
    <x v="1"/>
    <x v="2"/>
    <x v="3"/>
    <x v="10"/>
  </r>
  <r>
    <x v="97"/>
    <x v="103"/>
    <x v="1"/>
    <x v="2"/>
    <x v="44"/>
    <x v="64"/>
  </r>
  <r>
    <x v="98"/>
    <x v="223"/>
    <x v="1"/>
    <x v="2"/>
    <x v="159"/>
    <x v="170"/>
  </r>
  <r>
    <x v="217"/>
    <x v="224"/>
    <x v="1"/>
    <x v="2"/>
    <x v="10"/>
    <x v="12"/>
  </r>
  <r>
    <x v="218"/>
    <x v="225"/>
    <x v="1"/>
    <x v="2"/>
    <x v="10"/>
    <x v="12"/>
  </r>
  <r>
    <x v="219"/>
    <x v="226"/>
    <x v="1"/>
    <x v="2"/>
    <x v="63"/>
    <x v="70"/>
  </r>
  <r>
    <x v="12"/>
    <x v="227"/>
    <x v="1"/>
    <x v="2"/>
    <x v="160"/>
    <x v="171"/>
  </r>
  <r>
    <x v="12"/>
    <x v="8"/>
    <x v="1"/>
    <x v="8"/>
    <x v="7"/>
    <x v="95"/>
  </r>
  <r>
    <x v="11"/>
    <x v="7"/>
    <x v="1"/>
    <x v="2"/>
    <x v="6"/>
    <x v="7"/>
  </r>
  <r>
    <x v="220"/>
    <x v="228"/>
    <x v="1"/>
    <x v="2"/>
    <x v="161"/>
    <x v="172"/>
  </r>
  <r>
    <x v="221"/>
    <x v="229"/>
    <x v="1"/>
    <x v="2"/>
    <x v="162"/>
    <x v="173"/>
  </r>
  <r>
    <x v="100"/>
    <x v="106"/>
    <x v="1"/>
    <x v="2"/>
    <x v="38"/>
    <x v="46"/>
  </r>
  <r>
    <x v="19"/>
    <x v="20"/>
    <x v="6"/>
    <x v="4"/>
    <x v="18"/>
    <x v="43"/>
  </r>
  <r>
    <x v="30"/>
    <x v="29"/>
    <x v="1"/>
    <x v="2"/>
    <x v="29"/>
    <x v="30"/>
  </r>
  <r>
    <x v="222"/>
    <x v="0"/>
    <x v="0"/>
    <x v="5"/>
    <x v="0"/>
    <x v="1"/>
  </r>
  <r>
    <x v="129"/>
    <x v="146"/>
    <x v="2"/>
    <x v="2"/>
    <x v="106"/>
    <x v="118"/>
  </r>
  <r>
    <x v="223"/>
    <x v="0"/>
    <x v="0"/>
    <x v="5"/>
    <x v="0"/>
    <x v="1"/>
  </r>
  <r>
    <x v="129"/>
    <x v="146"/>
    <x v="2"/>
    <x v="2"/>
    <x v="106"/>
    <x v="118"/>
  </r>
  <r>
    <x v="224"/>
    <x v="0"/>
    <x v="0"/>
    <x v="5"/>
    <x v="0"/>
    <x v="1"/>
  </r>
  <r>
    <x v="129"/>
    <x v="146"/>
    <x v="2"/>
    <x v="2"/>
    <x v="106"/>
    <x v="118"/>
  </r>
  <r>
    <x v="225"/>
    <x v="0"/>
    <x v="0"/>
    <x v="5"/>
    <x v="0"/>
    <x v="1"/>
  </r>
  <r>
    <x v="226"/>
    <x v="0"/>
    <x v="0"/>
    <x v="5"/>
    <x v="0"/>
    <x v="1"/>
  </r>
  <r>
    <x v="40"/>
    <x v="62"/>
    <x v="1"/>
    <x v="2"/>
    <x v="39"/>
    <x v="47"/>
  </r>
  <r>
    <x v="4"/>
    <x v="1"/>
    <x v="1"/>
    <x v="2"/>
    <x v="1"/>
    <x v="2"/>
  </r>
  <r>
    <x v="40"/>
    <x v="99"/>
    <x v="1"/>
    <x v="2"/>
    <x v="2"/>
    <x v="77"/>
  </r>
  <r>
    <x v="9"/>
    <x v="5"/>
    <x v="1"/>
    <x v="2"/>
    <x v="5"/>
    <x v="6"/>
  </r>
  <r>
    <x v="10"/>
    <x v="6"/>
    <x v="1"/>
    <x v="2"/>
    <x v="5"/>
    <x v="6"/>
  </r>
  <r>
    <x v="227"/>
    <x v="0"/>
    <x v="0"/>
    <x v="5"/>
    <x v="0"/>
    <x v="1"/>
  </r>
  <r>
    <x v="4"/>
    <x v="1"/>
    <x v="1"/>
    <x v="2"/>
    <x v="1"/>
    <x v="2"/>
  </r>
  <r>
    <x v="6"/>
    <x v="3"/>
    <x v="1"/>
    <x v="2"/>
    <x v="3"/>
    <x v="10"/>
  </r>
  <r>
    <x v="6"/>
    <x v="4"/>
    <x v="1"/>
    <x v="8"/>
    <x v="4"/>
    <x v="51"/>
  </r>
  <r>
    <x v="228"/>
    <x v="0"/>
    <x v="0"/>
    <x v="5"/>
    <x v="0"/>
    <x v="1"/>
  </r>
  <r>
    <x v="6"/>
    <x v="4"/>
    <x v="1"/>
    <x v="2"/>
    <x v="4"/>
    <x v="11"/>
  </r>
  <r>
    <x v="6"/>
    <x v="3"/>
    <x v="1"/>
    <x v="2"/>
    <x v="3"/>
    <x v="10"/>
  </r>
  <r>
    <x v="6"/>
    <x v="4"/>
    <x v="1"/>
    <x v="2"/>
    <x v="4"/>
    <x v="11"/>
  </r>
  <r>
    <x v="6"/>
    <x v="3"/>
    <x v="1"/>
    <x v="2"/>
    <x v="3"/>
    <x v="10"/>
  </r>
  <r>
    <x v="229"/>
    <x v="0"/>
    <x v="0"/>
    <x v="5"/>
    <x v="0"/>
    <x v="1"/>
  </r>
  <r>
    <x v="4"/>
    <x v="1"/>
    <x v="1"/>
    <x v="2"/>
    <x v="1"/>
    <x v="2"/>
  </r>
  <r>
    <x v="13"/>
    <x v="10"/>
    <x v="1"/>
    <x v="2"/>
    <x v="9"/>
    <x v="3"/>
  </r>
  <r>
    <x v="11"/>
    <x v="91"/>
    <x v="1"/>
    <x v="2"/>
    <x v="10"/>
    <x v="12"/>
  </r>
  <r>
    <x v="14"/>
    <x v="214"/>
    <x v="1"/>
    <x v="2"/>
    <x v="151"/>
    <x v="162"/>
  </r>
  <r>
    <x v="9"/>
    <x v="5"/>
    <x v="1"/>
    <x v="2"/>
    <x v="5"/>
    <x v="6"/>
  </r>
  <r>
    <x v="10"/>
    <x v="6"/>
    <x v="1"/>
    <x v="2"/>
    <x v="5"/>
    <x v="6"/>
  </r>
  <r>
    <x v="19"/>
    <x v="20"/>
    <x v="6"/>
    <x v="2"/>
    <x v="18"/>
    <x v="39"/>
  </r>
  <r>
    <x v="230"/>
    <x v="0"/>
    <x v="0"/>
    <x v="5"/>
    <x v="0"/>
    <x v="1"/>
  </r>
  <r>
    <x v="4"/>
    <x v="1"/>
    <x v="1"/>
    <x v="2"/>
    <x v="1"/>
    <x v="2"/>
  </r>
  <r>
    <x v="12"/>
    <x v="8"/>
    <x v="1"/>
    <x v="4"/>
    <x v="7"/>
    <x v="174"/>
  </r>
  <r>
    <x v="10"/>
    <x v="6"/>
    <x v="1"/>
    <x v="2"/>
    <x v="5"/>
    <x v="6"/>
  </r>
  <r>
    <x v="9"/>
    <x v="5"/>
    <x v="1"/>
    <x v="2"/>
    <x v="5"/>
    <x v="6"/>
  </r>
  <r>
    <x v="11"/>
    <x v="18"/>
    <x v="1"/>
    <x v="2"/>
    <x v="16"/>
    <x v="81"/>
  </r>
  <r>
    <x v="48"/>
    <x v="43"/>
    <x v="1"/>
    <x v="2"/>
    <x v="39"/>
    <x v="47"/>
  </r>
  <r>
    <x v="11"/>
    <x v="230"/>
    <x v="1"/>
    <x v="2"/>
    <x v="4"/>
    <x v="11"/>
  </r>
  <r>
    <x v="15"/>
    <x v="46"/>
    <x v="1"/>
    <x v="2"/>
    <x v="163"/>
    <x v="175"/>
  </r>
  <r>
    <x v="11"/>
    <x v="200"/>
    <x v="1"/>
    <x v="2"/>
    <x v="44"/>
    <x v="64"/>
  </r>
  <r>
    <x v="11"/>
    <x v="231"/>
    <x v="1"/>
    <x v="2"/>
    <x v="153"/>
    <x v="163"/>
  </r>
  <r>
    <x v="13"/>
    <x v="10"/>
    <x v="1"/>
    <x v="2"/>
    <x v="9"/>
    <x v="3"/>
  </r>
  <r>
    <x v="19"/>
    <x v="20"/>
    <x v="6"/>
    <x v="8"/>
    <x v="18"/>
    <x v="77"/>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231"/>
    <x v="0"/>
    <x v="0"/>
    <x v="5"/>
    <x v="0"/>
    <x v="1"/>
  </r>
  <r>
    <x v="4"/>
    <x v="1"/>
    <x v="1"/>
    <x v="2"/>
    <x v="1"/>
    <x v="2"/>
  </r>
  <r>
    <x v="9"/>
    <x v="5"/>
    <x v="1"/>
    <x v="2"/>
    <x v="5"/>
    <x v="6"/>
  </r>
  <r>
    <x v="37"/>
    <x v="215"/>
    <x v="1"/>
    <x v="2"/>
    <x v="152"/>
    <x v="32"/>
  </r>
  <r>
    <x v="232"/>
    <x v="0"/>
    <x v="0"/>
    <x v="5"/>
    <x v="0"/>
    <x v="1"/>
  </r>
  <r>
    <x v="160"/>
    <x v="176"/>
    <x v="1"/>
    <x v="2"/>
    <x v="122"/>
    <x v="58"/>
  </r>
  <r>
    <x v="49"/>
    <x v="11"/>
    <x v="1"/>
    <x v="2"/>
    <x v="58"/>
    <x v="65"/>
  </r>
  <r>
    <x v="47"/>
    <x v="42"/>
    <x v="1"/>
    <x v="2"/>
    <x v="38"/>
    <x v="46"/>
  </r>
  <r>
    <x v="52"/>
    <x v="47"/>
    <x v="1"/>
    <x v="2"/>
    <x v="19"/>
    <x v="20"/>
  </r>
  <r>
    <x v="53"/>
    <x v="48"/>
    <x v="1"/>
    <x v="2"/>
    <x v="44"/>
    <x v="64"/>
  </r>
  <r>
    <x v="54"/>
    <x v="232"/>
    <x v="1"/>
    <x v="8"/>
    <x v="43"/>
    <x v="50"/>
  </r>
  <r>
    <x v="64"/>
    <x v="59"/>
    <x v="1"/>
    <x v="2"/>
    <x v="56"/>
    <x v="61"/>
  </r>
  <r>
    <x v="233"/>
    <x v="233"/>
    <x v="1"/>
    <x v="2"/>
    <x v="164"/>
    <x v="176"/>
  </r>
  <r>
    <x v="234"/>
    <x v="175"/>
    <x v="1"/>
    <x v="2"/>
    <x v="121"/>
    <x v="137"/>
  </r>
  <r>
    <x v="157"/>
    <x v="174"/>
    <x v="1"/>
    <x v="2"/>
    <x v="120"/>
    <x v="136"/>
  </r>
  <r>
    <x v="56"/>
    <x v="152"/>
    <x v="1"/>
    <x v="2"/>
    <x v="47"/>
    <x v="54"/>
  </r>
  <r>
    <x v="57"/>
    <x v="234"/>
    <x v="1"/>
    <x v="2"/>
    <x v="5"/>
    <x v="6"/>
  </r>
  <r>
    <x v="57"/>
    <x v="52"/>
    <x v="1"/>
    <x v="2"/>
    <x v="88"/>
    <x v="40"/>
  </r>
  <r>
    <x v="58"/>
    <x v="53"/>
    <x v="1"/>
    <x v="2"/>
    <x v="49"/>
    <x v="5"/>
  </r>
  <r>
    <x v="235"/>
    <x v="235"/>
    <x v="1"/>
    <x v="2"/>
    <x v="165"/>
    <x v="177"/>
  </r>
  <r>
    <x v="12"/>
    <x v="227"/>
    <x v="1"/>
    <x v="2"/>
    <x v="160"/>
    <x v="171"/>
  </r>
  <r>
    <x v="36"/>
    <x v="236"/>
    <x v="1"/>
    <x v="2"/>
    <x v="144"/>
    <x v="43"/>
  </r>
  <r>
    <x v="19"/>
    <x v="20"/>
    <x v="6"/>
    <x v="6"/>
    <x v="18"/>
    <x v="83"/>
  </r>
  <r>
    <x v="30"/>
    <x v="29"/>
    <x v="1"/>
    <x v="2"/>
    <x v="29"/>
    <x v="30"/>
  </r>
  <r>
    <x v="31"/>
    <x v="30"/>
    <x v="1"/>
    <x v="2"/>
    <x v="30"/>
    <x v="31"/>
  </r>
  <r>
    <x v="236"/>
    <x v="0"/>
    <x v="0"/>
    <x v="5"/>
    <x v="0"/>
    <x v="1"/>
  </r>
  <r>
    <x v="4"/>
    <x v="1"/>
    <x v="1"/>
    <x v="2"/>
    <x v="1"/>
    <x v="2"/>
  </r>
  <r>
    <x v="9"/>
    <x v="5"/>
    <x v="1"/>
    <x v="2"/>
    <x v="5"/>
    <x v="6"/>
  </r>
  <r>
    <x v="19"/>
    <x v="20"/>
    <x v="6"/>
    <x v="2"/>
    <x v="18"/>
    <x v="39"/>
  </r>
  <r>
    <x v="52"/>
    <x v="121"/>
    <x v="1"/>
    <x v="2"/>
    <x v="92"/>
    <x v="106"/>
  </r>
  <r>
    <x v="11"/>
    <x v="237"/>
    <x v="1"/>
    <x v="2"/>
    <x v="11"/>
    <x v="13"/>
  </r>
  <r>
    <x v="48"/>
    <x v="43"/>
    <x v="1"/>
    <x v="2"/>
    <x v="39"/>
    <x v="47"/>
  </r>
  <r>
    <x v="49"/>
    <x v="11"/>
    <x v="1"/>
    <x v="2"/>
    <x v="58"/>
    <x v="65"/>
  </r>
  <r>
    <x v="73"/>
    <x v="69"/>
    <x v="1"/>
    <x v="2"/>
    <x v="63"/>
    <x v="70"/>
  </r>
  <r>
    <x v="30"/>
    <x v="29"/>
    <x v="1"/>
    <x v="2"/>
    <x v="29"/>
    <x v="30"/>
  </r>
  <r>
    <x v="31"/>
    <x v="30"/>
    <x v="1"/>
    <x v="2"/>
    <x v="30"/>
    <x v="31"/>
  </r>
  <r>
    <x v="28"/>
    <x v="22"/>
    <x v="1"/>
    <x v="2"/>
    <x v="27"/>
    <x v="28"/>
  </r>
  <r>
    <x v="29"/>
    <x v="22"/>
    <x v="1"/>
    <x v="2"/>
    <x v="28"/>
    <x v="29"/>
  </r>
  <r>
    <x v="237"/>
    <x v="0"/>
    <x v="0"/>
    <x v="5"/>
    <x v="0"/>
    <x v="1"/>
  </r>
  <r>
    <x v="9"/>
    <x v="5"/>
    <x v="1"/>
    <x v="2"/>
    <x v="5"/>
    <x v="6"/>
  </r>
  <r>
    <x v="52"/>
    <x v="121"/>
    <x v="1"/>
    <x v="2"/>
    <x v="92"/>
    <x v="106"/>
  </r>
  <r>
    <x v="38"/>
    <x v="134"/>
    <x v="1"/>
    <x v="2"/>
    <x v="3"/>
    <x v="10"/>
  </r>
  <r>
    <x v="35"/>
    <x v="238"/>
    <x v="1"/>
    <x v="2"/>
    <x v="166"/>
    <x v="178"/>
  </r>
  <r>
    <x v="38"/>
    <x v="239"/>
    <x v="1"/>
    <x v="2"/>
    <x v="105"/>
    <x v="117"/>
  </r>
  <r>
    <x v="238"/>
    <x v="240"/>
    <x v="1"/>
    <x v="2"/>
    <x v="18"/>
    <x v="39"/>
  </r>
  <r>
    <x v="239"/>
    <x v="241"/>
    <x v="1"/>
    <x v="2"/>
    <x v="167"/>
    <x v="179"/>
  </r>
  <r>
    <x v="240"/>
    <x v="242"/>
    <x v="1"/>
    <x v="2"/>
    <x v="168"/>
    <x v="180"/>
  </r>
  <r>
    <x v="241"/>
    <x v="243"/>
    <x v="1"/>
    <x v="2"/>
    <x v="169"/>
    <x v="181"/>
  </r>
  <r>
    <x v="242"/>
    <x v="244"/>
    <x v="1"/>
    <x v="2"/>
    <x v="13"/>
    <x v="15"/>
  </r>
  <r>
    <x v="4"/>
    <x v="1"/>
    <x v="1"/>
    <x v="2"/>
    <x v="1"/>
    <x v="2"/>
  </r>
  <r>
    <x v="19"/>
    <x v="20"/>
    <x v="6"/>
    <x v="2"/>
    <x v="18"/>
    <x v="39"/>
  </r>
  <r>
    <x v="30"/>
    <x v="29"/>
    <x v="1"/>
    <x v="2"/>
    <x v="29"/>
    <x v="30"/>
  </r>
  <r>
    <x v="31"/>
    <x v="30"/>
    <x v="1"/>
    <x v="2"/>
    <x v="30"/>
    <x v="31"/>
  </r>
  <r>
    <x v="243"/>
    <x v="0"/>
    <x v="0"/>
    <x v="5"/>
    <x v="0"/>
    <x v="1"/>
  </r>
  <r>
    <x v="37"/>
    <x v="139"/>
    <x v="1"/>
    <x v="2"/>
    <x v="101"/>
    <x v="113"/>
  </r>
  <r>
    <x v="244"/>
    <x v="87"/>
    <x v="1"/>
    <x v="2"/>
    <x v="170"/>
    <x v="182"/>
  </r>
  <r>
    <x v="245"/>
    <x v="245"/>
    <x v="7"/>
    <x v="8"/>
    <x v="44"/>
    <x v="3"/>
  </r>
  <r>
    <x v="246"/>
    <x v="246"/>
    <x v="1"/>
    <x v="2"/>
    <x v="171"/>
    <x v="151"/>
  </r>
  <r>
    <x v="247"/>
    <x v="247"/>
    <x v="1"/>
    <x v="2"/>
    <x v="41"/>
    <x v="4"/>
  </r>
  <r>
    <x v="87"/>
    <x v="89"/>
    <x v="1"/>
    <x v="2"/>
    <x v="75"/>
    <x v="183"/>
  </r>
  <r>
    <x v="4"/>
    <x v="1"/>
    <x v="1"/>
    <x v="2"/>
    <x v="1"/>
    <x v="2"/>
  </r>
  <r>
    <x v="19"/>
    <x v="20"/>
    <x v="6"/>
    <x v="2"/>
    <x v="18"/>
    <x v="39"/>
  </r>
  <r>
    <x v="30"/>
    <x v="29"/>
    <x v="1"/>
    <x v="2"/>
    <x v="29"/>
    <x v="30"/>
  </r>
  <r>
    <x v="31"/>
    <x v="30"/>
    <x v="1"/>
    <x v="2"/>
    <x v="30"/>
    <x v="31"/>
  </r>
  <r>
    <x v="248"/>
    <x v="0"/>
    <x v="0"/>
    <x v="5"/>
    <x v="0"/>
    <x v="1"/>
  </r>
  <r>
    <x v="35"/>
    <x v="248"/>
    <x v="1"/>
    <x v="2"/>
    <x v="172"/>
    <x v="184"/>
  </r>
  <r>
    <x v="38"/>
    <x v="118"/>
    <x v="1"/>
    <x v="2"/>
    <x v="89"/>
    <x v="103"/>
  </r>
  <r>
    <x v="249"/>
    <x v="72"/>
    <x v="1"/>
    <x v="2"/>
    <x v="173"/>
    <x v="185"/>
  </r>
  <r>
    <x v="52"/>
    <x v="161"/>
    <x v="1"/>
    <x v="2"/>
    <x v="92"/>
    <x v="106"/>
  </r>
  <r>
    <x v="250"/>
    <x v="249"/>
    <x v="1"/>
    <x v="2"/>
    <x v="174"/>
    <x v="186"/>
  </r>
  <r>
    <x v="251"/>
    <x v="250"/>
    <x v="1"/>
    <x v="2"/>
    <x v="122"/>
    <x v="58"/>
  </r>
  <r>
    <x v="37"/>
    <x v="251"/>
    <x v="1"/>
    <x v="2"/>
    <x v="117"/>
    <x v="133"/>
  </r>
  <r>
    <x v="4"/>
    <x v="1"/>
    <x v="1"/>
    <x v="2"/>
    <x v="1"/>
    <x v="2"/>
  </r>
  <r>
    <x v="19"/>
    <x v="20"/>
    <x v="6"/>
    <x v="2"/>
    <x v="18"/>
    <x v="39"/>
  </r>
  <r>
    <x v="30"/>
    <x v="29"/>
    <x v="1"/>
    <x v="2"/>
    <x v="29"/>
    <x v="30"/>
  </r>
  <r>
    <x v="31"/>
    <x v="30"/>
    <x v="1"/>
    <x v="2"/>
    <x v="30"/>
    <x v="31"/>
  </r>
  <r>
    <x v="252"/>
    <x v="0"/>
    <x v="0"/>
    <x v="5"/>
    <x v="0"/>
    <x v="1"/>
  </r>
  <r>
    <x v="35"/>
    <x v="252"/>
    <x v="1"/>
    <x v="2"/>
    <x v="77"/>
    <x v="89"/>
  </r>
  <r>
    <x v="38"/>
    <x v="77"/>
    <x v="1"/>
    <x v="2"/>
    <x v="6"/>
    <x v="7"/>
  </r>
  <r>
    <x v="249"/>
    <x v="72"/>
    <x v="1"/>
    <x v="2"/>
    <x v="173"/>
    <x v="185"/>
  </r>
  <r>
    <x v="37"/>
    <x v="251"/>
    <x v="1"/>
    <x v="2"/>
    <x v="117"/>
    <x v="133"/>
  </r>
  <r>
    <x v="90"/>
    <x v="94"/>
    <x v="1"/>
    <x v="2"/>
    <x v="79"/>
    <x v="91"/>
  </r>
  <r>
    <x v="91"/>
    <x v="253"/>
    <x v="1"/>
    <x v="2"/>
    <x v="175"/>
    <x v="187"/>
  </r>
  <r>
    <x v="92"/>
    <x v="254"/>
    <x v="1"/>
    <x v="2"/>
    <x v="44"/>
    <x v="64"/>
  </r>
  <r>
    <x v="155"/>
    <x v="171"/>
    <x v="1"/>
    <x v="2"/>
    <x v="119"/>
    <x v="135"/>
  </r>
  <r>
    <x v="52"/>
    <x v="121"/>
    <x v="1"/>
    <x v="2"/>
    <x v="92"/>
    <x v="106"/>
  </r>
  <r>
    <x v="4"/>
    <x v="1"/>
    <x v="1"/>
    <x v="2"/>
    <x v="1"/>
    <x v="2"/>
  </r>
  <r>
    <x v="19"/>
    <x v="20"/>
    <x v="6"/>
    <x v="2"/>
    <x v="18"/>
    <x v="39"/>
  </r>
  <r>
    <x v="30"/>
    <x v="29"/>
    <x v="1"/>
    <x v="2"/>
    <x v="29"/>
    <x v="30"/>
  </r>
  <r>
    <x v="31"/>
    <x v="30"/>
    <x v="1"/>
    <x v="2"/>
    <x v="30"/>
    <x v="31"/>
  </r>
  <r>
    <x v="253"/>
    <x v="0"/>
    <x v="0"/>
    <x v="5"/>
    <x v="0"/>
    <x v="1"/>
  </r>
  <r>
    <x v="9"/>
    <x v="5"/>
    <x v="1"/>
    <x v="2"/>
    <x v="5"/>
    <x v="6"/>
  </r>
  <r>
    <x v="35"/>
    <x v="252"/>
    <x v="1"/>
    <x v="2"/>
    <x v="77"/>
    <x v="89"/>
  </r>
  <r>
    <x v="38"/>
    <x v="77"/>
    <x v="1"/>
    <x v="2"/>
    <x v="6"/>
    <x v="7"/>
  </r>
  <r>
    <x v="254"/>
    <x v="255"/>
    <x v="1"/>
    <x v="2"/>
    <x v="174"/>
    <x v="186"/>
  </r>
  <r>
    <x v="53"/>
    <x v="256"/>
    <x v="1"/>
    <x v="2"/>
    <x v="67"/>
    <x v="74"/>
  </r>
  <r>
    <x v="52"/>
    <x v="257"/>
    <x v="1"/>
    <x v="2"/>
    <x v="92"/>
    <x v="106"/>
  </r>
  <r>
    <x v="255"/>
    <x v="258"/>
    <x v="1"/>
    <x v="2"/>
    <x v="176"/>
    <x v="188"/>
  </r>
  <r>
    <x v="256"/>
    <x v="259"/>
    <x v="1"/>
    <x v="2"/>
    <x v="76"/>
    <x v="88"/>
  </r>
  <r>
    <x v="4"/>
    <x v="1"/>
    <x v="1"/>
    <x v="2"/>
    <x v="1"/>
    <x v="2"/>
  </r>
  <r>
    <x v="19"/>
    <x v="20"/>
    <x v="6"/>
    <x v="2"/>
    <x v="18"/>
    <x v="39"/>
  </r>
  <r>
    <x v="30"/>
    <x v="29"/>
    <x v="1"/>
    <x v="2"/>
    <x v="29"/>
    <x v="30"/>
  </r>
  <r>
    <x v="31"/>
    <x v="30"/>
    <x v="1"/>
    <x v="2"/>
    <x v="30"/>
    <x v="31"/>
  </r>
  <r>
    <x v="257"/>
    <x v="0"/>
    <x v="0"/>
    <x v="5"/>
    <x v="0"/>
    <x v="1"/>
  </r>
  <r>
    <x v="4"/>
    <x v="1"/>
    <x v="1"/>
    <x v="2"/>
    <x v="1"/>
    <x v="2"/>
  </r>
  <r>
    <x v="6"/>
    <x v="3"/>
    <x v="1"/>
    <x v="2"/>
    <x v="3"/>
    <x v="10"/>
  </r>
  <r>
    <x v="258"/>
    <x v="15"/>
    <x v="1"/>
    <x v="2"/>
    <x v="177"/>
    <x v="189"/>
  </r>
  <r>
    <x v="9"/>
    <x v="5"/>
    <x v="1"/>
    <x v="2"/>
    <x v="5"/>
    <x v="6"/>
  </r>
  <r>
    <x v="10"/>
    <x v="6"/>
    <x v="1"/>
    <x v="2"/>
    <x v="5"/>
    <x v="6"/>
  </r>
  <r>
    <x v="124"/>
    <x v="260"/>
    <x v="1"/>
    <x v="2"/>
    <x v="144"/>
    <x v="43"/>
  </r>
  <r>
    <x v="164"/>
    <x v="261"/>
    <x v="1"/>
    <x v="2"/>
    <x v="87"/>
    <x v="102"/>
  </r>
  <r>
    <x v="16"/>
    <x v="16"/>
    <x v="1"/>
    <x v="2"/>
    <x v="14"/>
    <x v="16"/>
  </r>
  <r>
    <x v="97"/>
    <x v="103"/>
    <x v="1"/>
    <x v="2"/>
    <x v="44"/>
    <x v="64"/>
  </r>
  <r>
    <x v="98"/>
    <x v="262"/>
    <x v="1"/>
    <x v="2"/>
    <x v="178"/>
    <x v="190"/>
  </r>
  <r>
    <x v="127"/>
    <x v="181"/>
    <x v="1"/>
    <x v="2"/>
    <x v="69"/>
    <x v="76"/>
  </r>
  <r>
    <x v="124"/>
    <x v="182"/>
    <x v="1"/>
    <x v="2"/>
    <x v="127"/>
    <x v="142"/>
  </r>
  <r>
    <x v="163"/>
    <x v="179"/>
    <x v="1"/>
    <x v="2"/>
    <x v="125"/>
    <x v="140"/>
  </r>
  <r>
    <x v="100"/>
    <x v="106"/>
    <x v="1"/>
    <x v="2"/>
    <x v="38"/>
    <x v="46"/>
  </r>
  <r>
    <x v="19"/>
    <x v="20"/>
    <x v="6"/>
    <x v="2"/>
    <x v="18"/>
    <x v="39"/>
  </r>
  <r>
    <x v="30"/>
    <x v="29"/>
    <x v="1"/>
    <x v="2"/>
    <x v="29"/>
    <x v="30"/>
  </r>
  <r>
    <x v="259"/>
    <x v="0"/>
    <x v="0"/>
    <x v="5"/>
    <x v="0"/>
    <x v="1"/>
  </r>
  <r>
    <x v="129"/>
    <x v="263"/>
    <x v="2"/>
    <x v="2"/>
    <x v="106"/>
    <x v="118"/>
  </r>
  <r>
    <x v="260"/>
    <x v="0"/>
    <x v="0"/>
    <x v="5"/>
    <x v="0"/>
    <x v="1"/>
  </r>
  <r>
    <x v="129"/>
    <x v="146"/>
    <x v="2"/>
    <x v="2"/>
    <x v="106"/>
    <x v="118"/>
  </r>
  <r>
    <x v="261"/>
    <x v="0"/>
    <x v="0"/>
    <x v="5"/>
    <x v="0"/>
    <x v="1"/>
  </r>
  <r>
    <x v="262"/>
    <x v="0"/>
    <x v="0"/>
    <x v="5"/>
    <x v="0"/>
    <x v="1"/>
  </r>
  <r>
    <x v="163"/>
    <x v="179"/>
    <x v="1"/>
    <x v="2"/>
    <x v="125"/>
    <x v="140"/>
  </r>
  <r>
    <x v="37"/>
    <x v="135"/>
    <x v="1"/>
    <x v="2"/>
    <x v="99"/>
    <x v="111"/>
  </r>
  <r>
    <x v="38"/>
    <x v="77"/>
    <x v="1"/>
    <x v="8"/>
    <x v="6"/>
    <x v="93"/>
  </r>
  <r>
    <x v="238"/>
    <x v="264"/>
    <x v="1"/>
    <x v="2"/>
    <x v="179"/>
    <x v="191"/>
  </r>
  <r>
    <x v="35"/>
    <x v="31"/>
    <x v="1"/>
    <x v="2"/>
    <x v="108"/>
    <x v="122"/>
  </r>
  <r>
    <x v="84"/>
    <x v="85"/>
    <x v="1"/>
    <x v="2"/>
    <x v="72"/>
    <x v="82"/>
  </r>
  <r>
    <x v="263"/>
    <x v="0"/>
    <x v="0"/>
    <x v="5"/>
    <x v="0"/>
    <x v="1"/>
  </r>
  <r>
    <x v="264"/>
    <x v="265"/>
    <x v="1"/>
    <x v="2"/>
    <x v="180"/>
    <x v="192"/>
  </r>
  <r>
    <x v="84"/>
    <x v="85"/>
    <x v="1"/>
    <x v="2"/>
    <x v="72"/>
    <x v="82"/>
  </r>
  <r>
    <x v="265"/>
    <x v="0"/>
    <x v="0"/>
    <x v="5"/>
    <x v="0"/>
    <x v="1"/>
  </r>
  <r>
    <x v="266"/>
    <x v="266"/>
    <x v="1"/>
    <x v="7"/>
    <x v="111"/>
    <x v="193"/>
  </r>
  <r>
    <x v="267"/>
    <x v="267"/>
    <x v="1"/>
    <x v="6"/>
    <x v="122"/>
    <x v="194"/>
  </r>
  <r>
    <x v="100"/>
    <x v="106"/>
    <x v="1"/>
    <x v="2"/>
    <x v="38"/>
    <x v="46"/>
  </r>
  <r>
    <x v="268"/>
    <x v="0"/>
    <x v="0"/>
    <x v="5"/>
    <x v="0"/>
    <x v="1"/>
  </r>
  <r>
    <x v="4"/>
    <x v="1"/>
    <x v="1"/>
    <x v="2"/>
    <x v="1"/>
    <x v="2"/>
  </r>
  <r>
    <x v="40"/>
    <x v="99"/>
    <x v="1"/>
    <x v="2"/>
    <x v="2"/>
    <x v="77"/>
  </r>
  <r>
    <x v="9"/>
    <x v="5"/>
    <x v="1"/>
    <x v="2"/>
    <x v="5"/>
    <x v="6"/>
  </r>
  <r>
    <x v="269"/>
    <x v="268"/>
    <x v="1"/>
    <x v="8"/>
    <x v="181"/>
    <x v="173"/>
  </r>
  <r>
    <x v="168"/>
    <x v="0"/>
    <x v="0"/>
    <x v="5"/>
    <x v="0"/>
    <x v="1"/>
  </r>
  <r>
    <x v="270"/>
    <x v="269"/>
    <x v="1"/>
    <x v="19"/>
    <x v="5"/>
    <x v="195"/>
  </r>
  <r>
    <x v="169"/>
    <x v="0"/>
    <x v="0"/>
    <x v="5"/>
    <x v="0"/>
    <x v="1"/>
  </r>
  <r>
    <x v="271"/>
    <x v="0"/>
    <x v="0"/>
    <x v="5"/>
    <x v="0"/>
    <x v="1"/>
  </r>
  <r>
    <x v="272"/>
    <x v="270"/>
    <x v="3"/>
    <x v="20"/>
    <x v="80"/>
    <x v="196"/>
  </r>
  <r>
    <x v="173"/>
    <x v="185"/>
    <x v="3"/>
    <x v="3"/>
    <x v="129"/>
    <x v="145"/>
  </r>
  <r>
    <x v="273"/>
    <x v="186"/>
    <x v="3"/>
    <x v="8"/>
    <x v="130"/>
    <x v="146"/>
  </r>
  <r>
    <x v="175"/>
    <x v="187"/>
    <x v="4"/>
    <x v="21"/>
    <x v="131"/>
    <x v="146"/>
  </r>
  <r>
    <x v="177"/>
    <x v="189"/>
    <x v="3"/>
    <x v="8"/>
    <x v="43"/>
    <x v="50"/>
  </r>
  <r>
    <x v="178"/>
    <x v="189"/>
    <x v="2"/>
    <x v="8"/>
    <x v="14"/>
    <x v="118"/>
  </r>
  <r>
    <x v="274"/>
    <x v="189"/>
    <x v="3"/>
    <x v="8"/>
    <x v="106"/>
    <x v="79"/>
  </r>
  <r>
    <x v="275"/>
    <x v="271"/>
    <x v="2"/>
    <x v="4"/>
    <x v="132"/>
    <x v="118"/>
  </r>
  <r>
    <x v="179"/>
    <x v="190"/>
    <x v="2"/>
    <x v="8"/>
    <x v="132"/>
    <x v="92"/>
  </r>
  <r>
    <x v="180"/>
    <x v="191"/>
    <x v="3"/>
    <x v="10"/>
    <x v="133"/>
    <x v="148"/>
  </r>
  <r>
    <x v="181"/>
    <x v="191"/>
    <x v="3"/>
    <x v="10"/>
    <x v="133"/>
    <x v="148"/>
  </r>
  <r>
    <x v="182"/>
    <x v="0"/>
    <x v="1"/>
    <x v="4"/>
    <x v="134"/>
    <x v="14"/>
  </r>
  <r>
    <x v="183"/>
    <x v="191"/>
    <x v="3"/>
    <x v="10"/>
    <x v="133"/>
    <x v="148"/>
  </r>
  <r>
    <x v="184"/>
    <x v="191"/>
    <x v="2"/>
    <x v="22"/>
    <x v="135"/>
    <x v="79"/>
  </r>
  <r>
    <x v="185"/>
    <x v="192"/>
    <x v="2"/>
    <x v="22"/>
    <x v="136"/>
    <x v="30"/>
  </r>
  <r>
    <x v="186"/>
    <x v="193"/>
    <x v="1"/>
    <x v="7"/>
    <x v="137"/>
    <x v="197"/>
  </r>
  <r>
    <x v="187"/>
    <x v="194"/>
    <x v="2"/>
    <x v="23"/>
    <x v="138"/>
    <x v="198"/>
  </r>
  <r>
    <x v="188"/>
    <x v="194"/>
    <x v="5"/>
    <x v="23"/>
    <x v="139"/>
    <x v="199"/>
  </r>
  <r>
    <x v="189"/>
    <x v="194"/>
    <x v="2"/>
    <x v="23"/>
    <x v="140"/>
    <x v="94"/>
  </r>
  <r>
    <x v="190"/>
    <x v="195"/>
    <x v="2"/>
    <x v="23"/>
    <x v="141"/>
    <x v="30"/>
  </r>
  <r>
    <x v="191"/>
    <x v="195"/>
    <x v="2"/>
    <x v="23"/>
    <x v="142"/>
    <x v="58"/>
  </r>
  <r>
    <x v="192"/>
    <x v="194"/>
    <x v="2"/>
    <x v="23"/>
    <x v="143"/>
    <x v="22"/>
  </r>
  <r>
    <x v="276"/>
    <x v="272"/>
    <x v="3"/>
    <x v="23"/>
    <x v="98"/>
    <x v="200"/>
  </r>
</pivotCacheRecords>
</file>

<file path=xl/pivotCache/pivotCacheRecords8.xml><?xml version="1.0" encoding="utf-8"?>
<pivotCacheRecords xmlns="http://schemas.openxmlformats.org/spreadsheetml/2006/main" xmlns:r="http://schemas.openxmlformats.org/officeDocument/2006/relationships" count="919">
  <r>
    <x v="0"/>
    <x v="0"/>
    <x v="0"/>
    <x v="0"/>
    <x v="0"/>
    <x v="0"/>
  </r>
  <r>
    <x v="0"/>
    <x v="0"/>
    <x v="0"/>
    <x v="0"/>
    <x v="0"/>
    <x v="1"/>
  </r>
  <r>
    <x v="1"/>
    <x v="1"/>
    <x v="1"/>
    <x v="1"/>
    <x v="1"/>
    <x v="2"/>
  </r>
  <r>
    <x v="1"/>
    <x v="1"/>
    <x v="1"/>
    <x v="1"/>
    <x v="1"/>
    <x v="2"/>
  </r>
  <r>
    <x v="1"/>
    <x v="1"/>
    <x v="1"/>
    <x v="1"/>
    <x v="1"/>
    <x v="2"/>
  </r>
  <r>
    <x v="1"/>
    <x v="1"/>
    <x v="1"/>
    <x v="1"/>
    <x v="1"/>
    <x v="2"/>
  </r>
  <r>
    <x v="1"/>
    <x v="1"/>
    <x v="1"/>
    <x v="1"/>
    <x v="1"/>
    <x v="2"/>
  </r>
  <r>
    <x v="1"/>
    <x v="1"/>
    <x v="1"/>
    <x v="1"/>
    <x v="1"/>
    <x v="2"/>
  </r>
  <r>
    <x v="1"/>
    <x v="1"/>
    <x v="1"/>
    <x v="2"/>
    <x v="1"/>
    <x v="3"/>
  </r>
  <r>
    <x v="1"/>
    <x v="1"/>
    <x v="1"/>
    <x v="1"/>
    <x v="1"/>
    <x v="2"/>
  </r>
  <r>
    <x v="1"/>
    <x v="1"/>
    <x v="1"/>
    <x v="1"/>
    <x v="1"/>
    <x v="2"/>
  </r>
  <r>
    <x v="2"/>
    <x v="2"/>
    <x v="1"/>
    <x v="1"/>
    <x v="1"/>
    <x v="2"/>
  </r>
  <r>
    <x v="1"/>
    <x v="1"/>
    <x v="1"/>
    <x v="1"/>
    <x v="1"/>
    <x v="2"/>
  </r>
  <r>
    <x v="1"/>
    <x v="1"/>
    <x v="1"/>
    <x v="1"/>
    <x v="1"/>
    <x v="2"/>
  </r>
  <r>
    <x v="1"/>
    <x v="1"/>
    <x v="1"/>
    <x v="1"/>
    <x v="1"/>
    <x v="2"/>
  </r>
  <r>
    <x v="1"/>
    <x v="1"/>
    <x v="1"/>
    <x v="1"/>
    <x v="1"/>
    <x v="2"/>
  </r>
  <r>
    <x v="1"/>
    <x v="1"/>
    <x v="1"/>
    <x v="1"/>
    <x v="1"/>
    <x v="2"/>
  </r>
  <r>
    <x v="3"/>
    <x v="3"/>
    <x v="1"/>
    <x v="1"/>
    <x v="2"/>
    <x v="4"/>
  </r>
  <r>
    <x v="1"/>
    <x v="1"/>
    <x v="1"/>
    <x v="1"/>
    <x v="1"/>
    <x v="2"/>
  </r>
  <r>
    <x v="3"/>
    <x v="3"/>
    <x v="1"/>
    <x v="1"/>
    <x v="2"/>
    <x v="4"/>
  </r>
  <r>
    <x v="1"/>
    <x v="1"/>
    <x v="1"/>
    <x v="1"/>
    <x v="1"/>
    <x v="2"/>
  </r>
  <r>
    <x v="3"/>
    <x v="3"/>
    <x v="1"/>
    <x v="1"/>
    <x v="2"/>
    <x v="4"/>
  </r>
  <r>
    <x v="3"/>
    <x v="3"/>
    <x v="1"/>
    <x v="1"/>
    <x v="2"/>
    <x v="4"/>
  </r>
  <r>
    <x v="1"/>
    <x v="1"/>
    <x v="1"/>
    <x v="1"/>
    <x v="1"/>
    <x v="2"/>
  </r>
  <r>
    <x v="3"/>
    <x v="3"/>
    <x v="1"/>
    <x v="1"/>
    <x v="2"/>
    <x v="4"/>
  </r>
  <r>
    <x v="1"/>
    <x v="1"/>
    <x v="1"/>
    <x v="3"/>
    <x v="1"/>
    <x v="5"/>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2"/>
    <x v="1"/>
    <x v="3"/>
  </r>
  <r>
    <x v="4"/>
    <x v="4"/>
    <x v="1"/>
    <x v="1"/>
    <x v="3"/>
    <x v="6"/>
  </r>
  <r>
    <x v="1"/>
    <x v="1"/>
    <x v="1"/>
    <x v="1"/>
    <x v="1"/>
    <x v="2"/>
  </r>
  <r>
    <x v="3"/>
    <x v="3"/>
    <x v="1"/>
    <x v="1"/>
    <x v="2"/>
    <x v="4"/>
  </r>
  <r>
    <x v="1"/>
    <x v="1"/>
    <x v="1"/>
    <x v="1"/>
    <x v="1"/>
    <x v="2"/>
  </r>
  <r>
    <x v="1"/>
    <x v="1"/>
    <x v="1"/>
    <x v="1"/>
    <x v="1"/>
    <x v="2"/>
  </r>
  <r>
    <x v="3"/>
    <x v="3"/>
    <x v="1"/>
    <x v="1"/>
    <x v="2"/>
    <x v="4"/>
  </r>
  <r>
    <x v="5"/>
    <x v="5"/>
    <x v="1"/>
    <x v="2"/>
    <x v="4"/>
    <x v="7"/>
  </r>
  <r>
    <x v="6"/>
    <x v="6"/>
    <x v="1"/>
    <x v="1"/>
    <x v="4"/>
    <x v="5"/>
  </r>
  <r>
    <x v="0"/>
    <x v="0"/>
    <x v="0"/>
    <x v="0"/>
    <x v="0"/>
    <x v="1"/>
  </r>
  <r>
    <x v="7"/>
    <x v="7"/>
    <x v="1"/>
    <x v="1"/>
    <x v="5"/>
    <x v="3"/>
  </r>
  <r>
    <x v="1"/>
    <x v="1"/>
    <x v="1"/>
    <x v="1"/>
    <x v="1"/>
    <x v="2"/>
  </r>
  <r>
    <x v="8"/>
    <x v="8"/>
    <x v="1"/>
    <x v="4"/>
    <x v="6"/>
    <x v="8"/>
  </r>
  <r>
    <x v="4"/>
    <x v="4"/>
    <x v="1"/>
    <x v="5"/>
    <x v="3"/>
    <x v="9"/>
  </r>
  <r>
    <x v="9"/>
    <x v="9"/>
    <x v="1"/>
    <x v="6"/>
    <x v="1"/>
    <x v="10"/>
  </r>
  <r>
    <x v="10"/>
    <x v="10"/>
    <x v="2"/>
    <x v="2"/>
    <x v="5"/>
    <x v="9"/>
  </r>
  <r>
    <x v="1"/>
    <x v="1"/>
    <x v="1"/>
    <x v="1"/>
    <x v="1"/>
    <x v="2"/>
  </r>
  <r>
    <x v="1"/>
    <x v="1"/>
    <x v="1"/>
    <x v="1"/>
    <x v="1"/>
    <x v="2"/>
  </r>
  <r>
    <x v="11"/>
    <x v="11"/>
    <x v="1"/>
    <x v="1"/>
    <x v="4"/>
    <x v="5"/>
  </r>
  <r>
    <x v="1"/>
    <x v="1"/>
    <x v="1"/>
    <x v="4"/>
    <x v="1"/>
    <x v="7"/>
  </r>
  <r>
    <x v="7"/>
    <x v="7"/>
    <x v="1"/>
    <x v="1"/>
    <x v="5"/>
    <x v="3"/>
  </r>
  <r>
    <x v="1"/>
    <x v="1"/>
    <x v="1"/>
    <x v="5"/>
    <x v="1"/>
    <x v="11"/>
  </r>
  <r>
    <x v="11"/>
    <x v="11"/>
    <x v="1"/>
    <x v="1"/>
    <x v="4"/>
    <x v="5"/>
  </r>
  <r>
    <x v="0"/>
    <x v="0"/>
    <x v="0"/>
    <x v="0"/>
    <x v="0"/>
    <x v="1"/>
  </r>
  <r>
    <x v="7"/>
    <x v="7"/>
    <x v="1"/>
    <x v="4"/>
    <x v="5"/>
    <x v="12"/>
  </r>
  <r>
    <x v="12"/>
    <x v="12"/>
    <x v="1"/>
    <x v="7"/>
    <x v="3"/>
    <x v="13"/>
  </r>
  <r>
    <x v="13"/>
    <x v="13"/>
    <x v="1"/>
    <x v="7"/>
    <x v="1"/>
    <x v="4"/>
  </r>
  <r>
    <x v="14"/>
    <x v="14"/>
    <x v="1"/>
    <x v="8"/>
    <x v="1"/>
    <x v="14"/>
  </r>
  <r>
    <x v="15"/>
    <x v="15"/>
    <x v="1"/>
    <x v="2"/>
    <x v="1"/>
    <x v="3"/>
  </r>
  <r>
    <x v="16"/>
    <x v="15"/>
    <x v="1"/>
    <x v="2"/>
    <x v="1"/>
    <x v="3"/>
  </r>
  <r>
    <x v="17"/>
    <x v="16"/>
    <x v="3"/>
    <x v="9"/>
    <x v="7"/>
    <x v="15"/>
  </r>
  <r>
    <x v="18"/>
    <x v="17"/>
    <x v="1"/>
    <x v="2"/>
    <x v="8"/>
    <x v="16"/>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
    <x v="1"/>
    <x v="1"/>
    <x v="1"/>
    <x v="1"/>
    <x v="2"/>
  </r>
  <r>
    <x v="19"/>
    <x v="18"/>
    <x v="1"/>
    <x v="1"/>
    <x v="8"/>
    <x v="17"/>
  </r>
  <r>
    <x v="13"/>
    <x v="13"/>
    <x v="1"/>
    <x v="1"/>
    <x v="1"/>
    <x v="2"/>
  </r>
  <r>
    <x v="1"/>
    <x v="1"/>
    <x v="1"/>
    <x v="1"/>
    <x v="1"/>
    <x v="2"/>
  </r>
  <r>
    <x v="20"/>
    <x v="19"/>
    <x v="1"/>
    <x v="1"/>
    <x v="5"/>
    <x v="3"/>
  </r>
  <r>
    <x v="9"/>
    <x v="9"/>
    <x v="1"/>
    <x v="8"/>
    <x v="1"/>
    <x v="14"/>
  </r>
  <r>
    <x v="9"/>
    <x v="9"/>
    <x v="1"/>
    <x v="8"/>
    <x v="1"/>
    <x v="14"/>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9"/>
    <x v="18"/>
    <x v="1"/>
    <x v="1"/>
    <x v="8"/>
    <x v="17"/>
  </r>
  <r>
    <x v="13"/>
    <x v="13"/>
    <x v="1"/>
    <x v="1"/>
    <x v="1"/>
    <x v="2"/>
  </r>
  <r>
    <x v="1"/>
    <x v="1"/>
    <x v="1"/>
    <x v="1"/>
    <x v="1"/>
    <x v="2"/>
  </r>
  <r>
    <x v="20"/>
    <x v="19"/>
    <x v="1"/>
    <x v="1"/>
    <x v="5"/>
    <x v="3"/>
  </r>
  <r>
    <x v="1"/>
    <x v="1"/>
    <x v="1"/>
    <x v="1"/>
    <x v="1"/>
    <x v="2"/>
  </r>
  <r>
    <x v="19"/>
    <x v="18"/>
    <x v="1"/>
    <x v="1"/>
    <x v="8"/>
    <x v="17"/>
  </r>
  <r>
    <x v="13"/>
    <x v="13"/>
    <x v="1"/>
    <x v="1"/>
    <x v="1"/>
    <x v="2"/>
  </r>
  <r>
    <x v="1"/>
    <x v="1"/>
    <x v="1"/>
    <x v="1"/>
    <x v="1"/>
    <x v="2"/>
  </r>
  <r>
    <x v="1"/>
    <x v="1"/>
    <x v="1"/>
    <x v="2"/>
    <x v="1"/>
    <x v="3"/>
  </r>
  <r>
    <x v="0"/>
    <x v="0"/>
    <x v="0"/>
    <x v="0"/>
    <x v="0"/>
    <x v="1"/>
  </r>
  <r>
    <x v="8"/>
    <x v="8"/>
    <x v="1"/>
    <x v="4"/>
    <x v="6"/>
    <x v="8"/>
  </r>
  <r>
    <x v="11"/>
    <x v="20"/>
    <x v="1"/>
    <x v="1"/>
    <x v="9"/>
    <x v="14"/>
  </r>
  <r>
    <x v="7"/>
    <x v="7"/>
    <x v="1"/>
    <x v="1"/>
    <x v="5"/>
    <x v="3"/>
  </r>
  <r>
    <x v="1"/>
    <x v="1"/>
    <x v="1"/>
    <x v="2"/>
    <x v="1"/>
    <x v="3"/>
  </r>
  <r>
    <x v="13"/>
    <x v="13"/>
    <x v="1"/>
    <x v="2"/>
    <x v="1"/>
    <x v="3"/>
  </r>
  <r>
    <x v="11"/>
    <x v="20"/>
    <x v="1"/>
    <x v="1"/>
    <x v="9"/>
    <x v="14"/>
  </r>
  <r>
    <x v="21"/>
    <x v="21"/>
    <x v="4"/>
    <x v="10"/>
    <x v="2"/>
    <x v="18"/>
  </r>
  <r>
    <x v="8"/>
    <x v="8"/>
    <x v="1"/>
    <x v="11"/>
    <x v="6"/>
    <x v="19"/>
  </r>
  <r>
    <x v="7"/>
    <x v="7"/>
    <x v="1"/>
    <x v="1"/>
    <x v="5"/>
    <x v="3"/>
  </r>
  <r>
    <x v="7"/>
    <x v="7"/>
    <x v="1"/>
    <x v="1"/>
    <x v="5"/>
    <x v="3"/>
  </r>
  <r>
    <x v="7"/>
    <x v="7"/>
    <x v="1"/>
    <x v="1"/>
    <x v="5"/>
    <x v="3"/>
  </r>
  <r>
    <x v="22"/>
    <x v="22"/>
    <x v="1"/>
    <x v="2"/>
    <x v="10"/>
    <x v="20"/>
  </r>
  <r>
    <x v="14"/>
    <x v="14"/>
    <x v="1"/>
    <x v="1"/>
    <x v="1"/>
    <x v="2"/>
  </r>
  <r>
    <x v="23"/>
    <x v="23"/>
    <x v="1"/>
    <x v="1"/>
    <x v="5"/>
    <x v="3"/>
  </r>
  <r>
    <x v="4"/>
    <x v="4"/>
    <x v="1"/>
    <x v="1"/>
    <x v="3"/>
    <x v="6"/>
  </r>
  <r>
    <x v="24"/>
    <x v="24"/>
    <x v="1"/>
    <x v="1"/>
    <x v="11"/>
    <x v="21"/>
  </r>
  <r>
    <x v="25"/>
    <x v="25"/>
    <x v="1"/>
    <x v="1"/>
    <x v="12"/>
    <x v="22"/>
  </r>
  <r>
    <x v="26"/>
    <x v="26"/>
    <x v="1"/>
    <x v="1"/>
    <x v="10"/>
    <x v="23"/>
  </r>
  <r>
    <x v="8"/>
    <x v="8"/>
    <x v="1"/>
    <x v="1"/>
    <x v="6"/>
    <x v="24"/>
  </r>
  <r>
    <x v="7"/>
    <x v="7"/>
    <x v="1"/>
    <x v="1"/>
    <x v="5"/>
    <x v="3"/>
  </r>
  <r>
    <x v="22"/>
    <x v="22"/>
    <x v="1"/>
    <x v="1"/>
    <x v="10"/>
    <x v="23"/>
  </r>
  <r>
    <x v="14"/>
    <x v="14"/>
    <x v="1"/>
    <x v="1"/>
    <x v="1"/>
    <x v="2"/>
  </r>
  <r>
    <x v="23"/>
    <x v="23"/>
    <x v="1"/>
    <x v="1"/>
    <x v="5"/>
    <x v="3"/>
  </r>
  <r>
    <x v="4"/>
    <x v="4"/>
    <x v="1"/>
    <x v="1"/>
    <x v="3"/>
    <x v="6"/>
  </r>
  <r>
    <x v="24"/>
    <x v="24"/>
    <x v="1"/>
    <x v="1"/>
    <x v="11"/>
    <x v="21"/>
  </r>
  <r>
    <x v="25"/>
    <x v="25"/>
    <x v="1"/>
    <x v="1"/>
    <x v="12"/>
    <x v="22"/>
  </r>
  <r>
    <x v="26"/>
    <x v="26"/>
    <x v="1"/>
    <x v="1"/>
    <x v="10"/>
    <x v="23"/>
  </r>
  <r>
    <x v="8"/>
    <x v="8"/>
    <x v="1"/>
    <x v="1"/>
    <x v="6"/>
    <x v="24"/>
  </r>
  <r>
    <x v="7"/>
    <x v="7"/>
    <x v="1"/>
    <x v="1"/>
    <x v="5"/>
    <x v="3"/>
  </r>
  <r>
    <x v="27"/>
    <x v="27"/>
    <x v="1"/>
    <x v="1"/>
    <x v="13"/>
    <x v="25"/>
  </r>
  <r>
    <x v="28"/>
    <x v="28"/>
    <x v="1"/>
    <x v="1"/>
    <x v="2"/>
    <x v="4"/>
  </r>
  <r>
    <x v="11"/>
    <x v="20"/>
    <x v="1"/>
    <x v="1"/>
    <x v="9"/>
    <x v="14"/>
  </r>
  <r>
    <x v="7"/>
    <x v="7"/>
    <x v="1"/>
    <x v="1"/>
    <x v="5"/>
    <x v="3"/>
  </r>
  <r>
    <x v="29"/>
    <x v="29"/>
    <x v="1"/>
    <x v="1"/>
    <x v="1"/>
    <x v="2"/>
  </r>
  <r>
    <x v="11"/>
    <x v="30"/>
    <x v="1"/>
    <x v="1"/>
    <x v="2"/>
    <x v="4"/>
  </r>
  <r>
    <x v="7"/>
    <x v="7"/>
    <x v="1"/>
    <x v="1"/>
    <x v="5"/>
    <x v="3"/>
  </r>
  <r>
    <x v="2"/>
    <x v="2"/>
    <x v="1"/>
    <x v="1"/>
    <x v="1"/>
    <x v="2"/>
  </r>
  <r>
    <x v="11"/>
    <x v="30"/>
    <x v="1"/>
    <x v="1"/>
    <x v="2"/>
    <x v="4"/>
  </r>
  <r>
    <x v="7"/>
    <x v="7"/>
    <x v="1"/>
    <x v="1"/>
    <x v="5"/>
    <x v="3"/>
  </r>
  <r>
    <x v="2"/>
    <x v="2"/>
    <x v="1"/>
    <x v="1"/>
    <x v="1"/>
    <x v="2"/>
  </r>
  <r>
    <x v="11"/>
    <x v="30"/>
    <x v="1"/>
    <x v="11"/>
    <x v="2"/>
    <x v="25"/>
  </r>
  <r>
    <x v="7"/>
    <x v="7"/>
    <x v="1"/>
    <x v="1"/>
    <x v="5"/>
    <x v="3"/>
  </r>
  <r>
    <x v="7"/>
    <x v="7"/>
    <x v="1"/>
    <x v="1"/>
    <x v="5"/>
    <x v="3"/>
  </r>
  <r>
    <x v="30"/>
    <x v="31"/>
    <x v="1"/>
    <x v="2"/>
    <x v="14"/>
    <x v="5"/>
  </r>
  <r>
    <x v="11"/>
    <x v="20"/>
    <x v="1"/>
    <x v="1"/>
    <x v="9"/>
    <x v="14"/>
  </r>
  <r>
    <x v="31"/>
    <x v="32"/>
    <x v="1"/>
    <x v="11"/>
    <x v="9"/>
    <x v="26"/>
  </r>
  <r>
    <x v="7"/>
    <x v="7"/>
    <x v="1"/>
    <x v="1"/>
    <x v="5"/>
    <x v="3"/>
  </r>
  <r>
    <x v="32"/>
    <x v="33"/>
    <x v="1"/>
    <x v="1"/>
    <x v="15"/>
    <x v="27"/>
  </r>
  <r>
    <x v="30"/>
    <x v="31"/>
    <x v="1"/>
    <x v="1"/>
    <x v="14"/>
    <x v="28"/>
  </r>
  <r>
    <x v="11"/>
    <x v="20"/>
    <x v="1"/>
    <x v="1"/>
    <x v="9"/>
    <x v="14"/>
  </r>
  <r>
    <x v="7"/>
    <x v="7"/>
    <x v="1"/>
    <x v="1"/>
    <x v="5"/>
    <x v="3"/>
  </r>
  <r>
    <x v="32"/>
    <x v="33"/>
    <x v="1"/>
    <x v="1"/>
    <x v="15"/>
    <x v="27"/>
  </r>
  <r>
    <x v="30"/>
    <x v="31"/>
    <x v="1"/>
    <x v="5"/>
    <x v="14"/>
    <x v="12"/>
  </r>
  <r>
    <x v="11"/>
    <x v="20"/>
    <x v="1"/>
    <x v="1"/>
    <x v="9"/>
    <x v="14"/>
  </r>
  <r>
    <x v="7"/>
    <x v="7"/>
    <x v="1"/>
    <x v="1"/>
    <x v="5"/>
    <x v="3"/>
  </r>
  <r>
    <x v="31"/>
    <x v="32"/>
    <x v="1"/>
    <x v="3"/>
    <x v="9"/>
    <x v="29"/>
  </r>
  <r>
    <x v="30"/>
    <x v="31"/>
    <x v="1"/>
    <x v="1"/>
    <x v="14"/>
    <x v="28"/>
  </r>
  <r>
    <x v="33"/>
    <x v="34"/>
    <x v="1"/>
    <x v="1"/>
    <x v="5"/>
    <x v="3"/>
  </r>
  <r>
    <x v="11"/>
    <x v="20"/>
    <x v="1"/>
    <x v="1"/>
    <x v="9"/>
    <x v="14"/>
  </r>
  <r>
    <x v="31"/>
    <x v="32"/>
    <x v="1"/>
    <x v="9"/>
    <x v="9"/>
    <x v="30"/>
  </r>
  <r>
    <x v="7"/>
    <x v="7"/>
    <x v="1"/>
    <x v="1"/>
    <x v="5"/>
    <x v="3"/>
  </r>
  <r>
    <x v="32"/>
    <x v="33"/>
    <x v="1"/>
    <x v="5"/>
    <x v="15"/>
    <x v="31"/>
  </r>
  <r>
    <x v="34"/>
    <x v="35"/>
    <x v="1"/>
    <x v="2"/>
    <x v="12"/>
    <x v="32"/>
  </r>
  <r>
    <x v="8"/>
    <x v="8"/>
    <x v="1"/>
    <x v="1"/>
    <x v="6"/>
    <x v="24"/>
  </r>
  <r>
    <x v="31"/>
    <x v="32"/>
    <x v="1"/>
    <x v="8"/>
    <x v="9"/>
    <x v="33"/>
  </r>
  <r>
    <x v="35"/>
    <x v="36"/>
    <x v="1"/>
    <x v="2"/>
    <x v="4"/>
    <x v="7"/>
  </r>
  <r>
    <x v="11"/>
    <x v="30"/>
    <x v="1"/>
    <x v="1"/>
    <x v="2"/>
    <x v="4"/>
  </r>
  <r>
    <x v="32"/>
    <x v="33"/>
    <x v="1"/>
    <x v="3"/>
    <x v="15"/>
    <x v="34"/>
  </r>
  <r>
    <x v="34"/>
    <x v="35"/>
    <x v="1"/>
    <x v="11"/>
    <x v="12"/>
    <x v="33"/>
  </r>
  <r>
    <x v="11"/>
    <x v="30"/>
    <x v="1"/>
    <x v="1"/>
    <x v="2"/>
    <x v="4"/>
  </r>
  <r>
    <x v="8"/>
    <x v="8"/>
    <x v="1"/>
    <x v="2"/>
    <x v="6"/>
    <x v="35"/>
  </r>
  <r>
    <x v="31"/>
    <x v="32"/>
    <x v="1"/>
    <x v="12"/>
    <x v="9"/>
    <x v="36"/>
  </r>
  <r>
    <x v="35"/>
    <x v="36"/>
    <x v="1"/>
    <x v="2"/>
    <x v="4"/>
    <x v="7"/>
  </r>
  <r>
    <x v="32"/>
    <x v="33"/>
    <x v="1"/>
    <x v="4"/>
    <x v="15"/>
    <x v="37"/>
  </r>
  <r>
    <x v="34"/>
    <x v="35"/>
    <x v="1"/>
    <x v="11"/>
    <x v="12"/>
    <x v="33"/>
  </r>
  <r>
    <x v="36"/>
    <x v="37"/>
    <x v="1"/>
    <x v="8"/>
    <x v="12"/>
    <x v="36"/>
  </r>
  <r>
    <x v="31"/>
    <x v="38"/>
    <x v="1"/>
    <x v="2"/>
    <x v="9"/>
    <x v="25"/>
  </r>
  <r>
    <x v="7"/>
    <x v="7"/>
    <x v="1"/>
    <x v="1"/>
    <x v="5"/>
    <x v="3"/>
  </r>
  <r>
    <x v="11"/>
    <x v="30"/>
    <x v="1"/>
    <x v="1"/>
    <x v="2"/>
    <x v="4"/>
  </r>
  <r>
    <x v="8"/>
    <x v="8"/>
    <x v="1"/>
    <x v="2"/>
    <x v="6"/>
    <x v="35"/>
  </r>
  <r>
    <x v="37"/>
    <x v="39"/>
    <x v="1"/>
    <x v="11"/>
    <x v="16"/>
    <x v="38"/>
  </r>
  <r>
    <x v="35"/>
    <x v="36"/>
    <x v="1"/>
    <x v="2"/>
    <x v="4"/>
    <x v="7"/>
  </r>
  <r>
    <x v="38"/>
    <x v="28"/>
    <x v="1"/>
    <x v="11"/>
    <x v="2"/>
    <x v="25"/>
  </r>
  <r>
    <x v="39"/>
    <x v="40"/>
    <x v="1"/>
    <x v="13"/>
    <x v="12"/>
    <x v="39"/>
  </r>
  <r>
    <x v="36"/>
    <x v="37"/>
    <x v="1"/>
    <x v="8"/>
    <x v="12"/>
    <x v="36"/>
  </r>
  <r>
    <x v="8"/>
    <x v="8"/>
    <x v="1"/>
    <x v="11"/>
    <x v="6"/>
    <x v="19"/>
  </r>
  <r>
    <x v="6"/>
    <x v="6"/>
    <x v="1"/>
    <x v="2"/>
    <x v="4"/>
    <x v="7"/>
  </r>
  <r>
    <x v="8"/>
    <x v="8"/>
    <x v="1"/>
    <x v="1"/>
    <x v="6"/>
    <x v="24"/>
  </r>
  <r>
    <x v="13"/>
    <x v="13"/>
    <x v="1"/>
    <x v="8"/>
    <x v="1"/>
    <x v="14"/>
  </r>
  <r>
    <x v="40"/>
    <x v="41"/>
    <x v="1"/>
    <x v="11"/>
    <x v="4"/>
    <x v="12"/>
  </r>
  <r>
    <x v="41"/>
    <x v="42"/>
    <x v="1"/>
    <x v="9"/>
    <x v="9"/>
    <x v="30"/>
  </r>
  <r>
    <x v="36"/>
    <x v="37"/>
    <x v="1"/>
    <x v="10"/>
    <x v="12"/>
    <x v="40"/>
  </r>
  <r>
    <x v="11"/>
    <x v="30"/>
    <x v="1"/>
    <x v="1"/>
    <x v="2"/>
    <x v="4"/>
  </r>
  <r>
    <x v="8"/>
    <x v="8"/>
    <x v="1"/>
    <x v="2"/>
    <x v="6"/>
    <x v="35"/>
  </r>
  <r>
    <x v="8"/>
    <x v="8"/>
    <x v="1"/>
    <x v="1"/>
    <x v="6"/>
    <x v="24"/>
  </r>
  <r>
    <x v="6"/>
    <x v="6"/>
    <x v="1"/>
    <x v="1"/>
    <x v="4"/>
    <x v="5"/>
  </r>
  <r>
    <x v="13"/>
    <x v="13"/>
    <x v="1"/>
    <x v="4"/>
    <x v="1"/>
    <x v="7"/>
  </r>
  <r>
    <x v="8"/>
    <x v="8"/>
    <x v="1"/>
    <x v="4"/>
    <x v="6"/>
    <x v="8"/>
  </r>
  <r>
    <x v="40"/>
    <x v="41"/>
    <x v="1"/>
    <x v="11"/>
    <x v="4"/>
    <x v="12"/>
  </r>
  <r>
    <x v="36"/>
    <x v="37"/>
    <x v="1"/>
    <x v="5"/>
    <x v="12"/>
    <x v="30"/>
  </r>
  <r>
    <x v="42"/>
    <x v="43"/>
    <x v="1"/>
    <x v="1"/>
    <x v="4"/>
    <x v="5"/>
  </r>
  <r>
    <x v="6"/>
    <x v="6"/>
    <x v="1"/>
    <x v="1"/>
    <x v="4"/>
    <x v="5"/>
  </r>
  <r>
    <x v="13"/>
    <x v="13"/>
    <x v="1"/>
    <x v="1"/>
    <x v="1"/>
    <x v="2"/>
  </r>
  <r>
    <x v="42"/>
    <x v="43"/>
    <x v="1"/>
    <x v="1"/>
    <x v="4"/>
    <x v="5"/>
  </r>
  <r>
    <x v="6"/>
    <x v="6"/>
    <x v="1"/>
    <x v="1"/>
    <x v="4"/>
    <x v="5"/>
  </r>
  <r>
    <x v="13"/>
    <x v="13"/>
    <x v="1"/>
    <x v="1"/>
    <x v="1"/>
    <x v="2"/>
  </r>
  <r>
    <x v="11"/>
    <x v="30"/>
    <x v="1"/>
    <x v="1"/>
    <x v="2"/>
    <x v="4"/>
  </r>
  <r>
    <x v="8"/>
    <x v="8"/>
    <x v="1"/>
    <x v="1"/>
    <x v="6"/>
    <x v="24"/>
  </r>
  <r>
    <x v="13"/>
    <x v="13"/>
    <x v="1"/>
    <x v="1"/>
    <x v="1"/>
    <x v="2"/>
  </r>
  <r>
    <x v="31"/>
    <x v="32"/>
    <x v="1"/>
    <x v="8"/>
    <x v="9"/>
    <x v="33"/>
  </r>
  <r>
    <x v="43"/>
    <x v="44"/>
    <x v="1"/>
    <x v="14"/>
    <x v="17"/>
    <x v="41"/>
  </r>
  <r>
    <x v="44"/>
    <x v="45"/>
    <x v="1"/>
    <x v="1"/>
    <x v="4"/>
    <x v="5"/>
  </r>
  <r>
    <x v="11"/>
    <x v="46"/>
    <x v="1"/>
    <x v="1"/>
    <x v="4"/>
    <x v="5"/>
  </r>
  <r>
    <x v="35"/>
    <x v="36"/>
    <x v="1"/>
    <x v="1"/>
    <x v="4"/>
    <x v="5"/>
  </r>
  <r>
    <x v="7"/>
    <x v="7"/>
    <x v="1"/>
    <x v="1"/>
    <x v="5"/>
    <x v="3"/>
  </r>
  <r>
    <x v="32"/>
    <x v="33"/>
    <x v="1"/>
    <x v="2"/>
    <x v="15"/>
    <x v="29"/>
  </r>
  <r>
    <x v="34"/>
    <x v="47"/>
    <x v="1"/>
    <x v="2"/>
    <x v="12"/>
    <x v="32"/>
  </r>
  <r>
    <x v="11"/>
    <x v="30"/>
    <x v="1"/>
    <x v="4"/>
    <x v="2"/>
    <x v="29"/>
  </r>
  <r>
    <x v="13"/>
    <x v="13"/>
    <x v="1"/>
    <x v="11"/>
    <x v="1"/>
    <x v="9"/>
  </r>
  <r>
    <x v="44"/>
    <x v="45"/>
    <x v="1"/>
    <x v="7"/>
    <x v="4"/>
    <x v="27"/>
  </r>
  <r>
    <x v="13"/>
    <x v="13"/>
    <x v="1"/>
    <x v="11"/>
    <x v="1"/>
    <x v="9"/>
  </r>
  <r>
    <x v="31"/>
    <x v="32"/>
    <x v="1"/>
    <x v="9"/>
    <x v="9"/>
    <x v="30"/>
  </r>
  <r>
    <x v="35"/>
    <x v="36"/>
    <x v="1"/>
    <x v="4"/>
    <x v="4"/>
    <x v="42"/>
  </r>
  <r>
    <x v="7"/>
    <x v="7"/>
    <x v="1"/>
    <x v="2"/>
    <x v="5"/>
    <x v="9"/>
  </r>
  <r>
    <x v="34"/>
    <x v="47"/>
    <x v="1"/>
    <x v="8"/>
    <x v="12"/>
    <x v="36"/>
  </r>
  <r>
    <x v="32"/>
    <x v="33"/>
    <x v="1"/>
    <x v="9"/>
    <x v="15"/>
    <x v="43"/>
  </r>
  <r>
    <x v="39"/>
    <x v="40"/>
    <x v="1"/>
    <x v="9"/>
    <x v="12"/>
    <x v="44"/>
  </r>
  <r>
    <x v="34"/>
    <x v="35"/>
    <x v="1"/>
    <x v="8"/>
    <x v="12"/>
    <x v="36"/>
  </r>
  <r>
    <x v="31"/>
    <x v="32"/>
    <x v="1"/>
    <x v="7"/>
    <x v="9"/>
    <x v="32"/>
  </r>
  <r>
    <x v="35"/>
    <x v="36"/>
    <x v="1"/>
    <x v="1"/>
    <x v="4"/>
    <x v="5"/>
  </r>
  <r>
    <x v="0"/>
    <x v="0"/>
    <x v="0"/>
    <x v="0"/>
    <x v="0"/>
    <x v="1"/>
  </r>
  <r>
    <x v="1"/>
    <x v="1"/>
    <x v="1"/>
    <x v="1"/>
    <x v="1"/>
    <x v="2"/>
  </r>
  <r>
    <x v="45"/>
    <x v="48"/>
    <x v="1"/>
    <x v="4"/>
    <x v="18"/>
    <x v="45"/>
  </r>
  <r>
    <x v="32"/>
    <x v="33"/>
    <x v="1"/>
    <x v="2"/>
    <x v="15"/>
    <x v="29"/>
  </r>
  <r>
    <x v="46"/>
    <x v="49"/>
    <x v="3"/>
    <x v="2"/>
    <x v="19"/>
    <x v="33"/>
  </r>
  <r>
    <x v="47"/>
    <x v="50"/>
    <x v="3"/>
    <x v="1"/>
    <x v="9"/>
    <x v="14"/>
  </r>
  <r>
    <x v="48"/>
    <x v="51"/>
    <x v="3"/>
    <x v="1"/>
    <x v="20"/>
    <x v="46"/>
  </r>
  <r>
    <x v="49"/>
    <x v="52"/>
    <x v="1"/>
    <x v="1"/>
    <x v="14"/>
    <x v="28"/>
  </r>
  <r>
    <x v="50"/>
    <x v="28"/>
    <x v="4"/>
    <x v="1"/>
    <x v="2"/>
    <x v="4"/>
  </r>
  <r>
    <x v="51"/>
    <x v="15"/>
    <x v="1"/>
    <x v="1"/>
    <x v="9"/>
    <x v="14"/>
  </r>
  <r>
    <x v="52"/>
    <x v="53"/>
    <x v="5"/>
    <x v="1"/>
    <x v="3"/>
    <x v="6"/>
  </r>
  <r>
    <x v="7"/>
    <x v="7"/>
    <x v="1"/>
    <x v="1"/>
    <x v="5"/>
    <x v="3"/>
  </r>
  <r>
    <x v="53"/>
    <x v="28"/>
    <x v="1"/>
    <x v="2"/>
    <x v="2"/>
    <x v="14"/>
  </r>
  <r>
    <x v="53"/>
    <x v="28"/>
    <x v="1"/>
    <x v="3"/>
    <x v="2"/>
    <x v="27"/>
  </r>
  <r>
    <x v="54"/>
    <x v="28"/>
    <x v="1"/>
    <x v="2"/>
    <x v="9"/>
    <x v="25"/>
  </r>
  <r>
    <x v="55"/>
    <x v="28"/>
    <x v="1"/>
    <x v="4"/>
    <x v="1"/>
    <x v="7"/>
  </r>
  <r>
    <x v="7"/>
    <x v="7"/>
    <x v="1"/>
    <x v="1"/>
    <x v="5"/>
    <x v="3"/>
  </r>
  <r>
    <x v="7"/>
    <x v="7"/>
    <x v="1"/>
    <x v="1"/>
    <x v="5"/>
    <x v="3"/>
  </r>
  <r>
    <x v="53"/>
    <x v="28"/>
    <x v="1"/>
    <x v="2"/>
    <x v="2"/>
    <x v="14"/>
  </r>
  <r>
    <x v="7"/>
    <x v="7"/>
    <x v="1"/>
    <x v="1"/>
    <x v="5"/>
    <x v="3"/>
  </r>
  <r>
    <x v="53"/>
    <x v="28"/>
    <x v="1"/>
    <x v="2"/>
    <x v="2"/>
    <x v="14"/>
  </r>
  <r>
    <x v="7"/>
    <x v="7"/>
    <x v="1"/>
    <x v="1"/>
    <x v="5"/>
    <x v="3"/>
  </r>
  <r>
    <x v="7"/>
    <x v="7"/>
    <x v="1"/>
    <x v="1"/>
    <x v="5"/>
    <x v="3"/>
  </r>
  <r>
    <x v="11"/>
    <x v="54"/>
    <x v="1"/>
    <x v="1"/>
    <x v="9"/>
    <x v="14"/>
  </r>
  <r>
    <x v="7"/>
    <x v="7"/>
    <x v="1"/>
    <x v="1"/>
    <x v="5"/>
    <x v="3"/>
  </r>
  <r>
    <x v="11"/>
    <x v="54"/>
    <x v="1"/>
    <x v="1"/>
    <x v="9"/>
    <x v="14"/>
  </r>
  <r>
    <x v="7"/>
    <x v="7"/>
    <x v="1"/>
    <x v="15"/>
    <x v="5"/>
    <x v="47"/>
  </r>
  <r>
    <x v="11"/>
    <x v="11"/>
    <x v="1"/>
    <x v="1"/>
    <x v="4"/>
    <x v="5"/>
  </r>
  <r>
    <x v="1"/>
    <x v="1"/>
    <x v="1"/>
    <x v="1"/>
    <x v="1"/>
    <x v="2"/>
  </r>
  <r>
    <x v="11"/>
    <x v="11"/>
    <x v="1"/>
    <x v="2"/>
    <x v="4"/>
    <x v="7"/>
  </r>
  <r>
    <x v="1"/>
    <x v="1"/>
    <x v="1"/>
    <x v="11"/>
    <x v="1"/>
    <x v="9"/>
  </r>
  <r>
    <x v="11"/>
    <x v="11"/>
    <x v="1"/>
    <x v="7"/>
    <x v="4"/>
    <x v="27"/>
  </r>
  <r>
    <x v="1"/>
    <x v="1"/>
    <x v="1"/>
    <x v="4"/>
    <x v="1"/>
    <x v="7"/>
  </r>
  <r>
    <x v="11"/>
    <x v="11"/>
    <x v="1"/>
    <x v="2"/>
    <x v="4"/>
    <x v="7"/>
  </r>
  <r>
    <x v="1"/>
    <x v="1"/>
    <x v="1"/>
    <x v="3"/>
    <x v="1"/>
    <x v="5"/>
  </r>
  <r>
    <x v="7"/>
    <x v="7"/>
    <x v="1"/>
    <x v="3"/>
    <x v="5"/>
    <x v="7"/>
  </r>
  <r>
    <x v="0"/>
    <x v="0"/>
    <x v="0"/>
    <x v="0"/>
    <x v="0"/>
    <x v="1"/>
  </r>
  <r>
    <x v="1"/>
    <x v="1"/>
    <x v="1"/>
    <x v="5"/>
    <x v="1"/>
    <x v="11"/>
  </r>
  <r>
    <x v="16"/>
    <x v="15"/>
    <x v="1"/>
    <x v="10"/>
    <x v="1"/>
    <x v="48"/>
  </r>
  <r>
    <x v="56"/>
    <x v="0"/>
    <x v="1"/>
    <x v="5"/>
    <x v="21"/>
    <x v="19"/>
  </r>
  <r>
    <x v="57"/>
    <x v="0"/>
    <x v="1"/>
    <x v="5"/>
    <x v="22"/>
    <x v="49"/>
  </r>
  <r>
    <x v="1"/>
    <x v="1"/>
    <x v="1"/>
    <x v="16"/>
    <x v="1"/>
    <x v="50"/>
  </r>
  <r>
    <x v="16"/>
    <x v="15"/>
    <x v="1"/>
    <x v="17"/>
    <x v="1"/>
    <x v="51"/>
  </r>
  <r>
    <x v="58"/>
    <x v="55"/>
    <x v="1"/>
    <x v="17"/>
    <x v="1"/>
    <x v="51"/>
  </r>
  <r>
    <x v="56"/>
    <x v="0"/>
    <x v="1"/>
    <x v="16"/>
    <x v="21"/>
    <x v="52"/>
  </r>
  <r>
    <x v="57"/>
    <x v="0"/>
    <x v="1"/>
    <x v="16"/>
    <x v="22"/>
    <x v="53"/>
  </r>
  <r>
    <x v="1"/>
    <x v="1"/>
    <x v="1"/>
    <x v="18"/>
    <x v="1"/>
    <x v="54"/>
  </r>
  <r>
    <x v="16"/>
    <x v="15"/>
    <x v="1"/>
    <x v="19"/>
    <x v="1"/>
    <x v="55"/>
  </r>
  <r>
    <x v="58"/>
    <x v="55"/>
    <x v="1"/>
    <x v="20"/>
    <x v="1"/>
    <x v="56"/>
  </r>
  <r>
    <x v="56"/>
    <x v="0"/>
    <x v="1"/>
    <x v="18"/>
    <x v="21"/>
    <x v="57"/>
  </r>
  <r>
    <x v="57"/>
    <x v="0"/>
    <x v="1"/>
    <x v="18"/>
    <x v="22"/>
    <x v="58"/>
  </r>
  <r>
    <x v="59"/>
    <x v="56"/>
    <x v="1"/>
    <x v="11"/>
    <x v="2"/>
    <x v="25"/>
  </r>
  <r>
    <x v="1"/>
    <x v="1"/>
    <x v="1"/>
    <x v="11"/>
    <x v="1"/>
    <x v="9"/>
  </r>
  <r>
    <x v="58"/>
    <x v="55"/>
    <x v="1"/>
    <x v="11"/>
    <x v="1"/>
    <x v="9"/>
  </r>
  <r>
    <x v="11"/>
    <x v="11"/>
    <x v="1"/>
    <x v="11"/>
    <x v="4"/>
    <x v="12"/>
  </r>
  <r>
    <x v="1"/>
    <x v="1"/>
    <x v="1"/>
    <x v="11"/>
    <x v="1"/>
    <x v="9"/>
  </r>
  <r>
    <x v="59"/>
    <x v="56"/>
    <x v="1"/>
    <x v="11"/>
    <x v="2"/>
    <x v="25"/>
  </r>
  <r>
    <x v="60"/>
    <x v="57"/>
    <x v="1"/>
    <x v="16"/>
    <x v="1"/>
    <x v="50"/>
  </r>
  <r>
    <x v="1"/>
    <x v="1"/>
    <x v="1"/>
    <x v="11"/>
    <x v="1"/>
    <x v="9"/>
  </r>
  <r>
    <x v="13"/>
    <x v="13"/>
    <x v="1"/>
    <x v="11"/>
    <x v="1"/>
    <x v="9"/>
  </r>
  <r>
    <x v="13"/>
    <x v="13"/>
    <x v="1"/>
    <x v="5"/>
    <x v="1"/>
    <x v="11"/>
  </r>
  <r>
    <x v="59"/>
    <x v="56"/>
    <x v="1"/>
    <x v="11"/>
    <x v="2"/>
    <x v="25"/>
  </r>
  <r>
    <x v="11"/>
    <x v="58"/>
    <x v="1"/>
    <x v="11"/>
    <x v="4"/>
    <x v="12"/>
  </r>
  <r>
    <x v="1"/>
    <x v="1"/>
    <x v="1"/>
    <x v="11"/>
    <x v="1"/>
    <x v="9"/>
  </r>
  <r>
    <x v="13"/>
    <x v="13"/>
    <x v="1"/>
    <x v="11"/>
    <x v="1"/>
    <x v="9"/>
  </r>
  <r>
    <x v="60"/>
    <x v="57"/>
    <x v="1"/>
    <x v="21"/>
    <x v="1"/>
    <x v="26"/>
  </r>
  <r>
    <x v="1"/>
    <x v="1"/>
    <x v="1"/>
    <x v="5"/>
    <x v="1"/>
    <x v="11"/>
  </r>
  <r>
    <x v="16"/>
    <x v="15"/>
    <x v="1"/>
    <x v="10"/>
    <x v="1"/>
    <x v="48"/>
  </r>
  <r>
    <x v="61"/>
    <x v="59"/>
    <x v="1"/>
    <x v="11"/>
    <x v="15"/>
    <x v="59"/>
  </r>
  <r>
    <x v="1"/>
    <x v="1"/>
    <x v="1"/>
    <x v="11"/>
    <x v="1"/>
    <x v="9"/>
  </r>
  <r>
    <x v="1"/>
    <x v="1"/>
    <x v="1"/>
    <x v="5"/>
    <x v="1"/>
    <x v="11"/>
  </r>
  <r>
    <x v="1"/>
    <x v="1"/>
    <x v="1"/>
    <x v="11"/>
    <x v="1"/>
    <x v="9"/>
  </r>
  <r>
    <x v="1"/>
    <x v="1"/>
    <x v="1"/>
    <x v="11"/>
    <x v="1"/>
    <x v="9"/>
  </r>
  <r>
    <x v="11"/>
    <x v="11"/>
    <x v="1"/>
    <x v="11"/>
    <x v="4"/>
    <x v="12"/>
  </r>
  <r>
    <x v="1"/>
    <x v="1"/>
    <x v="1"/>
    <x v="11"/>
    <x v="1"/>
    <x v="9"/>
  </r>
  <r>
    <x v="62"/>
    <x v="60"/>
    <x v="1"/>
    <x v="11"/>
    <x v="23"/>
    <x v="60"/>
  </r>
  <r>
    <x v="1"/>
    <x v="1"/>
    <x v="1"/>
    <x v="11"/>
    <x v="1"/>
    <x v="9"/>
  </r>
  <r>
    <x v="13"/>
    <x v="13"/>
    <x v="1"/>
    <x v="11"/>
    <x v="1"/>
    <x v="9"/>
  </r>
  <r>
    <x v="13"/>
    <x v="13"/>
    <x v="1"/>
    <x v="11"/>
    <x v="1"/>
    <x v="9"/>
  </r>
  <r>
    <x v="27"/>
    <x v="27"/>
    <x v="1"/>
    <x v="11"/>
    <x v="13"/>
    <x v="18"/>
  </r>
  <r>
    <x v="1"/>
    <x v="1"/>
    <x v="1"/>
    <x v="22"/>
    <x v="1"/>
    <x v="12"/>
  </r>
  <r>
    <x v="11"/>
    <x v="11"/>
    <x v="1"/>
    <x v="11"/>
    <x v="4"/>
    <x v="12"/>
  </r>
  <r>
    <x v="1"/>
    <x v="1"/>
    <x v="1"/>
    <x v="11"/>
    <x v="1"/>
    <x v="9"/>
  </r>
  <r>
    <x v="1"/>
    <x v="1"/>
    <x v="1"/>
    <x v="5"/>
    <x v="1"/>
    <x v="11"/>
  </r>
  <r>
    <x v="63"/>
    <x v="61"/>
    <x v="1"/>
    <x v="11"/>
    <x v="2"/>
    <x v="25"/>
  </r>
  <r>
    <x v="64"/>
    <x v="62"/>
    <x v="1"/>
    <x v="23"/>
    <x v="24"/>
    <x v="61"/>
  </r>
  <r>
    <x v="1"/>
    <x v="1"/>
    <x v="1"/>
    <x v="2"/>
    <x v="1"/>
    <x v="3"/>
  </r>
  <r>
    <x v="16"/>
    <x v="15"/>
    <x v="1"/>
    <x v="11"/>
    <x v="1"/>
    <x v="9"/>
  </r>
  <r>
    <x v="56"/>
    <x v="0"/>
    <x v="1"/>
    <x v="2"/>
    <x v="21"/>
    <x v="24"/>
  </r>
  <r>
    <x v="57"/>
    <x v="0"/>
    <x v="1"/>
    <x v="2"/>
    <x v="22"/>
    <x v="62"/>
  </r>
  <r>
    <x v="1"/>
    <x v="1"/>
    <x v="1"/>
    <x v="24"/>
    <x v="1"/>
    <x v="63"/>
  </r>
  <r>
    <x v="16"/>
    <x v="15"/>
    <x v="1"/>
    <x v="25"/>
    <x v="1"/>
    <x v="42"/>
  </r>
  <r>
    <x v="58"/>
    <x v="55"/>
    <x v="1"/>
    <x v="25"/>
    <x v="1"/>
    <x v="42"/>
  </r>
  <r>
    <x v="56"/>
    <x v="0"/>
    <x v="1"/>
    <x v="24"/>
    <x v="21"/>
    <x v="64"/>
  </r>
  <r>
    <x v="57"/>
    <x v="0"/>
    <x v="1"/>
    <x v="24"/>
    <x v="22"/>
    <x v="65"/>
  </r>
  <r>
    <x v="1"/>
    <x v="1"/>
    <x v="1"/>
    <x v="4"/>
    <x v="1"/>
    <x v="7"/>
  </r>
  <r>
    <x v="16"/>
    <x v="15"/>
    <x v="1"/>
    <x v="22"/>
    <x v="1"/>
    <x v="12"/>
  </r>
  <r>
    <x v="58"/>
    <x v="55"/>
    <x v="1"/>
    <x v="25"/>
    <x v="1"/>
    <x v="42"/>
  </r>
  <r>
    <x v="56"/>
    <x v="0"/>
    <x v="1"/>
    <x v="4"/>
    <x v="21"/>
    <x v="66"/>
  </r>
  <r>
    <x v="57"/>
    <x v="0"/>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
    <x v="1"/>
    <x v="2"/>
  </r>
  <r>
    <x v="16"/>
    <x v="15"/>
    <x v="1"/>
    <x v="2"/>
    <x v="1"/>
    <x v="3"/>
  </r>
  <r>
    <x v="56"/>
    <x v="0"/>
    <x v="1"/>
    <x v="1"/>
    <x v="21"/>
    <x v="70"/>
  </r>
  <r>
    <x v="57"/>
    <x v="0"/>
    <x v="1"/>
    <x v="1"/>
    <x v="22"/>
    <x v="71"/>
  </r>
  <r>
    <x v="1"/>
    <x v="1"/>
    <x v="1"/>
    <x v="5"/>
    <x v="1"/>
    <x v="11"/>
  </r>
  <r>
    <x v="16"/>
    <x v="15"/>
    <x v="1"/>
    <x v="10"/>
    <x v="1"/>
    <x v="48"/>
  </r>
  <r>
    <x v="58"/>
    <x v="55"/>
    <x v="1"/>
    <x v="10"/>
    <x v="1"/>
    <x v="48"/>
  </r>
  <r>
    <x v="56"/>
    <x v="0"/>
    <x v="1"/>
    <x v="5"/>
    <x v="21"/>
    <x v="19"/>
  </r>
  <r>
    <x v="57"/>
    <x v="0"/>
    <x v="1"/>
    <x v="5"/>
    <x v="22"/>
    <x v="49"/>
  </r>
  <r>
    <x v="1"/>
    <x v="1"/>
    <x v="1"/>
    <x v="15"/>
    <x v="1"/>
    <x v="16"/>
  </r>
  <r>
    <x v="16"/>
    <x v="15"/>
    <x v="1"/>
    <x v="27"/>
    <x v="1"/>
    <x v="47"/>
  </r>
  <r>
    <x v="58"/>
    <x v="55"/>
    <x v="1"/>
    <x v="28"/>
    <x v="1"/>
    <x v="72"/>
  </r>
  <r>
    <x v="56"/>
    <x v="0"/>
    <x v="1"/>
    <x v="15"/>
    <x v="21"/>
    <x v="73"/>
  </r>
  <r>
    <x v="57"/>
    <x v="0"/>
    <x v="1"/>
    <x v="15"/>
    <x v="22"/>
    <x v="74"/>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1"/>
    <x v="11"/>
    <x v="1"/>
    <x v="1"/>
    <x v="4"/>
    <x v="5"/>
  </r>
  <r>
    <x v="1"/>
    <x v="1"/>
    <x v="1"/>
    <x v="1"/>
    <x v="1"/>
    <x v="2"/>
  </r>
  <r>
    <x v="11"/>
    <x v="11"/>
    <x v="1"/>
    <x v="1"/>
    <x v="4"/>
    <x v="5"/>
  </r>
  <r>
    <x v="1"/>
    <x v="1"/>
    <x v="1"/>
    <x v="1"/>
    <x v="1"/>
    <x v="2"/>
  </r>
  <r>
    <x v="1"/>
    <x v="1"/>
    <x v="1"/>
    <x v="1"/>
    <x v="1"/>
    <x v="2"/>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1"/>
    <x v="1"/>
    <x v="2"/>
  </r>
  <r>
    <x v="1"/>
    <x v="1"/>
    <x v="1"/>
    <x v="2"/>
    <x v="1"/>
    <x v="3"/>
  </r>
  <r>
    <x v="63"/>
    <x v="61"/>
    <x v="1"/>
    <x v="1"/>
    <x v="2"/>
    <x v="4"/>
  </r>
  <r>
    <x v="64"/>
    <x v="62"/>
    <x v="1"/>
    <x v="26"/>
    <x v="24"/>
    <x v="69"/>
  </r>
  <r>
    <x v="1"/>
    <x v="1"/>
    <x v="1"/>
    <x v="8"/>
    <x v="1"/>
    <x v="14"/>
  </r>
  <r>
    <x v="16"/>
    <x v="15"/>
    <x v="1"/>
    <x v="9"/>
    <x v="1"/>
    <x v="25"/>
  </r>
  <r>
    <x v="56"/>
    <x v="0"/>
    <x v="1"/>
    <x v="8"/>
    <x v="21"/>
    <x v="17"/>
  </r>
  <r>
    <x v="57"/>
    <x v="0"/>
    <x v="1"/>
    <x v="8"/>
    <x v="22"/>
    <x v="75"/>
  </r>
  <r>
    <x v="1"/>
    <x v="1"/>
    <x v="1"/>
    <x v="29"/>
    <x v="1"/>
    <x v="34"/>
  </r>
  <r>
    <x v="16"/>
    <x v="15"/>
    <x v="1"/>
    <x v="30"/>
    <x v="1"/>
    <x v="37"/>
  </r>
  <r>
    <x v="58"/>
    <x v="55"/>
    <x v="1"/>
    <x v="30"/>
    <x v="1"/>
    <x v="37"/>
  </r>
  <r>
    <x v="56"/>
    <x v="0"/>
    <x v="1"/>
    <x v="29"/>
    <x v="21"/>
    <x v="76"/>
  </r>
  <r>
    <x v="57"/>
    <x v="0"/>
    <x v="1"/>
    <x v="29"/>
    <x v="22"/>
    <x v="77"/>
  </r>
  <r>
    <x v="1"/>
    <x v="1"/>
    <x v="1"/>
    <x v="13"/>
    <x v="1"/>
    <x v="29"/>
  </r>
  <r>
    <x v="16"/>
    <x v="15"/>
    <x v="1"/>
    <x v="14"/>
    <x v="1"/>
    <x v="59"/>
  </r>
  <r>
    <x v="58"/>
    <x v="55"/>
    <x v="1"/>
    <x v="30"/>
    <x v="1"/>
    <x v="37"/>
  </r>
  <r>
    <x v="56"/>
    <x v="0"/>
    <x v="1"/>
    <x v="13"/>
    <x v="21"/>
    <x v="78"/>
  </r>
  <r>
    <x v="57"/>
    <x v="0"/>
    <x v="1"/>
    <x v="13"/>
    <x v="22"/>
    <x v="79"/>
  </r>
  <r>
    <x v="59"/>
    <x v="56"/>
    <x v="1"/>
    <x v="7"/>
    <x v="2"/>
    <x v="22"/>
  </r>
  <r>
    <x v="1"/>
    <x v="1"/>
    <x v="1"/>
    <x v="7"/>
    <x v="1"/>
    <x v="4"/>
  </r>
  <r>
    <x v="58"/>
    <x v="55"/>
    <x v="1"/>
    <x v="7"/>
    <x v="1"/>
    <x v="4"/>
  </r>
  <r>
    <x v="11"/>
    <x v="11"/>
    <x v="1"/>
    <x v="7"/>
    <x v="4"/>
    <x v="27"/>
  </r>
  <r>
    <x v="1"/>
    <x v="1"/>
    <x v="1"/>
    <x v="7"/>
    <x v="1"/>
    <x v="4"/>
  </r>
  <r>
    <x v="59"/>
    <x v="56"/>
    <x v="1"/>
    <x v="7"/>
    <x v="2"/>
    <x v="22"/>
  </r>
  <r>
    <x v="60"/>
    <x v="57"/>
    <x v="1"/>
    <x v="21"/>
    <x v="1"/>
    <x v="26"/>
  </r>
  <r>
    <x v="1"/>
    <x v="1"/>
    <x v="1"/>
    <x v="7"/>
    <x v="1"/>
    <x v="4"/>
  </r>
  <r>
    <x v="13"/>
    <x v="13"/>
    <x v="1"/>
    <x v="7"/>
    <x v="1"/>
    <x v="4"/>
  </r>
  <r>
    <x v="13"/>
    <x v="13"/>
    <x v="1"/>
    <x v="8"/>
    <x v="1"/>
    <x v="14"/>
  </r>
  <r>
    <x v="59"/>
    <x v="56"/>
    <x v="1"/>
    <x v="7"/>
    <x v="2"/>
    <x v="22"/>
  </r>
  <r>
    <x v="11"/>
    <x v="58"/>
    <x v="1"/>
    <x v="7"/>
    <x v="4"/>
    <x v="27"/>
  </r>
  <r>
    <x v="1"/>
    <x v="1"/>
    <x v="1"/>
    <x v="7"/>
    <x v="1"/>
    <x v="4"/>
  </r>
  <r>
    <x v="13"/>
    <x v="13"/>
    <x v="1"/>
    <x v="7"/>
    <x v="1"/>
    <x v="4"/>
  </r>
  <r>
    <x v="60"/>
    <x v="57"/>
    <x v="1"/>
    <x v="31"/>
    <x v="1"/>
    <x v="32"/>
  </r>
  <r>
    <x v="1"/>
    <x v="1"/>
    <x v="1"/>
    <x v="8"/>
    <x v="1"/>
    <x v="14"/>
  </r>
  <r>
    <x v="16"/>
    <x v="15"/>
    <x v="1"/>
    <x v="9"/>
    <x v="1"/>
    <x v="25"/>
  </r>
  <r>
    <x v="61"/>
    <x v="59"/>
    <x v="1"/>
    <x v="7"/>
    <x v="15"/>
    <x v="80"/>
  </r>
  <r>
    <x v="1"/>
    <x v="1"/>
    <x v="1"/>
    <x v="7"/>
    <x v="1"/>
    <x v="4"/>
  </r>
  <r>
    <x v="1"/>
    <x v="1"/>
    <x v="1"/>
    <x v="8"/>
    <x v="1"/>
    <x v="14"/>
  </r>
  <r>
    <x v="1"/>
    <x v="1"/>
    <x v="1"/>
    <x v="7"/>
    <x v="1"/>
    <x v="4"/>
  </r>
  <r>
    <x v="1"/>
    <x v="1"/>
    <x v="1"/>
    <x v="7"/>
    <x v="1"/>
    <x v="4"/>
  </r>
  <r>
    <x v="11"/>
    <x v="11"/>
    <x v="1"/>
    <x v="7"/>
    <x v="4"/>
    <x v="27"/>
  </r>
  <r>
    <x v="1"/>
    <x v="1"/>
    <x v="1"/>
    <x v="7"/>
    <x v="1"/>
    <x v="4"/>
  </r>
  <r>
    <x v="62"/>
    <x v="60"/>
    <x v="1"/>
    <x v="7"/>
    <x v="23"/>
    <x v="81"/>
  </r>
  <r>
    <x v="1"/>
    <x v="1"/>
    <x v="1"/>
    <x v="7"/>
    <x v="1"/>
    <x v="4"/>
  </r>
  <r>
    <x v="13"/>
    <x v="13"/>
    <x v="1"/>
    <x v="7"/>
    <x v="1"/>
    <x v="4"/>
  </r>
  <r>
    <x v="13"/>
    <x v="13"/>
    <x v="1"/>
    <x v="7"/>
    <x v="1"/>
    <x v="4"/>
  </r>
  <r>
    <x v="27"/>
    <x v="27"/>
    <x v="1"/>
    <x v="7"/>
    <x v="13"/>
    <x v="33"/>
  </r>
  <r>
    <x v="1"/>
    <x v="1"/>
    <x v="1"/>
    <x v="32"/>
    <x v="1"/>
    <x v="27"/>
  </r>
  <r>
    <x v="11"/>
    <x v="11"/>
    <x v="1"/>
    <x v="7"/>
    <x v="4"/>
    <x v="27"/>
  </r>
  <r>
    <x v="1"/>
    <x v="1"/>
    <x v="1"/>
    <x v="7"/>
    <x v="1"/>
    <x v="4"/>
  </r>
  <r>
    <x v="1"/>
    <x v="1"/>
    <x v="1"/>
    <x v="7"/>
    <x v="1"/>
    <x v="4"/>
  </r>
  <r>
    <x v="1"/>
    <x v="1"/>
    <x v="1"/>
    <x v="8"/>
    <x v="1"/>
    <x v="14"/>
  </r>
  <r>
    <x v="63"/>
    <x v="61"/>
    <x v="1"/>
    <x v="7"/>
    <x v="2"/>
    <x v="22"/>
  </r>
  <r>
    <x v="64"/>
    <x v="62"/>
    <x v="1"/>
    <x v="33"/>
    <x v="24"/>
    <x v="82"/>
  </r>
  <r>
    <x v="1"/>
    <x v="1"/>
    <x v="1"/>
    <x v="2"/>
    <x v="1"/>
    <x v="3"/>
  </r>
  <r>
    <x v="16"/>
    <x v="15"/>
    <x v="1"/>
    <x v="11"/>
    <x v="1"/>
    <x v="9"/>
  </r>
  <r>
    <x v="56"/>
    <x v="0"/>
    <x v="1"/>
    <x v="2"/>
    <x v="21"/>
    <x v="24"/>
  </r>
  <r>
    <x v="57"/>
    <x v="0"/>
    <x v="1"/>
    <x v="2"/>
    <x v="22"/>
    <x v="62"/>
  </r>
  <r>
    <x v="1"/>
    <x v="1"/>
    <x v="1"/>
    <x v="24"/>
    <x v="1"/>
    <x v="63"/>
  </r>
  <r>
    <x v="16"/>
    <x v="15"/>
    <x v="1"/>
    <x v="25"/>
    <x v="1"/>
    <x v="42"/>
  </r>
  <r>
    <x v="58"/>
    <x v="55"/>
    <x v="1"/>
    <x v="25"/>
    <x v="1"/>
    <x v="42"/>
  </r>
  <r>
    <x v="56"/>
    <x v="0"/>
    <x v="1"/>
    <x v="24"/>
    <x v="21"/>
    <x v="64"/>
  </r>
  <r>
    <x v="57"/>
    <x v="0"/>
    <x v="1"/>
    <x v="24"/>
    <x v="22"/>
    <x v="65"/>
  </r>
  <r>
    <x v="1"/>
    <x v="1"/>
    <x v="1"/>
    <x v="4"/>
    <x v="1"/>
    <x v="7"/>
  </r>
  <r>
    <x v="16"/>
    <x v="15"/>
    <x v="1"/>
    <x v="22"/>
    <x v="1"/>
    <x v="12"/>
  </r>
  <r>
    <x v="58"/>
    <x v="55"/>
    <x v="1"/>
    <x v="25"/>
    <x v="1"/>
    <x v="42"/>
  </r>
  <r>
    <x v="56"/>
    <x v="0"/>
    <x v="1"/>
    <x v="4"/>
    <x v="21"/>
    <x v="66"/>
  </r>
  <r>
    <x v="57"/>
    <x v="0"/>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
    <x v="1"/>
    <x v="2"/>
  </r>
  <r>
    <x v="16"/>
    <x v="15"/>
    <x v="1"/>
    <x v="2"/>
    <x v="1"/>
    <x v="3"/>
  </r>
  <r>
    <x v="56"/>
    <x v="0"/>
    <x v="1"/>
    <x v="1"/>
    <x v="21"/>
    <x v="70"/>
  </r>
  <r>
    <x v="57"/>
    <x v="0"/>
    <x v="1"/>
    <x v="1"/>
    <x v="22"/>
    <x v="71"/>
  </r>
  <r>
    <x v="1"/>
    <x v="1"/>
    <x v="1"/>
    <x v="5"/>
    <x v="1"/>
    <x v="11"/>
  </r>
  <r>
    <x v="16"/>
    <x v="15"/>
    <x v="1"/>
    <x v="10"/>
    <x v="1"/>
    <x v="48"/>
  </r>
  <r>
    <x v="58"/>
    <x v="55"/>
    <x v="1"/>
    <x v="10"/>
    <x v="1"/>
    <x v="48"/>
  </r>
  <r>
    <x v="56"/>
    <x v="0"/>
    <x v="1"/>
    <x v="5"/>
    <x v="21"/>
    <x v="19"/>
  </r>
  <r>
    <x v="57"/>
    <x v="0"/>
    <x v="1"/>
    <x v="5"/>
    <x v="22"/>
    <x v="49"/>
  </r>
  <r>
    <x v="1"/>
    <x v="1"/>
    <x v="1"/>
    <x v="15"/>
    <x v="1"/>
    <x v="16"/>
  </r>
  <r>
    <x v="16"/>
    <x v="15"/>
    <x v="1"/>
    <x v="27"/>
    <x v="1"/>
    <x v="47"/>
  </r>
  <r>
    <x v="58"/>
    <x v="55"/>
    <x v="1"/>
    <x v="28"/>
    <x v="1"/>
    <x v="72"/>
  </r>
  <r>
    <x v="56"/>
    <x v="0"/>
    <x v="1"/>
    <x v="15"/>
    <x v="21"/>
    <x v="73"/>
  </r>
  <r>
    <x v="57"/>
    <x v="0"/>
    <x v="1"/>
    <x v="15"/>
    <x v="22"/>
    <x v="74"/>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2"/>
    <x v="1"/>
    <x v="3"/>
  </r>
  <r>
    <x v="16"/>
    <x v="15"/>
    <x v="1"/>
    <x v="11"/>
    <x v="1"/>
    <x v="9"/>
  </r>
  <r>
    <x v="56"/>
    <x v="63"/>
    <x v="1"/>
    <x v="2"/>
    <x v="21"/>
    <x v="24"/>
  </r>
  <r>
    <x v="57"/>
    <x v="64"/>
    <x v="1"/>
    <x v="2"/>
    <x v="22"/>
    <x v="62"/>
  </r>
  <r>
    <x v="1"/>
    <x v="1"/>
    <x v="1"/>
    <x v="24"/>
    <x v="1"/>
    <x v="63"/>
  </r>
  <r>
    <x v="16"/>
    <x v="15"/>
    <x v="1"/>
    <x v="25"/>
    <x v="1"/>
    <x v="42"/>
  </r>
  <r>
    <x v="58"/>
    <x v="55"/>
    <x v="1"/>
    <x v="25"/>
    <x v="1"/>
    <x v="42"/>
  </r>
  <r>
    <x v="56"/>
    <x v="63"/>
    <x v="1"/>
    <x v="24"/>
    <x v="21"/>
    <x v="64"/>
  </r>
  <r>
    <x v="57"/>
    <x v="64"/>
    <x v="1"/>
    <x v="24"/>
    <x v="22"/>
    <x v="65"/>
  </r>
  <r>
    <x v="1"/>
    <x v="1"/>
    <x v="1"/>
    <x v="4"/>
    <x v="1"/>
    <x v="7"/>
  </r>
  <r>
    <x v="16"/>
    <x v="15"/>
    <x v="1"/>
    <x v="22"/>
    <x v="1"/>
    <x v="12"/>
  </r>
  <r>
    <x v="58"/>
    <x v="55"/>
    <x v="1"/>
    <x v="25"/>
    <x v="1"/>
    <x v="42"/>
  </r>
  <r>
    <x v="56"/>
    <x v="63"/>
    <x v="1"/>
    <x v="4"/>
    <x v="21"/>
    <x v="66"/>
  </r>
  <r>
    <x v="57"/>
    <x v="64"/>
    <x v="1"/>
    <x v="4"/>
    <x v="22"/>
    <x v="67"/>
  </r>
  <r>
    <x v="59"/>
    <x v="56"/>
    <x v="1"/>
    <x v="1"/>
    <x v="2"/>
    <x v="4"/>
  </r>
  <r>
    <x v="1"/>
    <x v="1"/>
    <x v="1"/>
    <x v="1"/>
    <x v="1"/>
    <x v="2"/>
  </r>
  <r>
    <x v="58"/>
    <x v="55"/>
    <x v="1"/>
    <x v="1"/>
    <x v="1"/>
    <x v="2"/>
  </r>
  <r>
    <x v="11"/>
    <x v="11"/>
    <x v="1"/>
    <x v="1"/>
    <x v="4"/>
    <x v="5"/>
  </r>
  <r>
    <x v="1"/>
    <x v="1"/>
    <x v="1"/>
    <x v="1"/>
    <x v="1"/>
    <x v="2"/>
  </r>
  <r>
    <x v="59"/>
    <x v="56"/>
    <x v="1"/>
    <x v="1"/>
    <x v="2"/>
    <x v="4"/>
  </r>
  <r>
    <x v="60"/>
    <x v="57"/>
    <x v="1"/>
    <x v="5"/>
    <x v="1"/>
    <x v="11"/>
  </r>
  <r>
    <x v="1"/>
    <x v="1"/>
    <x v="1"/>
    <x v="1"/>
    <x v="1"/>
    <x v="2"/>
  </r>
  <r>
    <x v="13"/>
    <x v="13"/>
    <x v="1"/>
    <x v="1"/>
    <x v="1"/>
    <x v="2"/>
  </r>
  <r>
    <x v="13"/>
    <x v="13"/>
    <x v="1"/>
    <x v="2"/>
    <x v="1"/>
    <x v="3"/>
  </r>
  <r>
    <x v="59"/>
    <x v="56"/>
    <x v="1"/>
    <x v="1"/>
    <x v="2"/>
    <x v="4"/>
  </r>
  <r>
    <x v="11"/>
    <x v="58"/>
    <x v="1"/>
    <x v="1"/>
    <x v="4"/>
    <x v="5"/>
  </r>
  <r>
    <x v="1"/>
    <x v="1"/>
    <x v="1"/>
    <x v="1"/>
    <x v="1"/>
    <x v="2"/>
  </r>
  <r>
    <x v="13"/>
    <x v="13"/>
    <x v="1"/>
    <x v="1"/>
    <x v="1"/>
    <x v="2"/>
  </r>
  <r>
    <x v="60"/>
    <x v="57"/>
    <x v="1"/>
    <x v="8"/>
    <x v="1"/>
    <x v="14"/>
  </r>
  <r>
    <x v="1"/>
    <x v="1"/>
    <x v="1"/>
    <x v="2"/>
    <x v="1"/>
    <x v="3"/>
  </r>
  <r>
    <x v="16"/>
    <x v="15"/>
    <x v="1"/>
    <x v="11"/>
    <x v="1"/>
    <x v="9"/>
  </r>
  <r>
    <x v="61"/>
    <x v="59"/>
    <x v="1"/>
    <x v="1"/>
    <x v="15"/>
    <x v="27"/>
  </r>
  <r>
    <x v="1"/>
    <x v="1"/>
    <x v="1"/>
    <x v="1"/>
    <x v="1"/>
    <x v="2"/>
  </r>
  <r>
    <x v="1"/>
    <x v="1"/>
    <x v="1"/>
    <x v="2"/>
    <x v="1"/>
    <x v="3"/>
  </r>
  <r>
    <x v="1"/>
    <x v="1"/>
    <x v="1"/>
    <x v="1"/>
    <x v="1"/>
    <x v="2"/>
  </r>
  <r>
    <x v="1"/>
    <x v="1"/>
    <x v="1"/>
    <x v="1"/>
    <x v="1"/>
    <x v="2"/>
  </r>
  <r>
    <x v="11"/>
    <x v="11"/>
    <x v="1"/>
    <x v="1"/>
    <x v="4"/>
    <x v="5"/>
  </r>
  <r>
    <x v="1"/>
    <x v="1"/>
    <x v="1"/>
    <x v="1"/>
    <x v="1"/>
    <x v="2"/>
  </r>
  <r>
    <x v="62"/>
    <x v="60"/>
    <x v="1"/>
    <x v="1"/>
    <x v="23"/>
    <x v="68"/>
  </r>
  <r>
    <x v="1"/>
    <x v="1"/>
    <x v="1"/>
    <x v="1"/>
    <x v="1"/>
    <x v="2"/>
  </r>
  <r>
    <x v="13"/>
    <x v="13"/>
    <x v="1"/>
    <x v="1"/>
    <x v="1"/>
    <x v="2"/>
  </r>
  <r>
    <x v="13"/>
    <x v="13"/>
    <x v="1"/>
    <x v="1"/>
    <x v="1"/>
    <x v="2"/>
  </r>
  <r>
    <x v="27"/>
    <x v="27"/>
    <x v="1"/>
    <x v="1"/>
    <x v="13"/>
    <x v="25"/>
  </r>
  <r>
    <x v="1"/>
    <x v="1"/>
    <x v="1"/>
    <x v="3"/>
    <x v="1"/>
    <x v="5"/>
  </r>
  <r>
    <x v="11"/>
    <x v="11"/>
    <x v="1"/>
    <x v="1"/>
    <x v="4"/>
    <x v="5"/>
  </r>
  <r>
    <x v="1"/>
    <x v="1"/>
    <x v="1"/>
    <x v="1"/>
    <x v="1"/>
    <x v="2"/>
  </r>
  <r>
    <x v="1"/>
    <x v="1"/>
    <x v="1"/>
    <x v="2"/>
    <x v="1"/>
    <x v="3"/>
  </r>
  <r>
    <x v="63"/>
    <x v="61"/>
    <x v="1"/>
    <x v="1"/>
    <x v="2"/>
    <x v="4"/>
  </r>
  <r>
    <x v="64"/>
    <x v="62"/>
    <x v="1"/>
    <x v="26"/>
    <x v="24"/>
    <x v="69"/>
  </r>
  <r>
    <x v="1"/>
    <x v="1"/>
    <x v="1"/>
    <x v="14"/>
    <x v="1"/>
    <x v="59"/>
  </r>
  <r>
    <x v="16"/>
    <x v="15"/>
    <x v="1"/>
    <x v="34"/>
    <x v="1"/>
    <x v="31"/>
  </r>
  <r>
    <x v="56"/>
    <x v="63"/>
    <x v="1"/>
    <x v="14"/>
    <x v="21"/>
    <x v="72"/>
  </r>
  <r>
    <x v="57"/>
    <x v="64"/>
    <x v="1"/>
    <x v="14"/>
    <x v="22"/>
    <x v="83"/>
  </r>
  <r>
    <x v="1"/>
    <x v="1"/>
    <x v="1"/>
    <x v="11"/>
    <x v="1"/>
    <x v="9"/>
  </r>
  <r>
    <x v="16"/>
    <x v="15"/>
    <x v="1"/>
    <x v="10"/>
    <x v="1"/>
    <x v="48"/>
  </r>
  <r>
    <x v="56"/>
    <x v="63"/>
    <x v="1"/>
    <x v="11"/>
    <x v="21"/>
    <x v="35"/>
  </r>
  <r>
    <x v="57"/>
    <x v="64"/>
    <x v="1"/>
    <x v="11"/>
    <x v="22"/>
    <x v="84"/>
  </r>
  <r>
    <x v="65"/>
    <x v="65"/>
    <x v="1"/>
    <x v="9"/>
    <x v="17"/>
    <x v="12"/>
  </r>
  <r>
    <x v="66"/>
    <x v="66"/>
    <x v="1"/>
    <x v="9"/>
    <x v="25"/>
    <x v="85"/>
  </r>
  <r>
    <x v="67"/>
    <x v="67"/>
    <x v="1"/>
    <x v="11"/>
    <x v="5"/>
    <x v="11"/>
  </r>
  <r>
    <x v="68"/>
    <x v="68"/>
    <x v="1"/>
    <x v="11"/>
    <x v="24"/>
    <x v="23"/>
  </r>
  <r>
    <x v="69"/>
    <x v="69"/>
    <x v="1"/>
    <x v="21"/>
    <x v="26"/>
    <x v="86"/>
  </r>
  <r>
    <x v="59"/>
    <x v="56"/>
    <x v="1"/>
    <x v="11"/>
    <x v="2"/>
    <x v="25"/>
  </r>
  <r>
    <x v="1"/>
    <x v="1"/>
    <x v="1"/>
    <x v="11"/>
    <x v="1"/>
    <x v="9"/>
  </r>
  <r>
    <x v="58"/>
    <x v="55"/>
    <x v="1"/>
    <x v="11"/>
    <x v="1"/>
    <x v="9"/>
  </r>
  <r>
    <x v="11"/>
    <x v="11"/>
    <x v="1"/>
    <x v="11"/>
    <x v="4"/>
    <x v="12"/>
  </r>
  <r>
    <x v="1"/>
    <x v="1"/>
    <x v="1"/>
    <x v="11"/>
    <x v="1"/>
    <x v="9"/>
  </r>
  <r>
    <x v="59"/>
    <x v="56"/>
    <x v="1"/>
    <x v="11"/>
    <x v="2"/>
    <x v="25"/>
  </r>
  <r>
    <x v="60"/>
    <x v="57"/>
    <x v="1"/>
    <x v="16"/>
    <x v="1"/>
    <x v="50"/>
  </r>
  <r>
    <x v="1"/>
    <x v="1"/>
    <x v="1"/>
    <x v="11"/>
    <x v="1"/>
    <x v="9"/>
  </r>
  <r>
    <x v="13"/>
    <x v="13"/>
    <x v="1"/>
    <x v="11"/>
    <x v="1"/>
    <x v="9"/>
  </r>
  <r>
    <x v="13"/>
    <x v="13"/>
    <x v="1"/>
    <x v="5"/>
    <x v="1"/>
    <x v="11"/>
  </r>
  <r>
    <x v="59"/>
    <x v="56"/>
    <x v="1"/>
    <x v="11"/>
    <x v="2"/>
    <x v="25"/>
  </r>
  <r>
    <x v="11"/>
    <x v="58"/>
    <x v="1"/>
    <x v="11"/>
    <x v="4"/>
    <x v="12"/>
  </r>
  <r>
    <x v="1"/>
    <x v="1"/>
    <x v="1"/>
    <x v="11"/>
    <x v="1"/>
    <x v="9"/>
  </r>
  <r>
    <x v="13"/>
    <x v="13"/>
    <x v="1"/>
    <x v="11"/>
    <x v="1"/>
    <x v="9"/>
  </r>
  <r>
    <x v="60"/>
    <x v="57"/>
    <x v="1"/>
    <x v="21"/>
    <x v="1"/>
    <x v="26"/>
  </r>
  <r>
    <x v="1"/>
    <x v="1"/>
    <x v="1"/>
    <x v="5"/>
    <x v="1"/>
    <x v="11"/>
  </r>
  <r>
    <x v="16"/>
    <x v="15"/>
    <x v="1"/>
    <x v="10"/>
    <x v="1"/>
    <x v="48"/>
  </r>
  <r>
    <x v="61"/>
    <x v="59"/>
    <x v="1"/>
    <x v="11"/>
    <x v="15"/>
    <x v="59"/>
  </r>
  <r>
    <x v="1"/>
    <x v="1"/>
    <x v="1"/>
    <x v="11"/>
    <x v="1"/>
    <x v="9"/>
  </r>
  <r>
    <x v="1"/>
    <x v="1"/>
    <x v="1"/>
    <x v="5"/>
    <x v="1"/>
    <x v="11"/>
  </r>
  <r>
    <x v="1"/>
    <x v="1"/>
    <x v="1"/>
    <x v="11"/>
    <x v="1"/>
    <x v="9"/>
  </r>
  <r>
    <x v="1"/>
    <x v="1"/>
    <x v="1"/>
    <x v="11"/>
    <x v="1"/>
    <x v="9"/>
  </r>
  <r>
    <x v="11"/>
    <x v="11"/>
    <x v="1"/>
    <x v="11"/>
    <x v="4"/>
    <x v="12"/>
  </r>
  <r>
    <x v="1"/>
    <x v="1"/>
    <x v="1"/>
    <x v="11"/>
    <x v="1"/>
    <x v="9"/>
  </r>
  <r>
    <x v="62"/>
    <x v="60"/>
    <x v="1"/>
    <x v="11"/>
    <x v="23"/>
    <x v="60"/>
  </r>
  <r>
    <x v="1"/>
    <x v="1"/>
    <x v="1"/>
    <x v="11"/>
    <x v="1"/>
    <x v="9"/>
  </r>
  <r>
    <x v="13"/>
    <x v="13"/>
    <x v="1"/>
    <x v="11"/>
    <x v="1"/>
    <x v="9"/>
  </r>
  <r>
    <x v="13"/>
    <x v="13"/>
    <x v="1"/>
    <x v="11"/>
    <x v="1"/>
    <x v="9"/>
  </r>
  <r>
    <x v="27"/>
    <x v="27"/>
    <x v="1"/>
    <x v="11"/>
    <x v="13"/>
    <x v="18"/>
  </r>
  <r>
    <x v="1"/>
    <x v="1"/>
    <x v="1"/>
    <x v="22"/>
    <x v="1"/>
    <x v="12"/>
  </r>
  <r>
    <x v="11"/>
    <x v="11"/>
    <x v="1"/>
    <x v="11"/>
    <x v="4"/>
    <x v="12"/>
  </r>
  <r>
    <x v="1"/>
    <x v="1"/>
    <x v="1"/>
    <x v="11"/>
    <x v="1"/>
    <x v="9"/>
  </r>
  <r>
    <x v="1"/>
    <x v="1"/>
    <x v="1"/>
    <x v="5"/>
    <x v="1"/>
    <x v="11"/>
  </r>
  <r>
    <x v="63"/>
    <x v="61"/>
    <x v="1"/>
    <x v="11"/>
    <x v="2"/>
    <x v="25"/>
  </r>
  <r>
    <x v="64"/>
    <x v="62"/>
    <x v="1"/>
    <x v="35"/>
    <x v="24"/>
    <x v="87"/>
  </r>
  <r>
    <x v="0"/>
    <x v="0"/>
    <x v="0"/>
    <x v="0"/>
    <x v="0"/>
    <x v="88"/>
  </r>
  <r>
    <x v="0"/>
    <x v="0"/>
    <x v="0"/>
    <x v="0"/>
    <x v="0"/>
    <x v="1"/>
  </r>
  <r>
    <x v="8"/>
    <x v="8"/>
    <x v="1"/>
    <x v="1"/>
    <x v="6"/>
    <x v="24"/>
  </r>
  <r>
    <x v="35"/>
    <x v="36"/>
    <x v="1"/>
    <x v="1"/>
    <x v="4"/>
    <x v="5"/>
  </r>
  <r>
    <x v="8"/>
    <x v="8"/>
    <x v="1"/>
    <x v="1"/>
    <x v="6"/>
    <x v="24"/>
  </r>
  <r>
    <x v="0"/>
    <x v="0"/>
    <x v="0"/>
    <x v="0"/>
    <x v="0"/>
    <x v="1"/>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70"/>
    <x v="70"/>
    <x v="6"/>
    <x v="31"/>
    <x v="24"/>
    <x v="27"/>
  </r>
  <r>
    <x v="2"/>
    <x v="2"/>
    <x v="1"/>
    <x v="36"/>
    <x v="1"/>
    <x v="33"/>
  </r>
  <r>
    <x v="8"/>
    <x v="8"/>
    <x v="1"/>
    <x v="31"/>
    <x v="6"/>
    <x v="68"/>
  </r>
  <r>
    <x v="72"/>
    <x v="71"/>
    <x v="6"/>
    <x v="31"/>
    <x v="6"/>
    <x v="68"/>
  </r>
  <r>
    <x v="73"/>
    <x v="28"/>
    <x v="1"/>
    <x v="31"/>
    <x v="24"/>
    <x v="27"/>
  </r>
  <r>
    <x v="70"/>
    <x v="70"/>
    <x v="6"/>
    <x v="31"/>
    <x v="24"/>
    <x v="27"/>
  </r>
  <r>
    <x v="0"/>
    <x v="0"/>
    <x v="0"/>
    <x v="0"/>
    <x v="0"/>
    <x v="1"/>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7"/>
    <x v="7"/>
    <x v="1"/>
    <x v="1"/>
    <x v="5"/>
    <x v="3"/>
  </r>
  <r>
    <x v="7"/>
    <x v="7"/>
    <x v="1"/>
    <x v="1"/>
    <x v="5"/>
    <x v="3"/>
  </r>
  <r>
    <x v="1"/>
    <x v="1"/>
    <x v="1"/>
    <x v="15"/>
    <x v="1"/>
    <x v="16"/>
  </r>
  <r>
    <x v="11"/>
    <x v="11"/>
    <x v="1"/>
    <x v="1"/>
    <x v="4"/>
    <x v="5"/>
  </r>
  <r>
    <x v="7"/>
    <x v="7"/>
    <x v="1"/>
    <x v="1"/>
    <x v="5"/>
    <x v="3"/>
  </r>
  <r>
    <x v="1"/>
    <x v="1"/>
    <x v="1"/>
    <x v="11"/>
    <x v="1"/>
    <x v="9"/>
  </r>
  <r>
    <x v="11"/>
    <x v="11"/>
    <x v="1"/>
    <x v="1"/>
    <x v="4"/>
    <x v="5"/>
  </r>
  <r>
    <x v="7"/>
    <x v="7"/>
    <x v="1"/>
    <x v="1"/>
    <x v="5"/>
    <x v="3"/>
  </r>
  <r>
    <x v="1"/>
    <x v="1"/>
    <x v="1"/>
    <x v="11"/>
    <x v="1"/>
    <x v="9"/>
  </r>
  <r>
    <x v="11"/>
    <x v="11"/>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7"/>
    <x v="7"/>
    <x v="1"/>
    <x v="1"/>
    <x v="5"/>
    <x v="3"/>
  </r>
  <r>
    <x v="8"/>
    <x v="8"/>
    <x v="1"/>
    <x v="1"/>
    <x v="6"/>
    <x v="24"/>
  </r>
  <r>
    <x v="7"/>
    <x v="7"/>
    <x v="1"/>
    <x v="1"/>
    <x v="5"/>
    <x v="3"/>
  </r>
  <r>
    <x v="11"/>
    <x v="11"/>
    <x v="1"/>
    <x v="1"/>
    <x v="4"/>
    <x v="5"/>
  </r>
  <r>
    <x v="18"/>
    <x v="17"/>
    <x v="1"/>
    <x v="1"/>
    <x v="8"/>
    <x v="17"/>
  </r>
  <r>
    <x v="1"/>
    <x v="1"/>
    <x v="1"/>
    <x v="1"/>
    <x v="1"/>
    <x v="2"/>
  </r>
  <r>
    <x v="11"/>
    <x v="11"/>
    <x v="1"/>
    <x v="1"/>
    <x v="4"/>
    <x v="5"/>
  </r>
  <r>
    <x v="7"/>
    <x v="7"/>
    <x v="1"/>
    <x v="1"/>
    <x v="5"/>
    <x v="3"/>
  </r>
  <r>
    <x v="1"/>
    <x v="1"/>
    <x v="1"/>
    <x v="5"/>
    <x v="1"/>
    <x v="11"/>
  </r>
  <r>
    <x v="11"/>
    <x v="11"/>
    <x v="1"/>
    <x v="1"/>
    <x v="4"/>
    <x v="5"/>
  </r>
  <r>
    <x v="7"/>
    <x v="7"/>
    <x v="1"/>
    <x v="1"/>
    <x v="5"/>
    <x v="3"/>
  </r>
  <r>
    <x v="1"/>
    <x v="1"/>
    <x v="1"/>
    <x v="37"/>
    <x v="1"/>
    <x v="89"/>
  </r>
  <r>
    <x v="11"/>
    <x v="11"/>
    <x v="1"/>
    <x v="1"/>
    <x v="4"/>
    <x v="5"/>
  </r>
  <r>
    <x v="70"/>
    <x v="70"/>
    <x v="6"/>
    <x v="31"/>
    <x v="24"/>
    <x v="27"/>
  </r>
  <r>
    <x v="2"/>
    <x v="2"/>
    <x v="1"/>
    <x v="36"/>
    <x v="1"/>
    <x v="33"/>
  </r>
  <r>
    <x v="8"/>
    <x v="8"/>
    <x v="1"/>
    <x v="31"/>
    <x v="6"/>
    <x v="68"/>
  </r>
  <r>
    <x v="72"/>
    <x v="71"/>
    <x v="6"/>
    <x v="31"/>
    <x v="6"/>
    <x v="68"/>
  </r>
  <r>
    <x v="73"/>
    <x v="28"/>
    <x v="1"/>
    <x v="31"/>
    <x v="24"/>
    <x v="27"/>
  </r>
  <r>
    <x v="70"/>
    <x v="70"/>
    <x v="6"/>
    <x v="31"/>
    <x v="24"/>
    <x v="27"/>
  </r>
  <r>
    <x v="0"/>
    <x v="0"/>
    <x v="0"/>
    <x v="0"/>
    <x v="0"/>
    <x v="1"/>
  </r>
  <r>
    <x v="8"/>
    <x v="8"/>
    <x v="1"/>
    <x v="1"/>
    <x v="6"/>
    <x v="24"/>
  </r>
  <r>
    <x v="35"/>
    <x v="36"/>
    <x v="1"/>
    <x v="1"/>
    <x v="4"/>
    <x v="5"/>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1"/>
    <x v="6"/>
    <x v="19"/>
  </r>
  <r>
    <x v="7"/>
    <x v="7"/>
    <x v="1"/>
    <x v="1"/>
    <x v="5"/>
    <x v="3"/>
  </r>
  <r>
    <x v="5"/>
    <x v="5"/>
    <x v="1"/>
    <x v="1"/>
    <x v="4"/>
    <x v="5"/>
  </r>
  <r>
    <x v="70"/>
    <x v="70"/>
    <x v="6"/>
    <x v="8"/>
    <x v="24"/>
    <x v="5"/>
  </r>
  <r>
    <x v="8"/>
    <x v="8"/>
    <x v="1"/>
    <x v="1"/>
    <x v="6"/>
    <x v="24"/>
  </r>
  <r>
    <x v="11"/>
    <x v="11"/>
    <x v="1"/>
    <x v="1"/>
    <x v="4"/>
    <x v="5"/>
  </r>
  <r>
    <x v="15"/>
    <x v="15"/>
    <x v="1"/>
    <x v="1"/>
    <x v="1"/>
    <x v="2"/>
  </r>
  <r>
    <x v="71"/>
    <x v="15"/>
    <x v="1"/>
    <x v="1"/>
    <x v="1"/>
    <x v="2"/>
  </r>
  <r>
    <x v="2"/>
    <x v="2"/>
    <x v="1"/>
    <x v="1"/>
    <x v="1"/>
    <x v="2"/>
  </r>
  <r>
    <x v="8"/>
    <x v="8"/>
    <x v="1"/>
    <x v="1"/>
    <x v="6"/>
    <x v="24"/>
  </r>
  <r>
    <x v="7"/>
    <x v="7"/>
    <x v="1"/>
    <x v="1"/>
    <x v="5"/>
    <x v="3"/>
  </r>
  <r>
    <x v="8"/>
    <x v="8"/>
    <x v="1"/>
    <x v="1"/>
    <x v="6"/>
    <x v="24"/>
  </r>
  <r>
    <x v="8"/>
    <x v="8"/>
    <x v="1"/>
    <x v="1"/>
    <x v="6"/>
    <x v="24"/>
  </r>
  <r>
    <x v="8"/>
    <x v="8"/>
    <x v="1"/>
    <x v="1"/>
    <x v="6"/>
    <x v="24"/>
  </r>
  <r>
    <x v="7"/>
    <x v="7"/>
    <x v="1"/>
    <x v="1"/>
    <x v="5"/>
    <x v="3"/>
  </r>
  <r>
    <x v="8"/>
    <x v="8"/>
    <x v="1"/>
    <x v="3"/>
    <x v="6"/>
    <x v="66"/>
  </r>
  <r>
    <x v="5"/>
    <x v="5"/>
    <x v="1"/>
    <x v="1"/>
    <x v="4"/>
    <x v="5"/>
  </r>
  <r>
    <x v="8"/>
    <x v="8"/>
    <x v="1"/>
    <x v="22"/>
    <x v="6"/>
    <x v="90"/>
  </r>
  <r>
    <x v="70"/>
    <x v="70"/>
    <x v="6"/>
    <x v="31"/>
    <x v="24"/>
    <x v="27"/>
  </r>
  <r>
    <x v="2"/>
    <x v="2"/>
    <x v="1"/>
    <x v="36"/>
    <x v="1"/>
    <x v="33"/>
  </r>
  <r>
    <x v="8"/>
    <x v="8"/>
    <x v="1"/>
    <x v="31"/>
    <x v="6"/>
    <x v="68"/>
  </r>
  <r>
    <x v="72"/>
    <x v="71"/>
    <x v="6"/>
    <x v="31"/>
    <x v="6"/>
    <x v="68"/>
  </r>
  <r>
    <x v="73"/>
    <x v="28"/>
    <x v="1"/>
    <x v="31"/>
    <x v="24"/>
    <x v="27"/>
  </r>
  <r>
    <x v="70"/>
    <x v="70"/>
    <x v="6"/>
    <x v="31"/>
    <x v="24"/>
    <x v="27"/>
  </r>
  <r>
    <x v="0"/>
    <x v="0"/>
    <x v="0"/>
    <x v="0"/>
    <x v="0"/>
    <x v="1"/>
  </r>
  <r>
    <x v="14"/>
    <x v="14"/>
    <x v="1"/>
    <x v="38"/>
    <x v="1"/>
    <x v="91"/>
  </r>
  <r>
    <x v="4"/>
    <x v="4"/>
    <x v="1"/>
    <x v="39"/>
    <x v="3"/>
    <x v="92"/>
  </r>
  <r>
    <x v="74"/>
    <x v="72"/>
    <x v="1"/>
    <x v="12"/>
    <x v="2"/>
    <x v="93"/>
  </r>
  <r>
    <x v="24"/>
    <x v="24"/>
    <x v="1"/>
    <x v="40"/>
    <x v="11"/>
    <x v="94"/>
  </r>
  <r>
    <x v="25"/>
    <x v="25"/>
    <x v="1"/>
    <x v="13"/>
    <x v="12"/>
    <x v="39"/>
  </r>
  <r>
    <x v="75"/>
    <x v="73"/>
    <x v="1"/>
    <x v="12"/>
    <x v="4"/>
    <x v="80"/>
  </r>
  <r>
    <x v="26"/>
    <x v="26"/>
    <x v="1"/>
    <x v="41"/>
    <x v="10"/>
    <x v="95"/>
  </r>
  <r>
    <x v="5"/>
    <x v="5"/>
    <x v="1"/>
    <x v="8"/>
    <x v="4"/>
    <x v="29"/>
  </r>
  <r>
    <x v="76"/>
    <x v="74"/>
    <x v="1"/>
    <x v="7"/>
    <x v="27"/>
    <x v="26"/>
  </r>
  <r>
    <x v="77"/>
    <x v="75"/>
    <x v="1"/>
    <x v="42"/>
    <x v="12"/>
    <x v="96"/>
  </r>
  <r>
    <x v="8"/>
    <x v="8"/>
    <x v="1"/>
    <x v="31"/>
    <x v="6"/>
    <x v="68"/>
  </r>
  <r>
    <x v="78"/>
    <x v="76"/>
    <x v="4"/>
    <x v="4"/>
    <x v="28"/>
    <x v="97"/>
  </r>
  <r>
    <x v="79"/>
    <x v="77"/>
    <x v="1"/>
    <x v="43"/>
    <x v="5"/>
    <x v="98"/>
  </r>
  <r>
    <x v="80"/>
    <x v="78"/>
    <x v="1"/>
    <x v="44"/>
    <x v="11"/>
    <x v="99"/>
  </r>
  <r>
    <x v="16"/>
    <x v="79"/>
    <x v="1"/>
    <x v="45"/>
    <x v="1"/>
    <x v="43"/>
  </r>
  <r>
    <x v="81"/>
    <x v="80"/>
    <x v="1"/>
    <x v="46"/>
    <x v="29"/>
    <x v="100"/>
  </r>
  <r>
    <x v="82"/>
    <x v="81"/>
    <x v="1"/>
    <x v="47"/>
    <x v="6"/>
    <x v="101"/>
  </r>
  <r>
    <x v="83"/>
    <x v="82"/>
    <x v="7"/>
    <x v="48"/>
    <x v="30"/>
    <x v="102"/>
  </r>
  <r>
    <x v="84"/>
    <x v="83"/>
    <x v="1"/>
    <x v="25"/>
    <x v="4"/>
    <x v="103"/>
  </r>
  <r>
    <x v="85"/>
    <x v="84"/>
    <x v="1"/>
    <x v="4"/>
    <x v="31"/>
    <x v="104"/>
  </r>
  <r>
    <x v="86"/>
    <x v="85"/>
    <x v="4"/>
    <x v="21"/>
    <x v="13"/>
    <x v="105"/>
  </r>
  <r>
    <x v="87"/>
    <x v="86"/>
    <x v="1"/>
    <x v="1"/>
    <x v="2"/>
    <x v="4"/>
  </r>
  <r>
    <x v="88"/>
    <x v="87"/>
    <x v="1"/>
    <x v="1"/>
    <x v="32"/>
    <x v="106"/>
  </r>
  <r>
    <x v="89"/>
    <x v="88"/>
    <x v="1"/>
    <x v="25"/>
    <x v="33"/>
    <x v="107"/>
  </r>
  <r>
    <x v="90"/>
    <x v="89"/>
    <x v="8"/>
    <x v="49"/>
    <x v="34"/>
    <x v="108"/>
  </r>
  <r>
    <x v="91"/>
    <x v="90"/>
    <x v="1"/>
    <x v="25"/>
    <x v="35"/>
    <x v="109"/>
  </r>
  <r>
    <x v="92"/>
    <x v="91"/>
    <x v="1"/>
    <x v="50"/>
    <x v="36"/>
    <x v="110"/>
  </r>
  <r>
    <x v="93"/>
    <x v="92"/>
    <x v="1"/>
    <x v="51"/>
    <x v="37"/>
    <x v="111"/>
  </r>
  <r>
    <x v="94"/>
    <x v="62"/>
    <x v="1"/>
    <x v="51"/>
    <x v="38"/>
    <x v="112"/>
  </r>
  <r>
    <x v="95"/>
    <x v="93"/>
    <x v="1"/>
    <x v="51"/>
    <x v="39"/>
    <x v="113"/>
  </r>
  <r>
    <x v="96"/>
    <x v="94"/>
    <x v="1"/>
    <x v="52"/>
    <x v="21"/>
    <x v="114"/>
  </r>
  <r>
    <x v="97"/>
    <x v="95"/>
    <x v="1"/>
    <x v="52"/>
    <x v="40"/>
    <x v="115"/>
  </r>
  <r>
    <x v="98"/>
    <x v="96"/>
    <x v="1"/>
    <x v="25"/>
    <x v="16"/>
    <x v="116"/>
  </r>
  <r>
    <x v="99"/>
    <x v="0"/>
    <x v="1"/>
    <x v="51"/>
    <x v="33"/>
    <x v="117"/>
  </r>
  <r>
    <x v="100"/>
    <x v="97"/>
    <x v="1"/>
    <x v="25"/>
    <x v="41"/>
    <x v="118"/>
  </r>
  <r>
    <x v="101"/>
    <x v="98"/>
    <x v="1"/>
    <x v="53"/>
    <x v="18"/>
    <x v="119"/>
  </r>
  <r>
    <x v="102"/>
    <x v="0"/>
    <x v="1"/>
    <x v="25"/>
    <x v="42"/>
    <x v="120"/>
  </r>
  <r>
    <x v="103"/>
    <x v="99"/>
    <x v="1"/>
    <x v="51"/>
    <x v="43"/>
    <x v="121"/>
  </r>
  <r>
    <x v="104"/>
    <x v="64"/>
    <x v="9"/>
    <x v="54"/>
    <x v="21"/>
    <x v="122"/>
  </r>
  <r>
    <x v="105"/>
    <x v="91"/>
    <x v="10"/>
    <x v="51"/>
    <x v="44"/>
    <x v="108"/>
  </r>
  <r>
    <x v="106"/>
    <x v="100"/>
    <x v="1"/>
    <x v="55"/>
    <x v="45"/>
    <x v="123"/>
  </r>
  <r>
    <x v="107"/>
    <x v="101"/>
    <x v="1"/>
    <x v="51"/>
    <x v="16"/>
    <x v="124"/>
  </r>
  <r>
    <x v="108"/>
    <x v="102"/>
    <x v="1"/>
    <x v="51"/>
    <x v="46"/>
    <x v="125"/>
  </r>
  <r>
    <x v="109"/>
    <x v="103"/>
    <x v="1"/>
    <x v="25"/>
    <x v="47"/>
    <x v="126"/>
  </r>
  <r>
    <x v="110"/>
    <x v="64"/>
    <x v="1"/>
    <x v="25"/>
    <x v="48"/>
    <x v="127"/>
  </r>
  <r>
    <x v="57"/>
    <x v="64"/>
    <x v="1"/>
    <x v="25"/>
    <x v="22"/>
    <x v="128"/>
  </r>
  <r>
    <x v="111"/>
    <x v="104"/>
    <x v="11"/>
    <x v="56"/>
    <x v="49"/>
    <x v="34"/>
  </r>
  <r>
    <x v="112"/>
    <x v="105"/>
    <x v="11"/>
    <x v="35"/>
    <x v="50"/>
    <x v="129"/>
  </r>
  <r>
    <x v="113"/>
    <x v="106"/>
    <x v="11"/>
    <x v="57"/>
    <x v="51"/>
    <x v="130"/>
  </r>
  <r>
    <x v="114"/>
    <x v="107"/>
    <x v="11"/>
    <x v="54"/>
    <x v="52"/>
    <x v="112"/>
  </r>
  <r>
    <x v="115"/>
    <x v="106"/>
    <x v="11"/>
    <x v="51"/>
    <x v="53"/>
    <x v="131"/>
  </r>
  <r>
    <x v="116"/>
    <x v="108"/>
    <x v="1"/>
    <x v="58"/>
    <x v="54"/>
    <x v="37"/>
  </r>
  <r>
    <x v="117"/>
    <x v="91"/>
    <x v="1"/>
    <x v="56"/>
    <x v="55"/>
    <x v="80"/>
  </r>
  <r>
    <x v="118"/>
    <x v="109"/>
    <x v="1"/>
    <x v="18"/>
    <x v="56"/>
    <x v="132"/>
  </r>
  <r>
    <x v="119"/>
    <x v="110"/>
    <x v="1"/>
    <x v="12"/>
    <x v="2"/>
    <x v="93"/>
  </r>
  <r>
    <x v="120"/>
    <x v="111"/>
    <x v="1"/>
    <x v="59"/>
    <x v="27"/>
    <x v="133"/>
  </r>
  <r>
    <x v="121"/>
    <x v="112"/>
    <x v="1"/>
    <x v="60"/>
    <x v="3"/>
    <x v="134"/>
  </r>
  <r>
    <x v="122"/>
    <x v="113"/>
    <x v="1"/>
    <x v="51"/>
    <x v="14"/>
    <x v="103"/>
  </r>
  <r>
    <x v="123"/>
    <x v="114"/>
    <x v="1"/>
    <x v="61"/>
    <x v="18"/>
    <x v="30"/>
  </r>
  <r>
    <x v="124"/>
    <x v="115"/>
    <x v="1"/>
    <x v="62"/>
    <x v="24"/>
    <x v="135"/>
  </r>
  <r>
    <x v="125"/>
    <x v="116"/>
    <x v="12"/>
    <x v="63"/>
    <x v="57"/>
    <x v="136"/>
  </r>
  <r>
    <x v="126"/>
    <x v="117"/>
    <x v="2"/>
    <x v="64"/>
    <x v="58"/>
    <x v="137"/>
  </r>
  <r>
    <x v="127"/>
    <x v="118"/>
    <x v="4"/>
    <x v="65"/>
    <x v="5"/>
    <x v="138"/>
  </r>
  <r>
    <x v="128"/>
    <x v="119"/>
    <x v="1"/>
    <x v="66"/>
    <x v="5"/>
    <x v="139"/>
  </r>
  <r>
    <x v="129"/>
    <x v="120"/>
    <x v="1"/>
    <x v="7"/>
    <x v="14"/>
    <x v="140"/>
  </r>
  <r>
    <x v="130"/>
    <x v="121"/>
    <x v="1"/>
    <x v="67"/>
    <x v="55"/>
    <x v="141"/>
  </r>
  <r>
    <x v="131"/>
    <x v="122"/>
    <x v="1"/>
    <x v="68"/>
    <x v="59"/>
    <x v="142"/>
  </r>
  <r>
    <x v="132"/>
    <x v="0"/>
    <x v="0"/>
    <x v="0"/>
    <x v="0"/>
    <x v="143"/>
  </r>
</pivotCacheRecords>
</file>

<file path=xl/pivotCache/pivotCacheRecords9.xml><?xml version="1.0" encoding="utf-8"?>
<pivotCacheRecords xmlns="http://schemas.openxmlformats.org/spreadsheetml/2006/main" xmlns:r="http://schemas.openxmlformats.org/officeDocument/2006/relationships" count="919">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r>
    <x v="4294967295"/>
    <x v="4294967295"/>
    <x v="4294967295"/>
    <x v="4294967295"/>
    <x v="4294967295"/>
    <x v="4294967295"/>
  </r>
</pivotCacheRecords>
</file>

<file path=xl/pivotCache/pivotCacheRecords10.xml><?xml version="1.0" encoding="utf-8"?>
<pivotCacheRecords xmlns="http://schemas.openxmlformats.org/spreadsheetml/2006/main" xmlns:r="http://schemas.openxmlformats.org/officeDocument/2006/relationships" count="997">
  <r>
    <x v="0"/>
    <x v="0"/>
    <x v="0"/>
    <x v="0"/>
    <x v="0"/>
    <x v="0"/>
  </r>
  <r>
    <x v="1"/>
    <x v="0"/>
    <x v="0"/>
    <x v="1"/>
    <x v="0"/>
    <x v="1"/>
  </r>
  <r>
    <x v="2"/>
    <x v="0"/>
    <x v="0"/>
    <x v="1"/>
    <x v="0"/>
    <x v="1"/>
  </r>
  <r>
    <x v="3"/>
    <x v="0"/>
    <x v="0"/>
    <x v="1"/>
    <x v="0"/>
    <x v="1"/>
  </r>
  <r>
    <x v="4"/>
    <x v="1"/>
    <x v="1"/>
    <x v="2"/>
    <x v="1"/>
    <x v="2"/>
  </r>
  <r>
    <x v="5"/>
    <x v="2"/>
    <x v="1"/>
    <x v="3"/>
    <x v="2"/>
    <x v="3"/>
  </r>
  <r>
    <x v="6"/>
    <x v="3"/>
    <x v="1"/>
    <x v="2"/>
    <x v="3"/>
    <x v="4"/>
  </r>
  <r>
    <x v="7"/>
    <x v="0"/>
    <x v="0"/>
    <x v="4"/>
    <x v="0"/>
    <x v="1"/>
  </r>
  <r>
    <x v="6"/>
    <x v="4"/>
    <x v="1"/>
    <x v="2"/>
    <x v="4"/>
    <x v="5"/>
  </r>
  <r>
    <x v="4"/>
    <x v="1"/>
    <x v="1"/>
    <x v="2"/>
    <x v="1"/>
    <x v="2"/>
  </r>
  <r>
    <x v="8"/>
    <x v="0"/>
    <x v="0"/>
    <x v="4"/>
    <x v="0"/>
    <x v="1"/>
  </r>
  <r>
    <x v="4"/>
    <x v="1"/>
    <x v="1"/>
    <x v="2"/>
    <x v="1"/>
    <x v="2"/>
  </r>
  <r>
    <x v="9"/>
    <x v="5"/>
    <x v="1"/>
    <x v="2"/>
    <x v="5"/>
    <x v="6"/>
  </r>
  <r>
    <x v="10"/>
    <x v="6"/>
    <x v="1"/>
    <x v="2"/>
    <x v="5"/>
    <x v="6"/>
  </r>
  <r>
    <x v="11"/>
    <x v="7"/>
    <x v="1"/>
    <x v="2"/>
    <x v="6"/>
    <x v="7"/>
  </r>
  <r>
    <x v="12"/>
    <x v="8"/>
    <x v="1"/>
    <x v="2"/>
    <x v="7"/>
    <x v="8"/>
  </r>
  <r>
    <x v="11"/>
    <x v="9"/>
    <x v="1"/>
    <x v="2"/>
    <x v="8"/>
    <x v="9"/>
  </r>
  <r>
    <x v="6"/>
    <x v="3"/>
    <x v="1"/>
    <x v="2"/>
    <x v="3"/>
    <x v="4"/>
  </r>
  <r>
    <x v="6"/>
    <x v="4"/>
    <x v="1"/>
    <x v="2"/>
    <x v="4"/>
    <x v="5"/>
  </r>
  <r>
    <x v="13"/>
    <x v="10"/>
    <x v="1"/>
    <x v="2"/>
    <x v="9"/>
    <x v="10"/>
  </r>
  <r>
    <x v="14"/>
    <x v="11"/>
    <x v="1"/>
    <x v="2"/>
    <x v="10"/>
    <x v="11"/>
  </r>
  <r>
    <x v="11"/>
    <x v="12"/>
    <x v="1"/>
    <x v="2"/>
    <x v="11"/>
    <x v="12"/>
  </r>
  <r>
    <x v="11"/>
    <x v="13"/>
    <x v="1"/>
    <x v="2"/>
    <x v="12"/>
    <x v="13"/>
  </r>
  <r>
    <x v="11"/>
    <x v="14"/>
    <x v="1"/>
    <x v="2"/>
    <x v="4"/>
    <x v="5"/>
  </r>
  <r>
    <x v="15"/>
    <x v="15"/>
    <x v="1"/>
    <x v="2"/>
    <x v="13"/>
    <x v="14"/>
  </r>
  <r>
    <x v="16"/>
    <x v="16"/>
    <x v="1"/>
    <x v="2"/>
    <x v="14"/>
    <x v="15"/>
  </r>
  <r>
    <x v="17"/>
    <x v="17"/>
    <x v="1"/>
    <x v="2"/>
    <x v="15"/>
    <x v="16"/>
  </r>
  <r>
    <x v="11"/>
    <x v="18"/>
    <x v="1"/>
    <x v="2"/>
    <x v="16"/>
    <x v="17"/>
  </r>
  <r>
    <x v="18"/>
    <x v="19"/>
    <x v="1"/>
    <x v="2"/>
    <x v="17"/>
    <x v="18"/>
  </r>
  <r>
    <x v="19"/>
    <x v="20"/>
    <x v="1"/>
    <x v="3"/>
    <x v="18"/>
    <x v="19"/>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32"/>
    <x v="0"/>
    <x v="0"/>
    <x v="4"/>
    <x v="0"/>
    <x v="1"/>
  </r>
  <r>
    <x v="6"/>
    <x v="4"/>
    <x v="1"/>
    <x v="2"/>
    <x v="4"/>
    <x v="5"/>
  </r>
  <r>
    <x v="6"/>
    <x v="3"/>
    <x v="1"/>
    <x v="2"/>
    <x v="3"/>
    <x v="4"/>
  </r>
  <r>
    <x v="6"/>
    <x v="4"/>
    <x v="1"/>
    <x v="2"/>
    <x v="4"/>
    <x v="5"/>
  </r>
  <r>
    <x v="6"/>
    <x v="3"/>
    <x v="1"/>
    <x v="2"/>
    <x v="3"/>
    <x v="4"/>
  </r>
  <r>
    <x v="33"/>
    <x v="0"/>
    <x v="0"/>
    <x v="4"/>
    <x v="0"/>
    <x v="1"/>
  </r>
  <r>
    <x v="4"/>
    <x v="1"/>
    <x v="1"/>
    <x v="2"/>
    <x v="1"/>
    <x v="2"/>
  </r>
  <r>
    <x v="6"/>
    <x v="4"/>
    <x v="1"/>
    <x v="3"/>
    <x v="4"/>
    <x v="32"/>
  </r>
  <r>
    <x v="34"/>
    <x v="0"/>
    <x v="0"/>
    <x v="4"/>
    <x v="0"/>
    <x v="1"/>
  </r>
  <r>
    <x v="4"/>
    <x v="1"/>
    <x v="1"/>
    <x v="2"/>
    <x v="1"/>
    <x v="2"/>
  </r>
  <r>
    <x v="9"/>
    <x v="5"/>
    <x v="1"/>
    <x v="2"/>
    <x v="5"/>
    <x v="6"/>
  </r>
  <r>
    <x v="31"/>
    <x v="30"/>
    <x v="1"/>
    <x v="2"/>
    <x v="30"/>
    <x v="31"/>
  </r>
  <r>
    <x v="35"/>
    <x v="31"/>
    <x v="1"/>
    <x v="2"/>
    <x v="31"/>
    <x v="33"/>
  </r>
  <r>
    <x v="36"/>
    <x v="32"/>
    <x v="1"/>
    <x v="2"/>
    <x v="32"/>
    <x v="34"/>
  </r>
  <r>
    <x v="37"/>
    <x v="33"/>
    <x v="1"/>
    <x v="2"/>
    <x v="33"/>
    <x v="35"/>
  </r>
  <r>
    <x v="37"/>
    <x v="34"/>
    <x v="1"/>
    <x v="2"/>
    <x v="34"/>
    <x v="36"/>
  </r>
  <r>
    <x v="38"/>
    <x v="35"/>
    <x v="1"/>
    <x v="2"/>
    <x v="35"/>
    <x v="37"/>
  </r>
  <r>
    <x v="19"/>
    <x v="20"/>
    <x v="1"/>
    <x v="2"/>
    <x v="18"/>
    <x v="38"/>
  </r>
  <r>
    <x v="39"/>
    <x v="0"/>
    <x v="0"/>
    <x v="4"/>
    <x v="0"/>
    <x v="1"/>
  </r>
  <r>
    <x v="4"/>
    <x v="1"/>
    <x v="1"/>
    <x v="5"/>
    <x v="1"/>
    <x v="39"/>
  </r>
  <r>
    <x v="40"/>
    <x v="36"/>
    <x v="1"/>
    <x v="5"/>
    <x v="36"/>
    <x v="40"/>
  </r>
  <r>
    <x v="41"/>
    <x v="37"/>
    <x v="1"/>
    <x v="2"/>
    <x v="37"/>
    <x v="41"/>
  </r>
  <r>
    <x v="10"/>
    <x v="6"/>
    <x v="1"/>
    <x v="2"/>
    <x v="5"/>
    <x v="6"/>
  </r>
  <r>
    <x v="9"/>
    <x v="5"/>
    <x v="1"/>
    <x v="2"/>
    <x v="5"/>
    <x v="6"/>
  </r>
  <r>
    <x v="19"/>
    <x v="20"/>
    <x v="1"/>
    <x v="6"/>
    <x v="18"/>
    <x v="42"/>
  </r>
  <r>
    <x v="42"/>
    <x v="0"/>
    <x v="0"/>
    <x v="4"/>
    <x v="0"/>
    <x v="1"/>
  </r>
  <r>
    <x v="4"/>
    <x v="1"/>
    <x v="1"/>
    <x v="2"/>
    <x v="1"/>
    <x v="2"/>
  </r>
  <r>
    <x v="43"/>
    <x v="38"/>
    <x v="1"/>
    <x v="2"/>
    <x v="5"/>
    <x v="6"/>
  </r>
  <r>
    <x v="44"/>
    <x v="39"/>
    <x v="1"/>
    <x v="2"/>
    <x v="13"/>
    <x v="14"/>
  </r>
  <r>
    <x v="6"/>
    <x v="3"/>
    <x v="1"/>
    <x v="2"/>
    <x v="3"/>
    <x v="4"/>
  </r>
  <r>
    <x v="6"/>
    <x v="4"/>
    <x v="1"/>
    <x v="2"/>
    <x v="4"/>
    <x v="5"/>
  </r>
  <r>
    <x v="45"/>
    <x v="0"/>
    <x v="0"/>
    <x v="4"/>
    <x v="0"/>
    <x v="1"/>
  </r>
  <r>
    <x v="4"/>
    <x v="1"/>
    <x v="1"/>
    <x v="2"/>
    <x v="1"/>
    <x v="2"/>
  </r>
  <r>
    <x v="12"/>
    <x v="40"/>
    <x v="1"/>
    <x v="2"/>
    <x v="13"/>
    <x v="14"/>
  </r>
  <r>
    <x v="19"/>
    <x v="20"/>
    <x v="1"/>
    <x v="2"/>
    <x v="18"/>
    <x v="38"/>
  </r>
  <r>
    <x v="11"/>
    <x v="41"/>
    <x v="1"/>
    <x v="2"/>
    <x v="20"/>
    <x v="21"/>
  </r>
  <r>
    <x v="6"/>
    <x v="4"/>
    <x v="1"/>
    <x v="2"/>
    <x v="4"/>
    <x v="5"/>
  </r>
  <r>
    <x v="46"/>
    <x v="0"/>
    <x v="0"/>
    <x v="4"/>
    <x v="0"/>
    <x v="1"/>
  </r>
  <r>
    <x v="4"/>
    <x v="1"/>
    <x v="1"/>
    <x v="6"/>
    <x v="1"/>
    <x v="43"/>
  </r>
  <r>
    <x v="9"/>
    <x v="5"/>
    <x v="1"/>
    <x v="2"/>
    <x v="5"/>
    <x v="6"/>
  </r>
  <r>
    <x v="10"/>
    <x v="6"/>
    <x v="1"/>
    <x v="2"/>
    <x v="5"/>
    <x v="6"/>
  </r>
  <r>
    <x v="47"/>
    <x v="42"/>
    <x v="1"/>
    <x v="2"/>
    <x v="38"/>
    <x v="44"/>
  </r>
  <r>
    <x v="48"/>
    <x v="43"/>
    <x v="1"/>
    <x v="2"/>
    <x v="39"/>
    <x v="45"/>
  </r>
  <r>
    <x v="49"/>
    <x v="15"/>
    <x v="1"/>
    <x v="2"/>
    <x v="40"/>
    <x v="46"/>
  </r>
  <r>
    <x v="50"/>
    <x v="44"/>
    <x v="1"/>
    <x v="2"/>
    <x v="41"/>
    <x v="47"/>
  </r>
  <r>
    <x v="51"/>
    <x v="45"/>
    <x v="1"/>
    <x v="2"/>
    <x v="41"/>
    <x v="47"/>
  </r>
  <r>
    <x v="14"/>
    <x v="46"/>
    <x v="1"/>
    <x v="2"/>
    <x v="42"/>
    <x v="48"/>
  </r>
  <r>
    <x v="11"/>
    <x v="12"/>
    <x v="1"/>
    <x v="2"/>
    <x v="11"/>
    <x v="12"/>
  </r>
  <r>
    <x v="6"/>
    <x v="3"/>
    <x v="1"/>
    <x v="2"/>
    <x v="3"/>
    <x v="4"/>
  </r>
  <r>
    <x v="52"/>
    <x v="47"/>
    <x v="1"/>
    <x v="2"/>
    <x v="43"/>
    <x v="49"/>
  </r>
  <r>
    <x v="11"/>
    <x v="14"/>
    <x v="1"/>
    <x v="2"/>
    <x v="4"/>
    <x v="5"/>
  </r>
  <r>
    <x v="53"/>
    <x v="48"/>
    <x v="1"/>
    <x v="2"/>
    <x v="44"/>
    <x v="50"/>
  </r>
  <r>
    <x v="54"/>
    <x v="49"/>
    <x v="1"/>
    <x v="2"/>
    <x v="45"/>
    <x v="51"/>
  </r>
  <r>
    <x v="55"/>
    <x v="50"/>
    <x v="1"/>
    <x v="2"/>
    <x v="46"/>
    <x v="52"/>
  </r>
  <r>
    <x v="56"/>
    <x v="51"/>
    <x v="1"/>
    <x v="2"/>
    <x v="47"/>
    <x v="53"/>
  </r>
  <r>
    <x v="57"/>
    <x v="52"/>
    <x v="1"/>
    <x v="2"/>
    <x v="48"/>
    <x v="54"/>
  </r>
  <r>
    <x v="58"/>
    <x v="53"/>
    <x v="1"/>
    <x v="2"/>
    <x v="49"/>
    <x v="55"/>
  </r>
  <r>
    <x v="57"/>
    <x v="54"/>
    <x v="1"/>
    <x v="2"/>
    <x v="50"/>
    <x v="56"/>
  </r>
  <r>
    <x v="59"/>
    <x v="55"/>
    <x v="1"/>
    <x v="2"/>
    <x v="51"/>
    <x v="57"/>
  </r>
  <r>
    <x v="60"/>
    <x v="56"/>
    <x v="1"/>
    <x v="2"/>
    <x v="52"/>
    <x v="58"/>
  </r>
  <r>
    <x v="61"/>
    <x v="57"/>
    <x v="2"/>
    <x v="7"/>
    <x v="53"/>
    <x v="49"/>
  </r>
  <r>
    <x v="62"/>
    <x v="57"/>
    <x v="2"/>
    <x v="8"/>
    <x v="54"/>
    <x v="14"/>
  </r>
  <r>
    <x v="63"/>
    <x v="58"/>
    <x v="1"/>
    <x v="2"/>
    <x v="55"/>
    <x v="59"/>
  </r>
  <r>
    <x v="64"/>
    <x v="59"/>
    <x v="1"/>
    <x v="2"/>
    <x v="56"/>
    <x v="60"/>
  </r>
  <r>
    <x v="65"/>
    <x v="60"/>
    <x v="1"/>
    <x v="2"/>
    <x v="57"/>
    <x v="61"/>
  </r>
  <r>
    <x v="12"/>
    <x v="8"/>
    <x v="1"/>
    <x v="2"/>
    <x v="7"/>
    <x v="8"/>
  </r>
  <r>
    <x v="11"/>
    <x v="61"/>
    <x v="1"/>
    <x v="2"/>
    <x v="4"/>
    <x v="5"/>
  </r>
  <r>
    <x v="6"/>
    <x v="4"/>
    <x v="1"/>
    <x v="2"/>
    <x v="4"/>
    <x v="5"/>
  </r>
  <r>
    <x v="19"/>
    <x v="20"/>
    <x v="1"/>
    <x v="9"/>
    <x v="18"/>
    <x v="50"/>
  </r>
  <r>
    <x v="40"/>
    <x v="62"/>
    <x v="1"/>
    <x v="5"/>
    <x v="39"/>
    <x v="50"/>
  </r>
  <r>
    <x v="30"/>
    <x v="29"/>
    <x v="1"/>
    <x v="2"/>
    <x v="29"/>
    <x v="30"/>
  </r>
  <r>
    <x v="66"/>
    <x v="0"/>
    <x v="0"/>
    <x v="4"/>
    <x v="0"/>
    <x v="1"/>
  </r>
  <r>
    <x v="4"/>
    <x v="1"/>
    <x v="1"/>
    <x v="2"/>
    <x v="1"/>
    <x v="2"/>
  </r>
  <r>
    <x v="9"/>
    <x v="5"/>
    <x v="1"/>
    <x v="2"/>
    <x v="5"/>
    <x v="6"/>
  </r>
  <r>
    <x v="49"/>
    <x v="11"/>
    <x v="1"/>
    <x v="2"/>
    <x v="58"/>
    <x v="62"/>
  </r>
  <r>
    <x v="67"/>
    <x v="63"/>
    <x v="1"/>
    <x v="2"/>
    <x v="12"/>
    <x v="13"/>
  </r>
  <r>
    <x v="68"/>
    <x v="64"/>
    <x v="1"/>
    <x v="2"/>
    <x v="59"/>
    <x v="63"/>
  </r>
  <r>
    <x v="69"/>
    <x v="65"/>
    <x v="1"/>
    <x v="2"/>
    <x v="60"/>
    <x v="64"/>
  </r>
  <r>
    <x v="70"/>
    <x v="66"/>
    <x v="1"/>
    <x v="2"/>
    <x v="61"/>
    <x v="65"/>
  </r>
  <r>
    <x v="71"/>
    <x v="67"/>
    <x v="1"/>
    <x v="2"/>
    <x v="3"/>
    <x v="4"/>
  </r>
  <r>
    <x v="72"/>
    <x v="68"/>
    <x v="1"/>
    <x v="2"/>
    <x v="62"/>
    <x v="66"/>
  </r>
  <r>
    <x v="73"/>
    <x v="69"/>
    <x v="1"/>
    <x v="2"/>
    <x v="63"/>
    <x v="67"/>
  </r>
  <r>
    <x v="74"/>
    <x v="70"/>
    <x v="1"/>
    <x v="2"/>
    <x v="64"/>
    <x v="68"/>
  </r>
  <r>
    <x v="75"/>
    <x v="71"/>
    <x v="1"/>
    <x v="2"/>
    <x v="65"/>
    <x v="69"/>
  </r>
  <r>
    <x v="76"/>
    <x v="72"/>
    <x v="1"/>
    <x v="2"/>
    <x v="66"/>
    <x v="70"/>
  </r>
  <r>
    <x v="77"/>
    <x v="73"/>
    <x v="1"/>
    <x v="2"/>
    <x v="48"/>
    <x v="54"/>
  </r>
  <r>
    <x v="78"/>
    <x v="74"/>
    <x v="1"/>
    <x v="2"/>
    <x v="67"/>
    <x v="71"/>
  </r>
  <r>
    <x v="11"/>
    <x v="75"/>
    <x v="1"/>
    <x v="2"/>
    <x v="68"/>
    <x v="72"/>
  </r>
  <r>
    <x v="11"/>
    <x v="76"/>
    <x v="1"/>
    <x v="2"/>
    <x v="69"/>
    <x v="73"/>
  </r>
  <r>
    <x v="19"/>
    <x v="20"/>
    <x v="1"/>
    <x v="2"/>
    <x v="18"/>
    <x v="38"/>
  </r>
  <r>
    <x v="30"/>
    <x v="29"/>
    <x v="1"/>
    <x v="2"/>
    <x v="29"/>
    <x v="30"/>
  </r>
  <r>
    <x v="31"/>
    <x v="30"/>
    <x v="1"/>
    <x v="2"/>
    <x v="30"/>
    <x v="31"/>
  </r>
  <r>
    <x v="79"/>
    <x v="0"/>
    <x v="0"/>
    <x v="4"/>
    <x v="0"/>
    <x v="1"/>
  </r>
  <r>
    <x v="9"/>
    <x v="5"/>
    <x v="1"/>
    <x v="2"/>
    <x v="5"/>
    <x v="6"/>
  </r>
  <r>
    <x v="19"/>
    <x v="20"/>
    <x v="1"/>
    <x v="2"/>
    <x v="18"/>
    <x v="38"/>
  </r>
  <r>
    <x v="4"/>
    <x v="1"/>
    <x v="1"/>
    <x v="2"/>
    <x v="1"/>
    <x v="2"/>
  </r>
  <r>
    <x v="73"/>
    <x v="69"/>
    <x v="1"/>
    <x v="2"/>
    <x v="63"/>
    <x v="67"/>
  </r>
  <r>
    <x v="74"/>
    <x v="70"/>
    <x v="1"/>
    <x v="2"/>
    <x v="64"/>
    <x v="68"/>
  </r>
  <r>
    <x v="49"/>
    <x v="11"/>
    <x v="1"/>
    <x v="2"/>
    <x v="58"/>
    <x v="62"/>
  </r>
  <r>
    <x v="80"/>
    <x v="77"/>
    <x v="1"/>
    <x v="2"/>
    <x v="12"/>
    <x v="13"/>
  </r>
  <r>
    <x v="11"/>
    <x v="78"/>
    <x v="1"/>
    <x v="2"/>
    <x v="70"/>
    <x v="74"/>
  </r>
  <r>
    <x v="11"/>
    <x v="79"/>
    <x v="1"/>
    <x v="2"/>
    <x v="20"/>
    <x v="21"/>
  </r>
  <r>
    <x v="48"/>
    <x v="43"/>
    <x v="1"/>
    <x v="2"/>
    <x v="39"/>
    <x v="45"/>
  </r>
  <r>
    <x v="52"/>
    <x v="47"/>
    <x v="1"/>
    <x v="2"/>
    <x v="19"/>
    <x v="20"/>
  </r>
  <r>
    <x v="37"/>
    <x v="80"/>
    <x v="1"/>
    <x v="2"/>
    <x v="43"/>
    <x v="49"/>
  </r>
  <r>
    <x v="30"/>
    <x v="29"/>
    <x v="1"/>
    <x v="2"/>
    <x v="29"/>
    <x v="30"/>
  </r>
  <r>
    <x v="31"/>
    <x v="30"/>
    <x v="1"/>
    <x v="2"/>
    <x v="30"/>
    <x v="31"/>
  </r>
  <r>
    <x v="28"/>
    <x v="22"/>
    <x v="1"/>
    <x v="2"/>
    <x v="27"/>
    <x v="28"/>
  </r>
  <r>
    <x v="29"/>
    <x v="22"/>
    <x v="1"/>
    <x v="2"/>
    <x v="28"/>
    <x v="29"/>
  </r>
  <r>
    <x v="81"/>
    <x v="0"/>
    <x v="0"/>
    <x v="4"/>
    <x v="0"/>
    <x v="1"/>
  </r>
  <r>
    <x v="4"/>
    <x v="1"/>
    <x v="1"/>
    <x v="2"/>
    <x v="1"/>
    <x v="2"/>
  </r>
  <r>
    <x v="19"/>
    <x v="20"/>
    <x v="1"/>
    <x v="5"/>
    <x v="18"/>
    <x v="75"/>
  </r>
  <r>
    <x v="37"/>
    <x v="80"/>
    <x v="1"/>
    <x v="2"/>
    <x v="43"/>
    <x v="49"/>
  </r>
  <r>
    <x v="11"/>
    <x v="81"/>
    <x v="1"/>
    <x v="2"/>
    <x v="35"/>
    <x v="37"/>
  </r>
  <r>
    <x v="82"/>
    <x v="82"/>
    <x v="1"/>
    <x v="2"/>
    <x v="49"/>
    <x v="55"/>
  </r>
  <r>
    <x v="83"/>
    <x v="83"/>
    <x v="1"/>
    <x v="2"/>
    <x v="71"/>
    <x v="3"/>
  </r>
  <r>
    <x v="11"/>
    <x v="84"/>
    <x v="1"/>
    <x v="2"/>
    <x v="16"/>
    <x v="17"/>
  </r>
  <r>
    <x v="30"/>
    <x v="29"/>
    <x v="1"/>
    <x v="2"/>
    <x v="29"/>
    <x v="30"/>
  </r>
  <r>
    <x v="31"/>
    <x v="30"/>
    <x v="1"/>
    <x v="2"/>
    <x v="30"/>
    <x v="31"/>
  </r>
  <r>
    <x v="84"/>
    <x v="85"/>
    <x v="1"/>
    <x v="2"/>
    <x v="72"/>
    <x v="76"/>
  </r>
  <r>
    <x v="85"/>
    <x v="0"/>
    <x v="0"/>
    <x v="4"/>
    <x v="0"/>
    <x v="1"/>
  </r>
  <r>
    <x v="4"/>
    <x v="1"/>
    <x v="1"/>
    <x v="5"/>
    <x v="1"/>
    <x v="39"/>
  </r>
  <r>
    <x v="19"/>
    <x v="20"/>
    <x v="1"/>
    <x v="3"/>
    <x v="18"/>
    <x v="19"/>
  </r>
  <r>
    <x v="37"/>
    <x v="86"/>
    <x v="1"/>
    <x v="2"/>
    <x v="73"/>
    <x v="77"/>
  </r>
  <r>
    <x v="37"/>
    <x v="87"/>
    <x v="1"/>
    <x v="2"/>
    <x v="74"/>
    <x v="78"/>
  </r>
  <r>
    <x v="83"/>
    <x v="83"/>
    <x v="1"/>
    <x v="2"/>
    <x v="71"/>
    <x v="3"/>
  </r>
  <r>
    <x v="86"/>
    <x v="88"/>
    <x v="1"/>
    <x v="2"/>
    <x v="69"/>
    <x v="73"/>
  </r>
  <r>
    <x v="87"/>
    <x v="89"/>
    <x v="1"/>
    <x v="2"/>
    <x v="75"/>
    <x v="79"/>
  </r>
  <r>
    <x v="52"/>
    <x v="47"/>
    <x v="1"/>
    <x v="2"/>
    <x v="19"/>
    <x v="20"/>
  </r>
  <r>
    <x v="88"/>
    <x v="90"/>
    <x v="1"/>
    <x v="2"/>
    <x v="76"/>
    <x v="80"/>
  </r>
  <r>
    <x v="11"/>
    <x v="91"/>
    <x v="1"/>
    <x v="2"/>
    <x v="10"/>
    <x v="11"/>
  </r>
  <r>
    <x v="35"/>
    <x v="92"/>
    <x v="1"/>
    <x v="2"/>
    <x v="77"/>
    <x v="81"/>
  </r>
  <r>
    <x v="89"/>
    <x v="93"/>
    <x v="1"/>
    <x v="2"/>
    <x v="78"/>
    <x v="82"/>
  </r>
  <r>
    <x v="90"/>
    <x v="94"/>
    <x v="1"/>
    <x v="2"/>
    <x v="79"/>
    <x v="83"/>
  </r>
  <r>
    <x v="91"/>
    <x v="95"/>
    <x v="1"/>
    <x v="2"/>
    <x v="14"/>
    <x v="15"/>
  </r>
  <r>
    <x v="92"/>
    <x v="96"/>
    <x v="1"/>
    <x v="2"/>
    <x v="80"/>
    <x v="84"/>
  </r>
  <r>
    <x v="37"/>
    <x v="97"/>
    <x v="1"/>
    <x v="2"/>
    <x v="73"/>
    <x v="77"/>
  </r>
  <r>
    <x v="30"/>
    <x v="29"/>
    <x v="1"/>
    <x v="2"/>
    <x v="29"/>
    <x v="30"/>
  </r>
  <r>
    <x v="31"/>
    <x v="30"/>
    <x v="1"/>
    <x v="2"/>
    <x v="30"/>
    <x v="31"/>
  </r>
  <r>
    <x v="93"/>
    <x v="98"/>
    <x v="1"/>
    <x v="2"/>
    <x v="80"/>
    <x v="84"/>
  </r>
  <r>
    <x v="94"/>
    <x v="0"/>
    <x v="0"/>
    <x v="4"/>
    <x v="0"/>
    <x v="1"/>
  </r>
  <r>
    <x v="4"/>
    <x v="1"/>
    <x v="1"/>
    <x v="2"/>
    <x v="1"/>
    <x v="2"/>
  </r>
  <r>
    <x v="40"/>
    <x v="99"/>
    <x v="1"/>
    <x v="2"/>
    <x v="2"/>
    <x v="75"/>
  </r>
  <r>
    <x v="9"/>
    <x v="5"/>
    <x v="1"/>
    <x v="2"/>
    <x v="5"/>
    <x v="6"/>
  </r>
  <r>
    <x v="10"/>
    <x v="6"/>
    <x v="1"/>
    <x v="2"/>
    <x v="5"/>
    <x v="6"/>
  </r>
  <r>
    <x v="12"/>
    <x v="100"/>
    <x v="1"/>
    <x v="2"/>
    <x v="7"/>
    <x v="8"/>
  </r>
  <r>
    <x v="95"/>
    <x v="101"/>
    <x v="1"/>
    <x v="2"/>
    <x v="81"/>
    <x v="85"/>
  </r>
  <r>
    <x v="96"/>
    <x v="102"/>
    <x v="1"/>
    <x v="2"/>
    <x v="82"/>
    <x v="86"/>
  </r>
  <r>
    <x v="97"/>
    <x v="103"/>
    <x v="1"/>
    <x v="2"/>
    <x v="44"/>
    <x v="50"/>
  </r>
  <r>
    <x v="98"/>
    <x v="104"/>
    <x v="1"/>
    <x v="2"/>
    <x v="83"/>
    <x v="87"/>
  </r>
  <r>
    <x v="99"/>
    <x v="105"/>
    <x v="1"/>
    <x v="2"/>
    <x v="44"/>
    <x v="50"/>
  </r>
  <r>
    <x v="6"/>
    <x v="4"/>
    <x v="1"/>
    <x v="2"/>
    <x v="4"/>
    <x v="5"/>
  </r>
  <r>
    <x v="100"/>
    <x v="106"/>
    <x v="1"/>
    <x v="2"/>
    <x v="38"/>
    <x v="44"/>
  </r>
  <r>
    <x v="101"/>
    <x v="107"/>
    <x v="1"/>
    <x v="2"/>
    <x v="84"/>
    <x v="88"/>
  </r>
  <r>
    <x v="19"/>
    <x v="20"/>
    <x v="1"/>
    <x v="6"/>
    <x v="18"/>
    <x v="42"/>
  </r>
  <r>
    <x v="102"/>
    <x v="108"/>
    <x v="1"/>
    <x v="2"/>
    <x v="19"/>
    <x v="20"/>
  </r>
  <r>
    <x v="30"/>
    <x v="29"/>
    <x v="1"/>
    <x v="2"/>
    <x v="29"/>
    <x v="30"/>
  </r>
  <r>
    <x v="103"/>
    <x v="0"/>
    <x v="0"/>
    <x v="4"/>
    <x v="0"/>
    <x v="1"/>
  </r>
  <r>
    <x v="4"/>
    <x v="1"/>
    <x v="1"/>
    <x v="2"/>
    <x v="1"/>
    <x v="2"/>
  </r>
  <r>
    <x v="51"/>
    <x v="45"/>
    <x v="1"/>
    <x v="2"/>
    <x v="41"/>
    <x v="47"/>
  </r>
  <r>
    <x v="49"/>
    <x v="11"/>
    <x v="1"/>
    <x v="2"/>
    <x v="58"/>
    <x v="62"/>
  </r>
  <r>
    <x v="52"/>
    <x v="47"/>
    <x v="1"/>
    <x v="2"/>
    <x v="19"/>
    <x v="20"/>
  </r>
  <r>
    <x v="11"/>
    <x v="109"/>
    <x v="1"/>
    <x v="2"/>
    <x v="3"/>
    <x v="4"/>
  </r>
  <r>
    <x v="38"/>
    <x v="110"/>
    <x v="1"/>
    <x v="2"/>
    <x v="12"/>
    <x v="13"/>
  </r>
  <r>
    <x v="104"/>
    <x v="111"/>
    <x v="1"/>
    <x v="2"/>
    <x v="85"/>
    <x v="89"/>
  </r>
  <r>
    <x v="105"/>
    <x v="112"/>
    <x v="1"/>
    <x v="2"/>
    <x v="3"/>
    <x v="4"/>
  </r>
  <r>
    <x v="106"/>
    <x v="113"/>
    <x v="1"/>
    <x v="2"/>
    <x v="3"/>
    <x v="4"/>
  </r>
  <r>
    <x v="107"/>
    <x v="114"/>
    <x v="1"/>
    <x v="2"/>
    <x v="86"/>
    <x v="90"/>
  </r>
  <r>
    <x v="64"/>
    <x v="59"/>
    <x v="1"/>
    <x v="2"/>
    <x v="56"/>
    <x v="60"/>
  </r>
  <r>
    <x v="37"/>
    <x v="115"/>
    <x v="1"/>
    <x v="2"/>
    <x v="87"/>
    <x v="91"/>
  </r>
  <r>
    <x v="19"/>
    <x v="20"/>
    <x v="1"/>
    <x v="5"/>
    <x v="18"/>
    <x v="75"/>
  </r>
  <r>
    <x v="30"/>
    <x v="29"/>
    <x v="1"/>
    <x v="2"/>
    <x v="29"/>
    <x v="30"/>
  </r>
  <r>
    <x v="31"/>
    <x v="30"/>
    <x v="1"/>
    <x v="2"/>
    <x v="30"/>
    <x v="31"/>
  </r>
  <r>
    <x v="108"/>
    <x v="0"/>
    <x v="0"/>
    <x v="4"/>
    <x v="0"/>
    <x v="1"/>
  </r>
  <r>
    <x v="6"/>
    <x v="4"/>
    <x v="1"/>
    <x v="2"/>
    <x v="4"/>
    <x v="5"/>
  </r>
  <r>
    <x v="109"/>
    <x v="0"/>
    <x v="0"/>
    <x v="4"/>
    <x v="0"/>
    <x v="1"/>
  </r>
  <r>
    <x v="110"/>
    <x v="0"/>
    <x v="0"/>
    <x v="4"/>
    <x v="0"/>
    <x v="1"/>
  </r>
  <r>
    <x v="4"/>
    <x v="1"/>
    <x v="1"/>
    <x v="2"/>
    <x v="1"/>
    <x v="2"/>
  </r>
  <r>
    <x v="40"/>
    <x v="62"/>
    <x v="1"/>
    <x v="2"/>
    <x v="39"/>
    <x v="45"/>
  </r>
  <r>
    <x v="9"/>
    <x v="5"/>
    <x v="1"/>
    <x v="2"/>
    <x v="5"/>
    <x v="6"/>
  </r>
  <r>
    <x v="51"/>
    <x v="45"/>
    <x v="1"/>
    <x v="2"/>
    <x v="41"/>
    <x v="47"/>
  </r>
  <r>
    <x v="49"/>
    <x v="15"/>
    <x v="1"/>
    <x v="2"/>
    <x v="40"/>
    <x v="46"/>
  </r>
  <r>
    <x v="36"/>
    <x v="116"/>
    <x v="1"/>
    <x v="2"/>
    <x v="88"/>
    <x v="39"/>
  </r>
  <r>
    <x v="11"/>
    <x v="117"/>
    <x v="1"/>
    <x v="2"/>
    <x v="12"/>
    <x v="13"/>
  </r>
  <r>
    <x v="48"/>
    <x v="43"/>
    <x v="1"/>
    <x v="2"/>
    <x v="39"/>
    <x v="45"/>
  </r>
  <r>
    <x v="111"/>
    <x v="47"/>
    <x v="1"/>
    <x v="2"/>
    <x v="19"/>
    <x v="20"/>
  </r>
  <r>
    <x v="38"/>
    <x v="118"/>
    <x v="1"/>
    <x v="2"/>
    <x v="89"/>
    <x v="92"/>
  </r>
  <r>
    <x v="10"/>
    <x v="6"/>
    <x v="1"/>
    <x v="2"/>
    <x v="5"/>
    <x v="6"/>
  </r>
  <r>
    <x v="35"/>
    <x v="119"/>
    <x v="1"/>
    <x v="2"/>
    <x v="90"/>
    <x v="93"/>
  </r>
  <r>
    <x v="53"/>
    <x v="120"/>
    <x v="1"/>
    <x v="2"/>
    <x v="91"/>
    <x v="94"/>
  </r>
  <r>
    <x v="111"/>
    <x v="121"/>
    <x v="1"/>
    <x v="2"/>
    <x v="92"/>
    <x v="95"/>
  </r>
  <r>
    <x v="112"/>
    <x v="122"/>
    <x v="1"/>
    <x v="2"/>
    <x v="3"/>
    <x v="4"/>
  </r>
  <r>
    <x v="113"/>
    <x v="123"/>
    <x v="1"/>
    <x v="2"/>
    <x v="93"/>
    <x v="96"/>
  </r>
  <r>
    <x v="114"/>
    <x v="124"/>
    <x v="1"/>
    <x v="2"/>
    <x v="4"/>
    <x v="5"/>
  </r>
  <r>
    <x v="115"/>
    <x v="125"/>
    <x v="1"/>
    <x v="2"/>
    <x v="94"/>
    <x v="97"/>
  </r>
  <r>
    <x v="116"/>
    <x v="126"/>
    <x v="1"/>
    <x v="2"/>
    <x v="28"/>
    <x v="29"/>
  </r>
  <r>
    <x v="57"/>
    <x v="127"/>
    <x v="1"/>
    <x v="2"/>
    <x v="95"/>
    <x v="98"/>
  </r>
  <r>
    <x v="117"/>
    <x v="128"/>
    <x v="1"/>
    <x v="2"/>
    <x v="96"/>
    <x v="43"/>
  </r>
  <r>
    <x v="118"/>
    <x v="129"/>
    <x v="1"/>
    <x v="2"/>
    <x v="97"/>
    <x v="99"/>
  </r>
  <r>
    <x v="57"/>
    <x v="130"/>
    <x v="1"/>
    <x v="2"/>
    <x v="95"/>
    <x v="98"/>
  </r>
  <r>
    <x v="119"/>
    <x v="131"/>
    <x v="1"/>
    <x v="2"/>
    <x v="49"/>
    <x v="55"/>
  </r>
  <r>
    <x v="65"/>
    <x v="132"/>
    <x v="1"/>
    <x v="2"/>
    <x v="98"/>
    <x v="100"/>
  </r>
  <r>
    <x v="19"/>
    <x v="20"/>
    <x v="1"/>
    <x v="6"/>
    <x v="18"/>
    <x v="42"/>
  </r>
  <r>
    <x v="30"/>
    <x v="29"/>
    <x v="1"/>
    <x v="2"/>
    <x v="29"/>
    <x v="30"/>
  </r>
  <r>
    <x v="31"/>
    <x v="30"/>
    <x v="1"/>
    <x v="2"/>
    <x v="30"/>
    <x v="31"/>
  </r>
  <r>
    <x v="120"/>
    <x v="0"/>
    <x v="0"/>
    <x v="4"/>
    <x v="0"/>
    <x v="1"/>
  </r>
  <r>
    <x v="4"/>
    <x v="1"/>
    <x v="1"/>
    <x v="2"/>
    <x v="1"/>
    <x v="2"/>
  </r>
  <r>
    <x v="9"/>
    <x v="5"/>
    <x v="1"/>
    <x v="2"/>
    <x v="5"/>
    <x v="6"/>
  </r>
  <r>
    <x v="37"/>
    <x v="133"/>
    <x v="1"/>
    <x v="2"/>
    <x v="74"/>
    <x v="78"/>
  </r>
  <r>
    <x v="52"/>
    <x v="47"/>
    <x v="1"/>
    <x v="2"/>
    <x v="19"/>
    <x v="20"/>
  </r>
  <r>
    <x v="73"/>
    <x v="69"/>
    <x v="1"/>
    <x v="2"/>
    <x v="63"/>
    <x v="67"/>
  </r>
  <r>
    <x v="49"/>
    <x v="11"/>
    <x v="1"/>
    <x v="2"/>
    <x v="58"/>
    <x v="62"/>
  </r>
  <r>
    <x v="48"/>
    <x v="43"/>
    <x v="1"/>
    <x v="2"/>
    <x v="39"/>
    <x v="45"/>
  </r>
  <r>
    <x v="37"/>
    <x v="133"/>
    <x v="1"/>
    <x v="2"/>
    <x v="74"/>
    <x v="78"/>
  </r>
  <r>
    <x v="38"/>
    <x v="134"/>
    <x v="1"/>
    <x v="2"/>
    <x v="3"/>
    <x v="4"/>
  </r>
  <r>
    <x v="74"/>
    <x v="70"/>
    <x v="1"/>
    <x v="2"/>
    <x v="64"/>
    <x v="68"/>
  </r>
  <r>
    <x v="19"/>
    <x v="20"/>
    <x v="1"/>
    <x v="2"/>
    <x v="18"/>
    <x v="38"/>
  </r>
  <r>
    <x v="30"/>
    <x v="29"/>
    <x v="1"/>
    <x v="2"/>
    <x v="29"/>
    <x v="30"/>
  </r>
  <r>
    <x v="31"/>
    <x v="30"/>
    <x v="1"/>
    <x v="2"/>
    <x v="30"/>
    <x v="31"/>
  </r>
  <r>
    <x v="28"/>
    <x v="22"/>
    <x v="1"/>
    <x v="2"/>
    <x v="27"/>
    <x v="28"/>
  </r>
  <r>
    <x v="29"/>
    <x v="22"/>
    <x v="1"/>
    <x v="2"/>
    <x v="28"/>
    <x v="29"/>
  </r>
  <r>
    <x v="121"/>
    <x v="0"/>
    <x v="0"/>
    <x v="4"/>
    <x v="0"/>
    <x v="1"/>
  </r>
  <r>
    <x v="4"/>
    <x v="1"/>
    <x v="1"/>
    <x v="2"/>
    <x v="1"/>
    <x v="2"/>
  </r>
  <r>
    <x v="40"/>
    <x v="99"/>
    <x v="1"/>
    <x v="2"/>
    <x v="2"/>
    <x v="75"/>
  </r>
  <r>
    <x v="9"/>
    <x v="5"/>
    <x v="1"/>
    <x v="2"/>
    <x v="5"/>
    <x v="6"/>
  </r>
  <r>
    <x v="37"/>
    <x v="135"/>
    <x v="1"/>
    <x v="2"/>
    <x v="99"/>
    <x v="101"/>
  </r>
  <r>
    <x v="37"/>
    <x v="87"/>
    <x v="1"/>
    <x v="2"/>
    <x v="74"/>
    <x v="78"/>
  </r>
  <r>
    <x v="38"/>
    <x v="134"/>
    <x v="1"/>
    <x v="2"/>
    <x v="3"/>
    <x v="4"/>
  </r>
  <r>
    <x v="74"/>
    <x v="70"/>
    <x v="1"/>
    <x v="2"/>
    <x v="64"/>
    <x v="68"/>
  </r>
  <r>
    <x v="35"/>
    <x v="136"/>
    <x v="1"/>
    <x v="2"/>
    <x v="100"/>
    <x v="102"/>
  </r>
  <r>
    <x v="122"/>
    <x v="137"/>
    <x v="1"/>
    <x v="2"/>
    <x v="30"/>
    <x v="31"/>
  </r>
  <r>
    <x v="38"/>
    <x v="138"/>
    <x v="1"/>
    <x v="2"/>
    <x v="4"/>
    <x v="5"/>
  </r>
  <r>
    <x v="37"/>
    <x v="139"/>
    <x v="1"/>
    <x v="2"/>
    <x v="101"/>
    <x v="103"/>
  </r>
  <r>
    <x v="19"/>
    <x v="20"/>
    <x v="1"/>
    <x v="2"/>
    <x v="18"/>
    <x v="38"/>
  </r>
  <r>
    <x v="30"/>
    <x v="29"/>
    <x v="1"/>
    <x v="2"/>
    <x v="29"/>
    <x v="30"/>
  </r>
  <r>
    <x v="31"/>
    <x v="30"/>
    <x v="1"/>
    <x v="2"/>
    <x v="30"/>
    <x v="31"/>
  </r>
  <r>
    <x v="84"/>
    <x v="85"/>
    <x v="1"/>
    <x v="2"/>
    <x v="72"/>
    <x v="76"/>
  </r>
  <r>
    <x v="123"/>
    <x v="0"/>
    <x v="0"/>
    <x v="4"/>
    <x v="0"/>
    <x v="1"/>
  </r>
  <r>
    <x v="4"/>
    <x v="1"/>
    <x v="1"/>
    <x v="2"/>
    <x v="1"/>
    <x v="2"/>
  </r>
  <r>
    <x v="40"/>
    <x v="99"/>
    <x v="1"/>
    <x v="2"/>
    <x v="2"/>
    <x v="75"/>
  </r>
  <r>
    <x v="9"/>
    <x v="5"/>
    <x v="1"/>
    <x v="2"/>
    <x v="5"/>
    <x v="6"/>
  </r>
  <r>
    <x v="10"/>
    <x v="6"/>
    <x v="1"/>
    <x v="2"/>
    <x v="5"/>
    <x v="6"/>
  </r>
  <r>
    <x v="100"/>
    <x v="140"/>
    <x v="1"/>
    <x v="2"/>
    <x v="102"/>
    <x v="104"/>
  </r>
  <r>
    <x v="124"/>
    <x v="141"/>
    <x v="1"/>
    <x v="2"/>
    <x v="96"/>
    <x v="43"/>
  </r>
  <r>
    <x v="125"/>
    <x v="142"/>
    <x v="1"/>
    <x v="2"/>
    <x v="103"/>
    <x v="105"/>
  </r>
  <r>
    <x v="16"/>
    <x v="16"/>
    <x v="1"/>
    <x v="2"/>
    <x v="14"/>
    <x v="15"/>
  </r>
  <r>
    <x v="126"/>
    <x v="143"/>
    <x v="1"/>
    <x v="2"/>
    <x v="104"/>
    <x v="106"/>
  </r>
  <r>
    <x v="127"/>
    <x v="144"/>
    <x v="1"/>
    <x v="2"/>
    <x v="105"/>
    <x v="107"/>
  </r>
  <r>
    <x v="124"/>
    <x v="145"/>
    <x v="1"/>
    <x v="2"/>
    <x v="95"/>
    <x v="98"/>
  </r>
  <r>
    <x v="100"/>
    <x v="106"/>
    <x v="1"/>
    <x v="2"/>
    <x v="38"/>
    <x v="44"/>
  </r>
  <r>
    <x v="19"/>
    <x v="20"/>
    <x v="1"/>
    <x v="2"/>
    <x v="18"/>
    <x v="38"/>
  </r>
  <r>
    <x v="102"/>
    <x v="108"/>
    <x v="1"/>
    <x v="2"/>
    <x v="19"/>
    <x v="20"/>
  </r>
  <r>
    <x v="30"/>
    <x v="29"/>
    <x v="1"/>
    <x v="2"/>
    <x v="29"/>
    <x v="30"/>
  </r>
  <r>
    <x v="128"/>
    <x v="0"/>
    <x v="0"/>
    <x v="4"/>
    <x v="0"/>
    <x v="1"/>
  </r>
  <r>
    <x v="129"/>
    <x v="146"/>
    <x v="2"/>
    <x v="2"/>
    <x v="106"/>
    <x v="108"/>
  </r>
  <r>
    <x v="130"/>
    <x v="0"/>
    <x v="0"/>
    <x v="4"/>
    <x v="0"/>
    <x v="1"/>
  </r>
  <r>
    <x v="129"/>
    <x v="146"/>
    <x v="2"/>
    <x v="2"/>
    <x v="106"/>
    <x v="108"/>
  </r>
  <r>
    <x v="131"/>
    <x v="0"/>
    <x v="0"/>
    <x v="4"/>
    <x v="0"/>
    <x v="1"/>
  </r>
  <r>
    <x v="129"/>
    <x v="146"/>
    <x v="2"/>
    <x v="2"/>
    <x v="106"/>
    <x v="108"/>
  </r>
  <r>
    <x v="132"/>
    <x v="0"/>
    <x v="0"/>
    <x v="4"/>
    <x v="0"/>
    <x v="1"/>
  </r>
  <r>
    <x v="133"/>
    <x v="0"/>
    <x v="0"/>
    <x v="4"/>
    <x v="0"/>
    <x v="1"/>
  </r>
  <r>
    <x v="4"/>
    <x v="1"/>
    <x v="1"/>
    <x v="2"/>
    <x v="1"/>
    <x v="2"/>
  </r>
  <r>
    <x v="5"/>
    <x v="2"/>
    <x v="1"/>
    <x v="3"/>
    <x v="2"/>
    <x v="3"/>
  </r>
  <r>
    <x v="6"/>
    <x v="3"/>
    <x v="1"/>
    <x v="2"/>
    <x v="3"/>
    <x v="4"/>
  </r>
  <r>
    <x v="6"/>
    <x v="4"/>
    <x v="1"/>
    <x v="2"/>
    <x v="4"/>
    <x v="5"/>
  </r>
  <r>
    <x v="134"/>
    <x v="0"/>
    <x v="0"/>
    <x v="4"/>
    <x v="0"/>
    <x v="1"/>
  </r>
  <r>
    <x v="6"/>
    <x v="4"/>
    <x v="1"/>
    <x v="2"/>
    <x v="4"/>
    <x v="5"/>
  </r>
  <r>
    <x v="6"/>
    <x v="3"/>
    <x v="1"/>
    <x v="2"/>
    <x v="3"/>
    <x v="4"/>
  </r>
  <r>
    <x v="6"/>
    <x v="3"/>
    <x v="1"/>
    <x v="2"/>
    <x v="3"/>
    <x v="4"/>
  </r>
  <r>
    <x v="6"/>
    <x v="4"/>
    <x v="1"/>
    <x v="2"/>
    <x v="4"/>
    <x v="5"/>
  </r>
  <r>
    <x v="135"/>
    <x v="0"/>
    <x v="0"/>
    <x v="4"/>
    <x v="0"/>
    <x v="1"/>
  </r>
  <r>
    <x v="4"/>
    <x v="1"/>
    <x v="1"/>
    <x v="2"/>
    <x v="1"/>
    <x v="2"/>
  </r>
  <r>
    <x v="9"/>
    <x v="5"/>
    <x v="1"/>
    <x v="2"/>
    <x v="5"/>
    <x v="6"/>
  </r>
  <r>
    <x v="10"/>
    <x v="6"/>
    <x v="1"/>
    <x v="2"/>
    <x v="5"/>
    <x v="6"/>
  </r>
  <r>
    <x v="11"/>
    <x v="7"/>
    <x v="1"/>
    <x v="2"/>
    <x v="6"/>
    <x v="7"/>
  </r>
  <r>
    <x v="12"/>
    <x v="8"/>
    <x v="1"/>
    <x v="2"/>
    <x v="7"/>
    <x v="8"/>
  </r>
  <r>
    <x v="11"/>
    <x v="9"/>
    <x v="1"/>
    <x v="2"/>
    <x v="8"/>
    <x v="9"/>
  </r>
  <r>
    <x v="6"/>
    <x v="3"/>
    <x v="1"/>
    <x v="2"/>
    <x v="3"/>
    <x v="4"/>
  </r>
  <r>
    <x v="13"/>
    <x v="10"/>
    <x v="1"/>
    <x v="2"/>
    <x v="9"/>
    <x v="10"/>
  </r>
  <r>
    <x v="14"/>
    <x v="11"/>
    <x v="1"/>
    <x v="2"/>
    <x v="10"/>
    <x v="11"/>
  </r>
  <r>
    <x v="11"/>
    <x v="12"/>
    <x v="1"/>
    <x v="2"/>
    <x v="11"/>
    <x v="12"/>
  </r>
  <r>
    <x v="11"/>
    <x v="14"/>
    <x v="1"/>
    <x v="2"/>
    <x v="4"/>
    <x v="5"/>
  </r>
  <r>
    <x v="15"/>
    <x v="15"/>
    <x v="1"/>
    <x v="2"/>
    <x v="13"/>
    <x v="14"/>
  </r>
  <r>
    <x v="16"/>
    <x v="16"/>
    <x v="1"/>
    <x v="2"/>
    <x v="14"/>
    <x v="15"/>
  </r>
  <r>
    <x v="17"/>
    <x v="17"/>
    <x v="1"/>
    <x v="2"/>
    <x v="15"/>
    <x v="16"/>
  </r>
  <r>
    <x v="11"/>
    <x v="147"/>
    <x v="1"/>
    <x v="2"/>
    <x v="107"/>
    <x v="109"/>
  </r>
  <r>
    <x v="18"/>
    <x v="19"/>
    <x v="1"/>
    <x v="2"/>
    <x v="17"/>
    <x v="18"/>
  </r>
  <r>
    <x v="19"/>
    <x v="20"/>
    <x v="1"/>
    <x v="9"/>
    <x v="18"/>
    <x v="50"/>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136"/>
    <x v="0"/>
    <x v="0"/>
    <x v="4"/>
    <x v="0"/>
    <x v="1"/>
  </r>
  <r>
    <x v="4"/>
    <x v="1"/>
    <x v="1"/>
    <x v="2"/>
    <x v="1"/>
    <x v="2"/>
  </r>
  <r>
    <x v="6"/>
    <x v="4"/>
    <x v="1"/>
    <x v="2"/>
    <x v="4"/>
    <x v="5"/>
  </r>
  <r>
    <x v="6"/>
    <x v="3"/>
    <x v="1"/>
    <x v="2"/>
    <x v="3"/>
    <x v="4"/>
  </r>
  <r>
    <x v="137"/>
    <x v="0"/>
    <x v="0"/>
    <x v="4"/>
    <x v="0"/>
    <x v="1"/>
  </r>
  <r>
    <x v="4"/>
    <x v="1"/>
    <x v="1"/>
    <x v="2"/>
    <x v="1"/>
    <x v="2"/>
  </r>
  <r>
    <x v="9"/>
    <x v="5"/>
    <x v="1"/>
    <x v="2"/>
    <x v="5"/>
    <x v="6"/>
  </r>
  <r>
    <x v="31"/>
    <x v="30"/>
    <x v="1"/>
    <x v="2"/>
    <x v="30"/>
    <x v="31"/>
  </r>
  <r>
    <x v="35"/>
    <x v="31"/>
    <x v="1"/>
    <x v="2"/>
    <x v="108"/>
    <x v="110"/>
  </r>
  <r>
    <x v="36"/>
    <x v="32"/>
    <x v="1"/>
    <x v="2"/>
    <x v="32"/>
    <x v="34"/>
  </r>
  <r>
    <x v="37"/>
    <x v="33"/>
    <x v="1"/>
    <x v="2"/>
    <x v="33"/>
    <x v="35"/>
  </r>
  <r>
    <x v="37"/>
    <x v="34"/>
    <x v="1"/>
    <x v="2"/>
    <x v="34"/>
    <x v="36"/>
  </r>
  <r>
    <x v="38"/>
    <x v="35"/>
    <x v="1"/>
    <x v="2"/>
    <x v="35"/>
    <x v="37"/>
  </r>
  <r>
    <x v="19"/>
    <x v="20"/>
    <x v="1"/>
    <x v="2"/>
    <x v="18"/>
    <x v="38"/>
  </r>
  <r>
    <x v="138"/>
    <x v="0"/>
    <x v="0"/>
    <x v="4"/>
    <x v="0"/>
    <x v="1"/>
  </r>
  <r>
    <x v="4"/>
    <x v="1"/>
    <x v="1"/>
    <x v="5"/>
    <x v="1"/>
    <x v="39"/>
  </r>
  <r>
    <x v="40"/>
    <x v="62"/>
    <x v="1"/>
    <x v="5"/>
    <x v="39"/>
    <x v="50"/>
  </r>
  <r>
    <x v="41"/>
    <x v="148"/>
    <x v="1"/>
    <x v="2"/>
    <x v="37"/>
    <x v="41"/>
  </r>
  <r>
    <x v="10"/>
    <x v="6"/>
    <x v="1"/>
    <x v="2"/>
    <x v="5"/>
    <x v="6"/>
  </r>
  <r>
    <x v="9"/>
    <x v="5"/>
    <x v="1"/>
    <x v="2"/>
    <x v="5"/>
    <x v="6"/>
  </r>
  <r>
    <x v="19"/>
    <x v="20"/>
    <x v="1"/>
    <x v="6"/>
    <x v="18"/>
    <x v="42"/>
  </r>
  <r>
    <x v="139"/>
    <x v="0"/>
    <x v="0"/>
    <x v="4"/>
    <x v="0"/>
    <x v="1"/>
  </r>
  <r>
    <x v="4"/>
    <x v="1"/>
    <x v="1"/>
    <x v="2"/>
    <x v="1"/>
    <x v="2"/>
  </r>
  <r>
    <x v="12"/>
    <x v="40"/>
    <x v="1"/>
    <x v="2"/>
    <x v="13"/>
    <x v="14"/>
  </r>
  <r>
    <x v="19"/>
    <x v="20"/>
    <x v="1"/>
    <x v="2"/>
    <x v="18"/>
    <x v="38"/>
  </r>
  <r>
    <x v="11"/>
    <x v="149"/>
    <x v="1"/>
    <x v="2"/>
    <x v="20"/>
    <x v="21"/>
  </r>
  <r>
    <x v="47"/>
    <x v="42"/>
    <x v="1"/>
    <x v="2"/>
    <x v="38"/>
    <x v="44"/>
  </r>
  <r>
    <x v="140"/>
    <x v="0"/>
    <x v="0"/>
    <x v="4"/>
    <x v="0"/>
    <x v="1"/>
  </r>
  <r>
    <x v="10"/>
    <x v="6"/>
    <x v="1"/>
    <x v="2"/>
    <x v="5"/>
    <x v="6"/>
  </r>
  <r>
    <x v="4"/>
    <x v="1"/>
    <x v="1"/>
    <x v="2"/>
    <x v="1"/>
    <x v="2"/>
  </r>
  <r>
    <x v="19"/>
    <x v="20"/>
    <x v="1"/>
    <x v="2"/>
    <x v="18"/>
    <x v="38"/>
  </r>
  <r>
    <x v="141"/>
    <x v="0"/>
    <x v="0"/>
    <x v="4"/>
    <x v="0"/>
    <x v="1"/>
  </r>
  <r>
    <x v="4"/>
    <x v="1"/>
    <x v="1"/>
    <x v="2"/>
    <x v="1"/>
    <x v="2"/>
  </r>
  <r>
    <x v="43"/>
    <x v="38"/>
    <x v="1"/>
    <x v="2"/>
    <x v="5"/>
    <x v="6"/>
  </r>
  <r>
    <x v="44"/>
    <x v="39"/>
    <x v="1"/>
    <x v="2"/>
    <x v="13"/>
    <x v="14"/>
  </r>
  <r>
    <x v="6"/>
    <x v="3"/>
    <x v="1"/>
    <x v="2"/>
    <x v="3"/>
    <x v="4"/>
  </r>
  <r>
    <x v="6"/>
    <x v="4"/>
    <x v="1"/>
    <x v="2"/>
    <x v="4"/>
    <x v="5"/>
  </r>
  <r>
    <x v="19"/>
    <x v="20"/>
    <x v="1"/>
    <x v="2"/>
    <x v="18"/>
    <x v="38"/>
  </r>
  <r>
    <x v="142"/>
    <x v="0"/>
    <x v="0"/>
    <x v="4"/>
    <x v="0"/>
    <x v="1"/>
  </r>
  <r>
    <x v="4"/>
    <x v="1"/>
    <x v="1"/>
    <x v="2"/>
    <x v="1"/>
    <x v="2"/>
  </r>
  <r>
    <x v="9"/>
    <x v="5"/>
    <x v="1"/>
    <x v="2"/>
    <x v="5"/>
    <x v="6"/>
  </r>
  <r>
    <x v="10"/>
    <x v="6"/>
    <x v="1"/>
    <x v="2"/>
    <x v="5"/>
    <x v="6"/>
  </r>
  <r>
    <x v="48"/>
    <x v="43"/>
    <x v="1"/>
    <x v="2"/>
    <x v="39"/>
    <x v="45"/>
  </r>
  <r>
    <x v="14"/>
    <x v="46"/>
    <x v="1"/>
    <x v="2"/>
    <x v="42"/>
    <x v="48"/>
  </r>
  <r>
    <x v="50"/>
    <x v="44"/>
    <x v="1"/>
    <x v="2"/>
    <x v="41"/>
    <x v="47"/>
  </r>
  <r>
    <x v="51"/>
    <x v="45"/>
    <x v="1"/>
    <x v="2"/>
    <x v="41"/>
    <x v="47"/>
  </r>
  <r>
    <x v="14"/>
    <x v="46"/>
    <x v="1"/>
    <x v="2"/>
    <x v="42"/>
    <x v="48"/>
  </r>
  <r>
    <x v="11"/>
    <x v="12"/>
    <x v="1"/>
    <x v="2"/>
    <x v="11"/>
    <x v="12"/>
  </r>
  <r>
    <x v="52"/>
    <x v="47"/>
    <x v="1"/>
    <x v="2"/>
    <x v="19"/>
    <x v="20"/>
  </r>
  <r>
    <x v="11"/>
    <x v="150"/>
    <x v="1"/>
    <x v="2"/>
    <x v="69"/>
    <x v="73"/>
  </r>
  <r>
    <x v="49"/>
    <x v="11"/>
    <x v="1"/>
    <x v="2"/>
    <x v="58"/>
    <x v="62"/>
  </r>
  <r>
    <x v="38"/>
    <x v="77"/>
    <x v="1"/>
    <x v="2"/>
    <x v="6"/>
    <x v="7"/>
  </r>
  <r>
    <x v="54"/>
    <x v="49"/>
    <x v="1"/>
    <x v="2"/>
    <x v="45"/>
    <x v="51"/>
  </r>
  <r>
    <x v="55"/>
    <x v="151"/>
    <x v="1"/>
    <x v="2"/>
    <x v="46"/>
    <x v="52"/>
  </r>
  <r>
    <x v="56"/>
    <x v="152"/>
    <x v="1"/>
    <x v="2"/>
    <x v="47"/>
    <x v="53"/>
  </r>
  <r>
    <x v="57"/>
    <x v="52"/>
    <x v="1"/>
    <x v="2"/>
    <x v="88"/>
    <x v="39"/>
  </r>
  <r>
    <x v="58"/>
    <x v="53"/>
    <x v="1"/>
    <x v="2"/>
    <x v="49"/>
    <x v="55"/>
  </r>
  <r>
    <x v="57"/>
    <x v="153"/>
    <x v="1"/>
    <x v="2"/>
    <x v="88"/>
    <x v="39"/>
  </r>
  <r>
    <x v="59"/>
    <x v="55"/>
    <x v="1"/>
    <x v="5"/>
    <x v="51"/>
    <x v="111"/>
  </r>
  <r>
    <x v="60"/>
    <x v="56"/>
    <x v="1"/>
    <x v="2"/>
    <x v="52"/>
    <x v="58"/>
  </r>
  <r>
    <x v="61"/>
    <x v="57"/>
    <x v="2"/>
    <x v="7"/>
    <x v="53"/>
    <x v="49"/>
  </r>
  <r>
    <x v="62"/>
    <x v="57"/>
    <x v="2"/>
    <x v="8"/>
    <x v="54"/>
    <x v="14"/>
  </r>
  <r>
    <x v="143"/>
    <x v="154"/>
    <x v="1"/>
    <x v="2"/>
    <x v="109"/>
    <x v="112"/>
  </r>
  <r>
    <x v="64"/>
    <x v="59"/>
    <x v="1"/>
    <x v="2"/>
    <x v="56"/>
    <x v="60"/>
  </r>
  <r>
    <x v="12"/>
    <x v="8"/>
    <x v="1"/>
    <x v="2"/>
    <x v="7"/>
    <x v="8"/>
  </r>
  <r>
    <x v="11"/>
    <x v="61"/>
    <x v="1"/>
    <x v="2"/>
    <x v="4"/>
    <x v="5"/>
  </r>
  <r>
    <x v="144"/>
    <x v="155"/>
    <x v="1"/>
    <x v="2"/>
    <x v="110"/>
    <x v="113"/>
  </r>
  <r>
    <x v="19"/>
    <x v="20"/>
    <x v="1"/>
    <x v="10"/>
    <x v="18"/>
    <x v="46"/>
  </r>
  <r>
    <x v="40"/>
    <x v="62"/>
    <x v="1"/>
    <x v="5"/>
    <x v="39"/>
    <x v="50"/>
  </r>
  <r>
    <x v="30"/>
    <x v="29"/>
    <x v="1"/>
    <x v="2"/>
    <x v="29"/>
    <x v="30"/>
  </r>
  <r>
    <x v="31"/>
    <x v="30"/>
    <x v="1"/>
    <x v="2"/>
    <x v="30"/>
    <x v="31"/>
  </r>
  <r>
    <x v="145"/>
    <x v="0"/>
    <x v="0"/>
    <x v="4"/>
    <x v="0"/>
    <x v="1"/>
  </r>
  <r>
    <x v="4"/>
    <x v="1"/>
    <x v="1"/>
    <x v="2"/>
    <x v="1"/>
    <x v="2"/>
  </r>
  <r>
    <x v="9"/>
    <x v="5"/>
    <x v="1"/>
    <x v="2"/>
    <x v="5"/>
    <x v="6"/>
  </r>
  <r>
    <x v="49"/>
    <x v="11"/>
    <x v="1"/>
    <x v="2"/>
    <x v="58"/>
    <x v="62"/>
  </r>
  <r>
    <x v="68"/>
    <x v="64"/>
    <x v="1"/>
    <x v="2"/>
    <x v="59"/>
    <x v="63"/>
  </r>
  <r>
    <x v="69"/>
    <x v="65"/>
    <x v="1"/>
    <x v="2"/>
    <x v="60"/>
    <x v="64"/>
  </r>
  <r>
    <x v="70"/>
    <x v="66"/>
    <x v="1"/>
    <x v="2"/>
    <x v="61"/>
    <x v="65"/>
  </r>
  <r>
    <x v="71"/>
    <x v="67"/>
    <x v="1"/>
    <x v="2"/>
    <x v="3"/>
    <x v="4"/>
  </r>
  <r>
    <x v="72"/>
    <x v="68"/>
    <x v="1"/>
    <x v="2"/>
    <x v="62"/>
    <x v="66"/>
  </r>
  <r>
    <x v="73"/>
    <x v="69"/>
    <x v="1"/>
    <x v="2"/>
    <x v="63"/>
    <x v="67"/>
  </r>
  <r>
    <x v="74"/>
    <x v="70"/>
    <x v="1"/>
    <x v="2"/>
    <x v="64"/>
    <x v="68"/>
  </r>
  <r>
    <x v="75"/>
    <x v="71"/>
    <x v="1"/>
    <x v="2"/>
    <x v="65"/>
    <x v="69"/>
  </r>
  <r>
    <x v="76"/>
    <x v="72"/>
    <x v="1"/>
    <x v="2"/>
    <x v="66"/>
    <x v="70"/>
  </r>
  <r>
    <x v="77"/>
    <x v="73"/>
    <x v="1"/>
    <x v="2"/>
    <x v="48"/>
    <x v="54"/>
  </r>
  <r>
    <x v="78"/>
    <x v="74"/>
    <x v="1"/>
    <x v="2"/>
    <x v="67"/>
    <x v="71"/>
  </r>
  <r>
    <x v="11"/>
    <x v="75"/>
    <x v="1"/>
    <x v="2"/>
    <x v="68"/>
    <x v="72"/>
  </r>
  <r>
    <x v="11"/>
    <x v="76"/>
    <x v="1"/>
    <x v="2"/>
    <x v="6"/>
    <x v="7"/>
  </r>
  <r>
    <x v="19"/>
    <x v="20"/>
    <x v="1"/>
    <x v="5"/>
    <x v="18"/>
    <x v="75"/>
  </r>
  <r>
    <x v="30"/>
    <x v="29"/>
    <x v="1"/>
    <x v="2"/>
    <x v="29"/>
    <x v="30"/>
  </r>
  <r>
    <x v="31"/>
    <x v="30"/>
    <x v="1"/>
    <x v="2"/>
    <x v="30"/>
    <x v="31"/>
  </r>
  <r>
    <x v="146"/>
    <x v="0"/>
    <x v="0"/>
    <x v="4"/>
    <x v="0"/>
    <x v="1"/>
  </r>
  <r>
    <x v="9"/>
    <x v="5"/>
    <x v="1"/>
    <x v="2"/>
    <x v="5"/>
    <x v="6"/>
  </r>
  <r>
    <x v="19"/>
    <x v="20"/>
    <x v="1"/>
    <x v="2"/>
    <x v="18"/>
    <x v="38"/>
  </r>
  <r>
    <x v="4"/>
    <x v="1"/>
    <x v="1"/>
    <x v="2"/>
    <x v="1"/>
    <x v="2"/>
  </r>
  <r>
    <x v="73"/>
    <x v="69"/>
    <x v="1"/>
    <x v="2"/>
    <x v="63"/>
    <x v="67"/>
  </r>
  <r>
    <x v="74"/>
    <x v="70"/>
    <x v="1"/>
    <x v="2"/>
    <x v="64"/>
    <x v="68"/>
  </r>
  <r>
    <x v="49"/>
    <x v="11"/>
    <x v="1"/>
    <x v="2"/>
    <x v="58"/>
    <x v="62"/>
  </r>
  <r>
    <x v="80"/>
    <x v="77"/>
    <x v="1"/>
    <x v="2"/>
    <x v="12"/>
    <x v="13"/>
  </r>
  <r>
    <x v="11"/>
    <x v="156"/>
    <x v="1"/>
    <x v="2"/>
    <x v="111"/>
    <x v="114"/>
  </r>
  <r>
    <x v="11"/>
    <x v="157"/>
    <x v="1"/>
    <x v="2"/>
    <x v="62"/>
    <x v="66"/>
  </r>
  <r>
    <x v="48"/>
    <x v="43"/>
    <x v="1"/>
    <x v="2"/>
    <x v="39"/>
    <x v="45"/>
  </r>
  <r>
    <x v="52"/>
    <x v="47"/>
    <x v="1"/>
    <x v="2"/>
    <x v="19"/>
    <x v="20"/>
  </r>
  <r>
    <x v="37"/>
    <x v="33"/>
    <x v="1"/>
    <x v="2"/>
    <x v="33"/>
    <x v="35"/>
  </r>
  <r>
    <x v="30"/>
    <x v="29"/>
    <x v="1"/>
    <x v="2"/>
    <x v="29"/>
    <x v="30"/>
  </r>
  <r>
    <x v="31"/>
    <x v="30"/>
    <x v="1"/>
    <x v="2"/>
    <x v="30"/>
    <x v="31"/>
  </r>
  <r>
    <x v="28"/>
    <x v="22"/>
    <x v="1"/>
    <x v="2"/>
    <x v="27"/>
    <x v="28"/>
  </r>
  <r>
    <x v="29"/>
    <x v="22"/>
    <x v="1"/>
    <x v="2"/>
    <x v="28"/>
    <x v="29"/>
  </r>
  <r>
    <x v="147"/>
    <x v="0"/>
    <x v="0"/>
    <x v="4"/>
    <x v="0"/>
    <x v="1"/>
  </r>
  <r>
    <x v="4"/>
    <x v="1"/>
    <x v="1"/>
    <x v="2"/>
    <x v="1"/>
    <x v="2"/>
  </r>
  <r>
    <x v="19"/>
    <x v="20"/>
    <x v="1"/>
    <x v="2"/>
    <x v="18"/>
    <x v="38"/>
  </r>
  <r>
    <x v="37"/>
    <x v="158"/>
    <x v="1"/>
    <x v="2"/>
    <x v="112"/>
    <x v="115"/>
  </r>
  <r>
    <x v="11"/>
    <x v="159"/>
    <x v="1"/>
    <x v="2"/>
    <x v="44"/>
    <x v="50"/>
  </r>
  <r>
    <x v="82"/>
    <x v="82"/>
    <x v="1"/>
    <x v="2"/>
    <x v="49"/>
    <x v="55"/>
  </r>
  <r>
    <x v="83"/>
    <x v="83"/>
    <x v="1"/>
    <x v="2"/>
    <x v="71"/>
    <x v="3"/>
  </r>
  <r>
    <x v="11"/>
    <x v="84"/>
    <x v="1"/>
    <x v="2"/>
    <x v="16"/>
    <x v="17"/>
  </r>
  <r>
    <x v="30"/>
    <x v="29"/>
    <x v="1"/>
    <x v="2"/>
    <x v="29"/>
    <x v="30"/>
  </r>
  <r>
    <x v="31"/>
    <x v="30"/>
    <x v="1"/>
    <x v="2"/>
    <x v="30"/>
    <x v="31"/>
  </r>
  <r>
    <x v="84"/>
    <x v="85"/>
    <x v="1"/>
    <x v="2"/>
    <x v="72"/>
    <x v="76"/>
  </r>
  <r>
    <x v="148"/>
    <x v="0"/>
    <x v="0"/>
    <x v="4"/>
    <x v="0"/>
    <x v="1"/>
  </r>
  <r>
    <x v="4"/>
    <x v="1"/>
    <x v="1"/>
    <x v="5"/>
    <x v="1"/>
    <x v="39"/>
  </r>
  <r>
    <x v="19"/>
    <x v="20"/>
    <x v="1"/>
    <x v="3"/>
    <x v="18"/>
    <x v="19"/>
  </r>
  <r>
    <x v="35"/>
    <x v="160"/>
    <x v="1"/>
    <x v="2"/>
    <x v="90"/>
    <x v="93"/>
  </r>
  <r>
    <x v="37"/>
    <x v="86"/>
    <x v="1"/>
    <x v="2"/>
    <x v="73"/>
    <x v="77"/>
  </r>
  <r>
    <x v="83"/>
    <x v="83"/>
    <x v="1"/>
    <x v="2"/>
    <x v="71"/>
    <x v="3"/>
  </r>
  <r>
    <x v="86"/>
    <x v="88"/>
    <x v="1"/>
    <x v="2"/>
    <x v="69"/>
    <x v="73"/>
  </r>
  <r>
    <x v="87"/>
    <x v="89"/>
    <x v="1"/>
    <x v="2"/>
    <x v="75"/>
    <x v="79"/>
  </r>
  <r>
    <x v="52"/>
    <x v="161"/>
    <x v="1"/>
    <x v="2"/>
    <x v="92"/>
    <x v="95"/>
  </r>
  <r>
    <x v="149"/>
    <x v="162"/>
    <x v="1"/>
    <x v="2"/>
    <x v="113"/>
    <x v="116"/>
  </r>
  <r>
    <x v="11"/>
    <x v="18"/>
    <x v="1"/>
    <x v="2"/>
    <x v="10"/>
    <x v="11"/>
  </r>
  <r>
    <x v="35"/>
    <x v="163"/>
    <x v="1"/>
    <x v="2"/>
    <x v="64"/>
    <x v="68"/>
  </r>
  <r>
    <x v="150"/>
    <x v="164"/>
    <x v="1"/>
    <x v="2"/>
    <x v="114"/>
    <x v="117"/>
  </r>
  <r>
    <x v="90"/>
    <x v="94"/>
    <x v="1"/>
    <x v="2"/>
    <x v="79"/>
    <x v="83"/>
  </r>
  <r>
    <x v="91"/>
    <x v="95"/>
    <x v="1"/>
    <x v="2"/>
    <x v="14"/>
    <x v="15"/>
  </r>
  <r>
    <x v="92"/>
    <x v="165"/>
    <x v="1"/>
    <x v="2"/>
    <x v="80"/>
    <x v="84"/>
  </r>
  <r>
    <x v="37"/>
    <x v="166"/>
    <x v="1"/>
    <x v="2"/>
    <x v="73"/>
    <x v="77"/>
  </r>
  <r>
    <x v="30"/>
    <x v="29"/>
    <x v="1"/>
    <x v="2"/>
    <x v="29"/>
    <x v="30"/>
  </r>
  <r>
    <x v="31"/>
    <x v="30"/>
    <x v="1"/>
    <x v="2"/>
    <x v="30"/>
    <x v="31"/>
  </r>
  <r>
    <x v="93"/>
    <x v="98"/>
    <x v="1"/>
    <x v="2"/>
    <x v="80"/>
    <x v="84"/>
  </r>
  <r>
    <x v="151"/>
    <x v="0"/>
    <x v="0"/>
    <x v="4"/>
    <x v="0"/>
    <x v="1"/>
  </r>
  <r>
    <x v="4"/>
    <x v="1"/>
    <x v="1"/>
    <x v="5"/>
    <x v="1"/>
    <x v="39"/>
  </r>
  <r>
    <x v="40"/>
    <x v="99"/>
    <x v="1"/>
    <x v="2"/>
    <x v="2"/>
    <x v="75"/>
  </r>
  <r>
    <x v="9"/>
    <x v="5"/>
    <x v="1"/>
    <x v="2"/>
    <x v="5"/>
    <x v="6"/>
  </r>
  <r>
    <x v="10"/>
    <x v="6"/>
    <x v="1"/>
    <x v="2"/>
    <x v="5"/>
    <x v="6"/>
  </r>
  <r>
    <x v="12"/>
    <x v="100"/>
    <x v="1"/>
    <x v="2"/>
    <x v="7"/>
    <x v="8"/>
  </r>
  <r>
    <x v="95"/>
    <x v="167"/>
    <x v="1"/>
    <x v="2"/>
    <x v="81"/>
    <x v="85"/>
  </r>
  <r>
    <x v="96"/>
    <x v="102"/>
    <x v="1"/>
    <x v="2"/>
    <x v="82"/>
    <x v="86"/>
  </r>
  <r>
    <x v="97"/>
    <x v="103"/>
    <x v="1"/>
    <x v="2"/>
    <x v="44"/>
    <x v="50"/>
  </r>
  <r>
    <x v="98"/>
    <x v="168"/>
    <x v="1"/>
    <x v="2"/>
    <x v="83"/>
    <x v="87"/>
  </r>
  <r>
    <x v="99"/>
    <x v="105"/>
    <x v="1"/>
    <x v="2"/>
    <x v="44"/>
    <x v="50"/>
  </r>
  <r>
    <x v="6"/>
    <x v="4"/>
    <x v="1"/>
    <x v="2"/>
    <x v="4"/>
    <x v="5"/>
  </r>
  <r>
    <x v="100"/>
    <x v="106"/>
    <x v="1"/>
    <x v="2"/>
    <x v="38"/>
    <x v="44"/>
  </r>
  <r>
    <x v="101"/>
    <x v="107"/>
    <x v="1"/>
    <x v="2"/>
    <x v="84"/>
    <x v="88"/>
  </r>
  <r>
    <x v="19"/>
    <x v="20"/>
    <x v="1"/>
    <x v="6"/>
    <x v="18"/>
    <x v="42"/>
  </r>
  <r>
    <x v="102"/>
    <x v="108"/>
    <x v="1"/>
    <x v="2"/>
    <x v="19"/>
    <x v="20"/>
  </r>
  <r>
    <x v="30"/>
    <x v="29"/>
    <x v="1"/>
    <x v="2"/>
    <x v="29"/>
    <x v="30"/>
  </r>
  <r>
    <x v="152"/>
    <x v="0"/>
    <x v="0"/>
    <x v="4"/>
    <x v="0"/>
    <x v="1"/>
  </r>
  <r>
    <x v="4"/>
    <x v="1"/>
    <x v="1"/>
    <x v="2"/>
    <x v="1"/>
    <x v="2"/>
  </r>
  <r>
    <x v="51"/>
    <x v="45"/>
    <x v="1"/>
    <x v="2"/>
    <x v="41"/>
    <x v="47"/>
  </r>
  <r>
    <x v="104"/>
    <x v="111"/>
    <x v="1"/>
    <x v="2"/>
    <x v="115"/>
    <x v="118"/>
  </r>
  <r>
    <x v="105"/>
    <x v="112"/>
    <x v="1"/>
    <x v="2"/>
    <x v="3"/>
    <x v="4"/>
  </r>
  <r>
    <x v="106"/>
    <x v="113"/>
    <x v="1"/>
    <x v="2"/>
    <x v="3"/>
    <x v="4"/>
  </r>
  <r>
    <x v="107"/>
    <x v="114"/>
    <x v="1"/>
    <x v="2"/>
    <x v="86"/>
    <x v="90"/>
  </r>
  <r>
    <x v="64"/>
    <x v="59"/>
    <x v="1"/>
    <x v="2"/>
    <x v="56"/>
    <x v="60"/>
  </r>
  <r>
    <x v="19"/>
    <x v="20"/>
    <x v="1"/>
    <x v="2"/>
    <x v="18"/>
    <x v="38"/>
  </r>
  <r>
    <x v="30"/>
    <x v="29"/>
    <x v="1"/>
    <x v="2"/>
    <x v="29"/>
    <x v="30"/>
  </r>
  <r>
    <x v="153"/>
    <x v="0"/>
    <x v="0"/>
    <x v="4"/>
    <x v="0"/>
    <x v="1"/>
  </r>
  <r>
    <x v="154"/>
    <x v="0"/>
    <x v="0"/>
    <x v="4"/>
    <x v="0"/>
    <x v="1"/>
  </r>
  <r>
    <x v="4"/>
    <x v="1"/>
    <x v="1"/>
    <x v="2"/>
    <x v="1"/>
    <x v="2"/>
  </r>
  <r>
    <x v="40"/>
    <x v="62"/>
    <x v="1"/>
    <x v="2"/>
    <x v="39"/>
    <x v="45"/>
  </r>
  <r>
    <x v="9"/>
    <x v="5"/>
    <x v="1"/>
    <x v="2"/>
    <x v="5"/>
    <x v="6"/>
  </r>
  <r>
    <x v="14"/>
    <x v="15"/>
    <x v="1"/>
    <x v="2"/>
    <x v="116"/>
    <x v="119"/>
  </r>
  <r>
    <x v="38"/>
    <x v="118"/>
    <x v="1"/>
    <x v="2"/>
    <x v="89"/>
    <x v="92"/>
  </r>
  <r>
    <x v="112"/>
    <x v="169"/>
    <x v="1"/>
    <x v="2"/>
    <x v="117"/>
    <x v="120"/>
  </r>
  <r>
    <x v="54"/>
    <x v="170"/>
    <x v="1"/>
    <x v="2"/>
    <x v="118"/>
    <x v="121"/>
  </r>
  <r>
    <x v="155"/>
    <x v="171"/>
    <x v="1"/>
    <x v="2"/>
    <x v="119"/>
    <x v="122"/>
  </r>
  <r>
    <x v="156"/>
    <x v="172"/>
    <x v="1"/>
    <x v="2"/>
    <x v="13"/>
    <x v="14"/>
  </r>
  <r>
    <x v="118"/>
    <x v="129"/>
    <x v="1"/>
    <x v="2"/>
    <x v="97"/>
    <x v="99"/>
  </r>
  <r>
    <x v="57"/>
    <x v="173"/>
    <x v="1"/>
    <x v="2"/>
    <x v="48"/>
    <x v="54"/>
  </r>
  <r>
    <x v="157"/>
    <x v="174"/>
    <x v="1"/>
    <x v="2"/>
    <x v="120"/>
    <x v="123"/>
  </r>
  <r>
    <x v="158"/>
    <x v="175"/>
    <x v="1"/>
    <x v="2"/>
    <x v="121"/>
    <x v="124"/>
  </r>
  <r>
    <x v="159"/>
    <x v="131"/>
    <x v="1"/>
    <x v="2"/>
    <x v="49"/>
    <x v="55"/>
  </r>
  <r>
    <x v="30"/>
    <x v="29"/>
    <x v="1"/>
    <x v="2"/>
    <x v="29"/>
    <x v="30"/>
  </r>
  <r>
    <x v="10"/>
    <x v="6"/>
    <x v="1"/>
    <x v="2"/>
    <x v="5"/>
    <x v="6"/>
  </r>
  <r>
    <x v="160"/>
    <x v="176"/>
    <x v="1"/>
    <x v="2"/>
    <x v="122"/>
    <x v="125"/>
  </r>
  <r>
    <x v="52"/>
    <x v="121"/>
    <x v="1"/>
    <x v="2"/>
    <x v="92"/>
    <x v="95"/>
  </r>
  <r>
    <x v="6"/>
    <x v="3"/>
    <x v="1"/>
    <x v="2"/>
    <x v="3"/>
    <x v="4"/>
  </r>
  <r>
    <x v="12"/>
    <x v="8"/>
    <x v="1"/>
    <x v="2"/>
    <x v="7"/>
    <x v="8"/>
  </r>
  <r>
    <x v="49"/>
    <x v="11"/>
    <x v="1"/>
    <x v="2"/>
    <x v="58"/>
    <x v="62"/>
  </r>
  <r>
    <x v="48"/>
    <x v="43"/>
    <x v="1"/>
    <x v="2"/>
    <x v="39"/>
    <x v="45"/>
  </r>
  <r>
    <x v="36"/>
    <x v="177"/>
    <x v="1"/>
    <x v="2"/>
    <x v="123"/>
    <x v="126"/>
  </r>
  <r>
    <x v="161"/>
    <x v="178"/>
    <x v="1"/>
    <x v="2"/>
    <x v="124"/>
    <x v="127"/>
  </r>
  <r>
    <x v="19"/>
    <x v="20"/>
    <x v="1"/>
    <x v="5"/>
    <x v="18"/>
    <x v="75"/>
  </r>
  <r>
    <x v="31"/>
    <x v="30"/>
    <x v="1"/>
    <x v="2"/>
    <x v="30"/>
    <x v="31"/>
  </r>
  <r>
    <x v="162"/>
    <x v="0"/>
    <x v="0"/>
    <x v="4"/>
    <x v="0"/>
    <x v="1"/>
  </r>
  <r>
    <x v="4"/>
    <x v="1"/>
    <x v="1"/>
    <x v="2"/>
    <x v="1"/>
    <x v="2"/>
  </r>
  <r>
    <x v="40"/>
    <x v="99"/>
    <x v="1"/>
    <x v="2"/>
    <x v="2"/>
    <x v="75"/>
  </r>
  <r>
    <x v="9"/>
    <x v="5"/>
    <x v="1"/>
    <x v="2"/>
    <x v="5"/>
    <x v="6"/>
  </r>
  <r>
    <x v="10"/>
    <x v="6"/>
    <x v="1"/>
    <x v="2"/>
    <x v="5"/>
    <x v="6"/>
  </r>
  <r>
    <x v="102"/>
    <x v="108"/>
    <x v="1"/>
    <x v="2"/>
    <x v="71"/>
    <x v="3"/>
  </r>
  <r>
    <x v="163"/>
    <x v="179"/>
    <x v="1"/>
    <x v="2"/>
    <x v="125"/>
    <x v="128"/>
  </r>
  <r>
    <x v="124"/>
    <x v="145"/>
    <x v="1"/>
    <x v="2"/>
    <x v="95"/>
    <x v="98"/>
  </r>
  <r>
    <x v="164"/>
    <x v="180"/>
    <x v="1"/>
    <x v="2"/>
    <x v="126"/>
    <x v="129"/>
  </r>
  <r>
    <x v="16"/>
    <x v="16"/>
    <x v="1"/>
    <x v="2"/>
    <x v="14"/>
    <x v="15"/>
  </r>
  <r>
    <x v="126"/>
    <x v="143"/>
    <x v="1"/>
    <x v="2"/>
    <x v="104"/>
    <x v="106"/>
  </r>
  <r>
    <x v="127"/>
    <x v="181"/>
    <x v="1"/>
    <x v="2"/>
    <x v="69"/>
    <x v="73"/>
  </r>
  <r>
    <x v="124"/>
    <x v="182"/>
    <x v="1"/>
    <x v="2"/>
    <x v="127"/>
    <x v="130"/>
  </r>
  <r>
    <x v="19"/>
    <x v="20"/>
    <x v="1"/>
    <x v="2"/>
    <x v="18"/>
    <x v="38"/>
  </r>
  <r>
    <x v="30"/>
    <x v="29"/>
    <x v="1"/>
    <x v="2"/>
    <x v="29"/>
    <x v="30"/>
  </r>
  <r>
    <x v="165"/>
    <x v="0"/>
    <x v="0"/>
    <x v="4"/>
    <x v="0"/>
    <x v="1"/>
  </r>
  <r>
    <x v="129"/>
    <x v="146"/>
    <x v="2"/>
    <x v="2"/>
    <x v="106"/>
    <x v="108"/>
  </r>
  <r>
    <x v="166"/>
    <x v="0"/>
    <x v="0"/>
    <x v="4"/>
    <x v="0"/>
    <x v="1"/>
  </r>
  <r>
    <x v="129"/>
    <x v="146"/>
    <x v="2"/>
    <x v="2"/>
    <x v="106"/>
    <x v="108"/>
  </r>
  <r>
    <x v="167"/>
    <x v="0"/>
    <x v="0"/>
    <x v="4"/>
    <x v="0"/>
    <x v="1"/>
  </r>
  <r>
    <x v="129"/>
    <x v="146"/>
    <x v="2"/>
    <x v="2"/>
    <x v="106"/>
    <x v="108"/>
  </r>
  <r>
    <x v="168"/>
    <x v="0"/>
    <x v="0"/>
    <x v="4"/>
    <x v="0"/>
    <x v="1"/>
  </r>
  <r>
    <x v="169"/>
    <x v="0"/>
    <x v="0"/>
    <x v="4"/>
    <x v="0"/>
    <x v="1"/>
  </r>
  <r>
    <x v="170"/>
    <x v="0"/>
    <x v="0"/>
    <x v="4"/>
    <x v="0"/>
    <x v="1"/>
  </r>
  <r>
    <x v="171"/>
    <x v="183"/>
    <x v="3"/>
    <x v="11"/>
    <x v="67"/>
    <x v="131"/>
  </r>
  <r>
    <x v="172"/>
    <x v="184"/>
    <x v="3"/>
    <x v="12"/>
    <x v="128"/>
    <x v="132"/>
  </r>
  <r>
    <x v="173"/>
    <x v="185"/>
    <x v="3"/>
    <x v="6"/>
    <x v="129"/>
    <x v="133"/>
  </r>
  <r>
    <x v="174"/>
    <x v="186"/>
    <x v="3"/>
    <x v="2"/>
    <x v="130"/>
    <x v="134"/>
  </r>
  <r>
    <x v="175"/>
    <x v="187"/>
    <x v="4"/>
    <x v="12"/>
    <x v="131"/>
    <x v="135"/>
  </r>
  <r>
    <x v="176"/>
    <x v="188"/>
    <x v="1"/>
    <x v="2"/>
    <x v="43"/>
    <x v="49"/>
  </r>
  <r>
    <x v="177"/>
    <x v="189"/>
    <x v="3"/>
    <x v="2"/>
    <x v="43"/>
    <x v="49"/>
  </r>
  <r>
    <x v="178"/>
    <x v="189"/>
    <x v="2"/>
    <x v="2"/>
    <x v="14"/>
    <x v="15"/>
  </r>
  <r>
    <x v="179"/>
    <x v="190"/>
    <x v="2"/>
    <x v="2"/>
    <x v="132"/>
    <x v="136"/>
  </r>
  <r>
    <x v="180"/>
    <x v="191"/>
    <x v="3"/>
    <x v="12"/>
    <x v="133"/>
    <x v="137"/>
  </r>
  <r>
    <x v="181"/>
    <x v="191"/>
    <x v="3"/>
    <x v="12"/>
    <x v="133"/>
    <x v="137"/>
  </r>
  <r>
    <x v="182"/>
    <x v="0"/>
    <x v="1"/>
    <x v="5"/>
    <x v="134"/>
    <x v="127"/>
  </r>
  <r>
    <x v="183"/>
    <x v="191"/>
    <x v="3"/>
    <x v="12"/>
    <x v="133"/>
    <x v="137"/>
  </r>
  <r>
    <x v="184"/>
    <x v="191"/>
    <x v="2"/>
    <x v="13"/>
    <x v="135"/>
    <x v="138"/>
  </r>
  <r>
    <x v="185"/>
    <x v="192"/>
    <x v="2"/>
    <x v="13"/>
    <x v="136"/>
    <x v="139"/>
  </r>
  <r>
    <x v="186"/>
    <x v="193"/>
    <x v="1"/>
    <x v="6"/>
    <x v="137"/>
    <x v="140"/>
  </r>
  <r>
    <x v="187"/>
    <x v="194"/>
    <x v="2"/>
    <x v="14"/>
    <x v="138"/>
    <x v="59"/>
  </r>
  <r>
    <x v="188"/>
    <x v="194"/>
    <x v="5"/>
    <x v="14"/>
    <x v="139"/>
    <x v="15"/>
  </r>
  <r>
    <x v="189"/>
    <x v="194"/>
    <x v="2"/>
    <x v="14"/>
    <x v="140"/>
    <x v="50"/>
  </r>
  <r>
    <x v="190"/>
    <x v="195"/>
    <x v="2"/>
    <x v="14"/>
    <x v="141"/>
    <x v="6"/>
  </r>
  <r>
    <x v="191"/>
    <x v="195"/>
    <x v="2"/>
    <x v="14"/>
    <x v="142"/>
    <x v="68"/>
  </r>
  <r>
    <x v="192"/>
    <x v="194"/>
    <x v="2"/>
    <x v="14"/>
    <x v="143"/>
    <x v="47"/>
  </r>
  <r>
    <x v="193"/>
    <x v="0"/>
    <x v="0"/>
    <x v="1"/>
    <x v="0"/>
    <x v="141"/>
  </r>
  <r>
    <x v="1"/>
    <x v="0"/>
    <x v="0"/>
    <x v="4"/>
    <x v="0"/>
    <x v="1"/>
  </r>
  <r>
    <x v="194"/>
    <x v="0"/>
    <x v="0"/>
    <x v="4"/>
    <x v="0"/>
    <x v="1"/>
  </r>
  <r>
    <x v="195"/>
    <x v="0"/>
    <x v="0"/>
    <x v="4"/>
    <x v="0"/>
    <x v="1"/>
  </r>
  <r>
    <x v="4"/>
    <x v="1"/>
    <x v="1"/>
    <x v="2"/>
    <x v="1"/>
    <x v="2"/>
  </r>
  <r>
    <x v="40"/>
    <x v="99"/>
    <x v="1"/>
    <x v="2"/>
    <x v="2"/>
    <x v="75"/>
  </r>
  <r>
    <x v="10"/>
    <x v="6"/>
    <x v="1"/>
    <x v="2"/>
    <x v="5"/>
    <x v="6"/>
  </r>
  <r>
    <x v="9"/>
    <x v="5"/>
    <x v="1"/>
    <x v="2"/>
    <x v="5"/>
    <x v="6"/>
  </r>
  <r>
    <x v="7"/>
    <x v="0"/>
    <x v="0"/>
    <x v="4"/>
    <x v="0"/>
    <x v="1"/>
  </r>
  <r>
    <x v="4"/>
    <x v="1"/>
    <x v="1"/>
    <x v="5"/>
    <x v="1"/>
    <x v="39"/>
  </r>
  <r>
    <x v="40"/>
    <x v="196"/>
    <x v="1"/>
    <x v="2"/>
    <x v="144"/>
    <x v="42"/>
  </r>
  <r>
    <x v="6"/>
    <x v="4"/>
    <x v="1"/>
    <x v="2"/>
    <x v="4"/>
    <x v="5"/>
  </r>
  <r>
    <x v="196"/>
    <x v="0"/>
    <x v="0"/>
    <x v="4"/>
    <x v="0"/>
    <x v="1"/>
  </r>
  <r>
    <x v="6"/>
    <x v="4"/>
    <x v="1"/>
    <x v="2"/>
    <x v="4"/>
    <x v="5"/>
  </r>
  <r>
    <x v="5"/>
    <x v="2"/>
    <x v="1"/>
    <x v="2"/>
    <x v="2"/>
    <x v="75"/>
  </r>
  <r>
    <x v="4"/>
    <x v="1"/>
    <x v="1"/>
    <x v="2"/>
    <x v="1"/>
    <x v="2"/>
  </r>
  <r>
    <x v="32"/>
    <x v="0"/>
    <x v="0"/>
    <x v="4"/>
    <x v="0"/>
    <x v="1"/>
  </r>
  <r>
    <x v="6"/>
    <x v="4"/>
    <x v="1"/>
    <x v="2"/>
    <x v="4"/>
    <x v="5"/>
  </r>
  <r>
    <x v="6"/>
    <x v="3"/>
    <x v="1"/>
    <x v="2"/>
    <x v="3"/>
    <x v="4"/>
  </r>
  <r>
    <x v="197"/>
    <x v="0"/>
    <x v="0"/>
    <x v="4"/>
    <x v="0"/>
    <x v="1"/>
  </r>
  <r>
    <x v="11"/>
    <x v="197"/>
    <x v="1"/>
    <x v="2"/>
    <x v="89"/>
    <x v="92"/>
  </r>
  <r>
    <x v="12"/>
    <x v="8"/>
    <x v="1"/>
    <x v="2"/>
    <x v="7"/>
    <x v="8"/>
  </r>
  <r>
    <x v="11"/>
    <x v="198"/>
    <x v="1"/>
    <x v="2"/>
    <x v="89"/>
    <x v="92"/>
  </r>
  <r>
    <x v="13"/>
    <x v="10"/>
    <x v="1"/>
    <x v="2"/>
    <x v="9"/>
    <x v="10"/>
  </r>
  <r>
    <x v="11"/>
    <x v="199"/>
    <x v="1"/>
    <x v="2"/>
    <x v="111"/>
    <x v="114"/>
  </r>
  <r>
    <x v="9"/>
    <x v="5"/>
    <x v="1"/>
    <x v="2"/>
    <x v="5"/>
    <x v="6"/>
  </r>
  <r>
    <x v="15"/>
    <x v="11"/>
    <x v="1"/>
    <x v="2"/>
    <x v="145"/>
    <x v="142"/>
  </r>
  <r>
    <x v="16"/>
    <x v="16"/>
    <x v="1"/>
    <x v="2"/>
    <x v="14"/>
    <x v="15"/>
  </r>
  <r>
    <x v="49"/>
    <x v="11"/>
    <x v="1"/>
    <x v="2"/>
    <x v="58"/>
    <x v="62"/>
  </r>
  <r>
    <x v="11"/>
    <x v="200"/>
    <x v="1"/>
    <x v="2"/>
    <x v="44"/>
    <x v="50"/>
  </r>
  <r>
    <x v="11"/>
    <x v="18"/>
    <x v="1"/>
    <x v="2"/>
    <x v="16"/>
    <x v="17"/>
  </r>
  <r>
    <x v="6"/>
    <x v="4"/>
    <x v="1"/>
    <x v="2"/>
    <x v="4"/>
    <x v="5"/>
  </r>
  <r>
    <x v="10"/>
    <x v="6"/>
    <x v="1"/>
    <x v="2"/>
    <x v="5"/>
    <x v="6"/>
  </r>
  <r>
    <x v="18"/>
    <x v="19"/>
    <x v="1"/>
    <x v="2"/>
    <x v="17"/>
    <x v="18"/>
  </r>
  <r>
    <x v="17"/>
    <x v="17"/>
    <x v="1"/>
    <x v="2"/>
    <x v="15"/>
    <x v="16"/>
  </r>
  <r>
    <x v="19"/>
    <x v="20"/>
    <x v="6"/>
    <x v="6"/>
    <x v="18"/>
    <x v="42"/>
  </r>
  <r>
    <x v="4"/>
    <x v="1"/>
    <x v="6"/>
    <x v="6"/>
    <x v="1"/>
    <x v="43"/>
  </r>
  <r>
    <x v="30"/>
    <x v="29"/>
    <x v="1"/>
    <x v="2"/>
    <x v="29"/>
    <x v="30"/>
  </r>
  <r>
    <x v="31"/>
    <x v="30"/>
    <x v="1"/>
    <x v="2"/>
    <x v="30"/>
    <x v="31"/>
  </r>
  <r>
    <x v="30"/>
    <x v="29"/>
    <x v="1"/>
    <x v="2"/>
    <x v="29"/>
    <x v="30"/>
  </r>
  <r>
    <x v="198"/>
    <x v="0"/>
    <x v="0"/>
    <x v="4"/>
    <x v="0"/>
    <x v="1"/>
  </r>
  <r>
    <x v="50"/>
    <x v="44"/>
    <x v="1"/>
    <x v="2"/>
    <x v="41"/>
    <x v="47"/>
  </r>
  <r>
    <x v="51"/>
    <x v="45"/>
    <x v="1"/>
    <x v="2"/>
    <x v="41"/>
    <x v="47"/>
  </r>
  <r>
    <x v="48"/>
    <x v="43"/>
    <x v="1"/>
    <x v="2"/>
    <x v="39"/>
    <x v="45"/>
  </r>
  <r>
    <x v="49"/>
    <x v="11"/>
    <x v="1"/>
    <x v="2"/>
    <x v="58"/>
    <x v="62"/>
  </r>
  <r>
    <x v="11"/>
    <x v="200"/>
    <x v="1"/>
    <x v="2"/>
    <x v="44"/>
    <x v="50"/>
  </r>
  <r>
    <x v="52"/>
    <x v="47"/>
    <x v="1"/>
    <x v="2"/>
    <x v="19"/>
    <x v="20"/>
  </r>
  <r>
    <x v="11"/>
    <x v="14"/>
    <x v="1"/>
    <x v="2"/>
    <x v="4"/>
    <x v="5"/>
  </r>
  <r>
    <x v="11"/>
    <x v="201"/>
    <x v="1"/>
    <x v="2"/>
    <x v="4"/>
    <x v="5"/>
  </r>
  <r>
    <x v="53"/>
    <x v="48"/>
    <x v="1"/>
    <x v="2"/>
    <x v="44"/>
    <x v="50"/>
  </r>
  <r>
    <x v="19"/>
    <x v="20"/>
    <x v="6"/>
    <x v="6"/>
    <x v="18"/>
    <x v="42"/>
  </r>
  <r>
    <x v="4"/>
    <x v="1"/>
    <x v="6"/>
    <x v="2"/>
    <x v="1"/>
    <x v="2"/>
  </r>
  <r>
    <x v="30"/>
    <x v="29"/>
    <x v="1"/>
    <x v="2"/>
    <x v="29"/>
    <x v="30"/>
  </r>
  <r>
    <x v="31"/>
    <x v="30"/>
    <x v="1"/>
    <x v="2"/>
    <x v="30"/>
    <x v="31"/>
  </r>
  <r>
    <x v="199"/>
    <x v="0"/>
    <x v="0"/>
    <x v="4"/>
    <x v="0"/>
    <x v="1"/>
  </r>
  <r>
    <x v="6"/>
    <x v="4"/>
    <x v="1"/>
    <x v="2"/>
    <x v="4"/>
    <x v="5"/>
  </r>
  <r>
    <x v="12"/>
    <x v="40"/>
    <x v="1"/>
    <x v="2"/>
    <x v="13"/>
    <x v="14"/>
  </r>
  <r>
    <x v="11"/>
    <x v="14"/>
    <x v="1"/>
    <x v="2"/>
    <x v="4"/>
    <x v="5"/>
  </r>
  <r>
    <x v="47"/>
    <x v="42"/>
    <x v="1"/>
    <x v="2"/>
    <x v="38"/>
    <x v="44"/>
  </r>
  <r>
    <x v="9"/>
    <x v="5"/>
    <x v="1"/>
    <x v="2"/>
    <x v="5"/>
    <x v="6"/>
  </r>
  <r>
    <x v="10"/>
    <x v="6"/>
    <x v="1"/>
    <x v="2"/>
    <x v="5"/>
    <x v="6"/>
  </r>
  <r>
    <x v="12"/>
    <x v="8"/>
    <x v="1"/>
    <x v="2"/>
    <x v="7"/>
    <x v="8"/>
  </r>
  <r>
    <x v="11"/>
    <x v="18"/>
    <x v="1"/>
    <x v="2"/>
    <x v="16"/>
    <x v="17"/>
  </r>
  <r>
    <x v="144"/>
    <x v="155"/>
    <x v="1"/>
    <x v="2"/>
    <x v="110"/>
    <x v="113"/>
  </r>
  <r>
    <x v="54"/>
    <x v="170"/>
    <x v="1"/>
    <x v="2"/>
    <x v="118"/>
    <x v="121"/>
  </r>
  <r>
    <x v="200"/>
    <x v="202"/>
    <x v="1"/>
    <x v="2"/>
    <x v="146"/>
    <x v="143"/>
  </r>
  <r>
    <x v="54"/>
    <x v="170"/>
    <x v="1"/>
    <x v="2"/>
    <x v="118"/>
    <x v="121"/>
  </r>
  <r>
    <x v="11"/>
    <x v="203"/>
    <x v="1"/>
    <x v="2"/>
    <x v="4"/>
    <x v="5"/>
  </r>
  <r>
    <x v="118"/>
    <x v="129"/>
    <x v="1"/>
    <x v="2"/>
    <x v="97"/>
    <x v="99"/>
  </r>
  <r>
    <x v="55"/>
    <x v="151"/>
    <x v="1"/>
    <x v="2"/>
    <x v="46"/>
    <x v="52"/>
  </r>
  <r>
    <x v="56"/>
    <x v="152"/>
    <x v="1"/>
    <x v="2"/>
    <x v="47"/>
    <x v="53"/>
  </r>
  <r>
    <x v="157"/>
    <x v="174"/>
    <x v="1"/>
    <x v="2"/>
    <x v="120"/>
    <x v="123"/>
  </r>
  <r>
    <x v="64"/>
    <x v="59"/>
    <x v="1"/>
    <x v="2"/>
    <x v="56"/>
    <x v="60"/>
  </r>
  <r>
    <x v="65"/>
    <x v="204"/>
    <x v="1"/>
    <x v="2"/>
    <x v="57"/>
    <x v="61"/>
  </r>
  <r>
    <x v="143"/>
    <x v="154"/>
    <x v="1"/>
    <x v="2"/>
    <x v="109"/>
    <x v="112"/>
  </r>
  <r>
    <x v="157"/>
    <x v="205"/>
    <x v="1"/>
    <x v="2"/>
    <x v="120"/>
    <x v="123"/>
  </r>
  <r>
    <x v="59"/>
    <x v="55"/>
    <x v="1"/>
    <x v="2"/>
    <x v="51"/>
    <x v="57"/>
  </r>
  <r>
    <x v="61"/>
    <x v="57"/>
    <x v="2"/>
    <x v="7"/>
    <x v="53"/>
    <x v="49"/>
  </r>
  <r>
    <x v="62"/>
    <x v="57"/>
    <x v="2"/>
    <x v="8"/>
    <x v="54"/>
    <x v="14"/>
  </r>
  <r>
    <x v="11"/>
    <x v="206"/>
    <x v="1"/>
    <x v="2"/>
    <x v="11"/>
    <x v="12"/>
  </r>
  <r>
    <x v="19"/>
    <x v="20"/>
    <x v="6"/>
    <x v="8"/>
    <x v="18"/>
    <x v="10"/>
  </r>
  <r>
    <x v="4"/>
    <x v="1"/>
    <x v="6"/>
    <x v="5"/>
    <x v="1"/>
    <x v="39"/>
  </r>
  <r>
    <x v="30"/>
    <x v="29"/>
    <x v="1"/>
    <x v="2"/>
    <x v="29"/>
    <x v="30"/>
  </r>
  <r>
    <x v="31"/>
    <x v="30"/>
    <x v="1"/>
    <x v="2"/>
    <x v="30"/>
    <x v="31"/>
  </r>
  <r>
    <x v="201"/>
    <x v="0"/>
    <x v="0"/>
    <x v="4"/>
    <x v="0"/>
    <x v="1"/>
  </r>
  <r>
    <x v="4"/>
    <x v="1"/>
    <x v="1"/>
    <x v="2"/>
    <x v="1"/>
    <x v="2"/>
  </r>
  <r>
    <x v="9"/>
    <x v="5"/>
    <x v="1"/>
    <x v="2"/>
    <x v="5"/>
    <x v="6"/>
  </r>
  <r>
    <x v="48"/>
    <x v="43"/>
    <x v="1"/>
    <x v="2"/>
    <x v="39"/>
    <x v="45"/>
  </r>
  <r>
    <x v="49"/>
    <x v="11"/>
    <x v="1"/>
    <x v="2"/>
    <x v="58"/>
    <x v="62"/>
  </r>
  <r>
    <x v="38"/>
    <x v="77"/>
    <x v="1"/>
    <x v="2"/>
    <x v="6"/>
    <x v="7"/>
  </r>
  <r>
    <x v="11"/>
    <x v="18"/>
    <x v="1"/>
    <x v="2"/>
    <x v="16"/>
    <x v="17"/>
  </r>
  <r>
    <x v="52"/>
    <x v="47"/>
    <x v="1"/>
    <x v="2"/>
    <x v="19"/>
    <x v="20"/>
  </r>
  <r>
    <x v="160"/>
    <x v="176"/>
    <x v="1"/>
    <x v="2"/>
    <x v="122"/>
    <x v="125"/>
  </r>
  <r>
    <x v="104"/>
    <x v="111"/>
    <x v="1"/>
    <x v="2"/>
    <x v="115"/>
    <x v="118"/>
  </r>
  <r>
    <x v="64"/>
    <x v="59"/>
    <x v="1"/>
    <x v="2"/>
    <x v="56"/>
    <x v="60"/>
  </r>
  <r>
    <x v="65"/>
    <x v="204"/>
    <x v="1"/>
    <x v="2"/>
    <x v="57"/>
    <x v="61"/>
  </r>
  <r>
    <x v="107"/>
    <x v="114"/>
    <x v="1"/>
    <x v="2"/>
    <x v="86"/>
    <x v="90"/>
  </r>
  <r>
    <x v="202"/>
    <x v="207"/>
    <x v="1"/>
    <x v="2"/>
    <x v="147"/>
    <x v="144"/>
  </r>
  <r>
    <x v="105"/>
    <x v="112"/>
    <x v="1"/>
    <x v="2"/>
    <x v="3"/>
    <x v="4"/>
  </r>
  <r>
    <x v="4"/>
    <x v="1"/>
    <x v="6"/>
    <x v="2"/>
    <x v="1"/>
    <x v="2"/>
  </r>
  <r>
    <x v="40"/>
    <x v="196"/>
    <x v="1"/>
    <x v="5"/>
    <x v="144"/>
    <x v="11"/>
  </r>
  <r>
    <x v="19"/>
    <x v="20"/>
    <x v="6"/>
    <x v="5"/>
    <x v="18"/>
    <x v="75"/>
  </r>
  <r>
    <x v="30"/>
    <x v="29"/>
    <x v="1"/>
    <x v="2"/>
    <x v="29"/>
    <x v="30"/>
  </r>
  <r>
    <x v="31"/>
    <x v="30"/>
    <x v="1"/>
    <x v="2"/>
    <x v="30"/>
    <x v="31"/>
  </r>
  <r>
    <x v="203"/>
    <x v="0"/>
    <x v="0"/>
    <x v="4"/>
    <x v="0"/>
    <x v="1"/>
  </r>
  <r>
    <x v="4"/>
    <x v="1"/>
    <x v="1"/>
    <x v="2"/>
    <x v="1"/>
    <x v="2"/>
  </r>
  <r>
    <x v="9"/>
    <x v="5"/>
    <x v="1"/>
    <x v="2"/>
    <x v="5"/>
    <x v="6"/>
  </r>
  <r>
    <x v="74"/>
    <x v="70"/>
    <x v="1"/>
    <x v="2"/>
    <x v="64"/>
    <x v="68"/>
  </r>
  <r>
    <x v="48"/>
    <x v="43"/>
    <x v="1"/>
    <x v="2"/>
    <x v="39"/>
    <x v="45"/>
  </r>
  <r>
    <x v="204"/>
    <x v="11"/>
    <x v="1"/>
    <x v="2"/>
    <x v="148"/>
    <x v="145"/>
  </r>
  <r>
    <x v="38"/>
    <x v="77"/>
    <x v="1"/>
    <x v="2"/>
    <x v="6"/>
    <x v="7"/>
  </r>
  <r>
    <x v="11"/>
    <x v="208"/>
    <x v="1"/>
    <x v="2"/>
    <x v="149"/>
    <x v="138"/>
  </r>
  <r>
    <x v="37"/>
    <x v="209"/>
    <x v="1"/>
    <x v="2"/>
    <x v="150"/>
    <x v="146"/>
  </r>
  <r>
    <x v="37"/>
    <x v="210"/>
    <x v="1"/>
    <x v="2"/>
    <x v="99"/>
    <x v="101"/>
  </r>
  <r>
    <x v="73"/>
    <x v="69"/>
    <x v="1"/>
    <x v="2"/>
    <x v="63"/>
    <x v="67"/>
  </r>
  <r>
    <x v="11"/>
    <x v="78"/>
    <x v="1"/>
    <x v="2"/>
    <x v="70"/>
    <x v="74"/>
  </r>
  <r>
    <x v="19"/>
    <x v="20"/>
    <x v="6"/>
    <x v="2"/>
    <x v="18"/>
    <x v="38"/>
  </r>
  <r>
    <x v="30"/>
    <x v="29"/>
    <x v="1"/>
    <x v="2"/>
    <x v="29"/>
    <x v="30"/>
  </r>
  <r>
    <x v="31"/>
    <x v="30"/>
    <x v="1"/>
    <x v="2"/>
    <x v="30"/>
    <x v="31"/>
  </r>
  <r>
    <x v="28"/>
    <x v="22"/>
    <x v="1"/>
    <x v="2"/>
    <x v="27"/>
    <x v="28"/>
  </r>
  <r>
    <x v="29"/>
    <x v="22"/>
    <x v="1"/>
    <x v="2"/>
    <x v="28"/>
    <x v="29"/>
  </r>
  <r>
    <x v="205"/>
    <x v="0"/>
    <x v="0"/>
    <x v="4"/>
    <x v="0"/>
    <x v="1"/>
  </r>
  <r>
    <x v="78"/>
    <x v="74"/>
    <x v="1"/>
    <x v="2"/>
    <x v="67"/>
    <x v="71"/>
  </r>
  <r>
    <x v="76"/>
    <x v="72"/>
    <x v="1"/>
    <x v="2"/>
    <x v="66"/>
    <x v="70"/>
  </r>
  <r>
    <x v="75"/>
    <x v="71"/>
    <x v="1"/>
    <x v="2"/>
    <x v="65"/>
    <x v="69"/>
  </r>
  <r>
    <x v="74"/>
    <x v="70"/>
    <x v="1"/>
    <x v="2"/>
    <x v="64"/>
    <x v="68"/>
  </r>
  <r>
    <x v="71"/>
    <x v="67"/>
    <x v="1"/>
    <x v="2"/>
    <x v="3"/>
    <x v="4"/>
  </r>
  <r>
    <x v="72"/>
    <x v="211"/>
    <x v="1"/>
    <x v="2"/>
    <x v="62"/>
    <x v="66"/>
  </r>
  <r>
    <x v="48"/>
    <x v="43"/>
    <x v="1"/>
    <x v="2"/>
    <x v="39"/>
    <x v="45"/>
  </r>
  <r>
    <x v="49"/>
    <x v="11"/>
    <x v="1"/>
    <x v="2"/>
    <x v="58"/>
    <x v="62"/>
  </r>
  <r>
    <x v="67"/>
    <x v="63"/>
    <x v="1"/>
    <x v="2"/>
    <x v="12"/>
    <x v="13"/>
  </r>
  <r>
    <x v="206"/>
    <x v="66"/>
    <x v="1"/>
    <x v="2"/>
    <x v="61"/>
    <x v="65"/>
  </r>
  <r>
    <x v="69"/>
    <x v="65"/>
    <x v="1"/>
    <x v="2"/>
    <x v="60"/>
    <x v="64"/>
  </r>
  <r>
    <x v="68"/>
    <x v="64"/>
    <x v="1"/>
    <x v="2"/>
    <x v="59"/>
    <x v="63"/>
  </r>
  <r>
    <x v="77"/>
    <x v="73"/>
    <x v="1"/>
    <x v="2"/>
    <x v="48"/>
    <x v="54"/>
  </r>
  <r>
    <x v="207"/>
    <x v="212"/>
    <x v="1"/>
    <x v="2"/>
    <x v="29"/>
    <x v="30"/>
  </r>
  <r>
    <x v="11"/>
    <x v="213"/>
    <x v="1"/>
    <x v="2"/>
    <x v="11"/>
    <x v="12"/>
  </r>
  <r>
    <x v="19"/>
    <x v="20"/>
    <x v="6"/>
    <x v="2"/>
    <x v="18"/>
    <x v="38"/>
  </r>
  <r>
    <x v="4"/>
    <x v="1"/>
    <x v="6"/>
    <x v="2"/>
    <x v="1"/>
    <x v="2"/>
  </r>
  <r>
    <x v="9"/>
    <x v="5"/>
    <x v="1"/>
    <x v="2"/>
    <x v="5"/>
    <x v="6"/>
  </r>
  <r>
    <x v="30"/>
    <x v="29"/>
    <x v="1"/>
    <x v="2"/>
    <x v="29"/>
    <x v="30"/>
  </r>
  <r>
    <x v="31"/>
    <x v="30"/>
    <x v="1"/>
    <x v="2"/>
    <x v="30"/>
    <x v="31"/>
  </r>
  <r>
    <x v="208"/>
    <x v="0"/>
    <x v="0"/>
    <x v="4"/>
    <x v="0"/>
    <x v="1"/>
  </r>
  <r>
    <x v="9"/>
    <x v="5"/>
    <x v="1"/>
    <x v="2"/>
    <x v="5"/>
    <x v="6"/>
  </r>
  <r>
    <x v="14"/>
    <x v="214"/>
    <x v="1"/>
    <x v="2"/>
    <x v="151"/>
    <x v="147"/>
  </r>
  <r>
    <x v="52"/>
    <x v="47"/>
    <x v="1"/>
    <x v="2"/>
    <x v="19"/>
    <x v="20"/>
  </r>
  <r>
    <x v="37"/>
    <x v="215"/>
    <x v="1"/>
    <x v="2"/>
    <x v="152"/>
    <x v="148"/>
  </r>
  <r>
    <x v="92"/>
    <x v="216"/>
    <x v="1"/>
    <x v="2"/>
    <x v="80"/>
    <x v="84"/>
  </r>
  <r>
    <x v="90"/>
    <x v="94"/>
    <x v="1"/>
    <x v="2"/>
    <x v="79"/>
    <x v="83"/>
  </r>
  <r>
    <x v="91"/>
    <x v="95"/>
    <x v="1"/>
    <x v="2"/>
    <x v="14"/>
    <x v="15"/>
  </r>
  <r>
    <x v="11"/>
    <x v="217"/>
    <x v="1"/>
    <x v="2"/>
    <x v="153"/>
    <x v="149"/>
  </r>
  <r>
    <x v="209"/>
    <x v="218"/>
    <x v="1"/>
    <x v="2"/>
    <x v="154"/>
    <x v="150"/>
  </r>
  <r>
    <x v="210"/>
    <x v="219"/>
    <x v="1"/>
    <x v="2"/>
    <x v="155"/>
    <x v="151"/>
  </r>
  <r>
    <x v="52"/>
    <x v="161"/>
    <x v="1"/>
    <x v="2"/>
    <x v="92"/>
    <x v="95"/>
  </r>
  <r>
    <x v="211"/>
    <x v="82"/>
    <x v="1"/>
    <x v="2"/>
    <x v="156"/>
    <x v="152"/>
  </r>
  <r>
    <x v="212"/>
    <x v="89"/>
    <x v="1"/>
    <x v="2"/>
    <x v="157"/>
    <x v="153"/>
  </r>
  <r>
    <x v="213"/>
    <x v="220"/>
    <x v="1"/>
    <x v="2"/>
    <x v="64"/>
    <x v="68"/>
  </r>
  <r>
    <x v="86"/>
    <x v="88"/>
    <x v="1"/>
    <x v="2"/>
    <x v="69"/>
    <x v="73"/>
  </r>
  <r>
    <x v="214"/>
    <x v="139"/>
    <x v="1"/>
    <x v="2"/>
    <x v="158"/>
    <x v="154"/>
  </r>
  <r>
    <x v="37"/>
    <x v="221"/>
    <x v="1"/>
    <x v="2"/>
    <x v="152"/>
    <x v="148"/>
  </r>
  <r>
    <x v="83"/>
    <x v="83"/>
    <x v="1"/>
    <x v="2"/>
    <x v="71"/>
    <x v="3"/>
  </r>
  <r>
    <x v="37"/>
    <x v="222"/>
    <x v="1"/>
    <x v="2"/>
    <x v="125"/>
    <x v="128"/>
  </r>
  <r>
    <x v="19"/>
    <x v="20"/>
    <x v="6"/>
    <x v="9"/>
    <x v="18"/>
    <x v="50"/>
  </r>
  <r>
    <x v="4"/>
    <x v="1"/>
    <x v="6"/>
    <x v="5"/>
    <x v="1"/>
    <x v="39"/>
  </r>
  <r>
    <x v="30"/>
    <x v="29"/>
    <x v="1"/>
    <x v="2"/>
    <x v="29"/>
    <x v="30"/>
  </r>
  <r>
    <x v="93"/>
    <x v="98"/>
    <x v="1"/>
    <x v="2"/>
    <x v="80"/>
    <x v="84"/>
  </r>
  <r>
    <x v="215"/>
    <x v="0"/>
    <x v="0"/>
    <x v="4"/>
    <x v="0"/>
    <x v="1"/>
  </r>
  <r>
    <x v="9"/>
    <x v="5"/>
    <x v="1"/>
    <x v="2"/>
    <x v="5"/>
    <x v="6"/>
  </r>
  <r>
    <x v="31"/>
    <x v="30"/>
    <x v="1"/>
    <x v="2"/>
    <x v="30"/>
    <x v="31"/>
  </r>
  <r>
    <x v="37"/>
    <x v="222"/>
    <x v="1"/>
    <x v="2"/>
    <x v="125"/>
    <x v="128"/>
  </r>
  <r>
    <x v="19"/>
    <x v="20"/>
    <x v="6"/>
    <x v="2"/>
    <x v="18"/>
    <x v="38"/>
  </r>
  <r>
    <x v="216"/>
    <x v="0"/>
    <x v="0"/>
    <x v="4"/>
    <x v="0"/>
    <x v="1"/>
  </r>
  <r>
    <x v="4"/>
    <x v="1"/>
    <x v="1"/>
    <x v="2"/>
    <x v="1"/>
    <x v="2"/>
  </r>
  <r>
    <x v="9"/>
    <x v="5"/>
    <x v="1"/>
    <x v="2"/>
    <x v="5"/>
    <x v="6"/>
  </r>
  <r>
    <x v="10"/>
    <x v="6"/>
    <x v="1"/>
    <x v="2"/>
    <x v="5"/>
    <x v="6"/>
  </r>
  <r>
    <x v="6"/>
    <x v="3"/>
    <x v="1"/>
    <x v="2"/>
    <x v="3"/>
    <x v="4"/>
  </r>
  <r>
    <x v="97"/>
    <x v="103"/>
    <x v="1"/>
    <x v="2"/>
    <x v="44"/>
    <x v="50"/>
  </r>
  <r>
    <x v="98"/>
    <x v="223"/>
    <x v="1"/>
    <x v="2"/>
    <x v="159"/>
    <x v="155"/>
  </r>
  <r>
    <x v="217"/>
    <x v="224"/>
    <x v="1"/>
    <x v="2"/>
    <x v="10"/>
    <x v="11"/>
  </r>
  <r>
    <x v="218"/>
    <x v="225"/>
    <x v="1"/>
    <x v="2"/>
    <x v="10"/>
    <x v="11"/>
  </r>
  <r>
    <x v="219"/>
    <x v="226"/>
    <x v="1"/>
    <x v="2"/>
    <x v="63"/>
    <x v="67"/>
  </r>
  <r>
    <x v="12"/>
    <x v="227"/>
    <x v="1"/>
    <x v="2"/>
    <x v="160"/>
    <x v="156"/>
  </r>
  <r>
    <x v="12"/>
    <x v="8"/>
    <x v="1"/>
    <x v="2"/>
    <x v="7"/>
    <x v="8"/>
  </r>
  <r>
    <x v="11"/>
    <x v="7"/>
    <x v="1"/>
    <x v="2"/>
    <x v="6"/>
    <x v="7"/>
  </r>
  <r>
    <x v="220"/>
    <x v="228"/>
    <x v="1"/>
    <x v="2"/>
    <x v="161"/>
    <x v="157"/>
  </r>
  <r>
    <x v="221"/>
    <x v="229"/>
    <x v="1"/>
    <x v="2"/>
    <x v="162"/>
    <x v="158"/>
  </r>
  <r>
    <x v="100"/>
    <x v="106"/>
    <x v="1"/>
    <x v="2"/>
    <x v="38"/>
    <x v="44"/>
  </r>
  <r>
    <x v="19"/>
    <x v="20"/>
    <x v="6"/>
    <x v="6"/>
    <x v="18"/>
    <x v="42"/>
  </r>
  <r>
    <x v="30"/>
    <x v="29"/>
    <x v="1"/>
    <x v="2"/>
    <x v="29"/>
    <x v="30"/>
  </r>
  <r>
    <x v="222"/>
    <x v="0"/>
    <x v="0"/>
    <x v="4"/>
    <x v="0"/>
    <x v="1"/>
  </r>
  <r>
    <x v="129"/>
    <x v="146"/>
    <x v="2"/>
    <x v="2"/>
    <x v="106"/>
    <x v="108"/>
  </r>
  <r>
    <x v="223"/>
    <x v="0"/>
    <x v="0"/>
    <x v="4"/>
    <x v="0"/>
    <x v="1"/>
  </r>
  <r>
    <x v="129"/>
    <x v="146"/>
    <x v="2"/>
    <x v="2"/>
    <x v="106"/>
    <x v="108"/>
  </r>
  <r>
    <x v="224"/>
    <x v="0"/>
    <x v="0"/>
    <x v="4"/>
    <x v="0"/>
    <x v="1"/>
  </r>
  <r>
    <x v="129"/>
    <x v="146"/>
    <x v="2"/>
    <x v="2"/>
    <x v="106"/>
    <x v="108"/>
  </r>
  <r>
    <x v="225"/>
    <x v="0"/>
    <x v="0"/>
    <x v="4"/>
    <x v="0"/>
    <x v="1"/>
  </r>
  <r>
    <x v="226"/>
    <x v="0"/>
    <x v="0"/>
    <x v="4"/>
    <x v="0"/>
    <x v="1"/>
  </r>
  <r>
    <x v="40"/>
    <x v="62"/>
    <x v="1"/>
    <x v="2"/>
    <x v="39"/>
    <x v="45"/>
  </r>
  <r>
    <x v="4"/>
    <x v="1"/>
    <x v="1"/>
    <x v="2"/>
    <x v="1"/>
    <x v="2"/>
  </r>
  <r>
    <x v="40"/>
    <x v="99"/>
    <x v="1"/>
    <x v="2"/>
    <x v="2"/>
    <x v="75"/>
  </r>
  <r>
    <x v="9"/>
    <x v="5"/>
    <x v="1"/>
    <x v="2"/>
    <x v="5"/>
    <x v="6"/>
  </r>
  <r>
    <x v="10"/>
    <x v="6"/>
    <x v="1"/>
    <x v="2"/>
    <x v="5"/>
    <x v="6"/>
  </r>
  <r>
    <x v="227"/>
    <x v="0"/>
    <x v="0"/>
    <x v="4"/>
    <x v="0"/>
    <x v="1"/>
  </r>
  <r>
    <x v="4"/>
    <x v="1"/>
    <x v="1"/>
    <x v="2"/>
    <x v="1"/>
    <x v="2"/>
  </r>
  <r>
    <x v="6"/>
    <x v="3"/>
    <x v="1"/>
    <x v="2"/>
    <x v="3"/>
    <x v="4"/>
  </r>
  <r>
    <x v="6"/>
    <x v="4"/>
    <x v="1"/>
    <x v="2"/>
    <x v="4"/>
    <x v="5"/>
  </r>
  <r>
    <x v="228"/>
    <x v="0"/>
    <x v="0"/>
    <x v="4"/>
    <x v="0"/>
    <x v="1"/>
  </r>
  <r>
    <x v="6"/>
    <x v="4"/>
    <x v="1"/>
    <x v="2"/>
    <x v="4"/>
    <x v="5"/>
  </r>
  <r>
    <x v="6"/>
    <x v="3"/>
    <x v="1"/>
    <x v="2"/>
    <x v="3"/>
    <x v="4"/>
  </r>
  <r>
    <x v="6"/>
    <x v="4"/>
    <x v="1"/>
    <x v="2"/>
    <x v="4"/>
    <x v="5"/>
  </r>
  <r>
    <x v="6"/>
    <x v="3"/>
    <x v="1"/>
    <x v="2"/>
    <x v="3"/>
    <x v="4"/>
  </r>
  <r>
    <x v="229"/>
    <x v="0"/>
    <x v="0"/>
    <x v="4"/>
    <x v="0"/>
    <x v="1"/>
  </r>
  <r>
    <x v="4"/>
    <x v="1"/>
    <x v="1"/>
    <x v="2"/>
    <x v="1"/>
    <x v="2"/>
  </r>
  <r>
    <x v="13"/>
    <x v="10"/>
    <x v="1"/>
    <x v="2"/>
    <x v="9"/>
    <x v="10"/>
  </r>
  <r>
    <x v="11"/>
    <x v="91"/>
    <x v="1"/>
    <x v="2"/>
    <x v="10"/>
    <x v="11"/>
  </r>
  <r>
    <x v="14"/>
    <x v="214"/>
    <x v="1"/>
    <x v="2"/>
    <x v="151"/>
    <x v="147"/>
  </r>
  <r>
    <x v="9"/>
    <x v="5"/>
    <x v="1"/>
    <x v="2"/>
    <x v="5"/>
    <x v="6"/>
  </r>
  <r>
    <x v="10"/>
    <x v="6"/>
    <x v="1"/>
    <x v="2"/>
    <x v="5"/>
    <x v="6"/>
  </r>
  <r>
    <x v="19"/>
    <x v="20"/>
    <x v="6"/>
    <x v="2"/>
    <x v="18"/>
    <x v="38"/>
  </r>
  <r>
    <x v="230"/>
    <x v="0"/>
    <x v="0"/>
    <x v="4"/>
    <x v="0"/>
    <x v="1"/>
  </r>
  <r>
    <x v="4"/>
    <x v="1"/>
    <x v="1"/>
    <x v="2"/>
    <x v="1"/>
    <x v="2"/>
  </r>
  <r>
    <x v="12"/>
    <x v="8"/>
    <x v="1"/>
    <x v="2"/>
    <x v="7"/>
    <x v="8"/>
  </r>
  <r>
    <x v="10"/>
    <x v="6"/>
    <x v="1"/>
    <x v="2"/>
    <x v="5"/>
    <x v="6"/>
  </r>
  <r>
    <x v="9"/>
    <x v="5"/>
    <x v="1"/>
    <x v="2"/>
    <x v="5"/>
    <x v="6"/>
  </r>
  <r>
    <x v="11"/>
    <x v="18"/>
    <x v="1"/>
    <x v="2"/>
    <x v="16"/>
    <x v="17"/>
  </r>
  <r>
    <x v="48"/>
    <x v="43"/>
    <x v="1"/>
    <x v="2"/>
    <x v="39"/>
    <x v="45"/>
  </r>
  <r>
    <x v="11"/>
    <x v="230"/>
    <x v="1"/>
    <x v="2"/>
    <x v="4"/>
    <x v="5"/>
  </r>
  <r>
    <x v="15"/>
    <x v="46"/>
    <x v="1"/>
    <x v="2"/>
    <x v="163"/>
    <x v="159"/>
  </r>
  <r>
    <x v="11"/>
    <x v="200"/>
    <x v="1"/>
    <x v="2"/>
    <x v="44"/>
    <x v="50"/>
  </r>
  <r>
    <x v="11"/>
    <x v="231"/>
    <x v="1"/>
    <x v="2"/>
    <x v="153"/>
    <x v="149"/>
  </r>
  <r>
    <x v="13"/>
    <x v="10"/>
    <x v="1"/>
    <x v="2"/>
    <x v="9"/>
    <x v="10"/>
  </r>
  <r>
    <x v="19"/>
    <x v="20"/>
    <x v="6"/>
    <x v="5"/>
    <x v="18"/>
    <x v="75"/>
  </r>
  <r>
    <x v="20"/>
    <x v="21"/>
    <x v="1"/>
    <x v="2"/>
    <x v="19"/>
    <x v="20"/>
  </r>
  <r>
    <x v="21"/>
    <x v="22"/>
    <x v="1"/>
    <x v="2"/>
    <x v="20"/>
    <x v="21"/>
  </r>
  <r>
    <x v="22"/>
    <x v="23"/>
    <x v="1"/>
    <x v="2"/>
    <x v="21"/>
    <x v="22"/>
  </r>
  <r>
    <x v="23"/>
    <x v="24"/>
    <x v="1"/>
    <x v="2"/>
    <x v="22"/>
    <x v="23"/>
  </r>
  <r>
    <x v="24"/>
    <x v="25"/>
    <x v="1"/>
    <x v="2"/>
    <x v="23"/>
    <x v="24"/>
  </r>
  <r>
    <x v="25"/>
    <x v="26"/>
    <x v="1"/>
    <x v="2"/>
    <x v="24"/>
    <x v="25"/>
  </r>
  <r>
    <x v="26"/>
    <x v="27"/>
    <x v="1"/>
    <x v="2"/>
    <x v="25"/>
    <x v="26"/>
  </r>
  <r>
    <x v="27"/>
    <x v="28"/>
    <x v="1"/>
    <x v="2"/>
    <x v="26"/>
    <x v="27"/>
  </r>
  <r>
    <x v="28"/>
    <x v="22"/>
    <x v="1"/>
    <x v="2"/>
    <x v="27"/>
    <x v="28"/>
  </r>
  <r>
    <x v="29"/>
    <x v="22"/>
    <x v="1"/>
    <x v="2"/>
    <x v="28"/>
    <x v="29"/>
  </r>
  <r>
    <x v="30"/>
    <x v="29"/>
    <x v="1"/>
    <x v="2"/>
    <x v="29"/>
    <x v="30"/>
  </r>
  <r>
    <x v="31"/>
    <x v="30"/>
    <x v="1"/>
    <x v="2"/>
    <x v="30"/>
    <x v="31"/>
  </r>
  <r>
    <x v="231"/>
    <x v="0"/>
    <x v="0"/>
    <x v="4"/>
    <x v="0"/>
    <x v="1"/>
  </r>
  <r>
    <x v="4"/>
    <x v="1"/>
    <x v="1"/>
    <x v="2"/>
    <x v="1"/>
    <x v="2"/>
  </r>
  <r>
    <x v="9"/>
    <x v="5"/>
    <x v="1"/>
    <x v="2"/>
    <x v="5"/>
    <x v="6"/>
  </r>
  <r>
    <x v="37"/>
    <x v="215"/>
    <x v="1"/>
    <x v="2"/>
    <x v="152"/>
    <x v="148"/>
  </r>
  <r>
    <x v="232"/>
    <x v="0"/>
    <x v="0"/>
    <x v="4"/>
    <x v="0"/>
    <x v="1"/>
  </r>
  <r>
    <x v="160"/>
    <x v="176"/>
    <x v="1"/>
    <x v="2"/>
    <x v="122"/>
    <x v="125"/>
  </r>
  <r>
    <x v="49"/>
    <x v="11"/>
    <x v="1"/>
    <x v="2"/>
    <x v="58"/>
    <x v="62"/>
  </r>
  <r>
    <x v="47"/>
    <x v="42"/>
    <x v="1"/>
    <x v="2"/>
    <x v="38"/>
    <x v="44"/>
  </r>
  <r>
    <x v="52"/>
    <x v="47"/>
    <x v="1"/>
    <x v="2"/>
    <x v="19"/>
    <x v="20"/>
  </r>
  <r>
    <x v="53"/>
    <x v="48"/>
    <x v="1"/>
    <x v="2"/>
    <x v="44"/>
    <x v="50"/>
  </r>
  <r>
    <x v="54"/>
    <x v="232"/>
    <x v="1"/>
    <x v="2"/>
    <x v="43"/>
    <x v="49"/>
  </r>
  <r>
    <x v="64"/>
    <x v="59"/>
    <x v="1"/>
    <x v="2"/>
    <x v="56"/>
    <x v="60"/>
  </r>
  <r>
    <x v="233"/>
    <x v="233"/>
    <x v="1"/>
    <x v="2"/>
    <x v="164"/>
    <x v="160"/>
  </r>
  <r>
    <x v="234"/>
    <x v="175"/>
    <x v="1"/>
    <x v="2"/>
    <x v="121"/>
    <x v="124"/>
  </r>
  <r>
    <x v="157"/>
    <x v="174"/>
    <x v="1"/>
    <x v="2"/>
    <x v="120"/>
    <x v="123"/>
  </r>
  <r>
    <x v="56"/>
    <x v="152"/>
    <x v="1"/>
    <x v="2"/>
    <x v="47"/>
    <x v="53"/>
  </r>
  <r>
    <x v="57"/>
    <x v="234"/>
    <x v="1"/>
    <x v="2"/>
    <x v="5"/>
    <x v="6"/>
  </r>
  <r>
    <x v="57"/>
    <x v="52"/>
    <x v="1"/>
    <x v="2"/>
    <x v="88"/>
    <x v="39"/>
  </r>
  <r>
    <x v="58"/>
    <x v="53"/>
    <x v="1"/>
    <x v="2"/>
    <x v="49"/>
    <x v="55"/>
  </r>
  <r>
    <x v="235"/>
    <x v="235"/>
    <x v="1"/>
    <x v="2"/>
    <x v="165"/>
    <x v="161"/>
  </r>
  <r>
    <x v="12"/>
    <x v="227"/>
    <x v="1"/>
    <x v="2"/>
    <x v="160"/>
    <x v="156"/>
  </r>
  <r>
    <x v="36"/>
    <x v="236"/>
    <x v="1"/>
    <x v="2"/>
    <x v="144"/>
    <x v="42"/>
  </r>
  <r>
    <x v="19"/>
    <x v="20"/>
    <x v="6"/>
    <x v="3"/>
    <x v="18"/>
    <x v="19"/>
  </r>
  <r>
    <x v="30"/>
    <x v="29"/>
    <x v="1"/>
    <x v="2"/>
    <x v="29"/>
    <x v="30"/>
  </r>
  <r>
    <x v="31"/>
    <x v="30"/>
    <x v="1"/>
    <x v="2"/>
    <x v="30"/>
    <x v="31"/>
  </r>
  <r>
    <x v="236"/>
    <x v="0"/>
    <x v="0"/>
    <x v="4"/>
    <x v="0"/>
    <x v="1"/>
  </r>
  <r>
    <x v="4"/>
    <x v="1"/>
    <x v="1"/>
    <x v="2"/>
    <x v="1"/>
    <x v="2"/>
  </r>
  <r>
    <x v="9"/>
    <x v="5"/>
    <x v="1"/>
    <x v="2"/>
    <x v="5"/>
    <x v="6"/>
  </r>
  <r>
    <x v="19"/>
    <x v="20"/>
    <x v="6"/>
    <x v="2"/>
    <x v="18"/>
    <x v="38"/>
  </r>
  <r>
    <x v="52"/>
    <x v="121"/>
    <x v="1"/>
    <x v="2"/>
    <x v="92"/>
    <x v="95"/>
  </r>
  <r>
    <x v="11"/>
    <x v="237"/>
    <x v="1"/>
    <x v="2"/>
    <x v="11"/>
    <x v="12"/>
  </r>
  <r>
    <x v="48"/>
    <x v="43"/>
    <x v="1"/>
    <x v="2"/>
    <x v="39"/>
    <x v="45"/>
  </r>
  <r>
    <x v="49"/>
    <x v="11"/>
    <x v="1"/>
    <x v="2"/>
    <x v="58"/>
    <x v="62"/>
  </r>
  <r>
    <x v="73"/>
    <x v="69"/>
    <x v="1"/>
    <x v="2"/>
    <x v="63"/>
    <x v="67"/>
  </r>
  <r>
    <x v="30"/>
    <x v="29"/>
    <x v="1"/>
    <x v="2"/>
    <x v="29"/>
    <x v="30"/>
  </r>
  <r>
    <x v="31"/>
    <x v="30"/>
    <x v="1"/>
    <x v="2"/>
    <x v="30"/>
    <x v="31"/>
  </r>
  <r>
    <x v="28"/>
    <x v="22"/>
    <x v="1"/>
    <x v="2"/>
    <x v="27"/>
    <x v="28"/>
  </r>
  <r>
    <x v="29"/>
    <x v="22"/>
    <x v="1"/>
    <x v="2"/>
    <x v="28"/>
    <x v="29"/>
  </r>
  <r>
    <x v="237"/>
    <x v="0"/>
    <x v="0"/>
    <x v="4"/>
    <x v="0"/>
    <x v="1"/>
  </r>
  <r>
    <x v="9"/>
    <x v="5"/>
    <x v="1"/>
    <x v="2"/>
    <x v="5"/>
    <x v="6"/>
  </r>
  <r>
    <x v="52"/>
    <x v="121"/>
    <x v="1"/>
    <x v="2"/>
    <x v="92"/>
    <x v="95"/>
  </r>
  <r>
    <x v="38"/>
    <x v="134"/>
    <x v="1"/>
    <x v="2"/>
    <x v="3"/>
    <x v="4"/>
  </r>
  <r>
    <x v="35"/>
    <x v="238"/>
    <x v="1"/>
    <x v="2"/>
    <x v="166"/>
    <x v="162"/>
  </r>
  <r>
    <x v="38"/>
    <x v="239"/>
    <x v="1"/>
    <x v="2"/>
    <x v="105"/>
    <x v="107"/>
  </r>
  <r>
    <x v="238"/>
    <x v="240"/>
    <x v="1"/>
    <x v="2"/>
    <x v="18"/>
    <x v="38"/>
  </r>
  <r>
    <x v="239"/>
    <x v="241"/>
    <x v="1"/>
    <x v="2"/>
    <x v="167"/>
    <x v="163"/>
  </r>
  <r>
    <x v="240"/>
    <x v="242"/>
    <x v="1"/>
    <x v="2"/>
    <x v="168"/>
    <x v="164"/>
  </r>
  <r>
    <x v="241"/>
    <x v="243"/>
    <x v="1"/>
    <x v="2"/>
    <x v="169"/>
    <x v="165"/>
  </r>
  <r>
    <x v="242"/>
    <x v="244"/>
    <x v="1"/>
    <x v="2"/>
    <x v="13"/>
    <x v="14"/>
  </r>
  <r>
    <x v="4"/>
    <x v="1"/>
    <x v="1"/>
    <x v="2"/>
    <x v="1"/>
    <x v="2"/>
  </r>
  <r>
    <x v="19"/>
    <x v="20"/>
    <x v="6"/>
    <x v="2"/>
    <x v="18"/>
    <x v="38"/>
  </r>
  <r>
    <x v="30"/>
    <x v="29"/>
    <x v="1"/>
    <x v="2"/>
    <x v="29"/>
    <x v="30"/>
  </r>
  <r>
    <x v="31"/>
    <x v="30"/>
    <x v="1"/>
    <x v="2"/>
    <x v="30"/>
    <x v="31"/>
  </r>
  <r>
    <x v="243"/>
    <x v="0"/>
    <x v="0"/>
    <x v="4"/>
    <x v="0"/>
    <x v="1"/>
  </r>
  <r>
    <x v="37"/>
    <x v="139"/>
    <x v="1"/>
    <x v="2"/>
    <x v="101"/>
    <x v="103"/>
  </r>
  <r>
    <x v="244"/>
    <x v="87"/>
    <x v="1"/>
    <x v="2"/>
    <x v="170"/>
    <x v="166"/>
  </r>
  <r>
    <x v="245"/>
    <x v="245"/>
    <x v="7"/>
    <x v="2"/>
    <x v="44"/>
    <x v="50"/>
  </r>
  <r>
    <x v="246"/>
    <x v="246"/>
    <x v="1"/>
    <x v="2"/>
    <x v="171"/>
    <x v="167"/>
  </r>
  <r>
    <x v="247"/>
    <x v="247"/>
    <x v="1"/>
    <x v="2"/>
    <x v="41"/>
    <x v="47"/>
  </r>
  <r>
    <x v="87"/>
    <x v="89"/>
    <x v="1"/>
    <x v="2"/>
    <x v="75"/>
    <x v="79"/>
  </r>
  <r>
    <x v="4"/>
    <x v="1"/>
    <x v="1"/>
    <x v="2"/>
    <x v="1"/>
    <x v="2"/>
  </r>
  <r>
    <x v="19"/>
    <x v="20"/>
    <x v="6"/>
    <x v="2"/>
    <x v="18"/>
    <x v="38"/>
  </r>
  <r>
    <x v="30"/>
    <x v="29"/>
    <x v="1"/>
    <x v="2"/>
    <x v="29"/>
    <x v="30"/>
  </r>
  <r>
    <x v="31"/>
    <x v="30"/>
    <x v="1"/>
    <x v="2"/>
    <x v="30"/>
    <x v="31"/>
  </r>
  <r>
    <x v="248"/>
    <x v="0"/>
    <x v="0"/>
    <x v="4"/>
    <x v="0"/>
    <x v="1"/>
  </r>
  <r>
    <x v="35"/>
    <x v="248"/>
    <x v="1"/>
    <x v="2"/>
    <x v="172"/>
    <x v="168"/>
  </r>
  <r>
    <x v="38"/>
    <x v="118"/>
    <x v="1"/>
    <x v="2"/>
    <x v="89"/>
    <x v="92"/>
  </r>
  <r>
    <x v="249"/>
    <x v="72"/>
    <x v="1"/>
    <x v="2"/>
    <x v="173"/>
    <x v="169"/>
  </r>
  <r>
    <x v="52"/>
    <x v="161"/>
    <x v="1"/>
    <x v="2"/>
    <x v="92"/>
    <x v="95"/>
  </r>
  <r>
    <x v="250"/>
    <x v="249"/>
    <x v="1"/>
    <x v="2"/>
    <x v="174"/>
    <x v="170"/>
  </r>
  <r>
    <x v="251"/>
    <x v="250"/>
    <x v="1"/>
    <x v="2"/>
    <x v="122"/>
    <x v="125"/>
  </r>
  <r>
    <x v="37"/>
    <x v="251"/>
    <x v="1"/>
    <x v="2"/>
    <x v="117"/>
    <x v="120"/>
  </r>
  <r>
    <x v="4"/>
    <x v="1"/>
    <x v="1"/>
    <x v="2"/>
    <x v="1"/>
    <x v="2"/>
  </r>
  <r>
    <x v="19"/>
    <x v="20"/>
    <x v="6"/>
    <x v="2"/>
    <x v="18"/>
    <x v="38"/>
  </r>
  <r>
    <x v="30"/>
    <x v="29"/>
    <x v="1"/>
    <x v="2"/>
    <x v="29"/>
    <x v="30"/>
  </r>
  <r>
    <x v="31"/>
    <x v="30"/>
    <x v="1"/>
    <x v="2"/>
    <x v="30"/>
    <x v="31"/>
  </r>
  <r>
    <x v="252"/>
    <x v="0"/>
    <x v="0"/>
    <x v="4"/>
    <x v="0"/>
    <x v="1"/>
  </r>
  <r>
    <x v="35"/>
    <x v="252"/>
    <x v="1"/>
    <x v="2"/>
    <x v="77"/>
    <x v="81"/>
  </r>
  <r>
    <x v="38"/>
    <x v="77"/>
    <x v="1"/>
    <x v="2"/>
    <x v="6"/>
    <x v="7"/>
  </r>
  <r>
    <x v="249"/>
    <x v="72"/>
    <x v="1"/>
    <x v="2"/>
    <x v="173"/>
    <x v="169"/>
  </r>
  <r>
    <x v="37"/>
    <x v="251"/>
    <x v="1"/>
    <x v="2"/>
    <x v="117"/>
    <x v="120"/>
  </r>
  <r>
    <x v="90"/>
    <x v="94"/>
    <x v="1"/>
    <x v="2"/>
    <x v="79"/>
    <x v="83"/>
  </r>
  <r>
    <x v="91"/>
    <x v="253"/>
    <x v="1"/>
    <x v="2"/>
    <x v="175"/>
    <x v="171"/>
  </r>
  <r>
    <x v="92"/>
    <x v="254"/>
    <x v="1"/>
    <x v="2"/>
    <x v="44"/>
    <x v="50"/>
  </r>
  <r>
    <x v="155"/>
    <x v="171"/>
    <x v="1"/>
    <x v="2"/>
    <x v="119"/>
    <x v="122"/>
  </r>
  <r>
    <x v="52"/>
    <x v="121"/>
    <x v="1"/>
    <x v="2"/>
    <x v="92"/>
    <x v="95"/>
  </r>
  <r>
    <x v="4"/>
    <x v="1"/>
    <x v="1"/>
    <x v="2"/>
    <x v="1"/>
    <x v="2"/>
  </r>
  <r>
    <x v="19"/>
    <x v="20"/>
    <x v="6"/>
    <x v="2"/>
    <x v="18"/>
    <x v="38"/>
  </r>
  <r>
    <x v="30"/>
    <x v="29"/>
    <x v="1"/>
    <x v="2"/>
    <x v="29"/>
    <x v="30"/>
  </r>
  <r>
    <x v="31"/>
    <x v="30"/>
    <x v="1"/>
    <x v="2"/>
    <x v="30"/>
    <x v="31"/>
  </r>
  <r>
    <x v="253"/>
    <x v="0"/>
    <x v="0"/>
    <x v="4"/>
    <x v="0"/>
    <x v="1"/>
  </r>
  <r>
    <x v="9"/>
    <x v="5"/>
    <x v="1"/>
    <x v="2"/>
    <x v="5"/>
    <x v="6"/>
  </r>
  <r>
    <x v="35"/>
    <x v="252"/>
    <x v="1"/>
    <x v="2"/>
    <x v="77"/>
    <x v="81"/>
  </r>
  <r>
    <x v="38"/>
    <x v="77"/>
    <x v="1"/>
    <x v="2"/>
    <x v="6"/>
    <x v="7"/>
  </r>
  <r>
    <x v="254"/>
    <x v="255"/>
    <x v="1"/>
    <x v="2"/>
    <x v="174"/>
    <x v="170"/>
  </r>
  <r>
    <x v="53"/>
    <x v="256"/>
    <x v="1"/>
    <x v="2"/>
    <x v="67"/>
    <x v="71"/>
  </r>
  <r>
    <x v="52"/>
    <x v="257"/>
    <x v="1"/>
    <x v="2"/>
    <x v="92"/>
    <x v="95"/>
  </r>
  <r>
    <x v="255"/>
    <x v="258"/>
    <x v="1"/>
    <x v="2"/>
    <x v="176"/>
    <x v="172"/>
  </r>
  <r>
    <x v="256"/>
    <x v="259"/>
    <x v="1"/>
    <x v="2"/>
    <x v="76"/>
    <x v="80"/>
  </r>
  <r>
    <x v="4"/>
    <x v="1"/>
    <x v="1"/>
    <x v="2"/>
    <x v="1"/>
    <x v="2"/>
  </r>
  <r>
    <x v="19"/>
    <x v="20"/>
    <x v="6"/>
    <x v="2"/>
    <x v="18"/>
    <x v="38"/>
  </r>
  <r>
    <x v="30"/>
    <x v="29"/>
    <x v="1"/>
    <x v="2"/>
    <x v="29"/>
    <x v="30"/>
  </r>
  <r>
    <x v="31"/>
    <x v="30"/>
    <x v="1"/>
    <x v="2"/>
    <x v="30"/>
    <x v="31"/>
  </r>
  <r>
    <x v="257"/>
    <x v="0"/>
    <x v="0"/>
    <x v="4"/>
    <x v="0"/>
    <x v="1"/>
  </r>
  <r>
    <x v="4"/>
    <x v="1"/>
    <x v="1"/>
    <x v="2"/>
    <x v="1"/>
    <x v="2"/>
  </r>
  <r>
    <x v="6"/>
    <x v="3"/>
    <x v="1"/>
    <x v="2"/>
    <x v="3"/>
    <x v="4"/>
  </r>
  <r>
    <x v="258"/>
    <x v="15"/>
    <x v="1"/>
    <x v="2"/>
    <x v="177"/>
    <x v="173"/>
  </r>
  <r>
    <x v="9"/>
    <x v="5"/>
    <x v="1"/>
    <x v="2"/>
    <x v="5"/>
    <x v="6"/>
  </r>
  <r>
    <x v="10"/>
    <x v="6"/>
    <x v="1"/>
    <x v="2"/>
    <x v="5"/>
    <x v="6"/>
  </r>
  <r>
    <x v="124"/>
    <x v="260"/>
    <x v="1"/>
    <x v="2"/>
    <x v="144"/>
    <x v="42"/>
  </r>
  <r>
    <x v="164"/>
    <x v="261"/>
    <x v="1"/>
    <x v="2"/>
    <x v="87"/>
    <x v="91"/>
  </r>
  <r>
    <x v="16"/>
    <x v="16"/>
    <x v="1"/>
    <x v="2"/>
    <x v="14"/>
    <x v="15"/>
  </r>
  <r>
    <x v="97"/>
    <x v="103"/>
    <x v="1"/>
    <x v="2"/>
    <x v="44"/>
    <x v="50"/>
  </r>
  <r>
    <x v="98"/>
    <x v="262"/>
    <x v="1"/>
    <x v="2"/>
    <x v="178"/>
    <x v="174"/>
  </r>
  <r>
    <x v="127"/>
    <x v="181"/>
    <x v="1"/>
    <x v="2"/>
    <x v="69"/>
    <x v="73"/>
  </r>
  <r>
    <x v="124"/>
    <x v="182"/>
    <x v="1"/>
    <x v="2"/>
    <x v="127"/>
    <x v="130"/>
  </r>
  <r>
    <x v="163"/>
    <x v="179"/>
    <x v="1"/>
    <x v="2"/>
    <x v="125"/>
    <x v="128"/>
  </r>
  <r>
    <x v="100"/>
    <x v="106"/>
    <x v="1"/>
    <x v="2"/>
    <x v="38"/>
    <x v="44"/>
  </r>
  <r>
    <x v="19"/>
    <x v="20"/>
    <x v="6"/>
    <x v="2"/>
    <x v="18"/>
    <x v="38"/>
  </r>
  <r>
    <x v="30"/>
    <x v="29"/>
    <x v="1"/>
    <x v="2"/>
    <x v="29"/>
    <x v="30"/>
  </r>
  <r>
    <x v="259"/>
    <x v="0"/>
    <x v="0"/>
    <x v="4"/>
    <x v="0"/>
    <x v="1"/>
  </r>
  <r>
    <x v="129"/>
    <x v="263"/>
    <x v="2"/>
    <x v="2"/>
    <x v="106"/>
    <x v="108"/>
  </r>
  <r>
    <x v="260"/>
    <x v="0"/>
    <x v="0"/>
    <x v="4"/>
    <x v="0"/>
    <x v="1"/>
  </r>
  <r>
    <x v="129"/>
    <x v="146"/>
    <x v="2"/>
    <x v="2"/>
    <x v="106"/>
    <x v="108"/>
  </r>
  <r>
    <x v="261"/>
    <x v="0"/>
    <x v="0"/>
    <x v="4"/>
    <x v="0"/>
    <x v="1"/>
  </r>
  <r>
    <x v="262"/>
    <x v="0"/>
    <x v="0"/>
    <x v="4"/>
    <x v="0"/>
    <x v="1"/>
  </r>
  <r>
    <x v="163"/>
    <x v="179"/>
    <x v="1"/>
    <x v="2"/>
    <x v="125"/>
    <x v="128"/>
  </r>
  <r>
    <x v="37"/>
    <x v="135"/>
    <x v="1"/>
    <x v="2"/>
    <x v="99"/>
    <x v="101"/>
  </r>
  <r>
    <x v="38"/>
    <x v="77"/>
    <x v="1"/>
    <x v="2"/>
    <x v="6"/>
    <x v="7"/>
  </r>
  <r>
    <x v="238"/>
    <x v="264"/>
    <x v="1"/>
    <x v="2"/>
    <x v="179"/>
    <x v="175"/>
  </r>
  <r>
    <x v="35"/>
    <x v="31"/>
    <x v="1"/>
    <x v="2"/>
    <x v="108"/>
    <x v="110"/>
  </r>
  <r>
    <x v="84"/>
    <x v="85"/>
    <x v="1"/>
    <x v="2"/>
    <x v="72"/>
    <x v="76"/>
  </r>
  <r>
    <x v="263"/>
    <x v="0"/>
    <x v="0"/>
    <x v="4"/>
    <x v="0"/>
    <x v="1"/>
  </r>
  <r>
    <x v="264"/>
    <x v="265"/>
    <x v="1"/>
    <x v="2"/>
    <x v="180"/>
    <x v="176"/>
  </r>
  <r>
    <x v="84"/>
    <x v="85"/>
    <x v="1"/>
    <x v="2"/>
    <x v="72"/>
    <x v="76"/>
  </r>
  <r>
    <x v="265"/>
    <x v="0"/>
    <x v="0"/>
    <x v="4"/>
    <x v="0"/>
    <x v="1"/>
  </r>
  <r>
    <x v="266"/>
    <x v="266"/>
    <x v="1"/>
    <x v="2"/>
    <x v="111"/>
    <x v="114"/>
  </r>
  <r>
    <x v="267"/>
    <x v="267"/>
    <x v="1"/>
    <x v="2"/>
    <x v="122"/>
    <x v="125"/>
  </r>
  <r>
    <x v="100"/>
    <x v="106"/>
    <x v="1"/>
    <x v="2"/>
    <x v="38"/>
    <x v="44"/>
  </r>
  <r>
    <x v="268"/>
    <x v="0"/>
    <x v="0"/>
    <x v="4"/>
    <x v="0"/>
    <x v="1"/>
  </r>
  <r>
    <x v="4"/>
    <x v="1"/>
    <x v="1"/>
    <x v="2"/>
    <x v="1"/>
    <x v="2"/>
  </r>
  <r>
    <x v="40"/>
    <x v="99"/>
    <x v="1"/>
    <x v="2"/>
    <x v="2"/>
    <x v="75"/>
  </r>
  <r>
    <x v="9"/>
    <x v="5"/>
    <x v="1"/>
    <x v="2"/>
    <x v="5"/>
    <x v="6"/>
  </r>
  <r>
    <x v="269"/>
    <x v="268"/>
    <x v="1"/>
    <x v="2"/>
    <x v="181"/>
    <x v="177"/>
  </r>
  <r>
    <x v="168"/>
    <x v="0"/>
    <x v="0"/>
    <x v="4"/>
    <x v="0"/>
    <x v="1"/>
  </r>
  <r>
    <x v="270"/>
    <x v="269"/>
    <x v="1"/>
    <x v="9"/>
    <x v="5"/>
    <x v="60"/>
  </r>
  <r>
    <x v="169"/>
    <x v="0"/>
    <x v="0"/>
    <x v="4"/>
    <x v="0"/>
    <x v="1"/>
  </r>
  <r>
    <x v="271"/>
    <x v="0"/>
    <x v="0"/>
    <x v="4"/>
    <x v="0"/>
    <x v="1"/>
  </r>
  <r>
    <x v="272"/>
    <x v="270"/>
    <x v="3"/>
    <x v="15"/>
    <x v="80"/>
    <x v="178"/>
  </r>
  <r>
    <x v="173"/>
    <x v="185"/>
    <x v="3"/>
    <x v="6"/>
    <x v="129"/>
    <x v="133"/>
  </r>
  <r>
    <x v="273"/>
    <x v="186"/>
    <x v="3"/>
    <x v="2"/>
    <x v="130"/>
    <x v="134"/>
  </r>
  <r>
    <x v="175"/>
    <x v="187"/>
    <x v="4"/>
    <x v="16"/>
    <x v="131"/>
    <x v="179"/>
  </r>
  <r>
    <x v="177"/>
    <x v="189"/>
    <x v="3"/>
    <x v="2"/>
    <x v="43"/>
    <x v="49"/>
  </r>
  <r>
    <x v="178"/>
    <x v="189"/>
    <x v="2"/>
    <x v="2"/>
    <x v="14"/>
    <x v="15"/>
  </r>
  <r>
    <x v="274"/>
    <x v="189"/>
    <x v="3"/>
    <x v="2"/>
    <x v="106"/>
    <x v="108"/>
  </r>
  <r>
    <x v="275"/>
    <x v="271"/>
    <x v="2"/>
    <x v="5"/>
    <x v="132"/>
    <x v="84"/>
  </r>
  <r>
    <x v="179"/>
    <x v="190"/>
    <x v="2"/>
    <x v="2"/>
    <x v="132"/>
    <x v="136"/>
  </r>
  <r>
    <x v="180"/>
    <x v="191"/>
    <x v="3"/>
    <x v="12"/>
    <x v="133"/>
    <x v="137"/>
  </r>
  <r>
    <x v="181"/>
    <x v="191"/>
    <x v="3"/>
    <x v="12"/>
    <x v="133"/>
    <x v="137"/>
  </r>
  <r>
    <x v="182"/>
    <x v="0"/>
    <x v="1"/>
    <x v="5"/>
    <x v="134"/>
    <x v="127"/>
  </r>
  <r>
    <x v="183"/>
    <x v="191"/>
    <x v="3"/>
    <x v="12"/>
    <x v="133"/>
    <x v="137"/>
  </r>
  <r>
    <x v="184"/>
    <x v="191"/>
    <x v="2"/>
    <x v="17"/>
    <x v="135"/>
    <x v="177"/>
  </r>
  <r>
    <x v="185"/>
    <x v="192"/>
    <x v="2"/>
    <x v="17"/>
    <x v="136"/>
    <x v="108"/>
  </r>
  <r>
    <x v="186"/>
    <x v="193"/>
    <x v="1"/>
    <x v="3"/>
    <x v="137"/>
    <x v="180"/>
  </r>
  <r>
    <x v="187"/>
    <x v="194"/>
    <x v="2"/>
    <x v="14"/>
    <x v="138"/>
    <x v="59"/>
  </r>
  <r>
    <x v="188"/>
    <x v="194"/>
    <x v="5"/>
    <x v="14"/>
    <x v="139"/>
    <x v="15"/>
  </r>
  <r>
    <x v="189"/>
    <x v="194"/>
    <x v="2"/>
    <x v="14"/>
    <x v="140"/>
    <x v="50"/>
  </r>
  <r>
    <x v="190"/>
    <x v="195"/>
    <x v="2"/>
    <x v="14"/>
    <x v="141"/>
    <x v="6"/>
  </r>
  <r>
    <x v="191"/>
    <x v="195"/>
    <x v="2"/>
    <x v="14"/>
    <x v="142"/>
    <x v="68"/>
  </r>
  <r>
    <x v="192"/>
    <x v="194"/>
    <x v="2"/>
    <x v="14"/>
    <x v="143"/>
    <x v="47"/>
  </r>
  <r>
    <x v="276"/>
    <x v="272"/>
    <x v="3"/>
    <x v="14"/>
    <x v="98"/>
    <x v="18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183" firstHeaderRow="0" firstDataRow="1" firstDataCol="5"/>
  <pivotFields count="9">
    <pivotField compact="0" showAll="0">
      <items count="54">
        <item x="12"/>
        <item x="13"/>
        <item x="14"/>
        <item x="15"/>
        <item x="16"/>
        <item x="17"/>
        <item x="18"/>
        <item x="19"/>
        <item x="20"/>
        <item x="21"/>
        <item x="22"/>
        <item x="23"/>
        <item x="24"/>
        <item x="25"/>
        <item x="26"/>
        <item x="27"/>
        <item x="28"/>
        <item x="29"/>
        <item x="4"/>
        <item x="30"/>
        <item x="31"/>
        <item x="32"/>
        <item x="5"/>
        <item x="6"/>
        <item x="34"/>
        <item x="35"/>
        <item x="7"/>
        <item x="36"/>
        <item x="37"/>
        <item x="8"/>
        <item x="38"/>
        <item x="39"/>
        <item x="40"/>
        <item x="9"/>
        <item x="10"/>
        <item x="11"/>
        <item x="41"/>
        <item x="42"/>
        <item x="43"/>
        <item x="44"/>
        <item x="45"/>
        <item x="46"/>
        <item x="47"/>
        <item x="48"/>
        <item x="49"/>
        <item x="50"/>
        <item x="51"/>
        <item x="33"/>
        <item x="3"/>
        <item x="2"/>
        <item x="1"/>
        <item x="0"/>
        <item x="52"/>
        <item t="default"/>
      </items>
    </pivotField>
    <pivotField compact="0" showAll="0">
      <items count="342">
        <item x="67"/>
        <item x="236"/>
        <item x="205"/>
        <item x="206"/>
        <item x="207"/>
        <item x="208"/>
        <item x="209"/>
        <item x="211"/>
        <item x="212"/>
        <item x="213"/>
        <item x="214"/>
        <item x="215"/>
        <item x="216"/>
        <item x="217"/>
        <item x="218"/>
        <item x="219"/>
        <item x="220"/>
        <item x="221"/>
        <item x="222"/>
        <item x="223"/>
        <item x="68"/>
        <item x="224"/>
        <item x="225"/>
        <item x="227"/>
        <item x="96"/>
        <item x="125"/>
        <item x="249"/>
        <item x="257"/>
        <item x="162"/>
        <item x="262"/>
        <item x="270"/>
        <item x="184"/>
        <item x="275"/>
        <item x="285"/>
        <item x="286"/>
        <item x="185"/>
        <item x="186"/>
        <item x="204"/>
        <item x="287"/>
        <item x="288"/>
        <item x="292"/>
        <item x="293"/>
        <item x="294"/>
        <item x="295"/>
        <item x="299"/>
        <item x="317"/>
        <item x="318"/>
        <item x="319"/>
        <item x="330"/>
        <item x="74"/>
        <item x="22"/>
        <item x="3"/>
        <item x="1"/>
        <item x="7"/>
        <item x="171"/>
        <item x="49"/>
        <item x="50"/>
        <item x="48"/>
        <item x="12"/>
        <item x="235"/>
        <item x="226"/>
        <item x="56"/>
        <item x="108"/>
        <item x="111"/>
        <item x="112"/>
        <item x="113"/>
        <item x="114"/>
        <item x="116"/>
        <item x="117"/>
        <item x="118"/>
        <item x="119"/>
        <item x="93"/>
        <item x="100"/>
        <item x="124"/>
        <item x="101"/>
        <item x="102"/>
        <item x="156"/>
        <item x="158"/>
        <item x="159"/>
        <item x="161"/>
        <item x="284"/>
        <item x="291"/>
        <item x="29"/>
        <item x="24"/>
        <item x="25"/>
        <item x="26"/>
        <item x="27"/>
        <item x="43"/>
        <item x="44"/>
        <item x="80"/>
        <item x="31"/>
        <item x="120"/>
        <item x="121"/>
        <item x="122"/>
        <item x="123"/>
        <item x="71"/>
        <item x="133"/>
        <item x="75"/>
        <item x="143"/>
        <item x="144"/>
        <item x="181"/>
        <item x="296"/>
        <item x="289"/>
        <item x="290"/>
        <item x="193"/>
        <item x="187"/>
        <item x="8"/>
        <item x="95"/>
        <item x="110"/>
        <item x="0"/>
        <item x="79"/>
        <item x="239"/>
        <item x="190"/>
        <item x="146"/>
        <item x="33"/>
        <item x="34"/>
        <item x="35"/>
        <item x="36"/>
        <item x="164"/>
        <item x="234"/>
        <item x="92"/>
        <item x="135"/>
        <item x="5"/>
        <item x="196"/>
        <item x="76"/>
        <item x="77"/>
        <item x="78"/>
        <item x="258"/>
        <item x="259"/>
        <item x="260"/>
        <item x="233"/>
        <item x="340"/>
        <item x="65"/>
        <item x="228"/>
        <item x="17"/>
        <item x="203"/>
        <item x="200"/>
        <item x="229"/>
        <item x="230"/>
        <item x="231"/>
        <item x="232"/>
        <item x="152"/>
        <item x="192"/>
        <item x="182"/>
        <item x="40"/>
        <item x="238"/>
        <item x="73"/>
        <item x="282"/>
        <item x="283"/>
        <item x="210"/>
        <item x="154"/>
        <item x="166"/>
        <item x="167"/>
        <item x="168"/>
        <item x="170"/>
        <item x="176"/>
        <item x="41"/>
        <item x="107"/>
        <item x="246"/>
        <item x="276"/>
        <item x="277"/>
        <item x="278"/>
        <item x="281"/>
        <item x="147"/>
        <item x="142"/>
        <item x="66"/>
        <item x="151"/>
        <item x="173"/>
        <item x="174"/>
        <item x="175"/>
        <item x="177"/>
        <item x="178"/>
        <item x="179"/>
        <item x="52"/>
        <item x="19"/>
        <item x="18"/>
        <item x="16"/>
        <item x="15"/>
        <item x="14"/>
        <item x="13"/>
        <item x="157"/>
        <item x="139"/>
        <item x="127"/>
        <item x="126"/>
        <item x="54"/>
        <item x="63"/>
        <item x="297"/>
        <item x="180"/>
        <item x="4"/>
        <item x="169"/>
        <item x="21"/>
        <item x="106"/>
        <item x="46"/>
        <item x="132"/>
        <item x="130"/>
        <item x="104"/>
        <item x="45"/>
        <item x="131"/>
        <item x="129"/>
        <item x="240"/>
        <item x="241"/>
        <item x="242"/>
        <item x="243"/>
        <item x="244"/>
        <item x="245"/>
        <item x="247"/>
        <item x="99"/>
        <item x="183"/>
        <item x="194"/>
        <item x="145"/>
        <item x="149"/>
        <item x="37"/>
        <item x="109"/>
        <item x="6"/>
        <item x="30"/>
        <item x="237"/>
        <item x="189"/>
        <item x="47"/>
        <item x="2"/>
        <item x="23"/>
        <item x="11"/>
        <item x="150"/>
        <item x="202"/>
        <item x="91"/>
        <item x="136"/>
        <item x="188"/>
        <item x="160"/>
        <item x="280"/>
        <item x="103"/>
        <item x="20"/>
        <item x="201"/>
        <item x="9"/>
        <item x="10"/>
        <item x="195"/>
        <item x="197"/>
        <item x="53"/>
        <item x="163"/>
        <item x="248"/>
        <item x="105"/>
        <item x="331"/>
        <item x="332"/>
        <item x="333"/>
        <item x="334"/>
        <item x="335"/>
        <item x="336"/>
        <item x="337"/>
        <item x="338"/>
        <item x="339"/>
        <item x="140"/>
        <item x="138"/>
        <item x="153"/>
        <item x="128"/>
        <item x="148"/>
        <item x="32"/>
        <item x="261"/>
        <item x="141"/>
        <item x="279"/>
        <item x="298"/>
        <item x="70"/>
        <item x="89"/>
        <item x="90"/>
        <item x="81"/>
        <item x="82"/>
        <item x="83"/>
        <item x="84"/>
        <item x="85"/>
        <item x="86"/>
        <item x="87"/>
        <item x="88"/>
        <item x="199"/>
        <item x="28"/>
        <item x="64"/>
        <item x="198"/>
        <item x="69"/>
        <item x="320"/>
        <item x="329"/>
        <item x="321"/>
        <item x="322"/>
        <item x="323"/>
        <item x="324"/>
        <item x="325"/>
        <item x="326"/>
        <item x="327"/>
        <item x="328"/>
        <item x="300"/>
        <item x="309"/>
        <item x="310"/>
        <item x="311"/>
        <item x="312"/>
        <item x="313"/>
        <item x="314"/>
        <item x="315"/>
        <item x="316"/>
        <item x="301"/>
        <item x="302"/>
        <item x="303"/>
        <item x="304"/>
        <item x="305"/>
        <item x="306"/>
        <item x="307"/>
        <item x="308"/>
        <item x="97"/>
        <item x="264"/>
        <item x="265"/>
        <item x="266"/>
        <item x="267"/>
        <item x="268"/>
        <item x="269"/>
        <item x="271"/>
        <item x="272"/>
        <item x="273"/>
        <item x="274"/>
        <item x="98"/>
        <item x="250"/>
        <item x="251"/>
        <item x="252"/>
        <item x="253"/>
        <item x="254"/>
        <item x="255"/>
        <item x="256"/>
        <item x="38"/>
        <item x="39"/>
        <item x="172"/>
        <item x="42"/>
        <item x="134"/>
        <item x="155"/>
        <item x="191"/>
        <item x="51"/>
        <item x="55"/>
        <item x="57"/>
        <item x="58"/>
        <item x="59"/>
        <item x="60"/>
        <item x="61"/>
        <item x="62"/>
        <item x="115"/>
        <item x="137"/>
        <item x="72"/>
        <item x="263"/>
        <item x="94"/>
        <item x="165"/>
        <item t="default"/>
      </items>
    </pivotField>
    <pivotField axis="axisRow" compact="0" defaultSubtotal="0" outline="0" showAll="0">
      <items count="121">
        <item x="35"/>
        <item x="11"/>
        <item x="51"/>
        <item x="50"/>
        <item x="45"/>
        <item x="20"/>
        <item x="44"/>
        <item x="5"/>
        <item x="3"/>
        <item x="38"/>
        <item x="32"/>
        <item x="40"/>
        <item x="113"/>
        <item x="33"/>
        <item x="81"/>
        <item x="46"/>
        <item x="1"/>
        <item x="90"/>
        <item x="78"/>
        <item x="56"/>
        <item x="79"/>
        <item x="57"/>
        <item x="14"/>
        <item x="7"/>
        <item x="77"/>
        <item x="22"/>
        <item x="42"/>
        <item x="86"/>
        <item x="21"/>
        <item x="48"/>
        <item x="116"/>
        <item x="37"/>
        <item x="47"/>
        <item x="80"/>
        <item x="118"/>
        <item x="91"/>
        <item x="82"/>
        <item x="83"/>
        <item x="93"/>
        <item x="105"/>
        <item x="107"/>
        <item x="63"/>
        <item x="115"/>
        <item x="108"/>
        <item x="2"/>
        <item x="112"/>
        <item x="9"/>
        <item x="64"/>
        <item x="96"/>
        <item x="120"/>
        <item x="111"/>
        <item x="100"/>
        <item x="101"/>
        <item x="87"/>
        <item x="24"/>
        <item x="75"/>
        <item x="23"/>
        <item x="34"/>
        <item x="43"/>
        <item x="103"/>
        <item x="69"/>
        <item x="28"/>
        <item x="102"/>
        <item x="74"/>
        <item x="18"/>
        <item x="89"/>
        <item x="61"/>
        <item x="4"/>
        <item x="65"/>
        <item x="95"/>
        <item x="119"/>
        <item x="16"/>
        <item x="98"/>
        <item x="17"/>
        <item x="84"/>
        <item x="49"/>
        <item x="52"/>
        <item x="114"/>
        <item x="15"/>
        <item x="62"/>
        <item x="29"/>
        <item x="30"/>
        <item x="36"/>
        <item x="68"/>
        <item x="67"/>
        <item x="88"/>
        <item x="27"/>
        <item x="54"/>
        <item x="6"/>
        <item x="41"/>
        <item x="73"/>
        <item x="53"/>
        <item x="104"/>
        <item x="39"/>
        <item x="99"/>
        <item x="97"/>
        <item x="25"/>
        <item x="66"/>
        <item x="72"/>
        <item x="71"/>
        <item x="58"/>
        <item x="85"/>
        <item x="92"/>
        <item x="10"/>
        <item x="109"/>
        <item x="60"/>
        <item x="8"/>
        <item x="59"/>
        <item x="31"/>
        <item x="76"/>
        <item x="117"/>
        <item x="55"/>
        <item x="70"/>
        <item x="19"/>
        <item x="26"/>
        <item x="106"/>
        <item x="12"/>
        <item x="110"/>
        <item x="94"/>
        <item x="13"/>
        <item x="0"/>
      </items>
      <extLst>
        <ext xmlns:x14="http://schemas.microsoft.com/office/spreadsheetml/2009/9/main" uri="{2946ED86-A175-432a-8AC1-64E0C546D7DE}">
          <x14:pivotField fillDownLabels="1"/>
        </ext>
      </extLst>
    </pivotField>
    <pivotField axis="axisRow" compact="0" defaultSubtotal="0" outline="0" showAll="0">
      <items count="105">
        <item x="87"/>
        <item x="8"/>
        <item x="88"/>
        <item x="48"/>
        <item x="43"/>
        <item x="103"/>
        <item x="40"/>
        <item x="96"/>
        <item x="12"/>
        <item x="41"/>
        <item x="23"/>
        <item x="102"/>
        <item x="99"/>
        <item x="14"/>
        <item x="90"/>
        <item x="15"/>
        <item x="95"/>
        <item x="97"/>
        <item x="104"/>
        <item x="93"/>
        <item x="94"/>
        <item x="32"/>
        <item x="56"/>
        <item x="52"/>
        <item x="27"/>
        <item x="91"/>
        <item x="38"/>
        <item x="28"/>
        <item x="39"/>
        <item x="34"/>
        <item x="76"/>
        <item x="31"/>
        <item x="64"/>
        <item x="3"/>
        <item x="33"/>
        <item x="25"/>
        <item x="24"/>
        <item x="20"/>
        <item x="36"/>
        <item x="9"/>
        <item x="6"/>
        <item x="67"/>
        <item x="4"/>
        <item x="11"/>
        <item x="79"/>
        <item x="74"/>
        <item x="62"/>
        <item x="63"/>
        <item x="83"/>
        <item x="92"/>
        <item x="100"/>
        <item x="47"/>
        <item x="70"/>
        <item x="61"/>
        <item x="80"/>
        <item x="69"/>
        <item x="78"/>
        <item x="85"/>
        <item x="1"/>
        <item x="73"/>
        <item x="35"/>
        <item x="7"/>
        <item x="84"/>
        <item x="37"/>
        <item x="98"/>
        <item x="54"/>
        <item x="55"/>
        <item x="89"/>
        <item x="71"/>
        <item x="81"/>
        <item x="75"/>
        <item x="68"/>
        <item x="2"/>
        <item x="77"/>
        <item x="86"/>
        <item x="101"/>
        <item x="10"/>
        <item x="82"/>
        <item x="5"/>
        <item x="58"/>
        <item x="16"/>
        <item x="17"/>
        <item x="22"/>
        <item x="29"/>
        <item x="21"/>
        <item x="50"/>
        <item x="18"/>
        <item x="13"/>
        <item x="42"/>
        <item x="30"/>
        <item x="26"/>
        <item x="65"/>
        <item x="19"/>
        <item x="45"/>
        <item x="60"/>
        <item x="49"/>
        <item x="53"/>
        <item x="59"/>
        <item x="46"/>
        <item x="51"/>
        <item x="57"/>
        <item x="44"/>
        <item x="72"/>
        <item x="66"/>
        <item x="0"/>
      </items>
      <extLst>
        <ext xmlns:x14="http://schemas.microsoft.com/office/spreadsheetml/2009/9/main" uri="{2946ED86-A175-432a-8AC1-64E0C546D7DE}">
          <x14:pivotField fillDownLabels="1"/>
        </ext>
      </extLst>
    </pivotField>
    <pivotField axis="axisRow" compact="0" defaultSubtotal="0" outline="0" showAll="0">
      <items count="69">
        <item x="63"/>
        <item x="9"/>
        <item x="2"/>
        <item x="17"/>
        <item x="1"/>
        <item x="29"/>
        <item x="39"/>
        <item x="10"/>
        <item x="28"/>
        <item x="11"/>
        <item x="50"/>
        <item x="44"/>
        <item x="37"/>
        <item x="61"/>
        <item x="30"/>
        <item x="53"/>
        <item x="13"/>
        <item x="59"/>
        <item x="19"/>
        <item x="3"/>
        <item x="18"/>
        <item x="51"/>
        <item x="68"/>
        <item x="47"/>
        <item x="14"/>
        <item x="20"/>
        <item x="5"/>
        <item x="23"/>
        <item x="34"/>
        <item x="48"/>
        <item x="15"/>
        <item x="55"/>
        <item x="52"/>
        <item x="6"/>
        <item x="7"/>
        <item x="22"/>
        <item x="42"/>
        <item x="24"/>
        <item x="67"/>
        <item x="43"/>
        <item x="4"/>
        <item x="54"/>
        <item x="16"/>
        <item x="21"/>
        <item x="56"/>
        <item x="27"/>
        <item x="58"/>
        <item x="12"/>
        <item x="8"/>
        <item x="40"/>
        <item x="65"/>
        <item x="62"/>
        <item x="66"/>
        <item x="31"/>
        <item x="35"/>
        <item x="26"/>
        <item x="41"/>
        <item x="25"/>
        <item x="64"/>
        <item x="33"/>
        <item x="45"/>
        <item x="60"/>
        <item x="36"/>
        <item x="46"/>
        <item x="38"/>
        <item x="57"/>
        <item x="32"/>
        <item x="49"/>
        <item x="0"/>
      </items>
      <extLst>
        <ext xmlns:x14="http://schemas.microsoft.com/office/spreadsheetml/2009/9/main" uri="{2946ED86-A175-432a-8AC1-64E0C546D7DE}">
          <x14:pivotField fillDownLabels="1"/>
        </ext>
      </extLst>
    </pivotField>
    <pivotField axis="axisRow" compact="0" defaultSubtotal="0" outline="0" showAll="0">
      <items count="10">
        <item x="7"/>
        <item x="1"/>
        <item x="5"/>
        <item x="4"/>
        <item x="8"/>
        <item x="9"/>
        <item x="3"/>
        <item x="2"/>
        <item x="6"/>
        <item x="0"/>
      </items>
      <extLst>
        <ext xmlns:x14="http://schemas.microsoft.com/office/spreadsheetml/2009/9/main" uri="{2946ED86-A175-432a-8AC1-64E0C546D7DE}">
          <x14:pivotField fillDownLabels="1"/>
        </ext>
      </extLst>
    </pivotField>
    <pivotField dataField="1" compact="0" showAll="0">
      <items count="60">
        <item x="4"/>
        <item x="6"/>
        <item x="8"/>
        <item x="5"/>
        <item x="9"/>
        <item x="3"/>
        <item x="20"/>
        <item x="10"/>
        <item x="33"/>
        <item x="7"/>
        <item x="28"/>
        <item x="25"/>
        <item x="39"/>
        <item x="2"/>
        <item x="12"/>
        <item x="24"/>
        <item x="30"/>
        <item x="14"/>
        <item x="46"/>
        <item x="29"/>
        <item x="15"/>
        <item x="52"/>
        <item x="45"/>
        <item x="11"/>
        <item x="40"/>
        <item x="23"/>
        <item x="27"/>
        <item x="26"/>
        <item x="36"/>
        <item x="43"/>
        <item x="37"/>
        <item x="31"/>
        <item x="57"/>
        <item x="32"/>
        <item x="21"/>
        <item x="16"/>
        <item x="22"/>
        <item x="48"/>
        <item x="53"/>
        <item x="44"/>
        <item x="19"/>
        <item x="18"/>
        <item x="13"/>
        <item x="49"/>
        <item x="38"/>
        <item x="56"/>
        <item x="55"/>
        <item x="17"/>
        <item x="50"/>
        <item x="41"/>
        <item x="35"/>
        <item x="42"/>
        <item x="34"/>
        <item x="47"/>
        <item x="54"/>
        <item x="51"/>
        <item x="0"/>
        <item x="58"/>
        <item x="1"/>
        <item t="default"/>
      </items>
    </pivotField>
    <pivotField axis="axisRow" compact="0" showAll="0">
      <items count="44">
        <item x="39"/>
        <item x="38"/>
        <item x="25"/>
        <item x="20"/>
        <item x="28"/>
        <item x="32"/>
        <item x="33"/>
        <item x="4"/>
        <item x="26"/>
        <item x="9"/>
        <item x="35"/>
        <item x="19"/>
        <item x="36"/>
        <item x="7"/>
        <item x="16"/>
        <item x="23"/>
        <item x="5"/>
        <item x="2"/>
        <item x="18"/>
        <item x="21"/>
        <item x="17"/>
        <item x="29"/>
        <item x="40"/>
        <item x="31"/>
        <item x="30"/>
        <item x="13"/>
        <item x="6"/>
        <item x="24"/>
        <item x="27"/>
        <item x="3"/>
        <item x="41"/>
        <item x="34"/>
        <item x="15"/>
        <item x="11"/>
        <item x="12"/>
        <item x="8"/>
        <item x="14"/>
        <item x="22"/>
        <item x="42"/>
        <item x="10"/>
        <item x="1"/>
        <item x="37"/>
        <item x="0"/>
        <item t="default"/>
      </items>
    </pivotField>
    <pivotField dataField="1" compact="0" showAll="0">
      <items count="173">
        <item x="132"/>
        <item x="131"/>
        <item x="123"/>
        <item x="128"/>
        <item x="74"/>
        <item x="121"/>
        <item x="53"/>
        <item x="5"/>
        <item x="69"/>
        <item x="136"/>
        <item x="32"/>
        <item x="130"/>
        <item x="34"/>
        <item x="127"/>
        <item x="9"/>
        <item x="133"/>
        <item x="160"/>
        <item x="42"/>
        <item x="18"/>
        <item x="45"/>
        <item x="11"/>
        <item x="126"/>
        <item x="31"/>
        <item x="107"/>
        <item x="43"/>
        <item x="16"/>
        <item x="97"/>
        <item x="66"/>
        <item x="89"/>
        <item x="150"/>
        <item x="36"/>
        <item x="96"/>
        <item x="122"/>
        <item x="22"/>
        <item x="147"/>
        <item x="19"/>
        <item x="134"/>
        <item x="39"/>
        <item x="63"/>
        <item x="102"/>
        <item x="50"/>
        <item x="73"/>
        <item x="113"/>
        <item x="20"/>
        <item x="4"/>
        <item x="120"/>
        <item x="144"/>
        <item x="79"/>
        <item x="99"/>
        <item x="140"/>
        <item x="58"/>
        <item x="95"/>
        <item x="7"/>
        <item x="105"/>
        <item x="17"/>
        <item x="8"/>
        <item x="112"/>
        <item x="84"/>
        <item x="116"/>
        <item x="64"/>
        <item x="23"/>
        <item x="14"/>
        <item x="33"/>
        <item x="139"/>
        <item x="143"/>
        <item x="157"/>
        <item x="3"/>
        <item x="52"/>
        <item x="166"/>
        <item x="38"/>
        <item x="82"/>
        <item x="29"/>
        <item x="115"/>
        <item x="78"/>
        <item x="118"/>
        <item x="90"/>
        <item x="15"/>
        <item x="169"/>
        <item x="49"/>
        <item x="101"/>
        <item x="142"/>
        <item x="164"/>
        <item x="85"/>
        <item x="125"/>
        <item x="12"/>
        <item x="70"/>
        <item x="6"/>
        <item x="104"/>
        <item x="153"/>
        <item x="27"/>
        <item x="100"/>
        <item x="154"/>
        <item x="94"/>
        <item x="21"/>
        <item x="106"/>
        <item x="55"/>
        <item x="165"/>
        <item x="13"/>
        <item x="75"/>
        <item x="81"/>
        <item x="44"/>
        <item x="91"/>
        <item x="51"/>
        <item x="72"/>
        <item x="28"/>
        <item x="30"/>
        <item x="158"/>
        <item x="65"/>
        <item x="119"/>
        <item x="108"/>
        <item x="151"/>
        <item x="25"/>
        <item x="124"/>
        <item x="129"/>
        <item x="170"/>
        <item x="146"/>
        <item x="35"/>
        <item x="86"/>
        <item x="109"/>
        <item x="103"/>
        <item x="60"/>
        <item x="152"/>
        <item x="71"/>
        <item x="111"/>
        <item x="37"/>
        <item x="48"/>
        <item x="54"/>
        <item x="149"/>
        <item x="135"/>
        <item x="155"/>
        <item x="88"/>
        <item x="57"/>
        <item x="138"/>
        <item x="83"/>
        <item x="10"/>
        <item x="168"/>
        <item x="117"/>
        <item x="162"/>
        <item x="98"/>
        <item x="41"/>
        <item x="145"/>
        <item x="163"/>
        <item x="62"/>
        <item x="167"/>
        <item x="59"/>
        <item x="156"/>
        <item x="61"/>
        <item x="47"/>
        <item x="24"/>
        <item x="110"/>
        <item x="114"/>
        <item x="26"/>
        <item x="56"/>
        <item x="137"/>
        <item x="141"/>
        <item x="76"/>
        <item x="161"/>
        <item x="159"/>
        <item x="2"/>
        <item x="40"/>
        <item x="77"/>
        <item x="46"/>
        <item x="68"/>
        <item x="67"/>
        <item x="93"/>
        <item x="80"/>
        <item x="92"/>
        <item x="87"/>
        <item x="148"/>
        <item x="0"/>
        <item x="171"/>
        <item x="1"/>
        <item t="default"/>
      </items>
    </pivotField>
  </pivotFields>
  <rowFields count="5">
    <field x="2"/>
    <field x="3"/>
    <field x="4"/>
    <field x="5"/>
    <field x="7"/>
  </rowFields>
  <rowItems count="180">
    <i>
      <x/>
      <x v="42"/>
      <x v="33"/>
      <x v="1"/>
      <x v="29"/>
    </i>
    <i>
      <x v="1"/>
      <x v="1"/>
      <x v="9"/>
      <x v="6"/>
      <x v="39"/>
    </i>
    <i>
      <x v="2"/>
      <x v="42"/>
      <x v="62"/>
      <x v="1"/>
      <x v="3"/>
    </i>
    <i>
      <x v="3"/>
      <x v="42"/>
      <x v="54"/>
      <x v="1"/>
      <x v="8"/>
    </i>
    <i>
      <x v="4"/>
      <x v="60"/>
      <x v="68"/>
      <x v="2"/>
      <x v="20"/>
    </i>
    <i>
      <x v="5"/>
      <x v="87"/>
      <x v="19"/>
      <x v="7"/>
      <x v="29"/>
    </i>
    <i>
      <x v="6"/>
      <x v="60"/>
      <x v="68"/>
      <x v="2"/>
      <x v="20"/>
    </i>
    <i>
      <x v="7"/>
      <x v="42"/>
      <x v="26"/>
      <x v="7"/>
      <x v="16"/>
    </i>
    <i r="2">
      <x v="43"/>
      <x v="7"/>
      <x v="18"/>
    </i>
    <i r="4">
      <x v="20"/>
    </i>
    <i>
      <x v="8"/>
      <x v="10"/>
      <x v="19"/>
      <x v="1"/>
      <x v="9"/>
    </i>
    <i r="3">
      <x v="7"/>
      <x v="9"/>
    </i>
    <i r="1">
      <x v="31"/>
      <x v="19"/>
      <x v="7"/>
      <x v="34"/>
    </i>
    <i r="1">
      <x v="33"/>
      <x v="19"/>
      <x v="7"/>
      <x v="29"/>
    </i>
    <i r="1">
      <x v="34"/>
      <x v="19"/>
      <x v="7"/>
      <x v="29"/>
    </i>
    <i r="1">
      <x v="35"/>
      <x v="19"/>
      <x v="7"/>
      <x v="29"/>
    </i>
    <i r="1">
      <x v="36"/>
      <x v="19"/>
      <x v="7"/>
      <x v="29"/>
    </i>
    <i r="1">
      <x v="37"/>
      <x v="19"/>
      <x v="7"/>
      <x v="29"/>
    </i>
    <i r="1">
      <x v="39"/>
      <x v="19"/>
      <x v="7"/>
      <x v="26"/>
    </i>
    <i r="1">
      <x v="73"/>
      <x v="19"/>
      <x v="7"/>
      <x v="29"/>
    </i>
    <i r="1">
      <x v="74"/>
      <x v="19"/>
      <x v="7"/>
      <x v="29"/>
    </i>
    <i r="1">
      <x v="79"/>
      <x v="19"/>
      <x v="7"/>
      <x v="29"/>
    </i>
    <i r="1">
      <x v="80"/>
      <x v="19"/>
      <x v="7"/>
      <x v="29"/>
    </i>
    <i>
      <x v="9"/>
      <x v="37"/>
      <x v="19"/>
      <x v="7"/>
      <x v="29"/>
    </i>
    <i r="1">
      <x v="38"/>
      <x v="19"/>
      <x v="1"/>
      <x v="34"/>
    </i>
    <i r="3">
      <x v="7"/>
      <x v="34"/>
    </i>
    <i>
      <x v="10"/>
      <x v="35"/>
      <x v="19"/>
      <x v="7"/>
      <x v="29"/>
    </i>
    <i r="1">
      <x v="36"/>
      <x v="19"/>
      <x v="7"/>
      <x v="29"/>
    </i>
    <i r="1">
      <x v="37"/>
      <x v="19"/>
      <x v="7"/>
      <x v="29"/>
    </i>
    <i>
      <x v="11"/>
      <x v="42"/>
      <x v="68"/>
      <x v="6"/>
      <x v="27"/>
    </i>
    <i>
      <x v="12"/>
      <x v="64"/>
      <x v="58"/>
      <x v="4"/>
      <x v="30"/>
    </i>
    <i>
      <x v="13"/>
      <x v="90"/>
      <x v="55"/>
      <x v="1"/>
      <x v="19"/>
    </i>
    <i>
      <x v="14"/>
      <x v="52"/>
      <x v="32"/>
      <x v="1"/>
      <x v="35"/>
    </i>
    <i>
      <x v="15"/>
      <x v="63"/>
      <x v="53"/>
      <x v="8"/>
      <x v="40"/>
    </i>
    <i>
      <x v="16"/>
      <x/>
      <x v="4"/>
      <x v="1"/>
      <x v="40"/>
    </i>
    <i r="1">
      <x v="13"/>
      <x v="4"/>
      <x v="1"/>
      <x v="40"/>
    </i>
    <i r="1">
      <x v="15"/>
      <x v="4"/>
      <x v="1"/>
      <x v="40"/>
    </i>
    <i r="1">
      <x v="21"/>
      <x v="4"/>
      <x v="1"/>
      <x v="40"/>
    </i>
    <i r="1">
      <x v="43"/>
      <x v="4"/>
      <x v="1"/>
      <x v="40"/>
    </i>
    <i r="1">
      <x v="58"/>
      <x v="4"/>
      <x v="1"/>
      <x v="40"/>
    </i>
    <i r="1">
      <x v="59"/>
      <x v="4"/>
      <x v="1"/>
      <x v="40"/>
    </i>
    <i r="1">
      <x v="71"/>
      <x v="4"/>
      <x v="1"/>
      <x v="40"/>
    </i>
    <i r="1">
      <x v="81"/>
      <x v="4"/>
      <x v="1"/>
      <x v="40"/>
    </i>
    <i r="1">
      <x v="101"/>
      <x v="4"/>
      <x v="1"/>
      <x v="40"/>
    </i>
    <i>
      <x v="17"/>
      <x v="56"/>
      <x v="45"/>
      <x v="1"/>
      <x v="34"/>
    </i>
    <i r="1">
      <x v="57"/>
      <x v="45"/>
      <x v="1"/>
      <x v="34"/>
    </i>
    <i r="1">
      <x v="77"/>
      <x v="45"/>
      <x v="1"/>
      <x v="34"/>
    </i>
    <i>
      <x v="18"/>
      <x v="47"/>
      <x v="10"/>
      <x v="1"/>
      <x v="13"/>
    </i>
    <i>
      <x v="19"/>
      <x v="9"/>
      <x v="20"/>
      <x v="7"/>
      <x v="26"/>
    </i>
    <i r="1">
      <x v="47"/>
      <x v="20"/>
      <x v="1"/>
      <x v="23"/>
    </i>
    <i r="1">
      <x v="70"/>
      <x v="20"/>
      <x v="1"/>
      <x v="23"/>
    </i>
    <i>
      <x v="20"/>
      <x v="42"/>
      <x v="40"/>
      <x v="7"/>
      <x v="5"/>
    </i>
    <i>
      <x v="21"/>
      <x v="42"/>
      <x v="49"/>
      <x v="1"/>
      <x v="28"/>
    </i>
    <i>
      <x v="22"/>
      <x v="76"/>
      <x v="24"/>
      <x v="1"/>
      <x v="13"/>
    </i>
    <i>
      <x v="23"/>
      <x v="40"/>
      <x v="34"/>
      <x v="1"/>
      <x v="13"/>
    </i>
    <i>
      <x v="24"/>
      <x v="41"/>
      <x v="67"/>
      <x v="7"/>
      <x v="26"/>
    </i>
    <i>
      <x v="25"/>
      <x v="86"/>
      <x v="3"/>
      <x v="1"/>
      <x v="36"/>
    </i>
    <i>
      <x v="26"/>
      <x v="42"/>
      <x v="8"/>
      <x v="1"/>
      <x v="26"/>
    </i>
    <i>
      <x v="27"/>
      <x v="45"/>
      <x v="11"/>
      <x v="1"/>
      <x v="31"/>
    </i>
    <i>
      <x v="28"/>
      <x v="72"/>
      <x v="2"/>
      <x v="1"/>
      <x v="17"/>
    </i>
    <i>
      <x v="29"/>
      <x v="42"/>
      <x v="59"/>
      <x v="7"/>
      <x v="7"/>
    </i>
    <i>
      <x v="30"/>
      <x v="11"/>
      <x v="24"/>
      <x v="1"/>
      <x v="26"/>
    </i>
    <i>
      <x v="31"/>
      <x v="42"/>
      <x v="27"/>
      <x v="3"/>
      <x v="13"/>
    </i>
    <i>
      <x v="32"/>
      <x v="42"/>
      <x v="66"/>
      <x v="1"/>
      <x v="2"/>
    </i>
    <i>
      <x v="33"/>
      <x v="55"/>
      <x v="21"/>
      <x v="7"/>
      <x v="26"/>
    </i>
    <i>
      <x v="34"/>
      <x v="18"/>
      <x v="22"/>
      <x v="1"/>
      <x v="20"/>
    </i>
    <i>
      <x v="35"/>
      <x v="44"/>
      <x v="34"/>
      <x v="1"/>
      <x v="12"/>
    </i>
    <i>
      <x v="36"/>
      <x v="67"/>
      <x v="15"/>
      <x v="7"/>
      <x v="13"/>
    </i>
    <i r="1">
      <x v="68"/>
      <x v="15"/>
      <x v="7"/>
      <x v="13"/>
    </i>
    <i>
      <x v="37"/>
      <x v="42"/>
      <x v="25"/>
      <x v="1"/>
      <x v="25"/>
    </i>
    <i r="3">
      <x v="7"/>
      <x v="25"/>
    </i>
    <i>
      <x v="38"/>
      <x v="42"/>
      <x v="65"/>
      <x v="1"/>
      <x v="3"/>
    </i>
    <i>
      <x v="39"/>
      <x v="76"/>
      <x v="24"/>
      <x v="1"/>
      <x v="13"/>
    </i>
    <i>
      <x v="40"/>
      <x v="47"/>
      <x v="51"/>
      <x v="1"/>
      <x v="20"/>
    </i>
    <i>
      <x v="41"/>
      <x v="51"/>
      <x v="45"/>
      <x v="1"/>
      <x v="40"/>
    </i>
    <i>
      <x v="42"/>
      <x v="50"/>
      <x v="52"/>
      <x v="5"/>
      <x v="38"/>
    </i>
    <i>
      <x v="43"/>
      <x v="49"/>
      <x v="51"/>
      <x v="1"/>
      <x v="14"/>
    </i>
    <i>
      <x v="44"/>
      <x v="27"/>
      <x v="45"/>
      <x v="1"/>
      <x v="17"/>
    </i>
    <i r="1">
      <x v="72"/>
      <x v="2"/>
      <x v="1"/>
      <x v="17"/>
    </i>
    <i>
      <x v="45"/>
      <x v="42"/>
      <x/>
      <x v="1"/>
      <x v="7"/>
    </i>
    <i>
      <x v="46"/>
      <x v="61"/>
      <x v="1"/>
      <x v="1"/>
      <x v="35"/>
    </i>
    <i>
      <x v="47"/>
      <x v="3"/>
      <x v="45"/>
      <x v="1"/>
      <x v="26"/>
    </i>
    <i r="1">
      <x v="22"/>
      <x v="45"/>
      <x/>
      <x v="26"/>
    </i>
    <i r="1">
      <x v="23"/>
      <x v="45"/>
      <x/>
      <x v="26"/>
    </i>
    <i r="1">
      <x v="85"/>
      <x v="45"/>
      <x v="7"/>
      <x v="20"/>
    </i>
    <i>
      <x v="48"/>
      <x v="62"/>
      <x v="45"/>
      <x v="1"/>
      <x v="1"/>
    </i>
    <i>
      <x v="49"/>
      <x v="104"/>
      <x v="68"/>
      <x v="9"/>
      <x v="42"/>
    </i>
    <i>
      <x v="50"/>
      <x v="78"/>
      <x v="33"/>
      <x v="1"/>
      <x v="26"/>
    </i>
    <i>
      <x v="51"/>
      <x v="104"/>
      <x v="68"/>
      <x v="9"/>
      <x v="42"/>
    </i>
    <i>
      <x v="52"/>
      <x v="2"/>
      <x v="61"/>
      <x v="7"/>
      <x v="26"/>
    </i>
    <i>
      <x v="53"/>
      <x v="42"/>
      <x v="41"/>
      <x v="7"/>
      <x v="10"/>
    </i>
    <i>
      <x v="54"/>
      <x v="42"/>
      <x v="18"/>
      <x v="1"/>
      <x v="14"/>
    </i>
    <i r="3">
      <x v="7"/>
      <x v="14"/>
    </i>
    <i>
      <x v="55"/>
      <x v="91"/>
      <x v="24"/>
      <x v="7"/>
      <x v="40"/>
    </i>
    <i>
      <x v="56"/>
      <x v="92"/>
      <x v="20"/>
      <x v="7"/>
      <x v="32"/>
    </i>
    <i>
      <x v="57"/>
      <x v="24"/>
      <x v="24"/>
      <x v="7"/>
      <x v="37"/>
    </i>
    <i>
      <x v="58"/>
      <x v="42"/>
      <x v="14"/>
      <x v="7"/>
      <x v="7"/>
    </i>
    <i>
      <x v="59"/>
      <x v="42"/>
      <x v="13"/>
      <x v="7"/>
      <x v="22"/>
    </i>
    <i>
      <x v="60"/>
      <x v="65"/>
      <x v="45"/>
      <x v="1"/>
      <x v="13"/>
    </i>
    <i r="1">
      <x v="66"/>
      <x v="45"/>
      <x v="1"/>
      <x v="13"/>
    </i>
    <i>
      <x v="61"/>
      <x v="82"/>
      <x v="27"/>
      <x v="7"/>
      <x v="26"/>
    </i>
    <i>
      <x v="62"/>
      <x v="42"/>
      <x v="16"/>
      <x v="7"/>
      <x v="26"/>
    </i>
    <i>
      <x v="63"/>
      <x v="25"/>
      <x v="29"/>
      <x v="8"/>
      <x v="24"/>
    </i>
    <i r="1">
      <x v="32"/>
      <x v="29"/>
      <x v="8"/>
      <x v="24"/>
    </i>
    <i r="1">
      <x v="75"/>
      <x v="29"/>
      <x v="8"/>
      <x v="24"/>
    </i>
    <i>
      <x v="64"/>
      <x v="42"/>
      <x v="42"/>
      <x v="7"/>
      <x v="7"/>
    </i>
    <i>
      <x v="65"/>
      <x v="30"/>
      <x v="44"/>
      <x v="7"/>
      <x v="2"/>
    </i>
    <i>
      <x v="66"/>
      <x v="93"/>
      <x v="45"/>
      <x v="1"/>
      <x v="17"/>
    </i>
    <i>
      <x v="67"/>
      <x v="42"/>
      <x v="40"/>
      <x v="7"/>
      <x v="7"/>
    </i>
    <i>
      <x v="68"/>
      <x v="95"/>
      <x v="45"/>
      <x v="1"/>
      <x v="21"/>
    </i>
    <i>
      <x v="69"/>
      <x v="43"/>
      <x v="31"/>
      <x v="1"/>
      <x v="26"/>
    </i>
    <i>
      <x v="70"/>
      <x v="42"/>
      <x v="16"/>
      <x v="1"/>
      <x v="34"/>
    </i>
    <i>
      <x v="71"/>
      <x v="42"/>
      <x v="16"/>
      <x v="1"/>
      <x v="17"/>
    </i>
    <i r="3">
      <x v="7"/>
      <x v="17"/>
    </i>
    <i>
      <x v="72"/>
      <x v="42"/>
      <x v="17"/>
      <x v="6"/>
      <x v="32"/>
    </i>
    <i>
      <x v="73"/>
      <x v="42"/>
      <x v="16"/>
      <x v="6"/>
      <x v="34"/>
    </i>
    <i>
      <x v="74"/>
      <x v="102"/>
      <x v="21"/>
      <x v="8"/>
      <x v="13"/>
    </i>
    <i>
      <x v="75"/>
      <x v="26"/>
      <x v="28"/>
      <x v="2"/>
      <x v="26"/>
    </i>
    <i>
      <x v="76"/>
      <x v="28"/>
      <x v="12"/>
      <x v="1"/>
      <x v="20"/>
    </i>
    <i>
      <x v="77"/>
      <x v="12"/>
      <x v="50"/>
      <x v="1"/>
      <x v="22"/>
    </i>
    <i>
      <x v="78"/>
      <x v="42"/>
      <x v="30"/>
      <x v="1"/>
      <x v="26"/>
    </i>
    <i>
      <x v="79"/>
      <x v="94"/>
      <x v="60"/>
      <x v="1"/>
      <x v="21"/>
    </i>
    <i r="1">
      <x v="98"/>
      <x v="45"/>
      <x v="1"/>
      <x v="21"/>
    </i>
    <i>
      <x v="80"/>
      <x v="61"/>
      <x v="37"/>
      <x v="7"/>
      <x v="32"/>
    </i>
    <i>
      <x v="81"/>
      <x v="61"/>
      <x v="1"/>
      <x v="1"/>
      <x v="29"/>
    </i>
    <i>
      <x v="82"/>
      <x v="42"/>
      <x v="33"/>
      <x v="1"/>
      <x v="26"/>
    </i>
    <i r="1">
      <x v="78"/>
      <x v="33"/>
      <x v="1"/>
      <x v="26"/>
    </i>
    <i>
      <x v="83"/>
      <x v="42"/>
      <x v="45"/>
      <x v="1"/>
      <x v="20"/>
    </i>
    <i>
      <x v="84"/>
      <x v="96"/>
      <x v="45"/>
      <x v="1"/>
      <x v="21"/>
    </i>
    <i>
      <x v="85"/>
      <x v="43"/>
      <x v="31"/>
      <x v="1"/>
      <x v="29"/>
    </i>
    <i>
      <x v="86"/>
      <x v="7"/>
      <x v="35"/>
      <x v="7"/>
      <x v="15"/>
    </i>
    <i r="1">
      <x v="14"/>
      <x v="35"/>
      <x v="7"/>
      <x v="15"/>
    </i>
    <i r="1">
      <x v="83"/>
      <x v="35"/>
      <x v="7"/>
      <x v="11"/>
    </i>
    <i r="1">
      <x v="84"/>
      <x v="35"/>
      <x v="7"/>
      <x v="11"/>
    </i>
    <i r="1">
      <x v="89"/>
      <x v="35"/>
      <x v="7"/>
      <x v="15"/>
    </i>
    <i>
      <x v="87"/>
      <x v="42"/>
      <x v="64"/>
      <x v="1"/>
      <x v="13"/>
    </i>
    <i>
      <x v="88"/>
      <x v="78"/>
      <x v="33"/>
      <x v="1"/>
      <x v="26"/>
    </i>
    <i>
      <x v="89"/>
      <x v="29"/>
      <x v="5"/>
      <x v="1"/>
      <x v="26"/>
    </i>
    <i>
      <x v="90"/>
      <x v="47"/>
      <x v="23"/>
      <x v="1"/>
      <x v="29"/>
    </i>
    <i>
      <x v="91"/>
      <x v="42"/>
      <x v="45"/>
      <x v="1"/>
      <x v="13"/>
    </i>
    <i r="2">
      <x v="63"/>
      <x v="1"/>
      <x v="13"/>
    </i>
    <i r="2">
      <x v="64"/>
      <x v="1"/>
      <x v="13"/>
    </i>
    <i>
      <x v="92"/>
      <x v="76"/>
      <x v="24"/>
      <x v="1"/>
      <x v="13"/>
    </i>
    <i>
      <x v="93"/>
      <x v="61"/>
      <x v="8"/>
      <x v="1"/>
      <x v="17"/>
    </i>
    <i>
      <x v="94"/>
      <x v="47"/>
      <x v="21"/>
      <x v="7"/>
      <x v="20"/>
    </i>
    <i>
      <x v="95"/>
      <x v="42"/>
      <x v="46"/>
      <x v="1"/>
      <x/>
    </i>
    <i>
      <x v="96"/>
      <x v="42"/>
      <x v="25"/>
      <x v="1"/>
      <x v="20"/>
    </i>
    <i r="3">
      <x v="7"/>
      <x v="20"/>
    </i>
    <i>
      <x v="97"/>
      <x v="97"/>
      <x v="39"/>
      <x v="1"/>
      <x v="27"/>
    </i>
    <i r="1">
      <x v="99"/>
      <x v="39"/>
      <x v="1"/>
      <x v="21"/>
    </i>
    <i>
      <x v="98"/>
      <x v="46"/>
      <x v="39"/>
      <x v="1"/>
      <x v="20"/>
    </i>
    <i>
      <x v="99"/>
      <x v="53"/>
      <x v="11"/>
      <x v="1"/>
      <x v="7"/>
    </i>
    <i>
      <x v="100"/>
      <x v="61"/>
      <x v="56"/>
      <x v="1"/>
      <x v="4"/>
    </i>
    <i>
      <x v="101"/>
      <x v="42"/>
      <x v="18"/>
      <x v="7"/>
      <x v="6"/>
    </i>
    <i>
      <x v="102"/>
      <x v="54"/>
      <x v="45"/>
      <x v="1"/>
      <x v="9"/>
    </i>
    <i>
      <x v="103"/>
      <x v="42"/>
      <x v="7"/>
      <x v="7"/>
      <x v="9"/>
    </i>
    <i>
      <x v="104"/>
      <x v="16"/>
      <x v="24"/>
      <x v="7"/>
      <x v="26"/>
    </i>
    <i r="1">
      <x v="17"/>
      <x v="24"/>
      <x v="7"/>
      <x v="26"/>
    </i>
    <i r="1">
      <x v="19"/>
      <x v="24"/>
      <x v="7"/>
      <x v="32"/>
    </i>
    <i r="1">
      <x v="20"/>
      <x v="24"/>
      <x v="7"/>
      <x v="29"/>
    </i>
    <i>
      <x v="105"/>
      <x v="4"/>
      <x v="3"/>
      <x v="1"/>
      <x v="26"/>
    </i>
    <i>
      <x v="106"/>
      <x v="61"/>
      <x v="48"/>
      <x v="1"/>
      <x v="7"/>
    </i>
    <i r="3">
      <x v="7"/>
      <x v="7"/>
    </i>
    <i>
      <x v="107"/>
      <x v="88"/>
      <x v="36"/>
      <x v="7"/>
      <x v="15"/>
    </i>
    <i>
      <x v="108"/>
      <x v="42"/>
      <x v="57"/>
      <x v="7"/>
      <x v="3"/>
    </i>
    <i>
      <x v="109"/>
      <x v="103"/>
      <x v="24"/>
      <x v="7"/>
      <x v="37"/>
    </i>
    <i>
      <x v="110"/>
      <x v="5"/>
      <x v="38"/>
      <x v="7"/>
      <x v="20"/>
    </i>
    <i>
      <x v="111"/>
      <x v="6"/>
      <x v="6"/>
      <x v="1"/>
      <x v="26"/>
    </i>
    <i r="1">
      <x v="47"/>
      <x v="6"/>
      <x v="1"/>
      <x v="26"/>
    </i>
    <i r="1">
      <x v="48"/>
      <x v="6"/>
      <x v="1"/>
      <x v="26"/>
    </i>
    <i>
      <x v="112"/>
      <x v="100"/>
      <x v="11"/>
      <x v="1"/>
      <x v="26"/>
    </i>
    <i>
      <x v="113"/>
      <x v="8"/>
      <x v="16"/>
      <x v="6"/>
      <x v="25"/>
    </i>
    <i>
      <x v="114"/>
      <x v="42"/>
      <x v="26"/>
      <x v="7"/>
      <x v="9"/>
    </i>
    <i>
      <x v="115"/>
      <x v="104"/>
      <x v="68"/>
      <x v="7"/>
      <x v="15"/>
    </i>
    <i>
      <x v="116"/>
      <x v="42"/>
      <x v="47"/>
      <x v="1"/>
      <x v="33"/>
    </i>
    <i>
      <x v="117"/>
      <x v="42"/>
      <x v="32"/>
      <x v="1"/>
      <x v="17"/>
    </i>
    <i>
      <x v="118"/>
      <x v="69"/>
      <x v="4"/>
      <x v="1"/>
      <x v="41"/>
    </i>
    <i>
      <x v="119"/>
      <x v="42"/>
      <x v="16"/>
      <x v="6"/>
      <x v="34"/>
    </i>
    <i>
      <x v="120"/>
      <x v="104"/>
      <x v="68"/>
      <x v="9"/>
      <x v="42"/>
    </i>
    <i t="grand">
      <x/>
    </i>
  </rowItems>
  <colFields count="1">
    <field x="-2"/>
  </colFields>
  <colItems count="2">
    <i>
      <x/>
    </i>
    <i i="1">
      <x v="1"/>
    </i>
  </colItems>
  <dataFields count="2">
    <dataField name="求和项:数量" fld="6" baseField="0" baseItem="0"/>
    <dataField name="求和项:总价_x000a_（元）" fld="8"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数据透视表1" cacheId="3"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205" firstHeaderRow="0" firstDataRow="1" firstDataCol="5"/>
  <pivotFields count="7">
    <pivotField axis="axisRow" compact="0" defaultSubtotal="0" outline="0" showAll="0">
      <items count="117">
        <item x="36"/>
        <item x="11"/>
        <item x="49"/>
        <item x="48"/>
        <item x="45"/>
        <item x="21"/>
        <item x="2"/>
        <item x="1"/>
        <item x="38"/>
        <item x="83"/>
        <item x="33"/>
        <item x="106"/>
        <item x="34"/>
        <item x="69"/>
        <item x="3"/>
        <item x="85"/>
        <item x="66"/>
        <item x="53"/>
        <item x="67"/>
        <item x="14"/>
        <item x="7"/>
        <item x="23"/>
        <item x="43"/>
        <item x="112"/>
        <item x="75"/>
        <item x="22"/>
        <item x="40"/>
        <item x="109"/>
        <item x="30"/>
        <item m="1" x="115"/>
        <item x="46"/>
        <item x="68"/>
        <item x="111"/>
        <item x="73"/>
        <item x="70"/>
        <item x="71"/>
        <item x="84"/>
        <item x="100"/>
        <item x="103"/>
        <item x="56"/>
        <item x="108"/>
        <item x="5"/>
        <item x="105"/>
        <item x="9"/>
        <item x="57"/>
        <item x="90"/>
        <item x="79"/>
        <item x="80"/>
        <item x="25"/>
        <item x="65"/>
        <item x="102"/>
        <item x="35"/>
        <item x="81"/>
        <item x="44"/>
        <item x="97"/>
        <item x="59"/>
        <item x="29"/>
        <item x="39"/>
        <item x="64"/>
        <item x="19"/>
        <item x="78"/>
        <item x="6"/>
        <item x="88"/>
        <item x="94"/>
        <item x="18"/>
        <item x="92"/>
        <item x="17"/>
        <item x="72"/>
        <item x="113"/>
        <item m="1" x="116"/>
        <item x="47"/>
        <item x="50"/>
        <item x="107"/>
        <item x="15"/>
        <item x="95"/>
        <item x="31"/>
        <item x="32"/>
        <item x="37"/>
        <item x="76"/>
        <item x="77"/>
        <item x="28"/>
        <item x="101"/>
        <item x="52"/>
        <item x="4"/>
        <item x="42"/>
        <item x="63"/>
        <item x="82"/>
        <item x="99"/>
        <item x="41"/>
        <item x="93"/>
        <item x="91"/>
        <item x="26"/>
        <item x="58"/>
        <item x="62"/>
        <item x="61"/>
        <item x="54"/>
        <item x="74"/>
        <item x="86"/>
        <item x="98"/>
        <item x="10"/>
        <item x="96"/>
        <item x="55"/>
        <item x="8"/>
        <item m="1" x="114"/>
        <item x="51"/>
        <item x="24"/>
        <item x="110"/>
        <item x="89"/>
        <item x="60"/>
        <item x="20"/>
        <item x="27"/>
        <item x="12"/>
        <item x="104"/>
        <item x="87"/>
        <item x="13"/>
        <item x="16"/>
        <item x="0"/>
      </items>
      <extLst>
        <ext xmlns:x14="http://schemas.microsoft.com/office/spreadsheetml/2009/9/main" uri="{2946ED86-A175-432a-8AC1-64E0C546D7DE}">
          <x14:pivotField fillDownLabels="1"/>
        </ext>
      </extLst>
    </pivotField>
    <pivotField axis="axisRow" compact="0" defaultSubtotal="0" outline="0" showAll="0">
      <items count="126">
        <item x="96"/>
        <item x="11"/>
        <item x="97"/>
        <item x="49"/>
        <item x="122"/>
        <item x="112"/>
        <item x="15"/>
        <item x="48"/>
        <item x="28"/>
        <item x="121"/>
        <item x="80"/>
        <item x="117"/>
        <item x="17"/>
        <item x="102"/>
        <item x="18"/>
        <item x="114"/>
        <item x="111"/>
        <item x="123"/>
        <item x="106"/>
        <item x="99"/>
        <item x="110"/>
        <item x="38"/>
        <item x="57"/>
        <item x="54"/>
        <item x="32"/>
        <item x="85"/>
        <item x="113"/>
        <item x="105"/>
        <item x="45"/>
        <item x="67"/>
        <item x="7"/>
        <item x="104"/>
        <item x="24"/>
        <item m="1" x="124"/>
        <item x="46"/>
        <item x="84"/>
        <item x="40"/>
        <item x="81"/>
        <item x="82"/>
        <item x="98"/>
        <item x="35"/>
        <item x="65"/>
        <item x="1"/>
        <item x="89"/>
        <item x="37"/>
        <item x="39"/>
        <item x="30"/>
        <item x="29"/>
        <item x="63"/>
        <item x="76"/>
        <item x="107"/>
        <item x="25"/>
        <item x="77"/>
        <item x="42"/>
        <item x="12"/>
        <item x="8"/>
        <item x="2"/>
        <item x="14"/>
        <item x="74"/>
        <item x="83"/>
        <item x="62"/>
        <item x="64"/>
        <item x="91"/>
        <item x="118"/>
        <item x="50"/>
        <item x="103"/>
        <item x="70"/>
        <item x="61"/>
        <item x="87"/>
        <item x="69"/>
        <item x="78"/>
        <item x="86"/>
        <item x="95"/>
        <item x="73"/>
        <item x="41"/>
        <item x="9"/>
        <item x="101"/>
        <item x="92"/>
        <item x="116"/>
        <item x="55"/>
        <item x="56"/>
        <item x="100"/>
        <item x="71"/>
        <item x="88"/>
        <item x="79"/>
        <item x="68"/>
        <item x="6"/>
        <item x="94"/>
        <item x="10"/>
        <item x="93"/>
        <item x="13"/>
        <item x="90"/>
        <item x="4"/>
        <item x="119"/>
        <item x="120"/>
        <item x="22"/>
        <item x="59"/>
        <item x="19"/>
        <item x="20"/>
        <item x="27"/>
        <item x="109"/>
        <item x="43"/>
        <item x="33"/>
        <item x="26"/>
        <item x="52"/>
        <item x="21"/>
        <item x="75"/>
        <item x="16"/>
        <item x="44"/>
        <item x="34"/>
        <item x="108"/>
        <item x="23"/>
        <item x="51"/>
        <item x="5"/>
        <item x="31"/>
        <item x="115"/>
        <item x="66"/>
        <item x="47"/>
        <item x="60"/>
        <item x="53"/>
        <item x="58"/>
        <item x="3"/>
        <item x="36"/>
        <item x="72"/>
        <item m="1" x="125"/>
        <item x="0"/>
      </items>
      <extLst>
        <ext xmlns:x14="http://schemas.microsoft.com/office/spreadsheetml/2009/9/main" uri="{2946ED86-A175-432a-8AC1-64E0C546D7DE}">
          <x14:pivotField fillDownLabels="1"/>
        </ext>
      </extLst>
    </pivotField>
    <pivotField axis="axisRow" compact="0" defaultSubtotal="0" outline="0" showAll="0">
      <items count="75">
        <item x="64"/>
        <item x="9"/>
        <item x="5"/>
        <item x="18"/>
        <item x="3"/>
        <item x="29"/>
        <item x="56"/>
        <item x="10"/>
        <item x="28"/>
        <item x="11"/>
        <item x="44"/>
        <item x="41"/>
        <item x="35"/>
        <item x="61"/>
        <item x="30"/>
        <item x="47"/>
        <item x="13"/>
        <item x="58"/>
        <item x="20"/>
        <item x="1"/>
        <item x="36"/>
        <item x="70"/>
        <item x="45"/>
        <item x="69"/>
        <item x="42"/>
        <item x="14"/>
        <item x="21"/>
        <item x="2"/>
        <item x="16"/>
        <item x="32"/>
        <item x="43"/>
        <item x="53"/>
        <item x="52"/>
        <item x="15"/>
        <item x="49"/>
        <item x="46"/>
        <item x="4"/>
        <item x="7"/>
        <item x="23"/>
        <item x="39"/>
        <item x="24"/>
        <item x="68"/>
        <item x="40"/>
        <item x="6"/>
        <item x="48"/>
        <item x="71"/>
        <item x="17"/>
        <item x="22"/>
        <item x="51"/>
        <item x="26"/>
        <item x="57"/>
        <item x="12"/>
        <item x="8"/>
        <item x="50"/>
        <item x="60"/>
        <item x="62"/>
        <item x="66"/>
        <item x="63"/>
        <item x="67"/>
        <item x="33"/>
        <item x="25"/>
        <item x="38"/>
        <item x="19"/>
        <item x="65"/>
        <item x="27"/>
        <item x="54"/>
        <item m="1" x="74"/>
        <item x="59"/>
        <item x="34"/>
        <item m="1" x="72"/>
        <item x="37"/>
        <item m="1" x="73"/>
        <item x="55"/>
        <item x="31"/>
        <item x="0"/>
      </items>
      <extLst>
        <ext xmlns:x14="http://schemas.microsoft.com/office/spreadsheetml/2009/9/main" uri="{2946ED86-A175-432a-8AC1-64E0C546D7DE}">
          <x14:pivotField fillDownLabels="1"/>
        </ext>
      </extLst>
    </pivotField>
    <pivotField axis="axisRow" compact="0" defaultSubtotal="0" outline="0" showAll="0">
      <items count="14">
        <item x="6"/>
        <item x="10"/>
        <item x="7"/>
        <item x="9"/>
        <item x="2"/>
        <item x="5"/>
        <item x="4"/>
        <item x="13"/>
        <item x="11"/>
        <item x="12"/>
        <item x="3"/>
        <item x="1"/>
        <item x="8"/>
        <item x="0"/>
      </items>
      <extLst>
        <ext xmlns:x14="http://schemas.microsoft.com/office/spreadsheetml/2009/9/main" uri="{2946ED86-A175-432a-8AC1-64E0C546D7DE}">
          <x14:pivotField fillDownLabels="1"/>
        </ext>
      </extLst>
    </pivotField>
    <pivotField dataField="1" compact="0" showAll="0">
      <items count="63">
        <item x="2"/>
        <item x="3"/>
        <item x="7"/>
        <item x="4"/>
        <item x="11"/>
        <item x="6"/>
        <item x="20"/>
        <item x="10"/>
        <item x="21"/>
        <item x="8"/>
        <item x="51"/>
        <item x="28"/>
        <item x="40"/>
        <item x="24"/>
        <item x="5"/>
        <item x="12"/>
        <item x="27"/>
        <item x="32"/>
        <item x="61"/>
        <item x="15"/>
        <item x="45"/>
        <item x="31"/>
        <item x="29"/>
        <item x="9"/>
        <item x="50"/>
        <item x="36"/>
        <item x="26"/>
        <item x="13"/>
        <item x="43"/>
        <item x="25"/>
        <item x="47"/>
        <item x="55"/>
        <item x="37"/>
        <item x="46"/>
        <item x="38"/>
        <item x="60"/>
        <item x="33"/>
        <item x="22"/>
        <item x="16"/>
        <item x="23"/>
        <item x="57"/>
        <item x="39"/>
        <item x="52"/>
        <item x="42"/>
        <item x="19"/>
        <item x="18"/>
        <item x="14"/>
        <item x="49"/>
        <item x="44"/>
        <item x="48"/>
        <item x="56"/>
        <item x="59"/>
        <item x="41"/>
        <item x="17"/>
        <item x="54"/>
        <item x="30"/>
        <item x="35"/>
        <item x="34"/>
        <item x="58"/>
        <item x="53"/>
        <item x="0"/>
        <item x="1"/>
        <item t="default"/>
      </items>
    </pivotField>
    <pivotField axis="axisRow" compact="0" defaultSubtotal="0" outline="0" showAll="0">
      <items count="49">
        <item x="41"/>
        <item x="40"/>
        <item x="26"/>
        <item x="16"/>
        <item x="38"/>
        <item x="29"/>
        <item x="33"/>
        <item x="34"/>
        <item x="6"/>
        <item x="28"/>
        <item x="43"/>
        <item x="9"/>
        <item x="13"/>
        <item x="20"/>
        <item x="7"/>
        <item x="18"/>
        <item x="24"/>
        <item x="2"/>
        <item x="5"/>
        <item x="25"/>
        <item x="22"/>
        <item x="19"/>
        <item x="37"/>
        <item x="36"/>
        <item x="30"/>
        <item x="42"/>
        <item x="32"/>
        <item x="14"/>
        <item x="4"/>
        <item x="31"/>
        <item x="1"/>
        <item x="45"/>
        <item x="44"/>
        <item x="35"/>
        <item x="17"/>
        <item x="11"/>
        <item x="12"/>
        <item x="21"/>
        <item x="27"/>
        <item x="8"/>
        <item x="15"/>
        <item x="39"/>
        <item x="23"/>
        <item x="46"/>
        <item m="1" x="47"/>
        <item x="10"/>
        <item m="1" x="48"/>
        <item x="3"/>
        <item x="0"/>
      </items>
      <extLst>
        <ext xmlns:x14="http://schemas.microsoft.com/office/spreadsheetml/2009/9/main" uri="{2946ED86-A175-432a-8AC1-64E0C546D7DE}">
          <x14:pivotField fillDownLabels="1"/>
        </ext>
      </extLst>
    </pivotField>
    <pivotField dataField="1" compact="0" showAll="0">
      <items count="206">
        <item x="178"/>
        <item x="151"/>
        <item x="150"/>
        <item x="147"/>
        <item x="148"/>
        <item x="155"/>
        <item x="86"/>
        <item x="140"/>
        <item x="56"/>
        <item x="153"/>
        <item x="10"/>
        <item x="78"/>
        <item x="201"/>
        <item x="162"/>
        <item x="36"/>
        <item x="149"/>
        <item x="37"/>
        <item x="12"/>
        <item x="121"/>
        <item x="43"/>
        <item x="146"/>
        <item x="3"/>
        <item x="157"/>
        <item x="46"/>
        <item x="14"/>
        <item x="124"/>
        <item x="59"/>
        <item x="120"/>
        <item x="44"/>
        <item x="145"/>
        <item x="117"/>
        <item x="20"/>
        <item x="158"/>
        <item x="110"/>
        <item x="70"/>
        <item x="182"/>
        <item x="24"/>
        <item x="109"/>
        <item x="144"/>
        <item x="27"/>
        <item x="174"/>
        <item x="22"/>
        <item x="156"/>
        <item x="39"/>
        <item x="72"/>
        <item x="135"/>
        <item x="50"/>
        <item x="11"/>
        <item x="2"/>
        <item x="139"/>
        <item x="113"/>
        <item x="128"/>
        <item x="167"/>
        <item x="93"/>
        <item x="114"/>
        <item x="64"/>
        <item x="108"/>
        <item x="19"/>
        <item x="116"/>
        <item x="190"/>
        <item x="21"/>
        <item x="7"/>
        <item x="161"/>
        <item x="131"/>
        <item x="96"/>
        <item x="55"/>
        <item x="126"/>
        <item x="134"/>
        <item x="75"/>
        <item x="29"/>
        <item x="17"/>
        <item x="23"/>
        <item x="58"/>
        <item x="166"/>
        <item x="191"/>
        <item x="9"/>
        <item x="52"/>
        <item x="160"/>
        <item x="125"/>
        <item x="42"/>
        <item x="111"/>
        <item x="53"/>
        <item x="132"/>
        <item x="90"/>
        <item x="137"/>
        <item x="99"/>
        <item x="5"/>
        <item x="200"/>
        <item x="127"/>
        <item x="38"/>
        <item x="33"/>
        <item x="164"/>
        <item x="159"/>
        <item x="195"/>
        <item x="95"/>
        <item x="57"/>
        <item x="193"/>
        <item x="198"/>
        <item x="15"/>
        <item x="80"/>
        <item x="81"/>
        <item x="18"/>
        <item x="199"/>
        <item x="172"/>
        <item x="119"/>
        <item x="185"/>
        <item x="32"/>
        <item x="115"/>
        <item x="154"/>
        <item x="102"/>
        <item x="6"/>
        <item x="83"/>
        <item x="34"/>
        <item x="25"/>
        <item x="176"/>
        <item x="196"/>
        <item x="112"/>
        <item x="16"/>
        <item x="107"/>
        <item x="87"/>
        <item x="92"/>
        <item x="85"/>
        <item x="45"/>
        <item x="100"/>
        <item x="51"/>
        <item x="204"/>
        <item x="54"/>
        <item x="67"/>
        <item x="152"/>
        <item x="77"/>
        <item x="105"/>
        <item x="192"/>
        <item x="35"/>
        <item x="71"/>
        <item x="138"/>
        <item x="171"/>
        <item x="202"/>
        <item x="4"/>
        <item x="63"/>
        <item x="183"/>
        <item x="181"/>
        <item x="189"/>
        <item x="103"/>
        <item x="84"/>
        <item x="169"/>
        <item x="26"/>
        <item x="184"/>
        <item x="118"/>
        <item x="66"/>
        <item x="130"/>
        <item x="143"/>
        <item x="175"/>
        <item x="28"/>
        <item x="49"/>
        <item x="60"/>
        <item x="141"/>
        <item x="187"/>
        <item x="98"/>
        <item x="62"/>
        <item x="142"/>
        <item x="13"/>
        <item x="123"/>
        <item x="136"/>
        <item x="173"/>
        <item x="180"/>
        <item x="170"/>
        <item x="79"/>
        <item x="41"/>
        <item x="133"/>
        <item x="168"/>
        <item x="203"/>
        <item x="69"/>
        <item x="65"/>
        <item x="165"/>
        <item x="68"/>
        <item x="82"/>
        <item x="48"/>
        <item x="30"/>
        <item x="186"/>
        <item x="31"/>
        <item x="197"/>
        <item x="61"/>
        <item x="88"/>
        <item x="122"/>
        <item x="179"/>
        <item x="8"/>
        <item x="40"/>
        <item x="106"/>
        <item x="89"/>
        <item x="129"/>
        <item x="47"/>
        <item x="73"/>
        <item x="188"/>
        <item x="194"/>
        <item x="76"/>
        <item x="163"/>
        <item x="94"/>
        <item x="91"/>
        <item x="74"/>
        <item x="97"/>
        <item x="104"/>
        <item x="101"/>
        <item x="177"/>
        <item x="0"/>
        <item x="1"/>
        <item t="default"/>
      </items>
    </pivotField>
  </pivotFields>
  <rowFields count="5">
    <field x="0"/>
    <field x="1"/>
    <field x="2"/>
    <field x="3"/>
    <field x="5"/>
  </rowFields>
  <rowItems count="202">
    <i>
      <x/>
      <x v="56"/>
      <x v="36"/>
      <x v="4"/>
      <x v="30"/>
    </i>
    <i>
      <x v="1"/>
      <x v="1"/>
      <x v="9"/>
      <x v="10"/>
      <x v="45"/>
    </i>
    <i>
      <x v="2"/>
      <x v="56"/>
      <x v="68"/>
      <x v="4"/>
      <x v="3"/>
    </i>
    <i>
      <x v="3"/>
      <x v="56"/>
      <x v="59"/>
      <x v="4"/>
      <x v="9"/>
    </i>
    <i>
      <x v="4"/>
      <x v="74"/>
      <x v="36"/>
      <x v="5"/>
      <x v="21"/>
    </i>
    <i>
      <x v="5"/>
      <x v="107"/>
      <x v="19"/>
      <x v="11"/>
      <x v="30"/>
    </i>
    <i>
      <x v="6"/>
      <x v="56"/>
      <x v="27"/>
      <x v="11"/>
      <x v="17"/>
    </i>
    <i r="2">
      <x v="47"/>
      <x v="11"/>
      <x v="17"/>
    </i>
    <i r="4">
      <x v="19"/>
    </i>
    <i r="4">
      <x v="21"/>
    </i>
    <i r="2">
      <x v="62"/>
      <x v="11"/>
      <x v="17"/>
    </i>
    <i>
      <x v="7"/>
      <x v="8"/>
      <x v="19"/>
      <x v="11"/>
      <x v="11"/>
    </i>
    <i r="1">
      <x v="40"/>
      <x v="19"/>
      <x v="11"/>
      <x v="36"/>
    </i>
    <i r="1">
      <x v="42"/>
      <x v="19"/>
      <x v="11"/>
      <x v="30"/>
    </i>
    <i r="1">
      <x v="43"/>
      <x v="19"/>
      <x v="11"/>
      <x v="28"/>
    </i>
    <i r="1">
      <x v="44"/>
      <x v="19"/>
      <x v="11"/>
      <x v="30"/>
    </i>
    <i r="1">
      <x v="45"/>
      <x v="19"/>
      <x v="11"/>
      <x v="30"/>
    </i>
    <i r="1">
      <x v="46"/>
      <x v="19"/>
      <x v="11"/>
      <x v="30"/>
    </i>
    <i r="1">
      <x v="47"/>
      <x v="19"/>
      <x v="11"/>
      <x v="30"/>
    </i>
    <i r="1">
      <x v="50"/>
      <x v="19"/>
      <x v="11"/>
      <x v="30"/>
    </i>
    <i r="1">
      <x v="51"/>
      <x v="19"/>
      <x v="11"/>
      <x v="30"/>
    </i>
    <i r="1">
      <x v="54"/>
      <x v="19"/>
      <x v="11"/>
      <x v="30"/>
    </i>
    <i r="1">
      <x v="95"/>
      <x v="19"/>
      <x v="11"/>
      <x v="30"/>
    </i>
    <i r="1">
      <x v="96"/>
      <x v="19"/>
      <x v="11"/>
      <x v="30"/>
    </i>
    <i r="1">
      <x v="97"/>
      <x v="19"/>
      <x v="11"/>
      <x v="30"/>
    </i>
    <i r="1">
      <x v="111"/>
      <x v="19"/>
      <x v="11"/>
      <x v="34"/>
    </i>
    <i>
      <x v="8"/>
      <x v="49"/>
      <x v="19"/>
      <x v="11"/>
      <x v="30"/>
    </i>
    <i r="1">
      <x v="51"/>
      <x v="19"/>
      <x v="11"/>
      <x v="30"/>
    </i>
    <i r="1">
      <x v="53"/>
      <x v="19"/>
      <x v="4"/>
      <x v="36"/>
    </i>
    <i r="3">
      <x v="11"/>
      <x v="36"/>
    </i>
    <i>
      <x v="9"/>
      <x v="35"/>
      <x v="19"/>
      <x v="11"/>
      <x v="41"/>
    </i>
    <i>
      <x v="10"/>
      <x v="46"/>
      <x v="19"/>
      <x v="11"/>
      <x v="30"/>
    </i>
    <i r="1">
      <x v="47"/>
      <x v="19"/>
      <x v="4"/>
      <x v="11"/>
    </i>
    <i r="3">
      <x v="11"/>
      <x v="30"/>
    </i>
    <i r="1">
      <x v="48"/>
      <x v="19"/>
      <x v="11"/>
      <x v="30"/>
    </i>
    <i r="1">
      <x v="51"/>
      <x v="19"/>
      <x v="11"/>
      <x v="30"/>
    </i>
    <i r="1">
      <x v="52"/>
      <x v="19"/>
      <x v="11"/>
      <x v="30"/>
    </i>
    <i>
      <x v="11"/>
      <x v="78"/>
      <x v="63"/>
      <x v="8"/>
      <x v="31"/>
    </i>
    <i>
      <x v="12"/>
      <x v="114"/>
      <x v="60"/>
      <x v="4"/>
      <x v="20"/>
    </i>
    <i r="1">
      <x v="115"/>
      <x v="60"/>
      <x v="4"/>
      <x v="20"/>
    </i>
    <i>
      <x v="13"/>
      <x v="66"/>
      <x v="35"/>
      <x v="4"/>
      <x v="39"/>
    </i>
    <i>
      <x v="14"/>
      <x/>
      <x v="4"/>
      <x v="4"/>
      <x v="47"/>
    </i>
    <i r="1">
      <x v="12"/>
      <x v="4"/>
      <x v="4"/>
      <x v="47"/>
    </i>
    <i r="1">
      <x v="14"/>
      <x v="4"/>
      <x v="4"/>
      <x v="47"/>
    </i>
    <i r="1">
      <x v="21"/>
      <x v="4"/>
      <x v="4"/>
      <x v="47"/>
    </i>
    <i r="1">
      <x v="47"/>
      <x v="4"/>
      <x v="4"/>
      <x v="47"/>
    </i>
    <i r="1">
      <x v="57"/>
      <x v="4"/>
      <x v="4"/>
      <x v="47"/>
    </i>
    <i r="1">
      <x v="73"/>
      <x v="4"/>
      <x v="4"/>
      <x v="47"/>
    </i>
    <i r="1">
      <x v="85"/>
      <x v="4"/>
      <x v="4"/>
      <x v="47"/>
    </i>
    <i r="1">
      <x v="98"/>
      <x v="4"/>
      <x v="4"/>
      <x v="47"/>
    </i>
    <i r="1">
      <x v="113"/>
      <x v="4"/>
      <x v="4"/>
      <x v="47"/>
    </i>
    <i r="1">
      <x v="121"/>
      <x v="4"/>
      <x v="4"/>
      <x v="47"/>
    </i>
    <i>
      <x v="15"/>
      <x v="71"/>
      <x v="49"/>
      <x v="4"/>
      <x v="36"/>
    </i>
    <i r="1">
      <x v="72"/>
      <x v="49"/>
      <x v="4"/>
      <x v="36"/>
    </i>
    <i r="1">
      <x v="91"/>
      <x v="49"/>
      <x v="4"/>
      <x v="36"/>
    </i>
    <i>
      <x v="16"/>
      <x v="61"/>
      <x v="10"/>
      <x v="4"/>
      <x v="14"/>
    </i>
    <i>
      <x v="17"/>
      <x v="7"/>
      <x v="20"/>
      <x v="11"/>
      <x v="28"/>
    </i>
    <i r="1">
      <x v="61"/>
      <x v="20"/>
      <x v="4"/>
      <x v="26"/>
    </i>
    <i r="1">
      <x v="84"/>
      <x v="20"/>
      <x v="4"/>
      <x v="26"/>
    </i>
    <i>
      <x v="18"/>
      <x v="29"/>
      <x v="43"/>
      <x v="11"/>
      <x v="6"/>
    </i>
    <i>
      <x v="19"/>
      <x v="70"/>
      <x v="25"/>
      <x v="4"/>
      <x v="14"/>
    </i>
    <i r="1">
      <x v="87"/>
      <x v="25"/>
      <x v="4"/>
      <x v="14"/>
    </i>
    <i r="1">
      <x v="89"/>
      <x v="25"/>
      <x v="4"/>
      <x v="14"/>
    </i>
    <i r="1">
      <x v="90"/>
      <x v="25"/>
      <x v="4"/>
      <x v="14"/>
    </i>
    <i>
      <x v="20"/>
      <x v="55"/>
      <x v="37"/>
      <x v="4"/>
      <x v="14"/>
    </i>
    <i>
      <x v="21"/>
      <x v="105"/>
      <x v="3"/>
      <x v="4"/>
      <x v="40"/>
    </i>
    <i>
      <x v="22"/>
      <x v="56"/>
      <x v="8"/>
      <x v="4"/>
      <x v="28"/>
    </i>
    <i>
      <x v="23"/>
      <x v="56"/>
      <x v="21"/>
      <x v="4"/>
      <x v="10"/>
    </i>
    <i>
      <x v="24"/>
      <x v="58"/>
      <x v="11"/>
      <x v="4"/>
      <x v="33"/>
    </i>
    <i>
      <x v="25"/>
      <x v="86"/>
      <x v="2"/>
      <x v="4"/>
      <x v="18"/>
    </i>
    <i>
      <x v="26"/>
      <x v="56"/>
      <x v="64"/>
      <x v="11"/>
      <x v="8"/>
    </i>
    <i>
      <x v="27"/>
      <x v="9"/>
      <x v="25"/>
      <x v="4"/>
      <x v="28"/>
    </i>
    <i>
      <x v="28"/>
      <x v="56"/>
      <x v="28"/>
      <x v="6"/>
      <x v="14"/>
    </i>
    <i>
      <x v="30"/>
      <x v="56"/>
      <x v="73"/>
      <x v="4"/>
      <x v="2"/>
    </i>
    <i>
      <x v="31"/>
      <x v="69"/>
      <x v="22"/>
      <x v="11"/>
      <x v="28"/>
    </i>
    <i>
      <x v="32"/>
      <x v="17"/>
      <x v="23"/>
      <x v="4"/>
      <x v="21"/>
    </i>
    <i>
      <x v="33"/>
      <x v="81"/>
      <x v="15"/>
      <x v="11"/>
      <x v="14"/>
    </i>
    <i r="1">
      <x v="82"/>
      <x v="15"/>
      <x v="11"/>
      <x v="14"/>
    </i>
    <i>
      <x v="34"/>
      <x v="82"/>
      <x v="15"/>
      <x v="10"/>
      <x v="30"/>
    </i>
    <i r="3">
      <x v="11"/>
      <x v="30"/>
    </i>
    <i>
      <x v="35"/>
      <x v="56"/>
      <x v="26"/>
      <x v="4"/>
      <x v="27"/>
    </i>
    <i r="3">
      <x v="11"/>
      <x v="27"/>
    </i>
    <i>
      <x v="36"/>
      <x v="25"/>
      <x v="72"/>
      <x v="4"/>
      <x v="3"/>
    </i>
    <i>
      <x v="37"/>
      <x v="76"/>
      <x v="25"/>
      <x v="4"/>
      <x v="14"/>
    </i>
    <i>
      <x v="38"/>
      <x v="61"/>
      <x v="57"/>
      <x v="4"/>
      <x v="21"/>
    </i>
    <i>
      <x v="39"/>
      <x v="64"/>
      <x v="49"/>
      <x v="4"/>
      <x v="47"/>
    </i>
    <i>
      <x v="40"/>
      <x v="63"/>
      <x v="58"/>
      <x v="9"/>
      <x v="43"/>
    </i>
    <i>
      <x v="41"/>
      <x v="86"/>
      <x v="2"/>
      <x v="4"/>
      <x v="18"/>
    </i>
    <i r="2">
      <x v="49"/>
      <x v="4"/>
      <x v="18"/>
    </i>
    <i>
      <x v="42"/>
      <x v="26"/>
      <x/>
      <x v="4"/>
      <x v="8"/>
    </i>
    <i>
      <x v="43"/>
      <x v="75"/>
      <x v="1"/>
      <x v="4"/>
      <x v="39"/>
    </i>
    <i>
      <x v="44"/>
      <x v="2"/>
      <x v="67"/>
      <x v="11"/>
      <x v="28"/>
    </i>
    <i r="1">
      <x v="22"/>
      <x v="49"/>
      <x/>
      <x v="28"/>
    </i>
    <i r="1">
      <x v="23"/>
      <x v="49"/>
      <x/>
      <x v="28"/>
    </i>
    <i r="1">
      <x v="104"/>
      <x v="49"/>
      <x v="11"/>
      <x v="21"/>
    </i>
    <i r="1">
      <x v="112"/>
      <x v="49"/>
      <x v="4"/>
      <x v="28"/>
    </i>
    <i>
      <x v="45"/>
      <x v="77"/>
      <x v="49"/>
      <x v="4"/>
      <x v="1"/>
    </i>
    <i>
      <x v="46"/>
      <x v="59"/>
      <x v="32"/>
      <x v="3"/>
      <x v="3"/>
    </i>
    <i>
      <x v="47"/>
      <x v="56"/>
      <x v="31"/>
      <x v="11"/>
      <x v="14"/>
    </i>
    <i>
      <x v="48"/>
      <x v="32"/>
      <x v="18"/>
      <x v="4"/>
      <x v="15"/>
    </i>
    <i r="3">
      <x v="11"/>
      <x v="15"/>
    </i>
    <i>
      <x v="49"/>
      <x v="116"/>
      <x v="25"/>
      <x v="11"/>
      <x v="47"/>
    </i>
    <i>
      <x v="50"/>
      <x v="117"/>
      <x v="20"/>
      <x v="11"/>
      <x v="34"/>
    </i>
    <i>
      <x v="51"/>
      <x v="24"/>
      <x v="20"/>
      <x v="11"/>
      <x v="42"/>
    </i>
    <i r="2">
      <x v="25"/>
      <x v="11"/>
      <x v="42"/>
    </i>
    <i r="1">
      <x v="65"/>
      <x v="25"/>
      <x v="11"/>
      <x v="42"/>
    </i>
    <i>
      <x v="52"/>
      <x v="56"/>
      <x v="62"/>
      <x v="11"/>
      <x v="3"/>
    </i>
    <i>
      <x v="53"/>
      <x v="56"/>
      <x v="14"/>
      <x v="11"/>
      <x v="8"/>
    </i>
    <i>
      <x v="54"/>
      <x v="56"/>
      <x v="13"/>
      <x v="11"/>
      <x v="25"/>
    </i>
    <i>
      <x v="55"/>
      <x v="79"/>
      <x v="49"/>
      <x v="4"/>
      <x v="14"/>
    </i>
    <i r="1">
      <x v="80"/>
      <x v="49"/>
      <x v="4"/>
      <x v="14"/>
    </i>
    <i>
      <x v="56"/>
      <x v="99"/>
      <x v="28"/>
      <x v="11"/>
      <x v="28"/>
    </i>
    <i>
      <x v="57"/>
      <x v="56"/>
      <x v="16"/>
      <x v="10"/>
      <x v="28"/>
    </i>
    <i>
      <x v="58"/>
      <x v="18"/>
      <x v="30"/>
      <x v="2"/>
      <x v="29"/>
    </i>
    <i r="1">
      <x v="27"/>
      <x v="30"/>
      <x v="2"/>
      <x v="32"/>
    </i>
    <i r="1">
      <x v="41"/>
      <x v="30"/>
      <x v="2"/>
      <x v="35"/>
    </i>
    <i>
      <x v="59"/>
      <x v="56"/>
      <x v="46"/>
      <x v="11"/>
      <x v="8"/>
    </i>
    <i>
      <x v="60"/>
      <x v="38"/>
      <x v="48"/>
      <x v="11"/>
      <x v="2"/>
    </i>
    <i>
      <x v="61"/>
      <x v="30"/>
      <x v="43"/>
      <x v="11"/>
      <x v="8"/>
    </i>
    <i>
      <x v="62"/>
      <x v="57"/>
      <x v="34"/>
      <x v="4"/>
      <x v="28"/>
    </i>
    <i>
      <x v="63"/>
      <x v="56"/>
      <x v="16"/>
      <x v="4"/>
      <x v="36"/>
    </i>
    <i>
      <x v="64"/>
      <x v="56"/>
      <x v="16"/>
      <x v="4"/>
      <x v="18"/>
    </i>
    <i r="1">
      <x v="122"/>
      <x v="16"/>
      <x v="4"/>
      <x v="18"/>
    </i>
    <i r="2">
      <x v="33"/>
      <x v="4"/>
      <x v="28"/>
    </i>
    <i>
      <x v="65"/>
      <x v="56"/>
      <x v="17"/>
      <x v="10"/>
      <x v="34"/>
    </i>
    <i>
      <x v="66"/>
      <x v="56"/>
      <x v="16"/>
      <x v="10"/>
      <x v="36"/>
    </i>
    <i r="2">
      <x v="33"/>
      <x v="4"/>
      <x v="36"/>
    </i>
    <i>
      <x v="67"/>
      <x v="123"/>
      <x v="22"/>
      <x v="12"/>
      <x v="14"/>
    </i>
    <i>
      <x v="68"/>
      <x v="61"/>
      <x v="45"/>
      <x v="7"/>
      <x v="30"/>
    </i>
    <i>
      <x v="70"/>
      <x v="28"/>
      <x v="29"/>
      <x v="5"/>
      <x v="38"/>
    </i>
    <i>
      <x v="71"/>
      <x v="34"/>
      <x v="12"/>
      <x v="4"/>
      <x v="21"/>
    </i>
    <i>
      <x v="72"/>
      <x v="11"/>
      <x v="56"/>
      <x v="4"/>
      <x v="25"/>
    </i>
    <i>
      <x v="73"/>
      <x v="56"/>
      <x v="33"/>
      <x v="4"/>
      <x v="28"/>
    </i>
    <i r="1">
      <x v="100"/>
      <x v="36"/>
      <x v="4"/>
      <x v="28"/>
    </i>
    <i>
      <x v="74"/>
      <x v="39"/>
      <x v="54"/>
      <x v="1"/>
      <x v="18"/>
    </i>
    <i>
      <x v="75"/>
      <x v="75"/>
      <x v="40"/>
      <x v="11"/>
      <x v="37"/>
    </i>
    <i>
      <x v="76"/>
      <x v="75"/>
      <x v="1"/>
      <x v="4"/>
      <x v="30"/>
    </i>
    <i>
      <x v="77"/>
      <x v="56"/>
      <x v="36"/>
      <x v="4"/>
      <x v="28"/>
    </i>
    <i r="1">
      <x v="92"/>
      <x v="36"/>
      <x v="4"/>
      <x v="28"/>
    </i>
    <i>
      <x v="78"/>
      <x v="57"/>
      <x v="34"/>
      <x v="4"/>
      <x v="30"/>
    </i>
    <i>
      <x v="79"/>
      <x v="10"/>
      <x v="53"/>
      <x v="10"/>
      <x v="23"/>
    </i>
    <i r="1">
      <x v="37"/>
      <x v="53"/>
      <x v="10"/>
      <x v="22"/>
    </i>
    <i>
      <x v="80"/>
      <x v="5"/>
      <x v="38"/>
      <x v="11"/>
      <x v="16"/>
    </i>
    <i r="1">
      <x v="13"/>
      <x v="38"/>
      <x v="11"/>
      <x v="16"/>
    </i>
    <i r="1">
      <x v="101"/>
      <x v="38"/>
      <x v="11"/>
      <x v="13"/>
    </i>
    <i r="1">
      <x v="102"/>
      <x v="38"/>
      <x v="11"/>
      <x v="13"/>
    </i>
    <i r="1">
      <x v="103"/>
      <x v="38"/>
      <x v="11"/>
      <x v="13"/>
    </i>
    <i r="1">
      <x v="106"/>
      <x v="38"/>
      <x v="11"/>
      <x v="13"/>
    </i>
    <i r="1">
      <x v="108"/>
      <x v="38"/>
      <x v="11"/>
      <x v="16"/>
    </i>
    <i r="2">
      <x v="39"/>
      <x v="11"/>
      <x v="16"/>
    </i>
    <i r="1">
      <x v="109"/>
      <x v="38"/>
      <x v="11"/>
      <x v="16"/>
    </i>
    <i>
      <x v="81"/>
      <x v="31"/>
      <x v="55"/>
      <x v="11"/>
      <x v="10"/>
    </i>
    <i>
      <x v="82"/>
      <x v="56"/>
      <x v="70"/>
      <x v="4"/>
      <x v="14"/>
    </i>
    <i>
      <x v="83"/>
      <x v="92"/>
      <x v="36"/>
      <x v="4"/>
      <x v="28"/>
    </i>
    <i r="1">
      <x v="93"/>
      <x v="36"/>
      <x v="4"/>
      <x v="28"/>
    </i>
    <i r="1">
      <x v="94"/>
      <x v="36"/>
      <x v="4"/>
      <x v="28"/>
    </i>
    <i r="1">
      <x v="110"/>
      <x v="36"/>
      <x v="4"/>
      <x v="28"/>
    </i>
    <i>
      <x v="84"/>
      <x v="36"/>
      <x v="5"/>
      <x v="4"/>
      <x v="28"/>
    </i>
    <i>
      <x v="85"/>
      <x v="61"/>
      <x v="24"/>
      <x v="4"/>
      <x v="30"/>
    </i>
    <i>
      <x v="86"/>
      <x v="56"/>
      <x v="65"/>
      <x v="4"/>
      <x v="4"/>
    </i>
    <i>
      <x v="87"/>
      <x v="90"/>
      <x v="25"/>
      <x v="4"/>
      <x v="14"/>
    </i>
    <i>
      <x v="88"/>
      <x v="75"/>
      <x v="8"/>
      <x v="4"/>
      <x v="18"/>
    </i>
    <i>
      <x v="89"/>
      <x v="61"/>
      <x v="22"/>
      <x v="11"/>
      <x v="21"/>
    </i>
    <i>
      <x v="90"/>
      <x v="56"/>
      <x v="50"/>
      <x v="4"/>
      <x/>
    </i>
    <i>
      <x v="91"/>
      <x v="56"/>
      <x v="26"/>
      <x v="4"/>
      <x v="21"/>
    </i>
    <i>
      <x v="92"/>
      <x v="118"/>
      <x v="42"/>
      <x v="4"/>
      <x v="29"/>
    </i>
    <i r="1">
      <x v="119"/>
      <x v="42"/>
      <x v="4"/>
      <x v="24"/>
    </i>
    <i>
      <x v="93"/>
      <x v="60"/>
      <x v="42"/>
      <x v="4"/>
      <x v="21"/>
    </i>
    <i r="1">
      <x v="75"/>
      <x v="4"/>
      <x v="4"/>
      <x v="21"/>
    </i>
    <i>
      <x v="94"/>
      <x v="67"/>
      <x v="11"/>
      <x v="4"/>
      <x v="8"/>
    </i>
    <i>
      <x v="95"/>
      <x v="75"/>
      <x v="61"/>
      <x v="4"/>
      <x v="5"/>
    </i>
    <i>
      <x v="96"/>
      <x v="56"/>
      <x v="18"/>
      <x v="11"/>
      <x v="7"/>
    </i>
    <i r="2">
      <x v="26"/>
      <x v="11"/>
      <x v="7"/>
    </i>
    <i>
      <x v="97"/>
      <x v="68"/>
      <x v="49"/>
      <x v="4"/>
      <x v="11"/>
    </i>
    <i>
      <x v="98"/>
      <x v="75"/>
      <x v="25"/>
      <x v="11"/>
      <x v="42"/>
    </i>
    <i>
      <x v="99"/>
      <x v="88"/>
      <x v="7"/>
      <x v="11"/>
      <x v="11"/>
    </i>
    <i>
      <x v="100"/>
      <x v="15"/>
      <x v="25"/>
      <x v="11"/>
      <x v="28"/>
    </i>
    <i r="1">
      <x v="16"/>
      <x v="25"/>
      <x v="11"/>
      <x v="28"/>
    </i>
    <i r="1">
      <x v="19"/>
      <x v="25"/>
      <x v="4"/>
      <x v="30"/>
    </i>
    <i r="3">
      <x v="11"/>
      <x v="34"/>
    </i>
    <i r="1">
      <x v="20"/>
      <x v="25"/>
      <x v="11"/>
      <x v="30"/>
    </i>
    <i>
      <x v="101"/>
      <x v="3"/>
      <x v="3"/>
      <x v="4"/>
      <x v="28"/>
    </i>
    <i>
      <x v="102"/>
      <x v="75"/>
      <x v="52"/>
      <x v="4"/>
      <x v="8"/>
    </i>
    <i r="3">
      <x v="11"/>
      <x v="8"/>
    </i>
    <i>
      <x v="104"/>
      <x v="117"/>
      <x v="20"/>
      <x v="11"/>
      <x v="34"/>
    </i>
    <i>
      <x v="105"/>
      <x v="56"/>
      <x v="62"/>
      <x v="11"/>
      <x v="3"/>
    </i>
    <i>
      <x v="106"/>
      <x v="4"/>
      <x v="41"/>
      <x v="11"/>
      <x v="21"/>
    </i>
    <i>
      <x v="107"/>
      <x v="61"/>
      <x v="6"/>
      <x v="4"/>
      <x v="28"/>
    </i>
    <i r="1">
      <x v="62"/>
      <x v="6"/>
      <x v="4"/>
      <x v="28"/>
    </i>
    <i>
      <x v="108"/>
      <x v="120"/>
      <x v="11"/>
      <x v="4"/>
      <x v="28"/>
    </i>
    <i>
      <x v="109"/>
      <x v="6"/>
      <x v="16"/>
      <x v="10"/>
      <x v="27"/>
    </i>
    <i>
      <x v="110"/>
      <x v="30"/>
      <x v="27"/>
      <x v="11"/>
      <x v="11"/>
    </i>
    <i r="1">
      <x v="56"/>
      <x v="27"/>
      <x v="11"/>
      <x v="11"/>
    </i>
    <i>
      <x v="111"/>
      <x v="56"/>
      <x v="51"/>
      <x v="4"/>
      <x v="35"/>
    </i>
    <i>
      <x v="112"/>
      <x v="56"/>
      <x v="35"/>
      <x v="4"/>
      <x v="18"/>
    </i>
    <i>
      <x v="113"/>
      <x v="83"/>
      <x v="4"/>
      <x v="4"/>
      <x v="47"/>
    </i>
    <i>
      <x v="114"/>
      <x v="56"/>
      <x v="16"/>
      <x v="10"/>
      <x v="36"/>
    </i>
    <i>
      <x v="115"/>
      <x v="56"/>
      <x v="28"/>
      <x v="4"/>
      <x v="12"/>
    </i>
    <i r="3">
      <x v="6"/>
      <x v="12"/>
    </i>
    <i r="2">
      <x v="44"/>
      <x v="11"/>
      <x v="12"/>
    </i>
    <i>
      <x v="116"/>
      <x v="125"/>
      <x v="74"/>
      <x v="13"/>
      <x v="48"/>
    </i>
    <i t="grand">
      <x/>
    </i>
  </rowItems>
  <colFields count="1">
    <field x="-2"/>
  </colFields>
  <colItems count="2">
    <i>
      <x/>
    </i>
    <i i="1">
      <x v="1"/>
    </i>
  </colItems>
  <dataFields count="2">
    <dataField name="求和项:数量" fld="4" baseField="0" baseItem="0"/>
    <dataField name="求和项:总价_x000a_（元）" fld="6"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数据透视表1" cacheId="5"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G180" firstHeaderRow="0" firstDataRow="1" firstDataCol="5"/>
  <pivotFields count="7">
    <pivotField axis="axisRow" compact="0" defaultSubtotal="0" outline="0" showAll="0">
      <items count="98">
        <item x="30"/>
        <item x="45"/>
        <item x="44"/>
        <item x="40"/>
        <item x="1"/>
        <item x="2"/>
        <item x="6"/>
        <item x="32"/>
        <item x="76"/>
        <item x="25"/>
        <item x="94"/>
        <item x="26"/>
        <item x="62"/>
        <item x="3"/>
        <item x="78"/>
        <item x="49"/>
        <item x="70"/>
        <item x="14"/>
        <item x="8"/>
        <item x="7"/>
        <item x="38"/>
        <item x="68"/>
        <item x="4"/>
        <item x="35"/>
        <item x="97"/>
        <item x="22"/>
        <item x="41"/>
        <item x="61"/>
        <item x="66"/>
        <item x="63"/>
        <item x="64"/>
        <item x="77"/>
        <item x="90"/>
        <item x="52"/>
        <item x="96"/>
        <item x="28"/>
        <item x="93"/>
        <item x="17"/>
        <item x="43"/>
        <item x="83"/>
        <item x="72"/>
        <item x="73"/>
        <item x="10"/>
        <item x="60"/>
        <item x="89"/>
        <item x="27"/>
        <item x="74"/>
        <item x="39"/>
        <item x="54"/>
        <item x="21"/>
        <item x="34"/>
        <item x="59"/>
        <item x="71"/>
        <item x="16"/>
        <item x="81"/>
        <item x="87"/>
        <item x="19"/>
        <item x="85"/>
        <item x="13"/>
        <item x="65"/>
        <item x="46"/>
        <item x="95"/>
        <item x="15"/>
        <item x="23"/>
        <item x="24"/>
        <item x="31"/>
        <item x="69"/>
        <item x="20"/>
        <item x="88"/>
        <item x="48"/>
        <item x="5"/>
        <item x="37"/>
        <item x="58"/>
        <item x="75"/>
        <item x="36"/>
        <item x="86"/>
        <item x="84"/>
        <item x="11"/>
        <item x="53"/>
        <item x="57"/>
        <item x="56"/>
        <item x="50"/>
        <item x="67"/>
        <item x="79"/>
        <item x="33"/>
        <item x="91"/>
        <item x="51"/>
        <item x="29"/>
        <item x="47"/>
        <item x="9"/>
        <item x="82"/>
        <item x="55"/>
        <item x="12"/>
        <item x="92"/>
        <item x="80"/>
        <item x="18"/>
        <item x="42"/>
        <item x="0"/>
      </items>
      <extLst>
        <ext xmlns:x14="http://schemas.microsoft.com/office/spreadsheetml/2009/9/main" uri="{2946ED86-A175-432a-8AC1-64E0C546D7DE}">
          <x14:pivotField fillDownLabels="1"/>
        </ext>
      </extLst>
    </pivotField>
    <pivotField axis="axisRow" compact="0" defaultSubtotal="0" outline="0" showAll="0">
      <items count="113">
        <item x="91"/>
        <item x="46"/>
        <item x="103"/>
        <item x="45"/>
        <item x="21"/>
        <item x="112"/>
        <item x="108"/>
        <item x="3"/>
        <item x="93"/>
        <item x="105"/>
        <item x="102"/>
        <item x="97"/>
        <item x="96"/>
        <item x="101"/>
        <item x="33"/>
        <item x="54"/>
        <item x="51"/>
        <item x="25"/>
        <item x="80"/>
        <item x="104"/>
        <item x="95"/>
        <item x="42"/>
        <item x="76"/>
        <item x="16"/>
        <item x="94"/>
        <item x="14"/>
        <item x="43"/>
        <item x="79"/>
        <item x="35"/>
        <item x="77"/>
        <item x="29"/>
        <item x="62"/>
        <item x="6"/>
        <item x="84"/>
        <item x="32"/>
        <item x="34"/>
        <item x="23"/>
        <item x="22"/>
        <item x="60"/>
        <item x="72"/>
        <item x="98"/>
        <item x="15"/>
        <item x="73"/>
        <item x="37"/>
        <item x="7"/>
        <item x="12"/>
        <item x="2"/>
        <item x="41"/>
        <item x="70"/>
        <item x="78"/>
        <item x="59"/>
        <item x="61"/>
        <item x="86"/>
        <item x="109"/>
        <item x="47"/>
        <item x="92"/>
        <item x="66"/>
        <item x="58"/>
        <item x="82"/>
        <item x="65"/>
        <item x="74"/>
        <item x="81"/>
        <item x="90"/>
        <item x="69"/>
        <item x="36"/>
        <item x="18"/>
        <item x="87"/>
        <item x="107"/>
        <item x="52"/>
        <item x="53"/>
        <item x="67"/>
        <item x="83"/>
        <item x="75"/>
        <item x="64"/>
        <item x="4"/>
        <item x="89"/>
        <item x="31"/>
        <item x="88"/>
        <item x="17"/>
        <item x="85"/>
        <item x="5"/>
        <item x="110"/>
        <item x="111"/>
        <item x="11"/>
        <item x="56"/>
        <item x="8"/>
        <item x="9"/>
        <item x="20"/>
        <item x="100"/>
        <item x="39"/>
        <item x="27"/>
        <item x="19"/>
        <item x="49"/>
        <item x="10"/>
        <item x="71"/>
        <item x="1"/>
        <item x="40"/>
        <item x="28"/>
        <item x="99"/>
        <item x="13"/>
        <item x="48"/>
        <item x="26"/>
        <item x="24"/>
        <item x="106"/>
        <item x="63"/>
        <item x="44"/>
        <item x="57"/>
        <item x="50"/>
        <item x="55"/>
        <item x="38"/>
        <item x="30"/>
        <item x="68"/>
        <item x="0"/>
      </items>
      <extLst>
        <ext xmlns:x14="http://schemas.microsoft.com/office/spreadsheetml/2009/9/main" uri="{2946ED86-A175-432a-8AC1-64E0C546D7DE}">
          <x14:pivotField fillDownLabels="1"/>
        </ext>
      </extLst>
    </pivotField>
    <pivotField axis="axisRow" compact="0" defaultSubtotal="0" outline="0" showAll="0">
      <items count="60">
        <item x="56"/>
        <item x="16"/>
        <item x="4"/>
        <item x="6"/>
        <item x="3"/>
        <item x="26"/>
        <item x="51"/>
        <item x="23"/>
        <item x="25"/>
        <item x="38"/>
        <item x="32"/>
        <item x="27"/>
        <item x="43"/>
        <item x="12"/>
        <item x="53"/>
        <item x="9"/>
        <item x="1"/>
        <item x="33"/>
        <item x="41"/>
        <item x="39"/>
        <item x="13"/>
        <item x="10"/>
        <item x="2"/>
        <item x="18"/>
        <item x="29"/>
        <item x="40"/>
        <item x="48"/>
        <item x="47"/>
        <item x="14"/>
        <item x="45"/>
        <item x="42"/>
        <item x="5"/>
        <item x="7"/>
        <item x="17"/>
        <item x="36"/>
        <item x="19"/>
        <item x="37"/>
        <item x="15"/>
        <item x="44"/>
        <item x="11"/>
        <item x="46"/>
        <item x="21"/>
        <item x="52"/>
        <item x="22"/>
        <item x="54"/>
        <item x="58"/>
        <item x="55"/>
        <item x="59"/>
        <item x="30"/>
        <item x="20"/>
        <item x="35"/>
        <item x="8"/>
        <item x="57"/>
        <item x="24"/>
        <item x="49"/>
        <item x="31"/>
        <item x="34"/>
        <item x="50"/>
        <item x="28"/>
        <item x="0"/>
      </items>
      <extLst>
        <ext xmlns:x14="http://schemas.microsoft.com/office/spreadsheetml/2009/9/main" uri="{2946ED86-A175-432a-8AC1-64E0C546D7DE}">
          <x14:pivotField fillDownLabels="1"/>
        </ext>
      </extLst>
    </pivotField>
    <pivotField axis="axisRow" compact="0" defaultSubtotal="0" outline="0" showAll="0">
      <items count="12">
        <item x="6"/>
        <item x="7"/>
        <item x="9"/>
        <item x="2"/>
        <item x="5"/>
        <item x="4"/>
        <item x="10"/>
        <item x="11"/>
        <item x="3"/>
        <item x="1"/>
        <item x="8"/>
        <item x="0"/>
      </items>
      <extLst>
        <ext xmlns:x14="http://schemas.microsoft.com/office/spreadsheetml/2009/9/main" uri="{2946ED86-A175-432a-8AC1-64E0C546D7DE}">
          <x14:pivotField fillDownLabels="1"/>
        </ext>
      </extLst>
    </pivotField>
    <pivotField dataField="1" compact="0" showAll="0">
      <items count="55">
        <item x="6"/>
        <item x="5"/>
        <item x="2"/>
        <item x="1"/>
        <item x="3"/>
        <item x="8"/>
        <item x="18"/>
        <item x="4"/>
        <item x="29"/>
        <item x="7"/>
        <item x="44"/>
        <item x="25"/>
        <item x="37"/>
        <item x="21"/>
        <item x="28"/>
        <item x="9"/>
        <item x="24"/>
        <item x="31"/>
        <item x="12"/>
        <item x="40"/>
        <item x="27"/>
        <item x="13"/>
        <item x="33"/>
        <item x="23"/>
        <item x="10"/>
        <item x="46"/>
        <item x="41"/>
        <item x="22"/>
        <item x="49"/>
        <item x="34"/>
        <item x="48"/>
        <item x="35"/>
        <item x="53"/>
        <item x="38"/>
        <item x="19"/>
        <item x="14"/>
        <item x="20"/>
        <item x="50"/>
        <item x="36"/>
        <item x="39"/>
        <item x="47"/>
        <item x="17"/>
        <item x="16"/>
        <item x="11"/>
        <item x="43"/>
        <item x="42"/>
        <item x="26"/>
        <item x="52"/>
        <item x="45"/>
        <item x="15"/>
        <item x="32"/>
        <item x="30"/>
        <item x="51"/>
        <item x="0"/>
        <item t="default"/>
      </items>
    </pivotField>
    <pivotField axis="axisRow" compact="0" defaultSubtotal="0" outline="0" showAll="0">
      <items count="44">
        <item x="38"/>
        <item x="37"/>
        <item x="22"/>
        <item x="8"/>
        <item x="35"/>
        <item x="26"/>
        <item x="34"/>
        <item x="31"/>
        <item x="14"/>
        <item x="25"/>
        <item x="39"/>
        <item x="12"/>
        <item x="23"/>
        <item x="16"/>
        <item x="7"/>
        <item x="10"/>
        <item x="20"/>
        <item x="2"/>
        <item x="4"/>
        <item x="21"/>
        <item x="18"/>
        <item x="11"/>
        <item x="27"/>
        <item x="42"/>
        <item x="33"/>
        <item x="30"/>
        <item x="5"/>
        <item x="28"/>
        <item x="1"/>
        <item x="41"/>
        <item x="40"/>
        <item x="32"/>
        <item x="9"/>
        <item x="29"/>
        <item x="13"/>
        <item x="17"/>
        <item x="24"/>
        <item x="15"/>
        <item x="6"/>
        <item x="36"/>
        <item x="19"/>
        <item x="43"/>
        <item x="3"/>
        <item x="0"/>
      </items>
      <extLst>
        <ext xmlns:x14="http://schemas.microsoft.com/office/spreadsheetml/2009/9/main" uri="{2946ED86-A175-432a-8AC1-64E0C546D7DE}">
          <x14:pivotField fillDownLabels="1"/>
        </ext>
      </extLst>
    </pivotField>
    <pivotField dataField="1" compact="0" showAll="0">
      <items count="196">
        <item x="137"/>
        <item x="136"/>
        <item x="133"/>
        <item x="134"/>
        <item x="139"/>
        <item x="128"/>
        <item x="77"/>
        <item x="172"/>
        <item x="48"/>
        <item x="159"/>
        <item x="115"/>
        <item x="24"/>
        <item x="69"/>
        <item x="145"/>
        <item x="22"/>
        <item x="135"/>
        <item x="26"/>
        <item x="18"/>
        <item x="108"/>
        <item x="33"/>
        <item x="111"/>
        <item x="8"/>
        <item x="140"/>
        <item x="37"/>
        <item x="56"/>
        <item x="131"/>
        <item x="50"/>
        <item x="107"/>
        <item x="34"/>
        <item x="132"/>
        <item x="104"/>
        <item x="20"/>
        <item x="142"/>
        <item x="110"/>
        <item x="63"/>
        <item x="193"/>
        <item x="62"/>
        <item x="123"/>
        <item x="109"/>
        <item x="119"/>
        <item x="97"/>
        <item x="165"/>
        <item x="10"/>
        <item x="127"/>
        <item x="29"/>
        <item x="65"/>
        <item x="169"/>
        <item x="41"/>
        <item x="157"/>
        <item x="13"/>
        <item x="9"/>
        <item x="174"/>
        <item x="99"/>
        <item x="114"/>
        <item x="151"/>
        <item x="83"/>
        <item x="100"/>
        <item x="55"/>
        <item x="112"/>
        <item x="102"/>
        <item x="3"/>
        <item x="103"/>
        <item x="118"/>
        <item x="156"/>
        <item x="7"/>
        <item x="144"/>
        <item x="167"/>
        <item x="85"/>
        <item x="46"/>
        <item x="161"/>
        <item x="67"/>
        <item x="5"/>
        <item x="25"/>
        <item x="23"/>
        <item x="121"/>
        <item x="155"/>
        <item x="125"/>
        <item x="150"/>
        <item x="184"/>
        <item x="49"/>
        <item x="43"/>
        <item x="113"/>
        <item x="187"/>
        <item x="32"/>
        <item x="96"/>
        <item x="44"/>
        <item x="164"/>
        <item x="79"/>
        <item x="171"/>
        <item x="88"/>
        <item x="12"/>
        <item x="194"/>
        <item x="163"/>
        <item x="28"/>
        <item x="16"/>
        <item x="148"/>
        <item x="143"/>
        <item x="84"/>
        <item x="186"/>
        <item x="190"/>
        <item x="47"/>
        <item x="71"/>
        <item x="72"/>
        <item x="2"/>
        <item x="191"/>
        <item x="160"/>
        <item x="106"/>
        <item x="179"/>
        <item x="14"/>
        <item x="101"/>
        <item x="141"/>
        <item x="91"/>
        <item x="80"/>
        <item x="74"/>
        <item x="19"/>
        <item x="177"/>
        <item x="158"/>
        <item x="98"/>
        <item x="17"/>
        <item x="95"/>
        <item x="78"/>
        <item x="82"/>
        <item x="76"/>
        <item x="35"/>
        <item x="89"/>
        <item x="126"/>
        <item x="42"/>
        <item x="45"/>
        <item x="59"/>
        <item x="138"/>
        <item x="68"/>
        <item x="94"/>
        <item x="185"/>
        <item x="21"/>
        <item x="64"/>
        <item x="173"/>
        <item x="117"/>
        <item x="15"/>
        <item x="54"/>
        <item x="183"/>
        <item x="92"/>
        <item x="75"/>
        <item x="153"/>
        <item x="27"/>
        <item x="129"/>
        <item x="105"/>
        <item x="58"/>
        <item x="166"/>
        <item x="130"/>
        <item x="176"/>
        <item x="4"/>
        <item x="40"/>
        <item x="124"/>
        <item x="51"/>
        <item x="147"/>
        <item x="181"/>
        <item x="87"/>
        <item x="53"/>
        <item x="175"/>
        <item x="122"/>
        <item x="36"/>
        <item x="192"/>
        <item x="170"/>
        <item x="162"/>
        <item x="120"/>
        <item x="154"/>
        <item x="70"/>
        <item x="31"/>
        <item x="168"/>
        <item x="152"/>
        <item x="61"/>
        <item x="57"/>
        <item x="149"/>
        <item x="60"/>
        <item x="73"/>
        <item x="39"/>
        <item x="6"/>
        <item x="180"/>
        <item x="11"/>
        <item x="189"/>
        <item x="52"/>
        <item x="81"/>
        <item x="116"/>
        <item x="66"/>
        <item x="30"/>
        <item x="86"/>
        <item x="38"/>
        <item x="182"/>
        <item x="188"/>
        <item x="146"/>
        <item x="93"/>
        <item x="90"/>
        <item x="178"/>
        <item x="1"/>
        <item x="0"/>
        <item t="default"/>
      </items>
    </pivotField>
  </pivotFields>
  <rowFields count="5">
    <field x="0"/>
    <field x="1"/>
    <field x="2"/>
    <field x="3"/>
    <field x="5"/>
  </rowFields>
  <rowItems count="177">
    <i>
      <x/>
      <x v="46"/>
      <x v="31"/>
      <x v="3"/>
      <x v="28"/>
    </i>
    <i>
      <x v="1"/>
      <x v="46"/>
      <x v="55"/>
      <x v="3"/>
      <x v="3"/>
    </i>
    <i>
      <x v="2"/>
      <x v="46"/>
      <x v="48"/>
      <x v="3"/>
      <x v="9"/>
    </i>
    <i>
      <x v="3"/>
      <x v="64"/>
      <x v="31"/>
      <x v="4"/>
      <x v="21"/>
    </i>
    <i>
      <x v="4"/>
      <x v="95"/>
      <x v="16"/>
      <x v="9"/>
      <x v="28"/>
    </i>
    <i>
      <x v="5"/>
      <x v="46"/>
      <x v="22"/>
      <x v="9"/>
      <x v="17"/>
    </i>
    <i r="2">
      <x v="39"/>
      <x v="9"/>
      <x v="17"/>
    </i>
    <i r="4">
      <x v="19"/>
    </i>
    <i r="4">
      <x v="21"/>
    </i>
    <i r="2">
      <x v="51"/>
      <x v="9"/>
      <x v="17"/>
    </i>
    <i>
      <x v="6"/>
      <x v="4"/>
      <x v="16"/>
      <x v="9"/>
      <x v="11"/>
    </i>
    <i r="1">
      <x v="30"/>
      <x v="16"/>
      <x v="9"/>
      <x v="34"/>
    </i>
    <i r="1">
      <x v="32"/>
      <x v="16"/>
      <x v="9"/>
      <x v="28"/>
    </i>
    <i r="1">
      <x v="33"/>
      <x v="16"/>
      <x v="9"/>
      <x v="26"/>
    </i>
    <i r="1">
      <x v="34"/>
      <x v="16"/>
      <x v="9"/>
      <x v="28"/>
    </i>
    <i r="1">
      <x v="35"/>
      <x v="16"/>
      <x v="9"/>
      <x v="28"/>
    </i>
    <i r="1">
      <x v="36"/>
      <x v="16"/>
      <x v="9"/>
      <x v="28"/>
    </i>
    <i r="1">
      <x v="37"/>
      <x v="16"/>
      <x v="9"/>
      <x v="28"/>
    </i>
    <i r="1">
      <x v="40"/>
      <x v="16"/>
      <x v="9"/>
      <x v="28"/>
    </i>
    <i r="1">
      <x v="41"/>
      <x v="16"/>
      <x v="9"/>
      <x v="28"/>
    </i>
    <i r="1">
      <x v="44"/>
      <x v="16"/>
      <x v="9"/>
      <x v="28"/>
    </i>
    <i r="1">
      <x v="83"/>
      <x v="16"/>
      <x v="9"/>
      <x v="28"/>
    </i>
    <i r="1">
      <x v="84"/>
      <x v="16"/>
      <x v="9"/>
      <x v="28"/>
    </i>
    <i r="1">
      <x v="85"/>
      <x v="16"/>
      <x v="9"/>
      <x v="28"/>
    </i>
    <i r="1">
      <x v="99"/>
      <x v="16"/>
      <x v="9"/>
      <x v="32"/>
    </i>
    <i>
      <x v="7"/>
      <x v="39"/>
      <x v="16"/>
      <x v="9"/>
      <x v="28"/>
    </i>
    <i r="1">
      <x v="41"/>
      <x v="16"/>
      <x v="9"/>
      <x v="28"/>
    </i>
    <i r="1">
      <x v="43"/>
      <x v="16"/>
      <x v="3"/>
      <x v="34"/>
    </i>
    <i r="3">
      <x v="9"/>
      <x v="34"/>
    </i>
    <i>
      <x v="8"/>
      <x v="27"/>
      <x v="16"/>
      <x v="9"/>
      <x v="39"/>
    </i>
    <i>
      <x v="9"/>
      <x v="36"/>
      <x v="16"/>
      <x v="9"/>
      <x v="28"/>
    </i>
    <i r="1">
      <x v="37"/>
      <x v="16"/>
      <x v="3"/>
      <x v="11"/>
    </i>
    <i r="3">
      <x v="9"/>
      <x v="28"/>
    </i>
    <i r="1">
      <x v="38"/>
      <x v="16"/>
      <x v="9"/>
      <x v="28"/>
    </i>
    <i r="1">
      <x v="41"/>
      <x v="16"/>
      <x v="9"/>
      <x v="28"/>
    </i>
    <i r="1">
      <x v="42"/>
      <x v="16"/>
      <x v="9"/>
      <x v="28"/>
    </i>
    <i>
      <x v="10"/>
      <x v="67"/>
      <x v="52"/>
      <x v="6"/>
      <x v="29"/>
    </i>
    <i>
      <x v="11"/>
      <x v="102"/>
      <x v="49"/>
      <x v="3"/>
      <x v="20"/>
    </i>
    <i r="1">
      <x v="103"/>
      <x v="49"/>
      <x v="3"/>
      <x v="20"/>
    </i>
    <i>
      <x v="12"/>
      <x v="56"/>
      <x v="30"/>
      <x v="3"/>
      <x v="37"/>
    </i>
    <i>
      <x v="13"/>
      <x/>
      <x v="4"/>
      <x v="3"/>
      <x v="42"/>
    </i>
    <i r="1">
      <x v="7"/>
      <x v="4"/>
      <x v="3"/>
      <x v="42"/>
    </i>
    <i r="1">
      <x v="14"/>
      <x v="4"/>
      <x v="3"/>
      <x v="42"/>
    </i>
    <i r="1">
      <x v="37"/>
      <x v="4"/>
      <x v="3"/>
      <x v="42"/>
    </i>
    <i r="1">
      <x v="47"/>
      <x v="4"/>
      <x v="3"/>
      <x v="42"/>
    </i>
    <i r="1">
      <x v="63"/>
      <x v="4"/>
      <x v="3"/>
      <x v="42"/>
    </i>
    <i r="1">
      <x v="73"/>
      <x v="4"/>
      <x v="3"/>
      <x v="42"/>
    </i>
    <i r="1">
      <x v="86"/>
      <x v="4"/>
      <x v="3"/>
      <x v="42"/>
    </i>
    <i r="1">
      <x v="101"/>
      <x v="4"/>
      <x v="3"/>
      <x v="42"/>
    </i>
    <i r="1">
      <x v="109"/>
      <x v="4"/>
      <x v="3"/>
      <x v="42"/>
    </i>
    <i>
      <x v="14"/>
      <x v="61"/>
      <x v="41"/>
      <x v="3"/>
      <x v="34"/>
    </i>
    <i r="1">
      <x v="62"/>
      <x v="41"/>
      <x v="3"/>
      <x v="34"/>
    </i>
    <i r="1">
      <x v="79"/>
      <x v="41"/>
      <x v="3"/>
      <x v="34"/>
    </i>
    <i>
      <x v="15"/>
      <x v="3"/>
      <x v="17"/>
      <x v="9"/>
      <x v="26"/>
    </i>
    <i r="1">
      <x v="51"/>
      <x v="17"/>
      <x v="3"/>
      <x v="24"/>
    </i>
    <i r="1">
      <x v="72"/>
      <x v="17"/>
      <x v="3"/>
      <x v="24"/>
    </i>
    <i>
      <x v="16"/>
      <x v="22"/>
      <x v="37"/>
      <x v="9"/>
      <x v="6"/>
    </i>
    <i>
      <x v="17"/>
      <x v="60"/>
      <x v="20"/>
      <x v="3"/>
      <x v="14"/>
    </i>
    <i r="1">
      <x v="75"/>
      <x v="20"/>
      <x v="3"/>
      <x v="14"/>
    </i>
    <i r="1">
      <x v="77"/>
      <x v="20"/>
      <x v="3"/>
      <x v="14"/>
    </i>
    <i r="1">
      <x v="78"/>
      <x v="20"/>
      <x v="3"/>
      <x v="14"/>
    </i>
    <i>
      <x v="18"/>
      <x v="45"/>
      <x v="32"/>
      <x v="3"/>
      <x v="14"/>
    </i>
    <i>
      <x v="19"/>
      <x v="93"/>
      <x v="3"/>
      <x v="3"/>
      <x v="38"/>
    </i>
    <i>
      <x v="20"/>
      <x v="46"/>
      <x v="8"/>
      <x v="3"/>
      <x v="26"/>
    </i>
    <i>
      <x v="21"/>
      <x v="48"/>
      <x v="9"/>
      <x v="3"/>
      <x v="31"/>
    </i>
    <i>
      <x v="22"/>
      <x v="74"/>
      <x v="2"/>
      <x v="3"/>
      <x v="18"/>
    </i>
    <i>
      <x v="23"/>
      <x v="46"/>
      <x v="53"/>
      <x v="9"/>
      <x v="8"/>
    </i>
    <i>
      <x v="24"/>
      <x v="5"/>
      <x v="20"/>
      <x v="3"/>
      <x v="26"/>
    </i>
    <i>
      <x v="25"/>
      <x v="46"/>
      <x v="23"/>
      <x v="5"/>
      <x v="14"/>
    </i>
    <i>
      <x v="26"/>
      <x v="46"/>
      <x v="58"/>
      <x v="3"/>
      <x v="2"/>
    </i>
    <i>
      <x v="27"/>
      <x v="59"/>
      <x v="18"/>
      <x v="9"/>
      <x v="26"/>
    </i>
    <i>
      <x v="28"/>
      <x v="70"/>
      <x v="12"/>
      <x v="9"/>
      <x v="14"/>
    </i>
    <i>
      <x v="29"/>
      <x v="70"/>
      <x v="12"/>
      <x v="8"/>
      <x v="28"/>
    </i>
    <i r="3">
      <x v="9"/>
      <x v="28"/>
    </i>
    <i>
      <x v="30"/>
      <x v="46"/>
      <x v="21"/>
      <x v="3"/>
      <x v="25"/>
    </i>
    <i>
      <x v="31"/>
      <x v="18"/>
      <x v="57"/>
      <x v="3"/>
      <x v="3"/>
    </i>
    <i>
      <x v="32"/>
      <x v="51"/>
      <x v="46"/>
      <x v="3"/>
      <x v="21"/>
    </i>
    <i>
      <x v="33"/>
      <x v="54"/>
      <x v="41"/>
      <x v="3"/>
      <x v="42"/>
    </i>
    <i>
      <x v="34"/>
      <x v="53"/>
      <x v="47"/>
      <x v="7"/>
      <x v="41"/>
    </i>
    <i>
      <x v="35"/>
      <x v="74"/>
      <x v="41"/>
      <x v="3"/>
      <x v="18"/>
    </i>
    <i>
      <x v="36"/>
      <x v="19"/>
      <x/>
      <x v="3"/>
      <x v="8"/>
    </i>
    <i>
      <x v="37"/>
      <x v="65"/>
      <x v="1"/>
      <x v="3"/>
      <x v="37"/>
    </i>
    <i>
      <x v="38"/>
      <x v="15"/>
      <x v="41"/>
      <x/>
      <x v="26"/>
    </i>
    <i r="1">
      <x v="16"/>
      <x v="41"/>
      <x/>
      <x v="26"/>
    </i>
    <i r="1">
      <x v="21"/>
      <x v="24"/>
      <x v="4"/>
      <x v="36"/>
    </i>
    <i r="1">
      <x v="92"/>
      <x v="41"/>
      <x v="9"/>
      <x v="21"/>
    </i>
    <i r="1">
      <x v="100"/>
      <x v="41"/>
      <x v="3"/>
      <x v="26"/>
    </i>
    <i>
      <x v="39"/>
      <x v="66"/>
      <x v="41"/>
      <x v="3"/>
      <x v="1"/>
    </i>
    <i>
      <x v="40"/>
      <x v="49"/>
      <x v="27"/>
      <x v="2"/>
      <x v="3"/>
    </i>
    <i>
      <x v="41"/>
      <x v="46"/>
      <x v="26"/>
      <x v="9"/>
      <x v="14"/>
    </i>
    <i>
      <x v="42"/>
      <x v="25"/>
      <x v="15"/>
      <x v="3"/>
      <x v="15"/>
    </i>
    <i r="3">
      <x v="9"/>
      <x v="15"/>
    </i>
    <i>
      <x v="43"/>
      <x v="104"/>
      <x v="20"/>
      <x v="9"/>
      <x v="42"/>
    </i>
    <i>
      <x v="44"/>
      <x v="105"/>
      <x v="17"/>
      <x v="9"/>
      <x v="32"/>
    </i>
    <i>
      <x v="45"/>
      <x v="17"/>
      <x v="20"/>
      <x v="9"/>
      <x v="40"/>
    </i>
    <i r="1">
      <x v="55"/>
      <x v="20"/>
      <x v="9"/>
      <x v="40"/>
    </i>
    <i>
      <x v="46"/>
      <x v="46"/>
      <x v="51"/>
      <x v="9"/>
      <x v="3"/>
    </i>
    <i>
      <x v="47"/>
      <x v="46"/>
      <x v="11"/>
      <x v="9"/>
      <x v="8"/>
    </i>
    <i>
      <x v="48"/>
      <x v="68"/>
      <x v="41"/>
      <x v="3"/>
      <x v="14"/>
    </i>
    <i r="1">
      <x v="69"/>
      <x v="41"/>
      <x v="3"/>
      <x v="14"/>
    </i>
    <i>
      <x v="49"/>
      <x v="87"/>
      <x v="23"/>
      <x v="9"/>
      <x v="26"/>
    </i>
    <i>
      <x v="50"/>
      <x v="46"/>
      <x v="13"/>
      <x v="8"/>
      <x v="26"/>
    </i>
    <i>
      <x v="51"/>
      <x v="11"/>
      <x v="25"/>
      <x v="1"/>
      <x v="27"/>
    </i>
    <i r="1">
      <x v="20"/>
      <x v="25"/>
      <x v="1"/>
      <x v="30"/>
    </i>
    <i r="1">
      <x v="31"/>
      <x v="25"/>
      <x v="1"/>
      <x v="33"/>
    </i>
    <i>
      <x v="52"/>
      <x v="29"/>
      <x v="40"/>
      <x v="9"/>
      <x v="2"/>
    </i>
    <i>
      <x v="53"/>
      <x v="23"/>
      <x v="37"/>
      <x v="9"/>
      <x v="8"/>
    </i>
    <i>
      <x v="54"/>
      <x v="47"/>
      <x v="29"/>
      <x v="3"/>
      <x v="26"/>
    </i>
    <i>
      <x v="55"/>
      <x v="46"/>
      <x v="13"/>
      <x v="3"/>
      <x v="34"/>
    </i>
    <i>
      <x v="56"/>
      <x v="46"/>
      <x v="13"/>
      <x v="3"/>
      <x v="18"/>
    </i>
    <i r="1">
      <x v="110"/>
      <x v="13"/>
      <x v="3"/>
      <x v="18"/>
    </i>
    <i>
      <x v="57"/>
      <x v="46"/>
      <x v="14"/>
      <x v="8"/>
      <x v="32"/>
    </i>
    <i>
      <x v="58"/>
      <x v="46"/>
      <x v="13"/>
      <x v="8"/>
      <x v="34"/>
    </i>
    <i r="2">
      <x v="28"/>
      <x v="3"/>
      <x v="34"/>
    </i>
    <i>
      <x v="59"/>
      <x v="111"/>
      <x v="18"/>
      <x v="10"/>
      <x v="14"/>
    </i>
    <i>
      <x v="60"/>
      <x v="26"/>
      <x v="10"/>
      <x v="3"/>
      <x v="21"/>
    </i>
    <i>
      <x v="61"/>
      <x v="6"/>
      <x v="45"/>
      <x v="3"/>
      <x v="23"/>
    </i>
    <i>
      <x v="62"/>
      <x v="46"/>
      <x v="28"/>
      <x v="3"/>
      <x v="26"/>
    </i>
    <i r="1">
      <x v="88"/>
      <x v="31"/>
      <x v="3"/>
      <x v="26"/>
    </i>
    <i>
      <x v="63"/>
      <x v="65"/>
      <x v="35"/>
      <x v="9"/>
      <x v="35"/>
    </i>
    <i>
      <x v="64"/>
      <x v="65"/>
      <x v="1"/>
      <x v="3"/>
      <x v="28"/>
    </i>
    <i>
      <x v="65"/>
      <x v="46"/>
      <x v="31"/>
      <x v="3"/>
      <x v="26"/>
    </i>
    <i r="1">
      <x v="80"/>
      <x v="31"/>
      <x v="3"/>
      <x v="26"/>
    </i>
    <i>
      <x v="66"/>
      <x v="47"/>
      <x v="29"/>
      <x v="3"/>
      <x v="28"/>
    </i>
    <i>
      <x v="67"/>
      <x v="2"/>
      <x v="33"/>
      <x v="9"/>
      <x v="16"/>
    </i>
    <i r="1">
      <x v="8"/>
      <x v="33"/>
      <x v="9"/>
      <x v="16"/>
    </i>
    <i r="1">
      <x v="89"/>
      <x v="33"/>
      <x v="9"/>
      <x v="13"/>
    </i>
    <i r="1">
      <x v="90"/>
      <x v="33"/>
      <x v="9"/>
      <x v="13"/>
    </i>
    <i r="1">
      <x v="91"/>
      <x v="33"/>
      <x v="9"/>
      <x v="13"/>
    </i>
    <i r="1">
      <x v="94"/>
      <x v="33"/>
      <x v="9"/>
      <x v="13"/>
    </i>
    <i r="1">
      <x v="96"/>
      <x v="33"/>
      <x v="9"/>
      <x v="16"/>
    </i>
    <i r="2">
      <x v="34"/>
      <x v="9"/>
      <x v="16"/>
    </i>
    <i r="1">
      <x v="97"/>
      <x v="33"/>
      <x v="9"/>
      <x v="16"/>
    </i>
    <i>
      <x v="68"/>
      <x v="24"/>
      <x v="44"/>
      <x v="9"/>
      <x v="10"/>
    </i>
    <i>
      <x v="69"/>
      <x v="46"/>
      <x v="56"/>
      <x v="3"/>
      <x v="14"/>
    </i>
    <i>
      <x v="70"/>
      <x v="80"/>
      <x v="31"/>
      <x v="3"/>
      <x v="26"/>
    </i>
    <i r="1">
      <x v="81"/>
      <x v="31"/>
      <x v="3"/>
      <x v="26"/>
    </i>
    <i r="1">
      <x v="82"/>
      <x v="31"/>
      <x v="3"/>
      <x v="26"/>
    </i>
    <i r="1">
      <x v="98"/>
      <x v="31"/>
      <x v="3"/>
      <x v="26"/>
    </i>
    <i>
      <x v="71"/>
      <x v="28"/>
      <x v="5"/>
      <x v="3"/>
      <x v="26"/>
    </i>
    <i>
      <x v="72"/>
      <x v="51"/>
      <x v="19"/>
      <x v="3"/>
      <x v="28"/>
    </i>
    <i>
      <x v="73"/>
      <x v="46"/>
      <x v="54"/>
      <x v="3"/>
      <x v="4"/>
    </i>
    <i>
      <x v="74"/>
      <x v="65"/>
      <x v="8"/>
      <x v="3"/>
      <x v="18"/>
    </i>
    <i>
      <x v="75"/>
      <x v="51"/>
      <x v="18"/>
      <x v="9"/>
      <x v="21"/>
    </i>
    <i>
      <x v="76"/>
      <x v="46"/>
      <x v="42"/>
      <x v="3"/>
      <x/>
    </i>
    <i>
      <x v="77"/>
      <x v="46"/>
      <x v="21"/>
      <x v="3"/>
      <x v="21"/>
    </i>
    <i>
      <x v="78"/>
      <x v="106"/>
      <x v="36"/>
      <x v="3"/>
      <x v="27"/>
    </i>
    <i r="1">
      <x v="107"/>
      <x v="36"/>
      <x v="3"/>
      <x v="22"/>
    </i>
    <i>
      <x v="79"/>
      <x v="50"/>
      <x v="36"/>
      <x v="3"/>
      <x v="21"/>
    </i>
    <i r="1">
      <x v="65"/>
      <x v="4"/>
      <x v="3"/>
      <x v="21"/>
    </i>
    <i>
      <x v="80"/>
      <x v="57"/>
      <x v="9"/>
      <x v="3"/>
      <x v="8"/>
    </i>
    <i>
      <x v="81"/>
      <x v="65"/>
      <x v="50"/>
      <x v="3"/>
      <x v="5"/>
    </i>
    <i>
      <x v="82"/>
      <x v="46"/>
      <x v="15"/>
      <x v="9"/>
      <x v="7"/>
    </i>
    <i r="2">
      <x v="21"/>
      <x v="9"/>
      <x v="7"/>
    </i>
    <i>
      <x v="83"/>
      <x v="58"/>
      <x v="41"/>
      <x v="3"/>
      <x v="11"/>
    </i>
    <i>
      <x v="84"/>
      <x v="76"/>
      <x v="7"/>
      <x v="9"/>
      <x v="11"/>
    </i>
    <i>
      <x v="85"/>
      <x v="9"/>
      <x v="20"/>
      <x v="9"/>
      <x v="26"/>
    </i>
    <i r="1">
      <x v="10"/>
      <x v="20"/>
      <x v="9"/>
      <x v="26"/>
    </i>
    <i r="1">
      <x v="12"/>
      <x v="20"/>
      <x v="9"/>
      <x v="32"/>
    </i>
    <i r="1">
      <x v="13"/>
      <x v="20"/>
      <x v="9"/>
      <x v="28"/>
    </i>
    <i>
      <x v="86"/>
      <x v="1"/>
      <x v="3"/>
      <x v="3"/>
      <x v="26"/>
    </i>
    <i>
      <x v="87"/>
      <x v="65"/>
      <x v="43"/>
      <x v="3"/>
      <x v="8"/>
    </i>
    <i r="3">
      <x v="9"/>
      <x v="8"/>
    </i>
    <i>
      <x v="88"/>
      <x v="105"/>
      <x v="17"/>
      <x v="9"/>
      <x v="32"/>
    </i>
    <i>
      <x v="89"/>
      <x v="46"/>
      <x v="51"/>
      <x v="9"/>
      <x v="3"/>
    </i>
    <i>
      <x v="90"/>
      <x v="51"/>
      <x v="6"/>
      <x v="3"/>
      <x v="26"/>
    </i>
    <i r="1">
      <x v="52"/>
      <x v="6"/>
      <x v="3"/>
      <x v="26"/>
    </i>
    <i>
      <x v="91"/>
      <x v="108"/>
      <x v="9"/>
      <x v="3"/>
      <x v="26"/>
    </i>
    <i>
      <x v="92"/>
      <x v="23"/>
      <x v="22"/>
      <x v="9"/>
      <x v="11"/>
    </i>
    <i r="1">
      <x v="46"/>
      <x v="22"/>
      <x v="9"/>
      <x v="11"/>
    </i>
    <i>
      <x v="93"/>
      <x v="46"/>
      <x v="30"/>
      <x v="3"/>
      <x v="18"/>
    </i>
    <i>
      <x v="94"/>
      <x v="71"/>
      <x v="4"/>
      <x v="3"/>
      <x v="42"/>
    </i>
    <i>
      <x v="95"/>
      <x v="46"/>
      <x v="13"/>
      <x v="8"/>
      <x v="34"/>
    </i>
    <i>
      <x v="96"/>
      <x v="46"/>
      <x v="23"/>
      <x v="5"/>
      <x v="12"/>
    </i>
    <i r="2">
      <x v="38"/>
      <x v="9"/>
      <x v="12"/>
    </i>
    <i>
      <x v="97"/>
      <x v="112"/>
      <x v="59"/>
      <x v="11"/>
      <x v="43"/>
    </i>
    <i t="grand">
      <x/>
    </i>
  </rowItems>
  <colFields count="1">
    <field x="-2"/>
  </colFields>
  <colItems count="2">
    <i>
      <x/>
    </i>
    <i i="1">
      <x v="1"/>
    </i>
  </colItems>
  <dataFields count="2">
    <dataField name="求和项:数量_x000a_（台/套）" fld="4" baseField="0" baseItem="0"/>
    <dataField name="求和项:总价_x000a_（元）" fld="6"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数据透视表2" cacheId="1"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03" firstHeaderRow="0" firstDataRow="1" firstDataCol="4"/>
  <pivotFields count="6">
    <pivotField axis="axisRow" compact="0" defaultSubtotal="0" outline="0" showAll="0">
      <items count="78">
        <item x="8"/>
        <item x="37"/>
        <item x="18"/>
        <item x="30"/>
        <item x="3"/>
        <item x="11"/>
        <item x="58"/>
        <item x="46"/>
        <item x="45"/>
        <item x="29"/>
        <item x="12"/>
        <item x="14"/>
        <item x="42"/>
        <item x="31"/>
        <item x="33"/>
        <item x="22"/>
        <item x="75"/>
        <item x="23"/>
        <item x="5"/>
        <item x="56"/>
        <item x="43"/>
        <item x="44"/>
        <item x="52"/>
        <item x="48"/>
        <item x="54"/>
        <item x="9"/>
        <item x="20"/>
        <item x="32"/>
        <item x="17"/>
        <item x="51"/>
        <item x="19"/>
        <item x="38"/>
        <item x="69"/>
        <item x="4"/>
        <item x="50"/>
        <item x="66"/>
        <item x="41"/>
        <item x="21"/>
        <item x="28"/>
        <item x="55"/>
        <item x="59"/>
        <item x="1"/>
        <item x="13"/>
        <item x="65"/>
        <item x="36"/>
        <item x="26"/>
        <item x="60"/>
        <item x="16"/>
        <item x="73"/>
        <item x="39"/>
        <item x="35"/>
        <item x="27"/>
        <item x="7"/>
        <item x="15"/>
        <item x="61"/>
        <item x="25"/>
        <item x="24"/>
        <item x="53"/>
        <item x="10"/>
        <item x="2"/>
        <item x="6"/>
        <item x="57"/>
        <item x="47"/>
        <item x="34"/>
        <item x="77"/>
        <item x="76"/>
        <item x="70"/>
        <item x="63"/>
        <item x="68"/>
        <item x="62"/>
        <item x="74"/>
        <item x="64"/>
        <item x="67"/>
        <item x="71"/>
        <item x="40"/>
        <item x="72"/>
        <item x="49"/>
        <item x="0"/>
      </items>
      <extLst>
        <ext xmlns:x14="http://schemas.microsoft.com/office/spreadsheetml/2009/9/main" uri="{2946ED86-A175-432a-8AC1-64E0C546D7DE}">
          <x14:pivotField fillDownLabels="1"/>
        </ext>
      </extLst>
    </pivotField>
    <pivotField axis="axisRow" compact="0" defaultSubtotal="0" outline="0" showAll="0">
      <items count="85">
        <item x="70"/>
        <item x="69"/>
        <item x="78"/>
        <item x="71"/>
        <item x="43"/>
        <item x="38"/>
        <item x="73"/>
        <item x="75"/>
        <item x="1"/>
        <item x="63"/>
        <item x="47"/>
        <item x="52"/>
        <item x="68"/>
        <item x="61"/>
        <item x="37"/>
        <item x="36"/>
        <item x="8"/>
        <item x="35"/>
        <item x="29"/>
        <item x="18"/>
        <item x="3"/>
        <item x="54"/>
        <item x="55"/>
        <item x="56"/>
        <item x="84"/>
        <item x="4"/>
        <item x="20"/>
        <item x="31"/>
        <item x="49"/>
        <item x="23"/>
        <item x="83"/>
        <item x="76"/>
        <item x="44"/>
        <item x="67"/>
        <item x="13"/>
        <item x="40"/>
        <item x="74"/>
        <item x="9"/>
        <item x="82"/>
        <item x="66"/>
        <item x="39"/>
        <item x="62"/>
        <item x="51"/>
        <item x="77"/>
        <item x="64"/>
        <item x="2"/>
        <item x="28"/>
        <item x="24"/>
        <item x="19"/>
        <item x="41"/>
        <item x="11"/>
        <item x="22"/>
        <item x="46"/>
        <item x="50"/>
        <item x="60"/>
        <item x="12"/>
        <item x="72"/>
        <item x="42"/>
        <item x="26"/>
        <item x="15"/>
        <item x="80"/>
        <item x="33"/>
        <item x="6"/>
        <item x="58"/>
        <item x="34"/>
        <item x="17"/>
        <item x="53"/>
        <item x="30"/>
        <item x="65"/>
        <item x="57"/>
        <item x="27"/>
        <item x="7"/>
        <item x="48"/>
        <item x="45"/>
        <item x="79"/>
        <item x="16"/>
        <item x="21"/>
        <item x="32"/>
        <item x="59"/>
        <item x="14"/>
        <item x="25"/>
        <item x="10"/>
        <item x="81"/>
        <item x="5"/>
        <item x="0"/>
      </items>
      <extLst>
        <ext xmlns:x14="http://schemas.microsoft.com/office/spreadsheetml/2009/9/main" uri="{2946ED86-A175-432a-8AC1-64E0C546D7DE}">
          <x14:pivotField fillDownLabels="1"/>
        </ext>
      </extLst>
    </pivotField>
    <pivotField axis="axisRow" compact="0" defaultSubtotal="0" outline="0" showAll="0">
      <items count="5">
        <item x="2"/>
        <item x="3"/>
        <item x="1"/>
        <item x="4"/>
        <item x="0"/>
      </items>
      <extLst>
        <ext xmlns:x14="http://schemas.microsoft.com/office/spreadsheetml/2009/9/main" uri="{2946ED86-A175-432a-8AC1-64E0C546D7DE}">
          <x14:pivotField fillDownLabels="1"/>
        </ext>
      </extLst>
    </pivotField>
    <pivotField dataField="1" compact="0" showAll="0">
      <items count="41">
        <item x="2"/>
        <item x="3"/>
        <item x="8"/>
        <item x="6"/>
        <item x="20"/>
        <item x="4"/>
        <item x="10"/>
        <item x="11"/>
        <item x="24"/>
        <item x="14"/>
        <item x="12"/>
        <item x="5"/>
        <item x="31"/>
        <item x="28"/>
        <item x="21"/>
        <item x="7"/>
        <item x="38"/>
        <item x="26"/>
        <item x="36"/>
        <item x="23"/>
        <item x="16"/>
        <item x="30"/>
        <item x="15"/>
        <item x="39"/>
        <item x="25"/>
        <item x="27"/>
        <item x="35"/>
        <item x="29"/>
        <item x="34"/>
        <item x="13"/>
        <item x="33"/>
        <item x="32"/>
        <item x="9"/>
        <item x="22"/>
        <item x="17"/>
        <item x="18"/>
        <item x="19"/>
        <item x="37"/>
        <item x="0"/>
        <item x="1"/>
        <item t="default"/>
      </items>
    </pivotField>
    <pivotField axis="axisRow" compact="0" defaultSubtotal="0" outline="0" showAll="0">
      <items count="39">
        <item x="23"/>
        <item x="5"/>
        <item x="22"/>
        <item x="25"/>
        <item x="24"/>
        <item x="27"/>
        <item x="31"/>
        <item x="34"/>
        <item x="4"/>
        <item x="14"/>
        <item x="3"/>
        <item x="13"/>
        <item x="12"/>
        <item x="7"/>
        <item x="11"/>
        <item x="38"/>
        <item x="6"/>
        <item x="17"/>
        <item x="18"/>
        <item x="10"/>
        <item x="15"/>
        <item x="2"/>
        <item x="9"/>
        <item x="1"/>
        <item x="20"/>
        <item x="28"/>
        <item x="36"/>
        <item x="26"/>
        <item x="29"/>
        <item x="32"/>
        <item x="8"/>
        <item x="37"/>
        <item x="21"/>
        <item x="30"/>
        <item x="19"/>
        <item x="35"/>
        <item x="33"/>
        <item x="16"/>
        <item x="0"/>
      </items>
      <extLst>
        <ext xmlns:x14="http://schemas.microsoft.com/office/spreadsheetml/2009/9/main" uri="{2946ED86-A175-432a-8AC1-64E0C546D7DE}">
          <x14:pivotField fillDownLabels="1"/>
        </ext>
      </extLst>
    </pivotField>
    <pivotField dataField="1" compact="0" showAll="0">
      <items count="103">
        <item x="11"/>
        <item x="8"/>
        <item x="25"/>
        <item x="21"/>
        <item x="53"/>
        <item x="57"/>
        <item x="18"/>
        <item x="49"/>
        <item x="95"/>
        <item x="32"/>
        <item x="5"/>
        <item x="60"/>
        <item x="44"/>
        <item x="75"/>
        <item x="41"/>
        <item x="48"/>
        <item x="4"/>
        <item x="26"/>
        <item x="65"/>
        <item x="14"/>
        <item x="90"/>
        <item x="66"/>
        <item x="62"/>
        <item x="24"/>
        <item x="99"/>
        <item x="15"/>
        <item x="7"/>
        <item x="40"/>
        <item x="27"/>
        <item x="10"/>
        <item x="70"/>
        <item x="20"/>
        <item x="39"/>
        <item x="85"/>
        <item x="9"/>
        <item x="46"/>
        <item x="43"/>
        <item x="3"/>
        <item x="79"/>
        <item x="13"/>
        <item x="2"/>
        <item x="101"/>
        <item x="17"/>
        <item x="50"/>
        <item x="29"/>
        <item x="92"/>
        <item x="80"/>
        <item x="97"/>
        <item x="37"/>
        <item x="51"/>
        <item x="6"/>
        <item x="67"/>
        <item x="38"/>
        <item x="91"/>
        <item x="56"/>
        <item x="82"/>
        <item x="31"/>
        <item x="12"/>
        <item x="98"/>
        <item x="58"/>
        <item x="19"/>
        <item x="69"/>
        <item x="22"/>
        <item x="81"/>
        <item x="34"/>
        <item x="52"/>
        <item x="16"/>
        <item x="36"/>
        <item x="93"/>
        <item x="30"/>
        <item x="77"/>
        <item x="35"/>
        <item x="59"/>
        <item x="78"/>
        <item x="33"/>
        <item x="64"/>
        <item x="45"/>
        <item x="74"/>
        <item x="89"/>
        <item x="54"/>
        <item x="23"/>
        <item x="100"/>
        <item x="96"/>
        <item x="86"/>
        <item x="87"/>
        <item x="55"/>
        <item x="47"/>
        <item x="71"/>
        <item x="94"/>
        <item x="61"/>
        <item x="73"/>
        <item x="63"/>
        <item x="68"/>
        <item x="84"/>
        <item x="42"/>
        <item x="76"/>
        <item x="28"/>
        <item x="72"/>
        <item x="83"/>
        <item x="88"/>
        <item x="0"/>
        <item x="1"/>
        <item t="default"/>
      </items>
    </pivotField>
  </pivotFields>
  <rowFields count="4">
    <field x="0"/>
    <field x="1"/>
    <field x="4"/>
    <field x="2"/>
  </rowFields>
  <rowItems count="100">
    <i>
      <x/>
      <x v="16"/>
      <x v="30"/>
      <x v="2"/>
    </i>
    <i>
      <x v="1"/>
      <x v="17"/>
      <x v="22"/>
      <x v="2"/>
    </i>
    <i>
      <x v="2"/>
      <x v="19"/>
      <x v="16"/>
      <x v="2"/>
    </i>
    <i r="2">
      <x v="26"/>
      <x v="2"/>
    </i>
    <i>
      <x v="3"/>
      <x v="18"/>
      <x v="16"/>
      <x v="2"/>
    </i>
    <i r="2">
      <x v="17"/>
      <x v="2"/>
    </i>
    <i>
      <x v="4"/>
      <x v="20"/>
      <x v="10"/>
      <x v="1"/>
    </i>
    <i r="3">
      <x v="2"/>
    </i>
    <i>
      <x v="5"/>
      <x v="50"/>
      <x v="16"/>
      <x v="1"/>
    </i>
    <i r="3">
      <x v="3"/>
    </i>
    <i>
      <x v="6"/>
      <x v="78"/>
      <x v="21"/>
      <x v="1"/>
    </i>
    <i r="3">
      <x v="2"/>
    </i>
    <i>
      <x v="7"/>
      <x v="32"/>
      <x v="18"/>
      <x v="2"/>
    </i>
    <i>
      <x v="8"/>
      <x v="4"/>
      <x/>
      <x v="1"/>
    </i>
    <i>
      <x v="9"/>
      <x v="46"/>
      <x v="24"/>
      <x v="2"/>
    </i>
    <i>
      <x v="10"/>
      <x v="55"/>
      <x v="19"/>
      <x v="2"/>
    </i>
    <i>
      <x v="11"/>
      <x v="79"/>
      <x v="14"/>
      <x v="2"/>
    </i>
    <i>
      <x v="12"/>
      <x v="35"/>
      <x v="16"/>
      <x v="2"/>
    </i>
    <i>
      <x v="13"/>
      <x v="67"/>
      <x v="17"/>
      <x v="2"/>
    </i>
    <i>
      <x v="14"/>
      <x v="77"/>
      <x v="16"/>
      <x v="2"/>
    </i>
    <i>
      <x v="15"/>
      <x v="51"/>
      <x v="16"/>
      <x v="1"/>
    </i>
    <i>
      <x v="16"/>
      <x v="60"/>
      <x v="22"/>
      <x v="2"/>
    </i>
    <i>
      <x v="17"/>
      <x v="29"/>
      <x v="17"/>
      <x v="1"/>
    </i>
    <i r="3">
      <x v="2"/>
    </i>
    <i>
      <x v="18"/>
      <x v="69"/>
      <x v="5"/>
      <x v="2"/>
    </i>
    <i r="1">
      <x v="83"/>
      <x v="1"/>
      <x/>
    </i>
    <i r="3">
      <x v="1"/>
    </i>
    <i r="3">
      <x v="2"/>
    </i>
    <i>
      <x v="19"/>
      <x v="23"/>
      <x v="27"/>
      <x v="2"/>
    </i>
    <i>
      <x v="20"/>
      <x v="49"/>
      <x v="2"/>
      <x v="1"/>
    </i>
    <i>
      <x v="21"/>
      <x v="57"/>
      <x v="16"/>
      <x v="2"/>
    </i>
    <i>
      <x v="22"/>
      <x v="53"/>
      <x v="21"/>
      <x v="2"/>
    </i>
    <i>
      <x v="23"/>
      <x v="52"/>
      <x v="4"/>
      <x v="2"/>
    </i>
    <i>
      <x v="24"/>
      <x v="21"/>
      <x v="3"/>
      <x v="1"/>
    </i>
    <i>
      <x v="25"/>
      <x v="37"/>
      <x v="22"/>
      <x v="2"/>
    </i>
    <i>
      <x v="26"/>
      <x v="26"/>
      <x v="37"/>
      <x v="2"/>
    </i>
    <i>
      <x v="27"/>
      <x v="27"/>
      <x v="32"/>
      <x v="2"/>
    </i>
    <i>
      <x v="28"/>
      <x v="65"/>
      <x v="9"/>
      <x v="2"/>
    </i>
    <i>
      <x v="29"/>
      <x v="28"/>
      <x v="9"/>
      <x v="1"/>
    </i>
    <i>
      <x v="30"/>
      <x v="48"/>
      <x v="20"/>
      <x v="1"/>
    </i>
    <i r="3">
      <x v="2"/>
    </i>
    <i>
      <x v="31"/>
      <x v="15"/>
      <x v="9"/>
      <x v="2"/>
    </i>
    <i>
      <x v="32"/>
      <x v="2"/>
      <x v="35"/>
      <x v="2"/>
    </i>
    <i r="1">
      <x v="6"/>
      <x v="36"/>
      <x v="2"/>
    </i>
    <i>
      <x v="33"/>
      <x v="25"/>
      <x v="8"/>
      <x v="2"/>
    </i>
    <i>
      <x v="34"/>
      <x v="72"/>
      <x v="9"/>
      <x v="1"/>
    </i>
    <i>
      <x v="35"/>
      <x v="84"/>
      <x v="38"/>
      <x v="4"/>
    </i>
    <i>
      <x v="36"/>
      <x v="40"/>
      <x v="18"/>
      <x v="2"/>
    </i>
    <i r="1">
      <x v="41"/>
      <x v="18"/>
      <x v="2"/>
    </i>
    <i r="1">
      <x v="42"/>
      <x v="8"/>
      <x v="2"/>
    </i>
    <i>
      <x v="37"/>
      <x v="38"/>
      <x v="31"/>
      <x v="3"/>
    </i>
    <i r="1">
      <x v="76"/>
      <x v="21"/>
      <x v="1"/>
    </i>
    <i>
      <x v="38"/>
      <x v="70"/>
      <x v="34"/>
      <x v="3"/>
    </i>
    <i>
      <x v="39"/>
      <x v="22"/>
      <x v="9"/>
      <x v="2"/>
    </i>
    <i>
      <x v="40"/>
      <x v="54"/>
      <x v="9"/>
      <x v="1"/>
    </i>
    <i>
      <x v="41"/>
      <x v="1"/>
      <x v="19"/>
      <x v="2"/>
    </i>
    <i r="1">
      <x v="3"/>
      <x v="16"/>
      <x v="2"/>
    </i>
    <i r="1">
      <x v="8"/>
      <x v="23"/>
      <x v="2"/>
    </i>
    <i r="1">
      <x v="9"/>
      <x v="25"/>
      <x v="2"/>
    </i>
    <i r="1">
      <x v="12"/>
      <x v="29"/>
      <x v="2"/>
    </i>
    <i>
      <x v="42"/>
      <x v="34"/>
      <x v="16"/>
      <x v="2"/>
    </i>
    <i>
      <x v="43"/>
      <x v="33"/>
      <x v="6"/>
      <x v="1"/>
    </i>
    <i>
      <x v="44"/>
      <x v="64"/>
      <x v="17"/>
      <x v="1"/>
    </i>
    <i r="1">
      <x v="82"/>
      <x v="21"/>
      <x v="3"/>
    </i>
    <i>
      <x v="45"/>
      <x v="58"/>
      <x v="16"/>
      <x v="2"/>
    </i>
    <i>
      <x v="46"/>
      <x v="13"/>
      <x v="20"/>
      <x v="2"/>
    </i>
    <i>
      <x v="47"/>
      <x v="75"/>
      <x v="11"/>
      <x v="2"/>
    </i>
    <i>
      <x v="48"/>
      <x v="43"/>
      <x v="7"/>
      <x v="2"/>
    </i>
    <i>
      <x v="49"/>
      <x v="11"/>
      <x v="21"/>
      <x v="2"/>
    </i>
    <i r="1">
      <x v="14"/>
      <x v="21"/>
      <x v="2"/>
    </i>
    <i>
      <x v="50"/>
      <x v="61"/>
      <x v="9"/>
      <x v="1"/>
    </i>
    <i>
      <x v="51"/>
      <x v="75"/>
      <x v="13"/>
      <x v="1"/>
    </i>
    <i>
      <x v="52"/>
      <x v="71"/>
      <x v="13"/>
      <x v="2"/>
    </i>
    <i>
      <x v="53"/>
      <x v="59"/>
      <x v="12"/>
      <x v="2"/>
    </i>
    <i>
      <x v="54"/>
      <x v="84"/>
      <x v="9"/>
      <x v="1"/>
    </i>
    <i>
      <x v="55"/>
      <x v="80"/>
      <x v="18"/>
      <x v="1"/>
    </i>
    <i>
      <x v="56"/>
      <x v="47"/>
      <x v="16"/>
      <x v="1"/>
    </i>
    <i>
      <x v="57"/>
      <x v="66"/>
      <x v="9"/>
      <x v="1"/>
    </i>
    <i>
      <x v="58"/>
      <x v="81"/>
      <x v="8"/>
      <x v="1"/>
    </i>
    <i r="3">
      <x v="2"/>
    </i>
    <i>
      <x v="59"/>
      <x v="45"/>
      <x v="21"/>
      <x v="2"/>
    </i>
    <i>
      <x v="60"/>
      <x v="62"/>
      <x v="16"/>
      <x v="2"/>
    </i>
    <i>
      <x v="61"/>
      <x v="63"/>
      <x v="21"/>
      <x v="2"/>
    </i>
    <i>
      <x v="62"/>
      <x v="73"/>
      <x v="11"/>
      <x v="2"/>
    </i>
    <i>
      <x v="63"/>
      <x v="71"/>
      <x v="16"/>
      <x v="2"/>
    </i>
    <i>
      <x v="64"/>
      <x v="24"/>
      <x v="10"/>
      <x v="2"/>
    </i>
    <i>
      <x v="65"/>
      <x v="30"/>
      <x v="15"/>
      <x v="3"/>
    </i>
    <i>
      <x v="66"/>
      <x v="36"/>
      <x v="18"/>
      <x v="2"/>
    </i>
    <i>
      <x v="67"/>
      <x v="68"/>
      <x v="20"/>
      <x v="2"/>
    </i>
    <i>
      <x v="68"/>
      <x v="56"/>
      <x v="18"/>
      <x v="2"/>
    </i>
    <i>
      <x v="69"/>
      <x v="44"/>
      <x v="28"/>
      <x v="1"/>
    </i>
    <i>
      <x v="70"/>
      <x v="74"/>
      <x v="16"/>
      <x v="1"/>
    </i>
    <i>
      <x v="71"/>
      <x v="39"/>
      <x v="33"/>
      <x v="2"/>
    </i>
    <i>
      <x v="72"/>
      <x/>
      <x v="21"/>
      <x v="2"/>
    </i>
    <i>
      <x v="73"/>
      <x v="7"/>
      <x v="9"/>
      <x v="1"/>
    </i>
    <i>
      <x v="74"/>
      <x v="5"/>
      <x v="16"/>
      <x v="2"/>
    </i>
    <i>
      <x v="75"/>
      <x v="31"/>
      <x v="20"/>
      <x v="2"/>
    </i>
    <i>
      <x v="76"/>
      <x v="10"/>
      <x v="16"/>
      <x v="2"/>
    </i>
    <i>
      <x v="77"/>
      <x v="84"/>
      <x v="38"/>
      <x v="4"/>
    </i>
    <i t="grand">
      <x/>
    </i>
  </rowItems>
  <colFields count="1">
    <field x="-2"/>
  </colFields>
  <colItems count="2">
    <i>
      <x/>
    </i>
    <i i="1">
      <x v="1"/>
    </i>
  </colItems>
  <dataFields count="2">
    <dataField name="求和项:数量" fld="3" baseField="0" baseItem="0"/>
    <dataField name="求和项:总价（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数据透视表2" cacheId="6"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03" firstHeaderRow="0" firstDataRow="1" firstDataCol="4"/>
  <pivotFields count="6">
    <pivotField axis="axisRow" compact="0" defaultSubtotal="0" outline="0" showAll="0">
      <items count="75">
        <item x="6"/>
        <item x="60"/>
        <item x="34"/>
        <item x="13"/>
        <item x="27"/>
        <item x="2"/>
        <item x="25"/>
        <item x="53"/>
        <item x="42"/>
        <item x="41"/>
        <item x="26"/>
        <item x="15"/>
        <item x="8"/>
        <item x="38"/>
        <item x="28"/>
        <item x="30"/>
        <item x="18"/>
        <item x="73"/>
        <item x="19"/>
        <item x="58"/>
        <item x="43"/>
        <item x="1"/>
        <item x="51"/>
        <item x="39"/>
        <item x="40"/>
        <item x="47"/>
        <item x="49"/>
        <item x="16"/>
        <item x="29"/>
        <item x="12"/>
        <item x="46"/>
        <item x="14"/>
        <item x="72"/>
        <item x="35"/>
        <item x="66"/>
        <item x="45"/>
        <item x="37"/>
        <item x="17"/>
        <item x="24"/>
        <item x="50"/>
        <item x="54"/>
        <item x="4"/>
        <item x="65"/>
        <item x="71"/>
        <item x="33"/>
        <item x="22"/>
        <item x="55"/>
        <item x="11"/>
        <item x="70"/>
        <item x="32"/>
        <item x="23"/>
        <item x="5"/>
        <item x="10"/>
        <item x="21"/>
        <item x="20"/>
        <item x="48"/>
        <item x="9"/>
        <item x="64"/>
        <item x="3"/>
        <item x="7"/>
        <item x="52"/>
        <item x="31"/>
        <item x="57"/>
        <item x="74"/>
        <item x="67"/>
        <item x="59"/>
        <item x="56"/>
        <item x="61"/>
        <item x="62"/>
        <item x="63"/>
        <item x="68"/>
        <item x="36"/>
        <item x="69"/>
        <item x="44"/>
        <item x="0"/>
      </items>
      <extLst>
        <ext xmlns:x14="http://schemas.microsoft.com/office/spreadsheetml/2009/9/main" uri="{2946ED86-A175-432a-8AC1-64E0C546D7DE}">
          <x14:pivotField fillDownLabels="1"/>
        </ext>
      </extLst>
    </pivotField>
    <pivotField axis="axisRow" compact="0" defaultSubtotal="0" outline="0" showAll="0">
      <items count="90">
        <item x="14"/>
        <item x="74"/>
        <item x="82"/>
        <item x="15"/>
        <item x="75"/>
        <item x="44"/>
        <item x="39"/>
        <item x="77"/>
        <item x="79"/>
        <item x="8"/>
        <item x="76"/>
        <item x="33"/>
        <item x="71"/>
        <item x="64"/>
        <item x="47"/>
        <item x="4"/>
        <item x="60"/>
        <item x="38"/>
        <item x="66"/>
        <item x="37"/>
        <item x="29"/>
        <item x="16"/>
        <item x="2"/>
        <item x="83"/>
        <item x="53"/>
        <item x="54"/>
        <item x="55"/>
        <item x="63"/>
        <item x="19"/>
        <item x="72"/>
        <item x="31"/>
        <item x="49"/>
        <item x="22"/>
        <item x="89"/>
        <item x="80"/>
        <item x="45"/>
        <item x="70"/>
        <item x="73"/>
        <item x="41"/>
        <item x="78"/>
        <item x="88"/>
        <item x="69"/>
        <item x="40"/>
        <item x="61"/>
        <item x="51"/>
        <item x="81"/>
        <item x="65"/>
        <item x="85"/>
        <item x="3"/>
        <item x="28"/>
        <item x="23"/>
        <item x="17"/>
        <item x="84"/>
        <item x="42"/>
        <item x="27"/>
        <item x="21"/>
        <item x="50"/>
        <item x="59"/>
        <item x="68"/>
        <item x="18"/>
        <item x="67"/>
        <item x="43"/>
        <item x="25"/>
        <item x="11"/>
        <item x="86"/>
        <item x="35"/>
        <item x="7"/>
        <item x="57"/>
        <item x="36"/>
        <item x="46"/>
        <item x="34"/>
        <item x="13"/>
        <item x="52"/>
        <item x="30"/>
        <item x="56"/>
        <item x="26"/>
        <item x="5"/>
        <item x="48"/>
        <item x="62"/>
        <item x="12"/>
        <item x="20"/>
        <item x="32"/>
        <item x="58"/>
        <item x="6"/>
        <item x="9"/>
        <item x="24"/>
        <item x="10"/>
        <item x="87"/>
        <item x="1"/>
        <item x="0"/>
      </items>
      <extLst>
        <ext xmlns:x14="http://schemas.microsoft.com/office/spreadsheetml/2009/9/main" uri="{2946ED86-A175-432a-8AC1-64E0C546D7DE}">
          <x14:pivotField fillDownLabels="1"/>
        </ext>
      </extLst>
    </pivotField>
    <pivotField axis="axisRow" compact="0" defaultSubtotal="0" outline="0" showAll="0">
      <items count="5">
        <item x="2"/>
        <item x="3"/>
        <item x="1"/>
        <item x="4"/>
        <item x="0"/>
      </items>
      <extLst>
        <ext xmlns:x14="http://schemas.microsoft.com/office/spreadsheetml/2009/9/main" uri="{2946ED86-A175-432a-8AC1-64E0C546D7DE}">
          <x14:pivotField fillDownLabels="1"/>
        </ext>
      </extLst>
    </pivotField>
    <pivotField dataField="1" compact="0" showAll="0">
      <items count="40">
        <item x="1"/>
        <item x="5"/>
        <item x="6"/>
        <item x="2"/>
        <item x="19"/>
        <item x="9"/>
        <item x="8"/>
        <item x="3"/>
        <item x="23"/>
        <item x="12"/>
        <item x="10"/>
        <item x="15"/>
        <item x="30"/>
        <item x="27"/>
        <item x="20"/>
        <item x="4"/>
        <item x="37"/>
        <item x="25"/>
        <item x="22"/>
        <item x="29"/>
        <item x="14"/>
        <item x="35"/>
        <item x="13"/>
        <item x="38"/>
        <item x="24"/>
        <item x="36"/>
        <item x="28"/>
        <item x="26"/>
        <item x="34"/>
        <item x="33"/>
        <item x="11"/>
        <item x="32"/>
        <item x="31"/>
        <item x="7"/>
        <item x="21"/>
        <item x="16"/>
        <item x="17"/>
        <item x="18"/>
        <item x="0"/>
        <item t="default"/>
      </items>
    </pivotField>
    <pivotField axis="axisRow" compact="0" defaultSubtotal="0" outline="0" showAll="0">
      <items count="41">
        <item x="22"/>
        <item x="1"/>
        <item x="21"/>
        <item x="24"/>
        <item x="23"/>
        <item x="26"/>
        <item x="31"/>
        <item x="29"/>
        <item x="9"/>
        <item x="36"/>
        <item x="11"/>
        <item x="2"/>
        <item x="10"/>
        <item x="5"/>
        <item x="8"/>
        <item x="40"/>
        <item x="13"/>
        <item x="16"/>
        <item x="14"/>
        <item x="12"/>
        <item x="33"/>
        <item x="27"/>
        <item x="3"/>
        <item x="20"/>
        <item x="37"/>
        <item x="7"/>
        <item x="17"/>
        <item x="19"/>
        <item x="38"/>
        <item x="6"/>
        <item x="25"/>
        <item x="28"/>
        <item x="4"/>
        <item x="18"/>
        <item x="35"/>
        <item x="39"/>
        <item x="30"/>
        <item x="15"/>
        <item x="34"/>
        <item x="32"/>
        <item x="0"/>
      </items>
      <extLst>
        <ext xmlns:x14="http://schemas.microsoft.com/office/spreadsheetml/2009/9/main" uri="{2946ED86-A175-432a-8AC1-64E0C546D7DE}">
          <x14:pivotField fillDownLabels="1"/>
        </ext>
      </extLst>
    </pivotField>
    <pivotField dataField="1" compact="0" showAll="0">
      <items count="114">
        <item x="2"/>
        <item x="12"/>
        <item x="15"/>
        <item x="101"/>
        <item x="5"/>
        <item x="56"/>
        <item x="60"/>
        <item x="50"/>
        <item x="51"/>
        <item x="105"/>
        <item x="29"/>
        <item x="14"/>
        <item x="63"/>
        <item x="43"/>
        <item x="82"/>
        <item x="40"/>
        <item x="48"/>
        <item x="3"/>
        <item x="112"/>
        <item x="16"/>
        <item x="69"/>
        <item x="8"/>
        <item x="100"/>
        <item x="70"/>
        <item x="65"/>
        <item x="13"/>
        <item x="109"/>
        <item x="19"/>
        <item x="18"/>
        <item x="39"/>
        <item x="17"/>
        <item x="93"/>
        <item x="21"/>
        <item x="37"/>
        <item x="92"/>
        <item x="53"/>
        <item x="45"/>
        <item x="42"/>
        <item x="4"/>
        <item x="49"/>
        <item x="85"/>
        <item x="24"/>
        <item x="10"/>
        <item x="38"/>
        <item x="36"/>
        <item x="52"/>
        <item x="23"/>
        <item x="46"/>
        <item x="76"/>
        <item x="107"/>
        <item x="35"/>
        <item x="9"/>
        <item x="54"/>
        <item x="25"/>
        <item x="71"/>
        <item x="20"/>
        <item x="103"/>
        <item x="74"/>
        <item x="59"/>
        <item x="73"/>
        <item x="28"/>
        <item x="31"/>
        <item x="108"/>
        <item x="61"/>
        <item x="88"/>
        <item x="6"/>
        <item x="68"/>
        <item x="32"/>
        <item x="55"/>
        <item x="86"/>
        <item x="94"/>
        <item x="27"/>
        <item x="79"/>
        <item x="34"/>
        <item x="104"/>
        <item x="26"/>
        <item x="84"/>
        <item x="33"/>
        <item x="87"/>
        <item x="62"/>
        <item x="30"/>
        <item x="44"/>
        <item x="81"/>
        <item x="57"/>
        <item x="102"/>
        <item x="67"/>
        <item x="11"/>
        <item x="98"/>
        <item x="110"/>
        <item x="106"/>
        <item x="77"/>
        <item x="7"/>
        <item x="58"/>
        <item x="75"/>
        <item x="47"/>
        <item x="96"/>
        <item x="95"/>
        <item x="111"/>
        <item x="64"/>
        <item x="80"/>
        <item x="72"/>
        <item x="89"/>
        <item x="66"/>
        <item x="91"/>
        <item x="41"/>
        <item x="83"/>
        <item x="22"/>
        <item x="78"/>
        <item x="97"/>
        <item x="90"/>
        <item x="99"/>
        <item x="0"/>
        <item x="1"/>
        <item t="default"/>
      </items>
    </pivotField>
  </pivotFields>
  <rowFields count="4">
    <field x="0"/>
    <field x="1"/>
    <field x="2"/>
    <field x="4"/>
  </rowFields>
  <rowItems count="100">
    <i>
      <x/>
      <x v="83"/>
      <x v="1"/>
      <x v="29"/>
    </i>
    <i>
      <x v="1"/>
      <x v="18"/>
      <x v="2"/>
      <x v="33"/>
    </i>
    <i>
      <x v="2"/>
      <x v="19"/>
      <x v="2"/>
      <x v="23"/>
    </i>
    <i>
      <x v="3"/>
      <x v="21"/>
      <x v="2"/>
      <x v="16"/>
    </i>
    <i r="3">
      <x v="28"/>
    </i>
    <i>
      <x v="4"/>
      <x v="20"/>
      <x v="2"/>
      <x v="17"/>
    </i>
    <i>
      <x v="5"/>
      <x v="22"/>
      <x v="1"/>
      <x v="11"/>
    </i>
    <i r="2">
      <x v="2"/>
      <x v="11"/>
    </i>
    <i>
      <x v="6"/>
      <x v="54"/>
      <x v="1"/>
      <x v="16"/>
    </i>
    <i r="2">
      <x v="3"/>
      <x v="16"/>
    </i>
    <i>
      <x v="7"/>
      <x v="82"/>
      <x v="2"/>
      <x v="21"/>
    </i>
    <i>
      <x v="8"/>
      <x v="35"/>
      <x v="2"/>
      <x v="18"/>
    </i>
    <i>
      <x v="9"/>
      <x v="5"/>
      <x v="1"/>
      <x/>
    </i>
    <i>
      <x v="10"/>
      <x v="49"/>
      <x v="2"/>
      <x v="26"/>
    </i>
    <i>
      <x v="11"/>
      <x v="59"/>
      <x v="2"/>
      <x v="19"/>
    </i>
    <i>
      <x v="12"/>
      <x v="84"/>
      <x v="2"/>
      <x v="14"/>
    </i>
    <i>
      <x v="13"/>
      <x v="38"/>
      <x v="2"/>
      <x v="16"/>
    </i>
    <i>
      <x v="14"/>
      <x v="73"/>
      <x v="2"/>
      <x v="17"/>
    </i>
    <i>
      <x v="15"/>
      <x v="81"/>
      <x v="2"/>
      <x v="16"/>
    </i>
    <i>
      <x v="16"/>
      <x v="55"/>
      <x v="1"/>
      <x v="16"/>
    </i>
    <i>
      <x v="17"/>
      <x v="64"/>
      <x v="2"/>
      <x v="24"/>
    </i>
    <i>
      <x v="18"/>
      <x v="32"/>
      <x v="1"/>
      <x v="17"/>
    </i>
    <i r="2">
      <x v="2"/>
      <x v="17"/>
    </i>
    <i>
      <x v="19"/>
      <x v="13"/>
      <x v="2"/>
      <x v="10"/>
    </i>
    <i>
      <x v="20"/>
      <x v="69"/>
      <x v="2"/>
      <x v="4"/>
    </i>
    <i>
      <x v="21"/>
      <x v="47"/>
      <x v="2"/>
      <x v="4"/>
    </i>
    <i r="1">
      <x v="74"/>
      <x v="2"/>
      <x v="5"/>
    </i>
    <i r="1">
      <x v="88"/>
      <x/>
      <x v="1"/>
    </i>
    <i r="2">
      <x v="1"/>
      <x v="1"/>
    </i>
    <i r="2">
      <x v="2"/>
      <x v="1"/>
    </i>
    <i>
      <x v="22"/>
      <x v="26"/>
      <x v="2"/>
      <x v="30"/>
    </i>
    <i>
      <x v="23"/>
      <x v="53"/>
      <x v="1"/>
      <x v="2"/>
    </i>
    <i>
      <x v="24"/>
      <x v="61"/>
      <x v="2"/>
      <x v="16"/>
    </i>
    <i>
      <x v="25"/>
      <x v="56"/>
      <x v="2"/>
      <x v="22"/>
    </i>
    <i>
      <x v="26"/>
      <x v="24"/>
      <x v="1"/>
      <x v="3"/>
    </i>
    <i>
      <x v="27"/>
      <x v="28"/>
      <x v="2"/>
      <x v="37"/>
    </i>
    <i r="1">
      <x v="29"/>
      <x v="2"/>
      <x v="37"/>
    </i>
    <i>
      <x v="28"/>
      <x v="30"/>
      <x v="2"/>
      <x v="33"/>
    </i>
    <i>
      <x v="29"/>
      <x v="71"/>
      <x v="2"/>
      <x v="10"/>
    </i>
    <i>
      <x v="30"/>
      <x v="31"/>
      <x v="1"/>
      <x v="10"/>
    </i>
    <i>
      <x v="31"/>
      <x v="51"/>
      <x v="1"/>
      <x v="18"/>
    </i>
    <i r="2">
      <x v="2"/>
      <x v="18"/>
    </i>
    <i>
      <x v="32"/>
      <x v="52"/>
      <x v="2"/>
      <x v="9"/>
    </i>
    <i>
      <x v="33"/>
      <x v="17"/>
      <x v="2"/>
      <x v="10"/>
    </i>
    <i>
      <x v="34"/>
      <x v="2"/>
      <x v="2"/>
      <x v="38"/>
    </i>
    <i r="1">
      <x v="7"/>
      <x v="2"/>
      <x v="39"/>
    </i>
    <i>
      <x v="35"/>
      <x v="77"/>
      <x v="1"/>
      <x v="10"/>
    </i>
    <i>
      <x v="36"/>
      <x v="42"/>
      <x v="2"/>
      <x v="18"/>
    </i>
    <i r="1">
      <x v="43"/>
      <x v="2"/>
      <x v="18"/>
    </i>
    <i r="1">
      <x v="44"/>
      <x v="2"/>
      <x v="8"/>
    </i>
    <i>
      <x v="37"/>
      <x v="40"/>
      <x v="3"/>
      <x v="35"/>
    </i>
    <i r="1">
      <x v="80"/>
      <x v="1"/>
      <x v="22"/>
    </i>
    <i>
      <x v="38"/>
      <x v="75"/>
      <x v="3"/>
      <x v="37"/>
    </i>
    <i>
      <x v="39"/>
      <x v="25"/>
      <x v="2"/>
      <x v="10"/>
    </i>
    <i>
      <x v="40"/>
      <x v="57"/>
      <x v="1"/>
      <x v="10"/>
    </i>
    <i>
      <x v="41"/>
      <x/>
      <x v="2"/>
      <x v="19"/>
    </i>
    <i r="1">
      <x v="1"/>
      <x v="2"/>
      <x v="19"/>
    </i>
    <i r="1">
      <x v="3"/>
      <x v="2"/>
      <x v="16"/>
    </i>
    <i r="1">
      <x v="4"/>
      <x v="2"/>
      <x v="16"/>
    </i>
    <i r="1">
      <x v="9"/>
      <x v="2"/>
      <x v="25"/>
    </i>
    <i r="1">
      <x v="10"/>
      <x v="2"/>
      <x v="25"/>
    </i>
    <i r="1">
      <x v="11"/>
      <x v="2"/>
      <x v="27"/>
    </i>
    <i r="1">
      <x v="12"/>
      <x v="2"/>
      <x v="27"/>
    </i>
    <i r="1">
      <x v="15"/>
      <x v="2"/>
      <x v="32"/>
    </i>
    <i>
      <x v="42"/>
      <x v="37"/>
      <x v="2"/>
      <x v="16"/>
    </i>
    <i>
      <x v="43"/>
      <x v="23"/>
      <x v="2"/>
      <x v="34"/>
    </i>
    <i>
      <x v="44"/>
      <x v="68"/>
      <x v="1"/>
      <x v="17"/>
    </i>
    <i r="1">
      <x v="87"/>
      <x v="3"/>
      <x v="22"/>
    </i>
    <i>
      <x v="45"/>
      <x v="62"/>
      <x v="2"/>
      <x v="16"/>
    </i>
    <i>
      <x v="46"/>
      <x v="16"/>
      <x v="2"/>
      <x v="17"/>
    </i>
    <i>
      <x v="47"/>
      <x v="79"/>
      <x v="2"/>
      <x v="11"/>
    </i>
    <i>
      <x v="48"/>
      <x v="45"/>
      <x v="2"/>
      <x v="7"/>
    </i>
    <i>
      <x v="49"/>
      <x v="65"/>
      <x v="1"/>
      <x v="10"/>
    </i>
    <i>
      <x v="50"/>
      <x v="79"/>
      <x v="1"/>
      <x v="11"/>
    </i>
    <i>
      <x v="51"/>
      <x v="76"/>
      <x v="2"/>
      <x v="13"/>
    </i>
    <i>
      <x v="52"/>
      <x v="63"/>
      <x v="2"/>
      <x v="12"/>
    </i>
    <i>
      <x v="53"/>
      <x v="85"/>
      <x v="1"/>
      <x v="18"/>
    </i>
    <i>
      <x v="54"/>
      <x v="50"/>
      <x v="1"/>
      <x v="16"/>
    </i>
    <i>
      <x v="55"/>
      <x v="72"/>
      <x v="1"/>
      <x v="10"/>
    </i>
    <i>
      <x v="56"/>
      <x v="86"/>
      <x v="1"/>
      <x v="8"/>
    </i>
    <i r="2">
      <x v="2"/>
      <x v="8"/>
    </i>
    <i>
      <x v="57"/>
      <x v="36"/>
      <x v="1"/>
      <x v="6"/>
    </i>
    <i>
      <x v="58"/>
      <x v="48"/>
      <x v="2"/>
      <x v="22"/>
    </i>
    <i>
      <x v="59"/>
      <x v="66"/>
      <x v="2"/>
      <x v="13"/>
    </i>
    <i>
      <x v="60"/>
      <x v="67"/>
      <x v="2"/>
      <x v="22"/>
    </i>
    <i>
      <x v="61"/>
      <x v="70"/>
      <x v="2"/>
      <x v="11"/>
    </i>
    <i>
      <x v="62"/>
      <x v="27"/>
      <x v="2"/>
      <x v="11"/>
    </i>
    <i>
      <x v="63"/>
      <x v="33"/>
      <x v="3"/>
      <x v="15"/>
    </i>
    <i>
      <x v="64"/>
      <x v="39"/>
      <x v="2"/>
      <x v="18"/>
    </i>
    <i>
      <x v="65"/>
      <x v="46"/>
      <x v="1"/>
      <x v="31"/>
    </i>
    <i>
      <x v="66"/>
      <x v="78"/>
      <x v="1"/>
      <x v="16"/>
    </i>
    <i>
      <x v="67"/>
      <x v="60"/>
      <x v="2"/>
      <x v="10"/>
    </i>
    <i>
      <x v="68"/>
      <x v="58"/>
      <x v="2"/>
      <x v="7"/>
    </i>
    <i>
      <x v="69"/>
      <x v="41"/>
      <x v="2"/>
      <x v="36"/>
    </i>
    <i>
      <x v="70"/>
      <x v="8"/>
      <x v="1"/>
      <x v="10"/>
    </i>
    <i>
      <x v="71"/>
      <x v="6"/>
      <x v="2"/>
      <x v="16"/>
    </i>
    <i>
      <x v="72"/>
      <x v="34"/>
      <x v="2"/>
      <x v="20"/>
    </i>
    <i>
      <x v="73"/>
      <x v="14"/>
      <x v="2"/>
      <x v="16"/>
    </i>
    <i>
      <x v="74"/>
      <x v="89"/>
      <x v="4"/>
      <x v="40"/>
    </i>
    <i t="grand">
      <x/>
    </i>
  </rowItems>
  <colFields count="1">
    <field x="-2"/>
  </colFields>
  <colItems count="2">
    <i>
      <x/>
    </i>
    <i i="1">
      <x v="1"/>
    </i>
  </colItems>
  <dataFields count="2">
    <dataField name="求和项:数量_x000a_（台/套）" fld="3" baseField="0" baseItem="0"/>
    <dataField name="求和项:总价（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数据透视表1" cacheId="4"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61">
        <item x="132"/>
        <item x="30"/>
        <item x="223"/>
        <item x="117"/>
        <item x="129"/>
        <item x="90"/>
        <item x="7"/>
        <item x="168"/>
        <item x="8"/>
        <item x="153"/>
        <item x="216"/>
        <item x="164"/>
        <item x="194"/>
        <item x="119"/>
        <item x="228"/>
        <item x="161"/>
        <item x="169"/>
        <item x="236"/>
        <item x="105"/>
        <item x="227"/>
        <item x="107"/>
        <item x="13"/>
        <item x="197"/>
        <item x="47"/>
        <item x="75"/>
        <item x="130"/>
        <item x="69"/>
        <item x="55"/>
        <item x="103"/>
        <item x="31"/>
        <item x="3"/>
        <item x="10"/>
        <item x="2"/>
        <item x="76"/>
        <item x="196"/>
        <item x="235"/>
        <item x="77"/>
        <item x="213"/>
        <item x="241"/>
        <item x="244"/>
        <item x="18"/>
        <item x="156"/>
        <item x="11"/>
        <item x="173"/>
        <item x="247"/>
        <item x="231"/>
        <item x="246"/>
        <item x="88"/>
        <item x="83"/>
        <item x="32"/>
        <item x="37"/>
        <item x="36"/>
        <item x="166"/>
        <item x="101"/>
        <item x="64"/>
        <item x="155"/>
        <item x="87"/>
        <item x="193"/>
        <item x="52"/>
        <item x="100"/>
        <item x="172"/>
        <item x="257"/>
        <item x="125"/>
        <item x="99"/>
        <item x="199"/>
        <item x="205"/>
        <item x="51"/>
        <item x="198"/>
        <item x="211"/>
        <item x="82"/>
        <item x="81"/>
        <item x="258"/>
        <item x="248"/>
        <item x="218"/>
        <item x="217"/>
        <item x="33"/>
        <item x="71"/>
        <item x="171"/>
        <item x="139"/>
        <item x="34"/>
        <item x="96"/>
        <item x="226"/>
        <item x="219"/>
        <item x="162"/>
        <item x="28"/>
        <item x="124"/>
        <item x="245"/>
        <item x="110"/>
        <item x="112"/>
        <item x="106"/>
        <item x="4"/>
        <item x="178"/>
        <item x="135"/>
        <item x="74"/>
        <item x="78"/>
        <item x="209"/>
        <item x="150"/>
        <item x="111"/>
        <item x="12"/>
        <item x="123"/>
        <item x="38"/>
        <item x="109"/>
        <item x="151"/>
        <item x="195"/>
        <item x="215"/>
        <item x="254"/>
        <item x="50"/>
        <item x="251"/>
        <item x="167"/>
        <item x="202"/>
        <item x="249"/>
        <item x="243"/>
        <item x="186"/>
        <item x="159"/>
        <item x="187"/>
        <item x="152"/>
        <item x="24"/>
        <item x="25"/>
        <item x="23"/>
        <item x="148"/>
        <item x="108"/>
        <item x="40"/>
        <item x="191"/>
        <item x="131"/>
        <item x="53"/>
        <item x="80"/>
        <item x="190"/>
        <item x="210"/>
        <item x="237"/>
        <item x="39"/>
        <item x="59"/>
        <item x="14"/>
        <item x="204"/>
        <item x="15"/>
        <item x="134"/>
        <item x="174"/>
        <item x="192"/>
        <item x="160"/>
        <item x="128"/>
        <item x="126"/>
        <item x="120"/>
        <item x="9"/>
        <item x="225"/>
        <item x="221"/>
        <item x="72"/>
        <item x="142"/>
        <item x="43"/>
        <item x="141"/>
        <item x="42"/>
        <item x="27"/>
        <item x="73"/>
        <item x="26"/>
        <item x="170"/>
        <item x="41"/>
        <item x="250"/>
        <item x="85"/>
        <item x="163"/>
        <item x="229"/>
        <item x="234"/>
        <item x="1"/>
        <item x="44"/>
        <item x="67"/>
        <item x="115"/>
        <item x="35"/>
        <item x="158"/>
        <item x="94"/>
        <item x="147"/>
        <item x="212"/>
        <item x="5"/>
        <item x="65"/>
        <item x="220"/>
        <item x="206"/>
        <item x="57"/>
        <item x="138"/>
        <item x="29"/>
        <item x="63"/>
        <item x="201"/>
        <item x="86"/>
        <item x="102"/>
        <item x="200"/>
        <item x="60"/>
        <item x="61"/>
        <item x="98"/>
        <item x="49"/>
        <item x="70"/>
        <item x="118"/>
        <item x="22"/>
        <item x="58"/>
        <item x="66"/>
        <item x="92"/>
        <item x="68"/>
        <item x="145"/>
        <item x="95"/>
        <item x="140"/>
        <item x="48"/>
        <item x="62"/>
        <item x="19"/>
        <item x="175"/>
        <item x="122"/>
        <item x="146"/>
        <item x="240"/>
        <item x="253"/>
        <item x="188"/>
        <item x="203"/>
        <item x="121"/>
        <item x="207"/>
        <item x="17"/>
        <item x="242"/>
        <item x="137"/>
        <item x="133"/>
        <item x="97"/>
        <item x="93"/>
        <item x="143"/>
        <item x="46"/>
        <item x="154"/>
        <item x="232"/>
        <item x="233"/>
        <item x="45"/>
        <item x="239"/>
        <item x="238"/>
        <item x="116"/>
        <item x="84"/>
        <item x="208"/>
        <item x="230"/>
        <item x="214"/>
        <item x="222"/>
        <item x="157"/>
        <item x="91"/>
        <item x="149"/>
        <item x="189"/>
        <item x="113"/>
        <item x="114"/>
        <item x="165"/>
        <item x="21"/>
        <item x="127"/>
        <item x="16"/>
        <item x="224"/>
        <item x="179"/>
        <item x="255"/>
        <item x="144"/>
        <item x="56"/>
        <item x="89"/>
        <item x="20"/>
        <item x="54"/>
        <item x="185"/>
        <item x="256"/>
        <item x="6"/>
        <item x="176"/>
        <item x="79"/>
        <item x="104"/>
        <item x="252"/>
        <item x="136"/>
        <item x="182"/>
        <item x="184"/>
        <item x="183"/>
        <item x="181"/>
        <item x="180"/>
        <item x="260"/>
        <item x="177"/>
        <item x="259"/>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30">
        <item x="5"/>
        <item x="2"/>
        <item x="10"/>
        <item x="23"/>
        <item x="9"/>
        <item x="7"/>
        <item x="4"/>
        <item x="14"/>
        <item x="6"/>
        <item x="3"/>
        <item x="8"/>
        <item x="24"/>
        <item x="15"/>
        <item x="16"/>
        <item x="13"/>
        <item x="22"/>
        <item x="12"/>
        <item x="21"/>
        <item x="11"/>
        <item x="26"/>
        <item x="17"/>
        <item x="18"/>
        <item x="25"/>
        <item x="27"/>
        <item x="28"/>
        <item x="19"/>
        <item x="20"/>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219">
        <item x="31"/>
        <item x="119"/>
        <item x="43"/>
        <item x="6"/>
        <item x="209"/>
        <item x="67"/>
        <item x="60"/>
        <item x="82"/>
        <item x="2"/>
        <item x="154"/>
        <item x="51"/>
        <item x="150"/>
        <item x="97"/>
        <item x="117"/>
        <item x="210"/>
        <item x="80"/>
        <item x="98"/>
        <item x="170"/>
        <item x="44"/>
        <item x="151"/>
        <item x="147"/>
        <item x="101"/>
        <item x="27"/>
        <item x="146"/>
        <item x="99"/>
        <item x="78"/>
        <item x="136"/>
        <item x="180"/>
        <item x="89"/>
        <item x="83"/>
        <item x="205"/>
        <item x="79"/>
        <item x="178"/>
        <item x="135"/>
        <item x="106"/>
        <item x="179"/>
        <item x="125"/>
        <item x="75"/>
        <item x="134"/>
        <item x="39"/>
        <item x="15"/>
        <item x="176"/>
        <item x="37"/>
        <item x="87"/>
        <item x="48"/>
        <item x="13"/>
        <item x="24"/>
        <item x="54"/>
        <item x="68"/>
        <item x="18"/>
        <item x="113"/>
        <item x="53"/>
        <item x="16"/>
        <item x="189"/>
        <item x="81"/>
        <item x="192"/>
        <item x="76"/>
        <item x="143"/>
        <item x="42"/>
        <item x="47"/>
        <item x="70"/>
        <item x="86"/>
        <item x="38"/>
        <item x="74"/>
        <item x="52"/>
        <item x="131"/>
        <item x="33"/>
        <item x="204"/>
        <item x="21"/>
        <item x="104"/>
        <item x="153"/>
        <item x="139"/>
        <item x="122"/>
        <item x="84"/>
        <item x="112"/>
        <item x="8"/>
        <item x="120"/>
        <item x="207"/>
        <item x="177"/>
        <item x="152"/>
        <item x="91"/>
        <item x="7"/>
        <item x="169"/>
        <item x="197"/>
        <item x="116"/>
        <item x="40"/>
        <item x="137"/>
        <item x="95"/>
        <item x="11"/>
        <item x="22"/>
        <item x="114"/>
        <item x="14"/>
        <item x="108"/>
        <item x="85"/>
        <item x="128"/>
        <item x="41"/>
        <item x="167"/>
        <item x="121"/>
        <item x="12"/>
        <item x="196"/>
        <item x="34"/>
        <item x="123"/>
        <item x="96"/>
        <item x="175"/>
        <item x="17"/>
        <item x="19"/>
        <item x="10"/>
        <item x="185"/>
        <item x="73"/>
        <item x="45"/>
        <item x="92"/>
        <item x="72"/>
        <item x="77"/>
        <item x="161"/>
        <item x="141"/>
        <item x="100"/>
        <item x="129"/>
        <item x="133"/>
        <item x="50"/>
        <item x="109"/>
        <item x="32"/>
        <item x="69"/>
        <item x="126"/>
        <item x="28"/>
        <item x="102"/>
        <item x="149"/>
        <item x="174"/>
        <item x="144"/>
        <item x="94"/>
        <item x="71"/>
        <item x="3"/>
        <item x="111"/>
        <item x="186"/>
        <item x="23"/>
        <item x="148"/>
        <item x="202"/>
        <item x="201"/>
        <item x="187"/>
        <item x="181"/>
        <item x="29"/>
        <item x="49"/>
        <item x="168"/>
        <item x="142"/>
        <item x="35"/>
        <item x="145"/>
        <item x="124"/>
        <item x="215"/>
        <item x="118"/>
        <item x="160"/>
        <item x="140"/>
        <item x="56"/>
        <item x="110"/>
        <item x="206"/>
        <item x="203"/>
        <item x="66"/>
        <item x="20"/>
        <item x="195"/>
        <item x="25"/>
        <item x="64"/>
        <item x="173"/>
        <item x="90"/>
        <item x="198"/>
        <item x="200"/>
        <item x="127"/>
        <item x="107"/>
        <item x="4"/>
        <item x="191"/>
        <item x="184"/>
        <item x="63"/>
        <item x="5"/>
        <item x="199"/>
        <item x="88"/>
        <item x="194"/>
        <item x="26"/>
        <item x="166"/>
        <item x="65"/>
        <item x="163"/>
        <item x="193"/>
        <item x="62"/>
        <item x="171"/>
        <item x="9"/>
        <item x="55"/>
        <item x="30"/>
        <item x="130"/>
        <item x="36"/>
        <item x="211"/>
        <item x="46"/>
        <item x="183"/>
        <item x="190"/>
        <item x="172"/>
        <item x="159"/>
        <item x="164"/>
        <item x="216"/>
        <item x="59"/>
        <item x="57"/>
        <item x="213"/>
        <item x="162"/>
        <item x="58"/>
        <item x="132"/>
        <item x="115"/>
        <item x="208"/>
        <item x="138"/>
        <item x="158"/>
        <item x="188"/>
        <item x="93"/>
        <item x="212"/>
        <item x="105"/>
        <item x="156"/>
        <item x="61"/>
        <item x="157"/>
        <item x="182"/>
        <item x="103"/>
        <item x="155"/>
        <item x="217"/>
        <item x="214"/>
        <item x="165"/>
        <item x="0"/>
        <item x="1"/>
        <item t="default"/>
      </items>
    </pivotField>
  </pivotFields>
  <rowFields count="4">
    <field x="0"/>
    <field x="1"/>
    <field x="2"/>
    <field x="4"/>
  </rowFields>
  <rowItems count="407">
    <i>
      <x/>
      <x v="260"/>
      <x v="7"/>
      <x v="181"/>
    </i>
    <i>
      <x v="1"/>
      <x v="260"/>
      <x v="7"/>
      <x v="181"/>
    </i>
    <i>
      <x v="2"/>
      <x v="260"/>
      <x v="7"/>
      <x v="181"/>
    </i>
    <i>
      <x v="3"/>
      <x v="260"/>
      <x v="7"/>
      <x v="181"/>
    </i>
    <i>
      <x v="4"/>
      <x v="260"/>
      <x v="7"/>
      <x v="181"/>
    </i>
    <i>
      <x v="5"/>
      <x v="260"/>
      <x v="7"/>
      <x v="181"/>
    </i>
    <i>
      <x v="6"/>
      <x v="260"/>
      <x v="7"/>
      <x v="181"/>
    </i>
    <i>
      <x v="7"/>
      <x v="260"/>
      <x v="7"/>
      <x v="181"/>
    </i>
    <i>
      <x v="8"/>
      <x v="260"/>
      <x v="7"/>
      <x v="181"/>
    </i>
    <i>
      <x v="9"/>
      <x v="260"/>
      <x v="7"/>
      <x v="181"/>
    </i>
    <i>
      <x v="10"/>
      <x v="260"/>
      <x v="7"/>
      <x v="181"/>
    </i>
    <i>
      <x v="11"/>
      <x v="260"/>
      <x v="7"/>
      <x v="181"/>
    </i>
    <i>
      <x v="12"/>
      <x v="260"/>
      <x v="7"/>
      <x v="181"/>
    </i>
    <i>
      <x v="13"/>
      <x v="260"/>
      <x v="7"/>
      <x v="181"/>
    </i>
    <i>
      <x v="14"/>
      <x v="260"/>
      <x v="7"/>
      <x v="181"/>
    </i>
    <i>
      <x v="15"/>
      <x v="260"/>
      <x v="7"/>
      <x v="181"/>
    </i>
    <i>
      <x v="16"/>
      <x v="260"/>
      <x v="7"/>
      <x v="181"/>
    </i>
    <i>
      <x v="17"/>
      <x v="260"/>
      <x v="7"/>
      <x v="181"/>
    </i>
    <i>
      <x v="18"/>
      <x v="260"/>
      <x v="7"/>
      <x v="181"/>
    </i>
    <i>
      <x v="19"/>
      <x v="260"/>
      <x v="7"/>
      <x v="181"/>
    </i>
    <i>
      <x v="20"/>
      <x v="260"/>
      <x v="7"/>
      <x v="181"/>
    </i>
    <i>
      <x v="21"/>
      <x v="260"/>
      <x v="7"/>
      <x v="181"/>
    </i>
    <i>
      <x v="22"/>
      <x v="260"/>
      <x v="7"/>
      <x v="181"/>
    </i>
    <i>
      <x v="23"/>
      <x v="260"/>
      <x v="7"/>
      <x v="181"/>
    </i>
    <i>
      <x v="24"/>
      <x v="260"/>
      <x v="7"/>
      <x v="181"/>
    </i>
    <i>
      <x v="25"/>
      <x v="260"/>
      <x v="7"/>
      <x v="181"/>
    </i>
    <i>
      <x v="26"/>
      <x v="260"/>
      <x v="7"/>
      <x v="181"/>
    </i>
    <i>
      <x v="27"/>
      <x v="260"/>
      <x v="7"/>
      <x v="181"/>
    </i>
    <i>
      <x v="28"/>
      <x v="260"/>
      <x v="7"/>
      <x v="181"/>
    </i>
    <i>
      <x v="29"/>
      <x v="260"/>
      <x v="7"/>
      <x v="181"/>
    </i>
    <i>
      <x v="30"/>
      <x v="260"/>
      <x v="7"/>
      <x v="181"/>
    </i>
    <i>
      <x v="31"/>
      <x v="260"/>
      <x v="7"/>
      <x v="181"/>
    </i>
    <i>
      <x v="32"/>
      <x v="260"/>
      <x v="7"/>
      <x v="181"/>
    </i>
    <i>
      <x v="33"/>
      <x v="260"/>
      <x v="7"/>
      <x v="181"/>
    </i>
    <i>
      <x v="34"/>
      <x v="260"/>
      <x v="7"/>
      <x v="181"/>
    </i>
    <i>
      <x v="35"/>
      <x v="260"/>
      <x v="7"/>
      <x v="181"/>
    </i>
    <i>
      <x v="36"/>
      <x v="260"/>
      <x v="7"/>
      <x v="181"/>
    </i>
    <i>
      <x v="37"/>
      <x v="260"/>
      <x v="7"/>
      <x v="181"/>
    </i>
    <i>
      <x v="38"/>
      <x v="260"/>
      <x v="7"/>
      <x v="181"/>
    </i>
    <i>
      <x v="39"/>
      <x v="260"/>
      <x v="7"/>
      <x v="181"/>
    </i>
    <i>
      <x v="40"/>
      <x v="260"/>
      <x v="7"/>
      <x v="181"/>
    </i>
    <i>
      <x v="41"/>
      <x v="260"/>
      <x v="7"/>
      <x v="181"/>
    </i>
    <i>
      <x v="42"/>
      <x v="260"/>
      <x v="7"/>
      <x v="181"/>
    </i>
    <i>
      <x v="43"/>
      <x v="260"/>
      <x v="7"/>
      <x v="181"/>
    </i>
    <i>
      <x v="44"/>
      <x v="260"/>
      <x v="7"/>
      <x v="181"/>
    </i>
    <i>
      <x v="45"/>
      <x v="260"/>
      <x v="7"/>
      <x v="181"/>
    </i>
    <i>
      <x v="46"/>
      <x v="260"/>
      <x v="7"/>
      <x v="181"/>
    </i>
    <i>
      <x v="47"/>
      <x v="260"/>
      <x v="7"/>
      <x v="181"/>
    </i>
    <i>
      <x v="48"/>
      <x v="260"/>
      <x v="7"/>
      <x v="181"/>
    </i>
    <i>
      <x v="49"/>
      <x v="260"/>
      <x v="7"/>
      <x v="181"/>
    </i>
    <i>
      <x v="50"/>
      <x v="260"/>
      <x v="7"/>
      <x v="181"/>
    </i>
    <i>
      <x v="51"/>
      <x v="260"/>
      <x v="7"/>
      <x v="181"/>
    </i>
    <i>
      <x v="52"/>
      <x v="260"/>
      <x v="7"/>
      <x v="181"/>
    </i>
    <i>
      <x v="53"/>
      <x v="260"/>
      <x v="7"/>
      <x v="181"/>
    </i>
    <i>
      <x v="54"/>
      <x v="260"/>
      <x v="7"/>
      <x v="181"/>
    </i>
    <i>
      <x v="55"/>
      <x v="260"/>
      <x v="7"/>
      <x v="181"/>
    </i>
    <i>
      <x v="56"/>
      <x v="260"/>
      <x v="7"/>
      <x v="181"/>
    </i>
    <i>
      <x v="57"/>
      <x v="260"/>
      <x v="7"/>
      <x v="181"/>
    </i>
    <i>
      <x v="58"/>
      <x v="260"/>
      <x v="7"/>
      <x v="181"/>
    </i>
    <i>
      <x v="59"/>
      <x v="260"/>
      <x v="7"/>
      <x v="181"/>
    </i>
    <i>
      <x v="60"/>
      <x v="260"/>
      <x v="7"/>
      <x v="181"/>
    </i>
    <i>
      <x v="61"/>
      <x v="260"/>
      <x v="7"/>
      <x v="181"/>
    </i>
    <i>
      <x v="62"/>
      <x v="260"/>
      <x v="7"/>
      <x v="181"/>
    </i>
    <i>
      <x v="63"/>
      <x v="260"/>
      <x v="7"/>
      <x v="181"/>
    </i>
    <i>
      <x v="64"/>
      <x v="260"/>
      <x v="7"/>
      <x v="181"/>
    </i>
    <i>
      <x v="65"/>
      <x v="260"/>
      <x v="7"/>
      <x v="181"/>
    </i>
    <i>
      <x v="66"/>
      <x v="260"/>
      <x v="7"/>
      <x v="181"/>
    </i>
    <i>
      <x v="67"/>
      <x v="260"/>
      <x v="7"/>
      <x v="181"/>
    </i>
    <i>
      <x v="68"/>
      <x v="260"/>
      <x v="7"/>
      <x v="181"/>
    </i>
    <i>
      <x v="69"/>
      <x v="260"/>
      <x v="7"/>
      <x v="181"/>
    </i>
    <i>
      <x v="70"/>
      <x v="260"/>
      <x v="7"/>
      <x v="181"/>
    </i>
    <i>
      <x v="71"/>
      <x v="260"/>
      <x v="7"/>
      <x v="181"/>
    </i>
    <i>
      <x v="72"/>
      <x v="260"/>
      <x v="7"/>
      <x v="181"/>
    </i>
    <i>
      <x v="73"/>
      <x v="260"/>
      <x v="7"/>
      <x v="181"/>
    </i>
    <i>
      <x v="74"/>
      <x v="260"/>
      <x v="7"/>
      <x v="181"/>
    </i>
    <i>
      <x v="75"/>
      <x v="260"/>
      <x v="7"/>
      <x v="181"/>
    </i>
    <i>
      <x v="76"/>
      <x v="260"/>
      <x v="7"/>
      <x v="181"/>
    </i>
    <i>
      <x v="77"/>
      <x v="260"/>
      <x v="7"/>
      <x v="181"/>
    </i>
    <i>
      <x v="78"/>
      <x v="260"/>
      <x v="7"/>
      <x v="181"/>
    </i>
    <i>
      <x v="79"/>
      <x v="260"/>
      <x v="7"/>
      <x v="181"/>
    </i>
    <i>
      <x v="80"/>
      <x v="260"/>
      <x v="7"/>
      <x v="181"/>
    </i>
    <i>
      <x v="81"/>
      <x v="260"/>
      <x v="7"/>
      <x v="181"/>
    </i>
    <i>
      <x v="82"/>
      <x v="248"/>
      <x v="3"/>
      <x v="47"/>
    </i>
    <i>
      <x v="83"/>
      <x v="238"/>
      <x v="3"/>
      <x v="49"/>
    </i>
    <i>
      <x v="84"/>
      <x v="260"/>
      <x v="7"/>
      <x v="181"/>
    </i>
    <i>
      <x v="85"/>
      <x v="260"/>
      <x v="3"/>
      <x v="158"/>
    </i>
    <i>
      <x v="86"/>
      <x v="169"/>
      <x v="3"/>
      <x v="36"/>
    </i>
    <i>
      <x v="87"/>
      <x v="130"/>
      <x v="3"/>
      <x v="61"/>
    </i>
    <i>
      <x v="88"/>
      <x v="254"/>
      <x v="2"/>
      <x/>
    </i>
    <i>
      <x v="89"/>
      <x v="260"/>
      <x/>
      <x v="5"/>
    </i>
    <i>
      <x v="90"/>
      <x v="254"/>
      <x/>
      <x v="1"/>
    </i>
    <i>
      <x v="91"/>
      <x v="253"/>
      <x/>
      <x v="3"/>
    </i>
    <i>
      <x v="92"/>
      <x v="253"/>
      <x/>
      <x v="2"/>
    </i>
    <i>
      <x v="93"/>
      <x v="183"/>
      <x/>
      <x v="10"/>
    </i>
    <i>
      <x v="94"/>
      <x v="183"/>
      <x/>
      <x v="8"/>
    </i>
    <i>
      <x v="95"/>
      <x v="216"/>
      <x v="3"/>
      <x v="77"/>
    </i>
    <i>
      <x v="96"/>
      <x v="226"/>
      <x v="3"/>
      <x v="180"/>
    </i>
    <i r="1">
      <x v="227"/>
      <x v="3"/>
      <x v="180"/>
    </i>
    <i>
      <x v="97"/>
      <x v="260"/>
      <x v="7"/>
      <x v="181"/>
    </i>
    <i>
      <x v="98"/>
      <x v="259"/>
      <x/>
      <x v="22"/>
    </i>
    <i>
      <x v="99"/>
      <x v="256"/>
      <x/>
      <x v="22"/>
    </i>
    <i>
      <x v="100"/>
      <x v="55"/>
      <x v="3"/>
      <x v="39"/>
    </i>
    <i r="1">
      <x v="56"/>
      <x v="3"/>
      <x v="39"/>
    </i>
    <i r="1">
      <x v="65"/>
      <x v="3"/>
      <x v="39"/>
    </i>
    <i r="1">
      <x v="111"/>
      <x v="3"/>
      <x v="51"/>
    </i>
    <i>
      <x v="101"/>
      <x v="231"/>
      <x v="3"/>
      <x v="70"/>
    </i>
    <i>
      <x v="102"/>
      <x v="211"/>
      <x v="3"/>
      <x v="51"/>
    </i>
    <i>
      <x v="103"/>
      <x v="260"/>
      <x v="7"/>
      <x v="181"/>
    </i>
    <i>
      <x v="104"/>
      <x v="236"/>
      <x v="3"/>
      <x v="157"/>
    </i>
    <i>
      <x v="105"/>
      <x v="260"/>
      <x/>
      <x v="7"/>
    </i>
    <i>
      <x v="106"/>
      <x v="255"/>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55"/>
      <x v="4"/>
      <x v="13"/>
    </i>
    <i>
      <x v="115"/>
      <x v="260"/>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39"/>
      <x v="3"/>
      <x v="171"/>
    </i>
    <i>
      <x v="127"/>
      <x v="223"/>
      <x v="3"/>
      <x v="162"/>
    </i>
    <i>
      <x v="128"/>
      <x v="115"/>
      <x v="3"/>
      <x v="151"/>
    </i>
    <i>
      <x v="129"/>
      <x v="230"/>
      <x v="3"/>
      <x v="176"/>
    </i>
    <i>
      <x v="130"/>
      <x v="218"/>
      <x v="3"/>
      <x v="132"/>
    </i>
    <i>
      <x v="131"/>
      <x v="72"/>
      <x v="3"/>
      <x v="133"/>
    </i>
    <i>
      <x v="132"/>
      <x v="70"/>
      <x v="3"/>
      <x v="133"/>
    </i>
    <i>
      <x v="133"/>
      <x v="205"/>
      <x v="3"/>
      <x v="147"/>
    </i>
    <i>
      <x v="134"/>
      <x v="260"/>
      <x v="3"/>
      <x v="18"/>
    </i>
    <i>
      <x v="135"/>
      <x v="122"/>
      <x v="3"/>
      <x v="33"/>
    </i>
    <i>
      <x v="136"/>
      <x v="260"/>
      <x v="3"/>
      <x v="39"/>
    </i>
    <i>
      <x v="137"/>
      <x v="240"/>
      <x v="3"/>
      <x v="134"/>
    </i>
    <i>
      <x v="138"/>
      <x v="260"/>
      <x v="3"/>
      <x v="173"/>
    </i>
    <i>
      <x v="139"/>
      <x v="260"/>
      <x v="7"/>
      <x v="181"/>
    </i>
    <i>
      <x v="140"/>
      <x v="158"/>
      <x v="1"/>
      <x v="51"/>
    </i>
    <i>
      <x v="141"/>
      <x v="250"/>
      <x/>
      <x v="66"/>
    </i>
    <i r="1">
      <x v="251"/>
      <x/>
      <x v="66"/>
    </i>
    <i>
      <x v="142"/>
      <x v="34"/>
      <x v="3"/>
      <x v="150"/>
    </i>
    <i>
      <x v="143"/>
      <x v="84"/>
      <x v="3"/>
      <x v="55"/>
    </i>
    <i r="1">
      <x v="241"/>
      <x v="3"/>
      <x v="20"/>
    </i>
    <i r="1">
      <x v="243"/>
      <x v="3"/>
      <x v="25"/>
    </i>
    <i r="1">
      <x v="244"/>
      <x v="3"/>
      <x v="31"/>
    </i>
    <i>
      <x v="144"/>
      <x v="168"/>
      <x v="3"/>
      <x v="59"/>
    </i>
    <i>
      <x v="145"/>
      <x v="246"/>
      <x v="3"/>
      <x v="59"/>
    </i>
    <i>
      <x v="146"/>
      <x v="235"/>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0"/>
      <x v="3"/>
      <x v="63"/>
    </i>
    <i>
      <x v="156"/>
      <x v="105"/>
      <x v="3"/>
      <x v="30"/>
    </i>
    <i>
      <x v="157"/>
      <x v="172"/>
      <x v="3"/>
      <x v="123"/>
    </i>
    <i>
      <x v="158"/>
      <x v="260"/>
      <x v="7"/>
      <x v="181"/>
    </i>
    <i>
      <x v="159"/>
      <x v="192"/>
      <x v="3"/>
      <x v="51"/>
    </i>
    <i>
      <x v="160"/>
      <x v="224"/>
      <x v="3"/>
      <x v="62"/>
    </i>
    <i>
      <x v="161"/>
      <x v="260"/>
      <x v="3"/>
      <x v="9"/>
    </i>
    <i>
      <x v="162"/>
      <x v="28"/>
      <x v="3"/>
      <x v="61"/>
    </i>
    <i>
      <x v="163"/>
      <x v="37"/>
      <x v="3"/>
      <x v="62"/>
    </i>
    <i>
      <x v="164"/>
      <x v="209"/>
      <x v="3"/>
      <x v="148"/>
    </i>
    <i>
      <x v="165"/>
      <x v="77"/>
      <x v="3"/>
      <x v="47"/>
    </i>
    <i r="1">
      <x v="134"/>
      <x v="3"/>
      <x v="53"/>
    </i>
    <i>
      <x v="166"/>
      <x v="88"/>
      <x v="3"/>
      <x v="61"/>
    </i>
    <i r="1">
      <x v="113"/>
      <x v="3"/>
      <x v="85"/>
    </i>
    <i>
      <x v="167"/>
      <x v="233"/>
      <x v="3"/>
      <x v="84"/>
    </i>
    <i>
      <x v="168"/>
      <x v="258"/>
      <x v="6"/>
      <x v="17"/>
    </i>
    <i>
      <x v="169"/>
      <x v="30"/>
      <x v="3"/>
      <x v="61"/>
    </i>
    <i r="1">
      <x v="90"/>
      <x v="3"/>
      <x v="70"/>
    </i>
    <i>
      <x v="170"/>
      <x v="35"/>
      <x v="3"/>
      <x v="144"/>
    </i>
    <i>
      <x v="171"/>
      <x v="260"/>
      <x v="3"/>
      <x v="130"/>
    </i>
    <i>
      <x v="172"/>
      <x v="188"/>
      <x v="3"/>
      <x v="48"/>
    </i>
    <i>
      <x v="173"/>
      <x v="237"/>
      <x v="4"/>
      <x v="66"/>
    </i>
    <i>
      <x v="174"/>
      <x v="247"/>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60"/>
      <x v="3"/>
      <x v="168"/>
    </i>
    <i>
      <x v="181"/>
      <x v="178"/>
      <x v="3"/>
      <x v="61"/>
    </i>
    <i>
      <x v="182"/>
      <x v="32"/>
      <x v="3"/>
      <x v="20"/>
    </i>
    <i>
      <x v="183"/>
      <x v="179"/>
      <x v="3"/>
      <x v="41"/>
    </i>
    <i r="1">
      <x v="180"/>
      <x v="3"/>
      <x v="41"/>
    </i>
    <i>
      <x v="184"/>
      <x v="260"/>
      <x v="3"/>
      <x v="91"/>
    </i>
    <i>
      <x v="185"/>
      <x v="157"/>
      <x v="3"/>
      <x v="12"/>
    </i>
    <i r="1">
      <x v="201"/>
      <x v="3"/>
      <x v="15"/>
    </i>
    <i>
      <x v="186"/>
      <x v="260"/>
      <x v="7"/>
      <x v="181"/>
    </i>
    <i>
      <x v="187"/>
      <x v="245"/>
      <x v="3"/>
      <x v="132"/>
    </i>
    <i>
      <x v="188"/>
      <x v="196"/>
      <x v="3"/>
      <x v="86"/>
    </i>
    <i>
      <x v="189"/>
      <x v="260"/>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49"/>
      <x v="3"/>
      <x v="136"/>
    </i>
    <i>
      <x v="200"/>
      <x v="232"/>
      <x v="3"/>
      <x v="172"/>
    </i>
    <i>
      <x v="201"/>
      <x v="66"/>
      <x v="3"/>
      <x v="156"/>
    </i>
    <i>
      <x v="202"/>
      <x v="217"/>
      <x v="3"/>
      <x v="135"/>
    </i>
    <i>
      <x v="203"/>
      <x v="54"/>
      <x v="3"/>
      <x v="139"/>
    </i>
    <i>
      <x v="204"/>
      <x v="54"/>
      <x v="3"/>
      <x v="124"/>
    </i>
    <i>
      <x v="205"/>
      <x v="17"/>
      <x v="3"/>
      <x v="129"/>
    </i>
    <i>
      <x v="206"/>
      <x v="133"/>
      <x v="3"/>
      <x v="95"/>
    </i>
    <i>
      <x v="207"/>
      <x v="237"/>
      <x/>
      <x v="32"/>
    </i>
    <i>
      <x v="208"/>
      <x v="237"/>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57"/>
      <x v="4"/>
      <x v="11"/>
    </i>
    <i>
      <x v="243"/>
      <x v="260"/>
      <x v="7"/>
      <x v="181"/>
    </i>
    <i>
      <x v="244"/>
      <x v="247"/>
      <x v="4"/>
      <x v="164"/>
    </i>
    <i>
      <x v="245"/>
      <x v="260"/>
      <x v="3"/>
      <x v="143"/>
    </i>
    <i>
      <x v="246"/>
      <x v="254"/>
      <x/>
      <x v="4"/>
    </i>
    <i>
      <x v="247"/>
      <x v="1"/>
      <x v="3"/>
      <x v="59"/>
    </i>
    <i>
      <x v="248"/>
      <x v="29"/>
      <x v="3"/>
      <x v="77"/>
    </i>
    <i>
      <x v="249"/>
      <x v="16"/>
      <x v="3"/>
      <x v="97"/>
    </i>
    <i>
      <x v="250"/>
      <x v="91"/>
      <x v="3"/>
      <x v="109"/>
    </i>
    <i>
      <x v="251"/>
      <x v="104"/>
      <x v="3"/>
      <x v="54"/>
    </i>
    <i>
      <x v="252"/>
      <x v="260"/>
      <x v="7"/>
      <x v="181"/>
    </i>
    <i>
      <x v="253"/>
      <x v="254"/>
      <x/>
      <x v="6"/>
    </i>
    <i>
      <x v="254"/>
      <x v="125"/>
      <x v="3"/>
      <x v="140"/>
    </i>
    <i>
      <x v="255"/>
      <x v="125"/>
      <x v="3"/>
      <x v="159"/>
    </i>
    <i>
      <x v="256"/>
      <x v="95"/>
      <x v="3"/>
      <x v="99"/>
    </i>
    <i>
      <x v="257"/>
      <x v="252"/>
      <x v="3"/>
      <x v="21"/>
    </i>
    <i>
      <x v="258"/>
      <x v="187"/>
      <x v="3"/>
      <x v="122"/>
    </i>
    <i>
      <x v="259"/>
      <x v="187"/>
      <x v="3"/>
      <x v="122"/>
    </i>
    <i>
      <x v="260"/>
      <x v="260"/>
      <x v="7"/>
      <x v="181"/>
    </i>
    <i>
      <x v="261"/>
      <x v="7"/>
      <x v="3"/>
      <x v="35"/>
    </i>
    <i>
      <x v="262"/>
      <x v="159"/>
      <x v="3"/>
      <x v="14"/>
    </i>
    <i r="2">
      <x v="5"/>
      <x v="14"/>
    </i>
    <i>
      <x v="263"/>
      <x v="189"/>
      <x v="3"/>
      <x v="174"/>
    </i>
    <i>
      <x v="264"/>
      <x v="197"/>
      <x v="4"/>
      <x v="137"/>
    </i>
    <i>
      <x v="265"/>
      <x v="260"/>
      <x v="3"/>
      <x v="131"/>
    </i>
    <i>
      <x v="266"/>
      <x v="31"/>
      <x v="3"/>
      <x v="87"/>
    </i>
    <i>
      <x v="267"/>
      <x v="255"/>
      <x v="4"/>
      <x v="13"/>
    </i>
    <i>
      <x v="268"/>
      <x v="260"/>
      <x v="3"/>
      <x v="59"/>
    </i>
    <i>
      <x v="269"/>
      <x v="242"/>
      <x v="3"/>
      <x v="12"/>
    </i>
    <i r="2">
      <x v="5"/>
      <x v="12"/>
    </i>
    <i>
      <x v="270"/>
      <x v="260"/>
      <x v="3"/>
      <x v="167"/>
    </i>
    <i>
      <x v="271"/>
      <x v="173"/>
      <x v="3"/>
      <x v="175"/>
    </i>
    <i r="1">
      <x v="174"/>
      <x v="3"/>
      <x v="175"/>
    </i>
    <i>
      <x v="272"/>
      <x v="177"/>
      <x v="3"/>
      <x v="32"/>
    </i>
    <i r="1">
      <x v="207"/>
      <x v="3"/>
      <x v="46"/>
    </i>
    <i>
      <x v="273"/>
      <x v="155"/>
      <x v="3"/>
      <x v="28"/>
    </i>
    <i>
      <x v="274"/>
      <x v="15"/>
      <x v="3"/>
      <x v="38"/>
    </i>
    <i>
      <x v="275"/>
      <x v="260"/>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数据透视表1" cacheId="9"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73">
        <item x="142"/>
        <item x="38"/>
        <item x="234"/>
        <item x="127"/>
        <item x="139"/>
        <item x="100"/>
        <item x="7"/>
        <item x="178"/>
        <item x="8"/>
        <item x="163"/>
        <item x="227"/>
        <item x="174"/>
        <item x="205"/>
        <item x="129"/>
        <item x="239"/>
        <item x="171"/>
        <item x="179"/>
        <item x="247"/>
        <item x="115"/>
        <item x="238"/>
        <item x="117"/>
        <item x="13"/>
        <item x="208"/>
        <item x="55"/>
        <item x="83"/>
        <item x="140"/>
        <item x="77"/>
        <item x="63"/>
        <item x="113"/>
        <item x="39"/>
        <item x="3"/>
        <item x="10"/>
        <item x="2"/>
        <item x="84"/>
        <item x="207"/>
        <item x="246"/>
        <item x="86"/>
        <item x="224"/>
        <item x="252"/>
        <item x="255"/>
        <item x="18"/>
        <item x="166"/>
        <item x="11"/>
        <item x="183"/>
        <item x="258"/>
        <item x="242"/>
        <item x="257"/>
        <item x="97"/>
        <item x="92"/>
        <item x="40"/>
        <item x="45"/>
        <item x="44"/>
        <item x="176"/>
        <item x="111"/>
        <item x="72"/>
        <item x="165"/>
        <item x="96"/>
        <item x="204"/>
        <item x="60"/>
        <item x="110"/>
        <item x="182"/>
        <item x="268"/>
        <item x="135"/>
        <item x="109"/>
        <item x="210"/>
        <item x="216"/>
        <item x="59"/>
        <item x="209"/>
        <item x="222"/>
        <item x="91"/>
        <item x="90"/>
        <item x="270"/>
        <item x="259"/>
        <item x="229"/>
        <item x="228"/>
        <item x="41"/>
        <item x="79"/>
        <item x="181"/>
        <item x="149"/>
        <item x="42"/>
        <item x="106"/>
        <item x="237"/>
        <item x="230"/>
        <item x="172"/>
        <item x="36"/>
        <item x="134"/>
        <item x="256"/>
        <item x="120"/>
        <item x="122"/>
        <item x="116"/>
        <item x="4"/>
        <item x="188"/>
        <item x="145"/>
        <item x="82"/>
        <item x="87"/>
        <item x="220"/>
        <item x="160"/>
        <item x="121"/>
        <item x="12"/>
        <item x="133"/>
        <item x="46"/>
        <item x="119"/>
        <item x="161"/>
        <item x="206"/>
        <item x="226"/>
        <item x="265"/>
        <item x="58"/>
        <item x="262"/>
        <item x="177"/>
        <item x="213"/>
        <item x="260"/>
        <item x="254"/>
        <item x="197"/>
        <item x="169"/>
        <item x="198"/>
        <item x="162"/>
        <item x="32"/>
        <item x="33"/>
        <item x="31"/>
        <item x="158"/>
        <item x="118"/>
        <item x="48"/>
        <item x="202"/>
        <item x="141"/>
        <item x="61"/>
        <item x="89"/>
        <item x="201"/>
        <item x="221"/>
        <item x="248"/>
        <item x="47"/>
        <item x="67"/>
        <item x="14"/>
        <item x="215"/>
        <item x="15"/>
        <item x="144"/>
        <item x="184"/>
        <item x="203"/>
        <item x="170"/>
        <item x="138"/>
        <item x="136"/>
        <item x="130"/>
        <item x="9"/>
        <item x="236"/>
        <item x="232"/>
        <item x="80"/>
        <item x="152"/>
        <item x="51"/>
        <item x="151"/>
        <item x="50"/>
        <item x="35"/>
        <item x="81"/>
        <item x="34"/>
        <item x="180"/>
        <item x="49"/>
        <item x="261"/>
        <item x="94"/>
        <item x="173"/>
        <item x="240"/>
        <item x="245"/>
        <item x="1"/>
        <item x="52"/>
        <item x="75"/>
        <item x="125"/>
        <item x="43"/>
        <item x="168"/>
        <item x="104"/>
        <item x="157"/>
        <item x="223"/>
        <item x="5"/>
        <item x="73"/>
        <item x="231"/>
        <item x="217"/>
        <item x="65"/>
        <item x="148"/>
        <item x="37"/>
        <item x="71"/>
        <item x="212"/>
        <item x="95"/>
        <item x="112"/>
        <item x="211"/>
        <item x="68"/>
        <item x="69"/>
        <item x="108"/>
        <item x="57"/>
        <item x="78"/>
        <item x="128"/>
        <item x="30"/>
        <item x="66"/>
        <item x="74"/>
        <item x="102"/>
        <item x="76"/>
        <item x="155"/>
        <item x="105"/>
        <item x="150"/>
        <item x="56"/>
        <item x="70"/>
        <item x="19"/>
        <item x="185"/>
        <item x="132"/>
        <item x="156"/>
        <item x="251"/>
        <item x="264"/>
        <item x="199"/>
        <item x="214"/>
        <item x="131"/>
        <item x="218"/>
        <item x="17"/>
        <item x="253"/>
        <item x="147"/>
        <item x="143"/>
        <item x="107"/>
        <item x="103"/>
        <item x="153"/>
        <item x="54"/>
        <item x="164"/>
        <item x="243"/>
        <item x="244"/>
        <item x="53"/>
        <item x="250"/>
        <item x="249"/>
        <item x="126"/>
        <item x="93"/>
        <item x="219"/>
        <item x="241"/>
        <item x="225"/>
        <item x="233"/>
        <item x="167"/>
        <item x="101"/>
        <item x="159"/>
        <item x="200"/>
        <item x="123"/>
        <item x="124"/>
        <item x="175"/>
        <item x="29"/>
        <item x="137"/>
        <item x="85"/>
        <item x="16"/>
        <item x="235"/>
        <item x="189"/>
        <item x="266"/>
        <item x="154"/>
        <item x="64"/>
        <item x="99"/>
        <item x="20"/>
        <item x="62"/>
        <item x="196"/>
        <item x="267"/>
        <item x="6"/>
        <item x="186"/>
        <item x="88"/>
        <item x="114"/>
        <item x="23"/>
        <item x="263"/>
        <item x="146"/>
        <item x="193"/>
        <item x="26"/>
        <item x="21"/>
        <item x="269"/>
        <item x="192"/>
        <item x="195"/>
        <item x="194"/>
        <item x="22"/>
        <item x="27"/>
        <item x="191"/>
        <item x="190"/>
        <item x="98"/>
        <item x="272"/>
        <item x="28"/>
        <item x="25"/>
        <item x="187"/>
        <item x="24"/>
        <item x="271"/>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19">
        <item x="4"/>
        <item x="2"/>
        <item x="5"/>
        <item x="6"/>
        <item x="3"/>
        <item x="9"/>
        <item x="10"/>
        <item x="8"/>
        <item x="12"/>
        <item x="7"/>
        <item x="16"/>
        <item x="11"/>
        <item x="13"/>
        <item x="15"/>
        <item x="17"/>
        <item x="14"/>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183">
        <item x="28"/>
        <item x="100"/>
        <item x="38"/>
        <item x="2"/>
        <item x="175"/>
        <item x="61"/>
        <item x="56"/>
        <item x="75"/>
        <item x="136"/>
        <item x="39"/>
        <item x="130"/>
        <item x="45"/>
        <item x="126"/>
        <item x="34"/>
        <item x="83"/>
        <item x="98"/>
        <item x="176"/>
        <item x="42"/>
        <item x="15"/>
        <item x="143"/>
        <item x="43"/>
        <item x="127"/>
        <item x="54"/>
        <item x="19"/>
        <item x="24"/>
        <item x="122"/>
        <item x="84"/>
        <item x="139"/>
        <item x="72"/>
        <item x="66"/>
        <item x="149"/>
        <item x="94"/>
        <item x="74"/>
        <item x="171"/>
        <item x="73"/>
        <item x="71"/>
        <item x="114"/>
        <item x="109"/>
        <item x="50"/>
        <item x="147"/>
        <item x="107"/>
        <item x="67"/>
        <item x="7"/>
        <item x="13"/>
        <item x="138"/>
        <item x="6"/>
        <item x="17"/>
        <item x="4"/>
        <item x="11"/>
        <item x="21"/>
        <item x="140"/>
        <item x="12"/>
        <item x="8"/>
        <item x="108"/>
        <item x="92"/>
        <item x="142"/>
        <item x="48"/>
        <item x="5"/>
        <item x="156"/>
        <item x="31"/>
        <item x="159"/>
        <item x="69"/>
        <item x="119"/>
        <item x="37"/>
        <item x="14"/>
        <item x="9"/>
        <item x="62"/>
        <item x="3"/>
        <item x="180"/>
        <item x="177"/>
        <item x="33"/>
        <item x="46"/>
        <item x="30"/>
        <item x="120"/>
        <item x="18"/>
        <item x="10"/>
        <item x="129"/>
        <item x="95"/>
        <item x="103"/>
        <item x="20"/>
        <item x="91"/>
        <item x="40"/>
        <item x="77"/>
        <item x="101"/>
        <item x="173"/>
        <item x="146"/>
        <item x="128"/>
        <item x="78"/>
        <item x="68"/>
        <item x="162"/>
        <item x="97"/>
        <item x="35"/>
        <item x="115"/>
        <item x="81"/>
        <item x="148"/>
        <item x="121"/>
        <item x="93"/>
        <item x="88"/>
        <item x="49"/>
        <item x="110"/>
        <item x="36"/>
        <item x="168"/>
        <item x="51"/>
        <item x="102"/>
        <item x="137"/>
        <item x="104"/>
        <item x="105"/>
        <item x="82"/>
        <item x="145"/>
        <item x="16"/>
        <item x="166"/>
        <item x="154"/>
        <item x="65"/>
        <item x="64"/>
        <item x="70"/>
        <item x="117"/>
        <item x="158"/>
        <item x="113"/>
        <item x="44"/>
        <item x="47"/>
        <item x="29"/>
        <item x="25"/>
        <item x="125"/>
        <item x="80"/>
        <item x="63"/>
        <item x="55"/>
        <item x="90"/>
        <item x="123"/>
        <item x="169"/>
        <item x="79"/>
        <item x="135"/>
        <item x="59"/>
        <item x="151"/>
        <item x="26"/>
        <item x="167"/>
        <item x="58"/>
        <item x="118"/>
        <item x="150"/>
        <item x="106"/>
        <item x="99"/>
        <item x="144"/>
        <item x="116"/>
        <item x="32"/>
        <item x="89"/>
        <item x="172"/>
        <item x="152"/>
        <item x="170"/>
        <item x="60"/>
        <item x="161"/>
        <item x="22"/>
        <item x="153"/>
        <item x="157"/>
        <item x="52"/>
        <item x="163"/>
        <item x="165"/>
        <item x="134"/>
        <item x="53"/>
        <item x="164"/>
        <item x="76"/>
        <item x="23"/>
        <item x="57"/>
        <item x="179"/>
        <item x="160"/>
        <item x="112"/>
        <item x="124"/>
        <item x="27"/>
        <item x="86"/>
        <item x="132"/>
        <item x="41"/>
        <item x="133"/>
        <item x="111"/>
        <item x="96"/>
        <item x="174"/>
        <item x="155"/>
        <item x="87"/>
        <item x="131"/>
        <item x="181"/>
        <item x="85"/>
        <item x="178"/>
        <item x="141"/>
        <item x="0"/>
        <item x="1"/>
        <item t="default"/>
      </items>
    </pivotField>
  </pivotFields>
  <rowFields count="4">
    <field x="0"/>
    <field x="1"/>
    <field x="2"/>
    <field x="4"/>
  </rowFields>
  <rowItems count="407">
    <i>
      <x/>
      <x v="272"/>
      <x v="7"/>
      <x v="181"/>
    </i>
    <i>
      <x v="1"/>
      <x v="272"/>
      <x v="7"/>
      <x v="181"/>
    </i>
    <i>
      <x v="2"/>
      <x v="272"/>
      <x v="7"/>
      <x v="181"/>
    </i>
    <i>
      <x v="3"/>
      <x v="272"/>
      <x v="7"/>
      <x v="181"/>
    </i>
    <i>
      <x v="4"/>
      <x v="272"/>
      <x v="7"/>
      <x v="181"/>
    </i>
    <i>
      <x v="5"/>
      <x v="272"/>
      <x v="7"/>
      <x v="181"/>
    </i>
    <i>
      <x v="6"/>
      <x v="272"/>
      <x v="7"/>
      <x v="181"/>
    </i>
    <i>
      <x v="7"/>
      <x v="272"/>
      <x v="7"/>
      <x v="181"/>
    </i>
    <i>
      <x v="8"/>
      <x v="272"/>
      <x v="7"/>
      <x v="181"/>
    </i>
    <i>
      <x v="9"/>
      <x v="272"/>
      <x v="7"/>
      <x v="181"/>
    </i>
    <i>
      <x v="10"/>
      <x v="272"/>
      <x v="7"/>
      <x v="181"/>
    </i>
    <i>
      <x v="11"/>
      <x v="272"/>
      <x v="7"/>
      <x v="181"/>
    </i>
    <i>
      <x v="12"/>
      <x v="272"/>
      <x v="7"/>
      <x v="181"/>
    </i>
    <i>
      <x v="13"/>
      <x v="272"/>
      <x v="7"/>
      <x v="181"/>
    </i>
    <i>
      <x v="14"/>
      <x v="272"/>
      <x v="7"/>
      <x v="181"/>
    </i>
    <i>
      <x v="15"/>
      <x v="272"/>
      <x v="7"/>
      <x v="181"/>
    </i>
    <i>
      <x v="16"/>
      <x v="272"/>
      <x v="7"/>
      <x v="181"/>
    </i>
    <i>
      <x v="17"/>
      <x v="272"/>
      <x v="7"/>
      <x v="181"/>
    </i>
    <i>
      <x v="18"/>
      <x v="272"/>
      <x v="7"/>
      <x v="181"/>
    </i>
    <i>
      <x v="19"/>
      <x v="272"/>
      <x v="7"/>
      <x v="181"/>
    </i>
    <i>
      <x v="20"/>
      <x v="272"/>
      <x v="7"/>
      <x v="181"/>
    </i>
    <i>
      <x v="21"/>
      <x v="272"/>
      <x v="7"/>
      <x v="181"/>
    </i>
    <i>
      <x v="22"/>
      <x v="272"/>
      <x v="7"/>
      <x v="181"/>
    </i>
    <i>
      <x v="23"/>
      <x v="272"/>
      <x v="7"/>
      <x v="181"/>
    </i>
    <i>
      <x v="24"/>
      <x v="272"/>
      <x v="7"/>
      <x v="181"/>
    </i>
    <i>
      <x v="25"/>
      <x v="272"/>
      <x v="7"/>
      <x v="181"/>
    </i>
    <i>
      <x v="26"/>
      <x v="272"/>
      <x v="7"/>
      <x v="181"/>
    </i>
    <i>
      <x v="27"/>
      <x v="272"/>
      <x v="7"/>
      <x v="181"/>
    </i>
    <i>
      <x v="28"/>
      <x v="272"/>
      <x v="7"/>
      <x v="181"/>
    </i>
    <i>
      <x v="29"/>
      <x v="272"/>
      <x v="7"/>
      <x v="181"/>
    </i>
    <i>
      <x v="30"/>
      <x v="272"/>
      <x v="7"/>
      <x v="181"/>
    </i>
    <i>
      <x v="31"/>
      <x v="272"/>
      <x v="7"/>
      <x v="181"/>
    </i>
    <i>
      <x v="32"/>
      <x v="272"/>
      <x v="7"/>
      <x v="181"/>
    </i>
    <i>
      <x v="33"/>
      <x v="272"/>
      <x v="7"/>
      <x v="181"/>
    </i>
    <i>
      <x v="34"/>
      <x v="272"/>
      <x v="7"/>
      <x v="181"/>
    </i>
    <i>
      <x v="35"/>
      <x v="272"/>
      <x v="7"/>
      <x v="181"/>
    </i>
    <i>
      <x v="36"/>
      <x v="272"/>
      <x v="7"/>
      <x v="181"/>
    </i>
    <i>
      <x v="37"/>
      <x v="272"/>
      <x v="7"/>
      <x v="181"/>
    </i>
    <i>
      <x v="38"/>
      <x v="272"/>
      <x v="7"/>
      <x v="181"/>
    </i>
    <i>
      <x v="39"/>
      <x v="272"/>
      <x v="7"/>
      <x v="181"/>
    </i>
    <i>
      <x v="40"/>
      <x v="272"/>
      <x v="7"/>
      <x v="181"/>
    </i>
    <i>
      <x v="41"/>
      <x v="272"/>
      <x v="7"/>
      <x v="181"/>
    </i>
    <i>
      <x v="42"/>
      <x v="272"/>
      <x v="7"/>
      <x v="181"/>
    </i>
    <i>
      <x v="43"/>
      <x v="272"/>
      <x v="7"/>
      <x v="181"/>
    </i>
    <i>
      <x v="44"/>
      <x v="272"/>
      <x v="7"/>
      <x v="181"/>
    </i>
    <i>
      <x v="45"/>
      <x v="272"/>
      <x v="7"/>
      <x v="181"/>
    </i>
    <i>
      <x v="46"/>
      <x v="272"/>
      <x v="7"/>
      <x v="181"/>
    </i>
    <i>
      <x v="47"/>
      <x v="272"/>
      <x v="7"/>
      <x v="181"/>
    </i>
    <i>
      <x v="48"/>
      <x v="272"/>
      <x v="7"/>
      <x v="181"/>
    </i>
    <i>
      <x v="49"/>
      <x v="272"/>
      <x v="7"/>
      <x v="181"/>
    </i>
    <i>
      <x v="50"/>
      <x v="272"/>
      <x v="7"/>
      <x v="181"/>
    </i>
    <i>
      <x v="51"/>
      <x v="272"/>
      <x v="7"/>
      <x v="181"/>
    </i>
    <i>
      <x v="52"/>
      <x v="272"/>
      <x v="7"/>
      <x v="181"/>
    </i>
    <i>
      <x v="53"/>
      <x v="272"/>
      <x v="7"/>
      <x v="181"/>
    </i>
    <i>
      <x v="54"/>
      <x v="272"/>
      <x v="7"/>
      <x v="181"/>
    </i>
    <i>
      <x v="55"/>
      <x v="272"/>
      <x v="7"/>
      <x v="181"/>
    </i>
    <i>
      <x v="56"/>
      <x v="272"/>
      <x v="7"/>
      <x v="181"/>
    </i>
    <i>
      <x v="57"/>
      <x v="272"/>
      <x v="7"/>
      <x v="181"/>
    </i>
    <i>
      <x v="58"/>
      <x v="272"/>
      <x v="7"/>
      <x v="181"/>
    </i>
    <i>
      <x v="59"/>
      <x v="272"/>
      <x v="7"/>
      <x v="181"/>
    </i>
    <i>
      <x v="60"/>
      <x v="272"/>
      <x v="7"/>
      <x v="181"/>
    </i>
    <i>
      <x v="61"/>
      <x v="272"/>
      <x v="7"/>
      <x v="181"/>
    </i>
    <i>
      <x v="62"/>
      <x v="272"/>
      <x v="7"/>
      <x v="181"/>
    </i>
    <i>
      <x v="63"/>
      <x v="272"/>
      <x v="7"/>
      <x v="181"/>
    </i>
    <i>
      <x v="64"/>
      <x v="272"/>
      <x v="7"/>
      <x v="181"/>
    </i>
    <i>
      <x v="65"/>
      <x v="272"/>
      <x v="7"/>
      <x v="181"/>
    </i>
    <i>
      <x v="66"/>
      <x v="272"/>
      <x v="7"/>
      <x v="181"/>
    </i>
    <i>
      <x v="67"/>
      <x v="272"/>
      <x v="7"/>
      <x v="181"/>
    </i>
    <i>
      <x v="68"/>
      <x v="272"/>
      <x v="7"/>
      <x v="181"/>
    </i>
    <i>
      <x v="69"/>
      <x v="272"/>
      <x v="7"/>
      <x v="181"/>
    </i>
    <i>
      <x v="70"/>
      <x v="272"/>
      <x v="7"/>
      <x v="181"/>
    </i>
    <i>
      <x v="71"/>
      <x v="272"/>
      <x v="7"/>
      <x v="181"/>
    </i>
    <i>
      <x v="72"/>
      <x v="272"/>
      <x v="7"/>
      <x v="181"/>
    </i>
    <i>
      <x v="73"/>
      <x v="272"/>
      <x v="7"/>
      <x v="181"/>
    </i>
    <i>
      <x v="74"/>
      <x v="272"/>
      <x v="7"/>
      <x v="181"/>
    </i>
    <i>
      <x v="75"/>
      <x v="272"/>
      <x v="7"/>
      <x v="181"/>
    </i>
    <i>
      <x v="76"/>
      <x v="272"/>
      <x v="7"/>
      <x v="181"/>
    </i>
    <i>
      <x v="77"/>
      <x v="272"/>
      <x v="7"/>
      <x v="181"/>
    </i>
    <i>
      <x v="78"/>
      <x v="272"/>
      <x v="7"/>
      <x v="181"/>
    </i>
    <i>
      <x v="79"/>
      <x v="272"/>
      <x v="7"/>
      <x v="181"/>
    </i>
    <i>
      <x v="80"/>
      <x v="272"/>
      <x v="7"/>
      <x v="181"/>
    </i>
    <i>
      <x v="81"/>
      <x v="272"/>
      <x v="7"/>
      <x v="181"/>
    </i>
    <i>
      <x v="82"/>
      <x v="249"/>
      <x v="3"/>
      <x v="47"/>
    </i>
    <i>
      <x v="83"/>
      <x v="239"/>
      <x v="3"/>
      <x v="49"/>
    </i>
    <i>
      <x v="84"/>
      <x v="272"/>
      <x v="7"/>
      <x v="181"/>
    </i>
    <i>
      <x v="85"/>
      <x v="251"/>
      <x v="3"/>
      <x v="158"/>
    </i>
    <i>
      <x v="86"/>
      <x v="169"/>
      <x v="3"/>
      <x v="36"/>
    </i>
    <i>
      <x v="87"/>
      <x v="130"/>
      <x v="3"/>
      <x v="61"/>
    </i>
    <i>
      <x v="88"/>
      <x v="260"/>
      <x v="2"/>
      <x/>
    </i>
    <i>
      <x v="89"/>
      <x v="258"/>
      <x/>
      <x v="5"/>
    </i>
    <i>
      <x v="90"/>
      <x v="260"/>
      <x/>
      <x v="1"/>
    </i>
    <i>
      <x v="91"/>
      <x v="259"/>
      <x/>
      <x v="3"/>
    </i>
    <i>
      <x v="92"/>
      <x v="259"/>
      <x/>
      <x v="2"/>
    </i>
    <i>
      <x v="93"/>
      <x v="183"/>
      <x/>
      <x v="10"/>
    </i>
    <i>
      <x v="94"/>
      <x v="183"/>
      <x/>
      <x v="8"/>
    </i>
    <i>
      <x v="95"/>
      <x v="216"/>
      <x v="3"/>
      <x v="77"/>
    </i>
    <i>
      <x v="96"/>
      <x v="226"/>
      <x v="3"/>
      <x v="180"/>
    </i>
    <i r="1">
      <x v="227"/>
      <x v="3"/>
      <x v="180"/>
    </i>
    <i>
      <x v="97"/>
      <x v="272"/>
      <x v="7"/>
      <x v="181"/>
    </i>
    <i>
      <x v="98"/>
      <x v="271"/>
      <x/>
      <x v="22"/>
    </i>
    <i>
      <x v="99"/>
      <x v="264"/>
      <x/>
      <x v="22"/>
    </i>
    <i>
      <x v="100"/>
      <x v="55"/>
      <x v="3"/>
      <x v="39"/>
    </i>
    <i r="1">
      <x v="56"/>
      <x v="3"/>
      <x v="39"/>
    </i>
    <i r="1">
      <x v="65"/>
      <x v="3"/>
      <x v="39"/>
    </i>
    <i r="1">
      <x v="111"/>
      <x v="3"/>
      <x v="51"/>
    </i>
    <i>
      <x v="101"/>
      <x v="231"/>
      <x v="3"/>
      <x v="70"/>
    </i>
    <i>
      <x v="102"/>
      <x v="211"/>
      <x v="3"/>
      <x v="51"/>
    </i>
    <i>
      <x v="103"/>
      <x v="272"/>
      <x v="7"/>
      <x v="181"/>
    </i>
    <i>
      <x v="104"/>
      <x v="237"/>
      <x v="3"/>
      <x v="157"/>
    </i>
    <i>
      <x v="105"/>
      <x v="263"/>
      <x/>
      <x v="7"/>
    </i>
    <i>
      <x v="106"/>
      <x v="263"/>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63"/>
      <x v="4"/>
      <x v="13"/>
    </i>
    <i>
      <x v="115"/>
      <x v="272"/>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40"/>
      <x v="3"/>
      <x v="171"/>
    </i>
    <i>
      <x v="127"/>
      <x v="223"/>
      <x v="3"/>
      <x v="162"/>
    </i>
    <i>
      <x v="128"/>
      <x v="115"/>
      <x v="3"/>
      <x v="151"/>
    </i>
    <i>
      <x v="129"/>
      <x v="230"/>
      <x v="3"/>
      <x v="176"/>
    </i>
    <i>
      <x v="130"/>
      <x v="218"/>
      <x v="3"/>
      <x v="132"/>
    </i>
    <i>
      <x v="131"/>
      <x v="72"/>
      <x v="3"/>
      <x v="133"/>
    </i>
    <i>
      <x v="132"/>
      <x v="70"/>
      <x v="3"/>
      <x v="133"/>
    </i>
    <i>
      <x v="133"/>
      <x v="205"/>
      <x v="3"/>
      <x v="147"/>
    </i>
    <i>
      <x v="134"/>
      <x v="272"/>
      <x v="3"/>
      <x v="18"/>
    </i>
    <i>
      <x v="135"/>
      <x v="122"/>
      <x v="3"/>
      <x v="33"/>
    </i>
    <i>
      <x v="136"/>
      <x v="265"/>
      <x v="3"/>
      <x v="39"/>
    </i>
    <i>
      <x v="137"/>
      <x v="241"/>
      <x v="3"/>
      <x v="134"/>
    </i>
    <i>
      <x v="138"/>
      <x v="267"/>
      <x v="3"/>
      <x v="173"/>
    </i>
    <i>
      <x v="139"/>
      <x v="272"/>
      <x v="7"/>
      <x v="181"/>
    </i>
    <i>
      <x v="140"/>
      <x v="158"/>
      <x v="1"/>
      <x v="51"/>
    </i>
    <i>
      <x v="141"/>
      <x v="252"/>
      <x/>
      <x v="66"/>
    </i>
    <i r="1">
      <x v="253"/>
      <x/>
      <x v="66"/>
    </i>
    <i>
      <x v="142"/>
      <x v="34"/>
      <x v="3"/>
      <x v="150"/>
    </i>
    <i>
      <x v="143"/>
      <x v="84"/>
      <x v="3"/>
      <x v="55"/>
    </i>
    <i r="1">
      <x v="242"/>
      <x v="3"/>
      <x v="20"/>
    </i>
    <i r="1">
      <x v="244"/>
      <x v="3"/>
      <x v="25"/>
    </i>
    <i r="1">
      <x v="245"/>
      <x v="3"/>
      <x v="31"/>
    </i>
    <i>
      <x v="144"/>
      <x v="168"/>
      <x v="3"/>
      <x v="59"/>
    </i>
    <i>
      <x v="145"/>
      <x v="247"/>
      <x v="3"/>
      <x v="59"/>
    </i>
    <i>
      <x v="146"/>
      <x v="236"/>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1"/>
      <x v="3"/>
      <x v="63"/>
    </i>
    <i>
      <x v="156"/>
      <x v="105"/>
      <x v="3"/>
      <x v="30"/>
    </i>
    <i>
      <x v="157"/>
      <x v="172"/>
      <x v="3"/>
      <x v="123"/>
    </i>
    <i>
      <x v="158"/>
      <x v="272"/>
      <x v="7"/>
      <x v="181"/>
    </i>
    <i>
      <x v="159"/>
      <x v="192"/>
      <x v="3"/>
      <x v="51"/>
    </i>
    <i>
      <x v="160"/>
      <x v="224"/>
      <x v="3"/>
      <x v="62"/>
    </i>
    <i>
      <x v="161"/>
      <x v="261"/>
      <x v="3"/>
      <x v="9"/>
    </i>
    <i>
      <x v="162"/>
      <x v="28"/>
      <x v="3"/>
      <x v="61"/>
    </i>
    <i>
      <x v="163"/>
      <x v="37"/>
      <x v="3"/>
      <x v="62"/>
    </i>
    <i>
      <x v="164"/>
      <x v="209"/>
      <x v="3"/>
      <x v="148"/>
    </i>
    <i>
      <x v="165"/>
      <x v="77"/>
      <x v="3"/>
      <x v="47"/>
    </i>
    <i r="1">
      <x v="134"/>
      <x v="3"/>
      <x v="53"/>
    </i>
    <i>
      <x v="166"/>
      <x v="88"/>
      <x v="3"/>
      <x v="61"/>
    </i>
    <i r="1">
      <x v="113"/>
      <x v="3"/>
      <x v="85"/>
    </i>
    <i>
      <x v="167"/>
      <x v="233"/>
      <x v="3"/>
      <x v="84"/>
    </i>
    <i>
      <x v="168"/>
      <x v="269"/>
      <x v="6"/>
      <x v="17"/>
    </i>
    <i>
      <x v="169"/>
      <x v="30"/>
      <x v="3"/>
      <x v="61"/>
    </i>
    <i r="1">
      <x v="90"/>
      <x v="3"/>
      <x v="70"/>
    </i>
    <i>
      <x v="170"/>
      <x v="35"/>
      <x v="3"/>
      <x v="144"/>
    </i>
    <i>
      <x v="171"/>
      <x v="261"/>
      <x v="3"/>
      <x v="130"/>
    </i>
    <i>
      <x v="172"/>
      <x v="188"/>
      <x v="3"/>
      <x v="48"/>
    </i>
    <i>
      <x v="173"/>
      <x v="238"/>
      <x v="4"/>
      <x v="66"/>
    </i>
    <i>
      <x v="174"/>
      <x v="248"/>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70"/>
      <x v="3"/>
      <x v="168"/>
    </i>
    <i>
      <x v="181"/>
      <x v="178"/>
      <x v="3"/>
      <x v="61"/>
    </i>
    <i>
      <x v="182"/>
      <x v="32"/>
      <x v="3"/>
      <x v="20"/>
    </i>
    <i>
      <x v="183"/>
      <x v="179"/>
      <x v="3"/>
      <x v="41"/>
    </i>
    <i r="1">
      <x v="180"/>
      <x v="3"/>
      <x v="41"/>
    </i>
    <i>
      <x v="184"/>
      <x v="256"/>
      <x v="3"/>
      <x v="91"/>
    </i>
    <i>
      <x v="185"/>
      <x v="157"/>
      <x v="3"/>
      <x v="12"/>
    </i>
    <i r="1">
      <x v="201"/>
      <x v="3"/>
      <x v="15"/>
    </i>
    <i>
      <x v="186"/>
      <x v="272"/>
      <x v="7"/>
      <x v="181"/>
    </i>
    <i>
      <x v="187"/>
      <x v="246"/>
      <x v="3"/>
      <x v="132"/>
    </i>
    <i>
      <x v="188"/>
      <x v="196"/>
      <x v="3"/>
      <x v="86"/>
    </i>
    <i>
      <x v="189"/>
      <x v="272"/>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50"/>
      <x v="3"/>
      <x v="136"/>
    </i>
    <i>
      <x v="200"/>
      <x v="232"/>
      <x v="3"/>
      <x v="172"/>
    </i>
    <i>
      <x v="201"/>
      <x v="66"/>
      <x v="3"/>
      <x v="156"/>
    </i>
    <i>
      <x v="202"/>
      <x v="217"/>
      <x v="3"/>
      <x v="135"/>
    </i>
    <i>
      <x v="203"/>
      <x v="54"/>
      <x v="3"/>
      <x v="139"/>
    </i>
    <i>
      <x v="204"/>
      <x v="54"/>
      <x v="3"/>
      <x v="124"/>
    </i>
    <i>
      <x v="205"/>
      <x v="17"/>
      <x v="3"/>
      <x v="129"/>
    </i>
    <i>
      <x v="206"/>
      <x v="133"/>
      <x v="3"/>
      <x v="95"/>
    </i>
    <i>
      <x v="207"/>
      <x v="238"/>
      <x/>
      <x v="32"/>
    </i>
    <i>
      <x v="208"/>
      <x v="238"/>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66"/>
      <x v="4"/>
      <x v="11"/>
    </i>
    <i>
      <x v="243"/>
      <x v="272"/>
      <x v="7"/>
      <x v="181"/>
    </i>
    <i>
      <x v="244"/>
      <x v="248"/>
      <x v="4"/>
      <x v="164"/>
    </i>
    <i>
      <x v="245"/>
      <x v="262"/>
      <x v="3"/>
      <x v="143"/>
    </i>
    <i>
      <x v="246"/>
      <x v="260"/>
      <x/>
      <x v="4"/>
    </i>
    <i>
      <x v="247"/>
      <x v="1"/>
      <x v="3"/>
      <x v="59"/>
    </i>
    <i>
      <x v="248"/>
      <x v="29"/>
      <x v="3"/>
      <x v="77"/>
    </i>
    <i>
      <x v="249"/>
      <x v="16"/>
      <x v="3"/>
      <x v="97"/>
    </i>
    <i>
      <x v="250"/>
      <x v="91"/>
      <x v="3"/>
      <x v="109"/>
    </i>
    <i>
      <x v="251"/>
      <x v="104"/>
      <x v="3"/>
      <x v="54"/>
    </i>
    <i>
      <x v="252"/>
      <x v="272"/>
      <x v="7"/>
      <x v="181"/>
    </i>
    <i>
      <x v="253"/>
      <x v="260"/>
      <x/>
      <x v="6"/>
    </i>
    <i>
      <x v="254"/>
      <x v="125"/>
      <x v="3"/>
      <x v="140"/>
    </i>
    <i>
      <x v="255"/>
      <x v="125"/>
      <x v="3"/>
      <x v="159"/>
    </i>
    <i>
      <x v="256"/>
      <x v="95"/>
      <x v="3"/>
      <x v="99"/>
    </i>
    <i>
      <x v="257"/>
      <x v="254"/>
      <x v="3"/>
      <x v="21"/>
    </i>
    <i>
      <x v="258"/>
      <x v="187"/>
      <x v="3"/>
      <x v="122"/>
    </i>
    <i>
      <x v="259"/>
      <x v="187"/>
      <x v="3"/>
      <x v="122"/>
    </i>
    <i>
      <x v="260"/>
      <x v="272"/>
      <x v="7"/>
      <x v="181"/>
    </i>
    <i>
      <x v="261"/>
      <x v="7"/>
      <x v="3"/>
      <x v="35"/>
    </i>
    <i>
      <x v="262"/>
      <x v="159"/>
      <x v="3"/>
      <x v="14"/>
    </i>
    <i r="2">
      <x v="5"/>
      <x v="14"/>
    </i>
    <i>
      <x v="263"/>
      <x v="189"/>
      <x v="3"/>
      <x v="174"/>
    </i>
    <i>
      <x v="264"/>
      <x v="197"/>
      <x v="4"/>
      <x v="137"/>
    </i>
    <i>
      <x v="265"/>
      <x v="255"/>
      <x v="3"/>
      <x v="131"/>
    </i>
    <i>
      <x v="266"/>
      <x v="31"/>
      <x v="3"/>
      <x v="87"/>
    </i>
    <i>
      <x v="267"/>
      <x v="263"/>
      <x v="4"/>
      <x v="13"/>
    </i>
    <i>
      <x v="268"/>
      <x v="257"/>
      <x v="3"/>
      <x v="59"/>
    </i>
    <i>
      <x v="269"/>
      <x v="243"/>
      <x v="3"/>
      <x v="12"/>
    </i>
    <i r="2">
      <x v="5"/>
      <x v="12"/>
    </i>
    <i>
      <x v="270"/>
      <x v="235"/>
      <x v="3"/>
      <x v="167"/>
    </i>
    <i>
      <x v="271"/>
      <x v="173"/>
      <x v="3"/>
      <x v="175"/>
    </i>
    <i r="1">
      <x v="174"/>
      <x v="3"/>
      <x v="175"/>
    </i>
    <i>
      <x v="272"/>
      <x v="177"/>
      <x v="3"/>
      <x v="32"/>
    </i>
    <i r="1">
      <x v="207"/>
      <x v="3"/>
      <x v="46"/>
    </i>
    <i>
      <x v="273"/>
      <x v="155"/>
      <x v="3"/>
      <x v="28"/>
    </i>
    <i>
      <x v="274"/>
      <x v="15"/>
      <x v="3"/>
      <x v="38"/>
    </i>
    <i>
      <x v="275"/>
      <x v="268"/>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数据透视表1" cacheId="7"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410" firstHeaderRow="0" firstDataRow="1" firstDataCol="4"/>
  <pivotFields count="6">
    <pivotField axis="axisRow" compact="0" defaultSubtotal="0" outline="0" showAll="0">
      <items count="277">
        <item x="170"/>
        <item x="2"/>
        <item x="195"/>
        <item x="3"/>
        <item x="7"/>
        <item x="8"/>
        <item x="196"/>
        <item x="32"/>
        <item x="33"/>
        <item x="197"/>
        <item x="34"/>
        <item x="198"/>
        <item x="39"/>
        <item x="199"/>
        <item x="42"/>
        <item x="201"/>
        <item x="203"/>
        <item x="205"/>
        <item x="45"/>
        <item x="46"/>
        <item x="208"/>
        <item x="66"/>
        <item x="215"/>
        <item x="79"/>
        <item x="216"/>
        <item x="81"/>
        <item x="222"/>
        <item x="85"/>
        <item x="223"/>
        <item x="224"/>
        <item x="94"/>
        <item x="103"/>
        <item x="108"/>
        <item x="226"/>
        <item x="110"/>
        <item x="227"/>
        <item x="120"/>
        <item x="121"/>
        <item x="228"/>
        <item x="229"/>
        <item x="123"/>
        <item x="230"/>
        <item x="231"/>
        <item x="128"/>
        <item x="130"/>
        <item x="236"/>
        <item x="237"/>
        <item x="131"/>
        <item x="243"/>
        <item x="248"/>
        <item x="252"/>
        <item x="253"/>
        <item x="257"/>
        <item x="259"/>
        <item x="260"/>
        <item x="262"/>
        <item x="133"/>
        <item x="263"/>
        <item x="134"/>
        <item x="265"/>
        <item x="135"/>
        <item x="136"/>
        <item x="268"/>
        <item x="137"/>
        <item x="138"/>
        <item x="139"/>
        <item x="140"/>
        <item x="141"/>
        <item x="142"/>
        <item x="145"/>
        <item x="146"/>
        <item x="147"/>
        <item x="148"/>
        <item x="151"/>
        <item x="152"/>
        <item x="154"/>
        <item x="162"/>
        <item x="165"/>
        <item x="166"/>
        <item x="167"/>
        <item x="271"/>
        <item x="194"/>
        <item x="86"/>
        <item x="266"/>
        <item x="232"/>
        <item x="22"/>
        <item x="77"/>
        <item x="71"/>
        <item x="188"/>
        <item x="185"/>
        <item x="189"/>
        <item x="191"/>
        <item x="190"/>
        <item x="62"/>
        <item x="61"/>
        <item x="242"/>
        <item x="95"/>
        <item x="169"/>
        <item x="275"/>
        <item x="179"/>
        <item x="92"/>
        <item x="114"/>
        <item x="97"/>
        <item x="1"/>
        <item x="235"/>
        <item x="184"/>
        <item x="183"/>
        <item x="73"/>
        <item x="101"/>
        <item x="75"/>
        <item x="12"/>
        <item x="14"/>
        <item x="35"/>
        <item x="15"/>
        <item x="181"/>
        <item x="0"/>
        <item x="116"/>
        <item x="210"/>
        <item x="115"/>
        <item x="233"/>
        <item x="241"/>
        <item x="250"/>
        <item x="240"/>
        <item x="63"/>
        <item x="255"/>
        <item x="89"/>
        <item x="143"/>
        <item x="239"/>
        <item x="149"/>
        <item x="113"/>
        <item x="251"/>
        <item x="256"/>
        <item x="88"/>
        <item x="209"/>
        <item x="182"/>
        <item x="200"/>
        <item x="93"/>
        <item x="68"/>
        <item x="27"/>
        <item x="261"/>
        <item x="245"/>
        <item x="129"/>
        <item x="202"/>
        <item x="40"/>
        <item x="9"/>
        <item x="10"/>
        <item x="16"/>
        <item x="124"/>
        <item x="36"/>
        <item x="48"/>
        <item x="38"/>
        <item x="80"/>
        <item x="122"/>
        <item x="67"/>
        <item x="117"/>
        <item x="21"/>
        <item x="264"/>
        <item x="69"/>
        <item x="193"/>
        <item x="99"/>
        <item x="218"/>
        <item x="28"/>
        <item x="106"/>
        <item x="217"/>
        <item x="126"/>
        <item x="127"/>
        <item x="112"/>
        <item x="30"/>
        <item x="175"/>
        <item x="6"/>
        <item x="246"/>
        <item x="29"/>
        <item x="78"/>
        <item x="274"/>
        <item x="273"/>
        <item x="31"/>
        <item x="172"/>
        <item x="65"/>
        <item x="156"/>
        <item x="57"/>
        <item x="23"/>
        <item x="105"/>
        <item x="5"/>
        <item x="72"/>
        <item x="20"/>
        <item x="238"/>
        <item x="168"/>
        <item x="267"/>
        <item x="18"/>
        <item x="153"/>
        <item x="119"/>
        <item x="159"/>
        <item x="157"/>
        <item x="56"/>
        <item x="60"/>
        <item x="55"/>
        <item x="118"/>
        <item x="158"/>
        <item x="59"/>
        <item x="107"/>
        <item x="234"/>
        <item x="64"/>
        <item x="58"/>
        <item x="249"/>
        <item x="76"/>
        <item x="247"/>
        <item x="258"/>
        <item x="178"/>
        <item x="177"/>
        <item x="207"/>
        <item x="144"/>
        <item x="98"/>
        <item x="269"/>
        <item x="11"/>
        <item x="17"/>
        <item x="83"/>
        <item x="100"/>
        <item x="74"/>
        <item x="47"/>
        <item x="104"/>
        <item x="254"/>
        <item x="111"/>
        <item x="52"/>
        <item x="102"/>
        <item x="37"/>
        <item x="214"/>
        <item x="244"/>
        <item x="54"/>
        <item x="221"/>
        <item x="220"/>
        <item x="49"/>
        <item x="204"/>
        <item x="164"/>
        <item x="125"/>
        <item x="82"/>
        <item x="211"/>
        <item x="50"/>
        <item x="51"/>
        <item x="160"/>
        <item x="272"/>
        <item x="171"/>
        <item x="150"/>
        <item x="276"/>
        <item x="109"/>
        <item x="174"/>
        <item x="26"/>
        <item x="192"/>
        <item x="43"/>
        <item x="44"/>
        <item x="163"/>
        <item x="176"/>
        <item x="219"/>
        <item x="132"/>
        <item x="187"/>
        <item x="87"/>
        <item x="212"/>
        <item x="213"/>
        <item x="186"/>
        <item x="206"/>
        <item x="70"/>
        <item x="225"/>
        <item x="161"/>
        <item x="4"/>
        <item x="96"/>
        <item x="173"/>
        <item x="25"/>
        <item x="13"/>
        <item x="180"/>
        <item x="270"/>
        <item x="19"/>
        <item x="84"/>
        <item x="41"/>
        <item x="91"/>
        <item x="90"/>
        <item x="155"/>
        <item x="24"/>
        <item x="53"/>
      </items>
      <extLst>
        <ext xmlns:x14="http://schemas.microsoft.com/office/spreadsheetml/2009/9/main" uri="{2946ED86-A175-432a-8AC1-64E0C546D7DE}">
          <x14:pivotField fillDownLabels="1"/>
        </ext>
      </extLst>
    </pivotField>
    <pivotField axis="axisRow" compact="0" defaultSubtotal="0" outline="0" showAll="0">
      <items count="273">
        <item x="142"/>
        <item x="38"/>
        <item x="234"/>
        <item x="127"/>
        <item x="139"/>
        <item x="100"/>
        <item x="7"/>
        <item x="178"/>
        <item x="8"/>
        <item x="163"/>
        <item x="227"/>
        <item x="174"/>
        <item x="205"/>
        <item x="129"/>
        <item x="239"/>
        <item x="171"/>
        <item x="179"/>
        <item x="247"/>
        <item x="115"/>
        <item x="238"/>
        <item x="117"/>
        <item x="13"/>
        <item x="208"/>
        <item x="55"/>
        <item x="83"/>
        <item x="140"/>
        <item x="77"/>
        <item x="63"/>
        <item x="113"/>
        <item x="39"/>
        <item x="3"/>
        <item x="10"/>
        <item x="2"/>
        <item x="84"/>
        <item x="207"/>
        <item x="246"/>
        <item x="86"/>
        <item x="224"/>
        <item x="252"/>
        <item x="255"/>
        <item x="18"/>
        <item x="166"/>
        <item x="11"/>
        <item x="183"/>
        <item x="258"/>
        <item x="242"/>
        <item x="257"/>
        <item x="97"/>
        <item x="92"/>
        <item x="40"/>
        <item x="45"/>
        <item x="44"/>
        <item x="176"/>
        <item x="111"/>
        <item x="72"/>
        <item x="165"/>
        <item x="96"/>
        <item x="204"/>
        <item x="60"/>
        <item x="110"/>
        <item x="182"/>
        <item x="268"/>
        <item x="135"/>
        <item x="109"/>
        <item x="210"/>
        <item x="216"/>
        <item x="59"/>
        <item x="209"/>
        <item x="222"/>
        <item x="91"/>
        <item x="90"/>
        <item x="270"/>
        <item x="259"/>
        <item x="229"/>
        <item x="228"/>
        <item x="41"/>
        <item x="79"/>
        <item x="181"/>
        <item x="149"/>
        <item x="42"/>
        <item x="106"/>
        <item x="237"/>
        <item x="230"/>
        <item x="172"/>
        <item x="36"/>
        <item x="134"/>
        <item x="256"/>
        <item x="120"/>
        <item x="122"/>
        <item x="116"/>
        <item x="4"/>
        <item x="188"/>
        <item x="145"/>
        <item x="82"/>
        <item x="87"/>
        <item x="220"/>
        <item x="160"/>
        <item x="121"/>
        <item x="12"/>
        <item x="133"/>
        <item x="46"/>
        <item x="119"/>
        <item x="161"/>
        <item x="206"/>
        <item x="226"/>
        <item x="265"/>
        <item x="58"/>
        <item x="262"/>
        <item x="177"/>
        <item x="213"/>
        <item x="260"/>
        <item x="254"/>
        <item x="197"/>
        <item x="169"/>
        <item x="198"/>
        <item x="162"/>
        <item x="32"/>
        <item x="33"/>
        <item x="31"/>
        <item x="158"/>
        <item x="118"/>
        <item x="48"/>
        <item x="202"/>
        <item x="141"/>
        <item x="61"/>
        <item x="89"/>
        <item x="201"/>
        <item x="221"/>
        <item x="248"/>
        <item x="47"/>
        <item x="67"/>
        <item x="14"/>
        <item x="215"/>
        <item x="15"/>
        <item x="144"/>
        <item x="184"/>
        <item x="203"/>
        <item x="170"/>
        <item x="138"/>
        <item x="136"/>
        <item x="130"/>
        <item x="9"/>
        <item x="236"/>
        <item x="232"/>
        <item x="80"/>
        <item x="152"/>
        <item x="51"/>
        <item x="151"/>
        <item x="50"/>
        <item x="35"/>
        <item x="81"/>
        <item x="34"/>
        <item x="180"/>
        <item x="49"/>
        <item x="261"/>
        <item x="94"/>
        <item x="173"/>
        <item x="240"/>
        <item x="245"/>
        <item x="1"/>
        <item x="52"/>
        <item x="75"/>
        <item x="125"/>
        <item x="43"/>
        <item x="168"/>
        <item x="104"/>
        <item x="157"/>
        <item x="223"/>
        <item x="5"/>
        <item x="73"/>
        <item x="231"/>
        <item x="217"/>
        <item x="65"/>
        <item x="148"/>
        <item x="37"/>
        <item x="71"/>
        <item x="212"/>
        <item x="95"/>
        <item x="112"/>
        <item x="211"/>
        <item x="68"/>
        <item x="69"/>
        <item x="108"/>
        <item x="57"/>
        <item x="78"/>
        <item x="128"/>
        <item x="30"/>
        <item x="66"/>
        <item x="74"/>
        <item x="102"/>
        <item x="76"/>
        <item x="155"/>
        <item x="105"/>
        <item x="150"/>
        <item x="56"/>
        <item x="70"/>
        <item x="19"/>
        <item x="185"/>
        <item x="132"/>
        <item x="156"/>
        <item x="251"/>
        <item x="264"/>
        <item x="199"/>
        <item x="214"/>
        <item x="131"/>
        <item x="218"/>
        <item x="17"/>
        <item x="253"/>
        <item x="147"/>
        <item x="143"/>
        <item x="107"/>
        <item x="103"/>
        <item x="153"/>
        <item x="54"/>
        <item x="164"/>
        <item x="243"/>
        <item x="244"/>
        <item x="53"/>
        <item x="250"/>
        <item x="249"/>
        <item x="126"/>
        <item x="93"/>
        <item x="219"/>
        <item x="241"/>
        <item x="225"/>
        <item x="233"/>
        <item x="167"/>
        <item x="101"/>
        <item x="159"/>
        <item x="200"/>
        <item x="123"/>
        <item x="124"/>
        <item x="175"/>
        <item x="29"/>
        <item x="137"/>
        <item x="85"/>
        <item x="16"/>
        <item x="235"/>
        <item x="189"/>
        <item x="266"/>
        <item x="154"/>
        <item x="64"/>
        <item x="99"/>
        <item x="20"/>
        <item x="62"/>
        <item x="196"/>
        <item x="267"/>
        <item x="6"/>
        <item x="186"/>
        <item x="88"/>
        <item x="114"/>
        <item x="23"/>
        <item x="263"/>
        <item x="146"/>
        <item x="193"/>
        <item x="26"/>
        <item x="21"/>
        <item x="269"/>
        <item x="192"/>
        <item x="195"/>
        <item x="194"/>
        <item x="22"/>
        <item x="27"/>
        <item x="191"/>
        <item x="190"/>
        <item x="98"/>
        <item x="272"/>
        <item x="28"/>
        <item x="25"/>
        <item x="187"/>
        <item x="24"/>
        <item x="271"/>
        <item x="0"/>
      </items>
      <extLst>
        <ext xmlns:x14="http://schemas.microsoft.com/office/spreadsheetml/2009/9/main" uri="{2946ED86-A175-432a-8AC1-64E0C546D7DE}">
          <x14:pivotField fillDownLabels="1"/>
        </ext>
      </extLst>
    </pivotField>
    <pivotField axis="axisRow" compact="0" defaultSubtotal="0" outline="0" showAll="0">
      <items count="8">
        <item x="2"/>
        <item x="7"/>
        <item x="5"/>
        <item x="1"/>
        <item x="3"/>
        <item x="6"/>
        <item x="4"/>
        <item x="0"/>
      </items>
      <extLst>
        <ext xmlns:x14="http://schemas.microsoft.com/office/spreadsheetml/2009/9/main" uri="{2946ED86-A175-432a-8AC1-64E0C546D7DE}">
          <x14:pivotField fillDownLabels="1"/>
        </ext>
      </extLst>
    </pivotField>
    <pivotField dataField="1" compact="0" showAll="0">
      <items count="25">
        <item x="5"/>
        <item x="2"/>
        <item x="8"/>
        <item x="4"/>
        <item x="6"/>
        <item x="3"/>
        <item x="7"/>
        <item x="19"/>
        <item x="12"/>
        <item x="11"/>
        <item x="18"/>
        <item x="10"/>
        <item x="17"/>
        <item x="9"/>
        <item x="21"/>
        <item x="13"/>
        <item x="14"/>
        <item x="20"/>
        <item x="22"/>
        <item x="23"/>
        <item x="15"/>
        <item x="16"/>
        <item x="0"/>
        <item x="1"/>
        <item t="default"/>
      </items>
    </pivotField>
    <pivotField axis="axisRow" compact="0" defaultSubtotal="0" outline="0" showAll="0">
      <items count="182">
        <item x="139"/>
        <item x="140"/>
        <item x="141"/>
        <item x="142"/>
        <item x="143"/>
        <item x="136"/>
        <item x="138"/>
        <item x="135"/>
        <item x="53"/>
        <item x="27"/>
        <item x="54"/>
        <item x="98"/>
        <item x="18"/>
        <item x="133"/>
        <item x="1"/>
        <item x="179"/>
        <item x="57"/>
        <item x="131"/>
        <item x="134"/>
        <item x="50"/>
        <item x="2"/>
        <item x="137"/>
        <item x="132"/>
        <item x="88"/>
        <item x="127"/>
        <item x="39"/>
        <item x="123"/>
        <item x="32"/>
        <item x="79"/>
        <item x="95"/>
        <item x="180"/>
        <item x="144"/>
        <item x="14"/>
        <item x="146"/>
        <item x="96"/>
        <item x="124"/>
        <item x="48"/>
        <item x="23"/>
        <item x="119"/>
        <item x="80"/>
        <item x="68"/>
        <item x="62"/>
        <item x="128"/>
        <item x="153"/>
        <item x="91"/>
        <item x="70"/>
        <item x="175"/>
        <item x="69"/>
        <item x="67"/>
        <item x="111"/>
        <item x="107"/>
        <item x="44"/>
        <item x="151"/>
        <item x="105"/>
        <item x="63"/>
        <item x="36"/>
        <item x="6"/>
        <item x="12"/>
        <item x="149"/>
        <item x="5"/>
        <item x="16"/>
        <item x="3"/>
        <item x="10"/>
        <item x="20"/>
        <item x="11"/>
        <item x="7"/>
        <item x="106"/>
        <item x="89"/>
        <item x="145"/>
        <item x="42"/>
        <item x="4"/>
        <item x="160"/>
        <item x="30"/>
        <item x="163"/>
        <item x="65"/>
        <item x="116"/>
        <item x="35"/>
        <item x="13"/>
        <item x="8"/>
        <item x="58"/>
        <item x="71"/>
        <item x="181"/>
        <item x="31"/>
        <item x="40"/>
        <item x="29"/>
        <item x="117"/>
        <item x="17"/>
        <item x="9"/>
        <item x="126"/>
        <item x="92"/>
        <item x="101"/>
        <item x="19"/>
        <item x="87"/>
        <item x="73"/>
        <item x="99"/>
        <item x="177"/>
        <item x="150"/>
        <item x="125"/>
        <item x="74"/>
        <item x="64"/>
        <item x="166"/>
        <item x="94"/>
        <item x="33"/>
        <item x="112"/>
        <item x="77"/>
        <item x="152"/>
        <item x="118"/>
        <item x="90"/>
        <item x="84"/>
        <item x="43"/>
        <item x="108"/>
        <item x="34"/>
        <item x="172"/>
        <item x="45"/>
        <item x="100"/>
        <item x="102"/>
        <item x="103"/>
        <item x="78"/>
        <item x="148"/>
        <item x="15"/>
        <item x="170"/>
        <item x="158"/>
        <item x="61"/>
        <item x="60"/>
        <item x="66"/>
        <item x="114"/>
        <item x="162"/>
        <item x="110"/>
        <item x="38"/>
        <item x="41"/>
        <item x="28"/>
        <item x="24"/>
        <item x="122"/>
        <item x="76"/>
        <item x="59"/>
        <item x="49"/>
        <item x="86"/>
        <item x="129"/>
        <item x="120"/>
        <item x="173"/>
        <item x="75"/>
        <item x="55"/>
        <item x="155"/>
        <item x="25"/>
        <item x="171"/>
        <item x="52"/>
        <item x="115"/>
        <item x="154"/>
        <item x="104"/>
        <item x="97"/>
        <item x="147"/>
        <item x="113"/>
        <item x="85"/>
        <item x="176"/>
        <item x="156"/>
        <item x="174"/>
        <item x="56"/>
        <item x="165"/>
        <item x="21"/>
        <item x="157"/>
        <item x="161"/>
        <item x="46"/>
        <item x="167"/>
        <item x="169"/>
        <item x="130"/>
        <item x="47"/>
        <item x="168"/>
        <item x="72"/>
        <item x="22"/>
        <item x="51"/>
        <item x="164"/>
        <item x="109"/>
        <item x="121"/>
        <item x="26"/>
        <item x="82"/>
        <item x="37"/>
        <item x="93"/>
        <item x="178"/>
        <item x="159"/>
        <item x="83"/>
        <item x="81"/>
        <item x="0"/>
      </items>
      <extLst>
        <ext xmlns:x14="http://schemas.microsoft.com/office/spreadsheetml/2009/9/main" uri="{2946ED86-A175-432a-8AC1-64E0C546D7DE}">
          <x14:pivotField fillDownLabels="1"/>
        </ext>
      </extLst>
    </pivotField>
    <pivotField dataField="1" compact="0" showAll="0">
      <items count="202">
        <item x="28"/>
        <item x="110"/>
        <item x="39"/>
        <item x="2"/>
        <item x="191"/>
        <item x="62"/>
        <item x="55"/>
        <item x="77"/>
        <item x="40"/>
        <item x="142"/>
        <item x="47"/>
        <item x="138"/>
        <item x="35"/>
        <item x="91"/>
        <item x="109"/>
        <item x="192"/>
        <item x="43"/>
        <item x="16"/>
        <item x="156"/>
        <item x="44"/>
        <item x="139"/>
        <item x="73"/>
        <item x="83"/>
        <item x="24"/>
        <item x="135"/>
        <item x="92"/>
        <item x="75"/>
        <item x="69"/>
        <item x="163"/>
        <item x="105"/>
        <item x="78"/>
        <item x="187"/>
        <item x="76"/>
        <item x="74"/>
        <item x="126"/>
        <item x="64"/>
        <item x="162"/>
        <item x="117"/>
        <item x="199"/>
        <item x="70"/>
        <item x="7"/>
        <item x="14"/>
        <item x="160"/>
        <item x="6"/>
        <item x="81"/>
        <item x="10"/>
        <item x="12"/>
        <item x="21"/>
        <item x="13"/>
        <item x="63"/>
        <item x="118"/>
        <item x="103"/>
        <item x="154"/>
        <item x="49"/>
        <item x="11"/>
        <item x="171"/>
        <item x="31"/>
        <item x="175"/>
        <item x="71"/>
        <item x="132"/>
        <item x="38"/>
        <item x="15"/>
        <item x="9"/>
        <item x="65"/>
        <item x="80"/>
        <item x="149"/>
        <item x="94"/>
        <item x="34"/>
        <item x="48"/>
        <item x="30"/>
        <item x="133"/>
        <item x="19"/>
        <item x="3"/>
        <item x="141"/>
        <item x="106"/>
        <item x="113"/>
        <item x="20"/>
        <item x="102"/>
        <item x="41"/>
        <item x="93"/>
        <item x="111"/>
        <item x="189"/>
        <item x="161"/>
        <item x="140"/>
        <item x="85"/>
        <item x="45"/>
        <item x="155"/>
        <item x="178"/>
        <item x="108"/>
        <item x="36"/>
        <item x="127"/>
        <item x="89"/>
        <item x="32"/>
        <item x="134"/>
        <item x="104"/>
        <item x="197"/>
        <item x="120"/>
        <item x="95"/>
        <item x="99"/>
        <item x="79"/>
        <item x="122"/>
        <item x="37"/>
        <item x="184"/>
        <item x="112"/>
        <item x="51"/>
        <item x="114"/>
        <item x="115"/>
        <item x="86"/>
        <item x="90"/>
        <item x="159"/>
        <item x="121"/>
        <item x="59"/>
        <item x="17"/>
        <item x="182"/>
        <item x="169"/>
        <item x="68"/>
        <item x="158"/>
        <item x="119"/>
        <item x="67"/>
        <item x="72"/>
        <item x="130"/>
        <item x="173"/>
        <item x="125"/>
        <item x="18"/>
        <item x="46"/>
        <item x="4"/>
        <item x="29"/>
        <item x="25"/>
        <item x="174"/>
        <item x="168"/>
        <item x="58"/>
        <item x="88"/>
        <item x="66"/>
        <item x="5"/>
        <item x="101"/>
        <item x="148"/>
        <item x="136"/>
        <item x="185"/>
        <item x="183"/>
        <item x="84"/>
        <item x="60"/>
        <item x="165"/>
        <item x="26"/>
        <item x="151"/>
        <item x="57"/>
        <item x="131"/>
        <item x="164"/>
        <item x="157"/>
        <item x="116"/>
        <item x="8"/>
        <item x="50"/>
        <item x="129"/>
        <item x="33"/>
        <item x="100"/>
        <item x="188"/>
        <item x="186"/>
        <item x="61"/>
        <item x="193"/>
        <item x="177"/>
        <item x="22"/>
        <item x="167"/>
        <item x="172"/>
        <item x="123"/>
        <item x="179"/>
        <item x="181"/>
        <item x="147"/>
        <item x="152"/>
        <item x="198"/>
        <item x="54"/>
        <item x="52"/>
        <item x="195"/>
        <item x="180"/>
        <item x="82"/>
        <item x="23"/>
        <item x="150"/>
        <item x="176"/>
        <item x="124"/>
        <item x="137"/>
        <item x="27"/>
        <item x="97"/>
        <item x="42"/>
        <item x="53"/>
        <item x="128"/>
        <item x="146"/>
        <item x="194"/>
        <item x="87"/>
        <item x="144"/>
        <item x="56"/>
        <item x="145"/>
        <item x="107"/>
        <item x="190"/>
        <item x="166"/>
        <item x="170"/>
        <item x="98"/>
        <item x="96"/>
        <item x="143"/>
        <item x="200"/>
        <item x="196"/>
        <item x="153"/>
        <item x="0"/>
        <item x="1"/>
        <item t="default"/>
      </items>
    </pivotField>
  </pivotFields>
  <rowFields count="4">
    <field x="0"/>
    <field x="1"/>
    <field x="2"/>
    <field x="4"/>
  </rowFields>
  <rowItems count="407">
    <i>
      <x/>
      <x v="272"/>
      <x v="7"/>
      <x v="181"/>
    </i>
    <i>
      <x v="1"/>
      <x v="272"/>
      <x v="7"/>
      <x v="181"/>
    </i>
    <i>
      <x v="2"/>
      <x v="272"/>
      <x v="7"/>
      <x v="181"/>
    </i>
    <i>
      <x v="3"/>
      <x v="272"/>
      <x v="7"/>
      <x v="181"/>
    </i>
    <i>
      <x v="4"/>
      <x v="272"/>
      <x v="7"/>
      <x v="181"/>
    </i>
    <i>
      <x v="5"/>
      <x v="272"/>
      <x v="7"/>
      <x v="181"/>
    </i>
    <i>
      <x v="6"/>
      <x v="272"/>
      <x v="7"/>
      <x v="181"/>
    </i>
    <i>
      <x v="7"/>
      <x v="272"/>
      <x v="7"/>
      <x v="181"/>
    </i>
    <i>
      <x v="8"/>
      <x v="272"/>
      <x v="7"/>
      <x v="181"/>
    </i>
    <i>
      <x v="9"/>
      <x v="272"/>
      <x v="7"/>
      <x v="181"/>
    </i>
    <i>
      <x v="10"/>
      <x v="272"/>
      <x v="7"/>
      <x v="181"/>
    </i>
    <i>
      <x v="11"/>
      <x v="272"/>
      <x v="7"/>
      <x v="181"/>
    </i>
    <i>
      <x v="12"/>
      <x v="272"/>
      <x v="7"/>
      <x v="181"/>
    </i>
    <i>
      <x v="13"/>
      <x v="272"/>
      <x v="7"/>
      <x v="181"/>
    </i>
    <i>
      <x v="14"/>
      <x v="272"/>
      <x v="7"/>
      <x v="181"/>
    </i>
    <i>
      <x v="15"/>
      <x v="272"/>
      <x v="7"/>
      <x v="181"/>
    </i>
    <i>
      <x v="16"/>
      <x v="272"/>
      <x v="7"/>
      <x v="181"/>
    </i>
    <i>
      <x v="17"/>
      <x v="272"/>
      <x v="7"/>
      <x v="181"/>
    </i>
    <i>
      <x v="18"/>
      <x v="272"/>
      <x v="7"/>
      <x v="181"/>
    </i>
    <i>
      <x v="19"/>
      <x v="272"/>
      <x v="7"/>
      <x v="181"/>
    </i>
    <i>
      <x v="20"/>
      <x v="272"/>
      <x v="7"/>
      <x v="181"/>
    </i>
    <i>
      <x v="21"/>
      <x v="272"/>
      <x v="7"/>
      <x v="181"/>
    </i>
    <i>
      <x v="22"/>
      <x v="272"/>
      <x v="7"/>
      <x v="181"/>
    </i>
    <i>
      <x v="23"/>
      <x v="272"/>
      <x v="7"/>
      <x v="181"/>
    </i>
    <i>
      <x v="24"/>
      <x v="272"/>
      <x v="7"/>
      <x v="181"/>
    </i>
    <i>
      <x v="25"/>
      <x v="272"/>
      <x v="7"/>
      <x v="181"/>
    </i>
    <i>
      <x v="26"/>
      <x v="272"/>
      <x v="7"/>
      <x v="181"/>
    </i>
    <i>
      <x v="27"/>
      <x v="272"/>
      <x v="7"/>
      <x v="181"/>
    </i>
    <i>
      <x v="28"/>
      <x v="272"/>
      <x v="7"/>
      <x v="181"/>
    </i>
    <i>
      <x v="29"/>
      <x v="272"/>
      <x v="7"/>
      <x v="181"/>
    </i>
    <i>
      <x v="30"/>
      <x v="272"/>
      <x v="7"/>
      <x v="181"/>
    </i>
    <i>
      <x v="31"/>
      <x v="272"/>
      <x v="7"/>
      <x v="181"/>
    </i>
    <i>
      <x v="32"/>
      <x v="272"/>
      <x v="7"/>
      <x v="181"/>
    </i>
    <i>
      <x v="33"/>
      <x v="272"/>
      <x v="7"/>
      <x v="181"/>
    </i>
    <i>
      <x v="34"/>
      <x v="272"/>
      <x v="7"/>
      <x v="181"/>
    </i>
    <i>
      <x v="35"/>
      <x v="272"/>
      <x v="7"/>
      <x v="181"/>
    </i>
    <i>
      <x v="36"/>
      <x v="272"/>
      <x v="7"/>
      <x v="181"/>
    </i>
    <i>
      <x v="37"/>
      <x v="272"/>
      <x v="7"/>
      <x v="181"/>
    </i>
    <i>
      <x v="38"/>
      <x v="272"/>
      <x v="7"/>
      <x v="181"/>
    </i>
    <i>
      <x v="39"/>
      <x v="272"/>
      <x v="7"/>
      <x v="181"/>
    </i>
    <i>
      <x v="40"/>
      <x v="272"/>
      <x v="7"/>
      <x v="181"/>
    </i>
    <i>
      <x v="41"/>
      <x v="272"/>
      <x v="7"/>
      <x v="181"/>
    </i>
    <i>
      <x v="42"/>
      <x v="272"/>
      <x v="7"/>
      <x v="181"/>
    </i>
    <i>
      <x v="43"/>
      <x v="272"/>
      <x v="7"/>
      <x v="181"/>
    </i>
    <i>
      <x v="44"/>
      <x v="272"/>
      <x v="7"/>
      <x v="181"/>
    </i>
    <i>
      <x v="45"/>
      <x v="272"/>
      <x v="7"/>
      <x v="181"/>
    </i>
    <i>
      <x v="46"/>
      <x v="272"/>
      <x v="7"/>
      <x v="181"/>
    </i>
    <i>
      <x v="47"/>
      <x v="272"/>
      <x v="7"/>
      <x v="181"/>
    </i>
    <i>
      <x v="48"/>
      <x v="272"/>
      <x v="7"/>
      <x v="181"/>
    </i>
    <i>
      <x v="49"/>
      <x v="272"/>
      <x v="7"/>
      <x v="181"/>
    </i>
    <i>
      <x v="50"/>
      <x v="272"/>
      <x v="7"/>
      <x v="181"/>
    </i>
    <i>
      <x v="51"/>
      <x v="272"/>
      <x v="7"/>
      <x v="181"/>
    </i>
    <i>
      <x v="52"/>
      <x v="272"/>
      <x v="7"/>
      <x v="181"/>
    </i>
    <i>
      <x v="53"/>
      <x v="272"/>
      <x v="7"/>
      <x v="181"/>
    </i>
    <i>
      <x v="54"/>
      <x v="272"/>
      <x v="7"/>
      <x v="181"/>
    </i>
    <i>
      <x v="55"/>
      <x v="272"/>
      <x v="7"/>
      <x v="181"/>
    </i>
    <i>
      <x v="56"/>
      <x v="272"/>
      <x v="7"/>
      <x v="181"/>
    </i>
    <i>
      <x v="57"/>
      <x v="272"/>
      <x v="7"/>
      <x v="181"/>
    </i>
    <i>
      <x v="58"/>
      <x v="272"/>
      <x v="7"/>
      <x v="181"/>
    </i>
    <i>
      <x v="59"/>
      <x v="272"/>
      <x v="7"/>
      <x v="181"/>
    </i>
    <i>
      <x v="60"/>
      <x v="272"/>
      <x v="7"/>
      <x v="181"/>
    </i>
    <i>
      <x v="61"/>
      <x v="272"/>
      <x v="7"/>
      <x v="181"/>
    </i>
    <i>
      <x v="62"/>
      <x v="272"/>
      <x v="7"/>
      <x v="181"/>
    </i>
    <i>
      <x v="63"/>
      <x v="272"/>
      <x v="7"/>
      <x v="181"/>
    </i>
    <i>
      <x v="64"/>
      <x v="272"/>
      <x v="7"/>
      <x v="181"/>
    </i>
    <i>
      <x v="65"/>
      <x v="272"/>
      <x v="7"/>
      <x v="181"/>
    </i>
    <i>
      <x v="66"/>
      <x v="272"/>
      <x v="7"/>
      <x v="181"/>
    </i>
    <i>
      <x v="67"/>
      <x v="272"/>
      <x v="7"/>
      <x v="181"/>
    </i>
    <i>
      <x v="68"/>
      <x v="272"/>
      <x v="7"/>
      <x v="181"/>
    </i>
    <i>
      <x v="69"/>
      <x v="272"/>
      <x v="7"/>
      <x v="181"/>
    </i>
    <i>
      <x v="70"/>
      <x v="272"/>
      <x v="7"/>
      <x v="181"/>
    </i>
    <i>
      <x v="71"/>
      <x v="272"/>
      <x v="7"/>
      <x v="181"/>
    </i>
    <i>
      <x v="72"/>
      <x v="272"/>
      <x v="7"/>
      <x v="181"/>
    </i>
    <i>
      <x v="73"/>
      <x v="272"/>
      <x v="7"/>
      <x v="181"/>
    </i>
    <i>
      <x v="74"/>
      <x v="272"/>
      <x v="7"/>
      <x v="181"/>
    </i>
    <i>
      <x v="75"/>
      <x v="272"/>
      <x v="7"/>
      <x v="181"/>
    </i>
    <i>
      <x v="76"/>
      <x v="272"/>
      <x v="7"/>
      <x v="181"/>
    </i>
    <i>
      <x v="77"/>
      <x v="272"/>
      <x v="7"/>
      <x v="181"/>
    </i>
    <i>
      <x v="78"/>
      <x v="272"/>
      <x v="7"/>
      <x v="181"/>
    </i>
    <i>
      <x v="79"/>
      <x v="272"/>
      <x v="7"/>
      <x v="181"/>
    </i>
    <i>
      <x v="80"/>
      <x v="272"/>
      <x v="7"/>
      <x v="181"/>
    </i>
    <i>
      <x v="81"/>
      <x v="272"/>
      <x v="7"/>
      <x v="181"/>
    </i>
    <i>
      <x v="82"/>
      <x v="249"/>
      <x v="3"/>
      <x v="47"/>
    </i>
    <i>
      <x v="83"/>
      <x v="239"/>
      <x v="3"/>
      <x v="49"/>
    </i>
    <i>
      <x v="84"/>
      <x v="272"/>
      <x v="7"/>
      <x v="181"/>
    </i>
    <i>
      <x v="85"/>
      <x v="251"/>
      <x v="3"/>
      <x v="158"/>
    </i>
    <i>
      <x v="86"/>
      <x v="169"/>
      <x v="3"/>
      <x v="36"/>
    </i>
    <i>
      <x v="87"/>
      <x v="130"/>
      <x v="3"/>
      <x v="61"/>
    </i>
    <i>
      <x v="88"/>
      <x v="260"/>
      <x v="2"/>
      <x/>
    </i>
    <i>
      <x v="89"/>
      <x v="258"/>
      <x/>
      <x v="5"/>
    </i>
    <i>
      <x v="90"/>
      <x v="260"/>
      <x/>
      <x v="1"/>
    </i>
    <i>
      <x v="91"/>
      <x v="259"/>
      <x/>
      <x v="3"/>
    </i>
    <i>
      <x v="92"/>
      <x v="259"/>
      <x/>
      <x v="2"/>
    </i>
    <i>
      <x v="93"/>
      <x v="183"/>
      <x/>
      <x v="10"/>
    </i>
    <i>
      <x v="94"/>
      <x v="183"/>
      <x/>
      <x v="8"/>
    </i>
    <i>
      <x v="95"/>
      <x v="216"/>
      <x v="3"/>
      <x v="77"/>
    </i>
    <i>
      <x v="96"/>
      <x v="226"/>
      <x v="3"/>
      <x v="180"/>
    </i>
    <i r="1">
      <x v="227"/>
      <x v="3"/>
      <x v="180"/>
    </i>
    <i>
      <x v="97"/>
      <x v="272"/>
      <x v="7"/>
      <x v="181"/>
    </i>
    <i>
      <x v="98"/>
      <x v="271"/>
      <x/>
      <x v="22"/>
    </i>
    <i>
      <x v="99"/>
      <x v="264"/>
      <x/>
      <x v="22"/>
    </i>
    <i>
      <x v="100"/>
      <x v="55"/>
      <x v="3"/>
      <x v="39"/>
    </i>
    <i r="1">
      <x v="56"/>
      <x v="3"/>
      <x v="39"/>
    </i>
    <i r="1">
      <x v="65"/>
      <x v="3"/>
      <x v="39"/>
    </i>
    <i r="1">
      <x v="111"/>
      <x v="3"/>
      <x v="51"/>
    </i>
    <i>
      <x v="101"/>
      <x v="231"/>
      <x v="3"/>
      <x v="70"/>
    </i>
    <i>
      <x v="102"/>
      <x v="211"/>
      <x v="3"/>
      <x v="51"/>
    </i>
    <i>
      <x v="103"/>
      <x v="272"/>
      <x v="7"/>
      <x v="181"/>
    </i>
    <i>
      <x v="104"/>
      <x v="237"/>
      <x v="3"/>
      <x v="157"/>
    </i>
    <i>
      <x v="105"/>
      <x v="263"/>
      <x/>
      <x v="7"/>
    </i>
    <i>
      <x v="106"/>
      <x v="263"/>
      <x v="4"/>
      <x v="13"/>
    </i>
    <i>
      <x v="107"/>
      <x v="181"/>
      <x v="3"/>
      <x v="54"/>
    </i>
    <i>
      <x v="108"/>
      <x v="210"/>
      <x v="3"/>
      <x v="108"/>
    </i>
    <i>
      <x v="109"/>
      <x v="175"/>
      <x v="3"/>
      <x v="74"/>
    </i>
    <i>
      <x v="110"/>
      <x v="5"/>
      <x v="3"/>
      <x v="65"/>
    </i>
    <i r="1">
      <x v="8"/>
      <x v="3"/>
      <x v="65"/>
    </i>
    <i r="1">
      <x v="10"/>
      <x v="3"/>
      <x v="71"/>
    </i>
    <i r="1">
      <x v="49"/>
      <x v="3"/>
      <x v="77"/>
    </i>
    <i>
      <x v="111"/>
      <x v="42"/>
      <x v="3"/>
      <x v="62"/>
    </i>
    <i r="1">
      <x v="100"/>
      <x v="3"/>
      <x v="69"/>
    </i>
    <i r="1">
      <x v="133"/>
      <x v="3"/>
      <x v="75"/>
    </i>
    <i r="1">
      <x v="203"/>
      <x v="3"/>
      <x v="52"/>
    </i>
    <i>
      <x v="112"/>
      <x v="9"/>
      <x v="3"/>
      <x v="99"/>
    </i>
    <i r="1">
      <x v="19"/>
      <x v="3"/>
      <x v="100"/>
    </i>
    <i r="1">
      <x v="38"/>
      <x v="3"/>
      <x v="104"/>
    </i>
    <i r="1">
      <x v="48"/>
      <x v="3"/>
      <x v="104"/>
    </i>
    <i r="1">
      <x v="96"/>
      <x v="3"/>
      <x v="107"/>
    </i>
    <i r="1">
      <x v="101"/>
      <x v="3"/>
      <x v="107"/>
    </i>
    <i r="1">
      <x v="118"/>
      <x v="3"/>
      <x v="82"/>
    </i>
    <i r="3">
      <x v="110"/>
    </i>
    <i r="1">
      <x v="128"/>
      <x v="3"/>
      <x v="112"/>
    </i>
    <i r="1">
      <x v="139"/>
      <x v="3"/>
      <x v="114"/>
    </i>
    <i>
      <x v="113"/>
      <x v="42"/>
      <x v="3"/>
      <x v="68"/>
    </i>
    <i r="1">
      <x v="100"/>
      <x v="3"/>
      <x v="73"/>
    </i>
    <i r="1">
      <x v="133"/>
      <x v="3"/>
      <x v="77"/>
    </i>
    <i>
      <x v="114"/>
      <x v="263"/>
      <x v="4"/>
      <x v="13"/>
    </i>
    <i>
      <x v="115"/>
      <x v="272"/>
      <x v="7"/>
      <x v="181"/>
    </i>
    <i>
      <x v="116"/>
      <x v="220"/>
      <x v="3"/>
      <x v="130"/>
    </i>
    <i>
      <x v="117"/>
      <x v="222"/>
      <x v="3"/>
      <x v="142"/>
    </i>
    <i>
      <x v="118"/>
      <x v="162"/>
      <x v="3"/>
      <x v="101"/>
    </i>
    <i>
      <x v="119"/>
      <x v="225"/>
      <x v="3"/>
      <x v="170"/>
    </i>
    <i>
      <x v="120"/>
      <x v="215"/>
      <x v="3"/>
      <x v="163"/>
    </i>
    <i>
      <x v="121"/>
      <x v="219"/>
      <x v="3"/>
      <x v="155"/>
    </i>
    <i>
      <x v="122"/>
      <x v="45"/>
      <x v="3"/>
      <x v="166"/>
    </i>
    <i>
      <x v="123"/>
      <x v="106"/>
      <x v="3"/>
      <x v="141"/>
    </i>
    <i>
      <x v="124"/>
      <x v="44"/>
      <x v="3"/>
      <x v="153"/>
    </i>
    <i>
      <x v="125"/>
      <x v="221"/>
      <x v="3"/>
      <x v="117"/>
    </i>
    <i>
      <x v="126"/>
      <x v="240"/>
      <x v="3"/>
      <x v="171"/>
    </i>
    <i>
      <x v="127"/>
      <x v="223"/>
      <x v="3"/>
      <x v="162"/>
    </i>
    <i>
      <x v="128"/>
      <x v="115"/>
      <x v="3"/>
      <x v="151"/>
    </i>
    <i>
      <x v="129"/>
      <x v="230"/>
      <x v="3"/>
      <x v="176"/>
    </i>
    <i>
      <x v="130"/>
      <x v="218"/>
      <x v="3"/>
      <x v="132"/>
    </i>
    <i>
      <x v="131"/>
      <x v="72"/>
      <x v="3"/>
      <x v="133"/>
    </i>
    <i>
      <x v="132"/>
      <x v="70"/>
      <x v="3"/>
      <x v="133"/>
    </i>
    <i>
      <x v="133"/>
      <x v="205"/>
      <x v="3"/>
      <x v="147"/>
    </i>
    <i>
      <x v="134"/>
      <x v="272"/>
      <x v="3"/>
      <x v="18"/>
    </i>
    <i>
      <x v="135"/>
      <x v="122"/>
      <x v="3"/>
      <x v="33"/>
    </i>
    <i>
      <x v="136"/>
      <x v="265"/>
      <x v="3"/>
      <x v="39"/>
    </i>
    <i>
      <x v="137"/>
      <x v="241"/>
      <x v="3"/>
      <x v="134"/>
    </i>
    <i>
      <x v="138"/>
      <x v="267"/>
      <x v="3"/>
      <x v="173"/>
    </i>
    <i>
      <x v="139"/>
      <x v="272"/>
      <x v="7"/>
      <x v="181"/>
    </i>
    <i>
      <x v="140"/>
      <x v="158"/>
      <x v="1"/>
      <x v="51"/>
    </i>
    <i>
      <x v="141"/>
      <x v="252"/>
      <x/>
      <x v="66"/>
    </i>
    <i r="1">
      <x v="253"/>
      <x/>
      <x v="66"/>
    </i>
    <i>
      <x v="142"/>
      <x v="34"/>
      <x v="3"/>
      <x v="150"/>
    </i>
    <i>
      <x v="143"/>
      <x v="84"/>
      <x v="3"/>
      <x v="55"/>
    </i>
    <i r="1">
      <x v="242"/>
      <x v="3"/>
      <x v="20"/>
    </i>
    <i r="1">
      <x v="244"/>
      <x v="3"/>
      <x v="25"/>
    </i>
    <i r="1">
      <x v="245"/>
      <x v="3"/>
      <x v="31"/>
    </i>
    <i>
      <x v="144"/>
      <x v="168"/>
      <x v="3"/>
      <x v="59"/>
    </i>
    <i>
      <x v="145"/>
      <x v="247"/>
      <x v="3"/>
      <x v="59"/>
    </i>
    <i>
      <x v="146"/>
      <x v="236"/>
      <x v="3"/>
      <x v="32"/>
    </i>
    <i>
      <x v="147"/>
      <x v="60"/>
      <x v="3"/>
      <x v="24"/>
    </i>
    <i r="1">
      <x v="92"/>
      <x v="3"/>
      <x v="29"/>
    </i>
    <i r="1">
      <x v="110"/>
      <x v="3"/>
      <x v="31"/>
    </i>
    <i r="1">
      <x v="123"/>
      <x v="3"/>
      <x v="34"/>
    </i>
    <i>
      <x v="148"/>
      <x v="89"/>
      <x v="3"/>
      <x v="23"/>
    </i>
    <i r="1">
      <x v="108"/>
      <x v="3"/>
      <x v="26"/>
    </i>
    <i r="1">
      <x v="116"/>
      <x v="3"/>
      <x v="27"/>
    </i>
    <i r="1">
      <x v="142"/>
      <x v="3"/>
      <x v="31"/>
    </i>
    <i>
      <x v="149"/>
      <x v="163"/>
      <x v="3"/>
      <x v="25"/>
    </i>
    <i>
      <x v="150"/>
      <x v="14"/>
      <x v="3"/>
      <x v="53"/>
    </i>
    <i r="1">
      <x v="26"/>
      <x v="3"/>
      <x v="56"/>
    </i>
    <i r="1">
      <x v="59"/>
      <x v="3"/>
      <x v="57"/>
    </i>
    <i r="1">
      <x v="85"/>
      <x v="3"/>
      <x v="61"/>
    </i>
    <i r="1">
      <x v="120"/>
      <x v="3"/>
      <x v="67"/>
    </i>
    <i r="1">
      <x v="138"/>
      <x v="3"/>
      <x v="70"/>
    </i>
    <i r="1">
      <x v="149"/>
      <x v="3"/>
      <x v="76"/>
    </i>
    <i>
      <x v="151"/>
      <x v="26"/>
      <x v="3"/>
      <x v="57"/>
    </i>
    <i>
      <x v="152"/>
      <x v="234"/>
      <x v="3"/>
      <x v="72"/>
    </i>
    <i>
      <x v="153"/>
      <x v="27"/>
      <x v="3"/>
      <x v="57"/>
    </i>
    <i>
      <x v="154"/>
      <x v="185"/>
      <x v="3"/>
      <x v="34"/>
    </i>
    <i>
      <x v="155"/>
      <x v="261"/>
      <x v="3"/>
      <x v="63"/>
    </i>
    <i>
      <x v="156"/>
      <x v="105"/>
      <x v="3"/>
      <x v="30"/>
    </i>
    <i>
      <x v="157"/>
      <x v="172"/>
      <x v="3"/>
      <x v="123"/>
    </i>
    <i>
      <x v="158"/>
      <x v="272"/>
      <x v="7"/>
      <x v="181"/>
    </i>
    <i>
      <x v="159"/>
      <x v="192"/>
      <x v="3"/>
      <x v="51"/>
    </i>
    <i>
      <x v="160"/>
      <x v="224"/>
      <x v="3"/>
      <x v="62"/>
    </i>
    <i>
      <x v="161"/>
      <x v="261"/>
      <x v="3"/>
      <x v="9"/>
    </i>
    <i>
      <x v="162"/>
      <x v="28"/>
      <x v="3"/>
      <x v="61"/>
    </i>
    <i>
      <x v="163"/>
      <x v="37"/>
      <x v="3"/>
      <x v="62"/>
    </i>
    <i>
      <x v="164"/>
      <x v="209"/>
      <x v="3"/>
      <x v="148"/>
    </i>
    <i>
      <x v="165"/>
      <x v="77"/>
      <x v="3"/>
      <x v="47"/>
    </i>
    <i r="1">
      <x v="134"/>
      <x v="3"/>
      <x v="53"/>
    </i>
    <i>
      <x v="166"/>
      <x v="88"/>
      <x v="3"/>
      <x v="61"/>
    </i>
    <i r="1">
      <x v="113"/>
      <x v="3"/>
      <x v="85"/>
    </i>
    <i>
      <x v="167"/>
      <x v="233"/>
      <x v="3"/>
      <x v="84"/>
    </i>
    <i>
      <x v="168"/>
      <x v="269"/>
      <x v="6"/>
      <x v="17"/>
    </i>
    <i>
      <x v="169"/>
      <x v="30"/>
      <x v="3"/>
      <x v="61"/>
    </i>
    <i r="1">
      <x v="90"/>
      <x v="3"/>
      <x v="70"/>
    </i>
    <i>
      <x v="170"/>
      <x v="35"/>
      <x v="3"/>
      <x v="144"/>
    </i>
    <i>
      <x v="171"/>
      <x v="261"/>
      <x v="3"/>
      <x v="130"/>
    </i>
    <i>
      <x v="172"/>
      <x v="188"/>
      <x v="3"/>
      <x v="48"/>
    </i>
    <i>
      <x v="173"/>
      <x v="238"/>
      <x v="4"/>
      <x v="66"/>
    </i>
    <i>
      <x v="174"/>
      <x v="248"/>
      <x v="4"/>
      <x v="164"/>
    </i>
    <i>
      <x v="175"/>
      <x v="186"/>
      <x v="3"/>
      <x v="72"/>
    </i>
    <i>
      <x v="176"/>
      <x v="135"/>
      <x v="4"/>
      <x v="42"/>
    </i>
    <i>
      <x v="177"/>
      <x v="57"/>
      <x v="3"/>
      <x v="16"/>
    </i>
    <i r="1">
      <x v="58"/>
      <x v="3"/>
      <x v="16"/>
    </i>
    <i r="1">
      <x v="198"/>
      <x v="3"/>
      <x v="11"/>
    </i>
    <i>
      <x v="178"/>
      <x v="83"/>
      <x v="3"/>
      <x v="77"/>
    </i>
    <i>
      <x v="179"/>
      <x v="2"/>
      <x v="3"/>
      <x v="59"/>
    </i>
    <i r="1">
      <x v="3"/>
      <x v="3"/>
      <x v="29"/>
    </i>
    <i r="1">
      <x v="140"/>
      <x v="3"/>
      <x v="29"/>
    </i>
    <i r="1">
      <x v="156"/>
      <x v="3"/>
      <x v="36"/>
    </i>
    <i r="1">
      <x v="160"/>
      <x v="3"/>
      <x v="23"/>
    </i>
    <i r="3">
      <x v="36"/>
    </i>
    <i r="1">
      <x v="212"/>
      <x v="3"/>
      <x v="23"/>
    </i>
    <i r="1">
      <x v="213"/>
      <x v="3"/>
      <x v="19"/>
    </i>
    <i>
      <x v="180"/>
      <x v="270"/>
      <x v="3"/>
      <x v="168"/>
    </i>
    <i>
      <x v="181"/>
      <x v="178"/>
      <x v="3"/>
      <x v="61"/>
    </i>
    <i>
      <x v="182"/>
      <x v="32"/>
      <x v="3"/>
      <x v="20"/>
    </i>
    <i>
      <x v="183"/>
      <x v="179"/>
      <x v="3"/>
      <x v="41"/>
    </i>
    <i r="1">
      <x v="180"/>
      <x v="3"/>
      <x v="41"/>
    </i>
    <i>
      <x v="184"/>
      <x v="256"/>
      <x v="3"/>
      <x v="91"/>
    </i>
    <i>
      <x v="185"/>
      <x v="157"/>
      <x v="3"/>
      <x v="12"/>
    </i>
    <i r="1">
      <x v="201"/>
      <x v="3"/>
      <x v="15"/>
    </i>
    <i>
      <x v="186"/>
      <x v="272"/>
      <x v="7"/>
      <x v="181"/>
    </i>
    <i>
      <x v="187"/>
      <x v="246"/>
      <x v="3"/>
      <x v="132"/>
    </i>
    <i>
      <x v="188"/>
      <x v="196"/>
      <x v="3"/>
      <x v="86"/>
    </i>
    <i>
      <x v="189"/>
      <x v="272"/>
      <x v="7"/>
      <x v="181"/>
    </i>
    <i>
      <x v="190"/>
      <x v="204"/>
      <x v="3"/>
      <x v="135"/>
    </i>
    <i>
      <x v="191"/>
      <x v="204"/>
      <x v="3"/>
      <x v="135"/>
    </i>
    <i>
      <x v="192"/>
      <x v="11"/>
      <x v="3"/>
      <x v="138"/>
    </i>
    <i r="1">
      <x v="12"/>
      <x v="3"/>
      <x v="138"/>
    </i>
    <i>
      <x v="193"/>
      <x v="145"/>
      <x v="3"/>
      <x v="165"/>
    </i>
    <i r="1">
      <x v="146"/>
      <x v="3"/>
      <x v="165"/>
    </i>
    <i>
      <x v="194"/>
      <x v="194"/>
      <x v="3"/>
      <x v="145"/>
    </i>
    <i>
      <x v="195"/>
      <x v="147"/>
      <x v="3"/>
      <x v="161"/>
    </i>
    <i r="1">
      <x v="148"/>
      <x v="3"/>
      <x v="161"/>
    </i>
    <i>
      <x v="196"/>
      <x v="13"/>
      <x v="3"/>
      <x v="149"/>
    </i>
    <i>
      <x v="197"/>
      <x v="232"/>
      <x v="3"/>
      <x v="172"/>
    </i>
    <i>
      <x v="198"/>
      <x v="23"/>
      <x v="3"/>
      <x v="169"/>
    </i>
    <i>
      <x v="199"/>
      <x v="250"/>
      <x v="3"/>
      <x v="136"/>
    </i>
    <i>
      <x v="200"/>
      <x v="232"/>
      <x v="3"/>
      <x v="172"/>
    </i>
    <i>
      <x v="201"/>
      <x v="66"/>
      <x v="3"/>
      <x v="156"/>
    </i>
    <i>
      <x v="202"/>
      <x v="217"/>
      <x v="3"/>
      <x v="135"/>
    </i>
    <i>
      <x v="203"/>
      <x v="54"/>
      <x v="3"/>
      <x v="139"/>
    </i>
    <i>
      <x v="204"/>
      <x v="54"/>
      <x v="3"/>
      <x v="124"/>
    </i>
    <i>
      <x v="205"/>
      <x v="17"/>
      <x v="3"/>
      <x v="129"/>
    </i>
    <i>
      <x v="206"/>
      <x v="133"/>
      <x v="3"/>
      <x v="95"/>
    </i>
    <i>
      <x v="207"/>
      <x v="238"/>
      <x/>
      <x v="32"/>
    </i>
    <i>
      <x v="208"/>
      <x v="238"/>
      <x v="4"/>
      <x v="109"/>
    </i>
    <i>
      <x v="209"/>
      <x v="176"/>
      <x v="3"/>
      <x v="84"/>
    </i>
    <i>
      <x v="210"/>
      <x v="191"/>
      <x v="3"/>
      <x v="127"/>
    </i>
    <i>
      <x v="211"/>
      <x v="107"/>
      <x v="3"/>
      <x v="177"/>
    </i>
    <i r="1">
      <x v="164"/>
      <x v="3"/>
      <x v="179"/>
    </i>
    <i r="1">
      <x v="165"/>
      <x v="3"/>
      <x v="179"/>
    </i>
    <i r="1">
      <x v="167"/>
      <x v="3"/>
      <x v="178"/>
    </i>
    <i>
      <x v="212"/>
      <x v="61"/>
      <x v="3"/>
      <x v="81"/>
    </i>
    <i>
      <x v="213"/>
      <x v="6"/>
      <x v="3"/>
      <x v="56"/>
    </i>
    <i r="1">
      <x v="20"/>
      <x v="3"/>
      <x v="57"/>
    </i>
    <i r="1">
      <x v="21"/>
      <x v="3"/>
      <x v="57"/>
    </i>
    <i r="1">
      <x v="22"/>
      <x v="3"/>
      <x v="58"/>
    </i>
    <i r="1">
      <x v="33"/>
      <x v="3"/>
      <x v="60"/>
    </i>
    <i r="1">
      <x v="40"/>
      <x v="3"/>
      <x v="60"/>
    </i>
    <i r="3">
      <x v="62"/>
    </i>
    <i r="1">
      <x v="63"/>
      <x v="3"/>
      <x v="61"/>
    </i>
    <i r="1">
      <x v="69"/>
      <x v="3"/>
      <x v="62"/>
    </i>
    <i r="1">
      <x v="75"/>
      <x v="3"/>
      <x v="63"/>
    </i>
    <i r="1">
      <x v="76"/>
      <x v="3"/>
      <x v="63"/>
    </i>
    <i r="1">
      <x v="78"/>
      <x v="3"/>
      <x v="63"/>
    </i>
    <i r="1">
      <x v="81"/>
      <x v="3"/>
      <x v="64"/>
    </i>
    <i r="1">
      <x v="82"/>
      <x v="3"/>
      <x v="70"/>
    </i>
    <i r="1">
      <x v="98"/>
      <x v="3"/>
      <x v="64"/>
    </i>
    <i r="1">
      <x v="103"/>
      <x v="3"/>
      <x v="64"/>
    </i>
    <i r="1">
      <x v="109"/>
      <x v="3"/>
      <x v="64"/>
    </i>
    <i r="1">
      <x v="112"/>
      <x v="3"/>
      <x v="67"/>
    </i>
    <i r="1">
      <x v="114"/>
      <x v="3"/>
      <x v="67"/>
    </i>
    <i r="1">
      <x v="124"/>
      <x v="3"/>
      <x v="70"/>
    </i>
    <i r="1">
      <x v="126"/>
      <x v="3"/>
      <x v="70"/>
    </i>
    <i r="1">
      <x v="131"/>
      <x v="3"/>
      <x v="70"/>
    </i>
    <i r="1">
      <x v="136"/>
      <x v="3"/>
      <x v="70"/>
    </i>
    <i r="1">
      <x v="141"/>
      <x v="3"/>
      <x v="78"/>
    </i>
    <i r="1">
      <x v="150"/>
      <x v="3"/>
      <x v="76"/>
    </i>
    <i r="1">
      <x v="161"/>
      <x v="3"/>
      <x v="40"/>
    </i>
    <i r="1">
      <x v="166"/>
      <x v="3"/>
      <x v="41"/>
    </i>
    <i r="1">
      <x v="170"/>
      <x v="3"/>
      <x v="43"/>
    </i>
    <i r="1">
      <x v="171"/>
      <x v="3"/>
      <x v="43"/>
    </i>
    <i r="1">
      <x v="184"/>
      <x v="3"/>
      <x v="45"/>
    </i>
    <i r="1">
      <x v="190"/>
      <x v="3"/>
      <x v="47"/>
    </i>
    <i r="3">
      <x v="56"/>
    </i>
    <i r="1">
      <x v="193"/>
      <x v="3"/>
      <x v="47"/>
    </i>
    <i r="1">
      <x v="199"/>
      <x v="3"/>
      <x v="49"/>
    </i>
    <i r="1">
      <x v="202"/>
      <x v="3"/>
      <x v="49"/>
    </i>
    <i r="1">
      <x v="208"/>
      <x v="3"/>
      <x v="50"/>
    </i>
    <i r="1">
      <x v="228"/>
      <x v="3"/>
      <x v="51"/>
    </i>
    <i r="1">
      <x v="229"/>
      <x v="3"/>
      <x v="51"/>
    </i>
    <i>
      <x v="214"/>
      <x v="206"/>
      <x v="3"/>
      <x v="119"/>
    </i>
    <i>
      <x v="215"/>
      <x v="24"/>
      <x v="3"/>
      <x v="80"/>
    </i>
    <i>
      <x v="216"/>
      <x v="25"/>
      <x v="3"/>
      <x v="115"/>
    </i>
    <i r="1">
      <x v="80"/>
      <x v="3"/>
      <x v="128"/>
    </i>
    <i>
      <x v="217"/>
      <x v="195"/>
      <x v="3"/>
      <x v="99"/>
    </i>
    <i>
      <x v="218"/>
      <x v="79"/>
      <x v="3"/>
      <x v="128"/>
    </i>
    <i>
      <x v="219"/>
      <x v="53"/>
      <x v="3"/>
      <x v="146"/>
    </i>
    <i r="3">
      <x v="152"/>
    </i>
    <i>
      <x v="220"/>
      <x v="39"/>
      <x v="3"/>
      <x v="155"/>
    </i>
    <i>
      <x v="221"/>
      <x v="97"/>
      <x v="3"/>
      <x v="89"/>
    </i>
    <i r="1">
      <x v="129"/>
      <x v="3"/>
      <x v="91"/>
    </i>
    <i>
      <x v="222"/>
      <x v="46"/>
      <x v="3"/>
      <x v="89"/>
    </i>
    <i r="1">
      <x v="97"/>
      <x v="3"/>
      <x v="89"/>
    </i>
    <i r="1">
      <x v="102"/>
      <x v="3"/>
      <x v="89"/>
    </i>
    <i r="1">
      <x v="129"/>
      <x v="3"/>
      <x v="91"/>
    </i>
    <i r="3">
      <x v="109"/>
    </i>
    <i>
      <x v="223"/>
      <x v="182"/>
      <x v="3"/>
      <x v="80"/>
    </i>
    <i r="3">
      <x v="91"/>
    </i>
    <i>
      <x v="224"/>
      <x v="4"/>
      <x v="3"/>
      <x v="90"/>
    </i>
    <i r="1">
      <x v="18"/>
      <x v="3"/>
      <x v="92"/>
    </i>
    <i r="1">
      <x v="36"/>
      <x v="3"/>
      <x v="93"/>
    </i>
    <i r="1">
      <x v="41"/>
      <x v="3"/>
      <x v="93"/>
    </i>
    <i r="1">
      <x v="47"/>
      <x v="3"/>
      <x v="93"/>
    </i>
    <i r="1">
      <x v="62"/>
      <x v="3"/>
      <x v="94"/>
    </i>
    <i r="1">
      <x v="64"/>
      <x v="3"/>
      <x v="94"/>
    </i>
    <i r="1">
      <x v="67"/>
      <x v="3"/>
      <x v="96"/>
    </i>
    <i r="1">
      <x v="68"/>
      <x v="3"/>
      <x v="97"/>
    </i>
    <i r="1">
      <x v="94"/>
      <x v="3"/>
      <x v="98"/>
    </i>
    <i r="1">
      <x v="99"/>
      <x v="3"/>
      <x v="98"/>
    </i>
    <i r="1">
      <x v="117"/>
      <x v="3"/>
      <x v="102"/>
    </i>
    <i r="1">
      <x v="119"/>
      <x v="3"/>
      <x v="103"/>
    </i>
    <i r="1">
      <x v="127"/>
      <x v="3"/>
      <x v="105"/>
    </i>
    <i r="1">
      <x v="132"/>
      <x v="3"/>
      <x v="105"/>
    </i>
    <i r="1">
      <x v="144"/>
      <x v="3"/>
      <x v="109"/>
    </i>
    <i r="1">
      <x v="151"/>
      <x v="3"/>
      <x v="111"/>
    </i>
    <i r="1">
      <x v="200"/>
      <x v="3"/>
      <x v="85"/>
    </i>
    <i>
      <x v="225"/>
      <x v="4"/>
      <x v="3"/>
      <x v="121"/>
    </i>
    <i>
      <x v="226"/>
      <x v="94"/>
      <x v="3"/>
      <x v="120"/>
    </i>
    <i>
      <x v="227"/>
      <x v="137"/>
      <x v="3"/>
      <x v="106"/>
    </i>
    <i r="1">
      <x v="143"/>
      <x v="3"/>
      <x v="109"/>
    </i>
    <i r="1">
      <x v="153"/>
      <x v="3"/>
      <x v="113"/>
    </i>
    <i>
      <x v="228"/>
      <x v="73"/>
      <x v="3"/>
      <x v="126"/>
    </i>
    <i>
      <x v="229"/>
      <x v="74"/>
      <x v="3"/>
      <x v="160"/>
    </i>
    <i>
      <x v="230"/>
      <x v="42"/>
      <x v="3"/>
      <x v="79"/>
    </i>
    <i r="1">
      <x v="133"/>
      <x v="3"/>
      <x v="83"/>
    </i>
    <i>
      <x v="231"/>
      <x v="42"/>
      <x v="3"/>
      <x v="118"/>
    </i>
    <i>
      <x v="232"/>
      <x v="152"/>
      <x v="3"/>
      <x v="88"/>
    </i>
    <i r="1">
      <x v="154"/>
      <x v="3"/>
      <x v="92"/>
    </i>
    <i>
      <x v="233"/>
      <x/>
      <x v="3"/>
      <x v="116"/>
    </i>
    <i>
      <x v="234"/>
      <x v="93"/>
      <x v="3"/>
      <x v="135"/>
    </i>
    <i>
      <x v="235"/>
      <x v="93"/>
      <x v="3"/>
      <x v="154"/>
    </i>
    <i>
      <x v="236"/>
      <x v="51"/>
      <x v="3"/>
      <x v="129"/>
    </i>
    <i>
      <x v="237"/>
      <x v="50"/>
      <x v="3"/>
      <x v="129"/>
    </i>
    <i>
      <x v="238"/>
      <x v="52"/>
      <x v="3"/>
      <x v="132"/>
    </i>
    <i>
      <x v="239"/>
      <x v="71"/>
      <x v="4"/>
      <x v="39"/>
    </i>
    <i>
      <x v="240"/>
      <x v="43"/>
      <x v="4"/>
      <x v="48"/>
    </i>
    <i>
      <x v="241"/>
      <x v="214"/>
      <x v="3"/>
      <x v="125"/>
    </i>
    <i>
      <x v="242"/>
      <x v="266"/>
      <x v="4"/>
      <x v="11"/>
    </i>
    <i>
      <x v="243"/>
      <x v="272"/>
      <x v="7"/>
      <x v="181"/>
    </i>
    <i>
      <x v="244"/>
      <x v="248"/>
      <x v="4"/>
      <x v="164"/>
    </i>
    <i>
      <x v="245"/>
      <x v="262"/>
      <x v="3"/>
      <x v="143"/>
    </i>
    <i>
      <x v="246"/>
      <x v="260"/>
      <x/>
      <x v="4"/>
    </i>
    <i>
      <x v="247"/>
      <x v="1"/>
      <x v="3"/>
      <x v="59"/>
    </i>
    <i>
      <x v="248"/>
      <x v="29"/>
      <x v="3"/>
      <x v="77"/>
    </i>
    <i>
      <x v="249"/>
      <x v="16"/>
      <x v="3"/>
      <x v="97"/>
    </i>
    <i>
      <x v="250"/>
      <x v="91"/>
      <x v="3"/>
      <x v="109"/>
    </i>
    <i>
      <x v="251"/>
      <x v="104"/>
      <x v="3"/>
      <x v="54"/>
    </i>
    <i>
      <x v="252"/>
      <x v="272"/>
      <x v="7"/>
      <x v="181"/>
    </i>
    <i>
      <x v="253"/>
      <x v="260"/>
      <x/>
      <x v="6"/>
    </i>
    <i>
      <x v="254"/>
      <x v="125"/>
      <x v="3"/>
      <x v="140"/>
    </i>
    <i>
      <x v="255"/>
      <x v="125"/>
      <x v="3"/>
      <x v="159"/>
    </i>
    <i>
      <x v="256"/>
      <x v="95"/>
      <x v="3"/>
      <x v="99"/>
    </i>
    <i>
      <x v="257"/>
      <x v="254"/>
      <x v="3"/>
      <x v="21"/>
    </i>
    <i>
      <x v="258"/>
      <x v="187"/>
      <x v="3"/>
      <x v="122"/>
    </i>
    <i>
      <x v="259"/>
      <x v="187"/>
      <x v="3"/>
      <x v="122"/>
    </i>
    <i>
      <x v="260"/>
      <x v="272"/>
      <x v="7"/>
      <x v="181"/>
    </i>
    <i>
      <x v="261"/>
      <x v="7"/>
      <x v="3"/>
      <x v="35"/>
    </i>
    <i>
      <x v="262"/>
      <x v="159"/>
      <x v="3"/>
      <x v="14"/>
    </i>
    <i r="2">
      <x v="5"/>
      <x v="14"/>
    </i>
    <i>
      <x v="263"/>
      <x v="189"/>
      <x v="3"/>
      <x v="174"/>
    </i>
    <i>
      <x v="264"/>
      <x v="197"/>
      <x v="4"/>
      <x v="137"/>
    </i>
    <i>
      <x v="265"/>
      <x v="255"/>
      <x v="3"/>
      <x v="131"/>
    </i>
    <i>
      <x v="266"/>
      <x v="31"/>
      <x v="3"/>
      <x v="87"/>
    </i>
    <i>
      <x v="267"/>
      <x v="263"/>
      <x v="4"/>
      <x v="13"/>
    </i>
    <i>
      <x v="268"/>
      <x v="257"/>
      <x v="3"/>
      <x v="59"/>
    </i>
    <i>
      <x v="269"/>
      <x v="243"/>
      <x v="3"/>
      <x v="12"/>
    </i>
    <i r="2">
      <x v="5"/>
      <x v="12"/>
    </i>
    <i>
      <x v="270"/>
      <x v="235"/>
      <x v="3"/>
      <x v="167"/>
    </i>
    <i>
      <x v="271"/>
      <x v="173"/>
      <x v="3"/>
      <x v="175"/>
    </i>
    <i r="1">
      <x v="174"/>
      <x v="3"/>
      <x v="175"/>
    </i>
    <i>
      <x v="272"/>
      <x v="177"/>
      <x v="3"/>
      <x v="32"/>
    </i>
    <i r="1">
      <x v="207"/>
      <x v="3"/>
      <x v="46"/>
    </i>
    <i>
      <x v="273"/>
      <x v="155"/>
      <x v="3"/>
      <x v="28"/>
    </i>
    <i>
      <x v="274"/>
      <x v="15"/>
      <x v="3"/>
      <x v="38"/>
    </i>
    <i>
      <x v="275"/>
      <x v="268"/>
      <x v="3"/>
      <x v="37"/>
    </i>
    <i>
      <x v="276"/>
      <x v="86"/>
      <x v="3"/>
      <x v="48"/>
    </i>
    <i r="1">
      <x v="87"/>
      <x v="3"/>
      <x v="44"/>
    </i>
    <i r="1">
      <x v="121"/>
      <x v="3"/>
      <x v="51"/>
    </i>
    <i t="grand">
      <x/>
    </i>
  </rowItems>
  <colFields count="1">
    <field x="-2"/>
  </colFields>
  <colItems count="2">
    <i>
      <x/>
    </i>
    <i i="1">
      <x v="1"/>
    </i>
  </colItems>
  <dataFields count="2">
    <dataField name="求和项:数量" fld="3" baseField="0" baseItem="0"/>
    <dataField name="求和项:金额"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9.xml><?xml version="1.0" encoding="utf-8"?>
<pivotTableDefinition xmlns="http://schemas.openxmlformats.org/spreadsheetml/2006/main" name="数据透视表1" cacheId="2"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40" firstHeaderRow="0" firstDataRow="1" firstDataCol="4"/>
  <pivotFields count="6">
    <pivotField axis="axisRow" compact="0" defaultSubtotal="0" outline="0" showAll="0">
      <items count="114">
        <item m="1" x="101"/>
        <item m="1" x="102"/>
        <item m="1" x="103"/>
        <item m="1" x="104"/>
        <item m="1" x="105"/>
        <item m="1" x="106"/>
        <item m="1" x="96"/>
        <item m="1" x="107"/>
        <item m="1" x="97"/>
        <item m="1" x="98"/>
        <item m="1" x="99"/>
        <item m="1" x="109"/>
        <item m="1" x="100"/>
        <item m="1" x="110"/>
        <item m="1" x="111"/>
        <item m="1" x="112"/>
        <item m="1" x="95"/>
        <item m="1" x="94"/>
        <item x="25"/>
        <item x="18"/>
        <item x="74"/>
        <item x="75"/>
        <item x="57"/>
        <item x="52"/>
        <item x="85"/>
        <item x="82"/>
        <item x="56"/>
        <item x="47"/>
        <item x="24"/>
        <item x="77"/>
        <item x="1"/>
        <item x="63"/>
        <item x="81"/>
        <item x="9"/>
        <item x="15"/>
        <item x="28"/>
        <item x="49"/>
        <item x="26"/>
        <item x="86"/>
        <item x="53"/>
        <item x="23"/>
        <item x="5"/>
        <item x="11"/>
        <item x="17"/>
        <item x="51"/>
        <item x="87"/>
        <item x="55"/>
        <item x="60"/>
        <item x="43"/>
        <item x="84"/>
        <item m="1" x="113"/>
        <item x="2"/>
        <item m="1" x="108"/>
        <item x="10"/>
        <item x="88"/>
        <item x="83"/>
        <item x="79"/>
        <item x="19"/>
        <item x="20"/>
        <item x="72"/>
        <item x="71"/>
        <item x="89"/>
        <item x="21"/>
        <item x="22"/>
        <item x="32"/>
        <item x="7"/>
        <item x="44"/>
        <item x="70"/>
        <item x="45"/>
        <item x="46"/>
        <item x="30"/>
        <item x="39"/>
        <item x="78"/>
        <item x="90"/>
        <item x="13"/>
        <item x="4"/>
        <item x="91"/>
        <item x="16"/>
        <item x="34"/>
        <item x="36"/>
        <item x="35"/>
        <item x="66"/>
        <item x="6"/>
        <item x="41"/>
        <item x="3"/>
        <item x="68"/>
        <item x="73"/>
        <item x="48"/>
        <item x="8"/>
        <item x="80"/>
        <item x="33"/>
        <item x="92"/>
        <item x="29"/>
        <item x="59"/>
        <item x="62"/>
        <item x="54"/>
        <item x="65"/>
        <item x="61"/>
        <item x="64"/>
        <item x="14"/>
        <item x="93"/>
        <item x="27"/>
        <item x="40"/>
        <item x="12"/>
        <item x="42"/>
        <item x="50"/>
        <item x="31"/>
        <item x="76"/>
        <item x="67"/>
        <item x="38"/>
        <item x="69"/>
        <item x="37"/>
        <item x="58"/>
        <item x="0"/>
      </items>
      <extLst>
        <ext xmlns:x14="http://schemas.microsoft.com/office/spreadsheetml/2009/9/main" uri="{2946ED86-A175-432a-8AC1-64E0C546D7DE}">
          <x14:pivotField fillDownLabels="1"/>
        </ext>
      </extLst>
    </pivotField>
    <pivotField axis="axisRow" compact="0" defaultSubtotal="0" outline="0" showAll="0">
      <items count="73">
        <item x="49"/>
        <item x="18"/>
        <item x="28"/>
        <item x="64"/>
        <item x="29"/>
        <item x="41"/>
        <item x="4"/>
        <item x="32"/>
        <item x="33"/>
        <item x="39"/>
        <item x="59"/>
        <item x="71"/>
        <item x="23"/>
        <item x="22"/>
        <item x="17"/>
        <item x="69"/>
        <item x="68"/>
        <item x="34"/>
        <item x="21"/>
        <item x="62"/>
        <item x="26"/>
        <item x="24"/>
        <item x="38"/>
        <item x="57"/>
        <item x="31"/>
        <item x="6"/>
        <item x="7"/>
        <item x="50"/>
        <item x="19"/>
        <item x="53"/>
        <item x="40"/>
        <item x="35"/>
        <item x="42"/>
        <item x="8"/>
        <item x="37"/>
        <item x="14"/>
        <item x="13"/>
        <item x="54"/>
        <item x="20"/>
        <item x="16"/>
        <item x="58"/>
        <item x="5"/>
        <item x="27"/>
        <item x="61"/>
        <item x="15"/>
        <item x="63"/>
        <item x="60"/>
        <item x="70"/>
        <item x="1"/>
        <item x="46"/>
        <item x="30"/>
        <item x="72"/>
        <item x="12"/>
        <item x="2"/>
        <item x="47"/>
        <item x="10"/>
        <item x="66"/>
        <item x="67"/>
        <item x="25"/>
        <item x="65"/>
        <item x="48"/>
        <item x="44"/>
        <item x="3"/>
        <item x="9"/>
        <item x="55"/>
        <item x="11"/>
        <item x="36"/>
        <item x="51"/>
        <item x="52"/>
        <item x="45"/>
        <item x="43"/>
        <item x="56"/>
        <item x="0"/>
      </items>
      <extLst>
        <ext xmlns:x14="http://schemas.microsoft.com/office/spreadsheetml/2009/9/main" uri="{2946ED86-A175-432a-8AC1-64E0C546D7DE}">
          <x14:pivotField fillDownLabels="1"/>
        </ext>
      </extLst>
    </pivotField>
    <pivotField axis="axisRow" compact="0" defaultSubtotal="0" outline="0" showAll="0">
      <items count="7">
        <item x="6"/>
        <item x="1"/>
        <item x="3"/>
        <item x="4"/>
        <item x="5"/>
        <item x="2"/>
        <item x="0"/>
      </items>
      <extLst>
        <ext xmlns:x14="http://schemas.microsoft.com/office/spreadsheetml/2009/9/main" uri="{2946ED86-A175-432a-8AC1-64E0C546D7DE}">
          <x14:pivotField fillDownLabels="1"/>
        </ext>
      </extLst>
    </pivotField>
    <pivotField dataField="1" compact="0" showAll="0">
      <items count="39">
        <item x="2"/>
        <item x="3"/>
        <item x="7"/>
        <item x="4"/>
        <item x="11"/>
        <item x="8"/>
        <item x="18"/>
        <item x="9"/>
        <item x="23"/>
        <item x="6"/>
        <item x="31"/>
        <item x="14"/>
        <item x="27"/>
        <item x="13"/>
        <item x="12"/>
        <item x="20"/>
        <item x="26"/>
        <item x="19"/>
        <item x="21"/>
        <item x="25"/>
        <item x="5"/>
        <item x="10"/>
        <item x="35"/>
        <item x="16"/>
        <item x="37"/>
        <item x="24"/>
        <item x="15"/>
        <item x="34"/>
        <item x="29"/>
        <item x="32"/>
        <item x="36"/>
        <item x="17"/>
        <item x="22"/>
        <item x="33"/>
        <item x="28"/>
        <item x="30"/>
        <item x="0"/>
        <item x="1"/>
        <item t="default"/>
      </items>
    </pivotField>
    <pivotField axis="axisRow" compact="0" avgSubtotal="1" outline="0" showAll="0">
      <items count="33">
        <item x="28"/>
        <item x="21"/>
        <item x="31"/>
        <item x="5"/>
        <item x="13"/>
        <item x="1"/>
        <item x="24"/>
        <item x="29"/>
        <item x="11"/>
        <item x="25"/>
        <item x="6"/>
        <item x="17"/>
        <item x="16"/>
        <item x="22"/>
        <item x="23"/>
        <item x="2"/>
        <item x="8"/>
        <item x="30"/>
        <item x="3"/>
        <item x="15"/>
        <item x="18"/>
        <item x="9"/>
        <item x="4"/>
        <item x="19"/>
        <item x="10"/>
        <item x="7"/>
        <item x="27"/>
        <item x="12"/>
        <item x="14"/>
        <item x="20"/>
        <item x="26"/>
        <item x="0"/>
        <item t="avg"/>
      </items>
      <extLst>
        <ext xmlns:x14="http://schemas.microsoft.com/office/spreadsheetml/2009/9/main" uri="{2946ED86-A175-432a-8AC1-64E0C546D7DE}">
          <x14:pivotField fillDownLabels="1"/>
        </ext>
      </extLst>
    </pivotField>
    <pivotField dataField="1" compact="0" showAll="0">
      <items count="80">
        <item x="45"/>
        <item x="2"/>
        <item x="22"/>
        <item x="32"/>
        <item x="7"/>
        <item x="12"/>
        <item x="31"/>
        <item x="27"/>
        <item x="36"/>
        <item x="40"/>
        <item x="46"/>
        <item x="3"/>
        <item x="62"/>
        <item x="11"/>
        <item x="19"/>
        <item x="29"/>
        <item x="4"/>
        <item x="25"/>
        <item x="30"/>
        <item x="6"/>
        <item x="15"/>
        <item x="44"/>
        <item x="13"/>
        <item x="5"/>
        <item x="24"/>
        <item x="41"/>
        <item x="34"/>
        <item x="18"/>
        <item x="63"/>
        <item x="26"/>
        <item x="74"/>
        <item x="14"/>
        <item x="61"/>
        <item x="10"/>
        <item x="47"/>
        <item x="21"/>
        <item x="78"/>
        <item x="43"/>
        <item x="33"/>
        <item x="77"/>
        <item x="53"/>
        <item x="20"/>
        <item x="49"/>
        <item x="9"/>
        <item x="48"/>
        <item x="52"/>
        <item x="42"/>
        <item x="35"/>
        <item x="54"/>
        <item x="58"/>
        <item x="8"/>
        <item x="65"/>
        <item x="17"/>
        <item x="16"/>
        <item x="75"/>
        <item x="55"/>
        <item x="28"/>
        <item x="38"/>
        <item x="51"/>
        <item x="64"/>
        <item x="37"/>
        <item x="57"/>
        <item x="72"/>
        <item x="50"/>
        <item x="76"/>
        <item x="56"/>
        <item x="71"/>
        <item x="69"/>
        <item x="39"/>
        <item x="67"/>
        <item x="68"/>
        <item x="70"/>
        <item x="23"/>
        <item x="60"/>
        <item x="66"/>
        <item x="73"/>
        <item x="59"/>
        <item x="0"/>
        <item x="1"/>
        <item t="default"/>
      </items>
    </pivotField>
  </pivotFields>
  <rowFields count="4">
    <field x="0"/>
    <field x="1"/>
    <field x="2"/>
    <field x="4"/>
  </rowFields>
  <rowItems count="137">
    <i>
      <x v="18"/>
      <x v="4"/>
      <x v="1"/>
      <x v="24"/>
    </i>
    <i r="1">
      <x v="5"/>
      <x v="1"/>
      <x v="21"/>
    </i>
    <i r="1">
      <x v="28"/>
      <x v="1"/>
      <x v="18"/>
    </i>
    <i r="1">
      <x v="29"/>
      <x v="1"/>
      <x v="24"/>
    </i>
    <i r="1">
      <x v="68"/>
      <x v="1"/>
      <x v="18"/>
    </i>
    <i r="1">
      <x v="71"/>
      <x v="1"/>
      <x v="18"/>
    </i>
    <i>
      <x v="19"/>
      <x v="44"/>
      <x v="1"/>
      <x v="18"/>
    </i>
    <i>
      <x v="20"/>
      <x v="46"/>
      <x v="1"/>
      <x v="21"/>
    </i>
    <i>
      <x v="21"/>
      <x v="35"/>
      <x v="1"/>
      <x v="4"/>
    </i>
    <i>
      <x v="22"/>
      <x v="35"/>
      <x v="1"/>
      <x v="21"/>
    </i>
    <i>
      <x v="23"/>
      <x v="32"/>
      <x v="1"/>
      <x v="12"/>
    </i>
    <i>
      <x v="24"/>
      <x v="45"/>
      <x v="1"/>
      <x v="18"/>
    </i>
    <i>
      <x v="25"/>
      <x v="43"/>
      <x v="1"/>
      <x v="10"/>
    </i>
    <i>
      <x v="26"/>
      <x v="6"/>
      <x v="1"/>
      <x v="13"/>
    </i>
    <i>
      <x v="27"/>
      <x v="34"/>
      <x v="1"/>
      <x v="11"/>
    </i>
    <i>
      <x v="28"/>
      <x v="1"/>
      <x v="3"/>
      <x v="15"/>
    </i>
    <i>
      <x v="29"/>
      <x v="35"/>
      <x v="5"/>
      <x v="23"/>
    </i>
    <i>
      <x v="30"/>
      <x v="48"/>
      <x v="1"/>
      <x v="5"/>
    </i>
    <i>
      <x v="31"/>
      <x v="6"/>
      <x v="1"/>
      <x v="9"/>
    </i>
    <i>
      <x v="32"/>
      <x v="43"/>
      <x v="1"/>
      <x v="10"/>
    </i>
    <i>
      <x v="33"/>
      <x v="33"/>
      <x v="1"/>
      <x v="10"/>
    </i>
    <i>
      <x v="34"/>
      <x v="33"/>
      <x v="1"/>
      <x v="10"/>
    </i>
    <i>
      <x v="35"/>
      <x v="38"/>
      <x v="1"/>
      <x v="18"/>
    </i>
    <i>
      <x v="36"/>
      <x v="9"/>
      <x v="1"/>
      <x v="10"/>
    </i>
    <i>
      <x v="37"/>
      <x v="35"/>
      <x v="1"/>
      <x v="5"/>
    </i>
    <i>
      <x v="38"/>
      <x v="3"/>
      <x v="1"/>
      <x v="23"/>
    </i>
    <i>
      <x v="39"/>
      <x v="69"/>
      <x v="1"/>
      <x v="24"/>
    </i>
    <i r="1">
      <x v="70"/>
      <x v="1"/>
      <x v="24"/>
    </i>
    <i>
      <x v="40"/>
      <x v="35"/>
      <x v="1"/>
      <x v="10"/>
    </i>
    <i>
      <x v="41"/>
      <x v="41"/>
      <x v="1"/>
      <x v="22"/>
    </i>
    <i>
      <x v="42"/>
      <x v="55"/>
      <x v="1"/>
      <x v="25"/>
    </i>
    <i>
      <x v="43"/>
      <x v="35"/>
      <x v="5"/>
      <x v="24"/>
    </i>
    <i>
      <x v="44"/>
      <x v="35"/>
      <x v="1"/>
      <x v="3"/>
    </i>
    <i>
      <x v="45"/>
      <x v="59"/>
      <x v="1"/>
      <x v="26"/>
    </i>
    <i>
      <x v="46"/>
      <x v="35"/>
      <x v="1"/>
      <x v="1"/>
    </i>
    <i>
      <x v="47"/>
      <x/>
      <x v="1"/>
      <x v="18"/>
    </i>
    <i>
      <x v="48"/>
      <x v="8"/>
      <x v="1"/>
      <x v="11"/>
    </i>
    <i>
      <x v="49"/>
      <x v="19"/>
      <x v="1"/>
      <x v="21"/>
    </i>
    <i>
      <x v="51"/>
      <x v="53"/>
      <x v="1"/>
      <x v="15"/>
    </i>
    <i>
      <x v="53"/>
      <x v="63"/>
      <x v="1"/>
      <x v="18"/>
    </i>
    <i>
      <x v="54"/>
      <x v="56"/>
      <x v="1"/>
      <x/>
    </i>
    <i r="1">
      <x v="57"/>
      <x v="1"/>
      <x/>
    </i>
    <i>
      <x v="55"/>
      <x v="43"/>
      <x v="1"/>
      <x v="10"/>
    </i>
    <i>
      <x v="56"/>
      <x v="35"/>
      <x v="1"/>
      <x v="4"/>
    </i>
    <i>
      <x v="57"/>
      <x v="39"/>
      <x v="1"/>
      <x v="24"/>
    </i>
    <i>
      <x v="58"/>
      <x v="14"/>
      <x v="1"/>
      <x v="8"/>
    </i>
    <i>
      <x v="59"/>
      <x v="40"/>
      <x v="1"/>
      <x v="10"/>
    </i>
    <i>
      <x v="60"/>
      <x v="40"/>
      <x v="1"/>
      <x v="10"/>
    </i>
    <i>
      <x v="61"/>
      <x v="16"/>
      <x v="1"/>
      <x v="14"/>
    </i>
    <i>
      <x v="62"/>
      <x v="35"/>
      <x v="2"/>
      <x v="27"/>
    </i>
    <i>
      <x v="63"/>
      <x v="35"/>
      <x v="1"/>
      <x v="27"/>
    </i>
    <i>
      <x v="64"/>
      <x v="12"/>
      <x v="1"/>
      <x v="10"/>
    </i>
    <i>
      <x v="65"/>
      <x v="26"/>
      <x v="1"/>
      <x v="3"/>
    </i>
    <i>
      <x v="66"/>
      <x v="17"/>
      <x v="1"/>
      <x v="15"/>
    </i>
    <i>
      <x v="67"/>
      <x v="23"/>
      <x v="1"/>
      <x v="27"/>
    </i>
    <i>
      <x v="68"/>
      <x v="31"/>
      <x v="1"/>
      <x v="20"/>
    </i>
    <i>
      <x v="69"/>
      <x v="66"/>
      <x v="1"/>
      <x v="23"/>
    </i>
    <i>
      <x v="70"/>
      <x v="18"/>
      <x v="1"/>
      <x v="10"/>
    </i>
    <i>
      <x v="71"/>
      <x v="35"/>
      <x v="1"/>
      <x v="15"/>
    </i>
    <i>
      <x v="72"/>
      <x v="35"/>
      <x/>
      <x v="8"/>
    </i>
    <i>
      <x v="73"/>
      <x v="15"/>
      <x v="1"/>
      <x v="7"/>
    </i>
    <i>
      <x v="74"/>
      <x v="65"/>
      <x v="1"/>
      <x v="10"/>
    </i>
    <i>
      <x v="75"/>
      <x v="6"/>
      <x v="1"/>
      <x v="15"/>
    </i>
    <i r="1">
      <x v="47"/>
      <x v="1"/>
      <x v="17"/>
    </i>
    <i>
      <x v="76"/>
      <x v="11"/>
      <x v="5"/>
      <x v="26"/>
    </i>
    <i>
      <x v="77"/>
      <x v="36"/>
      <x v="1"/>
      <x v="5"/>
    </i>
    <i>
      <x v="78"/>
      <x v="21"/>
      <x v="4"/>
      <x v="28"/>
    </i>
    <i>
      <x v="79"/>
      <x v="20"/>
      <x v="1"/>
      <x v="19"/>
    </i>
    <i>
      <x v="80"/>
      <x v="58"/>
      <x v="1"/>
      <x v="19"/>
    </i>
    <i>
      <x v="81"/>
      <x v="35"/>
      <x v="1"/>
      <x v="10"/>
    </i>
    <i>
      <x v="82"/>
      <x v="25"/>
      <x v="1"/>
      <x v="15"/>
    </i>
    <i>
      <x v="83"/>
      <x v="24"/>
      <x v="5"/>
      <x v="21"/>
    </i>
    <i>
      <x v="84"/>
      <x v="62"/>
      <x v="1"/>
      <x v="18"/>
    </i>
    <i>
      <x v="85"/>
      <x v="37"/>
      <x v="1"/>
      <x v="21"/>
    </i>
    <i>
      <x v="86"/>
      <x v="10"/>
      <x v="1"/>
      <x v="30"/>
    </i>
    <i>
      <x v="87"/>
      <x v="22"/>
      <x v="1"/>
      <x v="29"/>
    </i>
    <i>
      <x v="88"/>
      <x v="26"/>
      <x v="1"/>
      <x v="18"/>
    </i>
    <i>
      <x v="89"/>
      <x v="12"/>
      <x v="1"/>
      <x v="4"/>
    </i>
    <i>
      <x v="90"/>
      <x v="12"/>
      <x v="1"/>
      <x v="4"/>
    </i>
    <i>
      <x v="91"/>
      <x v="35"/>
      <x v="1"/>
      <x v="2"/>
    </i>
    <i>
      <x v="92"/>
      <x v="38"/>
      <x v="1"/>
      <x v="5"/>
    </i>
    <i>
      <x v="93"/>
      <x v="60"/>
      <x v="1"/>
      <x v="24"/>
    </i>
    <i>
      <x v="94"/>
      <x v="67"/>
      <x v="1"/>
      <x v="18"/>
    </i>
    <i>
      <x v="95"/>
      <x v="61"/>
      <x v="1"/>
      <x v="15"/>
    </i>
    <i>
      <x v="96"/>
      <x v="30"/>
      <x v="1"/>
      <x v="21"/>
    </i>
    <i>
      <x v="97"/>
      <x v="27"/>
      <x v="1"/>
      <x v="6"/>
    </i>
    <i>
      <x v="98"/>
      <x v="35"/>
      <x/>
      <x v="4"/>
    </i>
    <i>
      <x v="99"/>
      <x v="52"/>
      <x v="1"/>
      <x v="21"/>
    </i>
    <i>
      <x v="100"/>
      <x v="51"/>
      <x v="1"/>
      <x v="17"/>
    </i>
    <i>
      <x v="101"/>
      <x v="52"/>
      <x v="1"/>
      <x v="21"/>
    </i>
    <i>
      <x v="102"/>
      <x v="49"/>
      <x v="1"/>
      <x v="14"/>
    </i>
    <i r="1">
      <x v="50"/>
      <x v="1"/>
      <x v="8"/>
    </i>
    <i>
      <x v="103"/>
      <x v="55"/>
      <x v="1"/>
      <x v="16"/>
    </i>
    <i>
      <x v="104"/>
      <x v="7"/>
      <x v="1"/>
      <x v="10"/>
    </i>
    <i r="1">
      <x v="9"/>
      <x v="1"/>
      <x v="10"/>
    </i>
    <i>
      <x v="105"/>
      <x v="30"/>
      <x v="1"/>
      <x v="21"/>
    </i>
    <i>
      <x v="106"/>
      <x v="13"/>
      <x v="1"/>
      <x v="10"/>
    </i>
    <i>
      <x v="107"/>
      <x v="43"/>
      <x v="1"/>
      <x v="10"/>
    </i>
    <i>
      <x v="108"/>
      <x v="35"/>
      <x v="1"/>
      <x v="14"/>
    </i>
    <i>
      <x v="109"/>
      <x v="2"/>
      <x v="1"/>
      <x v="12"/>
    </i>
    <i>
      <x v="110"/>
      <x v="64"/>
      <x v="1"/>
      <x v="10"/>
    </i>
    <i>
      <x v="111"/>
      <x v="42"/>
      <x v="1"/>
      <x v="15"/>
    </i>
    <i>
      <x v="112"/>
      <x v="54"/>
      <x v="1"/>
      <x v="18"/>
    </i>
    <i>
      <x v="113"/>
      <x v="72"/>
      <x v="6"/>
      <x v="31"/>
    </i>
    <i t="avg">
      <x v="1048832"/>
      <x v="1048832"/>
      <x v="1048832"/>
      <x/>
    </i>
    <i t="avg" r="3">
      <x v="1"/>
    </i>
    <i t="avg" r="3">
      <x v="2"/>
    </i>
    <i t="avg" r="3">
      <x v="3"/>
    </i>
    <i t="avg" r="3">
      <x v="4"/>
    </i>
    <i t="avg" r="3">
      <x v="5"/>
    </i>
    <i t="avg" r="3">
      <x v="6"/>
    </i>
    <i t="avg" r="3">
      <x v="7"/>
    </i>
    <i t="avg" r="3">
      <x v="8"/>
    </i>
    <i t="avg" r="3">
      <x v="9"/>
    </i>
    <i t="avg" r="3">
      <x v="10"/>
    </i>
    <i t="avg" r="3">
      <x v="11"/>
    </i>
    <i t="avg" r="3">
      <x v="12"/>
    </i>
    <i t="avg" r="3">
      <x v="13"/>
    </i>
    <i t="avg" r="3">
      <x v="14"/>
    </i>
    <i t="avg" r="3">
      <x v="15"/>
    </i>
    <i t="avg" r="3">
      <x v="16"/>
    </i>
    <i t="avg" r="3">
      <x v="17"/>
    </i>
    <i t="avg" r="3">
      <x v="18"/>
    </i>
    <i t="avg" r="3">
      <x v="19"/>
    </i>
    <i t="avg" r="3">
      <x v="20"/>
    </i>
    <i t="avg" r="3">
      <x v="21"/>
    </i>
    <i t="avg" r="3">
      <x v="22"/>
    </i>
    <i t="avg" r="3">
      <x v="23"/>
    </i>
    <i t="avg" r="3">
      <x v="24"/>
    </i>
    <i t="avg" r="3">
      <x v="25"/>
    </i>
    <i t="avg" r="3">
      <x v="26"/>
    </i>
    <i t="avg" r="3">
      <x v="27"/>
    </i>
    <i t="avg" r="3">
      <x v="28"/>
    </i>
    <i t="avg" r="3">
      <x v="29"/>
    </i>
    <i t="avg" r="3">
      <x v="30"/>
    </i>
    <i t="avg" r="3">
      <x v="31"/>
    </i>
    <i t="grand">
      <x/>
    </i>
  </rowItems>
  <colFields count="1">
    <field x="-2"/>
  </colFields>
  <colItems count="2">
    <i>
      <x/>
    </i>
    <i i="1">
      <x v="1"/>
    </i>
  </colItems>
  <dataFields count="2">
    <dataField name="求和项:数量" fld="3" baseField="0" baseItem="0"/>
    <dataField name="求和项:总价_x000a_（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0.xml><?xml version="1.0" encoding="utf-8"?>
<pivotTableDefinition xmlns="http://schemas.openxmlformats.org/spreadsheetml/2006/main" name="数据透视表2" cacheId="8" autoFormatId="1" applyNumberFormats="0" applyBorderFormats="0" applyFontFormats="0" applyPatternFormats="0" applyAlignmentFormats="0" applyWidthHeightFormats="1" dataCaption="值" updatedVersion="5" minRefreshableVersion="3" createdVersion="5" useAutoFormatting="1" compact="0" indent="0" outline="1" compactData="0" outlineData="1" showDrill="1" multipleFieldFilters="0">
  <location ref="A3:F147" firstHeaderRow="0" firstDataRow="1" firstDataCol="4"/>
  <pivotFields count="6">
    <pivotField axis="axisRow" compact="0" defaultSubtotal="0" outline="0" showAll="0">
      <items count="133">
        <item x="11"/>
        <item x="58"/>
        <item x="5"/>
        <item x="82"/>
        <item x="63"/>
        <item x="99"/>
        <item x="128"/>
        <item x="127"/>
        <item x="95"/>
        <item x="64"/>
        <item x="38"/>
        <item x="30"/>
        <item x="51"/>
        <item x="75"/>
        <item x="2"/>
        <item x="96"/>
        <item x="90"/>
        <item x="26"/>
        <item x="10"/>
        <item x="103"/>
        <item x="45"/>
        <item x="93"/>
        <item x="92"/>
        <item x="12"/>
        <item x="76"/>
        <item x="31"/>
        <item x="114"/>
        <item x="112"/>
        <item x="91"/>
        <item x="49"/>
        <item x="9"/>
        <item x="25"/>
        <item x="85"/>
        <item x="42"/>
        <item x="22"/>
        <item x="74"/>
        <item x="87"/>
        <item x="56"/>
        <item x="124"/>
        <item x="67"/>
        <item x="7"/>
        <item x="101"/>
        <item x="132"/>
        <item x="119"/>
        <item x="86"/>
        <item x="102"/>
        <item x="47"/>
        <item x="118"/>
        <item x="73"/>
        <item x="83"/>
        <item x="120"/>
        <item x="46"/>
        <item x="89"/>
        <item x="50"/>
        <item x="81"/>
        <item x="15"/>
        <item x="23"/>
        <item x="111"/>
        <item x="105"/>
        <item x="32"/>
        <item x="61"/>
        <item x="109"/>
        <item x="107"/>
        <item x="36"/>
        <item x="72"/>
        <item x="108"/>
        <item x="54"/>
        <item x="125"/>
        <item x="8"/>
        <item x="1"/>
        <item x="24"/>
        <item x="78"/>
        <item x="77"/>
        <item x="100"/>
        <item x="97"/>
        <item x="4"/>
        <item x="88"/>
        <item x="104"/>
        <item x="17"/>
        <item x="117"/>
        <item x="98"/>
        <item x="69"/>
        <item x="34"/>
        <item x="80"/>
        <item x="122"/>
        <item x="123"/>
        <item x="39"/>
        <item x="115"/>
        <item x="113"/>
        <item x="19"/>
        <item x="18"/>
        <item x="55"/>
        <item x="21"/>
        <item x="52"/>
        <item x="35"/>
        <item x="59"/>
        <item x="62"/>
        <item x="27"/>
        <item x="6"/>
        <item x="71"/>
        <item x="16"/>
        <item x="131"/>
        <item x="84"/>
        <item x="129"/>
        <item x="57"/>
        <item x="41"/>
        <item x="44"/>
        <item x="33"/>
        <item x="53"/>
        <item x="43"/>
        <item x="110"/>
        <item x="106"/>
        <item x="70"/>
        <item x="65"/>
        <item x="66"/>
        <item x="3"/>
        <item x="94"/>
        <item x="13"/>
        <item x="37"/>
        <item x="79"/>
        <item x="116"/>
        <item x="29"/>
        <item x="28"/>
        <item x="14"/>
        <item x="130"/>
        <item x="68"/>
        <item x="48"/>
        <item x="121"/>
        <item x="60"/>
        <item x="20"/>
        <item x="126"/>
        <item x="40"/>
        <item x="0"/>
      </items>
      <extLst>
        <ext xmlns:x14="http://schemas.microsoft.com/office/spreadsheetml/2009/9/main" uri="{2946ED86-A175-432a-8AC1-64E0C546D7DE}">
          <x14:pivotField fillDownLabels="1"/>
        </ext>
      </extLst>
    </pivotField>
    <pivotField axis="axisRow" compact="0" defaultSubtotal="0" outline="0" showAll="0">
      <items count="123">
        <item x="43"/>
        <item x="10"/>
        <item x="51"/>
        <item x="74"/>
        <item x="20"/>
        <item x="84"/>
        <item x="30"/>
        <item x="113"/>
        <item x="115"/>
        <item x="48"/>
        <item x="29"/>
        <item x="22"/>
        <item x="55"/>
        <item x="60"/>
        <item x="92"/>
        <item x="15"/>
        <item x="14"/>
        <item x="79"/>
        <item x="8"/>
        <item x="50"/>
        <item x="23"/>
        <item x="108"/>
        <item x="72"/>
        <item x="18"/>
        <item x="87"/>
        <item x="16"/>
        <item x="27"/>
        <item x="59"/>
        <item x="62"/>
        <item x="12"/>
        <item x="52"/>
        <item x="100"/>
        <item x="21"/>
        <item x="93"/>
        <item x="70"/>
        <item x="6"/>
        <item x="44"/>
        <item x="11"/>
        <item x="54"/>
        <item x="28"/>
        <item x="24"/>
        <item x="31"/>
        <item x="26"/>
        <item x="114"/>
        <item x="96"/>
        <item x="86"/>
        <item x="4"/>
        <item x="56"/>
        <item x="122"/>
        <item x="120"/>
        <item x="116"/>
        <item x="121"/>
        <item x="117"/>
        <item x="119"/>
        <item x="118"/>
        <item x="67"/>
        <item x="94"/>
        <item x="19"/>
        <item x="109"/>
        <item x="81"/>
        <item x="107"/>
        <item x="111"/>
        <item x="90"/>
        <item x="65"/>
        <item x="78"/>
        <item x="102"/>
        <item x="101"/>
        <item x="2"/>
        <item x="5"/>
        <item x="73"/>
        <item x="63"/>
        <item x="80"/>
        <item x="61"/>
        <item x="39"/>
        <item x="13"/>
        <item x="77"/>
        <item x="3"/>
        <item x="7"/>
        <item x="88"/>
        <item x="69"/>
        <item x="99"/>
        <item x="89"/>
        <item x="41"/>
        <item x="83"/>
        <item x="53"/>
        <item x="106"/>
        <item x="17"/>
        <item x="82"/>
        <item x="98"/>
        <item x="110"/>
        <item x="66"/>
        <item x="75"/>
        <item x="76"/>
        <item x="71"/>
        <item x="85"/>
        <item x="42"/>
        <item x="97"/>
        <item x="104"/>
        <item x="105"/>
        <item x="91"/>
        <item x="68"/>
        <item x="34"/>
        <item x="36"/>
        <item x="57"/>
        <item x="1"/>
        <item x="112"/>
        <item x="9"/>
        <item x="64"/>
        <item x="95"/>
        <item x="25"/>
        <item x="45"/>
        <item x="46"/>
        <item x="38"/>
        <item x="32"/>
        <item x="49"/>
        <item x="33"/>
        <item x="47"/>
        <item x="37"/>
        <item x="40"/>
        <item x="35"/>
        <item x="58"/>
        <item x="103"/>
        <item x="0"/>
      </items>
      <extLst>
        <ext xmlns:x14="http://schemas.microsoft.com/office/spreadsheetml/2009/9/main" uri="{2946ED86-A175-432a-8AC1-64E0C546D7DE}">
          <x14:pivotField fillDownLabels="1"/>
        </ext>
      </extLst>
    </pivotField>
    <pivotField axis="axisRow" compact="0" defaultSubtotal="0" outline="0" showAll="0">
      <items count="13">
        <item x="12"/>
        <item x="6"/>
        <item x="7"/>
        <item x="9"/>
        <item x="1"/>
        <item x="2"/>
        <item x="8"/>
        <item x="3"/>
        <item x="4"/>
        <item x="11"/>
        <item x="5"/>
        <item x="10"/>
        <item x="0"/>
      </items>
      <extLst>
        <ext xmlns:x14="http://schemas.microsoft.com/office/spreadsheetml/2009/9/main" uri="{2946ED86-A175-432a-8AC1-64E0C546D7DE}">
          <x14:pivotField fillDownLabels="1"/>
        </ext>
      </extLst>
    </pivotField>
    <pivotField dataField="1" compact="0" showAll="0">
      <items count="70">
        <item x="1"/>
        <item x="2"/>
        <item x="3"/>
        <item x="11"/>
        <item x="7"/>
        <item x="4"/>
        <item x="15"/>
        <item x="5"/>
        <item x="24"/>
        <item x="8"/>
        <item x="37"/>
        <item x="22"/>
        <item x="27"/>
        <item x="32"/>
        <item x="10"/>
        <item x="59"/>
        <item x="25"/>
        <item x="9"/>
        <item x="28"/>
        <item x="12"/>
        <item x="64"/>
        <item x="18"/>
        <item x="13"/>
        <item x="16"/>
        <item x="42"/>
        <item x="51"/>
        <item x="21"/>
        <item x="29"/>
        <item x="31"/>
        <item x="6"/>
        <item x="57"/>
        <item x="52"/>
        <item x="41"/>
        <item x="19"/>
        <item x="14"/>
        <item x="43"/>
        <item x="17"/>
        <item x="54"/>
        <item x="26"/>
        <item x="20"/>
        <item x="40"/>
        <item x="30"/>
        <item x="36"/>
        <item x="44"/>
        <item x="34"/>
        <item x="35"/>
        <item x="50"/>
        <item x="39"/>
        <item x="61"/>
        <item x="63"/>
        <item x="47"/>
        <item x="45"/>
        <item x="60"/>
        <item x="38"/>
        <item x="23"/>
        <item x="46"/>
        <item x="33"/>
        <item x="66"/>
        <item x="62"/>
        <item x="49"/>
        <item x="53"/>
        <item x="56"/>
        <item x="65"/>
        <item x="55"/>
        <item x="58"/>
        <item x="48"/>
        <item x="68"/>
        <item x="67"/>
        <item x="0"/>
        <item t="default"/>
      </items>
    </pivotField>
    <pivotField axis="axisRow" compact="0" defaultSubtotal="0" outline="0" showAll="0">
      <items count="60">
        <item x="34"/>
        <item x="59"/>
        <item x="54"/>
        <item x="45"/>
        <item x="49"/>
        <item x="40"/>
        <item x="55"/>
        <item x="26"/>
        <item x="36"/>
        <item x="46"/>
        <item x="50"/>
        <item x="44"/>
        <item x="22"/>
        <item x="24"/>
        <item x="37"/>
        <item x="52"/>
        <item x="21"/>
        <item x="33"/>
        <item x="30"/>
        <item x="51"/>
        <item x="3"/>
        <item x="25"/>
        <item x="53"/>
        <item x="17"/>
        <item x="38"/>
        <item x="6"/>
        <item x="18"/>
        <item x="48"/>
        <item x="1"/>
        <item x="42"/>
        <item x="10"/>
        <item x="14"/>
        <item x="35"/>
        <item x="16"/>
        <item x="47"/>
        <item x="43"/>
        <item x="5"/>
        <item x="32"/>
        <item x="4"/>
        <item x="8"/>
        <item x="11"/>
        <item x="57"/>
        <item x="2"/>
        <item x="39"/>
        <item x="20"/>
        <item x="27"/>
        <item x="31"/>
        <item x="9"/>
        <item x="29"/>
        <item x="28"/>
        <item x="15"/>
        <item x="7"/>
        <item x="13"/>
        <item x="41"/>
        <item x="12"/>
        <item x="23"/>
        <item x="56"/>
        <item x="19"/>
        <item x="58"/>
        <item x="0"/>
      </items>
      <extLst>
        <ext xmlns:x14="http://schemas.microsoft.com/office/spreadsheetml/2009/9/main" uri="{2946ED86-A175-432a-8AC1-64E0C546D7DE}">
          <x14:pivotField fillDownLabels="1"/>
        </ext>
      </extLst>
    </pivotField>
    <pivotField dataField="1" compact="0" showAll="0">
      <items count="145">
        <item x="71"/>
        <item x="70"/>
        <item x="62"/>
        <item x="6"/>
        <item x="24"/>
        <item x="84"/>
        <item x="2"/>
        <item x="23"/>
        <item x="67"/>
        <item x="35"/>
        <item x="28"/>
        <item x="74"/>
        <item x="49"/>
        <item x="3"/>
        <item x="65"/>
        <item x="66"/>
        <item x="106"/>
        <item x="75"/>
        <item x="20"/>
        <item x="73"/>
        <item x="13"/>
        <item x="19"/>
        <item x="5"/>
        <item x="64"/>
        <item x="17"/>
        <item x="21"/>
        <item x="9"/>
        <item x="128"/>
        <item x="8"/>
        <item x="86"/>
        <item x="45"/>
        <item x="115"/>
        <item x="4"/>
        <item x="125"/>
        <item x="46"/>
        <item x="7"/>
        <item x="58"/>
        <item x="107"/>
        <item x="79"/>
        <item x="16"/>
        <item x="38"/>
        <item x="53"/>
        <item x="140"/>
        <item x="11"/>
        <item x="108"/>
        <item x="90"/>
        <item x="63"/>
        <item x="57"/>
        <item x="14"/>
        <item x="77"/>
        <item x="85"/>
        <item x="78"/>
        <item x="89"/>
        <item x="111"/>
        <item x="52"/>
        <item x="12"/>
        <item x="117"/>
        <item x="83"/>
        <item x="47"/>
        <item x="27"/>
        <item x="127"/>
        <item x="76"/>
        <item x="48"/>
        <item x="42"/>
        <item x="114"/>
        <item x="120"/>
        <item x="25"/>
        <item x="131"/>
        <item x="72"/>
        <item x="110"/>
        <item x="130"/>
        <item x="112"/>
        <item x="69"/>
        <item x="22"/>
        <item x="122"/>
        <item x="54"/>
        <item x="29"/>
        <item x="109"/>
        <item x="129"/>
        <item x="50"/>
        <item x="116"/>
        <item x="126"/>
        <item x="68"/>
        <item x="41"/>
        <item x="26"/>
        <item x="34"/>
        <item x="87"/>
        <item x="32"/>
        <item x="10"/>
        <item x="103"/>
        <item x="55"/>
        <item x="104"/>
        <item x="59"/>
        <item x="51"/>
        <item x="124"/>
        <item x="95"/>
        <item x="121"/>
        <item x="80"/>
        <item x="97"/>
        <item x="18"/>
        <item x="123"/>
        <item x="56"/>
        <item x="37"/>
        <item x="33"/>
        <item x="61"/>
        <item x="92"/>
        <item x="31"/>
        <item x="98"/>
        <item x="93"/>
        <item x="82"/>
        <item x="133"/>
        <item x="60"/>
        <item x="135"/>
        <item x="134"/>
        <item x="81"/>
        <item x="142"/>
        <item x="113"/>
        <item x="30"/>
        <item x="101"/>
        <item x="36"/>
        <item x="43"/>
        <item x="94"/>
        <item x="91"/>
        <item x="15"/>
        <item x="99"/>
        <item x="40"/>
        <item x="118"/>
        <item x="44"/>
        <item x="119"/>
        <item x="141"/>
        <item x="39"/>
        <item x="105"/>
        <item x="139"/>
        <item x="96"/>
        <item x="136"/>
        <item x="132"/>
        <item x="102"/>
        <item x="138"/>
        <item x="137"/>
        <item x="100"/>
        <item x="0"/>
        <item x="88"/>
        <item x="143"/>
        <item x="1"/>
        <item t="default"/>
      </items>
    </pivotField>
  </pivotFields>
  <rowFields count="4">
    <field x="0"/>
    <field x="1"/>
    <field x="2"/>
    <field x="4"/>
  </rowFields>
  <rowItems count="144">
    <i>
      <x/>
      <x v="4"/>
      <x v="4"/>
      <x v="47"/>
    </i>
    <i r="1">
      <x v="6"/>
      <x v="4"/>
      <x v="42"/>
    </i>
    <i r="1">
      <x v="37"/>
      <x v="4"/>
      <x v="38"/>
    </i>
    <i r="1">
      <x v="38"/>
      <x v="4"/>
      <x v="47"/>
    </i>
    <i r="1">
      <x v="111"/>
      <x v="4"/>
      <x v="38"/>
    </i>
    <i r="1">
      <x v="120"/>
      <x v="4"/>
      <x v="38"/>
    </i>
    <i>
      <x v="1"/>
      <x v="12"/>
      <x v="4"/>
      <x v="28"/>
    </i>
    <i>
      <x v="2"/>
      <x v="68"/>
      <x v="4"/>
      <x v="38"/>
    </i>
    <i>
      <x v="3"/>
      <x v="59"/>
      <x v="4"/>
      <x v="25"/>
    </i>
    <i>
      <x v="4"/>
      <x v="72"/>
      <x v="4"/>
      <x v="42"/>
    </i>
    <i>
      <x v="5"/>
      <x v="122"/>
      <x v="4"/>
      <x v="17"/>
    </i>
    <i>
      <x v="6"/>
      <x v="53"/>
      <x v="4"/>
      <x v="36"/>
    </i>
    <i>
      <x v="7"/>
      <x v="54"/>
      <x v="8"/>
      <x v="36"/>
    </i>
    <i>
      <x v="8"/>
      <x v="33"/>
      <x v="4"/>
      <x v="43"/>
    </i>
    <i>
      <x v="9"/>
      <x v="28"/>
      <x v="4"/>
      <x v="13"/>
    </i>
    <i>
      <x v="10"/>
      <x v="39"/>
      <x v="4"/>
      <x v="42"/>
    </i>
    <i>
      <x v="11"/>
      <x v="41"/>
      <x v="4"/>
      <x v="31"/>
    </i>
    <i>
      <x v="12"/>
      <x v="15"/>
      <x v="4"/>
      <x v="47"/>
    </i>
    <i>
      <x v="13"/>
      <x v="69"/>
      <x v="4"/>
      <x v="38"/>
    </i>
    <i>
      <x v="14"/>
      <x v="67"/>
      <x v="4"/>
      <x v="28"/>
    </i>
    <i>
      <x v="15"/>
      <x v="56"/>
      <x v="4"/>
      <x v="16"/>
    </i>
    <i>
      <x v="16"/>
      <x v="81"/>
      <x v="6"/>
      <x/>
    </i>
    <i>
      <x v="17"/>
      <x v="42"/>
      <x v="4"/>
      <x v="30"/>
    </i>
    <i>
      <x v="18"/>
      <x v="1"/>
      <x v="5"/>
      <x v="36"/>
    </i>
    <i>
      <x v="19"/>
      <x v="80"/>
      <x v="4"/>
      <x v="35"/>
    </i>
    <i>
      <x v="20"/>
      <x v="9"/>
      <x v="4"/>
      <x v="26"/>
    </i>
    <i>
      <x v="21"/>
      <x v="14"/>
      <x v="4"/>
      <x v="14"/>
    </i>
    <i>
      <x v="22"/>
      <x v="99"/>
      <x v="4"/>
      <x v="8"/>
    </i>
    <i>
      <x v="23"/>
      <x v="29"/>
      <x v="4"/>
      <x v="20"/>
    </i>
    <i>
      <x v="24"/>
      <x v="3"/>
      <x v="4"/>
      <x v="45"/>
    </i>
    <i>
      <x v="25"/>
      <x v="112"/>
      <x v="4"/>
      <x v="47"/>
    </i>
    <i r="1">
      <x v="113"/>
      <x v="4"/>
      <x v="47"/>
    </i>
    <i>
      <x v="26"/>
      <x v="60"/>
      <x v="9"/>
      <x v="15"/>
    </i>
    <i>
      <x v="27"/>
      <x v="98"/>
      <x v="9"/>
      <x v="10"/>
    </i>
    <i>
      <x v="28"/>
      <x v="62"/>
      <x v="4"/>
      <x v="32"/>
    </i>
    <i>
      <x v="29"/>
      <x v="30"/>
      <x v="4"/>
      <x v="31"/>
    </i>
    <i>
      <x v="30"/>
      <x v="106"/>
      <x v="4"/>
      <x v="28"/>
    </i>
    <i>
      <x v="31"/>
      <x v="109"/>
      <x v="4"/>
      <x v="54"/>
    </i>
    <i>
      <x v="32"/>
      <x v="5"/>
      <x v="4"/>
      <x v="46"/>
    </i>
    <i>
      <x v="33"/>
      <x/>
      <x v="4"/>
      <x v="38"/>
    </i>
    <i>
      <x v="34"/>
      <x v="11"/>
      <x v="4"/>
      <x v="30"/>
    </i>
    <i>
      <x v="35"/>
      <x v="22"/>
      <x v="4"/>
      <x v="42"/>
    </i>
    <i>
      <x v="36"/>
      <x v="45"/>
      <x v="4"/>
      <x v="42"/>
    </i>
    <i>
      <x v="37"/>
      <x v="70"/>
      <x v="4"/>
      <x v="16"/>
    </i>
    <i r="1">
      <x v="122"/>
      <x v="4"/>
      <x v="16"/>
    </i>
    <i>
      <x v="38"/>
      <x v="8"/>
      <x v="4"/>
      <x v="13"/>
    </i>
    <i>
      <x v="39"/>
      <x v="55"/>
      <x v="4"/>
      <x v="36"/>
    </i>
    <i>
      <x v="40"/>
      <x v="77"/>
      <x v="4"/>
      <x v="36"/>
    </i>
    <i>
      <x v="41"/>
      <x v="88"/>
      <x v="4"/>
      <x v="26"/>
    </i>
    <i>
      <x v="42"/>
      <x v="122"/>
      <x v="12"/>
      <x v="59"/>
    </i>
    <i>
      <x v="43"/>
      <x v="89"/>
      <x v="4"/>
      <x v="42"/>
    </i>
    <i>
      <x v="44"/>
      <x v="94"/>
      <x v="8"/>
      <x v="52"/>
    </i>
    <i>
      <x v="45"/>
      <x v="122"/>
      <x v="4"/>
      <x v="29"/>
    </i>
    <i>
      <x v="46"/>
      <x v="19"/>
      <x v="7"/>
      <x v="47"/>
    </i>
    <i>
      <x v="47"/>
      <x v="58"/>
      <x v="4"/>
      <x v="56"/>
    </i>
    <i>
      <x v="48"/>
      <x v="39"/>
      <x v="4"/>
      <x v="13"/>
    </i>
    <i>
      <x v="49"/>
      <x v="87"/>
      <x v="2"/>
      <x v="18"/>
    </i>
    <i>
      <x v="50"/>
      <x v="61"/>
      <x v="4"/>
      <x v="45"/>
    </i>
    <i>
      <x v="51"/>
      <x v="114"/>
      <x v="7"/>
      <x v="57"/>
    </i>
    <i>
      <x v="52"/>
      <x v="78"/>
      <x v="4"/>
      <x v="17"/>
    </i>
    <i>
      <x v="53"/>
      <x v="39"/>
      <x v="8"/>
      <x v="42"/>
    </i>
    <i>
      <x v="54"/>
      <x v="71"/>
      <x v="4"/>
      <x v="48"/>
    </i>
    <i>
      <x v="55"/>
      <x v="15"/>
      <x v="4"/>
      <x v="28"/>
    </i>
    <i>
      <x v="56"/>
      <x v="20"/>
      <x v="4"/>
      <x v="36"/>
    </i>
    <i>
      <x v="57"/>
      <x v="97"/>
      <x v="9"/>
      <x v="4"/>
    </i>
    <i>
      <x v="58"/>
      <x v="99"/>
      <x v="11"/>
      <x v="11"/>
    </i>
    <i>
      <x v="59"/>
      <x v="115"/>
      <x v="4"/>
      <x v="50"/>
    </i>
    <i>
      <x v="60"/>
      <x v="27"/>
      <x v="4"/>
      <x v="50"/>
    </i>
    <i>
      <x v="61"/>
      <x v="121"/>
      <x v="4"/>
      <x v="34"/>
    </i>
    <i>
      <x v="62"/>
      <x v="66"/>
      <x v="4"/>
      <x v="33"/>
    </i>
    <i>
      <x v="63"/>
      <x v="117"/>
      <x v="4"/>
      <x v="54"/>
    </i>
    <i>
      <x v="64"/>
      <x v="93"/>
      <x v="1"/>
      <x v="25"/>
    </i>
    <i>
      <x v="65"/>
      <x v="65"/>
      <x v="4"/>
      <x v="9"/>
    </i>
    <i>
      <x v="66"/>
      <x v="39"/>
      <x v="4"/>
      <x v="47"/>
    </i>
    <i>
      <x v="67"/>
      <x v="50"/>
      <x/>
      <x v="41"/>
    </i>
    <i>
      <x v="68"/>
      <x v="18"/>
      <x v="4"/>
      <x v="25"/>
    </i>
    <i>
      <x v="69"/>
      <x v="104"/>
      <x v="4"/>
      <x v="28"/>
    </i>
    <i>
      <x v="70"/>
      <x v="40"/>
      <x v="4"/>
      <x v="40"/>
    </i>
    <i>
      <x v="71"/>
      <x v="92"/>
      <x v="8"/>
      <x v="49"/>
    </i>
    <i>
      <x v="72"/>
      <x v="91"/>
      <x v="4"/>
      <x v="54"/>
    </i>
    <i>
      <x v="73"/>
      <x v="96"/>
      <x v="4"/>
      <x v="53"/>
    </i>
    <i>
      <x v="74"/>
      <x v="108"/>
      <x v="4"/>
      <x v="5"/>
    </i>
    <i>
      <x v="75"/>
      <x v="46"/>
      <x v="4"/>
      <x v="20"/>
    </i>
    <i>
      <x v="76"/>
      <x v="24"/>
      <x v="4"/>
      <x v="37"/>
    </i>
    <i>
      <x v="77"/>
      <x v="107"/>
      <x v="3"/>
      <x v="16"/>
    </i>
    <i>
      <x v="78"/>
      <x v="25"/>
      <x v="7"/>
      <x v="51"/>
    </i>
    <i>
      <x v="79"/>
      <x v="99"/>
      <x v="4"/>
      <x v="6"/>
    </i>
    <i>
      <x v="80"/>
      <x v="44"/>
      <x v="4"/>
      <x v="33"/>
    </i>
    <i>
      <x v="81"/>
      <x v="79"/>
      <x v="4"/>
      <x v="7"/>
    </i>
    <i>
      <x v="82"/>
      <x v="116"/>
      <x v="4"/>
      <x v="54"/>
    </i>
    <i r="1">
      <x v="119"/>
      <x v="4"/>
      <x v="54"/>
    </i>
    <i>
      <x v="83"/>
      <x v="64"/>
      <x v="4"/>
      <x v="40"/>
    </i>
    <i>
      <x v="84"/>
      <x v="7"/>
      <x v="4"/>
      <x v="31"/>
    </i>
    <i>
      <x v="85"/>
      <x v="43"/>
      <x v="4"/>
      <x v="26"/>
    </i>
    <i>
      <x v="86"/>
      <x v="118"/>
      <x v="4"/>
      <x v="54"/>
    </i>
    <i>
      <x v="87"/>
      <x v="85"/>
      <x v="9"/>
      <x v="22"/>
    </i>
    <i>
      <x v="88"/>
      <x v="85"/>
      <x v="9"/>
      <x v="19"/>
    </i>
    <i>
      <x v="89"/>
      <x v="23"/>
      <x v="4"/>
      <x v="39"/>
    </i>
    <i>
      <x v="90"/>
      <x v="86"/>
      <x v="4"/>
      <x v="39"/>
    </i>
    <i>
      <x v="91"/>
      <x v="39"/>
      <x v="4"/>
      <x v="28"/>
    </i>
    <i>
      <x v="92"/>
      <x v="32"/>
      <x v="8"/>
      <x v="42"/>
    </i>
    <i>
      <x v="93"/>
      <x v="84"/>
      <x v="10"/>
      <x v="20"/>
    </i>
    <i>
      <x v="94"/>
      <x v="102"/>
      <x v="4"/>
      <x v="38"/>
    </i>
    <i>
      <x v="95"/>
      <x v="47"/>
      <x v="4"/>
      <x v="42"/>
    </i>
    <i>
      <x v="96"/>
      <x v="13"/>
      <x v="4"/>
      <x v="55"/>
    </i>
    <i>
      <x v="97"/>
      <x v="26"/>
      <x v="4"/>
      <x v="52"/>
    </i>
    <i>
      <x v="98"/>
      <x v="35"/>
      <x v="4"/>
      <x v="38"/>
    </i>
    <i>
      <x v="99"/>
      <x v="15"/>
      <x v="4"/>
      <x v="28"/>
    </i>
    <i>
      <x v="100"/>
      <x v="15"/>
      <x v="4"/>
      <x v="28"/>
    </i>
    <i r="1">
      <x v="17"/>
      <x v="4"/>
      <x v="28"/>
    </i>
    <i>
      <x v="101"/>
      <x v="48"/>
      <x v="4"/>
      <x v="1"/>
    </i>
    <i>
      <x v="102"/>
      <x v="83"/>
      <x v="4"/>
      <x v="38"/>
    </i>
    <i>
      <x v="103"/>
      <x v="49"/>
      <x v="4"/>
      <x v="31"/>
    </i>
    <i>
      <x v="104"/>
      <x v="107"/>
      <x v="4"/>
      <x v="12"/>
    </i>
    <i r="1">
      <x v="122"/>
      <x v="4"/>
      <x v="12"/>
    </i>
    <i>
      <x v="105"/>
      <x v="95"/>
      <x v="4"/>
      <x v="47"/>
    </i>
    <i>
      <x v="106"/>
      <x v="110"/>
      <x v="4"/>
      <x v="38"/>
    </i>
    <i>
      <x v="107"/>
      <x v="101"/>
      <x v="4"/>
      <x v="36"/>
    </i>
    <i>
      <x v="108"/>
      <x v="39"/>
      <x v="4"/>
      <x v="42"/>
    </i>
    <i>
      <x v="109"/>
      <x v="36"/>
      <x v="4"/>
      <x v="23"/>
    </i>
    <i>
      <x v="110"/>
      <x v="107"/>
      <x v="4"/>
      <x v="27"/>
    </i>
    <i>
      <x v="111"/>
      <x v="31"/>
      <x v="4"/>
      <x v="3"/>
    </i>
    <i>
      <x v="112"/>
      <x v="34"/>
      <x v="1"/>
      <x v="13"/>
    </i>
    <i>
      <x v="113"/>
      <x v="63"/>
      <x v="4"/>
      <x v="23"/>
    </i>
    <i>
      <x v="114"/>
      <x v="90"/>
      <x v="4"/>
      <x v="21"/>
    </i>
    <i>
      <x v="115"/>
      <x v="76"/>
      <x v="4"/>
      <x v="42"/>
    </i>
    <i>
      <x v="116"/>
      <x v="28"/>
      <x v="4"/>
      <x v="24"/>
    </i>
    <i>
      <x v="117"/>
      <x v="74"/>
      <x v="4"/>
      <x v="28"/>
    </i>
    <i>
      <x v="118"/>
      <x v="73"/>
      <x v="4"/>
      <x v="33"/>
    </i>
    <i>
      <x v="119"/>
      <x v="75"/>
      <x v="4"/>
      <x v="36"/>
    </i>
    <i>
      <x v="120"/>
      <x v="21"/>
      <x v="4"/>
      <x v="2"/>
    </i>
    <i>
      <x v="121"/>
      <x v="10"/>
      <x v="4"/>
      <x v="28"/>
    </i>
    <i>
      <x v="122"/>
      <x v="39"/>
      <x v="4"/>
      <x v="42"/>
    </i>
    <i>
      <x v="123"/>
      <x v="16"/>
      <x v="4"/>
      <x v="28"/>
    </i>
    <i>
      <x v="124"/>
      <x v="51"/>
      <x v="4"/>
      <x v="6"/>
    </i>
    <i>
      <x v="125"/>
      <x v="100"/>
      <x v="4"/>
      <x v="13"/>
    </i>
    <i>
      <x v="126"/>
      <x v="2"/>
      <x v="7"/>
      <x v="44"/>
    </i>
    <i>
      <x v="127"/>
      <x v="105"/>
      <x v="4"/>
      <x v="20"/>
    </i>
    <i>
      <x v="128"/>
      <x v="103"/>
      <x v="4"/>
      <x v="28"/>
    </i>
    <i>
      <x v="129"/>
      <x v="57"/>
      <x v="4"/>
      <x v="36"/>
    </i>
    <i>
      <x v="130"/>
      <x v="52"/>
      <x v="5"/>
      <x v="58"/>
    </i>
    <i>
      <x v="131"/>
      <x v="82"/>
      <x v="4"/>
      <x v="38"/>
    </i>
    <i>
      <x v="132"/>
      <x v="122"/>
      <x v="12"/>
      <x v="59"/>
    </i>
    <i t="grand">
      <x/>
    </i>
  </rowItems>
  <colFields count="1">
    <field x="-2"/>
  </colFields>
  <colItems count="2">
    <i>
      <x/>
    </i>
    <i i="1">
      <x v="1"/>
    </i>
  </colItems>
  <dataFields count="2">
    <dataField name="求和项:数量_x000a_（台/套）" fld="3" baseField="0" baseItem="0"/>
    <dataField name="求和项:总价_x000a_（元）" fld="5" baseField="0" baseItem="0"/>
  </dataFields>
  <pivotTableStyleInfo name="PivotStyleMedium9"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22.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25.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44.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45.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view="pageBreakPreview" zoomScale="85" zoomScaleNormal="100" workbookViewId="0">
      <pane ySplit="2" topLeftCell="A3" activePane="bottomLeft" state="frozen"/>
      <selection/>
      <selection pane="bottomLeft" activeCell="C124" sqref="$A1:$XFD1048576"/>
    </sheetView>
  </sheetViews>
  <sheetFormatPr defaultColWidth="9" defaultRowHeight="15.75" outlineLevelCol="5"/>
  <cols>
    <col min="1" max="1" width="6.25" style="297" customWidth="1"/>
    <col min="2" max="2" width="31.6333333333333" style="297" customWidth="1"/>
    <col min="3" max="3" width="13.75" style="878" customWidth="1"/>
    <col min="4" max="4" width="16.75" style="992" customWidth="1"/>
    <col min="5" max="5" width="33.1333333333333" style="297" customWidth="1"/>
    <col min="6" max="6" width="31.5" style="989" customWidth="1"/>
    <col min="7" max="16384" width="9" style="989"/>
  </cols>
  <sheetData>
    <row r="1" ht="24.75" customHeight="1" spans="1:6">
      <c r="A1" s="994" t="s">
        <v>0</v>
      </c>
      <c r="B1" s="994"/>
      <c r="C1" s="995"/>
      <c r="D1" s="996"/>
      <c r="E1" s="994"/>
    </row>
    <row r="2" s="990" customFormat="1" ht="26.25" customHeight="1" spans="1:6">
      <c r="A2" s="444" t="s">
        <v>1</v>
      </c>
      <c r="B2" s="444" t="s">
        <v>2</v>
      </c>
      <c r="C2" s="1036" t="s">
        <v>3</v>
      </c>
      <c r="D2" s="1037" t="s">
        <v>4</v>
      </c>
      <c r="E2" s="444" t="s">
        <v>5</v>
      </c>
    </row>
    <row r="3" s="990" customFormat="1" ht="32.1" customHeight="1" spans="1:6">
      <c r="A3" s="444" t="s">
        <v>6</v>
      </c>
      <c r="B3" s="444" t="s">
        <v>7</v>
      </c>
      <c r="C3" s="1036" t="e">
        <f xml:space="preserve">SUM(C4:C7)</f>
        <v>#REF!</v>
      </c>
      <c r="D3" s="1037" t="e">
        <f xml:space="preserve">SUM(D4:D7)</f>
        <v>#REF!</v>
      </c>
      <c r="E3" s="444"/>
    </row>
    <row r="4" s="990" customFormat="1" ht="32.1" customHeight="1" spans="1:6">
      <c r="A4" s="1038">
        <v>1</v>
      </c>
      <c r="B4" s="1038" t="s">
        <v>8</v>
      </c>
      <c r="C4" s="1039" t="e">
        <f xml:space="preserve">#REF!</f>
        <v>#REF!</v>
      </c>
      <c r="D4" s="1040" t="e">
        <f xml:space="preserve">#REF!</f>
        <v>#REF!</v>
      </c>
      <c r="E4" s="1041" t="s">
        <v>9</v>
      </c>
    </row>
    <row r="5" s="990" customFormat="1" ht="32.1" customHeight="1" spans="1:6">
      <c r="A5" s="1038">
        <v>2</v>
      </c>
      <c r="B5" s="1038" t="s">
        <v>10</v>
      </c>
      <c r="C5" s="1039" t="e">
        <f xml:space="preserve">#REF!</f>
        <v>#REF!</v>
      </c>
      <c r="D5" s="1040" t="e">
        <f xml:space="preserve">#REF!</f>
        <v>#REF!</v>
      </c>
      <c r="E5" s="1041" t="s">
        <v>11</v>
      </c>
    </row>
    <row r="6" s="990" customFormat="1" ht="32.1" customHeight="1" spans="1:6">
      <c r="A6" s="1038">
        <v>3</v>
      </c>
      <c r="B6" s="1038" t="s">
        <v>12</v>
      </c>
      <c r="C6" s="1039">
        <f xml:space="preserve">'附表4-2 会议设备明细表'!F2729</f>
        <v>0</v>
      </c>
      <c r="D6" s="1040">
        <f xml:space="preserve">'附表4-2 会议设备明细表'!H2729</f>
        <v>0</v>
      </c>
      <c r="E6" s="1041" t="s">
        <v>13</v>
      </c>
    </row>
    <row r="7" s="990" customFormat="1" ht="32.1" customHeight="1" spans="1:6">
      <c r="A7" s="1038">
        <v>4</v>
      </c>
      <c r="B7" s="1038" t="s">
        <v>14</v>
      </c>
      <c r="C7" s="1039" t="e">
        <f xml:space="preserve">'附表4-2厨房终端设备（含食堂）明细表3'!#REF!</f>
        <v>#REF!</v>
      </c>
      <c r="D7" s="1040" t="e">
        <f xml:space="preserve">'附表4-2厨房终端设备（含食堂）明细表3'!#REF!</f>
        <v>#REF!</v>
      </c>
      <c r="E7" s="1038" t="s">
        <v>15</v>
      </c>
    </row>
    <row r="8" s="990" customFormat="1" ht="36" customHeight="1" spans="1:6">
      <c r="A8" s="444" t="s">
        <v>16</v>
      </c>
      <c r="B8" s="444" t="s">
        <v>17</v>
      </c>
      <c r="C8" s="1036" t="e">
        <f xml:space="preserve">SUM(C9:C10)</f>
        <v>#REF!</v>
      </c>
      <c r="D8" s="1037" t="e">
        <f xml:space="preserve">SUM(D9:D10)</f>
        <v>#REF!</v>
      </c>
      <c r="E8" s="444"/>
    </row>
    <row r="9" s="990" customFormat="1" ht="42.95" customHeight="1" spans="1:6">
      <c r="A9" s="1038">
        <v>1</v>
      </c>
      <c r="B9" s="1041" t="s">
        <v>18</v>
      </c>
      <c r="C9" s="1039" t="e">
        <f xml:space="preserve">附表6小型医疗器械1!#REF!</f>
        <v>#REF!</v>
      </c>
      <c r="D9" s="1040" t="e">
        <f xml:space="preserve">附表6小型医疗器械1!#REF!</f>
        <v>#REF!</v>
      </c>
      <c r="E9" s="1041" t="s">
        <v>19</v>
      </c>
    </row>
    <row r="10" s="990" customFormat="1" ht="39.75" customHeight="1" spans="1:6">
      <c r="A10" s="1038">
        <v>2</v>
      </c>
      <c r="B10" s="1038" t="s">
        <v>20</v>
      </c>
      <c r="C10" s="1039" t="e">
        <f xml:space="preserve">#REF!</f>
        <v>#REF!</v>
      </c>
      <c r="D10" s="1040" t="e">
        <f xml:space="preserve">#REF!</f>
        <v>#REF!</v>
      </c>
      <c r="E10" s="1041" t="s">
        <v>21</v>
      </c>
      <c r="F10" s="1008"/>
    </row>
    <row r="11" s="990" customFormat="1" ht="32.1" customHeight="1" spans="1:6">
      <c r="A11" s="444" t="s">
        <v>22</v>
      </c>
      <c r="B11" s="444" t="s">
        <v>23</v>
      </c>
      <c r="C11" s="1039" t="e">
        <f xml:space="preserve">C12</f>
        <v>#REF!</v>
      </c>
      <c r="D11" s="1037" t="e">
        <f xml:space="preserve">SUM(D12)</f>
        <v>#REF!</v>
      </c>
      <c r="E11" s="1038"/>
    </row>
    <row r="12" s="990" customFormat="1" ht="32.1" customHeight="1" spans="1:6">
      <c r="A12" s="1038">
        <v>1</v>
      </c>
      <c r="B12" s="1038" t="s">
        <v>24</v>
      </c>
      <c r="C12" s="1039" t="e">
        <f xml:space="preserve">#REF!</f>
        <v>#REF!</v>
      </c>
      <c r="D12" s="1040" t="e">
        <f xml:space="preserve">#REF!</f>
        <v>#REF!</v>
      </c>
      <c r="E12" s="1041" t="s">
        <v>25</v>
      </c>
    </row>
    <row r="13" s="990" customFormat="1" ht="32.1" customHeight="1" spans="1:6">
      <c r="A13" s="444" t="s">
        <v>26</v>
      </c>
      <c r="B13" s="444" t="s">
        <v>27</v>
      </c>
      <c r="C13" s="1036" t="s">
        <v>28</v>
      </c>
      <c r="D13" s="1037" t="e">
        <f xml:space="preserve">SUM(D3,D8,D11)</f>
        <v>#REF!</v>
      </c>
      <c r="E13" s="1038"/>
    </row>
    <row r="15" spans="1:6">
      <c r="C15" s="715" t="s">
        <v>29</v>
      </c>
      <c r="D15" s="1042">
        <f xml:space="preserve">12.8*1500</f>
        <v>19200</v>
      </c>
    </row>
    <row r="16" spans="1:6">
      <c r="C16" s="715" t="s">
        <v>30</v>
      </c>
      <c r="D16" s="1042">
        <f xml:space="preserve">12.8*1200</f>
        <v>15360</v>
      </c>
    </row>
    <row r="17" spans="3:4">
      <c r="C17" s="715" t="s">
        <v>31</v>
      </c>
      <c r="D17" s="1042">
        <f xml:space="preserve">300*12.8</f>
        <v>3840</v>
      </c>
    </row>
    <row r="20" spans="3:4">
      <c r="C20" s="1043"/>
      <c r="D20" s="335"/>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pageSetup paperSize="9" scale="8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view="pageBreakPreview" zoomScaleNormal="100" workbookViewId="0">
      <selection activeCell="C124" sqref="$A1:$XFD1048576"/>
    </sheetView>
  </sheetViews>
  <sheetFormatPr defaultColWidth="9" defaultRowHeight="13.5" outlineLevelCol="4"/>
  <cols>
    <col min="1" max="1" width="7.88333333333333" customWidth="1"/>
    <col min="2" max="2" width="23" customWidth="1"/>
    <col min="3" max="3" width="21.8833333333333" style="1012" customWidth="1"/>
    <col min="4" max="4" width="12.25" customWidth="1"/>
    <col min="5" max="5" width="19.25" customWidth="1"/>
  </cols>
  <sheetData>
    <row r="1" ht="50.1" customHeight="1" spans="1:5">
      <c r="A1" s="1013" t="s">
        <v>32</v>
      </c>
      <c r="B1" s="1014"/>
      <c r="C1" s="1015"/>
      <c r="D1" s="1014"/>
      <c r="E1" s="1014"/>
    </row>
    <row r="2" ht="30" customHeight="1" spans="1:5">
      <c r="A2" s="1016" t="s">
        <v>33</v>
      </c>
      <c r="B2" s="1016" t="s">
        <v>34</v>
      </c>
      <c r="C2" s="1017" t="s">
        <v>35</v>
      </c>
      <c r="D2" s="1016" t="s">
        <v>36</v>
      </c>
      <c r="E2" s="1018" t="s">
        <v>37</v>
      </c>
    </row>
    <row r="3" ht="30" customHeight="1" spans="1:5">
      <c r="A3" s="1019" t="s">
        <v>38</v>
      </c>
      <c r="B3" s="1020" t="s">
        <v>39</v>
      </c>
      <c r="C3" s="1021">
        <f xml:space="preserve">C4+C5</f>
        <v>101284.3</v>
      </c>
      <c r="D3" s="1022" t="e">
        <f t="shared" ref="D3:D14" si="0" xml:space="preserve">C3/$C$14</f>
        <v>#REF!</v>
      </c>
      <c r="E3" s="1023"/>
    </row>
    <row r="4" ht="30" customHeight="1" spans="1:5">
      <c r="A4" s="1024">
        <v>1</v>
      </c>
      <c r="B4" s="545" t="s">
        <v>40</v>
      </c>
      <c r="C4" s="1025">
        <v>101005.93</v>
      </c>
      <c r="D4" s="1026" t="e">
        <f t="shared" si="0"/>
        <v>#REF!</v>
      </c>
      <c r="E4" s="1023"/>
    </row>
    <row r="5" ht="30" customHeight="1" spans="1:5">
      <c r="A5" s="1024">
        <v>2</v>
      </c>
      <c r="B5" s="545" t="s">
        <v>41</v>
      </c>
      <c r="C5" s="1025">
        <v>278.37</v>
      </c>
      <c r="D5" s="1026" t="e">
        <f t="shared" si="0"/>
        <v>#REF!</v>
      </c>
      <c r="E5" s="1023"/>
    </row>
    <row r="6" ht="30" customHeight="1" spans="1:5">
      <c r="A6" s="1024">
        <v>3</v>
      </c>
      <c r="B6" s="545" t="s">
        <v>42</v>
      </c>
      <c r="C6" s="1025">
        <v>0</v>
      </c>
      <c r="D6" s="1026" t="e">
        <f t="shared" si="0"/>
        <v>#REF!</v>
      </c>
      <c r="E6" s="1023"/>
    </row>
    <row r="7" ht="30" customHeight="1" spans="1:5">
      <c r="A7" s="1019" t="s">
        <v>43</v>
      </c>
      <c r="B7" s="1020" t="s">
        <v>44</v>
      </c>
      <c r="C7" s="1021">
        <f xml:space="preserve">C8+C9+C10</f>
        <v>5635.18</v>
      </c>
      <c r="D7" s="1022" t="e">
        <f t="shared" si="0"/>
        <v>#REF!</v>
      </c>
      <c r="E7" s="1023"/>
    </row>
    <row r="8" ht="30" customHeight="1" spans="1:5">
      <c r="A8" s="1024">
        <v>1</v>
      </c>
      <c r="B8" s="545" t="s">
        <v>45</v>
      </c>
      <c r="C8" s="1027">
        <v>4974.52</v>
      </c>
      <c r="D8" s="1026" t="e">
        <f t="shared" si="0"/>
        <v>#REF!</v>
      </c>
      <c r="E8" s="1023"/>
    </row>
    <row r="9" ht="30" customHeight="1" spans="1:5">
      <c r="A9" s="1024">
        <v>2</v>
      </c>
      <c r="B9" s="545" t="s">
        <v>41</v>
      </c>
      <c r="C9" s="1027">
        <v>392.32</v>
      </c>
      <c r="D9" s="1026" t="e">
        <f t="shared" si="0"/>
        <v>#REF!</v>
      </c>
      <c r="E9" s="1023"/>
    </row>
    <row r="10" ht="30" customHeight="1" spans="1:5">
      <c r="A10" s="1024">
        <v>3</v>
      </c>
      <c r="B10" s="545" t="s">
        <v>42</v>
      </c>
      <c r="C10" s="1027">
        <v>268.34</v>
      </c>
      <c r="D10" s="1026" t="e">
        <f t="shared" si="0"/>
        <v>#REF!</v>
      </c>
      <c r="E10" s="1023"/>
    </row>
    <row r="11" ht="30" customHeight="1" spans="1:5">
      <c r="A11" s="1019" t="s">
        <v>46</v>
      </c>
      <c r="B11" s="1028" t="s">
        <v>47</v>
      </c>
      <c r="C11" s="1029" t="e">
        <f xml:space="preserve">C12+C13</f>
        <v>#REF!</v>
      </c>
      <c r="D11" s="1030" t="e">
        <f t="shared" si="0"/>
        <v>#REF!</v>
      </c>
      <c r="E11" s="1023"/>
    </row>
    <row r="12" ht="30" customHeight="1" spans="1:5">
      <c r="A12" s="1024">
        <v>1</v>
      </c>
      <c r="B12" s="380" t="s">
        <v>47</v>
      </c>
      <c r="C12" s="1031" t="e">
        <f xml:space="preserve">#REF!+#REF!+#REF!+0.005</f>
        <v>#REF!</v>
      </c>
      <c r="D12" s="1032" t="e">
        <f t="shared" si="0"/>
        <v>#REF!</v>
      </c>
      <c r="E12" s="1023"/>
    </row>
    <row r="13" ht="30" customHeight="1" spans="1:5">
      <c r="A13" s="1024">
        <v>2</v>
      </c>
      <c r="B13" s="380" t="s">
        <v>41</v>
      </c>
      <c r="C13" s="1031" t="e">
        <f xml:space="preserve">100*0.2%+(500-101)*0.18%+(1000-501)*0.16%+(5000-1001)*0.13%+(10000-5001)*0.12%+(C12-10001)*0.11%</f>
        <v>#REF!</v>
      </c>
      <c r="D13" s="1032" t="e">
        <f t="shared" si="0"/>
        <v>#REF!</v>
      </c>
      <c r="E13" s="1033" t="s">
        <v>48</v>
      </c>
    </row>
    <row r="14" ht="30" customHeight="1" spans="1:5">
      <c r="A14" s="1019" t="s">
        <v>49</v>
      </c>
      <c r="B14" s="1034" t="s">
        <v>50</v>
      </c>
      <c r="C14" s="1035" t="e">
        <f xml:space="preserve">C3+C7+C11</f>
        <v>#REF!</v>
      </c>
      <c r="D14" s="1030" t="e">
        <f t="shared" si="0"/>
        <v>#REF!</v>
      </c>
      <c r="E14" s="1023"/>
    </row>
  </sheetData>
  <sheetProtection formatCells="0" formatColumns="0" formatRows="0" insertRows="0" insertColumns="0" insertHyperlinks="0" deleteColumns="0" deleteRows="0" sort="0" autoFilter="0" pivotTables="0"/>
  <mergeCells count="1">
    <mergeCell ref="A1:E1"/>
  </mergeCells>
  <pageMargins left="0.75" right="0.75" top="1" bottom="1" header="0.5" footer="0.5"/>
  <pageSetup paperSize="9" scale="8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C124" sqref="$A1:$XFD1048576"/>
    </sheetView>
  </sheetViews>
  <sheetFormatPr defaultColWidth="9" defaultRowHeight="15.75"/>
  <cols>
    <col min="1" max="1" width="6.25" style="297" customWidth="1"/>
    <col min="2" max="2" width="31.6333333333333" style="297" customWidth="1"/>
    <col min="3" max="3" width="13.75" style="878" customWidth="1"/>
    <col min="4" max="4" width="18.6416666666667" style="992" customWidth="1"/>
    <col min="5" max="5" width="14.6333333333333" style="993" customWidth="1"/>
    <col min="6" max="6" width="29.1166666666667" style="297" customWidth="1"/>
    <col min="7" max="7" width="31.5" style="989" customWidth="1"/>
    <col min="8" max="8" width="14.1333333333333" style="989"/>
    <col min="9" max="16384" width="9" style="989"/>
  </cols>
  <sheetData>
    <row r="1" s="989" customFormat="1" ht="35" customHeight="1" spans="1:9">
      <c r="A1" s="994" t="s">
        <v>51</v>
      </c>
      <c r="B1" s="994"/>
      <c r="C1" s="995"/>
      <c r="D1" s="996"/>
      <c r="E1" s="996"/>
      <c r="F1" s="994"/>
    </row>
    <row r="2" s="990" customFormat="1" ht="36" customHeight="1" spans="1:9">
      <c r="A2" s="997" t="s">
        <v>1</v>
      </c>
      <c r="B2" s="997" t="s">
        <v>2</v>
      </c>
      <c r="C2" s="998" t="s">
        <v>3</v>
      </c>
      <c r="D2" s="999" t="s">
        <v>4</v>
      </c>
      <c r="E2" s="1000" t="s">
        <v>52</v>
      </c>
      <c r="F2" s="997" t="s">
        <v>5</v>
      </c>
    </row>
    <row r="3" s="990" customFormat="1" ht="25" customHeight="1" spans="1:9">
      <c r="A3" s="997" t="s">
        <v>6</v>
      </c>
      <c r="B3" s="1001" t="s">
        <v>53</v>
      </c>
      <c r="C3" s="998" t="e">
        <f xml:space="preserve">SUM(C4:C7)</f>
        <v>#REF!</v>
      </c>
      <c r="D3" s="999" t="e">
        <f xml:space="preserve">SUM(D4:D7)</f>
        <v>#REF!</v>
      </c>
      <c r="E3" s="1000" t="e">
        <f xml:space="preserve">D3/D17</f>
        <v>#REF!</v>
      </c>
      <c r="F3" s="997"/>
    </row>
    <row r="4" s="990" customFormat="1" ht="25" customHeight="1" spans="1:9">
      <c r="A4" s="1002">
        <v>1</v>
      </c>
      <c r="B4" s="1002" t="s">
        <v>54</v>
      </c>
      <c r="C4" s="1003" t="e">
        <f xml:space="preserve">#REF!</f>
        <v>#REF!</v>
      </c>
      <c r="D4" s="1004" t="e">
        <f xml:space="preserve">#REF!/10000</f>
        <v>#REF!</v>
      </c>
      <c r="E4" s="1000" t="e">
        <f xml:space="preserve">D4/D17</f>
        <v>#REF!</v>
      </c>
      <c r="F4" s="1005"/>
    </row>
    <row r="5" s="990" customFormat="1" ht="25" customHeight="1" spans="1:9">
      <c r="A5" s="1002">
        <v>2</v>
      </c>
      <c r="B5" s="1002" t="s">
        <v>55</v>
      </c>
      <c r="C5" s="1003">
        <v>1</v>
      </c>
      <c r="D5" s="1004" t="e">
        <f xml:space="preserve">#REF!/10000</f>
        <v>#REF!</v>
      </c>
      <c r="E5" s="1000" t="e">
        <f xml:space="preserve">D5/D17</f>
        <v>#REF!</v>
      </c>
      <c r="F5" s="1005"/>
    </row>
    <row r="6" s="990" customFormat="1" ht="25" customHeight="1" spans="1:9">
      <c r="A6" s="1002">
        <v>3</v>
      </c>
      <c r="B6" s="1002" t="s">
        <v>10</v>
      </c>
      <c r="C6" s="1003" t="e">
        <f xml:space="preserve">#REF!</f>
        <v>#REF!</v>
      </c>
      <c r="D6" s="1004" t="e">
        <f xml:space="preserve">#REF!/10000</f>
        <v>#REF!</v>
      </c>
      <c r="E6" s="1000" t="e">
        <f xml:space="preserve">D6/D17</f>
        <v>#REF!</v>
      </c>
      <c r="F6" s="1005"/>
    </row>
    <row r="7" s="990" customFormat="1" ht="25" customHeight="1" spans="1:9">
      <c r="A7" s="1002">
        <v>4</v>
      </c>
      <c r="B7" s="1002" t="s">
        <v>14</v>
      </c>
      <c r="C7" s="1003" t="e">
        <f xml:space="preserve">#REF!</f>
        <v>#REF!</v>
      </c>
      <c r="D7" s="1004" t="e">
        <f xml:space="preserve">#REF!/10000</f>
        <v>#REF!</v>
      </c>
      <c r="E7" s="1000" t="e">
        <f xml:space="preserve">D7/D17</f>
        <v>#REF!</v>
      </c>
      <c r="F7" s="1005"/>
    </row>
    <row r="8" s="990" customFormat="1" ht="25" customHeight="1" spans="1:9">
      <c r="A8" s="997" t="s">
        <v>16</v>
      </c>
      <c r="B8" s="1001" t="s">
        <v>56</v>
      </c>
      <c r="C8" s="998" t="e">
        <f xml:space="preserve">SUM(C9:C10)</f>
        <v>#REF!</v>
      </c>
      <c r="D8" s="999" t="e">
        <f xml:space="preserve">SUM(D9:D10)</f>
        <v>#REF!</v>
      </c>
      <c r="E8" s="1000" t="e">
        <f xml:space="preserve">D8/D17</f>
        <v>#REF!</v>
      </c>
      <c r="F8" s="1006"/>
    </row>
    <row r="9" s="990" customFormat="1" ht="25" customHeight="1" spans="1:9">
      <c r="A9" s="1002">
        <v>5</v>
      </c>
      <c r="B9" s="1002" t="s">
        <v>57</v>
      </c>
      <c r="C9" s="1003" t="e">
        <f xml:space="preserve">#REF!</f>
        <v>#REF!</v>
      </c>
      <c r="D9" s="1004" t="e">
        <f xml:space="preserve">#REF!/10000</f>
        <v>#REF!</v>
      </c>
      <c r="E9" s="1000" t="e">
        <f xml:space="preserve">D9/D17</f>
        <v>#REF!</v>
      </c>
      <c r="F9" s="1005"/>
    </row>
    <row r="10" s="990" customFormat="1" ht="25" customHeight="1" spans="1:9">
      <c r="A10" s="1002">
        <v>6</v>
      </c>
      <c r="B10" s="1007" t="s">
        <v>58</v>
      </c>
      <c r="C10" s="1003" t="e">
        <f xml:space="preserve">#REF!</f>
        <v>#REF!</v>
      </c>
      <c r="D10" s="1004" t="e">
        <f xml:space="preserve">#REF!/10000</f>
        <v>#REF!</v>
      </c>
      <c r="E10" s="1000" t="e">
        <f xml:space="preserve">D10/D17</f>
        <v>#REF!</v>
      </c>
      <c r="F10" s="1005"/>
      <c r="G10" s="1008"/>
    </row>
    <row r="11" s="990" customFormat="1" ht="25" customHeight="1" spans="1:9">
      <c r="A11" s="997" t="s">
        <v>22</v>
      </c>
      <c r="B11" s="1001" t="s">
        <v>59</v>
      </c>
      <c r="C11" s="998" t="e">
        <f xml:space="preserve">SUM(C12:C15)</f>
        <v>#REF!</v>
      </c>
      <c r="D11" s="999" t="e">
        <f xml:space="preserve">SUM(D12:D15)</f>
        <v>#REF!</v>
      </c>
      <c r="E11" s="1000" t="e">
        <f xml:space="preserve">D11/D17</f>
        <v>#REF!</v>
      </c>
      <c r="F11" s="1005"/>
    </row>
    <row r="12" s="990" customFormat="1" ht="25" customHeight="1" spans="1:9">
      <c r="A12" s="1002">
        <v>7</v>
      </c>
      <c r="B12" s="1002" t="s">
        <v>60</v>
      </c>
      <c r="C12" s="1003" t="e">
        <f xml:space="preserve">#REF!</f>
        <v>#REF!</v>
      </c>
      <c r="D12" s="1004" t="e">
        <f xml:space="preserve">#REF!/10000</f>
        <v>#REF!</v>
      </c>
      <c r="E12" s="1000" t="e">
        <f xml:space="preserve">D12/D17</f>
        <v>#REF!</v>
      </c>
      <c r="F12" s="1005"/>
    </row>
    <row r="13" s="990" customFormat="1" ht="25" customHeight="1" spans="1:9">
      <c r="A13" s="1002">
        <v>8</v>
      </c>
      <c r="B13" s="1002" t="s">
        <v>61</v>
      </c>
      <c r="C13" s="1003" t="e">
        <f xml:space="preserve">#REF!</f>
        <v>#REF!</v>
      </c>
      <c r="D13" s="1004" t="e">
        <f xml:space="preserve">#REF!/10000</f>
        <v>#REF!</v>
      </c>
      <c r="E13" s="1000" t="e">
        <f xml:space="preserve">D13/D17</f>
        <v>#REF!</v>
      </c>
      <c r="F13" s="1005"/>
    </row>
    <row r="14" s="990" customFormat="1" ht="25" customHeight="1" spans="1:9">
      <c r="A14" s="1002">
        <v>9</v>
      </c>
      <c r="B14" s="1002" t="s">
        <v>62</v>
      </c>
      <c r="C14" s="1003" t="e">
        <f xml:space="preserve">#REF!</f>
        <v>#REF!</v>
      </c>
      <c r="D14" s="1004" t="e">
        <f xml:space="preserve">#REF!/10000</f>
        <v>#REF!</v>
      </c>
      <c r="E14" s="1000" t="e">
        <f xml:space="preserve">D14/D17</f>
        <v>#REF!</v>
      </c>
      <c r="F14" s="1005"/>
    </row>
    <row r="15" s="990" customFormat="1" ht="25" customHeight="1" spans="1:9">
      <c r="A15" s="1002">
        <v>10</v>
      </c>
      <c r="B15" s="1002" t="s">
        <v>63</v>
      </c>
      <c r="C15" s="1003" t="e">
        <f xml:space="preserve">#REF!</f>
        <v>#REF!</v>
      </c>
      <c r="D15" s="1004" t="e">
        <f xml:space="preserve">#REF!/10000</f>
        <v>#REF!</v>
      </c>
      <c r="E15" s="1000" t="e">
        <f xml:space="preserve">D15/D17</f>
        <v>#REF!</v>
      </c>
      <c r="F15" s="1005"/>
    </row>
    <row r="16" s="991" customFormat="1" ht="25" customHeight="1" spans="1:9">
      <c r="A16" s="997" t="s">
        <v>26</v>
      </c>
      <c r="B16" s="997" t="s">
        <v>64</v>
      </c>
      <c r="C16" s="998"/>
      <c r="D16" s="999" t="e">
        <f xml:space="preserve">#REF!/1200*702</f>
        <v>#REF!</v>
      </c>
      <c r="E16" s="1000" t="e">
        <f xml:space="preserve">D16/D17</f>
        <v>#REF!</v>
      </c>
      <c r="F16" s="1006"/>
      <c r="I16" s="1009"/>
    </row>
    <row r="17" s="990" customFormat="1" ht="30" customHeight="1" spans="1:8">
      <c r="A17" s="997" t="s">
        <v>65</v>
      </c>
      <c r="B17" s="1001" t="s">
        <v>66</v>
      </c>
      <c r="C17" s="998" t="e">
        <f xml:space="preserve">C11+C8+C3</f>
        <v>#REF!</v>
      </c>
      <c r="D17" s="999" t="e">
        <f xml:space="preserve">SUM(D3,D8,D11,D16)</f>
        <v>#REF!</v>
      </c>
      <c r="E17" s="1000" t="e">
        <f xml:space="preserve">E11+E8+E3+E16</f>
        <v>#REF!</v>
      </c>
      <c r="F17" s="1006" t="s">
        <v>67</v>
      </c>
    </row>
    <row r="18" s="989" customFormat="1" spans="1:8">
      <c r="A18" s="297"/>
      <c r="B18" s="297"/>
      <c r="C18" s="878"/>
      <c r="D18" s="992"/>
      <c r="E18" s="993"/>
      <c r="F18" s="297"/>
    </row>
    <row r="19" s="989" customFormat="1" spans="1:8">
      <c r="A19" s="297"/>
      <c r="B19" s="297"/>
      <c r="C19" s="1010"/>
      <c r="D19" s="335"/>
      <c r="E19" s="1011"/>
      <c r="F19" s="297"/>
    </row>
    <row r="20" s="989" customFormat="1" spans="1:8">
      <c r="A20" s="297"/>
      <c r="B20" s="297"/>
      <c r="C20" s="878"/>
      <c r="D20" s="992">
        <f xml:space="preserve">702*11.45</f>
        <v>8037.9</v>
      </c>
      <c r="E20" s="993"/>
      <c r="F20" s="297"/>
    </row>
    <row r="21" s="989" customFormat="1" spans="1:8">
      <c r="A21" s="297"/>
      <c r="B21" s="297"/>
      <c r="C21" s="878"/>
      <c r="D21" s="992"/>
      <c r="E21" s="993"/>
      <c r="F21" s="297"/>
      <c r="H21" s="1044" t="s">
        <v>68</v>
      </c>
    </row>
    <row r="22" s="989" customFormat="1" spans="1:8">
      <c r="A22" s="297"/>
      <c r="B22" s="297"/>
      <c r="C22" s="878"/>
      <c r="D22" s="992" t="e">
        <f xml:space="preserve">D17/702</f>
        <v>#REF!</v>
      </c>
      <c r="E22" s="993"/>
      <c r="F22" s="297"/>
    </row>
    <row r="23" spans="1:8">
      <c r="D23" s="992" t="e">
        <f xml:space="preserve">D17-D20</f>
        <v>#REF!</v>
      </c>
    </row>
  </sheetData>
  <sheetProtection formatCells="0" formatColumns="0" formatRows="0" insertRows="0" insertColumns="0" insertHyperlinks="0" deleteColumns="0" deleteRows="0" sort="0" autoFilter="0" pivotTables="0"/>
  <mergeCells count="1">
    <mergeCell ref="A1:F1"/>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E17"/>
  <sheetViews>
    <sheetView zoomScale="115" zoomScaleNormal="115" workbookViewId="0">
      <selection activeCell="C124" sqref="$A1:$XFD1048576"/>
    </sheetView>
  </sheetViews>
  <sheetFormatPr defaultColWidth="8.89166666666667" defaultRowHeight="13.5" outlineLevelCol="4"/>
  <cols>
    <col min="2" max="2" width="21.775" customWidth="1"/>
    <col min="3" max="3" width="12.5583333333333" customWidth="1"/>
    <col min="4" max="4" width="13.5583333333333" customWidth="1"/>
    <col min="5" max="5" width="19.6666666666667" customWidth="1"/>
  </cols>
  <sheetData>
    <row r="2" ht="21" customHeight="1" spans="1:5">
      <c r="A2" s="987" t="s">
        <v>33</v>
      </c>
      <c r="B2" s="987" t="s">
        <v>69</v>
      </c>
      <c r="C2" s="987" t="s">
        <v>70</v>
      </c>
      <c r="D2" s="987" t="s">
        <v>71</v>
      </c>
      <c r="E2" s="987" t="s">
        <v>72</v>
      </c>
    </row>
    <row r="3" spans="1:5">
      <c r="A3" s="988">
        <v>1</v>
      </c>
      <c r="B3" s="988" t="s">
        <v>73</v>
      </c>
      <c r="C3" s="988">
        <v>1</v>
      </c>
      <c r="D3" s="988">
        <v>666</v>
      </c>
      <c r="E3" s="988"/>
    </row>
    <row r="4" spans="1:5">
      <c r="A4" s="988">
        <v>2</v>
      </c>
      <c r="B4" s="988" t="s">
        <v>74</v>
      </c>
      <c r="C4" s="988"/>
      <c r="D4" s="988"/>
      <c r="E4" s="988"/>
    </row>
    <row r="5" spans="1:5">
      <c r="A5" s="988">
        <v>3</v>
      </c>
      <c r="B5" s="988" t="s">
        <v>75</v>
      </c>
      <c r="C5" s="988"/>
      <c r="D5" s="988"/>
      <c r="E5" s="988"/>
    </row>
    <row r="6" spans="1:5">
      <c r="A6" s="988">
        <v>4</v>
      </c>
      <c r="B6" s="988" t="s">
        <v>76</v>
      </c>
      <c r="C6" s="988"/>
      <c r="D6" s="988"/>
      <c r="E6" s="988"/>
    </row>
    <row r="7" spans="1:5">
      <c r="A7" s="988">
        <v>5</v>
      </c>
      <c r="B7" s="988" t="s">
        <v>77</v>
      </c>
      <c r="C7" s="988">
        <v>1</v>
      </c>
      <c r="D7" s="988"/>
      <c r="E7" s="988"/>
    </row>
    <row r="8" spans="1:5">
      <c r="A8" s="988">
        <v>6</v>
      </c>
      <c r="B8" s="988" t="s">
        <v>78</v>
      </c>
      <c r="C8" s="988"/>
      <c r="D8" s="988"/>
      <c r="E8" s="988"/>
    </row>
    <row r="9" spans="1:5">
      <c r="A9" s="988">
        <v>7</v>
      </c>
      <c r="B9" s="988" t="s">
        <v>79</v>
      </c>
      <c r="C9" s="988">
        <v>76</v>
      </c>
      <c r="D9" s="988"/>
      <c r="E9" s="988"/>
    </row>
    <row r="10" spans="1:5">
      <c r="A10" s="988">
        <v>8</v>
      </c>
      <c r="B10" s="988" t="s">
        <v>80</v>
      </c>
      <c r="C10" s="988">
        <v>40</v>
      </c>
      <c r="D10" s="988"/>
      <c r="E10" s="988"/>
    </row>
    <row r="11" spans="1:5">
      <c r="A11" s="988">
        <v>9</v>
      </c>
      <c r="B11" s="988" t="s">
        <v>81</v>
      </c>
      <c r="C11" s="988"/>
      <c r="D11" s="988"/>
      <c r="E11" s="988"/>
    </row>
    <row r="12" spans="1:5">
      <c r="A12" s="988">
        <v>10</v>
      </c>
      <c r="B12" s="988" t="s">
        <v>82</v>
      </c>
      <c r="C12" s="988">
        <f xml:space="preserve">SUM(C13:C17)</f>
        <v>630</v>
      </c>
      <c r="D12" s="988">
        <f xml:space="preserve">SUM(D13:D17)</f>
        <v>1244</v>
      </c>
      <c r="E12" s="988"/>
    </row>
    <row r="13" spans="1:5">
      <c r="A13" s="988">
        <v>10.1</v>
      </c>
      <c r="B13" s="988" t="s">
        <v>83</v>
      </c>
      <c r="C13" s="988">
        <v>172</v>
      </c>
      <c r="D13" s="988">
        <v>172</v>
      </c>
      <c r="E13" s="988" t="s">
        <v>84</v>
      </c>
    </row>
    <row r="14" spans="1:5">
      <c r="A14" s="988">
        <v>10.2</v>
      </c>
      <c r="B14" s="988" t="s">
        <v>85</v>
      </c>
      <c r="C14" s="988">
        <v>240</v>
      </c>
      <c r="D14" s="988">
        <v>480</v>
      </c>
      <c r="E14" s="988" t="s">
        <v>86</v>
      </c>
    </row>
    <row r="15" spans="1:5">
      <c r="A15" s="988">
        <v>10.3</v>
      </c>
      <c r="B15" s="988" t="s">
        <v>87</v>
      </c>
      <c r="C15" s="988">
        <v>180</v>
      </c>
      <c r="D15" s="988">
        <v>540</v>
      </c>
      <c r="E15" s="988" t="s">
        <v>86</v>
      </c>
    </row>
    <row r="16" spans="1:5">
      <c r="A16" s="988">
        <v>10.4</v>
      </c>
      <c r="B16" s="988" t="s">
        <v>88</v>
      </c>
      <c r="C16" s="988">
        <v>2</v>
      </c>
      <c r="D16" s="988">
        <v>16</v>
      </c>
      <c r="E16" s="988" t="s">
        <v>89</v>
      </c>
    </row>
    <row r="17" spans="1:5">
      <c r="A17" s="988">
        <v>10.5</v>
      </c>
      <c r="B17" s="988" t="s">
        <v>90</v>
      </c>
      <c r="C17" s="988">
        <v>36</v>
      </c>
      <c r="D17" s="988">
        <v>36</v>
      </c>
      <c r="E17" s="988" t="s">
        <v>84</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view="pageBreakPreview" zoomScaleNormal="100" workbookViewId="0">
      <selection activeCell="C124" sqref="$A1:$XFD1048576"/>
    </sheetView>
  </sheetViews>
  <sheetFormatPr defaultColWidth="12.75" defaultRowHeight="12"/>
  <cols>
    <col min="1" max="1" width="4.88333333333333" style="961" customWidth="1"/>
    <col min="2" max="2" width="9.13333333333333" style="920" customWidth="1"/>
    <col min="3" max="3" width="23.1333333333333" style="961" customWidth="1"/>
    <col min="4" max="4" width="8.88333333333333" style="962" customWidth="1"/>
    <col min="5" max="5" width="18.3833333333333" style="961" customWidth="1"/>
    <col min="6" max="6" width="9.5" style="961" customWidth="1"/>
    <col min="7" max="7" width="12.3833333333333" style="963" customWidth="1"/>
    <col min="8" max="8" width="9" style="964" customWidth="1"/>
    <col min="9" max="9" width="13.3833333333333" style="961" customWidth="1"/>
    <col min="10" max="10" width="9.63333333333333" style="961" customWidth="1"/>
    <col min="11" max="16370" width="3" style="961"/>
    <col min="16371" max="16384" width="12.75" style="961"/>
  </cols>
  <sheetData>
    <row r="1" s="961" customFormat="1" ht="35.25" customHeight="1" spans="1:10">
      <c r="A1" s="965" t="s">
        <v>91</v>
      </c>
      <c r="B1" s="966"/>
      <c r="C1" s="965"/>
      <c r="D1" s="967"/>
      <c r="E1" s="965"/>
      <c r="F1" s="965"/>
      <c r="G1" s="965"/>
      <c r="H1" s="965"/>
      <c r="I1" s="965"/>
      <c r="J1" s="965"/>
    </row>
    <row r="2" s="961" customFormat="1" ht="22" customHeight="1" spans="1:10">
      <c r="A2" s="629" t="s">
        <v>92</v>
      </c>
      <c r="B2" s="626" t="s">
        <v>93</v>
      </c>
      <c r="C2" s="629" t="s">
        <v>94</v>
      </c>
      <c r="D2" s="125" t="s">
        <v>95</v>
      </c>
      <c r="E2" s="968" t="s">
        <v>96</v>
      </c>
      <c r="F2" s="629"/>
      <c r="G2" s="969" t="s">
        <v>97</v>
      </c>
      <c r="H2" s="970"/>
      <c r="I2" s="971" t="s">
        <v>98</v>
      </c>
      <c r="J2" s="972"/>
    </row>
    <row r="3" s="961" customFormat="1" ht="22" customHeight="1" spans="1:10">
      <c r="A3" s="629"/>
      <c r="B3" s="626"/>
      <c r="C3" s="629"/>
      <c r="D3" s="973"/>
      <c r="E3" s="974" t="s">
        <v>99</v>
      </c>
      <c r="F3" s="629" t="s">
        <v>100</v>
      </c>
      <c r="G3" s="975" t="s">
        <v>101</v>
      </c>
      <c r="H3" s="976" t="s">
        <v>100</v>
      </c>
      <c r="I3" s="974" t="s">
        <v>101</v>
      </c>
      <c r="J3" s="977" t="s">
        <v>100</v>
      </c>
    </row>
    <row r="4" s="961" customFormat="1" ht="24" customHeight="1" spans="1:10">
      <c r="A4" s="103">
        <v>1</v>
      </c>
      <c r="B4" s="633" t="s">
        <v>53</v>
      </c>
      <c r="C4" s="637" t="s">
        <v>102</v>
      </c>
      <c r="D4" s="978" t="e">
        <f xml:space="preserve">#REF!</f>
        <v>#REF!</v>
      </c>
      <c r="E4" s="979" t="e">
        <f xml:space="preserve">#REF!</f>
        <v>#REF!</v>
      </c>
      <c r="F4" s="980" t="e">
        <f xml:space="preserve">E4/$E$19</f>
        <v>#REF!</v>
      </c>
      <c r="G4" s="981" t="e">
        <f xml:space="preserve">'开办费汇总表（改扩建工程）702床'!D4</f>
        <v>#REF!</v>
      </c>
      <c r="H4" s="982" t="e">
        <f t="shared" ref="H4:H10" si="0" xml:space="preserve">G4/E4</f>
        <v>#REF!</v>
      </c>
      <c r="I4" s="979" t="e">
        <f xml:space="preserve">#REF!</f>
        <v>#REF!</v>
      </c>
      <c r="J4" s="980" t="e">
        <f t="shared" ref="J4:J10" si="1" xml:space="preserve">I4/E4</f>
        <v>#REF!</v>
      </c>
    </row>
    <row r="5" s="961" customFormat="1" ht="24" customHeight="1" spans="1:10">
      <c r="A5" s="103">
        <v>2</v>
      </c>
      <c r="B5" s="382"/>
      <c r="C5" s="637" t="s">
        <v>103</v>
      </c>
      <c r="D5" s="978" t="e">
        <f xml:space="preserve">#REF!</f>
        <v>#REF!</v>
      </c>
      <c r="E5" s="979" t="e">
        <f xml:space="preserve">#REF!</f>
        <v>#REF!</v>
      </c>
      <c r="F5" s="980" t="e">
        <f xml:space="preserve">E5/$E$19</f>
        <v>#REF!</v>
      </c>
      <c r="G5" s="981" t="e">
        <f xml:space="preserve">'开办费汇总表（改扩建工程）702床'!D5</f>
        <v>#REF!</v>
      </c>
      <c r="H5" s="982" t="e">
        <f t="shared" si="0"/>
        <v>#REF!</v>
      </c>
      <c r="I5" s="979" t="e">
        <f xml:space="preserve">#REF!</f>
        <v>#REF!</v>
      </c>
      <c r="J5" s="980" t="e">
        <f t="shared" si="1"/>
        <v>#REF!</v>
      </c>
    </row>
    <row r="6" s="961" customFormat="1" ht="24" customHeight="1" spans="1:10">
      <c r="A6" s="103">
        <v>3</v>
      </c>
      <c r="B6" s="382"/>
      <c r="C6" s="637" t="s">
        <v>104</v>
      </c>
      <c r="D6" s="978" t="e">
        <f xml:space="preserve">#REF!</f>
        <v>#REF!</v>
      </c>
      <c r="E6" s="979" t="e">
        <f xml:space="preserve">#REF!</f>
        <v>#REF!</v>
      </c>
      <c r="F6" s="980" t="e">
        <f xml:space="preserve">E6/$E$19</f>
        <v>#REF!</v>
      </c>
      <c r="G6" s="981" t="e">
        <f xml:space="preserve">'开办费汇总表（改扩建工程）702床'!D6</f>
        <v>#REF!</v>
      </c>
      <c r="H6" s="982" t="e">
        <f t="shared" si="0"/>
        <v>#REF!</v>
      </c>
      <c r="I6" s="979" t="e">
        <f xml:space="preserve">#REF!</f>
        <v>#REF!</v>
      </c>
      <c r="J6" s="980" t="e">
        <f t="shared" si="1"/>
        <v>#REF!</v>
      </c>
    </row>
    <row r="7" s="961" customFormat="1" ht="24" customHeight="1" spans="1:10">
      <c r="A7" s="103">
        <v>4</v>
      </c>
      <c r="B7" s="382"/>
      <c r="C7" s="648" t="s">
        <v>105</v>
      </c>
      <c r="D7" s="978" t="e">
        <f xml:space="preserve">#REF!</f>
        <v>#REF!</v>
      </c>
      <c r="E7" s="979" t="e">
        <f xml:space="preserve">#REF!</f>
        <v>#REF!</v>
      </c>
      <c r="F7" s="980" t="e">
        <f xml:space="preserve">E7/E19</f>
        <v>#REF!</v>
      </c>
      <c r="G7" s="981" t="e">
        <f xml:space="preserve">'开办费汇总表（改扩建工程）702床'!D7</f>
        <v>#REF!</v>
      </c>
      <c r="H7" s="982" t="e">
        <f t="shared" si="0"/>
        <v>#REF!</v>
      </c>
      <c r="I7" s="979" t="e">
        <f xml:space="preserve">#REF!</f>
        <v>#REF!</v>
      </c>
      <c r="J7" s="980" t="e">
        <f t="shared" si="1"/>
        <v>#REF!</v>
      </c>
    </row>
    <row r="8" s="961" customFormat="1" ht="24" customHeight="1" spans="1:10">
      <c r="A8" s="103">
        <v>5</v>
      </c>
      <c r="B8" s="382"/>
      <c r="C8" s="983" t="s">
        <v>106</v>
      </c>
      <c r="D8" s="973" t="e">
        <f xml:space="preserve">SUM(D4:D7)</f>
        <v>#REF!</v>
      </c>
      <c r="E8" s="974" t="e">
        <f xml:space="preserve">SUM(E4:E7)</f>
        <v>#REF!</v>
      </c>
      <c r="F8" s="977" t="e">
        <f xml:space="preserve">E8/$E$19</f>
        <v>#REF!</v>
      </c>
      <c r="G8" s="975" t="e">
        <f xml:space="preserve">SUM(G4:G7)</f>
        <v>#REF!</v>
      </c>
      <c r="H8" s="976" t="e">
        <f t="shared" si="0"/>
        <v>#REF!</v>
      </c>
      <c r="I8" s="974" t="e">
        <f xml:space="preserve">SUM(I4:I7)</f>
        <v>#REF!</v>
      </c>
      <c r="J8" s="977" t="e">
        <f t="shared" si="1"/>
        <v>#REF!</v>
      </c>
    </row>
    <row r="9" s="961" customFormat="1" ht="24" customHeight="1" spans="1:10">
      <c r="A9" s="103">
        <v>6</v>
      </c>
      <c r="B9" s="633" t="s">
        <v>56</v>
      </c>
      <c r="C9" s="648" t="s">
        <v>107</v>
      </c>
      <c r="D9" s="978" t="e">
        <f xml:space="preserve">#REF!</f>
        <v>#REF!</v>
      </c>
      <c r="E9" s="979" t="e">
        <f xml:space="preserve">#REF!</f>
        <v>#REF!</v>
      </c>
      <c r="F9" s="980" t="e">
        <f xml:space="preserve">E9/$E$19</f>
        <v>#REF!</v>
      </c>
      <c r="G9" s="981" t="e">
        <f xml:space="preserve">'开办费汇总表（改扩建工程）702床'!D9</f>
        <v>#REF!</v>
      </c>
      <c r="H9" s="982" t="e">
        <f t="shared" si="0"/>
        <v>#REF!</v>
      </c>
      <c r="I9" s="979" t="e">
        <f xml:space="preserve">#REF!</f>
        <v>#REF!</v>
      </c>
      <c r="J9" s="980" t="e">
        <f t="shared" si="1"/>
        <v>#REF!</v>
      </c>
    </row>
    <row r="10" s="961" customFormat="1" ht="24" customHeight="1" spans="1:10">
      <c r="A10" s="103">
        <v>7</v>
      </c>
      <c r="B10" s="382"/>
      <c r="C10" s="637" t="e">
        <f xml:space="preserve">#REF!</f>
        <v>#REF!</v>
      </c>
      <c r="D10" s="978" t="e">
        <f xml:space="preserve">#REF!</f>
        <v>#REF!</v>
      </c>
      <c r="E10" s="979" t="e">
        <f xml:space="preserve">#REF!</f>
        <v>#REF!</v>
      </c>
      <c r="F10" s="980" t="e">
        <f xml:space="preserve">E10/$E$19</f>
        <v>#REF!</v>
      </c>
      <c r="G10" s="981" t="e">
        <f xml:space="preserve">'开办费汇总表（改扩建工程）702床'!D10</f>
        <v>#REF!</v>
      </c>
      <c r="H10" s="982" t="e">
        <f t="shared" si="0"/>
        <v>#REF!</v>
      </c>
      <c r="I10" s="979" t="e">
        <f xml:space="preserve">#REF!</f>
        <v>#REF!</v>
      </c>
      <c r="J10" s="980" t="e">
        <f t="shared" si="1"/>
        <v>#REF!</v>
      </c>
    </row>
    <row r="11" s="961" customFormat="1" ht="24" customHeight="1" spans="1:10">
      <c r="A11" s="103"/>
      <c r="B11" s="382"/>
      <c r="C11" s="637"/>
      <c r="D11" s="978" t="e">
        <f xml:space="preserve">#REF!</f>
        <v>#REF!</v>
      </c>
      <c r="E11" s="979" t="e">
        <f xml:space="preserve">#REF!</f>
        <v>#REF!</v>
      </c>
      <c r="F11" s="980" t="e">
        <f xml:space="preserve">E11/E19</f>
        <v>#REF!</v>
      </c>
      <c r="G11" s="981" t="e">
        <f xml:space="preserve">#REF!</f>
        <v>#REF!</v>
      </c>
      <c r="H11" s="982" t="e">
        <f xml:space="preserve">G11/G19</f>
        <v>#REF!</v>
      </c>
      <c r="I11" s="979" t="e">
        <f xml:space="preserve">#REF!</f>
        <v>#REF!</v>
      </c>
      <c r="J11" s="980" t="e">
        <f xml:space="preserve">I11/I19</f>
        <v>#REF!</v>
      </c>
    </row>
    <row r="12" s="961" customFormat="1" ht="24" customHeight="1" spans="1:10">
      <c r="A12" s="103">
        <v>8</v>
      </c>
      <c r="B12" s="382"/>
      <c r="C12" s="983" t="s">
        <v>106</v>
      </c>
      <c r="D12" s="973" t="e">
        <f xml:space="preserve">SUM(D9:D11)</f>
        <v>#REF!</v>
      </c>
      <c r="E12" s="974" t="e">
        <f xml:space="preserve">SUM(E9:E11)</f>
        <v>#REF!</v>
      </c>
      <c r="F12" s="977" t="e">
        <f t="shared" ref="F12:F19" si="2" xml:space="preserve">E12/$E$19</f>
        <v>#REF!</v>
      </c>
      <c r="G12" s="975" t="e">
        <f xml:space="preserve">SUM(G9:G11)</f>
        <v>#REF!</v>
      </c>
      <c r="H12" s="976" t="e">
        <f t="shared" ref="H12:H19" si="3" xml:space="preserve">G12/E12</f>
        <v>#REF!</v>
      </c>
      <c r="I12" s="974" t="e">
        <f xml:space="preserve">SUM(I9:I11)</f>
        <v>#REF!</v>
      </c>
      <c r="J12" s="977" t="e">
        <f t="shared" ref="J12:J17" si="4" xml:space="preserve">I12/E12</f>
        <v>#REF!</v>
      </c>
    </row>
    <row r="13" s="961" customFormat="1" ht="24" customHeight="1" spans="1:10">
      <c r="A13" s="103">
        <v>9</v>
      </c>
      <c r="B13" s="633" t="s">
        <v>59</v>
      </c>
      <c r="C13" s="637" t="s">
        <v>108</v>
      </c>
      <c r="D13" s="978" t="e">
        <f xml:space="preserve">#REF!</f>
        <v>#REF!</v>
      </c>
      <c r="E13" s="979" t="e">
        <f xml:space="preserve">#REF!</f>
        <v>#REF!</v>
      </c>
      <c r="F13" s="980" t="e">
        <f t="shared" si="2"/>
        <v>#REF!</v>
      </c>
      <c r="G13" s="981" t="e">
        <f xml:space="preserve">#REF!</f>
        <v>#REF!</v>
      </c>
      <c r="H13" s="982" t="e">
        <f t="shared" si="3"/>
        <v>#REF!</v>
      </c>
      <c r="I13" s="979" t="e">
        <f xml:space="preserve">#REF!</f>
        <v>#REF!</v>
      </c>
      <c r="J13" s="980" t="e">
        <f t="shared" si="4"/>
        <v>#REF!</v>
      </c>
    </row>
    <row r="14" s="961" customFormat="1" ht="24" customHeight="1" spans="1:10">
      <c r="A14" s="103">
        <v>10</v>
      </c>
      <c r="B14" s="382"/>
      <c r="C14" s="637" t="s">
        <v>109</v>
      </c>
      <c r="D14" s="978" t="e">
        <f xml:space="preserve">#REF!</f>
        <v>#REF!</v>
      </c>
      <c r="E14" s="979" t="e">
        <f xml:space="preserve">#REF!</f>
        <v>#REF!</v>
      </c>
      <c r="F14" s="980" t="e">
        <f t="shared" si="2"/>
        <v>#REF!</v>
      </c>
      <c r="G14" s="981" t="e">
        <f xml:space="preserve">'开办费汇总表（改扩建工程）702床'!D13</f>
        <v>#REF!</v>
      </c>
      <c r="H14" s="982" t="e">
        <f t="shared" si="3"/>
        <v>#REF!</v>
      </c>
      <c r="I14" s="979" t="e">
        <f xml:space="preserve">#REF!</f>
        <v>#REF!</v>
      </c>
      <c r="J14" s="980" t="e">
        <f t="shared" si="4"/>
        <v>#REF!</v>
      </c>
    </row>
    <row r="15" s="961" customFormat="1" ht="24" customHeight="1" spans="1:10">
      <c r="A15" s="103">
        <v>11</v>
      </c>
      <c r="B15" s="382"/>
      <c r="C15" s="637" t="s">
        <v>110</v>
      </c>
      <c r="D15" s="978" t="e">
        <f xml:space="preserve">#REF!</f>
        <v>#REF!</v>
      </c>
      <c r="E15" s="979" t="e">
        <f xml:space="preserve">#REF!</f>
        <v>#REF!</v>
      </c>
      <c r="F15" s="980" t="e">
        <f t="shared" si="2"/>
        <v>#REF!</v>
      </c>
      <c r="G15" s="981" t="e">
        <f xml:space="preserve">'开办费汇总表（改扩建工程）702床'!D14</f>
        <v>#REF!</v>
      </c>
      <c r="H15" s="982" t="e">
        <f t="shared" si="3"/>
        <v>#REF!</v>
      </c>
      <c r="I15" s="979" t="e">
        <f xml:space="preserve">#REF!</f>
        <v>#REF!</v>
      </c>
      <c r="J15" s="980" t="e">
        <f t="shared" si="4"/>
        <v>#REF!</v>
      </c>
    </row>
    <row r="16" s="961" customFormat="1" ht="24" customHeight="1" spans="1:10">
      <c r="A16" s="103">
        <v>12</v>
      </c>
      <c r="B16" s="382"/>
      <c r="C16" s="984" t="s">
        <v>111</v>
      </c>
      <c r="D16" s="978" t="e">
        <f xml:space="preserve">#REF!</f>
        <v>#REF!</v>
      </c>
      <c r="E16" s="979" t="e">
        <f xml:space="preserve">#REF!</f>
        <v>#REF!</v>
      </c>
      <c r="F16" s="980" t="e">
        <f t="shared" si="2"/>
        <v>#REF!</v>
      </c>
      <c r="G16" s="981" t="e">
        <f xml:space="preserve">'开办费汇总表（改扩建工程）702床'!D15</f>
        <v>#REF!</v>
      </c>
      <c r="H16" s="982" t="e">
        <f t="shared" si="3"/>
        <v>#REF!</v>
      </c>
      <c r="I16" s="979" t="e">
        <f xml:space="preserve">#REF!</f>
        <v>#REF!</v>
      </c>
      <c r="J16" s="980" t="e">
        <f t="shared" si="4"/>
        <v>#REF!</v>
      </c>
    </row>
    <row r="17" s="961" customFormat="1" ht="24" customHeight="1" spans="1:10">
      <c r="A17" s="103">
        <v>13</v>
      </c>
      <c r="B17" s="382"/>
      <c r="C17" s="983" t="s">
        <v>106</v>
      </c>
      <c r="D17" s="973" t="e">
        <f xml:space="preserve">SUM(D13:D16)</f>
        <v>#REF!</v>
      </c>
      <c r="E17" s="974" t="e">
        <f xml:space="preserve">SUM(E13:E16)</f>
        <v>#REF!</v>
      </c>
      <c r="F17" s="977" t="e">
        <f t="shared" si="2"/>
        <v>#REF!</v>
      </c>
      <c r="G17" s="975" t="e">
        <f xml:space="preserve">SUM(G13:G16)</f>
        <v>#REF!</v>
      </c>
      <c r="H17" s="976" t="e">
        <f t="shared" si="3"/>
        <v>#REF!</v>
      </c>
      <c r="I17" s="974" t="e">
        <f xml:space="preserve">SUM(I13:I16)</f>
        <v>#REF!</v>
      </c>
      <c r="J17" s="977" t="e">
        <f t="shared" si="4"/>
        <v>#REF!</v>
      </c>
    </row>
    <row r="18" s="961" customFormat="1" ht="24" customHeight="1" spans="1:10">
      <c r="A18" s="103">
        <v>14</v>
      </c>
      <c r="B18" s="382" t="s">
        <v>112</v>
      </c>
      <c r="C18" s="637" t="s">
        <v>113</v>
      </c>
      <c r="D18" s="978"/>
      <c r="E18" s="979" t="e">
        <f xml:space="preserve">#REF!</f>
        <v>#REF!</v>
      </c>
      <c r="F18" s="980" t="e">
        <f t="shared" si="2"/>
        <v>#REF!</v>
      </c>
      <c r="G18" s="981" t="e">
        <f xml:space="preserve">'开办费汇总表（改扩建工程）702床'!D16</f>
        <v>#REF!</v>
      </c>
      <c r="H18" s="982" t="e">
        <f t="shared" si="3"/>
        <v>#REF!</v>
      </c>
      <c r="I18" s="979" t="e">
        <f xml:space="preserve">#REF!</f>
        <v>#REF!</v>
      </c>
      <c r="J18" s="980" t="e">
        <f xml:space="preserve">I18/G18</f>
        <v>#REF!</v>
      </c>
    </row>
    <row r="19" s="961" customFormat="1" ht="24" customHeight="1" spans="1:10">
      <c r="A19" s="103"/>
      <c r="B19" s="382"/>
      <c r="C19" s="983" t="s">
        <v>114</v>
      </c>
      <c r="D19" s="973" t="e">
        <f xml:space="preserve">SUM(D8,D12,D17)</f>
        <v>#REF!</v>
      </c>
      <c r="E19" s="974" t="e">
        <f xml:space="preserve">SUM(E8,E12,E17,E18)</f>
        <v>#REF!</v>
      </c>
      <c r="F19" s="977" t="e">
        <f t="shared" si="2"/>
        <v>#REF!</v>
      </c>
      <c r="G19" s="969" t="e">
        <f xml:space="preserve">G8+G12+G17+G18</f>
        <v>#REF!</v>
      </c>
      <c r="H19" s="970" t="e">
        <f t="shared" si="3"/>
        <v>#REF!</v>
      </c>
      <c r="I19" s="971" t="e">
        <f xml:space="preserve">I8+I12+I17+I18</f>
        <v>#REF!</v>
      </c>
      <c r="J19" s="977" t="e">
        <f xml:space="preserve">I19/E19</f>
        <v>#REF!</v>
      </c>
    </row>
    <row r="20" s="961" customFormat="1" spans="1:10">
      <c r="B20" s="920"/>
      <c r="D20" s="962"/>
      <c r="G20" s="963"/>
      <c r="H20" s="964"/>
    </row>
    <row r="21" s="961" customFormat="1" spans="1:10">
      <c r="B21" s="920"/>
      <c r="D21" s="962"/>
      <c r="G21" s="963"/>
      <c r="H21" s="964"/>
    </row>
    <row r="22" s="961" customFormat="1" spans="1:10">
      <c r="B22" s="920"/>
      <c r="D22" s="962"/>
      <c r="F22" s="985"/>
      <c r="G22" s="963"/>
      <c r="H22" s="964"/>
    </row>
    <row r="23" s="961" customFormat="1" spans="1:10">
      <c r="B23" s="920"/>
      <c r="D23" s="962"/>
      <c r="G23" s="963"/>
      <c r="H23" s="964"/>
    </row>
    <row r="24" s="961" customFormat="1" spans="1:10">
      <c r="B24" s="920"/>
      <c r="D24" s="962"/>
      <c r="G24" s="963"/>
      <c r="H24" s="964"/>
    </row>
    <row r="25" s="961" customFormat="1" spans="1:10">
      <c r="B25" s="920"/>
      <c r="D25" s="962"/>
      <c r="G25" s="963"/>
      <c r="H25" s="964"/>
      <c r="J25" s="986"/>
    </row>
    <row r="26" s="961" customFormat="1" spans="1:10">
      <c r="B26" s="920"/>
      <c r="D26" s="962"/>
      <c r="G26" s="963"/>
      <c r="H26" s="964"/>
    </row>
    <row r="27" s="961" customFormat="1" spans="1:10">
      <c r="B27" s="920"/>
      <c r="D27" s="962"/>
      <c r="G27" s="963"/>
      <c r="H27" s="964"/>
    </row>
    <row r="28" s="961" customFormat="1" spans="1:10">
      <c r="B28" s="920"/>
      <c r="D28" s="962"/>
      <c r="G28" s="963"/>
      <c r="H28" s="964"/>
    </row>
    <row r="29" s="961" customFormat="1" spans="1:10">
      <c r="B29" s="920"/>
      <c r="D29" s="962"/>
      <c r="G29" s="963"/>
      <c r="H29" s="964"/>
    </row>
    <row r="30" s="961" customFormat="1" spans="1:10">
      <c r="B30" s="920"/>
      <c r="D30" s="962"/>
      <c r="G30" s="963"/>
      <c r="H30" s="964"/>
    </row>
  </sheetData>
  <sheetProtection formatCells="0" formatColumns="0" formatRows="0" insertRows="0" insertColumns="0" insertHyperlinks="0" deleteColumns="0" deleteRows="0" sort="0" autoFilter="0" pivotTables="0"/>
  <mergeCells count="11">
    <mergeCell ref="A1:J1"/>
    <mergeCell ref="E2:F2"/>
    <mergeCell ref="G2:H2"/>
    <mergeCell ref="I2:J2"/>
    <mergeCell ref="A2:A3"/>
    <mergeCell ref="B2:B3"/>
    <mergeCell ref="B4:B8"/>
    <mergeCell ref="B9:B12"/>
    <mergeCell ref="B13:B17"/>
    <mergeCell ref="C2:C3"/>
    <mergeCell ref="D2:D3"/>
  </mergeCells>
  <pageMargins left="0.75" right="0.75" top="1" bottom="1" header="0.5" footer="0.5"/>
  <pageSetup paperSize="9" scale="8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C124" sqref="$A1:$XFD1048576"/>
    </sheetView>
  </sheetViews>
  <sheetFormatPr defaultColWidth="12.75" defaultRowHeight="12.75"/>
  <cols>
    <col min="1" max="1" width="4.88333333333333" style="920" customWidth="1"/>
    <col min="2" max="2" width="9.13333333333333" style="920" customWidth="1"/>
    <col min="3" max="3" width="23.1333333333333" style="920" customWidth="1"/>
    <col min="4" max="4" width="10.6333333333333" style="920" customWidth="1"/>
    <col min="5" max="5" width="9.5" style="920" customWidth="1"/>
    <col min="6" max="6" width="15" style="921" customWidth="1"/>
    <col min="7" max="7" width="19.6333333333333" style="921" customWidth="1"/>
    <col min="8" max="8" width="10.6333333333333" style="922" customWidth="1"/>
    <col min="9" max="9" width="9" style="923" customWidth="1"/>
    <col min="10" max="10" width="3" style="920"/>
    <col min="11" max="11" width="3.13333333333333" style="920" customWidth="1"/>
    <col min="12" max="16369" width="3" style="920"/>
    <col min="16370" max="16384" width="12.75" style="920"/>
  </cols>
  <sheetData>
    <row r="1" s="920" customFormat="1" ht="30" customHeight="1" spans="1:9">
      <c r="A1" s="924" t="s">
        <v>91</v>
      </c>
      <c r="B1" s="924"/>
      <c r="C1" s="924"/>
      <c r="D1" s="924"/>
      <c r="E1" s="924"/>
      <c r="F1" s="925"/>
      <c r="G1" s="925"/>
      <c r="H1" s="924"/>
      <c r="I1" s="924"/>
    </row>
    <row r="2" s="920" customFormat="1" ht="22" customHeight="1" spans="1:9">
      <c r="A2" s="626" t="s">
        <v>33</v>
      </c>
      <c r="B2" s="626" t="s">
        <v>115</v>
      </c>
      <c r="C2" s="626" t="s">
        <v>116</v>
      </c>
      <c r="D2" s="926" t="s">
        <v>50</v>
      </c>
      <c r="E2" s="626"/>
      <c r="F2" s="927" t="s">
        <v>117</v>
      </c>
      <c r="G2" s="928"/>
      <c r="H2" s="928"/>
      <c r="I2" s="929"/>
    </row>
    <row r="3" s="920" customFormat="1" ht="36" customHeight="1" spans="1:9">
      <c r="A3" s="626"/>
      <c r="B3" s="626"/>
      <c r="C3" s="626"/>
      <c r="D3" s="926" t="s">
        <v>118</v>
      </c>
      <c r="E3" s="626" t="s">
        <v>119</v>
      </c>
      <c r="F3" s="626" t="s">
        <v>120</v>
      </c>
      <c r="G3" s="626" t="s">
        <v>121</v>
      </c>
      <c r="H3" s="930" t="s">
        <v>122</v>
      </c>
      <c r="I3" s="931" t="s">
        <v>119</v>
      </c>
    </row>
    <row r="4" s="920" customFormat="1" ht="24" customHeight="1" spans="1:9">
      <c r="A4" s="382">
        <v>1</v>
      </c>
      <c r="B4" s="382" t="s">
        <v>123</v>
      </c>
      <c r="C4" s="932" t="s">
        <v>124</v>
      </c>
      <c r="D4" s="933">
        <v>4645.21144</v>
      </c>
      <c r="E4" s="934">
        <v>0.369957940948663</v>
      </c>
      <c r="F4" s="935" t="s">
        <v>125</v>
      </c>
      <c r="G4" s="935" t="s">
        <v>126</v>
      </c>
      <c r="H4" s="936" t="e">
        <f xml:space="preserve">#REF!/10000</f>
        <v>#REF!</v>
      </c>
      <c r="I4" s="934" t="e">
        <f xml:space="preserve">(H4+H5+H6)/D4</f>
        <v>#REF!</v>
      </c>
    </row>
    <row r="5" s="920" customFormat="1" ht="24" customHeight="1" spans="1:9">
      <c r="A5" s="382"/>
      <c r="B5" s="382"/>
      <c r="C5" s="937"/>
      <c r="D5" s="938"/>
      <c r="E5" s="939"/>
      <c r="F5" s="940" t="s">
        <v>127</v>
      </c>
      <c r="G5" s="935" t="s">
        <v>128</v>
      </c>
      <c r="H5" s="936" t="e">
        <f xml:space="preserve">SUM(#REF!)/10000</f>
        <v>#REF!</v>
      </c>
      <c r="I5" s="939"/>
    </row>
    <row r="6" s="920" customFormat="1" ht="30" customHeight="1" spans="1:9">
      <c r="A6" s="382"/>
      <c r="B6" s="382"/>
      <c r="C6" s="941"/>
      <c r="D6" s="942"/>
      <c r="E6" s="943"/>
      <c r="F6" s="944"/>
      <c r="G6" s="945" t="s">
        <v>129</v>
      </c>
      <c r="H6" s="946" t="e">
        <f xml:space="preserve">SUM(#REF!)/10000</f>
        <v>#REF!</v>
      </c>
      <c r="I6" s="943"/>
    </row>
    <row r="7" s="920" customFormat="1" ht="24" customHeight="1" spans="1:9">
      <c r="A7" s="382">
        <v>2</v>
      </c>
      <c r="B7" s="382"/>
      <c r="C7" s="932" t="s">
        <v>130</v>
      </c>
      <c r="D7" s="933">
        <v>368.29036</v>
      </c>
      <c r="E7" s="934">
        <v>0.0293316988939565</v>
      </c>
      <c r="F7" s="935" t="s">
        <v>125</v>
      </c>
      <c r="G7" s="935" t="s">
        <v>126</v>
      </c>
      <c r="H7" s="947">
        <f xml:space="preserve">D7</f>
        <v>368.29036</v>
      </c>
      <c r="I7" s="934">
        <f xml:space="preserve">H7/D7</f>
        <v>1</v>
      </c>
    </row>
    <row r="8" s="920" customFormat="1" ht="27" customHeight="1" spans="1:9">
      <c r="A8" s="382"/>
      <c r="B8" s="382"/>
      <c r="C8" s="941"/>
      <c r="D8" s="942"/>
      <c r="E8" s="943"/>
      <c r="F8" s="935" t="s">
        <v>131</v>
      </c>
      <c r="G8" s="935" t="s">
        <v>132</v>
      </c>
      <c r="H8" s="948"/>
      <c r="I8" s="943"/>
    </row>
    <row r="9" s="920" customFormat="1" ht="24" customHeight="1" spans="1:9">
      <c r="A9" s="382">
        <v>3</v>
      </c>
      <c r="B9" s="382"/>
      <c r="C9" s="932" t="s">
        <v>133</v>
      </c>
      <c r="D9" s="933">
        <v>2463.824</v>
      </c>
      <c r="E9" s="934">
        <v>0.196225998681321</v>
      </c>
      <c r="F9" s="935" t="s">
        <v>125</v>
      </c>
      <c r="G9" s="935" t="s">
        <v>126</v>
      </c>
      <c r="H9" s="936" t="e">
        <f xml:space="preserve">#REF!/10000</f>
        <v>#REF!</v>
      </c>
      <c r="I9" s="934" t="e">
        <f xml:space="preserve">(H9+H10+H11)/D9</f>
        <v>#REF!</v>
      </c>
    </row>
    <row r="10" s="920" customFormat="1" ht="24" customHeight="1" spans="1:9">
      <c r="A10" s="382"/>
      <c r="B10" s="382"/>
      <c r="C10" s="937"/>
      <c r="D10" s="938"/>
      <c r="E10" s="939"/>
      <c r="F10" s="940" t="s">
        <v>127</v>
      </c>
      <c r="G10" s="935" t="s">
        <v>128</v>
      </c>
      <c r="H10" s="936" t="e">
        <f xml:space="preserve">SUM(#REF!)/10000</f>
        <v>#REF!</v>
      </c>
      <c r="I10" s="939"/>
    </row>
    <row r="11" s="920" customFormat="1" ht="24" customHeight="1" spans="1:9">
      <c r="A11" s="382"/>
      <c r="B11" s="382"/>
      <c r="C11" s="941"/>
      <c r="D11" s="942"/>
      <c r="E11" s="943"/>
      <c r="F11" s="944"/>
      <c r="G11" s="945" t="s">
        <v>129</v>
      </c>
      <c r="H11" s="949" t="e">
        <f xml:space="preserve">SUM(#REF!)/10000</f>
        <v>#REF!</v>
      </c>
      <c r="I11" s="943"/>
    </row>
    <row r="12" s="920" customFormat="1" ht="24" customHeight="1" spans="1:9">
      <c r="A12" s="382">
        <v>4</v>
      </c>
      <c r="B12" s="382"/>
      <c r="C12" s="130" t="s">
        <v>105</v>
      </c>
      <c r="D12" s="933">
        <v>1109.489635</v>
      </c>
      <c r="E12" s="934">
        <v>0.088362931627604</v>
      </c>
      <c r="F12" s="935" t="s">
        <v>125</v>
      </c>
      <c r="G12" s="935" t="s">
        <v>126</v>
      </c>
      <c r="H12" s="947">
        <f xml:space="preserve">D12</f>
        <v>1109.489635</v>
      </c>
      <c r="I12" s="934">
        <f xml:space="preserve">H12/D12</f>
        <v>1</v>
      </c>
    </row>
    <row r="13" s="920" customFormat="1" ht="24" customHeight="1" spans="1:9">
      <c r="A13" s="382"/>
      <c r="B13" s="382"/>
      <c r="C13" s="147"/>
      <c r="D13" s="942"/>
      <c r="E13" s="943"/>
      <c r="F13" s="935" t="s">
        <v>131</v>
      </c>
      <c r="G13" s="935" t="s">
        <v>132</v>
      </c>
      <c r="H13" s="948"/>
      <c r="I13" s="943"/>
    </row>
    <row r="14" s="920" customFormat="1" ht="24" customHeight="1" spans="1:9">
      <c r="A14" s="382">
        <v>5</v>
      </c>
      <c r="B14" s="382"/>
      <c r="C14" s="950" t="s">
        <v>134</v>
      </c>
      <c r="D14" s="926">
        <v>8586.815435</v>
      </c>
      <c r="E14" s="931">
        <v>0.683878570151545</v>
      </c>
      <c r="F14" s="931"/>
      <c r="G14" s="931"/>
      <c r="H14" s="951" t="e">
        <f xml:space="preserve">SUM(H4:H13)</f>
        <v>#REF!</v>
      </c>
      <c r="I14" s="931" t="e">
        <f xml:space="preserve">H14/D14</f>
        <v>#REF!</v>
      </c>
    </row>
    <row r="15" s="920" customFormat="1" ht="39" customHeight="1" spans="1:9">
      <c r="A15" s="382">
        <v>6</v>
      </c>
      <c r="B15" s="382" t="s">
        <v>135</v>
      </c>
      <c r="C15" s="633" t="s">
        <v>107</v>
      </c>
      <c r="D15" s="952">
        <v>1541.2939</v>
      </c>
      <c r="E15" s="935">
        <v>0.122753059791985</v>
      </c>
      <c r="F15" s="945" t="s">
        <v>127</v>
      </c>
      <c r="G15" s="945" t="s">
        <v>129</v>
      </c>
      <c r="H15" s="949">
        <f xml:space="preserve">D15/36</f>
        <v>42.8137194444444</v>
      </c>
      <c r="I15" s="935">
        <f xml:space="preserve">H15/D15</f>
        <v>0.0277777777777778</v>
      </c>
    </row>
    <row r="16" s="920" customFormat="1" ht="24" customHeight="1" spans="1:9">
      <c r="A16" s="382">
        <v>7</v>
      </c>
      <c r="B16" s="382"/>
      <c r="C16" s="953" t="s">
        <v>58</v>
      </c>
      <c r="D16" s="933">
        <v>639.6182</v>
      </c>
      <c r="E16" s="934">
        <v>0.0509410250365891</v>
      </c>
      <c r="F16" s="935" t="s">
        <v>125</v>
      </c>
      <c r="G16" s="935"/>
      <c r="H16" s="936">
        <f xml:space="preserve">'附表6 低值易耗物品汇总表'!N40/10000</f>
        <v>31.35</v>
      </c>
      <c r="I16" s="934">
        <f xml:space="preserve">(H16+H17)/D16</f>
        <v>0.0476521253877183</v>
      </c>
    </row>
    <row r="17" s="920" customFormat="1" ht="41" customHeight="1" spans="1:9">
      <c r="A17" s="382"/>
      <c r="B17" s="382"/>
      <c r="C17" s="954"/>
      <c r="D17" s="942"/>
      <c r="E17" s="943"/>
      <c r="F17" s="945" t="s">
        <v>127</v>
      </c>
      <c r="G17" s="945" t="s">
        <v>129</v>
      </c>
      <c r="H17" s="949">
        <f xml:space="preserve">('附表6 低值易耗物品汇总表'!J40-'附表6 低值易耗物品汇总表'!N40)/36/10000</f>
        <v>-0.870833333333333</v>
      </c>
      <c r="I17" s="943"/>
    </row>
    <row r="18" s="920" customFormat="1" ht="24" customHeight="1" spans="1:9">
      <c r="A18" s="382">
        <v>8</v>
      </c>
      <c r="B18" s="382"/>
      <c r="C18" s="382" t="s">
        <v>136</v>
      </c>
      <c r="D18" s="952">
        <v>512</v>
      </c>
      <c r="E18" s="935">
        <v>0.0407771461455187</v>
      </c>
      <c r="F18" s="935" t="s">
        <v>131</v>
      </c>
      <c r="G18" s="935"/>
      <c r="H18" s="936" t="e">
        <f xml:space="preserve">附表6低值易耗物品汇总表2!I6/10000</f>
        <v>#VALUE!</v>
      </c>
      <c r="I18" s="935" t="e">
        <f xml:space="preserve">H18/D18</f>
        <v>#VALUE!</v>
      </c>
    </row>
    <row r="19" s="920" customFormat="1" ht="24" customHeight="1" spans="1:9">
      <c r="A19" s="382">
        <v>9</v>
      </c>
      <c r="B19" s="382"/>
      <c r="C19" s="950" t="s">
        <v>134</v>
      </c>
      <c r="D19" s="926">
        <v>2692.9121</v>
      </c>
      <c r="E19" s="931">
        <v>0.214471230974093</v>
      </c>
      <c r="F19" s="931"/>
      <c r="G19" s="931"/>
      <c r="H19" s="951" t="e">
        <f xml:space="preserve">SUM(H15:H18)</f>
        <v>#VALUE!</v>
      </c>
      <c r="I19" s="931">
        <v>0.85827253050703</v>
      </c>
    </row>
    <row r="20" s="920" customFormat="1" ht="24" customHeight="1" spans="1:9">
      <c r="A20" s="382">
        <v>10</v>
      </c>
      <c r="B20" s="382" t="s">
        <v>137</v>
      </c>
      <c r="C20" s="932" t="s">
        <v>138</v>
      </c>
      <c r="D20" s="933">
        <v>330.418</v>
      </c>
      <c r="E20" s="934">
        <v>0.0263154356935742</v>
      </c>
      <c r="F20" s="935" t="s">
        <v>125</v>
      </c>
      <c r="G20" s="935" t="s">
        <v>126</v>
      </c>
      <c r="H20" s="947">
        <f xml:space="preserve">D20</f>
        <v>330.418</v>
      </c>
      <c r="I20" s="934">
        <f xml:space="preserve">H20/D20</f>
        <v>1</v>
      </c>
    </row>
    <row r="21" s="920" customFormat="1" ht="24" customHeight="1" spans="1:9">
      <c r="A21" s="382"/>
      <c r="B21" s="382"/>
      <c r="C21" s="941"/>
      <c r="D21" s="942"/>
      <c r="E21" s="943"/>
      <c r="F21" s="935" t="s">
        <v>131</v>
      </c>
      <c r="G21" s="935" t="s">
        <v>132</v>
      </c>
      <c r="H21" s="948"/>
      <c r="I21" s="943"/>
    </row>
    <row r="22" s="920" customFormat="1" ht="24" customHeight="1" spans="1:9">
      <c r="A22" s="382">
        <v>11</v>
      </c>
      <c r="B22" s="382"/>
      <c r="C22" s="932" t="s">
        <v>139</v>
      </c>
      <c r="D22" s="933">
        <v>386.9165</v>
      </c>
      <c r="E22" s="934">
        <v>0.0308151380207277</v>
      </c>
      <c r="F22" s="935" t="s">
        <v>125</v>
      </c>
      <c r="G22" s="935" t="s">
        <v>126</v>
      </c>
      <c r="H22" s="936" t="e">
        <f xml:space="preserve">#REF!/10000</f>
        <v>#REF!</v>
      </c>
      <c r="I22" s="934" t="e">
        <f xml:space="preserve">(H22+H23+H24)/D22</f>
        <v>#REF!</v>
      </c>
    </row>
    <row r="23" s="920" customFormat="1" ht="24" customHeight="1" spans="1:9">
      <c r="A23" s="382"/>
      <c r="B23" s="382"/>
      <c r="C23" s="937"/>
      <c r="D23" s="938"/>
      <c r="E23" s="939"/>
      <c r="F23" s="940" t="s">
        <v>127</v>
      </c>
      <c r="G23" s="935" t="s">
        <v>128</v>
      </c>
      <c r="H23" s="936" t="e">
        <f xml:space="preserve">SUM(#REF!)/10000</f>
        <v>#REF!</v>
      </c>
      <c r="I23" s="939"/>
    </row>
    <row r="24" s="920" customFormat="1" ht="24" customHeight="1" spans="1:9">
      <c r="A24" s="382"/>
      <c r="B24" s="382"/>
      <c r="C24" s="937"/>
      <c r="D24" s="938"/>
      <c r="E24" s="939"/>
      <c r="F24" s="944"/>
      <c r="G24" s="945" t="s">
        <v>129</v>
      </c>
      <c r="H24" s="949" t="e">
        <f xml:space="preserve">SUM(#REF!)/10000</f>
        <v>#REF!</v>
      </c>
      <c r="I24" s="943"/>
    </row>
    <row r="25" s="920" customFormat="1" ht="45" customHeight="1" spans="1:9">
      <c r="A25" s="382">
        <v>12</v>
      </c>
      <c r="B25" s="382"/>
      <c r="C25" s="932" t="s">
        <v>140</v>
      </c>
      <c r="D25" s="933">
        <v>2.9202</v>
      </c>
      <c r="E25" s="934">
        <v>0.000232573090183875</v>
      </c>
      <c r="F25" s="945" t="s">
        <v>127</v>
      </c>
      <c r="G25" s="945" t="s">
        <v>129</v>
      </c>
      <c r="H25" s="949">
        <f xml:space="preserve">附表10地巾布巾汇总表!G8/10000/36</f>
        <v>0</v>
      </c>
      <c r="I25" s="935">
        <f xml:space="preserve">H25/D25</f>
        <v>0</v>
      </c>
    </row>
    <row r="26" s="920" customFormat="1" ht="40" customHeight="1" spans="1:9">
      <c r="A26" s="382">
        <v>13</v>
      </c>
      <c r="B26" s="382"/>
      <c r="C26" s="932" t="s">
        <v>141</v>
      </c>
      <c r="D26" s="933">
        <v>6</v>
      </c>
      <c r="E26" s="934">
        <v>0.000477857181392798</v>
      </c>
      <c r="F26" s="945" t="s">
        <v>127</v>
      </c>
      <c r="G26" s="945" t="s">
        <v>129</v>
      </c>
      <c r="H26" s="949" t="e">
        <f xml:space="preserve">#REF!/10000/36</f>
        <v>#REF!</v>
      </c>
      <c r="I26" s="935" t="e">
        <f xml:space="preserve">H26/D26</f>
        <v>#REF!</v>
      </c>
    </row>
    <row r="27" s="920" customFormat="1" ht="24" customHeight="1" spans="1:9">
      <c r="A27" s="382">
        <v>14</v>
      </c>
      <c r="B27" s="382"/>
      <c r="C27" s="955" t="s">
        <v>111</v>
      </c>
      <c r="D27" s="933">
        <v>346.35</v>
      </c>
      <c r="E27" s="934">
        <v>0.0275843057958992</v>
      </c>
      <c r="F27" s="935" t="s">
        <v>125</v>
      </c>
      <c r="G27" s="935" t="s">
        <v>126</v>
      </c>
      <c r="H27" s="936" t="e">
        <f xml:space="preserve">#REF!/10000</f>
        <v>#REF!</v>
      </c>
      <c r="I27" s="934" t="e">
        <f xml:space="preserve">(H27+H28+H29)/D27</f>
        <v>#REF!</v>
      </c>
    </row>
    <row r="28" s="920" customFormat="1" ht="24" customHeight="1" spans="1:9">
      <c r="A28" s="382"/>
      <c r="B28" s="382"/>
      <c r="C28" s="956"/>
      <c r="D28" s="938"/>
      <c r="E28" s="939"/>
      <c r="F28" s="940" t="s">
        <v>127</v>
      </c>
      <c r="G28" s="935" t="s">
        <v>128</v>
      </c>
      <c r="H28" s="936" t="e">
        <f xml:space="preserve">SUM(#REF!)/10000</f>
        <v>#REF!</v>
      </c>
      <c r="I28" s="939"/>
    </row>
    <row r="29" s="920" customFormat="1" ht="24" customHeight="1" spans="1:9">
      <c r="A29" s="382"/>
      <c r="B29" s="382"/>
      <c r="C29" s="956"/>
      <c r="D29" s="938"/>
      <c r="E29" s="939"/>
      <c r="F29" s="944"/>
      <c r="G29" s="945" t="s">
        <v>129</v>
      </c>
      <c r="H29" s="936" t="e">
        <f xml:space="preserve">SUM(#REF!)/10000</f>
        <v>#REF!</v>
      </c>
      <c r="I29" s="943"/>
    </row>
    <row r="30" s="920" customFormat="1" ht="24" customHeight="1" spans="1:9">
      <c r="A30" s="382">
        <v>15</v>
      </c>
      <c r="B30" s="382"/>
      <c r="C30" s="130" t="s">
        <v>142</v>
      </c>
      <c r="D30" s="933">
        <v>172.7436</v>
      </c>
      <c r="E30" s="934">
        <v>0.0137577949666075</v>
      </c>
      <c r="F30" s="935" t="s">
        <v>125</v>
      </c>
      <c r="G30" s="935" t="s">
        <v>126</v>
      </c>
      <c r="H30" s="947">
        <f xml:space="preserve">D30</f>
        <v>172.7436</v>
      </c>
      <c r="I30" s="934">
        <f xml:space="preserve">H30/D30</f>
        <v>1</v>
      </c>
    </row>
    <row r="31" s="920" customFormat="1" ht="24" customHeight="1" spans="1:9">
      <c r="A31" s="382"/>
      <c r="B31" s="382"/>
      <c r="C31" s="147"/>
      <c r="D31" s="942"/>
      <c r="E31" s="943"/>
      <c r="F31" s="935" t="s">
        <v>131</v>
      </c>
      <c r="G31" s="935" t="s">
        <v>132</v>
      </c>
      <c r="H31" s="948"/>
      <c r="I31" s="943"/>
    </row>
    <row r="32" s="920" customFormat="1" ht="24" customHeight="1" spans="1:9">
      <c r="A32" s="382">
        <v>16</v>
      </c>
      <c r="B32" s="382"/>
      <c r="C32" s="950" t="s">
        <v>134</v>
      </c>
      <c r="D32" s="926">
        <v>1245.3483</v>
      </c>
      <c r="E32" s="931">
        <v>0.0991831047483854</v>
      </c>
      <c r="F32" s="931"/>
      <c r="G32" s="931"/>
      <c r="H32" s="951" t="e">
        <f xml:space="preserve">SUM(H20:H31)</f>
        <v>#REF!</v>
      </c>
      <c r="I32" s="931" t="e">
        <f xml:space="preserve">H32/D32</f>
        <v>#REF!</v>
      </c>
    </row>
    <row r="33" s="920" customFormat="1" ht="24" customHeight="1" spans="1:9">
      <c r="A33" s="382">
        <v>17</v>
      </c>
      <c r="B33" s="382" t="s">
        <v>143</v>
      </c>
      <c r="C33" s="652" t="s">
        <v>144</v>
      </c>
      <c r="D33" s="952">
        <v>30.966964106125</v>
      </c>
      <c r="E33" s="935">
        <v>0.0024662976973408</v>
      </c>
      <c r="F33" s="935"/>
      <c r="G33" s="935"/>
      <c r="H33" s="936">
        <f xml:space="preserve">D33</f>
        <v>30.966964106125</v>
      </c>
      <c r="I33" s="935">
        <f xml:space="preserve">H33/D33</f>
        <v>1</v>
      </c>
    </row>
    <row r="34" s="920" customFormat="1" ht="24" customHeight="1" spans="1:9">
      <c r="A34" s="382"/>
      <c r="B34" s="382"/>
      <c r="C34" s="950" t="s">
        <v>145</v>
      </c>
      <c r="D34" s="926">
        <v>12556.0527991061</v>
      </c>
      <c r="E34" s="931">
        <v>1</v>
      </c>
      <c r="F34" s="931"/>
      <c r="G34" s="931"/>
      <c r="H34" s="957" t="e">
        <f xml:space="preserve">H33+H32+H19+H14</f>
        <v>#REF!</v>
      </c>
      <c r="I34" s="958" t="e">
        <f xml:space="preserve">H34/D34</f>
        <v>#REF!</v>
      </c>
    </row>
    <row r="35" s="920" customFormat="1" spans="1:9">
      <c r="F35" s="921"/>
      <c r="G35" s="921"/>
      <c r="H35" s="922"/>
      <c r="I35" s="923"/>
    </row>
    <row r="36" s="920" customFormat="1" spans="1:9">
      <c r="F36" s="921"/>
      <c r="G36" s="921"/>
      <c r="H36" s="922"/>
      <c r="I36" s="923"/>
    </row>
    <row r="37" s="920" customFormat="1" hidden="1" spans="1:9">
      <c r="E37" s="959"/>
      <c r="F37" s="960"/>
      <c r="G37" s="960"/>
      <c r="H37" s="922">
        <v>12556.0427991061</v>
      </c>
      <c r="I37" s="923"/>
    </row>
    <row r="38" s="920" customFormat="1" hidden="1" spans="1:9">
      <c r="F38" s="921"/>
      <c r="G38" s="921"/>
      <c r="H38" s="922"/>
      <c r="I38" s="923"/>
    </row>
    <row r="39" s="920" customFormat="1" hidden="1" spans="1:9">
      <c r="D39" s="920">
        <v>10.4633773325884</v>
      </c>
      <c r="F39" s="921"/>
      <c r="G39" s="921"/>
      <c r="H39" s="922">
        <v>10358.7435592626</v>
      </c>
      <c r="I39" s="923"/>
    </row>
    <row r="40" s="920" customFormat="1" hidden="1" spans="1:9">
      <c r="F40" s="921"/>
      <c r="G40" s="921"/>
      <c r="H40" s="922">
        <v>0.825</v>
      </c>
      <c r="I40" s="923"/>
    </row>
    <row r="41" s="920" customFormat="1" hidden="1" spans="1:9">
      <c r="F41" s="921"/>
      <c r="G41" s="921"/>
      <c r="H41" s="922"/>
      <c r="I41" s="923"/>
    </row>
    <row r="42" s="920" customFormat="1" hidden="1" spans="1:9">
      <c r="F42" s="921"/>
      <c r="G42" s="921"/>
      <c r="H42" s="922"/>
      <c r="I42" s="923"/>
    </row>
    <row r="43" s="920" customFormat="1" hidden="1" spans="1:9">
      <c r="F43" s="921"/>
      <c r="G43" s="921"/>
      <c r="H43" s="922"/>
      <c r="I43" s="923"/>
    </row>
    <row r="44" s="920" customFormat="1" hidden="1" spans="1:9">
      <c r="F44" s="921"/>
      <c r="G44" s="921"/>
      <c r="H44" s="922">
        <v>12556.0427991061</v>
      </c>
      <c r="I44" s="923"/>
    </row>
    <row r="45" s="920" customFormat="1" hidden="1" spans="1:9">
      <c r="F45" s="921"/>
      <c r="G45" s="921"/>
      <c r="H45" s="922">
        <v>0.0100000000002183</v>
      </c>
      <c r="I45" s="923"/>
    </row>
  </sheetData>
  <sheetProtection formatCells="0" formatColumns="0" formatRows="0" insertRows="0" insertColumns="0" insertHyperlinks="0" deleteColumns="0" deleteRows="0" sort="0" autoFilter="0" pivotTables="0"/>
  <mergeCells count="53">
    <mergeCell ref="A1:I1"/>
    <mergeCell ref="D2:E2"/>
    <mergeCell ref="F2:I2"/>
    <mergeCell ref="A2:A3"/>
    <mergeCell ref="B2:B3"/>
    <mergeCell ref="B4:B14"/>
    <mergeCell ref="B15:B19"/>
    <mergeCell ref="B20:B32"/>
    <mergeCell ref="C2:C3"/>
    <mergeCell ref="C4:C6"/>
    <mergeCell ref="C7:C8"/>
    <mergeCell ref="C9:C11"/>
    <mergeCell ref="C12:C13"/>
    <mergeCell ref="C16:C17"/>
    <mergeCell ref="C20:C21"/>
    <mergeCell ref="C22:C24"/>
    <mergeCell ref="C27:C29"/>
    <mergeCell ref="C30:C31"/>
    <mergeCell ref="D4:D6"/>
    <mergeCell ref="D7:D8"/>
    <mergeCell ref="D9:D11"/>
    <mergeCell ref="D12:D13"/>
    <mergeCell ref="D16:D17"/>
    <mergeCell ref="D20:D21"/>
    <mergeCell ref="D22:D24"/>
    <mergeCell ref="D27:D29"/>
    <mergeCell ref="D30:D31"/>
    <mergeCell ref="E4:E6"/>
    <mergeCell ref="E7:E8"/>
    <mergeCell ref="E9:E11"/>
    <mergeCell ref="E12:E13"/>
    <mergeCell ref="E16:E17"/>
    <mergeCell ref="E20:E21"/>
    <mergeCell ref="E22:E24"/>
    <mergeCell ref="E27:E29"/>
    <mergeCell ref="E30:E31"/>
    <mergeCell ref="F5:F6"/>
    <mergeCell ref="F10:F11"/>
    <mergeCell ref="F23:F24"/>
    <mergeCell ref="F28:F29"/>
    <mergeCell ref="H7:H8"/>
    <mergeCell ref="H12:H13"/>
    <mergeCell ref="H20:H21"/>
    <mergeCell ref="H30:H31"/>
    <mergeCell ref="I4:I6"/>
    <mergeCell ref="I7:I8"/>
    <mergeCell ref="I9:I11"/>
    <mergeCell ref="I12:I13"/>
    <mergeCell ref="I16:I17"/>
    <mergeCell ref="I20:I21"/>
    <mergeCell ref="I22:I24"/>
    <mergeCell ref="I27:I29"/>
    <mergeCell ref="I30:I31"/>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1"/>
  <sheetViews>
    <sheetView view="pageBreakPreview" zoomScale="90" zoomScaleNormal="100" topLeftCell="A79" workbookViewId="0">
      <selection activeCell="C124" sqref="$A1:$XFD1048576"/>
    </sheetView>
  </sheetViews>
  <sheetFormatPr defaultColWidth="9" defaultRowHeight="25" customHeight="1"/>
  <cols>
    <col min="1" max="1" width="13.475" style="442" customWidth="1"/>
    <col min="2" max="2" width="17.25" style="297" customWidth="1"/>
    <col min="3" max="3" width="17.6333333333333" style="786" customWidth="1"/>
    <col min="4" max="4" width="36.5" style="877" customWidth="1"/>
    <col min="5" max="5" width="6.13333333333333" style="297" customWidth="1"/>
    <col min="6" max="6" width="10.8833333333333" style="878" customWidth="1"/>
    <col min="7" max="7" width="9.13333333333333" style="878" customWidth="1"/>
    <col min="8" max="8" width="12.5" style="878" customWidth="1"/>
    <col min="9" max="9" width="9" style="297" hidden="1" customWidth="1"/>
    <col min="10" max="10" width="22.6333333333333" style="297" customWidth="1"/>
    <col min="11" max="11" width="14.3833333333333" style="297" customWidth="1"/>
    <col min="12" max="12" width="10.6333333333333" style="297" customWidth="1"/>
    <col min="13" max="16384" width="9" style="297"/>
  </cols>
  <sheetData>
    <row r="1" s="297" customFormat="1" customHeight="1" spans="1:11">
      <c r="A1" s="879" t="s">
        <v>146</v>
      </c>
      <c r="B1" s="880"/>
      <c r="C1" s="881"/>
      <c r="D1" s="882"/>
      <c r="E1" s="880"/>
      <c r="F1" s="880"/>
      <c r="G1" s="880"/>
      <c r="H1" s="880"/>
    </row>
    <row r="2" s="297" customFormat="1" customHeight="1" spans="1:11">
      <c r="A2" s="582" t="s">
        <v>33</v>
      </c>
      <c r="B2" s="582" t="s">
        <v>147</v>
      </c>
      <c r="C2" s="142" t="s">
        <v>148</v>
      </c>
      <c r="D2" s="582" t="s">
        <v>149</v>
      </c>
      <c r="E2" s="582" t="s">
        <v>150</v>
      </c>
      <c r="F2" s="583" t="s">
        <v>151</v>
      </c>
      <c r="G2" s="583" t="s">
        <v>152</v>
      </c>
      <c r="H2" s="583" t="s">
        <v>153</v>
      </c>
      <c r="I2" s="582" t="s">
        <v>37</v>
      </c>
    </row>
    <row r="3" s="297" customFormat="1" customHeight="1" spans="1:11">
      <c r="A3" s="883" t="s">
        <v>154</v>
      </c>
      <c r="B3" s="884"/>
      <c r="C3" s="142"/>
      <c r="D3" s="885"/>
      <c r="E3" s="587"/>
      <c r="F3" s="589">
        <f xml:space="preserve">SUM(F4,F14:F56)-F44-F38-F31-F24-F18</f>
        <v>4009</v>
      </c>
      <c r="G3" s="589"/>
      <c r="H3" s="589">
        <f xml:space="preserve">SUM(H5:H56)-H44-H38-H31-H24-H18</f>
        <v>11038480</v>
      </c>
      <c r="I3" s="886"/>
    </row>
    <row r="4" s="297" customFormat="1" customHeight="1" spans="1:11">
      <c r="A4" s="590">
        <v>1</v>
      </c>
      <c r="B4" s="887" t="s">
        <v>155</v>
      </c>
      <c r="C4" s="220" t="s">
        <v>156</v>
      </c>
      <c r="D4" s="888" t="s">
        <v>157</v>
      </c>
      <c r="E4" s="887" t="s">
        <v>158</v>
      </c>
      <c r="F4" s="889">
        <f xml:space="preserve">SUM(F5:F13)</f>
        <v>2113</v>
      </c>
      <c r="G4" s="889">
        <v>2560.29684601113</v>
      </c>
      <c r="H4" s="889">
        <f xml:space="preserve">SUM(H5:H13)</f>
        <v>7508000</v>
      </c>
      <c r="I4" s="890"/>
    </row>
    <row r="5" s="297" customFormat="1" customHeight="1" outlineLevel="1" spans="1:11">
      <c r="A5" s="891">
        <v>1.1</v>
      </c>
      <c r="B5" s="892" t="s">
        <v>159</v>
      </c>
      <c r="C5" s="196" t="s">
        <v>160</v>
      </c>
      <c r="D5" s="888" t="s">
        <v>157</v>
      </c>
      <c r="E5" s="887" t="s">
        <v>158</v>
      </c>
      <c r="F5" s="889">
        <v>990</v>
      </c>
      <c r="G5" s="889">
        <v>800</v>
      </c>
      <c r="H5" s="889">
        <v>792000</v>
      </c>
      <c r="I5" s="890"/>
    </row>
    <row r="6" s="297" customFormat="1" customHeight="1" outlineLevel="1" spans="1:11">
      <c r="A6" s="590">
        <v>1.2</v>
      </c>
      <c r="B6" s="893" t="s">
        <v>161</v>
      </c>
      <c r="C6" s="196" t="s">
        <v>162</v>
      </c>
      <c r="D6" s="888" t="s">
        <v>157</v>
      </c>
      <c r="E6" s="887" t="s">
        <v>158</v>
      </c>
      <c r="F6" s="889">
        <v>13</v>
      </c>
      <c r="G6" s="889">
        <v>6000</v>
      </c>
      <c r="H6" s="889">
        <v>78000</v>
      </c>
      <c r="I6" s="890"/>
    </row>
    <row r="7" s="297" customFormat="1" customHeight="1" outlineLevel="1" spans="1:11">
      <c r="A7" s="590">
        <v>1.3</v>
      </c>
      <c r="B7" s="893" t="s">
        <v>163</v>
      </c>
      <c r="C7" s="894" t="s">
        <v>164</v>
      </c>
      <c r="D7" s="888" t="s">
        <v>157</v>
      </c>
      <c r="E7" s="887" t="s">
        <v>158</v>
      </c>
      <c r="F7" s="895">
        <f xml:space="preserve">396-36</f>
        <v>360</v>
      </c>
      <c r="G7" s="895">
        <v>10000</v>
      </c>
      <c r="H7" s="889">
        <f xml:space="preserve">F7*G7</f>
        <v>3600000</v>
      </c>
      <c r="I7" s="890"/>
    </row>
    <row r="8" s="297" customFormat="1" customHeight="1" outlineLevel="1" spans="1:11">
      <c r="A8" s="590">
        <v>1.4</v>
      </c>
      <c r="B8" s="893" t="s">
        <v>165</v>
      </c>
      <c r="C8" s="196" t="s">
        <v>166</v>
      </c>
      <c r="D8" s="888" t="s">
        <v>157</v>
      </c>
      <c r="E8" s="887" t="s">
        <v>158</v>
      </c>
      <c r="F8" s="889">
        <v>57</v>
      </c>
      <c r="G8" s="889">
        <v>4000</v>
      </c>
      <c r="H8" s="889">
        <v>228000</v>
      </c>
      <c r="I8" s="890"/>
    </row>
    <row r="9" s="297" customFormat="1" customHeight="1" outlineLevel="1" spans="1:11">
      <c r="A9" s="590">
        <v>1.5</v>
      </c>
      <c r="B9" s="893" t="s">
        <v>167</v>
      </c>
      <c r="C9" s="786" t="s">
        <v>168</v>
      </c>
      <c r="D9" s="888" t="s">
        <v>157</v>
      </c>
      <c r="E9" s="887" t="s">
        <v>158</v>
      </c>
      <c r="F9" s="889">
        <f xml:space="preserve">550+3</f>
        <v>553</v>
      </c>
      <c r="G9" s="889">
        <v>4000</v>
      </c>
      <c r="H9" s="889">
        <f xml:space="preserve">F9*G9</f>
        <v>2212000</v>
      </c>
      <c r="I9" s="890"/>
      <c r="J9" s="896"/>
      <c r="K9" s="896"/>
    </row>
    <row r="10" s="297" customFormat="1" customHeight="1" outlineLevel="1" spans="1:11">
      <c r="A10" s="590">
        <v>1.6</v>
      </c>
      <c r="B10" s="893" t="s">
        <v>169</v>
      </c>
      <c r="C10" s="196" t="s">
        <v>170</v>
      </c>
      <c r="D10" s="888" t="s">
        <v>157</v>
      </c>
      <c r="E10" s="887" t="s">
        <v>158</v>
      </c>
      <c r="F10" s="889">
        <v>108</v>
      </c>
      <c r="G10" s="889">
        <v>4000</v>
      </c>
      <c r="H10" s="889">
        <v>432000</v>
      </c>
      <c r="I10" s="890"/>
    </row>
    <row r="11" s="297" customFormat="1" customHeight="1" outlineLevel="1" spans="1:11">
      <c r="A11" s="590">
        <v>1.7</v>
      </c>
      <c r="B11" s="893" t="s">
        <v>171</v>
      </c>
      <c r="C11" s="196" t="s">
        <v>172</v>
      </c>
      <c r="D11" s="888" t="s">
        <v>157</v>
      </c>
      <c r="E11" s="887" t="s">
        <v>158</v>
      </c>
      <c r="F11" s="889">
        <v>8</v>
      </c>
      <c r="G11" s="889">
        <v>5000</v>
      </c>
      <c r="H11" s="889">
        <v>40000</v>
      </c>
      <c r="I11" s="890"/>
    </row>
    <row r="12" s="297" customFormat="1" customHeight="1" outlineLevel="1" spans="1:11">
      <c r="A12" s="590">
        <v>1.8</v>
      </c>
      <c r="B12" s="893" t="s">
        <v>173</v>
      </c>
      <c r="C12" s="196" t="s">
        <v>174</v>
      </c>
      <c r="D12" s="888" t="s">
        <v>157</v>
      </c>
      <c r="E12" s="887" t="s">
        <v>158</v>
      </c>
      <c r="F12" s="889">
        <v>9</v>
      </c>
      <c r="G12" s="889">
        <v>4000</v>
      </c>
      <c r="H12" s="889">
        <v>36000</v>
      </c>
      <c r="I12" s="890"/>
    </row>
    <row r="13" s="297" customFormat="1" customHeight="1" outlineLevel="1" spans="1:11">
      <c r="A13" s="590">
        <v>1.9</v>
      </c>
      <c r="B13" s="893" t="s">
        <v>175</v>
      </c>
      <c r="C13" s="196" t="s">
        <v>176</v>
      </c>
      <c r="D13" s="888" t="s">
        <v>157</v>
      </c>
      <c r="E13" s="887" t="s">
        <v>158</v>
      </c>
      <c r="F13" s="889">
        <v>15</v>
      </c>
      <c r="G13" s="889">
        <v>6000</v>
      </c>
      <c r="H13" s="889">
        <v>90000</v>
      </c>
      <c r="I13" s="890"/>
    </row>
    <row r="14" s="297" customFormat="1" customHeight="1" spans="1:11">
      <c r="A14" s="590">
        <v>2</v>
      </c>
      <c r="B14" s="893" t="s">
        <v>177</v>
      </c>
      <c r="C14" s="196" t="s">
        <v>178</v>
      </c>
      <c r="D14" s="888" t="s">
        <v>157</v>
      </c>
      <c r="E14" s="887" t="s">
        <v>158</v>
      </c>
      <c r="F14" s="889">
        <v>90</v>
      </c>
      <c r="G14" s="889">
        <v>4000</v>
      </c>
      <c r="H14" s="889">
        <v>360000</v>
      </c>
      <c r="I14" s="890"/>
    </row>
    <row r="15" s="297" customFormat="1" customHeight="1" spans="1:11">
      <c r="A15" s="590">
        <v>3</v>
      </c>
      <c r="B15" s="893" t="s">
        <v>179</v>
      </c>
      <c r="C15" s="196" t="s">
        <v>180</v>
      </c>
      <c r="D15" s="888" t="s">
        <v>181</v>
      </c>
      <c r="E15" s="887" t="s">
        <v>158</v>
      </c>
      <c r="F15" s="889">
        <v>40</v>
      </c>
      <c r="G15" s="889">
        <v>3000</v>
      </c>
      <c r="H15" s="889">
        <v>120000</v>
      </c>
      <c r="I15" s="897"/>
    </row>
    <row r="16" s="297" customFormat="1" customHeight="1" spans="1:11">
      <c r="A16" s="590">
        <v>4</v>
      </c>
      <c r="B16" s="893" t="s">
        <v>182</v>
      </c>
      <c r="C16" s="196" t="s">
        <v>183</v>
      </c>
      <c r="D16" s="888" t="s">
        <v>184</v>
      </c>
      <c r="E16" s="887" t="s">
        <v>158</v>
      </c>
      <c r="F16" s="889">
        <v>132</v>
      </c>
      <c r="G16" s="889">
        <v>1000</v>
      </c>
      <c r="H16" s="889">
        <v>132000</v>
      </c>
      <c r="I16" s="897"/>
    </row>
    <row r="17" s="297" customFormat="1" customHeight="1" spans="1:10">
      <c r="A17" s="590">
        <v>5</v>
      </c>
      <c r="B17" s="893" t="s">
        <v>185</v>
      </c>
      <c r="C17" s="196" t="s">
        <v>183</v>
      </c>
      <c r="D17" s="888" t="s">
        <v>184</v>
      </c>
      <c r="E17" s="887" t="s">
        <v>186</v>
      </c>
      <c r="F17" s="889">
        <v>92</v>
      </c>
      <c r="G17" s="889">
        <v>4000</v>
      </c>
      <c r="H17" s="889">
        <v>368000</v>
      </c>
      <c r="I17" s="897"/>
    </row>
    <row r="18" s="297" customFormat="1" customHeight="1" spans="1:10">
      <c r="A18" s="590">
        <v>6</v>
      </c>
      <c r="B18" s="893" t="s">
        <v>187</v>
      </c>
      <c r="C18" s="196" t="s">
        <v>156</v>
      </c>
      <c r="D18" s="888" t="s">
        <v>188</v>
      </c>
      <c r="E18" s="887" t="s">
        <v>158</v>
      </c>
      <c r="F18" s="889">
        <f xml:space="preserve">SUM(F19:F23)</f>
        <v>68</v>
      </c>
      <c r="G18" s="889">
        <v>11696.9696969697</v>
      </c>
      <c r="H18" s="889">
        <f xml:space="preserve">SUM(H19:H23)</f>
        <v>803000</v>
      </c>
      <c r="I18" s="897"/>
    </row>
    <row r="19" s="297" customFormat="1" customHeight="1" outlineLevel="1" spans="1:10">
      <c r="A19" s="590">
        <v>6.1</v>
      </c>
      <c r="B19" s="893" t="s">
        <v>189</v>
      </c>
      <c r="C19" s="196" t="s">
        <v>190</v>
      </c>
      <c r="D19" s="888" t="s">
        <v>188</v>
      </c>
      <c r="E19" s="887" t="s">
        <v>158</v>
      </c>
      <c r="F19" s="889">
        <v>1</v>
      </c>
      <c r="G19" s="889">
        <v>20000</v>
      </c>
      <c r="H19" s="889">
        <v>20000</v>
      </c>
      <c r="I19" s="897"/>
    </row>
    <row r="20" s="297" customFormat="1" customHeight="1" outlineLevel="1" spans="1:10">
      <c r="A20" s="590">
        <v>6.2</v>
      </c>
      <c r="B20" s="893" t="s">
        <v>191</v>
      </c>
      <c r="C20" s="196" t="s">
        <v>192</v>
      </c>
      <c r="D20" s="888" t="s">
        <v>188</v>
      </c>
      <c r="E20" s="887" t="s">
        <v>158</v>
      </c>
      <c r="F20" s="889">
        <v>63</v>
      </c>
      <c r="G20" s="889">
        <v>12000</v>
      </c>
      <c r="H20" s="889">
        <f xml:space="preserve">F20*G20</f>
        <v>756000</v>
      </c>
      <c r="I20" s="897"/>
      <c r="J20" s="896"/>
    </row>
    <row r="21" s="297" customFormat="1" customHeight="1" outlineLevel="1" spans="1:10">
      <c r="A21" s="590">
        <v>6.3</v>
      </c>
      <c r="B21" s="893" t="s">
        <v>193</v>
      </c>
      <c r="C21" s="196" t="s">
        <v>194</v>
      </c>
      <c r="D21" s="888" t="s">
        <v>195</v>
      </c>
      <c r="E21" s="127" t="s">
        <v>158</v>
      </c>
      <c r="F21" s="898">
        <v>2</v>
      </c>
      <c r="G21" s="898">
        <v>5000</v>
      </c>
      <c r="H21" s="889">
        <f xml:space="preserve">F21*G21</f>
        <v>10000</v>
      </c>
      <c r="I21" s="897"/>
      <c r="J21" s="896"/>
    </row>
    <row r="22" s="297" customFormat="1" customHeight="1" outlineLevel="1" spans="1:10">
      <c r="A22" s="590">
        <v>6.4</v>
      </c>
      <c r="B22" s="893" t="s">
        <v>196</v>
      </c>
      <c r="C22" s="196" t="s">
        <v>156</v>
      </c>
      <c r="D22" s="899" t="s">
        <v>188</v>
      </c>
      <c r="E22" s="887" t="s">
        <v>158</v>
      </c>
      <c r="F22" s="889">
        <v>1</v>
      </c>
      <c r="G22" s="889">
        <v>12000</v>
      </c>
      <c r="H22" s="889">
        <f xml:space="preserve">F22*G22</f>
        <v>12000</v>
      </c>
      <c r="I22" s="900"/>
      <c r="J22" s="896"/>
    </row>
    <row r="23" s="297" customFormat="1" customHeight="1" outlineLevel="1" spans="1:10">
      <c r="A23" s="590">
        <v>6.5</v>
      </c>
      <c r="B23" s="893" t="s">
        <v>197</v>
      </c>
      <c r="C23" s="196" t="s">
        <v>194</v>
      </c>
      <c r="D23" s="899" t="s">
        <v>195</v>
      </c>
      <c r="E23" s="887" t="s">
        <v>158</v>
      </c>
      <c r="F23" s="590">
        <v>1</v>
      </c>
      <c r="G23" s="590">
        <v>5000</v>
      </c>
      <c r="H23" s="889">
        <v>5000</v>
      </c>
      <c r="I23" s="900"/>
    </row>
    <row r="24" s="297" customFormat="1" customHeight="1" spans="1:10">
      <c r="A24" s="590">
        <v>7</v>
      </c>
      <c r="B24" s="893" t="s">
        <v>198</v>
      </c>
      <c r="C24" s="196" t="s">
        <v>156</v>
      </c>
      <c r="D24" s="888" t="s">
        <v>199</v>
      </c>
      <c r="E24" s="887" t="s">
        <v>158</v>
      </c>
      <c r="F24" s="889">
        <f xml:space="preserve">SUM(F25:F29)</f>
        <v>276</v>
      </c>
      <c r="G24" s="889">
        <v>1040.21739130435</v>
      </c>
      <c r="H24" s="889">
        <f xml:space="preserve">SUM(H25:H29)</f>
        <v>287100</v>
      </c>
      <c r="I24" s="897"/>
    </row>
    <row r="25" s="297" customFormat="1" customHeight="1" outlineLevel="1" spans="1:10">
      <c r="A25" s="590">
        <v>7.1</v>
      </c>
      <c r="B25" s="893" t="s">
        <v>200</v>
      </c>
      <c r="C25" s="196" t="s">
        <v>201</v>
      </c>
      <c r="D25" s="888" t="s">
        <v>199</v>
      </c>
      <c r="E25" s="887" t="s">
        <v>158</v>
      </c>
      <c r="F25" s="889">
        <v>8</v>
      </c>
      <c r="G25" s="889">
        <v>1200</v>
      </c>
      <c r="H25" s="889">
        <v>9600</v>
      </c>
      <c r="I25" s="897"/>
    </row>
    <row r="26" s="297" customFormat="1" customHeight="1" outlineLevel="1" spans="1:10">
      <c r="A26" s="590">
        <v>7.2</v>
      </c>
      <c r="B26" s="893" t="s">
        <v>202</v>
      </c>
      <c r="C26" s="196" t="s">
        <v>203</v>
      </c>
      <c r="D26" s="888" t="s">
        <v>199</v>
      </c>
      <c r="E26" s="887" t="s">
        <v>158</v>
      </c>
      <c r="F26" s="889">
        <v>107</v>
      </c>
      <c r="G26" s="889">
        <v>1200</v>
      </c>
      <c r="H26" s="889">
        <v>128400</v>
      </c>
      <c r="I26" s="897"/>
    </row>
    <row r="27" s="297" customFormat="1" customHeight="1" outlineLevel="1" spans="1:10">
      <c r="A27" s="590">
        <v>7.3</v>
      </c>
      <c r="B27" s="893" t="s">
        <v>204</v>
      </c>
      <c r="C27" s="196" t="s">
        <v>205</v>
      </c>
      <c r="D27" s="888" t="s">
        <v>199</v>
      </c>
      <c r="E27" s="887" t="s">
        <v>158</v>
      </c>
      <c r="F27" s="889">
        <v>70</v>
      </c>
      <c r="G27" s="889">
        <v>900</v>
      </c>
      <c r="H27" s="889">
        <v>63000</v>
      </c>
      <c r="I27" s="897"/>
    </row>
    <row r="28" s="297" customFormat="1" customHeight="1" outlineLevel="1" spans="1:10">
      <c r="A28" s="590">
        <v>7.4</v>
      </c>
      <c r="B28" s="893" t="s">
        <v>206</v>
      </c>
      <c r="C28" s="196" t="s">
        <v>207</v>
      </c>
      <c r="D28" s="888" t="s">
        <v>199</v>
      </c>
      <c r="E28" s="887" t="s">
        <v>158</v>
      </c>
      <c r="F28" s="889">
        <v>77</v>
      </c>
      <c r="G28" s="889">
        <v>900</v>
      </c>
      <c r="H28" s="889">
        <v>69300</v>
      </c>
      <c r="I28" s="897"/>
    </row>
    <row r="29" s="297" customFormat="1" customHeight="1" outlineLevel="1" spans="1:10">
      <c r="A29" s="590">
        <v>7.5</v>
      </c>
      <c r="B29" s="893" t="s">
        <v>208</v>
      </c>
      <c r="C29" s="196" t="s">
        <v>209</v>
      </c>
      <c r="D29" s="888" t="s">
        <v>199</v>
      </c>
      <c r="E29" s="887" t="s">
        <v>158</v>
      </c>
      <c r="F29" s="889">
        <v>14</v>
      </c>
      <c r="G29" s="889">
        <v>1200</v>
      </c>
      <c r="H29" s="889">
        <v>16800</v>
      </c>
      <c r="I29" s="897"/>
    </row>
    <row r="30" s="297" customFormat="1" customHeight="1" spans="1:10">
      <c r="A30" s="590">
        <v>8</v>
      </c>
      <c r="B30" s="893" t="s">
        <v>210</v>
      </c>
      <c r="C30" s="196" t="s">
        <v>211</v>
      </c>
      <c r="D30" s="888" t="s">
        <v>181</v>
      </c>
      <c r="E30" s="887" t="s">
        <v>212</v>
      </c>
      <c r="F30" s="889">
        <v>9</v>
      </c>
      <c r="G30" s="889">
        <v>1000</v>
      </c>
      <c r="H30" s="889">
        <v>9000</v>
      </c>
      <c r="I30" s="897"/>
    </row>
    <row r="31" s="297" customFormat="1" customHeight="1" spans="1:10">
      <c r="A31" s="590">
        <v>9</v>
      </c>
      <c r="B31" s="893" t="s">
        <v>213</v>
      </c>
      <c r="C31" s="196" t="s">
        <v>156</v>
      </c>
      <c r="D31" s="888" t="s">
        <v>188</v>
      </c>
      <c r="E31" s="887" t="s">
        <v>158</v>
      </c>
      <c r="F31" s="889">
        <f xml:space="preserve">SUM(F32:F35)</f>
        <v>9</v>
      </c>
      <c r="G31" s="889">
        <v>3777.77777777778</v>
      </c>
      <c r="H31" s="889">
        <f xml:space="preserve">SUM(H32:H35)</f>
        <v>34000</v>
      </c>
      <c r="I31" s="897"/>
    </row>
    <row r="32" s="297" customFormat="1" customHeight="1" outlineLevel="1" spans="1:10">
      <c r="A32" s="590">
        <v>9.1</v>
      </c>
      <c r="B32" s="893" t="s">
        <v>214</v>
      </c>
      <c r="C32" s="196" t="s">
        <v>215</v>
      </c>
      <c r="D32" s="888" t="s">
        <v>188</v>
      </c>
      <c r="E32" s="887" t="s">
        <v>158</v>
      </c>
      <c r="F32" s="889">
        <v>4</v>
      </c>
      <c r="G32" s="889">
        <v>3000</v>
      </c>
      <c r="H32" s="889">
        <v>12000</v>
      </c>
      <c r="I32" s="897"/>
    </row>
    <row r="33" s="297" customFormat="1" customHeight="1" outlineLevel="1" spans="1:10">
      <c r="A33" s="590">
        <v>9.2</v>
      </c>
      <c r="B33" s="893" t="s">
        <v>214</v>
      </c>
      <c r="C33" s="196" t="s">
        <v>216</v>
      </c>
      <c r="D33" s="888" t="s">
        <v>188</v>
      </c>
      <c r="E33" s="887" t="s">
        <v>158</v>
      </c>
      <c r="F33" s="889">
        <v>1</v>
      </c>
      <c r="G33" s="889">
        <v>3000</v>
      </c>
      <c r="H33" s="889">
        <v>3000</v>
      </c>
      <c r="I33" s="897"/>
    </row>
    <row r="34" s="297" customFormat="1" customHeight="1" outlineLevel="1" spans="1:10">
      <c r="A34" s="590">
        <v>9.3</v>
      </c>
      <c r="B34" s="893" t="s">
        <v>217</v>
      </c>
      <c r="C34" s="196" t="s">
        <v>218</v>
      </c>
      <c r="D34" s="888" t="s">
        <v>188</v>
      </c>
      <c r="E34" s="887" t="s">
        <v>158</v>
      </c>
      <c r="F34" s="889">
        <v>3</v>
      </c>
      <c r="G34" s="889">
        <v>5000</v>
      </c>
      <c r="H34" s="889">
        <v>15000</v>
      </c>
      <c r="I34" s="897"/>
    </row>
    <row r="35" s="297" customFormat="1" customHeight="1" outlineLevel="1" spans="1:10">
      <c r="A35" s="590">
        <v>9.4</v>
      </c>
      <c r="B35" s="893" t="s">
        <v>219</v>
      </c>
      <c r="C35" s="196" t="s">
        <v>220</v>
      </c>
      <c r="D35" s="888" t="s">
        <v>188</v>
      </c>
      <c r="E35" s="887" t="s">
        <v>158</v>
      </c>
      <c r="F35" s="889">
        <v>1</v>
      </c>
      <c r="G35" s="889">
        <v>4000</v>
      </c>
      <c r="H35" s="889">
        <v>4000</v>
      </c>
      <c r="I35" s="897"/>
    </row>
    <row r="36" s="297" customFormat="1" customHeight="1" spans="1:10">
      <c r="A36" s="590">
        <v>10</v>
      </c>
      <c r="B36" s="893" t="s">
        <v>221</v>
      </c>
      <c r="C36" s="196" t="s">
        <v>222</v>
      </c>
      <c r="D36" s="888" t="s">
        <v>223</v>
      </c>
      <c r="E36" s="887" t="s">
        <v>158</v>
      </c>
      <c r="F36" s="889">
        <v>2</v>
      </c>
      <c r="G36" s="889">
        <v>1200</v>
      </c>
      <c r="H36" s="889">
        <v>2400</v>
      </c>
      <c r="I36" s="897"/>
    </row>
    <row r="37" s="297" customFormat="1" customHeight="1" spans="1:10">
      <c r="A37" s="590">
        <v>11</v>
      </c>
      <c r="B37" s="893" t="s">
        <v>224</v>
      </c>
      <c r="C37" s="196" t="s">
        <v>225</v>
      </c>
      <c r="D37" s="888" t="s">
        <v>226</v>
      </c>
      <c r="E37" s="887" t="s">
        <v>158</v>
      </c>
      <c r="F37" s="889">
        <v>180</v>
      </c>
      <c r="G37" s="889">
        <v>1000</v>
      </c>
      <c r="H37" s="889">
        <f xml:space="preserve">F37*G37</f>
        <v>180000</v>
      </c>
      <c r="I37" s="897"/>
      <c r="J37" s="896"/>
    </row>
    <row r="38" s="297" customFormat="1" customHeight="1" spans="1:10">
      <c r="A38" s="590">
        <v>12</v>
      </c>
      <c r="B38" s="893" t="s">
        <v>227</v>
      </c>
      <c r="C38" s="196" t="s">
        <v>228</v>
      </c>
      <c r="D38" s="888" t="s">
        <v>195</v>
      </c>
      <c r="E38" s="887" t="s">
        <v>229</v>
      </c>
      <c r="F38" s="889">
        <f xml:space="preserve">SUM(F39:F40)</f>
        <v>48</v>
      </c>
      <c r="G38" s="889">
        <v>2693.33333333333</v>
      </c>
      <c r="H38" s="889">
        <f xml:space="preserve">SUM(H39:H40)</f>
        <v>129280</v>
      </c>
      <c r="I38" s="897"/>
    </row>
    <row r="39" s="297" customFormat="1" customHeight="1" outlineLevel="1" spans="1:10">
      <c r="A39" s="590">
        <v>12.1</v>
      </c>
      <c r="B39" s="893" t="s">
        <v>230</v>
      </c>
      <c r="C39" s="196" t="s">
        <v>228</v>
      </c>
      <c r="D39" s="888" t="s">
        <v>195</v>
      </c>
      <c r="E39" s="887" t="s">
        <v>229</v>
      </c>
      <c r="F39" s="889">
        <v>2</v>
      </c>
      <c r="G39" s="889">
        <v>3000</v>
      </c>
      <c r="H39" s="889">
        <v>6000</v>
      </c>
      <c r="I39" s="897"/>
    </row>
    <row r="40" s="297" customFormat="1" customHeight="1" outlineLevel="1" spans="1:10">
      <c r="A40" s="590">
        <v>12.2</v>
      </c>
      <c r="B40" s="893" t="s">
        <v>231</v>
      </c>
      <c r="C40" s="196" t="s">
        <v>232</v>
      </c>
      <c r="D40" s="888" t="s">
        <v>195</v>
      </c>
      <c r="E40" s="887" t="s">
        <v>229</v>
      </c>
      <c r="F40" s="889">
        <v>46</v>
      </c>
      <c r="G40" s="889">
        <v>2680</v>
      </c>
      <c r="H40" s="889">
        <v>123280</v>
      </c>
      <c r="I40" s="897"/>
    </row>
    <row r="41" s="297" customFormat="1" customHeight="1" spans="1:10">
      <c r="A41" s="590">
        <v>13</v>
      </c>
      <c r="B41" s="893" t="s">
        <v>233</v>
      </c>
      <c r="C41" s="196" t="s">
        <v>156</v>
      </c>
      <c r="D41" s="888" t="s">
        <v>234</v>
      </c>
      <c r="E41" s="887" t="s">
        <v>229</v>
      </c>
      <c r="F41" s="889">
        <v>39</v>
      </c>
      <c r="G41" s="889">
        <v>2800</v>
      </c>
      <c r="H41" s="889">
        <v>109200</v>
      </c>
      <c r="I41" s="897"/>
    </row>
    <row r="42" s="297" customFormat="1" customHeight="1" spans="1:10">
      <c r="A42" s="590">
        <v>14</v>
      </c>
      <c r="B42" s="893" t="s">
        <v>235</v>
      </c>
      <c r="C42" s="196" t="s">
        <v>236</v>
      </c>
      <c r="D42" s="888" t="s">
        <v>237</v>
      </c>
      <c r="E42" s="887" t="s">
        <v>229</v>
      </c>
      <c r="F42" s="889">
        <v>9</v>
      </c>
      <c r="G42" s="889">
        <v>1500</v>
      </c>
      <c r="H42" s="889">
        <v>13500</v>
      </c>
      <c r="I42" s="897"/>
    </row>
    <row r="43" s="297" customFormat="1" customHeight="1" spans="1:10">
      <c r="A43" s="590">
        <v>15</v>
      </c>
      <c r="B43" s="893" t="s">
        <v>238</v>
      </c>
      <c r="C43" s="196" t="s">
        <v>236</v>
      </c>
      <c r="D43" s="888" t="s">
        <v>237</v>
      </c>
      <c r="E43" s="887" t="s">
        <v>229</v>
      </c>
      <c r="F43" s="889">
        <v>10</v>
      </c>
      <c r="G43" s="889">
        <v>1500</v>
      </c>
      <c r="H43" s="889">
        <v>15000</v>
      </c>
      <c r="I43" s="897"/>
    </row>
    <row r="44" s="297" customFormat="1" customHeight="1" spans="1:10">
      <c r="A44" s="590">
        <v>16</v>
      </c>
      <c r="B44" s="893" t="s">
        <v>239</v>
      </c>
      <c r="C44" s="196" t="s">
        <v>232</v>
      </c>
      <c r="D44" s="901" t="s">
        <v>240</v>
      </c>
      <c r="E44" s="887" t="s">
        <v>229</v>
      </c>
      <c r="F44" s="889">
        <f xml:space="preserve">SUM(F45:F49)</f>
        <v>19</v>
      </c>
      <c r="G44" s="889">
        <f xml:space="preserve">H44/F44</f>
        <v>2894.73684210526</v>
      </c>
      <c r="H44" s="889">
        <f xml:space="preserve">SUM(H45:H49)</f>
        <v>55000</v>
      </c>
      <c r="I44" s="897"/>
    </row>
    <row r="45" s="297" customFormat="1" customHeight="1" outlineLevel="1" spans="1:10">
      <c r="A45" s="590">
        <v>16.1</v>
      </c>
      <c r="B45" s="893" t="s">
        <v>241</v>
      </c>
      <c r="C45" s="196" t="s">
        <v>242</v>
      </c>
      <c r="D45" s="901" t="s">
        <v>240</v>
      </c>
      <c r="E45" s="887" t="s">
        <v>229</v>
      </c>
      <c r="F45" s="889">
        <v>3</v>
      </c>
      <c r="G45" s="889">
        <v>3000</v>
      </c>
      <c r="H45" s="889">
        <v>9000</v>
      </c>
      <c r="I45" s="897"/>
    </row>
    <row r="46" s="297" customFormat="1" customHeight="1" outlineLevel="1" spans="1:10">
      <c r="A46" s="590">
        <v>16.2</v>
      </c>
      <c r="B46" s="893" t="s">
        <v>243</v>
      </c>
      <c r="C46" s="196" t="s">
        <v>244</v>
      </c>
      <c r="D46" s="901" t="s">
        <v>240</v>
      </c>
      <c r="E46" s="887" t="s">
        <v>229</v>
      </c>
      <c r="F46" s="889">
        <v>2</v>
      </c>
      <c r="G46" s="889">
        <v>3000</v>
      </c>
      <c r="H46" s="889">
        <v>6000</v>
      </c>
      <c r="I46" s="897"/>
    </row>
    <row r="47" s="297" customFormat="1" customHeight="1" outlineLevel="1" spans="1:10">
      <c r="A47" s="590">
        <v>16.3</v>
      </c>
      <c r="B47" s="893" t="s">
        <v>245</v>
      </c>
      <c r="C47" s="196" t="s">
        <v>246</v>
      </c>
      <c r="D47" s="901" t="s">
        <v>240</v>
      </c>
      <c r="E47" s="887" t="s">
        <v>229</v>
      </c>
      <c r="F47" s="889">
        <v>8</v>
      </c>
      <c r="G47" s="889">
        <v>3000</v>
      </c>
      <c r="H47" s="889">
        <v>24000</v>
      </c>
      <c r="I47" s="897"/>
    </row>
    <row r="48" s="297" customFormat="1" customHeight="1" outlineLevel="1" spans="1:10">
      <c r="A48" s="590">
        <v>16.4</v>
      </c>
      <c r="B48" s="893" t="s">
        <v>247</v>
      </c>
      <c r="C48" s="196" t="s">
        <v>248</v>
      </c>
      <c r="D48" s="901" t="s">
        <v>249</v>
      </c>
      <c r="E48" s="902" t="s">
        <v>158</v>
      </c>
      <c r="F48" s="903">
        <v>4</v>
      </c>
      <c r="G48" s="903">
        <v>3000</v>
      </c>
      <c r="H48" s="903">
        <v>12000</v>
      </c>
      <c r="I48" s="897"/>
    </row>
    <row r="49" s="297" customFormat="1" customHeight="1" outlineLevel="1" spans="1:11">
      <c r="A49" s="590">
        <v>16.5</v>
      </c>
      <c r="B49" s="893" t="s">
        <v>250</v>
      </c>
      <c r="C49" s="196" t="s">
        <v>251</v>
      </c>
      <c r="D49" s="901" t="s">
        <v>240</v>
      </c>
      <c r="E49" s="887" t="s">
        <v>229</v>
      </c>
      <c r="F49" s="889">
        <v>2</v>
      </c>
      <c r="G49" s="889">
        <v>2000</v>
      </c>
      <c r="H49" s="889">
        <v>4000</v>
      </c>
      <c r="I49" s="897"/>
    </row>
    <row r="50" s="297" customFormat="1" customHeight="1" spans="1:11">
      <c r="A50" s="590">
        <v>17</v>
      </c>
      <c r="B50" s="893" t="s">
        <v>252</v>
      </c>
      <c r="C50" s="196" t="s">
        <v>156</v>
      </c>
      <c r="D50" s="888" t="s">
        <v>253</v>
      </c>
      <c r="E50" s="887" t="s">
        <v>158</v>
      </c>
      <c r="F50" s="889">
        <v>5</v>
      </c>
      <c r="G50" s="889">
        <v>2600</v>
      </c>
      <c r="H50" s="889">
        <f xml:space="preserve">F50*G50</f>
        <v>13000</v>
      </c>
      <c r="I50" s="897"/>
      <c r="J50" s="896"/>
    </row>
    <row r="51" s="297" customFormat="1" customHeight="1" spans="1:11">
      <c r="A51" s="590">
        <v>18</v>
      </c>
      <c r="B51" s="893" t="s">
        <v>254</v>
      </c>
      <c r="C51" s="196" t="s">
        <v>156</v>
      </c>
      <c r="D51" s="888" t="s">
        <v>255</v>
      </c>
      <c r="E51" s="887" t="s">
        <v>158</v>
      </c>
      <c r="F51" s="889">
        <v>1</v>
      </c>
      <c r="G51" s="889">
        <v>500</v>
      </c>
      <c r="H51" s="889">
        <v>500</v>
      </c>
      <c r="I51" s="897"/>
    </row>
    <row r="52" s="297" customFormat="1" customHeight="1" spans="1:11">
      <c r="A52" s="590">
        <v>19</v>
      </c>
      <c r="B52" s="893" t="s">
        <v>256</v>
      </c>
      <c r="C52" s="196" t="s">
        <v>156</v>
      </c>
      <c r="D52" s="901" t="s">
        <v>257</v>
      </c>
      <c r="E52" s="887" t="s">
        <v>229</v>
      </c>
      <c r="F52" s="889">
        <v>1</v>
      </c>
      <c r="G52" s="889">
        <v>5500</v>
      </c>
      <c r="H52" s="889">
        <v>5500</v>
      </c>
      <c r="I52" s="897"/>
    </row>
    <row r="53" s="297" customFormat="1" customHeight="1" spans="1:11">
      <c r="A53" s="590">
        <v>20</v>
      </c>
      <c r="B53" s="893" t="s">
        <v>258</v>
      </c>
      <c r="C53" s="196" t="s">
        <v>232</v>
      </c>
      <c r="D53" s="888" t="s">
        <v>259</v>
      </c>
      <c r="E53" s="127" t="s">
        <v>229</v>
      </c>
      <c r="F53" s="898">
        <v>4</v>
      </c>
      <c r="G53" s="898">
        <v>4000</v>
      </c>
      <c r="H53" s="889">
        <v>16000</v>
      </c>
      <c r="I53" s="897"/>
    </row>
    <row r="54" s="297" customFormat="1" customHeight="1" spans="1:11">
      <c r="A54" s="590">
        <v>21</v>
      </c>
      <c r="B54" s="893" t="s">
        <v>260</v>
      </c>
      <c r="C54" s="196" t="s">
        <v>232</v>
      </c>
      <c r="D54" s="899" t="s">
        <v>181</v>
      </c>
      <c r="E54" s="887" t="s">
        <v>229</v>
      </c>
      <c r="F54" s="889">
        <v>8</v>
      </c>
      <c r="G54" s="889">
        <v>2000</v>
      </c>
      <c r="H54" s="889">
        <v>16000</v>
      </c>
      <c r="I54" s="900"/>
    </row>
    <row r="55" s="297" customFormat="1" customHeight="1" spans="1:11">
      <c r="A55" s="590">
        <v>22</v>
      </c>
      <c r="B55" s="904" t="s">
        <v>261</v>
      </c>
      <c r="C55" s="196" t="s">
        <v>156</v>
      </c>
      <c r="D55" s="899" t="s">
        <v>234</v>
      </c>
      <c r="E55" s="887" t="s">
        <v>229</v>
      </c>
      <c r="F55" s="889">
        <v>8</v>
      </c>
      <c r="G55" s="889">
        <v>2000</v>
      </c>
      <c r="H55" s="889">
        <v>16000</v>
      </c>
      <c r="I55" s="900"/>
    </row>
    <row r="56" s="297" customFormat="1" customHeight="1" spans="1:11">
      <c r="A56" s="590">
        <v>23</v>
      </c>
      <c r="B56" s="603" t="s">
        <v>262</v>
      </c>
      <c r="C56" s="220" t="s">
        <v>263</v>
      </c>
      <c r="D56" s="888" t="s">
        <v>188</v>
      </c>
      <c r="E56" s="902" t="s">
        <v>229</v>
      </c>
      <c r="F56" s="903">
        <f xml:space="preserve">SUM(F57:F60)</f>
        <v>846</v>
      </c>
      <c r="G56" s="903">
        <f xml:space="preserve">H56/F56</f>
        <v>1000</v>
      </c>
      <c r="H56" s="903">
        <f xml:space="preserve">SUM(H57:H60)</f>
        <v>846000</v>
      </c>
      <c r="I56" s="897"/>
      <c r="J56" s="896"/>
    </row>
    <row r="57" s="297" customFormat="1" customHeight="1" outlineLevel="1" spans="1:11">
      <c r="A57" s="905">
        <v>23.1</v>
      </c>
      <c r="B57" s="902" t="s">
        <v>264</v>
      </c>
      <c r="C57" s="220" t="s">
        <v>263</v>
      </c>
      <c r="D57" s="888" t="s">
        <v>188</v>
      </c>
      <c r="E57" s="887" t="s">
        <v>229</v>
      </c>
      <c r="F57" s="889">
        <f xml:space="preserve">608+144</f>
        <v>752</v>
      </c>
      <c r="G57" s="889">
        <v>1000</v>
      </c>
      <c r="H57" s="889">
        <f xml:space="preserve">F57*G57</f>
        <v>752000</v>
      </c>
      <c r="I57" s="900"/>
      <c r="J57" s="896"/>
      <c r="K57" s="896"/>
    </row>
    <row r="58" s="297" customFormat="1" customHeight="1" outlineLevel="1" spans="1:11">
      <c r="A58" s="905">
        <v>23.2</v>
      </c>
      <c r="B58" s="887" t="s">
        <v>265</v>
      </c>
      <c r="C58" s="220" t="s">
        <v>266</v>
      </c>
      <c r="D58" s="888" t="s">
        <v>188</v>
      </c>
      <c r="E58" s="887" t="s">
        <v>229</v>
      </c>
      <c r="F58" s="889">
        <v>2</v>
      </c>
      <c r="G58" s="889">
        <v>1000</v>
      </c>
      <c r="H58" s="889">
        <v>2000</v>
      </c>
      <c r="I58" s="900"/>
    </row>
    <row r="59" s="297" customFormat="1" customHeight="1" outlineLevel="1" spans="1:11">
      <c r="A59" s="905">
        <v>23.3</v>
      </c>
      <c r="B59" s="887" t="s">
        <v>267</v>
      </c>
      <c r="C59" s="220" t="s">
        <v>268</v>
      </c>
      <c r="D59" s="888" t="s">
        <v>188</v>
      </c>
      <c r="E59" s="887" t="s">
        <v>229</v>
      </c>
      <c r="F59" s="889">
        <v>6</v>
      </c>
      <c r="G59" s="889">
        <v>1000</v>
      </c>
      <c r="H59" s="889">
        <v>6000</v>
      </c>
      <c r="I59" s="900"/>
    </row>
    <row r="60" s="297" customFormat="1" customHeight="1" outlineLevel="1" spans="1:11">
      <c r="A60" s="905">
        <v>23.4</v>
      </c>
      <c r="B60" s="887" t="s">
        <v>269</v>
      </c>
      <c r="C60" s="196" t="s">
        <v>270</v>
      </c>
      <c r="D60" s="888" t="s">
        <v>188</v>
      </c>
      <c r="E60" s="887" t="s">
        <v>229</v>
      </c>
      <c r="F60" s="889">
        <v>86</v>
      </c>
      <c r="G60" s="889">
        <v>1000</v>
      </c>
      <c r="H60" s="889">
        <f xml:space="preserve">F60*G60</f>
        <v>86000</v>
      </c>
      <c r="I60" s="900"/>
      <c r="J60" s="896"/>
    </row>
    <row r="61" s="297" customFormat="1" customHeight="1" spans="1:11">
      <c r="A61" s="582" t="s">
        <v>271</v>
      </c>
      <c r="B61" s="906"/>
      <c r="C61" s="142"/>
      <c r="D61" s="885"/>
      <c r="E61" s="587"/>
      <c r="F61" s="589">
        <f xml:space="preserve">SUM(F62,F66:F85)</f>
        <v>9475</v>
      </c>
      <c r="G61" s="589"/>
      <c r="H61" s="589">
        <f xml:space="preserve">SUM(H62,H66:H85)</f>
        <v>6286470</v>
      </c>
      <c r="I61" s="886"/>
    </row>
    <row r="62" s="297" customFormat="1" customHeight="1" spans="1:11">
      <c r="A62" s="590">
        <v>1</v>
      </c>
      <c r="B62" s="892" t="s">
        <v>272</v>
      </c>
      <c r="C62" s="196" t="s">
        <v>273</v>
      </c>
      <c r="D62" s="888" t="s">
        <v>274</v>
      </c>
      <c r="E62" s="887" t="s">
        <v>158</v>
      </c>
      <c r="F62" s="889">
        <f xml:space="preserve">SUM(F63:F65)</f>
        <v>2698</v>
      </c>
      <c r="G62" s="889">
        <f xml:space="preserve">H62/F62</f>
        <v>1367.50185322461</v>
      </c>
      <c r="H62" s="889">
        <f xml:space="preserve">SUM(H63:H65)</f>
        <v>3689520</v>
      </c>
      <c r="I62" s="890"/>
      <c r="J62" s="896"/>
    </row>
    <row r="63" s="297" customFormat="1" customHeight="1" outlineLevel="1" spans="1:11">
      <c r="A63" s="590">
        <v>1.1</v>
      </c>
      <c r="B63" s="893" t="s">
        <v>275</v>
      </c>
      <c r="C63" s="196" t="s">
        <v>276</v>
      </c>
      <c r="D63" s="888" t="s">
        <v>274</v>
      </c>
      <c r="E63" s="887" t="s">
        <v>158</v>
      </c>
      <c r="F63" s="889">
        <f xml:space="preserve">2447-36</f>
        <v>2411</v>
      </c>
      <c r="G63" s="889">
        <v>1320</v>
      </c>
      <c r="H63" s="889">
        <f xml:space="preserve">F63*G63</f>
        <v>3182520</v>
      </c>
      <c r="I63" s="890"/>
      <c r="J63" s="896"/>
    </row>
    <row r="64" s="297" customFormat="1" customHeight="1" outlineLevel="1" spans="1:11">
      <c r="A64" s="590">
        <v>1.2</v>
      </c>
      <c r="B64" s="893" t="s">
        <v>277</v>
      </c>
      <c r="C64" s="196" t="s">
        <v>276</v>
      </c>
      <c r="D64" s="888" t="s">
        <v>278</v>
      </c>
      <c r="E64" s="887" t="s">
        <v>158</v>
      </c>
      <c r="F64" s="889">
        <v>268</v>
      </c>
      <c r="G64" s="889">
        <v>1750</v>
      </c>
      <c r="H64" s="889">
        <v>469000</v>
      </c>
      <c r="I64" s="890"/>
    </row>
    <row r="65" s="297" customFormat="1" customHeight="1" outlineLevel="1" spans="1:11">
      <c r="A65" s="590">
        <v>1.3</v>
      </c>
      <c r="B65" s="893" t="s">
        <v>279</v>
      </c>
      <c r="C65" s="196" t="s">
        <v>276</v>
      </c>
      <c r="D65" s="877" t="s">
        <v>278</v>
      </c>
      <c r="E65" s="887" t="s">
        <v>158</v>
      </c>
      <c r="F65" s="889">
        <v>19</v>
      </c>
      <c r="G65" s="889">
        <v>2000</v>
      </c>
      <c r="H65" s="889">
        <v>38000</v>
      </c>
      <c r="I65" s="890"/>
    </row>
    <row r="66" s="297" customFormat="1" customHeight="1" spans="1:11">
      <c r="A66" s="590">
        <v>2</v>
      </c>
      <c r="B66" s="893" t="s">
        <v>280</v>
      </c>
      <c r="C66" s="196" t="s">
        <v>281</v>
      </c>
      <c r="D66" s="888" t="s">
        <v>282</v>
      </c>
      <c r="E66" s="887" t="s">
        <v>158</v>
      </c>
      <c r="F66" s="889">
        <v>28</v>
      </c>
      <c r="G66" s="889">
        <v>365</v>
      </c>
      <c r="H66" s="889">
        <v>10220</v>
      </c>
      <c r="I66" s="897"/>
    </row>
    <row r="67" s="297" customFormat="1" customHeight="1" spans="1:11">
      <c r="A67" s="590">
        <v>3</v>
      </c>
      <c r="B67" s="893" t="s">
        <v>283</v>
      </c>
      <c r="C67" s="196" t="s">
        <v>284</v>
      </c>
      <c r="D67" s="888" t="s">
        <v>285</v>
      </c>
      <c r="E67" s="887" t="s">
        <v>158</v>
      </c>
      <c r="F67" s="889">
        <f xml:space="preserve">120+44+63</f>
        <v>227</v>
      </c>
      <c r="G67" s="889">
        <v>890</v>
      </c>
      <c r="H67" s="889">
        <f xml:space="preserve">F67*G67</f>
        <v>202030</v>
      </c>
      <c r="I67" s="897"/>
      <c r="J67" s="896"/>
    </row>
    <row r="68" s="297" customFormat="1" customHeight="1" spans="1:11">
      <c r="A68" s="590">
        <v>4</v>
      </c>
      <c r="B68" s="893" t="s">
        <v>286</v>
      </c>
      <c r="C68" s="196" t="s">
        <v>287</v>
      </c>
      <c r="D68" s="888" t="s">
        <v>288</v>
      </c>
      <c r="E68" s="887" t="s">
        <v>158</v>
      </c>
      <c r="F68" s="889">
        <f xml:space="preserve">360+24</f>
        <v>384</v>
      </c>
      <c r="G68" s="889">
        <v>1100</v>
      </c>
      <c r="H68" s="889">
        <f xml:space="preserve">F68*G68</f>
        <v>422400</v>
      </c>
      <c r="I68" s="897"/>
    </row>
    <row r="69" s="297" customFormat="1" customHeight="1" spans="1:11">
      <c r="A69" s="590">
        <v>5</v>
      </c>
      <c r="B69" s="893" t="s">
        <v>289</v>
      </c>
      <c r="C69" s="196" t="s">
        <v>290</v>
      </c>
      <c r="D69" s="888" t="s">
        <v>291</v>
      </c>
      <c r="E69" s="887" t="s">
        <v>158</v>
      </c>
      <c r="F69" s="889">
        <v>2</v>
      </c>
      <c r="G69" s="889">
        <v>500</v>
      </c>
      <c r="H69" s="889">
        <v>1000</v>
      </c>
      <c r="I69" s="897"/>
    </row>
    <row r="70" s="297" customFormat="1" customHeight="1" spans="1:11">
      <c r="A70" s="590">
        <v>6</v>
      </c>
      <c r="B70" s="893" t="s">
        <v>292</v>
      </c>
      <c r="C70" s="196" t="s">
        <v>293</v>
      </c>
      <c r="D70" s="901" t="s">
        <v>240</v>
      </c>
      <c r="E70" s="887" t="s">
        <v>158</v>
      </c>
      <c r="F70" s="889">
        <v>35</v>
      </c>
      <c r="G70" s="889">
        <v>1000</v>
      </c>
      <c r="H70" s="889">
        <v>35000</v>
      </c>
      <c r="I70" s="897"/>
    </row>
    <row r="71" s="297" customFormat="1" customHeight="1" spans="1:11">
      <c r="A71" s="590">
        <v>7</v>
      </c>
      <c r="B71" s="893" t="s">
        <v>294</v>
      </c>
      <c r="C71" s="196" t="s">
        <v>295</v>
      </c>
      <c r="D71" s="888" t="s">
        <v>296</v>
      </c>
      <c r="E71" s="887" t="s">
        <v>158</v>
      </c>
      <c r="F71" s="889">
        <v>36</v>
      </c>
      <c r="G71" s="889">
        <v>3000</v>
      </c>
      <c r="H71" s="889">
        <v>108000</v>
      </c>
      <c r="I71" s="897"/>
    </row>
    <row r="72" s="297" customFormat="1" customHeight="1" spans="1:11">
      <c r="A72" s="590">
        <v>8</v>
      </c>
      <c r="B72" s="893" t="s">
        <v>297</v>
      </c>
      <c r="C72" s="196" t="s">
        <v>298</v>
      </c>
      <c r="D72" s="901" t="s">
        <v>299</v>
      </c>
      <c r="E72" s="887" t="s">
        <v>158</v>
      </c>
      <c r="F72" s="889">
        <v>72</v>
      </c>
      <c r="G72" s="889">
        <v>200</v>
      </c>
      <c r="H72" s="889">
        <f xml:space="preserve">F72*G72</f>
        <v>14400</v>
      </c>
      <c r="I72" s="897"/>
      <c r="J72" s="896"/>
    </row>
    <row r="73" s="297" customFormat="1" customHeight="1" spans="1:11">
      <c r="A73" s="590">
        <v>9</v>
      </c>
      <c r="B73" s="893" t="s">
        <v>300</v>
      </c>
      <c r="C73" s="196" t="s">
        <v>301</v>
      </c>
      <c r="D73" s="888" t="s">
        <v>302</v>
      </c>
      <c r="E73" s="887" t="s">
        <v>158</v>
      </c>
      <c r="F73" s="889">
        <v>2</v>
      </c>
      <c r="G73" s="889">
        <v>500</v>
      </c>
      <c r="H73" s="889">
        <v>1000</v>
      </c>
      <c r="I73" s="897"/>
    </row>
    <row r="74" s="297" customFormat="1" customHeight="1" spans="1:11">
      <c r="A74" s="590">
        <v>10</v>
      </c>
      <c r="B74" s="893" t="s">
        <v>303</v>
      </c>
      <c r="C74" s="196" t="s">
        <v>304</v>
      </c>
      <c r="D74" s="888" t="s">
        <v>296</v>
      </c>
      <c r="E74" s="887" t="s">
        <v>305</v>
      </c>
      <c r="F74" s="889">
        <v>10</v>
      </c>
      <c r="G74" s="889">
        <v>1000</v>
      </c>
      <c r="H74" s="889">
        <v>10000</v>
      </c>
      <c r="I74" s="897"/>
    </row>
    <row r="75" s="297" customFormat="1" customHeight="1" spans="1:11">
      <c r="A75" s="590">
        <v>11</v>
      </c>
      <c r="B75" s="893" t="s">
        <v>306</v>
      </c>
      <c r="C75" s="196" t="s">
        <v>307</v>
      </c>
      <c r="D75" s="888" t="s">
        <v>308</v>
      </c>
      <c r="E75" s="887" t="s">
        <v>158</v>
      </c>
      <c r="F75" s="889">
        <v>1228</v>
      </c>
      <c r="G75" s="889">
        <v>150</v>
      </c>
      <c r="H75" s="889">
        <f xml:space="preserve">F75*G75</f>
        <v>184200</v>
      </c>
      <c r="I75" s="897"/>
      <c r="J75" s="896"/>
      <c r="K75" s="896"/>
    </row>
    <row r="76" s="297" customFormat="1" customHeight="1" spans="1:11">
      <c r="A76" s="590">
        <v>12</v>
      </c>
      <c r="B76" s="893" t="s">
        <v>309</v>
      </c>
      <c r="C76" s="196" t="s">
        <v>310</v>
      </c>
      <c r="D76" s="888" t="s">
        <v>282</v>
      </c>
      <c r="E76" s="887" t="s">
        <v>158</v>
      </c>
      <c r="F76" s="889">
        <v>283</v>
      </c>
      <c r="G76" s="889">
        <v>500</v>
      </c>
      <c r="H76" s="889">
        <v>141500</v>
      </c>
      <c r="I76" s="897"/>
    </row>
    <row r="77" s="297" customFormat="1" customHeight="1" spans="1:11">
      <c r="A77" s="590">
        <v>13</v>
      </c>
      <c r="B77" s="893" t="s">
        <v>311</v>
      </c>
      <c r="C77" s="196" t="s">
        <v>312</v>
      </c>
      <c r="D77" s="888" t="s">
        <v>288</v>
      </c>
      <c r="E77" s="887" t="s">
        <v>158</v>
      </c>
      <c r="F77" s="889">
        <v>64</v>
      </c>
      <c r="G77" s="889">
        <v>400</v>
      </c>
      <c r="H77" s="889">
        <v>25600</v>
      </c>
      <c r="I77" s="897"/>
    </row>
    <row r="78" s="297" customFormat="1" customHeight="1" spans="1:11">
      <c r="A78" s="590">
        <v>14</v>
      </c>
      <c r="B78" s="893" t="s">
        <v>313</v>
      </c>
      <c r="C78" s="196" t="s">
        <v>156</v>
      </c>
      <c r="D78" s="901" t="s">
        <v>314</v>
      </c>
      <c r="E78" s="887" t="s">
        <v>158</v>
      </c>
      <c r="F78" s="889">
        <v>48</v>
      </c>
      <c r="G78" s="889">
        <v>500</v>
      </c>
      <c r="H78" s="889">
        <f xml:space="preserve">F78*G78</f>
        <v>24000</v>
      </c>
      <c r="I78" s="897"/>
      <c r="J78" s="896"/>
    </row>
    <row r="79" s="297" customFormat="1" customHeight="1" spans="1:11">
      <c r="A79" s="590">
        <v>15</v>
      </c>
      <c r="B79" s="893" t="s">
        <v>315</v>
      </c>
      <c r="C79" s="196" t="s">
        <v>316</v>
      </c>
      <c r="D79" s="901" t="s">
        <v>317</v>
      </c>
      <c r="E79" s="887" t="s">
        <v>158</v>
      </c>
      <c r="F79" s="889">
        <v>2215</v>
      </c>
      <c r="G79" s="889">
        <v>200</v>
      </c>
      <c r="H79" s="889">
        <v>443000</v>
      </c>
      <c r="I79" s="897"/>
    </row>
    <row r="80" s="297" customFormat="1" customHeight="1" spans="1:11">
      <c r="A80" s="590">
        <v>16</v>
      </c>
      <c r="B80" s="893" t="s">
        <v>318</v>
      </c>
      <c r="C80" s="196" t="s">
        <v>319</v>
      </c>
      <c r="D80" s="888" t="s">
        <v>320</v>
      </c>
      <c r="E80" s="887" t="s">
        <v>158</v>
      </c>
      <c r="F80" s="889">
        <v>332</v>
      </c>
      <c r="G80" s="889">
        <v>800</v>
      </c>
      <c r="H80" s="889">
        <v>265600</v>
      </c>
      <c r="I80" s="897"/>
    </row>
    <row r="81" s="297" customFormat="1" customHeight="1" spans="1:10">
      <c r="A81" s="590">
        <v>17</v>
      </c>
      <c r="B81" s="904" t="s">
        <v>321</v>
      </c>
      <c r="C81" s="131" t="s">
        <v>310</v>
      </c>
      <c r="D81" s="907" t="s">
        <v>274</v>
      </c>
      <c r="E81" s="127" t="s">
        <v>158</v>
      </c>
      <c r="F81" s="898">
        <v>13</v>
      </c>
      <c r="G81" s="898">
        <v>800</v>
      </c>
      <c r="H81" s="889">
        <v>10400</v>
      </c>
      <c r="I81" s="897"/>
    </row>
    <row r="82" s="297" customFormat="1" customHeight="1" spans="1:10">
      <c r="A82" s="590">
        <v>18</v>
      </c>
      <c r="B82" s="904" t="s">
        <v>322</v>
      </c>
      <c r="C82" s="131" t="s">
        <v>323</v>
      </c>
      <c r="D82" s="907" t="s">
        <v>324</v>
      </c>
      <c r="E82" s="127" t="s">
        <v>158</v>
      </c>
      <c r="F82" s="898">
        <v>360</v>
      </c>
      <c r="G82" s="898">
        <v>200</v>
      </c>
      <c r="H82" s="889">
        <f xml:space="preserve">F82*G82</f>
        <v>72000</v>
      </c>
      <c r="I82" s="900"/>
      <c r="J82" s="896"/>
    </row>
    <row r="83" s="297" customFormat="1" customHeight="1" spans="1:10">
      <c r="A83" s="590">
        <v>19</v>
      </c>
      <c r="B83" s="904" t="s">
        <v>325</v>
      </c>
      <c r="C83" s="131" t="s">
        <v>316</v>
      </c>
      <c r="D83" s="908" t="s">
        <v>317</v>
      </c>
      <c r="E83" s="127" t="s">
        <v>158</v>
      </c>
      <c r="F83" s="898">
        <v>172</v>
      </c>
      <c r="G83" s="898">
        <v>200</v>
      </c>
      <c r="H83" s="889">
        <f xml:space="preserve">F83*G83</f>
        <v>34400</v>
      </c>
      <c r="I83" s="900"/>
      <c r="J83" s="896"/>
    </row>
    <row r="84" s="297" customFormat="1" customHeight="1" spans="1:10">
      <c r="A84" s="590">
        <v>20</v>
      </c>
      <c r="B84" s="887" t="s">
        <v>326</v>
      </c>
      <c r="C84" s="196" t="s">
        <v>327</v>
      </c>
      <c r="D84" s="901" t="s">
        <v>328</v>
      </c>
      <c r="E84" s="887" t="s">
        <v>158</v>
      </c>
      <c r="F84" s="590">
        <v>666</v>
      </c>
      <c r="G84" s="590">
        <v>700</v>
      </c>
      <c r="H84" s="889">
        <v>466200</v>
      </c>
      <c r="I84" s="900"/>
    </row>
    <row r="85" s="297" customFormat="1" customHeight="1" spans="1:10">
      <c r="A85" s="196">
        <v>21</v>
      </c>
      <c r="B85" s="909" t="s">
        <v>329</v>
      </c>
      <c r="C85" s="767" t="s">
        <v>330</v>
      </c>
      <c r="D85" s="910" t="s">
        <v>331</v>
      </c>
      <c r="E85" s="767" t="s">
        <v>229</v>
      </c>
      <c r="F85" s="263">
        <v>600</v>
      </c>
      <c r="G85" s="263">
        <v>210</v>
      </c>
      <c r="H85" s="856">
        <f xml:space="preserve">F85*G85</f>
        <v>126000</v>
      </c>
      <c r="I85" s="900"/>
      <c r="J85" s="911"/>
    </row>
    <row r="86" s="297" customFormat="1" customHeight="1" spans="1:10">
      <c r="A86" s="582" t="s">
        <v>332</v>
      </c>
      <c r="B86" s="906"/>
      <c r="C86" s="290"/>
      <c r="D86" s="912"/>
      <c r="E86" s="913"/>
      <c r="F86" s="914">
        <f xml:space="preserve">SUM(F87:F127)-F113-F120</f>
        <v>2908</v>
      </c>
      <c r="G86" s="914"/>
      <c r="H86" s="914">
        <f xml:space="preserve">SUM(H87:H127)-H113-H120</f>
        <v>10822114.4</v>
      </c>
      <c r="I86" s="886"/>
    </row>
    <row r="87" s="297" customFormat="1" customHeight="1" spans="1:10">
      <c r="A87" s="590">
        <v>1</v>
      </c>
      <c r="B87" s="890" t="s">
        <v>333</v>
      </c>
      <c r="C87" s="196" t="s">
        <v>334</v>
      </c>
      <c r="D87" s="888" t="s">
        <v>335</v>
      </c>
      <c r="E87" s="887" t="s">
        <v>229</v>
      </c>
      <c r="F87" s="889">
        <v>11</v>
      </c>
      <c r="G87" s="889">
        <v>4000</v>
      </c>
      <c r="H87" s="889">
        <v>44000</v>
      </c>
      <c r="I87" s="890"/>
    </row>
    <row r="88" s="297" customFormat="1" customHeight="1" spans="1:10">
      <c r="A88" s="590">
        <v>2</v>
      </c>
      <c r="B88" s="890" t="s">
        <v>336</v>
      </c>
      <c r="C88" s="196" t="s">
        <v>337</v>
      </c>
      <c r="D88" s="888" t="s">
        <v>338</v>
      </c>
      <c r="E88" s="887" t="s">
        <v>186</v>
      </c>
      <c r="F88" s="889">
        <v>1</v>
      </c>
      <c r="G88" s="889">
        <v>15000</v>
      </c>
      <c r="H88" s="889">
        <v>15000</v>
      </c>
      <c r="I88" s="890"/>
    </row>
    <row r="89" s="297" customFormat="1" customHeight="1" spans="1:10">
      <c r="A89" s="590">
        <v>3</v>
      </c>
      <c r="B89" s="893" t="s">
        <v>339</v>
      </c>
      <c r="C89" s="196" t="s">
        <v>340</v>
      </c>
      <c r="D89" s="888" t="s">
        <v>335</v>
      </c>
      <c r="E89" s="887" t="s">
        <v>341</v>
      </c>
      <c r="F89" s="889">
        <v>6</v>
      </c>
      <c r="G89" s="889">
        <v>2000</v>
      </c>
      <c r="H89" s="889">
        <v>12000</v>
      </c>
      <c r="I89" s="890"/>
    </row>
    <row r="90" s="297" customFormat="1" customHeight="1" spans="1:10">
      <c r="A90" s="590">
        <v>4</v>
      </c>
      <c r="B90" s="893" t="s">
        <v>342</v>
      </c>
      <c r="C90" s="196" t="s">
        <v>343</v>
      </c>
      <c r="D90" s="901" t="s">
        <v>344</v>
      </c>
      <c r="E90" s="887" t="s">
        <v>345</v>
      </c>
      <c r="F90" s="889">
        <v>20</v>
      </c>
      <c r="G90" s="889">
        <v>4200</v>
      </c>
      <c r="H90" s="889">
        <v>84000</v>
      </c>
      <c r="I90" s="897"/>
    </row>
    <row r="91" s="297" customFormat="1" customHeight="1" spans="1:10">
      <c r="A91" s="590">
        <v>5</v>
      </c>
      <c r="B91" s="893" t="s">
        <v>346</v>
      </c>
      <c r="C91" s="196" t="s">
        <v>347</v>
      </c>
      <c r="D91" s="901" t="s">
        <v>348</v>
      </c>
      <c r="E91" s="887" t="s">
        <v>229</v>
      </c>
      <c r="F91" s="889">
        <f xml:space="preserve">142-4</f>
        <v>138</v>
      </c>
      <c r="G91" s="889">
        <v>1800</v>
      </c>
      <c r="H91" s="889">
        <f xml:space="preserve">F91*G91</f>
        <v>248400</v>
      </c>
      <c r="I91" s="897"/>
      <c r="J91" s="896"/>
    </row>
    <row r="92" s="297" customFormat="1" customHeight="1" spans="1:10">
      <c r="A92" s="590">
        <v>6</v>
      </c>
      <c r="B92" s="893" t="s">
        <v>349</v>
      </c>
      <c r="C92" s="196" t="s">
        <v>350</v>
      </c>
      <c r="D92" s="888" t="s">
        <v>351</v>
      </c>
      <c r="E92" s="887" t="s">
        <v>229</v>
      </c>
      <c r="F92" s="889">
        <v>11</v>
      </c>
      <c r="G92" s="889">
        <v>8000</v>
      </c>
      <c r="H92" s="889">
        <v>88000</v>
      </c>
      <c r="I92" s="897"/>
    </row>
    <row r="93" s="297" customFormat="1" customHeight="1" spans="1:10">
      <c r="A93" s="590">
        <v>7</v>
      </c>
      <c r="B93" s="893" t="s">
        <v>352</v>
      </c>
      <c r="C93" s="196" t="s">
        <v>232</v>
      </c>
      <c r="D93" s="888" t="s">
        <v>353</v>
      </c>
      <c r="E93" s="887" t="s">
        <v>229</v>
      </c>
      <c r="F93" s="889">
        <v>1</v>
      </c>
      <c r="G93" s="889">
        <v>1000</v>
      </c>
      <c r="H93" s="889">
        <v>1000</v>
      </c>
      <c r="I93" s="897"/>
    </row>
    <row r="94" s="297" customFormat="1" customHeight="1" spans="1:10">
      <c r="A94" s="590">
        <v>8</v>
      </c>
      <c r="B94" s="893" t="s">
        <v>354</v>
      </c>
      <c r="C94" s="196" t="s">
        <v>355</v>
      </c>
      <c r="D94" s="888" t="s">
        <v>356</v>
      </c>
      <c r="E94" s="887" t="s">
        <v>229</v>
      </c>
      <c r="F94" s="889">
        <v>180</v>
      </c>
      <c r="G94" s="889">
        <v>1000</v>
      </c>
      <c r="H94" s="889">
        <f xml:space="preserve">F94*G94</f>
        <v>180000</v>
      </c>
      <c r="I94" s="897"/>
      <c r="J94" s="896"/>
    </row>
    <row r="95" s="297" customFormat="1" customHeight="1" spans="1:10">
      <c r="A95" s="590">
        <v>9</v>
      </c>
      <c r="B95" s="893" t="s">
        <v>357</v>
      </c>
      <c r="C95" s="196" t="s">
        <v>358</v>
      </c>
      <c r="D95" s="888" t="s">
        <v>359</v>
      </c>
      <c r="E95" s="887" t="s">
        <v>229</v>
      </c>
      <c r="F95" s="889">
        <v>2</v>
      </c>
      <c r="G95" s="889">
        <v>9000</v>
      </c>
      <c r="H95" s="889">
        <v>18000</v>
      </c>
      <c r="I95" s="897"/>
    </row>
    <row r="96" s="297" customFormat="1" customHeight="1" spans="1:10">
      <c r="A96" s="590">
        <v>10</v>
      </c>
      <c r="B96" s="893" t="s">
        <v>360</v>
      </c>
      <c r="C96" s="196" t="s">
        <v>361</v>
      </c>
      <c r="D96" s="888" t="s">
        <v>362</v>
      </c>
      <c r="E96" s="887" t="s">
        <v>229</v>
      </c>
      <c r="F96" s="889">
        <v>3</v>
      </c>
      <c r="G96" s="889">
        <v>3000</v>
      </c>
      <c r="H96" s="889">
        <v>9000</v>
      </c>
      <c r="I96" s="897"/>
    </row>
    <row r="97" s="297" customFormat="1" customHeight="1" spans="1:10">
      <c r="A97" s="590">
        <v>11</v>
      </c>
      <c r="B97" s="893" t="s">
        <v>363</v>
      </c>
      <c r="C97" s="196" t="s">
        <v>364</v>
      </c>
      <c r="D97" s="888" t="s">
        <v>365</v>
      </c>
      <c r="E97" s="887" t="s">
        <v>229</v>
      </c>
      <c r="F97" s="889">
        <v>4</v>
      </c>
      <c r="G97" s="889">
        <v>4628.6</v>
      </c>
      <c r="H97" s="889">
        <v>18514.4</v>
      </c>
      <c r="I97" s="897"/>
    </row>
    <row r="98" s="297" customFormat="1" customHeight="1" spans="1:10">
      <c r="A98" s="590">
        <v>12</v>
      </c>
      <c r="B98" s="893" t="s">
        <v>366</v>
      </c>
      <c r="C98" s="196" t="s">
        <v>367</v>
      </c>
      <c r="D98" s="888" t="s">
        <v>188</v>
      </c>
      <c r="E98" s="887" t="s">
        <v>229</v>
      </c>
      <c r="F98" s="889">
        <v>7</v>
      </c>
      <c r="G98" s="889">
        <v>3000</v>
      </c>
      <c r="H98" s="889">
        <v>21000</v>
      </c>
      <c r="I98" s="897"/>
    </row>
    <row r="99" s="297" customFormat="1" customHeight="1" spans="1:10">
      <c r="A99" s="590">
        <v>13</v>
      </c>
      <c r="B99" s="893" t="s">
        <v>368</v>
      </c>
      <c r="C99" s="196" t="s">
        <v>369</v>
      </c>
      <c r="D99" s="888" t="s">
        <v>370</v>
      </c>
      <c r="E99" s="887" t="s">
        <v>229</v>
      </c>
      <c r="F99" s="889">
        <v>29</v>
      </c>
      <c r="G99" s="889">
        <v>2000</v>
      </c>
      <c r="H99" s="889">
        <v>58000</v>
      </c>
      <c r="I99" s="897"/>
    </row>
    <row r="100" s="297" customFormat="1" customHeight="1" spans="1:10">
      <c r="A100" s="590">
        <v>14</v>
      </c>
      <c r="B100" s="893" t="s">
        <v>371</v>
      </c>
      <c r="C100" s="196" t="s">
        <v>232</v>
      </c>
      <c r="D100" s="901" t="s">
        <v>372</v>
      </c>
      <c r="E100" s="887" t="s">
        <v>229</v>
      </c>
      <c r="F100" s="889">
        <v>1</v>
      </c>
      <c r="G100" s="889">
        <v>2000</v>
      </c>
      <c r="H100" s="889">
        <v>2000</v>
      </c>
      <c r="I100" s="897"/>
    </row>
    <row r="101" s="297" customFormat="1" customHeight="1" spans="1:10">
      <c r="A101" s="590">
        <v>15</v>
      </c>
      <c r="B101" s="893" t="s">
        <v>373</v>
      </c>
      <c r="C101" s="196" t="s">
        <v>374</v>
      </c>
      <c r="D101" s="901" t="s">
        <v>240</v>
      </c>
      <c r="E101" s="887" t="s">
        <v>229</v>
      </c>
      <c r="F101" s="889">
        <v>1</v>
      </c>
      <c r="G101" s="889">
        <v>20000</v>
      </c>
      <c r="H101" s="889">
        <v>20000</v>
      </c>
      <c r="I101" s="897"/>
    </row>
    <row r="102" s="297" customFormat="1" customHeight="1" spans="1:10">
      <c r="A102" s="590">
        <v>16</v>
      </c>
      <c r="B102" s="893" t="s">
        <v>375</v>
      </c>
      <c r="C102" s="196" t="s">
        <v>156</v>
      </c>
      <c r="D102" s="888" t="s">
        <v>376</v>
      </c>
      <c r="E102" s="887" t="s">
        <v>229</v>
      </c>
      <c r="F102" s="889">
        <v>415</v>
      </c>
      <c r="G102" s="889">
        <v>8000</v>
      </c>
      <c r="H102" s="889">
        <v>3320000</v>
      </c>
      <c r="I102" s="897"/>
    </row>
    <row r="103" s="297" customFormat="1" customHeight="1" spans="1:10">
      <c r="A103" s="590">
        <v>17</v>
      </c>
      <c r="B103" s="893" t="s">
        <v>377</v>
      </c>
      <c r="C103" s="196" t="s">
        <v>378</v>
      </c>
      <c r="D103" s="888" t="s">
        <v>379</v>
      </c>
      <c r="E103" s="887" t="s">
        <v>229</v>
      </c>
      <c r="F103" s="889">
        <v>36</v>
      </c>
      <c r="G103" s="889">
        <v>3000</v>
      </c>
      <c r="H103" s="889">
        <v>108000</v>
      </c>
      <c r="I103" s="897"/>
    </row>
    <row r="104" s="297" customFormat="1" customHeight="1" spans="1:10">
      <c r="A104" s="590">
        <v>18</v>
      </c>
      <c r="B104" s="893" t="s">
        <v>380</v>
      </c>
      <c r="C104" s="196" t="s">
        <v>381</v>
      </c>
      <c r="D104" s="888" t="s">
        <v>382</v>
      </c>
      <c r="E104" s="887" t="s">
        <v>341</v>
      </c>
      <c r="F104" s="889">
        <v>20</v>
      </c>
      <c r="G104" s="889">
        <v>7000</v>
      </c>
      <c r="H104" s="889">
        <v>140000</v>
      </c>
      <c r="I104" s="897"/>
    </row>
    <row r="105" s="297" customFormat="1" customHeight="1" spans="1:10">
      <c r="A105" s="590">
        <v>19</v>
      </c>
      <c r="B105" s="893" t="s">
        <v>383</v>
      </c>
      <c r="C105" s="196" t="s">
        <v>384</v>
      </c>
      <c r="D105" s="888" t="s">
        <v>385</v>
      </c>
      <c r="E105" s="887" t="s">
        <v>229</v>
      </c>
      <c r="F105" s="889">
        <v>2</v>
      </c>
      <c r="G105" s="889">
        <v>2000</v>
      </c>
      <c r="H105" s="889">
        <v>4000</v>
      </c>
      <c r="I105" s="897"/>
    </row>
    <row r="106" s="297" customFormat="1" customHeight="1" spans="1:10">
      <c r="A106" s="590">
        <v>20</v>
      </c>
      <c r="B106" s="893" t="s">
        <v>386</v>
      </c>
      <c r="C106" s="196" t="s">
        <v>387</v>
      </c>
      <c r="D106" s="901" t="s">
        <v>388</v>
      </c>
      <c r="E106" s="887" t="s">
        <v>229</v>
      </c>
      <c r="F106" s="889">
        <v>1</v>
      </c>
      <c r="G106" s="889">
        <v>2600</v>
      </c>
      <c r="H106" s="889">
        <v>2600</v>
      </c>
      <c r="I106" s="897"/>
    </row>
    <row r="107" s="297" customFormat="1" customHeight="1" spans="1:10">
      <c r="A107" s="590">
        <v>21</v>
      </c>
      <c r="B107" s="893" t="s">
        <v>389</v>
      </c>
      <c r="C107" s="196" t="s">
        <v>334</v>
      </c>
      <c r="D107" s="888" t="s">
        <v>390</v>
      </c>
      <c r="E107" s="887" t="s">
        <v>229</v>
      </c>
      <c r="F107" s="889">
        <f xml:space="preserve">157-1</f>
        <v>156</v>
      </c>
      <c r="G107" s="889">
        <v>3000</v>
      </c>
      <c r="H107" s="889">
        <f xml:space="preserve">F107*G107</f>
        <v>468000</v>
      </c>
      <c r="I107" s="897"/>
      <c r="J107" s="896"/>
    </row>
    <row r="108" s="297" customFormat="1" customHeight="1" spans="1:10">
      <c r="A108" s="590">
        <v>22</v>
      </c>
      <c r="B108" s="893" t="s">
        <v>391</v>
      </c>
      <c r="C108" s="196" t="s">
        <v>156</v>
      </c>
      <c r="D108" s="888" t="s">
        <v>376</v>
      </c>
      <c r="E108" s="887" t="s">
        <v>229</v>
      </c>
      <c r="F108" s="889">
        <v>258</v>
      </c>
      <c r="G108" s="889">
        <v>4000</v>
      </c>
      <c r="H108" s="889">
        <v>1032000</v>
      </c>
      <c r="I108" s="897"/>
    </row>
    <row r="109" s="297" customFormat="1" customHeight="1" spans="1:10">
      <c r="A109" s="590">
        <v>23</v>
      </c>
      <c r="B109" s="893" t="s">
        <v>392</v>
      </c>
      <c r="C109" s="196" t="s">
        <v>393</v>
      </c>
      <c r="D109" s="888" t="s">
        <v>335</v>
      </c>
      <c r="E109" s="887" t="s">
        <v>229</v>
      </c>
      <c r="F109" s="889">
        <v>18</v>
      </c>
      <c r="G109" s="889">
        <v>3000</v>
      </c>
      <c r="H109" s="889">
        <v>54000</v>
      </c>
      <c r="I109" s="897"/>
    </row>
    <row r="110" s="297" customFormat="1" customHeight="1" spans="1:10">
      <c r="A110" s="590">
        <v>24</v>
      </c>
      <c r="B110" s="893" t="s">
        <v>394</v>
      </c>
      <c r="C110" s="196" t="s">
        <v>378</v>
      </c>
      <c r="D110" s="888" t="s">
        <v>379</v>
      </c>
      <c r="E110" s="887" t="s">
        <v>229</v>
      </c>
      <c r="F110" s="889">
        <v>83</v>
      </c>
      <c r="G110" s="889">
        <v>4000</v>
      </c>
      <c r="H110" s="889">
        <v>332000</v>
      </c>
      <c r="I110" s="897"/>
    </row>
    <row r="111" s="297" customFormat="1" customHeight="1" spans="1:10">
      <c r="A111" s="590">
        <v>25</v>
      </c>
      <c r="B111" s="893" t="s">
        <v>395</v>
      </c>
      <c r="C111" s="196" t="s">
        <v>393</v>
      </c>
      <c r="D111" s="888" t="s">
        <v>335</v>
      </c>
      <c r="E111" s="887" t="s">
        <v>229</v>
      </c>
      <c r="F111" s="889">
        <v>894</v>
      </c>
      <c r="G111" s="889">
        <v>3000</v>
      </c>
      <c r="H111" s="889">
        <f xml:space="preserve">F111*G111</f>
        <v>2682000</v>
      </c>
      <c r="I111" s="897"/>
      <c r="J111" s="896"/>
    </row>
    <row r="112" s="297" customFormat="1" customHeight="1" spans="1:10">
      <c r="A112" s="590">
        <v>26</v>
      </c>
      <c r="B112" s="893" t="s">
        <v>396</v>
      </c>
      <c r="C112" s="196" t="s">
        <v>397</v>
      </c>
      <c r="D112" s="888" t="s">
        <v>398</v>
      </c>
      <c r="E112" s="887" t="s">
        <v>229</v>
      </c>
      <c r="F112" s="889">
        <v>5</v>
      </c>
      <c r="G112" s="889">
        <v>3000</v>
      </c>
      <c r="H112" s="889">
        <v>15000</v>
      </c>
      <c r="I112" s="897"/>
    </row>
    <row r="113" s="297" customFormat="1" customHeight="1" spans="1:10">
      <c r="A113" s="590">
        <v>27</v>
      </c>
      <c r="B113" s="893" t="s">
        <v>399</v>
      </c>
      <c r="C113" s="196" t="s">
        <v>232</v>
      </c>
      <c r="D113" s="888" t="s">
        <v>400</v>
      </c>
      <c r="E113" s="887" t="s">
        <v>229</v>
      </c>
      <c r="F113" s="889">
        <v>34</v>
      </c>
      <c r="G113" s="889">
        <v>3205.88235294118</v>
      </c>
      <c r="H113" s="889">
        <v>109000</v>
      </c>
      <c r="I113" s="897"/>
    </row>
    <row r="114" s="297" customFormat="1" customHeight="1" outlineLevel="1" spans="1:10">
      <c r="A114" s="590">
        <v>27.1</v>
      </c>
      <c r="B114" s="893" t="s">
        <v>401</v>
      </c>
      <c r="C114" s="196" t="s">
        <v>402</v>
      </c>
      <c r="D114" s="888" t="s">
        <v>400</v>
      </c>
      <c r="E114" s="887" t="s">
        <v>229</v>
      </c>
      <c r="F114" s="889">
        <v>24</v>
      </c>
      <c r="G114" s="889">
        <v>3500</v>
      </c>
      <c r="H114" s="889">
        <v>84000</v>
      </c>
      <c r="I114" s="897"/>
    </row>
    <row r="115" s="297" customFormat="1" customHeight="1" outlineLevel="1" spans="1:10">
      <c r="A115" s="590">
        <v>27.2</v>
      </c>
      <c r="B115" s="893" t="s">
        <v>403</v>
      </c>
      <c r="C115" s="196" t="s">
        <v>404</v>
      </c>
      <c r="D115" s="888" t="s">
        <v>400</v>
      </c>
      <c r="E115" s="887" t="s">
        <v>229</v>
      </c>
      <c r="F115" s="889">
        <v>10</v>
      </c>
      <c r="G115" s="889">
        <v>2500</v>
      </c>
      <c r="H115" s="889">
        <v>25000</v>
      </c>
      <c r="I115" s="897"/>
    </row>
    <row r="116" s="297" customFormat="1" customHeight="1" spans="1:10">
      <c r="A116" s="590">
        <v>28</v>
      </c>
      <c r="B116" s="893" t="s">
        <v>405</v>
      </c>
      <c r="C116" s="196" t="s">
        <v>406</v>
      </c>
      <c r="D116" s="888" t="s">
        <v>400</v>
      </c>
      <c r="E116" s="887" t="s">
        <v>229</v>
      </c>
      <c r="F116" s="889">
        <v>10</v>
      </c>
      <c r="G116" s="889">
        <v>2000</v>
      </c>
      <c r="H116" s="889">
        <v>20000</v>
      </c>
      <c r="I116" s="897"/>
    </row>
    <row r="117" s="297" customFormat="1" customHeight="1" spans="1:10">
      <c r="A117" s="590">
        <v>29</v>
      </c>
      <c r="B117" s="893" t="s">
        <v>407</v>
      </c>
      <c r="C117" s="196" t="s">
        <v>408</v>
      </c>
      <c r="D117" s="888" t="s">
        <v>365</v>
      </c>
      <c r="E117" s="887" t="s">
        <v>229</v>
      </c>
      <c r="F117" s="889">
        <v>30</v>
      </c>
      <c r="G117" s="889">
        <v>500</v>
      </c>
      <c r="H117" s="889">
        <v>15000</v>
      </c>
      <c r="I117" s="897"/>
    </row>
    <row r="118" s="297" customFormat="1" customHeight="1" spans="1:10">
      <c r="A118" s="590">
        <v>30</v>
      </c>
      <c r="B118" s="893" t="s">
        <v>409</v>
      </c>
      <c r="C118" s="196" t="s">
        <v>410</v>
      </c>
      <c r="D118" s="901" t="s">
        <v>240</v>
      </c>
      <c r="E118" s="887" t="s">
        <v>229</v>
      </c>
      <c r="F118" s="889">
        <v>72</v>
      </c>
      <c r="G118" s="889">
        <v>800</v>
      </c>
      <c r="H118" s="889">
        <v>57600</v>
      </c>
      <c r="I118" s="897"/>
    </row>
    <row r="119" s="297" customFormat="1" customHeight="1" spans="1:10">
      <c r="A119" s="590">
        <v>31</v>
      </c>
      <c r="B119" s="893" t="s">
        <v>411</v>
      </c>
      <c r="C119" s="196" t="s">
        <v>412</v>
      </c>
      <c r="D119" s="888" t="s">
        <v>359</v>
      </c>
      <c r="E119" s="887" t="s">
        <v>229</v>
      </c>
      <c r="F119" s="889">
        <v>3</v>
      </c>
      <c r="G119" s="889">
        <v>3000</v>
      </c>
      <c r="H119" s="889">
        <v>9000</v>
      </c>
      <c r="I119" s="897"/>
    </row>
    <row r="120" s="297" customFormat="1" customHeight="1" spans="1:10">
      <c r="A120" s="590">
        <v>32</v>
      </c>
      <c r="B120" s="893" t="s">
        <v>413</v>
      </c>
      <c r="C120" s="196" t="s">
        <v>232</v>
      </c>
      <c r="D120" s="888" t="s">
        <v>414</v>
      </c>
      <c r="E120" s="887" t="s">
        <v>229</v>
      </c>
      <c r="F120" s="889">
        <f xml:space="preserve">F121+F122</f>
        <v>138</v>
      </c>
      <c r="G120" s="889">
        <v>3000</v>
      </c>
      <c r="H120" s="889">
        <f xml:space="preserve">H121+H122</f>
        <v>414000</v>
      </c>
      <c r="I120" s="897"/>
    </row>
    <row r="121" s="297" customFormat="1" customHeight="1" outlineLevel="1" spans="1:10">
      <c r="A121" s="590">
        <v>32.1</v>
      </c>
      <c r="B121" s="893" t="s">
        <v>415</v>
      </c>
      <c r="C121" s="196" t="s">
        <v>232</v>
      </c>
      <c r="D121" s="888" t="s">
        <v>414</v>
      </c>
      <c r="E121" s="887" t="s">
        <v>229</v>
      </c>
      <c r="F121" s="889">
        <v>12</v>
      </c>
      <c r="G121" s="889">
        <v>3000</v>
      </c>
      <c r="H121" s="889">
        <v>36000</v>
      </c>
      <c r="I121" s="897"/>
    </row>
    <row r="122" s="297" customFormat="1" customHeight="1" outlineLevel="1" spans="1:10">
      <c r="A122" s="590">
        <v>32.2</v>
      </c>
      <c r="B122" s="893" t="s">
        <v>416</v>
      </c>
      <c r="C122" s="196" t="s">
        <v>417</v>
      </c>
      <c r="D122" s="888" t="s">
        <v>414</v>
      </c>
      <c r="E122" s="887" t="s">
        <v>229</v>
      </c>
      <c r="F122" s="889">
        <v>126</v>
      </c>
      <c r="G122" s="889">
        <v>3000</v>
      </c>
      <c r="H122" s="889">
        <f xml:space="preserve">F122*G122</f>
        <v>378000</v>
      </c>
      <c r="I122" s="897"/>
      <c r="J122" s="896"/>
    </row>
    <row r="123" s="297" customFormat="1" customHeight="1" spans="1:10">
      <c r="A123" s="590">
        <v>33</v>
      </c>
      <c r="B123" s="893" t="s">
        <v>418</v>
      </c>
      <c r="C123" s="196" t="s">
        <v>419</v>
      </c>
      <c r="D123" s="888" t="s">
        <v>365</v>
      </c>
      <c r="E123" s="887" t="s">
        <v>229</v>
      </c>
      <c r="F123" s="889">
        <v>2</v>
      </c>
      <c r="G123" s="889">
        <v>3000</v>
      </c>
      <c r="H123" s="889">
        <v>6000</v>
      </c>
      <c r="I123" s="897"/>
    </row>
    <row r="124" s="297" customFormat="1" customHeight="1" spans="1:10">
      <c r="A124" s="590">
        <v>34</v>
      </c>
      <c r="B124" s="893" t="s">
        <v>420</v>
      </c>
      <c r="C124" s="196" t="s">
        <v>421</v>
      </c>
      <c r="D124" s="888" t="s">
        <v>351</v>
      </c>
      <c r="E124" s="887" t="s">
        <v>229</v>
      </c>
      <c r="F124" s="889">
        <v>28</v>
      </c>
      <c r="G124" s="889">
        <v>1500</v>
      </c>
      <c r="H124" s="889">
        <v>42000</v>
      </c>
      <c r="I124" s="897"/>
    </row>
    <row r="125" s="297" customFormat="1" customHeight="1" spans="1:10">
      <c r="A125" s="590">
        <v>35</v>
      </c>
      <c r="B125" s="893" t="s">
        <v>422</v>
      </c>
      <c r="C125" s="196" t="s">
        <v>423</v>
      </c>
      <c r="D125" s="888" t="s">
        <v>424</v>
      </c>
      <c r="E125" s="887" t="s">
        <v>229</v>
      </c>
      <c r="F125" s="889">
        <v>36</v>
      </c>
      <c r="G125" s="889">
        <v>20000</v>
      </c>
      <c r="H125" s="889">
        <v>720000</v>
      </c>
      <c r="I125" s="897"/>
    </row>
    <row r="126" s="297" customFormat="1" customHeight="1" spans="1:10">
      <c r="A126" s="590">
        <v>36</v>
      </c>
      <c r="B126" s="179" t="s">
        <v>425</v>
      </c>
      <c r="C126" s="179" t="s">
        <v>426</v>
      </c>
      <c r="D126" s="179" t="s">
        <v>427</v>
      </c>
      <c r="E126" s="179" t="s">
        <v>428</v>
      </c>
      <c r="F126" s="206">
        <v>30</v>
      </c>
      <c r="G126" s="206">
        <v>4000</v>
      </c>
      <c r="H126" s="206">
        <f xml:space="preserve">F126*G126</f>
        <v>120000</v>
      </c>
      <c r="I126" s="897"/>
    </row>
    <row r="127" s="297" customFormat="1" customHeight="1" spans="1:10">
      <c r="A127" s="590">
        <v>37</v>
      </c>
      <c r="B127" s="893" t="s">
        <v>429</v>
      </c>
      <c r="C127" s="196" t="s">
        <v>156</v>
      </c>
      <c r="D127" s="888" t="s">
        <v>362</v>
      </c>
      <c r="E127" s="887" t="s">
        <v>229</v>
      </c>
      <c r="F127" s="889">
        <v>222</v>
      </c>
      <c r="G127" s="889">
        <v>1500</v>
      </c>
      <c r="H127" s="889">
        <v>333000</v>
      </c>
      <c r="I127" s="897"/>
    </row>
    <row r="128" s="297" customFormat="1" customHeight="1" spans="1:10">
      <c r="A128" s="582" t="s">
        <v>430</v>
      </c>
      <c r="B128" s="886"/>
      <c r="C128" s="142"/>
      <c r="D128" s="885"/>
      <c r="E128" s="587"/>
      <c r="F128" s="589">
        <f xml:space="preserve">SUM(F129,F132:F137)</f>
        <v>1260</v>
      </c>
      <c r="G128" s="589"/>
      <c r="H128" s="589">
        <f xml:space="preserve">SUM(H129,H132:H137)</f>
        <v>3006800</v>
      </c>
      <c r="I128" s="886"/>
    </row>
    <row r="129" s="297" customFormat="1" customHeight="1" spans="1:12">
      <c r="A129" s="590">
        <v>1</v>
      </c>
      <c r="B129" s="893" t="s">
        <v>431</v>
      </c>
      <c r="C129" s="196" t="s">
        <v>156</v>
      </c>
      <c r="D129" s="888" t="s">
        <v>432</v>
      </c>
      <c r="E129" s="887" t="s">
        <v>158</v>
      </c>
      <c r="F129" s="889">
        <f xml:space="preserve">F130+F131</f>
        <v>996</v>
      </c>
      <c r="G129" s="889">
        <v>1500</v>
      </c>
      <c r="H129" s="889">
        <f xml:space="preserve">H130+H131</f>
        <v>1494000</v>
      </c>
      <c r="I129" s="897"/>
      <c r="J129" s="896"/>
    </row>
    <row r="130" s="297" customFormat="1" customHeight="1" outlineLevel="1" spans="1:12">
      <c r="A130" s="590">
        <v>1.1</v>
      </c>
      <c r="B130" s="893" t="s">
        <v>431</v>
      </c>
      <c r="C130" s="196" t="s">
        <v>276</v>
      </c>
      <c r="D130" s="888" t="s">
        <v>432</v>
      </c>
      <c r="E130" s="887" t="s">
        <v>158</v>
      </c>
      <c r="F130" s="889">
        <f xml:space="preserve">644+180</f>
        <v>824</v>
      </c>
      <c r="G130" s="889">
        <v>1500</v>
      </c>
      <c r="H130" s="889">
        <f t="shared" ref="H130:H137" si="0" xml:space="preserve">F130*G130</f>
        <v>1236000</v>
      </c>
      <c r="I130" s="897"/>
      <c r="J130" s="896"/>
      <c r="K130" s="896"/>
      <c r="L130" s="896"/>
    </row>
    <row r="131" s="297" customFormat="1" customHeight="1" outlineLevel="1" spans="1:12">
      <c r="A131" s="590">
        <v>1.2</v>
      </c>
      <c r="B131" s="893" t="s">
        <v>431</v>
      </c>
      <c r="C131" s="196" t="s">
        <v>433</v>
      </c>
      <c r="D131" s="888" t="s">
        <v>432</v>
      </c>
      <c r="E131" s="887" t="s">
        <v>158</v>
      </c>
      <c r="F131" s="889">
        <v>172</v>
      </c>
      <c r="G131" s="889">
        <v>1500</v>
      </c>
      <c r="H131" s="889">
        <f t="shared" si="0"/>
        <v>258000</v>
      </c>
      <c r="I131" s="897"/>
      <c r="J131" s="896"/>
    </row>
    <row r="132" s="297" customFormat="1" customHeight="1" spans="1:12">
      <c r="A132" s="590">
        <v>2</v>
      </c>
      <c r="B132" s="893" t="s">
        <v>434</v>
      </c>
      <c r="C132" s="196" t="s">
        <v>156</v>
      </c>
      <c r="D132" s="888" t="s">
        <v>432</v>
      </c>
      <c r="E132" s="887" t="s">
        <v>158</v>
      </c>
      <c r="F132" s="889">
        <v>20</v>
      </c>
      <c r="G132" s="889">
        <v>3000</v>
      </c>
      <c r="H132" s="889">
        <f t="shared" si="0"/>
        <v>60000</v>
      </c>
      <c r="I132" s="897"/>
      <c r="J132" s="896"/>
      <c r="K132" s="896"/>
    </row>
    <row r="133" s="297" customFormat="1" customHeight="1" spans="1:12">
      <c r="A133" s="590">
        <v>3</v>
      </c>
      <c r="B133" s="893" t="s">
        <v>435</v>
      </c>
      <c r="C133" s="196" t="s">
        <v>156</v>
      </c>
      <c r="D133" s="888" t="s">
        <v>432</v>
      </c>
      <c r="E133" s="887" t="s">
        <v>186</v>
      </c>
      <c r="F133" s="889">
        <f xml:space="preserve">29+2</f>
        <v>31</v>
      </c>
      <c r="G133" s="889">
        <v>6000</v>
      </c>
      <c r="H133" s="889">
        <f t="shared" si="0"/>
        <v>186000</v>
      </c>
      <c r="I133" s="897"/>
      <c r="J133" s="896"/>
    </row>
    <row r="134" s="297" customFormat="1" customHeight="1" spans="1:12">
      <c r="A134" s="590">
        <v>4</v>
      </c>
      <c r="B134" s="893" t="s">
        <v>436</v>
      </c>
      <c r="C134" s="196" t="s">
        <v>156</v>
      </c>
      <c r="D134" s="888" t="s">
        <v>437</v>
      </c>
      <c r="E134" s="887" t="s">
        <v>186</v>
      </c>
      <c r="F134" s="889">
        <v>8</v>
      </c>
      <c r="G134" s="889">
        <v>5000</v>
      </c>
      <c r="H134" s="889">
        <f t="shared" si="0"/>
        <v>40000</v>
      </c>
      <c r="I134" s="897"/>
    </row>
    <row r="135" s="297" customFormat="1" customHeight="1" spans="1:12">
      <c r="A135" s="590">
        <v>5</v>
      </c>
      <c r="B135" s="893" t="s">
        <v>438</v>
      </c>
      <c r="C135" s="196" t="s">
        <v>156</v>
      </c>
      <c r="D135" s="888" t="s">
        <v>432</v>
      </c>
      <c r="E135" s="887" t="s">
        <v>186</v>
      </c>
      <c r="F135" s="889">
        <f xml:space="preserve">22+2+18</f>
        <v>42</v>
      </c>
      <c r="G135" s="889">
        <v>6000</v>
      </c>
      <c r="H135" s="889">
        <f t="shared" si="0"/>
        <v>252000</v>
      </c>
      <c r="I135" s="897"/>
      <c r="J135" s="896"/>
    </row>
    <row r="136" s="297" customFormat="1" customHeight="1" spans="1:12">
      <c r="A136" s="590">
        <v>6</v>
      </c>
      <c r="B136" s="893" t="s">
        <v>439</v>
      </c>
      <c r="C136" s="196" t="s">
        <v>440</v>
      </c>
      <c r="D136" s="888" t="s">
        <v>432</v>
      </c>
      <c r="E136" s="887" t="s">
        <v>186</v>
      </c>
      <c r="F136" s="889">
        <v>1</v>
      </c>
      <c r="G136" s="889">
        <v>2800</v>
      </c>
      <c r="H136" s="889">
        <f t="shared" si="0"/>
        <v>2800</v>
      </c>
      <c r="I136" s="897"/>
    </row>
    <row r="137" s="297" customFormat="1" ht="40" customHeight="1" spans="1:12">
      <c r="A137" s="590">
        <v>7</v>
      </c>
      <c r="B137" s="893" t="s">
        <v>441</v>
      </c>
      <c r="C137" s="196" t="s">
        <v>156</v>
      </c>
      <c r="D137" s="888" t="s">
        <v>432</v>
      </c>
      <c r="E137" s="887" t="s">
        <v>186</v>
      </c>
      <c r="F137" s="889">
        <f xml:space="preserve">126+36</f>
        <v>162</v>
      </c>
      <c r="G137" s="889">
        <v>6000</v>
      </c>
      <c r="H137" s="889">
        <f t="shared" si="0"/>
        <v>972000</v>
      </c>
      <c r="I137" s="897"/>
      <c r="J137" s="896"/>
      <c r="K137" s="896"/>
    </row>
    <row r="138" s="297" customFormat="1" customHeight="1" spans="1:12">
      <c r="A138" s="582" t="s">
        <v>442</v>
      </c>
      <c r="B138" s="886"/>
      <c r="C138" s="142"/>
      <c r="D138" s="885"/>
      <c r="E138" s="587"/>
      <c r="F138" s="589">
        <f xml:space="preserve">SUM(F139,F150,F154,F155,F156,F160,F161,F162)</f>
        <v>2707</v>
      </c>
      <c r="G138" s="589"/>
      <c r="H138" s="589">
        <f xml:space="preserve">SUM(H139,H150,H154,H155,H156,H160,H161,H162)</f>
        <v>14599130</v>
      </c>
      <c r="I138" s="886"/>
    </row>
    <row r="139" s="297" customFormat="1" customHeight="1" spans="1:12">
      <c r="A139" s="590">
        <v>1</v>
      </c>
      <c r="B139" s="893" t="s">
        <v>443</v>
      </c>
      <c r="C139" s="196" t="s">
        <v>444</v>
      </c>
      <c r="D139" s="888" t="s">
        <v>424</v>
      </c>
      <c r="E139" s="887" t="s">
        <v>229</v>
      </c>
      <c r="F139" s="889">
        <f xml:space="preserve">SUM(F140:F149)</f>
        <v>439</v>
      </c>
      <c r="G139" s="889">
        <v>20000</v>
      </c>
      <c r="H139" s="889">
        <f xml:space="preserve">SUM(H140:H149)</f>
        <v>8780000</v>
      </c>
      <c r="I139" s="890"/>
    </row>
    <row r="140" s="297" customFormat="1" customHeight="1" outlineLevel="1" spans="1:12">
      <c r="A140" s="590">
        <v>1.1</v>
      </c>
      <c r="B140" s="893" t="s">
        <v>445</v>
      </c>
      <c r="C140" s="196" t="s">
        <v>446</v>
      </c>
      <c r="D140" s="888" t="s">
        <v>424</v>
      </c>
      <c r="E140" s="887" t="s">
        <v>229</v>
      </c>
      <c r="F140" s="889">
        <v>38</v>
      </c>
      <c r="G140" s="889">
        <v>20000</v>
      </c>
      <c r="H140" s="889">
        <v>760000</v>
      </c>
      <c r="I140" s="897"/>
    </row>
    <row r="141" s="297" customFormat="1" customHeight="1" outlineLevel="1" spans="1:12">
      <c r="A141" s="590">
        <v>1.2</v>
      </c>
      <c r="B141" s="893" t="s">
        <v>447</v>
      </c>
      <c r="C141" s="196" t="s">
        <v>448</v>
      </c>
      <c r="D141" s="888" t="s">
        <v>424</v>
      </c>
      <c r="E141" s="887" t="s">
        <v>229</v>
      </c>
      <c r="F141" s="889">
        <v>8</v>
      </c>
      <c r="G141" s="889">
        <v>20000</v>
      </c>
      <c r="H141" s="889">
        <v>160000</v>
      </c>
      <c r="I141" s="897"/>
    </row>
    <row r="142" s="297" customFormat="1" customHeight="1" outlineLevel="1" spans="1:12">
      <c r="A142" s="590">
        <v>1.3</v>
      </c>
      <c r="B142" s="893" t="s">
        <v>449</v>
      </c>
      <c r="C142" s="196" t="s">
        <v>450</v>
      </c>
      <c r="D142" s="888" t="s">
        <v>424</v>
      </c>
      <c r="E142" s="887" t="s">
        <v>229</v>
      </c>
      <c r="F142" s="889">
        <f xml:space="preserve">10+1</f>
        <v>11</v>
      </c>
      <c r="G142" s="889">
        <v>20000</v>
      </c>
      <c r="H142" s="889">
        <f xml:space="preserve">F142*G142</f>
        <v>220000</v>
      </c>
      <c r="I142" s="897"/>
    </row>
    <row r="143" s="297" customFormat="1" customHeight="1" outlineLevel="1" spans="1:12">
      <c r="A143" s="590">
        <v>1.4</v>
      </c>
      <c r="B143" s="893" t="s">
        <v>451</v>
      </c>
      <c r="C143" s="196" t="s">
        <v>452</v>
      </c>
      <c r="D143" s="888" t="s">
        <v>424</v>
      </c>
      <c r="E143" s="887" t="s">
        <v>229</v>
      </c>
      <c r="F143" s="889">
        <v>6</v>
      </c>
      <c r="G143" s="889">
        <v>20000</v>
      </c>
      <c r="H143" s="889">
        <v>120000</v>
      </c>
      <c r="I143" s="897"/>
    </row>
    <row r="144" s="297" customFormat="1" customHeight="1" outlineLevel="1" spans="1:12">
      <c r="A144" s="590">
        <v>1.5</v>
      </c>
      <c r="B144" s="893" t="s">
        <v>453</v>
      </c>
      <c r="C144" s="196" t="s">
        <v>378</v>
      </c>
      <c r="D144" s="888" t="s">
        <v>424</v>
      </c>
      <c r="E144" s="887" t="s">
        <v>229</v>
      </c>
      <c r="F144" s="889">
        <v>39</v>
      </c>
      <c r="G144" s="889">
        <v>20000</v>
      </c>
      <c r="H144" s="889">
        <v>780000</v>
      </c>
      <c r="I144" s="897"/>
    </row>
    <row r="145" s="297" customFormat="1" customHeight="1" outlineLevel="1" spans="1:9">
      <c r="A145" s="590">
        <v>1.6</v>
      </c>
      <c r="B145" s="893" t="s">
        <v>454</v>
      </c>
      <c r="C145" s="196" t="s">
        <v>455</v>
      </c>
      <c r="D145" s="888" t="s">
        <v>424</v>
      </c>
      <c r="E145" s="887" t="s">
        <v>229</v>
      </c>
      <c r="F145" s="889">
        <v>19</v>
      </c>
      <c r="G145" s="889">
        <v>20000</v>
      </c>
      <c r="H145" s="889">
        <v>380000</v>
      </c>
      <c r="I145" s="897"/>
    </row>
    <row r="146" s="297" customFormat="1" customHeight="1" outlineLevel="1" spans="1:9">
      <c r="A146" s="590">
        <v>1.7</v>
      </c>
      <c r="B146" s="893" t="s">
        <v>456</v>
      </c>
      <c r="C146" s="196" t="s">
        <v>457</v>
      </c>
      <c r="D146" s="888" t="s">
        <v>424</v>
      </c>
      <c r="E146" s="887" t="s">
        <v>229</v>
      </c>
      <c r="F146" s="889">
        <v>10</v>
      </c>
      <c r="G146" s="889">
        <v>20000</v>
      </c>
      <c r="H146" s="889">
        <v>200000</v>
      </c>
      <c r="I146" s="897"/>
    </row>
    <row r="147" s="297" customFormat="1" customHeight="1" outlineLevel="1" spans="1:9">
      <c r="A147" s="590">
        <v>1.8</v>
      </c>
      <c r="B147" s="893" t="s">
        <v>458</v>
      </c>
      <c r="C147" s="196" t="s">
        <v>459</v>
      </c>
      <c r="D147" s="888" t="s">
        <v>424</v>
      </c>
      <c r="E147" s="887" t="s">
        <v>229</v>
      </c>
      <c r="F147" s="889">
        <v>6</v>
      </c>
      <c r="G147" s="889">
        <v>20000</v>
      </c>
      <c r="H147" s="889">
        <v>120000</v>
      </c>
      <c r="I147" s="897"/>
    </row>
    <row r="148" s="297" customFormat="1" customHeight="1" outlineLevel="1" spans="1:9">
      <c r="A148" s="590">
        <v>1.9</v>
      </c>
      <c r="B148" s="893" t="s">
        <v>460</v>
      </c>
      <c r="C148" s="196" t="s">
        <v>444</v>
      </c>
      <c r="D148" s="888" t="s">
        <v>424</v>
      </c>
      <c r="E148" s="887" t="s">
        <v>229</v>
      </c>
      <c r="F148" s="889">
        <v>40</v>
      </c>
      <c r="G148" s="889">
        <v>20000</v>
      </c>
      <c r="H148" s="889">
        <v>800000</v>
      </c>
      <c r="I148" s="897"/>
    </row>
    <row r="149" s="297" customFormat="1" customHeight="1" outlineLevel="1" spans="1:9">
      <c r="A149" s="915">
        <v>1.1</v>
      </c>
      <c r="B149" s="893" t="s">
        <v>461</v>
      </c>
      <c r="C149" s="196" t="s">
        <v>462</v>
      </c>
      <c r="D149" s="888" t="s">
        <v>424</v>
      </c>
      <c r="E149" s="887" t="s">
        <v>229</v>
      </c>
      <c r="F149" s="889">
        <v>262</v>
      </c>
      <c r="G149" s="889">
        <v>20000</v>
      </c>
      <c r="H149" s="889">
        <v>5240000</v>
      </c>
      <c r="I149" s="897"/>
    </row>
    <row r="150" s="297" customFormat="1" customHeight="1" spans="1:9">
      <c r="A150" s="590">
        <v>2</v>
      </c>
      <c r="B150" s="893" t="s">
        <v>463</v>
      </c>
      <c r="C150" s="196" t="s">
        <v>232</v>
      </c>
      <c r="D150" s="901" t="s">
        <v>240</v>
      </c>
      <c r="E150" s="887" t="s">
        <v>229</v>
      </c>
      <c r="F150" s="889">
        <v>54</v>
      </c>
      <c r="G150" s="889">
        <v>6000</v>
      </c>
      <c r="H150" s="889">
        <v>324000</v>
      </c>
      <c r="I150" s="897"/>
    </row>
    <row r="151" s="297" customFormat="1" customHeight="1" outlineLevel="1" spans="1:9">
      <c r="A151" s="590">
        <v>2.1</v>
      </c>
      <c r="B151" s="893" t="s">
        <v>463</v>
      </c>
      <c r="C151" s="196" t="s">
        <v>464</v>
      </c>
      <c r="D151" s="901" t="s">
        <v>240</v>
      </c>
      <c r="E151" s="887" t="s">
        <v>229</v>
      </c>
      <c r="F151" s="889">
        <v>9</v>
      </c>
      <c r="G151" s="889">
        <v>6000</v>
      </c>
      <c r="H151" s="889">
        <v>54000</v>
      </c>
      <c r="I151" s="897"/>
    </row>
    <row r="152" s="297" customFormat="1" customHeight="1" outlineLevel="1" spans="1:9">
      <c r="A152" s="590">
        <v>2.2</v>
      </c>
      <c r="B152" s="893" t="s">
        <v>463</v>
      </c>
      <c r="C152" s="196" t="s">
        <v>465</v>
      </c>
      <c r="D152" s="901" t="s">
        <v>240</v>
      </c>
      <c r="E152" s="887" t="s">
        <v>229</v>
      </c>
      <c r="F152" s="889">
        <v>27</v>
      </c>
      <c r="G152" s="889">
        <v>6000</v>
      </c>
      <c r="H152" s="889">
        <v>162000</v>
      </c>
      <c r="I152" s="897"/>
    </row>
    <row r="153" s="297" customFormat="1" customHeight="1" outlineLevel="1" spans="1:9">
      <c r="A153" s="590">
        <v>2.3</v>
      </c>
      <c r="B153" s="893" t="s">
        <v>463</v>
      </c>
      <c r="C153" s="196" t="s">
        <v>466</v>
      </c>
      <c r="D153" s="901" t="s">
        <v>240</v>
      </c>
      <c r="E153" s="887" t="s">
        <v>229</v>
      </c>
      <c r="F153" s="889">
        <v>18</v>
      </c>
      <c r="G153" s="889">
        <v>6000</v>
      </c>
      <c r="H153" s="889">
        <v>108000</v>
      </c>
      <c r="I153" s="897"/>
    </row>
    <row r="154" s="297" customFormat="1" customHeight="1" spans="1:9">
      <c r="A154" s="590">
        <v>3</v>
      </c>
      <c r="B154" s="893" t="s">
        <v>467</v>
      </c>
      <c r="C154" s="196" t="s">
        <v>232</v>
      </c>
      <c r="D154" s="901" t="s">
        <v>468</v>
      </c>
      <c r="E154" s="887" t="s">
        <v>229</v>
      </c>
      <c r="F154" s="889">
        <v>965</v>
      </c>
      <c r="G154" s="889">
        <v>150</v>
      </c>
      <c r="H154" s="889">
        <v>144750</v>
      </c>
      <c r="I154" s="897"/>
    </row>
    <row r="155" s="297" customFormat="1" customHeight="1" spans="1:9">
      <c r="A155" s="590">
        <v>4</v>
      </c>
      <c r="B155" s="893" t="s">
        <v>469</v>
      </c>
      <c r="C155" s="196" t="s">
        <v>470</v>
      </c>
      <c r="D155" s="901" t="s">
        <v>240</v>
      </c>
      <c r="E155" s="887" t="s">
        <v>229</v>
      </c>
      <c r="F155" s="889">
        <v>36</v>
      </c>
      <c r="G155" s="889">
        <v>100</v>
      </c>
      <c r="H155" s="889">
        <v>3600</v>
      </c>
      <c r="I155" s="897"/>
    </row>
    <row r="156" s="297" customFormat="1" customHeight="1" spans="1:9">
      <c r="A156" s="590">
        <v>5</v>
      </c>
      <c r="B156" s="893" t="s">
        <v>471</v>
      </c>
      <c r="C156" s="196" t="s">
        <v>472</v>
      </c>
      <c r="D156" s="888" t="s">
        <v>473</v>
      </c>
      <c r="E156" s="590" t="s">
        <v>474</v>
      </c>
      <c r="F156" s="889">
        <v>1049</v>
      </c>
      <c r="G156" s="889">
        <v>5068.16015252622</v>
      </c>
      <c r="H156" s="889">
        <v>5316500</v>
      </c>
      <c r="I156" s="897"/>
    </row>
    <row r="157" s="297" customFormat="1" customHeight="1" outlineLevel="1" spans="1:9">
      <c r="A157" s="590">
        <v>5.1</v>
      </c>
      <c r="B157" s="893" t="s">
        <v>475</v>
      </c>
      <c r="C157" s="196" t="s">
        <v>476</v>
      </c>
      <c r="D157" s="888" t="s">
        <v>473</v>
      </c>
      <c r="E157" s="590" t="s">
        <v>474</v>
      </c>
      <c r="F157" s="889">
        <v>365</v>
      </c>
      <c r="G157" s="889">
        <v>4500</v>
      </c>
      <c r="H157" s="889">
        <v>1642500</v>
      </c>
      <c r="I157" s="897"/>
    </row>
    <row r="158" s="297" customFormat="1" customHeight="1" outlineLevel="1" spans="1:9">
      <c r="A158" s="590">
        <v>5.2</v>
      </c>
      <c r="B158" s="893" t="s">
        <v>477</v>
      </c>
      <c r="C158" s="196" t="s">
        <v>472</v>
      </c>
      <c r="D158" s="888" t="s">
        <v>473</v>
      </c>
      <c r="E158" s="590" t="s">
        <v>474</v>
      </c>
      <c r="F158" s="889">
        <v>640</v>
      </c>
      <c r="G158" s="889">
        <v>5500</v>
      </c>
      <c r="H158" s="889">
        <v>3520000</v>
      </c>
      <c r="I158" s="897"/>
    </row>
    <row r="159" s="297" customFormat="1" customHeight="1" outlineLevel="1" spans="1:9">
      <c r="A159" s="590">
        <v>5.3</v>
      </c>
      <c r="B159" s="893" t="s">
        <v>478</v>
      </c>
      <c r="C159" s="196" t="s">
        <v>479</v>
      </c>
      <c r="D159" s="888" t="s">
        <v>473</v>
      </c>
      <c r="E159" s="590" t="s">
        <v>474</v>
      </c>
      <c r="F159" s="889">
        <v>44</v>
      </c>
      <c r="G159" s="889">
        <v>3500</v>
      </c>
      <c r="H159" s="889">
        <v>154000</v>
      </c>
      <c r="I159" s="897"/>
    </row>
    <row r="160" s="297" customFormat="1" customHeight="1" spans="1:9">
      <c r="A160" s="590">
        <v>6</v>
      </c>
      <c r="B160" s="893" t="s">
        <v>480</v>
      </c>
      <c r="C160" s="196" t="s">
        <v>232</v>
      </c>
      <c r="D160" s="901" t="s">
        <v>481</v>
      </c>
      <c r="E160" s="887" t="s">
        <v>229</v>
      </c>
      <c r="F160" s="889">
        <v>72</v>
      </c>
      <c r="G160" s="889">
        <v>40</v>
      </c>
      <c r="H160" s="889">
        <v>2880</v>
      </c>
      <c r="I160" s="897"/>
    </row>
    <row r="161" s="297" customFormat="1" customHeight="1" spans="1:10">
      <c r="A161" s="590">
        <v>7</v>
      </c>
      <c r="B161" s="890" t="s">
        <v>482</v>
      </c>
      <c r="C161" s="196" t="s">
        <v>232</v>
      </c>
      <c r="D161" s="901" t="s">
        <v>483</v>
      </c>
      <c r="E161" s="887" t="s">
        <v>229</v>
      </c>
      <c r="F161" s="889">
        <v>2</v>
      </c>
      <c r="G161" s="889">
        <v>200</v>
      </c>
      <c r="H161" s="889">
        <v>400</v>
      </c>
      <c r="I161" s="890"/>
    </row>
    <row r="162" s="297" customFormat="1" customHeight="1" spans="1:10">
      <c r="A162" s="590">
        <v>8</v>
      </c>
      <c r="B162" s="893" t="s">
        <v>484</v>
      </c>
      <c r="C162" s="196" t="s">
        <v>156</v>
      </c>
      <c r="D162" s="901" t="s">
        <v>485</v>
      </c>
      <c r="E162" s="887" t="s">
        <v>229</v>
      </c>
      <c r="F162" s="889">
        <v>90</v>
      </c>
      <c r="G162" s="889">
        <v>300</v>
      </c>
      <c r="H162" s="889">
        <v>27000</v>
      </c>
      <c r="I162" s="897"/>
    </row>
    <row r="163" s="297" customFormat="1" customHeight="1" spans="1:10">
      <c r="A163" s="582" t="s">
        <v>486</v>
      </c>
      <c r="B163" s="886"/>
      <c r="C163" s="142"/>
      <c r="D163" s="885"/>
      <c r="E163" s="587"/>
      <c r="F163" s="589">
        <f xml:space="preserve">SUM(F164:F166)</f>
        <v>639</v>
      </c>
      <c r="G163" s="589"/>
      <c r="H163" s="589">
        <f xml:space="preserve">SUM(H164:H166)</f>
        <v>2898000</v>
      </c>
      <c r="I163" s="886"/>
    </row>
    <row r="164" s="297" customFormat="1" customHeight="1" spans="1:10">
      <c r="A164" s="590">
        <v>1</v>
      </c>
      <c r="B164" s="893" t="s">
        <v>487</v>
      </c>
      <c r="C164" s="196" t="s">
        <v>232</v>
      </c>
      <c r="D164" s="901" t="s">
        <v>488</v>
      </c>
      <c r="E164" s="887" t="s">
        <v>158</v>
      </c>
      <c r="F164" s="889">
        <v>40</v>
      </c>
      <c r="G164" s="889">
        <v>500</v>
      </c>
      <c r="H164" s="889">
        <v>20000</v>
      </c>
      <c r="I164" s="897"/>
    </row>
    <row r="165" s="297" customFormat="1" customHeight="1" spans="1:10">
      <c r="A165" s="590">
        <v>2</v>
      </c>
      <c r="B165" s="893" t="s">
        <v>489</v>
      </c>
      <c r="C165" s="196" t="s">
        <v>156</v>
      </c>
      <c r="D165" s="888" t="s">
        <v>490</v>
      </c>
      <c r="E165" s="887" t="s">
        <v>158</v>
      </c>
      <c r="F165" s="889">
        <v>560</v>
      </c>
      <c r="G165" s="889">
        <v>5000</v>
      </c>
      <c r="H165" s="889">
        <f xml:space="preserve">F165*G165</f>
        <v>2800000</v>
      </c>
      <c r="I165" s="897"/>
      <c r="J165" s="896"/>
    </row>
    <row r="166" s="297" customFormat="1" customHeight="1" spans="1:10">
      <c r="A166" s="590">
        <v>3</v>
      </c>
      <c r="B166" s="893" t="s">
        <v>491</v>
      </c>
      <c r="C166" s="196" t="s">
        <v>492</v>
      </c>
      <c r="D166" s="888" t="s">
        <v>493</v>
      </c>
      <c r="E166" s="887" t="s">
        <v>158</v>
      </c>
      <c r="F166" s="889">
        <v>39</v>
      </c>
      <c r="G166" s="889">
        <v>2000</v>
      </c>
      <c r="H166" s="889">
        <v>78000</v>
      </c>
      <c r="I166" s="897"/>
    </row>
    <row r="167" s="297" customFormat="1" customHeight="1" spans="1:10">
      <c r="A167" s="582" t="s">
        <v>494</v>
      </c>
      <c r="B167" s="886"/>
      <c r="C167" s="285"/>
      <c r="D167" s="916"/>
      <c r="E167" s="587"/>
      <c r="F167" s="589">
        <v>5</v>
      </c>
      <c r="G167" s="589"/>
      <c r="H167" s="589">
        <v>15600</v>
      </c>
      <c r="I167" s="886"/>
    </row>
    <row r="168" s="297" customFormat="1" customHeight="1" spans="1:10">
      <c r="A168" s="590">
        <v>1</v>
      </c>
      <c r="B168" s="917" t="s">
        <v>495</v>
      </c>
      <c r="C168" s="196" t="s">
        <v>496</v>
      </c>
      <c r="D168" s="901" t="s">
        <v>497</v>
      </c>
      <c r="E168" s="893" t="s">
        <v>498</v>
      </c>
      <c r="F168" s="889">
        <v>1</v>
      </c>
      <c r="G168" s="889">
        <v>12400</v>
      </c>
      <c r="H168" s="889">
        <v>12400</v>
      </c>
      <c r="I168" s="897"/>
    </row>
    <row r="169" s="297" customFormat="1" customHeight="1" spans="1:10">
      <c r="A169" s="590">
        <v>2</v>
      </c>
      <c r="B169" s="893" t="s">
        <v>499</v>
      </c>
      <c r="C169" s="196" t="s">
        <v>232</v>
      </c>
      <c r="D169" s="901" t="s">
        <v>500</v>
      </c>
      <c r="E169" s="887" t="s">
        <v>229</v>
      </c>
      <c r="F169" s="889">
        <v>2</v>
      </c>
      <c r="G169" s="889">
        <v>1000</v>
      </c>
      <c r="H169" s="889">
        <v>2000</v>
      </c>
      <c r="I169" s="900"/>
    </row>
    <row r="170" s="297" customFormat="1" customHeight="1" spans="1:10">
      <c r="A170" s="590">
        <v>3</v>
      </c>
      <c r="B170" s="890" t="s">
        <v>501</v>
      </c>
      <c r="C170" s="196" t="s">
        <v>232</v>
      </c>
      <c r="D170" s="901" t="s">
        <v>502</v>
      </c>
      <c r="E170" s="887" t="s">
        <v>229</v>
      </c>
      <c r="F170" s="889">
        <v>2</v>
      </c>
      <c r="G170" s="889">
        <v>600</v>
      </c>
      <c r="H170" s="889">
        <v>1200</v>
      </c>
      <c r="I170" s="890"/>
    </row>
    <row r="171" s="296" customFormat="1" customHeight="1" spans="1:10">
      <c r="A171" s="587"/>
      <c r="B171" s="918" t="s">
        <v>503</v>
      </c>
      <c r="C171" s="142"/>
      <c r="D171" s="885"/>
      <c r="E171" s="587"/>
      <c r="F171" s="589">
        <f xml:space="preserve">SUM(F167,F163,F138,F128,F86,F61,F3)</f>
        <v>21003</v>
      </c>
      <c r="G171" s="589"/>
      <c r="H171" s="589">
        <f xml:space="preserve">SUM(H167,H163,H138,H128,H86,H61,H3)</f>
        <v>48666594.4</v>
      </c>
      <c r="I171" s="919"/>
    </row>
    <row r="172" s="297" customFormat="1" customHeight="1" spans="1:10">
      <c r="A172" s="442"/>
      <c r="C172" s="786"/>
      <c r="D172" s="877"/>
      <c r="F172" s="878"/>
      <c r="G172" s="878"/>
      <c r="H172" s="878"/>
    </row>
    <row r="173" s="297" customFormat="1" customHeight="1" spans="1:10">
      <c r="A173" s="442"/>
      <c r="C173" s="786"/>
      <c r="D173" s="877"/>
      <c r="F173" s="878"/>
      <c r="G173" s="878"/>
      <c r="H173" s="878"/>
    </row>
    <row r="174" s="297" customFormat="1" customHeight="1" spans="1:10">
      <c r="A174" s="442"/>
      <c r="C174" s="786"/>
      <c r="D174" s="877"/>
      <c r="F174" s="878"/>
      <c r="G174" s="878"/>
      <c r="H174" s="878"/>
    </row>
    <row r="175" s="297" customFormat="1" customHeight="1" spans="1:10">
      <c r="A175" s="442"/>
      <c r="C175" s="786"/>
      <c r="D175" s="877"/>
      <c r="F175" s="878"/>
      <c r="G175" s="878"/>
      <c r="H175" s="878"/>
    </row>
    <row r="176" s="297" customFormat="1" customHeight="1" spans="1:10">
      <c r="A176" s="442"/>
      <c r="C176" s="786"/>
      <c r="D176" s="877"/>
      <c r="F176" s="878"/>
      <c r="G176" s="878"/>
      <c r="H176" s="878"/>
    </row>
    <row r="177" s="297" customFormat="1" customHeight="1" spans="1:12">
      <c r="A177" s="442"/>
      <c r="C177" s="786"/>
      <c r="D177" s="877"/>
      <c r="F177" s="878"/>
      <c r="G177" s="878"/>
      <c r="H177" s="878"/>
    </row>
    <row r="178" s="297" customFormat="1" customHeight="1" spans="1:12">
      <c r="A178" s="442"/>
      <c r="C178" s="786"/>
      <c r="D178" s="877"/>
      <c r="F178" s="878"/>
      <c r="G178" s="878"/>
      <c r="H178" s="878"/>
    </row>
    <row r="179" s="297" customFormat="1" customHeight="1" spans="1:12">
      <c r="A179" s="442"/>
      <c r="C179" s="786"/>
      <c r="D179" s="877"/>
      <c r="F179" s="878"/>
      <c r="G179" s="878"/>
      <c r="H179" s="878"/>
    </row>
    <row r="180" s="297" customFormat="1" customHeight="1" spans="1:12">
      <c r="A180" s="442"/>
      <c r="C180" s="786"/>
      <c r="D180" s="877"/>
      <c r="F180" s="878"/>
      <c r="G180" s="878"/>
      <c r="H180" s="878"/>
    </row>
    <row r="181" s="296" customFormat="1" customHeight="1" spans="1:12">
      <c r="A181" s="442"/>
      <c r="B181" s="297"/>
      <c r="C181" s="786"/>
      <c r="D181" s="877"/>
      <c r="E181" s="297"/>
      <c r="F181" s="878"/>
      <c r="G181" s="878"/>
      <c r="H181" s="878"/>
      <c r="I181" s="297"/>
      <c r="J181" s="297"/>
      <c r="K181" s="297"/>
      <c r="L181" s="297"/>
    </row>
  </sheetData>
  <sheetProtection formatCells="0" formatColumns="0" formatRows="0" insertRows="0" insertColumns="0" insertHyperlinks="0" deleteColumns="0" deleteRows="0" sort="0" autoFilter="0" pivotTables="0"/>
  <autoFilter xmlns:etc="http://www.wps.cn/officeDocument/2017/etCustomData" ref="A2:L181" etc:filterBottomFollowUsedRange="0">
    <extLst/>
  </autoFilter>
  <mergeCells count="1">
    <mergeCell ref="A1:H1"/>
  </mergeCells>
  <pageMargins left="0.751388888888889" right="0.751388888888889" top="1" bottom="1" header="0.5" footer="0.5"/>
  <pageSetup paperSize="9" scale="68" orientation="portrait" horizontalDpi="600"/>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83"/>
  <sheetViews>
    <sheetView workbookViewId="0">
      <selection activeCell="C124" sqref="$A1:$XFD1048576"/>
    </sheetView>
  </sheetViews>
  <sheetFormatPr defaultColWidth="9" defaultRowHeight="13.5" outlineLevelCol="6"/>
  <cols>
    <col min="1" max="1" width="19" customWidth="1"/>
    <col min="2" max="2" width="16.1333333333333" customWidth="1"/>
    <col min="3" max="3" width="22.5" customWidth="1"/>
    <col min="4" max="4" width="7.38333333333333"/>
    <col min="5" max="5" width="13.5"/>
    <col min="6" max="7" width="18.25"/>
  </cols>
  <sheetData>
    <row r="3" spans="1:7">
      <c r="A3" t="s">
        <v>147</v>
      </c>
      <c r="B3" t="s">
        <v>504</v>
      </c>
      <c r="C3" t="s">
        <v>149</v>
      </c>
      <c r="D3" t="s">
        <v>150</v>
      </c>
      <c r="E3" t="s">
        <v>152</v>
      </c>
      <c r="F3" t="s">
        <v>505</v>
      </c>
      <c r="G3" t="s">
        <v>506</v>
      </c>
    </row>
    <row r="4" spans="1:7">
      <c r="A4" t="s">
        <v>507</v>
      </c>
      <c r="B4" t="s">
        <v>330</v>
      </c>
      <c r="C4" t="s">
        <v>508</v>
      </c>
      <c r="D4" t="s">
        <v>229</v>
      </c>
      <c r="E4">
        <v>4000</v>
      </c>
      <c r="F4">
        <v>11</v>
      </c>
      <c r="G4">
        <v>44000</v>
      </c>
    </row>
    <row r="5" spans="1:7">
      <c r="A5" t="s">
        <v>509</v>
      </c>
      <c r="B5" t="s">
        <v>510</v>
      </c>
      <c r="C5" t="s">
        <v>511</v>
      </c>
      <c r="D5" t="s">
        <v>186</v>
      </c>
      <c r="E5">
        <v>15000</v>
      </c>
      <c r="F5">
        <v>78</v>
      </c>
      <c r="G5">
        <v>1170000</v>
      </c>
    </row>
    <row r="6" spans="1:7">
      <c r="A6" t="s">
        <v>512</v>
      </c>
      <c r="B6" t="s">
        <v>330</v>
      </c>
      <c r="C6" t="s">
        <v>513</v>
      </c>
      <c r="D6" t="s">
        <v>229</v>
      </c>
      <c r="E6">
        <v>200</v>
      </c>
      <c r="F6">
        <v>2</v>
      </c>
      <c r="G6">
        <v>400</v>
      </c>
    </row>
    <row r="7" spans="1:7">
      <c r="A7" t="s">
        <v>514</v>
      </c>
      <c r="B7" t="s">
        <v>330</v>
      </c>
      <c r="C7" t="s">
        <v>502</v>
      </c>
      <c r="D7" t="s">
        <v>229</v>
      </c>
      <c r="E7">
        <v>600</v>
      </c>
      <c r="F7">
        <v>2</v>
      </c>
      <c r="G7">
        <v>1200</v>
      </c>
    </row>
    <row r="8" spans="1:7">
      <c r="A8" t="s">
        <v>339</v>
      </c>
      <c r="B8" t="s">
        <v>515</v>
      </c>
      <c r="C8" t="s">
        <v>516</v>
      </c>
      <c r="D8" t="s">
        <v>341</v>
      </c>
      <c r="E8">
        <v>2000</v>
      </c>
      <c r="F8">
        <v>6</v>
      </c>
      <c r="G8">
        <v>12000</v>
      </c>
    </row>
    <row r="9" spans="1:7">
      <c r="A9" t="s">
        <v>177</v>
      </c>
      <c r="B9" t="s">
        <v>517</v>
      </c>
      <c r="C9" t="s">
        <v>518</v>
      </c>
      <c r="D9" t="s">
        <v>158</v>
      </c>
      <c r="E9">
        <v>4000</v>
      </c>
      <c r="F9">
        <v>90</v>
      </c>
      <c r="G9">
        <v>360000</v>
      </c>
    </row>
    <row r="10" spans="1:7">
      <c r="A10" t="s">
        <v>519</v>
      </c>
      <c r="B10" t="s">
        <v>515</v>
      </c>
      <c r="C10" t="s">
        <v>516</v>
      </c>
      <c r="D10" t="s">
        <v>341</v>
      </c>
      <c r="E10">
        <v>2000</v>
      </c>
      <c r="F10">
        <v>8</v>
      </c>
      <c r="G10">
        <v>16000</v>
      </c>
    </row>
    <row r="11" spans="1:7">
      <c r="A11" t="s">
        <v>272</v>
      </c>
      <c r="B11" t="s">
        <v>330</v>
      </c>
      <c r="C11" t="s">
        <v>520</v>
      </c>
      <c r="D11" t="s">
        <v>158</v>
      </c>
      <c r="E11">
        <v>1320</v>
      </c>
      <c r="F11">
        <v>2348</v>
      </c>
      <c r="G11">
        <v>3099360</v>
      </c>
    </row>
    <row r="12" spans="1:7">
      <c r="A12" t="s">
        <v>272</v>
      </c>
      <c r="B12" t="s">
        <v>330</v>
      </c>
      <c r="C12" t="s">
        <v>521</v>
      </c>
      <c r="D12" t="s">
        <v>158</v>
      </c>
      <c r="E12">
        <v>1750</v>
      </c>
      <c r="F12">
        <v>253</v>
      </c>
      <c r="G12">
        <v>442750</v>
      </c>
    </row>
    <row r="13" spans="1:7">
      <c r="A13" t="s">
        <v>272</v>
      </c>
      <c r="B13" t="s">
        <v>330</v>
      </c>
      <c r="C13" t="s">
        <v>521</v>
      </c>
      <c r="D13" t="s">
        <v>158</v>
      </c>
      <c r="E13">
        <v>2000</v>
      </c>
      <c r="F13">
        <v>19</v>
      </c>
      <c r="G13">
        <v>38000</v>
      </c>
    </row>
    <row r="14" spans="1:7">
      <c r="A14" t="s">
        <v>155</v>
      </c>
      <c r="B14" t="s">
        <v>160</v>
      </c>
      <c r="C14" t="s">
        <v>518</v>
      </c>
      <c r="D14" t="s">
        <v>229</v>
      </c>
      <c r="E14">
        <v>800</v>
      </c>
      <c r="F14">
        <v>986</v>
      </c>
      <c r="G14">
        <v>788800</v>
      </c>
    </row>
    <row r="15" spans="1:7">
      <c r="A15" t="s">
        <v>155</v>
      </c>
      <c r="B15" t="s">
        <v>160</v>
      </c>
      <c r="C15" t="s">
        <v>518</v>
      </c>
      <c r="D15" t="s">
        <v>158</v>
      </c>
      <c r="E15">
        <v>800</v>
      </c>
      <c r="F15">
        <v>4</v>
      </c>
      <c r="G15">
        <v>3200</v>
      </c>
    </row>
    <row r="16" spans="1:7">
      <c r="A16" t="s">
        <v>155</v>
      </c>
      <c r="B16" t="s">
        <v>522</v>
      </c>
      <c r="C16" t="s">
        <v>518</v>
      </c>
      <c r="D16" t="s">
        <v>158</v>
      </c>
      <c r="E16">
        <v>6000</v>
      </c>
      <c r="F16">
        <v>8</v>
      </c>
      <c r="G16">
        <v>48000</v>
      </c>
    </row>
    <row r="17" spans="1:7">
      <c r="A17" t="s">
        <v>155</v>
      </c>
      <c r="B17" t="s">
        <v>523</v>
      </c>
      <c r="C17" t="s">
        <v>518</v>
      </c>
      <c r="D17" t="s">
        <v>158</v>
      </c>
      <c r="E17">
        <v>4000</v>
      </c>
      <c r="F17">
        <v>46</v>
      </c>
      <c r="G17">
        <v>184000</v>
      </c>
    </row>
    <row r="18" spans="1:7">
      <c r="A18" t="s">
        <v>155</v>
      </c>
      <c r="B18" t="s">
        <v>524</v>
      </c>
      <c r="C18" t="s">
        <v>518</v>
      </c>
      <c r="D18" t="s">
        <v>158</v>
      </c>
      <c r="E18">
        <v>4000</v>
      </c>
      <c r="F18">
        <v>18</v>
      </c>
      <c r="G18">
        <v>72000</v>
      </c>
    </row>
    <row r="19" spans="1:7">
      <c r="A19" t="s">
        <v>155</v>
      </c>
      <c r="B19" t="s">
        <v>525</v>
      </c>
      <c r="C19" t="s">
        <v>518</v>
      </c>
      <c r="D19" t="s">
        <v>158</v>
      </c>
      <c r="E19">
        <v>4000</v>
      </c>
      <c r="F19">
        <v>58</v>
      </c>
      <c r="G19">
        <v>232000</v>
      </c>
    </row>
    <row r="20" spans="1:7">
      <c r="A20" t="s">
        <v>155</v>
      </c>
      <c r="B20" t="s">
        <v>526</v>
      </c>
      <c r="C20" t="s">
        <v>518</v>
      </c>
      <c r="D20" t="s">
        <v>158</v>
      </c>
      <c r="E20">
        <v>4000</v>
      </c>
      <c r="F20">
        <v>15</v>
      </c>
      <c r="G20">
        <v>60000</v>
      </c>
    </row>
    <row r="21" spans="1:7">
      <c r="A21" t="s">
        <v>155</v>
      </c>
      <c r="B21" t="s">
        <v>527</v>
      </c>
      <c r="C21" t="s">
        <v>518</v>
      </c>
      <c r="D21" t="s">
        <v>158</v>
      </c>
      <c r="E21">
        <v>4000</v>
      </c>
      <c r="F21">
        <v>3</v>
      </c>
      <c r="G21">
        <v>12000</v>
      </c>
    </row>
    <row r="22" spans="1:7">
      <c r="A22" t="s">
        <v>155</v>
      </c>
      <c r="B22" t="s">
        <v>528</v>
      </c>
      <c r="C22" t="s">
        <v>518</v>
      </c>
      <c r="D22" t="s">
        <v>158</v>
      </c>
      <c r="E22">
        <v>3000</v>
      </c>
      <c r="F22">
        <v>3</v>
      </c>
      <c r="G22">
        <v>9000</v>
      </c>
    </row>
    <row r="23" spans="1:7">
      <c r="A23" t="s">
        <v>155</v>
      </c>
      <c r="B23" t="s">
        <v>529</v>
      </c>
      <c r="C23" t="s">
        <v>518</v>
      </c>
      <c r="D23" t="s">
        <v>158</v>
      </c>
      <c r="E23">
        <v>4000</v>
      </c>
      <c r="F23">
        <v>319</v>
      </c>
      <c r="G23">
        <v>1276000</v>
      </c>
    </row>
    <row r="24" spans="1:7">
      <c r="A24" t="s">
        <v>155</v>
      </c>
      <c r="B24" t="s">
        <v>530</v>
      </c>
      <c r="C24" t="s">
        <v>518</v>
      </c>
      <c r="D24" t="s">
        <v>158</v>
      </c>
      <c r="E24">
        <v>4000</v>
      </c>
      <c r="F24">
        <v>77</v>
      </c>
      <c r="G24">
        <v>308000</v>
      </c>
    </row>
    <row r="25" spans="1:7">
      <c r="A25" t="s">
        <v>155</v>
      </c>
      <c r="B25" t="s">
        <v>531</v>
      </c>
      <c r="C25" t="s">
        <v>518</v>
      </c>
      <c r="D25" t="s">
        <v>158</v>
      </c>
      <c r="E25">
        <v>4000</v>
      </c>
      <c r="F25">
        <v>7</v>
      </c>
      <c r="G25">
        <v>28000</v>
      </c>
    </row>
    <row r="26" spans="1:7">
      <c r="A26" t="s">
        <v>155</v>
      </c>
      <c r="B26" t="s">
        <v>532</v>
      </c>
      <c r="C26" t="s">
        <v>518</v>
      </c>
      <c r="D26" t="s">
        <v>158</v>
      </c>
      <c r="E26">
        <v>4000</v>
      </c>
      <c r="F26">
        <v>43</v>
      </c>
      <c r="G26">
        <v>172000</v>
      </c>
    </row>
    <row r="27" spans="1:7">
      <c r="A27" t="s">
        <v>533</v>
      </c>
      <c r="B27" t="s">
        <v>527</v>
      </c>
      <c r="C27" t="s">
        <v>518</v>
      </c>
      <c r="D27" t="s">
        <v>158</v>
      </c>
      <c r="E27">
        <v>4000</v>
      </c>
      <c r="F27">
        <v>102</v>
      </c>
      <c r="G27">
        <v>408000</v>
      </c>
    </row>
    <row r="28" spans="1:7">
      <c r="A28" t="s">
        <v>533</v>
      </c>
      <c r="B28" t="s">
        <v>534</v>
      </c>
      <c r="C28" t="s">
        <v>518</v>
      </c>
      <c r="D28" t="s">
        <v>229</v>
      </c>
      <c r="E28">
        <v>6000</v>
      </c>
      <c r="F28">
        <v>3</v>
      </c>
      <c r="G28">
        <v>18000</v>
      </c>
    </row>
    <row r="29" spans="1:7">
      <c r="A29" t="s">
        <v>533</v>
      </c>
      <c r="B29" t="s">
        <v>534</v>
      </c>
      <c r="C29" t="s">
        <v>518</v>
      </c>
      <c r="D29" t="s">
        <v>158</v>
      </c>
      <c r="E29">
        <v>6000</v>
      </c>
      <c r="F29">
        <v>12</v>
      </c>
      <c r="G29">
        <v>72000</v>
      </c>
    </row>
    <row r="30" spans="1:7">
      <c r="A30" t="s">
        <v>535</v>
      </c>
      <c r="B30" t="s">
        <v>525</v>
      </c>
      <c r="C30" t="s">
        <v>518</v>
      </c>
      <c r="D30" t="s">
        <v>158</v>
      </c>
      <c r="E30">
        <v>4000</v>
      </c>
      <c r="F30">
        <v>1</v>
      </c>
      <c r="G30">
        <v>4000</v>
      </c>
    </row>
    <row r="31" spans="1:7">
      <c r="A31" t="s">
        <v>535</v>
      </c>
      <c r="B31" t="s">
        <v>526</v>
      </c>
      <c r="C31" t="s">
        <v>518</v>
      </c>
      <c r="D31" t="s">
        <v>158</v>
      </c>
      <c r="E31">
        <v>4000</v>
      </c>
      <c r="F31">
        <v>430</v>
      </c>
      <c r="G31">
        <v>1720000</v>
      </c>
    </row>
    <row r="32" spans="1:7">
      <c r="A32" t="s">
        <v>535</v>
      </c>
      <c r="B32" t="s">
        <v>527</v>
      </c>
      <c r="C32" t="s">
        <v>518</v>
      </c>
      <c r="D32" t="s">
        <v>158</v>
      </c>
      <c r="E32">
        <v>4000</v>
      </c>
      <c r="F32">
        <v>1</v>
      </c>
      <c r="G32">
        <v>4000</v>
      </c>
    </row>
    <row r="33" spans="1:7">
      <c r="A33" t="s">
        <v>536</v>
      </c>
      <c r="B33" t="s">
        <v>330</v>
      </c>
      <c r="C33" t="s">
        <v>516</v>
      </c>
      <c r="D33" t="s">
        <v>186</v>
      </c>
      <c r="E33">
        <v>3500</v>
      </c>
      <c r="F33">
        <v>11</v>
      </c>
      <c r="G33">
        <v>38500</v>
      </c>
    </row>
    <row r="34" spans="1:7">
      <c r="A34" t="s">
        <v>342</v>
      </c>
      <c r="B34" t="s">
        <v>537</v>
      </c>
      <c r="C34" t="s">
        <v>344</v>
      </c>
      <c r="D34" t="s">
        <v>345</v>
      </c>
      <c r="E34">
        <v>4200</v>
      </c>
      <c r="F34">
        <v>20</v>
      </c>
      <c r="G34">
        <v>84000</v>
      </c>
    </row>
    <row r="35" spans="1:7">
      <c r="A35" t="s">
        <v>346</v>
      </c>
      <c r="B35" t="s">
        <v>538</v>
      </c>
      <c r="C35" t="s">
        <v>348</v>
      </c>
      <c r="D35" t="s">
        <v>229</v>
      </c>
      <c r="E35">
        <v>1800</v>
      </c>
      <c r="F35">
        <v>140</v>
      </c>
      <c r="G35">
        <v>252000</v>
      </c>
    </row>
    <row r="36" spans="1:7">
      <c r="A36" t="s">
        <v>349</v>
      </c>
      <c r="B36" t="s">
        <v>539</v>
      </c>
      <c r="C36" t="s">
        <v>540</v>
      </c>
      <c r="D36" t="s">
        <v>229</v>
      </c>
      <c r="E36">
        <v>8000</v>
      </c>
      <c r="F36">
        <v>9</v>
      </c>
      <c r="G36">
        <v>72000</v>
      </c>
    </row>
    <row r="37" spans="1:7">
      <c r="A37" t="s">
        <v>541</v>
      </c>
      <c r="B37" t="s">
        <v>542</v>
      </c>
      <c r="C37" t="s">
        <v>543</v>
      </c>
      <c r="D37" t="s">
        <v>212</v>
      </c>
      <c r="E37">
        <v>20000</v>
      </c>
      <c r="F37">
        <v>146</v>
      </c>
      <c r="G37">
        <v>2920000</v>
      </c>
    </row>
    <row r="38" spans="1:7">
      <c r="A38" t="s">
        <v>443</v>
      </c>
      <c r="B38" t="s">
        <v>544</v>
      </c>
      <c r="C38" t="s">
        <v>545</v>
      </c>
      <c r="D38" t="s">
        <v>229</v>
      </c>
      <c r="E38">
        <v>20000</v>
      </c>
      <c r="F38">
        <v>38</v>
      </c>
      <c r="G38">
        <v>760000</v>
      </c>
    </row>
    <row r="39" spans="1:7">
      <c r="A39" t="s">
        <v>443</v>
      </c>
      <c r="B39" t="s">
        <v>546</v>
      </c>
      <c r="C39" t="s">
        <v>545</v>
      </c>
      <c r="D39" t="s">
        <v>229</v>
      </c>
      <c r="E39">
        <v>20000</v>
      </c>
      <c r="F39">
        <v>8</v>
      </c>
      <c r="G39">
        <v>160000</v>
      </c>
    </row>
    <row r="40" spans="1:7">
      <c r="A40" t="s">
        <v>443</v>
      </c>
      <c r="B40" t="s">
        <v>450</v>
      </c>
      <c r="C40" t="s">
        <v>545</v>
      </c>
      <c r="D40" t="s">
        <v>229</v>
      </c>
      <c r="E40">
        <v>20000</v>
      </c>
      <c r="F40">
        <v>10</v>
      </c>
      <c r="G40">
        <v>200000</v>
      </c>
    </row>
    <row r="41" spans="1:7">
      <c r="A41" t="s">
        <v>443</v>
      </c>
      <c r="B41" t="s">
        <v>547</v>
      </c>
      <c r="C41" t="s">
        <v>545</v>
      </c>
      <c r="D41" t="s">
        <v>229</v>
      </c>
      <c r="E41">
        <v>20000</v>
      </c>
      <c r="F41">
        <v>6</v>
      </c>
      <c r="G41">
        <v>120000</v>
      </c>
    </row>
    <row r="42" spans="1:7">
      <c r="A42" t="s">
        <v>443</v>
      </c>
      <c r="B42" t="s">
        <v>548</v>
      </c>
      <c r="C42" t="s">
        <v>545</v>
      </c>
      <c r="D42" t="s">
        <v>229</v>
      </c>
      <c r="E42">
        <v>20000</v>
      </c>
      <c r="F42">
        <v>39</v>
      </c>
      <c r="G42">
        <v>780000</v>
      </c>
    </row>
    <row r="43" spans="1:7">
      <c r="A43" t="s">
        <v>443</v>
      </c>
      <c r="B43" t="s">
        <v>549</v>
      </c>
      <c r="C43" t="s">
        <v>545</v>
      </c>
      <c r="D43" t="s">
        <v>229</v>
      </c>
      <c r="E43">
        <v>20000</v>
      </c>
      <c r="F43">
        <v>19</v>
      </c>
      <c r="G43">
        <v>380000</v>
      </c>
    </row>
    <row r="44" spans="1:7">
      <c r="A44" t="s">
        <v>443</v>
      </c>
      <c r="B44" t="s">
        <v>550</v>
      </c>
      <c r="C44" t="s">
        <v>545</v>
      </c>
      <c r="D44" t="s">
        <v>229</v>
      </c>
      <c r="E44">
        <v>20000</v>
      </c>
      <c r="F44">
        <v>10</v>
      </c>
      <c r="G44">
        <v>200000</v>
      </c>
    </row>
    <row r="45" spans="1:7">
      <c r="A45" t="s">
        <v>443</v>
      </c>
      <c r="B45" t="s">
        <v>551</v>
      </c>
      <c r="C45" t="s">
        <v>545</v>
      </c>
      <c r="D45" t="s">
        <v>229</v>
      </c>
      <c r="E45">
        <v>20000</v>
      </c>
      <c r="F45">
        <v>6</v>
      </c>
      <c r="G45">
        <v>120000</v>
      </c>
    </row>
    <row r="46" spans="1:7">
      <c r="A46" t="s">
        <v>443</v>
      </c>
      <c r="B46" t="s">
        <v>552</v>
      </c>
      <c r="C46" t="s">
        <v>545</v>
      </c>
      <c r="D46" t="s">
        <v>229</v>
      </c>
      <c r="E46">
        <v>20000</v>
      </c>
      <c r="F46">
        <v>40</v>
      </c>
      <c r="G46">
        <v>800000</v>
      </c>
    </row>
    <row r="47" spans="1:7">
      <c r="A47" t="s">
        <v>443</v>
      </c>
      <c r="B47" t="s">
        <v>553</v>
      </c>
      <c r="C47" t="s">
        <v>545</v>
      </c>
      <c r="D47" t="s">
        <v>229</v>
      </c>
      <c r="E47">
        <v>20000</v>
      </c>
      <c r="F47">
        <v>188</v>
      </c>
      <c r="G47">
        <v>3760000</v>
      </c>
    </row>
    <row r="48" spans="1:7">
      <c r="A48" t="s">
        <v>463</v>
      </c>
      <c r="B48" t="s">
        <v>554</v>
      </c>
      <c r="C48" t="s">
        <v>240</v>
      </c>
      <c r="D48" t="s">
        <v>229</v>
      </c>
      <c r="E48">
        <v>6000</v>
      </c>
      <c r="F48">
        <v>9</v>
      </c>
      <c r="G48">
        <v>54000</v>
      </c>
    </row>
    <row r="49" spans="1:7">
      <c r="A49" t="s">
        <v>463</v>
      </c>
      <c r="B49" t="s">
        <v>555</v>
      </c>
      <c r="C49" t="s">
        <v>240</v>
      </c>
      <c r="D49" t="s">
        <v>229</v>
      </c>
      <c r="E49">
        <v>6000</v>
      </c>
      <c r="F49">
        <v>27</v>
      </c>
      <c r="G49">
        <v>162000</v>
      </c>
    </row>
    <row r="50" spans="1:7">
      <c r="A50" t="s">
        <v>463</v>
      </c>
      <c r="B50" t="s">
        <v>556</v>
      </c>
      <c r="C50" t="s">
        <v>240</v>
      </c>
      <c r="D50" t="s">
        <v>229</v>
      </c>
      <c r="E50">
        <v>6000</v>
      </c>
      <c r="F50">
        <v>18</v>
      </c>
      <c r="G50">
        <v>108000</v>
      </c>
    </row>
    <row r="51" spans="1:7">
      <c r="A51" t="s">
        <v>352</v>
      </c>
      <c r="B51" t="s">
        <v>426</v>
      </c>
      <c r="C51" t="s">
        <v>557</v>
      </c>
      <c r="D51" t="s">
        <v>229</v>
      </c>
      <c r="E51">
        <v>1000</v>
      </c>
      <c r="F51">
        <v>46</v>
      </c>
      <c r="G51">
        <v>46000</v>
      </c>
    </row>
    <row r="52" spans="1:7">
      <c r="A52" t="s">
        <v>227</v>
      </c>
      <c r="B52" t="s">
        <v>558</v>
      </c>
      <c r="C52" t="s">
        <v>559</v>
      </c>
      <c r="D52" t="s">
        <v>158</v>
      </c>
      <c r="E52">
        <v>3000</v>
      </c>
      <c r="F52">
        <v>2</v>
      </c>
      <c r="G52">
        <v>6000</v>
      </c>
    </row>
    <row r="53" spans="1:7">
      <c r="A53" t="s">
        <v>227</v>
      </c>
      <c r="B53" t="s">
        <v>426</v>
      </c>
      <c r="C53" t="s">
        <v>559</v>
      </c>
      <c r="D53" t="s">
        <v>229</v>
      </c>
      <c r="E53">
        <v>2680</v>
      </c>
      <c r="F53">
        <v>45</v>
      </c>
      <c r="G53">
        <v>120600</v>
      </c>
    </row>
    <row r="54" spans="1:7">
      <c r="A54" t="s">
        <v>227</v>
      </c>
      <c r="B54" t="s">
        <v>560</v>
      </c>
      <c r="C54" t="s">
        <v>559</v>
      </c>
      <c r="D54" t="s">
        <v>229</v>
      </c>
      <c r="E54">
        <v>2680</v>
      </c>
      <c r="F54">
        <v>1</v>
      </c>
      <c r="G54">
        <v>2680</v>
      </c>
    </row>
    <row r="55" spans="1:7">
      <c r="A55" t="s">
        <v>280</v>
      </c>
      <c r="B55" t="s">
        <v>330</v>
      </c>
      <c r="C55" t="s">
        <v>561</v>
      </c>
      <c r="D55" t="s">
        <v>158</v>
      </c>
      <c r="E55">
        <v>365</v>
      </c>
      <c r="F55">
        <v>28</v>
      </c>
      <c r="G55">
        <v>10220</v>
      </c>
    </row>
    <row r="56" spans="1:7">
      <c r="A56" t="s">
        <v>562</v>
      </c>
      <c r="B56" t="s">
        <v>330</v>
      </c>
      <c r="C56" t="s">
        <v>563</v>
      </c>
      <c r="D56" t="s">
        <v>229</v>
      </c>
      <c r="E56">
        <v>3800</v>
      </c>
      <c r="F56">
        <v>1</v>
      </c>
      <c r="G56">
        <v>3800</v>
      </c>
    </row>
    <row r="57" spans="1:7">
      <c r="A57" t="s">
        <v>262</v>
      </c>
      <c r="B57" t="s">
        <v>564</v>
      </c>
      <c r="C57" t="s">
        <v>565</v>
      </c>
      <c r="D57" t="s">
        <v>229</v>
      </c>
      <c r="E57">
        <v>1000</v>
      </c>
      <c r="F57">
        <v>262</v>
      </c>
      <c r="G57">
        <v>262000</v>
      </c>
    </row>
    <row r="58" spans="1:7">
      <c r="A58" t="s">
        <v>354</v>
      </c>
      <c r="B58" t="s">
        <v>566</v>
      </c>
      <c r="C58" t="s">
        <v>567</v>
      </c>
      <c r="D58" t="s">
        <v>229</v>
      </c>
      <c r="E58">
        <v>1000</v>
      </c>
      <c r="F58">
        <v>189</v>
      </c>
      <c r="G58">
        <v>189000</v>
      </c>
    </row>
    <row r="59" spans="1:7">
      <c r="A59" t="s">
        <v>568</v>
      </c>
      <c r="B59" t="s">
        <v>569</v>
      </c>
      <c r="C59" t="s">
        <v>570</v>
      </c>
      <c r="D59" t="s">
        <v>158</v>
      </c>
      <c r="E59">
        <v>3000</v>
      </c>
      <c r="F59">
        <v>1</v>
      </c>
      <c r="G59">
        <v>3000</v>
      </c>
    </row>
    <row r="60" spans="1:7">
      <c r="A60" t="s">
        <v>357</v>
      </c>
      <c r="B60" t="s">
        <v>571</v>
      </c>
      <c r="C60" t="s">
        <v>572</v>
      </c>
      <c r="D60" t="s">
        <v>229</v>
      </c>
      <c r="E60">
        <v>9000</v>
      </c>
      <c r="F60">
        <v>2</v>
      </c>
      <c r="G60">
        <v>18000</v>
      </c>
    </row>
    <row r="61" spans="1:7">
      <c r="A61" t="s">
        <v>360</v>
      </c>
      <c r="B61" t="s">
        <v>330</v>
      </c>
      <c r="C61" t="s">
        <v>573</v>
      </c>
      <c r="D61" t="s">
        <v>229</v>
      </c>
      <c r="E61">
        <v>3000</v>
      </c>
      <c r="F61">
        <v>3</v>
      </c>
      <c r="G61">
        <v>9000</v>
      </c>
    </row>
    <row r="62" spans="1:7">
      <c r="A62" t="s">
        <v>363</v>
      </c>
      <c r="B62" t="s">
        <v>574</v>
      </c>
      <c r="C62" t="s">
        <v>575</v>
      </c>
      <c r="D62" t="s">
        <v>229</v>
      </c>
      <c r="E62">
        <v>4628.6</v>
      </c>
      <c r="F62">
        <v>4</v>
      </c>
      <c r="G62">
        <v>18514.4</v>
      </c>
    </row>
    <row r="63" spans="1:7">
      <c r="A63" t="s">
        <v>235</v>
      </c>
      <c r="B63" t="s">
        <v>576</v>
      </c>
      <c r="C63" t="s">
        <v>577</v>
      </c>
      <c r="D63" t="s">
        <v>229</v>
      </c>
      <c r="E63">
        <v>1500</v>
      </c>
      <c r="F63">
        <v>9</v>
      </c>
      <c r="G63">
        <v>13500</v>
      </c>
    </row>
    <row r="64" spans="1:7">
      <c r="A64" t="s">
        <v>487</v>
      </c>
      <c r="B64" t="s">
        <v>330</v>
      </c>
      <c r="C64" t="s">
        <v>578</v>
      </c>
      <c r="D64" t="s">
        <v>158</v>
      </c>
      <c r="E64">
        <v>500</v>
      </c>
      <c r="F64">
        <v>38</v>
      </c>
      <c r="G64">
        <v>19000</v>
      </c>
    </row>
    <row r="65" spans="1:7">
      <c r="A65" t="s">
        <v>366</v>
      </c>
      <c r="B65" t="s">
        <v>367</v>
      </c>
      <c r="C65" t="s">
        <v>565</v>
      </c>
      <c r="D65" t="s">
        <v>229</v>
      </c>
      <c r="E65">
        <v>3000</v>
      </c>
      <c r="F65">
        <v>7</v>
      </c>
      <c r="G65">
        <v>21000</v>
      </c>
    </row>
    <row r="66" spans="1:7">
      <c r="A66" t="s">
        <v>303</v>
      </c>
      <c r="B66" t="s">
        <v>330</v>
      </c>
      <c r="C66" t="s">
        <v>579</v>
      </c>
      <c r="D66" t="s">
        <v>305</v>
      </c>
      <c r="E66">
        <v>1000</v>
      </c>
      <c r="F66">
        <v>10</v>
      </c>
      <c r="G66">
        <v>10000</v>
      </c>
    </row>
    <row r="67" spans="1:7">
      <c r="A67" t="s">
        <v>467</v>
      </c>
      <c r="B67" t="s">
        <v>330</v>
      </c>
      <c r="C67" t="s">
        <v>580</v>
      </c>
      <c r="D67" t="s">
        <v>229</v>
      </c>
      <c r="E67">
        <v>150</v>
      </c>
      <c r="F67">
        <v>961</v>
      </c>
      <c r="G67">
        <v>144150</v>
      </c>
    </row>
    <row r="68" spans="1:7">
      <c r="A68" t="s">
        <v>179</v>
      </c>
      <c r="B68" t="s">
        <v>581</v>
      </c>
      <c r="C68" t="s">
        <v>582</v>
      </c>
      <c r="D68" t="s">
        <v>158</v>
      </c>
      <c r="E68">
        <v>3000</v>
      </c>
      <c r="F68">
        <v>40</v>
      </c>
      <c r="G68">
        <v>120000</v>
      </c>
    </row>
    <row r="69" spans="1:7">
      <c r="A69" t="s">
        <v>368</v>
      </c>
      <c r="B69" t="s">
        <v>369</v>
      </c>
      <c r="C69" t="s">
        <v>583</v>
      </c>
      <c r="D69" t="s">
        <v>229</v>
      </c>
      <c r="E69">
        <v>2000</v>
      </c>
      <c r="F69">
        <v>29</v>
      </c>
      <c r="G69">
        <v>58000</v>
      </c>
    </row>
    <row r="70" spans="1:7">
      <c r="A70" t="s">
        <v>584</v>
      </c>
      <c r="B70" t="s">
        <v>585</v>
      </c>
      <c r="C70" t="s">
        <v>567</v>
      </c>
      <c r="D70" t="s">
        <v>229</v>
      </c>
      <c r="E70">
        <v>980</v>
      </c>
      <c r="F70">
        <v>31</v>
      </c>
      <c r="G70">
        <v>30380</v>
      </c>
    </row>
    <row r="71" spans="1:7">
      <c r="A71" t="s">
        <v>182</v>
      </c>
      <c r="B71" t="s">
        <v>586</v>
      </c>
      <c r="C71" t="s">
        <v>587</v>
      </c>
      <c r="D71" t="s">
        <v>158</v>
      </c>
      <c r="E71">
        <v>1000</v>
      </c>
      <c r="F71">
        <v>100</v>
      </c>
      <c r="G71">
        <v>100000</v>
      </c>
    </row>
    <row r="72" spans="1:7">
      <c r="A72" t="s">
        <v>182</v>
      </c>
      <c r="B72" t="s">
        <v>588</v>
      </c>
      <c r="C72" t="s">
        <v>587</v>
      </c>
      <c r="D72" t="s">
        <v>158</v>
      </c>
      <c r="E72">
        <v>1000</v>
      </c>
      <c r="F72">
        <v>232</v>
      </c>
      <c r="G72">
        <v>232000</v>
      </c>
    </row>
    <row r="73" spans="1:7">
      <c r="A73" t="s">
        <v>233</v>
      </c>
      <c r="B73" t="s">
        <v>330</v>
      </c>
      <c r="C73" t="s">
        <v>589</v>
      </c>
      <c r="D73" t="s">
        <v>229</v>
      </c>
      <c r="E73">
        <v>2800</v>
      </c>
      <c r="F73">
        <v>38</v>
      </c>
      <c r="G73">
        <v>106400</v>
      </c>
    </row>
    <row r="74" spans="1:7">
      <c r="A74" t="s">
        <v>233</v>
      </c>
      <c r="B74" t="s">
        <v>330</v>
      </c>
      <c r="C74" t="s">
        <v>589</v>
      </c>
      <c r="D74" t="s">
        <v>158</v>
      </c>
      <c r="E74">
        <v>2800</v>
      </c>
      <c r="F74">
        <v>1</v>
      </c>
      <c r="G74">
        <v>2800</v>
      </c>
    </row>
    <row r="75" spans="1:7">
      <c r="A75" t="s">
        <v>297</v>
      </c>
      <c r="B75" t="s">
        <v>330</v>
      </c>
      <c r="C75" t="s">
        <v>299</v>
      </c>
      <c r="D75" t="s">
        <v>229</v>
      </c>
      <c r="E75">
        <v>200</v>
      </c>
      <c r="F75">
        <v>36</v>
      </c>
      <c r="G75">
        <v>7200</v>
      </c>
    </row>
    <row r="76" spans="1:7">
      <c r="A76" t="s">
        <v>590</v>
      </c>
      <c r="B76" t="s">
        <v>564</v>
      </c>
      <c r="C76" t="s">
        <v>565</v>
      </c>
      <c r="D76" t="s">
        <v>229</v>
      </c>
      <c r="E76">
        <v>1000</v>
      </c>
      <c r="F76">
        <v>2</v>
      </c>
      <c r="G76">
        <v>2000</v>
      </c>
    </row>
    <row r="77" spans="1:7">
      <c r="A77" t="s">
        <v>371</v>
      </c>
      <c r="B77" t="s">
        <v>426</v>
      </c>
      <c r="C77" t="s">
        <v>372</v>
      </c>
      <c r="D77" t="s">
        <v>229</v>
      </c>
      <c r="E77">
        <v>2000</v>
      </c>
      <c r="F77">
        <v>1</v>
      </c>
      <c r="G77">
        <v>2000</v>
      </c>
    </row>
    <row r="78" spans="1:7">
      <c r="A78" t="s">
        <v>373</v>
      </c>
      <c r="B78" t="s">
        <v>591</v>
      </c>
      <c r="C78" t="s">
        <v>240</v>
      </c>
      <c r="D78" t="s">
        <v>229</v>
      </c>
      <c r="E78">
        <v>20000</v>
      </c>
      <c r="F78">
        <v>1</v>
      </c>
      <c r="G78">
        <v>20000</v>
      </c>
    </row>
    <row r="79" spans="1:7">
      <c r="A79" t="s">
        <v>592</v>
      </c>
      <c r="B79" t="s">
        <v>593</v>
      </c>
      <c r="C79" t="s">
        <v>594</v>
      </c>
      <c r="D79" t="s">
        <v>498</v>
      </c>
      <c r="E79">
        <v>12400</v>
      </c>
      <c r="F79">
        <v>1</v>
      </c>
      <c r="G79">
        <v>12400</v>
      </c>
    </row>
    <row r="80" spans="1:7">
      <c r="A80" t="s">
        <v>595</v>
      </c>
      <c r="B80" t="s">
        <v>596</v>
      </c>
      <c r="C80" t="s">
        <v>372</v>
      </c>
      <c r="D80" t="s">
        <v>229</v>
      </c>
      <c r="E80">
        <v>1100</v>
      </c>
      <c r="F80">
        <v>1</v>
      </c>
      <c r="G80">
        <v>1100</v>
      </c>
    </row>
    <row r="81" spans="1:7">
      <c r="A81" t="s">
        <v>238</v>
      </c>
      <c r="B81" t="s">
        <v>597</v>
      </c>
      <c r="C81" t="s">
        <v>240</v>
      </c>
      <c r="D81" t="s">
        <v>229</v>
      </c>
      <c r="E81">
        <v>1500</v>
      </c>
      <c r="F81">
        <v>2</v>
      </c>
      <c r="G81">
        <v>3000</v>
      </c>
    </row>
    <row r="82" spans="1:7">
      <c r="A82" t="s">
        <v>238</v>
      </c>
      <c r="B82" t="s">
        <v>576</v>
      </c>
      <c r="C82" t="s">
        <v>577</v>
      </c>
      <c r="D82" t="s">
        <v>229</v>
      </c>
      <c r="E82">
        <v>1500</v>
      </c>
      <c r="F82">
        <v>6</v>
      </c>
      <c r="G82">
        <v>9000</v>
      </c>
    </row>
    <row r="83" spans="1:7">
      <c r="A83" t="s">
        <v>300</v>
      </c>
      <c r="B83" t="s">
        <v>330</v>
      </c>
      <c r="C83" t="s">
        <v>598</v>
      </c>
      <c r="D83" t="s">
        <v>229</v>
      </c>
      <c r="E83">
        <v>500</v>
      </c>
      <c r="F83">
        <v>2</v>
      </c>
      <c r="G83">
        <v>1000</v>
      </c>
    </row>
    <row r="84" spans="1:7">
      <c r="A84" t="s">
        <v>375</v>
      </c>
      <c r="B84" t="s">
        <v>599</v>
      </c>
      <c r="C84" t="s">
        <v>600</v>
      </c>
      <c r="D84" t="s">
        <v>229</v>
      </c>
      <c r="E84">
        <v>8000</v>
      </c>
      <c r="F84">
        <v>409</v>
      </c>
      <c r="G84">
        <v>3272000</v>
      </c>
    </row>
    <row r="85" spans="1:7">
      <c r="A85" t="s">
        <v>239</v>
      </c>
      <c r="B85" t="s">
        <v>601</v>
      </c>
      <c r="C85" t="s">
        <v>240</v>
      </c>
      <c r="D85" t="s">
        <v>229</v>
      </c>
      <c r="E85">
        <v>3000</v>
      </c>
      <c r="F85">
        <v>3</v>
      </c>
      <c r="G85">
        <v>9000</v>
      </c>
    </row>
    <row r="86" spans="1:7">
      <c r="A86" t="s">
        <v>239</v>
      </c>
      <c r="B86" t="s">
        <v>602</v>
      </c>
      <c r="C86" t="s">
        <v>240</v>
      </c>
      <c r="D86" t="s">
        <v>603</v>
      </c>
      <c r="E86">
        <v>3000</v>
      </c>
      <c r="F86">
        <v>2</v>
      </c>
      <c r="G86">
        <v>6000</v>
      </c>
    </row>
    <row r="87" spans="1:7">
      <c r="A87" t="s">
        <v>239</v>
      </c>
      <c r="B87" t="s">
        <v>604</v>
      </c>
      <c r="C87" t="s">
        <v>240</v>
      </c>
      <c r="D87" t="s">
        <v>603</v>
      </c>
      <c r="E87">
        <v>3000</v>
      </c>
      <c r="F87">
        <v>8</v>
      </c>
      <c r="G87">
        <v>24000</v>
      </c>
    </row>
    <row r="88" spans="1:7">
      <c r="A88" t="s">
        <v>239</v>
      </c>
      <c r="B88" t="s">
        <v>605</v>
      </c>
      <c r="C88" t="s">
        <v>240</v>
      </c>
      <c r="D88" t="s">
        <v>158</v>
      </c>
      <c r="E88">
        <v>2000</v>
      </c>
      <c r="F88">
        <v>2</v>
      </c>
      <c r="G88">
        <v>4000</v>
      </c>
    </row>
    <row r="89" spans="1:7">
      <c r="A89" t="s">
        <v>469</v>
      </c>
      <c r="B89" t="s">
        <v>606</v>
      </c>
      <c r="C89" t="s">
        <v>240</v>
      </c>
      <c r="D89" t="s">
        <v>229</v>
      </c>
      <c r="E89">
        <v>100</v>
      </c>
      <c r="F89">
        <v>36</v>
      </c>
      <c r="G89">
        <v>3600</v>
      </c>
    </row>
    <row r="90" spans="1:7">
      <c r="A90" t="s">
        <v>145</v>
      </c>
      <c r="B90" t="s">
        <v>516</v>
      </c>
      <c r="C90" t="s">
        <v>516</v>
      </c>
      <c r="D90" t="s">
        <v>516</v>
      </c>
      <c r="E90" t="s">
        <v>516</v>
      </c>
      <c r="F90">
        <v>20870.6</v>
      </c>
      <c r="G90">
        <v>43757354.4</v>
      </c>
    </row>
    <row r="91" spans="1:7">
      <c r="A91" t="s">
        <v>607</v>
      </c>
      <c r="B91" t="s">
        <v>608</v>
      </c>
      <c r="C91" t="s">
        <v>508</v>
      </c>
      <c r="D91" t="s">
        <v>229</v>
      </c>
      <c r="E91">
        <v>3000</v>
      </c>
      <c r="F91">
        <v>3</v>
      </c>
      <c r="G91">
        <v>9000</v>
      </c>
    </row>
    <row r="92" spans="1:7">
      <c r="A92" t="s">
        <v>609</v>
      </c>
      <c r="B92" t="s">
        <v>516</v>
      </c>
      <c r="C92" t="s">
        <v>516</v>
      </c>
      <c r="D92" t="s">
        <v>516</v>
      </c>
      <c r="E92" t="s">
        <v>516</v>
      </c>
      <c r="F92">
        <v>5578.6</v>
      </c>
      <c r="G92">
        <v>8826130</v>
      </c>
    </row>
    <row r="93" spans="1:7">
      <c r="A93" t="s">
        <v>610</v>
      </c>
      <c r="B93" t="s">
        <v>611</v>
      </c>
      <c r="C93" t="s">
        <v>249</v>
      </c>
      <c r="D93" t="s">
        <v>158</v>
      </c>
      <c r="E93">
        <v>3000</v>
      </c>
      <c r="F93">
        <v>4</v>
      </c>
      <c r="G93">
        <v>12000</v>
      </c>
    </row>
    <row r="94" spans="1:7">
      <c r="A94" t="s">
        <v>612</v>
      </c>
      <c r="B94" t="s">
        <v>330</v>
      </c>
      <c r="C94" t="s">
        <v>613</v>
      </c>
      <c r="D94" t="s">
        <v>158</v>
      </c>
      <c r="E94">
        <v>890</v>
      </c>
      <c r="F94">
        <v>120</v>
      </c>
      <c r="G94">
        <v>106800</v>
      </c>
    </row>
    <row r="95" spans="1:7">
      <c r="A95" t="s">
        <v>286</v>
      </c>
      <c r="B95" t="s">
        <v>330</v>
      </c>
      <c r="C95" t="s">
        <v>614</v>
      </c>
      <c r="D95" t="s">
        <v>229</v>
      </c>
      <c r="E95">
        <v>1100</v>
      </c>
      <c r="F95">
        <v>40</v>
      </c>
      <c r="G95">
        <v>44000</v>
      </c>
    </row>
    <row r="96" spans="1:7">
      <c r="A96" t="s">
        <v>286</v>
      </c>
      <c r="B96" t="s">
        <v>330</v>
      </c>
      <c r="C96" t="s">
        <v>614</v>
      </c>
      <c r="D96" t="s">
        <v>158</v>
      </c>
      <c r="E96">
        <v>1100</v>
      </c>
      <c r="F96">
        <v>322</v>
      </c>
      <c r="G96">
        <v>354200</v>
      </c>
    </row>
    <row r="97" spans="1:7">
      <c r="A97" t="s">
        <v>189</v>
      </c>
      <c r="B97" t="s">
        <v>615</v>
      </c>
      <c r="C97" t="s">
        <v>565</v>
      </c>
      <c r="D97" t="s">
        <v>158</v>
      </c>
      <c r="E97">
        <v>20000</v>
      </c>
      <c r="F97">
        <v>1</v>
      </c>
      <c r="G97">
        <v>20000</v>
      </c>
    </row>
    <row r="98" spans="1:7">
      <c r="A98" t="s">
        <v>193</v>
      </c>
      <c r="B98" t="s">
        <v>616</v>
      </c>
      <c r="C98" t="s">
        <v>559</v>
      </c>
      <c r="D98" t="s">
        <v>158</v>
      </c>
      <c r="E98">
        <v>5000</v>
      </c>
      <c r="F98">
        <v>12</v>
      </c>
      <c r="G98">
        <v>60000</v>
      </c>
    </row>
    <row r="99" spans="1:7">
      <c r="A99" t="s">
        <v>191</v>
      </c>
      <c r="B99" t="s">
        <v>617</v>
      </c>
      <c r="C99" t="s">
        <v>565</v>
      </c>
      <c r="D99" t="s">
        <v>158</v>
      </c>
      <c r="E99">
        <v>12000</v>
      </c>
      <c r="F99">
        <v>44</v>
      </c>
      <c r="G99">
        <v>528000</v>
      </c>
    </row>
    <row r="100" spans="1:7">
      <c r="A100" t="s">
        <v>289</v>
      </c>
      <c r="B100" t="s">
        <v>330</v>
      </c>
      <c r="C100" t="s">
        <v>618</v>
      </c>
      <c r="D100" t="s">
        <v>158</v>
      </c>
      <c r="E100">
        <v>500</v>
      </c>
      <c r="F100">
        <v>2</v>
      </c>
      <c r="G100">
        <v>1000</v>
      </c>
    </row>
    <row r="101" spans="1:7">
      <c r="A101" t="s">
        <v>252</v>
      </c>
      <c r="B101" t="s">
        <v>330</v>
      </c>
      <c r="C101" t="s">
        <v>619</v>
      </c>
      <c r="D101" t="s">
        <v>158</v>
      </c>
      <c r="E101">
        <v>2600</v>
      </c>
      <c r="F101">
        <v>7</v>
      </c>
      <c r="G101">
        <v>18200</v>
      </c>
    </row>
    <row r="102" spans="1:7">
      <c r="A102" t="s">
        <v>292</v>
      </c>
      <c r="B102" t="s">
        <v>620</v>
      </c>
      <c r="C102" t="s">
        <v>240</v>
      </c>
      <c r="D102" t="s">
        <v>229</v>
      </c>
      <c r="E102">
        <v>1000</v>
      </c>
      <c r="F102">
        <v>20</v>
      </c>
      <c r="G102">
        <v>20000</v>
      </c>
    </row>
    <row r="103" spans="1:7">
      <c r="A103" t="s">
        <v>292</v>
      </c>
      <c r="B103" t="s">
        <v>621</v>
      </c>
      <c r="C103" t="s">
        <v>240</v>
      </c>
      <c r="D103" t="s">
        <v>229</v>
      </c>
      <c r="E103">
        <v>1000</v>
      </c>
      <c r="F103">
        <v>15</v>
      </c>
      <c r="G103">
        <v>15000</v>
      </c>
    </row>
    <row r="104" spans="1:7">
      <c r="A104" t="s">
        <v>294</v>
      </c>
      <c r="B104" t="s">
        <v>622</v>
      </c>
      <c r="C104" t="s">
        <v>579</v>
      </c>
      <c r="D104" t="s">
        <v>158</v>
      </c>
      <c r="E104">
        <v>3000</v>
      </c>
      <c r="F104">
        <v>36</v>
      </c>
      <c r="G104">
        <v>108000</v>
      </c>
    </row>
    <row r="105" spans="1:7">
      <c r="A105" t="s">
        <v>434</v>
      </c>
      <c r="B105" t="s">
        <v>330</v>
      </c>
      <c r="C105" t="s">
        <v>623</v>
      </c>
      <c r="D105" t="s">
        <v>158</v>
      </c>
      <c r="E105">
        <v>3000</v>
      </c>
      <c r="F105">
        <v>3</v>
      </c>
      <c r="G105">
        <v>9000</v>
      </c>
    </row>
    <row r="106" spans="1:7">
      <c r="A106" t="s">
        <v>471</v>
      </c>
      <c r="B106" t="s">
        <v>476</v>
      </c>
      <c r="C106" t="s">
        <v>624</v>
      </c>
      <c r="D106" t="s">
        <v>212</v>
      </c>
      <c r="E106">
        <v>2700</v>
      </c>
      <c r="F106">
        <v>302.6</v>
      </c>
      <c r="G106">
        <v>817020</v>
      </c>
    </row>
    <row r="107" spans="1:7">
      <c r="A107" t="s">
        <v>471</v>
      </c>
      <c r="B107" t="s">
        <v>625</v>
      </c>
      <c r="C107" t="s">
        <v>624</v>
      </c>
      <c r="D107" t="s">
        <v>212</v>
      </c>
      <c r="E107">
        <v>2700</v>
      </c>
      <c r="F107">
        <v>640</v>
      </c>
      <c r="G107">
        <v>1728000</v>
      </c>
    </row>
    <row r="108" spans="1:7">
      <c r="A108" t="s">
        <v>471</v>
      </c>
      <c r="B108" t="s">
        <v>626</v>
      </c>
      <c r="C108" t="s">
        <v>624</v>
      </c>
      <c r="D108" t="s">
        <v>212</v>
      </c>
      <c r="E108">
        <v>2700</v>
      </c>
      <c r="F108">
        <v>17</v>
      </c>
      <c r="G108">
        <v>45900</v>
      </c>
    </row>
    <row r="109" spans="1:7">
      <c r="A109" t="s">
        <v>254</v>
      </c>
      <c r="B109" t="s">
        <v>330</v>
      </c>
      <c r="C109" t="s">
        <v>627</v>
      </c>
      <c r="D109" t="s">
        <v>158</v>
      </c>
      <c r="E109">
        <v>500</v>
      </c>
      <c r="F109">
        <v>4</v>
      </c>
      <c r="G109">
        <v>2000</v>
      </c>
    </row>
    <row r="110" spans="1:7">
      <c r="A110" t="s">
        <v>306</v>
      </c>
      <c r="B110" t="s">
        <v>628</v>
      </c>
      <c r="C110" t="s">
        <v>308</v>
      </c>
      <c r="D110" t="s">
        <v>158</v>
      </c>
      <c r="E110">
        <v>150</v>
      </c>
      <c r="F110">
        <v>4044</v>
      </c>
      <c r="G110">
        <v>606600</v>
      </c>
    </row>
    <row r="111" spans="1:7">
      <c r="A111" t="s">
        <v>629</v>
      </c>
      <c r="B111" t="s">
        <v>630</v>
      </c>
      <c r="C111" t="s">
        <v>240</v>
      </c>
      <c r="D111" t="s">
        <v>229</v>
      </c>
      <c r="E111">
        <v>1500</v>
      </c>
      <c r="F111">
        <v>41</v>
      </c>
      <c r="G111">
        <v>61500</v>
      </c>
    </row>
    <row r="112" spans="1:7">
      <c r="A112" t="s">
        <v>309</v>
      </c>
      <c r="B112" t="s">
        <v>330</v>
      </c>
      <c r="C112" t="s">
        <v>561</v>
      </c>
      <c r="D112" t="s">
        <v>158</v>
      </c>
      <c r="E112">
        <v>500</v>
      </c>
      <c r="F112">
        <v>303</v>
      </c>
      <c r="G112">
        <v>151500</v>
      </c>
    </row>
    <row r="113" spans="1:7">
      <c r="A113" t="s">
        <v>631</v>
      </c>
      <c r="B113" t="s">
        <v>632</v>
      </c>
      <c r="C113" t="s">
        <v>240</v>
      </c>
      <c r="D113" t="s">
        <v>229</v>
      </c>
      <c r="E113">
        <v>2500</v>
      </c>
      <c r="F113">
        <v>44</v>
      </c>
      <c r="G113">
        <v>110000</v>
      </c>
    </row>
    <row r="114" spans="1:7">
      <c r="A114" t="s">
        <v>377</v>
      </c>
      <c r="B114" t="s">
        <v>548</v>
      </c>
      <c r="C114" t="s">
        <v>633</v>
      </c>
      <c r="D114" t="s">
        <v>229</v>
      </c>
      <c r="E114">
        <v>3000</v>
      </c>
      <c r="F114">
        <v>36</v>
      </c>
      <c r="G114">
        <v>108000</v>
      </c>
    </row>
    <row r="115" spans="1:7">
      <c r="A115" t="s">
        <v>634</v>
      </c>
      <c r="B115" t="s">
        <v>330</v>
      </c>
      <c r="C115" t="s">
        <v>623</v>
      </c>
      <c r="D115" t="s">
        <v>229</v>
      </c>
      <c r="E115">
        <v>6000</v>
      </c>
      <c r="F115">
        <v>29</v>
      </c>
      <c r="G115">
        <v>174000</v>
      </c>
    </row>
    <row r="116" spans="1:7">
      <c r="A116" t="s">
        <v>431</v>
      </c>
      <c r="B116" t="s">
        <v>330</v>
      </c>
      <c r="C116" t="s">
        <v>623</v>
      </c>
      <c r="D116" t="s">
        <v>229</v>
      </c>
      <c r="E116">
        <v>1500</v>
      </c>
      <c r="F116">
        <v>27</v>
      </c>
      <c r="G116">
        <v>40500</v>
      </c>
    </row>
    <row r="117" spans="1:7">
      <c r="A117" t="s">
        <v>431</v>
      </c>
      <c r="B117" t="s">
        <v>330</v>
      </c>
      <c r="C117" t="s">
        <v>623</v>
      </c>
      <c r="D117" t="s">
        <v>158</v>
      </c>
      <c r="E117">
        <v>1500</v>
      </c>
      <c r="F117">
        <v>121</v>
      </c>
      <c r="G117">
        <v>181500</v>
      </c>
    </row>
    <row r="118" spans="1:7">
      <c r="A118" t="s">
        <v>436</v>
      </c>
      <c r="B118" t="s">
        <v>330</v>
      </c>
      <c r="C118" t="s">
        <v>635</v>
      </c>
      <c r="D118" t="s">
        <v>186</v>
      </c>
      <c r="E118">
        <v>5000</v>
      </c>
      <c r="F118">
        <v>8</v>
      </c>
      <c r="G118">
        <v>40000</v>
      </c>
    </row>
    <row r="119" spans="1:7">
      <c r="A119" t="s">
        <v>438</v>
      </c>
      <c r="B119" t="s">
        <v>330</v>
      </c>
      <c r="C119" t="s">
        <v>623</v>
      </c>
      <c r="D119" t="s">
        <v>186</v>
      </c>
      <c r="E119">
        <v>6000</v>
      </c>
      <c r="F119">
        <v>128</v>
      </c>
      <c r="G119">
        <v>768000</v>
      </c>
    </row>
    <row r="120" spans="1:7">
      <c r="A120" t="s">
        <v>210</v>
      </c>
      <c r="B120" t="s">
        <v>636</v>
      </c>
      <c r="C120" t="s">
        <v>582</v>
      </c>
      <c r="D120" t="s">
        <v>212</v>
      </c>
      <c r="E120">
        <v>1000</v>
      </c>
      <c r="F120">
        <v>9</v>
      </c>
      <c r="G120">
        <v>9000</v>
      </c>
    </row>
    <row r="121" spans="1:7">
      <c r="A121" t="s">
        <v>380</v>
      </c>
      <c r="B121" t="s">
        <v>637</v>
      </c>
      <c r="C121" t="s">
        <v>638</v>
      </c>
      <c r="D121" t="s">
        <v>341</v>
      </c>
      <c r="E121">
        <v>3000</v>
      </c>
      <c r="F121">
        <v>20</v>
      </c>
      <c r="G121">
        <v>60000</v>
      </c>
    </row>
    <row r="122" spans="1:7">
      <c r="A122" t="s">
        <v>383</v>
      </c>
      <c r="B122" t="s">
        <v>384</v>
      </c>
      <c r="C122" t="s">
        <v>639</v>
      </c>
      <c r="D122" t="s">
        <v>229</v>
      </c>
      <c r="E122">
        <v>2000</v>
      </c>
      <c r="F122">
        <v>2</v>
      </c>
      <c r="G122">
        <v>4000</v>
      </c>
    </row>
    <row r="123" spans="1:7">
      <c r="A123" t="s">
        <v>386</v>
      </c>
      <c r="B123" t="s">
        <v>640</v>
      </c>
      <c r="C123" t="s">
        <v>388</v>
      </c>
      <c r="D123" t="s">
        <v>229</v>
      </c>
      <c r="E123">
        <v>2600</v>
      </c>
      <c r="F123">
        <v>1</v>
      </c>
      <c r="G123">
        <v>2600</v>
      </c>
    </row>
    <row r="124" spans="1:7">
      <c r="A124" t="s">
        <v>389</v>
      </c>
      <c r="B124" t="s">
        <v>330</v>
      </c>
      <c r="C124" t="s">
        <v>641</v>
      </c>
      <c r="D124" t="s">
        <v>229</v>
      </c>
      <c r="E124">
        <v>3000</v>
      </c>
      <c r="F124">
        <v>226</v>
      </c>
      <c r="G124">
        <v>678000</v>
      </c>
    </row>
    <row r="125" spans="1:7">
      <c r="A125" t="s">
        <v>642</v>
      </c>
      <c r="B125" t="s">
        <v>643</v>
      </c>
      <c r="C125" t="s">
        <v>644</v>
      </c>
      <c r="D125" t="s">
        <v>229</v>
      </c>
      <c r="E125">
        <v>2500</v>
      </c>
      <c r="F125">
        <v>12</v>
      </c>
      <c r="G125">
        <v>30000</v>
      </c>
    </row>
    <row r="126" spans="1:7">
      <c r="A126" t="s">
        <v>642</v>
      </c>
      <c r="B126" t="s">
        <v>645</v>
      </c>
      <c r="C126" t="s">
        <v>240</v>
      </c>
      <c r="D126" t="s">
        <v>229</v>
      </c>
      <c r="E126">
        <v>2500</v>
      </c>
      <c r="F126">
        <v>20</v>
      </c>
      <c r="G126">
        <v>50000</v>
      </c>
    </row>
    <row r="127" spans="1:7">
      <c r="A127" t="s">
        <v>489</v>
      </c>
      <c r="B127" t="s">
        <v>599</v>
      </c>
      <c r="C127" t="s">
        <v>646</v>
      </c>
      <c r="D127" t="s">
        <v>158</v>
      </c>
      <c r="E127">
        <v>5000</v>
      </c>
      <c r="F127">
        <v>561</v>
      </c>
      <c r="G127">
        <v>2805000</v>
      </c>
    </row>
    <row r="128" spans="1:7">
      <c r="A128" t="s">
        <v>391</v>
      </c>
      <c r="B128" t="s">
        <v>599</v>
      </c>
      <c r="C128" t="s">
        <v>600</v>
      </c>
      <c r="D128" t="s">
        <v>229</v>
      </c>
      <c r="E128">
        <v>4000</v>
      </c>
      <c r="F128">
        <v>258</v>
      </c>
      <c r="G128">
        <v>1032000</v>
      </c>
    </row>
    <row r="129" spans="1:7">
      <c r="A129" t="s">
        <v>392</v>
      </c>
      <c r="B129" t="s">
        <v>330</v>
      </c>
      <c r="C129" t="s">
        <v>508</v>
      </c>
      <c r="D129" t="s">
        <v>229</v>
      </c>
      <c r="E129">
        <v>3000</v>
      </c>
      <c r="F129">
        <v>14</v>
      </c>
      <c r="G129">
        <v>42000</v>
      </c>
    </row>
    <row r="130" spans="1:7">
      <c r="A130" t="s">
        <v>392</v>
      </c>
      <c r="B130" t="s">
        <v>608</v>
      </c>
      <c r="C130" t="s">
        <v>508</v>
      </c>
      <c r="D130" t="s">
        <v>229</v>
      </c>
      <c r="E130">
        <v>3000</v>
      </c>
      <c r="F130">
        <v>4</v>
      </c>
      <c r="G130">
        <v>12000</v>
      </c>
    </row>
    <row r="131" spans="1:7">
      <c r="A131" t="s">
        <v>647</v>
      </c>
      <c r="B131" t="s">
        <v>330</v>
      </c>
      <c r="C131" t="s">
        <v>240</v>
      </c>
      <c r="D131" t="s">
        <v>229</v>
      </c>
      <c r="E131">
        <v>2000</v>
      </c>
      <c r="F131">
        <v>6</v>
      </c>
      <c r="G131">
        <v>12000</v>
      </c>
    </row>
    <row r="132" spans="1:7">
      <c r="A132" t="s">
        <v>648</v>
      </c>
      <c r="B132" t="s">
        <v>649</v>
      </c>
      <c r="C132" t="s">
        <v>240</v>
      </c>
      <c r="D132" t="s">
        <v>229</v>
      </c>
      <c r="E132">
        <v>2500</v>
      </c>
      <c r="F132">
        <v>50</v>
      </c>
      <c r="G132">
        <v>125000</v>
      </c>
    </row>
    <row r="133" spans="1:7">
      <c r="A133" t="s">
        <v>394</v>
      </c>
      <c r="B133" t="s">
        <v>548</v>
      </c>
      <c r="C133" t="s">
        <v>633</v>
      </c>
      <c r="D133" t="s">
        <v>229</v>
      </c>
      <c r="E133">
        <v>4000</v>
      </c>
      <c r="F133">
        <v>84</v>
      </c>
      <c r="G133">
        <v>336000</v>
      </c>
    </row>
    <row r="134" spans="1:7">
      <c r="A134" t="s">
        <v>198</v>
      </c>
      <c r="B134" t="s">
        <v>650</v>
      </c>
      <c r="C134" t="s">
        <v>651</v>
      </c>
      <c r="D134" t="s">
        <v>158</v>
      </c>
      <c r="E134">
        <v>1200</v>
      </c>
      <c r="F134">
        <v>8</v>
      </c>
      <c r="G134">
        <v>9600</v>
      </c>
    </row>
    <row r="135" spans="1:7">
      <c r="A135" t="s">
        <v>198</v>
      </c>
      <c r="B135" t="s">
        <v>652</v>
      </c>
      <c r="C135" t="s">
        <v>651</v>
      </c>
      <c r="D135" t="s">
        <v>158</v>
      </c>
      <c r="E135">
        <v>1200</v>
      </c>
      <c r="F135">
        <v>107</v>
      </c>
      <c r="G135">
        <v>128400</v>
      </c>
    </row>
    <row r="136" spans="1:7">
      <c r="A136" t="s">
        <v>198</v>
      </c>
      <c r="B136" t="s">
        <v>653</v>
      </c>
      <c r="C136" t="s">
        <v>651</v>
      </c>
      <c r="D136" t="s">
        <v>158</v>
      </c>
      <c r="E136">
        <v>900</v>
      </c>
      <c r="F136">
        <v>70</v>
      </c>
      <c r="G136">
        <v>63000</v>
      </c>
    </row>
    <row r="137" spans="1:7">
      <c r="A137" t="s">
        <v>198</v>
      </c>
      <c r="B137" t="s">
        <v>654</v>
      </c>
      <c r="C137" t="s">
        <v>651</v>
      </c>
      <c r="D137" t="s">
        <v>158</v>
      </c>
      <c r="E137">
        <v>900</v>
      </c>
      <c r="F137">
        <v>77</v>
      </c>
      <c r="G137">
        <v>69300</v>
      </c>
    </row>
    <row r="138" spans="1:7">
      <c r="A138" t="s">
        <v>198</v>
      </c>
      <c r="B138" t="s">
        <v>655</v>
      </c>
      <c r="C138" t="s">
        <v>651</v>
      </c>
      <c r="D138" t="s">
        <v>158</v>
      </c>
      <c r="E138">
        <v>1200</v>
      </c>
      <c r="F138">
        <v>21</v>
      </c>
      <c r="G138">
        <v>25200</v>
      </c>
    </row>
    <row r="139" spans="1:7">
      <c r="A139" t="s">
        <v>499</v>
      </c>
      <c r="B139" t="s">
        <v>330</v>
      </c>
      <c r="C139" t="s">
        <v>500</v>
      </c>
      <c r="D139" t="s">
        <v>229</v>
      </c>
      <c r="E139">
        <v>1000</v>
      </c>
      <c r="F139">
        <v>5</v>
      </c>
      <c r="G139">
        <v>5000</v>
      </c>
    </row>
    <row r="140" spans="1:7">
      <c r="A140" t="s">
        <v>395</v>
      </c>
      <c r="B140" t="s">
        <v>608</v>
      </c>
      <c r="C140" t="s">
        <v>508</v>
      </c>
      <c r="D140" t="s">
        <v>229</v>
      </c>
      <c r="E140">
        <v>3000</v>
      </c>
      <c r="F140">
        <v>589</v>
      </c>
      <c r="G140">
        <v>1767000</v>
      </c>
    </row>
    <row r="141" spans="1:7">
      <c r="A141" t="s">
        <v>396</v>
      </c>
      <c r="B141" t="s">
        <v>397</v>
      </c>
      <c r="C141" t="s">
        <v>656</v>
      </c>
      <c r="D141" t="s">
        <v>229</v>
      </c>
      <c r="E141">
        <v>3000</v>
      </c>
      <c r="F141">
        <v>6</v>
      </c>
      <c r="G141">
        <v>18000</v>
      </c>
    </row>
    <row r="142" spans="1:7">
      <c r="A142" t="s">
        <v>258</v>
      </c>
      <c r="B142" t="s">
        <v>426</v>
      </c>
      <c r="C142" t="s">
        <v>657</v>
      </c>
      <c r="D142" t="s">
        <v>229</v>
      </c>
      <c r="E142">
        <v>4000</v>
      </c>
      <c r="F142">
        <v>4</v>
      </c>
      <c r="G142">
        <v>16000</v>
      </c>
    </row>
    <row r="143" spans="1:7">
      <c r="A143" t="s">
        <v>658</v>
      </c>
      <c r="B143" t="s">
        <v>330</v>
      </c>
      <c r="C143" t="s">
        <v>240</v>
      </c>
      <c r="D143" t="s">
        <v>229</v>
      </c>
      <c r="E143">
        <v>1000</v>
      </c>
      <c r="F143">
        <v>8</v>
      </c>
      <c r="G143">
        <v>8000</v>
      </c>
    </row>
    <row r="144" spans="1:7">
      <c r="A144" t="s">
        <v>658</v>
      </c>
      <c r="B144" t="s">
        <v>330</v>
      </c>
      <c r="C144" t="s">
        <v>659</v>
      </c>
      <c r="D144" t="s">
        <v>229</v>
      </c>
      <c r="E144">
        <v>1000</v>
      </c>
      <c r="F144">
        <v>1</v>
      </c>
      <c r="G144">
        <v>1000</v>
      </c>
    </row>
    <row r="145" spans="1:7">
      <c r="A145" t="s">
        <v>658</v>
      </c>
      <c r="B145" t="s">
        <v>330</v>
      </c>
      <c r="C145" t="s">
        <v>500</v>
      </c>
      <c r="D145" t="s">
        <v>229</v>
      </c>
      <c r="E145">
        <v>1000</v>
      </c>
      <c r="F145">
        <v>4</v>
      </c>
      <c r="G145">
        <v>4000</v>
      </c>
    </row>
    <row r="146" spans="1:7">
      <c r="A146" t="s">
        <v>660</v>
      </c>
      <c r="B146" t="s">
        <v>564</v>
      </c>
      <c r="C146" t="s">
        <v>565</v>
      </c>
      <c r="D146" t="s">
        <v>229</v>
      </c>
      <c r="E146">
        <v>1000</v>
      </c>
      <c r="F146">
        <v>6</v>
      </c>
      <c r="G146">
        <v>6000</v>
      </c>
    </row>
    <row r="147" spans="1:7">
      <c r="A147" t="s">
        <v>429</v>
      </c>
      <c r="B147" t="s">
        <v>599</v>
      </c>
      <c r="C147" t="s">
        <v>573</v>
      </c>
      <c r="D147" t="s">
        <v>229</v>
      </c>
      <c r="E147">
        <v>1500</v>
      </c>
      <c r="F147">
        <v>222</v>
      </c>
      <c r="G147">
        <v>333000</v>
      </c>
    </row>
    <row r="148" spans="1:7">
      <c r="A148" t="s">
        <v>260</v>
      </c>
      <c r="B148" t="s">
        <v>426</v>
      </c>
      <c r="C148" t="s">
        <v>582</v>
      </c>
      <c r="D148" t="s">
        <v>158</v>
      </c>
      <c r="E148">
        <v>2000</v>
      </c>
      <c r="F148">
        <v>8</v>
      </c>
      <c r="G148">
        <v>16000</v>
      </c>
    </row>
    <row r="149" spans="1:7">
      <c r="A149" t="s">
        <v>480</v>
      </c>
      <c r="B149" t="s">
        <v>330</v>
      </c>
      <c r="C149" t="s">
        <v>481</v>
      </c>
      <c r="D149" t="s">
        <v>229</v>
      </c>
      <c r="E149">
        <v>40</v>
      </c>
      <c r="F149">
        <v>72</v>
      </c>
      <c r="G149">
        <v>2880</v>
      </c>
    </row>
    <row r="150" spans="1:7">
      <c r="A150" t="s">
        <v>261</v>
      </c>
      <c r="B150" t="s">
        <v>330</v>
      </c>
      <c r="C150" t="s">
        <v>589</v>
      </c>
      <c r="D150" t="s">
        <v>229</v>
      </c>
      <c r="E150">
        <v>2000</v>
      </c>
      <c r="F150">
        <v>6</v>
      </c>
      <c r="G150">
        <v>12000</v>
      </c>
    </row>
    <row r="151" spans="1:7">
      <c r="A151" t="s">
        <v>261</v>
      </c>
      <c r="B151" t="s">
        <v>330</v>
      </c>
      <c r="C151" t="s">
        <v>589</v>
      </c>
      <c r="D151" t="s">
        <v>158</v>
      </c>
      <c r="E151">
        <v>2000</v>
      </c>
      <c r="F151">
        <v>2</v>
      </c>
      <c r="G151">
        <v>4000</v>
      </c>
    </row>
    <row r="152" spans="1:7">
      <c r="A152" t="s">
        <v>399</v>
      </c>
      <c r="B152" t="s">
        <v>661</v>
      </c>
      <c r="C152" t="s">
        <v>662</v>
      </c>
      <c r="D152" t="s">
        <v>229</v>
      </c>
      <c r="E152">
        <v>3500</v>
      </c>
      <c r="F152">
        <v>24</v>
      </c>
      <c r="G152">
        <v>84000</v>
      </c>
    </row>
    <row r="153" spans="1:7">
      <c r="A153" t="s">
        <v>399</v>
      </c>
      <c r="B153" t="s">
        <v>663</v>
      </c>
      <c r="C153" t="s">
        <v>662</v>
      </c>
      <c r="D153" t="s">
        <v>229</v>
      </c>
      <c r="E153">
        <v>2500</v>
      </c>
      <c r="F153">
        <v>10</v>
      </c>
      <c r="G153">
        <v>25000</v>
      </c>
    </row>
    <row r="154" spans="1:7">
      <c r="A154" t="s">
        <v>405</v>
      </c>
      <c r="B154" t="s">
        <v>664</v>
      </c>
      <c r="C154" t="s">
        <v>662</v>
      </c>
      <c r="D154" t="s">
        <v>229</v>
      </c>
      <c r="E154">
        <v>2000</v>
      </c>
      <c r="F154">
        <v>8</v>
      </c>
      <c r="G154">
        <v>16000</v>
      </c>
    </row>
    <row r="155" spans="1:7">
      <c r="A155" t="s">
        <v>407</v>
      </c>
      <c r="B155" t="s">
        <v>665</v>
      </c>
      <c r="C155" t="s">
        <v>575</v>
      </c>
      <c r="D155" t="s">
        <v>229</v>
      </c>
      <c r="E155">
        <v>500</v>
      </c>
      <c r="F155">
        <v>30</v>
      </c>
      <c r="G155">
        <v>15000</v>
      </c>
    </row>
    <row r="156" spans="1:7">
      <c r="A156" t="s">
        <v>484</v>
      </c>
      <c r="B156" t="s">
        <v>599</v>
      </c>
      <c r="C156" t="s">
        <v>666</v>
      </c>
      <c r="D156" t="s">
        <v>229</v>
      </c>
      <c r="E156">
        <v>300</v>
      </c>
      <c r="F156">
        <v>90</v>
      </c>
      <c r="G156">
        <v>27000</v>
      </c>
    </row>
    <row r="157" spans="1:7">
      <c r="A157" t="s">
        <v>311</v>
      </c>
      <c r="B157" t="s">
        <v>330</v>
      </c>
      <c r="C157" t="s">
        <v>614</v>
      </c>
      <c r="D157" t="s">
        <v>158</v>
      </c>
      <c r="E157">
        <v>400</v>
      </c>
      <c r="F157">
        <v>44</v>
      </c>
      <c r="G157">
        <v>17600</v>
      </c>
    </row>
    <row r="158" spans="1:7">
      <c r="A158" t="s">
        <v>409</v>
      </c>
      <c r="B158" t="s">
        <v>667</v>
      </c>
      <c r="C158" t="s">
        <v>240</v>
      </c>
      <c r="D158" t="s">
        <v>229</v>
      </c>
      <c r="E158">
        <v>800</v>
      </c>
      <c r="F158">
        <v>72</v>
      </c>
      <c r="G158">
        <v>57600</v>
      </c>
    </row>
    <row r="159" spans="1:7">
      <c r="A159" t="s">
        <v>318</v>
      </c>
      <c r="B159" t="s">
        <v>330</v>
      </c>
      <c r="C159" t="s">
        <v>668</v>
      </c>
      <c r="D159" t="s">
        <v>158</v>
      </c>
      <c r="E159">
        <v>800</v>
      </c>
      <c r="F159">
        <v>344</v>
      </c>
      <c r="G159">
        <v>275200</v>
      </c>
    </row>
    <row r="160" spans="1:7">
      <c r="A160" t="s">
        <v>213</v>
      </c>
      <c r="B160" t="s">
        <v>215</v>
      </c>
      <c r="C160" t="s">
        <v>565</v>
      </c>
      <c r="D160" t="s">
        <v>158</v>
      </c>
      <c r="E160">
        <v>3000</v>
      </c>
      <c r="F160">
        <v>4</v>
      </c>
      <c r="G160">
        <v>12000</v>
      </c>
    </row>
    <row r="161" spans="1:7">
      <c r="A161" t="s">
        <v>213</v>
      </c>
      <c r="B161" t="s">
        <v>669</v>
      </c>
      <c r="C161" t="s">
        <v>565</v>
      </c>
      <c r="D161" t="s">
        <v>158</v>
      </c>
      <c r="E161">
        <v>3000</v>
      </c>
      <c r="F161">
        <v>1</v>
      </c>
      <c r="G161">
        <v>3000</v>
      </c>
    </row>
    <row r="162" spans="1:7">
      <c r="A162" t="s">
        <v>213</v>
      </c>
      <c r="B162" t="s">
        <v>218</v>
      </c>
      <c r="C162" t="s">
        <v>565</v>
      </c>
      <c r="D162" t="s">
        <v>158</v>
      </c>
      <c r="E162">
        <v>5000</v>
      </c>
      <c r="F162">
        <v>1</v>
      </c>
      <c r="G162">
        <v>5000</v>
      </c>
    </row>
    <row r="163" spans="1:7">
      <c r="A163" t="s">
        <v>213</v>
      </c>
      <c r="B163" t="s">
        <v>220</v>
      </c>
      <c r="C163" t="s">
        <v>565</v>
      </c>
      <c r="D163" t="s">
        <v>158</v>
      </c>
      <c r="E163">
        <v>4000</v>
      </c>
      <c r="F163">
        <v>1</v>
      </c>
      <c r="G163">
        <v>4000</v>
      </c>
    </row>
    <row r="164" spans="1:7">
      <c r="A164" t="s">
        <v>411</v>
      </c>
      <c r="B164" t="s">
        <v>412</v>
      </c>
      <c r="C164" t="s">
        <v>572</v>
      </c>
      <c r="D164" t="s">
        <v>229</v>
      </c>
      <c r="E164">
        <v>3000</v>
      </c>
      <c r="F164">
        <v>3</v>
      </c>
      <c r="G164">
        <v>9000</v>
      </c>
    </row>
    <row r="165" spans="1:7">
      <c r="A165" t="s">
        <v>313</v>
      </c>
      <c r="B165" t="s">
        <v>599</v>
      </c>
      <c r="C165" t="s">
        <v>314</v>
      </c>
      <c r="D165" t="s">
        <v>229</v>
      </c>
      <c r="E165">
        <v>500</v>
      </c>
      <c r="F165">
        <v>6</v>
      </c>
      <c r="G165">
        <v>3000</v>
      </c>
    </row>
    <row r="166" spans="1:7">
      <c r="A166" t="s">
        <v>313</v>
      </c>
      <c r="B166" t="s">
        <v>599</v>
      </c>
      <c r="C166" t="s">
        <v>314</v>
      </c>
      <c r="D166" t="s">
        <v>158</v>
      </c>
      <c r="E166">
        <v>500</v>
      </c>
      <c r="F166">
        <v>24</v>
      </c>
      <c r="G166">
        <v>12000</v>
      </c>
    </row>
    <row r="167" spans="1:7">
      <c r="A167" t="s">
        <v>221</v>
      </c>
      <c r="B167" t="s">
        <v>670</v>
      </c>
      <c r="C167" t="s">
        <v>671</v>
      </c>
      <c r="D167" t="s">
        <v>158</v>
      </c>
      <c r="E167">
        <v>1200</v>
      </c>
      <c r="F167">
        <v>2</v>
      </c>
      <c r="G167">
        <v>2400</v>
      </c>
    </row>
    <row r="168" spans="1:7">
      <c r="A168" t="s">
        <v>315</v>
      </c>
      <c r="B168" t="s">
        <v>330</v>
      </c>
      <c r="C168" t="s">
        <v>672</v>
      </c>
      <c r="D168" t="s">
        <v>158</v>
      </c>
      <c r="E168">
        <v>200</v>
      </c>
      <c r="F168">
        <v>2811</v>
      </c>
      <c r="G168">
        <v>562200</v>
      </c>
    </row>
    <row r="169" spans="1:7">
      <c r="A169" t="s">
        <v>673</v>
      </c>
      <c r="B169" t="s">
        <v>674</v>
      </c>
      <c r="C169" t="s">
        <v>565</v>
      </c>
      <c r="D169" t="s">
        <v>158</v>
      </c>
      <c r="E169">
        <v>12000</v>
      </c>
      <c r="F169">
        <v>1</v>
      </c>
      <c r="G169">
        <v>12000</v>
      </c>
    </row>
    <row r="170" spans="1:7">
      <c r="A170" t="s">
        <v>491</v>
      </c>
      <c r="B170" t="s">
        <v>492</v>
      </c>
      <c r="C170" t="s">
        <v>675</v>
      </c>
      <c r="D170" t="s">
        <v>158</v>
      </c>
      <c r="E170">
        <v>2000</v>
      </c>
      <c r="F170">
        <v>39</v>
      </c>
      <c r="G170">
        <v>78000</v>
      </c>
    </row>
    <row r="171" spans="1:7">
      <c r="A171" t="s">
        <v>413</v>
      </c>
      <c r="B171" t="s">
        <v>676</v>
      </c>
      <c r="C171" t="s">
        <v>677</v>
      </c>
      <c r="D171" t="s">
        <v>229</v>
      </c>
      <c r="E171">
        <v>3000</v>
      </c>
      <c r="F171">
        <v>1</v>
      </c>
      <c r="G171">
        <v>3000</v>
      </c>
    </row>
    <row r="172" spans="1:7">
      <c r="A172" t="s">
        <v>413</v>
      </c>
      <c r="B172" t="s">
        <v>426</v>
      </c>
      <c r="C172" t="s">
        <v>677</v>
      </c>
      <c r="D172" t="s">
        <v>229</v>
      </c>
      <c r="E172">
        <v>3000</v>
      </c>
      <c r="F172">
        <v>12</v>
      </c>
      <c r="G172">
        <v>36000</v>
      </c>
    </row>
    <row r="173" spans="1:7">
      <c r="A173" t="s">
        <v>413</v>
      </c>
      <c r="B173" t="s">
        <v>678</v>
      </c>
      <c r="C173" t="s">
        <v>677</v>
      </c>
      <c r="D173" t="s">
        <v>229</v>
      </c>
      <c r="E173">
        <v>3000</v>
      </c>
      <c r="F173">
        <v>36</v>
      </c>
      <c r="G173">
        <v>108000</v>
      </c>
    </row>
    <row r="174" spans="1:7">
      <c r="A174" t="s">
        <v>418</v>
      </c>
      <c r="B174" t="s">
        <v>679</v>
      </c>
      <c r="C174" t="s">
        <v>575</v>
      </c>
      <c r="D174" t="s">
        <v>229</v>
      </c>
      <c r="E174">
        <v>3000</v>
      </c>
      <c r="F174">
        <v>2</v>
      </c>
      <c r="G174">
        <v>6000</v>
      </c>
    </row>
    <row r="175" spans="1:7">
      <c r="A175" t="s">
        <v>439</v>
      </c>
      <c r="B175" t="s">
        <v>440</v>
      </c>
      <c r="C175" t="s">
        <v>623</v>
      </c>
      <c r="D175" t="s">
        <v>186</v>
      </c>
      <c r="E175">
        <v>2800</v>
      </c>
      <c r="F175">
        <v>1</v>
      </c>
      <c r="G175">
        <v>2800</v>
      </c>
    </row>
    <row r="176" spans="1:7">
      <c r="A176" t="s">
        <v>321</v>
      </c>
      <c r="B176" t="s">
        <v>330</v>
      </c>
      <c r="C176" t="s">
        <v>520</v>
      </c>
      <c r="D176" t="s">
        <v>158</v>
      </c>
      <c r="E176">
        <v>800</v>
      </c>
      <c r="F176">
        <v>17</v>
      </c>
      <c r="G176">
        <v>13600</v>
      </c>
    </row>
    <row r="177" spans="1:7">
      <c r="A177" t="s">
        <v>680</v>
      </c>
      <c r="B177" t="s">
        <v>516</v>
      </c>
      <c r="C177" t="s">
        <v>516</v>
      </c>
      <c r="D177" t="s">
        <v>158</v>
      </c>
      <c r="E177">
        <v>1200</v>
      </c>
      <c r="F177">
        <v>16</v>
      </c>
      <c r="G177">
        <v>19200</v>
      </c>
    </row>
    <row r="178" spans="1:7">
      <c r="A178" t="s">
        <v>256</v>
      </c>
      <c r="B178" t="s">
        <v>330</v>
      </c>
      <c r="C178" t="s">
        <v>257</v>
      </c>
      <c r="D178" t="s">
        <v>229</v>
      </c>
      <c r="E178">
        <v>5500</v>
      </c>
      <c r="F178">
        <v>1</v>
      </c>
      <c r="G178">
        <v>5500</v>
      </c>
    </row>
    <row r="179" spans="1:7">
      <c r="A179" t="s">
        <v>420</v>
      </c>
      <c r="B179" t="s">
        <v>330</v>
      </c>
      <c r="C179" t="s">
        <v>540</v>
      </c>
      <c r="D179" t="s">
        <v>229</v>
      </c>
      <c r="E179">
        <v>1500</v>
      </c>
      <c r="F179">
        <v>28</v>
      </c>
      <c r="G179">
        <v>42000</v>
      </c>
    </row>
    <row r="180" spans="1:7">
      <c r="A180" t="s">
        <v>422</v>
      </c>
      <c r="B180" t="s">
        <v>681</v>
      </c>
      <c r="C180" t="s">
        <v>545</v>
      </c>
      <c r="D180" t="s">
        <v>229</v>
      </c>
      <c r="E180">
        <v>45000</v>
      </c>
      <c r="F180">
        <v>36</v>
      </c>
      <c r="G180">
        <v>1620000</v>
      </c>
    </row>
    <row r="181" spans="1:7">
      <c r="A181" t="s">
        <v>682</v>
      </c>
      <c r="B181" t="s">
        <v>330</v>
      </c>
      <c r="C181" t="s">
        <v>623</v>
      </c>
      <c r="D181" t="s">
        <v>186</v>
      </c>
      <c r="E181">
        <v>6000</v>
      </c>
      <c r="F181">
        <v>60</v>
      </c>
      <c r="G181">
        <v>360000</v>
      </c>
    </row>
    <row r="182" spans="1:7">
      <c r="A182" t="s">
        <v>516</v>
      </c>
      <c r="B182" t="s">
        <v>516</v>
      </c>
      <c r="C182" t="s">
        <v>516</v>
      </c>
      <c r="D182" t="s">
        <v>516</v>
      </c>
      <c r="E182" t="s">
        <v>516</v>
      </c>
      <c r="F182">
        <v>15292</v>
      </c>
      <c r="G182">
        <v>34931224.4</v>
      </c>
    </row>
    <row r="183" spans="1:7">
      <c r="A183" t="s">
        <v>503</v>
      </c>
      <c r="F183">
        <v>62611.8</v>
      </c>
      <c r="G183">
        <v>131272063.2</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205"/>
  <sheetViews>
    <sheetView workbookViewId="0">
      <selection activeCell="C124" sqref="$A1:$XFD1048576"/>
    </sheetView>
  </sheetViews>
  <sheetFormatPr defaultColWidth="9" defaultRowHeight="13.5" outlineLevelCol="6"/>
  <cols>
    <col min="1" max="1" width="25.6333333333333" customWidth="1"/>
    <col min="2" max="2" width="29.75" customWidth="1"/>
    <col min="3" max="3" width="23.8833333333333" customWidth="1"/>
    <col min="4" max="4" width="7.38333333333333"/>
    <col min="5" max="5" width="13.5"/>
    <col min="6" max="7" width="18.25"/>
  </cols>
  <sheetData>
    <row r="3" spans="1:7">
      <c r="A3" t="s">
        <v>147</v>
      </c>
      <c r="B3" t="s">
        <v>504</v>
      </c>
      <c r="C3" t="s">
        <v>149</v>
      </c>
      <c r="D3" t="s">
        <v>150</v>
      </c>
      <c r="E3" t="s">
        <v>152</v>
      </c>
      <c r="F3" t="s">
        <v>505</v>
      </c>
      <c r="G3" t="s">
        <v>506</v>
      </c>
    </row>
    <row r="4" spans="1:7">
      <c r="A4" t="s">
        <v>507</v>
      </c>
      <c r="B4" t="s">
        <v>330</v>
      </c>
      <c r="C4" t="s">
        <v>508</v>
      </c>
      <c r="D4" t="s">
        <v>229</v>
      </c>
      <c r="E4">
        <v>4000</v>
      </c>
      <c r="F4">
        <v>11</v>
      </c>
      <c r="G4">
        <v>44000</v>
      </c>
    </row>
    <row r="5" spans="1:7">
      <c r="A5" t="s">
        <v>509</v>
      </c>
      <c r="B5" t="s">
        <v>510</v>
      </c>
      <c r="C5" t="s">
        <v>511</v>
      </c>
      <c r="D5" t="s">
        <v>186</v>
      </c>
      <c r="E5">
        <v>15000</v>
      </c>
      <c r="F5">
        <v>1</v>
      </c>
      <c r="G5">
        <v>15000</v>
      </c>
    </row>
    <row r="6" spans="1:7">
      <c r="A6" t="s">
        <v>512</v>
      </c>
      <c r="B6" t="s">
        <v>330</v>
      </c>
      <c r="C6" t="s">
        <v>513</v>
      </c>
      <c r="D6" t="s">
        <v>229</v>
      </c>
      <c r="E6">
        <v>200</v>
      </c>
      <c r="F6">
        <v>2</v>
      </c>
      <c r="G6">
        <v>400</v>
      </c>
    </row>
    <row r="7" spans="1:7">
      <c r="A7" t="s">
        <v>514</v>
      </c>
      <c r="B7" t="s">
        <v>330</v>
      </c>
      <c r="C7" t="s">
        <v>502</v>
      </c>
      <c r="D7" t="s">
        <v>229</v>
      </c>
      <c r="E7">
        <v>600</v>
      </c>
      <c r="F7">
        <v>2</v>
      </c>
      <c r="G7">
        <v>1200</v>
      </c>
    </row>
    <row r="8" spans="1:7">
      <c r="A8" t="s">
        <v>339</v>
      </c>
      <c r="B8" t="s">
        <v>515</v>
      </c>
      <c r="C8" t="s">
        <v>508</v>
      </c>
      <c r="D8" t="s">
        <v>341</v>
      </c>
      <c r="E8">
        <v>2000</v>
      </c>
      <c r="F8">
        <v>6</v>
      </c>
      <c r="G8">
        <v>12000</v>
      </c>
    </row>
    <row r="9" spans="1:7">
      <c r="A9" t="s">
        <v>177</v>
      </c>
      <c r="B9" t="s">
        <v>517</v>
      </c>
      <c r="C9" t="s">
        <v>518</v>
      </c>
      <c r="D9" t="s">
        <v>158</v>
      </c>
      <c r="E9">
        <v>4000</v>
      </c>
      <c r="F9">
        <v>90</v>
      </c>
      <c r="G9">
        <v>360000</v>
      </c>
    </row>
    <row r="10" spans="1:7">
      <c r="A10" t="s">
        <v>272</v>
      </c>
      <c r="B10" t="s">
        <v>330</v>
      </c>
      <c r="C10" t="s">
        <v>520</v>
      </c>
      <c r="D10" t="s">
        <v>158</v>
      </c>
      <c r="E10">
        <v>1320</v>
      </c>
      <c r="F10">
        <v>2593</v>
      </c>
      <c r="G10">
        <v>3422760</v>
      </c>
    </row>
    <row r="11" spans="1:7">
      <c r="A11" t="s">
        <v>272</v>
      </c>
      <c r="B11" t="s">
        <v>330</v>
      </c>
      <c r="C11" t="s">
        <v>683</v>
      </c>
      <c r="D11" t="s">
        <v>158</v>
      </c>
      <c r="E11">
        <v>1320</v>
      </c>
      <c r="F11">
        <v>2</v>
      </c>
      <c r="G11">
        <v>2640</v>
      </c>
    </row>
    <row r="12" spans="1:7">
      <c r="A12" t="s">
        <v>272</v>
      </c>
      <c r="B12" t="s">
        <v>330</v>
      </c>
      <c r="C12" t="s">
        <v>683</v>
      </c>
      <c r="D12" t="s">
        <v>158</v>
      </c>
      <c r="E12">
        <v>1750</v>
      </c>
      <c r="F12">
        <v>268</v>
      </c>
      <c r="G12">
        <v>469000</v>
      </c>
    </row>
    <row r="13" spans="1:7">
      <c r="A13" t="s">
        <v>272</v>
      </c>
      <c r="B13" t="s">
        <v>330</v>
      </c>
      <c r="C13" t="s">
        <v>683</v>
      </c>
      <c r="D13" t="s">
        <v>158</v>
      </c>
      <c r="E13">
        <v>2000</v>
      </c>
      <c r="F13">
        <v>19</v>
      </c>
      <c r="G13">
        <v>38000</v>
      </c>
    </row>
    <row r="14" spans="1:7">
      <c r="A14" t="s">
        <v>272</v>
      </c>
      <c r="B14" t="s">
        <v>330</v>
      </c>
      <c r="C14" t="s">
        <v>672</v>
      </c>
      <c r="D14" t="s">
        <v>158</v>
      </c>
      <c r="E14">
        <v>1320</v>
      </c>
      <c r="F14">
        <v>30</v>
      </c>
      <c r="G14">
        <v>39600</v>
      </c>
    </row>
    <row r="15" spans="1:7">
      <c r="A15" t="s">
        <v>155</v>
      </c>
      <c r="B15" t="s">
        <v>160</v>
      </c>
      <c r="C15" t="s">
        <v>518</v>
      </c>
      <c r="D15" t="s">
        <v>158</v>
      </c>
      <c r="E15">
        <v>800</v>
      </c>
      <c r="F15">
        <v>869</v>
      </c>
      <c r="G15">
        <v>695200</v>
      </c>
    </row>
    <row r="16" spans="1:7">
      <c r="A16" t="s">
        <v>155</v>
      </c>
      <c r="B16" t="s">
        <v>522</v>
      </c>
      <c r="C16" t="s">
        <v>518</v>
      </c>
      <c r="D16" t="s">
        <v>158</v>
      </c>
      <c r="E16">
        <v>6000</v>
      </c>
      <c r="F16">
        <v>13</v>
      </c>
      <c r="G16">
        <v>78000</v>
      </c>
    </row>
    <row r="17" spans="1:7">
      <c r="A17" t="s">
        <v>155</v>
      </c>
      <c r="B17" t="s">
        <v>523</v>
      </c>
      <c r="C17" t="s">
        <v>518</v>
      </c>
      <c r="D17" t="s">
        <v>158</v>
      </c>
      <c r="E17">
        <v>4000</v>
      </c>
      <c r="F17">
        <v>70</v>
      </c>
      <c r="G17">
        <v>280000</v>
      </c>
    </row>
    <row r="18" spans="1:7">
      <c r="A18" t="s">
        <v>155</v>
      </c>
      <c r="B18" t="s">
        <v>684</v>
      </c>
      <c r="C18" t="s">
        <v>518</v>
      </c>
      <c r="D18" t="s">
        <v>158</v>
      </c>
      <c r="E18">
        <v>3000</v>
      </c>
      <c r="F18">
        <v>72</v>
      </c>
      <c r="G18">
        <v>216000</v>
      </c>
    </row>
    <row r="19" spans="1:7">
      <c r="A19" t="s">
        <v>155</v>
      </c>
      <c r="B19" t="s">
        <v>685</v>
      </c>
      <c r="C19" t="s">
        <v>518</v>
      </c>
      <c r="D19" t="s">
        <v>158</v>
      </c>
      <c r="E19">
        <v>4000</v>
      </c>
      <c r="F19">
        <v>54</v>
      </c>
      <c r="G19">
        <v>216000</v>
      </c>
    </row>
    <row r="20" spans="1:7">
      <c r="A20" t="s">
        <v>155</v>
      </c>
      <c r="B20" t="s">
        <v>524</v>
      </c>
      <c r="C20" t="s">
        <v>518</v>
      </c>
      <c r="D20" t="s">
        <v>158</v>
      </c>
      <c r="E20">
        <v>4000</v>
      </c>
      <c r="F20">
        <v>18</v>
      </c>
      <c r="G20">
        <v>72000</v>
      </c>
    </row>
    <row r="21" spans="1:7">
      <c r="A21" t="s">
        <v>155</v>
      </c>
      <c r="B21" t="s">
        <v>525</v>
      </c>
      <c r="C21" t="s">
        <v>518</v>
      </c>
      <c r="D21" t="s">
        <v>158</v>
      </c>
      <c r="E21">
        <v>4000</v>
      </c>
      <c r="F21">
        <v>4</v>
      </c>
      <c r="G21">
        <v>16000</v>
      </c>
    </row>
    <row r="22" spans="1:7">
      <c r="A22" t="s">
        <v>155</v>
      </c>
      <c r="B22" t="s">
        <v>526</v>
      </c>
      <c r="C22" t="s">
        <v>518</v>
      </c>
      <c r="D22" t="s">
        <v>158</v>
      </c>
      <c r="E22">
        <v>4000</v>
      </c>
      <c r="F22">
        <v>16</v>
      </c>
      <c r="G22">
        <v>64000</v>
      </c>
    </row>
    <row r="23" spans="1:7">
      <c r="A23" t="s">
        <v>155</v>
      </c>
      <c r="B23" t="s">
        <v>686</v>
      </c>
      <c r="C23" t="s">
        <v>518</v>
      </c>
      <c r="D23" t="s">
        <v>158</v>
      </c>
      <c r="E23">
        <v>4000</v>
      </c>
      <c r="F23">
        <v>2</v>
      </c>
      <c r="G23">
        <v>8000</v>
      </c>
    </row>
    <row r="24" spans="1:7">
      <c r="A24" t="s">
        <v>155</v>
      </c>
      <c r="B24" t="s">
        <v>527</v>
      </c>
      <c r="C24" t="s">
        <v>518</v>
      </c>
      <c r="D24" t="s">
        <v>158</v>
      </c>
      <c r="E24">
        <v>4000</v>
      </c>
      <c r="F24">
        <v>50</v>
      </c>
      <c r="G24">
        <v>200000</v>
      </c>
    </row>
    <row r="25" spans="1:7">
      <c r="A25" t="s">
        <v>155</v>
      </c>
      <c r="B25" t="s">
        <v>528</v>
      </c>
      <c r="C25" t="s">
        <v>518</v>
      </c>
      <c r="D25" t="s">
        <v>158</v>
      </c>
      <c r="E25">
        <v>4000</v>
      </c>
      <c r="F25">
        <v>3</v>
      </c>
      <c r="G25">
        <v>12000</v>
      </c>
    </row>
    <row r="26" spans="1:7">
      <c r="A26" t="s">
        <v>155</v>
      </c>
      <c r="B26" t="s">
        <v>687</v>
      </c>
      <c r="C26" t="s">
        <v>518</v>
      </c>
      <c r="D26" t="s">
        <v>158</v>
      </c>
      <c r="E26">
        <v>4000</v>
      </c>
      <c r="F26">
        <v>10</v>
      </c>
      <c r="G26">
        <v>40000</v>
      </c>
    </row>
    <row r="27" spans="1:7">
      <c r="A27" t="s">
        <v>155</v>
      </c>
      <c r="B27" t="s">
        <v>531</v>
      </c>
      <c r="C27" t="s">
        <v>518</v>
      </c>
      <c r="D27" t="s">
        <v>158</v>
      </c>
      <c r="E27">
        <v>4000</v>
      </c>
      <c r="F27">
        <v>7</v>
      </c>
      <c r="G27">
        <v>28000</v>
      </c>
    </row>
    <row r="28" spans="1:7">
      <c r="A28" t="s">
        <v>155</v>
      </c>
      <c r="B28" t="s">
        <v>532</v>
      </c>
      <c r="C28" t="s">
        <v>518</v>
      </c>
      <c r="D28" t="s">
        <v>158</v>
      </c>
      <c r="E28">
        <v>4000</v>
      </c>
      <c r="F28">
        <v>33</v>
      </c>
      <c r="G28">
        <v>132000</v>
      </c>
    </row>
    <row r="29" spans="1:7">
      <c r="A29" t="s">
        <v>155</v>
      </c>
      <c r="B29" t="s">
        <v>688</v>
      </c>
      <c r="C29" t="s">
        <v>518</v>
      </c>
      <c r="D29" t="s">
        <v>158</v>
      </c>
      <c r="E29">
        <v>5000</v>
      </c>
      <c r="F29">
        <v>8</v>
      </c>
      <c r="G29">
        <v>40000</v>
      </c>
    </row>
    <row r="30" spans="1:7">
      <c r="A30" t="s">
        <v>533</v>
      </c>
      <c r="B30" t="s">
        <v>689</v>
      </c>
      <c r="C30" t="s">
        <v>518</v>
      </c>
      <c r="D30" t="s">
        <v>158</v>
      </c>
      <c r="E30">
        <v>4000</v>
      </c>
      <c r="F30">
        <v>2</v>
      </c>
      <c r="G30">
        <v>8000</v>
      </c>
    </row>
    <row r="31" spans="1:7">
      <c r="A31" t="s">
        <v>533</v>
      </c>
      <c r="B31" t="s">
        <v>527</v>
      </c>
      <c r="C31" t="s">
        <v>518</v>
      </c>
      <c r="D31" t="s">
        <v>158</v>
      </c>
      <c r="E31">
        <v>4000</v>
      </c>
      <c r="F31">
        <v>102</v>
      </c>
      <c r="G31">
        <v>408000</v>
      </c>
    </row>
    <row r="32" spans="1:7">
      <c r="A32" t="s">
        <v>533</v>
      </c>
      <c r="B32" t="s">
        <v>534</v>
      </c>
      <c r="C32" t="s">
        <v>518</v>
      </c>
      <c r="D32" t="s">
        <v>229</v>
      </c>
      <c r="E32">
        <v>6000</v>
      </c>
      <c r="F32">
        <v>3</v>
      </c>
      <c r="G32">
        <v>18000</v>
      </c>
    </row>
    <row r="33" spans="1:7">
      <c r="A33" t="s">
        <v>533</v>
      </c>
      <c r="B33" t="s">
        <v>534</v>
      </c>
      <c r="C33" t="s">
        <v>518</v>
      </c>
      <c r="D33" t="s">
        <v>158</v>
      </c>
      <c r="E33">
        <v>6000</v>
      </c>
      <c r="F33">
        <v>12</v>
      </c>
      <c r="G33">
        <v>72000</v>
      </c>
    </row>
    <row r="34" spans="1:7">
      <c r="A34" t="s">
        <v>690</v>
      </c>
      <c r="B34" t="s">
        <v>164</v>
      </c>
      <c r="C34" t="s">
        <v>518</v>
      </c>
      <c r="D34" t="s">
        <v>158</v>
      </c>
      <c r="E34">
        <v>10000</v>
      </c>
      <c r="F34">
        <v>360</v>
      </c>
      <c r="G34">
        <v>3600000</v>
      </c>
    </row>
    <row r="35" spans="1:7">
      <c r="A35" t="s">
        <v>535</v>
      </c>
      <c r="B35" t="s">
        <v>525</v>
      </c>
      <c r="C35" t="s">
        <v>518</v>
      </c>
      <c r="D35" t="s">
        <v>158</v>
      </c>
      <c r="E35">
        <v>4000</v>
      </c>
      <c r="F35">
        <v>1</v>
      </c>
      <c r="G35">
        <v>4000</v>
      </c>
    </row>
    <row r="36" spans="1:7">
      <c r="A36" t="s">
        <v>535</v>
      </c>
      <c r="B36" t="s">
        <v>526</v>
      </c>
      <c r="C36" t="s">
        <v>518</v>
      </c>
      <c r="D36" t="s">
        <v>229</v>
      </c>
      <c r="E36">
        <v>800</v>
      </c>
      <c r="F36">
        <v>30</v>
      </c>
      <c r="G36">
        <v>24000</v>
      </c>
    </row>
    <row r="37" spans="1:7">
      <c r="A37" t="s">
        <v>535</v>
      </c>
      <c r="B37" t="s">
        <v>526</v>
      </c>
      <c r="C37" t="s">
        <v>518</v>
      </c>
      <c r="D37" t="s">
        <v>158</v>
      </c>
      <c r="E37">
        <v>4000</v>
      </c>
      <c r="F37">
        <v>415</v>
      </c>
      <c r="G37">
        <v>1660000</v>
      </c>
    </row>
    <row r="38" spans="1:7">
      <c r="A38" t="s">
        <v>535</v>
      </c>
      <c r="B38" t="s">
        <v>691</v>
      </c>
      <c r="C38" t="s">
        <v>518</v>
      </c>
      <c r="D38" t="s">
        <v>158</v>
      </c>
      <c r="E38">
        <v>4000</v>
      </c>
      <c r="F38">
        <v>8</v>
      </c>
      <c r="G38">
        <v>32000</v>
      </c>
    </row>
    <row r="39" spans="1:7">
      <c r="A39" t="s">
        <v>535</v>
      </c>
      <c r="B39" t="s">
        <v>527</v>
      </c>
      <c r="C39" t="s">
        <v>518</v>
      </c>
      <c r="D39" t="s">
        <v>158</v>
      </c>
      <c r="E39">
        <v>4000</v>
      </c>
      <c r="F39">
        <v>1</v>
      </c>
      <c r="G39">
        <v>4000</v>
      </c>
    </row>
    <row r="40" spans="1:7">
      <c r="A40" t="s">
        <v>535</v>
      </c>
      <c r="B40" t="s">
        <v>692</v>
      </c>
      <c r="C40" t="s">
        <v>518</v>
      </c>
      <c r="D40" t="s">
        <v>158</v>
      </c>
      <c r="E40">
        <v>4000</v>
      </c>
      <c r="F40">
        <v>9</v>
      </c>
      <c r="G40">
        <v>36000</v>
      </c>
    </row>
    <row r="41" spans="1:7">
      <c r="A41" t="s">
        <v>342</v>
      </c>
      <c r="B41" t="s">
        <v>537</v>
      </c>
      <c r="C41" t="s">
        <v>344</v>
      </c>
      <c r="D41" t="s">
        <v>345</v>
      </c>
      <c r="E41">
        <v>4200</v>
      </c>
      <c r="F41">
        <v>20</v>
      </c>
      <c r="G41">
        <v>84000</v>
      </c>
    </row>
    <row r="42" spans="1:7">
      <c r="A42" t="s">
        <v>346</v>
      </c>
      <c r="B42" t="s">
        <v>538</v>
      </c>
      <c r="C42" t="s">
        <v>348</v>
      </c>
      <c r="D42" t="s">
        <v>229</v>
      </c>
      <c r="E42">
        <v>1800</v>
      </c>
      <c r="F42">
        <v>134</v>
      </c>
      <c r="G42">
        <v>241200</v>
      </c>
    </row>
    <row r="43" spans="1:7">
      <c r="A43" t="s">
        <v>346</v>
      </c>
      <c r="B43" t="s">
        <v>693</v>
      </c>
      <c r="C43" t="s">
        <v>348</v>
      </c>
      <c r="D43" t="s">
        <v>229</v>
      </c>
      <c r="E43">
        <v>1800</v>
      </c>
      <c r="F43">
        <v>9</v>
      </c>
      <c r="G43">
        <v>16200</v>
      </c>
    </row>
    <row r="44" spans="1:7">
      <c r="A44" t="s">
        <v>349</v>
      </c>
      <c r="B44" t="s">
        <v>539</v>
      </c>
      <c r="C44" t="s">
        <v>540</v>
      </c>
      <c r="D44" t="s">
        <v>229</v>
      </c>
      <c r="E44">
        <v>8000</v>
      </c>
      <c r="F44">
        <v>11</v>
      </c>
      <c r="G44">
        <v>88000</v>
      </c>
    </row>
    <row r="45" spans="1:7">
      <c r="A45" t="s">
        <v>443</v>
      </c>
      <c r="B45" t="s">
        <v>544</v>
      </c>
      <c r="C45" t="s">
        <v>545</v>
      </c>
      <c r="D45" t="s">
        <v>229</v>
      </c>
      <c r="E45">
        <v>20000</v>
      </c>
      <c r="F45">
        <v>38</v>
      </c>
      <c r="G45">
        <v>760000</v>
      </c>
    </row>
    <row r="46" spans="1:7">
      <c r="A46" t="s">
        <v>443</v>
      </c>
      <c r="B46" t="s">
        <v>546</v>
      </c>
      <c r="C46" t="s">
        <v>545</v>
      </c>
      <c r="D46" t="s">
        <v>229</v>
      </c>
      <c r="E46">
        <v>20000</v>
      </c>
      <c r="F46">
        <v>11</v>
      </c>
      <c r="G46">
        <v>220000</v>
      </c>
    </row>
    <row r="47" spans="1:7">
      <c r="A47" t="s">
        <v>443</v>
      </c>
      <c r="B47" t="s">
        <v>450</v>
      </c>
      <c r="C47" t="s">
        <v>545</v>
      </c>
      <c r="D47" t="s">
        <v>229</v>
      </c>
      <c r="E47">
        <v>20000</v>
      </c>
      <c r="F47">
        <v>11</v>
      </c>
      <c r="G47">
        <v>220000</v>
      </c>
    </row>
    <row r="48" spans="1:7">
      <c r="A48" t="s">
        <v>443</v>
      </c>
      <c r="B48" t="s">
        <v>547</v>
      </c>
      <c r="C48" t="s">
        <v>545</v>
      </c>
      <c r="D48" t="s">
        <v>229</v>
      </c>
      <c r="E48">
        <v>20000</v>
      </c>
      <c r="F48">
        <v>6</v>
      </c>
      <c r="G48">
        <v>120000</v>
      </c>
    </row>
    <row r="49" spans="1:7">
      <c r="A49" t="s">
        <v>443</v>
      </c>
      <c r="B49" t="s">
        <v>526</v>
      </c>
      <c r="C49" t="s">
        <v>545</v>
      </c>
      <c r="D49" t="s">
        <v>229</v>
      </c>
      <c r="E49">
        <v>20000</v>
      </c>
      <c r="F49">
        <v>6</v>
      </c>
      <c r="G49">
        <v>120000</v>
      </c>
    </row>
    <row r="50" spans="1:7">
      <c r="A50" t="s">
        <v>443</v>
      </c>
      <c r="B50" t="s">
        <v>548</v>
      </c>
      <c r="C50" t="s">
        <v>545</v>
      </c>
      <c r="D50" t="s">
        <v>229</v>
      </c>
      <c r="E50">
        <v>20000</v>
      </c>
      <c r="F50">
        <v>38</v>
      </c>
      <c r="G50">
        <v>760000</v>
      </c>
    </row>
    <row r="51" spans="1:7">
      <c r="A51" t="s">
        <v>443</v>
      </c>
      <c r="B51" t="s">
        <v>550</v>
      </c>
      <c r="C51" t="s">
        <v>545</v>
      </c>
      <c r="D51" t="s">
        <v>229</v>
      </c>
      <c r="E51">
        <v>20000</v>
      </c>
      <c r="F51">
        <v>10</v>
      </c>
      <c r="G51">
        <v>200000</v>
      </c>
    </row>
    <row r="52" spans="1:7">
      <c r="A52" t="s">
        <v>443</v>
      </c>
      <c r="B52" t="s">
        <v>551</v>
      </c>
      <c r="C52" t="s">
        <v>545</v>
      </c>
      <c r="D52" t="s">
        <v>229</v>
      </c>
      <c r="E52">
        <v>20000</v>
      </c>
      <c r="F52">
        <v>4</v>
      </c>
      <c r="G52">
        <v>80000</v>
      </c>
    </row>
    <row r="53" spans="1:7">
      <c r="A53" t="s">
        <v>443</v>
      </c>
      <c r="B53" t="s">
        <v>552</v>
      </c>
      <c r="C53" t="s">
        <v>545</v>
      </c>
      <c r="D53" t="s">
        <v>229</v>
      </c>
      <c r="E53">
        <v>20000</v>
      </c>
      <c r="F53">
        <v>40</v>
      </c>
      <c r="G53">
        <v>800000</v>
      </c>
    </row>
    <row r="54" spans="1:7">
      <c r="A54" t="s">
        <v>443</v>
      </c>
      <c r="B54" t="s">
        <v>694</v>
      </c>
      <c r="C54" t="s">
        <v>545</v>
      </c>
      <c r="D54" t="s">
        <v>229</v>
      </c>
      <c r="E54">
        <v>20000</v>
      </c>
      <c r="F54">
        <v>19</v>
      </c>
      <c r="G54">
        <v>380000</v>
      </c>
    </row>
    <row r="55" spans="1:7">
      <c r="A55" t="s">
        <v>443</v>
      </c>
      <c r="B55" t="s">
        <v>553</v>
      </c>
      <c r="C55" t="s">
        <v>545</v>
      </c>
      <c r="D55" t="s">
        <v>229</v>
      </c>
      <c r="E55">
        <v>20000</v>
      </c>
      <c r="F55">
        <v>346</v>
      </c>
      <c r="G55">
        <v>6920000</v>
      </c>
    </row>
    <row r="56" spans="1:7">
      <c r="A56" t="s">
        <v>463</v>
      </c>
      <c r="B56" t="s">
        <v>554</v>
      </c>
      <c r="C56" t="s">
        <v>240</v>
      </c>
      <c r="D56" t="s">
        <v>229</v>
      </c>
      <c r="E56">
        <v>6000</v>
      </c>
      <c r="F56">
        <v>9</v>
      </c>
      <c r="G56">
        <v>54000</v>
      </c>
    </row>
    <row r="57" spans="1:7">
      <c r="A57" t="s">
        <v>463</v>
      </c>
      <c r="B57" t="s">
        <v>555</v>
      </c>
      <c r="C57" t="s">
        <v>240</v>
      </c>
      <c r="D57" t="s">
        <v>229</v>
      </c>
      <c r="E57">
        <v>6000</v>
      </c>
      <c r="F57">
        <v>27</v>
      </c>
      <c r="G57">
        <v>162000</v>
      </c>
    </row>
    <row r="58" spans="1:7">
      <c r="A58" t="s">
        <v>463</v>
      </c>
      <c r="B58" t="s">
        <v>556</v>
      </c>
      <c r="C58" t="s">
        <v>240</v>
      </c>
      <c r="D58" t="s">
        <v>229</v>
      </c>
      <c r="E58">
        <v>6000</v>
      </c>
      <c r="F58">
        <v>18</v>
      </c>
      <c r="G58">
        <v>108000</v>
      </c>
    </row>
    <row r="59" spans="1:7">
      <c r="A59" t="s">
        <v>352</v>
      </c>
      <c r="B59" t="s">
        <v>426</v>
      </c>
      <c r="C59" t="s">
        <v>557</v>
      </c>
      <c r="D59" t="s">
        <v>229</v>
      </c>
      <c r="E59">
        <v>1000</v>
      </c>
      <c r="F59">
        <v>1</v>
      </c>
      <c r="G59">
        <v>1000</v>
      </c>
    </row>
    <row r="60" spans="1:7">
      <c r="A60" t="s">
        <v>227</v>
      </c>
      <c r="B60" t="s">
        <v>558</v>
      </c>
      <c r="C60" t="s">
        <v>559</v>
      </c>
      <c r="D60" t="s">
        <v>158</v>
      </c>
      <c r="E60">
        <v>3000</v>
      </c>
      <c r="F60">
        <v>2</v>
      </c>
      <c r="G60">
        <v>6000</v>
      </c>
    </row>
    <row r="61" spans="1:7">
      <c r="A61" t="s">
        <v>227</v>
      </c>
      <c r="B61" t="s">
        <v>426</v>
      </c>
      <c r="C61" t="s">
        <v>559</v>
      </c>
      <c r="D61" t="s">
        <v>229</v>
      </c>
      <c r="E61">
        <v>2680</v>
      </c>
      <c r="F61">
        <v>45</v>
      </c>
      <c r="G61">
        <v>120600</v>
      </c>
    </row>
    <row r="62" spans="1:7">
      <c r="A62" t="s">
        <v>227</v>
      </c>
      <c r="B62" t="s">
        <v>560</v>
      </c>
      <c r="C62" t="s">
        <v>559</v>
      </c>
      <c r="D62" t="s">
        <v>229</v>
      </c>
      <c r="E62">
        <v>2680</v>
      </c>
      <c r="F62">
        <v>1</v>
      </c>
      <c r="G62">
        <v>2680</v>
      </c>
    </row>
    <row r="63" spans="1:7">
      <c r="A63" t="s">
        <v>280</v>
      </c>
      <c r="B63" t="s">
        <v>281</v>
      </c>
      <c r="C63" t="s">
        <v>561</v>
      </c>
      <c r="D63" t="s">
        <v>158</v>
      </c>
      <c r="E63">
        <v>365</v>
      </c>
      <c r="F63">
        <v>28</v>
      </c>
      <c r="G63">
        <v>10220</v>
      </c>
    </row>
    <row r="64" spans="1:7">
      <c r="A64" t="s">
        <v>262</v>
      </c>
      <c r="B64" t="s">
        <v>695</v>
      </c>
      <c r="C64" t="s">
        <v>565</v>
      </c>
      <c r="D64" t="s">
        <v>229</v>
      </c>
      <c r="E64">
        <v>1000</v>
      </c>
      <c r="F64">
        <v>1</v>
      </c>
      <c r="G64">
        <v>1000</v>
      </c>
    </row>
    <row r="65" spans="1:7">
      <c r="A65" t="s">
        <v>262</v>
      </c>
      <c r="B65" t="s">
        <v>696</v>
      </c>
      <c r="C65" t="s">
        <v>565</v>
      </c>
      <c r="D65" t="s">
        <v>229</v>
      </c>
      <c r="E65">
        <v>1000</v>
      </c>
      <c r="F65">
        <v>86</v>
      </c>
      <c r="G65">
        <v>86000</v>
      </c>
    </row>
    <row r="66" spans="1:7">
      <c r="A66" t="s">
        <v>262</v>
      </c>
      <c r="B66" t="s">
        <v>697</v>
      </c>
      <c r="C66" t="s">
        <v>565</v>
      </c>
      <c r="D66" t="s">
        <v>229</v>
      </c>
      <c r="E66">
        <v>1000</v>
      </c>
      <c r="F66">
        <v>243</v>
      </c>
      <c r="G66">
        <v>243000</v>
      </c>
    </row>
    <row r="67" spans="1:7">
      <c r="A67" t="s">
        <v>262</v>
      </c>
      <c r="B67" t="s">
        <v>564</v>
      </c>
      <c r="C67" t="s">
        <v>565</v>
      </c>
      <c r="D67" t="s">
        <v>229</v>
      </c>
      <c r="E67">
        <v>1000</v>
      </c>
      <c r="F67">
        <v>541</v>
      </c>
      <c r="G67">
        <v>541000</v>
      </c>
    </row>
    <row r="68" spans="1:7">
      <c r="A68" t="s">
        <v>354</v>
      </c>
      <c r="B68" t="s">
        <v>566</v>
      </c>
      <c r="C68" t="s">
        <v>567</v>
      </c>
      <c r="D68" t="s">
        <v>229</v>
      </c>
      <c r="E68">
        <v>1000</v>
      </c>
      <c r="F68">
        <v>342</v>
      </c>
      <c r="G68">
        <v>342000</v>
      </c>
    </row>
    <row r="69" spans="1:7">
      <c r="A69" t="s">
        <v>357</v>
      </c>
      <c r="B69" t="s">
        <v>571</v>
      </c>
      <c r="C69" t="s">
        <v>572</v>
      </c>
      <c r="D69" t="s">
        <v>229</v>
      </c>
      <c r="E69">
        <v>9000</v>
      </c>
      <c r="F69">
        <v>2</v>
      </c>
      <c r="G69">
        <v>18000</v>
      </c>
    </row>
    <row r="70" spans="1:7">
      <c r="A70" t="s">
        <v>360</v>
      </c>
      <c r="B70" t="s">
        <v>330</v>
      </c>
      <c r="C70" t="s">
        <v>573</v>
      </c>
      <c r="D70" t="s">
        <v>229</v>
      </c>
      <c r="E70">
        <v>3000</v>
      </c>
      <c r="F70">
        <v>3</v>
      </c>
      <c r="G70">
        <v>9000</v>
      </c>
    </row>
    <row r="71" spans="1:7">
      <c r="A71" t="s">
        <v>698</v>
      </c>
      <c r="B71" t="s">
        <v>330</v>
      </c>
      <c r="C71" t="s">
        <v>699</v>
      </c>
      <c r="D71" t="s">
        <v>229</v>
      </c>
      <c r="E71">
        <v>700</v>
      </c>
      <c r="F71">
        <v>29</v>
      </c>
      <c r="G71">
        <v>20300</v>
      </c>
    </row>
    <row r="72" spans="1:7">
      <c r="A72" t="s">
        <v>363</v>
      </c>
      <c r="B72" t="s">
        <v>574</v>
      </c>
      <c r="C72" t="s">
        <v>575</v>
      </c>
      <c r="D72" t="s">
        <v>229</v>
      </c>
      <c r="E72">
        <v>4628.6</v>
      </c>
      <c r="F72">
        <v>4</v>
      </c>
      <c r="G72">
        <v>18514.4</v>
      </c>
    </row>
    <row r="73" spans="1:7">
      <c r="A73" t="s">
        <v>235</v>
      </c>
      <c r="B73" t="s">
        <v>576</v>
      </c>
      <c r="C73" t="s">
        <v>577</v>
      </c>
      <c r="D73" t="s">
        <v>229</v>
      </c>
      <c r="E73">
        <v>1500</v>
      </c>
      <c r="F73">
        <v>9</v>
      </c>
      <c r="G73">
        <v>13500</v>
      </c>
    </row>
    <row r="74" spans="1:7">
      <c r="A74" t="s">
        <v>487</v>
      </c>
      <c r="B74" t="s">
        <v>330</v>
      </c>
      <c r="C74" t="s">
        <v>578</v>
      </c>
      <c r="D74" t="s">
        <v>158</v>
      </c>
      <c r="E74">
        <v>500</v>
      </c>
      <c r="F74">
        <v>19</v>
      </c>
      <c r="G74">
        <v>9500</v>
      </c>
    </row>
    <row r="75" spans="1:7">
      <c r="A75" t="s">
        <v>366</v>
      </c>
      <c r="B75" t="s">
        <v>367</v>
      </c>
      <c r="C75" t="s">
        <v>565</v>
      </c>
      <c r="D75" t="s">
        <v>229</v>
      </c>
      <c r="E75">
        <v>3000</v>
      </c>
      <c r="F75">
        <v>7</v>
      </c>
      <c r="G75">
        <v>21000</v>
      </c>
    </row>
    <row r="76" spans="1:7">
      <c r="A76" t="s">
        <v>303</v>
      </c>
      <c r="B76" t="s">
        <v>330</v>
      </c>
      <c r="C76" t="s">
        <v>579</v>
      </c>
      <c r="D76" t="s">
        <v>305</v>
      </c>
      <c r="E76">
        <v>1000</v>
      </c>
      <c r="F76">
        <v>58</v>
      </c>
      <c r="G76">
        <v>58000</v>
      </c>
    </row>
    <row r="77" spans="1:7">
      <c r="A77" t="s">
        <v>467</v>
      </c>
      <c r="B77" t="s">
        <v>330</v>
      </c>
      <c r="C77" t="s">
        <v>580</v>
      </c>
      <c r="D77" t="s">
        <v>229</v>
      </c>
      <c r="E77">
        <v>150</v>
      </c>
      <c r="F77">
        <v>921</v>
      </c>
      <c r="G77">
        <v>138150</v>
      </c>
    </row>
    <row r="78" spans="1:7">
      <c r="A78" t="s">
        <v>179</v>
      </c>
      <c r="B78" t="s">
        <v>581</v>
      </c>
      <c r="C78" t="s">
        <v>582</v>
      </c>
      <c r="D78" t="s">
        <v>158</v>
      </c>
      <c r="E78">
        <v>3000</v>
      </c>
      <c r="F78">
        <v>40</v>
      </c>
      <c r="G78">
        <v>120000</v>
      </c>
    </row>
    <row r="79" spans="1:7">
      <c r="A79" t="s">
        <v>368</v>
      </c>
      <c r="B79" t="s">
        <v>369</v>
      </c>
      <c r="C79" t="s">
        <v>583</v>
      </c>
      <c r="D79" t="s">
        <v>229</v>
      </c>
      <c r="E79">
        <v>2000</v>
      </c>
      <c r="F79">
        <v>29</v>
      </c>
      <c r="G79">
        <v>58000</v>
      </c>
    </row>
    <row r="80" spans="1:7">
      <c r="A80" t="s">
        <v>182</v>
      </c>
      <c r="B80" t="s">
        <v>586</v>
      </c>
      <c r="C80" t="s">
        <v>587</v>
      </c>
      <c r="D80" t="s">
        <v>158</v>
      </c>
      <c r="E80">
        <v>1000</v>
      </c>
      <c r="F80">
        <v>100</v>
      </c>
      <c r="G80">
        <v>100000</v>
      </c>
    </row>
    <row r="81" spans="1:7">
      <c r="A81" t="s">
        <v>182</v>
      </c>
      <c r="B81" t="s">
        <v>588</v>
      </c>
      <c r="C81" t="s">
        <v>587</v>
      </c>
      <c r="D81" t="s">
        <v>158</v>
      </c>
      <c r="E81">
        <v>1000</v>
      </c>
      <c r="F81">
        <v>32</v>
      </c>
      <c r="G81">
        <v>32000</v>
      </c>
    </row>
    <row r="82" spans="1:7">
      <c r="A82" t="s">
        <v>185</v>
      </c>
      <c r="B82" t="s">
        <v>588</v>
      </c>
      <c r="C82" t="s">
        <v>587</v>
      </c>
      <c r="D82" t="s">
        <v>186</v>
      </c>
      <c r="E82">
        <v>4000</v>
      </c>
      <c r="F82">
        <v>80</v>
      </c>
      <c r="G82">
        <v>320000</v>
      </c>
    </row>
    <row r="83" spans="1:7">
      <c r="A83" t="s">
        <v>185</v>
      </c>
      <c r="B83" t="s">
        <v>588</v>
      </c>
      <c r="C83" t="s">
        <v>587</v>
      </c>
      <c r="D83" t="s">
        <v>158</v>
      </c>
      <c r="E83">
        <v>4000</v>
      </c>
      <c r="F83">
        <v>12</v>
      </c>
      <c r="G83">
        <v>48000</v>
      </c>
    </row>
    <row r="84" spans="1:7">
      <c r="A84" t="s">
        <v>233</v>
      </c>
      <c r="B84" t="s">
        <v>330</v>
      </c>
      <c r="C84" t="s">
        <v>589</v>
      </c>
      <c r="D84" t="s">
        <v>229</v>
      </c>
      <c r="E84">
        <v>2800</v>
      </c>
      <c r="F84">
        <v>38</v>
      </c>
      <c r="G84">
        <v>106400</v>
      </c>
    </row>
    <row r="85" spans="1:7">
      <c r="A85" t="s">
        <v>233</v>
      </c>
      <c r="B85" t="s">
        <v>330</v>
      </c>
      <c r="C85" t="s">
        <v>589</v>
      </c>
      <c r="D85" t="s">
        <v>158</v>
      </c>
      <c r="E85">
        <v>2800</v>
      </c>
      <c r="F85">
        <v>1</v>
      </c>
      <c r="G85">
        <v>2800</v>
      </c>
    </row>
    <row r="86" spans="1:7">
      <c r="A86" t="s">
        <v>297</v>
      </c>
      <c r="B86" t="s">
        <v>298</v>
      </c>
      <c r="C86" t="s">
        <v>299</v>
      </c>
      <c r="D86" t="s">
        <v>229</v>
      </c>
      <c r="E86">
        <v>200</v>
      </c>
      <c r="F86">
        <v>144</v>
      </c>
      <c r="G86">
        <v>28800</v>
      </c>
    </row>
    <row r="87" spans="1:7">
      <c r="A87" t="s">
        <v>590</v>
      </c>
      <c r="B87" t="s">
        <v>700</v>
      </c>
      <c r="C87" t="s">
        <v>565</v>
      </c>
      <c r="D87" t="s">
        <v>229</v>
      </c>
      <c r="E87">
        <v>1000</v>
      </c>
      <c r="F87">
        <v>8</v>
      </c>
      <c r="G87">
        <v>8000</v>
      </c>
    </row>
    <row r="88" spans="1:7">
      <c r="A88" t="s">
        <v>371</v>
      </c>
      <c r="B88" t="s">
        <v>426</v>
      </c>
      <c r="C88" t="s">
        <v>372</v>
      </c>
      <c r="D88" t="s">
        <v>229</v>
      </c>
      <c r="E88">
        <v>2000</v>
      </c>
      <c r="F88">
        <v>1</v>
      </c>
      <c r="G88">
        <v>2000</v>
      </c>
    </row>
    <row r="89" spans="1:7">
      <c r="A89" t="s">
        <v>373</v>
      </c>
      <c r="B89" t="s">
        <v>591</v>
      </c>
      <c r="C89" t="s">
        <v>240</v>
      </c>
      <c r="D89" t="s">
        <v>229</v>
      </c>
      <c r="E89">
        <v>20000</v>
      </c>
      <c r="F89">
        <v>1</v>
      </c>
      <c r="G89">
        <v>20000</v>
      </c>
    </row>
    <row r="90" spans="1:7">
      <c r="A90" t="s">
        <v>495</v>
      </c>
      <c r="B90" t="s">
        <v>701</v>
      </c>
      <c r="C90" t="s">
        <v>594</v>
      </c>
      <c r="D90" t="s">
        <v>498</v>
      </c>
      <c r="E90">
        <v>12400</v>
      </c>
      <c r="F90">
        <v>1</v>
      </c>
      <c r="G90">
        <v>12400</v>
      </c>
    </row>
    <row r="91" spans="1:7">
      <c r="A91" t="s">
        <v>238</v>
      </c>
      <c r="B91" t="s">
        <v>576</v>
      </c>
      <c r="C91" t="s">
        <v>577</v>
      </c>
      <c r="D91" t="s">
        <v>229</v>
      </c>
      <c r="E91">
        <v>1500</v>
      </c>
      <c r="F91">
        <v>6</v>
      </c>
      <c r="G91">
        <v>9000</v>
      </c>
    </row>
    <row r="92" spans="1:7">
      <c r="A92" t="s">
        <v>238</v>
      </c>
      <c r="B92" t="s">
        <v>576</v>
      </c>
      <c r="C92" t="s">
        <v>240</v>
      </c>
      <c r="D92" t="s">
        <v>229</v>
      </c>
      <c r="E92">
        <v>1500</v>
      </c>
      <c r="F92">
        <v>4</v>
      </c>
      <c r="G92">
        <v>6000</v>
      </c>
    </row>
    <row r="93" spans="1:7">
      <c r="A93" t="s">
        <v>300</v>
      </c>
      <c r="B93" t="s">
        <v>301</v>
      </c>
      <c r="C93" t="s">
        <v>598</v>
      </c>
      <c r="D93" t="s">
        <v>229</v>
      </c>
      <c r="E93">
        <v>500</v>
      </c>
      <c r="F93">
        <v>2</v>
      </c>
      <c r="G93">
        <v>1000</v>
      </c>
    </row>
    <row r="94" spans="1:7">
      <c r="A94" t="s">
        <v>375</v>
      </c>
      <c r="B94" t="s">
        <v>599</v>
      </c>
      <c r="C94" t="s">
        <v>600</v>
      </c>
      <c r="D94" t="s">
        <v>229</v>
      </c>
      <c r="E94">
        <v>8000</v>
      </c>
      <c r="F94">
        <v>419</v>
      </c>
      <c r="G94">
        <v>3352000</v>
      </c>
    </row>
    <row r="95" spans="1:7">
      <c r="A95" t="s">
        <v>239</v>
      </c>
      <c r="B95" t="s">
        <v>611</v>
      </c>
      <c r="C95" t="s">
        <v>249</v>
      </c>
      <c r="D95" t="s">
        <v>158</v>
      </c>
      <c r="E95">
        <v>3000</v>
      </c>
      <c r="F95">
        <v>4</v>
      </c>
      <c r="G95">
        <v>12000</v>
      </c>
    </row>
    <row r="96" spans="1:7">
      <c r="A96" t="s">
        <v>239</v>
      </c>
      <c r="B96" t="s">
        <v>602</v>
      </c>
      <c r="C96" t="s">
        <v>240</v>
      </c>
      <c r="D96" t="s">
        <v>603</v>
      </c>
      <c r="E96">
        <v>3000</v>
      </c>
      <c r="F96">
        <v>2</v>
      </c>
      <c r="G96">
        <v>6000</v>
      </c>
    </row>
    <row r="97" spans="1:7">
      <c r="A97" t="s">
        <v>239</v>
      </c>
      <c r="B97" t="s">
        <v>604</v>
      </c>
      <c r="C97" t="s">
        <v>240</v>
      </c>
      <c r="D97" t="s">
        <v>603</v>
      </c>
      <c r="E97">
        <v>3000</v>
      </c>
      <c r="F97">
        <v>8</v>
      </c>
      <c r="G97">
        <v>24000</v>
      </c>
    </row>
    <row r="98" spans="1:7">
      <c r="A98" t="s">
        <v>239</v>
      </c>
      <c r="B98" t="s">
        <v>605</v>
      </c>
      <c r="C98" t="s">
        <v>240</v>
      </c>
      <c r="D98" t="s">
        <v>158</v>
      </c>
      <c r="E98">
        <v>2000</v>
      </c>
      <c r="F98">
        <v>2</v>
      </c>
      <c r="G98">
        <v>4000</v>
      </c>
    </row>
    <row r="99" spans="1:7">
      <c r="A99" t="s">
        <v>239</v>
      </c>
      <c r="B99" t="s">
        <v>702</v>
      </c>
      <c r="C99" t="s">
        <v>240</v>
      </c>
      <c r="D99" t="s">
        <v>229</v>
      </c>
      <c r="E99">
        <v>3000</v>
      </c>
      <c r="F99">
        <v>3</v>
      </c>
      <c r="G99">
        <v>9000</v>
      </c>
    </row>
    <row r="100" spans="1:7">
      <c r="A100" t="s">
        <v>469</v>
      </c>
      <c r="B100" t="s">
        <v>606</v>
      </c>
      <c r="C100" t="s">
        <v>240</v>
      </c>
      <c r="D100" t="s">
        <v>229</v>
      </c>
      <c r="E100">
        <v>100</v>
      </c>
      <c r="F100">
        <v>36</v>
      </c>
      <c r="G100">
        <v>3600</v>
      </c>
    </row>
    <row r="101" spans="1:7">
      <c r="A101" t="s">
        <v>322</v>
      </c>
      <c r="B101" t="s">
        <v>703</v>
      </c>
      <c r="C101" t="s">
        <v>704</v>
      </c>
      <c r="D101" t="s">
        <v>705</v>
      </c>
      <c r="E101">
        <v>200</v>
      </c>
      <c r="F101">
        <v>360</v>
      </c>
      <c r="G101">
        <v>72000</v>
      </c>
    </row>
    <row r="102" spans="1:7">
      <c r="A102" t="s">
        <v>224</v>
      </c>
      <c r="B102" t="s">
        <v>330</v>
      </c>
      <c r="C102" t="s">
        <v>706</v>
      </c>
      <c r="D102" t="s">
        <v>158</v>
      </c>
      <c r="E102">
        <v>1000</v>
      </c>
      <c r="F102">
        <v>180</v>
      </c>
      <c r="G102">
        <v>180000</v>
      </c>
    </row>
    <row r="103" spans="1:7">
      <c r="A103" t="s">
        <v>286</v>
      </c>
      <c r="B103" t="s">
        <v>287</v>
      </c>
      <c r="C103" t="s">
        <v>614</v>
      </c>
      <c r="D103" t="s">
        <v>229</v>
      </c>
      <c r="E103">
        <v>1100</v>
      </c>
      <c r="F103">
        <v>30</v>
      </c>
      <c r="G103">
        <v>33000</v>
      </c>
    </row>
    <row r="104" spans="1:7">
      <c r="A104" t="s">
        <v>286</v>
      </c>
      <c r="B104" t="s">
        <v>287</v>
      </c>
      <c r="C104" t="s">
        <v>614</v>
      </c>
      <c r="D104" t="s">
        <v>158</v>
      </c>
      <c r="E104">
        <v>1100</v>
      </c>
      <c r="F104">
        <v>344</v>
      </c>
      <c r="G104">
        <v>378400</v>
      </c>
    </row>
    <row r="105" spans="1:7">
      <c r="A105" t="s">
        <v>189</v>
      </c>
      <c r="B105" t="s">
        <v>615</v>
      </c>
      <c r="C105" t="s">
        <v>565</v>
      </c>
      <c r="D105" t="s">
        <v>158</v>
      </c>
      <c r="E105">
        <v>20000</v>
      </c>
      <c r="F105">
        <v>1</v>
      </c>
      <c r="G105">
        <v>20000</v>
      </c>
    </row>
    <row r="106" spans="1:7">
      <c r="A106" t="s">
        <v>193</v>
      </c>
      <c r="B106" t="s">
        <v>616</v>
      </c>
      <c r="C106" t="s">
        <v>559</v>
      </c>
      <c r="D106" t="s">
        <v>158</v>
      </c>
      <c r="E106">
        <v>5000</v>
      </c>
      <c r="F106">
        <v>1</v>
      </c>
      <c r="G106">
        <v>5000</v>
      </c>
    </row>
    <row r="107" spans="1:7">
      <c r="A107" t="s">
        <v>191</v>
      </c>
      <c r="B107" t="s">
        <v>617</v>
      </c>
      <c r="C107" t="s">
        <v>559</v>
      </c>
      <c r="D107" t="s">
        <v>158</v>
      </c>
      <c r="E107">
        <v>12000</v>
      </c>
      <c r="F107">
        <v>2</v>
      </c>
      <c r="G107">
        <v>24000</v>
      </c>
    </row>
    <row r="108" spans="1:7">
      <c r="A108" t="s">
        <v>191</v>
      </c>
      <c r="B108" t="s">
        <v>617</v>
      </c>
      <c r="C108" t="s">
        <v>565</v>
      </c>
      <c r="D108" t="s">
        <v>158</v>
      </c>
      <c r="E108">
        <v>12000</v>
      </c>
      <c r="F108">
        <v>44</v>
      </c>
      <c r="G108">
        <v>528000</v>
      </c>
    </row>
    <row r="109" spans="1:7">
      <c r="A109" t="s">
        <v>191</v>
      </c>
      <c r="B109" t="s">
        <v>707</v>
      </c>
      <c r="C109" t="s">
        <v>565</v>
      </c>
      <c r="D109" t="s">
        <v>158</v>
      </c>
      <c r="E109">
        <v>12000</v>
      </c>
      <c r="F109">
        <v>16</v>
      </c>
      <c r="G109">
        <v>192000</v>
      </c>
    </row>
    <row r="110" spans="1:7">
      <c r="A110" t="s">
        <v>325</v>
      </c>
      <c r="B110" t="s">
        <v>330</v>
      </c>
      <c r="C110" t="s">
        <v>672</v>
      </c>
      <c r="D110" t="s">
        <v>158</v>
      </c>
      <c r="E110">
        <v>200</v>
      </c>
      <c r="F110">
        <v>172</v>
      </c>
      <c r="G110">
        <v>34400</v>
      </c>
    </row>
    <row r="111" spans="1:7">
      <c r="A111" t="s">
        <v>289</v>
      </c>
      <c r="B111" t="s">
        <v>330</v>
      </c>
      <c r="C111" t="s">
        <v>708</v>
      </c>
      <c r="D111" t="s">
        <v>158</v>
      </c>
      <c r="E111">
        <v>500</v>
      </c>
      <c r="F111">
        <v>2</v>
      </c>
      <c r="G111">
        <v>1000</v>
      </c>
    </row>
    <row r="112" spans="1:7">
      <c r="A112" t="s">
        <v>252</v>
      </c>
      <c r="B112" t="s">
        <v>330</v>
      </c>
      <c r="C112" t="s">
        <v>619</v>
      </c>
      <c r="D112" t="s">
        <v>158</v>
      </c>
      <c r="E112">
        <v>2600</v>
      </c>
      <c r="F112">
        <v>5</v>
      </c>
      <c r="G112">
        <v>13000</v>
      </c>
    </row>
    <row r="113" spans="1:7">
      <c r="A113" t="s">
        <v>292</v>
      </c>
      <c r="B113" t="s">
        <v>620</v>
      </c>
      <c r="C113" t="s">
        <v>240</v>
      </c>
      <c r="D113" t="s">
        <v>229</v>
      </c>
      <c r="E113">
        <v>1000</v>
      </c>
      <c r="F113">
        <v>20</v>
      </c>
      <c r="G113">
        <v>20000</v>
      </c>
    </row>
    <row r="114" spans="1:7">
      <c r="A114" t="s">
        <v>292</v>
      </c>
      <c r="B114" t="s">
        <v>621</v>
      </c>
      <c r="C114" t="s">
        <v>240</v>
      </c>
      <c r="D114" t="s">
        <v>229</v>
      </c>
      <c r="E114">
        <v>1000</v>
      </c>
      <c r="F114">
        <v>15</v>
      </c>
      <c r="G114">
        <v>15000</v>
      </c>
    </row>
    <row r="115" spans="1:7">
      <c r="A115" t="s">
        <v>294</v>
      </c>
      <c r="B115" t="s">
        <v>622</v>
      </c>
      <c r="C115" t="s">
        <v>579</v>
      </c>
      <c r="D115" t="s">
        <v>158</v>
      </c>
      <c r="E115">
        <v>3000</v>
      </c>
      <c r="F115">
        <v>52</v>
      </c>
      <c r="G115">
        <v>156000</v>
      </c>
    </row>
    <row r="116" spans="1:7">
      <c r="A116" t="s">
        <v>434</v>
      </c>
      <c r="B116" t="s">
        <v>330</v>
      </c>
      <c r="C116" t="s">
        <v>623</v>
      </c>
      <c r="D116" t="s">
        <v>186</v>
      </c>
      <c r="E116">
        <v>3000</v>
      </c>
      <c r="F116">
        <v>19</v>
      </c>
      <c r="G116">
        <v>57000</v>
      </c>
    </row>
    <row r="117" spans="1:7">
      <c r="A117" t="s">
        <v>471</v>
      </c>
      <c r="B117" t="s">
        <v>709</v>
      </c>
      <c r="C117" t="s">
        <v>624</v>
      </c>
      <c r="D117" t="s">
        <v>474</v>
      </c>
      <c r="E117">
        <v>3500</v>
      </c>
      <c r="F117">
        <v>44</v>
      </c>
      <c r="G117">
        <v>154000</v>
      </c>
    </row>
    <row r="118" spans="1:7">
      <c r="A118" t="s">
        <v>471</v>
      </c>
      <c r="B118" t="s">
        <v>476</v>
      </c>
      <c r="C118" t="s">
        <v>624</v>
      </c>
      <c r="D118" t="s">
        <v>474</v>
      </c>
      <c r="E118">
        <v>4500</v>
      </c>
      <c r="F118">
        <v>365</v>
      </c>
      <c r="G118">
        <v>1642500</v>
      </c>
    </row>
    <row r="119" spans="1:7">
      <c r="A119" t="s">
        <v>471</v>
      </c>
      <c r="B119" t="s">
        <v>625</v>
      </c>
      <c r="C119" t="s">
        <v>624</v>
      </c>
      <c r="D119" t="s">
        <v>474</v>
      </c>
      <c r="E119">
        <v>5500</v>
      </c>
      <c r="F119">
        <v>640</v>
      </c>
      <c r="G119">
        <v>3520000</v>
      </c>
    </row>
    <row r="120" spans="1:7">
      <c r="A120" t="s">
        <v>254</v>
      </c>
      <c r="B120" t="s">
        <v>330</v>
      </c>
      <c r="C120" t="s">
        <v>627</v>
      </c>
      <c r="D120" t="s">
        <v>158</v>
      </c>
      <c r="E120">
        <v>500</v>
      </c>
      <c r="F120">
        <v>1</v>
      </c>
      <c r="G120">
        <v>500</v>
      </c>
    </row>
    <row r="121" spans="1:7">
      <c r="A121" t="s">
        <v>306</v>
      </c>
      <c r="B121" t="s">
        <v>628</v>
      </c>
      <c r="C121" t="s">
        <v>308</v>
      </c>
      <c r="D121" t="s">
        <v>158</v>
      </c>
      <c r="E121">
        <v>150</v>
      </c>
      <c r="F121">
        <v>1228</v>
      </c>
      <c r="G121">
        <v>184200</v>
      </c>
    </row>
    <row r="122" spans="1:7">
      <c r="A122" t="s">
        <v>309</v>
      </c>
      <c r="B122" t="s">
        <v>310</v>
      </c>
      <c r="C122" t="s">
        <v>561</v>
      </c>
      <c r="D122" t="s">
        <v>158</v>
      </c>
      <c r="E122">
        <v>500</v>
      </c>
      <c r="F122">
        <v>253</v>
      </c>
      <c r="G122">
        <v>126500</v>
      </c>
    </row>
    <row r="123" spans="1:7">
      <c r="A123" t="s">
        <v>377</v>
      </c>
      <c r="B123" t="s">
        <v>548</v>
      </c>
      <c r="C123" t="s">
        <v>633</v>
      </c>
      <c r="D123" t="s">
        <v>229</v>
      </c>
      <c r="E123">
        <v>3000</v>
      </c>
      <c r="F123">
        <v>36</v>
      </c>
      <c r="G123">
        <v>108000</v>
      </c>
    </row>
    <row r="124" spans="1:7">
      <c r="A124" t="s">
        <v>634</v>
      </c>
      <c r="B124" t="s">
        <v>330</v>
      </c>
      <c r="C124" t="s">
        <v>623</v>
      </c>
      <c r="D124" t="s">
        <v>229</v>
      </c>
      <c r="E124">
        <v>6000</v>
      </c>
      <c r="F124">
        <v>31</v>
      </c>
      <c r="G124">
        <v>186000</v>
      </c>
    </row>
    <row r="125" spans="1:7">
      <c r="A125" t="s">
        <v>431</v>
      </c>
      <c r="B125" t="s">
        <v>330</v>
      </c>
      <c r="C125" t="s">
        <v>623</v>
      </c>
      <c r="D125" t="s">
        <v>229</v>
      </c>
      <c r="E125">
        <v>1500</v>
      </c>
      <c r="F125">
        <v>829</v>
      </c>
      <c r="G125">
        <v>1243500</v>
      </c>
    </row>
    <row r="126" spans="1:7">
      <c r="A126" t="s">
        <v>431</v>
      </c>
      <c r="B126" t="s">
        <v>710</v>
      </c>
      <c r="C126" t="s">
        <v>623</v>
      </c>
      <c r="D126" t="s">
        <v>229</v>
      </c>
      <c r="E126">
        <v>1500</v>
      </c>
      <c r="F126">
        <v>188</v>
      </c>
      <c r="G126">
        <v>282000</v>
      </c>
    </row>
    <row r="127" spans="1:7">
      <c r="A127" t="s">
        <v>431</v>
      </c>
      <c r="B127" t="s">
        <v>710</v>
      </c>
      <c r="C127" t="s">
        <v>641</v>
      </c>
      <c r="D127" t="s">
        <v>229</v>
      </c>
      <c r="E127">
        <v>3000</v>
      </c>
      <c r="F127">
        <v>1</v>
      </c>
      <c r="G127">
        <v>3000</v>
      </c>
    </row>
    <row r="128" spans="1:7">
      <c r="A128" t="s">
        <v>436</v>
      </c>
      <c r="B128" t="s">
        <v>330</v>
      </c>
      <c r="C128" t="s">
        <v>635</v>
      </c>
      <c r="D128" t="s">
        <v>186</v>
      </c>
      <c r="E128">
        <v>5000</v>
      </c>
      <c r="F128">
        <v>8</v>
      </c>
      <c r="G128">
        <v>40000</v>
      </c>
    </row>
    <row r="129" spans="1:7">
      <c r="A129" t="s">
        <v>438</v>
      </c>
      <c r="B129" t="s">
        <v>330</v>
      </c>
      <c r="C129" t="s">
        <v>623</v>
      </c>
      <c r="D129" t="s">
        <v>186</v>
      </c>
      <c r="E129">
        <v>6000</v>
      </c>
      <c r="F129">
        <v>40</v>
      </c>
      <c r="G129">
        <v>240000</v>
      </c>
    </row>
    <row r="130" spans="1:7">
      <c r="A130" t="s">
        <v>438</v>
      </c>
      <c r="B130" t="s">
        <v>330</v>
      </c>
      <c r="C130" t="s">
        <v>641</v>
      </c>
      <c r="D130" t="s">
        <v>229</v>
      </c>
      <c r="E130">
        <v>6000</v>
      </c>
      <c r="F130">
        <v>1</v>
      </c>
      <c r="G130">
        <v>6000</v>
      </c>
    </row>
    <row r="131" spans="1:7">
      <c r="A131" t="s">
        <v>210</v>
      </c>
      <c r="B131" t="s">
        <v>636</v>
      </c>
      <c r="C131" t="s">
        <v>582</v>
      </c>
      <c r="D131" t="s">
        <v>212</v>
      </c>
      <c r="E131">
        <v>1000</v>
      </c>
      <c r="F131">
        <v>9</v>
      </c>
      <c r="G131">
        <v>9000</v>
      </c>
    </row>
    <row r="132" spans="1:7">
      <c r="A132" t="s">
        <v>711</v>
      </c>
      <c r="B132" t="s">
        <v>426</v>
      </c>
      <c r="C132" t="s">
        <v>427</v>
      </c>
      <c r="D132" t="s">
        <v>428</v>
      </c>
      <c r="E132">
        <v>4000</v>
      </c>
      <c r="F132">
        <v>30</v>
      </c>
      <c r="G132">
        <v>120000</v>
      </c>
    </row>
    <row r="133" spans="1:7">
      <c r="A133" t="s">
        <v>380</v>
      </c>
      <c r="B133" t="s">
        <v>637</v>
      </c>
      <c r="C133" t="s">
        <v>638</v>
      </c>
      <c r="D133" t="s">
        <v>341</v>
      </c>
      <c r="E133">
        <v>7000</v>
      </c>
      <c r="F133">
        <v>20</v>
      </c>
      <c r="G133">
        <v>140000</v>
      </c>
    </row>
    <row r="134" spans="1:7">
      <c r="A134" t="s">
        <v>383</v>
      </c>
      <c r="B134" t="s">
        <v>384</v>
      </c>
      <c r="C134" t="s">
        <v>639</v>
      </c>
      <c r="D134" t="s">
        <v>229</v>
      </c>
      <c r="E134">
        <v>2000</v>
      </c>
      <c r="F134">
        <v>2</v>
      </c>
      <c r="G134">
        <v>4000</v>
      </c>
    </row>
    <row r="135" spans="1:7">
      <c r="A135" t="s">
        <v>386</v>
      </c>
      <c r="B135" t="s">
        <v>640</v>
      </c>
      <c r="C135" t="s">
        <v>388</v>
      </c>
      <c r="D135" t="s">
        <v>229</v>
      </c>
      <c r="E135">
        <v>2600</v>
      </c>
      <c r="F135">
        <v>1</v>
      </c>
      <c r="G135">
        <v>2600</v>
      </c>
    </row>
    <row r="136" spans="1:7">
      <c r="A136" t="s">
        <v>389</v>
      </c>
      <c r="B136" t="s">
        <v>330</v>
      </c>
      <c r="C136" t="s">
        <v>641</v>
      </c>
      <c r="D136" t="s">
        <v>229</v>
      </c>
      <c r="E136">
        <v>3000</v>
      </c>
      <c r="F136">
        <v>163</v>
      </c>
      <c r="G136">
        <v>489000</v>
      </c>
    </row>
    <row r="137" spans="1:7">
      <c r="A137" t="s">
        <v>389</v>
      </c>
      <c r="B137" t="s">
        <v>712</v>
      </c>
      <c r="C137" t="s">
        <v>508</v>
      </c>
      <c r="D137" t="s">
        <v>229</v>
      </c>
      <c r="E137">
        <v>3000</v>
      </c>
      <c r="F137">
        <v>1</v>
      </c>
      <c r="G137">
        <v>3000</v>
      </c>
    </row>
    <row r="138" spans="1:7">
      <c r="A138" t="s">
        <v>713</v>
      </c>
      <c r="B138" t="s">
        <v>714</v>
      </c>
      <c r="C138" t="s">
        <v>715</v>
      </c>
      <c r="D138" t="s">
        <v>716</v>
      </c>
      <c r="E138">
        <v>1500</v>
      </c>
      <c r="F138">
        <v>240</v>
      </c>
      <c r="G138">
        <v>360000</v>
      </c>
    </row>
    <row r="139" spans="1:7">
      <c r="A139" t="s">
        <v>489</v>
      </c>
      <c r="B139" t="s">
        <v>599</v>
      </c>
      <c r="C139" t="s">
        <v>646</v>
      </c>
      <c r="D139" t="s">
        <v>158</v>
      </c>
      <c r="E139">
        <v>6500</v>
      </c>
      <c r="F139">
        <v>547</v>
      </c>
      <c r="G139">
        <v>3555500</v>
      </c>
    </row>
    <row r="140" spans="1:7">
      <c r="A140" t="s">
        <v>391</v>
      </c>
      <c r="B140" t="s">
        <v>599</v>
      </c>
      <c r="C140" t="s">
        <v>600</v>
      </c>
      <c r="D140" t="s">
        <v>229</v>
      </c>
      <c r="E140">
        <v>4000</v>
      </c>
      <c r="F140">
        <v>338</v>
      </c>
      <c r="G140">
        <v>1352000</v>
      </c>
    </row>
    <row r="141" spans="1:7">
      <c r="A141" t="s">
        <v>392</v>
      </c>
      <c r="B141" t="s">
        <v>330</v>
      </c>
      <c r="C141" t="s">
        <v>508</v>
      </c>
      <c r="D141" t="s">
        <v>229</v>
      </c>
      <c r="E141">
        <v>3000</v>
      </c>
      <c r="F141">
        <v>17</v>
      </c>
      <c r="G141">
        <v>51000</v>
      </c>
    </row>
    <row r="142" spans="1:7">
      <c r="A142" t="s">
        <v>392</v>
      </c>
      <c r="B142" t="s">
        <v>608</v>
      </c>
      <c r="C142" t="s">
        <v>508</v>
      </c>
      <c r="D142" t="s">
        <v>229</v>
      </c>
      <c r="E142">
        <v>3000</v>
      </c>
      <c r="F142">
        <v>4</v>
      </c>
      <c r="G142">
        <v>12000</v>
      </c>
    </row>
    <row r="143" spans="1:7">
      <c r="A143" t="s">
        <v>394</v>
      </c>
      <c r="B143" t="s">
        <v>548</v>
      </c>
      <c r="C143" t="s">
        <v>633</v>
      </c>
      <c r="D143" t="s">
        <v>229</v>
      </c>
      <c r="E143">
        <v>4000</v>
      </c>
      <c r="F143">
        <v>83</v>
      </c>
      <c r="G143">
        <v>332000</v>
      </c>
    </row>
    <row r="144" spans="1:7">
      <c r="A144" t="s">
        <v>717</v>
      </c>
      <c r="B144" t="s">
        <v>718</v>
      </c>
      <c r="C144" t="s">
        <v>719</v>
      </c>
      <c r="D144" t="s">
        <v>186</v>
      </c>
      <c r="E144">
        <v>2250</v>
      </c>
      <c r="F144">
        <v>240</v>
      </c>
      <c r="G144">
        <v>540000</v>
      </c>
    </row>
    <row r="145" spans="1:7">
      <c r="A145" t="s">
        <v>717</v>
      </c>
      <c r="B145" t="s">
        <v>720</v>
      </c>
      <c r="C145" t="s">
        <v>719</v>
      </c>
      <c r="D145" t="s">
        <v>186</v>
      </c>
      <c r="E145">
        <v>2100</v>
      </c>
      <c r="F145">
        <v>80</v>
      </c>
      <c r="G145">
        <v>168000</v>
      </c>
    </row>
    <row r="146" spans="1:7">
      <c r="A146" t="s">
        <v>198</v>
      </c>
      <c r="B146" t="s">
        <v>650</v>
      </c>
      <c r="C146" t="s">
        <v>651</v>
      </c>
      <c r="D146" t="s">
        <v>158</v>
      </c>
      <c r="E146">
        <v>1200</v>
      </c>
      <c r="F146">
        <v>8</v>
      </c>
      <c r="G146">
        <v>9600</v>
      </c>
    </row>
    <row r="147" spans="1:7">
      <c r="A147" t="s">
        <v>198</v>
      </c>
      <c r="B147" t="s">
        <v>652</v>
      </c>
      <c r="C147" t="s">
        <v>651</v>
      </c>
      <c r="D147" t="s">
        <v>158</v>
      </c>
      <c r="E147">
        <v>1200</v>
      </c>
      <c r="F147">
        <v>107</v>
      </c>
      <c r="G147">
        <v>128400</v>
      </c>
    </row>
    <row r="148" spans="1:7">
      <c r="A148" t="s">
        <v>198</v>
      </c>
      <c r="B148" t="s">
        <v>721</v>
      </c>
      <c r="C148" t="s">
        <v>651</v>
      </c>
      <c r="D148" t="s">
        <v>158</v>
      </c>
      <c r="E148">
        <v>900</v>
      </c>
      <c r="F148">
        <v>8</v>
      </c>
      <c r="G148">
        <v>7200</v>
      </c>
    </row>
    <row r="149" spans="1:7">
      <c r="A149" t="s">
        <v>198</v>
      </c>
      <c r="B149" t="s">
        <v>653</v>
      </c>
      <c r="C149" t="s">
        <v>651</v>
      </c>
      <c r="D149" t="s">
        <v>158</v>
      </c>
      <c r="E149">
        <v>900</v>
      </c>
      <c r="F149">
        <v>70</v>
      </c>
      <c r="G149">
        <v>63000</v>
      </c>
    </row>
    <row r="150" spans="1:7">
      <c r="A150" t="s">
        <v>198</v>
      </c>
      <c r="B150" t="s">
        <v>654</v>
      </c>
      <c r="C150" t="s">
        <v>651</v>
      </c>
      <c r="D150" t="s">
        <v>158</v>
      </c>
      <c r="E150">
        <v>900</v>
      </c>
      <c r="F150">
        <v>93</v>
      </c>
      <c r="G150">
        <v>83700</v>
      </c>
    </row>
    <row r="151" spans="1:7">
      <c r="A151" t="s">
        <v>198</v>
      </c>
      <c r="B151" t="s">
        <v>722</v>
      </c>
      <c r="C151" t="s">
        <v>651</v>
      </c>
      <c r="D151" t="s">
        <v>158</v>
      </c>
      <c r="E151">
        <v>900</v>
      </c>
      <c r="F151">
        <v>4</v>
      </c>
      <c r="G151">
        <v>3600</v>
      </c>
    </row>
    <row r="152" spans="1:7">
      <c r="A152" t="s">
        <v>198</v>
      </c>
      <c r="B152" t="s">
        <v>670</v>
      </c>
      <c r="C152" t="s">
        <v>651</v>
      </c>
      <c r="D152" t="s">
        <v>158</v>
      </c>
      <c r="E152">
        <v>1200</v>
      </c>
      <c r="F152">
        <v>2</v>
      </c>
      <c r="G152">
        <v>2400</v>
      </c>
    </row>
    <row r="153" spans="1:7">
      <c r="A153" t="s">
        <v>198</v>
      </c>
      <c r="B153" t="s">
        <v>670</v>
      </c>
      <c r="C153" t="s">
        <v>671</v>
      </c>
      <c r="D153" t="s">
        <v>158</v>
      </c>
      <c r="E153">
        <v>1200</v>
      </c>
      <c r="F153">
        <v>2</v>
      </c>
      <c r="G153">
        <v>2400</v>
      </c>
    </row>
    <row r="154" spans="1:7">
      <c r="A154" t="s">
        <v>198</v>
      </c>
      <c r="B154" t="s">
        <v>655</v>
      </c>
      <c r="C154" t="s">
        <v>651</v>
      </c>
      <c r="D154" t="s">
        <v>158</v>
      </c>
      <c r="E154">
        <v>1200</v>
      </c>
      <c r="F154">
        <v>13</v>
      </c>
      <c r="G154">
        <v>15600</v>
      </c>
    </row>
    <row r="155" spans="1:7">
      <c r="A155" t="s">
        <v>326</v>
      </c>
      <c r="B155" t="s">
        <v>723</v>
      </c>
      <c r="C155" t="s">
        <v>724</v>
      </c>
      <c r="D155" t="s">
        <v>158</v>
      </c>
      <c r="E155">
        <v>700</v>
      </c>
      <c r="F155">
        <v>666</v>
      </c>
      <c r="G155">
        <v>466200</v>
      </c>
    </row>
    <row r="156" spans="1:7">
      <c r="A156" t="s">
        <v>499</v>
      </c>
      <c r="B156" t="s">
        <v>330</v>
      </c>
      <c r="C156" t="s">
        <v>500</v>
      </c>
      <c r="D156" t="s">
        <v>229</v>
      </c>
      <c r="E156">
        <v>1000</v>
      </c>
      <c r="F156">
        <v>2</v>
      </c>
      <c r="G156">
        <v>2000</v>
      </c>
    </row>
    <row r="157" spans="1:7">
      <c r="A157" t="s">
        <v>395</v>
      </c>
      <c r="B157" t="s">
        <v>608</v>
      </c>
      <c r="C157" t="s">
        <v>508</v>
      </c>
      <c r="D157" t="s">
        <v>229</v>
      </c>
      <c r="E157">
        <v>3000</v>
      </c>
      <c r="F157">
        <v>1035</v>
      </c>
      <c r="G157">
        <v>3105000</v>
      </c>
    </row>
    <row r="158" spans="1:7">
      <c r="A158" t="s">
        <v>395</v>
      </c>
      <c r="B158" t="s">
        <v>725</v>
      </c>
      <c r="C158" t="s">
        <v>508</v>
      </c>
      <c r="D158" t="s">
        <v>229</v>
      </c>
      <c r="E158">
        <v>3000</v>
      </c>
      <c r="F158">
        <v>10</v>
      </c>
      <c r="G158">
        <v>30000</v>
      </c>
    </row>
    <row r="159" spans="1:7">
      <c r="A159" t="s">
        <v>395</v>
      </c>
      <c r="B159" t="s">
        <v>726</v>
      </c>
      <c r="C159" t="s">
        <v>508</v>
      </c>
      <c r="D159" t="s">
        <v>229</v>
      </c>
      <c r="E159">
        <v>3000</v>
      </c>
      <c r="F159">
        <v>10</v>
      </c>
      <c r="G159">
        <v>30000</v>
      </c>
    </row>
    <row r="160" spans="1:7">
      <c r="A160" t="s">
        <v>395</v>
      </c>
      <c r="B160" t="s">
        <v>727</v>
      </c>
      <c r="C160" t="s">
        <v>508</v>
      </c>
      <c r="D160" t="s">
        <v>229</v>
      </c>
      <c r="E160">
        <v>3000</v>
      </c>
      <c r="F160">
        <v>12</v>
      </c>
      <c r="G160">
        <v>36000</v>
      </c>
    </row>
    <row r="161" spans="1:7">
      <c r="A161" t="s">
        <v>396</v>
      </c>
      <c r="B161" t="s">
        <v>397</v>
      </c>
      <c r="C161" t="s">
        <v>656</v>
      </c>
      <c r="D161" t="s">
        <v>229</v>
      </c>
      <c r="E161">
        <v>3000</v>
      </c>
      <c r="F161">
        <v>5</v>
      </c>
      <c r="G161">
        <v>15000</v>
      </c>
    </row>
    <row r="162" spans="1:7">
      <c r="A162" t="s">
        <v>258</v>
      </c>
      <c r="B162" t="s">
        <v>426</v>
      </c>
      <c r="C162" t="s">
        <v>657</v>
      </c>
      <c r="D162" t="s">
        <v>229</v>
      </c>
      <c r="E162">
        <v>4000</v>
      </c>
      <c r="F162">
        <v>4</v>
      </c>
      <c r="G162">
        <v>16000</v>
      </c>
    </row>
    <row r="163" spans="1:7">
      <c r="A163" t="s">
        <v>329</v>
      </c>
      <c r="B163" t="s">
        <v>330</v>
      </c>
      <c r="C163" t="s">
        <v>331</v>
      </c>
      <c r="D163" t="s">
        <v>229</v>
      </c>
      <c r="E163">
        <v>210</v>
      </c>
      <c r="F163">
        <v>600</v>
      </c>
      <c r="G163">
        <v>126000</v>
      </c>
    </row>
    <row r="164" spans="1:7">
      <c r="A164" t="s">
        <v>660</v>
      </c>
      <c r="B164" t="s">
        <v>564</v>
      </c>
      <c r="C164" t="s">
        <v>565</v>
      </c>
      <c r="D164" t="s">
        <v>229</v>
      </c>
      <c r="E164">
        <v>1000</v>
      </c>
      <c r="F164">
        <v>6</v>
      </c>
      <c r="G164">
        <v>6000</v>
      </c>
    </row>
    <row r="165" spans="1:7">
      <c r="A165" t="s">
        <v>429</v>
      </c>
      <c r="B165" t="s">
        <v>599</v>
      </c>
      <c r="C165" t="s">
        <v>573</v>
      </c>
      <c r="D165" t="s">
        <v>229</v>
      </c>
      <c r="E165">
        <v>1500</v>
      </c>
      <c r="F165">
        <v>222</v>
      </c>
      <c r="G165">
        <v>333000</v>
      </c>
    </row>
    <row r="166" spans="1:7">
      <c r="A166" t="s">
        <v>260</v>
      </c>
      <c r="B166" t="s">
        <v>426</v>
      </c>
      <c r="C166" t="s">
        <v>582</v>
      </c>
      <c r="D166" t="s">
        <v>158</v>
      </c>
      <c r="E166">
        <v>2000</v>
      </c>
      <c r="F166">
        <v>8</v>
      </c>
      <c r="G166">
        <v>16000</v>
      </c>
    </row>
    <row r="167" spans="1:7">
      <c r="A167" t="s">
        <v>480</v>
      </c>
      <c r="B167" t="s">
        <v>330</v>
      </c>
      <c r="C167" t="s">
        <v>481</v>
      </c>
      <c r="D167" t="s">
        <v>229</v>
      </c>
      <c r="E167">
        <v>40</v>
      </c>
      <c r="F167">
        <v>72</v>
      </c>
      <c r="G167">
        <v>2880</v>
      </c>
    </row>
    <row r="168" spans="1:7">
      <c r="A168" t="s">
        <v>261</v>
      </c>
      <c r="B168" t="s">
        <v>330</v>
      </c>
      <c r="C168" t="s">
        <v>589</v>
      </c>
      <c r="D168" t="s">
        <v>229</v>
      </c>
      <c r="E168">
        <v>2000</v>
      </c>
      <c r="F168">
        <v>8</v>
      </c>
      <c r="G168">
        <v>16000</v>
      </c>
    </row>
    <row r="169" spans="1:7">
      <c r="A169" t="s">
        <v>399</v>
      </c>
      <c r="B169" t="s">
        <v>661</v>
      </c>
      <c r="C169" t="s">
        <v>662</v>
      </c>
      <c r="D169" t="s">
        <v>229</v>
      </c>
      <c r="E169">
        <v>3500</v>
      </c>
      <c r="F169">
        <v>24</v>
      </c>
      <c r="G169">
        <v>84000</v>
      </c>
    </row>
    <row r="170" spans="1:7">
      <c r="A170" t="s">
        <v>399</v>
      </c>
      <c r="B170" t="s">
        <v>663</v>
      </c>
      <c r="C170" t="s">
        <v>662</v>
      </c>
      <c r="D170" t="s">
        <v>229</v>
      </c>
      <c r="E170">
        <v>2500</v>
      </c>
      <c r="F170">
        <v>10</v>
      </c>
      <c r="G170">
        <v>25000</v>
      </c>
    </row>
    <row r="171" spans="1:7">
      <c r="A171" t="s">
        <v>405</v>
      </c>
      <c r="B171" t="s">
        <v>664</v>
      </c>
      <c r="C171" t="s">
        <v>662</v>
      </c>
      <c r="D171" t="s">
        <v>229</v>
      </c>
      <c r="E171">
        <v>2000</v>
      </c>
      <c r="F171">
        <v>8</v>
      </c>
      <c r="G171">
        <v>16000</v>
      </c>
    </row>
    <row r="172" spans="1:7">
      <c r="A172" t="s">
        <v>405</v>
      </c>
      <c r="B172" t="s">
        <v>599</v>
      </c>
      <c r="C172" t="s">
        <v>545</v>
      </c>
      <c r="D172" t="s">
        <v>229</v>
      </c>
      <c r="E172">
        <v>2000</v>
      </c>
      <c r="F172">
        <v>2</v>
      </c>
      <c r="G172">
        <v>4000</v>
      </c>
    </row>
    <row r="173" spans="1:7">
      <c r="A173" t="s">
        <v>407</v>
      </c>
      <c r="B173" t="s">
        <v>665</v>
      </c>
      <c r="C173" t="s">
        <v>575</v>
      </c>
      <c r="D173" t="s">
        <v>229</v>
      </c>
      <c r="E173">
        <v>500</v>
      </c>
      <c r="F173">
        <v>30</v>
      </c>
      <c r="G173">
        <v>15000</v>
      </c>
    </row>
    <row r="174" spans="1:7">
      <c r="A174" t="s">
        <v>484</v>
      </c>
      <c r="B174" t="s">
        <v>599</v>
      </c>
      <c r="C174" t="s">
        <v>666</v>
      </c>
      <c r="D174" t="s">
        <v>229</v>
      </c>
      <c r="E174">
        <v>300</v>
      </c>
      <c r="F174">
        <v>95</v>
      </c>
      <c r="G174">
        <v>28500</v>
      </c>
    </row>
    <row r="175" spans="1:7">
      <c r="A175" t="s">
        <v>311</v>
      </c>
      <c r="B175" t="s">
        <v>330</v>
      </c>
      <c r="C175" t="s">
        <v>614</v>
      </c>
      <c r="D175" t="s">
        <v>158</v>
      </c>
      <c r="E175">
        <v>400</v>
      </c>
      <c r="F175">
        <v>44</v>
      </c>
      <c r="G175">
        <v>17600</v>
      </c>
    </row>
    <row r="176" spans="1:7">
      <c r="A176" t="s">
        <v>311</v>
      </c>
      <c r="B176" t="s">
        <v>330</v>
      </c>
      <c r="C176" t="s">
        <v>589</v>
      </c>
      <c r="D176" t="s">
        <v>158</v>
      </c>
      <c r="E176">
        <v>400</v>
      </c>
      <c r="F176">
        <v>20</v>
      </c>
      <c r="G176">
        <v>8000</v>
      </c>
    </row>
    <row r="177" spans="1:7">
      <c r="A177" t="s">
        <v>409</v>
      </c>
      <c r="B177" t="s">
        <v>667</v>
      </c>
      <c r="C177" t="s">
        <v>240</v>
      </c>
      <c r="D177" t="s">
        <v>229</v>
      </c>
      <c r="E177">
        <v>800</v>
      </c>
      <c r="F177">
        <v>72</v>
      </c>
      <c r="G177">
        <v>57600</v>
      </c>
    </row>
    <row r="178" spans="1:7">
      <c r="A178" t="s">
        <v>196</v>
      </c>
      <c r="B178" t="s">
        <v>599</v>
      </c>
      <c r="C178" t="s">
        <v>565</v>
      </c>
      <c r="D178" t="s">
        <v>158</v>
      </c>
      <c r="E178">
        <v>12000</v>
      </c>
      <c r="F178">
        <v>1</v>
      </c>
      <c r="G178">
        <v>12000</v>
      </c>
    </row>
    <row r="179" spans="1:7">
      <c r="A179" t="s">
        <v>318</v>
      </c>
      <c r="B179" t="s">
        <v>728</v>
      </c>
      <c r="C179" t="s">
        <v>668</v>
      </c>
      <c r="D179" t="s">
        <v>158</v>
      </c>
      <c r="E179">
        <v>800</v>
      </c>
      <c r="F179">
        <v>332</v>
      </c>
      <c r="G179">
        <v>265600</v>
      </c>
    </row>
    <row r="180" spans="1:7">
      <c r="A180" t="s">
        <v>213</v>
      </c>
      <c r="B180" t="s">
        <v>216</v>
      </c>
      <c r="C180" t="s">
        <v>565</v>
      </c>
      <c r="D180" t="s">
        <v>158</v>
      </c>
      <c r="E180">
        <v>3000</v>
      </c>
      <c r="F180">
        <v>1</v>
      </c>
      <c r="G180">
        <v>3000</v>
      </c>
    </row>
    <row r="181" spans="1:7">
      <c r="A181" t="s">
        <v>213</v>
      </c>
      <c r="B181" t="s">
        <v>215</v>
      </c>
      <c r="C181" t="s">
        <v>565</v>
      </c>
      <c r="D181" t="s">
        <v>158</v>
      </c>
      <c r="E181">
        <v>3000</v>
      </c>
      <c r="F181">
        <v>4</v>
      </c>
      <c r="G181">
        <v>12000</v>
      </c>
    </row>
    <row r="182" spans="1:7">
      <c r="A182" t="s">
        <v>213</v>
      </c>
      <c r="B182" t="s">
        <v>218</v>
      </c>
      <c r="C182" t="s">
        <v>565</v>
      </c>
      <c r="D182" t="s">
        <v>229</v>
      </c>
      <c r="E182">
        <v>4000</v>
      </c>
      <c r="F182">
        <v>24</v>
      </c>
      <c r="G182">
        <v>96000</v>
      </c>
    </row>
    <row r="183" spans="1:7">
      <c r="A183" t="s">
        <v>213</v>
      </c>
      <c r="B183" t="s">
        <v>218</v>
      </c>
      <c r="C183" t="s">
        <v>565</v>
      </c>
      <c r="D183" t="s">
        <v>158</v>
      </c>
      <c r="E183">
        <v>5000</v>
      </c>
      <c r="F183">
        <v>3</v>
      </c>
      <c r="G183">
        <v>15000</v>
      </c>
    </row>
    <row r="184" spans="1:7">
      <c r="A184" t="s">
        <v>213</v>
      </c>
      <c r="B184" t="s">
        <v>220</v>
      </c>
      <c r="C184" t="s">
        <v>565</v>
      </c>
      <c r="D184" t="s">
        <v>158</v>
      </c>
      <c r="E184">
        <v>4000</v>
      </c>
      <c r="F184">
        <v>2</v>
      </c>
      <c r="G184">
        <v>8000</v>
      </c>
    </row>
    <row r="185" spans="1:7">
      <c r="A185" t="s">
        <v>411</v>
      </c>
      <c r="B185" t="s">
        <v>412</v>
      </c>
      <c r="C185" t="s">
        <v>572</v>
      </c>
      <c r="D185" t="s">
        <v>229</v>
      </c>
      <c r="E185">
        <v>3000</v>
      </c>
      <c r="F185">
        <v>3</v>
      </c>
      <c r="G185">
        <v>9000</v>
      </c>
    </row>
    <row r="186" spans="1:7">
      <c r="A186" t="s">
        <v>313</v>
      </c>
      <c r="B186" t="s">
        <v>599</v>
      </c>
      <c r="C186" t="s">
        <v>314</v>
      </c>
      <c r="D186" t="s">
        <v>229</v>
      </c>
      <c r="E186">
        <v>500</v>
      </c>
      <c r="F186">
        <v>6</v>
      </c>
      <c r="G186">
        <v>3000</v>
      </c>
    </row>
    <row r="187" spans="1:7">
      <c r="A187" t="s">
        <v>313</v>
      </c>
      <c r="B187" t="s">
        <v>599</v>
      </c>
      <c r="C187" t="s">
        <v>314</v>
      </c>
      <c r="D187" t="s">
        <v>158</v>
      </c>
      <c r="E187">
        <v>500</v>
      </c>
      <c r="F187">
        <v>42</v>
      </c>
      <c r="G187">
        <v>21000</v>
      </c>
    </row>
    <row r="188" spans="1:7">
      <c r="A188" t="s">
        <v>197</v>
      </c>
      <c r="B188" t="s">
        <v>616</v>
      </c>
      <c r="C188" t="s">
        <v>559</v>
      </c>
      <c r="D188" t="s">
        <v>158</v>
      </c>
      <c r="E188">
        <v>5000</v>
      </c>
      <c r="F188">
        <v>1</v>
      </c>
      <c r="G188">
        <v>5000</v>
      </c>
    </row>
    <row r="189" spans="1:7">
      <c r="A189" t="s">
        <v>315</v>
      </c>
      <c r="B189" t="s">
        <v>330</v>
      </c>
      <c r="C189" t="s">
        <v>672</v>
      </c>
      <c r="D189" t="s">
        <v>158</v>
      </c>
      <c r="E189">
        <v>200</v>
      </c>
      <c r="F189">
        <v>2219</v>
      </c>
      <c r="G189">
        <v>443800</v>
      </c>
    </row>
    <row r="190" spans="1:7">
      <c r="A190" t="s">
        <v>491</v>
      </c>
      <c r="B190" t="s">
        <v>492</v>
      </c>
      <c r="C190" t="s">
        <v>675</v>
      </c>
      <c r="D190" t="s">
        <v>158</v>
      </c>
      <c r="E190">
        <v>2000</v>
      </c>
      <c r="F190">
        <v>39</v>
      </c>
      <c r="G190">
        <v>78000</v>
      </c>
    </row>
    <row r="191" spans="1:7">
      <c r="A191" t="s">
        <v>413</v>
      </c>
      <c r="B191" t="s">
        <v>426</v>
      </c>
      <c r="C191" t="s">
        <v>677</v>
      </c>
      <c r="D191" t="s">
        <v>229</v>
      </c>
      <c r="E191">
        <v>3000</v>
      </c>
      <c r="F191">
        <v>12</v>
      </c>
      <c r="G191">
        <v>36000</v>
      </c>
    </row>
    <row r="192" spans="1:7">
      <c r="A192" t="s">
        <v>413</v>
      </c>
      <c r="B192" t="s">
        <v>678</v>
      </c>
      <c r="C192" t="s">
        <v>677</v>
      </c>
      <c r="D192" t="s">
        <v>229</v>
      </c>
      <c r="E192">
        <v>3000</v>
      </c>
      <c r="F192">
        <v>126</v>
      </c>
      <c r="G192">
        <v>378000</v>
      </c>
    </row>
    <row r="193" spans="1:7">
      <c r="A193" t="s">
        <v>418</v>
      </c>
      <c r="B193" t="s">
        <v>679</v>
      </c>
      <c r="C193" t="s">
        <v>575</v>
      </c>
      <c r="D193" t="s">
        <v>229</v>
      </c>
      <c r="E193">
        <v>3000</v>
      </c>
      <c r="F193">
        <v>2</v>
      </c>
      <c r="G193">
        <v>6000</v>
      </c>
    </row>
    <row r="194" spans="1:7">
      <c r="A194" t="s">
        <v>439</v>
      </c>
      <c r="B194" t="s">
        <v>440</v>
      </c>
      <c r="C194" t="s">
        <v>623</v>
      </c>
      <c r="D194" t="s">
        <v>186</v>
      </c>
      <c r="E194">
        <v>2800</v>
      </c>
      <c r="F194">
        <v>1</v>
      </c>
      <c r="G194">
        <v>2800</v>
      </c>
    </row>
    <row r="195" spans="1:7">
      <c r="A195" t="s">
        <v>321</v>
      </c>
      <c r="B195" t="s">
        <v>310</v>
      </c>
      <c r="C195" t="s">
        <v>520</v>
      </c>
      <c r="D195" t="s">
        <v>158</v>
      </c>
      <c r="E195">
        <v>800</v>
      </c>
      <c r="F195">
        <v>11</v>
      </c>
      <c r="G195">
        <v>8800</v>
      </c>
    </row>
    <row r="196" spans="1:7">
      <c r="A196" t="s">
        <v>321</v>
      </c>
      <c r="B196" t="s">
        <v>330</v>
      </c>
      <c r="C196" t="s">
        <v>520</v>
      </c>
      <c r="D196" t="s">
        <v>158</v>
      </c>
      <c r="E196">
        <v>800</v>
      </c>
      <c r="F196">
        <v>2</v>
      </c>
      <c r="G196">
        <v>1600</v>
      </c>
    </row>
    <row r="197" spans="1:7">
      <c r="A197" t="s">
        <v>256</v>
      </c>
      <c r="B197" t="s">
        <v>330</v>
      </c>
      <c r="C197" t="s">
        <v>257</v>
      </c>
      <c r="D197" t="s">
        <v>229</v>
      </c>
      <c r="E197">
        <v>5500</v>
      </c>
      <c r="F197">
        <v>1</v>
      </c>
      <c r="G197">
        <v>5500</v>
      </c>
    </row>
    <row r="198" spans="1:7">
      <c r="A198" t="s">
        <v>420</v>
      </c>
      <c r="B198" t="s">
        <v>330</v>
      </c>
      <c r="C198" t="s">
        <v>540</v>
      </c>
      <c r="D198" t="s">
        <v>229</v>
      </c>
      <c r="E198">
        <v>1500</v>
      </c>
      <c r="F198">
        <v>28</v>
      </c>
      <c r="G198">
        <v>42000</v>
      </c>
    </row>
    <row r="199" spans="1:7">
      <c r="A199" t="s">
        <v>422</v>
      </c>
      <c r="B199" t="s">
        <v>681</v>
      </c>
      <c r="C199" t="s">
        <v>545</v>
      </c>
      <c r="D199" t="s">
        <v>229</v>
      </c>
      <c r="E199">
        <v>20000</v>
      </c>
      <c r="F199">
        <v>36</v>
      </c>
      <c r="G199">
        <v>720000</v>
      </c>
    </row>
    <row r="200" spans="1:7">
      <c r="A200" t="s">
        <v>682</v>
      </c>
      <c r="B200" t="s">
        <v>330</v>
      </c>
      <c r="C200" t="s">
        <v>623</v>
      </c>
      <c r="D200" t="s">
        <v>186</v>
      </c>
      <c r="E200">
        <v>6000</v>
      </c>
      <c r="F200">
        <v>158</v>
      </c>
      <c r="G200">
        <v>948000</v>
      </c>
    </row>
    <row r="201" spans="1:7">
      <c r="A201" t="s">
        <v>283</v>
      </c>
      <c r="B201" t="s">
        <v>330</v>
      </c>
      <c r="C201" t="s">
        <v>579</v>
      </c>
      <c r="D201" t="s">
        <v>229</v>
      </c>
      <c r="E201">
        <v>890</v>
      </c>
      <c r="F201">
        <v>72</v>
      </c>
      <c r="G201">
        <v>64080</v>
      </c>
    </row>
    <row r="202" spans="1:7">
      <c r="A202" t="s">
        <v>283</v>
      </c>
      <c r="B202" t="s">
        <v>330</v>
      </c>
      <c r="C202" t="s">
        <v>579</v>
      </c>
      <c r="D202" t="s">
        <v>305</v>
      </c>
      <c r="E202">
        <v>890</v>
      </c>
      <c r="F202">
        <v>69</v>
      </c>
      <c r="G202">
        <v>61410</v>
      </c>
    </row>
    <row r="203" spans="1:7">
      <c r="A203" t="s">
        <v>283</v>
      </c>
      <c r="B203" t="s">
        <v>330</v>
      </c>
      <c r="C203" t="s">
        <v>613</v>
      </c>
      <c r="D203" t="s">
        <v>158</v>
      </c>
      <c r="E203">
        <v>890</v>
      </c>
      <c r="F203">
        <v>229</v>
      </c>
      <c r="G203">
        <v>203810</v>
      </c>
    </row>
    <row r="204" spans="1:7">
      <c r="A204" t="s">
        <v>516</v>
      </c>
      <c r="B204" t="s">
        <v>516</v>
      </c>
      <c r="C204" t="s">
        <v>516</v>
      </c>
      <c r="D204" t="s">
        <v>516</v>
      </c>
      <c r="E204" t="s">
        <v>516</v>
      </c>
      <c r="F204">
        <v>22430</v>
      </c>
      <c r="G204">
        <v>54469844.4</v>
      </c>
    </row>
    <row r="205" spans="1:7">
      <c r="A205" t="s">
        <v>503</v>
      </c>
      <c r="F205">
        <v>45097</v>
      </c>
      <c r="G205">
        <v>108939688.8</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80"/>
  <sheetViews>
    <sheetView workbookViewId="0">
      <selection activeCell="C124" sqref="$A1:$XFD1048576"/>
    </sheetView>
  </sheetViews>
  <sheetFormatPr defaultColWidth="9" defaultRowHeight="13.5" outlineLevelCol="6"/>
  <cols>
    <col min="1" max="1" width="23.3833333333333"/>
    <col min="2" max="2" width="34.75" customWidth="1"/>
    <col min="3" max="3" width="34.3833333333333" customWidth="1"/>
    <col min="4" max="4" width="7.38333333333333"/>
    <col min="5" max="5" width="13.5"/>
    <col min="6" max="7" width="21.3833333333333"/>
  </cols>
  <sheetData>
    <row r="3" spans="1:7">
      <c r="A3" t="s">
        <v>147</v>
      </c>
      <c r="B3" t="s">
        <v>504</v>
      </c>
      <c r="C3" t="s">
        <v>149</v>
      </c>
      <c r="D3" t="s">
        <v>150</v>
      </c>
      <c r="E3" t="s">
        <v>152</v>
      </c>
      <c r="F3" t="s">
        <v>729</v>
      </c>
      <c r="G3" t="s">
        <v>506</v>
      </c>
    </row>
    <row r="4" spans="1:7">
      <c r="A4" t="s">
        <v>507</v>
      </c>
      <c r="B4" t="s">
        <v>330</v>
      </c>
      <c r="C4" t="s">
        <v>508</v>
      </c>
      <c r="D4" t="s">
        <v>229</v>
      </c>
      <c r="E4">
        <v>4000</v>
      </c>
      <c r="F4">
        <v>11</v>
      </c>
      <c r="G4">
        <v>44000</v>
      </c>
    </row>
    <row r="5" spans="1:7">
      <c r="A5" t="s">
        <v>512</v>
      </c>
      <c r="B5" t="s">
        <v>330</v>
      </c>
      <c r="C5" t="s">
        <v>513</v>
      </c>
      <c r="D5" t="s">
        <v>229</v>
      </c>
      <c r="E5">
        <v>200</v>
      </c>
      <c r="F5">
        <v>2</v>
      </c>
      <c r="G5">
        <v>400</v>
      </c>
    </row>
    <row r="6" spans="1:7">
      <c r="A6" t="s">
        <v>514</v>
      </c>
      <c r="B6" t="s">
        <v>330</v>
      </c>
      <c r="C6" t="s">
        <v>502</v>
      </c>
      <c r="D6" t="s">
        <v>229</v>
      </c>
      <c r="E6">
        <v>600</v>
      </c>
      <c r="F6">
        <v>2</v>
      </c>
      <c r="G6">
        <v>1200</v>
      </c>
    </row>
    <row r="7" spans="1:7">
      <c r="A7" t="s">
        <v>339</v>
      </c>
      <c r="B7" t="s">
        <v>515</v>
      </c>
      <c r="C7" t="s">
        <v>508</v>
      </c>
      <c r="D7" t="s">
        <v>341</v>
      </c>
      <c r="E7">
        <v>2000</v>
      </c>
      <c r="F7">
        <v>6</v>
      </c>
      <c r="G7">
        <v>12000</v>
      </c>
    </row>
    <row r="8" spans="1:7">
      <c r="A8" t="s">
        <v>177</v>
      </c>
      <c r="B8" t="s">
        <v>517</v>
      </c>
      <c r="C8" t="s">
        <v>518</v>
      </c>
      <c r="D8" t="s">
        <v>158</v>
      </c>
      <c r="E8">
        <v>4000</v>
      </c>
      <c r="F8">
        <v>90</v>
      </c>
      <c r="G8">
        <v>360000</v>
      </c>
    </row>
    <row r="9" spans="1:7">
      <c r="A9" t="s">
        <v>272</v>
      </c>
      <c r="B9" t="s">
        <v>330</v>
      </c>
      <c r="C9" t="s">
        <v>520</v>
      </c>
      <c r="D9" t="s">
        <v>158</v>
      </c>
      <c r="E9">
        <v>1320</v>
      </c>
      <c r="F9">
        <v>1641</v>
      </c>
      <c r="G9">
        <v>2166120</v>
      </c>
    </row>
    <row r="10" spans="1:7">
      <c r="A10" t="s">
        <v>272</v>
      </c>
      <c r="B10" t="s">
        <v>330</v>
      </c>
      <c r="C10" t="s">
        <v>683</v>
      </c>
      <c r="D10" t="s">
        <v>158</v>
      </c>
      <c r="E10">
        <v>1320</v>
      </c>
      <c r="F10">
        <v>2</v>
      </c>
      <c r="G10">
        <v>2640</v>
      </c>
    </row>
    <row r="11" spans="1:7">
      <c r="A11" t="s">
        <v>272</v>
      </c>
      <c r="B11" t="s">
        <v>330</v>
      </c>
      <c r="C11" t="s">
        <v>683</v>
      </c>
      <c r="D11" t="s">
        <v>158</v>
      </c>
      <c r="E11">
        <v>1750</v>
      </c>
      <c r="F11">
        <v>211</v>
      </c>
      <c r="G11">
        <v>369250</v>
      </c>
    </row>
    <row r="12" spans="1:7">
      <c r="A12" t="s">
        <v>272</v>
      </c>
      <c r="B12" t="s">
        <v>330</v>
      </c>
      <c r="C12" t="s">
        <v>683</v>
      </c>
      <c r="D12" t="s">
        <v>158</v>
      </c>
      <c r="E12">
        <v>2000</v>
      </c>
      <c r="F12">
        <v>19</v>
      </c>
      <c r="G12">
        <v>38000</v>
      </c>
    </row>
    <row r="13" spans="1:7">
      <c r="A13" t="s">
        <v>272</v>
      </c>
      <c r="B13" t="s">
        <v>330</v>
      </c>
      <c r="C13" t="s">
        <v>672</v>
      </c>
      <c r="D13" t="s">
        <v>158</v>
      </c>
      <c r="E13">
        <v>1320</v>
      </c>
      <c r="F13">
        <v>30</v>
      </c>
      <c r="G13">
        <v>39600</v>
      </c>
    </row>
    <row r="14" spans="1:7">
      <c r="A14" t="s">
        <v>155</v>
      </c>
      <c r="B14" t="s">
        <v>160</v>
      </c>
      <c r="C14" t="s">
        <v>518</v>
      </c>
      <c r="D14" t="s">
        <v>158</v>
      </c>
      <c r="E14">
        <v>800</v>
      </c>
      <c r="F14">
        <v>29</v>
      </c>
      <c r="G14">
        <v>23200</v>
      </c>
    </row>
    <row r="15" spans="1:7">
      <c r="A15" t="s">
        <v>155</v>
      </c>
      <c r="B15" t="s">
        <v>522</v>
      </c>
      <c r="C15" t="s">
        <v>518</v>
      </c>
      <c r="D15" t="s">
        <v>158</v>
      </c>
      <c r="E15">
        <v>6000</v>
      </c>
      <c r="F15">
        <v>13</v>
      </c>
      <c r="G15">
        <v>78000</v>
      </c>
    </row>
    <row r="16" spans="1:7">
      <c r="A16" t="s">
        <v>155</v>
      </c>
      <c r="B16" t="s">
        <v>523</v>
      </c>
      <c r="C16" t="s">
        <v>518</v>
      </c>
      <c r="D16" t="s">
        <v>158</v>
      </c>
      <c r="E16">
        <v>4000</v>
      </c>
      <c r="F16">
        <v>1</v>
      </c>
      <c r="G16">
        <v>4000</v>
      </c>
    </row>
    <row r="17" spans="1:7">
      <c r="A17" t="s">
        <v>155</v>
      </c>
      <c r="B17" t="s">
        <v>684</v>
      </c>
      <c r="C17" t="s">
        <v>518</v>
      </c>
      <c r="D17" t="s">
        <v>158</v>
      </c>
      <c r="E17">
        <v>3000</v>
      </c>
      <c r="F17">
        <v>48</v>
      </c>
      <c r="G17">
        <v>144000</v>
      </c>
    </row>
    <row r="18" spans="1:7">
      <c r="A18" t="s">
        <v>155</v>
      </c>
      <c r="B18" t="s">
        <v>685</v>
      </c>
      <c r="C18" t="s">
        <v>518</v>
      </c>
      <c r="D18" t="s">
        <v>158</v>
      </c>
      <c r="E18">
        <v>4000</v>
      </c>
      <c r="F18">
        <v>54</v>
      </c>
      <c r="G18">
        <v>216000</v>
      </c>
    </row>
    <row r="19" spans="1:7">
      <c r="A19" t="s">
        <v>155</v>
      </c>
      <c r="B19" t="s">
        <v>524</v>
      </c>
      <c r="C19" t="s">
        <v>518</v>
      </c>
      <c r="D19" t="s">
        <v>158</v>
      </c>
      <c r="E19">
        <v>4000</v>
      </c>
      <c r="F19">
        <v>18</v>
      </c>
      <c r="G19">
        <v>72000</v>
      </c>
    </row>
    <row r="20" spans="1:7">
      <c r="A20" t="s">
        <v>155</v>
      </c>
      <c r="B20" t="s">
        <v>525</v>
      </c>
      <c r="C20" t="s">
        <v>518</v>
      </c>
      <c r="D20" t="s">
        <v>158</v>
      </c>
      <c r="E20">
        <v>4000</v>
      </c>
      <c r="F20">
        <v>4</v>
      </c>
      <c r="G20">
        <v>16000</v>
      </c>
    </row>
    <row r="21" spans="1:7">
      <c r="A21" t="s">
        <v>155</v>
      </c>
      <c r="B21" t="s">
        <v>526</v>
      </c>
      <c r="C21" t="s">
        <v>518</v>
      </c>
      <c r="D21" t="s">
        <v>158</v>
      </c>
      <c r="E21">
        <v>4000</v>
      </c>
      <c r="F21">
        <v>16</v>
      </c>
      <c r="G21">
        <v>64000</v>
      </c>
    </row>
    <row r="22" spans="1:7">
      <c r="A22" t="s">
        <v>155</v>
      </c>
      <c r="B22" t="s">
        <v>686</v>
      </c>
      <c r="C22" t="s">
        <v>518</v>
      </c>
      <c r="D22" t="s">
        <v>158</v>
      </c>
      <c r="E22">
        <v>4000</v>
      </c>
      <c r="F22">
        <v>2</v>
      </c>
      <c r="G22">
        <v>8000</v>
      </c>
    </row>
    <row r="23" spans="1:7">
      <c r="A23" t="s">
        <v>155</v>
      </c>
      <c r="B23" t="s">
        <v>527</v>
      </c>
      <c r="C23" t="s">
        <v>518</v>
      </c>
      <c r="D23" t="s">
        <v>158</v>
      </c>
      <c r="E23">
        <v>4000</v>
      </c>
      <c r="F23">
        <v>50</v>
      </c>
      <c r="G23">
        <v>200000</v>
      </c>
    </row>
    <row r="24" spans="1:7">
      <c r="A24" t="s">
        <v>155</v>
      </c>
      <c r="B24" t="s">
        <v>528</v>
      </c>
      <c r="C24" t="s">
        <v>518</v>
      </c>
      <c r="D24" t="s">
        <v>158</v>
      </c>
      <c r="E24">
        <v>4000</v>
      </c>
      <c r="F24">
        <v>1</v>
      </c>
      <c r="G24">
        <v>4000</v>
      </c>
    </row>
    <row r="25" spans="1:7">
      <c r="A25" t="s">
        <v>155</v>
      </c>
      <c r="B25" t="s">
        <v>687</v>
      </c>
      <c r="C25" t="s">
        <v>518</v>
      </c>
      <c r="D25" t="s">
        <v>158</v>
      </c>
      <c r="E25">
        <v>4000</v>
      </c>
      <c r="F25">
        <v>10</v>
      </c>
      <c r="G25">
        <v>40000</v>
      </c>
    </row>
    <row r="26" spans="1:7">
      <c r="A26" t="s">
        <v>155</v>
      </c>
      <c r="B26" t="s">
        <v>531</v>
      </c>
      <c r="C26" t="s">
        <v>518</v>
      </c>
      <c r="D26" t="s">
        <v>158</v>
      </c>
      <c r="E26">
        <v>4000</v>
      </c>
      <c r="F26">
        <v>7</v>
      </c>
      <c r="G26">
        <v>28000</v>
      </c>
    </row>
    <row r="27" spans="1:7">
      <c r="A27" t="s">
        <v>155</v>
      </c>
      <c r="B27" t="s">
        <v>532</v>
      </c>
      <c r="C27" t="s">
        <v>518</v>
      </c>
      <c r="D27" t="s">
        <v>158</v>
      </c>
      <c r="E27">
        <v>4000</v>
      </c>
      <c r="F27">
        <v>31</v>
      </c>
      <c r="G27">
        <v>124000</v>
      </c>
    </row>
    <row r="28" spans="1:7">
      <c r="A28" t="s">
        <v>155</v>
      </c>
      <c r="B28" t="s">
        <v>688</v>
      </c>
      <c r="C28" t="s">
        <v>518</v>
      </c>
      <c r="D28" t="s">
        <v>158</v>
      </c>
      <c r="E28">
        <v>5000</v>
      </c>
      <c r="F28">
        <v>8</v>
      </c>
      <c r="G28">
        <v>40000</v>
      </c>
    </row>
    <row r="29" spans="1:7">
      <c r="A29" t="s">
        <v>533</v>
      </c>
      <c r="B29" t="s">
        <v>689</v>
      </c>
      <c r="C29" t="s">
        <v>518</v>
      </c>
      <c r="D29" t="s">
        <v>158</v>
      </c>
      <c r="E29">
        <v>4000</v>
      </c>
      <c r="F29">
        <v>2</v>
      </c>
      <c r="G29">
        <v>8000</v>
      </c>
    </row>
    <row r="30" spans="1:7">
      <c r="A30" t="s">
        <v>533</v>
      </c>
      <c r="B30" t="s">
        <v>527</v>
      </c>
      <c r="C30" t="s">
        <v>518</v>
      </c>
      <c r="D30" t="s">
        <v>158</v>
      </c>
      <c r="E30">
        <v>4000</v>
      </c>
      <c r="F30">
        <v>78</v>
      </c>
      <c r="G30">
        <v>312000</v>
      </c>
    </row>
    <row r="31" spans="1:7">
      <c r="A31" t="s">
        <v>533</v>
      </c>
      <c r="B31" t="s">
        <v>534</v>
      </c>
      <c r="C31" t="s">
        <v>518</v>
      </c>
      <c r="D31" t="s">
        <v>229</v>
      </c>
      <c r="E31">
        <v>6000</v>
      </c>
      <c r="F31">
        <v>3</v>
      </c>
      <c r="G31">
        <v>18000</v>
      </c>
    </row>
    <row r="32" spans="1:7">
      <c r="A32" t="s">
        <v>533</v>
      </c>
      <c r="B32" t="s">
        <v>534</v>
      </c>
      <c r="C32" t="s">
        <v>518</v>
      </c>
      <c r="D32" t="s">
        <v>158</v>
      </c>
      <c r="E32">
        <v>6000</v>
      </c>
      <c r="F32">
        <v>12</v>
      </c>
      <c r="G32">
        <v>72000</v>
      </c>
    </row>
    <row r="33" spans="1:7">
      <c r="A33" t="s">
        <v>690</v>
      </c>
      <c r="B33" t="s">
        <v>164</v>
      </c>
      <c r="C33" t="s">
        <v>518</v>
      </c>
      <c r="D33" t="s">
        <v>158</v>
      </c>
      <c r="E33">
        <v>10000</v>
      </c>
      <c r="F33">
        <v>240</v>
      </c>
      <c r="G33">
        <v>2400000</v>
      </c>
    </row>
    <row r="34" spans="1:7">
      <c r="A34" t="s">
        <v>535</v>
      </c>
      <c r="B34" t="s">
        <v>525</v>
      </c>
      <c r="C34" t="s">
        <v>518</v>
      </c>
      <c r="D34" t="s">
        <v>158</v>
      </c>
      <c r="E34">
        <v>4000</v>
      </c>
      <c r="F34">
        <v>1</v>
      </c>
      <c r="G34">
        <v>4000</v>
      </c>
    </row>
    <row r="35" spans="1:7">
      <c r="A35" t="s">
        <v>535</v>
      </c>
      <c r="B35" t="s">
        <v>526</v>
      </c>
      <c r="C35" t="s">
        <v>518</v>
      </c>
      <c r="D35" t="s">
        <v>229</v>
      </c>
      <c r="E35">
        <v>800</v>
      </c>
      <c r="F35">
        <v>30</v>
      </c>
      <c r="G35">
        <v>24000</v>
      </c>
    </row>
    <row r="36" spans="1:7">
      <c r="A36" t="s">
        <v>535</v>
      </c>
      <c r="B36" t="s">
        <v>526</v>
      </c>
      <c r="C36" t="s">
        <v>518</v>
      </c>
      <c r="D36" t="s">
        <v>158</v>
      </c>
      <c r="E36">
        <v>4000</v>
      </c>
      <c r="F36">
        <v>396</v>
      </c>
      <c r="G36">
        <v>1584000</v>
      </c>
    </row>
    <row r="37" spans="1:7">
      <c r="A37" t="s">
        <v>535</v>
      </c>
      <c r="B37" t="s">
        <v>691</v>
      </c>
      <c r="C37" t="s">
        <v>518</v>
      </c>
      <c r="D37" t="s">
        <v>158</v>
      </c>
      <c r="E37">
        <v>4000</v>
      </c>
      <c r="F37">
        <v>8</v>
      </c>
      <c r="G37">
        <v>32000</v>
      </c>
    </row>
    <row r="38" spans="1:7">
      <c r="A38" t="s">
        <v>535</v>
      </c>
      <c r="B38" t="s">
        <v>527</v>
      </c>
      <c r="C38" t="s">
        <v>518</v>
      </c>
      <c r="D38" t="s">
        <v>158</v>
      </c>
      <c r="E38">
        <v>4000</v>
      </c>
      <c r="F38">
        <v>1</v>
      </c>
      <c r="G38">
        <v>4000</v>
      </c>
    </row>
    <row r="39" spans="1:7">
      <c r="A39" t="s">
        <v>535</v>
      </c>
      <c r="B39" t="s">
        <v>692</v>
      </c>
      <c r="C39" t="s">
        <v>518</v>
      </c>
      <c r="D39" t="s">
        <v>158</v>
      </c>
      <c r="E39">
        <v>4000</v>
      </c>
      <c r="F39">
        <v>9</v>
      </c>
      <c r="G39">
        <v>36000</v>
      </c>
    </row>
    <row r="40" spans="1:7">
      <c r="A40" t="s">
        <v>342</v>
      </c>
      <c r="B40" t="s">
        <v>537</v>
      </c>
      <c r="C40" t="s">
        <v>344</v>
      </c>
      <c r="D40" t="s">
        <v>345</v>
      </c>
      <c r="E40">
        <v>4200</v>
      </c>
      <c r="F40">
        <v>20</v>
      </c>
      <c r="G40">
        <v>84000</v>
      </c>
    </row>
    <row r="41" spans="1:7">
      <c r="A41" t="s">
        <v>346</v>
      </c>
      <c r="B41" t="s">
        <v>538</v>
      </c>
      <c r="C41" t="s">
        <v>348</v>
      </c>
      <c r="D41" t="s">
        <v>229</v>
      </c>
      <c r="E41">
        <v>1800</v>
      </c>
      <c r="F41">
        <v>107</v>
      </c>
      <c r="G41">
        <v>192600</v>
      </c>
    </row>
    <row r="42" spans="1:7">
      <c r="A42" t="s">
        <v>346</v>
      </c>
      <c r="B42" t="s">
        <v>693</v>
      </c>
      <c r="C42" t="s">
        <v>348</v>
      </c>
      <c r="D42" t="s">
        <v>229</v>
      </c>
      <c r="E42">
        <v>1800</v>
      </c>
      <c r="F42">
        <v>9</v>
      </c>
      <c r="G42">
        <v>16200</v>
      </c>
    </row>
    <row r="43" spans="1:7">
      <c r="A43" t="s">
        <v>349</v>
      </c>
      <c r="B43" t="s">
        <v>539</v>
      </c>
      <c r="C43" t="s">
        <v>540</v>
      </c>
      <c r="D43" t="s">
        <v>229</v>
      </c>
      <c r="E43">
        <v>8000</v>
      </c>
      <c r="F43">
        <v>11</v>
      </c>
      <c r="G43">
        <v>88000</v>
      </c>
    </row>
    <row r="44" spans="1:7">
      <c r="A44" t="s">
        <v>443</v>
      </c>
      <c r="B44" t="s">
        <v>544</v>
      </c>
      <c r="C44" t="s">
        <v>545</v>
      </c>
      <c r="D44" t="s">
        <v>229</v>
      </c>
      <c r="E44">
        <v>20000</v>
      </c>
      <c r="F44">
        <v>23</v>
      </c>
      <c r="G44">
        <v>460000</v>
      </c>
    </row>
    <row r="45" spans="1:7">
      <c r="A45" t="s">
        <v>443</v>
      </c>
      <c r="B45" t="s">
        <v>546</v>
      </c>
      <c r="C45" t="s">
        <v>545</v>
      </c>
      <c r="D45" t="s">
        <v>229</v>
      </c>
      <c r="E45">
        <v>20000</v>
      </c>
      <c r="F45">
        <v>11</v>
      </c>
      <c r="G45">
        <v>220000</v>
      </c>
    </row>
    <row r="46" spans="1:7">
      <c r="A46" t="s">
        <v>443</v>
      </c>
      <c r="B46" t="s">
        <v>547</v>
      </c>
      <c r="C46" t="s">
        <v>545</v>
      </c>
      <c r="D46" t="s">
        <v>229</v>
      </c>
      <c r="E46">
        <v>20000</v>
      </c>
      <c r="F46">
        <v>6</v>
      </c>
      <c r="G46">
        <v>120000</v>
      </c>
    </row>
    <row r="47" spans="1:7">
      <c r="A47" t="s">
        <v>443</v>
      </c>
      <c r="B47" t="s">
        <v>526</v>
      </c>
      <c r="C47" t="s">
        <v>545</v>
      </c>
      <c r="D47" t="s">
        <v>229</v>
      </c>
      <c r="E47">
        <v>20000</v>
      </c>
      <c r="F47">
        <v>6</v>
      </c>
      <c r="G47">
        <v>120000</v>
      </c>
    </row>
    <row r="48" spans="1:7">
      <c r="A48" t="s">
        <v>443</v>
      </c>
      <c r="B48" t="s">
        <v>548</v>
      </c>
      <c r="C48" t="s">
        <v>545</v>
      </c>
      <c r="D48" t="s">
        <v>229</v>
      </c>
      <c r="E48">
        <v>20000</v>
      </c>
      <c r="F48">
        <v>17</v>
      </c>
      <c r="G48">
        <v>340000</v>
      </c>
    </row>
    <row r="49" spans="1:7">
      <c r="A49" t="s">
        <v>443</v>
      </c>
      <c r="B49" t="s">
        <v>550</v>
      </c>
      <c r="C49" t="s">
        <v>545</v>
      </c>
      <c r="D49" t="s">
        <v>229</v>
      </c>
      <c r="E49">
        <v>20000</v>
      </c>
      <c r="F49">
        <v>8</v>
      </c>
      <c r="G49">
        <v>160000</v>
      </c>
    </row>
    <row r="50" spans="1:7">
      <c r="A50" t="s">
        <v>443</v>
      </c>
      <c r="B50" t="s">
        <v>551</v>
      </c>
      <c r="C50" t="s">
        <v>545</v>
      </c>
      <c r="D50" t="s">
        <v>229</v>
      </c>
      <c r="E50">
        <v>20000</v>
      </c>
      <c r="F50">
        <v>4</v>
      </c>
      <c r="G50">
        <v>80000</v>
      </c>
    </row>
    <row r="51" spans="1:7">
      <c r="A51" t="s">
        <v>443</v>
      </c>
      <c r="B51" t="s">
        <v>552</v>
      </c>
      <c r="C51" t="s">
        <v>545</v>
      </c>
      <c r="D51" t="s">
        <v>229</v>
      </c>
      <c r="E51">
        <v>20000</v>
      </c>
      <c r="F51">
        <v>40</v>
      </c>
      <c r="G51">
        <v>800000</v>
      </c>
    </row>
    <row r="52" spans="1:7">
      <c r="A52" t="s">
        <v>443</v>
      </c>
      <c r="B52" t="s">
        <v>694</v>
      </c>
      <c r="C52" t="s">
        <v>545</v>
      </c>
      <c r="D52" t="s">
        <v>229</v>
      </c>
      <c r="E52">
        <v>20000</v>
      </c>
      <c r="F52">
        <v>4</v>
      </c>
      <c r="G52">
        <v>80000</v>
      </c>
    </row>
    <row r="53" spans="1:7">
      <c r="A53" t="s">
        <v>443</v>
      </c>
      <c r="B53" t="s">
        <v>553</v>
      </c>
      <c r="C53" t="s">
        <v>545</v>
      </c>
      <c r="D53" t="s">
        <v>229</v>
      </c>
      <c r="E53">
        <v>20000</v>
      </c>
      <c r="F53">
        <v>145</v>
      </c>
      <c r="G53">
        <v>2900000</v>
      </c>
    </row>
    <row r="54" spans="1:7">
      <c r="A54" t="s">
        <v>463</v>
      </c>
      <c r="B54" t="s">
        <v>554</v>
      </c>
      <c r="C54" t="s">
        <v>240</v>
      </c>
      <c r="D54" t="s">
        <v>229</v>
      </c>
      <c r="E54">
        <v>6000</v>
      </c>
      <c r="F54">
        <v>6</v>
      </c>
      <c r="G54">
        <v>36000</v>
      </c>
    </row>
    <row r="55" spans="1:7">
      <c r="A55" t="s">
        <v>463</v>
      </c>
      <c r="B55" t="s">
        <v>555</v>
      </c>
      <c r="C55" t="s">
        <v>240</v>
      </c>
      <c r="D55" t="s">
        <v>229</v>
      </c>
      <c r="E55">
        <v>6000</v>
      </c>
      <c r="F55">
        <v>18</v>
      </c>
      <c r="G55">
        <v>108000</v>
      </c>
    </row>
    <row r="56" spans="1:7">
      <c r="A56" t="s">
        <v>463</v>
      </c>
      <c r="B56" t="s">
        <v>556</v>
      </c>
      <c r="C56" t="s">
        <v>240</v>
      </c>
      <c r="D56" t="s">
        <v>229</v>
      </c>
      <c r="E56">
        <v>6000</v>
      </c>
      <c r="F56">
        <v>17</v>
      </c>
      <c r="G56">
        <v>102000</v>
      </c>
    </row>
    <row r="57" spans="1:7">
      <c r="A57" t="s">
        <v>227</v>
      </c>
      <c r="B57" t="s">
        <v>558</v>
      </c>
      <c r="C57" t="s">
        <v>559</v>
      </c>
      <c r="D57" t="s">
        <v>158</v>
      </c>
      <c r="E57">
        <v>3000</v>
      </c>
      <c r="F57">
        <v>2</v>
      </c>
      <c r="G57">
        <v>6000</v>
      </c>
    </row>
    <row r="58" spans="1:7">
      <c r="A58" t="s">
        <v>227</v>
      </c>
      <c r="B58" t="s">
        <v>426</v>
      </c>
      <c r="C58" t="s">
        <v>559</v>
      </c>
      <c r="D58" t="s">
        <v>229</v>
      </c>
      <c r="E58">
        <v>2680</v>
      </c>
      <c r="F58">
        <v>32</v>
      </c>
      <c r="G58">
        <v>85760</v>
      </c>
    </row>
    <row r="59" spans="1:7">
      <c r="A59" t="s">
        <v>227</v>
      </c>
      <c r="B59" t="s">
        <v>560</v>
      </c>
      <c r="C59" t="s">
        <v>559</v>
      </c>
      <c r="D59" t="s">
        <v>229</v>
      </c>
      <c r="E59">
        <v>2680</v>
      </c>
      <c r="F59">
        <v>1</v>
      </c>
      <c r="G59">
        <v>2680</v>
      </c>
    </row>
    <row r="60" spans="1:7">
      <c r="A60" t="s">
        <v>280</v>
      </c>
      <c r="B60" t="s">
        <v>281</v>
      </c>
      <c r="C60" t="s">
        <v>561</v>
      </c>
      <c r="D60" t="s">
        <v>158</v>
      </c>
      <c r="E60">
        <v>365</v>
      </c>
      <c r="F60">
        <v>22</v>
      </c>
      <c r="G60">
        <v>8030</v>
      </c>
    </row>
    <row r="61" spans="1:7">
      <c r="A61" t="s">
        <v>262</v>
      </c>
      <c r="B61" t="s">
        <v>695</v>
      </c>
      <c r="C61" t="s">
        <v>565</v>
      </c>
      <c r="D61" t="s">
        <v>229</v>
      </c>
      <c r="E61">
        <v>1000</v>
      </c>
      <c r="F61">
        <v>1</v>
      </c>
      <c r="G61">
        <v>1000</v>
      </c>
    </row>
    <row r="62" spans="1:7">
      <c r="A62" t="s">
        <v>262</v>
      </c>
      <c r="B62" t="s">
        <v>696</v>
      </c>
      <c r="C62" t="s">
        <v>565</v>
      </c>
      <c r="D62" t="s">
        <v>229</v>
      </c>
      <c r="E62">
        <v>1000</v>
      </c>
      <c r="F62">
        <v>59</v>
      </c>
      <c r="G62">
        <v>59000</v>
      </c>
    </row>
    <row r="63" spans="1:7">
      <c r="A63" t="s">
        <v>262</v>
      </c>
      <c r="B63" t="s">
        <v>697</v>
      </c>
      <c r="C63" t="s">
        <v>565</v>
      </c>
      <c r="D63" t="s">
        <v>229</v>
      </c>
      <c r="E63">
        <v>1000</v>
      </c>
      <c r="F63">
        <v>172</v>
      </c>
      <c r="G63">
        <v>172000</v>
      </c>
    </row>
    <row r="64" spans="1:7">
      <c r="A64" t="s">
        <v>262</v>
      </c>
      <c r="B64" t="s">
        <v>564</v>
      </c>
      <c r="C64" t="s">
        <v>565</v>
      </c>
      <c r="D64" t="s">
        <v>229</v>
      </c>
      <c r="E64">
        <v>1000</v>
      </c>
      <c r="F64">
        <v>390</v>
      </c>
      <c r="G64">
        <v>390000</v>
      </c>
    </row>
    <row r="65" spans="1:7">
      <c r="A65" t="s">
        <v>354</v>
      </c>
      <c r="B65" t="s">
        <v>566</v>
      </c>
      <c r="C65" t="s">
        <v>567</v>
      </c>
      <c r="D65" t="s">
        <v>229</v>
      </c>
      <c r="E65">
        <v>1000</v>
      </c>
      <c r="F65">
        <v>283</v>
      </c>
      <c r="G65">
        <v>283000</v>
      </c>
    </row>
    <row r="66" spans="1:7">
      <c r="A66" t="s">
        <v>357</v>
      </c>
      <c r="B66" t="s">
        <v>571</v>
      </c>
      <c r="C66" t="s">
        <v>572</v>
      </c>
      <c r="D66" t="s">
        <v>229</v>
      </c>
      <c r="E66">
        <v>9000</v>
      </c>
      <c r="F66">
        <v>2</v>
      </c>
      <c r="G66">
        <v>18000</v>
      </c>
    </row>
    <row r="67" spans="1:7">
      <c r="A67" t="s">
        <v>360</v>
      </c>
      <c r="B67" t="s">
        <v>330</v>
      </c>
      <c r="C67" t="s">
        <v>573</v>
      </c>
      <c r="D67" t="s">
        <v>229</v>
      </c>
      <c r="E67">
        <v>3000</v>
      </c>
      <c r="F67">
        <v>1</v>
      </c>
      <c r="G67">
        <v>3000</v>
      </c>
    </row>
    <row r="68" spans="1:7">
      <c r="A68" t="s">
        <v>363</v>
      </c>
      <c r="B68" t="s">
        <v>574</v>
      </c>
      <c r="C68" t="s">
        <v>575</v>
      </c>
      <c r="D68" t="s">
        <v>229</v>
      </c>
      <c r="E68">
        <v>4628.6</v>
      </c>
      <c r="F68">
        <v>4</v>
      </c>
      <c r="G68">
        <v>18514.4</v>
      </c>
    </row>
    <row r="69" spans="1:7">
      <c r="A69" t="s">
        <v>235</v>
      </c>
      <c r="B69" t="s">
        <v>576</v>
      </c>
      <c r="C69" t="s">
        <v>577</v>
      </c>
      <c r="D69" t="s">
        <v>229</v>
      </c>
      <c r="E69">
        <v>1500</v>
      </c>
      <c r="F69">
        <v>9</v>
      </c>
      <c r="G69">
        <v>13500</v>
      </c>
    </row>
    <row r="70" spans="1:7">
      <c r="A70" t="s">
        <v>487</v>
      </c>
      <c r="B70" t="s">
        <v>330</v>
      </c>
      <c r="C70" t="s">
        <v>578</v>
      </c>
      <c r="D70" t="s">
        <v>158</v>
      </c>
      <c r="E70">
        <v>500</v>
      </c>
      <c r="F70">
        <v>19</v>
      </c>
      <c r="G70">
        <v>9500</v>
      </c>
    </row>
    <row r="71" spans="1:7">
      <c r="A71" t="s">
        <v>366</v>
      </c>
      <c r="B71" t="s">
        <v>367</v>
      </c>
      <c r="C71" t="s">
        <v>565</v>
      </c>
      <c r="D71" t="s">
        <v>229</v>
      </c>
      <c r="E71">
        <v>3000</v>
      </c>
      <c r="F71">
        <v>7</v>
      </c>
      <c r="G71">
        <v>21000</v>
      </c>
    </row>
    <row r="72" spans="1:7">
      <c r="A72" t="s">
        <v>303</v>
      </c>
      <c r="B72" t="s">
        <v>330</v>
      </c>
      <c r="C72" t="s">
        <v>579</v>
      </c>
      <c r="D72" t="s">
        <v>305</v>
      </c>
      <c r="E72">
        <v>1000</v>
      </c>
      <c r="F72">
        <v>46</v>
      </c>
      <c r="G72">
        <v>46000</v>
      </c>
    </row>
    <row r="73" spans="1:7">
      <c r="A73" t="s">
        <v>467</v>
      </c>
      <c r="B73" t="s">
        <v>330</v>
      </c>
      <c r="C73" t="s">
        <v>580</v>
      </c>
      <c r="D73" t="s">
        <v>229</v>
      </c>
      <c r="E73">
        <v>150</v>
      </c>
      <c r="F73">
        <v>633</v>
      </c>
      <c r="G73">
        <v>94950</v>
      </c>
    </row>
    <row r="74" spans="1:7">
      <c r="A74" t="s">
        <v>179</v>
      </c>
      <c r="B74" t="s">
        <v>581</v>
      </c>
      <c r="C74" t="s">
        <v>582</v>
      </c>
      <c r="D74" t="s">
        <v>158</v>
      </c>
      <c r="E74">
        <v>3000</v>
      </c>
      <c r="F74">
        <v>40</v>
      </c>
      <c r="G74">
        <v>120000</v>
      </c>
    </row>
    <row r="75" spans="1:7">
      <c r="A75" t="s">
        <v>182</v>
      </c>
      <c r="B75" t="s">
        <v>588</v>
      </c>
      <c r="C75" t="s">
        <v>587</v>
      </c>
      <c r="D75" t="s">
        <v>158</v>
      </c>
      <c r="E75">
        <v>1000</v>
      </c>
      <c r="F75">
        <v>32</v>
      </c>
      <c r="G75">
        <v>32000</v>
      </c>
    </row>
    <row r="76" spans="1:7">
      <c r="A76" t="s">
        <v>185</v>
      </c>
      <c r="B76" t="s">
        <v>588</v>
      </c>
      <c r="C76" t="s">
        <v>587</v>
      </c>
      <c r="D76" t="s">
        <v>186</v>
      </c>
      <c r="E76">
        <v>4000</v>
      </c>
      <c r="F76">
        <v>80</v>
      </c>
      <c r="G76">
        <v>320000</v>
      </c>
    </row>
    <row r="77" spans="1:7">
      <c r="A77" t="s">
        <v>185</v>
      </c>
      <c r="B77" t="s">
        <v>588</v>
      </c>
      <c r="C77" t="s">
        <v>587</v>
      </c>
      <c r="D77" t="s">
        <v>158</v>
      </c>
      <c r="E77">
        <v>4000</v>
      </c>
      <c r="F77">
        <v>12</v>
      </c>
      <c r="G77">
        <v>48000</v>
      </c>
    </row>
    <row r="78" spans="1:7">
      <c r="A78" t="s">
        <v>233</v>
      </c>
      <c r="B78" t="s">
        <v>330</v>
      </c>
      <c r="C78" t="s">
        <v>589</v>
      </c>
      <c r="D78" t="s">
        <v>229</v>
      </c>
      <c r="E78">
        <v>2800</v>
      </c>
      <c r="F78">
        <v>26</v>
      </c>
      <c r="G78">
        <v>72800</v>
      </c>
    </row>
    <row r="79" spans="1:7">
      <c r="A79" t="s">
        <v>297</v>
      </c>
      <c r="B79" t="s">
        <v>298</v>
      </c>
      <c r="C79" t="s">
        <v>299</v>
      </c>
      <c r="D79" t="s">
        <v>229</v>
      </c>
      <c r="E79">
        <v>200</v>
      </c>
      <c r="F79">
        <v>96</v>
      </c>
      <c r="G79">
        <v>19200</v>
      </c>
    </row>
    <row r="80" spans="1:7">
      <c r="A80" t="s">
        <v>371</v>
      </c>
      <c r="B80" t="s">
        <v>426</v>
      </c>
      <c r="C80" t="s">
        <v>372</v>
      </c>
      <c r="D80" t="s">
        <v>229</v>
      </c>
      <c r="E80">
        <v>2000</v>
      </c>
      <c r="F80">
        <v>1</v>
      </c>
      <c r="G80">
        <v>2000</v>
      </c>
    </row>
    <row r="81" spans="1:7">
      <c r="A81" t="s">
        <v>373</v>
      </c>
      <c r="B81" t="s">
        <v>591</v>
      </c>
      <c r="C81" t="s">
        <v>240</v>
      </c>
      <c r="D81" t="s">
        <v>229</v>
      </c>
      <c r="E81">
        <v>20000</v>
      </c>
      <c r="F81">
        <v>1</v>
      </c>
      <c r="G81">
        <v>20000</v>
      </c>
    </row>
    <row r="82" spans="1:7">
      <c r="A82" t="s">
        <v>495</v>
      </c>
      <c r="B82" t="s">
        <v>701</v>
      </c>
      <c r="C82" t="s">
        <v>594</v>
      </c>
      <c r="D82" t="s">
        <v>498</v>
      </c>
      <c r="E82">
        <v>12400</v>
      </c>
      <c r="F82">
        <v>1</v>
      </c>
      <c r="G82">
        <v>12400</v>
      </c>
    </row>
    <row r="83" spans="1:7">
      <c r="A83" t="s">
        <v>238</v>
      </c>
      <c r="B83" t="s">
        <v>576</v>
      </c>
      <c r="C83" t="s">
        <v>240</v>
      </c>
      <c r="D83" t="s">
        <v>229</v>
      </c>
      <c r="E83">
        <v>1500</v>
      </c>
      <c r="F83">
        <v>4</v>
      </c>
      <c r="G83">
        <v>6000</v>
      </c>
    </row>
    <row r="84" spans="1:7">
      <c r="A84" t="s">
        <v>300</v>
      </c>
      <c r="B84" t="s">
        <v>301</v>
      </c>
      <c r="C84" t="s">
        <v>598</v>
      </c>
      <c r="D84" t="s">
        <v>229</v>
      </c>
      <c r="E84">
        <v>500</v>
      </c>
      <c r="F84">
        <v>2</v>
      </c>
      <c r="G84">
        <v>1000</v>
      </c>
    </row>
    <row r="85" spans="1:7">
      <c r="A85" t="s">
        <v>375</v>
      </c>
      <c r="B85" t="s">
        <v>599</v>
      </c>
      <c r="C85" t="s">
        <v>600</v>
      </c>
      <c r="D85" t="s">
        <v>229</v>
      </c>
      <c r="E85">
        <v>8000</v>
      </c>
      <c r="F85">
        <v>351</v>
      </c>
      <c r="G85">
        <v>2808000</v>
      </c>
    </row>
    <row r="86" spans="1:7">
      <c r="A86" t="s">
        <v>239</v>
      </c>
      <c r="B86" t="s">
        <v>602</v>
      </c>
      <c r="C86" t="s">
        <v>240</v>
      </c>
      <c r="D86" t="s">
        <v>603</v>
      </c>
      <c r="E86">
        <v>3000</v>
      </c>
      <c r="F86">
        <v>2</v>
      </c>
      <c r="G86">
        <v>6000</v>
      </c>
    </row>
    <row r="87" spans="1:7">
      <c r="A87" t="s">
        <v>239</v>
      </c>
      <c r="B87" t="s">
        <v>604</v>
      </c>
      <c r="C87" t="s">
        <v>240</v>
      </c>
      <c r="D87" t="s">
        <v>603</v>
      </c>
      <c r="E87">
        <v>3000</v>
      </c>
      <c r="F87">
        <v>8</v>
      </c>
      <c r="G87">
        <v>24000</v>
      </c>
    </row>
    <row r="88" spans="1:7">
      <c r="A88" t="s">
        <v>239</v>
      </c>
      <c r="B88" t="s">
        <v>637</v>
      </c>
      <c r="C88" t="s">
        <v>638</v>
      </c>
      <c r="D88" t="s">
        <v>341</v>
      </c>
      <c r="E88">
        <v>7000</v>
      </c>
      <c r="F88">
        <v>20</v>
      </c>
      <c r="G88">
        <v>140000</v>
      </c>
    </row>
    <row r="89" spans="1:7">
      <c r="A89" t="s">
        <v>239</v>
      </c>
      <c r="B89" t="s">
        <v>605</v>
      </c>
      <c r="C89" t="s">
        <v>240</v>
      </c>
      <c r="D89" t="s">
        <v>158</v>
      </c>
      <c r="E89">
        <v>2000</v>
      </c>
      <c r="F89">
        <v>2</v>
      </c>
      <c r="G89">
        <v>4000</v>
      </c>
    </row>
    <row r="90" spans="1:7">
      <c r="A90" t="s">
        <v>239</v>
      </c>
      <c r="B90" t="s">
        <v>702</v>
      </c>
      <c r="C90" t="s">
        <v>240</v>
      </c>
      <c r="D90" t="s">
        <v>229</v>
      </c>
      <c r="E90">
        <v>3000</v>
      </c>
      <c r="F90">
        <v>3</v>
      </c>
      <c r="G90">
        <v>9000</v>
      </c>
    </row>
    <row r="91" spans="1:7">
      <c r="A91" t="s">
        <v>469</v>
      </c>
      <c r="B91" t="s">
        <v>606</v>
      </c>
      <c r="C91" t="s">
        <v>240</v>
      </c>
      <c r="D91" t="s">
        <v>229</v>
      </c>
      <c r="E91">
        <v>100</v>
      </c>
      <c r="F91">
        <v>24</v>
      </c>
      <c r="G91">
        <v>2400</v>
      </c>
    </row>
    <row r="92" spans="1:7">
      <c r="A92" t="s">
        <v>322</v>
      </c>
      <c r="B92" t="s">
        <v>703</v>
      </c>
      <c r="C92" t="s">
        <v>704</v>
      </c>
      <c r="D92" t="s">
        <v>705</v>
      </c>
      <c r="E92">
        <v>200</v>
      </c>
      <c r="F92">
        <v>316</v>
      </c>
      <c r="G92">
        <v>63200</v>
      </c>
    </row>
    <row r="93" spans="1:7">
      <c r="A93" t="s">
        <v>224</v>
      </c>
      <c r="B93" t="s">
        <v>330</v>
      </c>
      <c r="C93" t="s">
        <v>706</v>
      </c>
      <c r="D93" t="s">
        <v>158</v>
      </c>
      <c r="E93">
        <v>1000</v>
      </c>
      <c r="F93">
        <v>158</v>
      </c>
      <c r="G93">
        <v>158000</v>
      </c>
    </row>
    <row r="94" spans="1:7">
      <c r="A94" t="s">
        <v>286</v>
      </c>
      <c r="B94" t="s">
        <v>287</v>
      </c>
      <c r="C94" t="s">
        <v>614</v>
      </c>
      <c r="D94" t="s">
        <v>229</v>
      </c>
      <c r="E94">
        <v>1100</v>
      </c>
      <c r="F94">
        <v>30</v>
      </c>
      <c r="G94">
        <v>33000</v>
      </c>
    </row>
    <row r="95" spans="1:7">
      <c r="A95" t="s">
        <v>286</v>
      </c>
      <c r="B95" t="s">
        <v>287</v>
      </c>
      <c r="C95" t="s">
        <v>614</v>
      </c>
      <c r="D95" t="s">
        <v>158</v>
      </c>
      <c r="E95">
        <v>1100</v>
      </c>
      <c r="F95">
        <v>344</v>
      </c>
      <c r="G95">
        <v>378400</v>
      </c>
    </row>
    <row r="96" spans="1:7">
      <c r="A96" t="s">
        <v>189</v>
      </c>
      <c r="B96" t="s">
        <v>615</v>
      </c>
      <c r="C96" t="s">
        <v>565</v>
      </c>
      <c r="D96" t="s">
        <v>158</v>
      </c>
      <c r="E96">
        <v>20000</v>
      </c>
      <c r="F96">
        <v>1</v>
      </c>
      <c r="G96">
        <v>20000</v>
      </c>
    </row>
    <row r="97" spans="1:7">
      <c r="A97" t="s">
        <v>193</v>
      </c>
      <c r="B97" t="s">
        <v>616</v>
      </c>
      <c r="C97" t="s">
        <v>559</v>
      </c>
      <c r="D97" t="s">
        <v>158</v>
      </c>
      <c r="E97">
        <v>5000</v>
      </c>
      <c r="F97">
        <v>1</v>
      </c>
      <c r="G97">
        <v>5000</v>
      </c>
    </row>
    <row r="98" spans="1:7">
      <c r="A98" t="s">
        <v>191</v>
      </c>
      <c r="B98" t="s">
        <v>617</v>
      </c>
      <c r="C98" t="s">
        <v>565</v>
      </c>
      <c r="D98" t="s">
        <v>158</v>
      </c>
      <c r="E98">
        <v>12000</v>
      </c>
      <c r="F98">
        <v>32</v>
      </c>
      <c r="G98">
        <v>384000</v>
      </c>
    </row>
    <row r="99" spans="1:7">
      <c r="A99" t="s">
        <v>191</v>
      </c>
      <c r="B99" t="s">
        <v>707</v>
      </c>
      <c r="C99" t="s">
        <v>565</v>
      </c>
      <c r="D99" t="s">
        <v>158</v>
      </c>
      <c r="E99">
        <v>12000</v>
      </c>
      <c r="F99">
        <v>16</v>
      </c>
      <c r="G99">
        <v>192000</v>
      </c>
    </row>
    <row r="100" spans="1:7">
      <c r="A100" t="s">
        <v>325</v>
      </c>
      <c r="B100" t="s">
        <v>330</v>
      </c>
      <c r="C100" t="s">
        <v>672</v>
      </c>
      <c r="D100" t="s">
        <v>158</v>
      </c>
      <c r="E100">
        <v>200</v>
      </c>
      <c r="F100">
        <v>150</v>
      </c>
      <c r="G100">
        <v>30000</v>
      </c>
    </row>
    <row r="101" spans="1:7">
      <c r="A101" t="s">
        <v>289</v>
      </c>
      <c r="B101" t="s">
        <v>330</v>
      </c>
      <c r="C101" t="s">
        <v>708</v>
      </c>
      <c r="D101" t="s">
        <v>158</v>
      </c>
      <c r="E101">
        <v>500</v>
      </c>
      <c r="F101">
        <v>2</v>
      </c>
      <c r="G101">
        <v>1000</v>
      </c>
    </row>
    <row r="102" spans="1:7">
      <c r="A102" t="s">
        <v>292</v>
      </c>
      <c r="B102" t="s">
        <v>620</v>
      </c>
      <c r="C102" t="s">
        <v>240</v>
      </c>
      <c r="D102" t="s">
        <v>229</v>
      </c>
      <c r="E102">
        <v>1000</v>
      </c>
      <c r="F102">
        <v>20</v>
      </c>
      <c r="G102">
        <v>20000</v>
      </c>
    </row>
    <row r="103" spans="1:7">
      <c r="A103" t="s">
        <v>292</v>
      </c>
      <c r="B103" t="s">
        <v>621</v>
      </c>
      <c r="C103" t="s">
        <v>240</v>
      </c>
      <c r="D103" t="s">
        <v>229</v>
      </c>
      <c r="E103">
        <v>1000</v>
      </c>
      <c r="F103">
        <v>15</v>
      </c>
      <c r="G103">
        <v>15000</v>
      </c>
    </row>
    <row r="104" spans="1:7">
      <c r="A104" t="s">
        <v>294</v>
      </c>
      <c r="B104" t="s">
        <v>622</v>
      </c>
      <c r="C104" t="s">
        <v>579</v>
      </c>
      <c r="D104" t="s">
        <v>158</v>
      </c>
      <c r="E104">
        <v>3000</v>
      </c>
      <c r="F104">
        <v>52</v>
      </c>
      <c r="G104">
        <v>156000</v>
      </c>
    </row>
    <row r="105" spans="1:7">
      <c r="A105" t="s">
        <v>434</v>
      </c>
      <c r="B105" t="s">
        <v>330</v>
      </c>
      <c r="C105" t="s">
        <v>623</v>
      </c>
      <c r="D105" t="s">
        <v>186</v>
      </c>
      <c r="E105">
        <v>3000</v>
      </c>
      <c r="F105">
        <v>4</v>
      </c>
      <c r="G105">
        <v>12000</v>
      </c>
    </row>
    <row r="106" spans="1:7">
      <c r="A106" t="s">
        <v>471</v>
      </c>
      <c r="B106" t="s">
        <v>709</v>
      </c>
      <c r="C106" t="s">
        <v>624</v>
      </c>
      <c r="D106" t="s">
        <v>474</v>
      </c>
      <c r="E106">
        <v>3500</v>
      </c>
      <c r="F106">
        <v>44</v>
      </c>
      <c r="G106">
        <v>154000</v>
      </c>
    </row>
    <row r="107" spans="1:7">
      <c r="A107" t="s">
        <v>471</v>
      </c>
      <c r="B107" t="s">
        <v>476</v>
      </c>
      <c r="C107" t="s">
        <v>624</v>
      </c>
      <c r="D107" t="s">
        <v>474</v>
      </c>
      <c r="E107">
        <v>4500</v>
      </c>
      <c r="F107">
        <v>365</v>
      </c>
      <c r="G107">
        <v>1642500</v>
      </c>
    </row>
    <row r="108" spans="1:7">
      <c r="A108" t="s">
        <v>471</v>
      </c>
      <c r="B108" t="s">
        <v>625</v>
      </c>
      <c r="C108" t="s">
        <v>624</v>
      </c>
      <c r="D108" t="s">
        <v>474</v>
      </c>
      <c r="E108">
        <v>5500</v>
      </c>
      <c r="F108">
        <v>640</v>
      </c>
      <c r="G108">
        <v>3520000</v>
      </c>
    </row>
    <row r="109" spans="1:7">
      <c r="A109" t="s">
        <v>306</v>
      </c>
      <c r="B109" t="s">
        <v>628</v>
      </c>
      <c r="C109" t="s">
        <v>308</v>
      </c>
      <c r="D109" t="s">
        <v>158</v>
      </c>
      <c r="E109">
        <v>150</v>
      </c>
      <c r="F109">
        <v>803</v>
      </c>
      <c r="G109">
        <v>120450</v>
      </c>
    </row>
    <row r="110" spans="1:7">
      <c r="A110" t="s">
        <v>309</v>
      </c>
      <c r="B110" t="s">
        <v>310</v>
      </c>
      <c r="C110" t="s">
        <v>561</v>
      </c>
      <c r="D110" t="s">
        <v>158</v>
      </c>
      <c r="E110">
        <v>500</v>
      </c>
      <c r="F110">
        <v>212</v>
      </c>
      <c r="G110">
        <v>106000</v>
      </c>
    </row>
    <row r="111" spans="1:7">
      <c r="A111" t="s">
        <v>377</v>
      </c>
      <c r="B111" t="s">
        <v>548</v>
      </c>
      <c r="C111" t="s">
        <v>633</v>
      </c>
      <c r="D111" t="s">
        <v>229</v>
      </c>
      <c r="E111">
        <v>3000</v>
      </c>
      <c r="F111">
        <v>24</v>
      </c>
      <c r="G111">
        <v>72000</v>
      </c>
    </row>
    <row r="112" spans="1:7">
      <c r="A112" t="s">
        <v>634</v>
      </c>
      <c r="B112" t="s">
        <v>330</v>
      </c>
      <c r="C112" t="s">
        <v>623</v>
      </c>
      <c r="D112" t="s">
        <v>229</v>
      </c>
      <c r="E112">
        <v>6000</v>
      </c>
      <c r="F112">
        <v>1</v>
      </c>
      <c r="G112">
        <v>6000</v>
      </c>
    </row>
    <row r="113" spans="1:7">
      <c r="A113" t="s">
        <v>431</v>
      </c>
      <c r="B113" t="s">
        <v>330</v>
      </c>
      <c r="C113" t="s">
        <v>623</v>
      </c>
      <c r="D113" t="s">
        <v>229</v>
      </c>
      <c r="E113">
        <v>1500</v>
      </c>
      <c r="F113">
        <v>596</v>
      </c>
      <c r="G113">
        <v>894000</v>
      </c>
    </row>
    <row r="114" spans="1:7">
      <c r="A114" t="s">
        <v>431</v>
      </c>
      <c r="B114" t="s">
        <v>710</v>
      </c>
      <c r="C114" t="s">
        <v>623</v>
      </c>
      <c r="D114" t="s">
        <v>229</v>
      </c>
      <c r="E114">
        <v>1500</v>
      </c>
      <c r="F114">
        <v>167</v>
      </c>
      <c r="G114">
        <v>250500</v>
      </c>
    </row>
    <row r="115" spans="1:7">
      <c r="A115" t="s">
        <v>436</v>
      </c>
      <c r="B115" t="s">
        <v>330</v>
      </c>
      <c r="C115" t="s">
        <v>635</v>
      </c>
      <c r="D115" t="s">
        <v>186</v>
      </c>
      <c r="E115">
        <v>5000</v>
      </c>
      <c r="F115">
        <v>8</v>
      </c>
      <c r="G115">
        <v>40000</v>
      </c>
    </row>
    <row r="116" spans="1:7">
      <c r="A116" t="s">
        <v>438</v>
      </c>
      <c r="B116" t="s">
        <v>330</v>
      </c>
      <c r="C116" t="s">
        <v>623</v>
      </c>
      <c r="D116" t="s">
        <v>186</v>
      </c>
      <c r="E116">
        <v>6000</v>
      </c>
      <c r="F116">
        <v>12</v>
      </c>
      <c r="G116">
        <v>72000</v>
      </c>
    </row>
    <row r="117" spans="1:7">
      <c r="A117" t="s">
        <v>438</v>
      </c>
      <c r="B117" t="s">
        <v>330</v>
      </c>
      <c r="C117" t="s">
        <v>641</v>
      </c>
      <c r="D117" t="s">
        <v>229</v>
      </c>
      <c r="E117">
        <v>6000</v>
      </c>
      <c r="F117">
        <v>1</v>
      </c>
      <c r="G117">
        <v>6000</v>
      </c>
    </row>
    <row r="118" spans="1:7">
      <c r="A118" t="s">
        <v>210</v>
      </c>
      <c r="B118" t="s">
        <v>636</v>
      </c>
      <c r="C118" t="s">
        <v>582</v>
      </c>
      <c r="D118" t="s">
        <v>212</v>
      </c>
      <c r="E118">
        <v>1000</v>
      </c>
      <c r="F118">
        <v>9</v>
      </c>
      <c r="G118">
        <v>9000</v>
      </c>
    </row>
    <row r="119" spans="1:7">
      <c r="A119" t="s">
        <v>383</v>
      </c>
      <c r="B119" t="s">
        <v>384</v>
      </c>
      <c r="C119" t="s">
        <v>639</v>
      </c>
      <c r="D119" t="s">
        <v>229</v>
      </c>
      <c r="E119">
        <v>2000</v>
      </c>
      <c r="F119">
        <v>2</v>
      </c>
      <c r="G119">
        <v>4000</v>
      </c>
    </row>
    <row r="120" spans="1:7">
      <c r="A120" t="s">
        <v>386</v>
      </c>
      <c r="B120" t="s">
        <v>640</v>
      </c>
      <c r="C120" t="s">
        <v>388</v>
      </c>
      <c r="D120" t="s">
        <v>229</v>
      </c>
      <c r="E120">
        <v>2600</v>
      </c>
      <c r="F120">
        <v>1</v>
      </c>
      <c r="G120">
        <v>2600</v>
      </c>
    </row>
    <row r="121" spans="1:7">
      <c r="A121" t="s">
        <v>389</v>
      </c>
      <c r="B121" t="s">
        <v>330</v>
      </c>
      <c r="C121" t="s">
        <v>641</v>
      </c>
      <c r="D121" t="s">
        <v>229</v>
      </c>
      <c r="E121">
        <v>3000</v>
      </c>
      <c r="F121">
        <v>162</v>
      </c>
      <c r="G121">
        <v>486000</v>
      </c>
    </row>
    <row r="122" spans="1:7">
      <c r="A122" t="s">
        <v>389</v>
      </c>
      <c r="B122" t="s">
        <v>712</v>
      </c>
      <c r="C122" t="s">
        <v>508</v>
      </c>
      <c r="D122" t="s">
        <v>229</v>
      </c>
      <c r="E122">
        <v>3000</v>
      </c>
      <c r="F122">
        <v>1</v>
      </c>
      <c r="G122">
        <v>3000</v>
      </c>
    </row>
    <row r="123" spans="1:7">
      <c r="A123" t="s">
        <v>489</v>
      </c>
      <c r="B123" t="s">
        <v>599</v>
      </c>
      <c r="C123" t="s">
        <v>646</v>
      </c>
      <c r="D123" t="s">
        <v>158</v>
      </c>
      <c r="E123">
        <v>6500</v>
      </c>
      <c r="F123">
        <v>129</v>
      </c>
      <c r="G123">
        <v>838500</v>
      </c>
    </row>
    <row r="124" spans="1:7">
      <c r="A124" t="s">
        <v>391</v>
      </c>
      <c r="B124" t="s">
        <v>599</v>
      </c>
      <c r="C124" t="s">
        <v>600</v>
      </c>
      <c r="D124" t="s">
        <v>229</v>
      </c>
      <c r="E124">
        <v>4000</v>
      </c>
      <c r="F124">
        <v>15</v>
      </c>
      <c r="G124">
        <v>60000</v>
      </c>
    </row>
    <row r="125" spans="1:7">
      <c r="A125" t="s">
        <v>392</v>
      </c>
      <c r="B125" t="s">
        <v>330</v>
      </c>
      <c r="C125" t="s">
        <v>508</v>
      </c>
      <c r="D125" t="s">
        <v>229</v>
      </c>
      <c r="E125">
        <v>3000</v>
      </c>
      <c r="F125">
        <v>17</v>
      </c>
      <c r="G125">
        <v>51000</v>
      </c>
    </row>
    <row r="126" spans="1:7">
      <c r="A126" t="s">
        <v>392</v>
      </c>
      <c r="B126" t="s">
        <v>608</v>
      </c>
      <c r="C126" t="s">
        <v>508</v>
      </c>
      <c r="D126" t="s">
        <v>229</v>
      </c>
      <c r="E126">
        <v>3000</v>
      </c>
      <c r="F126">
        <v>4</v>
      </c>
      <c r="G126">
        <v>12000</v>
      </c>
    </row>
    <row r="127" spans="1:7">
      <c r="A127" t="s">
        <v>394</v>
      </c>
      <c r="B127" t="s">
        <v>548</v>
      </c>
      <c r="C127" t="s">
        <v>633</v>
      </c>
      <c r="D127" t="s">
        <v>229</v>
      </c>
      <c r="E127">
        <v>4000</v>
      </c>
      <c r="F127">
        <v>59</v>
      </c>
      <c r="G127">
        <v>236000</v>
      </c>
    </row>
    <row r="128" spans="1:7">
      <c r="A128" t="s">
        <v>198</v>
      </c>
      <c r="B128" t="s">
        <v>650</v>
      </c>
      <c r="C128" t="s">
        <v>651</v>
      </c>
      <c r="D128" t="s">
        <v>158</v>
      </c>
      <c r="E128">
        <v>1200</v>
      </c>
      <c r="F128">
        <v>8</v>
      </c>
      <c r="G128">
        <v>9600</v>
      </c>
    </row>
    <row r="129" spans="1:7">
      <c r="A129" t="s">
        <v>198</v>
      </c>
      <c r="B129" t="s">
        <v>652</v>
      </c>
      <c r="C129" t="s">
        <v>651</v>
      </c>
      <c r="D129" t="s">
        <v>158</v>
      </c>
      <c r="E129">
        <v>1200</v>
      </c>
      <c r="F129">
        <v>57</v>
      </c>
      <c r="G129">
        <v>68400</v>
      </c>
    </row>
    <row r="130" spans="1:7">
      <c r="A130" t="s">
        <v>198</v>
      </c>
      <c r="B130" t="s">
        <v>721</v>
      </c>
      <c r="C130" t="s">
        <v>651</v>
      </c>
      <c r="D130" t="s">
        <v>158</v>
      </c>
      <c r="E130">
        <v>900</v>
      </c>
      <c r="F130">
        <v>8</v>
      </c>
      <c r="G130">
        <v>7200</v>
      </c>
    </row>
    <row r="131" spans="1:7">
      <c r="A131" t="s">
        <v>198</v>
      </c>
      <c r="B131" t="s">
        <v>653</v>
      </c>
      <c r="C131" t="s">
        <v>651</v>
      </c>
      <c r="D131" t="s">
        <v>158</v>
      </c>
      <c r="E131">
        <v>900</v>
      </c>
      <c r="F131">
        <v>70</v>
      </c>
      <c r="G131">
        <v>63000</v>
      </c>
    </row>
    <row r="132" spans="1:7">
      <c r="A132" t="s">
        <v>198</v>
      </c>
      <c r="B132" t="s">
        <v>654</v>
      </c>
      <c r="C132" t="s">
        <v>651</v>
      </c>
      <c r="D132" t="s">
        <v>158</v>
      </c>
      <c r="E132">
        <v>900</v>
      </c>
      <c r="F132">
        <v>78</v>
      </c>
      <c r="G132">
        <v>70200</v>
      </c>
    </row>
    <row r="133" spans="1:7">
      <c r="A133" t="s">
        <v>198</v>
      </c>
      <c r="B133" t="s">
        <v>722</v>
      </c>
      <c r="C133" t="s">
        <v>651</v>
      </c>
      <c r="D133" t="s">
        <v>158</v>
      </c>
      <c r="E133">
        <v>900</v>
      </c>
      <c r="F133">
        <v>4</v>
      </c>
      <c r="G133">
        <v>3600</v>
      </c>
    </row>
    <row r="134" spans="1:7">
      <c r="A134" t="s">
        <v>198</v>
      </c>
      <c r="B134" t="s">
        <v>670</v>
      </c>
      <c r="C134" t="s">
        <v>651</v>
      </c>
      <c r="D134" t="s">
        <v>158</v>
      </c>
      <c r="E134">
        <v>1200</v>
      </c>
      <c r="F134">
        <v>2</v>
      </c>
      <c r="G134">
        <v>2400</v>
      </c>
    </row>
    <row r="135" spans="1:7">
      <c r="A135" t="s">
        <v>198</v>
      </c>
      <c r="B135" t="s">
        <v>670</v>
      </c>
      <c r="C135" t="s">
        <v>671</v>
      </c>
      <c r="D135" t="s">
        <v>158</v>
      </c>
      <c r="E135">
        <v>1200</v>
      </c>
      <c r="F135">
        <v>2</v>
      </c>
      <c r="G135">
        <v>2400</v>
      </c>
    </row>
    <row r="136" spans="1:7">
      <c r="A136" t="s">
        <v>198</v>
      </c>
      <c r="B136" t="s">
        <v>655</v>
      </c>
      <c r="C136" t="s">
        <v>651</v>
      </c>
      <c r="D136" t="s">
        <v>158</v>
      </c>
      <c r="E136">
        <v>1200</v>
      </c>
      <c r="F136">
        <v>13</v>
      </c>
      <c r="G136">
        <v>15600</v>
      </c>
    </row>
    <row r="137" spans="1:7">
      <c r="A137" t="s">
        <v>326</v>
      </c>
      <c r="B137" t="s">
        <v>723</v>
      </c>
      <c r="C137" t="s">
        <v>724</v>
      </c>
      <c r="D137" t="s">
        <v>158</v>
      </c>
      <c r="E137">
        <v>700</v>
      </c>
      <c r="F137">
        <v>666</v>
      </c>
      <c r="G137">
        <v>466200</v>
      </c>
    </row>
    <row r="138" spans="1:7">
      <c r="A138" t="s">
        <v>499</v>
      </c>
      <c r="B138" t="s">
        <v>330</v>
      </c>
      <c r="C138" t="s">
        <v>500</v>
      </c>
      <c r="D138" t="s">
        <v>229</v>
      </c>
      <c r="E138">
        <v>1000</v>
      </c>
      <c r="F138">
        <v>2</v>
      </c>
      <c r="G138">
        <v>2000</v>
      </c>
    </row>
    <row r="139" spans="1:7">
      <c r="A139" t="s">
        <v>395</v>
      </c>
      <c r="B139" t="s">
        <v>608</v>
      </c>
      <c r="C139" t="s">
        <v>508</v>
      </c>
      <c r="D139" t="s">
        <v>229</v>
      </c>
      <c r="E139">
        <v>3000</v>
      </c>
      <c r="F139">
        <v>719</v>
      </c>
      <c r="G139">
        <v>2157000</v>
      </c>
    </row>
    <row r="140" spans="1:7">
      <c r="A140" t="s">
        <v>395</v>
      </c>
      <c r="B140" t="s">
        <v>725</v>
      </c>
      <c r="C140" t="s">
        <v>508</v>
      </c>
      <c r="D140" t="s">
        <v>229</v>
      </c>
      <c r="E140">
        <v>3000</v>
      </c>
      <c r="F140">
        <v>10</v>
      </c>
      <c r="G140">
        <v>30000</v>
      </c>
    </row>
    <row r="141" spans="1:7">
      <c r="A141" t="s">
        <v>395</v>
      </c>
      <c r="B141" t="s">
        <v>726</v>
      </c>
      <c r="C141" t="s">
        <v>508</v>
      </c>
      <c r="D141" t="s">
        <v>229</v>
      </c>
      <c r="E141">
        <v>3000</v>
      </c>
      <c r="F141">
        <v>10</v>
      </c>
      <c r="G141">
        <v>30000</v>
      </c>
    </row>
    <row r="142" spans="1:7">
      <c r="A142" t="s">
        <v>395</v>
      </c>
      <c r="B142" t="s">
        <v>727</v>
      </c>
      <c r="C142" t="s">
        <v>508</v>
      </c>
      <c r="D142" t="s">
        <v>229</v>
      </c>
      <c r="E142">
        <v>3000</v>
      </c>
      <c r="F142">
        <v>12</v>
      </c>
      <c r="G142">
        <v>36000</v>
      </c>
    </row>
    <row r="143" spans="1:7">
      <c r="A143" t="s">
        <v>396</v>
      </c>
      <c r="B143" t="s">
        <v>397</v>
      </c>
      <c r="C143" t="s">
        <v>656</v>
      </c>
      <c r="D143" t="s">
        <v>229</v>
      </c>
      <c r="E143">
        <v>3000</v>
      </c>
      <c r="F143">
        <v>5</v>
      </c>
      <c r="G143">
        <v>15000</v>
      </c>
    </row>
    <row r="144" spans="1:7">
      <c r="A144" t="s">
        <v>258</v>
      </c>
      <c r="B144" t="s">
        <v>426</v>
      </c>
      <c r="C144" t="s">
        <v>657</v>
      </c>
      <c r="D144" t="s">
        <v>229</v>
      </c>
      <c r="E144">
        <v>4000</v>
      </c>
      <c r="F144">
        <v>4</v>
      </c>
      <c r="G144">
        <v>16000</v>
      </c>
    </row>
    <row r="145" spans="1:7">
      <c r="A145" t="s">
        <v>329</v>
      </c>
      <c r="B145" t="s">
        <v>330</v>
      </c>
      <c r="C145" t="s">
        <v>331</v>
      </c>
      <c r="D145" t="s">
        <v>229</v>
      </c>
      <c r="E145">
        <v>210</v>
      </c>
      <c r="F145">
        <v>412</v>
      </c>
      <c r="G145">
        <v>86520</v>
      </c>
    </row>
    <row r="146" spans="1:7">
      <c r="A146" t="s">
        <v>429</v>
      </c>
      <c r="B146" t="s">
        <v>599</v>
      </c>
      <c r="C146" t="s">
        <v>573</v>
      </c>
      <c r="D146" t="s">
        <v>229</v>
      </c>
      <c r="E146">
        <v>1500</v>
      </c>
      <c r="F146">
        <v>174</v>
      </c>
      <c r="G146">
        <v>261000</v>
      </c>
    </row>
    <row r="147" spans="1:7">
      <c r="A147" t="s">
        <v>260</v>
      </c>
      <c r="B147" t="s">
        <v>426</v>
      </c>
      <c r="C147" t="s">
        <v>582</v>
      </c>
      <c r="D147" t="s">
        <v>158</v>
      </c>
      <c r="E147">
        <v>2000</v>
      </c>
      <c r="F147">
        <v>8</v>
      </c>
      <c r="G147">
        <v>16000</v>
      </c>
    </row>
    <row r="148" spans="1:7">
      <c r="A148" t="s">
        <v>480</v>
      </c>
      <c r="B148" t="s">
        <v>330</v>
      </c>
      <c r="C148" t="s">
        <v>481</v>
      </c>
      <c r="D148" t="s">
        <v>229</v>
      </c>
      <c r="E148">
        <v>40</v>
      </c>
      <c r="F148">
        <v>48</v>
      </c>
      <c r="G148">
        <v>1920</v>
      </c>
    </row>
    <row r="149" spans="1:7">
      <c r="A149" t="s">
        <v>261</v>
      </c>
      <c r="B149" t="s">
        <v>330</v>
      </c>
      <c r="C149" t="s">
        <v>589</v>
      </c>
      <c r="D149" t="s">
        <v>229</v>
      </c>
      <c r="E149">
        <v>2000</v>
      </c>
      <c r="F149">
        <v>8</v>
      </c>
      <c r="G149">
        <v>16000</v>
      </c>
    </row>
    <row r="150" spans="1:7">
      <c r="A150" t="s">
        <v>399</v>
      </c>
      <c r="B150" t="s">
        <v>661</v>
      </c>
      <c r="C150" t="s">
        <v>662</v>
      </c>
      <c r="D150" t="s">
        <v>229</v>
      </c>
      <c r="E150">
        <v>3500</v>
      </c>
      <c r="F150">
        <v>24</v>
      </c>
      <c r="G150">
        <v>84000</v>
      </c>
    </row>
    <row r="151" spans="1:7">
      <c r="A151" t="s">
        <v>399</v>
      </c>
      <c r="B151" t="s">
        <v>663</v>
      </c>
      <c r="C151" t="s">
        <v>662</v>
      </c>
      <c r="D151" t="s">
        <v>229</v>
      </c>
      <c r="E151">
        <v>2500</v>
      </c>
      <c r="F151">
        <v>10</v>
      </c>
      <c r="G151">
        <v>25000</v>
      </c>
    </row>
    <row r="152" spans="1:7">
      <c r="A152" t="s">
        <v>405</v>
      </c>
      <c r="B152" t="s">
        <v>664</v>
      </c>
      <c r="C152" t="s">
        <v>662</v>
      </c>
      <c r="D152" t="s">
        <v>229</v>
      </c>
      <c r="E152">
        <v>2000</v>
      </c>
      <c r="F152">
        <v>8</v>
      </c>
      <c r="G152">
        <v>16000</v>
      </c>
    </row>
    <row r="153" spans="1:7">
      <c r="A153" t="s">
        <v>405</v>
      </c>
      <c r="B153" t="s">
        <v>599</v>
      </c>
      <c r="C153" t="s">
        <v>545</v>
      </c>
      <c r="D153" t="s">
        <v>229</v>
      </c>
      <c r="E153">
        <v>2000</v>
      </c>
      <c r="F153">
        <v>2</v>
      </c>
      <c r="G153">
        <v>4000</v>
      </c>
    </row>
    <row r="154" spans="1:7">
      <c r="A154" t="s">
        <v>407</v>
      </c>
      <c r="B154" t="s">
        <v>665</v>
      </c>
      <c r="C154" t="s">
        <v>575</v>
      </c>
      <c r="D154" t="s">
        <v>229</v>
      </c>
      <c r="E154">
        <v>500</v>
      </c>
      <c r="F154">
        <v>30</v>
      </c>
      <c r="G154">
        <v>15000</v>
      </c>
    </row>
    <row r="155" spans="1:7">
      <c r="A155" t="s">
        <v>484</v>
      </c>
      <c r="B155" t="s">
        <v>599</v>
      </c>
      <c r="C155" t="s">
        <v>666</v>
      </c>
      <c r="D155" t="s">
        <v>229</v>
      </c>
      <c r="E155">
        <v>300</v>
      </c>
      <c r="F155">
        <v>70</v>
      </c>
      <c r="G155">
        <v>21000</v>
      </c>
    </row>
    <row r="156" spans="1:7">
      <c r="A156" t="s">
        <v>311</v>
      </c>
      <c r="B156" t="s">
        <v>330</v>
      </c>
      <c r="C156" t="s">
        <v>614</v>
      </c>
      <c r="D156" t="s">
        <v>158</v>
      </c>
      <c r="E156">
        <v>400</v>
      </c>
      <c r="F156">
        <v>44</v>
      </c>
      <c r="G156">
        <v>17600</v>
      </c>
    </row>
    <row r="157" spans="1:7">
      <c r="A157" t="s">
        <v>311</v>
      </c>
      <c r="B157" t="s">
        <v>330</v>
      </c>
      <c r="C157" t="s">
        <v>589</v>
      </c>
      <c r="D157" t="s">
        <v>158</v>
      </c>
      <c r="E157">
        <v>400</v>
      </c>
      <c r="F157">
        <v>20</v>
      </c>
      <c r="G157">
        <v>8000</v>
      </c>
    </row>
    <row r="158" spans="1:7">
      <c r="A158" t="s">
        <v>409</v>
      </c>
      <c r="B158" t="s">
        <v>667</v>
      </c>
      <c r="C158" t="s">
        <v>240</v>
      </c>
      <c r="D158" t="s">
        <v>229</v>
      </c>
      <c r="E158">
        <v>800</v>
      </c>
      <c r="F158">
        <v>48</v>
      </c>
      <c r="G158">
        <v>38400</v>
      </c>
    </row>
    <row r="159" spans="1:7">
      <c r="A159" t="s">
        <v>318</v>
      </c>
      <c r="B159" t="s">
        <v>728</v>
      </c>
      <c r="C159" t="s">
        <v>668</v>
      </c>
      <c r="D159" t="s">
        <v>158</v>
      </c>
      <c r="E159">
        <v>800</v>
      </c>
      <c r="F159">
        <v>251</v>
      </c>
      <c r="G159">
        <v>200800</v>
      </c>
    </row>
    <row r="160" spans="1:7">
      <c r="A160" t="s">
        <v>213</v>
      </c>
      <c r="B160" t="s">
        <v>216</v>
      </c>
      <c r="C160" t="s">
        <v>565</v>
      </c>
      <c r="D160" t="s">
        <v>158</v>
      </c>
      <c r="E160">
        <v>3000</v>
      </c>
      <c r="F160">
        <v>1</v>
      </c>
      <c r="G160">
        <v>3000</v>
      </c>
    </row>
    <row r="161" spans="1:7">
      <c r="A161" t="s">
        <v>213</v>
      </c>
      <c r="B161" t="s">
        <v>215</v>
      </c>
      <c r="C161" t="s">
        <v>565</v>
      </c>
      <c r="D161" t="s">
        <v>158</v>
      </c>
      <c r="E161">
        <v>3000</v>
      </c>
      <c r="F161">
        <v>4</v>
      </c>
      <c r="G161">
        <v>12000</v>
      </c>
    </row>
    <row r="162" spans="1:7">
      <c r="A162" t="s">
        <v>213</v>
      </c>
      <c r="B162" t="s">
        <v>218</v>
      </c>
      <c r="C162" t="s">
        <v>565</v>
      </c>
      <c r="D162" t="s">
        <v>158</v>
      </c>
      <c r="E162">
        <v>5000</v>
      </c>
      <c r="F162">
        <v>3</v>
      </c>
      <c r="G162">
        <v>15000</v>
      </c>
    </row>
    <row r="163" spans="1:7">
      <c r="A163" t="s">
        <v>213</v>
      </c>
      <c r="B163" t="s">
        <v>220</v>
      </c>
      <c r="C163" t="s">
        <v>565</v>
      </c>
      <c r="D163" t="s">
        <v>158</v>
      </c>
      <c r="E163">
        <v>4000</v>
      </c>
      <c r="F163">
        <v>2</v>
      </c>
      <c r="G163">
        <v>8000</v>
      </c>
    </row>
    <row r="164" spans="1:7">
      <c r="A164" t="s">
        <v>411</v>
      </c>
      <c r="B164" t="s">
        <v>412</v>
      </c>
      <c r="C164" t="s">
        <v>572</v>
      </c>
      <c r="D164" t="s">
        <v>229</v>
      </c>
      <c r="E164">
        <v>3000</v>
      </c>
      <c r="F164">
        <v>3</v>
      </c>
      <c r="G164">
        <v>9000</v>
      </c>
    </row>
    <row r="165" spans="1:7">
      <c r="A165" t="s">
        <v>313</v>
      </c>
      <c r="B165" t="s">
        <v>599</v>
      </c>
      <c r="C165" t="s">
        <v>314</v>
      </c>
      <c r="D165" t="s">
        <v>229</v>
      </c>
      <c r="E165">
        <v>500</v>
      </c>
      <c r="F165">
        <v>6</v>
      </c>
      <c r="G165">
        <v>3000</v>
      </c>
    </row>
    <row r="166" spans="1:7">
      <c r="A166" t="s">
        <v>313</v>
      </c>
      <c r="B166" t="s">
        <v>599</v>
      </c>
      <c r="C166" t="s">
        <v>314</v>
      </c>
      <c r="D166" t="s">
        <v>158</v>
      </c>
      <c r="E166">
        <v>500</v>
      </c>
      <c r="F166">
        <v>29</v>
      </c>
      <c r="G166">
        <v>14500</v>
      </c>
    </row>
    <row r="167" spans="1:7">
      <c r="A167" t="s">
        <v>197</v>
      </c>
      <c r="B167" t="s">
        <v>616</v>
      </c>
      <c r="C167" t="s">
        <v>559</v>
      </c>
      <c r="D167" t="s">
        <v>158</v>
      </c>
      <c r="E167">
        <v>5000</v>
      </c>
      <c r="F167">
        <v>1</v>
      </c>
      <c r="G167">
        <v>5000</v>
      </c>
    </row>
    <row r="168" spans="1:7">
      <c r="A168" t="s">
        <v>315</v>
      </c>
      <c r="B168" t="s">
        <v>330</v>
      </c>
      <c r="C168" t="s">
        <v>672</v>
      </c>
      <c r="D168" t="s">
        <v>158</v>
      </c>
      <c r="E168">
        <v>200</v>
      </c>
      <c r="F168">
        <v>1116</v>
      </c>
      <c r="G168">
        <v>223200</v>
      </c>
    </row>
    <row r="169" spans="1:7">
      <c r="A169" t="s">
        <v>413</v>
      </c>
      <c r="B169" t="s">
        <v>426</v>
      </c>
      <c r="C169" t="s">
        <v>677</v>
      </c>
      <c r="D169" t="s">
        <v>229</v>
      </c>
      <c r="E169">
        <v>3000</v>
      </c>
      <c r="F169">
        <v>9</v>
      </c>
      <c r="G169">
        <v>27000</v>
      </c>
    </row>
    <row r="170" spans="1:7">
      <c r="A170" t="s">
        <v>413</v>
      </c>
      <c r="B170" t="s">
        <v>678</v>
      </c>
      <c r="C170" t="s">
        <v>677</v>
      </c>
      <c r="D170" t="s">
        <v>229</v>
      </c>
      <c r="E170">
        <v>3000</v>
      </c>
      <c r="F170">
        <v>89</v>
      </c>
      <c r="G170">
        <v>267000</v>
      </c>
    </row>
    <row r="171" spans="1:7">
      <c r="A171" t="s">
        <v>418</v>
      </c>
      <c r="B171" t="s">
        <v>679</v>
      </c>
      <c r="C171" t="s">
        <v>575</v>
      </c>
      <c r="D171" t="s">
        <v>229</v>
      </c>
      <c r="E171">
        <v>3000</v>
      </c>
      <c r="F171">
        <v>2</v>
      </c>
      <c r="G171">
        <v>6000</v>
      </c>
    </row>
    <row r="172" spans="1:7">
      <c r="A172" t="s">
        <v>321</v>
      </c>
      <c r="B172" t="s">
        <v>310</v>
      </c>
      <c r="C172" t="s">
        <v>520</v>
      </c>
      <c r="D172" t="s">
        <v>158</v>
      </c>
      <c r="E172">
        <v>800</v>
      </c>
      <c r="F172">
        <v>11</v>
      </c>
      <c r="G172">
        <v>8800</v>
      </c>
    </row>
    <row r="173" spans="1:7">
      <c r="A173" t="s">
        <v>321</v>
      </c>
      <c r="B173" t="s">
        <v>330</v>
      </c>
      <c r="C173" t="s">
        <v>520</v>
      </c>
      <c r="D173" t="s">
        <v>158</v>
      </c>
      <c r="E173">
        <v>800</v>
      </c>
      <c r="F173">
        <v>2</v>
      </c>
      <c r="G173">
        <v>1600</v>
      </c>
    </row>
    <row r="174" spans="1:7">
      <c r="A174" t="s">
        <v>420</v>
      </c>
      <c r="B174" t="s">
        <v>330</v>
      </c>
      <c r="C174" t="s">
        <v>540</v>
      </c>
      <c r="D174" t="s">
        <v>229</v>
      </c>
      <c r="E174">
        <v>1500</v>
      </c>
      <c r="F174">
        <v>28</v>
      </c>
      <c r="G174">
        <v>42000</v>
      </c>
    </row>
    <row r="175" spans="1:7">
      <c r="A175" t="s">
        <v>422</v>
      </c>
      <c r="B175" t="s">
        <v>681</v>
      </c>
      <c r="C175" t="s">
        <v>545</v>
      </c>
      <c r="D175" t="s">
        <v>229</v>
      </c>
      <c r="E175">
        <v>20000</v>
      </c>
      <c r="F175">
        <v>24</v>
      </c>
      <c r="G175">
        <v>480000</v>
      </c>
    </row>
    <row r="176" spans="1:7">
      <c r="A176" t="s">
        <v>682</v>
      </c>
      <c r="B176" t="s">
        <v>330</v>
      </c>
      <c r="C176" t="s">
        <v>623</v>
      </c>
      <c r="D176" t="s">
        <v>186</v>
      </c>
      <c r="E176">
        <v>6000</v>
      </c>
      <c r="F176">
        <v>114</v>
      </c>
      <c r="G176">
        <v>684000</v>
      </c>
    </row>
    <row r="177" spans="1:7">
      <c r="A177" t="s">
        <v>283</v>
      </c>
      <c r="B177" t="s">
        <v>330</v>
      </c>
      <c r="C177" t="s">
        <v>579</v>
      </c>
      <c r="D177" t="s">
        <v>305</v>
      </c>
      <c r="E177">
        <v>890</v>
      </c>
      <c r="F177">
        <v>44</v>
      </c>
      <c r="G177">
        <v>39160</v>
      </c>
    </row>
    <row r="178" spans="1:7">
      <c r="A178" t="s">
        <v>283</v>
      </c>
      <c r="B178" t="s">
        <v>330</v>
      </c>
      <c r="C178" t="s">
        <v>613</v>
      </c>
      <c r="D178" t="s">
        <v>158</v>
      </c>
      <c r="E178">
        <v>890</v>
      </c>
      <c r="F178">
        <v>149</v>
      </c>
      <c r="G178">
        <v>132610</v>
      </c>
    </row>
    <row r="179" spans="1:7">
      <c r="A179" t="s">
        <v>516</v>
      </c>
      <c r="B179" t="s">
        <v>516</v>
      </c>
      <c r="C179" t="s">
        <v>516</v>
      </c>
      <c r="D179" t="s">
        <v>516</v>
      </c>
      <c r="E179" t="s">
        <v>516</v>
      </c>
      <c r="G179">
        <v>35213804.4</v>
      </c>
    </row>
    <row r="180" spans="1:7">
      <c r="A180" t="s">
        <v>503</v>
      </c>
      <c r="F180">
        <v>14803</v>
      </c>
      <c r="G180">
        <v>70427608.8</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77"/>
  <sheetViews>
    <sheetView topLeftCell="A160" workbookViewId="0">
      <selection activeCell="C124" sqref="$A1:$XFD1048576"/>
    </sheetView>
  </sheetViews>
  <sheetFormatPr defaultColWidth="9" defaultRowHeight="32" customHeight="1"/>
  <cols>
    <col min="1" max="2" width="9" style="23"/>
    <col min="3" max="3" width="26.3833333333333" style="23" customWidth="1"/>
    <col min="4" max="4" width="19.25" style="23" customWidth="1"/>
    <col min="5" max="5" width="11.1333333333333" style="23" customWidth="1"/>
    <col min="6" max="6" width="9" style="875"/>
    <col min="7" max="7" width="9" style="23"/>
    <col min="8" max="8" width="11.5" style="23"/>
    <col min="9" max="9" width="12.8833333333333" style="23"/>
    <col min="10" max="16384" width="9" style="23"/>
  </cols>
  <sheetData>
    <row r="2" s="874" customFormat="1" customHeight="1" spans="1:9">
      <c r="A2" s="229" t="s">
        <v>33</v>
      </c>
      <c r="B2" s="229" t="s">
        <v>147</v>
      </c>
      <c r="C2" s="229" t="s">
        <v>504</v>
      </c>
      <c r="D2" s="229" t="s">
        <v>149</v>
      </c>
      <c r="E2" s="229" t="s">
        <v>150</v>
      </c>
      <c r="F2" s="783" t="s">
        <v>730</v>
      </c>
      <c r="G2" s="229" t="s">
        <v>152</v>
      </c>
      <c r="H2" s="229" t="s">
        <v>731</v>
      </c>
      <c r="I2" s="229"/>
    </row>
    <row r="3" customHeight="1" spans="1:9">
      <c r="A3" s="876"/>
      <c r="B3" s="230" t="s">
        <v>507</v>
      </c>
      <c r="C3" s="230" t="s">
        <v>330</v>
      </c>
      <c r="D3" s="230" t="s">
        <v>508</v>
      </c>
      <c r="E3" s="230" t="s">
        <v>229</v>
      </c>
      <c r="F3" s="784">
        <v>11</v>
      </c>
      <c r="G3" s="230">
        <v>4000</v>
      </c>
      <c r="H3" s="230">
        <v>44000</v>
      </c>
      <c r="I3" s="230"/>
    </row>
    <row r="4" customHeight="1" spans="1:9">
      <c r="A4" s="876"/>
      <c r="B4" s="230" t="s">
        <v>512</v>
      </c>
      <c r="C4" s="230" t="s">
        <v>330</v>
      </c>
      <c r="D4" s="230" t="s">
        <v>513</v>
      </c>
      <c r="E4" s="230" t="s">
        <v>229</v>
      </c>
      <c r="F4" s="784">
        <v>2</v>
      </c>
      <c r="G4" s="230">
        <v>200</v>
      </c>
      <c r="H4" s="230">
        <v>400</v>
      </c>
      <c r="I4" s="230"/>
    </row>
    <row r="5" customHeight="1" spans="1:9">
      <c r="A5" s="876"/>
      <c r="B5" s="230" t="s">
        <v>514</v>
      </c>
      <c r="C5" s="230" t="s">
        <v>330</v>
      </c>
      <c r="D5" s="230" t="s">
        <v>502</v>
      </c>
      <c r="E5" s="230" t="s">
        <v>229</v>
      </c>
      <c r="F5" s="784">
        <v>2</v>
      </c>
      <c r="G5" s="230">
        <v>600</v>
      </c>
      <c r="H5" s="230">
        <v>1200</v>
      </c>
      <c r="I5" s="230"/>
    </row>
    <row r="6" customHeight="1" spans="1:9">
      <c r="A6" s="876"/>
      <c r="B6" s="230" t="s">
        <v>339</v>
      </c>
      <c r="C6" s="230" t="s">
        <v>515</v>
      </c>
      <c r="D6" s="230" t="s">
        <v>508</v>
      </c>
      <c r="E6" s="230" t="s">
        <v>341</v>
      </c>
      <c r="F6" s="784">
        <v>6</v>
      </c>
      <c r="G6" s="230">
        <v>2000</v>
      </c>
      <c r="H6" s="230">
        <v>12000</v>
      </c>
      <c r="I6" s="230"/>
    </row>
    <row r="7" customHeight="1" spans="1:9">
      <c r="A7" s="876"/>
      <c r="B7" s="230" t="s">
        <v>177</v>
      </c>
      <c r="C7" s="230" t="s">
        <v>517</v>
      </c>
      <c r="D7" s="230" t="s">
        <v>518</v>
      </c>
      <c r="E7" s="230" t="s">
        <v>158</v>
      </c>
      <c r="F7" s="784">
        <v>90</v>
      </c>
      <c r="G7" s="230">
        <v>4000</v>
      </c>
      <c r="H7" s="230">
        <v>360000</v>
      </c>
      <c r="I7" s="230"/>
    </row>
    <row r="8" customHeight="1" spans="1:9">
      <c r="A8" s="876"/>
      <c r="B8" s="230" t="s">
        <v>272</v>
      </c>
      <c r="C8" s="230" t="s">
        <v>330</v>
      </c>
      <c r="D8" s="230" t="s">
        <v>520</v>
      </c>
      <c r="E8" s="230" t="s">
        <v>158</v>
      </c>
      <c r="F8" s="784">
        <v>1641</v>
      </c>
      <c r="G8" s="230">
        <v>1320</v>
      </c>
      <c r="H8" s="230">
        <v>2166120</v>
      </c>
      <c r="I8" s="230"/>
    </row>
    <row r="9" customHeight="1" spans="1:9">
      <c r="A9" s="876"/>
      <c r="B9" s="230" t="s">
        <v>272</v>
      </c>
      <c r="C9" s="230" t="s">
        <v>330</v>
      </c>
      <c r="D9" s="230" t="s">
        <v>683</v>
      </c>
      <c r="E9" s="230" t="s">
        <v>158</v>
      </c>
      <c r="F9" s="784">
        <v>2</v>
      </c>
      <c r="G9" s="230">
        <v>1320</v>
      </c>
      <c r="H9" s="230">
        <v>2640</v>
      </c>
      <c r="I9" s="230"/>
    </row>
    <row r="10" customHeight="1" spans="1:9">
      <c r="A10" s="876"/>
      <c r="B10" s="230" t="s">
        <v>272</v>
      </c>
      <c r="C10" s="230" t="s">
        <v>330</v>
      </c>
      <c r="D10" s="230" t="s">
        <v>683</v>
      </c>
      <c r="E10" s="230" t="s">
        <v>158</v>
      </c>
      <c r="F10" s="784">
        <v>211</v>
      </c>
      <c r="G10" s="230">
        <v>1750</v>
      </c>
      <c r="H10" s="230">
        <v>369250</v>
      </c>
      <c r="I10" s="230"/>
    </row>
    <row r="11" customHeight="1" spans="1:9">
      <c r="A11" s="876"/>
      <c r="B11" s="230" t="s">
        <v>272</v>
      </c>
      <c r="C11" s="230" t="s">
        <v>330</v>
      </c>
      <c r="D11" s="230" t="s">
        <v>683</v>
      </c>
      <c r="E11" s="230" t="s">
        <v>158</v>
      </c>
      <c r="F11" s="784">
        <v>19</v>
      </c>
      <c r="G11" s="230">
        <v>2000</v>
      </c>
      <c r="H11" s="230">
        <v>38000</v>
      </c>
      <c r="I11" s="230"/>
    </row>
    <row r="12" customHeight="1" spans="1:9">
      <c r="A12" s="876"/>
      <c r="B12" s="230" t="s">
        <v>272</v>
      </c>
      <c r="C12" s="230" t="s">
        <v>330</v>
      </c>
      <c r="D12" s="230" t="s">
        <v>672</v>
      </c>
      <c r="E12" s="230" t="s">
        <v>158</v>
      </c>
      <c r="F12" s="784">
        <v>30</v>
      </c>
      <c r="G12" s="230">
        <v>1320</v>
      </c>
      <c r="H12" s="230">
        <v>39600</v>
      </c>
      <c r="I12" s="230"/>
    </row>
    <row r="13" customHeight="1" spans="1:9">
      <c r="A13" s="876"/>
      <c r="B13" s="230" t="s">
        <v>155</v>
      </c>
      <c r="C13" s="230" t="s">
        <v>160</v>
      </c>
      <c r="D13" s="230" t="s">
        <v>518</v>
      </c>
      <c r="E13" s="230" t="s">
        <v>158</v>
      </c>
      <c r="F13" s="784">
        <v>29</v>
      </c>
      <c r="G13" s="230">
        <v>800</v>
      </c>
      <c r="H13" s="230">
        <v>23200</v>
      </c>
      <c r="I13" s="230"/>
    </row>
    <row r="14" customHeight="1" spans="1:9">
      <c r="A14" s="876"/>
      <c r="B14" s="230" t="s">
        <v>155</v>
      </c>
      <c r="C14" s="230" t="s">
        <v>522</v>
      </c>
      <c r="D14" s="230" t="s">
        <v>518</v>
      </c>
      <c r="E14" s="230" t="s">
        <v>158</v>
      </c>
      <c r="F14" s="784">
        <v>13</v>
      </c>
      <c r="G14" s="230">
        <v>6000</v>
      </c>
      <c r="H14" s="230">
        <v>78000</v>
      </c>
      <c r="I14" s="230"/>
    </row>
    <row r="15" customHeight="1" spans="1:9">
      <c r="A15" s="876"/>
      <c r="B15" s="230" t="s">
        <v>155</v>
      </c>
      <c r="C15" s="230" t="s">
        <v>523</v>
      </c>
      <c r="D15" s="230" t="s">
        <v>518</v>
      </c>
      <c r="E15" s="230" t="s">
        <v>158</v>
      </c>
      <c r="F15" s="784">
        <v>1</v>
      </c>
      <c r="G15" s="230">
        <v>4000</v>
      </c>
      <c r="H15" s="230">
        <v>4000</v>
      </c>
      <c r="I15" s="230"/>
    </row>
    <row r="16" customHeight="1" spans="1:9">
      <c r="A16" s="876"/>
      <c r="B16" s="230" t="s">
        <v>155</v>
      </c>
      <c r="C16" s="230" t="s">
        <v>684</v>
      </c>
      <c r="D16" s="230" t="s">
        <v>518</v>
      </c>
      <c r="E16" s="230" t="s">
        <v>158</v>
      </c>
      <c r="F16" s="784">
        <v>48</v>
      </c>
      <c r="G16" s="230">
        <v>3000</v>
      </c>
      <c r="H16" s="230">
        <v>144000</v>
      </c>
      <c r="I16" s="230"/>
    </row>
    <row r="17" customHeight="1" spans="1:9">
      <c r="A17" s="876"/>
      <c r="B17" s="230" t="s">
        <v>155</v>
      </c>
      <c r="C17" s="230" t="s">
        <v>685</v>
      </c>
      <c r="D17" s="230" t="s">
        <v>518</v>
      </c>
      <c r="E17" s="230" t="s">
        <v>158</v>
      </c>
      <c r="F17" s="784">
        <v>54</v>
      </c>
      <c r="G17" s="230">
        <v>4000</v>
      </c>
      <c r="H17" s="230">
        <v>216000</v>
      </c>
      <c r="I17" s="230"/>
    </row>
    <row r="18" customHeight="1" spans="1:9">
      <c r="A18" s="876"/>
      <c r="B18" s="230" t="s">
        <v>155</v>
      </c>
      <c r="C18" s="230" t="s">
        <v>524</v>
      </c>
      <c r="D18" s="230" t="s">
        <v>518</v>
      </c>
      <c r="E18" s="230" t="s">
        <v>158</v>
      </c>
      <c r="F18" s="784">
        <v>18</v>
      </c>
      <c r="G18" s="230">
        <v>4000</v>
      </c>
      <c r="H18" s="230">
        <v>72000</v>
      </c>
      <c r="I18" s="230"/>
    </row>
    <row r="19" customHeight="1" spans="1:9">
      <c r="A19" s="876"/>
      <c r="B19" s="230" t="s">
        <v>155</v>
      </c>
      <c r="C19" s="230" t="s">
        <v>525</v>
      </c>
      <c r="D19" s="230" t="s">
        <v>518</v>
      </c>
      <c r="E19" s="230" t="s">
        <v>158</v>
      </c>
      <c r="F19" s="784">
        <v>4</v>
      </c>
      <c r="G19" s="230">
        <v>4000</v>
      </c>
      <c r="H19" s="230">
        <v>16000</v>
      </c>
      <c r="I19" s="230"/>
    </row>
    <row r="20" customHeight="1" spans="1:9">
      <c r="A20" s="876"/>
      <c r="B20" s="230" t="s">
        <v>155</v>
      </c>
      <c r="C20" s="230" t="s">
        <v>526</v>
      </c>
      <c r="D20" s="230" t="s">
        <v>518</v>
      </c>
      <c r="E20" s="230" t="s">
        <v>158</v>
      </c>
      <c r="F20" s="784">
        <v>16</v>
      </c>
      <c r="G20" s="230">
        <v>4000</v>
      </c>
      <c r="H20" s="230">
        <v>64000</v>
      </c>
      <c r="I20" s="230"/>
    </row>
    <row r="21" customHeight="1" spans="1:9">
      <c r="A21" s="876"/>
      <c r="B21" s="230" t="s">
        <v>155</v>
      </c>
      <c r="C21" s="230" t="s">
        <v>686</v>
      </c>
      <c r="D21" s="230" t="s">
        <v>518</v>
      </c>
      <c r="E21" s="230" t="s">
        <v>158</v>
      </c>
      <c r="F21" s="784">
        <v>2</v>
      </c>
      <c r="G21" s="230">
        <v>4000</v>
      </c>
      <c r="H21" s="230">
        <v>8000</v>
      </c>
      <c r="I21" s="230"/>
    </row>
    <row r="22" customHeight="1" spans="1:9">
      <c r="A22" s="876"/>
      <c r="B22" s="230" t="s">
        <v>155</v>
      </c>
      <c r="C22" s="230" t="s">
        <v>527</v>
      </c>
      <c r="D22" s="230" t="s">
        <v>518</v>
      </c>
      <c r="E22" s="230" t="s">
        <v>158</v>
      </c>
      <c r="F22" s="784">
        <v>50</v>
      </c>
      <c r="G22" s="230">
        <v>4000</v>
      </c>
      <c r="H22" s="230">
        <v>200000</v>
      </c>
      <c r="I22" s="230"/>
    </row>
    <row r="23" customHeight="1" spans="1:9">
      <c r="A23" s="876"/>
      <c r="B23" s="230" t="s">
        <v>155</v>
      </c>
      <c r="C23" s="230" t="s">
        <v>528</v>
      </c>
      <c r="D23" s="230" t="s">
        <v>518</v>
      </c>
      <c r="E23" s="230" t="s">
        <v>158</v>
      </c>
      <c r="F23" s="784">
        <v>1</v>
      </c>
      <c r="G23" s="230">
        <v>4000</v>
      </c>
      <c r="H23" s="230">
        <v>4000</v>
      </c>
      <c r="I23" s="230"/>
    </row>
    <row r="24" customHeight="1" spans="1:9">
      <c r="A24" s="876"/>
      <c r="B24" s="230" t="s">
        <v>155</v>
      </c>
      <c r="C24" s="230" t="s">
        <v>687</v>
      </c>
      <c r="D24" s="230" t="s">
        <v>518</v>
      </c>
      <c r="E24" s="230" t="s">
        <v>158</v>
      </c>
      <c r="F24" s="784">
        <v>10</v>
      </c>
      <c r="G24" s="230">
        <v>4000</v>
      </c>
      <c r="H24" s="230">
        <v>40000</v>
      </c>
      <c r="I24" s="230"/>
    </row>
    <row r="25" customHeight="1" spans="1:9">
      <c r="A25" s="876"/>
      <c r="B25" s="230" t="s">
        <v>155</v>
      </c>
      <c r="C25" s="230" t="s">
        <v>531</v>
      </c>
      <c r="D25" s="230" t="s">
        <v>518</v>
      </c>
      <c r="E25" s="230" t="s">
        <v>158</v>
      </c>
      <c r="F25" s="784">
        <v>7</v>
      </c>
      <c r="G25" s="230">
        <v>4000</v>
      </c>
      <c r="H25" s="230">
        <v>28000</v>
      </c>
      <c r="I25" s="230"/>
    </row>
    <row r="26" customHeight="1" spans="1:9">
      <c r="A26" s="876"/>
      <c r="B26" s="230" t="s">
        <v>155</v>
      </c>
      <c r="C26" s="230" t="s">
        <v>532</v>
      </c>
      <c r="D26" s="230" t="s">
        <v>518</v>
      </c>
      <c r="E26" s="230" t="s">
        <v>158</v>
      </c>
      <c r="F26" s="784">
        <v>31</v>
      </c>
      <c r="G26" s="230">
        <v>4000</v>
      </c>
      <c r="H26" s="230">
        <v>124000</v>
      </c>
      <c r="I26" s="230"/>
    </row>
    <row r="27" customHeight="1" spans="1:9">
      <c r="A27" s="876"/>
      <c r="B27" s="230" t="s">
        <v>155</v>
      </c>
      <c r="C27" s="230" t="s">
        <v>688</v>
      </c>
      <c r="D27" s="230" t="s">
        <v>518</v>
      </c>
      <c r="E27" s="230" t="s">
        <v>158</v>
      </c>
      <c r="F27" s="784">
        <v>8</v>
      </c>
      <c r="G27" s="230">
        <v>5000</v>
      </c>
      <c r="H27" s="230">
        <v>40000</v>
      </c>
      <c r="I27" s="230"/>
    </row>
    <row r="28" customHeight="1" spans="1:9">
      <c r="A28" s="876"/>
      <c r="B28" s="230" t="s">
        <v>533</v>
      </c>
      <c r="C28" s="230" t="s">
        <v>689</v>
      </c>
      <c r="D28" s="230" t="s">
        <v>518</v>
      </c>
      <c r="E28" s="230" t="s">
        <v>158</v>
      </c>
      <c r="F28" s="784">
        <v>2</v>
      </c>
      <c r="G28" s="230">
        <v>4000</v>
      </c>
      <c r="H28" s="230">
        <v>8000</v>
      </c>
      <c r="I28" s="230"/>
    </row>
    <row r="29" customHeight="1" spans="1:9">
      <c r="A29" s="876"/>
      <c r="B29" s="230" t="s">
        <v>533</v>
      </c>
      <c r="C29" s="230" t="s">
        <v>527</v>
      </c>
      <c r="D29" s="230" t="s">
        <v>518</v>
      </c>
      <c r="E29" s="230" t="s">
        <v>158</v>
      </c>
      <c r="F29" s="784">
        <v>78</v>
      </c>
      <c r="G29" s="230">
        <v>4000</v>
      </c>
      <c r="H29" s="230">
        <v>312000</v>
      </c>
      <c r="I29" s="230"/>
    </row>
    <row r="30" customHeight="1" spans="1:9">
      <c r="A30" s="876"/>
      <c r="B30" s="230" t="s">
        <v>533</v>
      </c>
      <c r="C30" s="230" t="s">
        <v>534</v>
      </c>
      <c r="D30" s="230" t="s">
        <v>518</v>
      </c>
      <c r="E30" s="230" t="s">
        <v>229</v>
      </c>
      <c r="F30" s="784">
        <v>3</v>
      </c>
      <c r="G30" s="230">
        <v>6000</v>
      </c>
      <c r="H30" s="230">
        <v>18000</v>
      </c>
      <c r="I30" s="230"/>
    </row>
    <row r="31" customHeight="1" spans="1:9">
      <c r="A31" s="876"/>
      <c r="B31" s="230" t="s">
        <v>533</v>
      </c>
      <c r="C31" s="230" t="s">
        <v>534</v>
      </c>
      <c r="D31" s="230" t="s">
        <v>518</v>
      </c>
      <c r="E31" s="230" t="s">
        <v>158</v>
      </c>
      <c r="F31" s="784">
        <v>12</v>
      </c>
      <c r="G31" s="230">
        <v>6000</v>
      </c>
      <c r="H31" s="230">
        <v>72000</v>
      </c>
      <c r="I31" s="230"/>
    </row>
    <row r="32" customHeight="1" spans="1:9">
      <c r="A32" s="876"/>
      <c r="B32" s="230" t="s">
        <v>690</v>
      </c>
      <c r="C32" s="230" t="s">
        <v>164</v>
      </c>
      <c r="D32" s="230" t="s">
        <v>518</v>
      </c>
      <c r="E32" s="230" t="s">
        <v>158</v>
      </c>
      <c r="F32" s="784">
        <v>240</v>
      </c>
      <c r="G32" s="230">
        <v>10000</v>
      </c>
      <c r="H32" s="230">
        <v>2400000</v>
      </c>
      <c r="I32" s="230"/>
    </row>
    <row r="33" customHeight="1" spans="1:9">
      <c r="A33" s="876"/>
      <c r="B33" s="230" t="s">
        <v>535</v>
      </c>
      <c r="C33" s="230" t="s">
        <v>525</v>
      </c>
      <c r="D33" s="230" t="s">
        <v>518</v>
      </c>
      <c r="E33" s="230" t="s">
        <v>158</v>
      </c>
      <c r="F33" s="784">
        <v>1</v>
      </c>
      <c r="G33" s="230">
        <v>4000</v>
      </c>
      <c r="H33" s="230">
        <v>4000</v>
      </c>
      <c r="I33" s="230"/>
    </row>
    <row r="34" customHeight="1" spans="1:9">
      <c r="A34" s="876"/>
      <c r="B34" s="230" t="s">
        <v>535</v>
      </c>
      <c r="C34" s="230" t="s">
        <v>526</v>
      </c>
      <c r="D34" s="230" t="s">
        <v>518</v>
      </c>
      <c r="E34" s="230" t="s">
        <v>229</v>
      </c>
      <c r="F34" s="784">
        <v>30</v>
      </c>
      <c r="G34" s="230">
        <v>800</v>
      </c>
      <c r="H34" s="230">
        <v>24000</v>
      </c>
      <c r="I34" s="230"/>
    </row>
    <row r="35" customHeight="1" spans="1:9">
      <c r="A35" s="876"/>
      <c r="B35" s="230" t="s">
        <v>535</v>
      </c>
      <c r="C35" s="230" t="s">
        <v>526</v>
      </c>
      <c r="D35" s="230" t="s">
        <v>518</v>
      </c>
      <c r="E35" s="230" t="s">
        <v>158</v>
      </c>
      <c r="F35" s="784">
        <v>396</v>
      </c>
      <c r="G35" s="230">
        <v>4000</v>
      </c>
      <c r="H35" s="230">
        <v>1584000</v>
      </c>
      <c r="I35" s="230"/>
    </row>
    <row r="36" customHeight="1" spans="1:9">
      <c r="A36" s="876"/>
      <c r="B36" s="230" t="s">
        <v>535</v>
      </c>
      <c r="C36" s="230" t="s">
        <v>691</v>
      </c>
      <c r="D36" s="230" t="s">
        <v>518</v>
      </c>
      <c r="E36" s="230" t="s">
        <v>158</v>
      </c>
      <c r="F36" s="784">
        <v>8</v>
      </c>
      <c r="G36" s="230">
        <v>4000</v>
      </c>
      <c r="H36" s="230">
        <v>32000</v>
      </c>
      <c r="I36" s="230"/>
    </row>
    <row r="37" customHeight="1" spans="1:9">
      <c r="A37" s="876"/>
      <c r="B37" s="230" t="s">
        <v>535</v>
      </c>
      <c r="C37" s="230" t="s">
        <v>527</v>
      </c>
      <c r="D37" s="230" t="s">
        <v>518</v>
      </c>
      <c r="E37" s="230" t="s">
        <v>158</v>
      </c>
      <c r="F37" s="784">
        <v>1</v>
      </c>
      <c r="G37" s="230">
        <v>4000</v>
      </c>
      <c r="H37" s="230">
        <v>4000</v>
      </c>
      <c r="I37" s="230"/>
    </row>
    <row r="38" customHeight="1" spans="1:9">
      <c r="A38" s="876"/>
      <c r="B38" s="230" t="s">
        <v>535</v>
      </c>
      <c r="C38" s="230" t="s">
        <v>692</v>
      </c>
      <c r="D38" s="230" t="s">
        <v>518</v>
      </c>
      <c r="E38" s="230" t="s">
        <v>158</v>
      </c>
      <c r="F38" s="784">
        <v>9</v>
      </c>
      <c r="G38" s="230">
        <v>4000</v>
      </c>
      <c r="H38" s="230">
        <v>36000</v>
      </c>
      <c r="I38" s="230"/>
    </row>
    <row r="39" customHeight="1" spans="1:9">
      <c r="A39" s="876"/>
      <c r="B39" s="230" t="s">
        <v>342</v>
      </c>
      <c r="C39" s="230" t="s">
        <v>537</v>
      </c>
      <c r="D39" s="230" t="s">
        <v>344</v>
      </c>
      <c r="E39" s="230" t="s">
        <v>345</v>
      </c>
      <c r="F39" s="784">
        <v>20</v>
      </c>
      <c r="G39" s="230">
        <v>4200</v>
      </c>
      <c r="H39" s="230">
        <v>84000</v>
      </c>
      <c r="I39" s="230"/>
    </row>
    <row r="40" customHeight="1" spans="1:9">
      <c r="A40" s="876"/>
      <c r="B40" s="230" t="s">
        <v>346</v>
      </c>
      <c r="C40" s="230" t="s">
        <v>538</v>
      </c>
      <c r="D40" s="230" t="s">
        <v>348</v>
      </c>
      <c r="E40" s="230" t="s">
        <v>229</v>
      </c>
      <c r="F40" s="784">
        <v>107</v>
      </c>
      <c r="G40" s="230">
        <v>1800</v>
      </c>
      <c r="H40" s="230">
        <v>192600</v>
      </c>
      <c r="I40" s="230"/>
    </row>
    <row r="41" customHeight="1" spans="1:9">
      <c r="A41" s="876"/>
      <c r="B41" s="230" t="s">
        <v>346</v>
      </c>
      <c r="C41" s="230" t="s">
        <v>693</v>
      </c>
      <c r="D41" s="230" t="s">
        <v>348</v>
      </c>
      <c r="E41" s="230" t="s">
        <v>229</v>
      </c>
      <c r="F41" s="784">
        <v>9</v>
      </c>
      <c r="G41" s="230">
        <v>1800</v>
      </c>
      <c r="H41" s="230">
        <v>16200</v>
      </c>
      <c r="I41" s="230"/>
    </row>
    <row r="42" customHeight="1" spans="1:9">
      <c r="A42" s="876"/>
      <c r="B42" s="230" t="s">
        <v>349</v>
      </c>
      <c r="C42" s="230" t="s">
        <v>539</v>
      </c>
      <c r="D42" s="230" t="s">
        <v>540</v>
      </c>
      <c r="E42" s="230" t="s">
        <v>229</v>
      </c>
      <c r="F42" s="784">
        <v>11</v>
      </c>
      <c r="G42" s="230">
        <v>8000</v>
      </c>
      <c r="H42" s="230">
        <v>88000</v>
      </c>
      <c r="I42" s="230"/>
    </row>
    <row r="43" customHeight="1" spans="1:9">
      <c r="A43" s="876"/>
      <c r="B43" s="230" t="s">
        <v>443</v>
      </c>
      <c r="C43" s="230" t="s">
        <v>544</v>
      </c>
      <c r="D43" s="230" t="s">
        <v>545</v>
      </c>
      <c r="E43" s="230" t="s">
        <v>229</v>
      </c>
      <c r="F43" s="784">
        <v>23</v>
      </c>
      <c r="G43" s="230">
        <v>20000</v>
      </c>
      <c r="H43" s="230">
        <v>460000</v>
      </c>
      <c r="I43" s="230"/>
    </row>
    <row r="44" customHeight="1" spans="1:9">
      <c r="A44" s="876"/>
      <c r="B44" s="230" t="s">
        <v>443</v>
      </c>
      <c r="C44" s="230" t="s">
        <v>546</v>
      </c>
      <c r="D44" s="230" t="s">
        <v>545</v>
      </c>
      <c r="E44" s="230" t="s">
        <v>229</v>
      </c>
      <c r="F44" s="784">
        <v>11</v>
      </c>
      <c r="G44" s="230">
        <v>20000</v>
      </c>
      <c r="H44" s="230">
        <v>220000</v>
      </c>
      <c r="I44" s="230"/>
    </row>
    <row r="45" customHeight="1" spans="1:9">
      <c r="A45" s="876"/>
      <c r="B45" s="230" t="s">
        <v>443</v>
      </c>
      <c r="C45" s="230" t="s">
        <v>547</v>
      </c>
      <c r="D45" s="230" t="s">
        <v>545</v>
      </c>
      <c r="E45" s="230" t="s">
        <v>229</v>
      </c>
      <c r="F45" s="784">
        <v>6</v>
      </c>
      <c r="G45" s="230">
        <v>20000</v>
      </c>
      <c r="H45" s="230">
        <v>120000</v>
      </c>
      <c r="I45" s="230"/>
    </row>
    <row r="46" customHeight="1" spans="1:9">
      <c r="A46" s="876"/>
      <c r="B46" s="230" t="s">
        <v>443</v>
      </c>
      <c r="C46" s="230" t="s">
        <v>526</v>
      </c>
      <c r="D46" s="230" t="s">
        <v>545</v>
      </c>
      <c r="E46" s="230" t="s">
        <v>229</v>
      </c>
      <c r="F46" s="784">
        <v>6</v>
      </c>
      <c r="G46" s="230">
        <v>20000</v>
      </c>
      <c r="H46" s="230">
        <v>120000</v>
      </c>
      <c r="I46" s="230"/>
    </row>
    <row r="47" customHeight="1" spans="1:9">
      <c r="A47" s="876"/>
      <c r="B47" s="230" t="s">
        <v>443</v>
      </c>
      <c r="C47" s="230" t="s">
        <v>548</v>
      </c>
      <c r="D47" s="230" t="s">
        <v>545</v>
      </c>
      <c r="E47" s="230" t="s">
        <v>229</v>
      </c>
      <c r="F47" s="784">
        <v>17</v>
      </c>
      <c r="G47" s="230">
        <v>20000</v>
      </c>
      <c r="H47" s="230">
        <v>340000</v>
      </c>
      <c r="I47" s="230"/>
    </row>
    <row r="48" customHeight="1" spans="1:9">
      <c r="A48" s="876"/>
      <c r="B48" s="230" t="s">
        <v>443</v>
      </c>
      <c r="C48" s="230" t="s">
        <v>550</v>
      </c>
      <c r="D48" s="230" t="s">
        <v>545</v>
      </c>
      <c r="E48" s="230" t="s">
        <v>229</v>
      </c>
      <c r="F48" s="784">
        <v>8</v>
      </c>
      <c r="G48" s="230">
        <v>20000</v>
      </c>
      <c r="H48" s="230">
        <v>160000</v>
      </c>
      <c r="I48" s="230"/>
    </row>
    <row r="49" customHeight="1" spans="1:9">
      <c r="A49" s="876"/>
      <c r="B49" s="230" t="s">
        <v>443</v>
      </c>
      <c r="C49" s="230" t="s">
        <v>551</v>
      </c>
      <c r="D49" s="230" t="s">
        <v>545</v>
      </c>
      <c r="E49" s="230" t="s">
        <v>229</v>
      </c>
      <c r="F49" s="784">
        <v>4</v>
      </c>
      <c r="G49" s="230">
        <v>20000</v>
      </c>
      <c r="H49" s="230">
        <v>80000</v>
      </c>
      <c r="I49" s="230"/>
    </row>
    <row r="50" customHeight="1" spans="1:9">
      <c r="A50" s="876"/>
      <c r="B50" s="230" t="s">
        <v>443</v>
      </c>
      <c r="C50" s="230" t="s">
        <v>552</v>
      </c>
      <c r="D50" s="230" t="s">
        <v>545</v>
      </c>
      <c r="E50" s="230" t="s">
        <v>229</v>
      </c>
      <c r="F50" s="784">
        <v>40</v>
      </c>
      <c r="G50" s="230">
        <v>20000</v>
      </c>
      <c r="H50" s="230">
        <v>800000</v>
      </c>
      <c r="I50" s="230"/>
    </row>
    <row r="51" customHeight="1" spans="1:9">
      <c r="A51" s="876"/>
      <c r="B51" s="230" t="s">
        <v>443</v>
      </c>
      <c r="C51" s="230" t="s">
        <v>694</v>
      </c>
      <c r="D51" s="230" t="s">
        <v>545</v>
      </c>
      <c r="E51" s="230" t="s">
        <v>229</v>
      </c>
      <c r="F51" s="784">
        <v>4</v>
      </c>
      <c r="G51" s="230">
        <v>20000</v>
      </c>
      <c r="H51" s="230">
        <v>80000</v>
      </c>
      <c r="I51" s="230"/>
    </row>
    <row r="52" customHeight="1" spans="1:9">
      <c r="A52" s="876"/>
      <c r="B52" s="230" t="s">
        <v>443</v>
      </c>
      <c r="C52" s="230" t="s">
        <v>553</v>
      </c>
      <c r="D52" s="230" t="s">
        <v>545</v>
      </c>
      <c r="E52" s="230" t="s">
        <v>229</v>
      </c>
      <c r="F52" s="784">
        <v>145</v>
      </c>
      <c r="G52" s="230">
        <v>20000</v>
      </c>
      <c r="H52" s="230">
        <v>2900000</v>
      </c>
      <c r="I52" s="230"/>
    </row>
    <row r="53" customHeight="1" spans="1:9">
      <c r="A53" s="876"/>
      <c r="B53" s="230" t="s">
        <v>463</v>
      </c>
      <c r="C53" s="230" t="s">
        <v>554</v>
      </c>
      <c r="D53" s="230" t="s">
        <v>240</v>
      </c>
      <c r="E53" s="230" t="s">
        <v>229</v>
      </c>
      <c r="F53" s="784">
        <v>6</v>
      </c>
      <c r="G53" s="230">
        <v>6000</v>
      </c>
      <c r="H53" s="230">
        <v>36000</v>
      </c>
      <c r="I53" s="230"/>
    </row>
    <row r="54" customHeight="1" spans="1:9">
      <c r="A54" s="876"/>
      <c r="B54" s="230" t="s">
        <v>463</v>
      </c>
      <c r="C54" s="230" t="s">
        <v>555</v>
      </c>
      <c r="D54" s="230" t="s">
        <v>240</v>
      </c>
      <c r="E54" s="230" t="s">
        <v>229</v>
      </c>
      <c r="F54" s="784">
        <v>18</v>
      </c>
      <c r="G54" s="230">
        <v>6000</v>
      </c>
      <c r="H54" s="230">
        <v>108000</v>
      </c>
      <c r="I54" s="230"/>
    </row>
    <row r="55" customHeight="1" spans="1:9">
      <c r="A55" s="876"/>
      <c r="B55" s="230" t="s">
        <v>463</v>
      </c>
      <c r="C55" s="230" t="s">
        <v>556</v>
      </c>
      <c r="D55" s="230" t="s">
        <v>240</v>
      </c>
      <c r="E55" s="230" t="s">
        <v>229</v>
      </c>
      <c r="F55" s="784">
        <v>17</v>
      </c>
      <c r="G55" s="230">
        <v>6000</v>
      </c>
      <c r="H55" s="230">
        <v>102000</v>
      </c>
      <c r="I55" s="230"/>
    </row>
    <row r="56" customHeight="1" spans="1:9">
      <c r="A56" s="876"/>
      <c r="B56" s="230" t="s">
        <v>227</v>
      </c>
      <c r="C56" s="230" t="s">
        <v>558</v>
      </c>
      <c r="D56" s="230" t="s">
        <v>559</v>
      </c>
      <c r="E56" s="230" t="s">
        <v>158</v>
      </c>
      <c r="F56" s="784">
        <v>2</v>
      </c>
      <c r="G56" s="230">
        <v>3000</v>
      </c>
      <c r="H56" s="230">
        <v>6000</v>
      </c>
      <c r="I56" s="230"/>
    </row>
    <row r="57" customHeight="1" spans="1:9">
      <c r="A57" s="876"/>
      <c r="B57" s="230" t="s">
        <v>227</v>
      </c>
      <c r="C57" s="230" t="s">
        <v>426</v>
      </c>
      <c r="D57" s="230" t="s">
        <v>559</v>
      </c>
      <c r="E57" s="230" t="s">
        <v>229</v>
      </c>
      <c r="F57" s="784">
        <v>32</v>
      </c>
      <c r="G57" s="230">
        <v>2680</v>
      </c>
      <c r="H57" s="230">
        <v>85760</v>
      </c>
      <c r="I57" s="230"/>
    </row>
    <row r="58" customHeight="1" spans="1:9">
      <c r="A58" s="876"/>
      <c r="B58" s="230" t="s">
        <v>227</v>
      </c>
      <c r="C58" s="230" t="s">
        <v>560</v>
      </c>
      <c r="D58" s="230" t="s">
        <v>559</v>
      </c>
      <c r="E58" s="230" t="s">
        <v>229</v>
      </c>
      <c r="F58" s="784">
        <v>1</v>
      </c>
      <c r="G58" s="230">
        <v>2680</v>
      </c>
      <c r="H58" s="230">
        <v>2680</v>
      </c>
      <c r="I58" s="230"/>
    </row>
    <row r="59" customHeight="1" spans="1:9">
      <c r="A59" s="876"/>
      <c r="B59" s="230" t="s">
        <v>280</v>
      </c>
      <c r="C59" s="230" t="s">
        <v>281</v>
      </c>
      <c r="D59" s="230" t="s">
        <v>561</v>
      </c>
      <c r="E59" s="230" t="s">
        <v>158</v>
      </c>
      <c r="F59" s="784">
        <v>22</v>
      </c>
      <c r="G59" s="230">
        <v>365</v>
      </c>
      <c r="H59" s="230">
        <v>8030</v>
      </c>
      <c r="I59" s="230"/>
    </row>
    <row r="60" customHeight="1" spans="1:9">
      <c r="A60" s="876"/>
      <c r="B60" s="230" t="s">
        <v>262</v>
      </c>
      <c r="C60" s="230" t="s">
        <v>695</v>
      </c>
      <c r="D60" s="230" t="s">
        <v>565</v>
      </c>
      <c r="E60" s="230" t="s">
        <v>229</v>
      </c>
      <c r="F60" s="784">
        <v>1</v>
      </c>
      <c r="G60" s="230">
        <v>1000</v>
      </c>
      <c r="H60" s="230">
        <v>1000</v>
      </c>
      <c r="I60" s="230"/>
    </row>
    <row r="61" customHeight="1" spans="1:9">
      <c r="A61" s="876"/>
      <c r="B61" s="230" t="s">
        <v>262</v>
      </c>
      <c r="C61" s="230" t="s">
        <v>696</v>
      </c>
      <c r="D61" s="230" t="s">
        <v>565</v>
      </c>
      <c r="E61" s="230" t="s">
        <v>229</v>
      </c>
      <c r="F61" s="784">
        <v>59</v>
      </c>
      <c r="G61" s="230">
        <v>1000</v>
      </c>
      <c r="H61" s="230">
        <v>59000</v>
      </c>
      <c r="I61" s="230"/>
    </row>
    <row r="62" customHeight="1" spans="1:9">
      <c r="A62" s="876"/>
      <c r="B62" s="230" t="s">
        <v>262</v>
      </c>
      <c r="C62" s="230" t="s">
        <v>697</v>
      </c>
      <c r="D62" s="230" t="s">
        <v>565</v>
      </c>
      <c r="E62" s="230" t="s">
        <v>229</v>
      </c>
      <c r="F62" s="784">
        <v>172</v>
      </c>
      <c r="G62" s="230">
        <v>1000</v>
      </c>
      <c r="H62" s="230">
        <v>172000</v>
      </c>
      <c r="I62" s="230"/>
    </row>
    <row r="63" customHeight="1" spans="1:9">
      <c r="A63" s="876"/>
      <c r="B63" s="230" t="s">
        <v>262</v>
      </c>
      <c r="C63" s="230" t="s">
        <v>564</v>
      </c>
      <c r="D63" s="230" t="s">
        <v>565</v>
      </c>
      <c r="E63" s="230" t="s">
        <v>229</v>
      </c>
      <c r="F63" s="784">
        <v>390</v>
      </c>
      <c r="G63" s="230">
        <v>1000</v>
      </c>
      <c r="H63" s="230">
        <v>390000</v>
      </c>
      <c r="I63" s="230"/>
    </row>
    <row r="64" customHeight="1" spans="1:9">
      <c r="A64" s="876"/>
      <c r="B64" s="230" t="s">
        <v>354</v>
      </c>
      <c r="C64" s="230" t="s">
        <v>566</v>
      </c>
      <c r="D64" s="230" t="s">
        <v>567</v>
      </c>
      <c r="E64" s="230" t="s">
        <v>229</v>
      </c>
      <c r="F64" s="784">
        <v>283</v>
      </c>
      <c r="G64" s="230">
        <v>1000</v>
      </c>
      <c r="H64" s="230">
        <v>283000</v>
      </c>
      <c r="I64" s="230"/>
    </row>
    <row r="65" customHeight="1" spans="1:9">
      <c r="A65" s="876"/>
      <c r="B65" s="230" t="s">
        <v>357</v>
      </c>
      <c r="C65" s="230" t="s">
        <v>571</v>
      </c>
      <c r="D65" s="230" t="s">
        <v>572</v>
      </c>
      <c r="E65" s="230" t="s">
        <v>229</v>
      </c>
      <c r="F65" s="784">
        <v>2</v>
      </c>
      <c r="G65" s="230">
        <v>9000</v>
      </c>
      <c r="H65" s="230">
        <v>18000</v>
      </c>
      <c r="I65" s="230"/>
    </row>
    <row r="66" customHeight="1" spans="1:9">
      <c r="A66" s="876"/>
      <c r="B66" s="230" t="s">
        <v>360</v>
      </c>
      <c r="C66" s="230" t="s">
        <v>330</v>
      </c>
      <c r="D66" s="230" t="s">
        <v>573</v>
      </c>
      <c r="E66" s="230" t="s">
        <v>229</v>
      </c>
      <c r="F66" s="784">
        <v>1</v>
      </c>
      <c r="G66" s="230">
        <v>3000</v>
      </c>
      <c r="H66" s="230">
        <v>3000</v>
      </c>
      <c r="I66" s="230"/>
    </row>
    <row r="67" customHeight="1" spans="1:9">
      <c r="A67" s="876"/>
      <c r="B67" s="230" t="s">
        <v>363</v>
      </c>
      <c r="C67" s="230" t="s">
        <v>574</v>
      </c>
      <c r="D67" s="230" t="s">
        <v>575</v>
      </c>
      <c r="E67" s="230" t="s">
        <v>229</v>
      </c>
      <c r="F67" s="784">
        <v>4</v>
      </c>
      <c r="G67" s="230">
        <v>4628.6</v>
      </c>
      <c r="H67" s="230">
        <v>18514.4</v>
      </c>
      <c r="I67" s="230"/>
    </row>
    <row r="68" customHeight="1" spans="1:9">
      <c r="A68" s="876"/>
      <c r="B68" s="230" t="s">
        <v>235</v>
      </c>
      <c r="C68" s="230" t="s">
        <v>576</v>
      </c>
      <c r="D68" s="230" t="s">
        <v>577</v>
      </c>
      <c r="E68" s="230" t="s">
        <v>229</v>
      </c>
      <c r="F68" s="784">
        <v>9</v>
      </c>
      <c r="G68" s="230">
        <v>1500</v>
      </c>
      <c r="H68" s="230">
        <v>13500</v>
      </c>
      <c r="I68" s="230"/>
    </row>
    <row r="69" customHeight="1" spans="1:9">
      <c r="A69" s="876"/>
      <c r="B69" s="230" t="s">
        <v>487</v>
      </c>
      <c r="C69" s="230" t="s">
        <v>330</v>
      </c>
      <c r="D69" s="230" t="s">
        <v>578</v>
      </c>
      <c r="E69" s="230" t="s">
        <v>158</v>
      </c>
      <c r="F69" s="784">
        <v>19</v>
      </c>
      <c r="G69" s="230">
        <v>500</v>
      </c>
      <c r="H69" s="230">
        <v>9500</v>
      </c>
      <c r="I69" s="230"/>
    </row>
    <row r="70" customHeight="1" spans="1:9">
      <c r="A70" s="876"/>
      <c r="B70" s="230" t="s">
        <v>366</v>
      </c>
      <c r="C70" s="230" t="s">
        <v>367</v>
      </c>
      <c r="D70" s="230" t="s">
        <v>565</v>
      </c>
      <c r="E70" s="230" t="s">
        <v>229</v>
      </c>
      <c r="F70" s="784">
        <v>7</v>
      </c>
      <c r="G70" s="230">
        <v>3000</v>
      </c>
      <c r="H70" s="230">
        <v>21000</v>
      </c>
      <c r="I70" s="230"/>
    </row>
    <row r="71" customHeight="1" spans="1:9">
      <c r="A71" s="876"/>
      <c r="B71" s="230" t="s">
        <v>303</v>
      </c>
      <c r="C71" s="230" t="s">
        <v>330</v>
      </c>
      <c r="D71" s="230" t="s">
        <v>579</v>
      </c>
      <c r="E71" s="230" t="s">
        <v>305</v>
      </c>
      <c r="F71" s="784">
        <v>46</v>
      </c>
      <c r="G71" s="230">
        <v>1000</v>
      </c>
      <c r="H71" s="230">
        <v>46000</v>
      </c>
      <c r="I71" s="230"/>
    </row>
    <row r="72" customHeight="1" spans="1:9">
      <c r="A72" s="876"/>
      <c r="B72" s="230" t="s">
        <v>467</v>
      </c>
      <c r="C72" s="230" t="s">
        <v>330</v>
      </c>
      <c r="D72" s="230" t="s">
        <v>580</v>
      </c>
      <c r="E72" s="230" t="s">
        <v>229</v>
      </c>
      <c r="F72" s="784">
        <v>633</v>
      </c>
      <c r="G72" s="230">
        <v>150</v>
      </c>
      <c r="H72" s="230">
        <v>94950</v>
      </c>
      <c r="I72" s="230"/>
    </row>
    <row r="73" customHeight="1" spans="1:9">
      <c r="A73" s="876"/>
      <c r="B73" s="230" t="s">
        <v>179</v>
      </c>
      <c r="C73" s="230" t="s">
        <v>581</v>
      </c>
      <c r="D73" s="230" t="s">
        <v>582</v>
      </c>
      <c r="E73" s="230" t="s">
        <v>158</v>
      </c>
      <c r="F73" s="784">
        <v>40</v>
      </c>
      <c r="G73" s="230">
        <v>3000</v>
      </c>
      <c r="H73" s="230">
        <v>120000</v>
      </c>
      <c r="I73" s="230"/>
    </row>
    <row r="74" customHeight="1" spans="1:9">
      <c r="A74" s="876"/>
      <c r="B74" s="230" t="s">
        <v>182</v>
      </c>
      <c r="C74" s="230" t="s">
        <v>588</v>
      </c>
      <c r="D74" s="230" t="s">
        <v>587</v>
      </c>
      <c r="E74" s="230" t="s">
        <v>158</v>
      </c>
      <c r="F74" s="784">
        <v>32</v>
      </c>
      <c r="G74" s="230">
        <v>1000</v>
      </c>
      <c r="H74" s="230">
        <v>32000</v>
      </c>
      <c r="I74" s="230"/>
    </row>
    <row r="75" customHeight="1" spans="1:9">
      <c r="A75" s="876"/>
      <c r="B75" s="230" t="s">
        <v>185</v>
      </c>
      <c r="C75" s="230" t="s">
        <v>588</v>
      </c>
      <c r="D75" s="230" t="s">
        <v>587</v>
      </c>
      <c r="E75" s="230" t="s">
        <v>186</v>
      </c>
      <c r="F75" s="784">
        <v>80</v>
      </c>
      <c r="G75" s="230">
        <v>4000</v>
      </c>
      <c r="H75" s="230">
        <v>320000</v>
      </c>
      <c r="I75" s="230"/>
    </row>
    <row r="76" customHeight="1" spans="1:9">
      <c r="A76" s="876"/>
      <c r="B76" s="230" t="s">
        <v>185</v>
      </c>
      <c r="C76" s="230" t="s">
        <v>588</v>
      </c>
      <c r="D76" s="230" t="s">
        <v>587</v>
      </c>
      <c r="E76" s="230" t="s">
        <v>158</v>
      </c>
      <c r="F76" s="784">
        <v>12</v>
      </c>
      <c r="G76" s="230">
        <v>4000</v>
      </c>
      <c r="H76" s="230">
        <v>48000</v>
      </c>
      <c r="I76" s="230"/>
    </row>
    <row r="77" customHeight="1" spans="1:9">
      <c r="A77" s="876"/>
      <c r="B77" s="230" t="s">
        <v>233</v>
      </c>
      <c r="C77" s="230" t="s">
        <v>330</v>
      </c>
      <c r="D77" s="230" t="s">
        <v>589</v>
      </c>
      <c r="E77" s="230" t="s">
        <v>229</v>
      </c>
      <c r="F77" s="784">
        <v>26</v>
      </c>
      <c r="G77" s="230">
        <v>2800</v>
      </c>
      <c r="H77" s="230">
        <v>72800</v>
      </c>
      <c r="I77" s="230"/>
    </row>
    <row r="78" customHeight="1" spans="1:9">
      <c r="A78" s="876"/>
      <c r="B78" s="230" t="s">
        <v>297</v>
      </c>
      <c r="C78" s="230" t="s">
        <v>298</v>
      </c>
      <c r="D78" s="230" t="s">
        <v>299</v>
      </c>
      <c r="E78" s="230" t="s">
        <v>229</v>
      </c>
      <c r="F78" s="784">
        <v>96</v>
      </c>
      <c r="G78" s="230">
        <v>200</v>
      </c>
      <c r="H78" s="230">
        <v>19200</v>
      </c>
      <c r="I78" s="230"/>
    </row>
    <row r="79" customHeight="1" spans="1:9">
      <c r="A79" s="876"/>
      <c r="B79" s="230" t="s">
        <v>371</v>
      </c>
      <c r="C79" s="230" t="s">
        <v>426</v>
      </c>
      <c r="D79" s="230" t="s">
        <v>372</v>
      </c>
      <c r="E79" s="230" t="s">
        <v>229</v>
      </c>
      <c r="F79" s="784">
        <v>1</v>
      </c>
      <c r="G79" s="230">
        <v>2000</v>
      </c>
      <c r="H79" s="230">
        <v>2000</v>
      </c>
      <c r="I79" s="230"/>
    </row>
    <row r="80" customHeight="1" spans="1:9">
      <c r="A80" s="876"/>
      <c r="B80" s="230" t="s">
        <v>373</v>
      </c>
      <c r="C80" s="230" t="s">
        <v>591</v>
      </c>
      <c r="D80" s="230" t="s">
        <v>240</v>
      </c>
      <c r="E80" s="230" t="s">
        <v>229</v>
      </c>
      <c r="F80" s="784">
        <v>1</v>
      </c>
      <c r="G80" s="230">
        <v>20000</v>
      </c>
      <c r="H80" s="230">
        <v>20000</v>
      </c>
      <c r="I80" s="230"/>
    </row>
    <row r="81" customHeight="1" spans="1:9">
      <c r="A81" s="876"/>
      <c r="B81" s="230" t="s">
        <v>495</v>
      </c>
      <c r="C81" s="230" t="s">
        <v>701</v>
      </c>
      <c r="D81" s="230" t="s">
        <v>594</v>
      </c>
      <c r="E81" s="230" t="s">
        <v>498</v>
      </c>
      <c r="F81" s="784">
        <v>1</v>
      </c>
      <c r="G81" s="230">
        <v>12400</v>
      </c>
      <c r="H81" s="230">
        <v>12400</v>
      </c>
      <c r="I81" s="230"/>
    </row>
    <row r="82" customHeight="1" spans="1:9">
      <c r="A82" s="876"/>
      <c r="B82" s="230" t="s">
        <v>238</v>
      </c>
      <c r="C82" s="230" t="s">
        <v>576</v>
      </c>
      <c r="D82" s="230" t="s">
        <v>240</v>
      </c>
      <c r="E82" s="230" t="s">
        <v>229</v>
      </c>
      <c r="F82" s="784">
        <v>4</v>
      </c>
      <c r="G82" s="230">
        <v>1500</v>
      </c>
      <c r="H82" s="230">
        <v>6000</v>
      </c>
      <c r="I82" s="230"/>
    </row>
    <row r="83" customHeight="1" spans="1:9">
      <c r="A83" s="876"/>
      <c r="B83" s="230" t="s">
        <v>300</v>
      </c>
      <c r="C83" s="230" t="s">
        <v>301</v>
      </c>
      <c r="D83" s="230" t="s">
        <v>598</v>
      </c>
      <c r="E83" s="230" t="s">
        <v>229</v>
      </c>
      <c r="F83" s="784">
        <v>2</v>
      </c>
      <c r="G83" s="230">
        <v>500</v>
      </c>
      <c r="H83" s="230">
        <v>1000</v>
      </c>
      <c r="I83" s="230"/>
    </row>
    <row r="84" customHeight="1" spans="1:9">
      <c r="A84" s="876"/>
      <c r="B84" s="230" t="s">
        <v>375</v>
      </c>
      <c r="C84" s="230" t="s">
        <v>599</v>
      </c>
      <c r="D84" s="230" t="s">
        <v>600</v>
      </c>
      <c r="E84" s="230" t="s">
        <v>229</v>
      </c>
      <c r="F84" s="784">
        <v>351</v>
      </c>
      <c r="G84" s="230">
        <v>8000</v>
      </c>
      <c r="H84" s="230">
        <v>2808000</v>
      </c>
      <c r="I84" s="230"/>
    </row>
    <row r="85" customHeight="1" spans="1:9">
      <c r="A85" s="876"/>
      <c r="B85" s="230" t="s">
        <v>239</v>
      </c>
      <c r="C85" s="230" t="s">
        <v>602</v>
      </c>
      <c r="D85" s="230" t="s">
        <v>240</v>
      </c>
      <c r="E85" s="230" t="s">
        <v>603</v>
      </c>
      <c r="F85" s="784">
        <v>2</v>
      </c>
      <c r="G85" s="230">
        <v>3000</v>
      </c>
      <c r="H85" s="230">
        <v>6000</v>
      </c>
      <c r="I85" s="230"/>
    </row>
    <row r="86" customHeight="1" spans="1:9">
      <c r="A86" s="876"/>
      <c r="B86" s="230" t="s">
        <v>239</v>
      </c>
      <c r="C86" s="230" t="s">
        <v>604</v>
      </c>
      <c r="D86" s="230" t="s">
        <v>240</v>
      </c>
      <c r="E86" s="230" t="s">
        <v>603</v>
      </c>
      <c r="F86" s="784">
        <v>8</v>
      </c>
      <c r="G86" s="230">
        <v>3000</v>
      </c>
      <c r="H86" s="230">
        <v>24000</v>
      </c>
      <c r="I86" s="230"/>
    </row>
    <row r="87" customHeight="1" spans="1:9">
      <c r="A87" s="876"/>
      <c r="B87" s="230" t="s">
        <v>239</v>
      </c>
      <c r="C87" s="230" t="s">
        <v>637</v>
      </c>
      <c r="D87" s="230" t="s">
        <v>638</v>
      </c>
      <c r="E87" s="230" t="s">
        <v>341</v>
      </c>
      <c r="F87" s="784">
        <v>20</v>
      </c>
      <c r="G87" s="230">
        <v>7000</v>
      </c>
      <c r="H87" s="230">
        <v>140000</v>
      </c>
      <c r="I87" s="230"/>
    </row>
    <row r="88" customHeight="1" spans="1:9">
      <c r="A88" s="876"/>
      <c r="B88" s="230" t="s">
        <v>239</v>
      </c>
      <c r="C88" s="230" t="s">
        <v>605</v>
      </c>
      <c r="D88" s="230" t="s">
        <v>240</v>
      </c>
      <c r="E88" s="230" t="s">
        <v>158</v>
      </c>
      <c r="F88" s="784">
        <v>2</v>
      </c>
      <c r="G88" s="230">
        <v>2000</v>
      </c>
      <c r="H88" s="230">
        <v>4000</v>
      </c>
      <c r="I88" s="230"/>
    </row>
    <row r="89" customHeight="1" spans="1:9">
      <c r="A89" s="876"/>
      <c r="B89" s="230" t="s">
        <v>239</v>
      </c>
      <c r="C89" s="230" t="s">
        <v>702</v>
      </c>
      <c r="D89" s="230" t="s">
        <v>240</v>
      </c>
      <c r="E89" s="230" t="s">
        <v>229</v>
      </c>
      <c r="F89" s="784">
        <v>3</v>
      </c>
      <c r="G89" s="230">
        <v>3000</v>
      </c>
      <c r="H89" s="230">
        <v>9000</v>
      </c>
      <c r="I89" s="230"/>
    </row>
    <row r="90" customHeight="1" spans="1:9">
      <c r="A90" s="876"/>
      <c r="B90" s="230" t="s">
        <v>469</v>
      </c>
      <c r="C90" s="230" t="s">
        <v>606</v>
      </c>
      <c r="D90" s="230" t="s">
        <v>240</v>
      </c>
      <c r="E90" s="230" t="s">
        <v>229</v>
      </c>
      <c r="F90" s="784">
        <v>24</v>
      </c>
      <c r="G90" s="230">
        <v>100</v>
      </c>
      <c r="H90" s="230">
        <v>2400</v>
      </c>
      <c r="I90" s="230"/>
    </row>
    <row r="91" customHeight="1" spans="1:9">
      <c r="A91" s="876"/>
      <c r="B91" s="230" t="s">
        <v>322</v>
      </c>
      <c r="C91" s="230" t="s">
        <v>703</v>
      </c>
      <c r="D91" s="230" t="s">
        <v>704</v>
      </c>
      <c r="E91" s="230" t="s">
        <v>705</v>
      </c>
      <c r="F91" s="784">
        <v>316</v>
      </c>
      <c r="G91" s="230">
        <v>200</v>
      </c>
      <c r="H91" s="230">
        <v>63200</v>
      </c>
      <c r="I91" s="230"/>
    </row>
    <row r="92" customHeight="1" spans="1:9">
      <c r="A92" s="876"/>
      <c r="B92" s="230" t="s">
        <v>224</v>
      </c>
      <c r="C92" s="230" t="s">
        <v>330</v>
      </c>
      <c r="D92" s="230" t="s">
        <v>706</v>
      </c>
      <c r="E92" s="230" t="s">
        <v>158</v>
      </c>
      <c r="F92" s="784">
        <v>158</v>
      </c>
      <c r="G92" s="230">
        <v>1000</v>
      </c>
      <c r="H92" s="230">
        <v>158000</v>
      </c>
      <c r="I92" s="230"/>
    </row>
    <row r="93" customHeight="1" spans="1:9">
      <c r="A93" s="876"/>
      <c r="B93" s="230" t="s">
        <v>286</v>
      </c>
      <c r="C93" s="230" t="s">
        <v>287</v>
      </c>
      <c r="D93" s="230" t="s">
        <v>614</v>
      </c>
      <c r="E93" s="230" t="s">
        <v>229</v>
      </c>
      <c r="F93" s="784">
        <v>30</v>
      </c>
      <c r="G93" s="230">
        <v>1100</v>
      </c>
      <c r="H93" s="230">
        <v>33000</v>
      </c>
      <c r="I93" s="230"/>
    </row>
    <row r="94" customHeight="1" spans="1:9">
      <c r="A94" s="876"/>
      <c r="B94" s="230" t="s">
        <v>286</v>
      </c>
      <c r="C94" s="230" t="s">
        <v>287</v>
      </c>
      <c r="D94" s="230" t="s">
        <v>614</v>
      </c>
      <c r="E94" s="230" t="s">
        <v>158</v>
      </c>
      <c r="F94" s="784">
        <v>344</v>
      </c>
      <c r="G94" s="230">
        <v>1100</v>
      </c>
      <c r="H94" s="230">
        <v>378400</v>
      </c>
      <c r="I94" s="230"/>
    </row>
    <row r="95" customHeight="1" spans="1:9">
      <c r="A95" s="876"/>
      <c r="B95" s="230" t="s">
        <v>189</v>
      </c>
      <c r="C95" s="230" t="s">
        <v>615</v>
      </c>
      <c r="D95" s="230" t="s">
        <v>565</v>
      </c>
      <c r="E95" s="230" t="s">
        <v>158</v>
      </c>
      <c r="F95" s="784">
        <v>1</v>
      </c>
      <c r="G95" s="230">
        <v>20000</v>
      </c>
      <c r="H95" s="230">
        <v>20000</v>
      </c>
      <c r="I95" s="230"/>
    </row>
    <row r="96" customHeight="1" spans="1:9">
      <c r="A96" s="876"/>
      <c r="B96" s="230" t="s">
        <v>193</v>
      </c>
      <c r="C96" s="230" t="s">
        <v>616</v>
      </c>
      <c r="D96" s="230" t="s">
        <v>559</v>
      </c>
      <c r="E96" s="230" t="s">
        <v>158</v>
      </c>
      <c r="F96" s="784">
        <v>1</v>
      </c>
      <c r="G96" s="230">
        <v>5000</v>
      </c>
      <c r="H96" s="230">
        <v>5000</v>
      </c>
      <c r="I96" s="230"/>
    </row>
    <row r="97" customHeight="1" spans="1:9">
      <c r="A97" s="876"/>
      <c r="B97" s="230" t="s">
        <v>191</v>
      </c>
      <c r="C97" s="230" t="s">
        <v>617</v>
      </c>
      <c r="D97" s="230" t="s">
        <v>565</v>
      </c>
      <c r="E97" s="230" t="s">
        <v>158</v>
      </c>
      <c r="F97" s="784">
        <v>32</v>
      </c>
      <c r="G97" s="230">
        <v>12000</v>
      </c>
      <c r="H97" s="230">
        <v>384000</v>
      </c>
      <c r="I97" s="230"/>
    </row>
    <row r="98" customHeight="1" spans="1:9">
      <c r="A98" s="876"/>
      <c r="B98" s="230" t="s">
        <v>191</v>
      </c>
      <c r="C98" s="230" t="s">
        <v>707</v>
      </c>
      <c r="D98" s="230" t="s">
        <v>565</v>
      </c>
      <c r="E98" s="230" t="s">
        <v>158</v>
      </c>
      <c r="F98" s="784">
        <v>16</v>
      </c>
      <c r="G98" s="230">
        <v>12000</v>
      </c>
      <c r="H98" s="230">
        <v>192000</v>
      </c>
      <c r="I98" s="230"/>
    </row>
    <row r="99" customHeight="1" spans="1:9">
      <c r="A99" s="876"/>
      <c r="B99" s="230" t="s">
        <v>325</v>
      </c>
      <c r="C99" s="230" t="s">
        <v>330</v>
      </c>
      <c r="D99" s="230" t="s">
        <v>672</v>
      </c>
      <c r="E99" s="230" t="s">
        <v>158</v>
      </c>
      <c r="F99" s="784">
        <v>150</v>
      </c>
      <c r="G99" s="230">
        <v>200</v>
      </c>
      <c r="H99" s="230">
        <v>30000</v>
      </c>
      <c r="I99" s="230"/>
    </row>
    <row r="100" customHeight="1" spans="1:9">
      <c r="A100" s="876"/>
      <c r="B100" s="230" t="s">
        <v>289</v>
      </c>
      <c r="C100" s="230" t="s">
        <v>330</v>
      </c>
      <c r="D100" s="230" t="s">
        <v>708</v>
      </c>
      <c r="E100" s="230" t="s">
        <v>158</v>
      </c>
      <c r="F100" s="784">
        <v>2</v>
      </c>
      <c r="G100" s="230">
        <v>500</v>
      </c>
      <c r="H100" s="230">
        <v>1000</v>
      </c>
      <c r="I100" s="230"/>
    </row>
    <row r="101" customHeight="1" spans="1:9">
      <c r="A101" s="876"/>
      <c r="B101" s="230" t="s">
        <v>292</v>
      </c>
      <c r="C101" s="230" t="s">
        <v>620</v>
      </c>
      <c r="D101" s="230" t="s">
        <v>240</v>
      </c>
      <c r="E101" s="230" t="s">
        <v>229</v>
      </c>
      <c r="F101" s="784">
        <v>20</v>
      </c>
      <c r="G101" s="230">
        <v>1000</v>
      </c>
      <c r="H101" s="230">
        <v>20000</v>
      </c>
      <c r="I101" s="230"/>
    </row>
    <row r="102" customHeight="1" spans="1:9">
      <c r="A102" s="876"/>
      <c r="B102" s="230" t="s">
        <v>292</v>
      </c>
      <c r="C102" s="230" t="s">
        <v>621</v>
      </c>
      <c r="D102" s="230" t="s">
        <v>240</v>
      </c>
      <c r="E102" s="230" t="s">
        <v>229</v>
      </c>
      <c r="F102" s="784">
        <v>15</v>
      </c>
      <c r="G102" s="230">
        <v>1000</v>
      </c>
      <c r="H102" s="230">
        <v>15000</v>
      </c>
      <c r="I102" s="230"/>
    </row>
    <row r="103" customHeight="1" spans="1:9">
      <c r="A103" s="876"/>
      <c r="B103" s="230" t="s">
        <v>294</v>
      </c>
      <c r="C103" s="230" t="s">
        <v>622</v>
      </c>
      <c r="D103" s="230" t="s">
        <v>579</v>
      </c>
      <c r="E103" s="230" t="s">
        <v>158</v>
      </c>
      <c r="F103" s="784">
        <v>52</v>
      </c>
      <c r="G103" s="230">
        <v>3000</v>
      </c>
      <c r="H103" s="230">
        <v>156000</v>
      </c>
      <c r="I103" s="230"/>
    </row>
    <row r="104" customHeight="1" spans="1:9">
      <c r="A104" s="876"/>
      <c r="B104" s="230" t="s">
        <v>434</v>
      </c>
      <c r="C104" s="230" t="s">
        <v>330</v>
      </c>
      <c r="D104" s="230" t="s">
        <v>623</v>
      </c>
      <c r="E104" s="230" t="s">
        <v>186</v>
      </c>
      <c r="F104" s="784">
        <v>4</v>
      </c>
      <c r="G104" s="230">
        <v>3000</v>
      </c>
      <c r="H104" s="230">
        <v>12000</v>
      </c>
      <c r="I104" s="230"/>
    </row>
    <row r="105" customHeight="1" spans="1:9">
      <c r="A105" s="876"/>
      <c r="B105" s="230" t="s">
        <v>471</v>
      </c>
      <c r="C105" s="230" t="s">
        <v>709</v>
      </c>
      <c r="D105" s="230" t="s">
        <v>624</v>
      </c>
      <c r="E105" s="230" t="s">
        <v>474</v>
      </c>
      <c r="F105" s="784">
        <v>44</v>
      </c>
      <c r="G105" s="230">
        <v>3500</v>
      </c>
      <c r="H105" s="230">
        <v>154000</v>
      </c>
      <c r="I105" s="230"/>
    </row>
    <row r="106" customHeight="1" spans="1:9">
      <c r="A106" s="876"/>
      <c r="B106" s="230" t="s">
        <v>471</v>
      </c>
      <c r="C106" s="230" t="s">
        <v>476</v>
      </c>
      <c r="D106" s="230" t="s">
        <v>624</v>
      </c>
      <c r="E106" s="230" t="s">
        <v>474</v>
      </c>
      <c r="F106" s="784">
        <v>365</v>
      </c>
      <c r="G106" s="230">
        <v>4500</v>
      </c>
      <c r="H106" s="230">
        <v>1642500</v>
      </c>
      <c r="I106" s="230"/>
    </row>
    <row r="107" customHeight="1" spans="1:9">
      <c r="A107" s="876"/>
      <c r="B107" s="230" t="s">
        <v>471</v>
      </c>
      <c r="C107" s="230" t="s">
        <v>625</v>
      </c>
      <c r="D107" s="230" t="s">
        <v>624</v>
      </c>
      <c r="E107" s="230" t="s">
        <v>474</v>
      </c>
      <c r="F107" s="784">
        <v>640</v>
      </c>
      <c r="G107" s="230">
        <v>5500</v>
      </c>
      <c r="H107" s="230">
        <v>3520000</v>
      </c>
      <c r="I107" s="230"/>
    </row>
    <row r="108" customHeight="1" spans="1:9">
      <c r="A108" s="876"/>
      <c r="B108" s="230" t="s">
        <v>306</v>
      </c>
      <c r="C108" s="230" t="s">
        <v>628</v>
      </c>
      <c r="D108" s="230" t="s">
        <v>308</v>
      </c>
      <c r="E108" s="230" t="s">
        <v>158</v>
      </c>
      <c r="F108" s="784">
        <v>803</v>
      </c>
      <c r="G108" s="230">
        <v>150</v>
      </c>
      <c r="H108" s="230">
        <v>120450</v>
      </c>
      <c r="I108" s="230"/>
    </row>
    <row r="109" customHeight="1" spans="1:9">
      <c r="A109" s="876"/>
      <c r="B109" s="230" t="s">
        <v>309</v>
      </c>
      <c r="C109" s="230" t="s">
        <v>310</v>
      </c>
      <c r="D109" s="230" t="s">
        <v>561</v>
      </c>
      <c r="E109" s="230" t="s">
        <v>158</v>
      </c>
      <c r="F109" s="784">
        <v>212</v>
      </c>
      <c r="G109" s="230">
        <v>500</v>
      </c>
      <c r="H109" s="230">
        <v>106000</v>
      </c>
      <c r="I109" s="230"/>
    </row>
    <row r="110" customHeight="1" spans="1:9">
      <c r="A110" s="876"/>
      <c r="B110" s="230" t="s">
        <v>377</v>
      </c>
      <c r="C110" s="230" t="s">
        <v>548</v>
      </c>
      <c r="D110" s="230" t="s">
        <v>633</v>
      </c>
      <c r="E110" s="230" t="s">
        <v>229</v>
      </c>
      <c r="F110" s="784">
        <v>24</v>
      </c>
      <c r="G110" s="230">
        <v>3000</v>
      </c>
      <c r="H110" s="230">
        <v>72000</v>
      </c>
      <c r="I110" s="230"/>
    </row>
    <row r="111" customHeight="1" spans="1:9">
      <c r="A111" s="876"/>
      <c r="B111" s="230" t="s">
        <v>634</v>
      </c>
      <c r="C111" s="230" t="s">
        <v>330</v>
      </c>
      <c r="D111" s="230" t="s">
        <v>623</v>
      </c>
      <c r="E111" s="230" t="s">
        <v>229</v>
      </c>
      <c r="F111" s="784">
        <v>1</v>
      </c>
      <c r="G111" s="230">
        <v>6000</v>
      </c>
      <c r="H111" s="230">
        <v>6000</v>
      </c>
      <c r="I111" s="230"/>
    </row>
    <row r="112" customHeight="1" spans="1:9">
      <c r="A112" s="876"/>
      <c r="B112" s="230" t="s">
        <v>431</v>
      </c>
      <c r="C112" s="230" t="s">
        <v>330</v>
      </c>
      <c r="D112" s="230" t="s">
        <v>623</v>
      </c>
      <c r="E112" s="230" t="s">
        <v>229</v>
      </c>
      <c r="F112" s="784">
        <v>596</v>
      </c>
      <c r="G112" s="230">
        <v>1500</v>
      </c>
      <c r="H112" s="230">
        <v>894000</v>
      </c>
      <c r="I112" s="230"/>
    </row>
    <row r="113" customHeight="1" spans="1:9">
      <c r="A113" s="876"/>
      <c r="B113" s="230" t="s">
        <v>431</v>
      </c>
      <c r="C113" s="230" t="s">
        <v>710</v>
      </c>
      <c r="D113" s="230" t="s">
        <v>623</v>
      </c>
      <c r="E113" s="230" t="s">
        <v>229</v>
      </c>
      <c r="F113" s="784">
        <v>167</v>
      </c>
      <c r="G113" s="230">
        <v>1500</v>
      </c>
      <c r="H113" s="230">
        <v>250500</v>
      </c>
      <c r="I113" s="230"/>
    </row>
    <row r="114" customHeight="1" spans="1:9">
      <c r="A114" s="876"/>
      <c r="B114" s="230" t="s">
        <v>436</v>
      </c>
      <c r="C114" s="230" t="s">
        <v>330</v>
      </c>
      <c r="D114" s="230" t="s">
        <v>635</v>
      </c>
      <c r="E114" s="230" t="s">
        <v>186</v>
      </c>
      <c r="F114" s="784">
        <v>8</v>
      </c>
      <c r="G114" s="230">
        <v>5000</v>
      </c>
      <c r="H114" s="230">
        <v>40000</v>
      </c>
      <c r="I114" s="230"/>
    </row>
    <row r="115" customHeight="1" spans="1:9">
      <c r="A115" s="876"/>
      <c r="B115" s="230" t="s">
        <v>438</v>
      </c>
      <c r="C115" s="230" t="s">
        <v>330</v>
      </c>
      <c r="D115" s="230" t="s">
        <v>623</v>
      </c>
      <c r="E115" s="230" t="s">
        <v>186</v>
      </c>
      <c r="F115" s="784">
        <v>12</v>
      </c>
      <c r="G115" s="230">
        <v>6000</v>
      </c>
      <c r="H115" s="230">
        <v>72000</v>
      </c>
      <c r="I115" s="230"/>
    </row>
    <row r="116" customHeight="1" spans="1:9">
      <c r="A116" s="876"/>
      <c r="B116" s="230" t="s">
        <v>438</v>
      </c>
      <c r="C116" s="230" t="s">
        <v>330</v>
      </c>
      <c r="D116" s="230" t="s">
        <v>641</v>
      </c>
      <c r="E116" s="230" t="s">
        <v>229</v>
      </c>
      <c r="F116" s="784">
        <v>1</v>
      </c>
      <c r="G116" s="230">
        <v>6000</v>
      </c>
      <c r="H116" s="230">
        <v>6000</v>
      </c>
      <c r="I116" s="230"/>
    </row>
    <row r="117" customHeight="1" spans="1:9">
      <c r="A117" s="876"/>
      <c r="B117" s="230" t="s">
        <v>210</v>
      </c>
      <c r="C117" s="230" t="s">
        <v>636</v>
      </c>
      <c r="D117" s="230" t="s">
        <v>582</v>
      </c>
      <c r="E117" s="230" t="s">
        <v>212</v>
      </c>
      <c r="F117" s="784">
        <v>9</v>
      </c>
      <c r="G117" s="230">
        <v>1000</v>
      </c>
      <c r="H117" s="230">
        <v>9000</v>
      </c>
      <c r="I117" s="230"/>
    </row>
    <row r="118" customHeight="1" spans="1:9">
      <c r="A118" s="876"/>
      <c r="B118" s="230" t="s">
        <v>383</v>
      </c>
      <c r="C118" s="230" t="s">
        <v>384</v>
      </c>
      <c r="D118" s="230" t="s">
        <v>639</v>
      </c>
      <c r="E118" s="230" t="s">
        <v>229</v>
      </c>
      <c r="F118" s="784">
        <v>2</v>
      </c>
      <c r="G118" s="230">
        <v>2000</v>
      </c>
      <c r="H118" s="230">
        <v>4000</v>
      </c>
      <c r="I118" s="230"/>
    </row>
    <row r="119" customHeight="1" spans="1:9">
      <c r="A119" s="876"/>
      <c r="B119" s="230" t="s">
        <v>386</v>
      </c>
      <c r="C119" s="230" t="s">
        <v>640</v>
      </c>
      <c r="D119" s="230" t="s">
        <v>388</v>
      </c>
      <c r="E119" s="230" t="s">
        <v>229</v>
      </c>
      <c r="F119" s="784">
        <v>1</v>
      </c>
      <c r="G119" s="230">
        <v>2600</v>
      </c>
      <c r="H119" s="230">
        <v>2600</v>
      </c>
      <c r="I119" s="230"/>
    </row>
    <row r="120" customHeight="1" spans="1:9">
      <c r="A120" s="876"/>
      <c r="B120" s="230" t="s">
        <v>389</v>
      </c>
      <c r="C120" s="230" t="s">
        <v>330</v>
      </c>
      <c r="D120" s="230" t="s">
        <v>641</v>
      </c>
      <c r="E120" s="230" t="s">
        <v>229</v>
      </c>
      <c r="F120" s="784">
        <v>162</v>
      </c>
      <c r="G120" s="230">
        <v>3000</v>
      </c>
      <c r="H120" s="230">
        <v>486000</v>
      </c>
      <c r="I120" s="230"/>
    </row>
    <row r="121" customHeight="1" spans="1:9">
      <c r="A121" s="876"/>
      <c r="B121" s="230" t="s">
        <v>389</v>
      </c>
      <c r="C121" s="230" t="s">
        <v>712</v>
      </c>
      <c r="D121" s="230" t="s">
        <v>508</v>
      </c>
      <c r="E121" s="230" t="s">
        <v>229</v>
      </c>
      <c r="F121" s="784">
        <v>1</v>
      </c>
      <c r="G121" s="230">
        <v>3000</v>
      </c>
      <c r="H121" s="230">
        <v>3000</v>
      </c>
      <c r="I121" s="230"/>
    </row>
    <row r="122" customHeight="1" spans="1:9">
      <c r="A122" s="876"/>
      <c r="B122" s="230" t="s">
        <v>489</v>
      </c>
      <c r="C122" s="230" t="s">
        <v>599</v>
      </c>
      <c r="D122" s="230" t="s">
        <v>646</v>
      </c>
      <c r="E122" s="230" t="s">
        <v>158</v>
      </c>
      <c r="F122" s="784">
        <v>129</v>
      </c>
      <c r="G122" s="230">
        <v>6500</v>
      </c>
      <c r="H122" s="230">
        <v>838500</v>
      </c>
      <c r="I122" s="230"/>
    </row>
    <row r="123" customHeight="1" spans="1:9">
      <c r="A123" s="876"/>
      <c r="B123" s="230" t="s">
        <v>391</v>
      </c>
      <c r="C123" s="230" t="s">
        <v>599</v>
      </c>
      <c r="D123" s="230" t="s">
        <v>600</v>
      </c>
      <c r="E123" s="230" t="s">
        <v>229</v>
      </c>
      <c r="F123" s="784">
        <v>15</v>
      </c>
      <c r="G123" s="230">
        <v>4000</v>
      </c>
      <c r="H123" s="230">
        <v>60000</v>
      </c>
      <c r="I123" s="230"/>
    </row>
    <row r="124" customHeight="1" spans="1:9">
      <c r="A124" s="876"/>
      <c r="B124" s="230" t="s">
        <v>392</v>
      </c>
      <c r="C124" s="230" t="s">
        <v>330</v>
      </c>
      <c r="D124" s="230" t="s">
        <v>508</v>
      </c>
      <c r="E124" s="230" t="s">
        <v>229</v>
      </c>
      <c r="F124" s="784">
        <v>17</v>
      </c>
      <c r="G124" s="230">
        <v>3000</v>
      </c>
      <c r="H124" s="230">
        <v>51000</v>
      </c>
      <c r="I124" s="230"/>
    </row>
    <row r="125" customHeight="1" spans="1:9">
      <c r="A125" s="876"/>
      <c r="B125" s="230" t="s">
        <v>392</v>
      </c>
      <c r="C125" s="230" t="s">
        <v>608</v>
      </c>
      <c r="D125" s="230" t="s">
        <v>508</v>
      </c>
      <c r="E125" s="230" t="s">
        <v>229</v>
      </c>
      <c r="F125" s="784">
        <v>4</v>
      </c>
      <c r="G125" s="230">
        <v>3000</v>
      </c>
      <c r="H125" s="230">
        <v>12000</v>
      </c>
      <c r="I125" s="230"/>
    </row>
    <row r="126" customHeight="1" spans="1:9">
      <c r="A126" s="876"/>
      <c r="B126" s="230" t="s">
        <v>394</v>
      </c>
      <c r="C126" s="230" t="s">
        <v>548</v>
      </c>
      <c r="D126" s="230" t="s">
        <v>633</v>
      </c>
      <c r="E126" s="230" t="s">
        <v>229</v>
      </c>
      <c r="F126" s="784">
        <v>59</v>
      </c>
      <c r="G126" s="230">
        <v>4000</v>
      </c>
      <c r="H126" s="230">
        <v>236000</v>
      </c>
      <c r="I126" s="230"/>
    </row>
    <row r="127" customHeight="1" spans="1:9">
      <c r="A127" s="876"/>
      <c r="B127" s="230" t="s">
        <v>198</v>
      </c>
      <c r="C127" s="230" t="s">
        <v>650</v>
      </c>
      <c r="D127" s="230" t="s">
        <v>651</v>
      </c>
      <c r="E127" s="230" t="s">
        <v>158</v>
      </c>
      <c r="F127" s="784">
        <v>8</v>
      </c>
      <c r="G127" s="230">
        <v>1200</v>
      </c>
      <c r="H127" s="230">
        <v>9600</v>
      </c>
      <c r="I127" s="230"/>
    </row>
    <row r="128" customHeight="1" spans="1:9">
      <c r="A128" s="876"/>
      <c r="B128" s="230" t="s">
        <v>198</v>
      </c>
      <c r="C128" s="230" t="s">
        <v>652</v>
      </c>
      <c r="D128" s="230" t="s">
        <v>651</v>
      </c>
      <c r="E128" s="230" t="s">
        <v>158</v>
      </c>
      <c r="F128" s="784">
        <v>57</v>
      </c>
      <c r="G128" s="230">
        <v>1200</v>
      </c>
      <c r="H128" s="230">
        <v>68400</v>
      </c>
      <c r="I128" s="230"/>
    </row>
    <row r="129" customHeight="1" spans="1:9">
      <c r="A129" s="876"/>
      <c r="B129" s="230" t="s">
        <v>198</v>
      </c>
      <c r="C129" s="230" t="s">
        <v>721</v>
      </c>
      <c r="D129" s="230" t="s">
        <v>651</v>
      </c>
      <c r="E129" s="230" t="s">
        <v>158</v>
      </c>
      <c r="F129" s="784">
        <v>8</v>
      </c>
      <c r="G129" s="230">
        <v>900</v>
      </c>
      <c r="H129" s="230">
        <v>7200</v>
      </c>
      <c r="I129" s="230"/>
    </row>
    <row r="130" customHeight="1" spans="1:9">
      <c r="A130" s="876"/>
      <c r="B130" s="230" t="s">
        <v>198</v>
      </c>
      <c r="C130" s="230" t="s">
        <v>653</v>
      </c>
      <c r="D130" s="230" t="s">
        <v>651</v>
      </c>
      <c r="E130" s="230" t="s">
        <v>158</v>
      </c>
      <c r="F130" s="784">
        <v>70</v>
      </c>
      <c r="G130" s="230">
        <v>900</v>
      </c>
      <c r="H130" s="230">
        <v>63000</v>
      </c>
      <c r="I130" s="230"/>
    </row>
    <row r="131" customHeight="1" spans="1:9">
      <c r="A131" s="876"/>
      <c r="B131" s="230" t="s">
        <v>198</v>
      </c>
      <c r="C131" s="230" t="s">
        <v>654</v>
      </c>
      <c r="D131" s="230" t="s">
        <v>651</v>
      </c>
      <c r="E131" s="230" t="s">
        <v>158</v>
      </c>
      <c r="F131" s="784">
        <v>78</v>
      </c>
      <c r="G131" s="230">
        <v>900</v>
      </c>
      <c r="H131" s="230">
        <v>70200</v>
      </c>
      <c r="I131" s="230"/>
    </row>
    <row r="132" customHeight="1" spans="1:9">
      <c r="A132" s="876"/>
      <c r="B132" s="230" t="s">
        <v>198</v>
      </c>
      <c r="C132" s="230" t="s">
        <v>722</v>
      </c>
      <c r="D132" s="230" t="s">
        <v>651</v>
      </c>
      <c r="E132" s="230" t="s">
        <v>158</v>
      </c>
      <c r="F132" s="784">
        <v>4</v>
      </c>
      <c r="G132" s="230">
        <v>900</v>
      </c>
      <c r="H132" s="230">
        <v>3600</v>
      </c>
      <c r="I132" s="230"/>
    </row>
    <row r="133" customHeight="1" spans="1:9">
      <c r="A133" s="876"/>
      <c r="B133" s="230" t="s">
        <v>198</v>
      </c>
      <c r="C133" s="230" t="s">
        <v>670</v>
      </c>
      <c r="D133" s="230" t="s">
        <v>651</v>
      </c>
      <c r="E133" s="230" t="s">
        <v>158</v>
      </c>
      <c r="F133" s="784">
        <v>2</v>
      </c>
      <c r="G133" s="230">
        <v>1200</v>
      </c>
      <c r="H133" s="230">
        <v>2400</v>
      </c>
      <c r="I133" s="230"/>
    </row>
    <row r="134" customHeight="1" spans="1:9">
      <c r="A134" s="876"/>
      <c r="B134" s="230" t="s">
        <v>198</v>
      </c>
      <c r="C134" s="230" t="s">
        <v>670</v>
      </c>
      <c r="D134" s="230" t="s">
        <v>671</v>
      </c>
      <c r="E134" s="230" t="s">
        <v>158</v>
      </c>
      <c r="F134" s="784">
        <v>2</v>
      </c>
      <c r="G134" s="230">
        <v>1200</v>
      </c>
      <c r="H134" s="230">
        <v>2400</v>
      </c>
      <c r="I134" s="230"/>
    </row>
    <row r="135" customHeight="1" spans="1:9">
      <c r="A135" s="876"/>
      <c r="B135" s="230" t="s">
        <v>198</v>
      </c>
      <c r="C135" s="230" t="s">
        <v>655</v>
      </c>
      <c r="D135" s="230" t="s">
        <v>651</v>
      </c>
      <c r="E135" s="230" t="s">
        <v>158</v>
      </c>
      <c r="F135" s="784">
        <v>13</v>
      </c>
      <c r="G135" s="230">
        <v>1200</v>
      </c>
      <c r="H135" s="230">
        <v>15600</v>
      </c>
      <c r="I135" s="230"/>
    </row>
    <row r="136" customHeight="1" spans="1:9">
      <c r="A136" s="876"/>
      <c r="B136" s="230" t="s">
        <v>326</v>
      </c>
      <c r="C136" s="230" t="s">
        <v>723</v>
      </c>
      <c r="D136" s="230" t="s">
        <v>724</v>
      </c>
      <c r="E136" s="230" t="s">
        <v>158</v>
      </c>
      <c r="F136" s="784">
        <v>666</v>
      </c>
      <c r="G136" s="230">
        <v>700</v>
      </c>
      <c r="H136" s="230">
        <v>466200</v>
      </c>
      <c r="I136" s="230"/>
    </row>
    <row r="137" customHeight="1" spans="1:9">
      <c r="A137" s="876"/>
      <c r="B137" s="230" t="s">
        <v>499</v>
      </c>
      <c r="C137" s="230" t="s">
        <v>330</v>
      </c>
      <c r="D137" s="230" t="s">
        <v>500</v>
      </c>
      <c r="E137" s="230" t="s">
        <v>229</v>
      </c>
      <c r="F137" s="784">
        <v>2</v>
      </c>
      <c r="G137" s="230">
        <v>1000</v>
      </c>
      <c r="H137" s="230">
        <v>2000</v>
      </c>
      <c r="I137" s="230"/>
    </row>
    <row r="138" customHeight="1" spans="1:9">
      <c r="A138" s="876"/>
      <c r="B138" s="230" t="s">
        <v>395</v>
      </c>
      <c r="C138" s="230" t="s">
        <v>608</v>
      </c>
      <c r="D138" s="230" t="s">
        <v>508</v>
      </c>
      <c r="E138" s="230" t="s">
        <v>229</v>
      </c>
      <c r="F138" s="784">
        <v>719</v>
      </c>
      <c r="G138" s="230">
        <v>3000</v>
      </c>
      <c r="H138" s="230">
        <v>2157000</v>
      </c>
      <c r="I138" s="230"/>
    </row>
    <row r="139" customHeight="1" spans="1:9">
      <c r="A139" s="876"/>
      <c r="B139" s="230" t="s">
        <v>395</v>
      </c>
      <c r="C139" s="230" t="s">
        <v>725</v>
      </c>
      <c r="D139" s="230" t="s">
        <v>508</v>
      </c>
      <c r="E139" s="230" t="s">
        <v>229</v>
      </c>
      <c r="F139" s="784">
        <v>10</v>
      </c>
      <c r="G139" s="230">
        <v>3000</v>
      </c>
      <c r="H139" s="230">
        <v>30000</v>
      </c>
      <c r="I139" s="230"/>
    </row>
    <row r="140" customHeight="1" spans="1:9">
      <c r="A140" s="876"/>
      <c r="B140" s="230" t="s">
        <v>395</v>
      </c>
      <c r="C140" s="230" t="s">
        <v>726</v>
      </c>
      <c r="D140" s="230" t="s">
        <v>508</v>
      </c>
      <c r="E140" s="230" t="s">
        <v>229</v>
      </c>
      <c r="F140" s="784">
        <v>10</v>
      </c>
      <c r="G140" s="230">
        <v>3000</v>
      </c>
      <c r="H140" s="230">
        <v>30000</v>
      </c>
      <c r="I140" s="230"/>
    </row>
    <row r="141" customHeight="1" spans="1:9">
      <c r="A141" s="876"/>
      <c r="B141" s="230" t="s">
        <v>395</v>
      </c>
      <c r="C141" s="230" t="s">
        <v>727</v>
      </c>
      <c r="D141" s="230" t="s">
        <v>508</v>
      </c>
      <c r="E141" s="230" t="s">
        <v>229</v>
      </c>
      <c r="F141" s="784">
        <v>12</v>
      </c>
      <c r="G141" s="230">
        <v>3000</v>
      </c>
      <c r="H141" s="230">
        <v>36000</v>
      </c>
      <c r="I141" s="230"/>
    </row>
    <row r="142" customHeight="1" spans="1:9">
      <c r="A142" s="876"/>
      <c r="B142" s="230" t="s">
        <v>396</v>
      </c>
      <c r="C142" s="230" t="s">
        <v>397</v>
      </c>
      <c r="D142" s="230" t="s">
        <v>656</v>
      </c>
      <c r="E142" s="230" t="s">
        <v>229</v>
      </c>
      <c r="F142" s="784">
        <v>5</v>
      </c>
      <c r="G142" s="230">
        <v>3000</v>
      </c>
      <c r="H142" s="230">
        <v>15000</v>
      </c>
      <c r="I142" s="230"/>
    </row>
    <row r="143" customHeight="1" spans="1:9">
      <c r="A143" s="876"/>
      <c r="B143" s="230" t="s">
        <v>258</v>
      </c>
      <c r="C143" s="230" t="s">
        <v>426</v>
      </c>
      <c r="D143" s="230" t="s">
        <v>657</v>
      </c>
      <c r="E143" s="230" t="s">
        <v>229</v>
      </c>
      <c r="F143" s="784">
        <v>4</v>
      </c>
      <c r="G143" s="230">
        <v>4000</v>
      </c>
      <c r="H143" s="230">
        <v>16000</v>
      </c>
      <c r="I143" s="230"/>
    </row>
    <row r="144" customHeight="1" spans="1:9">
      <c r="A144" s="876"/>
      <c r="B144" s="230" t="s">
        <v>329</v>
      </c>
      <c r="C144" s="230" t="s">
        <v>330</v>
      </c>
      <c r="D144" s="230" t="s">
        <v>331</v>
      </c>
      <c r="E144" s="230" t="s">
        <v>229</v>
      </c>
      <c r="F144" s="784">
        <v>412</v>
      </c>
      <c r="G144" s="230">
        <v>210</v>
      </c>
      <c r="H144" s="230">
        <v>86520</v>
      </c>
      <c r="I144" s="230"/>
    </row>
    <row r="145" customHeight="1" spans="1:9">
      <c r="A145" s="876"/>
      <c r="B145" s="230" t="s">
        <v>429</v>
      </c>
      <c r="C145" s="230" t="s">
        <v>599</v>
      </c>
      <c r="D145" s="230" t="s">
        <v>573</v>
      </c>
      <c r="E145" s="230" t="s">
        <v>229</v>
      </c>
      <c r="F145" s="784">
        <v>174</v>
      </c>
      <c r="G145" s="230">
        <v>1500</v>
      </c>
      <c r="H145" s="230">
        <v>261000</v>
      </c>
      <c r="I145" s="230"/>
    </row>
    <row r="146" customHeight="1" spans="1:9">
      <c r="A146" s="876"/>
      <c r="B146" s="230" t="s">
        <v>260</v>
      </c>
      <c r="C146" s="230" t="s">
        <v>426</v>
      </c>
      <c r="D146" s="230" t="s">
        <v>582</v>
      </c>
      <c r="E146" s="230" t="s">
        <v>158</v>
      </c>
      <c r="F146" s="784">
        <v>8</v>
      </c>
      <c r="G146" s="230">
        <v>2000</v>
      </c>
      <c r="H146" s="230">
        <v>16000</v>
      </c>
      <c r="I146" s="230"/>
    </row>
    <row r="147" customHeight="1" spans="1:9">
      <c r="A147" s="876"/>
      <c r="B147" s="230" t="s">
        <v>480</v>
      </c>
      <c r="C147" s="230" t="s">
        <v>330</v>
      </c>
      <c r="D147" s="230" t="s">
        <v>481</v>
      </c>
      <c r="E147" s="230" t="s">
        <v>229</v>
      </c>
      <c r="F147" s="784">
        <v>48</v>
      </c>
      <c r="G147" s="230">
        <v>40</v>
      </c>
      <c r="H147" s="230">
        <v>1920</v>
      </c>
      <c r="I147" s="230"/>
    </row>
    <row r="148" customHeight="1" spans="1:9">
      <c r="A148" s="876"/>
      <c r="B148" s="230" t="s">
        <v>261</v>
      </c>
      <c r="C148" s="230" t="s">
        <v>330</v>
      </c>
      <c r="D148" s="230" t="s">
        <v>589</v>
      </c>
      <c r="E148" s="230" t="s">
        <v>229</v>
      </c>
      <c r="F148" s="784">
        <v>8</v>
      </c>
      <c r="G148" s="230">
        <v>2000</v>
      </c>
      <c r="H148" s="230">
        <v>16000</v>
      </c>
      <c r="I148" s="230"/>
    </row>
    <row r="149" customHeight="1" spans="1:9">
      <c r="A149" s="876"/>
      <c r="B149" s="230" t="s">
        <v>399</v>
      </c>
      <c r="C149" s="230" t="s">
        <v>661</v>
      </c>
      <c r="D149" s="230" t="s">
        <v>662</v>
      </c>
      <c r="E149" s="230" t="s">
        <v>229</v>
      </c>
      <c r="F149" s="784">
        <v>24</v>
      </c>
      <c r="G149" s="230">
        <v>3500</v>
      </c>
      <c r="H149" s="230">
        <v>84000</v>
      </c>
      <c r="I149" s="230"/>
    </row>
    <row r="150" customHeight="1" spans="1:9">
      <c r="A150" s="876"/>
      <c r="B150" s="230" t="s">
        <v>399</v>
      </c>
      <c r="C150" s="230" t="s">
        <v>663</v>
      </c>
      <c r="D150" s="230" t="s">
        <v>662</v>
      </c>
      <c r="E150" s="230" t="s">
        <v>229</v>
      </c>
      <c r="F150" s="784">
        <v>10</v>
      </c>
      <c r="G150" s="230">
        <v>2500</v>
      </c>
      <c r="H150" s="230">
        <v>25000</v>
      </c>
      <c r="I150" s="230"/>
    </row>
    <row r="151" customHeight="1" spans="1:9">
      <c r="A151" s="876"/>
      <c r="B151" s="230" t="s">
        <v>405</v>
      </c>
      <c r="C151" s="230" t="s">
        <v>664</v>
      </c>
      <c r="D151" s="230" t="s">
        <v>662</v>
      </c>
      <c r="E151" s="230" t="s">
        <v>229</v>
      </c>
      <c r="F151" s="784">
        <v>8</v>
      </c>
      <c r="G151" s="230">
        <v>2000</v>
      </c>
      <c r="H151" s="230">
        <v>16000</v>
      </c>
      <c r="I151" s="230"/>
    </row>
    <row r="152" customHeight="1" spans="1:9">
      <c r="A152" s="876"/>
      <c r="B152" s="230" t="s">
        <v>405</v>
      </c>
      <c r="C152" s="230" t="s">
        <v>599</v>
      </c>
      <c r="D152" s="230" t="s">
        <v>545</v>
      </c>
      <c r="E152" s="230" t="s">
        <v>229</v>
      </c>
      <c r="F152" s="784">
        <v>2</v>
      </c>
      <c r="G152" s="230">
        <v>2000</v>
      </c>
      <c r="H152" s="230">
        <v>4000</v>
      </c>
      <c r="I152" s="230"/>
    </row>
    <row r="153" customHeight="1" spans="1:9">
      <c r="A153" s="876"/>
      <c r="B153" s="230" t="s">
        <v>407</v>
      </c>
      <c r="C153" s="230" t="s">
        <v>665</v>
      </c>
      <c r="D153" s="230" t="s">
        <v>575</v>
      </c>
      <c r="E153" s="230" t="s">
        <v>229</v>
      </c>
      <c r="F153" s="784">
        <v>30</v>
      </c>
      <c r="G153" s="230">
        <v>500</v>
      </c>
      <c r="H153" s="230">
        <v>15000</v>
      </c>
      <c r="I153" s="230"/>
    </row>
    <row r="154" customHeight="1" spans="1:9">
      <c r="A154" s="876"/>
      <c r="B154" s="230" t="s">
        <v>484</v>
      </c>
      <c r="C154" s="230" t="s">
        <v>599</v>
      </c>
      <c r="D154" s="230" t="s">
        <v>666</v>
      </c>
      <c r="E154" s="230" t="s">
        <v>229</v>
      </c>
      <c r="F154" s="784">
        <v>70</v>
      </c>
      <c r="G154" s="230">
        <v>300</v>
      </c>
      <c r="H154" s="230">
        <v>21000</v>
      </c>
      <c r="I154" s="230"/>
    </row>
    <row r="155" customHeight="1" spans="1:9">
      <c r="A155" s="876"/>
      <c r="B155" s="230" t="s">
        <v>311</v>
      </c>
      <c r="C155" s="230" t="s">
        <v>330</v>
      </c>
      <c r="D155" s="230" t="s">
        <v>614</v>
      </c>
      <c r="E155" s="230" t="s">
        <v>158</v>
      </c>
      <c r="F155" s="784">
        <v>44</v>
      </c>
      <c r="G155" s="230">
        <v>400</v>
      </c>
      <c r="H155" s="230">
        <v>17600</v>
      </c>
      <c r="I155" s="230"/>
    </row>
    <row r="156" customHeight="1" spans="1:9">
      <c r="A156" s="876"/>
      <c r="B156" s="230" t="s">
        <v>311</v>
      </c>
      <c r="C156" s="230" t="s">
        <v>330</v>
      </c>
      <c r="D156" s="230" t="s">
        <v>589</v>
      </c>
      <c r="E156" s="230" t="s">
        <v>158</v>
      </c>
      <c r="F156" s="784">
        <v>20</v>
      </c>
      <c r="G156" s="230">
        <v>400</v>
      </c>
      <c r="H156" s="230">
        <v>8000</v>
      </c>
      <c r="I156" s="230"/>
    </row>
    <row r="157" customHeight="1" spans="1:9">
      <c r="A157" s="876"/>
      <c r="B157" s="230" t="s">
        <v>409</v>
      </c>
      <c r="C157" s="230" t="s">
        <v>667</v>
      </c>
      <c r="D157" s="230" t="s">
        <v>240</v>
      </c>
      <c r="E157" s="230" t="s">
        <v>229</v>
      </c>
      <c r="F157" s="784">
        <v>48</v>
      </c>
      <c r="G157" s="230">
        <v>800</v>
      </c>
      <c r="H157" s="230">
        <v>38400</v>
      </c>
      <c r="I157" s="230"/>
    </row>
    <row r="158" customHeight="1" spans="1:9">
      <c r="A158" s="876"/>
      <c r="B158" s="230" t="s">
        <v>318</v>
      </c>
      <c r="C158" s="230" t="s">
        <v>728</v>
      </c>
      <c r="D158" s="230" t="s">
        <v>668</v>
      </c>
      <c r="E158" s="230" t="s">
        <v>158</v>
      </c>
      <c r="F158" s="784">
        <v>251</v>
      </c>
      <c r="G158" s="230">
        <v>800</v>
      </c>
      <c r="H158" s="230">
        <v>200800</v>
      </c>
      <c r="I158" s="230"/>
    </row>
    <row r="159" customHeight="1" spans="1:9">
      <c r="A159" s="876"/>
      <c r="B159" s="230" t="s">
        <v>213</v>
      </c>
      <c r="C159" s="230" t="s">
        <v>216</v>
      </c>
      <c r="D159" s="230" t="s">
        <v>565</v>
      </c>
      <c r="E159" s="230" t="s">
        <v>158</v>
      </c>
      <c r="F159" s="784">
        <v>1</v>
      </c>
      <c r="G159" s="230">
        <v>3000</v>
      </c>
      <c r="H159" s="230">
        <v>3000</v>
      </c>
      <c r="I159" s="230"/>
    </row>
    <row r="160" customHeight="1" spans="1:9">
      <c r="A160" s="876"/>
      <c r="B160" s="230" t="s">
        <v>213</v>
      </c>
      <c r="C160" s="230" t="s">
        <v>215</v>
      </c>
      <c r="D160" s="230" t="s">
        <v>565</v>
      </c>
      <c r="E160" s="230" t="s">
        <v>158</v>
      </c>
      <c r="F160" s="784">
        <v>4</v>
      </c>
      <c r="G160" s="230">
        <v>3000</v>
      </c>
      <c r="H160" s="230">
        <v>12000</v>
      </c>
      <c r="I160" s="230"/>
    </row>
    <row r="161" customHeight="1" spans="1:9">
      <c r="A161" s="876"/>
      <c r="B161" s="230" t="s">
        <v>213</v>
      </c>
      <c r="C161" s="230" t="s">
        <v>218</v>
      </c>
      <c r="D161" s="230" t="s">
        <v>565</v>
      </c>
      <c r="E161" s="230" t="s">
        <v>158</v>
      </c>
      <c r="F161" s="784">
        <v>3</v>
      </c>
      <c r="G161" s="230">
        <v>5000</v>
      </c>
      <c r="H161" s="230">
        <v>15000</v>
      </c>
      <c r="I161" s="230"/>
    </row>
    <row r="162" customHeight="1" spans="1:9">
      <c r="A162" s="876"/>
      <c r="B162" s="230" t="s">
        <v>213</v>
      </c>
      <c r="C162" s="230" t="s">
        <v>220</v>
      </c>
      <c r="D162" s="230" t="s">
        <v>565</v>
      </c>
      <c r="E162" s="230" t="s">
        <v>158</v>
      </c>
      <c r="F162" s="784">
        <v>2</v>
      </c>
      <c r="G162" s="230">
        <v>4000</v>
      </c>
      <c r="H162" s="230">
        <v>8000</v>
      </c>
      <c r="I162" s="230"/>
    </row>
    <row r="163" customHeight="1" spans="1:9">
      <c r="A163" s="876"/>
      <c r="B163" s="230" t="s">
        <v>411</v>
      </c>
      <c r="C163" s="230" t="s">
        <v>412</v>
      </c>
      <c r="D163" s="230" t="s">
        <v>572</v>
      </c>
      <c r="E163" s="230" t="s">
        <v>229</v>
      </c>
      <c r="F163" s="784">
        <v>3</v>
      </c>
      <c r="G163" s="230">
        <v>3000</v>
      </c>
      <c r="H163" s="230">
        <v>9000</v>
      </c>
      <c r="I163" s="230"/>
    </row>
    <row r="164" customHeight="1" spans="1:9">
      <c r="A164" s="876"/>
      <c r="B164" s="230" t="s">
        <v>313</v>
      </c>
      <c r="C164" s="230" t="s">
        <v>599</v>
      </c>
      <c r="D164" s="230" t="s">
        <v>314</v>
      </c>
      <c r="E164" s="230" t="s">
        <v>229</v>
      </c>
      <c r="F164" s="784">
        <v>6</v>
      </c>
      <c r="G164" s="230">
        <v>500</v>
      </c>
      <c r="H164" s="230">
        <v>3000</v>
      </c>
      <c r="I164" s="230"/>
    </row>
    <row r="165" customHeight="1" spans="1:9">
      <c r="A165" s="876"/>
      <c r="B165" s="230" t="s">
        <v>313</v>
      </c>
      <c r="C165" s="230" t="s">
        <v>599</v>
      </c>
      <c r="D165" s="230" t="s">
        <v>314</v>
      </c>
      <c r="E165" s="230" t="s">
        <v>158</v>
      </c>
      <c r="F165" s="784">
        <v>29</v>
      </c>
      <c r="G165" s="230">
        <v>500</v>
      </c>
      <c r="H165" s="230">
        <v>14500</v>
      </c>
      <c r="I165" s="230"/>
    </row>
    <row r="166" customHeight="1" spans="1:9">
      <c r="A166" s="876"/>
      <c r="B166" s="230" t="s">
        <v>197</v>
      </c>
      <c r="C166" s="230" t="s">
        <v>616</v>
      </c>
      <c r="D166" s="230" t="s">
        <v>559</v>
      </c>
      <c r="E166" s="230" t="s">
        <v>158</v>
      </c>
      <c r="F166" s="784">
        <v>1</v>
      </c>
      <c r="G166" s="230">
        <v>5000</v>
      </c>
      <c r="H166" s="230">
        <v>5000</v>
      </c>
      <c r="I166" s="230"/>
    </row>
    <row r="167" customHeight="1" spans="1:9">
      <c r="A167" s="876"/>
      <c r="B167" s="230" t="s">
        <v>315</v>
      </c>
      <c r="C167" s="230" t="s">
        <v>330</v>
      </c>
      <c r="D167" s="230" t="s">
        <v>672</v>
      </c>
      <c r="E167" s="230" t="s">
        <v>158</v>
      </c>
      <c r="F167" s="784">
        <v>1116</v>
      </c>
      <c r="G167" s="230">
        <v>200</v>
      </c>
      <c r="H167" s="230">
        <v>223200</v>
      </c>
      <c r="I167" s="230"/>
    </row>
    <row r="168" customHeight="1" spans="1:9">
      <c r="A168" s="876"/>
      <c r="B168" s="230" t="s">
        <v>413</v>
      </c>
      <c r="C168" s="230" t="s">
        <v>426</v>
      </c>
      <c r="D168" s="230" t="s">
        <v>677</v>
      </c>
      <c r="E168" s="230" t="s">
        <v>229</v>
      </c>
      <c r="F168" s="784">
        <v>9</v>
      </c>
      <c r="G168" s="230">
        <v>3000</v>
      </c>
      <c r="H168" s="230">
        <v>27000</v>
      </c>
      <c r="I168" s="230"/>
    </row>
    <row r="169" customHeight="1" spans="1:9">
      <c r="A169" s="876"/>
      <c r="B169" s="230" t="s">
        <v>413</v>
      </c>
      <c r="C169" s="230" t="s">
        <v>678</v>
      </c>
      <c r="D169" s="230" t="s">
        <v>677</v>
      </c>
      <c r="E169" s="230" t="s">
        <v>229</v>
      </c>
      <c r="F169" s="784">
        <v>89</v>
      </c>
      <c r="G169" s="230">
        <v>3000</v>
      </c>
      <c r="H169" s="230">
        <v>267000</v>
      </c>
      <c r="I169" s="230"/>
    </row>
    <row r="170" customHeight="1" spans="1:9">
      <c r="A170" s="876"/>
      <c r="B170" s="230" t="s">
        <v>418</v>
      </c>
      <c r="C170" s="230" t="s">
        <v>679</v>
      </c>
      <c r="D170" s="230" t="s">
        <v>575</v>
      </c>
      <c r="E170" s="230" t="s">
        <v>229</v>
      </c>
      <c r="F170" s="784">
        <v>2</v>
      </c>
      <c r="G170" s="230">
        <v>3000</v>
      </c>
      <c r="H170" s="230">
        <v>6000</v>
      </c>
      <c r="I170" s="230"/>
    </row>
    <row r="171" customHeight="1" spans="1:9">
      <c r="A171" s="876"/>
      <c r="B171" s="230" t="s">
        <v>321</v>
      </c>
      <c r="C171" s="230" t="s">
        <v>310</v>
      </c>
      <c r="D171" s="230" t="s">
        <v>520</v>
      </c>
      <c r="E171" s="230" t="s">
        <v>158</v>
      </c>
      <c r="F171" s="784">
        <v>11</v>
      </c>
      <c r="G171" s="230">
        <v>800</v>
      </c>
      <c r="H171" s="230">
        <v>8800</v>
      </c>
      <c r="I171" s="230"/>
    </row>
    <row r="172" customHeight="1" spans="1:9">
      <c r="A172" s="876"/>
      <c r="B172" s="230" t="s">
        <v>321</v>
      </c>
      <c r="C172" s="230" t="s">
        <v>330</v>
      </c>
      <c r="D172" s="230" t="s">
        <v>520</v>
      </c>
      <c r="E172" s="230" t="s">
        <v>158</v>
      </c>
      <c r="F172" s="784">
        <v>2</v>
      </c>
      <c r="G172" s="230">
        <v>800</v>
      </c>
      <c r="H172" s="230">
        <v>1600</v>
      </c>
      <c r="I172" s="230"/>
    </row>
    <row r="173" customHeight="1" spans="1:9">
      <c r="A173" s="876"/>
      <c r="B173" s="230" t="s">
        <v>420</v>
      </c>
      <c r="C173" s="230" t="s">
        <v>330</v>
      </c>
      <c r="D173" s="230" t="s">
        <v>540</v>
      </c>
      <c r="E173" s="230" t="s">
        <v>229</v>
      </c>
      <c r="F173" s="784">
        <v>28</v>
      </c>
      <c r="G173" s="230">
        <v>1500</v>
      </c>
      <c r="H173" s="230">
        <v>42000</v>
      </c>
      <c r="I173" s="230"/>
    </row>
    <row r="174" customHeight="1" spans="1:9">
      <c r="A174" s="876"/>
      <c r="B174" s="230" t="s">
        <v>422</v>
      </c>
      <c r="C174" s="230" t="s">
        <v>681</v>
      </c>
      <c r="D174" s="230" t="s">
        <v>545</v>
      </c>
      <c r="E174" s="230" t="s">
        <v>229</v>
      </c>
      <c r="F174" s="784">
        <v>24</v>
      </c>
      <c r="G174" s="230">
        <v>20000</v>
      </c>
      <c r="H174" s="230">
        <v>480000</v>
      </c>
      <c r="I174" s="230"/>
    </row>
    <row r="175" customHeight="1" spans="1:9">
      <c r="A175" s="876"/>
      <c r="B175" s="230" t="s">
        <v>682</v>
      </c>
      <c r="C175" s="230" t="s">
        <v>330</v>
      </c>
      <c r="D175" s="230" t="s">
        <v>623</v>
      </c>
      <c r="E175" s="230" t="s">
        <v>186</v>
      </c>
      <c r="F175" s="784">
        <v>114</v>
      </c>
      <c r="G175" s="230">
        <v>6000</v>
      </c>
      <c r="H175" s="230">
        <v>684000</v>
      </c>
      <c r="I175" s="230"/>
    </row>
    <row r="176" customHeight="1" spans="1:9">
      <c r="A176" s="876"/>
      <c r="B176" s="230" t="s">
        <v>283</v>
      </c>
      <c r="C176" s="230" t="s">
        <v>330</v>
      </c>
      <c r="D176" s="230" t="s">
        <v>579</v>
      </c>
      <c r="E176" s="230" t="s">
        <v>305</v>
      </c>
      <c r="F176" s="784">
        <v>44</v>
      </c>
      <c r="G176" s="230">
        <v>890</v>
      </c>
      <c r="H176" s="230">
        <v>39160</v>
      </c>
      <c r="I176" s="230"/>
    </row>
    <row r="177" customHeight="1" spans="1:9">
      <c r="A177" s="876"/>
      <c r="B177" s="230" t="s">
        <v>503</v>
      </c>
      <c r="C177" s="230"/>
      <c r="D177" s="230"/>
      <c r="E177" s="230"/>
      <c r="F177" s="784">
        <v>14803</v>
      </c>
      <c r="G177" s="230"/>
      <c r="H177" s="230">
        <f xml:space="preserve">SUM(H3:H176)</f>
        <v>35081194.4</v>
      </c>
      <c r="I177" s="230"/>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2130"/>
  <sheetViews>
    <sheetView view="pageBreakPreview" zoomScale="90" zoomScaleNormal="100" workbookViewId="0">
      <pane xSplit="2" ySplit="2" topLeftCell="C1549" activePane="bottomRight" state="frozen"/>
      <selection/>
      <selection pane="topRight"/>
      <selection pane="bottomLeft"/>
      <selection pane="bottomRight" activeCell="C124" sqref="$A1:$XFD1048576"/>
    </sheetView>
  </sheetViews>
  <sheetFormatPr defaultColWidth="9" defaultRowHeight="30" customHeight="1"/>
  <cols>
    <col min="1" max="1" width="12.35" style="847" customWidth="1"/>
    <col min="2" max="2" width="19.85" style="846" customWidth="1"/>
    <col min="3" max="3" width="18.25" style="846" customWidth="1"/>
    <col min="4" max="4" width="35.7333333333333" style="157" customWidth="1"/>
    <col min="5" max="5" width="42.2" style="846" customWidth="1"/>
    <col min="6" max="6" width="8.38333333333333" style="846" customWidth="1"/>
    <col min="7" max="7" width="8.88333333333333" style="848" customWidth="1"/>
    <col min="8" max="8" width="10.25" style="848" customWidth="1"/>
    <col min="9" max="9" width="14.4" style="848" customWidth="1"/>
    <col min="10" max="10" width="9.725" style="846" hidden="1" customWidth="1"/>
    <col min="11" max="12" width="12.25" style="849" customWidth="1"/>
    <col min="13" max="13" width="9" style="846"/>
    <col min="14" max="14" width="10.1333333333333" style="846"/>
    <col min="15" max="16384" width="9" style="846"/>
  </cols>
  <sheetData>
    <row r="1" s="846" customFormat="1" customHeight="1" spans="1:16">
      <c r="A1" s="850" t="s">
        <v>732</v>
      </c>
      <c r="B1" s="850"/>
      <c r="C1" s="850"/>
      <c r="D1" s="850"/>
      <c r="E1" s="850"/>
      <c r="F1" s="850"/>
      <c r="G1" s="850" t="s">
        <v>733</v>
      </c>
      <c r="H1" s="850"/>
      <c r="I1" s="850"/>
      <c r="J1" s="850"/>
      <c r="K1" s="850"/>
      <c r="L1" s="850"/>
      <c r="M1" s="53" t="s">
        <v>733</v>
      </c>
      <c r="N1" s="53"/>
      <c r="O1" s="53" t="s">
        <v>734</v>
      </c>
      <c r="P1" s="53"/>
    </row>
    <row r="2" s="846" customFormat="1" customHeight="1" spans="1:16">
      <c r="A2" s="682" t="s">
        <v>735</v>
      </c>
      <c r="B2" s="245" t="s">
        <v>69</v>
      </c>
      <c r="C2" s="245" t="s">
        <v>147</v>
      </c>
      <c r="D2" s="245" t="s">
        <v>504</v>
      </c>
      <c r="E2" s="245" t="s">
        <v>149</v>
      </c>
      <c r="F2" s="245" t="s">
        <v>150</v>
      </c>
      <c r="G2" s="766" t="s">
        <v>736</v>
      </c>
      <c r="H2" s="766" t="s">
        <v>152</v>
      </c>
      <c r="I2" s="766" t="s">
        <v>153</v>
      </c>
      <c r="J2" s="270" t="s">
        <v>37</v>
      </c>
      <c r="K2" s="245" t="s">
        <v>737</v>
      </c>
      <c r="L2" s="270" t="s">
        <v>738</v>
      </c>
      <c r="M2" s="57" t="s">
        <v>739</v>
      </c>
      <c r="N2" s="57" t="s">
        <v>740</v>
      </c>
      <c r="O2" s="57" t="s">
        <v>739</v>
      </c>
      <c r="P2" s="57" t="s">
        <v>740</v>
      </c>
    </row>
    <row r="3" s="157" customFormat="1" customHeight="1" spans="1:16">
      <c r="A3" s="585" t="s">
        <v>741</v>
      </c>
      <c r="B3" s="585" t="s">
        <v>741</v>
      </c>
      <c r="C3" s="585"/>
      <c r="D3" s="248"/>
      <c r="E3" s="248"/>
      <c r="F3" s="248"/>
      <c r="G3" s="586"/>
      <c r="H3" s="586"/>
      <c r="I3" s="586">
        <f xml:space="preserve">SUM(I5:I1744)</f>
        <v>29874954.4</v>
      </c>
      <c r="J3" s="284"/>
      <c r="K3" s="142"/>
      <c r="L3" s="142"/>
    </row>
    <row r="4" s="157" customFormat="1" customHeight="1" spans="1:16">
      <c r="A4" s="196" t="s">
        <v>742</v>
      </c>
      <c r="B4" s="196" t="s">
        <v>742</v>
      </c>
      <c r="C4" s="179"/>
      <c r="D4" s="196"/>
      <c r="E4" s="196"/>
      <c r="F4" s="196"/>
      <c r="G4" s="206"/>
      <c r="H4" s="206"/>
      <c r="I4" s="206"/>
      <c r="J4" s="259"/>
      <c r="K4" s="196"/>
      <c r="L4" s="196"/>
    </row>
    <row r="5" s="157" customFormat="1" customHeight="1" spans="1:16">
      <c r="A5" s="196" t="s">
        <v>743</v>
      </c>
      <c r="B5" s="196" t="s">
        <v>743</v>
      </c>
      <c r="C5" s="196"/>
      <c r="D5" s="196"/>
      <c r="E5" s="196"/>
      <c r="F5" s="196"/>
      <c r="G5" s="206"/>
      <c r="H5" s="206"/>
      <c r="I5" s="206"/>
      <c r="J5" s="221"/>
      <c r="K5" s="196"/>
      <c r="L5" s="196"/>
      <c r="O5" s="157">
        <f t="shared" ref="O5:O68" si="0" xml:space="preserve">G5-M5</f>
        <v>0</v>
      </c>
    </row>
    <row r="6" s="157" customFormat="1" customHeight="1" spans="1:16">
      <c r="A6" s="196" t="s">
        <v>744</v>
      </c>
      <c r="B6" s="196" t="s">
        <v>744</v>
      </c>
      <c r="C6" s="196"/>
      <c r="D6" s="196"/>
      <c r="E6" s="196"/>
      <c r="F6" s="196"/>
      <c r="G6" s="206"/>
      <c r="H6" s="206"/>
      <c r="I6" s="206"/>
      <c r="J6" s="259"/>
      <c r="K6" s="196"/>
      <c r="L6" s="196"/>
      <c r="O6" s="157">
        <f t="shared" si="0"/>
        <v>0</v>
      </c>
    </row>
    <row r="7" s="157" customFormat="1" customHeight="1" spans="1:16">
      <c r="A7" s="196" t="s">
        <v>745</v>
      </c>
      <c r="B7" s="196" t="s">
        <v>745</v>
      </c>
      <c r="C7" s="196"/>
      <c r="D7" s="196"/>
      <c r="E7" s="196"/>
      <c r="F7" s="196"/>
      <c r="G7" s="206"/>
      <c r="H7" s="206"/>
      <c r="I7" s="206"/>
      <c r="J7" s="259"/>
      <c r="K7" s="196"/>
      <c r="L7" s="196"/>
      <c r="O7" s="157">
        <f t="shared" si="0"/>
        <v>0</v>
      </c>
    </row>
    <row r="8" s="157" customFormat="1" customHeight="1" spans="1:16">
      <c r="A8" s="196" t="s">
        <v>746</v>
      </c>
      <c r="B8" s="196" t="s">
        <v>746</v>
      </c>
      <c r="C8" s="196"/>
      <c r="D8" s="196"/>
      <c r="E8" s="196"/>
      <c r="F8" s="196"/>
      <c r="G8" s="206"/>
      <c r="H8" s="206"/>
      <c r="I8" s="206"/>
      <c r="J8" s="259"/>
      <c r="K8" s="196"/>
      <c r="L8" s="196"/>
      <c r="O8" s="157">
        <f t="shared" si="0"/>
        <v>0</v>
      </c>
    </row>
    <row r="9" s="157" customFormat="1" customHeight="1" spans="1:16">
      <c r="A9" s="196" t="s">
        <v>746</v>
      </c>
      <c r="B9" s="179" t="s">
        <v>747</v>
      </c>
      <c r="C9" s="179" t="s">
        <v>177</v>
      </c>
      <c r="D9" s="179" t="s">
        <v>178</v>
      </c>
      <c r="E9" s="196" t="s">
        <v>157</v>
      </c>
      <c r="F9" s="179" t="s">
        <v>158</v>
      </c>
      <c r="G9" s="206">
        <v>4</v>
      </c>
      <c r="H9" s="206">
        <v>4000</v>
      </c>
      <c r="I9" s="206">
        <f t="shared" ref="I9:I72" si="1" xml:space="preserve">G9*H9</f>
        <v>16000</v>
      </c>
      <c r="J9" s="259"/>
      <c r="K9" s="196" t="s">
        <v>748</v>
      </c>
      <c r="L9" s="179" t="s">
        <v>749</v>
      </c>
      <c r="M9" s="157">
        <f t="shared" ref="M9:M72" si="2" xml:space="preserve">G9</f>
        <v>4</v>
      </c>
      <c r="N9" s="157">
        <f t="shared" ref="N9:N72" si="3" xml:space="preserve">M9*H9</f>
        <v>16000</v>
      </c>
      <c r="O9" s="157">
        <f t="shared" si="0"/>
        <v>0</v>
      </c>
    </row>
    <row r="10" s="157" customFormat="1" customHeight="1" spans="1:16">
      <c r="A10" s="196" t="s">
        <v>746</v>
      </c>
      <c r="B10" s="179" t="s">
        <v>747</v>
      </c>
      <c r="C10" s="179" t="s">
        <v>272</v>
      </c>
      <c r="D10" s="179" t="s">
        <v>330</v>
      </c>
      <c r="E10" s="196" t="s">
        <v>274</v>
      </c>
      <c r="F10" s="179" t="s">
        <v>158</v>
      </c>
      <c r="G10" s="206">
        <v>4</v>
      </c>
      <c r="H10" s="206">
        <v>1320</v>
      </c>
      <c r="I10" s="206">
        <f t="shared" si="1"/>
        <v>5280</v>
      </c>
      <c r="J10" s="259"/>
      <c r="K10" s="196" t="s">
        <v>748</v>
      </c>
      <c r="L10" s="179" t="s">
        <v>749</v>
      </c>
      <c r="M10" s="157">
        <f t="shared" si="2"/>
        <v>4</v>
      </c>
      <c r="N10" s="157">
        <f t="shared" si="3"/>
        <v>5280</v>
      </c>
      <c r="O10" s="157">
        <f t="shared" si="0"/>
        <v>0</v>
      </c>
    </row>
    <row r="11" s="157" customFormat="1" customHeight="1" spans="1:16">
      <c r="A11" s="196" t="s">
        <v>746</v>
      </c>
      <c r="B11" s="179" t="s">
        <v>750</v>
      </c>
      <c r="C11" s="179" t="s">
        <v>177</v>
      </c>
      <c r="D11" s="179" t="s">
        <v>178</v>
      </c>
      <c r="E11" s="196" t="s">
        <v>157</v>
      </c>
      <c r="F11" s="179" t="s">
        <v>158</v>
      </c>
      <c r="G11" s="206">
        <v>4</v>
      </c>
      <c r="H11" s="206">
        <v>4000</v>
      </c>
      <c r="I11" s="206">
        <f t="shared" si="1"/>
        <v>16000</v>
      </c>
      <c r="J11" s="259"/>
      <c r="K11" s="196" t="s">
        <v>751</v>
      </c>
      <c r="L11" s="179" t="s">
        <v>749</v>
      </c>
      <c r="M11" s="157">
        <f t="shared" si="2"/>
        <v>4</v>
      </c>
      <c r="N11" s="157">
        <f t="shared" si="3"/>
        <v>16000</v>
      </c>
      <c r="O11" s="157">
        <f t="shared" si="0"/>
        <v>0</v>
      </c>
    </row>
    <row r="12" s="157" customFormat="1" customHeight="1" spans="1:16">
      <c r="A12" s="196" t="s">
        <v>746</v>
      </c>
      <c r="B12" s="179" t="s">
        <v>750</v>
      </c>
      <c r="C12" s="179" t="s">
        <v>272</v>
      </c>
      <c r="D12" s="179" t="s">
        <v>330</v>
      </c>
      <c r="E12" s="196" t="s">
        <v>274</v>
      </c>
      <c r="F12" s="179" t="s">
        <v>158</v>
      </c>
      <c r="G12" s="206">
        <v>4</v>
      </c>
      <c r="H12" s="206">
        <v>1320</v>
      </c>
      <c r="I12" s="206">
        <f t="shared" si="1"/>
        <v>5280</v>
      </c>
      <c r="J12" s="259"/>
      <c r="K12" s="196" t="s">
        <v>751</v>
      </c>
      <c r="L12" s="179" t="s">
        <v>749</v>
      </c>
      <c r="M12" s="157">
        <f t="shared" si="2"/>
        <v>4</v>
      </c>
      <c r="N12" s="157">
        <f t="shared" si="3"/>
        <v>5280</v>
      </c>
      <c r="O12" s="157">
        <f t="shared" si="0"/>
        <v>0</v>
      </c>
    </row>
    <row r="13" s="157" customFormat="1" customHeight="1" spans="1:16">
      <c r="A13" s="196" t="s">
        <v>746</v>
      </c>
      <c r="B13" s="179" t="s">
        <v>752</v>
      </c>
      <c r="C13" s="179" t="s">
        <v>177</v>
      </c>
      <c r="D13" s="179" t="s">
        <v>178</v>
      </c>
      <c r="E13" s="196" t="s">
        <v>157</v>
      </c>
      <c r="F13" s="179" t="s">
        <v>158</v>
      </c>
      <c r="G13" s="206">
        <v>4</v>
      </c>
      <c r="H13" s="206">
        <v>4000</v>
      </c>
      <c r="I13" s="206">
        <f t="shared" si="1"/>
        <v>16000</v>
      </c>
      <c r="J13" s="259"/>
      <c r="K13" s="196" t="s">
        <v>753</v>
      </c>
      <c r="L13" s="179" t="s">
        <v>749</v>
      </c>
      <c r="M13" s="157">
        <f t="shared" si="2"/>
        <v>4</v>
      </c>
      <c r="N13" s="157">
        <f t="shared" si="3"/>
        <v>16000</v>
      </c>
      <c r="O13" s="157">
        <f t="shared" si="0"/>
        <v>0</v>
      </c>
    </row>
    <row r="14" s="157" customFormat="1" customHeight="1" spans="1:16">
      <c r="A14" s="196" t="s">
        <v>746</v>
      </c>
      <c r="B14" s="179" t="s">
        <v>752</v>
      </c>
      <c r="C14" s="179" t="s">
        <v>272</v>
      </c>
      <c r="D14" s="179" t="s">
        <v>330</v>
      </c>
      <c r="E14" s="196" t="s">
        <v>274</v>
      </c>
      <c r="F14" s="179" t="s">
        <v>158</v>
      </c>
      <c r="G14" s="206">
        <v>4</v>
      </c>
      <c r="H14" s="206">
        <v>1320</v>
      </c>
      <c r="I14" s="206">
        <f t="shared" si="1"/>
        <v>5280</v>
      </c>
      <c r="J14" s="259"/>
      <c r="K14" s="196" t="s">
        <v>753</v>
      </c>
      <c r="L14" s="179" t="s">
        <v>749</v>
      </c>
      <c r="M14" s="157">
        <f t="shared" si="2"/>
        <v>4</v>
      </c>
      <c r="N14" s="157">
        <f t="shared" si="3"/>
        <v>5280</v>
      </c>
      <c r="O14" s="157">
        <f t="shared" si="0"/>
        <v>0</v>
      </c>
    </row>
    <row r="15" s="157" customFormat="1" customHeight="1" spans="1:16">
      <c r="A15" s="196" t="s">
        <v>746</v>
      </c>
      <c r="B15" s="179" t="s">
        <v>754</v>
      </c>
      <c r="C15" s="179" t="s">
        <v>177</v>
      </c>
      <c r="D15" s="179" t="s">
        <v>178</v>
      </c>
      <c r="E15" s="196" t="s">
        <v>157</v>
      </c>
      <c r="F15" s="179" t="s">
        <v>158</v>
      </c>
      <c r="G15" s="206">
        <v>4</v>
      </c>
      <c r="H15" s="206">
        <v>4000</v>
      </c>
      <c r="I15" s="206">
        <f t="shared" si="1"/>
        <v>16000</v>
      </c>
      <c r="J15" s="259"/>
      <c r="K15" s="196" t="s">
        <v>755</v>
      </c>
      <c r="L15" s="179" t="s">
        <v>749</v>
      </c>
      <c r="M15" s="157">
        <f t="shared" si="2"/>
        <v>4</v>
      </c>
      <c r="N15" s="157">
        <f t="shared" si="3"/>
        <v>16000</v>
      </c>
      <c r="O15" s="157">
        <f t="shared" si="0"/>
        <v>0</v>
      </c>
    </row>
    <row r="16" s="157" customFormat="1" customHeight="1" spans="1:16">
      <c r="A16" s="196" t="s">
        <v>746</v>
      </c>
      <c r="B16" s="179" t="s">
        <v>754</v>
      </c>
      <c r="C16" s="179" t="s">
        <v>272</v>
      </c>
      <c r="D16" s="179" t="s">
        <v>330</v>
      </c>
      <c r="E16" s="196" t="s">
        <v>274</v>
      </c>
      <c r="F16" s="179" t="s">
        <v>158</v>
      </c>
      <c r="G16" s="206">
        <v>4</v>
      </c>
      <c r="H16" s="206">
        <v>1320</v>
      </c>
      <c r="I16" s="206">
        <f t="shared" si="1"/>
        <v>5280</v>
      </c>
      <c r="J16" s="259"/>
      <c r="K16" s="196" t="s">
        <v>755</v>
      </c>
      <c r="L16" s="179" t="s">
        <v>749</v>
      </c>
      <c r="M16" s="157">
        <f t="shared" si="2"/>
        <v>4</v>
      </c>
      <c r="N16" s="157">
        <f t="shared" si="3"/>
        <v>5280</v>
      </c>
      <c r="O16" s="157">
        <f t="shared" si="0"/>
        <v>0</v>
      </c>
    </row>
    <row r="17" s="157" customFormat="1" customHeight="1" spans="1:15">
      <c r="A17" s="196" t="s">
        <v>746</v>
      </c>
      <c r="B17" s="179" t="s">
        <v>756</v>
      </c>
      <c r="C17" s="179" t="s">
        <v>177</v>
      </c>
      <c r="D17" s="179" t="s">
        <v>178</v>
      </c>
      <c r="E17" s="196" t="s">
        <v>157</v>
      </c>
      <c r="F17" s="179" t="s">
        <v>158</v>
      </c>
      <c r="G17" s="206">
        <v>4</v>
      </c>
      <c r="H17" s="206">
        <v>4000</v>
      </c>
      <c r="I17" s="206">
        <f t="shared" si="1"/>
        <v>16000</v>
      </c>
      <c r="J17" s="259"/>
      <c r="K17" s="196" t="s">
        <v>757</v>
      </c>
      <c r="L17" s="179" t="s">
        <v>749</v>
      </c>
      <c r="M17" s="157">
        <f t="shared" si="2"/>
        <v>4</v>
      </c>
      <c r="N17" s="157">
        <f t="shared" si="3"/>
        <v>16000</v>
      </c>
      <c r="O17" s="157">
        <f t="shared" si="0"/>
        <v>0</v>
      </c>
    </row>
    <row r="18" s="157" customFormat="1" customHeight="1" spans="1:15">
      <c r="A18" s="196" t="s">
        <v>746</v>
      </c>
      <c r="B18" s="179" t="s">
        <v>756</v>
      </c>
      <c r="C18" s="179" t="s">
        <v>272</v>
      </c>
      <c r="D18" s="179" t="s">
        <v>330</v>
      </c>
      <c r="E18" s="196" t="s">
        <v>274</v>
      </c>
      <c r="F18" s="179" t="s">
        <v>158</v>
      </c>
      <c r="G18" s="206">
        <v>4</v>
      </c>
      <c r="H18" s="206">
        <v>1320</v>
      </c>
      <c r="I18" s="206">
        <f t="shared" si="1"/>
        <v>5280</v>
      </c>
      <c r="J18" s="259"/>
      <c r="K18" s="196" t="s">
        <v>757</v>
      </c>
      <c r="L18" s="179" t="s">
        <v>749</v>
      </c>
      <c r="M18" s="157">
        <f t="shared" si="2"/>
        <v>4</v>
      </c>
      <c r="N18" s="157">
        <f t="shared" si="3"/>
        <v>5280</v>
      </c>
      <c r="O18" s="157">
        <f t="shared" si="0"/>
        <v>0</v>
      </c>
    </row>
    <row r="19" s="157" customFormat="1" customHeight="1" spans="1:15">
      <c r="A19" s="196" t="s">
        <v>746</v>
      </c>
      <c r="B19" s="179" t="s">
        <v>758</v>
      </c>
      <c r="C19" s="179" t="s">
        <v>177</v>
      </c>
      <c r="D19" s="179" t="s">
        <v>178</v>
      </c>
      <c r="E19" s="196" t="s">
        <v>157</v>
      </c>
      <c r="F19" s="179" t="s">
        <v>158</v>
      </c>
      <c r="G19" s="206">
        <v>4</v>
      </c>
      <c r="H19" s="206">
        <v>4000</v>
      </c>
      <c r="I19" s="206">
        <f t="shared" si="1"/>
        <v>16000</v>
      </c>
      <c r="J19" s="259"/>
      <c r="K19" s="196" t="s">
        <v>759</v>
      </c>
      <c r="L19" s="179" t="s">
        <v>749</v>
      </c>
      <c r="M19" s="157">
        <f t="shared" si="2"/>
        <v>4</v>
      </c>
      <c r="N19" s="157">
        <f t="shared" si="3"/>
        <v>16000</v>
      </c>
      <c r="O19" s="157">
        <f t="shared" si="0"/>
        <v>0</v>
      </c>
    </row>
    <row r="20" s="157" customFormat="1" customHeight="1" spans="1:15">
      <c r="A20" s="196" t="s">
        <v>746</v>
      </c>
      <c r="B20" s="179" t="s">
        <v>758</v>
      </c>
      <c r="C20" s="179" t="s">
        <v>272</v>
      </c>
      <c r="D20" s="179" t="s">
        <v>330</v>
      </c>
      <c r="E20" s="196" t="s">
        <v>274</v>
      </c>
      <c r="F20" s="179" t="s">
        <v>158</v>
      </c>
      <c r="G20" s="206">
        <v>4</v>
      </c>
      <c r="H20" s="206">
        <v>1320</v>
      </c>
      <c r="I20" s="206">
        <f t="shared" si="1"/>
        <v>5280</v>
      </c>
      <c r="J20" s="259"/>
      <c r="K20" s="196" t="s">
        <v>759</v>
      </c>
      <c r="L20" s="179" t="s">
        <v>749</v>
      </c>
      <c r="M20" s="157">
        <f t="shared" si="2"/>
        <v>4</v>
      </c>
      <c r="N20" s="157">
        <f t="shared" si="3"/>
        <v>5280</v>
      </c>
      <c r="O20" s="157">
        <f t="shared" si="0"/>
        <v>0</v>
      </c>
    </row>
    <row r="21" s="157" customFormat="1" customHeight="1" spans="1:15">
      <c r="A21" s="196" t="s">
        <v>746</v>
      </c>
      <c r="B21" s="179" t="s">
        <v>760</v>
      </c>
      <c r="C21" s="179" t="s">
        <v>443</v>
      </c>
      <c r="D21" s="196" t="s">
        <v>448</v>
      </c>
      <c r="E21" s="266" t="s">
        <v>424</v>
      </c>
      <c r="F21" s="213" t="s">
        <v>229</v>
      </c>
      <c r="G21" s="206">
        <v>3</v>
      </c>
      <c r="H21" s="206">
        <v>20000</v>
      </c>
      <c r="I21" s="206">
        <f t="shared" si="1"/>
        <v>60000</v>
      </c>
      <c r="J21" s="259"/>
      <c r="K21" s="196" t="s">
        <v>761</v>
      </c>
      <c r="L21" s="179" t="s">
        <v>762</v>
      </c>
      <c r="M21" s="157">
        <f t="shared" si="2"/>
        <v>3</v>
      </c>
      <c r="N21" s="157">
        <f t="shared" si="3"/>
        <v>60000</v>
      </c>
      <c r="O21" s="157">
        <f t="shared" si="0"/>
        <v>0</v>
      </c>
    </row>
    <row r="22" s="157" customFormat="1" customHeight="1" spans="1:15">
      <c r="A22" s="196" t="s">
        <v>746</v>
      </c>
      <c r="B22" s="179" t="s">
        <v>763</v>
      </c>
      <c r="C22" s="179" t="s">
        <v>235</v>
      </c>
      <c r="D22" s="179" t="s">
        <v>236</v>
      </c>
      <c r="E22" s="196" t="s">
        <v>237</v>
      </c>
      <c r="F22" s="179" t="s">
        <v>229</v>
      </c>
      <c r="G22" s="206">
        <v>5</v>
      </c>
      <c r="H22" s="206">
        <v>1500</v>
      </c>
      <c r="I22" s="206">
        <f t="shared" si="1"/>
        <v>7500</v>
      </c>
      <c r="J22" s="259"/>
      <c r="K22" s="196" t="s">
        <v>764</v>
      </c>
      <c r="L22" s="179" t="s">
        <v>762</v>
      </c>
      <c r="M22" s="157">
        <f t="shared" si="2"/>
        <v>5</v>
      </c>
      <c r="N22" s="157">
        <f t="shared" si="3"/>
        <v>7500</v>
      </c>
      <c r="O22" s="157">
        <f t="shared" si="0"/>
        <v>0</v>
      </c>
    </row>
    <row r="23" s="157" customFormat="1" customHeight="1" spans="1:15">
      <c r="A23" s="196" t="s">
        <v>746</v>
      </c>
      <c r="B23" s="179" t="s">
        <v>765</v>
      </c>
      <c r="C23" s="179" t="s">
        <v>443</v>
      </c>
      <c r="D23" s="196" t="s">
        <v>448</v>
      </c>
      <c r="E23" s="196" t="s">
        <v>424</v>
      </c>
      <c r="F23" s="179" t="s">
        <v>229</v>
      </c>
      <c r="G23" s="206">
        <v>8</v>
      </c>
      <c r="H23" s="206">
        <v>20000</v>
      </c>
      <c r="I23" s="206">
        <f t="shared" si="1"/>
        <v>160000</v>
      </c>
      <c r="J23" s="259"/>
      <c r="K23" s="196" t="s">
        <v>766</v>
      </c>
      <c r="L23" s="179" t="s">
        <v>762</v>
      </c>
      <c r="M23" s="157">
        <f t="shared" si="2"/>
        <v>8</v>
      </c>
      <c r="N23" s="157">
        <f t="shared" si="3"/>
        <v>160000</v>
      </c>
      <c r="O23" s="157">
        <f t="shared" si="0"/>
        <v>0</v>
      </c>
    </row>
    <row r="24" s="157" customFormat="1" customHeight="1" spans="1:15">
      <c r="A24" s="196" t="s">
        <v>746</v>
      </c>
      <c r="B24" s="179" t="s">
        <v>765</v>
      </c>
      <c r="C24" s="179" t="s">
        <v>235</v>
      </c>
      <c r="D24" s="179" t="s">
        <v>236</v>
      </c>
      <c r="E24" s="196" t="s">
        <v>237</v>
      </c>
      <c r="F24" s="179" t="s">
        <v>229</v>
      </c>
      <c r="G24" s="206">
        <v>4</v>
      </c>
      <c r="H24" s="206">
        <v>1500</v>
      </c>
      <c r="I24" s="206">
        <f t="shared" si="1"/>
        <v>6000</v>
      </c>
      <c r="J24" s="259"/>
      <c r="K24" s="196" t="s">
        <v>766</v>
      </c>
      <c r="L24" s="179" t="s">
        <v>762</v>
      </c>
      <c r="M24" s="157">
        <f t="shared" si="2"/>
        <v>4</v>
      </c>
      <c r="N24" s="157">
        <f t="shared" si="3"/>
        <v>6000</v>
      </c>
      <c r="O24" s="157">
        <f t="shared" si="0"/>
        <v>0</v>
      </c>
    </row>
    <row r="25" s="157" customFormat="1" customHeight="1" spans="1:15">
      <c r="A25" s="196" t="s">
        <v>746</v>
      </c>
      <c r="B25" s="179" t="s">
        <v>765</v>
      </c>
      <c r="C25" s="179" t="s">
        <v>395</v>
      </c>
      <c r="D25" s="179" t="s">
        <v>393</v>
      </c>
      <c r="E25" s="196" t="s">
        <v>335</v>
      </c>
      <c r="F25" s="179" t="s">
        <v>229</v>
      </c>
      <c r="G25" s="206">
        <v>2</v>
      </c>
      <c r="H25" s="206">
        <v>3000</v>
      </c>
      <c r="I25" s="206">
        <f t="shared" si="1"/>
        <v>6000</v>
      </c>
      <c r="J25" s="259"/>
      <c r="K25" s="196" t="s">
        <v>766</v>
      </c>
      <c r="L25" s="179" t="s">
        <v>762</v>
      </c>
      <c r="M25" s="157">
        <f t="shared" si="2"/>
        <v>2</v>
      </c>
      <c r="N25" s="157">
        <f t="shared" si="3"/>
        <v>6000</v>
      </c>
      <c r="O25" s="157">
        <f t="shared" si="0"/>
        <v>0</v>
      </c>
    </row>
    <row r="26" s="157" customFormat="1" customHeight="1" spans="1:15">
      <c r="A26" s="196" t="s">
        <v>746</v>
      </c>
      <c r="B26" s="179" t="s">
        <v>765</v>
      </c>
      <c r="C26" s="179" t="s">
        <v>272</v>
      </c>
      <c r="D26" s="179" t="s">
        <v>330</v>
      </c>
      <c r="E26" s="196" t="s">
        <v>274</v>
      </c>
      <c r="F26" s="179" t="s">
        <v>158</v>
      </c>
      <c r="G26" s="206">
        <v>1</v>
      </c>
      <c r="H26" s="206">
        <v>1320</v>
      </c>
      <c r="I26" s="206">
        <f t="shared" si="1"/>
        <v>1320</v>
      </c>
      <c r="J26" s="259"/>
      <c r="K26" s="196" t="s">
        <v>766</v>
      </c>
      <c r="L26" s="179" t="s">
        <v>762</v>
      </c>
      <c r="M26" s="157">
        <f t="shared" si="2"/>
        <v>1</v>
      </c>
      <c r="N26" s="157">
        <f t="shared" si="3"/>
        <v>1320</v>
      </c>
      <c r="O26" s="157">
        <f t="shared" si="0"/>
        <v>0</v>
      </c>
    </row>
    <row r="27" s="157" customFormat="1" customHeight="1" spans="1:15">
      <c r="A27" s="196" t="s">
        <v>746</v>
      </c>
      <c r="B27" s="179" t="s">
        <v>765</v>
      </c>
      <c r="C27" s="179" t="s">
        <v>155</v>
      </c>
      <c r="D27" s="179" t="s">
        <v>767</v>
      </c>
      <c r="E27" s="196" t="s">
        <v>157</v>
      </c>
      <c r="F27" s="179" t="s">
        <v>158</v>
      </c>
      <c r="G27" s="206">
        <v>1</v>
      </c>
      <c r="H27" s="206">
        <v>4000</v>
      </c>
      <c r="I27" s="206">
        <f t="shared" si="1"/>
        <v>4000</v>
      </c>
      <c r="J27" s="259"/>
      <c r="K27" s="196" t="s">
        <v>766</v>
      </c>
      <c r="L27" s="179" t="s">
        <v>762</v>
      </c>
      <c r="M27" s="157">
        <f t="shared" si="2"/>
        <v>1</v>
      </c>
      <c r="N27" s="157">
        <f t="shared" si="3"/>
        <v>4000</v>
      </c>
      <c r="O27" s="157">
        <f t="shared" si="0"/>
        <v>0</v>
      </c>
    </row>
    <row r="28" s="157" customFormat="1" customHeight="1" spans="1:15">
      <c r="A28" s="196" t="s">
        <v>746</v>
      </c>
      <c r="B28" s="179" t="s">
        <v>768</v>
      </c>
      <c r="C28" s="179" t="s">
        <v>395</v>
      </c>
      <c r="D28" s="179" t="s">
        <v>393</v>
      </c>
      <c r="E28" s="196" t="s">
        <v>335</v>
      </c>
      <c r="F28" s="179" t="s">
        <v>229</v>
      </c>
      <c r="G28" s="206">
        <v>1</v>
      </c>
      <c r="H28" s="206">
        <v>3000</v>
      </c>
      <c r="I28" s="206">
        <f t="shared" si="1"/>
        <v>3000</v>
      </c>
      <c r="J28" s="259"/>
      <c r="K28" s="196" t="s">
        <v>769</v>
      </c>
      <c r="L28" s="179" t="s">
        <v>762</v>
      </c>
      <c r="M28" s="157">
        <f t="shared" si="2"/>
        <v>1</v>
      </c>
      <c r="N28" s="157">
        <f t="shared" si="3"/>
        <v>3000</v>
      </c>
      <c r="O28" s="157">
        <f t="shared" si="0"/>
        <v>0</v>
      </c>
    </row>
    <row r="29" s="157" customFormat="1" customHeight="1" spans="1:15">
      <c r="A29" s="196" t="s">
        <v>746</v>
      </c>
      <c r="B29" s="179" t="s">
        <v>768</v>
      </c>
      <c r="C29" s="179" t="s">
        <v>155</v>
      </c>
      <c r="D29" s="179" t="s">
        <v>166</v>
      </c>
      <c r="E29" s="196" t="s">
        <v>157</v>
      </c>
      <c r="F29" s="179" t="s">
        <v>158</v>
      </c>
      <c r="G29" s="206">
        <v>1</v>
      </c>
      <c r="H29" s="206">
        <v>4000</v>
      </c>
      <c r="I29" s="206">
        <f t="shared" si="1"/>
        <v>4000</v>
      </c>
      <c r="J29" s="259"/>
      <c r="K29" s="196" t="s">
        <v>769</v>
      </c>
      <c r="L29" s="179" t="s">
        <v>762</v>
      </c>
      <c r="M29" s="157">
        <f t="shared" si="2"/>
        <v>1</v>
      </c>
      <c r="N29" s="157">
        <f t="shared" si="3"/>
        <v>4000</v>
      </c>
      <c r="O29" s="157">
        <f t="shared" si="0"/>
        <v>0</v>
      </c>
    </row>
    <row r="30" s="157" customFormat="1" customHeight="1" spans="1:15">
      <c r="A30" s="196" t="s">
        <v>746</v>
      </c>
      <c r="B30" s="179" t="s">
        <v>768</v>
      </c>
      <c r="C30" s="179" t="s">
        <v>272</v>
      </c>
      <c r="D30" s="179" t="s">
        <v>330</v>
      </c>
      <c r="E30" s="196" t="s">
        <v>274</v>
      </c>
      <c r="F30" s="179" t="s">
        <v>158</v>
      </c>
      <c r="G30" s="206">
        <v>1</v>
      </c>
      <c r="H30" s="206">
        <v>1320</v>
      </c>
      <c r="I30" s="206">
        <f t="shared" si="1"/>
        <v>1320</v>
      </c>
      <c r="J30" s="259"/>
      <c r="K30" s="196" t="s">
        <v>769</v>
      </c>
      <c r="L30" s="179" t="s">
        <v>762</v>
      </c>
      <c r="M30" s="157">
        <f t="shared" si="2"/>
        <v>1</v>
      </c>
      <c r="N30" s="157">
        <f t="shared" si="3"/>
        <v>1320</v>
      </c>
      <c r="O30" s="157">
        <f t="shared" si="0"/>
        <v>0</v>
      </c>
    </row>
    <row r="31" s="157" customFormat="1" customHeight="1" spans="1:15">
      <c r="A31" s="196" t="s">
        <v>746</v>
      </c>
      <c r="B31" s="179" t="s">
        <v>770</v>
      </c>
      <c r="C31" s="179" t="s">
        <v>155</v>
      </c>
      <c r="D31" s="179" t="s">
        <v>168</v>
      </c>
      <c r="E31" s="196" t="s">
        <v>157</v>
      </c>
      <c r="F31" s="179" t="s">
        <v>158</v>
      </c>
      <c r="G31" s="206">
        <v>1</v>
      </c>
      <c r="H31" s="206">
        <v>4000</v>
      </c>
      <c r="I31" s="206">
        <f t="shared" si="1"/>
        <v>4000</v>
      </c>
      <c r="J31" s="259"/>
      <c r="K31" s="196" t="s">
        <v>771</v>
      </c>
      <c r="L31" s="179" t="s">
        <v>772</v>
      </c>
      <c r="M31" s="157">
        <f t="shared" si="2"/>
        <v>1</v>
      </c>
      <c r="N31" s="157">
        <f t="shared" si="3"/>
        <v>4000</v>
      </c>
      <c r="O31" s="157">
        <f t="shared" si="0"/>
        <v>0</v>
      </c>
    </row>
    <row r="32" s="157" customFormat="1" customHeight="1" spans="1:15">
      <c r="A32" s="196" t="s">
        <v>746</v>
      </c>
      <c r="B32" s="179" t="s">
        <v>770</v>
      </c>
      <c r="C32" s="179" t="s">
        <v>272</v>
      </c>
      <c r="D32" s="179" t="s">
        <v>330</v>
      </c>
      <c r="E32" s="196" t="s">
        <v>274</v>
      </c>
      <c r="F32" s="179" t="s">
        <v>158</v>
      </c>
      <c r="G32" s="206">
        <v>1</v>
      </c>
      <c r="H32" s="206">
        <v>1320</v>
      </c>
      <c r="I32" s="206">
        <f t="shared" si="1"/>
        <v>1320</v>
      </c>
      <c r="J32" s="259"/>
      <c r="K32" s="196" t="s">
        <v>771</v>
      </c>
      <c r="L32" s="179" t="s">
        <v>772</v>
      </c>
      <c r="M32" s="157">
        <f t="shared" si="2"/>
        <v>1</v>
      </c>
      <c r="N32" s="157">
        <f t="shared" si="3"/>
        <v>1320</v>
      </c>
      <c r="O32" s="157">
        <f t="shared" si="0"/>
        <v>0</v>
      </c>
    </row>
    <row r="33" s="157" customFormat="1" customHeight="1" spans="1:15">
      <c r="A33" s="196" t="s">
        <v>746</v>
      </c>
      <c r="B33" s="179" t="s">
        <v>770</v>
      </c>
      <c r="C33" s="179" t="s">
        <v>443</v>
      </c>
      <c r="D33" s="179" t="s">
        <v>444</v>
      </c>
      <c r="E33" s="196" t="s">
        <v>424</v>
      </c>
      <c r="F33" s="179" t="s">
        <v>229</v>
      </c>
      <c r="G33" s="206">
        <v>10</v>
      </c>
      <c r="H33" s="206">
        <v>20000</v>
      </c>
      <c r="I33" s="206">
        <f t="shared" si="1"/>
        <v>200000</v>
      </c>
      <c r="J33" s="259"/>
      <c r="K33" s="196" t="s">
        <v>771</v>
      </c>
      <c r="L33" s="179" t="s">
        <v>772</v>
      </c>
      <c r="M33" s="157">
        <f t="shared" si="2"/>
        <v>10</v>
      </c>
      <c r="N33" s="157">
        <f t="shared" si="3"/>
        <v>200000</v>
      </c>
      <c r="O33" s="157">
        <f t="shared" si="0"/>
        <v>0</v>
      </c>
    </row>
    <row r="34" s="157" customFormat="1" customHeight="1" spans="1:15">
      <c r="A34" s="196" t="s">
        <v>746</v>
      </c>
      <c r="B34" s="179" t="s">
        <v>773</v>
      </c>
      <c r="C34" s="179" t="s">
        <v>155</v>
      </c>
      <c r="D34" s="179" t="s">
        <v>168</v>
      </c>
      <c r="E34" s="196" t="s">
        <v>157</v>
      </c>
      <c r="F34" s="179" t="s">
        <v>158</v>
      </c>
      <c r="G34" s="206">
        <v>1</v>
      </c>
      <c r="H34" s="206">
        <v>4000</v>
      </c>
      <c r="I34" s="206">
        <f t="shared" si="1"/>
        <v>4000</v>
      </c>
      <c r="J34" s="259"/>
      <c r="K34" s="196" t="s">
        <v>774</v>
      </c>
      <c r="L34" s="179" t="s">
        <v>772</v>
      </c>
      <c r="M34" s="157">
        <f t="shared" si="2"/>
        <v>1</v>
      </c>
      <c r="N34" s="157">
        <f t="shared" si="3"/>
        <v>4000</v>
      </c>
      <c r="O34" s="157">
        <f t="shared" si="0"/>
        <v>0</v>
      </c>
    </row>
    <row r="35" s="157" customFormat="1" customHeight="1" spans="1:15">
      <c r="A35" s="196" t="s">
        <v>746</v>
      </c>
      <c r="B35" s="179" t="s">
        <v>773</v>
      </c>
      <c r="C35" s="179" t="s">
        <v>272</v>
      </c>
      <c r="D35" s="179" t="s">
        <v>330</v>
      </c>
      <c r="E35" s="196" t="s">
        <v>274</v>
      </c>
      <c r="F35" s="179" t="s">
        <v>158</v>
      </c>
      <c r="G35" s="206">
        <v>1</v>
      </c>
      <c r="H35" s="206">
        <v>1320</v>
      </c>
      <c r="I35" s="206">
        <f t="shared" si="1"/>
        <v>1320</v>
      </c>
      <c r="J35" s="259"/>
      <c r="K35" s="196" t="s">
        <v>774</v>
      </c>
      <c r="L35" s="179" t="s">
        <v>772</v>
      </c>
      <c r="M35" s="157">
        <f t="shared" si="2"/>
        <v>1</v>
      </c>
      <c r="N35" s="157">
        <f t="shared" si="3"/>
        <v>1320</v>
      </c>
      <c r="O35" s="157">
        <f t="shared" si="0"/>
        <v>0</v>
      </c>
    </row>
    <row r="36" s="157" customFormat="1" customHeight="1" spans="1:15">
      <c r="A36" s="196" t="s">
        <v>746</v>
      </c>
      <c r="B36" s="179" t="s">
        <v>773</v>
      </c>
      <c r="C36" s="179" t="s">
        <v>443</v>
      </c>
      <c r="D36" s="179" t="s">
        <v>444</v>
      </c>
      <c r="E36" s="196" t="s">
        <v>424</v>
      </c>
      <c r="F36" s="179" t="s">
        <v>229</v>
      </c>
      <c r="G36" s="206">
        <v>10</v>
      </c>
      <c r="H36" s="206">
        <v>20000</v>
      </c>
      <c r="I36" s="206">
        <f t="shared" si="1"/>
        <v>200000</v>
      </c>
      <c r="J36" s="259"/>
      <c r="K36" s="196" t="s">
        <v>774</v>
      </c>
      <c r="L36" s="179" t="s">
        <v>772</v>
      </c>
      <c r="M36" s="157">
        <f t="shared" si="2"/>
        <v>10</v>
      </c>
      <c r="N36" s="157">
        <f t="shared" si="3"/>
        <v>200000</v>
      </c>
      <c r="O36" s="157">
        <f t="shared" si="0"/>
        <v>0</v>
      </c>
    </row>
    <row r="37" s="157" customFormat="1" customHeight="1" spans="1:15">
      <c r="A37" s="196" t="s">
        <v>746</v>
      </c>
      <c r="B37" s="179" t="s">
        <v>775</v>
      </c>
      <c r="C37" s="179" t="s">
        <v>155</v>
      </c>
      <c r="D37" s="179" t="s">
        <v>168</v>
      </c>
      <c r="E37" s="196" t="s">
        <v>157</v>
      </c>
      <c r="F37" s="179" t="s">
        <v>158</v>
      </c>
      <c r="G37" s="206">
        <v>1</v>
      </c>
      <c r="H37" s="206">
        <v>4000</v>
      </c>
      <c r="I37" s="206">
        <f t="shared" si="1"/>
        <v>4000</v>
      </c>
      <c r="J37" s="259"/>
      <c r="K37" s="196" t="s">
        <v>776</v>
      </c>
      <c r="L37" s="179" t="s">
        <v>772</v>
      </c>
      <c r="M37" s="157">
        <f t="shared" si="2"/>
        <v>1</v>
      </c>
      <c r="N37" s="157">
        <f t="shared" si="3"/>
        <v>4000</v>
      </c>
      <c r="O37" s="157">
        <f t="shared" si="0"/>
        <v>0</v>
      </c>
    </row>
    <row r="38" s="157" customFormat="1" customHeight="1" spans="1:15">
      <c r="A38" s="196" t="s">
        <v>746</v>
      </c>
      <c r="B38" s="179" t="s">
        <v>775</v>
      </c>
      <c r="C38" s="179" t="s">
        <v>272</v>
      </c>
      <c r="D38" s="179" t="s">
        <v>330</v>
      </c>
      <c r="E38" s="196" t="s">
        <v>274</v>
      </c>
      <c r="F38" s="179" t="s">
        <v>158</v>
      </c>
      <c r="G38" s="206">
        <v>1</v>
      </c>
      <c r="H38" s="206">
        <v>1320</v>
      </c>
      <c r="I38" s="206">
        <f t="shared" si="1"/>
        <v>1320</v>
      </c>
      <c r="J38" s="259"/>
      <c r="K38" s="196" t="s">
        <v>776</v>
      </c>
      <c r="L38" s="179" t="s">
        <v>772</v>
      </c>
      <c r="M38" s="157">
        <f t="shared" si="2"/>
        <v>1</v>
      </c>
      <c r="N38" s="157">
        <f t="shared" si="3"/>
        <v>1320</v>
      </c>
      <c r="O38" s="157">
        <f t="shared" si="0"/>
        <v>0</v>
      </c>
    </row>
    <row r="39" s="157" customFormat="1" customHeight="1" spans="1:15">
      <c r="A39" s="196" t="s">
        <v>746</v>
      </c>
      <c r="B39" s="179" t="s">
        <v>775</v>
      </c>
      <c r="C39" s="179" t="s">
        <v>443</v>
      </c>
      <c r="D39" s="179" t="s">
        <v>444</v>
      </c>
      <c r="E39" s="196" t="s">
        <v>424</v>
      </c>
      <c r="F39" s="179" t="s">
        <v>229</v>
      </c>
      <c r="G39" s="206">
        <v>10</v>
      </c>
      <c r="H39" s="206">
        <v>20000</v>
      </c>
      <c r="I39" s="206">
        <f t="shared" si="1"/>
        <v>200000</v>
      </c>
      <c r="J39" s="259"/>
      <c r="K39" s="196" t="s">
        <v>776</v>
      </c>
      <c r="L39" s="179" t="s">
        <v>772</v>
      </c>
      <c r="M39" s="157">
        <f t="shared" si="2"/>
        <v>10</v>
      </c>
      <c r="N39" s="157">
        <f t="shared" si="3"/>
        <v>200000</v>
      </c>
      <c r="O39" s="157">
        <f t="shared" si="0"/>
        <v>0</v>
      </c>
    </row>
    <row r="40" s="157" customFormat="1" customHeight="1" spans="1:15">
      <c r="A40" s="196" t="s">
        <v>746</v>
      </c>
      <c r="B40" s="179" t="s">
        <v>777</v>
      </c>
      <c r="C40" s="179" t="s">
        <v>155</v>
      </c>
      <c r="D40" s="179" t="s">
        <v>168</v>
      </c>
      <c r="E40" s="196" t="s">
        <v>157</v>
      </c>
      <c r="F40" s="179" t="s">
        <v>158</v>
      </c>
      <c r="G40" s="206">
        <v>1</v>
      </c>
      <c r="H40" s="206">
        <v>4000</v>
      </c>
      <c r="I40" s="206">
        <f t="shared" si="1"/>
        <v>4000</v>
      </c>
      <c r="J40" s="259"/>
      <c r="K40" s="196" t="s">
        <v>778</v>
      </c>
      <c r="L40" s="179" t="s">
        <v>772</v>
      </c>
      <c r="M40" s="157">
        <f t="shared" si="2"/>
        <v>1</v>
      </c>
      <c r="N40" s="157">
        <f t="shared" si="3"/>
        <v>4000</v>
      </c>
      <c r="O40" s="157">
        <f t="shared" si="0"/>
        <v>0</v>
      </c>
    </row>
    <row r="41" s="157" customFormat="1" customHeight="1" spans="1:15">
      <c r="A41" s="196" t="s">
        <v>746</v>
      </c>
      <c r="B41" s="179" t="s">
        <v>777</v>
      </c>
      <c r="C41" s="179" t="s">
        <v>272</v>
      </c>
      <c r="D41" s="179" t="s">
        <v>330</v>
      </c>
      <c r="E41" s="196" t="s">
        <v>274</v>
      </c>
      <c r="F41" s="179" t="s">
        <v>158</v>
      </c>
      <c r="G41" s="206">
        <v>1</v>
      </c>
      <c r="H41" s="206">
        <v>1320</v>
      </c>
      <c r="I41" s="206">
        <f t="shared" si="1"/>
        <v>1320</v>
      </c>
      <c r="J41" s="259"/>
      <c r="K41" s="196" t="s">
        <v>778</v>
      </c>
      <c r="L41" s="179" t="s">
        <v>772</v>
      </c>
      <c r="M41" s="157">
        <f t="shared" si="2"/>
        <v>1</v>
      </c>
      <c r="N41" s="157">
        <f t="shared" si="3"/>
        <v>1320</v>
      </c>
      <c r="O41" s="157">
        <f t="shared" si="0"/>
        <v>0</v>
      </c>
    </row>
    <row r="42" s="157" customFormat="1" customHeight="1" spans="1:15">
      <c r="A42" s="196" t="s">
        <v>746</v>
      </c>
      <c r="B42" s="179" t="s">
        <v>777</v>
      </c>
      <c r="C42" s="179" t="s">
        <v>443</v>
      </c>
      <c r="D42" s="179" t="s">
        <v>444</v>
      </c>
      <c r="E42" s="196" t="s">
        <v>424</v>
      </c>
      <c r="F42" s="179" t="s">
        <v>229</v>
      </c>
      <c r="G42" s="206">
        <v>10</v>
      </c>
      <c r="H42" s="206">
        <v>20000</v>
      </c>
      <c r="I42" s="206">
        <f t="shared" si="1"/>
        <v>200000</v>
      </c>
      <c r="J42" s="259"/>
      <c r="K42" s="196" t="s">
        <v>778</v>
      </c>
      <c r="L42" s="179" t="s">
        <v>772</v>
      </c>
      <c r="M42" s="157">
        <f t="shared" si="2"/>
        <v>10</v>
      </c>
      <c r="N42" s="157">
        <f t="shared" si="3"/>
        <v>200000</v>
      </c>
      <c r="O42" s="157">
        <f t="shared" si="0"/>
        <v>0</v>
      </c>
    </row>
    <row r="43" s="157" customFormat="1" customHeight="1" spans="1:15">
      <c r="A43" s="196" t="s">
        <v>746</v>
      </c>
      <c r="B43" s="179" t="s">
        <v>779</v>
      </c>
      <c r="C43" s="179" t="s">
        <v>155</v>
      </c>
      <c r="D43" s="179" t="s">
        <v>168</v>
      </c>
      <c r="E43" s="196" t="s">
        <v>157</v>
      </c>
      <c r="F43" s="179" t="s">
        <v>158</v>
      </c>
      <c r="G43" s="206">
        <v>3</v>
      </c>
      <c r="H43" s="206">
        <v>4000</v>
      </c>
      <c r="I43" s="206">
        <f t="shared" si="1"/>
        <v>12000</v>
      </c>
      <c r="J43" s="259"/>
      <c r="K43" s="196" t="s">
        <v>780</v>
      </c>
      <c r="L43" s="179" t="s">
        <v>772</v>
      </c>
      <c r="M43" s="157">
        <f t="shared" si="2"/>
        <v>3</v>
      </c>
      <c r="N43" s="157">
        <f t="shared" si="3"/>
        <v>12000</v>
      </c>
      <c r="O43" s="157">
        <f t="shared" si="0"/>
        <v>0</v>
      </c>
    </row>
    <row r="44" s="157" customFormat="1" customHeight="1" spans="1:15">
      <c r="A44" s="196" t="s">
        <v>746</v>
      </c>
      <c r="B44" s="179" t="s">
        <v>779</v>
      </c>
      <c r="C44" s="179" t="s">
        <v>272</v>
      </c>
      <c r="D44" s="179" t="s">
        <v>330</v>
      </c>
      <c r="E44" s="196" t="s">
        <v>274</v>
      </c>
      <c r="F44" s="179" t="s">
        <v>158</v>
      </c>
      <c r="G44" s="206">
        <v>3</v>
      </c>
      <c r="H44" s="206">
        <v>1320</v>
      </c>
      <c r="I44" s="206">
        <f t="shared" si="1"/>
        <v>3960</v>
      </c>
      <c r="J44" s="259"/>
      <c r="K44" s="196" t="s">
        <v>780</v>
      </c>
      <c r="L44" s="179" t="s">
        <v>772</v>
      </c>
      <c r="M44" s="157">
        <f t="shared" si="2"/>
        <v>3</v>
      </c>
      <c r="N44" s="157">
        <f t="shared" si="3"/>
        <v>3960</v>
      </c>
      <c r="O44" s="157">
        <f t="shared" si="0"/>
        <v>0</v>
      </c>
    </row>
    <row r="45" s="157" customFormat="1" customHeight="1" spans="1:15">
      <c r="A45" s="196" t="s">
        <v>746</v>
      </c>
      <c r="B45" s="179" t="s">
        <v>779</v>
      </c>
      <c r="C45" s="179" t="s">
        <v>357</v>
      </c>
      <c r="D45" s="179" t="s">
        <v>358</v>
      </c>
      <c r="E45" s="77" t="s">
        <v>572</v>
      </c>
      <c r="F45" s="179" t="s">
        <v>229</v>
      </c>
      <c r="G45" s="206">
        <v>2</v>
      </c>
      <c r="H45" s="206">
        <v>9000</v>
      </c>
      <c r="I45" s="206">
        <f t="shared" si="1"/>
        <v>18000</v>
      </c>
      <c r="J45" s="259"/>
      <c r="K45" s="196" t="s">
        <v>780</v>
      </c>
      <c r="L45" s="179" t="s">
        <v>772</v>
      </c>
      <c r="M45" s="157">
        <f t="shared" si="2"/>
        <v>2</v>
      </c>
      <c r="N45" s="157">
        <f t="shared" si="3"/>
        <v>18000</v>
      </c>
      <c r="O45" s="157">
        <f t="shared" si="0"/>
        <v>0</v>
      </c>
    </row>
    <row r="46" s="157" customFormat="1" customHeight="1" spans="1:15">
      <c r="A46" s="196" t="s">
        <v>746</v>
      </c>
      <c r="B46" s="179" t="s">
        <v>779</v>
      </c>
      <c r="C46" s="179" t="s">
        <v>395</v>
      </c>
      <c r="D46" s="179" t="s">
        <v>393</v>
      </c>
      <c r="E46" s="196" t="s">
        <v>335</v>
      </c>
      <c r="F46" s="179" t="s">
        <v>229</v>
      </c>
      <c r="G46" s="206">
        <v>1</v>
      </c>
      <c r="H46" s="206">
        <v>3000</v>
      </c>
      <c r="I46" s="206">
        <f t="shared" si="1"/>
        <v>3000</v>
      </c>
      <c r="J46" s="259"/>
      <c r="K46" s="196" t="s">
        <v>780</v>
      </c>
      <c r="L46" s="179" t="s">
        <v>772</v>
      </c>
      <c r="M46" s="157">
        <f t="shared" si="2"/>
        <v>1</v>
      </c>
      <c r="N46" s="157">
        <f t="shared" si="3"/>
        <v>3000</v>
      </c>
      <c r="O46" s="157">
        <f t="shared" si="0"/>
        <v>0</v>
      </c>
    </row>
    <row r="47" s="157" customFormat="1" customHeight="1" spans="1:15">
      <c r="A47" s="196" t="s">
        <v>746</v>
      </c>
      <c r="B47" s="179" t="s">
        <v>781</v>
      </c>
      <c r="C47" s="179" t="s">
        <v>155</v>
      </c>
      <c r="D47" s="179" t="s">
        <v>782</v>
      </c>
      <c r="E47" s="196" t="s">
        <v>157</v>
      </c>
      <c r="F47" s="179" t="s">
        <v>158</v>
      </c>
      <c r="G47" s="206">
        <v>10</v>
      </c>
      <c r="H47" s="206">
        <v>4000</v>
      </c>
      <c r="I47" s="206">
        <f t="shared" si="1"/>
        <v>40000</v>
      </c>
      <c r="J47" s="259"/>
      <c r="K47" s="196" t="s">
        <v>783</v>
      </c>
      <c r="L47" s="179" t="s">
        <v>772</v>
      </c>
      <c r="M47" s="157">
        <f t="shared" si="2"/>
        <v>10</v>
      </c>
      <c r="N47" s="157">
        <f t="shared" si="3"/>
        <v>40000</v>
      </c>
      <c r="O47" s="157">
        <f t="shared" si="0"/>
        <v>0</v>
      </c>
    </row>
    <row r="48" s="157" customFormat="1" customHeight="1" spans="1:15">
      <c r="A48" s="196" t="s">
        <v>746</v>
      </c>
      <c r="B48" s="179" t="s">
        <v>781</v>
      </c>
      <c r="C48" s="179" t="s">
        <v>272</v>
      </c>
      <c r="D48" s="179" t="s">
        <v>330</v>
      </c>
      <c r="E48" s="196" t="s">
        <v>274</v>
      </c>
      <c r="F48" s="179" t="s">
        <v>158</v>
      </c>
      <c r="G48" s="206">
        <v>10</v>
      </c>
      <c r="H48" s="206">
        <v>1320</v>
      </c>
      <c r="I48" s="206">
        <f t="shared" si="1"/>
        <v>13200</v>
      </c>
      <c r="J48" s="259"/>
      <c r="K48" s="196" t="s">
        <v>783</v>
      </c>
      <c r="L48" s="179" t="s">
        <v>772</v>
      </c>
      <c r="M48" s="157">
        <f t="shared" si="2"/>
        <v>10</v>
      </c>
      <c r="N48" s="157">
        <f t="shared" si="3"/>
        <v>13200</v>
      </c>
      <c r="O48" s="157">
        <f t="shared" si="0"/>
        <v>0</v>
      </c>
    </row>
    <row r="49" s="157" customFormat="1" customHeight="1" spans="1:15">
      <c r="A49" s="196" t="s">
        <v>746</v>
      </c>
      <c r="B49" s="179" t="s">
        <v>781</v>
      </c>
      <c r="C49" s="179" t="s">
        <v>395</v>
      </c>
      <c r="D49" s="179" t="s">
        <v>393</v>
      </c>
      <c r="E49" s="196" t="s">
        <v>335</v>
      </c>
      <c r="F49" s="179" t="s">
        <v>229</v>
      </c>
      <c r="G49" s="206">
        <v>8</v>
      </c>
      <c r="H49" s="206">
        <v>3000</v>
      </c>
      <c r="I49" s="206">
        <f t="shared" si="1"/>
        <v>24000</v>
      </c>
      <c r="J49" s="259"/>
      <c r="K49" s="196" t="s">
        <v>783</v>
      </c>
      <c r="L49" s="179" t="s">
        <v>772</v>
      </c>
      <c r="M49" s="157">
        <f t="shared" si="2"/>
        <v>8</v>
      </c>
      <c r="N49" s="157">
        <f t="shared" si="3"/>
        <v>24000</v>
      </c>
      <c r="O49" s="157">
        <f t="shared" si="0"/>
        <v>0</v>
      </c>
    </row>
    <row r="50" s="157" customFormat="1" customHeight="1" spans="1:15">
      <c r="A50" s="196" t="s">
        <v>746</v>
      </c>
      <c r="B50" s="179" t="s">
        <v>781</v>
      </c>
      <c r="C50" s="179" t="s">
        <v>354</v>
      </c>
      <c r="D50" s="179" t="s">
        <v>355</v>
      </c>
      <c r="E50" s="196" t="s">
        <v>356</v>
      </c>
      <c r="F50" s="179" t="s">
        <v>229</v>
      </c>
      <c r="G50" s="206">
        <v>1</v>
      </c>
      <c r="H50" s="206">
        <v>1000</v>
      </c>
      <c r="I50" s="206">
        <f t="shared" si="1"/>
        <v>1000</v>
      </c>
      <c r="J50" s="259"/>
      <c r="K50" s="196" t="s">
        <v>783</v>
      </c>
      <c r="L50" s="179" t="s">
        <v>772</v>
      </c>
      <c r="M50" s="157">
        <f t="shared" si="2"/>
        <v>1</v>
      </c>
      <c r="N50" s="157">
        <f t="shared" si="3"/>
        <v>1000</v>
      </c>
      <c r="O50" s="157">
        <f t="shared" si="0"/>
        <v>0</v>
      </c>
    </row>
    <row r="51" s="157" customFormat="1" customHeight="1" spans="1:15">
      <c r="A51" s="196" t="s">
        <v>746</v>
      </c>
      <c r="B51" s="179" t="s">
        <v>784</v>
      </c>
      <c r="C51" s="179" t="s">
        <v>155</v>
      </c>
      <c r="D51" s="179" t="s">
        <v>168</v>
      </c>
      <c r="E51" s="196" t="s">
        <v>157</v>
      </c>
      <c r="F51" s="179" t="s">
        <v>158</v>
      </c>
      <c r="G51" s="206">
        <v>6</v>
      </c>
      <c r="H51" s="206">
        <v>4000</v>
      </c>
      <c r="I51" s="206">
        <f t="shared" si="1"/>
        <v>24000</v>
      </c>
      <c r="J51" s="259"/>
      <c r="K51" s="196" t="s">
        <v>785</v>
      </c>
      <c r="L51" s="179" t="s">
        <v>772</v>
      </c>
      <c r="M51" s="157">
        <f t="shared" si="2"/>
        <v>6</v>
      </c>
      <c r="N51" s="157">
        <f t="shared" si="3"/>
        <v>24000</v>
      </c>
      <c r="O51" s="157">
        <f t="shared" si="0"/>
        <v>0</v>
      </c>
    </row>
    <row r="52" s="157" customFormat="1" customHeight="1" spans="1:15">
      <c r="A52" s="196" t="s">
        <v>746</v>
      </c>
      <c r="B52" s="179" t="s">
        <v>784</v>
      </c>
      <c r="C52" s="179" t="s">
        <v>272</v>
      </c>
      <c r="D52" s="179" t="s">
        <v>330</v>
      </c>
      <c r="E52" s="196" t="s">
        <v>274</v>
      </c>
      <c r="F52" s="179" t="s">
        <v>158</v>
      </c>
      <c r="G52" s="206">
        <v>16</v>
      </c>
      <c r="H52" s="206">
        <v>1320</v>
      </c>
      <c r="I52" s="206">
        <f t="shared" si="1"/>
        <v>21120</v>
      </c>
      <c r="J52" s="259"/>
      <c r="K52" s="196" t="s">
        <v>785</v>
      </c>
      <c r="L52" s="179" t="s">
        <v>772</v>
      </c>
      <c r="M52" s="157">
        <f t="shared" si="2"/>
        <v>16</v>
      </c>
      <c r="N52" s="157">
        <f t="shared" si="3"/>
        <v>21120</v>
      </c>
      <c r="O52" s="157">
        <f t="shared" si="0"/>
        <v>0</v>
      </c>
    </row>
    <row r="53" s="157" customFormat="1" customHeight="1" spans="1:15">
      <c r="A53" s="196" t="s">
        <v>746</v>
      </c>
      <c r="B53" s="179" t="s">
        <v>784</v>
      </c>
      <c r="C53" s="179" t="s">
        <v>395</v>
      </c>
      <c r="D53" s="179" t="s">
        <v>393</v>
      </c>
      <c r="E53" s="196" t="s">
        <v>335</v>
      </c>
      <c r="F53" s="179" t="s">
        <v>229</v>
      </c>
      <c r="G53" s="206">
        <v>2</v>
      </c>
      <c r="H53" s="206">
        <v>3000</v>
      </c>
      <c r="I53" s="206">
        <f t="shared" si="1"/>
        <v>6000</v>
      </c>
      <c r="J53" s="259"/>
      <c r="K53" s="196" t="s">
        <v>785</v>
      </c>
      <c r="L53" s="179" t="s">
        <v>772</v>
      </c>
      <c r="M53" s="157">
        <f t="shared" si="2"/>
        <v>2</v>
      </c>
      <c r="N53" s="157">
        <f t="shared" si="3"/>
        <v>6000</v>
      </c>
      <c r="O53" s="157">
        <f t="shared" si="0"/>
        <v>0</v>
      </c>
    </row>
    <row r="54" s="157" customFormat="1" customHeight="1" spans="1:15">
      <c r="A54" s="196" t="s">
        <v>746</v>
      </c>
      <c r="B54" s="179" t="s">
        <v>784</v>
      </c>
      <c r="C54" s="179" t="s">
        <v>354</v>
      </c>
      <c r="D54" s="179" t="s">
        <v>355</v>
      </c>
      <c r="E54" s="196" t="s">
        <v>356</v>
      </c>
      <c r="F54" s="179" t="s">
        <v>229</v>
      </c>
      <c r="G54" s="206">
        <v>1</v>
      </c>
      <c r="H54" s="206">
        <v>1000</v>
      </c>
      <c r="I54" s="206">
        <f t="shared" si="1"/>
        <v>1000</v>
      </c>
      <c r="J54" s="259"/>
      <c r="K54" s="196" t="s">
        <v>785</v>
      </c>
      <c r="L54" s="179" t="s">
        <v>772</v>
      </c>
      <c r="M54" s="157">
        <f t="shared" si="2"/>
        <v>1</v>
      </c>
      <c r="N54" s="157">
        <f t="shared" si="3"/>
        <v>1000</v>
      </c>
      <c r="O54" s="157">
        <f t="shared" si="0"/>
        <v>0</v>
      </c>
    </row>
    <row r="55" s="157" customFormat="1" customHeight="1" spans="1:15">
      <c r="A55" s="196" t="s">
        <v>746</v>
      </c>
      <c r="B55" s="179" t="s">
        <v>784</v>
      </c>
      <c r="C55" s="179" t="s">
        <v>315</v>
      </c>
      <c r="D55" s="179" t="s">
        <v>330</v>
      </c>
      <c r="E55" s="213" t="s">
        <v>786</v>
      </c>
      <c r="F55" s="179" t="s">
        <v>158</v>
      </c>
      <c r="G55" s="206">
        <v>10</v>
      </c>
      <c r="H55" s="206">
        <v>200</v>
      </c>
      <c r="I55" s="206">
        <f t="shared" si="1"/>
        <v>2000</v>
      </c>
      <c r="J55" s="259"/>
      <c r="K55" s="196" t="s">
        <v>785</v>
      </c>
      <c r="L55" s="179" t="s">
        <v>772</v>
      </c>
      <c r="M55" s="157">
        <f t="shared" si="2"/>
        <v>10</v>
      </c>
      <c r="N55" s="157">
        <f t="shared" si="3"/>
        <v>2000</v>
      </c>
      <c r="O55" s="157">
        <f t="shared" si="0"/>
        <v>0</v>
      </c>
    </row>
    <row r="56" s="157" customFormat="1" customHeight="1" spans="1:15">
      <c r="A56" s="196" t="s">
        <v>746</v>
      </c>
      <c r="B56" s="179" t="s">
        <v>787</v>
      </c>
      <c r="C56" s="179" t="s">
        <v>155</v>
      </c>
      <c r="D56" s="179" t="s">
        <v>172</v>
      </c>
      <c r="E56" s="196" t="s">
        <v>157</v>
      </c>
      <c r="F56" s="179" t="s">
        <v>158</v>
      </c>
      <c r="G56" s="206">
        <v>8</v>
      </c>
      <c r="H56" s="206">
        <v>5000</v>
      </c>
      <c r="I56" s="206">
        <f t="shared" si="1"/>
        <v>40000</v>
      </c>
      <c r="J56" s="259"/>
      <c r="K56" s="196" t="s">
        <v>788</v>
      </c>
      <c r="L56" s="179" t="s">
        <v>749</v>
      </c>
      <c r="M56" s="157">
        <f t="shared" si="2"/>
        <v>8</v>
      </c>
      <c r="N56" s="157">
        <f t="shared" si="3"/>
        <v>40000</v>
      </c>
      <c r="O56" s="157">
        <f t="shared" si="0"/>
        <v>0</v>
      </c>
    </row>
    <row r="57" s="157" customFormat="1" customHeight="1" spans="1:15">
      <c r="A57" s="196" t="s">
        <v>746</v>
      </c>
      <c r="B57" s="179" t="s">
        <v>787</v>
      </c>
      <c r="C57" s="179" t="s">
        <v>286</v>
      </c>
      <c r="D57" s="179" t="s">
        <v>287</v>
      </c>
      <c r="E57" s="196" t="s">
        <v>288</v>
      </c>
      <c r="F57" s="179" t="s">
        <v>158</v>
      </c>
      <c r="G57" s="206">
        <v>30</v>
      </c>
      <c r="H57" s="206">
        <v>1100</v>
      </c>
      <c r="I57" s="206">
        <f t="shared" si="1"/>
        <v>33000</v>
      </c>
      <c r="J57" s="259"/>
      <c r="K57" s="196" t="s">
        <v>788</v>
      </c>
      <c r="L57" s="179" t="s">
        <v>749</v>
      </c>
      <c r="M57" s="157">
        <f t="shared" si="2"/>
        <v>30</v>
      </c>
      <c r="N57" s="157">
        <f t="shared" si="3"/>
        <v>33000</v>
      </c>
      <c r="O57" s="157">
        <f t="shared" si="0"/>
        <v>0</v>
      </c>
    </row>
    <row r="58" s="157" customFormat="1" customHeight="1" spans="1:15">
      <c r="A58" s="196" t="s">
        <v>746</v>
      </c>
      <c r="B58" s="179" t="s">
        <v>787</v>
      </c>
      <c r="C58" s="179" t="s">
        <v>261</v>
      </c>
      <c r="D58" s="179" t="s">
        <v>330</v>
      </c>
      <c r="E58" s="196" t="s">
        <v>234</v>
      </c>
      <c r="F58" s="179" t="s">
        <v>229</v>
      </c>
      <c r="G58" s="206">
        <v>1</v>
      </c>
      <c r="H58" s="206">
        <v>2000</v>
      </c>
      <c r="I58" s="206">
        <f t="shared" si="1"/>
        <v>2000</v>
      </c>
      <c r="J58" s="259"/>
      <c r="K58" s="196" t="s">
        <v>788</v>
      </c>
      <c r="L58" s="179" t="s">
        <v>749</v>
      </c>
      <c r="M58" s="157">
        <f t="shared" si="2"/>
        <v>1</v>
      </c>
      <c r="N58" s="157">
        <f t="shared" si="3"/>
        <v>2000</v>
      </c>
      <c r="O58" s="157">
        <f t="shared" si="0"/>
        <v>0</v>
      </c>
    </row>
    <row r="59" s="157" customFormat="1" customHeight="1" spans="1:15">
      <c r="A59" s="196" t="s">
        <v>746</v>
      </c>
      <c r="B59" s="179" t="s">
        <v>787</v>
      </c>
      <c r="C59" s="179" t="s">
        <v>395</v>
      </c>
      <c r="D59" s="179" t="s">
        <v>393</v>
      </c>
      <c r="E59" s="196" t="s">
        <v>335</v>
      </c>
      <c r="F59" s="179" t="s">
        <v>229</v>
      </c>
      <c r="G59" s="206">
        <v>4</v>
      </c>
      <c r="H59" s="206">
        <v>3000</v>
      </c>
      <c r="I59" s="206">
        <f t="shared" si="1"/>
        <v>12000</v>
      </c>
      <c r="J59" s="259"/>
      <c r="K59" s="196" t="s">
        <v>788</v>
      </c>
      <c r="L59" s="179" t="s">
        <v>749</v>
      </c>
      <c r="M59" s="157">
        <f t="shared" si="2"/>
        <v>4</v>
      </c>
      <c r="N59" s="157">
        <f t="shared" si="3"/>
        <v>12000</v>
      </c>
      <c r="O59" s="157">
        <f t="shared" si="0"/>
        <v>0</v>
      </c>
    </row>
    <row r="60" s="157" customFormat="1" customHeight="1" spans="1:15">
      <c r="A60" s="196" t="s">
        <v>746</v>
      </c>
      <c r="B60" s="179" t="s">
        <v>789</v>
      </c>
      <c r="C60" s="179" t="s">
        <v>177</v>
      </c>
      <c r="D60" s="179" t="s">
        <v>178</v>
      </c>
      <c r="E60" s="196" t="s">
        <v>157</v>
      </c>
      <c r="F60" s="179" t="s">
        <v>158</v>
      </c>
      <c r="G60" s="206">
        <v>4</v>
      </c>
      <c r="H60" s="206">
        <v>4000</v>
      </c>
      <c r="I60" s="206">
        <f t="shared" si="1"/>
        <v>16000</v>
      </c>
      <c r="J60" s="259"/>
      <c r="K60" s="196" t="s">
        <v>790</v>
      </c>
      <c r="L60" s="179" t="s">
        <v>749</v>
      </c>
      <c r="M60" s="157">
        <f t="shared" si="2"/>
        <v>4</v>
      </c>
      <c r="N60" s="157">
        <f t="shared" si="3"/>
        <v>16000</v>
      </c>
      <c r="O60" s="157">
        <f t="shared" si="0"/>
        <v>0</v>
      </c>
    </row>
    <row r="61" s="157" customFormat="1" customHeight="1" spans="1:15">
      <c r="A61" s="196" t="s">
        <v>746</v>
      </c>
      <c r="B61" s="179" t="s">
        <v>789</v>
      </c>
      <c r="C61" s="179" t="s">
        <v>272</v>
      </c>
      <c r="D61" s="179" t="s">
        <v>330</v>
      </c>
      <c r="E61" s="196" t="s">
        <v>274</v>
      </c>
      <c r="F61" s="179" t="s">
        <v>158</v>
      </c>
      <c r="G61" s="206">
        <v>4</v>
      </c>
      <c r="H61" s="206">
        <v>1320</v>
      </c>
      <c r="I61" s="206">
        <f t="shared" si="1"/>
        <v>5280</v>
      </c>
      <c r="J61" s="259"/>
      <c r="K61" s="196" t="s">
        <v>790</v>
      </c>
      <c r="L61" s="179" t="s">
        <v>749</v>
      </c>
      <c r="M61" s="157">
        <f t="shared" si="2"/>
        <v>4</v>
      </c>
      <c r="N61" s="157">
        <f t="shared" si="3"/>
        <v>5280</v>
      </c>
      <c r="O61" s="157">
        <f t="shared" si="0"/>
        <v>0</v>
      </c>
    </row>
    <row r="62" s="157" customFormat="1" customHeight="1" spans="1:15">
      <c r="A62" s="196" t="s">
        <v>746</v>
      </c>
      <c r="B62" s="179" t="s">
        <v>789</v>
      </c>
      <c r="C62" s="179" t="s">
        <v>395</v>
      </c>
      <c r="D62" s="179" t="s">
        <v>393</v>
      </c>
      <c r="E62" s="196" t="s">
        <v>335</v>
      </c>
      <c r="F62" s="179" t="s">
        <v>229</v>
      </c>
      <c r="G62" s="206">
        <v>2</v>
      </c>
      <c r="H62" s="206">
        <v>3000</v>
      </c>
      <c r="I62" s="206">
        <f t="shared" si="1"/>
        <v>6000</v>
      </c>
      <c r="J62" s="259"/>
      <c r="K62" s="196" t="s">
        <v>790</v>
      </c>
      <c r="L62" s="179" t="s">
        <v>749</v>
      </c>
      <c r="M62" s="157">
        <f t="shared" si="2"/>
        <v>2</v>
      </c>
      <c r="N62" s="157">
        <f t="shared" si="3"/>
        <v>6000</v>
      </c>
      <c r="O62" s="157">
        <f t="shared" si="0"/>
        <v>0</v>
      </c>
    </row>
    <row r="63" s="157" customFormat="1" customHeight="1" spans="1:15">
      <c r="A63" s="196" t="s">
        <v>746</v>
      </c>
      <c r="B63" s="179" t="s">
        <v>791</v>
      </c>
      <c r="C63" s="179" t="s">
        <v>155</v>
      </c>
      <c r="D63" s="179" t="s">
        <v>170</v>
      </c>
      <c r="E63" s="196" t="s">
        <v>157</v>
      </c>
      <c r="F63" s="179" t="s">
        <v>158</v>
      </c>
      <c r="G63" s="206">
        <v>1</v>
      </c>
      <c r="H63" s="206">
        <v>4000</v>
      </c>
      <c r="I63" s="206">
        <f t="shared" si="1"/>
        <v>4000</v>
      </c>
      <c r="J63" s="259"/>
      <c r="K63" s="196" t="s">
        <v>792</v>
      </c>
      <c r="L63" s="179" t="s">
        <v>749</v>
      </c>
      <c r="M63" s="157">
        <f t="shared" si="2"/>
        <v>1</v>
      </c>
      <c r="N63" s="157">
        <f t="shared" si="3"/>
        <v>4000</v>
      </c>
      <c r="O63" s="157">
        <f t="shared" si="0"/>
        <v>0</v>
      </c>
    </row>
    <row r="64" s="157" customFormat="1" customHeight="1" spans="1:15">
      <c r="A64" s="196" t="s">
        <v>746</v>
      </c>
      <c r="B64" s="179" t="s">
        <v>791</v>
      </c>
      <c r="C64" s="179" t="s">
        <v>272</v>
      </c>
      <c r="D64" s="179" t="s">
        <v>330</v>
      </c>
      <c r="E64" s="196" t="s">
        <v>278</v>
      </c>
      <c r="F64" s="179" t="s">
        <v>158</v>
      </c>
      <c r="G64" s="206">
        <v>1</v>
      </c>
      <c r="H64" s="206">
        <v>1320</v>
      </c>
      <c r="I64" s="206">
        <f t="shared" si="1"/>
        <v>1320</v>
      </c>
      <c r="J64" s="259"/>
      <c r="K64" s="196" t="s">
        <v>792</v>
      </c>
      <c r="L64" s="179" t="s">
        <v>749</v>
      </c>
      <c r="M64" s="157">
        <f t="shared" si="2"/>
        <v>1</v>
      </c>
      <c r="N64" s="157">
        <f t="shared" si="3"/>
        <v>1320</v>
      </c>
      <c r="O64" s="157">
        <f t="shared" si="0"/>
        <v>0</v>
      </c>
    </row>
    <row r="65" s="157" customFormat="1" customHeight="1" spans="1:15">
      <c r="A65" s="196" t="s">
        <v>746</v>
      </c>
      <c r="B65" s="179" t="s">
        <v>791</v>
      </c>
      <c r="C65" s="179" t="s">
        <v>321</v>
      </c>
      <c r="D65" s="179" t="s">
        <v>310</v>
      </c>
      <c r="E65" s="196" t="s">
        <v>274</v>
      </c>
      <c r="F65" s="179" t="s">
        <v>158</v>
      </c>
      <c r="G65" s="206">
        <v>1</v>
      </c>
      <c r="H65" s="206">
        <v>800</v>
      </c>
      <c r="I65" s="206">
        <f t="shared" si="1"/>
        <v>800</v>
      </c>
      <c r="J65" s="259"/>
      <c r="K65" s="196" t="s">
        <v>792</v>
      </c>
      <c r="L65" s="179" t="s">
        <v>749</v>
      </c>
      <c r="M65" s="157">
        <f t="shared" si="2"/>
        <v>1</v>
      </c>
      <c r="N65" s="157">
        <f t="shared" si="3"/>
        <v>800</v>
      </c>
      <c r="O65" s="157">
        <f t="shared" si="0"/>
        <v>0</v>
      </c>
    </row>
    <row r="66" s="157" customFormat="1" customHeight="1" spans="1:15">
      <c r="A66" s="196" t="s">
        <v>746</v>
      </c>
      <c r="B66" s="179" t="s">
        <v>791</v>
      </c>
      <c r="C66" s="179" t="s">
        <v>438</v>
      </c>
      <c r="D66" s="179" t="s">
        <v>330</v>
      </c>
      <c r="E66" s="196" t="s">
        <v>432</v>
      </c>
      <c r="F66" s="179" t="s">
        <v>186</v>
      </c>
      <c r="G66" s="206">
        <v>1</v>
      </c>
      <c r="H66" s="206">
        <v>6000</v>
      </c>
      <c r="I66" s="206">
        <f t="shared" si="1"/>
        <v>6000</v>
      </c>
      <c r="J66" s="259"/>
      <c r="K66" s="196" t="s">
        <v>792</v>
      </c>
      <c r="L66" s="179" t="s">
        <v>749</v>
      </c>
      <c r="M66" s="157">
        <f t="shared" si="2"/>
        <v>1</v>
      </c>
      <c r="N66" s="157">
        <f t="shared" si="3"/>
        <v>6000</v>
      </c>
      <c r="O66" s="157">
        <f t="shared" si="0"/>
        <v>0</v>
      </c>
    </row>
    <row r="67" s="157" customFormat="1" customHeight="1" spans="1:15">
      <c r="A67" s="196" t="s">
        <v>746</v>
      </c>
      <c r="B67" s="179" t="s">
        <v>791</v>
      </c>
      <c r="C67" s="179" t="s">
        <v>262</v>
      </c>
      <c r="D67" s="179" t="s">
        <v>263</v>
      </c>
      <c r="E67" s="196" t="s">
        <v>188</v>
      </c>
      <c r="F67" s="179" t="s">
        <v>229</v>
      </c>
      <c r="G67" s="206">
        <v>1</v>
      </c>
      <c r="H67" s="206">
        <v>1000</v>
      </c>
      <c r="I67" s="206">
        <f t="shared" si="1"/>
        <v>1000</v>
      </c>
      <c r="J67" s="259"/>
      <c r="K67" s="196" t="s">
        <v>792</v>
      </c>
      <c r="L67" s="179" t="s">
        <v>749</v>
      </c>
      <c r="M67" s="157">
        <f t="shared" si="2"/>
        <v>1</v>
      </c>
      <c r="N67" s="157">
        <f t="shared" si="3"/>
        <v>1000</v>
      </c>
      <c r="O67" s="157">
        <f t="shared" si="0"/>
        <v>0</v>
      </c>
    </row>
    <row r="68" s="157" customFormat="1" customHeight="1" spans="1:15">
      <c r="A68" s="196" t="s">
        <v>746</v>
      </c>
      <c r="B68" s="179" t="s">
        <v>791</v>
      </c>
      <c r="C68" s="179" t="s">
        <v>354</v>
      </c>
      <c r="D68" s="179" t="s">
        <v>355</v>
      </c>
      <c r="E68" s="196" t="s">
        <v>356</v>
      </c>
      <c r="F68" s="179" t="s">
        <v>229</v>
      </c>
      <c r="G68" s="206">
        <v>1</v>
      </c>
      <c r="H68" s="206">
        <v>1000</v>
      </c>
      <c r="I68" s="206">
        <f t="shared" si="1"/>
        <v>1000</v>
      </c>
      <c r="J68" s="259"/>
      <c r="K68" s="196" t="s">
        <v>792</v>
      </c>
      <c r="L68" s="179" t="s">
        <v>749</v>
      </c>
      <c r="M68" s="157">
        <f t="shared" si="2"/>
        <v>1</v>
      </c>
      <c r="N68" s="157">
        <f t="shared" si="3"/>
        <v>1000</v>
      </c>
      <c r="O68" s="157">
        <f t="shared" si="0"/>
        <v>0</v>
      </c>
    </row>
    <row r="69" s="157" customFormat="1" customHeight="1" spans="1:15">
      <c r="A69" s="196" t="s">
        <v>746</v>
      </c>
      <c r="B69" s="179" t="s">
        <v>791</v>
      </c>
      <c r="C69" s="179" t="s">
        <v>395</v>
      </c>
      <c r="D69" s="179" t="s">
        <v>393</v>
      </c>
      <c r="E69" s="196" t="s">
        <v>335</v>
      </c>
      <c r="F69" s="179" t="s">
        <v>229</v>
      </c>
      <c r="G69" s="206">
        <v>1</v>
      </c>
      <c r="H69" s="206">
        <v>3000</v>
      </c>
      <c r="I69" s="206">
        <f t="shared" si="1"/>
        <v>3000</v>
      </c>
      <c r="J69" s="259"/>
      <c r="K69" s="196" t="s">
        <v>792</v>
      </c>
      <c r="L69" s="179" t="s">
        <v>749</v>
      </c>
      <c r="M69" s="157">
        <f t="shared" si="2"/>
        <v>1</v>
      </c>
      <c r="N69" s="157">
        <f t="shared" si="3"/>
        <v>3000</v>
      </c>
      <c r="O69" s="157">
        <f t="shared" ref="O69:O132" si="4" xml:space="preserve">G69-M69</f>
        <v>0</v>
      </c>
    </row>
    <row r="70" s="157" customFormat="1" customHeight="1" spans="1:15">
      <c r="A70" s="196" t="s">
        <v>746</v>
      </c>
      <c r="B70" s="179" t="s">
        <v>791</v>
      </c>
      <c r="C70" s="179" t="s">
        <v>389</v>
      </c>
      <c r="D70" s="179" t="s">
        <v>330</v>
      </c>
      <c r="E70" s="196" t="s">
        <v>390</v>
      </c>
      <c r="F70" s="179" t="s">
        <v>229</v>
      </c>
      <c r="G70" s="206">
        <v>1</v>
      </c>
      <c r="H70" s="206">
        <v>3000</v>
      </c>
      <c r="I70" s="206">
        <f t="shared" si="1"/>
        <v>3000</v>
      </c>
      <c r="J70" s="259"/>
      <c r="K70" s="196" t="s">
        <v>792</v>
      </c>
      <c r="L70" s="179" t="s">
        <v>749</v>
      </c>
      <c r="M70" s="157">
        <f t="shared" si="2"/>
        <v>1</v>
      </c>
      <c r="N70" s="157">
        <f t="shared" si="3"/>
        <v>3000</v>
      </c>
      <c r="O70" s="157">
        <f t="shared" si="4"/>
        <v>0</v>
      </c>
    </row>
    <row r="71" s="157" customFormat="1" customHeight="1" spans="1:15">
      <c r="A71" s="196" t="s">
        <v>746</v>
      </c>
      <c r="B71" s="179" t="s">
        <v>791</v>
      </c>
      <c r="C71" s="179" t="s">
        <v>309</v>
      </c>
      <c r="D71" s="179" t="s">
        <v>310</v>
      </c>
      <c r="E71" s="196" t="s">
        <v>282</v>
      </c>
      <c r="F71" s="179" t="s">
        <v>158</v>
      </c>
      <c r="G71" s="206">
        <v>2</v>
      </c>
      <c r="H71" s="206">
        <v>500</v>
      </c>
      <c r="I71" s="206">
        <f t="shared" si="1"/>
        <v>1000</v>
      </c>
      <c r="J71" s="259"/>
      <c r="K71" s="196" t="s">
        <v>792</v>
      </c>
      <c r="L71" s="179" t="s">
        <v>749</v>
      </c>
      <c r="M71" s="157">
        <f t="shared" si="2"/>
        <v>2</v>
      </c>
      <c r="N71" s="157">
        <f t="shared" si="3"/>
        <v>1000</v>
      </c>
      <c r="O71" s="157">
        <f t="shared" si="4"/>
        <v>0</v>
      </c>
    </row>
    <row r="72" s="157" customFormat="1" customHeight="1" spans="1:15">
      <c r="A72" s="196" t="s">
        <v>746</v>
      </c>
      <c r="B72" s="179" t="s">
        <v>793</v>
      </c>
      <c r="C72" s="179" t="s">
        <v>177</v>
      </c>
      <c r="D72" s="179" t="s">
        <v>178</v>
      </c>
      <c r="E72" s="196" t="s">
        <v>157</v>
      </c>
      <c r="F72" s="179" t="s">
        <v>158</v>
      </c>
      <c r="G72" s="206">
        <v>3</v>
      </c>
      <c r="H72" s="206">
        <v>4000</v>
      </c>
      <c r="I72" s="206">
        <f t="shared" si="1"/>
        <v>12000</v>
      </c>
      <c r="J72" s="259"/>
      <c r="K72" s="196" t="s">
        <v>794</v>
      </c>
      <c r="L72" s="179" t="s">
        <v>749</v>
      </c>
      <c r="M72" s="157">
        <f t="shared" si="2"/>
        <v>3</v>
      </c>
      <c r="N72" s="157">
        <f t="shared" si="3"/>
        <v>12000</v>
      </c>
      <c r="O72" s="157">
        <f t="shared" si="4"/>
        <v>0</v>
      </c>
    </row>
    <row r="73" s="157" customFormat="1" customHeight="1" spans="1:15">
      <c r="A73" s="196" t="s">
        <v>746</v>
      </c>
      <c r="B73" s="179" t="s">
        <v>793</v>
      </c>
      <c r="C73" s="179" t="s">
        <v>272</v>
      </c>
      <c r="D73" s="179" t="s">
        <v>330</v>
      </c>
      <c r="E73" s="196" t="s">
        <v>274</v>
      </c>
      <c r="F73" s="179" t="s">
        <v>158</v>
      </c>
      <c r="G73" s="206">
        <v>3</v>
      </c>
      <c r="H73" s="206">
        <v>1320</v>
      </c>
      <c r="I73" s="206">
        <f t="shared" ref="I73:I120" si="5" xml:space="preserve">G73*H73</f>
        <v>3960</v>
      </c>
      <c r="J73" s="259"/>
      <c r="K73" s="196" t="s">
        <v>794</v>
      </c>
      <c r="L73" s="179" t="s">
        <v>749</v>
      </c>
      <c r="M73" s="157">
        <f t="shared" ref="M73:M120" si="6" xml:space="preserve">G73</f>
        <v>3</v>
      </c>
      <c r="N73" s="157">
        <f t="shared" ref="N73:N120" si="7" xml:space="preserve">M73*H73</f>
        <v>3960</v>
      </c>
      <c r="O73" s="157">
        <f t="shared" si="4"/>
        <v>0</v>
      </c>
    </row>
    <row r="74" s="157" customFormat="1" customHeight="1" spans="1:15">
      <c r="A74" s="196" t="s">
        <v>746</v>
      </c>
      <c r="B74" s="179" t="s">
        <v>793</v>
      </c>
      <c r="C74" s="179" t="s">
        <v>395</v>
      </c>
      <c r="D74" s="179" t="s">
        <v>393</v>
      </c>
      <c r="E74" s="196" t="s">
        <v>335</v>
      </c>
      <c r="F74" s="179" t="s">
        <v>229</v>
      </c>
      <c r="G74" s="206">
        <v>1</v>
      </c>
      <c r="H74" s="206">
        <v>3000</v>
      </c>
      <c r="I74" s="206">
        <f t="shared" si="5"/>
        <v>3000</v>
      </c>
      <c r="J74" s="259"/>
      <c r="K74" s="196" t="s">
        <v>794</v>
      </c>
      <c r="L74" s="179" t="s">
        <v>749</v>
      </c>
      <c r="M74" s="157">
        <f t="shared" si="6"/>
        <v>1</v>
      </c>
      <c r="N74" s="157">
        <f t="shared" si="7"/>
        <v>3000</v>
      </c>
      <c r="O74" s="157">
        <f t="shared" si="4"/>
        <v>0</v>
      </c>
    </row>
    <row r="75" s="157" customFormat="1" customHeight="1" spans="1:15">
      <c r="A75" s="196" t="s">
        <v>746</v>
      </c>
      <c r="B75" s="179" t="s">
        <v>795</v>
      </c>
      <c r="C75" s="179" t="s">
        <v>177</v>
      </c>
      <c r="D75" s="179" t="s">
        <v>178</v>
      </c>
      <c r="E75" s="196" t="s">
        <v>157</v>
      </c>
      <c r="F75" s="179" t="s">
        <v>158</v>
      </c>
      <c r="G75" s="206">
        <v>3</v>
      </c>
      <c r="H75" s="206">
        <v>4000</v>
      </c>
      <c r="I75" s="206">
        <f t="shared" si="5"/>
        <v>12000</v>
      </c>
      <c r="J75" s="259"/>
      <c r="K75" s="196" t="s">
        <v>796</v>
      </c>
      <c r="L75" s="179" t="s">
        <v>749</v>
      </c>
      <c r="M75" s="157">
        <f t="shared" si="6"/>
        <v>3</v>
      </c>
      <c r="N75" s="157">
        <f t="shared" si="7"/>
        <v>12000</v>
      </c>
      <c r="O75" s="157">
        <f t="shared" si="4"/>
        <v>0</v>
      </c>
    </row>
    <row r="76" s="157" customFormat="1" customHeight="1" spans="1:15">
      <c r="A76" s="196" t="s">
        <v>746</v>
      </c>
      <c r="B76" s="179" t="s">
        <v>795</v>
      </c>
      <c r="C76" s="179" t="s">
        <v>272</v>
      </c>
      <c r="D76" s="179" t="s">
        <v>330</v>
      </c>
      <c r="E76" s="196" t="s">
        <v>274</v>
      </c>
      <c r="F76" s="179" t="s">
        <v>158</v>
      </c>
      <c r="G76" s="206">
        <v>3</v>
      </c>
      <c r="H76" s="206">
        <v>1320</v>
      </c>
      <c r="I76" s="206">
        <f t="shared" si="5"/>
        <v>3960</v>
      </c>
      <c r="J76" s="259"/>
      <c r="K76" s="196" t="s">
        <v>796</v>
      </c>
      <c r="L76" s="179" t="s">
        <v>749</v>
      </c>
      <c r="M76" s="157">
        <f t="shared" si="6"/>
        <v>3</v>
      </c>
      <c r="N76" s="157">
        <f t="shared" si="7"/>
        <v>3960</v>
      </c>
      <c r="O76" s="157">
        <f t="shared" si="4"/>
        <v>0</v>
      </c>
    </row>
    <row r="77" s="157" customFormat="1" customHeight="1" spans="1:15">
      <c r="A77" s="196" t="s">
        <v>746</v>
      </c>
      <c r="B77" s="179" t="s">
        <v>795</v>
      </c>
      <c r="C77" s="179" t="s">
        <v>395</v>
      </c>
      <c r="D77" s="179" t="s">
        <v>393</v>
      </c>
      <c r="E77" s="196" t="s">
        <v>335</v>
      </c>
      <c r="F77" s="179" t="s">
        <v>229</v>
      </c>
      <c r="G77" s="206">
        <v>1</v>
      </c>
      <c r="H77" s="206">
        <v>3000</v>
      </c>
      <c r="I77" s="206">
        <f t="shared" si="5"/>
        <v>3000</v>
      </c>
      <c r="J77" s="259"/>
      <c r="K77" s="196" t="s">
        <v>796</v>
      </c>
      <c r="L77" s="179" t="s">
        <v>749</v>
      </c>
      <c r="M77" s="157">
        <f t="shared" si="6"/>
        <v>1</v>
      </c>
      <c r="N77" s="157">
        <f t="shared" si="7"/>
        <v>3000</v>
      </c>
      <c r="O77" s="157">
        <f t="shared" si="4"/>
        <v>0</v>
      </c>
    </row>
    <row r="78" s="157" customFormat="1" customHeight="1" spans="1:15">
      <c r="A78" s="196" t="s">
        <v>746</v>
      </c>
      <c r="B78" s="179" t="s">
        <v>797</v>
      </c>
      <c r="C78" s="179" t="s">
        <v>375</v>
      </c>
      <c r="D78" s="179" t="s">
        <v>599</v>
      </c>
      <c r="E78" s="196" t="s">
        <v>376</v>
      </c>
      <c r="F78" s="179" t="s">
        <v>229</v>
      </c>
      <c r="G78" s="206">
        <v>1</v>
      </c>
      <c r="H78" s="206">
        <v>8000</v>
      </c>
      <c r="I78" s="206">
        <f t="shared" si="5"/>
        <v>8000</v>
      </c>
      <c r="J78" s="259"/>
      <c r="K78" s="196" t="s">
        <v>798</v>
      </c>
      <c r="L78" s="179" t="s">
        <v>749</v>
      </c>
      <c r="M78" s="157">
        <f t="shared" si="6"/>
        <v>1</v>
      </c>
      <c r="N78" s="157">
        <f t="shared" si="7"/>
        <v>8000</v>
      </c>
      <c r="O78" s="157">
        <f t="shared" si="4"/>
        <v>0</v>
      </c>
    </row>
    <row r="79" s="157" customFormat="1" customHeight="1" spans="1:15">
      <c r="A79" s="196" t="s">
        <v>746</v>
      </c>
      <c r="B79" s="179" t="s">
        <v>799</v>
      </c>
      <c r="C79" s="179" t="s">
        <v>375</v>
      </c>
      <c r="D79" s="179" t="s">
        <v>599</v>
      </c>
      <c r="E79" s="196" t="s">
        <v>376</v>
      </c>
      <c r="F79" s="179" t="s">
        <v>229</v>
      </c>
      <c r="G79" s="206">
        <v>1</v>
      </c>
      <c r="H79" s="206">
        <v>8000</v>
      </c>
      <c r="I79" s="206">
        <f t="shared" si="5"/>
        <v>8000</v>
      </c>
      <c r="J79" s="259"/>
      <c r="K79" s="196" t="s">
        <v>800</v>
      </c>
      <c r="L79" s="179" t="s">
        <v>749</v>
      </c>
      <c r="M79" s="157">
        <f t="shared" si="6"/>
        <v>1</v>
      </c>
      <c r="N79" s="157">
        <f t="shared" si="7"/>
        <v>8000</v>
      </c>
      <c r="O79" s="157">
        <f t="shared" si="4"/>
        <v>0</v>
      </c>
    </row>
    <row r="80" s="157" customFormat="1" customHeight="1" spans="1:15">
      <c r="A80" s="196" t="s">
        <v>746</v>
      </c>
      <c r="B80" s="179" t="s">
        <v>799</v>
      </c>
      <c r="C80" s="179" t="s">
        <v>155</v>
      </c>
      <c r="D80" s="179" t="s">
        <v>168</v>
      </c>
      <c r="E80" s="196" t="s">
        <v>157</v>
      </c>
      <c r="F80" s="179" t="s">
        <v>158</v>
      </c>
      <c r="G80" s="206">
        <v>1</v>
      </c>
      <c r="H80" s="206">
        <v>4000</v>
      </c>
      <c r="I80" s="206">
        <f t="shared" si="5"/>
        <v>4000</v>
      </c>
      <c r="J80" s="259"/>
      <c r="K80" s="196" t="s">
        <v>800</v>
      </c>
      <c r="L80" s="179" t="s">
        <v>749</v>
      </c>
      <c r="M80" s="157">
        <f t="shared" si="6"/>
        <v>1</v>
      </c>
      <c r="N80" s="157">
        <f t="shared" si="7"/>
        <v>4000</v>
      </c>
      <c r="O80" s="157">
        <f t="shared" si="4"/>
        <v>0</v>
      </c>
    </row>
    <row r="81" s="157" customFormat="1" customHeight="1" spans="1:15">
      <c r="A81" s="196" t="s">
        <v>746</v>
      </c>
      <c r="B81" s="179" t="s">
        <v>801</v>
      </c>
      <c r="C81" s="179" t="s">
        <v>155</v>
      </c>
      <c r="D81" s="179" t="s">
        <v>168</v>
      </c>
      <c r="E81" s="196" t="s">
        <v>157</v>
      </c>
      <c r="F81" s="179" t="s">
        <v>158</v>
      </c>
      <c r="G81" s="206">
        <v>4</v>
      </c>
      <c r="H81" s="206">
        <v>4000</v>
      </c>
      <c r="I81" s="206">
        <f t="shared" si="5"/>
        <v>16000</v>
      </c>
      <c r="J81" s="259"/>
      <c r="K81" s="196" t="s">
        <v>802</v>
      </c>
      <c r="L81" s="179" t="s">
        <v>749</v>
      </c>
      <c r="M81" s="157">
        <f t="shared" si="6"/>
        <v>4</v>
      </c>
      <c r="N81" s="157">
        <f t="shared" si="7"/>
        <v>16000</v>
      </c>
      <c r="O81" s="157">
        <f t="shared" si="4"/>
        <v>0</v>
      </c>
    </row>
    <row r="82" s="157" customFormat="1" customHeight="1" spans="1:15">
      <c r="A82" s="196" t="s">
        <v>746</v>
      </c>
      <c r="B82" s="196" t="s">
        <v>803</v>
      </c>
      <c r="C82" s="179" t="s">
        <v>155</v>
      </c>
      <c r="D82" s="179" t="s">
        <v>168</v>
      </c>
      <c r="E82" s="196" t="s">
        <v>157</v>
      </c>
      <c r="F82" s="179" t="s">
        <v>158</v>
      </c>
      <c r="G82" s="206">
        <v>1</v>
      </c>
      <c r="H82" s="206">
        <v>4000</v>
      </c>
      <c r="I82" s="206">
        <f t="shared" si="5"/>
        <v>4000</v>
      </c>
      <c r="J82" s="259"/>
      <c r="K82" s="196" t="s">
        <v>802</v>
      </c>
      <c r="L82" s="179" t="s">
        <v>749</v>
      </c>
      <c r="M82" s="157">
        <f t="shared" si="6"/>
        <v>1</v>
      </c>
      <c r="N82" s="157">
        <f t="shared" si="7"/>
        <v>4000</v>
      </c>
      <c r="O82" s="157">
        <f t="shared" si="4"/>
        <v>0</v>
      </c>
    </row>
    <row r="83" s="157" customFormat="1" customHeight="1" spans="1:15">
      <c r="A83" s="196" t="s">
        <v>746</v>
      </c>
      <c r="B83" s="179" t="s">
        <v>801</v>
      </c>
      <c r="C83" s="179" t="s">
        <v>155</v>
      </c>
      <c r="D83" s="179" t="s">
        <v>168</v>
      </c>
      <c r="E83" s="196" t="s">
        <v>157</v>
      </c>
      <c r="F83" s="179" t="s">
        <v>158</v>
      </c>
      <c r="G83" s="206">
        <v>1</v>
      </c>
      <c r="H83" s="206">
        <v>4000</v>
      </c>
      <c r="I83" s="206">
        <f t="shared" si="5"/>
        <v>4000</v>
      </c>
      <c r="J83" s="259"/>
      <c r="K83" s="196" t="s">
        <v>804</v>
      </c>
      <c r="L83" s="179" t="s">
        <v>749</v>
      </c>
      <c r="M83" s="157">
        <f t="shared" si="6"/>
        <v>1</v>
      </c>
      <c r="N83" s="157">
        <f t="shared" si="7"/>
        <v>4000</v>
      </c>
      <c r="O83" s="157">
        <f t="shared" si="4"/>
        <v>0</v>
      </c>
    </row>
    <row r="84" s="157" customFormat="1" customHeight="1" spans="1:15">
      <c r="A84" s="196" t="s">
        <v>746</v>
      </c>
      <c r="B84" s="196" t="s">
        <v>805</v>
      </c>
      <c r="C84" s="179" t="s">
        <v>395</v>
      </c>
      <c r="D84" s="179" t="s">
        <v>393</v>
      </c>
      <c r="E84" s="196" t="s">
        <v>335</v>
      </c>
      <c r="F84" s="179" t="s">
        <v>229</v>
      </c>
      <c r="G84" s="206">
        <v>2</v>
      </c>
      <c r="H84" s="206">
        <v>3000</v>
      </c>
      <c r="I84" s="206">
        <f t="shared" si="5"/>
        <v>6000</v>
      </c>
      <c r="J84" s="259"/>
      <c r="K84" s="196" t="s">
        <v>806</v>
      </c>
      <c r="L84" s="179" t="s">
        <v>749</v>
      </c>
      <c r="M84" s="157">
        <f t="shared" si="6"/>
        <v>2</v>
      </c>
      <c r="N84" s="157">
        <f t="shared" si="7"/>
        <v>6000</v>
      </c>
      <c r="O84" s="157">
        <f t="shared" si="4"/>
        <v>0</v>
      </c>
    </row>
    <row r="85" s="157" customFormat="1" customHeight="1" spans="1:15">
      <c r="A85" s="196" t="s">
        <v>746</v>
      </c>
      <c r="B85" s="196" t="s">
        <v>807</v>
      </c>
      <c r="C85" s="179" t="s">
        <v>395</v>
      </c>
      <c r="D85" s="179" t="s">
        <v>393</v>
      </c>
      <c r="E85" s="196" t="s">
        <v>335</v>
      </c>
      <c r="F85" s="179" t="s">
        <v>229</v>
      </c>
      <c r="G85" s="206">
        <v>2</v>
      </c>
      <c r="H85" s="206">
        <v>3000</v>
      </c>
      <c r="I85" s="206">
        <f t="shared" si="5"/>
        <v>6000</v>
      </c>
      <c r="J85" s="259"/>
      <c r="K85" s="196" t="s">
        <v>808</v>
      </c>
      <c r="L85" s="179" t="s">
        <v>749</v>
      </c>
      <c r="M85" s="157">
        <f t="shared" si="6"/>
        <v>2</v>
      </c>
      <c r="N85" s="157">
        <f t="shared" si="7"/>
        <v>6000</v>
      </c>
      <c r="O85" s="157">
        <f t="shared" si="4"/>
        <v>0</v>
      </c>
    </row>
    <row r="86" s="157" customFormat="1" customHeight="1" spans="1:15">
      <c r="A86" s="196" t="s">
        <v>746</v>
      </c>
      <c r="B86" s="179" t="s">
        <v>801</v>
      </c>
      <c r="C86" s="179" t="s">
        <v>155</v>
      </c>
      <c r="D86" s="179" t="s">
        <v>168</v>
      </c>
      <c r="E86" s="196" t="s">
        <v>157</v>
      </c>
      <c r="F86" s="179" t="s">
        <v>158</v>
      </c>
      <c r="G86" s="206">
        <v>4</v>
      </c>
      <c r="H86" s="206">
        <v>4000</v>
      </c>
      <c r="I86" s="206">
        <f t="shared" si="5"/>
        <v>16000</v>
      </c>
      <c r="J86" s="259"/>
      <c r="K86" s="196" t="s">
        <v>809</v>
      </c>
      <c r="L86" s="179" t="s">
        <v>749</v>
      </c>
      <c r="M86" s="157">
        <f t="shared" si="6"/>
        <v>4</v>
      </c>
      <c r="N86" s="157">
        <f t="shared" si="7"/>
        <v>16000</v>
      </c>
      <c r="O86" s="157">
        <f t="shared" si="4"/>
        <v>0</v>
      </c>
    </row>
    <row r="87" s="157" customFormat="1" customHeight="1" spans="1:15">
      <c r="A87" s="196" t="s">
        <v>746</v>
      </c>
      <c r="B87" s="179" t="s">
        <v>810</v>
      </c>
      <c r="C87" s="179" t="s">
        <v>309</v>
      </c>
      <c r="D87" s="179" t="s">
        <v>310</v>
      </c>
      <c r="E87" s="196" t="s">
        <v>282</v>
      </c>
      <c r="F87" s="179" t="s">
        <v>158</v>
      </c>
      <c r="G87" s="206">
        <v>1</v>
      </c>
      <c r="H87" s="206">
        <v>500</v>
      </c>
      <c r="I87" s="206">
        <f t="shared" si="5"/>
        <v>500</v>
      </c>
      <c r="J87" s="259"/>
      <c r="K87" s="196" t="s">
        <v>811</v>
      </c>
      <c r="L87" s="179" t="s">
        <v>749</v>
      </c>
      <c r="M87" s="157">
        <f t="shared" si="6"/>
        <v>1</v>
      </c>
      <c r="N87" s="157">
        <f t="shared" si="7"/>
        <v>500</v>
      </c>
      <c r="O87" s="157">
        <f t="shared" si="4"/>
        <v>0</v>
      </c>
    </row>
    <row r="88" s="157" customFormat="1" customHeight="1" spans="1:15">
      <c r="A88" s="196" t="s">
        <v>746</v>
      </c>
      <c r="B88" s="179" t="s">
        <v>812</v>
      </c>
      <c r="C88" s="179" t="s">
        <v>155</v>
      </c>
      <c r="D88" s="179" t="s">
        <v>168</v>
      </c>
      <c r="E88" s="196" t="s">
        <v>157</v>
      </c>
      <c r="F88" s="179" t="s">
        <v>158</v>
      </c>
      <c r="G88" s="206">
        <v>6</v>
      </c>
      <c r="H88" s="206">
        <v>4000</v>
      </c>
      <c r="I88" s="206">
        <f t="shared" si="5"/>
        <v>24000</v>
      </c>
      <c r="J88" s="259"/>
      <c r="K88" s="196" t="s">
        <v>813</v>
      </c>
      <c r="L88" s="179" t="s">
        <v>749</v>
      </c>
      <c r="M88" s="157">
        <f t="shared" si="6"/>
        <v>6</v>
      </c>
      <c r="N88" s="157">
        <f t="shared" si="7"/>
        <v>24000</v>
      </c>
      <c r="O88" s="157">
        <f t="shared" si="4"/>
        <v>0</v>
      </c>
    </row>
    <row r="89" s="157" customFormat="1" customHeight="1" spans="1:15">
      <c r="A89" s="196" t="s">
        <v>746</v>
      </c>
      <c r="B89" s="179" t="s">
        <v>812</v>
      </c>
      <c r="C89" s="179" t="s">
        <v>272</v>
      </c>
      <c r="D89" s="179" t="s">
        <v>330</v>
      </c>
      <c r="E89" s="196" t="s">
        <v>274</v>
      </c>
      <c r="F89" s="179" t="s">
        <v>158</v>
      </c>
      <c r="G89" s="206">
        <v>6</v>
      </c>
      <c r="H89" s="206">
        <v>1320</v>
      </c>
      <c r="I89" s="206">
        <f t="shared" si="5"/>
        <v>7920</v>
      </c>
      <c r="J89" s="259"/>
      <c r="K89" s="196" t="s">
        <v>813</v>
      </c>
      <c r="L89" s="179" t="s">
        <v>749</v>
      </c>
      <c r="M89" s="157">
        <f t="shared" si="6"/>
        <v>6</v>
      </c>
      <c r="N89" s="157">
        <f t="shared" si="7"/>
        <v>7920</v>
      </c>
      <c r="O89" s="157">
        <f t="shared" si="4"/>
        <v>0</v>
      </c>
    </row>
    <row r="90" s="157" customFormat="1" customHeight="1" spans="1:15">
      <c r="A90" s="196" t="s">
        <v>746</v>
      </c>
      <c r="B90" s="179" t="s">
        <v>812</v>
      </c>
      <c r="C90" s="179" t="s">
        <v>395</v>
      </c>
      <c r="D90" s="179" t="s">
        <v>393</v>
      </c>
      <c r="E90" s="196" t="s">
        <v>335</v>
      </c>
      <c r="F90" s="179" t="s">
        <v>229</v>
      </c>
      <c r="G90" s="206">
        <v>6</v>
      </c>
      <c r="H90" s="206">
        <v>3000</v>
      </c>
      <c r="I90" s="206">
        <f t="shared" si="5"/>
        <v>18000</v>
      </c>
      <c r="J90" s="259"/>
      <c r="K90" s="196" t="s">
        <v>813</v>
      </c>
      <c r="L90" s="179" t="s">
        <v>749</v>
      </c>
      <c r="M90" s="157">
        <f t="shared" si="6"/>
        <v>6</v>
      </c>
      <c r="N90" s="157">
        <f t="shared" si="7"/>
        <v>18000</v>
      </c>
      <c r="O90" s="157">
        <f t="shared" si="4"/>
        <v>0</v>
      </c>
    </row>
    <row r="91" s="157" customFormat="1" customHeight="1" spans="1:15">
      <c r="A91" s="196" t="s">
        <v>746</v>
      </c>
      <c r="B91" s="179" t="s">
        <v>812</v>
      </c>
      <c r="C91" s="179" t="s">
        <v>309</v>
      </c>
      <c r="D91" s="179" t="s">
        <v>310</v>
      </c>
      <c r="E91" s="196" t="s">
        <v>282</v>
      </c>
      <c r="F91" s="179" t="s">
        <v>158</v>
      </c>
      <c r="G91" s="206">
        <v>6</v>
      </c>
      <c r="H91" s="206">
        <v>500</v>
      </c>
      <c r="I91" s="206">
        <f t="shared" si="5"/>
        <v>3000</v>
      </c>
      <c r="J91" s="259"/>
      <c r="K91" s="196" t="s">
        <v>813</v>
      </c>
      <c r="L91" s="179" t="s">
        <v>749</v>
      </c>
      <c r="M91" s="157">
        <f t="shared" si="6"/>
        <v>6</v>
      </c>
      <c r="N91" s="157">
        <f t="shared" si="7"/>
        <v>3000</v>
      </c>
      <c r="O91" s="157">
        <f t="shared" si="4"/>
        <v>0</v>
      </c>
    </row>
    <row r="92" s="157" customFormat="1" customHeight="1" spans="1:15">
      <c r="A92" s="196" t="s">
        <v>746</v>
      </c>
      <c r="B92" s="179" t="s">
        <v>814</v>
      </c>
      <c r="C92" s="179" t="s">
        <v>441</v>
      </c>
      <c r="D92" s="179" t="s">
        <v>330</v>
      </c>
      <c r="E92" s="196" t="s">
        <v>432</v>
      </c>
      <c r="F92" s="179" t="s">
        <v>186</v>
      </c>
      <c r="G92" s="206">
        <v>1</v>
      </c>
      <c r="H92" s="206">
        <v>6000</v>
      </c>
      <c r="I92" s="206">
        <f t="shared" si="5"/>
        <v>6000</v>
      </c>
      <c r="J92" s="259"/>
      <c r="K92" s="196" t="s">
        <v>815</v>
      </c>
      <c r="L92" s="179" t="s">
        <v>749</v>
      </c>
      <c r="M92" s="157">
        <f t="shared" si="6"/>
        <v>1</v>
      </c>
      <c r="N92" s="157">
        <f t="shared" si="7"/>
        <v>6000</v>
      </c>
      <c r="O92" s="157">
        <f t="shared" si="4"/>
        <v>0</v>
      </c>
    </row>
    <row r="93" s="157" customFormat="1" customHeight="1" spans="1:15">
      <c r="A93" s="196" t="s">
        <v>746</v>
      </c>
      <c r="B93" s="179" t="s">
        <v>814</v>
      </c>
      <c r="C93" s="179" t="s">
        <v>262</v>
      </c>
      <c r="D93" s="179" t="s">
        <v>263</v>
      </c>
      <c r="E93" s="196" t="s">
        <v>188</v>
      </c>
      <c r="F93" s="179" t="s">
        <v>229</v>
      </c>
      <c r="G93" s="206">
        <v>1</v>
      </c>
      <c r="H93" s="206">
        <v>1000</v>
      </c>
      <c r="I93" s="206">
        <f t="shared" si="5"/>
        <v>1000</v>
      </c>
      <c r="J93" s="259"/>
      <c r="K93" s="196" t="s">
        <v>815</v>
      </c>
      <c r="L93" s="179" t="s">
        <v>749</v>
      </c>
      <c r="M93" s="157">
        <f t="shared" si="6"/>
        <v>1</v>
      </c>
      <c r="N93" s="157">
        <f t="shared" si="7"/>
        <v>1000</v>
      </c>
      <c r="O93" s="157">
        <f t="shared" si="4"/>
        <v>0</v>
      </c>
    </row>
    <row r="94" s="157" customFormat="1" customHeight="1" spans="1:15">
      <c r="A94" s="196" t="s">
        <v>746</v>
      </c>
      <c r="B94" s="179" t="s">
        <v>814</v>
      </c>
      <c r="C94" s="179" t="s">
        <v>354</v>
      </c>
      <c r="D94" s="179" t="s">
        <v>355</v>
      </c>
      <c r="E94" s="196" t="s">
        <v>356</v>
      </c>
      <c r="F94" s="179" t="s">
        <v>229</v>
      </c>
      <c r="G94" s="206">
        <v>1</v>
      </c>
      <c r="H94" s="206">
        <v>1000</v>
      </c>
      <c r="I94" s="206">
        <f t="shared" si="5"/>
        <v>1000</v>
      </c>
      <c r="J94" s="259"/>
      <c r="K94" s="196" t="s">
        <v>815</v>
      </c>
      <c r="L94" s="179" t="s">
        <v>749</v>
      </c>
      <c r="M94" s="157">
        <f t="shared" si="6"/>
        <v>1</v>
      </c>
      <c r="N94" s="157">
        <f t="shared" si="7"/>
        <v>1000</v>
      </c>
      <c r="O94" s="157">
        <f t="shared" si="4"/>
        <v>0</v>
      </c>
    </row>
    <row r="95" s="157" customFormat="1" customHeight="1" spans="1:15">
      <c r="A95" s="196" t="s">
        <v>746</v>
      </c>
      <c r="B95" s="179" t="s">
        <v>814</v>
      </c>
      <c r="C95" s="179" t="s">
        <v>309</v>
      </c>
      <c r="D95" s="179" t="s">
        <v>310</v>
      </c>
      <c r="E95" s="196" t="s">
        <v>282</v>
      </c>
      <c r="F95" s="179" t="s">
        <v>158</v>
      </c>
      <c r="G95" s="206">
        <v>4</v>
      </c>
      <c r="H95" s="206">
        <v>500</v>
      </c>
      <c r="I95" s="206">
        <f t="shared" si="5"/>
        <v>2000</v>
      </c>
      <c r="J95" s="259"/>
      <c r="K95" s="196" t="s">
        <v>815</v>
      </c>
      <c r="L95" s="179" t="s">
        <v>749</v>
      </c>
      <c r="M95" s="157">
        <f t="shared" si="6"/>
        <v>4</v>
      </c>
      <c r="N95" s="157">
        <f t="shared" si="7"/>
        <v>2000</v>
      </c>
      <c r="O95" s="157">
        <f t="shared" si="4"/>
        <v>0</v>
      </c>
    </row>
    <row r="96" s="157" customFormat="1" customHeight="1" spans="1:15">
      <c r="A96" s="196" t="s">
        <v>746</v>
      </c>
      <c r="B96" s="179" t="s">
        <v>814</v>
      </c>
      <c r="C96" s="179" t="s">
        <v>431</v>
      </c>
      <c r="D96" s="179" t="s">
        <v>330</v>
      </c>
      <c r="E96" s="196" t="s">
        <v>432</v>
      </c>
      <c r="F96" s="179" t="s">
        <v>229</v>
      </c>
      <c r="G96" s="206">
        <v>4</v>
      </c>
      <c r="H96" s="206">
        <v>1500</v>
      </c>
      <c r="I96" s="206">
        <f t="shared" si="5"/>
        <v>6000</v>
      </c>
      <c r="J96" s="259"/>
      <c r="K96" s="196" t="s">
        <v>815</v>
      </c>
      <c r="L96" s="179" t="s">
        <v>749</v>
      </c>
      <c r="M96" s="157">
        <f t="shared" si="6"/>
        <v>4</v>
      </c>
      <c r="N96" s="157">
        <f t="shared" si="7"/>
        <v>6000</v>
      </c>
      <c r="O96" s="157">
        <f t="shared" si="4"/>
        <v>0</v>
      </c>
    </row>
    <row r="97" s="157" customFormat="1" customHeight="1" spans="1:15">
      <c r="A97" s="196" t="s">
        <v>746</v>
      </c>
      <c r="B97" s="179" t="s">
        <v>816</v>
      </c>
      <c r="C97" s="179" t="s">
        <v>441</v>
      </c>
      <c r="D97" s="179" t="s">
        <v>330</v>
      </c>
      <c r="E97" s="196" t="s">
        <v>432</v>
      </c>
      <c r="F97" s="179" t="s">
        <v>186</v>
      </c>
      <c r="G97" s="206">
        <v>1</v>
      </c>
      <c r="H97" s="206">
        <v>6000</v>
      </c>
      <c r="I97" s="206">
        <f t="shared" si="5"/>
        <v>6000</v>
      </c>
      <c r="J97" s="259"/>
      <c r="K97" s="196" t="s">
        <v>817</v>
      </c>
      <c r="L97" s="179" t="s">
        <v>749</v>
      </c>
      <c r="M97" s="157">
        <f t="shared" si="6"/>
        <v>1</v>
      </c>
      <c r="N97" s="157">
        <f t="shared" si="7"/>
        <v>6000</v>
      </c>
      <c r="O97" s="157">
        <f t="shared" si="4"/>
        <v>0</v>
      </c>
    </row>
    <row r="98" s="157" customFormat="1" customHeight="1" spans="1:15">
      <c r="A98" s="196" t="s">
        <v>746</v>
      </c>
      <c r="B98" s="179" t="s">
        <v>818</v>
      </c>
      <c r="C98" s="179" t="s">
        <v>441</v>
      </c>
      <c r="D98" s="179" t="s">
        <v>330</v>
      </c>
      <c r="E98" s="196" t="s">
        <v>432</v>
      </c>
      <c r="F98" s="179" t="s">
        <v>186</v>
      </c>
      <c r="G98" s="206">
        <v>1</v>
      </c>
      <c r="H98" s="206">
        <v>6000</v>
      </c>
      <c r="I98" s="206">
        <f t="shared" si="5"/>
        <v>6000</v>
      </c>
      <c r="J98" s="259"/>
      <c r="K98" s="196" t="s">
        <v>819</v>
      </c>
      <c r="L98" s="179" t="s">
        <v>749</v>
      </c>
      <c r="M98" s="157">
        <f t="shared" si="6"/>
        <v>1</v>
      </c>
      <c r="N98" s="157">
        <f t="shared" si="7"/>
        <v>6000</v>
      </c>
      <c r="O98" s="157">
        <f t="shared" si="4"/>
        <v>0</v>
      </c>
    </row>
    <row r="99" s="157" customFormat="1" customHeight="1" spans="1:15">
      <c r="A99" s="196" t="s">
        <v>746</v>
      </c>
      <c r="B99" s="179" t="s">
        <v>820</v>
      </c>
      <c r="C99" s="179" t="s">
        <v>441</v>
      </c>
      <c r="D99" s="179" t="s">
        <v>330</v>
      </c>
      <c r="E99" s="196" t="s">
        <v>432</v>
      </c>
      <c r="F99" s="179" t="s">
        <v>186</v>
      </c>
      <c r="G99" s="206">
        <v>1</v>
      </c>
      <c r="H99" s="206">
        <v>6000</v>
      </c>
      <c r="I99" s="206">
        <f t="shared" si="5"/>
        <v>6000</v>
      </c>
      <c r="J99" s="259"/>
      <c r="K99" s="196" t="s">
        <v>821</v>
      </c>
      <c r="L99" s="179" t="s">
        <v>749</v>
      </c>
      <c r="M99" s="157">
        <f t="shared" si="6"/>
        <v>1</v>
      </c>
      <c r="N99" s="157">
        <f t="shared" si="7"/>
        <v>6000</v>
      </c>
      <c r="O99" s="157">
        <f t="shared" si="4"/>
        <v>0</v>
      </c>
    </row>
    <row r="100" s="157" customFormat="1" customHeight="1" spans="1:15">
      <c r="A100" s="196" t="s">
        <v>746</v>
      </c>
      <c r="B100" s="179" t="s">
        <v>822</v>
      </c>
      <c r="C100" s="179" t="s">
        <v>441</v>
      </c>
      <c r="D100" s="179" t="s">
        <v>330</v>
      </c>
      <c r="E100" s="196" t="s">
        <v>432</v>
      </c>
      <c r="F100" s="179" t="s">
        <v>186</v>
      </c>
      <c r="G100" s="206">
        <v>1</v>
      </c>
      <c r="H100" s="206">
        <v>6000</v>
      </c>
      <c r="I100" s="206">
        <f t="shared" si="5"/>
        <v>6000</v>
      </c>
      <c r="J100" s="259"/>
      <c r="K100" s="196" t="s">
        <v>823</v>
      </c>
      <c r="L100" s="179" t="s">
        <v>749</v>
      </c>
      <c r="M100" s="157">
        <f t="shared" si="6"/>
        <v>1</v>
      </c>
      <c r="N100" s="157">
        <f t="shared" si="7"/>
        <v>6000</v>
      </c>
      <c r="O100" s="157">
        <f t="shared" si="4"/>
        <v>0</v>
      </c>
    </row>
    <row r="101" s="157" customFormat="1" customHeight="1" spans="1:15">
      <c r="A101" s="196" t="s">
        <v>746</v>
      </c>
      <c r="B101" s="179" t="s">
        <v>824</v>
      </c>
      <c r="C101" s="179" t="s">
        <v>441</v>
      </c>
      <c r="D101" s="179" t="s">
        <v>330</v>
      </c>
      <c r="E101" s="196" t="s">
        <v>432</v>
      </c>
      <c r="F101" s="179" t="s">
        <v>186</v>
      </c>
      <c r="G101" s="206">
        <v>1</v>
      </c>
      <c r="H101" s="206">
        <v>6000</v>
      </c>
      <c r="I101" s="206">
        <f t="shared" si="5"/>
        <v>6000</v>
      </c>
      <c r="J101" s="259"/>
      <c r="K101" s="196" t="s">
        <v>825</v>
      </c>
      <c r="L101" s="179" t="s">
        <v>749</v>
      </c>
      <c r="M101" s="157">
        <f t="shared" si="6"/>
        <v>1</v>
      </c>
      <c r="N101" s="157">
        <f t="shared" si="7"/>
        <v>6000</v>
      </c>
      <c r="O101" s="157">
        <f t="shared" si="4"/>
        <v>0</v>
      </c>
    </row>
    <row r="102" s="157" customFormat="1" customHeight="1" spans="1:15">
      <c r="A102" s="196" t="s">
        <v>746</v>
      </c>
      <c r="B102" s="179" t="s">
        <v>826</v>
      </c>
      <c r="C102" s="179" t="s">
        <v>441</v>
      </c>
      <c r="D102" s="179" t="s">
        <v>330</v>
      </c>
      <c r="E102" s="196" t="s">
        <v>432</v>
      </c>
      <c r="F102" s="179" t="s">
        <v>186</v>
      </c>
      <c r="G102" s="206">
        <v>1</v>
      </c>
      <c r="H102" s="206">
        <v>6000</v>
      </c>
      <c r="I102" s="206">
        <f t="shared" si="5"/>
        <v>6000</v>
      </c>
      <c r="J102" s="259"/>
      <c r="K102" s="196" t="s">
        <v>827</v>
      </c>
      <c r="L102" s="179" t="s">
        <v>749</v>
      </c>
      <c r="M102" s="157">
        <f t="shared" si="6"/>
        <v>1</v>
      </c>
      <c r="N102" s="157">
        <f t="shared" si="7"/>
        <v>6000</v>
      </c>
      <c r="O102" s="157">
        <f t="shared" si="4"/>
        <v>0</v>
      </c>
    </row>
    <row r="103" s="157" customFormat="1" customHeight="1" spans="1:15">
      <c r="A103" s="196" t="s">
        <v>746</v>
      </c>
      <c r="B103" s="179" t="s">
        <v>828</v>
      </c>
      <c r="C103" s="179" t="s">
        <v>441</v>
      </c>
      <c r="D103" s="179" t="s">
        <v>330</v>
      </c>
      <c r="E103" s="196" t="s">
        <v>432</v>
      </c>
      <c r="F103" s="179" t="s">
        <v>186</v>
      </c>
      <c r="G103" s="206">
        <v>1</v>
      </c>
      <c r="H103" s="206">
        <v>6000</v>
      </c>
      <c r="I103" s="206">
        <f t="shared" si="5"/>
        <v>6000</v>
      </c>
      <c r="J103" s="259"/>
      <c r="K103" s="196" t="s">
        <v>829</v>
      </c>
      <c r="L103" s="179" t="s">
        <v>749</v>
      </c>
      <c r="M103" s="157">
        <f t="shared" si="6"/>
        <v>1</v>
      </c>
      <c r="N103" s="157">
        <f t="shared" si="7"/>
        <v>6000</v>
      </c>
      <c r="O103" s="157">
        <f t="shared" si="4"/>
        <v>0</v>
      </c>
    </row>
    <row r="104" s="157" customFormat="1" customHeight="1" spans="1:15">
      <c r="A104" s="196" t="s">
        <v>746</v>
      </c>
      <c r="B104" s="179" t="s">
        <v>830</v>
      </c>
      <c r="C104" s="179" t="s">
        <v>441</v>
      </c>
      <c r="D104" s="179" t="s">
        <v>330</v>
      </c>
      <c r="E104" s="196" t="s">
        <v>432</v>
      </c>
      <c r="F104" s="179" t="s">
        <v>186</v>
      </c>
      <c r="G104" s="206">
        <v>1</v>
      </c>
      <c r="H104" s="206">
        <v>6000</v>
      </c>
      <c r="I104" s="206">
        <f t="shared" si="5"/>
        <v>6000</v>
      </c>
      <c r="J104" s="259"/>
      <c r="K104" s="196" t="s">
        <v>831</v>
      </c>
      <c r="L104" s="179" t="s">
        <v>749</v>
      </c>
      <c r="M104" s="157">
        <f t="shared" si="6"/>
        <v>1</v>
      </c>
      <c r="N104" s="157">
        <f t="shared" si="7"/>
        <v>6000</v>
      </c>
      <c r="O104" s="157">
        <f t="shared" si="4"/>
        <v>0</v>
      </c>
    </row>
    <row r="105" s="157" customFormat="1" customHeight="1" spans="1:15">
      <c r="A105" s="196" t="s">
        <v>746</v>
      </c>
      <c r="B105" s="179" t="s">
        <v>832</v>
      </c>
      <c r="C105" s="179" t="s">
        <v>441</v>
      </c>
      <c r="D105" s="179" t="s">
        <v>330</v>
      </c>
      <c r="E105" s="196" t="s">
        <v>432</v>
      </c>
      <c r="F105" s="179" t="s">
        <v>186</v>
      </c>
      <c r="G105" s="206">
        <v>1</v>
      </c>
      <c r="H105" s="206">
        <v>6000</v>
      </c>
      <c r="I105" s="206">
        <f t="shared" si="5"/>
        <v>6000</v>
      </c>
      <c r="J105" s="259"/>
      <c r="K105" s="196" t="s">
        <v>833</v>
      </c>
      <c r="L105" s="179" t="s">
        <v>749</v>
      </c>
      <c r="M105" s="157">
        <f t="shared" si="6"/>
        <v>1</v>
      </c>
      <c r="N105" s="157">
        <f t="shared" si="7"/>
        <v>6000</v>
      </c>
      <c r="O105" s="157">
        <f t="shared" si="4"/>
        <v>0</v>
      </c>
    </row>
    <row r="106" s="157" customFormat="1" customHeight="1" spans="1:15">
      <c r="A106" s="196" t="s">
        <v>746</v>
      </c>
      <c r="B106" s="179" t="s">
        <v>834</v>
      </c>
      <c r="C106" s="179" t="s">
        <v>395</v>
      </c>
      <c r="D106" s="179" t="s">
        <v>393</v>
      </c>
      <c r="E106" s="196" t="s">
        <v>335</v>
      </c>
      <c r="F106" s="179" t="s">
        <v>229</v>
      </c>
      <c r="G106" s="206">
        <v>2</v>
      </c>
      <c r="H106" s="206">
        <v>3000</v>
      </c>
      <c r="I106" s="206">
        <f t="shared" si="5"/>
        <v>6000</v>
      </c>
      <c r="J106" s="259"/>
      <c r="K106" s="196" t="s">
        <v>835</v>
      </c>
      <c r="L106" s="179" t="s">
        <v>749</v>
      </c>
      <c r="M106" s="157">
        <f t="shared" si="6"/>
        <v>2</v>
      </c>
      <c r="N106" s="157">
        <f t="shared" si="7"/>
        <v>6000</v>
      </c>
      <c r="O106" s="157">
        <f t="shared" si="4"/>
        <v>0</v>
      </c>
    </row>
    <row r="107" s="157" customFormat="1" customHeight="1" spans="1:15">
      <c r="A107" s="196" t="s">
        <v>746</v>
      </c>
      <c r="B107" s="179" t="s">
        <v>834</v>
      </c>
      <c r="C107" s="179" t="s">
        <v>198</v>
      </c>
      <c r="D107" s="179" t="s">
        <v>207</v>
      </c>
      <c r="E107" s="196" t="s">
        <v>199</v>
      </c>
      <c r="F107" s="179" t="s">
        <v>158</v>
      </c>
      <c r="G107" s="206">
        <v>1</v>
      </c>
      <c r="H107" s="206">
        <v>900</v>
      </c>
      <c r="I107" s="206">
        <f t="shared" si="5"/>
        <v>900</v>
      </c>
      <c r="J107" s="259"/>
      <c r="K107" s="196" t="s">
        <v>835</v>
      </c>
      <c r="L107" s="179" t="s">
        <v>749</v>
      </c>
      <c r="M107" s="157">
        <f t="shared" si="6"/>
        <v>1</v>
      </c>
      <c r="N107" s="157">
        <f t="shared" si="7"/>
        <v>900</v>
      </c>
      <c r="O107" s="157">
        <f t="shared" si="4"/>
        <v>0</v>
      </c>
    </row>
    <row r="108" s="157" customFormat="1" customHeight="1" spans="1:15">
      <c r="A108" s="196" t="s">
        <v>746</v>
      </c>
      <c r="B108" s="179" t="s">
        <v>834</v>
      </c>
      <c r="C108" s="179" t="s">
        <v>309</v>
      </c>
      <c r="D108" s="179" t="s">
        <v>310</v>
      </c>
      <c r="E108" s="196" t="s">
        <v>282</v>
      </c>
      <c r="F108" s="179" t="s">
        <v>158</v>
      </c>
      <c r="G108" s="206">
        <v>1</v>
      </c>
      <c r="H108" s="206">
        <v>500</v>
      </c>
      <c r="I108" s="206">
        <f t="shared" si="5"/>
        <v>500</v>
      </c>
      <c r="J108" s="259"/>
      <c r="K108" s="196" t="s">
        <v>835</v>
      </c>
      <c r="L108" s="179" t="s">
        <v>749</v>
      </c>
      <c r="M108" s="157">
        <f t="shared" si="6"/>
        <v>1</v>
      </c>
      <c r="N108" s="157">
        <f t="shared" si="7"/>
        <v>500</v>
      </c>
      <c r="O108" s="157">
        <f t="shared" si="4"/>
        <v>0</v>
      </c>
    </row>
    <row r="109" s="157" customFormat="1" customHeight="1" spans="1:15">
      <c r="A109" s="196" t="s">
        <v>746</v>
      </c>
      <c r="B109" s="179" t="s">
        <v>834</v>
      </c>
      <c r="C109" s="179" t="s">
        <v>309</v>
      </c>
      <c r="D109" s="179" t="s">
        <v>310</v>
      </c>
      <c r="E109" s="196" t="s">
        <v>282</v>
      </c>
      <c r="F109" s="179" t="s">
        <v>158</v>
      </c>
      <c r="G109" s="206">
        <v>2</v>
      </c>
      <c r="H109" s="206">
        <v>500</v>
      </c>
      <c r="I109" s="206">
        <f t="shared" si="5"/>
        <v>1000</v>
      </c>
      <c r="J109" s="259"/>
      <c r="K109" s="196" t="s">
        <v>835</v>
      </c>
      <c r="L109" s="179" t="s">
        <v>749</v>
      </c>
      <c r="M109" s="157">
        <f t="shared" si="6"/>
        <v>2</v>
      </c>
      <c r="N109" s="157">
        <f t="shared" si="7"/>
        <v>1000</v>
      </c>
      <c r="O109" s="157">
        <f t="shared" si="4"/>
        <v>0</v>
      </c>
    </row>
    <row r="110" s="157" customFormat="1" customHeight="1" spans="1:15">
      <c r="A110" s="196" t="s">
        <v>746</v>
      </c>
      <c r="B110" s="179" t="s">
        <v>836</v>
      </c>
      <c r="C110" s="179" t="s">
        <v>155</v>
      </c>
      <c r="D110" s="179" t="s">
        <v>168</v>
      </c>
      <c r="E110" s="196" t="s">
        <v>157</v>
      </c>
      <c r="F110" s="179" t="s">
        <v>158</v>
      </c>
      <c r="G110" s="206">
        <v>1</v>
      </c>
      <c r="H110" s="206">
        <v>4000</v>
      </c>
      <c r="I110" s="206">
        <f t="shared" si="5"/>
        <v>4000</v>
      </c>
      <c r="J110" s="259"/>
      <c r="K110" s="196" t="s">
        <v>837</v>
      </c>
      <c r="L110" s="179" t="s">
        <v>749</v>
      </c>
      <c r="M110" s="157">
        <f t="shared" si="6"/>
        <v>1</v>
      </c>
      <c r="N110" s="157">
        <f t="shared" si="7"/>
        <v>4000</v>
      </c>
      <c r="O110" s="157">
        <f t="shared" si="4"/>
        <v>0</v>
      </c>
    </row>
    <row r="111" s="157" customFormat="1" customHeight="1" spans="1:15">
      <c r="A111" s="196" t="s">
        <v>746</v>
      </c>
      <c r="B111" s="179" t="s">
        <v>836</v>
      </c>
      <c r="C111" s="179" t="s">
        <v>272</v>
      </c>
      <c r="D111" s="179" t="s">
        <v>330</v>
      </c>
      <c r="E111" s="196" t="s">
        <v>274</v>
      </c>
      <c r="F111" s="179" t="s">
        <v>158</v>
      </c>
      <c r="G111" s="206">
        <v>1</v>
      </c>
      <c r="H111" s="206">
        <v>1320</v>
      </c>
      <c r="I111" s="206">
        <f t="shared" si="5"/>
        <v>1320</v>
      </c>
      <c r="J111" s="259"/>
      <c r="K111" s="196" t="s">
        <v>837</v>
      </c>
      <c r="L111" s="179" t="s">
        <v>749</v>
      </c>
      <c r="M111" s="157">
        <f t="shared" si="6"/>
        <v>1</v>
      </c>
      <c r="N111" s="157">
        <f t="shared" si="7"/>
        <v>1320</v>
      </c>
      <c r="O111" s="157">
        <f t="shared" si="4"/>
        <v>0</v>
      </c>
    </row>
    <row r="112" s="157" customFormat="1" customHeight="1" spans="1:15">
      <c r="A112" s="196" t="s">
        <v>746</v>
      </c>
      <c r="B112" s="179" t="s">
        <v>836</v>
      </c>
      <c r="C112" s="179" t="s">
        <v>395</v>
      </c>
      <c r="D112" s="179" t="s">
        <v>393</v>
      </c>
      <c r="E112" s="196" t="s">
        <v>335</v>
      </c>
      <c r="F112" s="179" t="s">
        <v>229</v>
      </c>
      <c r="G112" s="206">
        <v>1</v>
      </c>
      <c r="H112" s="206">
        <v>3000</v>
      </c>
      <c r="I112" s="206">
        <f t="shared" si="5"/>
        <v>3000</v>
      </c>
      <c r="J112" s="259"/>
      <c r="K112" s="196" t="s">
        <v>837</v>
      </c>
      <c r="L112" s="179" t="s">
        <v>749</v>
      </c>
      <c r="M112" s="157">
        <f t="shared" si="6"/>
        <v>1</v>
      </c>
      <c r="N112" s="157">
        <f t="shared" si="7"/>
        <v>3000</v>
      </c>
      <c r="O112" s="157">
        <f t="shared" si="4"/>
        <v>0</v>
      </c>
    </row>
    <row r="113" s="157" customFormat="1" customHeight="1" spans="1:15">
      <c r="A113" s="196" t="s">
        <v>746</v>
      </c>
      <c r="B113" s="179" t="s">
        <v>836</v>
      </c>
      <c r="C113" s="179" t="s">
        <v>441</v>
      </c>
      <c r="D113" s="179" t="s">
        <v>330</v>
      </c>
      <c r="E113" s="196" t="s">
        <v>432</v>
      </c>
      <c r="F113" s="179" t="s">
        <v>186</v>
      </c>
      <c r="G113" s="206">
        <v>1</v>
      </c>
      <c r="H113" s="206">
        <v>6000</v>
      </c>
      <c r="I113" s="206">
        <f t="shared" si="5"/>
        <v>6000</v>
      </c>
      <c r="J113" s="259"/>
      <c r="K113" s="196" t="s">
        <v>837</v>
      </c>
      <c r="L113" s="179" t="s">
        <v>749</v>
      </c>
      <c r="M113" s="157">
        <f t="shared" si="6"/>
        <v>1</v>
      </c>
      <c r="N113" s="157">
        <f t="shared" si="7"/>
        <v>6000</v>
      </c>
      <c r="O113" s="157">
        <f t="shared" si="4"/>
        <v>0</v>
      </c>
    </row>
    <row r="114" s="157" customFormat="1" customHeight="1" spans="1:15">
      <c r="A114" s="196" t="s">
        <v>746</v>
      </c>
      <c r="B114" s="179" t="s">
        <v>836</v>
      </c>
      <c r="C114" s="179" t="s">
        <v>262</v>
      </c>
      <c r="D114" s="179" t="s">
        <v>263</v>
      </c>
      <c r="E114" s="196" t="s">
        <v>188</v>
      </c>
      <c r="F114" s="179" t="s">
        <v>229</v>
      </c>
      <c r="G114" s="206">
        <v>1</v>
      </c>
      <c r="H114" s="206">
        <v>1000</v>
      </c>
      <c r="I114" s="206">
        <f t="shared" si="5"/>
        <v>1000</v>
      </c>
      <c r="J114" s="259"/>
      <c r="K114" s="196" t="s">
        <v>837</v>
      </c>
      <c r="L114" s="179" t="s">
        <v>749</v>
      </c>
      <c r="M114" s="157">
        <f t="shared" si="6"/>
        <v>1</v>
      </c>
      <c r="N114" s="157">
        <f t="shared" si="7"/>
        <v>1000</v>
      </c>
      <c r="O114" s="157">
        <f t="shared" si="4"/>
        <v>0</v>
      </c>
    </row>
    <row r="115" s="157" customFormat="1" customHeight="1" spans="1:15">
      <c r="A115" s="196" t="s">
        <v>746</v>
      </c>
      <c r="B115" s="179" t="s">
        <v>836</v>
      </c>
      <c r="C115" s="179" t="s">
        <v>354</v>
      </c>
      <c r="D115" s="179" t="s">
        <v>355</v>
      </c>
      <c r="E115" s="196" t="s">
        <v>356</v>
      </c>
      <c r="F115" s="179" t="s">
        <v>229</v>
      </c>
      <c r="G115" s="206">
        <v>1</v>
      </c>
      <c r="H115" s="206">
        <v>1000</v>
      </c>
      <c r="I115" s="206">
        <f t="shared" si="5"/>
        <v>1000</v>
      </c>
      <c r="J115" s="259"/>
      <c r="K115" s="196" t="s">
        <v>837</v>
      </c>
      <c r="L115" s="179" t="s">
        <v>749</v>
      </c>
      <c r="M115" s="157">
        <f t="shared" si="6"/>
        <v>1</v>
      </c>
      <c r="N115" s="157">
        <f t="shared" si="7"/>
        <v>1000</v>
      </c>
      <c r="O115" s="157">
        <f t="shared" si="4"/>
        <v>0</v>
      </c>
    </row>
    <row r="116" s="157" customFormat="1" customHeight="1" spans="1:15">
      <c r="A116" s="196" t="s">
        <v>746</v>
      </c>
      <c r="B116" s="179" t="s">
        <v>836</v>
      </c>
      <c r="C116" s="179" t="s">
        <v>395</v>
      </c>
      <c r="D116" s="179" t="s">
        <v>393</v>
      </c>
      <c r="E116" s="196" t="s">
        <v>335</v>
      </c>
      <c r="F116" s="179" t="s">
        <v>229</v>
      </c>
      <c r="G116" s="206">
        <v>1</v>
      </c>
      <c r="H116" s="206">
        <v>3000</v>
      </c>
      <c r="I116" s="206">
        <f t="shared" si="5"/>
        <v>3000</v>
      </c>
      <c r="J116" s="259"/>
      <c r="K116" s="196" t="s">
        <v>837</v>
      </c>
      <c r="L116" s="179" t="s">
        <v>749</v>
      </c>
      <c r="M116" s="157">
        <f t="shared" si="6"/>
        <v>1</v>
      </c>
      <c r="N116" s="157">
        <f t="shared" si="7"/>
        <v>3000</v>
      </c>
      <c r="O116" s="157">
        <f t="shared" si="4"/>
        <v>0</v>
      </c>
    </row>
    <row r="117" s="157" customFormat="1" customHeight="1" spans="1:15">
      <c r="A117" s="196" t="s">
        <v>746</v>
      </c>
      <c r="B117" s="179" t="s">
        <v>838</v>
      </c>
      <c r="C117" s="179" t="s">
        <v>294</v>
      </c>
      <c r="D117" s="179" t="s">
        <v>295</v>
      </c>
      <c r="E117" s="196" t="s">
        <v>296</v>
      </c>
      <c r="F117" s="179" t="s">
        <v>158</v>
      </c>
      <c r="G117" s="206">
        <v>16</v>
      </c>
      <c r="H117" s="206">
        <v>3000</v>
      </c>
      <c r="I117" s="206">
        <f t="shared" si="5"/>
        <v>48000</v>
      </c>
      <c r="J117" s="259"/>
      <c r="K117" s="196" t="s">
        <v>839</v>
      </c>
      <c r="L117" s="179" t="s">
        <v>749</v>
      </c>
      <c r="M117" s="157">
        <f t="shared" si="6"/>
        <v>16</v>
      </c>
      <c r="N117" s="157">
        <f t="shared" si="7"/>
        <v>48000</v>
      </c>
      <c r="O117" s="157">
        <f t="shared" si="4"/>
        <v>0</v>
      </c>
    </row>
    <row r="118" s="157" customFormat="1" customHeight="1" spans="1:15">
      <c r="A118" s="196" t="s">
        <v>746</v>
      </c>
      <c r="B118" s="179" t="s">
        <v>838</v>
      </c>
      <c r="C118" s="179" t="s">
        <v>309</v>
      </c>
      <c r="D118" s="179" t="s">
        <v>310</v>
      </c>
      <c r="E118" s="196" t="s">
        <v>282</v>
      </c>
      <c r="F118" s="179" t="s">
        <v>158</v>
      </c>
      <c r="G118" s="206">
        <v>6</v>
      </c>
      <c r="H118" s="206">
        <v>500</v>
      </c>
      <c r="I118" s="206">
        <f t="shared" si="5"/>
        <v>3000</v>
      </c>
      <c r="J118" s="259"/>
      <c r="K118" s="196" t="s">
        <v>839</v>
      </c>
      <c r="L118" s="179" t="s">
        <v>749</v>
      </c>
      <c r="M118" s="157">
        <f t="shared" si="6"/>
        <v>6</v>
      </c>
      <c r="N118" s="157">
        <f t="shared" si="7"/>
        <v>3000</v>
      </c>
      <c r="O118" s="157">
        <f t="shared" si="4"/>
        <v>0</v>
      </c>
    </row>
    <row r="119" s="157" customFormat="1" customHeight="1" spans="1:15">
      <c r="A119" s="196" t="s">
        <v>746</v>
      </c>
      <c r="B119" s="179" t="s">
        <v>838</v>
      </c>
      <c r="C119" s="179" t="s">
        <v>395</v>
      </c>
      <c r="D119" s="179" t="s">
        <v>393</v>
      </c>
      <c r="E119" s="196" t="s">
        <v>335</v>
      </c>
      <c r="F119" s="179" t="s">
        <v>229</v>
      </c>
      <c r="G119" s="206">
        <v>4</v>
      </c>
      <c r="H119" s="206">
        <v>3000</v>
      </c>
      <c r="I119" s="206">
        <f t="shared" si="5"/>
        <v>12000</v>
      </c>
      <c r="J119" s="259"/>
      <c r="K119" s="196" t="s">
        <v>839</v>
      </c>
      <c r="L119" s="179" t="s">
        <v>749</v>
      </c>
      <c r="M119" s="157">
        <f t="shared" si="6"/>
        <v>4</v>
      </c>
      <c r="N119" s="157">
        <f t="shared" si="7"/>
        <v>12000</v>
      </c>
      <c r="O119" s="157">
        <f t="shared" si="4"/>
        <v>0</v>
      </c>
    </row>
    <row r="120" s="157" customFormat="1" customHeight="1" spans="1:15">
      <c r="A120" s="196" t="s">
        <v>746</v>
      </c>
      <c r="B120" s="179" t="s">
        <v>840</v>
      </c>
      <c r="C120" s="179" t="s">
        <v>303</v>
      </c>
      <c r="D120" s="179" t="s">
        <v>330</v>
      </c>
      <c r="E120" s="266" t="s">
        <v>296</v>
      </c>
      <c r="F120" s="213" t="s">
        <v>305</v>
      </c>
      <c r="G120" s="206">
        <v>6</v>
      </c>
      <c r="H120" s="206">
        <v>1000</v>
      </c>
      <c r="I120" s="206">
        <f t="shared" si="5"/>
        <v>6000</v>
      </c>
      <c r="J120" s="259"/>
      <c r="K120" s="196"/>
      <c r="L120" s="179" t="s">
        <v>749</v>
      </c>
      <c r="M120" s="157">
        <f t="shared" si="6"/>
        <v>6</v>
      </c>
      <c r="N120" s="157">
        <f t="shared" si="7"/>
        <v>6000</v>
      </c>
      <c r="O120" s="157">
        <f t="shared" si="4"/>
        <v>0</v>
      </c>
    </row>
    <row r="121" s="157" customFormat="1" customHeight="1" spans="1:15">
      <c r="A121" s="196" t="s">
        <v>841</v>
      </c>
      <c r="B121" s="196" t="s">
        <v>841</v>
      </c>
      <c r="C121" s="196"/>
      <c r="D121" s="196"/>
      <c r="E121" s="196"/>
      <c r="F121" s="196"/>
      <c r="G121" s="206"/>
      <c r="H121" s="206"/>
      <c r="I121" s="206"/>
      <c r="J121" s="259"/>
      <c r="K121" s="196"/>
      <c r="L121" s="196"/>
      <c r="O121" s="157">
        <f t="shared" si="4"/>
        <v>0</v>
      </c>
    </row>
    <row r="122" s="157" customFormat="1" customHeight="1" spans="1:15">
      <c r="A122" s="196" t="s">
        <v>841</v>
      </c>
      <c r="B122" s="179" t="s">
        <v>75</v>
      </c>
      <c r="C122" s="179" t="s">
        <v>489</v>
      </c>
      <c r="D122" s="179" t="s">
        <v>599</v>
      </c>
      <c r="E122" s="196" t="s">
        <v>490</v>
      </c>
      <c r="F122" s="179" t="s">
        <v>158</v>
      </c>
      <c r="G122" s="206">
        <v>2</v>
      </c>
      <c r="H122" s="206">
        <v>6500</v>
      </c>
      <c r="I122" s="206">
        <f t="shared" ref="I122:I185" si="8" xml:space="preserve">G122*H122</f>
        <v>13000</v>
      </c>
      <c r="J122" s="259"/>
      <c r="K122" s="196" t="s">
        <v>842</v>
      </c>
      <c r="L122" s="179" t="s">
        <v>762</v>
      </c>
      <c r="M122" s="157">
        <f t="shared" ref="M122:M185" si="9" xml:space="preserve">G122</f>
        <v>2</v>
      </c>
      <c r="N122" s="157">
        <f t="shared" ref="N122:N185" si="10" xml:space="preserve">M122*H122</f>
        <v>13000</v>
      </c>
      <c r="O122" s="157">
        <f t="shared" si="4"/>
        <v>0</v>
      </c>
    </row>
    <row r="123" s="157" customFormat="1" customHeight="1" spans="1:15">
      <c r="A123" s="196" t="s">
        <v>841</v>
      </c>
      <c r="B123" s="179" t="s">
        <v>75</v>
      </c>
      <c r="C123" s="179" t="s">
        <v>391</v>
      </c>
      <c r="D123" s="179" t="s">
        <v>599</v>
      </c>
      <c r="E123" s="196" t="s">
        <v>376</v>
      </c>
      <c r="F123" s="179" t="s">
        <v>229</v>
      </c>
      <c r="G123" s="206">
        <v>2</v>
      </c>
      <c r="H123" s="206">
        <v>4000</v>
      </c>
      <c r="I123" s="206">
        <f t="shared" si="8"/>
        <v>8000</v>
      </c>
      <c r="J123" s="259"/>
      <c r="K123" s="196" t="s">
        <v>842</v>
      </c>
      <c r="L123" s="179" t="s">
        <v>762</v>
      </c>
      <c r="M123" s="157">
        <f t="shared" si="9"/>
        <v>2</v>
      </c>
      <c r="N123" s="157">
        <f t="shared" si="10"/>
        <v>8000</v>
      </c>
      <c r="O123" s="157">
        <f t="shared" si="4"/>
        <v>0</v>
      </c>
    </row>
    <row r="124" s="157" customFormat="1" customHeight="1" spans="1:15">
      <c r="A124" s="196" t="s">
        <v>841</v>
      </c>
      <c r="B124" s="179" t="s">
        <v>75</v>
      </c>
      <c r="C124" s="179" t="s">
        <v>155</v>
      </c>
      <c r="D124" s="196" t="s">
        <v>160</v>
      </c>
      <c r="E124" s="196" t="s">
        <v>157</v>
      </c>
      <c r="F124" s="179" t="s">
        <v>158</v>
      </c>
      <c r="G124" s="206">
        <v>4</v>
      </c>
      <c r="H124" s="206">
        <v>800</v>
      </c>
      <c r="I124" s="206">
        <f t="shared" si="8"/>
        <v>3200</v>
      </c>
      <c r="J124" s="259"/>
      <c r="K124" s="196" t="s">
        <v>842</v>
      </c>
      <c r="L124" s="179" t="s">
        <v>762</v>
      </c>
      <c r="M124" s="157">
        <f t="shared" si="9"/>
        <v>4</v>
      </c>
      <c r="N124" s="157">
        <f t="shared" si="10"/>
        <v>3200</v>
      </c>
      <c r="O124" s="157">
        <f t="shared" si="4"/>
        <v>0</v>
      </c>
    </row>
    <row r="125" s="157" customFormat="1" customHeight="1" spans="1:15">
      <c r="A125" s="196" t="s">
        <v>841</v>
      </c>
      <c r="B125" s="179" t="s">
        <v>75</v>
      </c>
      <c r="C125" s="179" t="s">
        <v>315</v>
      </c>
      <c r="D125" s="179" t="s">
        <v>330</v>
      </c>
      <c r="E125" s="179" t="s">
        <v>786</v>
      </c>
      <c r="F125" s="179" t="s">
        <v>158</v>
      </c>
      <c r="G125" s="206">
        <v>4</v>
      </c>
      <c r="H125" s="206">
        <v>200</v>
      </c>
      <c r="I125" s="206">
        <f t="shared" si="8"/>
        <v>800</v>
      </c>
      <c r="J125" s="259"/>
      <c r="K125" s="196" t="s">
        <v>842</v>
      </c>
      <c r="L125" s="179" t="s">
        <v>762</v>
      </c>
      <c r="M125" s="157">
        <f t="shared" si="9"/>
        <v>4</v>
      </c>
      <c r="N125" s="157">
        <f t="shared" si="10"/>
        <v>800</v>
      </c>
      <c r="O125" s="157">
        <f t="shared" si="4"/>
        <v>0</v>
      </c>
    </row>
    <row r="126" s="157" customFormat="1" customHeight="1" spans="1:15">
      <c r="A126" s="196" t="s">
        <v>841</v>
      </c>
      <c r="B126" s="179" t="s">
        <v>843</v>
      </c>
      <c r="C126" s="179" t="s">
        <v>535</v>
      </c>
      <c r="D126" s="179" t="s">
        <v>844</v>
      </c>
      <c r="E126" s="196" t="s">
        <v>157</v>
      </c>
      <c r="F126" s="179" t="s">
        <v>158</v>
      </c>
      <c r="G126" s="206">
        <v>78</v>
      </c>
      <c r="H126" s="206">
        <v>4000</v>
      </c>
      <c r="I126" s="206">
        <f t="shared" si="8"/>
        <v>312000</v>
      </c>
      <c r="J126" s="259"/>
      <c r="K126" s="196" t="s">
        <v>845</v>
      </c>
      <c r="L126" s="179" t="s">
        <v>846</v>
      </c>
      <c r="M126" s="157">
        <f t="shared" si="9"/>
        <v>78</v>
      </c>
      <c r="N126" s="157">
        <f t="shared" si="10"/>
        <v>312000</v>
      </c>
      <c r="O126" s="157">
        <f t="shared" si="4"/>
        <v>0</v>
      </c>
    </row>
    <row r="127" s="157" customFormat="1" customHeight="1" spans="1:15">
      <c r="A127" s="196" t="s">
        <v>841</v>
      </c>
      <c r="B127" s="179" t="s">
        <v>843</v>
      </c>
      <c r="C127" s="179" t="s">
        <v>272</v>
      </c>
      <c r="D127" s="179" t="s">
        <v>330</v>
      </c>
      <c r="E127" s="196" t="s">
        <v>274</v>
      </c>
      <c r="F127" s="179" t="s">
        <v>158</v>
      </c>
      <c r="G127" s="206">
        <v>78</v>
      </c>
      <c r="H127" s="206">
        <v>1320</v>
      </c>
      <c r="I127" s="206">
        <f t="shared" si="8"/>
        <v>102960</v>
      </c>
      <c r="J127" s="259"/>
      <c r="K127" s="196" t="s">
        <v>845</v>
      </c>
      <c r="L127" s="179" t="s">
        <v>846</v>
      </c>
      <c r="M127" s="157">
        <f t="shared" si="9"/>
        <v>78</v>
      </c>
      <c r="N127" s="157">
        <f t="shared" si="10"/>
        <v>102960</v>
      </c>
      <c r="O127" s="157">
        <f t="shared" si="4"/>
        <v>0</v>
      </c>
    </row>
    <row r="128" s="157" customFormat="1" customHeight="1" spans="1:15">
      <c r="A128" s="196" t="s">
        <v>841</v>
      </c>
      <c r="B128" s="179" t="s">
        <v>843</v>
      </c>
      <c r="C128" s="179" t="s">
        <v>389</v>
      </c>
      <c r="D128" s="179" t="s">
        <v>330</v>
      </c>
      <c r="E128" s="196" t="s">
        <v>390</v>
      </c>
      <c r="F128" s="179" t="s">
        <v>229</v>
      </c>
      <c r="G128" s="206">
        <v>16</v>
      </c>
      <c r="H128" s="206">
        <v>3000</v>
      </c>
      <c r="I128" s="206">
        <f t="shared" si="8"/>
        <v>48000</v>
      </c>
      <c r="J128" s="259"/>
      <c r="K128" s="196" t="s">
        <v>845</v>
      </c>
      <c r="L128" s="179" t="s">
        <v>846</v>
      </c>
      <c r="M128" s="157">
        <f t="shared" si="9"/>
        <v>16</v>
      </c>
      <c r="N128" s="157">
        <f t="shared" si="10"/>
        <v>48000</v>
      </c>
      <c r="O128" s="157">
        <f t="shared" si="4"/>
        <v>0</v>
      </c>
    </row>
    <row r="129" s="157" customFormat="1" customHeight="1" spans="1:15">
      <c r="A129" s="196" t="s">
        <v>841</v>
      </c>
      <c r="B129" s="179" t="s">
        <v>843</v>
      </c>
      <c r="C129" s="179" t="s">
        <v>309</v>
      </c>
      <c r="D129" s="179" t="s">
        <v>310</v>
      </c>
      <c r="E129" s="196" t="s">
        <v>282</v>
      </c>
      <c r="F129" s="179" t="s">
        <v>158</v>
      </c>
      <c r="G129" s="206">
        <v>20</v>
      </c>
      <c r="H129" s="206">
        <v>500</v>
      </c>
      <c r="I129" s="206">
        <f t="shared" si="8"/>
        <v>10000</v>
      </c>
      <c r="J129" s="259"/>
      <c r="K129" s="196" t="s">
        <v>845</v>
      </c>
      <c r="L129" s="179" t="s">
        <v>846</v>
      </c>
      <c r="M129" s="157">
        <f t="shared" si="9"/>
        <v>20</v>
      </c>
      <c r="N129" s="157">
        <f t="shared" si="10"/>
        <v>10000</v>
      </c>
      <c r="O129" s="157">
        <f t="shared" si="4"/>
        <v>0</v>
      </c>
    </row>
    <row r="130" s="157" customFormat="1" customHeight="1" spans="1:15">
      <c r="A130" s="196" t="s">
        <v>841</v>
      </c>
      <c r="B130" s="179" t="s">
        <v>843</v>
      </c>
      <c r="C130" s="179" t="s">
        <v>261</v>
      </c>
      <c r="D130" s="179" t="s">
        <v>330</v>
      </c>
      <c r="E130" s="196" t="s">
        <v>234</v>
      </c>
      <c r="F130" s="179" t="s">
        <v>229</v>
      </c>
      <c r="G130" s="206">
        <v>1</v>
      </c>
      <c r="H130" s="206">
        <v>2000</v>
      </c>
      <c r="I130" s="206">
        <f t="shared" si="8"/>
        <v>2000</v>
      </c>
      <c r="J130" s="259"/>
      <c r="K130" s="196" t="s">
        <v>845</v>
      </c>
      <c r="L130" s="179" t="s">
        <v>846</v>
      </c>
      <c r="M130" s="157">
        <f t="shared" si="9"/>
        <v>1</v>
      </c>
      <c r="N130" s="157">
        <f t="shared" si="10"/>
        <v>2000</v>
      </c>
      <c r="O130" s="157">
        <f t="shared" si="4"/>
        <v>0</v>
      </c>
    </row>
    <row r="131" s="157" customFormat="1" customHeight="1" spans="1:15">
      <c r="A131" s="196" t="s">
        <v>841</v>
      </c>
      <c r="B131" s="179" t="s">
        <v>847</v>
      </c>
      <c r="C131" s="179" t="s">
        <v>315</v>
      </c>
      <c r="D131" s="179" t="s">
        <v>330</v>
      </c>
      <c r="E131" s="179" t="s">
        <v>786</v>
      </c>
      <c r="F131" s="179" t="s">
        <v>158</v>
      </c>
      <c r="G131" s="206">
        <v>6</v>
      </c>
      <c r="H131" s="206">
        <v>200</v>
      </c>
      <c r="I131" s="206">
        <f t="shared" si="8"/>
        <v>1200</v>
      </c>
      <c r="J131" s="259"/>
      <c r="K131" s="196" t="s">
        <v>848</v>
      </c>
      <c r="L131" s="179" t="s">
        <v>846</v>
      </c>
      <c r="M131" s="157">
        <f t="shared" si="9"/>
        <v>6</v>
      </c>
      <c r="N131" s="157">
        <f t="shared" si="10"/>
        <v>1200</v>
      </c>
      <c r="O131" s="157">
        <f t="shared" si="4"/>
        <v>0</v>
      </c>
    </row>
    <row r="132" s="157" customFormat="1" customHeight="1" spans="1:15">
      <c r="A132" s="196" t="s">
        <v>841</v>
      </c>
      <c r="B132" s="179" t="s">
        <v>847</v>
      </c>
      <c r="C132" s="179" t="s">
        <v>262</v>
      </c>
      <c r="D132" s="179" t="s">
        <v>263</v>
      </c>
      <c r="E132" s="196" t="s">
        <v>188</v>
      </c>
      <c r="F132" s="179" t="s">
        <v>229</v>
      </c>
      <c r="G132" s="206">
        <v>1</v>
      </c>
      <c r="H132" s="206">
        <v>1000</v>
      </c>
      <c r="I132" s="206">
        <f t="shared" si="8"/>
        <v>1000</v>
      </c>
      <c r="J132" s="259"/>
      <c r="K132" s="196" t="s">
        <v>848</v>
      </c>
      <c r="L132" s="179" t="s">
        <v>846</v>
      </c>
      <c r="M132" s="157">
        <f t="shared" si="9"/>
        <v>1</v>
      </c>
      <c r="N132" s="157">
        <f t="shared" si="10"/>
        <v>1000</v>
      </c>
      <c r="O132" s="157">
        <f t="shared" si="4"/>
        <v>0</v>
      </c>
    </row>
    <row r="133" s="157" customFormat="1" customHeight="1" spans="1:15">
      <c r="A133" s="196" t="s">
        <v>841</v>
      </c>
      <c r="B133" s="179" t="s">
        <v>849</v>
      </c>
      <c r="C133" s="179" t="s">
        <v>535</v>
      </c>
      <c r="D133" s="179" t="s">
        <v>850</v>
      </c>
      <c r="E133" s="196" t="s">
        <v>157</v>
      </c>
      <c r="F133" s="179" t="s">
        <v>158</v>
      </c>
      <c r="G133" s="206">
        <v>1</v>
      </c>
      <c r="H133" s="206">
        <v>4000</v>
      </c>
      <c r="I133" s="206">
        <f t="shared" si="8"/>
        <v>4000</v>
      </c>
      <c r="J133" s="259"/>
      <c r="K133" s="196" t="s">
        <v>851</v>
      </c>
      <c r="L133" s="179" t="s">
        <v>846</v>
      </c>
      <c r="M133" s="157">
        <f t="shared" si="9"/>
        <v>1</v>
      </c>
      <c r="N133" s="157">
        <f t="shared" si="10"/>
        <v>4000</v>
      </c>
      <c r="O133" s="157">
        <f t="shared" ref="O133:O196" si="11" xml:space="preserve">G133-M133</f>
        <v>0</v>
      </c>
    </row>
    <row r="134" s="157" customFormat="1" customHeight="1" spans="1:15">
      <c r="A134" s="196" t="s">
        <v>841</v>
      </c>
      <c r="B134" s="179" t="s">
        <v>849</v>
      </c>
      <c r="C134" s="179" t="s">
        <v>272</v>
      </c>
      <c r="D134" s="179" t="s">
        <v>330</v>
      </c>
      <c r="E134" s="196" t="s">
        <v>274</v>
      </c>
      <c r="F134" s="179" t="s">
        <v>158</v>
      </c>
      <c r="G134" s="206">
        <v>1</v>
      </c>
      <c r="H134" s="206">
        <v>1320</v>
      </c>
      <c r="I134" s="206">
        <f t="shared" si="8"/>
        <v>1320</v>
      </c>
      <c r="J134" s="259"/>
      <c r="K134" s="196" t="s">
        <v>851</v>
      </c>
      <c r="L134" s="179" t="s">
        <v>846</v>
      </c>
      <c r="M134" s="157">
        <f t="shared" si="9"/>
        <v>1</v>
      </c>
      <c r="N134" s="157">
        <f t="shared" si="10"/>
        <v>1320</v>
      </c>
      <c r="O134" s="157">
        <f t="shared" si="11"/>
        <v>0</v>
      </c>
    </row>
    <row r="135" s="157" customFormat="1" customHeight="1" spans="1:15">
      <c r="A135" s="196" t="s">
        <v>841</v>
      </c>
      <c r="B135" s="179" t="s">
        <v>849</v>
      </c>
      <c r="C135" s="179" t="s">
        <v>395</v>
      </c>
      <c r="D135" s="179" t="s">
        <v>393</v>
      </c>
      <c r="E135" s="196" t="s">
        <v>335</v>
      </c>
      <c r="F135" s="179" t="s">
        <v>229</v>
      </c>
      <c r="G135" s="206">
        <v>4</v>
      </c>
      <c r="H135" s="206">
        <v>3000</v>
      </c>
      <c r="I135" s="206">
        <f t="shared" si="8"/>
        <v>12000</v>
      </c>
      <c r="J135" s="259"/>
      <c r="K135" s="196" t="s">
        <v>851</v>
      </c>
      <c r="L135" s="179" t="s">
        <v>846</v>
      </c>
      <c r="M135" s="157">
        <f t="shared" si="9"/>
        <v>4</v>
      </c>
      <c r="N135" s="157">
        <f t="shared" si="10"/>
        <v>12000</v>
      </c>
      <c r="O135" s="157">
        <f t="shared" si="11"/>
        <v>0</v>
      </c>
    </row>
    <row r="136" s="157" customFormat="1" customHeight="1" spans="1:15">
      <c r="A136" s="196" t="s">
        <v>841</v>
      </c>
      <c r="B136" s="179" t="s">
        <v>849</v>
      </c>
      <c r="C136" s="179" t="s">
        <v>389</v>
      </c>
      <c r="D136" s="179" t="s">
        <v>330</v>
      </c>
      <c r="E136" s="196" t="s">
        <v>390</v>
      </c>
      <c r="F136" s="179" t="s">
        <v>229</v>
      </c>
      <c r="G136" s="206">
        <v>2</v>
      </c>
      <c r="H136" s="206">
        <v>3000</v>
      </c>
      <c r="I136" s="206">
        <f t="shared" si="8"/>
        <v>6000</v>
      </c>
      <c r="J136" s="259"/>
      <c r="K136" s="196" t="s">
        <v>851</v>
      </c>
      <c r="L136" s="179" t="s">
        <v>846</v>
      </c>
      <c r="M136" s="157">
        <f t="shared" si="9"/>
        <v>2</v>
      </c>
      <c r="N136" s="157">
        <f t="shared" si="10"/>
        <v>6000</v>
      </c>
      <c r="O136" s="157">
        <f t="shared" si="11"/>
        <v>0</v>
      </c>
    </row>
    <row r="137" s="157" customFormat="1" customHeight="1" spans="1:15">
      <c r="A137" s="196" t="s">
        <v>841</v>
      </c>
      <c r="B137" s="179" t="s">
        <v>849</v>
      </c>
      <c r="C137" s="179" t="s">
        <v>346</v>
      </c>
      <c r="D137" s="179" t="s">
        <v>347</v>
      </c>
      <c r="E137" s="179" t="s">
        <v>348</v>
      </c>
      <c r="F137" s="179" t="s">
        <v>229</v>
      </c>
      <c r="G137" s="206">
        <v>1</v>
      </c>
      <c r="H137" s="206">
        <v>1800</v>
      </c>
      <c r="I137" s="206">
        <f t="shared" si="8"/>
        <v>1800</v>
      </c>
      <c r="J137" s="259"/>
      <c r="K137" s="196" t="s">
        <v>851</v>
      </c>
      <c r="L137" s="179" t="s">
        <v>846</v>
      </c>
      <c r="M137" s="157">
        <f t="shared" si="9"/>
        <v>1</v>
      </c>
      <c r="N137" s="157">
        <f t="shared" si="10"/>
        <v>1800</v>
      </c>
      <c r="O137" s="157">
        <f t="shared" si="11"/>
        <v>0</v>
      </c>
    </row>
    <row r="138" s="157" customFormat="1" customHeight="1" spans="1:15">
      <c r="A138" s="196" t="s">
        <v>841</v>
      </c>
      <c r="B138" s="179" t="s">
        <v>812</v>
      </c>
      <c r="C138" s="179" t="s">
        <v>535</v>
      </c>
      <c r="D138" s="426" t="s">
        <v>844</v>
      </c>
      <c r="E138" s="309" t="s">
        <v>157</v>
      </c>
      <c r="F138" s="179" t="s">
        <v>158</v>
      </c>
      <c r="G138" s="206">
        <v>1</v>
      </c>
      <c r="H138" s="206">
        <v>4000</v>
      </c>
      <c r="I138" s="206">
        <f t="shared" si="8"/>
        <v>4000</v>
      </c>
      <c r="J138" s="259"/>
      <c r="K138" s="196" t="s">
        <v>852</v>
      </c>
      <c r="L138" s="179" t="s">
        <v>762</v>
      </c>
      <c r="M138" s="157">
        <f t="shared" si="9"/>
        <v>1</v>
      </c>
      <c r="N138" s="157">
        <f t="shared" si="10"/>
        <v>4000</v>
      </c>
      <c r="O138" s="157">
        <f t="shared" si="11"/>
        <v>0</v>
      </c>
    </row>
    <row r="139" s="157" customFormat="1" customHeight="1" spans="1:15">
      <c r="A139" s="196" t="s">
        <v>841</v>
      </c>
      <c r="B139" s="179" t="s">
        <v>812</v>
      </c>
      <c r="C139" s="179" t="s">
        <v>272</v>
      </c>
      <c r="D139" s="179" t="s">
        <v>330</v>
      </c>
      <c r="E139" s="196" t="s">
        <v>274</v>
      </c>
      <c r="F139" s="179" t="s">
        <v>158</v>
      </c>
      <c r="G139" s="206">
        <v>1</v>
      </c>
      <c r="H139" s="206">
        <v>1320</v>
      </c>
      <c r="I139" s="206">
        <f t="shared" si="8"/>
        <v>1320</v>
      </c>
      <c r="J139" s="259"/>
      <c r="K139" s="196" t="s">
        <v>852</v>
      </c>
      <c r="L139" s="179" t="s">
        <v>762</v>
      </c>
      <c r="M139" s="157">
        <f t="shared" si="9"/>
        <v>1</v>
      </c>
      <c r="N139" s="157">
        <f t="shared" si="10"/>
        <v>1320</v>
      </c>
      <c r="O139" s="157">
        <f t="shared" si="11"/>
        <v>0</v>
      </c>
    </row>
    <row r="140" s="157" customFormat="1" customHeight="1" spans="1:15">
      <c r="A140" s="196" t="s">
        <v>841</v>
      </c>
      <c r="B140" s="179" t="s">
        <v>81</v>
      </c>
      <c r="C140" s="179" t="s">
        <v>395</v>
      </c>
      <c r="D140" s="179" t="s">
        <v>393</v>
      </c>
      <c r="E140" s="196" t="s">
        <v>335</v>
      </c>
      <c r="F140" s="179" t="s">
        <v>229</v>
      </c>
      <c r="G140" s="206">
        <v>4</v>
      </c>
      <c r="H140" s="206">
        <v>3000</v>
      </c>
      <c r="I140" s="206">
        <f t="shared" si="8"/>
        <v>12000</v>
      </c>
      <c r="J140" s="259"/>
      <c r="K140" s="196" t="s">
        <v>853</v>
      </c>
      <c r="L140" s="179" t="s">
        <v>846</v>
      </c>
      <c r="M140" s="157">
        <f t="shared" si="9"/>
        <v>4</v>
      </c>
      <c r="N140" s="157">
        <f t="shared" si="10"/>
        <v>12000</v>
      </c>
      <c r="O140" s="157">
        <f t="shared" si="11"/>
        <v>0</v>
      </c>
    </row>
    <row r="141" s="157" customFormat="1" customHeight="1" spans="1:15">
      <c r="A141" s="196" t="s">
        <v>841</v>
      </c>
      <c r="B141" s="179" t="s">
        <v>81</v>
      </c>
      <c r="C141" s="179" t="s">
        <v>191</v>
      </c>
      <c r="D141" s="196" t="s">
        <v>192</v>
      </c>
      <c r="E141" s="196" t="s">
        <v>188</v>
      </c>
      <c r="F141" s="179" t="s">
        <v>158</v>
      </c>
      <c r="G141" s="206">
        <v>1</v>
      </c>
      <c r="H141" s="206">
        <v>12000</v>
      </c>
      <c r="I141" s="206">
        <f t="shared" si="8"/>
        <v>12000</v>
      </c>
      <c r="J141" s="259"/>
      <c r="K141" s="196" t="s">
        <v>853</v>
      </c>
      <c r="L141" s="179" t="s">
        <v>846</v>
      </c>
      <c r="M141" s="157">
        <f t="shared" si="9"/>
        <v>1</v>
      </c>
      <c r="N141" s="157">
        <f t="shared" si="10"/>
        <v>12000</v>
      </c>
      <c r="O141" s="157">
        <f t="shared" si="11"/>
        <v>0</v>
      </c>
    </row>
    <row r="142" s="157" customFormat="1" customHeight="1" spans="1:15">
      <c r="A142" s="196" t="s">
        <v>841</v>
      </c>
      <c r="B142" s="179" t="s">
        <v>81</v>
      </c>
      <c r="C142" s="179" t="s">
        <v>286</v>
      </c>
      <c r="D142" s="213" t="s">
        <v>287</v>
      </c>
      <c r="E142" s="196" t="s">
        <v>288</v>
      </c>
      <c r="F142" s="179" t="s">
        <v>158</v>
      </c>
      <c r="G142" s="206">
        <v>24</v>
      </c>
      <c r="H142" s="206">
        <v>1100</v>
      </c>
      <c r="I142" s="206">
        <f t="shared" si="8"/>
        <v>26400</v>
      </c>
      <c r="J142" s="259"/>
      <c r="K142" s="196" t="s">
        <v>853</v>
      </c>
      <c r="L142" s="179" t="s">
        <v>846</v>
      </c>
      <c r="M142" s="157">
        <f t="shared" si="9"/>
        <v>24</v>
      </c>
      <c r="N142" s="157">
        <f t="shared" si="10"/>
        <v>26400</v>
      </c>
      <c r="O142" s="157">
        <f t="shared" si="11"/>
        <v>0</v>
      </c>
    </row>
    <row r="143" s="157" customFormat="1" customHeight="1" spans="1:15">
      <c r="A143" s="196" t="s">
        <v>841</v>
      </c>
      <c r="B143" s="196" t="s">
        <v>854</v>
      </c>
      <c r="C143" s="179" t="s">
        <v>443</v>
      </c>
      <c r="D143" s="179" t="s">
        <v>855</v>
      </c>
      <c r="E143" s="196" t="s">
        <v>424</v>
      </c>
      <c r="F143" s="179" t="s">
        <v>229</v>
      </c>
      <c r="G143" s="206">
        <v>4</v>
      </c>
      <c r="H143" s="206">
        <v>20000</v>
      </c>
      <c r="I143" s="206">
        <f t="shared" si="8"/>
        <v>80000</v>
      </c>
      <c r="J143" s="259"/>
      <c r="K143" s="196" t="s">
        <v>856</v>
      </c>
      <c r="L143" s="179" t="s">
        <v>762</v>
      </c>
      <c r="M143" s="157">
        <f t="shared" si="9"/>
        <v>4</v>
      </c>
      <c r="N143" s="157">
        <f t="shared" si="10"/>
        <v>80000</v>
      </c>
      <c r="O143" s="157">
        <f t="shared" si="11"/>
        <v>0</v>
      </c>
    </row>
    <row r="144" s="157" customFormat="1" customHeight="1" spans="1:15">
      <c r="A144" s="196" t="s">
        <v>841</v>
      </c>
      <c r="B144" s="196" t="s">
        <v>854</v>
      </c>
      <c r="C144" s="179" t="s">
        <v>238</v>
      </c>
      <c r="D144" s="179" t="s">
        <v>236</v>
      </c>
      <c r="E144" s="179" t="s">
        <v>240</v>
      </c>
      <c r="F144" s="179" t="s">
        <v>229</v>
      </c>
      <c r="G144" s="206">
        <v>4</v>
      </c>
      <c r="H144" s="206">
        <v>1500</v>
      </c>
      <c r="I144" s="206">
        <f t="shared" si="8"/>
        <v>6000</v>
      </c>
      <c r="J144" s="259"/>
      <c r="K144" s="196" t="s">
        <v>856</v>
      </c>
      <c r="L144" s="179" t="s">
        <v>762</v>
      </c>
      <c r="M144" s="157">
        <f t="shared" si="9"/>
        <v>4</v>
      </c>
      <c r="N144" s="157">
        <f t="shared" si="10"/>
        <v>6000</v>
      </c>
      <c r="O144" s="157">
        <f t="shared" si="11"/>
        <v>0</v>
      </c>
    </row>
    <row r="145" s="157" customFormat="1" customHeight="1" spans="1:15">
      <c r="A145" s="196" t="s">
        <v>841</v>
      </c>
      <c r="B145" s="196" t="s">
        <v>854</v>
      </c>
      <c r="C145" s="179" t="s">
        <v>155</v>
      </c>
      <c r="D145" s="179" t="s">
        <v>850</v>
      </c>
      <c r="E145" s="196" t="s">
        <v>157</v>
      </c>
      <c r="F145" s="179" t="s">
        <v>158</v>
      </c>
      <c r="G145" s="206">
        <v>1</v>
      </c>
      <c r="H145" s="206">
        <v>4000</v>
      </c>
      <c r="I145" s="206">
        <f t="shared" si="8"/>
        <v>4000</v>
      </c>
      <c r="J145" s="259"/>
      <c r="K145" s="196" t="s">
        <v>856</v>
      </c>
      <c r="L145" s="179" t="s">
        <v>762</v>
      </c>
      <c r="M145" s="157">
        <f t="shared" si="9"/>
        <v>1</v>
      </c>
      <c r="N145" s="157">
        <f t="shared" si="10"/>
        <v>4000</v>
      </c>
      <c r="O145" s="157">
        <f t="shared" si="11"/>
        <v>0</v>
      </c>
    </row>
    <row r="146" s="157" customFormat="1" customHeight="1" spans="1:15">
      <c r="A146" s="196" t="s">
        <v>841</v>
      </c>
      <c r="B146" s="196" t="s">
        <v>854</v>
      </c>
      <c r="C146" s="179" t="s">
        <v>309</v>
      </c>
      <c r="D146" s="179" t="s">
        <v>310</v>
      </c>
      <c r="E146" s="196" t="s">
        <v>282</v>
      </c>
      <c r="F146" s="179" t="s">
        <v>158</v>
      </c>
      <c r="G146" s="206">
        <v>1</v>
      </c>
      <c r="H146" s="206">
        <v>500</v>
      </c>
      <c r="I146" s="206">
        <f t="shared" si="8"/>
        <v>500</v>
      </c>
      <c r="J146" s="259"/>
      <c r="K146" s="196" t="s">
        <v>856</v>
      </c>
      <c r="L146" s="179" t="s">
        <v>762</v>
      </c>
      <c r="M146" s="157">
        <f t="shared" si="9"/>
        <v>1</v>
      </c>
      <c r="N146" s="157">
        <f t="shared" si="10"/>
        <v>500</v>
      </c>
      <c r="O146" s="157">
        <f t="shared" si="11"/>
        <v>0</v>
      </c>
    </row>
    <row r="147" s="157" customFormat="1" customHeight="1" spans="1:15">
      <c r="A147" s="196" t="s">
        <v>841</v>
      </c>
      <c r="B147" s="179" t="s">
        <v>857</v>
      </c>
      <c r="C147" s="179" t="s">
        <v>354</v>
      </c>
      <c r="D147" s="179" t="s">
        <v>355</v>
      </c>
      <c r="E147" s="196" t="s">
        <v>356</v>
      </c>
      <c r="F147" s="179" t="s">
        <v>229</v>
      </c>
      <c r="G147" s="206">
        <v>1</v>
      </c>
      <c r="H147" s="206">
        <v>1000</v>
      </c>
      <c r="I147" s="206">
        <f t="shared" si="8"/>
        <v>1000</v>
      </c>
      <c r="J147" s="259"/>
      <c r="K147" s="196" t="s">
        <v>858</v>
      </c>
      <c r="L147" s="179" t="s">
        <v>846</v>
      </c>
      <c r="M147" s="157">
        <f t="shared" si="9"/>
        <v>1</v>
      </c>
      <c r="N147" s="157">
        <f t="shared" si="10"/>
        <v>1000</v>
      </c>
      <c r="O147" s="157">
        <f t="shared" si="11"/>
        <v>0</v>
      </c>
    </row>
    <row r="148" s="157" customFormat="1" customHeight="1" spans="1:15">
      <c r="A148" s="196" t="s">
        <v>841</v>
      </c>
      <c r="B148" s="179" t="s">
        <v>857</v>
      </c>
      <c r="C148" s="179" t="s">
        <v>315</v>
      </c>
      <c r="D148" s="179" t="s">
        <v>330</v>
      </c>
      <c r="E148" s="179" t="s">
        <v>786</v>
      </c>
      <c r="F148" s="179" t="s">
        <v>158</v>
      </c>
      <c r="G148" s="206">
        <v>6</v>
      </c>
      <c r="H148" s="206">
        <v>200</v>
      </c>
      <c r="I148" s="206">
        <f t="shared" si="8"/>
        <v>1200</v>
      </c>
      <c r="J148" s="259"/>
      <c r="K148" s="196" t="s">
        <v>858</v>
      </c>
      <c r="L148" s="179" t="s">
        <v>846</v>
      </c>
      <c r="M148" s="157">
        <f t="shared" si="9"/>
        <v>6</v>
      </c>
      <c r="N148" s="157">
        <f t="shared" si="10"/>
        <v>1200</v>
      </c>
      <c r="O148" s="157">
        <f t="shared" si="11"/>
        <v>0</v>
      </c>
    </row>
    <row r="149" s="157" customFormat="1" customHeight="1" spans="1:15">
      <c r="A149" s="196" t="s">
        <v>841</v>
      </c>
      <c r="B149" s="179" t="s">
        <v>857</v>
      </c>
      <c r="C149" s="179" t="s">
        <v>262</v>
      </c>
      <c r="D149" s="179" t="s">
        <v>263</v>
      </c>
      <c r="E149" s="196" t="s">
        <v>188</v>
      </c>
      <c r="F149" s="179" t="s">
        <v>229</v>
      </c>
      <c r="G149" s="206">
        <v>1</v>
      </c>
      <c r="H149" s="206">
        <v>1000</v>
      </c>
      <c r="I149" s="206">
        <f t="shared" si="8"/>
        <v>1000</v>
      </c>
      <c r="J149" s="259"/>
      <c r="K149" s="196" t="s">
        <v>858</v>
      </c>
      <c r="L149" s="179" t="s">
        <v>846</v>
      </c>
      <c r="M149" s="157">
        <f t="shared" si="9"/>
        <v>1</v>
      </c>
      <c r="N149" s="157">
        <f t="shared" si="10"/>
        <v>1000</v>
      </c>
      <c r="O149" s="157">
        <f t="shared" si="11"/>
        <v>0</v>
      </c>
    </row>
    <row r="150" s="157" customFormat="1" customHeight="1" spans="1:15">
      <c r="A150" s="196" t="s">
        <v>841</v>
      </c>
      <c r="B150" s="179" t="s">
        <v>857</v>
      </c>
      <c r="C150" s="179" t="s">
        <v>431</v>
      </c>
      <c r="D150" s="179" t="s">
        <v>330</v>
      </c>
      <c r="E150" s="196" t="s">
        <v>432</v>
      </c>
      <c r="F150" s="179" t="s">
        <v>229</v>
      </c>
      <c r="G150" s="206">
        <v>1</v>
      </c>
      <c r="H150" s="206">
        <v>1500</v>
      </c>
      <c r="I150" s="206">
        <f t="shared" si="8"/>
        <v>1500</v>
      </c>
      <c r="J150" s="259"/>
      <c r="K150" s="196" t="s">
        <v>858</v>
      </c>
      <c r="L150" s="179" t="s">
        <v>846</v>
      </c>
      <c r="M150" s="157">
        <f t="shared" si="9"/>
        <v>1</v>
      </c>
      <c r="N150" s="157">
        <f t="shared" si="10"/>
        <v>1500</v>
      </c>
      <c r="O150" s="157">
        <f t="shared" si="11"/>
        <v>0</v>
      </c>
    </row>
    <row r="151" s="157" customFormat="1" customHeight="1" spans="1:15">
      <c r="A151" s="196" t="s">
        <v>841</v>
      </c>
      <c r="B151" s="179" t="s">
        <v>797</v>
      </c>
      <c r="C151" s="179" t="s">
        <v>375</v>
      </c>
      <c r="D151" s="179" t="s">
        <v>599</v>
      </c>
      <c r="E151" s="196" t="s">
        <v>376</v>
      </c>
      <c r="F151" s="179" t="s">
        <v>229</v>
      </c>
      <c r="G151" s="206">
        <v>52</v>
      </c>
      <c r="H151" s="206">
        <v>8000</v>
      </c>
      <c r="I151" s="206">
        <f t="shared" si="8"/>
        <v>416000</v>
      </c>
      <c r="J151" s="259"/>
      <c r="K151" s="196" t="s">
        <v>859</v>
      </c>
      <c r="L151" s="179" t="s">
        <v>846</v>
      </c>
      <c r="M151" s="157">
        <f t="shared" si="9"/>
        <v>52</v>
      </c>
      <c r="N151" s="157">
        <f t="shared" si="10"/>
        <v>416000</v>
      </c>
      <c r="O151" s="157">
        <f t="shared" si="11"/>
        <v>0</v>
      </c>
    </row>
    <row r="152" s="157" customFormat="1" customHeight="1" spans="1:15">
      <c r="A152" s="196" t="s">
        <v>841</v>
      </c>
      <c r="B152" s="179" t="s">
        <v>797</v>
      </c>
      <c r="C152" s="179" t="s">
        <v>313</v>
      </c>
      <c r="D152" s="179" t="s">
        <v>599</v>
      </c>
      <c r="E152" s="179" t="s">
        <v>314</v>
      </c>
      <c r="F152" s="179" t="s">
        <v>158</v>
      </c>
      <c r="G152" s="206">
        <v>1</v>
      </c>
      <c r="H152" s="206">
        <v>500</v>
      </c>
      <c r="I152" s="206">
        <f t="shared" si="8"/>
        <v>500</v>
      </c>
      <c r="J152" s="259"/>
      <c r="K152" s="196" t="s">
        <v>859</v>
      </c>
      <c r="L152" s="179" t="s">
        <v>846</v>
      </c>
      <c r="M152" s="157">
        <f t="shared" si="9"/>
        <v>1</v>
      </c>
      <c r="N152" s="157">
        <f t="shared" si="10"/>
        <v>500</v>
      </c>
      <c r="O152" s="157">
        <f t="shared" si="11"/>
        <v>0</v>
      </c>
    </row>
    <row r="153" s="157" customFormat="1" customHeight="1" spans="1:15">
      <c r="A153" s="196" t="s">
        <v>841</v>
      </c>
      <c r="B153" s="179" t="s">
        <v>860</v>
      </c>
      <c r="C153" s="179" t="s">
        <v>286</v>
      </c>
      <c r="D153" s="213" t="s">
        <v>287</v>
      </c>
      <c r="E153" s="196" t="s">
        <v>288</v>
      </c>
      <c r="F153" s="179" t="s">
        <v>158</v>
      </c>
      <c r="G153" s="206">
        <v>140</v>
      </c>
      <c r="H153" s="206">
        <v>1100</v>
      </c>
      <c r="I153" s="206">
        <f t="shared" si="8"/>
        <v>154000</v>
      </c>
      <c r="J153" s="259"/>
      <c r="K153" s="196" t="s">
        <v>861</v>
      </c>
      <c r="L153" s="179" t="s">
        <v>846</v>
      </c>
      <c r="M153" s="157">
        <f t="shared" si="9"/>
        <v>140</v>
      </c>
      <c r="N153" s="157">
        <f t="shared" si="10"/>
        <v>154000</v>
      </c>
      <c r="O153" s="157">
        <f t="shared" si="11"/>
        <v>0</v>
      </c>
    </row>
    <row r="154" s="157" customFormat="1" customHeight="1" spans="1:15">
      <c r="A154" s="196" t="s">
        <v>841</v>
      </c>
      <c r="B154" s="179" t="s">
        <v>860</v>
      </c>
      <c r="C154" s="179" t="s">
        <v>389</v>
      </c>
      <c r="D154" s="179" t="s">
        <v>330</v>
      </c>
      <c r="E154" s="196" t="s">
        <v>390</v>
      </c>
      <c r="F154" s="179" t="s">
        <v>229</v>
      </c>
      <c r="G154" s="206">
        <v>6</v>
      </c>
      <c r="H154" s="206">
        <v>3000</v>
      </c>
      <c r="I154" s="206">
        <f t="shared" si="8"/>
        <v>18000</v>
      </c>
      <c r="J154" s="259"/>
      <c r="K154" s="196" t="s">
        <v>861</v>
      </c>
      <c r="L154" s="179" t="s">
        <v>846</v>
      </c>
      <c r="M154" s="157">
        <f t="shared" si="9"/>
        <v>6</v>
      </c>
      <c r="N154" s="157">
        <f t="shared" si="10"/>
        <v>18000</v>
      </c>
      <c r="O154" s="157">
        <f t="shared" si="11"/>
        <v>0</v>
      </c>
    </row>
    <row r="155" s="157" customFormat="1" customHeight="1" spans="1:15">
      <c r="A155" s="196" t="s">
        <v>841</v>
      </c>
      <c r="B155" s="179" t="s">
        <v>860</v>
      </c>
      <c r="C155" s="179" t="s">
        <v>198</v>
      </c>
      <c r="D155" s="179" t="s">
        <v>205</v>
      </c>
      <c r="E155" s="196" t="s">
        <v>199</v>
      </c>
      <c r="F155" s="179" t="s">
        <v>158</v>
      </c>
      <c r="G155" s="206">
        <v>70</v>
      </c>
      <c r="H155" s="206">
        <v>900</v>
      </c>
      <c r="I155" s="206">
        <f t="shared" si="8"/>
        <v>63000</v>
      </c>
      <c r="J155" s="259"/>
      <c r="K155" s="196" t="s">
        <v>861</v>
      </c>
      <c r="L155" s="179" t="s">
        <v>846</v>
      </c>
      <c r="M155" s="157">
        <f t="shared" si="9"/>
        <v>70</v>
      </c>
      <c r="N155" s="157">
        <f t="shared" si="10"/>
        <v>63000</v>
      </c>
      <c r="O155" s="157">
        <f t="shared" si="11"/>
        <v>0</v>
      </c>
    </row>
    <row r="156" s="157" customFormat="1" customHeight="1" spans="1:15">
      <c r="A156" s="196" t="s">
        <v>841</v>
      </c>
      <c r="B156" s="179" t="s">
        <v>860</v>
      </c>
      <c r="C156" s="179" t="s">
        <v>261</v>
      </c>
      <c r="D156" s="179" t="s">
        <v>330</v>
      </c>
      <c r="E156" s="196" t="s">
        <v>234</v>
      </c>
      <c r="F156" s="179" t="s">
        <v>229</v>
      </c>
      <c r="G156" s="206">
        <v>1</v>
      </c>
      <c r="H156" s="206">
        <v>2000</v>
      </c>
      <c r="I156" s="206">
        <f t="shared" si="8"/>
        <v>2000</v>
      </c>
      <c r="J156" s="259"/>
      <c r="K156" s="196" t="s">
        <v>861</v>
      </c>
      <c r="L156" s="179" t="s">
        <v>846</v>
      </c>
      <c r="M156" s="157">
        <f t="shared" si="9"/>
        <v>1</v>
      </c>
      <c r="N156" s="157">
        <f t="shared" si="10"/>
        <v>2000</v>
      </c>
      <c r="O156" s="157">
        <f t="shared" si="11"/>
        <v>0</v>
      </c>
    </row>
    <row r="157" s="157" customFormat="1" customHeight="1" spans="1:15">
      <c r="A157" s="196" t="s">
        <v>841</v>
      </c>
      <c r="B157" s="179" t="s">
        <v>799</v>
      </c>
      <c r="C157" s="179" t="s">
        <v>375</v>
      </c>
      <c r="D157" s="179" t="s">
        <v>599</v>
      </c>
      <c r="E157" s="196" t="s">
        <v>376</v>
      </c>
      <c r="F157" s="179" t="s">
        <v>229</v>
      </c>
      <c r="G157" s="206">
        <v>52</v>
      </c>
      <c r="H157" s="206">
        <v>8000</v>
      </c>
      <c r="I157" s="206">
        <f t="shared" si="8"/>
        <v>416000</v>
      </c>
      <c r="J157" s="259"/>
      <c r="K157" s="196" t="s">
        <v>862</v>
      </c>
      <c r="L157" s="179" t="s">
        <v>846</v>
      </c>
      <c r="M157" s="157">
        <f t="shared" si="9"/>
        <v>52</v>
      </c>
      <c r="N157" s="157">
        <f t="shared" si="10"/>
        <v>416000</v>
      </c>
      <c r="O157" s="157">
        <f t="shared" si="11"/>
        <v>0</v>
      </c>
    </row>
    <row r="158" s="157" customFormat="1" customHeight="1" spans="1:15">
      <c r="A158" s="196" t="s">
        <v>841</v>
      </c>
      <c r="B158" s="179" t="s">
        <v>799</v>
      </c>
      <c r="C158" s="179" t="s">
        <v>313</v>
      </c>
      <c r="D158" s="179" t="s">
        <v>599</v>
      </c>
      <c r="E158" s="179" t="s">
        <v>314</v>
      </c>
      <c r="F158" s="179" t="s">
        <v>158</v>
      </c>
      <c r="G158" s="206">
        <v>1</v>
      </c>
      <c r="H158" s="206">
        <v>500</v>
      </c>
      <c r="I158" s="206">
        <f t="shared" si="8"/>
        <v>500</v>
      </c>
      <c r="J158" s="259"/>
      <c r="K158" s="196" t="s">
        <v>862</v>
      </c>
      <c r="L158" s="179" t="s">
        <v>846</v>
      </c>
      <c r="M158" s="157">
        <f t="shared" si="9"/>
        <v>1</v>
      </c>
      <c r="N158" s="157">
        <f t="shared" si="10"/>
        <v>500</v>
      </c>
      <c r="O158" s="157">
        <f t="shared" si="11"/>
        <v>0</v>
      </c>
    </row>
    <row r="159" s="157" customFormat="1" customHeight="1" spans="1:15">
      <c r="A159" s="196" t="s">
        <v>841</v>
      </c>
      <c r="B159" s="179" t="s">
        <v>863</v>
      </c>
      <c r="C159" s="179" t="s">
        <v>315</v>
      </c>
      <c r="D159" s="179" t="s">
        <v>330</v>
      </c>
      <c r="E159" s="179" t="s">
        <v>786</v>
      </c>
      <c r="F159" s="179" t="s">
        <v>158</v>
      </c>
      <c r="G159" s="206">
        <v>65</v>
      </c>
      <c r="H159" s="206">
        <v>200</v>
      </c>
      <c r="I159" s="206">
        <f t="shared" si="8"/>
        <v>13000</v>
      </c>
      <c r="J159" s="259"/>
      <c r="K159" s="196" t="s">
        <v>864</v>
      </c>
      <c r="L159" s="179" t="s">
        <v>846</v>
      </c>
      <c r="M159" s="157">
        <f t="shared" si="9"/>
        <v>65</v>
      </c>
      <c r="N159" s="157">
        <f t="shared" si="10"/>
        <v>13000</v>
      </c>
      <c r="O159" s="157">
        <f t="shared" si="11"/>
        <v>0</v>
      </c>
    </row>
    <row r="160" s="157" customFormat="1" customHeight="1" spans="1:15">
      <c r="A160" s="196" t="s">
        <v>841</v>
      </c>
      <c r="B160" s="179" t="s">
        <v>863</v>
      </c>
      <c r="C160" s="179" t="s">
        <v>198</v>
      </c>
      <c r="D160" s="179" t="s">
        <v>209</v>
      </c>
      <c r="E160" s="196" t="s">
        <v>199</v>
      </c>
      <c r="F160" s="179" t="s">
        <v>158</v>
      </c>
      <c r="G160" s="206">
        <v>3</v>
      </c>
      <c r="H160" s="206">
        <v>1200</v>
      </c>
      <c r="I160" s="206">
        <f t="shared" si="8"/>
        <v>3600</v>
      </c>
      <c r="J160" s="259"/>
      <c r="K160" s="196" t="s">
        <v>864</v>
      </c>
      <c r="L160" s="179" t="s">
        <v>846</v>
      </c>
      <c r="M160" s="157">
        <f t="shared" si="9"/>
        <v>3</v>
      </c>
      <c r="N160" s="157">
        <f t="shared" si="10"/>
        <v>3600</v>
      </c>
      <c r="O160" s="157">
        <f t="shared" si="11"/>
        <v>0</v>
      </c>
    </row>
    <row r="161" s="157" customFormat="1" customHeight="1" spans="1:15">
      <c r="A161" s="196" t="s">
        <v>841</v>
      </c>
      <c r="B161" s="179" t="s">
        <v>863</v>
      </c>
      <c r="C161" s="179" t="s">
        <v>438</v>
      </c>
      <c r="D161" s="179" t="s">
        <v>330</v>
      </c>
      <c r="E161" s="196" t="s">
        <v>432</v>
      </c>
      <c r="F161" s="179" t="s">
        <v>186</v>
      </c>
      <c r="G161" s="206">
        <v>1</v>
      </c>
      <c r="H161" s="206">
        <v>6000</v>
      </c>
      <c r="I161" s="206">
        <f t="shared" si="8"/>
        <v>6000</v>
      </c>
      <c r="J161" s="259"/>
      <c r="K161" s="196" t="s">
        <v>864</v>
      </c>
      <c r="L161" s="179" t="s">
        <v>846</v>
      </c>
      <c r="M161" s="157">
        <f t="shared" si="9"/>
        <v>1</v>
      </c>
      <c r="N161" s="157">
        <f t="shared" si="10"/>
        <v>6000</v>
      </c>
      <c r="O161" s="157">
        <f t="shared" si="11"/>
        <v>0</v>
      </c>
    </row>
    <row r="162" s="157" customFormat="1" customHeight="1" spans="1:15">
      <c r="A162" s="196" t="s">
        <v>841</v>
      </c>
      <c r="B162" s="179" t="s">
        <v>863</v>
      </c>
      <c r="C162" s="179" t="s">
        <v>262</v>
      </c>
      <c r="D162" s="179" t="s">
        <v>263</v>
      </c>
      <c r="E162" s="196" t="s">
        <v>188</v>
      </c>
      <c r="F162" s="179" t="s">
        <v>229</v>
      </c>
      <c r="G162" s="206">
        <v>1</v>
      </c>
      <c r="H162" s="206">
        <v>1000</v>
      </c>
      <c r="I162" s="206">
        <f t="shared" si="8"/>
        <v>1000</v>
      </c>
      <c r="J162" s="259"/>
      <c r="K162" s="196" t="s">
        <v>864</v>
      </c>
      <c r="L162" s="179" t="s">
        <v>846</v>
      </c>
      <c r="M162" s="157">
        <f t="shared" si="9"/>
        <v>1</v>
      </c>
      <c r="N162" s="157">
        <f t="shared" si="10"/>
        <v>1000</v>
      </c>
      <c r="O162" s="157">
        <f t="shared" si="11"/>
        <v>0</v>
      </c>
    </row>
    <row r="163" s="157" customFormat="1" customHeight="1" spans="1:15">
      <c r="A163" s="196" t="s">
        <v>841</v>
      </c>
      <c r="B163" s="179" t="s">
        <v>865</v>
      </c>
      <c r="C163" s="179" t="s">
        <v>535</v>
      </c>
      <c r="D163" s="179" t="s">
        <v>844</v>
      </c>
      <c r="E163" s="196" t="s">
        <v>157</v>
      </c>
      <c r="F163" s="179" t="s">
        <v>158</v>
      </c>
      <c r="G163" s="206">
        <v>7</v>
      </c>
      <c r="H163" s="206">
        <v>4000</v>
      </c>
      <c r="I163" s="206">
        <f t="shared" si="8"/>
        <v>28000</v>
      </c>
      <c r="J163" s="259"/>
      <c r="K163" s="196" t="s">
        <v>866</v>
      </c>
      <c r="L163" s="179" t="s">
        <v>846</v>
      </c>
      <c r="M163" s="157">
        <f t="shared" si="9"/>
        <v>7</v>
      </c>
      <c r="N163" s="157">
        <f t="shared" si="10"/>
        <v>28000</v>
      </c>
      <c r="O163" s="157">
        <f t="shared" si="11"/>
        <v>0</v>
      </c>
    </row>
    <row r="164" s="157" customFormat="1" customHeight="1" spans="1:15">
      <c r="A164" s="196" t="s">
        <v>841</v>
      </c>
      <c r="B164" s="179" t="s">
        <v>865</v>
      </c>
      <c r="C164" s="179" t="s">
        <v>272</v>
      </c>
      <c r="D164" s="179" t="s">
        <v>330</v>
      </c>
      <c r="E164" s="196" t="s">
        <v>274</v>
      </c>
      <c r="F164" s="179" t="s">
        <v>158</v>
      </c>
      <c r="G164" s="206">
        <v>7</v>
      </c>
      <c r="H164" s="206">
        <v>1320</v>
      </c>
      <c r="I164" s="206">
        <f t="shared" si="8"/>
        <v>9240</v>
      </c>
      <c r="J164" s="259"/>
      <c r="K164" s="196" t="s">
        <v>866</v>
      </c>
      <c r="L164" s="179" t="s">
        <v>846</v>
      </c>
      <c r="M164" s="157">
        <f t="shared" si="9"/>
        <v>7</v>
      </c>
      <c r="N164" s="157">
        <f t="shared" si="10"/>
        <v>9240</v>
      </c>
      <c r="O164" s="157">
        <f t="shared" si="11"/>
        <v>0</v>
      </c>
    </row>
    <row r="165" s="157" customFormat="1" customHeight="1" spans="1:15">
      <c r="A165" s="196" t="s">
        <v>841</v>
      </c>
      <c r="B165" s="179" t="s">
        <v>865</v>
      </c>
      <c r="C165" s="179" t="s">
        <v>395</v>
      </c>
      <c r="D165" s="179" t="s">
        <v>393</v>
      </c>
      <c r="E165" s="196" t="s">
        <v>335</v>
      </c>
      <c r="F165" s="179" t="s">
        <v>229</v>
      </c>
      <c r="G165" s="206">
        <v>1</v>
      </c>
      <c r="H165" s="206">
        <v>3000</v>
      </c>
      <c r="I165" s="206">
        <f t="shared" si="8"/>
        <v>3000</v>
      </c>
      <c r="J165" s="259"/>
      <c r="K165" s="196" t="s">
        <v>866</v>
      </c>
      <c r="L165" s="179" t="s">
        <v>846</v>
      </c>
      <c r="M165" s="157">
        <f t="shared" si="9"/>
        <v>1</v>
      </c>
      <c r="N165" s="157">
        <f t="shared" si="10"/>
        <v>3000</v>
      </c>
      <c r="O165" s="157">
        <f t="shared" si="11"/>
        <v>0</v>
      </c>
    </row>
    <row r="166" s="157" customFormat="1" customHeight="1" spans="1:15">
      <c r="A166" s="196" t="s">
        <v>841</v>
      </c>
      <c r="B166" s="179" t="s">
        <v>865</v>
      </c>
      <c r="C166" s="179" t="s">
        <v>389</v>
      </c>
      <c r="D166" s="179" t="s">
        <v>330</v>
      </c>
      <c r="E166" s="196" t="s">
        <v>390</v>
      </c>
      <c r="F166" s="179" t="s">
        <v>229</v>
      </c>
      <c r="G166" s="206">
        <v>1</v>
      </c>
      <c r="H166" s="206">
        <v>3000</v>
      </c>
      <c r="I166" s="206">
        <f t="shared" si="8"/>
        <v>3000</v>
      </c>
      <c r="J166" s="259"/>
      <c r="K166" s="196" t="s">
        <v>866</v>
      </c>
      <c r="L166" s="179" t="s">
        <v>846</v>
      </c>
      <c r="M166" s="157">
        <f t="shared" si="9"/>
        <v>1</v>
      </c>
      <c r="N166" s="157">
        <f t="shared" si="10"/>
        <v>3000</v>
      </c>
      <c r="O166" s="157">
        <f t="shared" si="11"/>
        <v>0</v>
      </c>
    </row>
    <row r="167" s="157" customFormat="1" customHeight="1" spans="1:15">
      <c r="A167" s="196" t="s">
        <v>841</v>
      </c>
      <c r="B167" s="179" t="s">
        <v>867</v>
      </c>
      <c r="C167" s="179" t="s">
        <v>535</v>
      </c>
      <c r="D167" s="179" t="s">
        <v>844</v>
      </c>
      <c r="E167" s="196" t="s">
        <v>157</v>
      </c>
      <c r="F167" s="179" t="s">
        <v>158</v>
      </c>
      <c r="G167" s="206">
        <v>6</v>
      </c>
      <c r="H167" s="206">
        <v>4000</v>
      </c>
      <c r="I167" s="206">
        <f t="shared" si="8"/>
        <v>24000</v>
      </c>
      <c r="J167" s="259"/>
      <c r="K167" s="196" t="s">
        <v>868</v>
      </c>
      <c r="L167" s="179" t="s">
        <v>846</v>
      </c>
      <c r="M167" s="157">
        <f t="shared" si="9"/>
        <v>6</v>
      </c>
      <c r="N167" s="157">
        <f t="shared" si="10"/>
        <v>24000</v>
      </c>
      <c r="O167" s="157">
        <f t="shared" si="11"/>
        <v>0</v>
      </c>
    </row>
    <row r="168" s="157" customFormat="1" customHeight="1" spans="1:15">
      <c r="A168" s="196" t="s">
        <v>841</v>
      </c>
      <c r="B168" s="179" t="s">
        <v>867</v>
      </c>
      <c r="C168" s="179" t="s">
        <v>272</v>
      </c>
      <c r="D168" s="179" t="s">
        <v>330</v>
      </c>
      <c r="E168" s="196" t="s">
        <v>274</v>
      </c>
      <c r="F168" s="179" t="s">
        <v>158</v>
      </c>
      <c r="G168" s="206">
        <v>6</v>
      </c>
      <c r="H168" s="206">
        <v>1320</v>
      </c>
      <c r="I168" s="206">
        <f t="shared" si="8"/>
        <v>7920</v>
      </c>
      <c r="J168" s="259"/>
      <c r="K168" s="196" t="s">
        <v>868</v>
      </c>
      <c r="L168" s="179" t="s">
        <v>846</v>
      </c>
      <c r="M168" s="157">
        <f t="shared" si="9"/>
        <v>6</v>
      </c>
      <c r="N168" s="157">
        <f t="shared" si="10"/>
        <v>7920</v>
      </c>
      <c r="O168" s="157">
        <f t="shared" si="11"/>
        <v>0</v>
      </c>
    </row>
    <row r="169" s="157" customFormat="1" customHeight="1" spans="1:15">
      <c r="A169" s="196" t="s">
        <v>841</v>
      </c>
      <c r="B169" s="179" t="s">
        <v>867</v>
      </c>
      <c r="C169" s="179" t="s">
        <v>395</v>
      </c>
      <c r="D169" s="179" t="s">
        <v>393</v>
      </c>
      <c r="E169" s="196" t="s">
        <v>335</v>
      </c>
      <c r="F169" s="179" t="s">
        <v>229</v>
      </c>
      <c r="G169" s="206">
        <v>1</v>
      </c>
      <c r="H169" s="206">
        <v>3000</v>
      </c>
      <c r="I169" s="206">
        <f t="shared" si="8"/>
        <v>3000</v>
      </c>
      <c r="J169" s="259"/>
      <c r="K169" s="196" t="s">
        <v>868</v>
      </c>
      <c r="L169" s="179" t="s">
        <v>846</v>
      </c>
      <c r="M169" s="157">
        <f t="shared" si="9"/>
        <v>1</v>
      </c>
      <c r="N169" s="157">
        <f t="shared" si="10"/>
        <v>3000</v>
      </c>
      <c r="O169" s="157">
        <f t="shared" si="11"/>
        <v>0</v>
      </c>
    </row>
    <row r="170" s="157" customFormat="1" customHeight="1" spans="1:15">
      <c r="A170" s="196" t="s">
        <v>841</v>
      </c>
      <c r="B170" s="179" t="s">
        <v>867</v>
      </c>
      <c r="C170" s="179" t="s">
        <v>389</v>
      </c>
      <c r="D170" s="179" t="s">
        <v>330</v>
      </c>
      <c r="E170" s="196" t="s">
        <v>390</v>
      </c>
      <c r="F170" s="179" t="s">
        <v>229</v>
      </c>
      <c r="G170" s="206">
        <v>1</v>
      </c>
      <c r="H170" s="206">
        <v>3000</v>
      </c>
      <c r="I170" s="206">
        <f t="shared" si="8"/>
        <v>3000</v>
      </c>
      <c r="J170" s="259"/>
      <c r="K170" s="196" t="s">
        <v>868</v>
      </c>
      <c r="L170" s="179" t="s">
        <v>846</v>
      </c>
      <c r="M170" s="157">
        <f t="shared" si="9"/>
        <v>1</v>
      </c>
      <c r="N170" s="157">
        <f t="shared" si="10"/>
        <v>3000</v>
      </c>
      <c r="O170" s="157">
        <f t="shared" si="11"/>
        <v>0</v>
      </c>
    </row>
    <row r="171" s="157" customFormat="1" customHeight="1" spans="1:15">
      <c r="A171" s="196" t="s">
        <v>841</v>
      </c>
      <c r="B171" s="179" t="s">
        <v>869</v>
      </c>
      <c r="C171" s="179" t="s">
        <v>535</v>
      </c>
      <c r="D171" s="179" t="s">
        <v>844</v>
      </c>
      <c r="E171" s="196" t="s">
        <v>157</v>
      </c>
      <c r="F171" s="179" t="s">
        <v>158</v>
      </c>
      <c r="G171" s="206">
        <v>3</v>
      </c>
      <c r="H171" s="206">
        <v>4000</v>
      </c>
      <c r="I171" s="206">
        <f t="shared" si="8"/>
        <v>12000</v>
      </c>
      <c r="J171" s="259"/>
      <c r="K171" s="196" t="s">
        <v>870</v>
      </c>
      <c r="L171" s="179" t="s">
        <v>846</v>
      </c>
      <c r="M171" s="157">
        <f t="shared" si="9"/>
        <v>3</v>
      </c>
      <c r="N171" s="157">
        <f t="shared" si="10"/>
        <v>12000</v>
      </c>
      <c r="O171" s="157">
        <f t="shared" si="11"/>
        <v>0</v>
      </c>
    </row>
    <row r="172" s="157" customFormat="1" customHeight="1" spans="1:15">
      <c r="A172" s="196" t="s">
        <v>841</v>
      </c>
      <c r="B172" s="179" t="s">
        <v>869</v>
      </c>
      <c r="C172" s="179" t="s">
        <v>272</v>
      </c>
      <c r="D172" s="179" t="s">
        <v>330</v>
      </c>
      <c r="E172" s="196" t="s">
        <v>274</v>
      </c>
      <c r="F172" s="179" t="s">
        <v>158</v>
      </c>
      <c r="G172" s="206">
        <v>3</v>
      </c>
      <c r="H172" s="206">
        <v>1320</v>
      </c>
      <c r="I172" s="206">
        <f t="shared" si="8"/>
        <v>3960</v>
      </c>
      <c r="J172" s="259"/>
      <c r="K172" s="196" t="s">
        <v>870</v>
      </c>
      <c r="L172" s="179" t="s">
        <v>846</v>
      </c>
      <c r="M172" s="157">
        <f t="shared" si="9"/>
        <v>3</v>
      </c>
      <c r="N172" s="157">
        <f t="shared" si="10"/>
        <v>3960</v>
      </c>
      <c r="O172" s="157">
        <f t="shared" si="11"/>
        <v>0</v>
      </c>
    </row>
    <row r="173" s="157" customFormat="1" customHeight="1" spans="1:15">
      <c r="A173" s="196" t="s">
        <v>841</v>
      </c>
      <c r="B173" s="179" t="s">
        <v>869</v>
      </c>
      <c r="C173" s="179" t="s">
        <v>395</v>
      </c>
      <c r="D173" s="179" t="s">
        <v>393</v>
      </c>
      <c r="E173" s="196" t="s">
        <v>335</v>
      </c>
      <c r="F173" s="179" t="s">
        <v>229</v>
      </c>
      <c r="G173" s="206">
        <v>1</v>
      </c>
      <c r="H173" s="206">
        <v>3000</v>
      </c>
      <c r="I173" s="206">
        <f t="shared" si="8"/>
        <v>3000</v>
      </c>
      <c r="J173" s="259"/>
      <c r="K173" s="196" t="s">
        <v>870</v>
      </c>
      <c r="L173" s="179" t="s">
        <v>846</v>
      </c>
      <c r="M173" s="157">
        <f t="shared" si="9"/>
        <v>1</v>
      </c>
      <c r="N173" s="157">
        <f t="shared" si="10"/>
        <v>3000</v>
      </c>
      <c r="O173" s="157">
        <f t="shared" si="11"/>
        <v>0</v>
      </c>
    </row>
    <row r="174" s="157" customFormat="1" customHeight="1" spans="1:15">
      <c r="A174" s="196" t="s">
        <v>841</v>
      </c>
      <c r="B174" s="179" t="s">
        <v>869</v>
      </c>
      <c r="C174" s="179" t="s">
        <v>389</v>
      </c>
      <c r="D174" s="179" t="s">
        <v>330</v>
      </c>
      <c r="E174" s="196" t="s">
        <v>390</v>
      </c>
      <c r="F174" s="179" t="s">
        <v>229</v>
      </c>
      <c r="G174" s="206">
        <v>1</v>
      </c>
      <c r="H174" s="206">
        <v>3000</v>
      </c>
      <c r="I174" s="206">
        <f t="shared" si="8"/>
        <v>3000</v>
      </c>
      <c r="J174" s="259"/>
      <c r="K174" s="196" t="s">
        <v>870</v>
      </c>
      <c r="L174" s="179" t="s">
        <v>846</v>
      </c>
      <c r="M174" s="157">
        <f t="shared" si="9"/>
        <v>1</v>
      </c>
      <c r="N174" s="157">
        <f t="shared" si="10"/>
        <v>3000</v>
      </c>
      <c r="O174" s="157">
        <f t="shared" si="11"/>
        <v>0</v>
      </c>
    </row>
    <row r="175" s="157" customFormat="1" customHeight="1" spans="1:15">
      <c r="A175" s="196" t="s">
        <v>841</v>
      </c>
      <c r="B175" s="179" t="s">
        <v>871</v>
      </c>
      <c r="C175" s="179" t="s">
        <v>535</v>
      </c>
      <c r="D175" s="179" t="s">
        <v>844</v>
      </c>
      <c r="E175" s="196" t="s">
        <v>157</v>
      </c>
      <c r="F175" s="179" t="s">
        <v>158</v>
      </c>
      <c r="G175" s="206">
        <v>7</v>
      </c>
      <c r="H175" s="206">
        <v>4000</v>
      </c>
      <c r="I175" s="206">
        <f t="shared" si="8"/>
        <v>28000</v>
      </c>
      <c r="J175" s="259"/>
      <c r="K175" s="196" t="s">
        <v>872</v>
      </c>
      <c r="L175" s="179" t="s">
        <v>846</v>
      </c>
      <c r="M175" s="157">
        <f t="shared" si="9"/>
        <v>7</v>
      </c>
      <c r="N175" s="157">
        <f t="shared" si="10"/>
        <v>28000</v>
      </c>
      <c r="O175" s="157">
        <f t="shared" si="11"/>
        <v>0</v>
      </c>
    </row>
    <row r="176" s="157" customFormat="1" customHeight="1" spans="1:15">
      <c r="A176" s="196" t="s">
        <v>841</v>
      </c>
      <c r="B176" s="179" t="s">
        <v>871</v>
      </c>
      <c r="C176" s="179" t="s">
        <v>272</v>
      </c>
      <c r="D176" s="179" t="s">
        <v>330</v>
      </c>
      <c r="E176" s="196" t="s">
        <v>274</v>
      </c>
      <c r="F176" s="179" t="s">
        <v>158</v>
      </c>
      <c r="G176" s="206">
        <v>7</v>
      </c>
      <c r="H176" s="206">
        <v>1320</v>
      </c>
      <c r="I176" s="206">
        <f t="shared" si="8"/>
        <v>9240</v>
      </c>
      <c r="J176" s="259"/>
      <c r="K176" s="196" t="s">
        <v>872</v>
      </c>
      <c r="L176" s="179" t="s">
        <v>846</v>
      </c>
      <c r="M176" s="157">
        <f t="shared" si="9"/>
        <v>7</v>
      </c>
      <c r="N176" s="157">
        <f t="shared" si="10"/>
        <v>9240</v>
      </c>
      <c r="O176" s="157">
        <f t="shared" si="11"/>
        <v>0</v>
      </c>
    </row>
    <row r="177" s="157" customFormat="1" customHeight="1" spans="1:15">
      <c r="A177" s="196" t="s">
        <v>841</v>
      </c>
      <c r="B177" s="179" t="s">
        <v>871</v>
      </c>
      <c r="C177" s="179" t="s">
        <v>395</v>
      </c>
      <c r="D177" s="179" t="s">
        <v>393</v>
      </c>
      <c r="E177" s="196" t="s">
        <v>335</v>
      </c>
      <c r="F177" s="179" t="s">
        <v>229</v>
      </c>
      <c r="G177" s="206">
        <v>1</v>
      </c>
      <c r="H177" s="206">
        <v>3000</v>
      </c>
      <c r="I177" s="206">
        <f t="shared" si="8"/>
        <v>3000</v>
      </c>
      <c r="J177" s="259"/>
      <c r="K177" s="196" t="s">
        <v>872</v>
      </c>
      <c r="L177" s="179" t="s">
        <v>846</v>
      </c>
      <c r="M177" s="157">
        <f t="shared" si="9"/>
        <v>1</v>
      </c>
      <c r="N177" s="157">
        <f t="shared" si="10"/>
        <v>3000</v>
      </c>
      <c r="O177" s="157">
        <f t="shared" si="11"/>
        <v>0</v>
      </c>
    </row>
    <row r="178" s="157" customFormat="1" customHeight="1" spans="1:15">
      <c r="A178" s="196" t="s">
        <v>841</v>
      </c>
      <c r="B178" s="179" t="s">
        <v>871</v>
      </c>
      <c r="C178" s="179" t="s">
        <v>389</v>
      </c>
      <c r="D178" s="179" t="s">
        <v>330</v>
      </c>
      <c r="E178" s="196" t="s">
        <v>390</v>
      </c>
      <c r="F178" s="179" t="s">
        <v>229</v>
      </c>
      <c r="G178" s="206">
        <v>1</v>
      </c>
      <c r="H178" s="206">
        <v>3000</v>
      </c>
      <c r="I178" s="206">
        <f t="shared" si="8"/>
        <v>3000</v>
      </c>
      <c r="J178" s="259"/>
      <c r="K178" s="196" t="s">
        <v>872</v>
      </c>
      <c r="L178" s="179" t="s">
        <v>846</v>
      </c>
      <c r="M178" s="157">
        <f t="shared" si="9"/>
        <v>1</v>
      </c>
      <c r="N178" s="157">
        <f t="shared" si="10"/>
        <v>3000</v>
      </c>
      <c r="O178" s="157">
        <f t="shared" si="11"/>
        <v>0</v>
      </c>
    </row>
    <row r="179" s="157" customFormat="1" customHeight="1" spans="1:15">
      <c r="A179" s="196" t="s">
        <v>841</v>
      </c>
      <c r="B179" s="179" t="s">
        <v>873</v>
      </c>
      <c r="C179" s="179" t="s">
        <v>535</v>
      </c>
      <c r="D179" s="179" t="s">
        <v>844</v>
      </c>
      <c r="E179" s="196" t="s">
        <v>157</v>
      </c>
      <c r="F179" s="179" t="s">
        <v>158</v>
      </c>
      <c r="G179" s="206">
        <v>7</v>
      </c>
      <c r="H179" s="206">
        <v>4000</v>
      </c>
      <c r="I179" s="206">
        <f t="shared" si="8"/>
        <v>28000</v>
      </c>
      <c r="J179" s="259"/>
      <c r="K179" s="196" t="s">
        <v>874</v>
      </c>
      <c r="L179" s="179" t="s">
        <v>846</v>
      </c>
      <c r="M179" s="157">
        <f t="shared" si="9"/>
        <v>7</v>
      </c>
      <c r="N179" s="157">
        <f t="shared" si="10"/>
        <v>28000</v>
      </c>
      <c r="O179" s="157">
        <f t="shared" si="11"/>
        <v>0</v>
      </c>
    </row>
    <row r="180" s="157" customFormat="1" customHeight="1" spans="1:15">
      <c r="A180" s="196" t="s">
        <v>841</v>
      </c>
      <c r="B180" s="179" t="s">
        <v>873</v>
      </c>
      <c r="C180" s="179" t="s">
        <v>272</v>
      </c>
      <c r="D180" s="179" t="s">
        <v>330</v>
      </c>
      <c r="E180" s="196" t="s">
        <v>274</v>
      </c>
      <c r="F180" s="179" t="s">
        <v>158</v>
      </c>
      <c r="G180" s="206">
        <v>7</v>
      </c>
      <c r="H180" s="206">
        <v>1320</v>
      </c>
      <c r="I180" s="206">
        <f t="shared" si="8"/>
        <v>9240</v>
      </c>
      <c r="J180" s="259"/>
      <c r="K180" s="196" t="s">
        <v>874</v>
      </c>
      <c r="L180" s="179" t="s">
        <v>846</v>
      </c>
      <c r="M180" s="157">
        <f t="shared" si="9"/>
        <v>7</v>
      </c>
      <c r="N180" s="157">
        <f t="shared" si="10"/>
        <v>9240</v>
      </c>
      <c r="O180" s="157">
        <f t="shared" si="11"/>
        <v>0</v>
      </c>
    </row>
    <row r="181" s="157" customFormat="1" customHeight="1" spans="1:15">
      <c r="A181" s="196" t="s">
        <v>841</v>
      </c>
      <c r="B181" s="179" t="s">
        <v>873</v>
      </c>
      <c r="C181" s="179" t="s">
        <v>395</v>
      </c>
      <c r="D181" s="179" t="s">
        <v>393</v>
      </c>
      <c r="E181" s="196" t="s">
        <v>335</v>
      </c>
      <c r="F181" s="179" t="s">
        <v>229</v>
      </c>
      <c r="G181" s="206">
        <v>1</v>
      </c>
      <c r="H181" s="206">
        <v>3000</v>
      </c>
      <c r="I181" s="206">
        <f t="shared" si="8"/>
        <v>3000</v>
      </c>
      <c r="J181" s="259"/>
      <c r="K181" s="196" t="s">
        <v>874</v>
      </c>
      <c r="L181" s="179" t="s">
        <v>846</v>
      </c>
      <c r="M181" s="157">
        <f t="shared" si="9"/>
        <v>1</v>
      </c>
      <c r="N181" s="157">
        <f t="shared" si="10"/>
        <v>3000</v>
      </c>
      <c r="O181" s="157">
        <f t="shared" si="11"/>
        <v>0</v>
      </c>
    </row>
    <row r="182" s="157" customFormat="1" customHeight="1" spans="1:15">
      <c r="A182" s="196" t="s">
        <v>841</v>
      </c>
      <c r="B182" s="179" t="s">
        <v>873</v>
      </c>
      <c r="C182" s="179" t="s">
        <v>389</v>
      </c>
      <c r="D182" s="179" t="s">
        <v>330</v>
      </c>
      <c r="E182" s="196" t="s">
        <v>390</v>
      </c>
      <c r="F182" s="179" t="s">
        <v>229</v>
      </c>
      <c r="G182" s="206">
        <v>1</v>
      </c>
      <c r="H182" s="206">
        <v>3000</v>
      </c>
      <c r="I182" s="206">
        <f t="shared" si="8"/>
        <v>3000</v>
      </c>
      <c r="J182" s="259"/>
      <c r="K182" s="196" t="s">
        <v>874</v>
      </c>
      <c r="L182" s="179" t="s">
        <v>846</v>
      </c>
      <c r="M182" s="157">
        <f t="shared" si="9"/>
        <v>1</v>
      </c>
      <c r="N182" s="157">
        <f t="shared" si="10"/>
        <v>3000</v>
      </c>
      <c r="O182" s="157">
        <f t="shared" si="11"/>
        <v>0</v>
      </c>
    </row>
    <row r="183" s="157" customFormat="1" customHeight="1" spans="1:15">
      <c r="A183" s="196" t="s">
        <v>841</v>
      </c>
      <c r="B183" s="179" t="s">
        <v>875</v>
      </c>
      <c r="C183" s="179" t="s">
        <v>535</v>
      </c>
      <c r="D183" s="179" t="s">
        <v>844</v>
      </c>
      <c r="E183" s="196" t="s">
        <v>157</v>
      </c>
      <c r="F183" s="179" t="s">
        <v>158</v>
      </c>
      <c r="G183" s="206">
        <v>7</v>
      </c>
      <c r="H183" s="206">
        <v>4000</v>
      </c>
      <c r="I183" s="206">
        <f t="shared" si="8"/>
        <v>28000</v>
      </c>
      <c r="J183" s="259"/>
      <c r="K183" s="196" t="s">
        <v>876</v>
      </c>
      <c r="L183" s="179" t="s">
        <v>846</v>
      </c>
      <c r="M183" s="157">
        <f t="shared" si="9"/>
        <v>7</v>
      </c>
      <c r="N183" s="157">
        <f t="shared" si="10"/>
        <v>28000</v>
      </c>
      <c r="O183" s="157">
        <f t="shared" si="11"/>
        <v>0</v>
      </c>
    </row>
    <row r="184" s="157" customFormat="1" customHeight="1" spans="1:15">
      <c r="A184" s="196" t="s">
        <v>841</v>
      </c>
      <c r="B184" s="179" t="s">
        <v>875</v>
      </c>
      <c r="C184" s="179" t="s">
        <v>272</v>
      </c>
      <c r="D184" s="179" t="s">
        <v>330</v>
      </c>
      <c r="E184" s="196" t="s">
        <v>274</v>
      </c>
      <c r="F184" s="179" t="s">
        <v>158</v>
      </c>
      <c r="G184" s="206">
        <v>7</v>
      </c>
      <c r="H184" s="206">
        <v>1320</v>
      </c>
      <c r="I184" s="206">
        <f t="shared" si="8"/>
        <v>9240</v>
      </c>
      <c r="J184" s="259"/>
      <c r="K184" s="196" t="s">
        <v>876</v>
      </c>
      <c r="L184" s="179" t="s">
        <v>846</v>
      </c>
      <c r="M184" s="157">
        <f t="shared" si="9"/>
        <v>7</v>
      </c>
      <c r="N184" s="157">
        <f t="shared" si="10"/>
        <v>9240</v>
      </c>
      <c r="O184" s="157">
        <f t="shared" si="11"/>
        <v>0</v>
      </c>
    </row>
    <row r="185" s="157" customFormat="1" customHeight="1" spans="1:15">
      <c r="A185" s="196" t="s">
        <v>841</v>
      </c>
      <c r="B185" s="179" t="s">
        <v>875</v>
      </c>
      <c r="C185" s="179" t="s">
        <v>395</v>
      </c>
      <c r="D185" s="179" t="s">
        <v>393</v>
      </c>
      <c r="E185" s="196" t="s">
        <v>335</v>
      </c>
      <c r="F185" s="179" t="s">
        <v>229</v>
      </c>
      <c r="G185" s="206">
        <v>1</v>
      </c>
      <c r="H185" s="206">
        <v>3000</v>
      </c>
      <c r="I185" s="206">
        <f t="shared" si="8"/>
        <v>3000</v>
      </c>
      <c r="J185" s="259"/>
      <c r="K185" s="196" t="s">
        <v>876</v>
      </c>
      <c r="L185" s="179" t="s">
        <v>846</v>
      </c>
      <c r="M185" s="157">
        <f t="shared" si="9"/>
        <v>1</v>
      </c>
      <c r="N185" s="157">
        <f t="shared" si="10"/>
        <v>3000</v>
      </c>
      <c r="O185" s="157">
        <f t="shared" si="11"/>
        <v>0</v>
      </c>
    </row>
    <row r="186" s="157" customFormat="1" customHeight="1" spans="1:15">
      <c r="A186" s="196" t="s">
        <v>841</v>
      </c>
      <c r="B186" s="179" t="s">
        <v>875</v>
      </c>
      <c r="C186" s="179" t="s">
        <v>389</v>
      </c>
      <c r="D186" s="179" t="s">
        <v>330</v>
      </c>
      <c r="E186" s="196" t="s">
        <v>390</v>
      </c>
      <c r="F186" s="179" t="s">
        <v>229</v>
      </c>
      <c r="G186" s="206">
        <v>1</v>
      </c>
      <c r="H186" s="206">
        <v>3000</v>
      </c>
      <c r="I186" s="206">
        <f t="shared" ref="I186:I236" si="12" xml:space="preserve">G186*H186</f>
        <v>3000</v>
      </c>
      <c r="J186" s="259"/>
      <c r="K186" s="196" t="s">
        <v>876</v>
      </c>
      <c r="L186" s="179" t="s">
        <v>846</v>
      </c>
      <c r="M186" s="157">
        <f t="shared" ref="M186:M236" si="13" xml:space="preserve">G186</f>
        <v>1</v>
      </c>
      <c r="N186" s="157">
        <f t="shared" ref="N186:N236" si="14" xml:space="preserve">M186*H186</f>
        <v>3000</v>
      </c>
      <c r="O186" s="157">
        <f t="shared" si="11"/>
        <v>0</v>
      </c>
    </row>
    <row r="187" s="157" customFormat="1" customHeight="1" spans="1:15">
      <c r="A187" s="196" t="s">
        <v>841</v>
      </c>
      <c r="B187" s="179" t="s">
        <v>877</v>
      </c>
      <c r="C187" s="179" t="s">
        <v>535</v>
      </c>
      <c r="D187" s="179" t="s">
        <v>844</v>
      </c>
      <c r="E187" s="196" t="s">
        <v>157</v>
      </c>
      <c r="F187" s="179" t="s">
        <v>158</v>
      </c>
      <c r="G187" s="206">
        <v>7</v>
      </c>
      <c r="H187" s="206">
        <v>4000</v>
      </c>
      <c r="I187" s="206">
        <f t="shared" si="12"/>
        <v>28000</v>
      </c>
      <c r="J187" s="259"/>
      <c r="K187" s="196" t="s">
        <v>878</v>
      </c>
      <c r="L187" s="179" t="s">
        <v>846</v>
      </c>
      <c r="M187" s="157">
        <f t="shared" si="13"/>
        <v>7</v>
      </c>
      <c r="N187" s="157">
        <f t="shared" si="14"/>
        <v>28000</v>
      </c>
      <c r="O187" s="157">
        <f t="shared" si="11"/>
        <v>0</v>
      </c>
    </row>
    <row r="188" s="157" customFormat="1" customHeight="1" spans="1:15">
      <c r="A188" s="196" t="s">
        <v>841</v>
      </c>
      <c r="B188" s="179" t="s">
        <v>877</v>
      </c>
      <c r="C188" s="179" t="s">
        <v>272</v>
      </c>
      <c r="D188" s="179" t="s">
        <v>330</v>
      </c>
      <c r="E188" s="196" t="s">
        <v>274</v>
      </c>
      <c r="F188" s="179" t="s">
        <v>158</v>
      </c>
      <c r="G188" s="206">
        <v>7</v>
      </c>
      <c r="H188" s="206">
        <v>1320</v>
      </c>
      <c r="I188" s="206">
        <f t="shared" si="12"/>
        <v>9240</v>
      </c>
      <c r="J188" s="259"/>
      <c r="K188" s="196" t="s">
        <v>878</v>
      </c>
      <c r="L188" s="179" t="s">
        <v>846</v>
      </c>
      <c r="M188" s="157">
        <f t="shared" si="13"/>
        <v>7</v>
      </c>
      <c r="N188" s="157">
        <f t="shared" si="14"/>
        <v>9240</v>
      </c>
      <c r="O188" s="157">
        <f t="shared" si="11"/>
        <v>0</v>
      </c>
    </row>
    <row r="189" s="157" customFormat="1" customHeight="1" spans="1:15">
      <c r="A189" s="196" t="s">
        <v>841</v>
      </c>
      <c r="B189" s="179" t="s">
        <v>877</v>
      </c>
      <c r="C189" s="179" t="s">
        <v>395</v>
      </c>
      <c r="D189" s="179" t="s">
        <v>393</v>
      </c>
      <c r="E189" s="196" t="s">
        <v>335</v>
      </c>
      <c r="F189" s="179" t="s">
        <v>229</v>
      </c>
      <c r="G189" s="206">
        <v>1</v>
      </c>
      <c r="H189" s="206">
        <v>3000</v>
      </c>
      <c r="I189" s="206">
        <f t="shared" si="12"/>
        <v>3000</v>
      </c>
      <c r="J189" s="259"/>
      <c r="K189" s="196" t="s">
        <v>878</v>
      </c>
      <c r="L189" s="179" t="s">
        <v>846</v>
      </c>
      <c r="M189" s="157">
        <f t="shared" si="13"/>
        <v>1</v>
      </c>
      <c r="N189" s="157">
        <f t="shared" si="14"/>
        <v>3000</v>
      </c>
      <c r="O189" s="157">
        <f t="shared" si="11"/>
        <v>0</v>
      </c>
    </row>
    <row r="190" s="157" customFormat="1" customHeight="1" spans="1:15">
      <c r="A190" s="196" t="s">
        <v>841</v>
      </c>
      <c r="B190" s="179" t="s">
        <v>877</v>
      </c>
      <c r="C190" s="179" t="s">
        <v>389</v>
      </c>
      <c r="D190" s="179" t="s">
        <v>330</v>
      </c>
      <c r="E190" s="196" t="s">
        <v>390</v>
      </c>
      <c r="F190" s="179" t="s">
        <v>229</v>
      </c>
      <c r="G190" s="206">
        <v>1</v>
      </c>
      <c r="H190" s="206">
        <v>3000</v>
      </c>
      <c r="I190" s="206">
        <f t="shared" si="12"/>
        <v>3000</v>
      </c>
      <c r="J190" s="259"/>
      <c r="K190" s="196" t="s">
        <v>878</v>
      </c>
      <c r="L190" s="179" t="s">
        <v>846</v>
      </c>
      <c r="M190" s="157">
        <f t="shared" si="13"/>
        <v>1</v>
      </c>
      <c r="N190" s="157">
        <f t="shared" si="14"/>
        <v>3000</v>
      </c>
      <c r="O190" s="157">
        <f t="shared" si="11"/>
        <v>0</v>
      </c>
    </row>
    <row r="191" s="157" customFormat="1" customHeight="1" spans="1:15">
      <c r="A191" s="196" t="s">
        <v>841</v>
      </c>
      <c r="B191" s="179" t="s">
        <v>879</v>
      </c>
      <c r="C191" s="179" t="s">
        <v>535</v>
      </c>
      <c r="D191" s="179" t="s">
        <v>844</v>
      </c>
      <c r="E191" s="196" t="s">
        <v>157</v>
      </c>
      <c r="F191" s="179" t="s">
        <v>158</v>
      </c>
      <c r="G191" s="206">
        <v>7</v>
      </c>
      <c r="H191" s="206">
        <v>4000</v>
      </c>
      <c r="I191" s="206">
        <f t="shared" si="12"/>
        <v>28000</v>
      </c>
      <c r="J191" s="259"/>
      <c r="K191" s="196" t="s">
        <v>880</v>
      </c>
      <c r="L191" s="179" t="s">
        <v>846</v>
      </c>
      <c r="M191" s="157">
        <f t="shared" si="13"/>
        <v>7</v>
      </c>
      <c r="N191" s="157">
        <f t="shared" si="14"/>
        <v>28000</v>
      </c>
      <c r="O191" s="157">
        <f t="shared" si="11"/>
        <v>0</v>
      </c>
    </row>
    <row r="192" s="157" customFormat="1" customHeight="1" spans="1:15">
      <c r="A192" s="196" t="s">
        <v>841</v>
      </c>
      <c r="B192" s="179" t="s">
        <v>879</v>
      </c>
      <c r="C192" s="179" t="s">
        <v>272</v>
      </c>
      <c r="D192" s="179" t="s">
        <v>330</v>
      </c>
      <c r="E192" s="196" t="s">
        <v>274</v>
      </c>
      <c r="F192" s="179" t="s">
        <v>158</v>
      </c>
      <c r="G192" s="206">
        <v>7</v>
      </c>
      <c r="H192" s="206">
        <v>1320</v>
      </c>
      <c r="I192" s="206">
        <f t="shared" si="12"/>
        <v>9240</v>
      </c>
      <c r="J192" s="259"/>
      <c r="K192" s="196" t="s">
        <v>880</v>
      </c>
      <c r="L192" s="179" t="s">
        <v>846</v>
      </c>
      <c r="M192" s="157">
        <f t="shared" si="13"/>
        <v>7</v>
      </c>
      <c r="N192" s="157">
        <f t="shared" si="14"/>
        <v>9240</v>
      </c>
      <c r="O192" s="157">
        <f t="shared" si="11"/>
        <v>0</v>
      </c>
    </row>
    <row r="193" s="157" customFormat="1" customHeight="1" spans="1:15">
      <c r="A193" s="196" t="s">
        <v>841</v>
      </c>
      <c r="B193" s="179" t="s">
        <v>879</v>
      </c>
      <c r="C193" s="179" t="s">
        <v>395</v>
      </c>
      <c r="D193" s="179" t="s">
        <v>393</v>
      </c>
      <c r="E193" s="196" t="s">
        <v>335</v>
      </c>
      <c r="F193" s="179" t="s">
        <v>229</v>
      </c>
      <c r="G193" s="206">
        <v>1</v>
      </c>
      <c r="H193" s="206">
        <v>3000</v>
      </c>
      <c r="I193" s="206">
        <f t="shared" si="12"/>
        <v>3000</v>
      </c>
      <c r="J193" s="259"/>
      <c r="K193" s="196" t="s">
        <v>880</v>
      </c>
      <c r="L193" s="179" t="s">
        <v>846</v>
      </c>
      <c r="M193" s="157">
        <f t="shared" si="13"/>
        <v>1</v>
      </c>
      <c r="N193" s="157">
        <f t="shared" si="14"/>
        <v>3000</v>
      </c>
      <c r="O193" s="157">
        <f t="shared" si="11"/>
        <v>0</v>
      </c>
    </row>
    <row r="194" s="157" customFormat="1" customHeight="1" spans="1:15">
      <c r="A194" s="196" t="s">
        <v>841</v>
      </c>
      <c r="B194" s="179" t="s">
        <v>879</v>
      </c>
      <c r="C194" s="179" t="s">
        <v>389</v>
      </c>
      <c r="D194" s="179" t="s">
        <v>330</v>
      </c>
      <c r="E194" s="196" t="s">
        <v>390</v>
      </c>
      <c r="F194" s="179" t="s">
        <v>229</v>
      </c>
      <c r="G194" s="206">
        <v>1</v>
      </c>
      <c r="H194" s="206">
        <v>3000</v>
      </c>
      <c r="I194" s="206">
        <f t="shared" si="12"/>
        <v>3000</v>
      </c>
      <c r="J194" s="259"/>
      <c r="K194" s="196" t="s">
        <v>880</v>
      </c>
      <c r="L194" s="179" t="s">
        <v>846</v>
      </c>
      <c r="M194" s="157">
        <f t="shared" si="13"/>
        <v>1</v>
      </c>
      <c r="N194" s="157">
        <f t="shared" si="14"/>
        <v>3000</v>
      </c>
      <c r="O194" s="157">
        <f t="shared" si="11"/>
        <v>0</v>
      </c>
    </row>
    <row r="195" s="157" customFormat="1" customHeight="1" spans="1:15">
      <c r="A195" s="196" t="s">
        <v>841</v>
      </c>
      <c r="B195" s="179" t="s">
        <v>881</v>
      </c>
      <c r="C195" s="179" t="s">
        <v>535</v>
      </c>
      <c r="D195" s="179" t="s">
        <v>844</v>
      </c>
      <c r="E195" s="196" t="s">
        <v>157</v>
      </c>
      <c r="F195" s="179" t="s">
        <v>158</v>
      </c>
      <c r="G195" s="206">
        <v>7</v>
      </c>
      <c r="H195" s="206">
        <v>4000</v>
      </c>
      <c r="I195" s="206">
        <f t="shared" si="12"/>
        <v>28000</v>
      </c>
      <c r="J195" s="259"/>
      <c r="K195" s="196" t="s">
        <v>882</v>
      </c>
      <c r="L195" s="179" t="s">
        <v>846</v>
      </c>
      <c r="M195" s="157">
        <f t="shared" si="13"/>
        <v>7</v>
      </c>
      <c r="N195" s="157">
        <f t="shared" si="14"/>
        <v>28000</v>
      </c>
      <c r="O195" s="157">
        <f t="shared" si="11"/>
        <v>0</v>
      </c>
    </row>
    <row r="196" s="157" customFormat="1" customHeight="1" spans="1:15">
      <c r="A196" s="196" t="s">
        <v>841</v>
      </c>
      <c r="B196" s="179" t="s">
        <v>881</v>
      </c>
      <c r="C196" s="179" t="s">
        <v>272</v>
      </c>
      <c r="D196" s="179" t="s">
        <v>330</v>
      </c>
      <c r="E196" s="196" t="s">
        <v>274</v>
      </c>
      <c r="F196" s="179" t="s">
        <v>158</v>
      </c>
      <c r="G196" s="206">
        <v>7</v>
      </c>
      <c r="H196" s="206">
        <v>1320</v>
      </c>
      <c r="I196" s="206">
        <f t="shared" si="12"/>
        <v>9240</v>
      </c>
      <c r="J196" s="259"/>
      <c r="K196" s="196" t="s">
        <v>882</v>
      </c>
      <c r="L196" s="179" t="s">
        <v>846</v>
      </c>
      <c r="M196" s="157">
        <f t="shared" si="13"/>
        <v>7</v>
      </c>
      <c r="N196" s="157">
        <f t="shared" si="14"/>
        <v>9240</v>
      </c>
      <c r="O196" s="157">
        <f t="shared" si="11"/>
        <v>0</v>
      </c>
    </row>
    <row r="197" s="157" customFormat="1" customHeight="1" spans="1:15">
      <c r="A197" s="196" t="s">
        <v>841</v>
      </c>
      <c r="B197" s="179" t="s">
        <v>881</v>
      </c>
      <c r="C197" s="179" t="s">
        <v>395</v>
      </c>
      <c r="D197" s="179" t="s">
        <v>393</v>
      </c>
      <c r="E197" s="196" t="s">
        <v>335</v>
      </c>
      <c r="F197" s="179" t="s">
        <v>229</v>
      </c>
      <c r="G197" s="206">
        <v>1</v>
      </c>
      <c r="H197" s="206">
        <v>3000</v>
      </c>
      <c r="I197" s="206">
        <f t="shared" si="12"/>
        <v>3000</v>
      </c>
      <c r="J197" s="259"/>
      <c r="K197" s="196" t="s">
        <v>882</v>
      </c>
      <c r="L197" s="179" t="s">
        <v>846</v>
      </c>
      <c r="M197" s="157">
        <f t="shared" si="13"/>
        <v>1</v>
      </c>
      <c r="N197" s="157">
        <f t="shared" si="14"/>
        <v>3000</v>
      </c>
      <c r="O197" s="157">
        <f t="shared" ref="O197:O260" si="15" xml:space="preserve">G197-M197</f>
        <v>0</v>
      </c>
    </row>
    <row r="198" s="157" customFormat="1" customHeight="1" spans="1:15">
      <c r="A198" s="196" t="s">
        <v>841</v>
      </c>
      <c r="B198" s="179" t="s">
        <v>881</v>
      </c>
      <c r="C198" s="179" t="s">
        <v>389</v>
      </c>
      <c r="D198" s="179" t="s">
        <v>330</v>
      </c>
      <c r="E198" s="196" t="s">
        <v>390</v>
      </c>
      <c r="F198" s="179" t="s">
        <v>229</v>
      </c>
      <c r="G198" s="206">
        <v>1</v>
      </c>
      <c r="H198" s="206">
        <v>3000</v>
      </c>
      <c r="I198" s="206">
        <f t="shared" si="12"/>
        <v>3000</v>
      </c>
      <c r="J198" s="259"/>
      <c r="K198" s="196" t="s">
        <v>882</v>
      </c>
      <c r="L198" s="179" t="s">
        <v>846</v>
      </c>
      <c r="M198" s="157">
        <f t="shared" si="13"/>
        <v>1</v>
      </c>
      <c r="N198" s="157">
        <f t="shared" si="14"/>
        <v>3000</v>
      </c>
      <c r="O198" s="157">
        <f t="shared" si="15"/>
        <v>0</v>
      </c>
    </row>
    <row r="199" s="157" customFormat="1" customHeight="1" spans="1:15">
      <c r="A199" s="196" t="s">
        <v>841</v>
      </c>
      <c r="B199" s="179" t="s">
        <v>883</v>
      </c>
      <c r="C199" s="179" t="s">
        <v>535</v>
      </c>
      <c r="D199" s="179" t="s">
        <v>844</v>
      </c>
      <c r="E199" s="196" t="s">
        <v>157</v>
      </c>
      <c r="F199" s="179" t="s">
        <v>158</v>
      </c>
      <c r="G199" s="206">
        <v>7</v>
      </c>
      <c r="H199" s="206">
        <v>4000</v>
      </c>
      <c r="I199" s="206">
        <f t="shared" si="12"/>
        <v>28000</v>
      </c>
      <c r="J199" s="259"/>
      <c r="K199" s="196" t="s">
        <v>884</v>
      </c>
      <c r="L199" s="179" t="s">
        <v>846</v>
      </c>
      <c r="M199" s="157">
        <f t="shared" si="13"/>
        <v>7</v>
      </c>
      <c r="N199" s="157">
        <f t="shared" si="14"/>
        <v>28000</v>
      </c>
      <c r="O199" s="157">
        <f t="shared" si="15"/>
        <v>0</v>
      </c>
    </row>
    <row r="200" s="157" customFormat="1" customHeight="1" spans="1:15">
      <c r="A200" s="196" t="s">
        <v>841</v>
      </c>
      <c r="B200" s="179" t="s">
        <v>883</v>
      </c>
      <c r="C200" s="179" t="s">
        <v>272</v>
      </c>
      <c r="D200" s="179" t="s">
        <v>330</v>
      </c>
      <c r="E200" s="196" t="s">
        <v>274</v>
      </c>
      <c r="F200" s="179" t="s">
        <v>158</v>
      </c>
      <c r="G200" s="206">
        <v>7</v>
      </c>
      <c r="H200" s="206">
        <v>1320</v>
      </c>
      <c r="I200" s="206">
        <f t="shared" si="12"/>
        <v>9240</v>
      </c>
      <c r="J200" s="259"/>
      <c r="K200" s="196" t="s">
        <v>884</v>
      </c>
      <c r="L200" s="179" t="s">
        <v>846</v>
      </c>
      <c r="M200" s="157">
        <f t="shared" si="13"/>
        <v>7</v>
      </c>
      <c r="N200" s="157">
        <f t="shared" si="14"/>
        <v>9240</v>
      </c>
      <c r="O200" s="157">
        <f t="shared" si="15"/>
        <v>0</v>
      </c>
    </row>
    <row r="201" s="157" customFormat="1" customHeight="1" spans="1:15">
      <c r="A201" s="196" t="s">
        <v>841</v>
      </c>
      <c r="B201" s="179" t="s">
        <v>883</v>
      </c>
      <c r="C201" s="179" t="s">
        <v>395</v>
      </c>
      <c r="D201" s="179" t="s">
        <v>393</v>
      </c>
      <c r="E201" s="196" t="s">
        <v>335</v>
      </c>
      <c r="F201" s="179" t="s">
        <v>229</v>
      </c>
      <c r="G201" s="206">
        <v>1</v>
      </c>
      <c r="H201" s="206">
        <v>3000</v>
      </c>
      <c r="I201" s="206">
        <f t="shared" si="12"/>
        <v>3000</v>
      </c>
      <c r="J201" s="259"/>
      <c r="K201" s="196" t="s">
        <v>884</v>
      </c>
      <c r="L201" s="179" t="s">
        <v>846</v>
      </c>
      <c r="M201" s="157">
        <f t="shared" si="13"/>
        <v>1</v>
      </c>
      <c r="N201" s="157">
        <f t="shared" si="14"/>
        <v>3000</v>
      </c>
      <c r="O201" s="157">
        <f t="shared" si="15"/>
        <v>0</v>
      </c>
    </row>
    <row r="202" s="157" customFormat="1" customHeight="1" spans="1:15">
      <c r="A202" s="196" t="s">
        <v>841</v>
      </c>
      <c r="B202" s="179" t="s">
        <v>883</v>
      </c>
      <c r="C202" s="179" t="s">
        <v>389</v>
      </c>
      <c r="D202" s="179" t="s">
        <v>330</v>
      </c>
      <c r="E202" s="196" t="s">
        <v>390</v>
      </c>
      <c r="F202" s="179" t="s">
        <v>229</v>
      </c>
      <c r="G202" s="206">
        <v>1</v>
      </c>
      <c r="H202" s="206">
        <v>3000</v>
      </c>
      <c r="I202" s="206">
        <f t="shared" si="12"/>
        <v>3000</v>
      </c>
      <c r="J202" s="259"/>
      <c r="K202" s="196" t="s">
        <v>884</v>
      </c>
      <c r="L202" s="179" t="s">
        <v>846</v>
      </c>
      <c r="M202" s="157">
        <f t="shared" si="13"/>
        <v>1</v>
      </c>
      <c r="N202" s="157">
        <f t="shared" si="14"/>
        <v>3000</v>
      </c>
      <c r="O202" s="157">
        <f t="shared" si="15"/>
        <v>0</v>
      </c>
    </row>
    <row r="203" s="157" customFormat="1" customHeight="1" spans="1:15">
      <c r="A203" s="196" t="s">
        <v>841</v>
      </c>
      <c r="B203" s="179" t="s">
        <v>885</v>
      </c>
      <c r="C203" s="179" t="s">
        <v>155</v>
      </c>
      <c r="D203" s="196" t="s">
        <v>162</v>
      </c>
      <c r="E203" s="196" t="s">
        <v>157</v>
      </c>
      <c r="F203" s="179" t="s">
        <v>158</v>
      </c>
      <c r="G203" s="206">
        <v>8</v>
      </c>
      <c r="H203" s="206">
        <v>6000</v>
      </c>
      <c r="I203" s="206">
        <f t="shared" si="12"/>
        <v>48000</v>
      </c>
      <c r="J203" s="259"/>
      <c r="K203" s="196" t="s">
        <v>886</v>
      </c>
      <c r="L203" s="179" t="s">
        <v>887</v>
      </c>
      <c r="M203" s="157">
        <f t="shared" si="13"/>
        <v>8</v>
      </c>
      <c r="N203" s="157">
        <f t="shared" si="14"/>
        <v>48000</v>
      </c>
      <c r="O203" s="157">
        <f t="shared" si="15"/>
        <v>0</v>
      </c>
    </row>
    <row r="204" s="157" customFormat="1" customHeight="1" spans="1:15">
      <c r="A204" s="196" t="s">
        <v>841</v>
      </c>
      <c r="B204" s="179" t="s">
        <v>885</v>
      </c>
      <c r="C204" s="179" t="s">
        <v>272</v>
      </c>
      <c r="D204" s="179" t="s">
        <v>330</v>
      </c>
      <c r="E204" s="196" t="s">
        <v>274</v>
      </c>
      <c r="F204" s="179" t="s">
        <v>158</v>
      </c>
      <c r="G204" s="206">
        <v>8</v>
      </c>
      <c r="H204" s="206">
        <v>1320</v>
      </c>
      <c r="I204" s="206">
        <f t="shared" si="12"/>
        <v>10560</v>
      </c>
      <c r="J204" s="259"/>
      <c r="K204" s="196" t="s">
        <v>886</v>
      </c>
      <c r="L204" s="179" t="s">
        <v>887</v>
      </c>
      <c r="M204" s="157">
        <f t="shared" si="13"/>
        <v>8</v>
      </c>
      <c r="N204" s="157">
        <f t="shared" si="14"/>
        <v>10560</v>
      </c>
      <c r="O204" s="157">
        <f t="shared" si="15"/>
        <v>0</v>
      </c>
    </row>
    <row r="205" s="157" customFormat="1" customHeight="1" spans="1:15">
      <c r="A205" s="196" t="s">
        <v>841</v>
      </c>
      <c r="B205" s="179" t="s">
        <v>885</v>
      </c>
      <c r="C205" s="179" t="s">
        <v>315</v>
      </c>
      <c r="D205" s="179" t="s">
        <v>330</v>
      </c>
      <c r="E205" s="179" t="s">
        <v>786</v>
      </c>
      <c r="F205" s="179" t="s">
        <v>158</v>
      </c>
      <c r="G205" s="206">
        <v>4</v>
      </c>
      <c r="H205" s="206">
        <v>200</v>
      </c>
      <c r="I205" s="206">
        <f t="shared" si="12"/>
        <v>800</v>
      </c>
      <c r="J205" s="259"/>
      <c r="K205" s="196" t="s">
        <v>886</v>
      </c>
      <c r="L205" s="179" t="s">
        <v>887</v>
      </c>
      <c r="M205" s="157">
        <f t="shared" si="13"/>
        <v>4</v>
      </c>
      <c r="N205" s="157">
        <f t="shared" si="14"/>
        <v>800</v>
      </c>
      <c r="O205" s="157">
        <f t="shared" si="15"/>
        <v>0</v>
      </c>
    </row>
    <row r="206" s="157" customFormat="1" customHeight="1" spans="1:15">
      <c r="A206" s="196" t="s">
        <v>841</v>
      </c>
      <c r="B206" s="179" t="s">
        <v>885</v>
      </c>
      <c r="C206" s="196" t="s">
        <v>333</v>
      </c>
      <c r="D206" s="179" t="s">
        <v>330</v>
      </c>
      <c r="E206" s="196" t="s">
        <v>335</v>
      </c>
      <c r="F206" s="179" t="s">
        <v>229</v>
      </c>
      <c r="G206" s="206">
        <v>6</v>
      </c>
      <c r="H206" s="206">
        <v>4000</v>
      </c>
      <c r="I206" s="206">
        <f t="shared" si="12"/>
        <v>24000</v>
      </c>
      <c r="J206" s="259"/>
      <c r="K206" s="196" t="s">
        <v>886</v>
      </c>
      <c r="L206" s="179" t="s">
        <v>887</v>
      </c>
      <c r="M206" s="157">
        <f t="shared" si="13"/>
        <v>6</v>
      </c>
      <c r="N206" s="157">
        <f t="shared" si="14"/>
        <v>24000</v>
      </c>
      <c r="O206" s="157">
        <f t="shared" si="15"/>
        <v>0</v>
      </c>
    </row>
    <row r="207" s="157" customFormat="1" customHeight="1" spans="1:15">
      <c r="A207" s="196" t="s">
        <v>841</v>
      </c>
      <c r="B207" s="179" t="s">
        <v>885</v>
      </c>
      <c r="C207" s="179" t="s">
        <v>346</v>
      </c>
      <c r="D207" s="179" t="s">
        <v>347</v>
      </c>
      <c r="E207" s="179" t="s">
        <v>348</v>
      </c>
      <c r="F207" s="179" t="s">
        <v>229</v>
      </c>
      <c r="G207" s="206">
        <v>2</v>
      </c>
      <c r="H207" s="206">
        <v>1800</v>
      </c>
      <c r="I207" s="206">
        <f t="shared" si="12"/>
        <v>3600</v>
      </c>
      <c r="J207" s="259"/>
      <c r="K207" s="196" t="s">
        <v>886</v>
      </c>
      <c r="L207" s="179" t="s">
        <v>887</v>
      </c>
      <c r="M207" s="157">
        <f t="shared" si="13"/>
        <v>2</v>
      </c>
      <c r="N207" s="157">
        <f t="shared" si="14"/>
        <v>3600</v>
      </c>
      <c r="O207" s="157">
        <f t="shared" si="15"/>
        <v>0</v>
      </c>
    </row>
    <row r="208" s="157" customFormat="1" customHeight="1" spans="1:15">
      <c r="A208" s="196" t="s">
        <v>841</v>
      </c>
      <c r="B208" s="179" t="s">
        <v>885</v>
      </c>
      <c r="C208" s="179" t="s">
        <v>535</v>
      </c>
      <c r="D208" s="179" t="s">
        <v>844</v>
      </c>
      <c r="E208" s="196" t="s">
        <v>157</v>
      </c>
      <c r="F208" s="179" t="s">
        <v>158</v>
      </c>
      <c r="G208" s="206">
        <v>1</v>
      </c>
      <c r="H208" s="206">
        <v>4000</v>
      </c>
      <c r="I208" s="206">
        <f t="shared" si="12"/>
        <v>4000</v>
      </c>
      <c r="J208" s="259"/>
      <c r="K208" s="196" t="s">
        <v>886</v>
      </c>
      <c r="L208" s="179" t="s">
        <v>887</v>
      </c>
      <c r="M208" s="157">
        <f t="shared" si="13"/>
        <v>1</v>
      </c>
      <c r="N208" s="157">
        <f t="shared" si="14"/>
        <v>4000</v>
      </c>
      <c r="O208" s="157">
        <f t="shared" si="15"/>
        <v>0</v>
      </c>
    </row>
    <row r="209" s="157" customFormat="1" customHeight="1" spans="1:15">
      <c r="A209" s="196" t="s">
        <v>841</v>
      </c>
      <c r="B209" s="179" t="s">
        <v>885</v>
      </c>
      <c r="C209" s="179" t="s">
        <v>272</v>
      </c>
      <c r="D209" s="179" t="s">
        <v>330</v>
      </c>
      <c r="E209" s="196" t="s">
        <v>274</v>
      </c>
      <c r="F209" s="179" t="s">
        <v>158</v>
      </c>
      <c r="G209" s="206">
        <v>1</v>
      </c>
      <c r="H209" s="206">
        <v>1320</v>
      </c>
      <c r="I209" s="206">
        <f t="shared" si="12"/>
        <v>1320</v>
      </c>
      <c r="J209" s="259"/>
      <c r="K209" s="196" t="s">
        <v>886</v>
      </c>
      <c r="L209" s="179" t="s">
        <v>887</v>
      </c>
      <c r="M209" s="157">
        <f t="shared" si="13"/>
        <v>1</v>
      </c>
      <c r="N209" s="157">
        <f t="shared" si="14"/>
        <v>1320</v>
      </c>
      <c r="O209" s="157">
        <f t="shared" si="15"/>
        <v>0</v>
      </c>
    </row>
    <row r="210" s="157" customFormat="1" customHeight="1" spans="1:15">
      <c r="A210" s="196" t="s">
        <v>841</v>
      </c>
      <c r="B210" s="179" t="s">
        <v>885</v>
      </c>
      <c r="C210" s="179" t="s">
        <v>354</v>
      </c>
      <c r="D210" s="179" t="s">
        <v>355</v>
      </c>
      <c r="E210" s="266" t="s">
        <v>356</v>
      </c>
      <c r="F210" s="213" t="s">
        <v>229</v>
      </c>
      <c r="G210" s="206">
        <v>1</v>
      </c>
      <c r="H210" s="206">
        <v>1000</v>
      </c>
      <c r="I210" s="206">
        <f t="shared" si="12"/>
        <v>1000</v>
      </c>
      <c r="J210" s="259"/>
      <c r="K210" s="196" t="s">
        <v>886</v>
      </c>
      <c r="L210" s="179" t="s">
        <v>887</v>
      </c>
      <c r="M210" s="157">
        <f t="shared" si="13"/>
        <v>1</v>
      </c>
      <c r="N210" s="157">
        <f t="shared" si="14"/>
        <v>1000</v>
      </c>
      <c r="O210" s="157">
        <f t="shared" si="15"/>
        <v>0</v>
      </c>
    </row>
    <row r="211" s="157" customFormat="1" customHeight="1" spans="1:15">
      <c r="A211" s="196" t="s">
        <v>841</v>
      </c>
      <c r="B211" s="179" t="s">
        <v>888</v>
      </c>
      <c r="C211" s="179" t="s">
        <v>155</v>
      </c>
      <c r="D211" s="196" t="s">
        <v>162</v>
      </c>
      <c r="E211" s="196" t="s">
        <v>157</v>
      </c>
      <c r="F211" s="179" t="s">
        <v>158</v>
      </c>
      <c r="G211" s="206">
        <v>5</v>
      </c>
      <c r="H211" s="206">
        <v>6000</v>
      </c>
      <c r="I211" s="206">
        <f t="shared" si="12"/>
        <v>30000</v>
      </c>
      <c r="J211" s="259"/>
      <c r="K211" s="196" t="s">
        <v>889</v>
      </c>
      <c r="L211" s="179" t="s">
        <v>890</v>
      </c>
      <c r="M211" s="157">
        <f t="shared" si="13"/>
        <v>5</v>
      </c>
      <c r="N211" s="157">
        <f t="shared" si="14"/>
        <v>30000</v>
      </c>
      <c r="O211" s="157">
        <f t="shared" si="15"/>
        <v>0</v>
      </c>
    </row>
    <row r="212" s="157" customFormat="1" customHeight="1" spans="1:15">
      <c r="A212" s="196" t="s">
        <v>841</v>
      </c>
      <c r="B212" s="179" t="s">
        <v>888</v>
      </c>
      <c r="C212" s="179" t="s">
        <v>272</v>
      </c>
      <c r="D212" s="179" t="s">
        <v>330</v>
      </c>
      <c r="E212" s="196" t="s">
        <v>274</v>
      </c>
      <c r="F212" s="179" t="s">
        <v>158</v>
      </c>
      <c r="G212" s="206">
        <v>5</v>
      </c>
      <c r="H212" s="206">
        <v>1320</v>
      </c>
      <c r="I212" s="206">
        <f t="shared" si="12"/>
        <v>6600</v>
      </c>
      <c r="J212" s="259"/>
      <c r="K212" s="196" t="s">
        <v>889</v>
      </c>
      <c r="L212" s="179" t="s">
        <v>890</v>
      </c>
      <c r="M212" s="157">
        <f t="shared" si="13"/>
        <v>5</v>
      </c>
      <c r="N212" s="157">
        <f t="shared" si="14"/>
        <v>6600</v>
      </c>
      <c r="O212" s="157">
        <f t="shared" si="15"/>
        <v>0</v>
      </c>
    </row>
    <row r="213" s="157" customFormat="1" customHeight="1" spans="1:15">
      <c r="A213" s="196" t="s">
        <v>841</v>
      </c>
      <c r="B213" s="179" t="s">
        <v>888</v>
      </c>
      <c r="C213" s="179" t="s">
        <v>315</v>
      </c>
      <c r="D213" s="179" t="s">
        <v>330</v>
      </c>
      <c r="E213" s="213" t="s">
        <v>786</v>
      </c>
      <c r="F213" s="213" t="s">
        <v>158</v>
      </c>
      <c r="G213" s="206">
        <v>4</v>
      </c>
      <c r="H213" s="206">
        <v>200</v>
      </c>
      <c r="I213" s="206">
        <f t="shared" si="12"/>
        <v>800</v>
      </c>
      <c r="J213" s="259"/>
      <c r="K213" s="196" t="s">
        <v>889</v>
      </c>
      <c r="L213" s="179" t="s">
        <v>890</v>
      </c>
      <c r="M213" s="157">
        <f t="shared" si="13"/>
        <v>4</v>
      </c>
      <c r="N213" s="157">
        <f t="shared" si="14"/>
        <v>800</v>
      </c>
      <c r="O213" s="157">
        <f t="shared" si="15"/>
        <v>0</v>
      </c>
    </row>
    <row r="214" s="157" customFormat="1" customHeight="1" spans="1:15">
      <c r="A214" s="196" t="s">
        <v>841</v>
      </c>
      <c r="B214" s="179" t="s">
        <v>888</v>
      </c>
      <c r="C214" s="179" t="s">
        <v>395</v>
      </c>
      <c r="D214" s="179" t="s">
        <v>393</v>
      </c>
      <c r="E214" s="196" t="s">
        <v>335</v>
      </c>
      <c r="F214" s="179" t="s">
        <v>229</v>
      </c>
      <c r="G214" s="206">
        <v>5</v>
      </c>
      <c r="H214" s="206">
        <v>3000</v>
      </c>
      <c r="I214" s="206">
        <f t="shared" si="12"/>
        <v>15000</v>
      </c>
      <c r="J214" s="259"/>
      <c r="K214" s="196" t="s">
        <v>889</v>
      </c>
      <c r="L214" s="179" t="s">
        <v>890</v>
      </c>
      <c r="M214" s="157">
        <f t="shared" si="13"/>
        <v>5</v>
      </c>
      <c r="N214" s="157">
        <f t="shared" si="14"/>
        <v>15000</v>
      </c>
      <c r="O214" s="157">
        <f t="shared" si="15"/>
        <v>0</v>
      </c>
    </row>
    <row r="215" s="157" customFormat="1" customHeight="1" spans="1:15">
      <c r="A215" s="196" t="s">
        <v>841</v>
      </c>
      <c r="B215" s="179" t="s">
        <v>888</v>
      </c>
      <c r="C215" s="179" t="s">
        <v>346</v>
      </c>
      <c r="D215" s="179" t="s">
        <v>347</v>
      </c>
      <c r="E215" s="179" t="s">
        <v>348</v>
      </c>
      <c r="F215" s="179" t="s">
        <v>229</v>
      </c>
      <c r="G215" s="206">
        <v>1</v>
      </c>
      <c r="H215" s="206">
        <v>1800</v>
      </c>
      <c r="I215" s="206">
        <f t="shared" si="12"/>
        <v>1800</v>
      </c>
      <c r="J215" s="259"/>
      <c r="K215" s="196" t="s">
        <v>889</v>
      </c>
      <c r="L215" s="179" t="s">
        <v>890</v>
      </c>
      <c r="M215" s="157">
        <f t="shared" si="13"/>
        <v>1</v>
      </c>
      <c r="N215" s="157">
        <f t="shared" si="14"/>
        <v>1800</v>
      </c>
      <c r="O215" s="157">
        <f t="shared" si="15"/>
        <v>0</v>
      </c>
    </row>
    <row r="216" s="157" customFormat="1" customHeight="1" spans="1:15">
      <c r="A216" s="196" t="s">
        <v>841</v>
      </c>
      <c r="B216" s="179" t="s">
        <v>891</v>
      </c>
      <c r="C216" s="179" t="s">
        <v>535</v>
      </c>
      <c r="D216" s="179" t="s">
        <v>844</v>
      </c>
      <c r="E216" s="196" t="s">
        <v>157</v>
      </c>
      <c r="F216" s="179" t="s">
        <v>158</v>
      </c>
      <c r="G216" s="206">
        <v>1</v>
      </c>
      <c r="H216" s="206">
        <v>4000</v>
      </c>
      <c r="I216" s="206">
        <f t="shared" si="12"/>
        <v>4000</v>
      </c>
      <c r="J216" s="259"/>
      <c r="K216" s="196" t="s">
        <v>892</v>
      </c>
      <c r="L216" s="179" t="s">
        <v>887</v>
      </c>
      <c r="M216" s="157">
        <f t="shared" si="13"/>
        <v>1</v>
      </c>
      <c r="N216" s="157">
        <f t="shared" si="14"/>
        <v>4000</v>
      </c>
      <c r="O216" s="157">
        <f t="shared" si="15"/>
        <v>0</v>
      </c>
    </row>
    <row r="217" s="157" customFormat="1" customHeight="1" spans="1:15">
      <c r="A217" s="196" t="s">
        <v>841</v>
      </c>
      <c r="B217" s="179" t="s">
        <v>891</v>
      </c>
      <c r="C217" s="179" t="s">
        <v>272</v>
      </c>
      <c r="D217" s="179" t="s">
        <v>330</v>
      </c>
      <c r="E217" s="196" t="s">
        <v>274</v>
      </c>
      <c r="F217" s="179" t="s">
        <v>158</v>
      </c>
      <c r="G217" s="206">
        <v>1</v>
      </c>
      <c r="H217" s="206">
        <v>1320</v>
      </c>
      <c r="I217" s="206">
        <f t="shared" si="12"/>
        <v>1320</v>
      </c>
      <c r="J217" s="259"/>
      <c r="K217" s="196" t="s">
        <v>892</v>
      </c>
      <c r="L217" s="179" t="s">
        <v>887</v>
      </c>
      <c r="M217" s="157">
        <f t="shared" si="13"/>
        <v>1</v>
      </c>
      <c r="N217" s="157">
        <f t="shared" si="14"/>
        <v>1320</v>
      </c>
      <c r="O217" s="157">
        <f t="shared" si="15"/>
        <v>0</v>
      </c>
    </row>
    <row r="218" s="157" customFormat="1" customHeight="1" spans="1:15">
      <c r="A218" s="196" t="s">
        <v>841</v>
      </c>
      <c r="B218" s="179" t="s">
        <v>891</v>
      </c>
      <c r="C218" s="179" t="s">
        <v>315</v>
      </c>
      <c r="D218" s="179" t="s">
        <v>330</v>
      </c>
      <c r="E218" s="179" t="s">
        <v>786</v>
      </c>
      <c r="F218" s="179" t="s">
        <v>158</v>
      </c>
      <c r="G218" s="206">
        <v>2</v>
      </c>
      <c r="H218" s="206">
        <v>200</v>
      </c>
      <c r="I218" s="206">
        <f t="shared" si="12"/>
        <v>400</v>
      </c>
      <c r="J218" s="259"/>
      <c r="K218" s="196" t="s">
        <v>892</v>
      </c>
      <c r="L218" s="179" t="s">
        <v>887</v>
      </c>
      <c r="M218" s="157">
        <f t="shared" si="13"/>
        <v>2</v>
      </c>
      <c r="N218" s="157">
        <f t="shared" si="14"/>
        <v>400</v>
      </c>
      <c r="O218" s="157">
        <f t="shared" si="15"/>
        <v>0</v>
      </c>
    </row>
    <row r="219" s="157" customFormat="1" customHeight="1" spans="1:15">
      <c r="A219" s="196" t="s">
        <v>841</v>
      </c>
      <c r="B219" s="179" t="s">
        <v>891</v>
      </c>
      <c r="C219" s="179" t="s">
        <v>392</v>
      </c>
      <c r="D219" s="179" t="s">
        <v>330</v>
      </c>
      <c r="E219" s="196" t="s">
        <v>335</v>
      </c>
      <c r="F219" s="179" t="s">
        <v>229</v>
      </c>
      <c r="G219" s="206">
        <v>1</v>
      </c>
      <c r="H219" s="206">
        <v>3000</v>
      </c>
      <c r="I219" s="206">
        <f t="shared" si="12"/>
        <v>3000</v>
      </c>
      <c r="J219" s="259"/>
      <c r="K219" s="196" t="s">
        <v>892</v>
      </c>
      <c r="L219" s="179" t="s">
        <v>887</v>
      </c>
      <c r="M219" s="157">
        <f t="shared" si="13"/>
        <v>1</v>
      </c>
      <c r="N219" s="157">
        <f t="shared" si="14"/>
        <v>3000</v>
      </c>
      <c r="O219" s="157">
        <f t="shared" si="15"/>
        <v>0</v>
      </c>
    </row>
    <row r="220" s="157" customFormat="1" customHeight="1" spans="1:15">
      <c r="A220" s="196" t="s">
        <v>841</v>
      </c>
      <c r="B220" s="179" t="s">
        <v>891</v>
      </c>
      <c r="C220" s="196" t="s">
        <v>333</v>
      </c>
      <c r="D220" s="179" t="s">
        <v>330</v>
      </c>
      <c r="E220" s="196" t="s">
        <v>335</v>
      </c>
      <c r="F220" s="179" t="s">
        <v>229</v>
      </c>
      <c r="G220" s="206">
        <v>1</v>
      </c>
      <c r="H220" s="206">
        <v>4000</v>
      </c>
      <c r="I220" s="206">
        <f t="shared" si="12"/>
        <v>4000</v>
      </c>
      <c r="J220" s="259"/>
      <c r="K220" s="196" t="s">
        <v>892</v>
      </c>
      <c r="L220" s="179" t="s">
        <v>887</v>
      </c>
      <c r="M220" s="157">
        <f t="shared" si="13"/>
        <v>1</v>
      </c>
      <c r="N220" s="157">
        <f t="shared" si="14"/>
        <v>4000</v>
      </c>
      <c r="O220" s="157">
        <f t="shared" si="15"/>
        <v>0</v>
      </c>
    </row>
    <row r="221" s="157" customFormat="1" customHeight="1" spans="1:15">
      <c r="A221" s="196" t="s">
        <v>841</v>
      </c>
      <c r="B221" s="179" t="s">
        <v>893</v>
      </c>
      <c r="C221" s="179" t="s">
        <v>535</v>
      </c>
      <c r="D221" s="179" t="s">
        <v>844</v>
      </c>
      <c r="E221" s="196" t="s">
        <v>157</v>
      </c>
      <c r="F221" s="179" t="s">
        <v>158</v>
      </c>
      <c r="G221" s="206">
        <v>1</v>
      </c>
      <c r="H221" s="206">
        <v>4000</v>
      </c>
      <c r="I221" s="206">
        <f t="shared" si="12"/>
        <v>4000</v>
      </c>
      <c r="J221" s="259"/>
      <c r="K221" s="196" t="s">
        <v>894</v>
      </c>
      <c r="L221" s="179" t="s">
        <v>887</v>
      </c>
      <c r="M221" s="157">
        <f t="shared" si="13"/>
        <v>1</v>
      </c>
      <c r="N221" s="157">
        <f t="shared" si="14"/>
        <v>4000</v>
      </c>
      <c r="O221" s="157">
        <f t="shared" si="15"/>
        <v>0</v>
      </c>
    </row>
    <row r="222" s="157" customFormat="1" customHeight="1" spans="1:15">
      <c r="A222" s="196" t="s">
        <v>841</v>
      </c>
      <c r="B222" s="179" t="s">
        <v>893</v>
      </c>
      <c r="C222" s="179" t="s">
        <v>272</v>
      </c>
      <c r="D222" s="179" t="s">
        <v>330</v>
      </c>
      <c r="E222" s="196" t="s">
        <v>274</v>
      </c>
      <c r="F222" s="179" t="s">
        <v>158</v>
      </c>
      <c r="G222" s="206">
        <v>1</v>
      </c>
      <c r="H222" s="206">
        <v>1320</v>
      </c>
      <c r="I222" s="206">
        <f t="shared" si="12"/>
        <v>1320</v>
      </c>
      <c r="J222" s="259"/>
      <c r="K222" s="196" t="s">
        <v>894</v>
      </c>
      <c r="L222" s="179" t="s">
        <v>887</v>
      </c>
      <c r="M222" s="157">
        <f t="shared" si="13"/>
        <v>1</v>
      </c>
      <c r="N222" s="157">
        <f t="shared" si="14"/>
        <v>1320</v>
      </c>
      <c r="O222" s="157">
        <f t="shared" si="15"/>
        <v>0</v>
      </c>
    </row>
    <row r="223" s="157" customFormat="1" customHeight="1" spans="1:15">
      <c r="A223" s="196" t="s">
        <v>841</v>
      </c>
      <c r="B223" s="179" t="s">
        <v>893</v>
      </c>
      <c r="C223" s="179" t="s">
        <v>315</v>
      </c>
      <c r="D223" s="179" t="s">
        <v>330</v>
      </c>
      <c r="E223" s="179" t="s">
        <v>786</v>
      </c>
      <c r="F223" s="179" t="s">
        <v>158</v>
      </c>
      <c r="G223" s="206">
        <v>2</v>
      </c>
      <c r="H223" s="206">
        <v>200</v>
      </c>
      <c r="I223" s="206">
        <f t="shared" si="12"/>
        <v>400</v>
      </c>
      <c r="J223" s="259"/>
      <c r="K223" s="196" t="s">
        <v>894</v>
      </c>
      <c r="L223" s="179" t="s">
        <v>887</v>
      </c>
      <c r="M223" s="157">
        <f t="shared" si="13"/>
        <v>2</v>
      </c>
      <c r="N223" s="157">
        <f t="shared" si="14"/>
        <v>400</v>
      </c>
      <c r="O223" s="157">
        <f t="shared" si="15"/>
        <v>0</v>
      </c>
    </row>
    <row r="224" s="157" customFormat="1" customHeight="1" spans="1:15">
      <c r="A224" s="196" t="s">
        <v>841</v>
      </c>
      <c r="B224" s="179" t="s">
        <v>893</v>
      </c>
      <c r="C224" s="179" t="s">
        <v>392</v>
      </c>
      <c r="D224" s="179" t="s">
        <v>330</v>
      </c>
      <c r="E224" s="196" t="s">
        <v>335</v>
      </c>
      <c r="F224" s="179" t="s">
        <v>229</v>
      </c>
      <c r="G224" s="206">
        <v>1</v>
      </c>
      <c r="H224" s="206">
        <v>3000</v>
      </c>
      <c r="I224" s="206">
        <f t="shared" si="12"/>
        <v>3000</v>
      </c>
      <c r="J224" s="259"/>
      <c r="K224" s="196" t="s">
        <v>894</v>
      </c>
      <c r="L224" s="179" t="s">
        <v>887</v>
      </c>
      <c r="M224" s="157">
        <f t="shared" si="13"/>
        <v>1</v>
      </c>
      <c r="N224" s="157">
        <f t="shared" si="14"/>
        <v>3000</v>
      </c>
      <c r="O224" s="157">
        <f t="shared" si="15"/>
        <v>0</v>
      </c>
    </row>
    <row r="225" s="157" customFormat="1" customHeight="1" spans="1:15">
      <c r="A225" s="196" t="s">
        <v>841</v>
      </c>
      <c r="B225" s="179" t="s">
        <v>893</v>
      </c>
      <c r="C225" s="196" t="s">
        <v>333</v>
      </c>
      <c r="D225" s="179" t="s">
        <v>330</v>
      </c>
      <c r="E225" s="196" t="s">
        <v>335</v>
      </c>
      <c r="F225" s="179" t="s">
        <v>229</v>
      </c>
      <c r="G225" s="206">
        <v>1</v>
      </c>
      <c r="H225" s="206">
        <v>4000</v>
      </c>
      <c r="I225" s="206">
        <f t="shared" si="12"/>
        <v>4000</v>
      </c>
      <c r="J225" s="259"/>
      <c r="K225" s="196" t="s">
        <v>894</v>
      </c>
      <c r="L225" s="179" t="s">
        <v>887</v>
      </c>
      <c r="M225" s="157">
        <f t="shared" si="13"/>
        <v>1</v>
      </c>
      <c r="N225" s="157">
        <f t="shared" si="14"/>
        <v>4000</v>
      </c>
      <c r="O225" s="157">
        <f t="shared" si="15"/>
        <v>0</v>
      </c>
    </row>
    <row r="226" s="157" customFormat="1" customHeight="1" spans="1:15">
      <c r="A226" s="196" t="s">
        <v>841</v>
      </c>
      <c r="B226" s="179" t="s">
        <v>893</v>
      </c>
      <c r="C226" s="179" t="s">
        <v>346</v>
      </c>
      <c r="D226" s="179" t="s">
        <v>347</v>
      </c>
      <c r="E226" s="179" t="s">
        <v>348</v>
      </c>
      <c r="F226" s="179" t="s">
        <v>229</v>
      </c>
      <c r="G226" s="206">
        <v>1</v>
      </c>
      <c r="H226" s="206">
        <v>1800</v>
      </c>
      <c r="I226" s="206">
        <f t="shared" si="12"/>
        <v>1800</v>
      </c>
      <c r="J226" s="259"/>
      <c r="K226" s="196" t="s">
        <v>894</v>
      </c>
      <c r="L226" s="179" t="s">
        <v>887</v>
      </c>
      <c r="M226" s="157">
        <f t="shared" si="13"/>
        <v>1</v>
      </c>
      <c r="N226" s="157">
        <f t="shared" si="14"/>
        <v>1800</v>
      </c>
      <c r="O226" s="157">
        <f t="shared" si="15"/>
        <v>0</v>
      </c>
    </row>
    <row r="227" s="157" customFormat="1" customHeight="1" spans="1:15">
      <c r="A227" s="196" t="s">
        <v>841</v>
      </c>
      <c r="B227" s="179" t="s">
        <v>895</v>
      </c>
      <c r="C227" s="179" t="s">
        <v>155</v>
      </c>
      <c r="D227" s="179" t="s">
        <v>844</v>
      </c>
      <c r="E227" s="196" t="s">
        <v>157</v>
      </c>
      <c r="F227" s="179" t="s">
        <v>158</v>
      </c>
      <c r="G227" s="206">
        <v>6</v>
      </c>
      <c r="H227" s="206">
        <v>4000</v>
      </c>
      <c r="I227" s="206">
        <f t="shared" si="12"/>
        <v>24000</v>
      </c>
      <c r="J227" s="259"/>
      <c r="K227" s="196" t="s">
        <v>896</v>
      </c>
      <c r="L227" s="179" t="s">
        <v>887</v>
      </c>
      <c r="M227" s="157">
        <f t="shared" si="13"/>
        <v>6</v>
      </c>
      <c r="N227" s="157">
        <f t="shared" si="14"/>
        <v>24000</v>
      </c>
      <c r="O227" s="157">
        <f t="shared" si="15"/>
        <v>0</v>
      </c>
    </row>
    <row r="228" s="157" customFormat="1" customHeight="1" spans="1:15">
      <c r="A228" s="196" t="s">
        <v>841</v>
      </c>
      <c r="B228" s="179" t="s">
        <v>895</v>
      </c>
      <c r="C228" s="179" t="s">
        <v>272</v>
      </c>
      <c r="D228" s="179" t="s">
        <v>330</v>
      </c>
      <c r="E228" s="196" t="s">
        <v>274</v>
      </c>
      <c r="F228" s="179" t="s">
        <v>158</v>
      </c>
      <c r="G228" s="206">
        <v>6</v>
      </c>
      <c r="H228" s="206">
        <v>1320</v>
      </c>
      <c r="I228" s="206">
        <f t="shared" si="12"/>
        <v>7920</v>
      </c>
      <c r="J228" s="259"/>
      <c r="K228" s="196" t="s">
        <v>896</v>
      </c>
      <c r="L228" s="179" t="s">
        <v>887</v>
      </c>
      <c r="M228" s="157">
        <f t="shared" si="13"/>
        <v>6</v>
      </c>
      <c r="N228" s="157">
        <f t="shared" si="14"/>
        <v>7920</v>
      </c>
      <c r="O228" s="157">
        <f t="shared" si="15"/>
        <v>0</v>
      </c>
    </row>
    <row r="229" s="157" customFormat="1" customHeight="1" spans="1:15">
      <c r="A229" s="196" t="s">
        <v>841</v>
      </c>
      <c r="B229" s="179" t="s">
        <v>895</v>
      </c>
      <c r="C229" s="179" t="s">
        <v>315</v>
      </c>
      <c r="D229" s="179" t="s">
        <v>330</v>
      </c>
      <c r="E229" s="179" t="s">
        <v>786</v>
      </c>
      <c r="F229" s="179" t="s">
        <v>158</v>
      </c>
      <c r="G229" s="206">
        <v>6</v>
      </c>
      <c r="H229" s="206">
        <v>200</v>
      </c>
      <c r="I229" s="206">
        <f t="shared" si="12"/>
        <v>1200</v>
      </c>
      <c r="J229" s="259"/>
      <c r="K229" s="196" t="s">
        <v>896</v>
      </c>
      <c r="L229" s="179" t="s">
        <v>887</v>
      </c>
      <c r="M229" s="157">
        <f t="shared" si="13"/>
        <v>6</v>
      </c>
      <c r="N229" s="157">
        <f t="shared" si="14"/>
        <v>1200</v>
      </c>
      <c r="O229" s="157">
        <f t="shared" si="15"/>
        <v>0</v>
      </c>
    </row>
    <row r="230" s="157" customFormat="1" customHeight="1" spans="1:15">
      <c r="A230" s="196" t="s">
        <v>841</v>
      </c>
      <c r="B230" s="179" t="s">
        <v>895</v>
      </c>
      <c r="C230" s="179" t="s">
        <v>392</v>
      </c>
      <c r="D230" s="179" t="s">
        <v>330</v>
      </c>
      <c r="E230" s="196" t="s">
        <v>335</v>
      </c>
      <c r="F230" s="179" t="s">
        <v>229</v>
      </c>
      <c r="G230" s="206">
        <v>3</v>
      </c>
      <c r="H230" s="206">
        <v>3000</v>
      </c>
      <c r="I230" s="206">
        <f t="shared" si="12"/>
        <v>9000</v>
      </c>
      <c r="J230" s="259"/>
      <c r="K230" s="196" t="s">
        <v>896</v>
      </c>
      <c r="L230" s="179" t="s">
        <v>887</v>
      </c>
      <c r="M230" s="157">
        <f t="shared" si="13"/>
        <v>3</v>
      </c>
      <c r="N230" s="157">
        <f t="shared" si="14"/>
        <v>9000</v>
      </c>
      <c r="O230" s="157">
        <f t="shared" si="15"/>
        <v>0</v>
      </c>
    </row>
    <row r="231" s="157" customFormat="1" customHeight="1" spans="1:15">
      <c r="A231" s="196" t="s">
        <v>841</v>
      </c>
      <c r="B231" s="179" t="s">
        <v>75</v>
      </c>
      <c r="C231" s="179" t="s">
        <v>155</v>
      </c>
      <c r="D231" s="179" t="s">
        <v>844</v>
      </c>
      <c r="E231" s="196" t="s">
        <v>157</v>
      </c>
      <c r="F231" s="179" t="s">
        <v>158</v>
      </c>
      <c r="G231" s="206">
        <v>1</v>
      </c>
      <c r="H231" s="206">
        <v>4000</v>
      </c>
      <c r="I231" s="206">
        <f t="shared" si="12"/>
        <v>4000</v>
      </c>
      <c r="J231" s="259"/>
      <c r="K231" s="196" t="s">
        <v>897</v>
      </c>
      <c r="L231" s="179" t="s">
        <v>887</v>
      </c>
      <c r="M231" s="157">
        <f t="shared" si="13"/>
        <v>1</v>
      </c>
      <c r="N231" s="157">
        <f t="shared" si="14"/>
        <v>4000</v>
      </c>
      <c r="O231" s="157">
        <f t="shared" si="15"/>
        <v>0</v>
      </c>
    </row>
    <row r="232" s="157" customFormat="1" customHeight="1" spans="1:15">
      <c r="A232" s="196" t="s">
        <v>841</v>
      </c>
      <c r="B232" s="179" t="s">
        <v>75</v>
      </c>
      <c r="C232" s="179" t="s">
        <v>272</v>
      </c>
      <c r="D232" s="179" t="s">
        <v>330</v>
      </c>
      <c r="E232" s="196" t="s">
        <v>274</v>
      </c>
      <c r="F232" s="179" t="s">
        <v>158</v>
      </c>
      <c r="G232" s="206">
        <v>1</v>
      </c>
      <c r="H232" s="206">
        <v>1320</v>
      </c>
      <c r="I232" s="206">
        <f t="shared" si="12"/>
        <v>1320</v>
      </c>
      <c r="J232" s="259"/>
      <c r="K232" s="196" t="s">
        <v>897</v>
      </c>
      <c r="L232" s="179" t="s">
        <v>887</v>
      </c>
      <c r="M232" s="157">
        <f t="shared" si="13"/>
        <v>1</v>
      </c>
      <c r="N232" s="157">
        <f t="shared" si="14"/>
        <v>1320</v>
      </c>
      <c r="O232" s="157">
        <f t="shared" si="15"/>
        <v>0</v>
      </c>
    </row>
    <row r="233" s="157" customFormat="1" customHeight="1" spans="1:15">
      <c r="A233" s="196" t="s">
        <v>841</v>
      </c>
      <c r="B233" s="179" t="s">
        <v>75</v>
      </c>
      <c r="C233" s="179" t="s">
        <v>315</v>
      </c>
      <c r="D233" s="179" t="s">
        <v>330</v>
      </c>
      <c r="E233" s="179" t="s">
        <v>786</v>
      </c>
      <c r="F233" s="179" t="s">
        <v>158</v>
      </c>
      <c r="G233" s="206">
        <v>2</v>
      </c>
      <c r="H233" s="206">
        <v>200</v>
      </c>
      <c r="I233" s="206">
        <f t="shared" si="12"/>
        <v>400</v>
      </c>
      <c r="J233" s="259"/>
      <c r="K233" s="196" t="s">
        <v>897</v>
      </c>
      <c r="L233" s="179" t="s">
        <v>887</v>
      </c>
      <c r="M233" s="157">
        <f t="shared" si="13"/>
        <v>2</v>
      </c>
      <c r="N233" s="157">
        <f t="shared" si="14"/>
        <v>400</v>
      </c>
      <c r="O233" s="157">
        <f t="shared" si="15"/>
        <v>0</v>
      </c>
    </row>
    <row r="234" s="157" customFormat="1" customHeight="1" spans="1:15">
      <c r="A234" s="196" t="s">
        <v>841</v>
      </c>
      <c r="B234" s="179" t="s">
        <v>75</v>
      </c>
      <c r="C234" s="179" t="s">
        <v>375</v>
      </c>
      <c r="D234" s="179" t="s">
        <v>599</v>
      </c>
      <c r="E234" s="196" t="s">
        <v>376</v>
      </c>
      <c r="F234" s="179" t="s">
        <v>229</v>
      </c>
      <c r="G234" s="206">
        <v>3</v>
      </c>
      <c r="H234" s="206">
        <v>8000</v>
      </c>
      <c r="I234" s="206">
        <f t="shared" si="12"/>
        <v>24000</v>
      </c>
      <c r="J234" s="259"/>
      <c r="K234" s="196" t="s">
        <v>897</v>
      </c>
      <c r="L234" s="179" t="s">
        <v>887</v>
      </c>
      <c r="M234" s="157">
        <f t="shared" si="13"/>
        <v>3</v>
      </c>
      <c r="N234" s="157">
        <f t="shared" si="14"/>
        <v>24000</v>
      </c>
      <c r="O234" s="157">
        <f t="shared" si="15"/>
        <v>0</v>
      </c>
    </row>
    <row r="235" s="157" customFormat="1" customHeight="1" spans="1:15">
      <c r="A235" s="196" t="s">
        <v>841</v>
      </c>
      <c r="B235" s="179" t="s">
        <v>75</v>
      </c>
      <c r="C235" s="179" t="s">
        <v>489</v>
      </c>
      <c r="D235" s="179" t="s">
        <v>599</v>
      </c>
      <c r="E235" s="196" t="s">
        <v>490</v>
      </c>
      <c r="F235" s="179" t="s">
        <v>158</v>
      </c>
      <c r="G235" s="206">
        <v>2</v>
      </c>
      <c r="H235" s="206">
        <v>6500</v>
      </c>
      <c r="I235" s="206">
        <f t="shared" si="12"/>
        <v>13000</v>
      </c>
      <c r="J235" s="259"/>
      <c r="K235" s="196" t="s">
        <v>897</v>
      </c>
      <c r="L235" s="179" t="s">
        <v>887</v>
      </c>
      <c r="M235" s="157">
        <f t="shared" si="13"/>
        <v>2</v>
      </c>
      <c r="N235" s="157">
        <f t="shared" si="14"/>
        <v>13000</v>
      </c>
      <c r="O235" s="157">
        <f t="shared" si="15"/>
        <v>0</v>
      </c>
    </row>
    <row r="236" s="157" customFormat="1" customHeight="1" spans="1:15">
      <c r="A236" s="196" t="s">
        <v>841</v>
      </c>
      <c r="B236" s="179" t="s">
        <v>898</v>
      </c>
      <c r="C236" s="179" t="s">
        <v>303</v>
      </c>
      <c r="D236" s="179" t="s">
        <v>330</v>
      </c>
      <c r="E236" s="196" t="s">
        <v>296</v>
      </c>
      <c r="F236" s="179" t="s">
        <v>305</v>
      </c>
      <c r="G236" s="206">
        <v>16</v>
      </c>
      <c r="H236" s="206">
        <v>1000</v>
      </c>
      <c r="I236" s="206">
        <f t="shared" si="12"/>
        <v>16000</v>
      </c>
      <c r="J236" s="259"/>
      <c r="K236" s="196" t="s">
        <v>899</v>
      </c>
      <c r="L236" s="179" t="s">
        <v>887</v>
      </c>
      <c r="M236" s="157">
        <f t="shared" si="13"/>
        <v>16</v>
      </c>
      <c r="N236" s="157">
        <f t="shared" si="14"/>
        <v>16000</v>
      </c>
      <c r="O236" s="157">
        <f t="shared" si="15"/>
        <v>0</v>
      </c>
    </row>
    <row r="237" s="157" customFormat="1" customHeight="1" spans="1:15">
      <c r="A237" s="196" t="s">
        <v>900</v>
      </c>
      <c r="B237" s="196" t="s">
        <v>900</v>
      </c>
      <c r="C237" s="196"/>
      <c r="D237" s="196"/>
      <c r="E237" s="196"/>
      <c r="F237" s="196"/>
      <c r="G237" s="206"/>
      <c r="H237" s="206"/>
      <c r="I237" s="206"/>
      <c r="J237" s="259"/>
      <c r="K237" s="196"/>
      <c r="L237" s="196"/>
      <c r="O237" s="157">
        <f t="shared" si="15"/>
        <v>0</v>
      </c>
    </row>
    <row r="238" s="157" customFormat="1" customHeight="1" spans="1:15">
      <c r="A238" s="196" t="s">
        <v>900</v>
      </c>
      <c r="B238" s="179" t="s">
        <v>893</v>
      </c>
      <c r="C238" s="179" t="s">
        <v>533</v>
      </c>
      <c r="D238" s="179" t="s">
        <v>170</v>
      </c>
      <c r="E238" s="196" t="s">
        <v>157</v>
      </c>
      <c r="F238" s="179" t="s">
        <v>158</v>
      </c>
      <c r="G238" s="206">
        <v>1</v>
      </c>
      <c r="H238" s="206">
        <v>4000</v>
      </c>
      <c r="I238" s="206">
        <f t="shared" ref="I238:I301" si="16" xml:space="preserve">G238*H238</f>
        <v>4000</v>
      </c>
      <c r="J238" s="259"/>
      <c r="K238" s="196" t="s">
        <v>901</v>
      </c>
      <c r="L238" s="179" t="s">
        <v>902</v>
      </c>
      <c r="M238" s="157">
        <f t="shared" ref="M238:M301" si="17" xml:space="preserve">G238</f>
        <v>1</v>
      </c>
      <c r="N238" s="157">
        <f t="shared" ref="N238:N301" si="18" xml:space="preserve">M238*H238</f>
        <v>4000</v>
      </c>
      <c r="O238" s="157">
        <f t="shared" si="15"/>
        <v>0</v>
      </c>
    </row>
    <row r="239" s="157" customFormat="1" customHeight="1" spans="1:15">
      <c r="A239" s="196" t="s">
        <v>900</v>
      </c>
      <c r="B239" s="179" t="s">
        <v>893</v>
      </c>
      <c r="C239" s="179" t="s">
        <v>272</v>
      </c>
      <c r="D239" s="179" t="s">
        <v>330</v>
      </c>
      <c r="E239" s="196" t="s">
        <v>278</v>
      </c>
      <c r="F239" s="179" t="s">
        <v>158</v>
      </c>
      <c r="G239" s="206">
        <v>1</v>
      </c>
      <c r="H239" s="206">
        <v>1320</v>
      </c>
      <c r="I239" s="206">
        <f t="shared" si="16"/>
        <v>1320</v>
      </c>
      <c r="J239" s="259"/>
      <c r="K239" s="196" t="s">
        <v>901</v>
      </c>
      <c r="L239" s="179" t="s">
        <v>902</v>
      </c>
      <c r="M239" s="157">
        <f t="shared" si="17"/>
        <v>1</v>
      </c>
      <c r="N239" s="157">
        <f t="shared" si="18"/>
        <v>1320</v>
      </c>
      <c r="O239" s="157">
        <f t="shared" si="15"/>
        <v>0</v>
      </c>
    </row>
    <row r="240" s="157" customFormat="1" customHeight="1" spans="1:15">
      <c r="A240" s="196" t="s">
        <v>900</v>
      </c>
      <c r="B240" s="179" t="s">
        <v>893</v>
      </c>
      <c r="C240" s="179" t="s">
        <v>321</v>
      </c>
      <c r="D240" s="179" t="s">
        <v>330</v>
      </c>
      <c r="E240" s="196" t="s">
        <v>274</v>
      </c>
      <c r="F240" s="179" t="s">
        <v>158</v>
      </c>
      <c r="G240" s="206">
        <v>1</v>
      </c>
      <c r="H240" s="206">
        <v>800</v>
      </c>
      <c r="I240" s="206">
        <f t="shared" si="16"/>
        <v>800</v>
      </c>
      <c r="J240" s="259"/>
      <c r="K240" s="196" t="s">
        <v>901</v>
      </c>
      <c r="L240" s="179" t="s">
        <v>902</v>
      </c>
      <c r="M240" s="157">
        <f t="shared" si="17"/>
        <v>1</v>
      </c>
      <c r="N240" s="157">
        <f t="shared" si="18"/>
        <v>800</v>
      </c>
      <c r="O240" s="157">
        <f t="shared" si="15"/>
        <v>0</v>
      </c>
    </row>
    <row r="241" s="157" customFormat="1" customHeight="1" spans="1:15">
      <c r="A241" s="196" t="s">
        <v>900</v>
      </c>
      <c r="B241" s="179" t="s">
        <v>893</v>
      </c>
      <c r="C241" s="179" t="s">
        <v>431</v>
      </c>
      <c r="D241" s="179" t="s">
        <v>710</v>
      </c>
      <c r="E241" s="266" t="s">
        <v>432</v>
      </c>
      <c r="F241" s="213" t="s">
        <v>229</v>
      </c>
      <c r="G241" s="206">
        <v>1</v>
      </c>
      <c r="H241" s="206">
        <v>1500</v>
      </c>
      <c r="I241" s="206">
        <f t="shared" si="16"/>
        <v>1500</v>
      </c>
      <c r="J241" s="259"/>
      <c r="K241" s="196" t="s">
        <v>901</v>
      </c>
      <c r="L241" s="179" t="s">
        <v>902</v>
      </c>
      <c r="M241" s="157">
        <f t="shared" si="17"/>
        <v>1</v>
      </c>
      <c r="N241" s="157">
        <f t="shared" si="18"/>
        <v>1500</v>
      </c>
      <c r="O241" s="157">
        <f t="shared" si="15"/>
        <v>0</v>
      </c>
    </row>
    <row r="242" s="157" customFormat="1" customHeight="1" spans="1:15">
      <c r="A242" s="196" t="s">
        <v>900</v>
      </c>
      <c r="B242" s="179" t="s">
        <v>893</v>
      </c>
      <c r="C242" s="179" t="s">
        <v>262</v>
      </c>
      <c r="D242" s="179" t="s">
        <v>263</v>
      </c>
      <c r="E242" s="266" t="s">
        <v>188</v>
      </c>
      <c r="F242" s="213" t="s">
        <v>229</v>
      </c>
      <c r="G242" s="206">
        <v>1</v>
      </c>
      <c r="H242" s="206">
        <v>1000</v>
      </c>
      <c r="I242" s="206">
        <f t="shared" si="16"/>
        <v>1000</v>
      </c>
      <c r="J242" s="259"/>
      <c r="K242" s="196" t="s">
        <v>901</v>
      </c>
      <c r="L242" s="179" t="s">
        <v>902</v>
      </c>
      <c r="M242" s="157">
        <f t="shared" si="17"/>
        <v>1</v>
      </c>
      <c r="N242" s="157">
        <f t="shared" si="18"/>
        <v>1000</v>
      </c>
      <c r="O242" s="157">
        <f t="shared" si="15"/>
        <v>0</v>
      </c>
    </row>
    <row r="243" s="157" customFormat="1" customHeight="1" spans="1:15">
      <c r="A243" s="196" t="s">
        <v>900</v>
      </c>
      <c r="B243" s="179" t="s">
        <v>893</v>
      </c>
      <c r="C243" s="179" t="s">
        <v>395</v>
      </c>
      <c r="D243" s="179" t="s">
        <v>393</v>
      </c>
      <c r="E243" s="266" t="s">
        <v>335</v>
      </c>
      <c r="F243" s="213" t="s">
        <v>229</v>
      </c>
      <c r="G243" s="206">
        <v>1</v>
      </c>
      <c r="H243" s="206">
        <v>3000</v>
      </c>
      <c r="I243" s="206">
        <f t="shared" si="16"/>
        <v>3000</v>
      </c>
      <c r="J243" s="259"/>
      <c r="K243" s="196" t="s">
        <v>901</v>
      </c>
      <c r="L243" s="179" t="s">
        <v>902</v>
      </c>
      <c r="M243" s="157">
        <f t="shared" si="17"/>
        <v>1</v>
      </c>
      <c r="N243" s="157">
        <f t="shared" si="18"/>
        <v>3000</v>
      </c>
      <c r="O243" s="157">
        <f t="shared" si="15"/>
        <v>0</v>
      </c>
    </row>
    <row r="244" s="157" customFormat="1" customHeight="1" spans="1:15">
      <c r="A244" s="196" t="s">
        <v>900</v>
      </c>
      <c r="B244" s="179" t="s">
        <v>903</v>
      </c>
      <c r="C244" s="179" t="s">
        <v>489</v>
      </c>
      <c r="D244" s="179" t="s">
        <v>599</v>
      </c>
      <c r="E244" s="196" t="s">
        <v>490</v>
      </c>
      <c r="F244" s="179" t="s">
        <v>158</v>
      </c>
      <c r="G244" s="206">
        <v>2</v>
      </c>
      <c r="H244" s="206">
        <v>6500</v>
      </c>
      <c r="I244" s="206">
        <f t="shared" si="16"/>
        <v>13000</v>
      </c>
      <c r="J244" s="259"/>
      <c r="K244" s="196" t="s">
        <v>904</v>
      </c>
      <c r="L244" s="179" t="s">
        <v>902</v>
      </c>
      <c r="M244" s="157">
        <f t="shared" si="17"/>
        <v>2</v>
      </c>
      <c r="N244" s="157">
        <f t="shared" si="18"/>
        <v>13000</v>
      </c>
      <c r="O244" s="157">
        <f t="shared" si="15"/>
        <v>0</v>
      </c>
    </row>
    <row r="245" s="157" customFormat="1" customHeight="1" spans="1:15">
      <c r="A245" s="196" t="s">
        <v>900</v>
      </c>
      <c r="B245" s="179" t="s">
        <v>903</v>
      </c>
      <c r="C245" s="179" t="s">
        <v>375</v>
      </c>
      <c r="D245" s="179" t="s">
        <v>599</v>
      </c>
      <c r="E245" s="196" t="s">
        <v>376</v>
      </c>
      <c r="F245" s="179" t="s">
        <v>229</v>
      </c>
      <c r="G245" s="206">
        <v>2</v>
      </c>
      <c r="H245" s="206">
        <v>8000</v>
      </c>
      <c r="I245" s="206">
        <f t="shared" si="16"/>
        <v>16000</v>
      </c>
      <c r="J245" s="259"/>
      <c r="K245" s="196" t="s">
        <v>904</v>
      </c>
      <c r="L245" s="179" t="s">
        <v>902</v>
      </c>
      <c r="M245" s="157">
        <f t="shared" si="17"/>
        <v>2</v>
      </c>
      <c r="N245" s="157">
        <f t="shared" si="18"/>
        <v>16000</v>
      </c>
      <c r="O245" s="157">
        <f t="shared" si="15"/>
        <v>0</v>
      </c>
    </row>
    <row r="246" s="157" customFormat="1" customHeight="1" spans="1:15">
      <c r="A246" s="196" t="s">
        <v>900</v>
      </c>
      <c r="B246" s="179" t="s">
        <v>893</v>
      </c>
      <c r="C246" s="179" t="s">
        <v>533</v>
      </c>
      <c r="D246" s="179" t="s">
        <v>170</v>
      </c>
      <c r="E246" s="196" t="s">
        <v>157</v>
      </c>
      <c r="F246" s="179" t="s">
        <v>158</v>
      </c>
      <c r="G246" s="206">
        <v>1</v>
      </c>
      <c r="H246" s="206">
        <v>4000</v>
      </c>
      <c r="I246" s="206">
        <f t="shared" si="16"/>
        <v>4000</v>
      </c>
      <c r="J246" s="259"/>
      <c r="K246" s="196" t="s">
        <v>905</v>
      </c>
      <c r="L246" s="179" t="s">
        <v>902</v>
      </c>
      <c r="M246" s="157">
        <f t="shared" si="17"/>
        <v>1</v>
      </c>
      <c r="N246" s="157">
        <f t="shared" si="18"/>
        <v>4000</v>
      </c>
      <c r="O246" s="157">
        <f t="shared" si="15"/>
        <v>0</v>
      </c>
    </row>
    <row r="247" s="157" customFormat="1" customHeight="1" spans="1:15">
      <c r="A247" s="196" t="s">
        <v>900</v>
      </c>
      <c r="B247" s="179" t="s">
        <v>893</v>
      </c>
      <c r="C247" s="179" t="s">
        <v>272</v>
      </c>
      <c r="D247" s="179" t="s">
        <v>330</v>
      </c>
      <c r="E247" s="196" t="s">
        <v>278</v>
      </c>
      <c r="F247" s="179" t="s">
        <v>158</v>
      </c>
      <c r="G247" s="206">
        <v>1</v>
      </c>
      <c r="H247" s="206">
        <v>1750</v>
      </c>
      <c r="I247" s="206">
        <f t="shared" si="16"/>
        <v>1750</v>
      </c>
      <c r="J247" s="259"/>
      <c r="K247" s="196" t="s">
        <v>905</v>
      </c>
      <c r="L247" s="179" t="s">
        <v>902</v>
      </c>
      <c r="M247" s="157">
        <f t="shared" si="17"/>
        <v>1</v>
      </c>
      <c r="N247" s="157">
        <f t="shared" si="18"/>
        <v>1750</v>
      </c>
      <c r="O247" s="157">
        <f t="shared" si="15"/>
        <v>0</v>
      </c>
    </row>
    <row r="248" s="157" customFormat="1" customHeight="1" spans="1:15">
      <c r="A248" s="196" t="s">
        <v>900</v>
      </c>
      <c r="B248" s="179" t="s">
        <v>893</v>
      </c>
      <c r="C248" s="179" t="s">
        <v>321</v>
      </c>
      <c r="D248" s="179" t="s">
        <v>330</v>
      </c>
      <c r="E248" s="196" t="s">
        <v>274</v>
      </c>
      <c r="F248" s="179" t="s">
        <v>158</v>
      </c>
      <c r="G248" s="206">
        <v>1</v>
      </c>
      <c r="H248" s="206">
        <v>800</v>
      </c>
      <c r="I248" s="206">
        <f t="shared" si="16"/>
        <v>800</v>
      </c>
      <c r="J248" s="259"/>
      <c r="K248" s="196" t="s">
        <v>905</v>
      </c>
      <c r="L248" s="179" t="s">
        <v>902</v>
      </c>
      <c r="M248" s="157">
        <f t="shared" si="17"/>
        <v>1</v>
      </c>
      <c r="N248" s="157">
        <f t="shared" si="18"/>
        <v>800</v>
      </c>
      <c r="O248" s="157">
        <f t="shared" si="15"/>
        <v>0</v>
      </c>
    </row>
    <row r="249" s="157" customFormat="1" customHeight="1" spans="1:15">
      <c r="A249" s="196" t="s">
        <v>900</v>
      </c>
      <c r="B249" s="179" t="s">
        <v>893</v>
      </c>
      <c r="C249" s="179" t="s">
        <v>431</v>
      </c>
      <c r="D249" s="179" t="s">
        <v>710</v>
      </c>
      <c r="E249" s="266" t="s">
        <v>432</v>
      </c>
      <c r="F249" s="213" t="s">
        <v>229</v>
      </c>
      <c r="G249" s="206">
        <v>1</v>
      </c>
      <c r="H249" s="206">
        <v>1500</v>
      </c>
      <c r="I249" s="206">
        <f t="shared" si="16"/>
        <v>1500</v>
      </c>
      <c r="J249" s="259"/>
      <c r="K249" s="196" t="s">
        <v>905</v>
      </c>
      <c r="L249" s="179" t="s">
        <v>902</v>
      </c>
      <c r="M249" s="157">
        <f t="shared" si="17"/>
        <v>1</v>
      </c>
      <c r="N249" s="157">
        <f t="shared" si="18"/>
        <v>1500</v>
      </c>
      <c r="O249" s="157">
        <f t="shared" si="15"/>
        <v>0</v>
      </c>
    </row>
    <row r="250" s="157" customFormat="1" customHeight="1" spans="1:15">
      <c r="A250" s="196" t="s">
        <v>900</v>
      </c>
      <c r="B250" s="179" t="s">
        <v>893</v>
      </c>
      <c r="C250" s="179" t="s">
        <v>431</v>
      </c>
      <c r="D250" s="179" t="s">
        <v>330</v>
      </c>
      <c r="E250" s="266" t="s">
        <v>432</v>
      </c>
      <c r="F250" s="213" t="s">
        <v>229</v>
      </c>
      <c r="G250" s="206">
        <v>1</v>
      </c>
      <c r="H250" s="206">
        <v>1500</v>
      </c>
      <c r="I250" s="206">
        <f t="shared" si="16"/>
        <v>1500</v>
      </c>
      <c r="J250" s="259"/>
      <c r="K250" s="196" t="s">
        <v>905</v>
      </c>
      <c r="L250" s="179" t="s">
        <v>902</v>
      </c>
      <c r="M250" s="157">
        <f t="shared" si="17"/>
        <v>1</v>
      </c>
      <c r="N250" s="157">
        <f t="shared" si="18"/>
        <v>1500</v>
      </c>
      <c r="O250" s="157">
        <f t="shared" si="15"/>
        <v>0</v>
      </c>
    </row>
    <row r="251" s="157" customFormat="1" customHeight="1" spans="1:15">
      <c r="A251" s="196" t="s">
        <v>900</v>
      </c>
      <c r="B251" s="179" t="s">
        <v>893</v>
      </c>
      <c r="C251" s="179" t="s">
        <v>262</v>
      </c>
      <c r="D251" s="179" t="s">
        <v>263</v>
      </c>
      <c r="E251" s="266" t="s">
        <v>188</v>
      </c>
      <c r="F251" s="213" t="s">
        <v>229</v>
      </c>
      <c r="G251" s="206">
        <v>1</v>
      </c>
      <c r="H251" s="206">
        <v>1000</v>
      </c>
      <c r="I251" s="206">
        <f t="shared" si="16"/>
        <v>1000</v>
      </c>
      <c r="J251" s="259"/>
      <c r="K251" s="196" t="s">
        <v>905</v>
      </c>
      <c r="L251" s="179" t="s">
        <v>902</v>
      </c>
      <c r="M251" s="157">
        <f t="shared" si="17"/>
        <v>1</v>
      </c>
      <c r="N251" s="157">
        <f t="shared" si="18"/>
        <v>1000</v>
      </c>
      <c r="O251" s="157">
        <f t="shared" si="15"/>
        <v>0</v>
      </c>
    </row>
    <row r="252" s="157" customFormat="1" customHeight="1" spans="1:15">
      <c r="A252" s="196" t="s">
        <v>900</v>
      </c>
      <c r="B252" s="179" t="s">
        <v>893</v>
      </c>
      <c r="C252" s="179" t="s">
        <v>389</v>
      </c>
      <c r="D252" s="179" t="s">
        <v>330</v>
      </c>
      <c r="E252" s="196" t="s">
        <v>390</v>
      </c>
      <c r="F252" s="179" t="s">
        <v>229</v>
      </c>
      <c r="G252" s="206">
        <v>1</v>
      </c>
      <c r="H252" s="206">
        <v>3000</v>
      </c>
      <c r="I252" s="206">
        <f t="shared" si="16"/>
        <v>3000</v>
      </c>
      <c r="J252" s="259"/>
      <c r="K252" s="196" t="s">
        <v>905</v>
      </c>
      <c r="L252" s="179" t="s">
        <v>902</v>
      </c>
      <c r="M252" s="157">
        <f t="shared" si="17"/>
        <v>1</v>
      </c>
      <c r="N252" s="157">
        <f t="shared" si="18"/>
        <v>3000</v>
      </c>
      <c r="O252" s="157">
        <f t="shared" si="15"/>
        <v>0</v>
      </c>
    </row>
    <row r="253" s="157" customFormat="1" customHeight="1" spans="1:15">
      <c r="A253" s="196" t="s">
        <v>900</v>
      </c>
      <c r="B253" s="179" t="s">
        <v>893</v>
      </c>
      <c r="C253" s="179" t="s">
        <v>354</v>
      </c>
      <c r="D253" s="179" t="s">
        <v>355</v>
      </c>
      <c r="E253" s="266" t="s">
        <v>356</v>
      </c>
      <c r="F253" s="213" t="s">
        <v>229</v>
      </c>
      <c r="G253" s="206">
        <v>1</v>
      </c>
      <c r="H253" s="206">
        <v>1000</v>
      </c>
      <c r="I253" s="206">
        <f t="shared" si="16"/>
        <v>1000</v>
      </c>
      <c r="J253" s="259"/>
      <c r="K253" s="196" t="s">
        <v>905</v>
      </c>
      <c r="L253" s="179" t="s">
        <v>902</v>
      </c>
      <c r="M253" s="157">
        <f t="shared" si="17"/>
        <v>1</v>
      </c>
      <c r="N253" s="157">
        <f t="shared" si="18"/>
        <v>1000</v>
      </c>
      <c r="O253" s="157">
        <f t="shared" si="15"/>
        <v>0</v>
      </c>
    </row>
    <row r="254" s="157" customFormat="1" customHeight="1" spans="1:15">
      <c r="A254" s="196" t="s">
        <v>900</v>
      </c>
      <c r="B254" s="179" t="s">
        <v>893</v>
      </c>
      <c r="C254" s="179" t="s">
        <v>346</v>
      </c>
      <c r="D254" s="179" t="s">
        <v>347</v>
      </c>
      <c r="E254" s="213" t="s">
        <v>348</v>
      </c>
      <c r="F254" s="213" t="s">
        <v>229</v>
      </c>
      <c r="G254" s="206">
        <v>1</v>
      </c>
      <c r="H254" s="206">
        <v>1800</v>
      </c>
      <c r="I254" s="206">
        <f t="shared" si="16"/>
        <v>1800</v>
      </c>
      <c r="J254" s="259"/>
      <c r="K254" s="196" t="s">
        <v>905</v>
      </c>
      <c r="L254" s="179" t="s">
        <v>902</v>
      </c>
      <c r="M254" s="157">
        <f t="shared" si="17"/>
        <v>1</v>
      </c>
      <c r="N254" s="157">
        <f t="shared" si="18"/>
        <v>1800</v>
      </c>
      <c r="O254" s="157">
        <f t="shared" si="15"/>
        <v>0</v>
      </c>
    </row>
    <row r="255" s="157" customFormat="1" customHeight="1" spans="1:15">
      <c r="A255" s="196" t="s">
        <v>900</v>
      </c>
      <c r="B255" s="179" t="s">
        <v>906</v>
      </c>
      <c r="C255" s="179" t="s">
        <v>198</v>
      </c>
      <c r="D255" s="179" t="s">
        <v>207</v>
      </c>
      <c r="E255" s="196" t="s">
        <v>199</v>
      </c>
      <c r="F255" s="179" t="s">
        <v>158</v>
      </c>
      <c r="G255" s="206">
        <v>10</v>
      </c>
      <c r="H255" s="206">
        <v>900</v>
      </c>
      <c r="I255" s="206">
        <f t="shared" si="16"/>
        <v>9000</v>
      </c>
      <c r="J255" s="259"/>
      <c r="K255" s="196" t="s">
        <v>907</v>
      </c>
      <c r="L255" s="179" t="s">
        <v>902</v>
      </c>
      <c r="M255" s="157">
        <f t="shared" si="17"/>
        <v>10</v>
      </c>
      <c r="N255" s="157">
        <f t="shared" si="18"/>
        <v>9000</v>
      </c>
      <c r="O255" s="157">
        <f t="shared" si="15"/>
        <v>0</v>
      </c>
    </row>
    <row r="256" s="157" customFormat="1" customHeight="1" spans="1:15">
      <c r="A256" s="196" t="s">
        <v>900</v>
      </c>
      <c r="B256" s="179" t="s">
        <v>906</v>
      </c>
      <c r="C256" s="179" t="s">
        <v>315</v>
      </c>
      <c r="D256" s="179" t="s">
        <v>330</v>
      </c>
      <c r="E256" s="179" t="s">
        <v>786</v>
      </c>
      <c r="F256" s="179" t="s">
        <v>158</v>
      </c>
      <c r="G256" s="206">
        <v>50</v>
      </c>
      <c r="H256" s="206">
        <v>200</v>
      </c>
      <c r="I256" s="206">
        <f t="shared" si="16"/>
        <v>10000</v>
      </c>
      <c r="J256" s="259"/>
      <c r="K256" s="196" t="s">
        <v>907</v>
      </c>
      <c r="L256" s="179" t="s">
        <v>902</v>
      </c>
      <c r="M256" s="157">
        <f t="shared" si="17"/>
        <v>50</v>
      </c>
      <c r="N256" s="157">
        <f t="shared" si="18"/>
        <v>10000</v>
      </c>
      <c r="O256" s="157">
        <f t="shared" si="15"/>
        <v>0</v>
      </c>
    </row>
    <row r="257" s="157" customFormat="1" customHeight="1" spans="1:15">
      <c r="A257" s="196" t="s">
        <v>900</v>
      </c>
      <c r="B257" s="179" t="s">
        <v>908</v>
      </c>
      <c r="C257" s="179" t="s">
        <v>177</v>
      </c>
      <c r="D257" s="179" t="s">
        <v>178</v>
      </c>
      <c r="E257" s="196" t="s">
        <v>157</v>
      </c>
      <c r="F257" s="179" t="s">
        <v>158</v>
      </c>
      <c r="G257" s="206">
        <v>16</v>
      </c>
      <c r="H257" s="206">
        <v>4000</v>
      </c>
      <c r="I257" s="206">
        <f t="shared" si="16"/>
        <v>64000</v>
      </c>
      <c r="J257" s="259"/>
      <c r="K257" s="196" t="s">
        <v>909</v>
      </c>
      <c r="L257" s="179" t="s">
        <v>902</v>
      </c>
      <c r="M257" s="157">
        <f t="shared" si="17"/>
        <v>16</v>
      </c>
      <c r="N257" s="157">
        <f t="shared" si="18"/>
        <v>64000</v>
      </c>
      <c r="O257" s="157">
        <f t="shared" si="15"/>
        <v>0</v>
      </c>
    </row>
    <row r="258" s="157" customFormat="1" customHeight="1" spans="1:15">
      <c r="A258" s="196" t="s">
        <v>900</v>
      </c>
      <c r="B258" s="179" t="s">
        <v>908</v>
      </c>
      <c r="C258" s="179" t="s">
        <v>272</v>
      </c>
      <c r="D258" s="179" t="s">
        <v>330</v>
      </c>
      <c r="E258" s="196" t="s">
        <v>274</v>
      </c>
      <c r="F258" s="179" t="s">
        <v>158</v>
      </c>
      <c r="G258" s="206">
        <v>16</v>
      </c>
      <c r="H258" s="206">
        <v>1320</v>
      </c>
      <c r="I258" s="206">
        <f t="shared" si="16"/>
        <v>21120</v>
      </c>
      <c r="J258" s="259"/>
      <c r="K258" s="196" t="s">
        <v>909</v>
      </c>
      <c r="L258" s="179" t="s">
        <v>902</v>
      </c>
      <c r="M258" s="157">
        <f t="shared" si="17"/>
        <v>16</v>
      </c>
      <c r="N258" s="157">
        <f t="shared" si="18"/>
        <v>21120</v>
      </c>
      <c r="O258" s="157">
        <f t="shared" si="15"/>
        <v>0</v>
      </c>
    </row>
    <row r="259" s="157" customFormat="1" customHeight="1" spans="1:15">
      <c r="A259" s="196" t="s">
        <v>900</v>
      </c>
      <c r="B259" s="179" t="s">
        <v>908</v>
      </c>
      <c r="C259" s="192" t="s">
        <v>318</v>
      </c>
      <c r="D259" s="179" t="s">
        <v>728</v>
      </c>
      <c r="E259" s="196" t="s">
        <v>320</v>
      </c>
      <c r="F259" s="179" t="s">
        <v>158</v>
      </c>
      <c r="G259" s="206">
        <v>30</v>
      </c>
      <c r="H259" s="206">
        <v>800</v>
      </c>
      <c r="I259" s="206">
        <f t="shared" si="16"/>
        <v>24000</v>
      </c>
      <c r="J259" s="259"/>
      <c r="K259" s="196" t="s">
        <v>909</v>
      </c>
      <c r="L259" s="179" t="s">
        <v>902</v>
      </c>
      <c r="M259" s="157">
        <f t="shared" si="17"/>
        <v>30</v>
      </c>
      <c r="N259" s="157">
        <f t="shared" si="18"/>
        <v>24000</v>
      </c>
      <c r="O259" s="157">
        <f t="shared" si="15"/>
        <v>0</v>
      </c>
    </row>
    <row r="260" s="157" customFormat="1" customHeight="1" spans="1:15">
      <c r="A260" s="196" t="s">
        <v>900</v>
      </c>
      <c r="B260" s="179" t="s">
        <v>908</v>
      </c>
      <c r="C260" s="179" t="s">
        <v>395</v>
      </c>
      <c r="D260" s="179" t="s">
        <v>608</v>
      </c>
      <c r="E260" s="196" t="s">
        <v>335</v>
      </c>
      <c r="F260" s="179" t="s">
        <v>229</v>
      </c>
      <c r="G260" s="206">
        <v>8</v>
      </c>
      <c r="H260" s="206">
        <v>3000</v>
      </c>
      <c r="I260" s="206">
        <f t="shared" si="16"/>
        <v>24000</v>
      </c>
      <c r="J260" s="259"/>
      <c r="K260" s="196" t="s">
        <v>909</v>
      </c>
      <c r="L260" s="179" t="s">
        <v>902</v>
      </c>
      <c r="M260" s="157">
        <f t="shared" si="17"/>
        <v>8</v>
      </c>
      <c r="N260" s="157">
        <f t="shared" si="18"/>
        <v>24000</v>
      </c>
      <c r="O260" s="157">
        <f t="shared" si="15"/>
        <v>0</v>
      </c>
    </row>
    <row r="261" s="157" customFormat="1" customHeight="1" spans="1:15">
      <c r="A261" s="196" t="s">
        <v>900</v>
      </c>
      <c r="B261" s="179" t="s">
        <v>908</v>
      </c>
      <c r="C261" s="179" t="s">
        <v>198</v>
      </c>
      <c r="D261" s="179" t="s">
        <v>654</v>
      </c>
      <c r="E261" s="196" t="s">
        <v>199</v>
      </c>
      <c r="F261" s="179" t="s">
        <v>158</v>
      </c>
      <c r="G261" s="206">
        <v>2</v>
      </c>
      <c r="H261" s="206">
        <v>900</v>
      </c>
      <c r="I261" s="206">
        <f t="shared" si="16"/>
        <v>1800</v>
      </c>
      <c r="J261" s="259"/>
      <c r="K261" s="196" t="s">
        <v>909</v>
      </c>
      <c r="L261" s="179" t="s">
        <v>902</v>
      </c>
      <c r="M261" s="157">
        <f t="shared" si="17"/>
        <v>2</v>
      </c>
      <c r="N261" s="157">
        <f t="shared" si="18"/>
        <v>1800</v>
      </c>
      <c r="O261" s="157">
        <f t="shared" ref="O261:O324" si="19" xml:space="preserve">G261-M261</f>
        <v>0</v>
      </c>
    </row>
    <row r="262" s="157" customFormat="1" customHeight="1" spans="1:15">
      <c r="A262" s="196" t="s">
        <v>900</v>
      </c>
      <c r="B262" s="179" t="s">
        <v>910</v>
      </c>
      <c r="C262" s="179" t="s">
        <v>155</v>
      </c>
      <c r="D262" s="179" t="s">
        <v>911</v>
      </c>
      <c r="E262" s="196" t="s">
        <v>157</v>
      </c>
      <c r="F262" s="179" t="s">
        <v>158</v>
      </c>
      <c r="G262" s="206">
        <v>54</v>
      </c>
      <c r="H262" s="206">
        <v>4000</v>
      </c>
      <c r="I262" s="206">
        <f t="shared" si="16"/>
        <v>216000</v>
      </c>
      <c r="J262" s="259"/>
      <c r="K262" s="196" t="s">
        <v>912</v>
      </c>
      <c r="L262" s="179" t="s">
        <v>902</v>
      </c>
      <c r="M262" s="157">
        <f t="shared" si="17"/>
        <v>54</v>
      </c>
      <c r="N262" s="157">
        <f t="shared" si="18"/>
        <v>216000</v>
      </c>
      <c r="O262" s="157">
        <f t="shared" si="19"/>
        <v>0</v>
      </c>
    </row>
    <row r="263" s="157" customFormat="1" customHeight="1" spans="1:15">
      <c r="A263" s="196" t="s">
        <v>900</v>
      </c>
      <c r="B263" s="179" t="s">
        <v>910</v>
      </c>
      <c r="C263" s="179" t="s">
        <v>272</v>
      </c>
      <c r="D263" s="179" t="s">
        <v>330</v>
      </c>
      <c r="E263" s="196" t="s">
        <v>274</v>
      </c>
      <c r="F263" s="179" t="s">
        <v>158</v>
      </c>
      <c r="G263" s="206">
        <v>54</v>
      </c>
      <c r="H263" s="206">
        <v>1320</v>
      </c>
      <c r="I263" s="206">
        <f t="shared" si="16"/>
        <v>71280</v>
      </c>
      <c r="J263" s="259"/>
      <c r="K263" s="196" t="s">
        <v>912</v>
      </c>
      <c r="L263" s="179" t="s">
        <v>902</v>
      </c>
      <c r="M263" s="157">
        <f t="shared" si="17"/>
        <v>54</v>
      </c>
      <c r="N263" s="157">
        <f t="shared" si="18"/>
        <v>71280</v>
      </c>
      <c r="O263" s="157">
        <f t="shared" si="19"/>
        <v>0</v>
      </c>
    </row>
    <row r="264" s="157" customFormat="1" customHeight="1" spans="1:15">
      <c r="A264" s="196" t="s">
        <v>900</v>
      </c>
      <c r="B264" s="179" t="s">
        <v>910</v>
      </c>
      <c r="C264" s="179" t="s">
        <v>395</v>
      </c>
      <c r="D264" s="179" t="s">
        <v>393</v>
      </c>
      <c r="E264" s="196" t="s">
        <v>335</v>
      </c>
      <c r="F264" s="179" t="s">
        <v>229</v>
      </c>
      <c r="G264" s="206">
        <v>14</v>
      </c>
      <c r="H264" s="206">
        <v>3000</v>
      </c>
      <c r="I264" s="206">
        <f t="shared" si="16"/>
        <v>42000</v>
      </c>
      <c r="J264" s="259"/>
      <c r="K264" s="196" t="s">
        <v>912</v>
      </c>
      <c r="L264" s="179" t="s">
        <v>902</v>
      </c>
      <c r="M264" s="157">
        <f t="shared" si="17"/>
        <v>14</v>
      </c>
      <c r="N264" s="157">
        <f t="shared" si="18"/>
        <v>42000</v>
      </c>
      <c r="O264" s="157">
        <f t="shared" si="19"/>
        <v>0</v>
      </c>
    </row>
    <row r="265" s="157" customFormat="1" customHeight="1" spans="1:15">
      <c r="A265" s="196" t="s">
        <v>900</v>
      </c>
      <c r="B265" s="179" t="s">
        <v>910</v>
      </c>
      <c r="C265" s="179" t="s">
        <v>309</v>
      </c>
      <c r="D265" s="179" t="s">
        <v>310</v>
      </c>
      <c r="E265" s="196" t="s">
        <v>282</v>
      </c>
      <c r="F265" s="179" t="s">
        <v>158</v>
      </c>
      <c r="G265" s="206">
        <v>10</v>
      </c>
      <c r="H265" s="206">
        <v>500</v>
      </c>
      <c r="I265" s="206">
        <f t="shared" si="16"/>
        <v>5000</v>
      </c>
      <c r="J265" s="259"/>
      <c r="K265" s="196" t="s">
        <v>912</v>
      </c>
      <c r="L265" s="179" t="s">
        <v>902</v>
      </c>
      <c r="M265" s="157">
        <f t="shared" si="17"/>
        <v>10</v>
      </c>
      <c r="N265" s="157">
        <f t="shared" si="18"/>
        <v>5000</v>
      </c>
      <c r="O265" s="157">
        <f t="shared" si="19"/>
        <v>0</v>
      </c>
    </row>
    <row r="266" s="157" customFormat="1" customHeight="1" spans="1:15">
      <c r="A266" s="196" t="s">
        <v>900</v>
      </c>
      <c r="B266" s="179" t="s">
        <v>910</v>
      </c>
      <c r="C266" s="179" t="s">
        <v>198</v>
      </c>
      <c r="D266" s="179" t="s">
        <v>207</v>
      </c>
      <c r="E266" s="196" t="s">
        <v>199</v>
      </c>
      <c r="F266" s="179" t="s">
        <v>158</v>
      </c>
      <c r="G266" s="206">
        <v>2</v>
      </c>
      <c r="H266" s="206">
        <v>900</v>
      </c>
      <c r="I266" s="206">
        <f t="shared" si="16"/>
        <v>1800</v>
      </c>
      <c r="J266" s="259"/>
      <c r="K266" s="196" t="s">
        <v>912</v>
      </c>
      <c r="L266" s="179" t="s">
        <v>902</v>
      </c>
      <c r="M266" s="157">
        <f t="shared" si="17"/>
        <v>2</v>
      </c>
      <c r="N266" s="157">
        <f t="shared" si="18"/>
        <v>1800</v>
      </c>
      <c r="O266" s="157">
        <f t="shared" si="19"/>
        <v>0</v>
      </c>
    </row>
    <row r="267" s="157" customFormat="1" customHeight="1" spans="1:15">
      <c r="A267" s="196" t="s">
        <v>900</v>
      </c>
      <c r="B267" s="179" t="s">
        <v>913</v>
      </c>
      <c r="C267" s="179" t="s">
        <v>533</v>
      </c>
      <c r="D267" s="179" t="s">
        <v>170</v>
      </c>
      <c r="E267" s="196" t="s">
        <v>157</v>
      </c>
      <c r="F267" s="179" t="s">
        <v>158</v>
      </c>
      <c r="G267" s="206">
        <v>1</v>
      </c>
      <c r="H267" s="206">
        <v>4000</v>
      </c>
      <c r="I267" s="206">
        <f t="shared" si="16"/>
        <v>4000</v>
      </c>
      <c r="J267" s="259"/>
      <c r="K267" s="196" t="s">
        <v>914</v>
      </c>
      <c r="L267" s="179" t="s">
        <v>902</v>
      </c>
      <c r="M267" s="157">
        <f t="shared" si="17"/>
        <v>1</v>
      </c>
      <c r="N267" s="157">
        <f t="shared" si="18"/>
        <v>4000</v>
      </c>
      <c r="O267" s="157">
        <f t="shared" si="19"/>
        <v>0</v>
      </c>
    </row>
    <row r="268" s="157" customFormat="1" customHeight="1" spans="1:15">
      <c r="A268" s="196" t="s">
        <v>900</v>
      </c>
      <c r="B268" s="179" t="s">
        <v>913</v>
      </c>
      <c r="C268" s="179" t="s">
        <v>272</v>
      </c>
      <c r="D268" s="179" t="s">
        <v>330</v>
      </c>
      <c r="E268" s="196" t="s">
        <v>278</v>
      </c>
      <c r="F268" s="179" t="s">
        <v>158</v>
      </c>
      <c r="G268" s="206">
        <v>1</v>
      </c>
      <c r="H268" s="206">
        <v>1750</v>
      </c>
      <c r="I268" s="206">
        <f t="shared" si="16"/>
        <v>1750</v>
      </c>
      <c r="J268" s="259"/>
      <c r="K268" s="196" t="s">
        <v>914</v>
      </c>
      <c r="L268" s="179" t="s">
        <v>902</v>
      </c>
      <c r="M268" s="157">
        <f t="shared" si="17"/>
        <v>1</v>
      </c>
      <c r="N268" s="157">
        <f t="shared" si="18"/>
        <v>1750</v>
      </c>
      <c r="O268" s="157">
        <f t="shared" si="19"/>
        <v>0</v>
      </c>
    </row>
    <row r="269" s="157" customFormat="1" customHeight="1" spans="1:15">
      <c r="A269" s="196" t="s">
        <v>900</v>
      </c>
      <c r="B269" s="179" t="s">
        <v>913</v>
      </c>
      <c r="C269" s="179" t="s">
        <v>321</v>
      </c>
      <c r="D269" s="179" t="s">
        <v>310</v>
      </c>
      <c r="E269" s="196" t="s">
        <v>274</v>
      </c>
      <c r="F269" s="179" t="s">
        <v>158</v>
      </c>
      <c r="G269" s="206">
        <v>2</v>
      </c>
      <c r="H269" s="206">
        <v>800</v>
      </c>
      <c r="I269" s="206">
        <f t="shared" si="16"/>
        <v>1600</v>
      </c>
      <c r="J269" s="259"/>
      <c r="K269" s="196" t="s">
        <v>914</v>
      </c>
      <c r="L269" s="179" t="s">
        <v>902</v>
      </c>
      <c r="M269" s="157">
        <f t="shared" si="17"/>
        <v>2</v>
      </c>
      <c r="N269" s="157">
        <f t="shared" si="18"/>
        <v>1600</v>
      </c>
      <c r="O269" s="157">
        <f t="shared" si="19"/>
        <v>0</v>
      </c>
    </row>
    <row r="270" s="157" customFormat="1" customHeight="1" spans="1:15">
      <c r="A270" s="196" t="s">
        <v>900</v>
      </c>
      <c r="B270" s="179" t="s">
        <v>913</v>
      </c>
      <c r="C270" s="179" t="s">
        <v>434</v>
      </c>
      <c r="D270" s="179" t="s">
        <v>330</v>
      </c>
      <c r="E270" s="196" t="s">
        <v>432</v>
      </c>
      <c r="F270" s="179" t="s">
        <v>186</v>
      </c>
      <c r="G270" s="206">
        <v>1</v>
      </c>
      <c r="H270" s="206">
        <v>3000</v>
      </c>
      <c r="I270" s="206">
        <f t="shared" si="16"/>
        <v>3000</v>
      </c>
      <c r="J270" s="259"/>
      <c r="K270" s="196" t="s">
        <v>914</v>
      </c>
      <c r="L270" s="179" t="s">
        <v>902</v>
      </c>
      <c r="M270" s="157">
        <f t="shared" si="17"/>
        <v>1</v>
      </c>
      <c r="N270" s="157">
        <f t="shared" si="18"/>
        <v>3000</v>
      </c>
      <c r="O270" s="157">
        <f t="shared" si="19"/>
        <v>0</v>
      </c>
    </row>
    <row r="271" s="157" customFormat="1" customHeight="1" spans="1:15">
      <c r="A271" s="196" t="s">
        <v>900</v>
      </c>
      <c r="B271" s="179" t="s">
        <v>913</v>
      </c>
      <c r="C271" s="179" t="s">
        <v>262</v>
      </c>
      <c r="D271" s="179" t="s">
        <v>263</v>
      </c>
      <c r="E271" s="196" t="s">
        <v>188</v>
      </c>
      <c r="F271" s="179" t="s">
        <v>229</v>
      </c>
      <c r="G271" s="206">
        <v>1</v>
      </c>
      <c r="H271" s="206">
        <v>1000</v>
      </c>
      <c r="I271" s="206">
        <f t="shared" si="16"/>
        <v>1000</v>
      </c>
      <c r="J271" s="259"/>
      <c r="K271" s="196" t="s">
        <v>914</v>
      </c>
      <c r="L271" s="179" t="s">
        <v>902</v>
      </c>
      <c r="M271" s="157">
        <f t="shared" si="17"/>
        <v>1</v>
      </c>
      <c r="N271" s="157">
        <f t="shared" si="18"/>
        <v>1000</v>
      </c>
      <c r="O271" s="157">
        <f t="shared" si="19"/>
        <v>0</v>
      </c>
    </row>
    <row r="272" s="157" customFormat="1" customHeight="1" spans="1:15">
      <c r="A272" s="196" t="s">
        <v>900</v>
      </c>
      <c r="B272" s="179" t="s">
        <v>913</v>
      </c>
      <c r="C272" s="179" t="s">
        <v>487</v>
      </c>
      <c r="D272" s="179" t="s">
        <v>330</v>
      </c>
      <c r="E272" s="179" t="s">
        <v>488</v>
      </c>
      <c r="F272" s="179" t="s">
        <v>158</v>
      </c>
      <c r="G272" s="206">
        <v>1</v>
      </c>
      <c r="H272" s="206">
        <v>500</v>
      </c>
      <c r="I272" s="206">
        <f t="shared" si="16"/>
        <v>500</v>
      </c>
      <c r="J272" s="259"/>
      <c r="K272" s="196" t="s">
        <v>914</v>
      </c>
      <c r="L272" s="179" t="s">
        <v>902</v>
      </c>
      <c r="M272" s="157">
        <f t="shared" si="17"/>
        <v>1</v>
      </c>
      <c r="N272" s="157">
        <f t="shared" si="18"/>
        <v>500</v>
      </c>
      <c r="O272" s="157">
        <f t="shared" si="19"/>
        <v>0</v>
      </c>
    </row>
    <row r="273" s="157" customFormat="1" customHeight="1" spans="1:15">
      <c r="A273" s="196" t="s">
        <v>900</v>
      </c>
      <c r="B273" s="179" t="s">
        <v>913</v>
      </c>
      <c r="C273" s="179" t="s">
        <v>389</v>
      </c>
      <c r="D273" s="179" t="s">
        <v>330</v>
      </c>
      <c r="E273" s="196" t="s">
        <v>390</v>
      </c>
      <c r="F273" s="179" t="s">
        <v>229</v>
      </c>
      <c r="G273" s="206">
        <v>1</v>
      </c>
      <c r="H273" s="206">
        <v>3000</v>
      </c>
      <c r="I273" s="206">
        <f t="shared" si="16"/>
        <v>3000</v>
      </c>
      <c r="J273" s="259"/>
      <c r="K273" s="196" t="s">
        <v>914</v>
      </c>
      <c r="L273" s="179" t="s">
        <v>902</v>
      </c>
      <c r="M273" s="157">
        <f t="shared" si="17"/>
        <v>1</v>
      </c>
      <c r="N273" s="157">
        <f t="shared" si="18"/>
        <v>3000</v>
      </c>
      <c r="O273" s="157">
        <f t="shared" si="19"/>
        <v>0</v>
      </c>
    </row>
    <row r="274" s="157" customFormat="1" customHeight="1" spans="1:15">
      <c r="A274" s="196" t="s">
        <v>900</v>
      </c>
      <c r="B274" s="179" t="s">
        <v>915</v>
      </c>
      <c r="C274" s="179" t="s">
        <v>395</v>
      </c>
      <c r="D274" s="179" t="s">
        <v>393</v>
      </c>
      <c r="E274" s="196" t="s">
        <v>335</v>
      </c>
      <c r="F274" s="179" t="s">
        <v>229</v>
      </c>
      <c r="G274" s="206">
        <v>8</v>
      </c>
      <c r="H274" s="206">
        <v>3000</v>
      </c>
      <c r="I274" s="206">
        <f t="shared" si="16"/>
        <v>24000</v>
      </c>
      <c r="J274" s="259"/>
      <c r="K274" s="196" t="s">
        <v>916</v>
      </c>
      <c r="L274" s="179" t="s">
        <v>902</v>
      </c>
      <c r="M274" s="157">
        <f t="shared" si="17"/>
        <v>8</v>
      </c>
      <c r="N274" s="157">
        <f t="shared" si="18"/>
        <v>24000</v>
      </c>
      <c r="O274" s="157">
        <f t="shared" si="19"/>
        <v>0</v>
      </c>
    </row>
    <row r="275" s="157" customFormat="1" customHeight="1" spans="1:15">
      <c r="A275" s="196" t="s">
        <v>900</v>
      </c>
      <c r="B275" s="179" t="s">
        <v>915</v>
      </c>
      <c r="C275" s="179" t="s">
        <v>198</v>
      </c>
      <c r="D275" s="179" t="s">
        <v>654</v>
      </c>
      <c r="E275" s="196" t="s">
        <v>199</v>
      </c>
      <c r="F275" s="179" t="s">
        <v>158</v>
      </c>
      <c r="G275" s="206">
        <v>2</v>
      </c>
      <c r="H275" s="206">
        <v>900</v>
      </c>
      <c r="I275" s="206">
        <f t="shared" si="16"/>
        <v>1800</v>
      </c>
      <c r="J275" s="259"/>
      <c r="K275" s="196" t="s">
        <v>916</v>
      </c>
      <c r="L275" s="179" t="s">
        <v>902</v>
      </c>
      <c r="M275" s="157">
        <f t="shared" si="17"/>
        <v>2</v>
      </c>
      <c r="N275" s="157">
        <f t="shared" si="18"/>
        <v>1800</v>
      </c>
      <c r="O275" s="157">
        <f t="shared" si="19"/>
        <v>0</v>
      </c>
    </row>
    <row r="276" s="157" customFormat="1" customHeight="1" spans="1:15">
      <c r="A276" s="196" t="s">
        <v>900</v>
      </c>
      <c r="B276" s="179" t="s">
        <v>917</v>
      </c>
      <c r="C276" s="179" t="s">
        <v>375</v>
      </c>
      <c r="D276" s="179" t="s">
        <v>599</v>
      </c>
      <c r="E276" s="196" t="s">
        <v>376</v>
      </c>
      <c r="F276" s="179" t="s">
        <v>229</v>
      </c>
      <c r="G276" s="206">
        <v>16</v>
      </c>
      <c r="H276" s="206">
        <v>8000</v>
      </c>
      <c r="I276" s="206">
        <f t="shared" si="16"/>
        <v>128000</v>
      </c>
      <c r="J276" s="259"/>
      <c r="K276" s="196" t="s">
        <v>918</v>
      </c>
      <c r="L276" s="179" t="s">
        <v>902</v>
      </c>
      <c r="M276" s="157">
        <f t="shared" si="17"/>
        <v>16</v>
      </c>
      <c r="N276" s="157">
        <f t="shared" si="18"/>
        <v>128000</v>
      </c>
      <c r="O276" s="157">
        <f t="shared" si="19"/>
        <v>0</v>
      </c>
    </row>
    <row r="277" s="157" customFormat="1" customHeight="1" spans="1:15">
      <c r="A277" s="196" t="s">
        <v>900</v>
      </c>
      <c r="B277" s="179" t="s">
        <v>917</v>
      </c>
      <c r="C277" s="179" t="s">
        <v>429</v>
      </c>
      <c r="D277" s="179" t="s">
        <v>599</v>
      </c>
      <c r="E277" s="196" t="s">
        <v>362</v>
      </c>
      <c r="F277" s="179" t="s">
        <v>229</v>
      </c>
      <c r="G277" s="206">
        <v>35</v>
      </c>
      <c r="H277" s="206">
        <v>1500</v>
      </c>
      <c r="I277" s="206">
        <f t="shared" si="16"/>
        <v>52500</v>
      </c>
      <c r="J277" s="259"/>
      <c r="K277" s="196" t="s">
        <v>918</v>
      </c>
      <c r="L277" s="179" t="s">
        <v>902</v>
      </c>
      <c r="M277" s="157">
        <f t="shared" si="17"/>
        <v>35</v>
      </c>
      <c r="N277" s="157">
        <f t="shared" si="18"/>
        <v>52500</v>
      </c>
      <c r="O277" s="157">
        <f t="shared" si="19"/>
        <v>0</v>
      </c>
    </row>
    <row r="278" s="157" customFormat="1" customHeight="1" spans="1:15">
      <c r="A278" s="196" t="s">
        <v>900</v>
      </c>
      <c r="B278" s="179" t="s">
        <v>919</v>
      </c>
      <c r="C278" s="179" t="s">
        <v>191</v>
      </c>
      <c r="D278" s="196" t="s">
        <v>192</v>
      </c>
      <c r="E278" s="196" t="s">
        <v>188</v>
      </c>
      <c r="F278" s="179" t="s">
        <v>158</v>
      </c>
      <c r="G278" s="206">
        <v>1</v>
      </c>
      <c r="H278" s="206">
        <v>12000</v>
      </c>
      <c r="I278" s="206">
        <f t="shared" si="16"/>
        <v>12000</v>
      </c>
      <c r="J278" s="259"/>
      <c r="K278" s="196" t="s">
        <v>920</v>
      </c>
      <c r="L278" s="179" t="s">
        <v>902</v>
      </c>
      <c r="M278" s="157">
        <f t="shared" si="17"/>
        <v>1</v>
      </c>
      <c r="N278" s="157">
        <f t="shared" si="18"/>
        <v>12000</v>
      </c>
      <c r="O278" s="157">
        <f t="shared" si="19"/>
        <v>0</v>
      </c>
    </row>
    <row r="279" s="157" customFormat="1" customHeight="1" spans="1:15">
      <c r="A279" s="196" t="s">
        <v>900</v>
      </c>
      <c r="B279" s="179" t="s">
        <v>919</v>
      </c>
      <c r="C279" s="179" t="s">
        <v>261</v>
      </c>
      <c r="D279" s="179" t="s">
        <v>330</v>
      </c>
      <c r="E279" s="196" t="s">
        <v>234</v>
      </c>
      <c r="F279" s="179" t="s">
        <v>229</v>
      </c>
      <c r="G279" s="206">
        <v>1</v>
      </c>
      <c r="H279" s="206">
        <v>2000</v>
      </c>
      <c r="I279" s="206">
        <f t="shared" si="16"/>
        <v>2000</v>
      </c>
      <c r="J279" s="259"/>
      <c r="K279" s="196" t="s">
        <v>920</v>
      </c>
      <c r="L279" s="179" t="s">
        <v>902</v>
      </c>
      <c r="M279" s="157">
        <f t="shared" si="17"/>
        <v>1</v>
      </c>
      <c r="N279" s="157">
        <f t="shared" si="18"/>
        <v>2000</v>
      </c>
      <c r="O279" s="157">
        <f t="shared" si="19"/>
        <v>0</v>
      </c>
    </row>
    <row r="280" s="157" customFormat="1" customHeight="1" spans="1:15">
      <c r="A280" s="196" t="s">
        <v>900</v>
      </c>
      <c r="B280" s="179" t="s">
        <v>919</v>
      </c>
      <c r="C280" s="179" t="s">
        <v>286</v>
      </c>
      <c r="D280" s="213" t="s">
        <v>287</v>
      </c>
      <c r="E280" s="196" t="s">
        <v>288</v>
      </c>
      <c r="F280" s="179" t="s">
        <v>158</v>
      </c>
      <c r="G280" s="206">
        <v>28</v>
      </c>
      <c r="H280" s="206">
        <v>1100</v>
      </c>
      <c r="I280" s="206">
        <f t="shared" si="16"/>
        <v>30800</v>
      </c>
      <c r="J280" s="259"/>
      <c r="K280" s="196" t="s">
        <v>920</v>
      </c>
      <c r="L280" s="179" t="s">
        <v>902</v>
      </c>
      <c r="M280" s="157">
        <f t="shared" si="17"/>
        <v>28</v>
      </c>
      <c r="N280" s="157">
        <f t="shared" si="18"/>
        <v>30800</v>
      </c>
      <c r="O280" s="157">
        <f t="shared" si="19"/>
        <v>0</v>
      </c>
    </row>
    <row r="281" s="157" customFormat="1" customHeight="1" spans="1:15">
      <c r="A281" s="196" t="s">
        <v>900</v>
      </c>
      <c r="B281" s="179" t="s">
        <v>921</v>
      </c>
      <c r="C281" s="179" t="s">
        <v>375</v>
      </c>
      <c r="D281" s="179" t="s">
        <v>599</v>
      </c>
      <c r="E281" s="196" t="s">
        <v>376</v>
      </c>
      <c r="F281" s="179" t="s">
        <v>229</v>
      </c>
      <c r="G281" s="206">
        <v>17</v>
      </c>
      <c r="H281" s="206">
        <v>8000</v>
      </c>
      <c r="I281" s="206">
        <f t="shared" si="16"/>
        <v>136000</v>
      </c>
      <c r="J281" s="259"/>
      <c r="K281" s="196" t="s">
        <v>922</v>
      </c>
      <c r="L281" s="179" t="s">
        <v>902</v>
      </c>
      <c r="M281" s="157">
        <f t="shared" si="17"/>
        <v>17</v>
      </c>
      <c r="N281" s="157">
        <f t="shared" si="18"/>
        <v>136000</v>
      </c>
      <c r="O281" s="157">
        <f t="shared" si="19"/>
        <v>0</v>
      </c>
    </row>
    <row r="282" s="157" customFormat="1" customHeight="1" spans="1:15">
      <c r="A282" s="196" t="s">
        <v>900</v>
      </c>
      <c r="B282" s="179" t="s">
        <v>921</v>
      </c>
      <c r="C282" s="179" t="s">
        <v>429</v>
      </c>
      <c r="D282" s="179" t="s">
        <v>599</v>
      </c>
      <c r="E282" s="196" t="s">
        <v>362</v>
      </c>
      <c r="F282" s="179" t="s">
        <v>229</v>
      </c>
      <c r="G282" s="206">
        <v>35</v>
      </c>
      <c r="H282" s="206">
        <v>1500</v>
      </c>
      <c r="I282" s="206">
        <f t="shared" si="16"/>
        <v>52500</v>
      </c>
      <c r="J282" s="259"/>
      <c r="K282" s="196" t="s">
        <v>922</v>
      </c>
      <c r="L282" s="179" t="s">
        <v>902</v>
      </c>
      <c r="M282" s="157">
        <f t="shared" si="17"/>
        <v>35</v>
      </c>
      <c r="N282" s="157">
        <f t="shared" si="18"/>
        <v>52500</v>
      </c>
      <c r="O282" s="157">
        <f t="shared" si="19"/>
        <v>0</v>
      </c>
    </row>
    <row r="283" s="157" customFormat="1" customHeight="1" spans="1:15">
      <c r="A283" s="196" t="s">
        <v>900</v>
      </c>
      <c r="B283" s="179" t="s">
        <v>923</v>
      </c>
      <c r="C283" s="179" t="s">
        <v>443</v>
      </c>
      <c r="D283" s="196" t="s">
        <v>452</v>
      </c>
      <c r="E283" s="196" t="s">
        <v>424</v>
      </c>
      <c r="F283" s="179" t="s">
        <v>229</v>
      </c>
      <c r="G283" s="206">
        <v>6</v>
      </c>
      <c r="H283" s="206">
        <v>20000</v>
      </c>
      <c r="I283" s="206">
        <f t="shared" si="16"/>
        <v>120000</v>
      </c>
      <c r="J283" s="259"/>
      <c r="K283" s="196" t="s">
        <v>924</v>
      </c>
      <c r="L283" s="179" t="s">
        <v>902</v>
      </c>
      <c r="M283" s="157">
        <f t="shared" si="17"/>
        <v>6</v>
      </c>
      <c r="N283" s="157">
        <f t="shared" si="18"/>
        <v>120000</v>
      </c>
      <c r="O283" s="157">
        <f t="shared" si="19"/>
        <v>0</v>
      </c>
    </row>
    <row r="284" s="157" customFormat="1" customHeight="1" spans="1:15">
      <c r="A284" s="196" t="s">
        <v>900</v>
      </c>
      <c r="B284" s="179" t="s">
        <v>923</v>
      </c>
      <c r="C284" s="179" t="s">
        <v>198</v>
      </c>
      <c r="D284" s="179" t="s">
        <v>207</v>
      </c>
      <c r="E284" s="196" t="s">
        <v>199</v>
      </c>
      <c r="F284" s="179" t="s">
        <v>158</v>
      </c>
      <c r="G284" s="206">
        <v>4</v>
      </c>
      <c r="H284" s="206">
        <v>900</v>
      </c>
      <c r="I284" s="206">
        <f t="shared" si="16"/>
        <v>3600</v>
      </c>
      <c r="J284" s="259"/>
      <c r="K284" s="196" t="s">
        <v>924</v>
      </c>
      <c r="L284" s="179" t="s">
        <v>902</v>
      </c>
      <c r="M284" s="157">
        <f t="shared" si="17"/>
        <v>4</v>
      </c>
      <c r="N284" s="157">
        <f t="shared" si="18"/>
        <v>3600</v>
      </c>
      <c r="O284" s="157">
        <f t="shared" si="19"/>
        <v>0</v>
      </c>
    </row>
    <row r="285" s="157" customFormat="1" customHeight="1" spans="1:15">
      <c r="A285" s="196" t="s">
        <v>900</v>
      </c>
      <c r="B285" s="179" t="s">
        <v>925</v>
      </c>
      <c r="C285" s="179" t="s">
        <v>155</v>
      </c>
      <c r="D285" s="179" t="s">
        <v>926</v>
      </c>
      <c r="E285" s="196" t="s">
        <v>157</v>
      </c>
      <c r="F285" s="179" t="s">
        <v>158</v>
      </c>
      <c r="G285" s="206">
        <v>4</v>
      </c>
      <c r="H285" s="206">
        <v>4000</v>
      </c>
      <c r="I285" s="206">
        <f t="shared" si="16"/>
        <v>16000</v>
      </c>
      <c r="J285" s="259"/>
      <c r="K285" s="196" t="s">
        <v>927</v>
      </c>
      <c r="L285" s="179" t="s">
        <v>846</v>
      </c>
      <c r="M285" s="157">
        <f t="shared" si="17"/>
        <v>4</v>
      </c>
      <c r="N285" s="157">
        <f t="shared" si="18"/>
        <v>16000</v>
      </c>
      <c r="O285" s="157">
        <f t="shared" si="19"/>
        <v>0</v>
      </c>
    </row>
    <row r="286" s="157" customFormat="1" customHeight="1" spans="1:15">
      <c r="A286" s="196" t="s">
        <v>900</v>
      </c>
      <c r="B286" s="179" t="s">
        <v>925</v>
      </c>
      <c r="C286" s="179" t="s">
        <v>272</v>
      </c>
      <c r="D286" s="179" t="s">
        <v>330</v>
      </c>
      <c r="E286" s="196" t="s">
        <v>274</v>
      </c>
      <c r="F286" s="179" t="s">
        <v>158</v>
      </c>
      <c r="G286" s="206">
        <v>2</v>
      </c>
      <c r="H286" s="206">
        <v>1320</v>
      </c>
      <c r="I286" s="206">
        <f t="shared" si="16"/>
        <v>2640</v>
      </c>
      <c r="J286" s="259"/>
      <c r="K286" s="196" t="s">
        <v>927</v>
      </c>
      <c r="L286" s="179" t="s">
        <v>846</v>
      </c>
      <c r="M286" s="157">
        <f t="shared" si="17"/>
        <v>2</v>
      </c>
      <c r="N286" s="157">
        <f t="shared" si="18"/>
        <v>2640</v>
      </c>
      <c r="O286" s="157">
        <f t="shared" si="19"/>
        <v>0</v>
      </c>
    </row>
    <row r="287" s="157" customFormat="1" customHeight="1" spans="1:15">
      <c r="A287" s="196" t="s">
        <v>900</v>
      </c>
      <c r="B287" s="179" t="s">
        <v>925</v>
      </c>
      <c r="C287" s="179" t="s">
        <v>395</v>
      </c>
      <c r="D287" s="179" t="s">
        <v>393</v>
      </c>
      <c r="E287" s="196" t="s">
        <v>335</v>
      </c>
      <c r="F287" s="179" t="s">
        <v>229</v>
      </c>
      <c r="G287" s="206">
        <v>2</v>
      </c>
      <c r="H287" s="206">
        <v>3000</v>
      </c>
      <c r="I287" s="206">
        <f t="shared" si="16"/>
        <v>6000</v>
      </c>
      <c r="J287" s="259"/>
      <c r="K287" s="196" t="s">
        <v>927</v>
      </c>
      <c r="L287" s="179" t="s">
        <v>846</v>
      </c>
      <c r="M287" s="157">
        <f t="shared" si="17"/>
        <v>2</v>
      </c>
      <c r="N287" s="157">
        <f t="shared" si="18"/>
        <v>6000</v>
      </c>
      <c r="O287" s="157">
        <f t="shared" si="19"/>
        <v>0</v>
      </c>
    </row>
    <row r="288" s="157" customFormat="1" customHeight="1" spans="1:15">
      <c r="A288" s="196" t="s">
        <v>900</v>
      </c>
      <c r="B288" s="179" t="s">
        <v>925</v>
      </c>
      <c r="C288" s="179" t="s">
        <v>309</v>
      </c>
      <c r="D288" s="179" t="s">
        <v>310</v>
      </c>
      <c r="E288" s="196" t="s">
        <v>282</v>
      </c>
      <c r="F288" s="179" t="s">
        <v>158</v>
      </c>
      <c r="G288" s="206">
        <v>4</v>
      </c>
      <c r="H288" s="206">
        <v>500</v>
      </c>
      <c r="I288" s="206">
        <f t="shared" si="16"/>
        <v>2000</v>
      </c>
      <c r="J288" s="259"/>
      <c r="K288" s="196" t="s">
        <v>927</v>
      </c>
      <c r="L288" s="179" t="s">
        <v>846</v>
      </c>
      <c r="M288" s="157">
        <f t="shared" si="17"/>
        <v>4</v>
      </c>
      <c r="N288" s="157">
        <f t="shared" si="18"/>
        <v>2000</v>
      </c>
      <c r="O288" s="157">
        <f t="shared" si="19"/>
        <v>0</v>
      </c>
    </row>
    <row r="289" s="157" customFormat="1" customHeight="1" spans="1:15">
      <c r="A289" s="196" t="s">
        <v>900</v>
      </c>
      <c r="B289" s="179" t="s">
        <v>928</v>
      </c>
      <c r="C289" s="179" t="s">
        <v>155</v>
      </c>
      <c r="D289" s="179" t="s">
        <v>926</v>
      </c>
      <c r="E289" s="196" t="s">
        <v>157</v>
      </c>
      <c r="F289" s="179" t="s">
        <v>158</v>
      </c>
      <c r="G289" s="206">
        <v>2</v>
      </c>
      <c r="H289" s="206">
        <v>4000</v>
      </c>
      <c r="I289" s="206">
        <f t="shared" si="16"/>
        <v>8000</v>
      </c>
      <c r="J289" s="259"/>
      <c r="K289" s="196" t="s">
        <v>929</v>
      </c>
      <c r="L289" s="179" t="s">
        <v>846</v>
      </c>
      <c r="M289" s="157">
        <f t="shared" si="17"/>
        <v>2</v>
      </c>
      <c r="N289" s="157">
        <f t="shared" si="18"/>
        <v>8000</v>
      </c>
      <c r="O289" s="157">
        <f t="shared" si="19"/>
        <v>0</v>
      </c>
    </row>
    <row r="290" s="157" customFormat="1" customHeight="1" spans="1:15">
      <c r="A290" s="196" t="s">
        <v>900</v>
      </c>
      <c r="B290" s="179" t="s">
        <v>928</v>
      </c>
      <c r="C290" s="179" t="s">
        <v>272</v>
      </c>
      <c r="D290" s="179" t="s">
        <v>330</v>
      </c>
      <c r="E290" s="196" t="s">
        <v>274</v>
      </c>
      <c r="F290" s="179" t="s">
        <v>158</v>
      </c>
      <c r="G290" s="206">
        <v>1</v>
      </c>
      <c r="H290" s="206">
        <v>1320</v>
      </c>
      <c r="I290" s="206">
        <f t="shared" si="16"/>
        <v>1320</v>
      </c>
      <c r="J290" s="259"/>
      <c r="K290" s="196" t="s">
        <v>929</v>
      </c>
      <c r="L290" s="179" t="s">
        <v>846</v>
      </c>
      <c r="M290" s="157">
        <f t="shared" si="17"/>
        <v>1</v>
      </c>
      <c r="N290" s="157">
        <f t="shared" si="18"/>
        <v>1320</v>
      </c>
      <c r="O290" s="157">
        <f t="shared" si="19"/>
        <v>0</v>
      </c>
    </row>
    <row r="291" s="157" customFormat="1" customHeight="1" spans="1:15">
      <c r="A291" s="196" t="s">
        <v>900</v>
      </c>
      <c r="B291" s="179" t="s">
        <v>928</v>
      </c>
      <c r="C291" s="179" t="s">
        <v>395</v>
      </c>
      <c r="D291" s="179" t="s">
        <v>393</v>
      </c>
      <c r="E291" s="196" t="s">
        <v>335</v>
      </c>
      <c r="F291" s="179" t="s">
        <v>229</v>
      </c>
      <c r="G291" s="206">
        <v>1</v>
      </c>
      <c r="H291" s="206">
        <v>3000</v>
      </c>
      <c r="I291" s="206">
        <f t="shared" si="16"/>
        <v>3000</v>
      </c>
      <c r="J291" s="259"/>
      <c r="K291" s="196" t="s">
        <v>929</v>
      </c>
      <c r="L291" s="179" t="s">
        <v>846</v>
      </c>
      <c r="M291" s="157">
        <f t="shared" si="17"/>
        <v>1</v>
      </c>
      <c r="N291" s="157">
        <f t="shared" si="18"/>
        <v>3000</v>
      </c>
      <c r="O291" s="157">
        <f t="shared" si="19"/>
        <v>0</v>
      </c>
    </row>
    <row r="292" s="157" customFormat="1" customHeight="1" spans="1:15">
      <c r="A292" s="196" t="s">
        <v>900</v>
      </c>
      <c r="B292" s="179" t="s">
        <v>928</v>
      </c>
      <c r="C292" s="179" t="s">
        <v>309</v>
      </c>
      <c r="D292" s="179" t="s">
        <v>310</v>
      </c>
      <c r="E292" s="196" t="s">
        <v>282</v>
      </c>
      <c r="F292" s="179" t="s">
        <v>158</v>
      </c>
      <c r="G292" s="206">
        <v>2</v>
      </c>
      <c r="H292" s="206">
        <v>500</v>
      </c>
      <c r="I292" s="206">
        <f t="shared" si="16"/>
        <v>1000</v>
      </c>
      <c r="J292" s="259"/>
      <c r="K292" s="196" t="s">
        <v>929</v>
      </c>
      <c r="L292" s="179" t="s">
        <v>846</v>
      </c>
      <c r="M292" s="157">
        <f t="shared" si="17"/>
        <v>2</v>
      </c>
      <c r="N292" s="157">
        <f t="shared" si="18"/>
        <v>1000</v>
      </c>
      <c r="O292" s="157">
        <f t="shared" si="19"/>
        <v>0</v>
      </c>
    </row>
    <row r="293" s="157" customFormat="1" customHeight="1" spans="1:15">
      <c r="A293" s="196" t="s">
        <v>900</v>
      </c>
      <c r="B293" s="179" t="s">
        <v>930</v>
      </c>
      <c r="C293" s="179" t="s">
        <v>155</v>
      </c>
      <c r="D293" s="179" t="s">
        <v>926</v>
      </c>
      <c r="E293" s="196" t="s">
        <v>157</v>
      </c>
      <c r="F293" s="179" t="s">
        <v>158</v>
      </c>
      <c r="G293" s="206">
        <v>2</v>
      </c>
      <c r="H293" s="206">
        <v>4000</v>
      </c>
      <c r="I293" s="206">
        <f t="shared" si="16"/>
        <v>8000</v>
      </c>
      <c r="J293" s="259"/>
      <c r="K293" s="196" t="s">
        <v>931</v>
      </c>
      <c r="L293" s="179" t="s">
        <v>846</v>
      </c>
      <c r="M293" s="157">
        <f t="shared" si="17"/>
        <v>2</v>
      </c>
      <c r="N293" s="157">
        <f t="shared" si="18"/>
        <v>8000</v>
      </c>
      <c r="O293" s="157">
        <f t="shared" si="19"/>
        <v>0</v>
      </c>
    </row>
    <row r="294" s="157" customFormat="1" customHeight="1" spans="1:15">
      <c r="A294" s="196" t="s">
        <v>900</v>
      </c>
      <c r="B294" s="179" t="s">
        <v>930</v>
      </c>
      <c r="C294" s="179" t="s">
        <v>272</v>
      </c>
      <c r="D294" s="179" t="s">
        <v>330</v>
      </c>
      <c r="E294" s="196" t="s">
        <v>274</v>
      </c>
      <c r="F294" s="179" t="s">
        <v>158</v>
      </c>
      <c r="G294" s="206">
        <v>1</v>
      </c>
      <c r="H294" s="206">
        <v>1320</v>
      </c>
      <c r="I294" s="206">
        <f t="shared" si="16"/>
        <v>1320</v>
      </c>
      <c r="J294" s="259"/>
      <c r="K294" s="196" t="s">
        <v>931</v>
      </c>
      <c r="L294" s="179" t="s">
        <v>846</v>
      </c>
      <c r="M294" s="157">
        <f t="shared" si="17"/>
        <v>1</v>
      </c>
      <c r="N294" s="157">
        <f t="shared" si="18"/>
        <v>1320</v>
      </c>
      <c r="O294" s="157">
        <f t="shared" si="19"/>
        <v>0</v>
      </c>
    </row>
    <row r="295" s="157" customFormat="1" customHeight="1" spans="1:15">
      <c r="A295" s="196" t="s">
        <v>900</v>
      </c>
      <c r="B295" s="179" t="s">
        <v>930</v>
      </c>
      <c r="C295" s="179" t="s">
        <v>395</v>
      </c>
      <c r="D295" s="179" t="s">
        <v>393</v>
      </c>
      <c r="E295" s="196" t="s">
        <v>335</v>
      </c>
      <c r="F295" s="179" t="s">
        <v>229</v>
      </c>
      <c r="G295" s="206">
        <v>1</v>
      </c>
      <c r="H295" s="206">
        <v>3000</v>
      </c>
      <c r="I295" s="206">
        <f t="shared" si="16"/>
        <v>3000</v>
      </c>
      <c r="J295" s="259"/>
      <c r="K295" s="196" t="s">
        <v>931</v>
      </c>
      <c r="L295" s="179" t="s">
        <v>846</v>
      </c>
      <c r="M295" s="157">
        <f t="shared" si="17"/>
        <v>1</v>
      </c>
      <c r="N295" s="157">
        <f t="shared" si="18"/>
        <v>3000</v>
      </c>
      <c r="O295" s="157">
        <f t="shared" si="19"/>
        <v>0</v>
      </c>
    </row>
    <row r="296" s="157" customFormat="1" customHeight="1" spans="1:15">
      <c r="A296" s="196" t="s">
        <v>900</v>
      </c>
      <c r="B296" s="179" t="s">
        <v>930</v>
      </c>
      <c r="C296" s="179" t="s">
        <v>309</v>
      </c>
      <c r="D296" s="179" t="s">
        <v>310</v>
      </c>
      <c r="E296" s="196" t="s">
        <v>282</v>
      </c>
      <c r="F296" s="179" t="s">
        <v>158</v>
      </c>
      <c r="G296" s="206">
        <v>2</v>
      </c>
      <c r="H296" s="206">
        <v>500</v>
      </c>
      <c r="I296" s="206">
        <f t="shared" si="16"/>
        <v>1000</v>
      </c>
      <c r="J296" s="259"/>
      <c r="K296" s="196" t="s">
        <v>931</v>
      </c>
      <c r="L296" s="179" t="s">
        <v>846</v>
      </c>
      <c r="M296" s="157">
        <f t="shared" si="17"/>
        <v>2</v>
      </c>
      <c r="N296" s="157">
        <f t="shared" si="18"/>
        <v>1000</v>
      </c>
      <c r="O296" s="157">
        <f t="shared" si="19"/>
        <v>0</v>
      </c>
    </row>
    <row r="297" s="157" customFormat="1" customHeight="1" spans="1:15">
      <c r="A297" s="196" t="s">
        <v>900</v>
      </c>
      <c r="B297" s="179" t="s">
        <v>921</v>
      </c>
      <c r="C297" s="179" t="s">
        <v>375</v>
      </c>
      <c r="D297" s="179" t="s">
        <v>599</v>
      </c>
      <c r="E297" s="196" t="s">
        <v>376</v>
      </c>
      <c r="F297" s="179" t="s">
        <v>229</v>
      </c>
      <c r="G297" s="206">
        <v>10</v>
      </c>
      <c r="H297" s="206">
        <v>8000</v>
      </c>
      <c r="I297" s="206">
        <f t="shared" si="16"/>
        <v>80000</v>
      </c>
      <c r="J297" s="259"/>
      <c r="K297" s="196" t="s">
        <v>932</v>
      </c>
      <c r="L297" s="179" t="s">
        <v>846</v>
      </c>
      <c r="M297" s="157">
        <f t="shared" si="17"/>
        <v>10</v>
      </c>
      <c r="N297" s="157">
        <f t="shared" si="18"/>
        <v>80000</v>
      </c>
      <c r="O297" s="157">
        <f t="shared" si="19"/>
        <v>0</v>
      </c>
    </row>
    <row r="298" s="157" customFormat="1" customHeight="1" spans="1:15">
      <c r="A298" s="196" t="s">
        <v>900</v>
      </c>
      <c r="B298" s="179" t="s">
        <v>921</v>
      </c>
      <c r="C298" s="179" t="s">
        <v>313</v>
      </c>
      <c r="D298" s="179" t="s">
        <v>599</v>
      </c>
      <c r="E298" s="179" t="s">
        <v>314</v>
      </c>
      <c r="F298" s="179" t="s">
        <v>158</v>
      </c>
      <c r="G298" s="206">
        <v>2</v>
      </c>
      <c r="H298" s="206">
        <v>500</v>
      </c>
      <c r="I298" s="206">
        <f t="shared" si="16"/>
        <v>1000</v>
      </c>
      <c r="J298" s="259"/>
      <c r="K298" s="196" t="s">
        <v>932</v>
      </c>
      <c r="L298" s="179" t="s">
        <v>846</v>
      </c>
      <c r="M298" s="157">
        <f t="shared" si="17"/>
        <v>2</v>
      </c>
      <c r="N298" s="157">
        <f t="shared" si="18"/>
        <v>1000</v>
      </c>
      <c r="O298" s="157">
        <f t="shared" si="19"/>
        <v>0</v>
      </c>
    </row>
    <row r="299" s="157" customFormat="1" customHeight="1" spans="1:15">
      <c r="A299" s="196" t="s">
        <v>900</v>
      </c>
      <c r="B299" s="179" t="s">
        <v>917</v>
      </c>
      <c r="C299" s="179" t="s">
        <v>375</v>
      </c>
      <c r="D299" s="179" t="s">
        <v>599</v>
      </c>
      <c r="E299" s="196" t="s">
        <v>376</v>
      </c>
      <c r="F299" s="179" t="s">
        <v>229</v>
      </c>
      <c r="G299" s="206">
        <v>10</v>
      </c>
      <c r="H299" s="206">
        <v>8000</v>
      </c>
      <c r="I299" s="206">
        <f t="shared" si="16"/>
        <v>80000</v>
      </c>
      <c r="J299" s="259"/>
      <c r="K299" s="196" t="s">
        <v>933</v>
      </c>
      <c r="L299" s="179" t="s">
        <v>846</v>
      </c>
      <c r="M299" s="157">
        <f t="shared" si="17"/>
        <v>10</v>
      </c>
      <c r="N299" s="157">
        <f t="shared" si="18"/>
        <v>80000</v>
      </c>
      <c r="O299" s="157">
        <f t="shared" si="19"/>
        <v>0</v>
      </c>
    </row>
    <row r="300" s="157" customFormat="1" customHeight="1" spans="1:15">
      <c r="A300" s="196" t="s">
        <v>900</v>
      </c>
      <c r="B300" s="179" t="s">
        <v>917</v>
      </c>
      <c r="C300" s="179" t="s">
        <v>313</v>
      </c>
      <c r="D300" s="179" t="s">
        <v>599</v>
      </c>
      <c r="E300" s="179" t="s">
        <v>314</v>
      </c>
      <c r="F300" s="179" t="s">
        <v>158</v>
      </c>
      <c r="G300" s="206">
        <v>2</v>
      </c>
      <c r="H300" s="206">
        <v>500</v>
      </c>
      <c r="I300" s="206">
        <f t="shared" si="16"/>
        <v>1000</v>
      </c>
      <c r="J300" s="259"/>
      <c r="K300" s="196" t="s">
        <v>933</v>
      </c>
      <c r="L300" s="179" t="s">
        <v>846</v>
      </c>
      <c r="M300" s="157">
        <f t="shared" si="17"/>
        <v>2</v>
      </c>
      <c r="N300" s="157">
        <f t="shared" si="18"/>
        <v>1000</v>
      </c>
      <c r="O300" s="157">
        <f t="shared" si="19"/>
        <v>0</v>
      </c>
    </row>
    <row r="301" s="157" customFormat="1" customHeight="1" spans="1:15">
      <c r="A301" s="196" t="s">
        <v>900</v>
      </c>
      <c r="B301" s="179" t="s">
        <v>925</v>
      </c>
      <c r="C301" s="179" t="s">
        <v>155</v>
      </c>
      <c r="D301" s="179" t="s">
        <v>926</v>
      </c>
      <c r="E301" s="196" t="s">
        <v>157</v>
      </c>
      <c r="F301" s="179" t="s">
        <v>158</v>
      </c>
      <c r="G301" s="206">
        <v>2</v>
      </c>
      <c r="H301" s="206">
        <v>4000</v>
      </c>
      <c r="I301" s="206">
        <f t="shared" si="16"/>
        <v>8000</v>
      </c>
      <c r="J301" s="259"/>
      <c r="K301" s="196" t="s">
        <v>934</v>
      </c>
      <c r="L301" s="179" t="s">
        <v>846</v>
      </c>
      <c r="M301" s="157">
        <f t="shared" si="17"/>
        <v>2</v>
      </c>
      <c r="N301" s="157">
        <f t="shared" si="18"/>
        <v>8000</v>
      </c>
      <c r="O301" s="157">
        <f t="shared" si="19"/>
        <v>0</v>
      </c>
    </row>
    <row r="302" s="157" customFormat="1" customHeight="1" spans="1:15">
      <c r="A302" s="196" t="s">
        <v>900</v>
      </c>
      <c r="B302" s="179" t="s">
        <v>925</v>
      </c>
      <c r="C302" s="179" t="s">
        <v>272</v>
      </c>
      <c r="D302" s="179" t="s">
        <v>330</v>
      </c>
      <c r="E302" s="196" t="s">
        <v>274</v>
      </c>
      <c r="F302" s="179" t="s">
        <v>158</v>
      </c>
      <c r="G302" s="206">
        <v>1</v>
      </c>
      <c r="H302" s="206">
        <v>1320</v>
      </c>
      <c r="I302" s="206">
        <f t="shared" ref="I302:I365" si="20" xml:space="preserve">G302*H302</f>
        <v>1320</v>
      </c>
      <c r="J302" s="259"/>
      <c r="K302" s="196" t="s">
        <v>934</v>
      </c>
      <c r="L302" s="179" t="s">
        <v>846</v>
      </c>
      <c r="M302" s="157">
        <f t="shared" ref="M302:M365" si="21" xml:space="preserve">G302</f>
        <v>1</v>
      </c>
      <c r="N302" s="157">
        <f t="shared" ref="N302:N365" si="22" xml:space="preserve">M302*H302</f>
        <v>1320</v>
      </c>
      <c r="O302" s="157">
        <f t="shared" si="19"/>
        <v>0</v>
      </c>
    </row>
    <row r="303" s="157" customFormat="1" customHeight="1" spans="1:15">
      <c r="A303" s="196" t="s">
        <v>900</v>
      </c>
      <c r="B303" s="179" t="s">
        <v>925</v>
      </c>
      <c r="C303" s="179" t="s">
        <v>395</v>
      </c>
      <c r="D303" s="179" t="s">
        <v>393</v>
      </c>
      <c r="E303" s="196" t="s">
        <v>335</v>
      </c>
      <c r="F303" s="179" t="s">
        <v>229</v>
      </c>
      <c r="G303" s="206">
        <v>1</v>
      </c>
      <c r="H303" s="206">
        <v>3000</v>
      </c>
      <c r="I303" s="206">
        <f t="shared" si="20"/>
        <v>3000</v>
      </c>
      <c r="J303" s="259"/>
      <c r="K303" s="196" t="s">
        <v>934</v>
      </c>
      <c r="L303" s="179" t="s">
        <v>846</v>
      </c>
      <c r="M303" s="157">
        <f t="shared" si="21"/>
        <v>1</v>
      </c>
      <c r="N303" s="157">
        <f t="shared" si="22"/>
        <v>3000</v>
      </c>
      <c r="O303" s="157">
        <f t="shared" si="19"/>
        <v>0</v>
      </c>
    </row>
    <row r="304" s="157" customFormat="1" customHeight="1" spans="1:15">
      <c r="A304" s="196" t="s">
        <v>900</v>
      </c>
      <c r="B304" s="179" t="s">
        <v>925</v>
      </c>
      <c r="C304" s="179" t="s">
        <v>309</v>
      </c>
      <c r="D304" s="179" t="s">
        <v>310</v>
      </c>
      <c r="E304" s="196" t="s">
        <v>282</v>
      </c>
      <c r="F304" s="179" t="s">
        <v>158</v>
      </c>
      <c r="G304" s="206">
        <v>2</v>
      </c>
      <c r="H304" s="206">
        <v>500</v>
      </c>
      <c r="I304" s="206">
        <f t="shared" si="20"/>
        <v>1000</v>
      </c>
      <c r="J304" s="259"/>
      <c r="K304" s="196" t="s">
        <v>934</v>
      </c>
      <c r="L304" s="179" t="s">
        <v>846</v>
      </c>
      <c r="M304" s="157">
        <f t="shared" si="21"/>
        <v>2</v>
      </c>
      <c r="N304" s="157">
        <f t="shared" si="22"/>
        <v>1000</v>
      </c>
      <c r="O304" s="157">
        <f t="shared" si="19"/>
        <v>0</v>
      </c>
    </row>
    <row r="305" s="157" customFormat="1" customHeight="1" spans="1:15">
      <c r="A305" s="196" t="s">
        <v>900</v>
      </c>
      <c r="B305" s="179" t="s">
        <v>928</v>
      </c>
      <c r="C305" s="179" t="s">
        <v>155</v>
      </c>
      <c r="D305" s="179" t="s">
        <v>926</v>
      </c>
      <c r="E305" s="196" t="s">
        <v>157</v>
      </c>
      <c r="F305" s="179" t="s">
        <v>158</v>
      </c>
      <c r="G305" s="206">
        <v>4</v>
      </c>
      <c r="H305" s="206">
        <v>4000</v>
      </c>
      <c r="I305" s="206">
        <f t="shared" si="20"/>
        <v>16000</v>
      </c>
      <c r="J305" s="259"/>
      <c r="K305" s="196" t="s">
        <v>935</v>
      </c>
      <c r="L305" s="179" t="s">
        <v>846</v>
      </c>
      <c r="M305" s="157">
        <f t="shared" si="21"/>
        <v>4</v>
      </c>
      <c r="N305" s="157">
        <f t="shared" si="22"/>
        <v>16000</v>
      </c>
      <c r="O305" s="157">
        <f t="shared" si="19"/>
        <v>0</v>
      </c>
    </row>
    <row r="306" s="157" customFormat="1" customHeight="1" spans="1:15">
      <c r="A306" s="196" t="s">
        <v>900</v>
      </c>
      <c r="B306" s="179" t="s">
        <v>928</v>
      </c>
      <c r="C306" s="179" t="s">
        <v>272</v>
      </c>
      <c r="D306" s="179" t="s">
        <v>330</v>
      </c>
      <c r="E306" s="196" t="s">
        <v>274</v>
      </c>
      <c r="F306" s="179" t="s">
        <v>158</v>
      </c>
      <c r="G306" s="206">
        <v>2</v>
      </c>
      <c r="H306" s="206">
        <v>1320</v>
      </c>
      <c r="I306" s="206">
        <f t="shared" si="20"/>
        <v>2640</v>
      </c>
      <c r="J306" s="259"/>
      <c r="K306" s="196" t="s">
        <v>935</v>
      </c>
      <c r="L306" s="179" t="s">
        <v>846</v>
      </c>
      <c r="M306" s="157">
        <f t="shared" si="21"/>
        <v>2</v>
      </c>
      <c r="N306" s="157">
        <f t="shared" si="22"/>
        <v>2640</v>
      </c>
      <c r="O306" s="157">
        <f t="shared" si="19"/>
        <v>0</v>
      </c>
    </row>
    <row r="307" s="157" customFormat="1" customHeight="1" spans="1:15">
      <c r="A307" s="196" t="s">
        <v>900</v>
      </c>
      <c r="B307" s="179" t="s">
        <v>928</v>
      </c>
      <c r="C307" s="179" t="s">
        <v>395</v>
      </c>
      <c r="D307" s="179" t="s">
        <v>393</v>
      </c>
      <c r="E307" s="196" t="s">
        <v>335</v>
      </c>
      <c r="F307" s="179" t="s">
        <v>229</v>
      </c>
      <c r="G307" s="206">
        <v>2</v>
      </c>
      <c r="H307" s="206">
        <v>3000</v>
      </c>
      <c r="I307" s="206">
        <f t="shared" si="20"/>
        <v>6000</v>
      </c>
      <c r="J307" s="259"/>
      <c r="K307" s="196" t="s">
        <v>935</v>
      </c>
      <c r="L307" s="179" t="s">
        <v>846</v>
      </c>
      <c r="M307" s="157">
        <f t="shared" si="21"/>
        <v>2</v>
      </c>
      <c r="N307" s="157">
        <f t="shared" si="22"/>
        <v>6000</v>
      </c>
      <c r="O307" s="157">
        <f t="shared" si="19"/>
        <v>0</v>
      </c>
    </row>
    <row r="308" s="157" customFormat="1" customHeight="1" spans="1:15">
      <c r="A308" s="196" t="s">
        <v>900</v>
      </c>
      <c r="B308" s="179" t="s">
        <v>928</v>
      </c>
      <c r="C308" s="179" t="s">
        <v>309</v>
      </c>
      <c r="D308" s="179" t="s">
        <v>310</v>
      </c>
      <c r="E308" s="196" t="s">
        <v>282</v>
      </c>
      <c r="F308" s="179" t="s">
        <v>158</v>
      </c>
      <c r="G308" s="206">
        <v>4</v>
      </c>
      <c r="H308" s="206">
        <v>500</v>
      </c>
      <c r="I308" s="206">
        <f t="shared" si="20"/>
        <v>2000</v>
      </c>
      <c r="J308" s="259"/>
      <c r="K308" s="196" t="s">
        <v>935</v>
      </c>
      <c r="L308" s="179" t="s">
        <v>846</v>
      </c>
      <c r="M308" s="157">
        <f t="shared" si="21"/>
        <v>4</v>
      </c>
      <c r="N308" s="157">
        <f t="shared" si="22"/>
        <v>2000</v>
      </c>
      <c r="O308" s="157">
        <f t="shared" si="19"/>
        <v>0</v>
      </c>
    </row>
    <row r="309" s="157" customFormat="1" customHeight="1" spans="1:15">
      <c r="A309" s="196" t="s">
        <v>900</v>
      </c>
      <c r="B309" s="179" t="s">
        <v>930</v>
      </c>
      <c r="C309" s="179" t="s">
        <v>155</v>
      </c>
      <c r="D309" s="179" t="s">
        <v>926</v>
      </c>
      <c r="E309" s="196" t="s">
        <v>157</v>
      </c>
      <c r="F309" s="179" t="s">
        <v>158</v>
      </c>
      <c r="G309" s="206">
        <v>2</v>
      </c>
      <c r="H309" s="206">
        <v>4000</v>
      </c>
      <c r="I309" s="206">
        <f t="shared" si="20"/>
        <v>8000</v>
      </c>
      <c r="J309" s="259"/>
      <c r="K309" s="196" t="s">
        <v>936</v>
      </c>
      <c r="L309" s="179" t="s">
        <v>846</v>
      </c>
      <c r="M309" s="157">
        <f t="shared" si="21"/>
        <v>2</v>
      </c>
      <c r="N309" s="157">
        <f t="shared" si="22"/>
        <v>8000</v>
      </c>
      <c r="O309" s="157">
        <f t="shared" si="19"/>
        <v>0</v>
      </c>
    </row>
    <row r="310" s="157" customFormat="1" customHeight="1" spans="1:15">
      <c r="A310" s="196" t="s">
        <v>900</v>
      </c>
      <c r="B310" s="179" t="s">
        <v>930</v>
      </c>
      <c r="C310" s="179" t="s">
        <v>272</v>
      </c>
      <c r="D310" s="179" t="s">
        <v>330</v>
      </c>
      <c r="E310" s="196" t="s">
        <v>274</v>
      </c>
      <c r="F310" s="179" t="s">
        <v>158</v>
      </c>
      <c r="G310" s="206">
        <v>1</v>
      </c>
      <c r="H310" s="206">
        <v>1320</v>
      </c>
      <c r="I310" s="206">
        <f t="shared" si="20"/>
        <v>1320</v>
      </c>
      <c r="J310" s="259"/>
      <c r="K310" s="196" t="s">
        <v>936</v>
      </c>
      <c r="L310" s="179" t="s">
        <v>846</v>
      </c>
      <c r="M310" s="157">
        <f t="shared" si="21"/>
        <v>1</v>
      </c>
      <c r="N310" s="157">
        <f t="shared" si="22"/>
        <v>1320</v>
      </c>
      <c r="O310" s="157">
        <f t="shared" si="19"/>
        <v>0</v>
      </c>
    </row>
    <row r="311" s="157" customFormat="1" customHeight="1" spans="1:15">
      <c r="A311" s="196" t="s">
        <v>900</v>
      </c>
      <c r="B311" s="179" t="s">
        <v>930</v>
      </c>
      <c r="C311" s="179" t="s">
        <v>395</v>
      </c>
      <c r="D311" s="179" t="s">
        <v>393</v>
      </c>
      <c r="E311" s="196" t="s">
        <v>335</v>
      </c>
      <c r="F311" s="179" t="s">
        <v>229</v>
      </c>
      <c r="G311" s="206">
        <v>1</v>
      </c>
      <c r="H311" s="206">
        <v>3000</v>
      </c>
      <c r="I311" s="206">
        <f t="shared" si="20"/>
        <v>3000</v>
      </c>
      <c r="J311" s="259"/>
      <c r="K311" s="196" t="s">
        <v>936</v>
      </c>
      <c r="L311" s="179" t="s">
        <v>846</v>
      </c>
      <c r="M311" s="157">
        <f t="shared" si="21"/>
        <v>1</v>
      </c>
      <c r="N311" s="157">
        <f t="shared" si="22"/>
        <v>3000</v>
      </c>
      <c r="O311" s="157">
        <f t="shared" si="19"/>
        <v>0</v>
      </c>
    </row>
    <row r="312" s="157" customFormat="1" customHeight="1" spans="1:15">
      <c r="A312" s="196" t="s">
        <v>900</v>
      </c>
      <c r="B312" s="179" t="s">
        <v>930</v>
      </c>
      <c r="C312" s="179" t="s">
        <v>309</v>
      </c>
      <c r="D312" s="179" t="s">
        <v>310</v>
      </c>
      <c r="E312" s="196" t="s">
        <v>282</v>
      </c>
      <c r="F312" s="179" t="s">
        <v>158</v>
      </c>
      <c r="G312" s="206">
        <v>2</v>
      </c>
      <c r="H312" s="206">
        <v>500</v>
      </c>
      <c r="I312" s="206">
        <f t="shared" si="20"/>
        <v>1000</v>
      </c>
      <c r="J312" s="259"/>
      <c r="K312" s="196" t="s">
        <v>936</v>
      </c>
      <c r="L312" s="179" t="s">
        <v>846</v>
      </c>
      <c r="M312" s="157">
        <f t="shared" si="21"/>
        <v>2</v>
      </c>
      <c r="N312" s="157">
        <f t="shared" si="22"/>
        <v>1000</v>
      </c>
      <c r="O312" s="157">
        <f t="shared" si="19"/>
        <v>0</v>
      </c>
    </row>
    <row r="313" s="157" customFormat="1" customHeight="1" spans="1:15">
      <c r="A313" s="196" t="s">
        <v>900</v>
      </c>
      <c r="B313" s="179" t="s">
        <v>937</v>
      </c>
      <c r="C313" s="179" t="s">
        <v>535</v>
      </c>
      <c r="D313" s="179" t="s">
        <v>844</v>
      </c>
      <c r="E313" s="196" t="s">
        <v>157</v>
      </c>
      <c r="F313" s="179" t="s">
        <v>158</v>
      </c>
      <c r="G313" s="206">
        <v>3</v>
      </c>
      <c r="H313" s="206">
        <v>4000</v>
      </c>
      <c r="I313" s="206">
        <f t="shared" si="20"/>
        <v>12000</v>
      </c>
      <c r="J313" s="259"/>
      <c r="K313" s="196" t="s">
        <v>938</v>
      </c>
      <c r="L313" s="179" t="s">
        <v>846</v>
      </c>
      <c r="M313" s="157">
        <f t="shared" si="21"/>
        <v>3</v>
      </c>
      <c r="N313" s="157">
        <f t="shared" si="22"/>
        <v>12000</v>
      </c>
      <c r="O313" s="157">
        <f t="shared" si="19"/>
        <v>0</v>
      </c>
    </row>
    <row r="314" s="157" customFormat="1" customHeight="1" spans="1:15">
      <c r="A314" s="196" t="s">
        <v>900</v>
      </c>
      <c r="B314" s="179" t="s">
        <v>937</v>
      </c>
      <c r="C314" s="179" t="s">
        <v>272</v>
      </c>
      <c r="D314" s="179" t="s">
        <v>330</v>
      </c>
      <c r="E314" s="196" t="s">
        <v>274</v>
      </c>
      <c r="F314" s="179" t="s">
        <v>158</v>
      </c>
      <c r="G314" s="206">
        <v>3</v>
      </c>
      <c r="H314" s="206">
        <v>1320</v>
      </c>
      <c r="I314" s="206">
        <f t="shared" si="20"/>
        <v>3960</v>
      </c>
      <c r="J314" s="259"/>
      <c r="K314" s="196" t="s">
        <v>938</v>
      </c>
      <c r="L314" s="179" t="s">
        <v>846</v>
      </c>
      <c r="M314" s="157">
        <f t="shared" si="21"/>
        <v>3</v>
      </c>
      <c r="N314" s="157">
        <f t="shared" si="22"/>
        <v>3960</v>
      </c>
      <c r="O314" s="157">
        <f t="shared" si="19"/>
        <v>0</v>
      </c>
    </row>
    <row r="315" s="157" customFormat="1" customHeight="1" spans="1:15">
      <c r="A315" s="196" t="s">
        <v>900</v>
      </c>
      <c r="B315" s="179" t="s">
        <v>937</v>
      </c>
      <c r="C315" s="179" t="s">
        <v>395</v>
      </c>
      <c r="D315" s="179" t="s">
        <v>393</v>
      </c>
      <c r="E315" s="196" t="s">
        <v>335</v>
      </c>
      <c r="F315" s="179" t="s">
        <v>229</v>
      </c>
      <c r="G315" s="206">
        <v>1</v>
      </c>
      <c r="H315" s="206">
        <v>3000</v>
      </c>
      <c r="I315" s="206">
        <f t="shared" si="20"/>
        <v>3000</v>
      </c>
      <c r="J315" s="259"/>
      <c r="K315" s="196" t="s">
        <v>938</v>
      </c>
      <c r="L315" s="179" t="s">
        <v>846</v>
      </c>
      <c r="M315" s="157">
        <f t="shared" si="21"/>
        <v>1</v>
      </c>
      <c r="N315" s="157">
        <f t="shared" si="22"/>
        <v>3000</v>
      </c>
      <c r="O315" s="157">
        <f t="shared" si="19"/>
        <v>0</v>
      </c>
    </row>
    <row r="316" s="157" customFormat="1" customHeight="1" spans="1:15">
      <c r="A316" s="196" t="s">
        <v>900</v>
      </c>
      <c r="B316" s="179" t="s">
        <v>937</v>
      </c>
      <c r="C316" s="179" t="s">
        <v>389</v>
      </c>
      <c r="D316" s="179" t="s">
        <v>330</v>
      </c>
      <c r="E316" s="196" t="s">
        <v>390</v>
      </c>
      <c r="F316" s="179" t="s">
        <v>229</v>
      </c>
      <c r="G316" s="206">
        <v>1</v>
      </c>
      <c r="H316" s="206">
        <v>3000</v>
      </c>
      <c r="I316" s="206">
        <f t="shared" si="20"/>
        <v>3000</v>
      </c>
      <c r="J316" s="259"/>
      <c r="K316" s="196" t="s">
        <v>938</v>
      </c>
      <c r="L316" s="179" t="s">
        <v>846</v>
      </c>
      <c r="M316" s="157">
        <f t="shared" si="21"/>
        <v>1</v>
      </c>
      <c r="N316" s="157">
        <f t="shared" si="22"/>
        <v>3000</v>
      </c>
      <c r="O316" s="157">
        <f t="shared" si="19"/>
        <v>0</v>
      </c>
    </row>
    <row r="317" s="157" customFormat="1" customHeight="1" spans="1:15">
      <c r="A317" s="196" t="s">
        <v>900</v>
      </c>
      <c r="B317" s="179" t="s">
        <v>939</v>
      </c>
      <c r="C317" s="179" t="s">
        <v>535</v>
      </c>
      <c r="D317" s="179" t="s">
        <v>844</v>
      </c>
      <c r="E317" s="196" t="s">
        <v>157</v>
      </c>
      <c r="F317" s="179" t="s">
        <v>158</v>
      </c>
      <c r="G317" s="206">
        <v>1</v>
      </c>
      <c r="H317" s="206">
        <v>4000</v>
      </c>
      <c r="I317" s="206">
        <f t="shared" si="20"/>
        <v>4000</v>
      </c>
      <c r="J317" s="259"/>
      <c r="K317" s="196" t="s">
        <v>940</v>
      </c>
      <c r="L317" s="179" t="s">
        <v>846</v>
      </c>
      <c r="M317" s="157">
        <f t="shared" si="21"/>
        <v>1</v>
      </c>
      <c r="N317" s="157">
        <f t="shared" si="22"/>
        <v>4000</v>
      </c>
      <c r="O317" s="157">
        <f t="shared" si="19"/>
        <v>0</v>
      </c>
    </row>
    <row r="318" s="157" customFormat="1" customHeight="1" spans="1:15">
      <c r="A318" s="196" t="s">
        <v>900</v>
      </c>
      <c r="B318" s="179" t="s">
        <v>939</v>
      </c>
      <c r="C318" s="179" t="s">
        <v>272</v>
      </c>
      <c r="D318" s="179" t="s">
        <v>330</v>
      </c>
      <c r="E318" s="196" t="s">
        <v>274</v>
      </c>
      <c r="F318" s="179" t="s">
        <v>158</v>
      </c>
      <c r="G318" s="206">
        <v>2</v>
      </c>
      <c r="H318" s="206">
        <v>1320</v>
      </c>
      <c r="I318" s="206">
        <f t="shared" si="20"/>
        <v>2640</v>
      </c>
      <c r="J318" s="259"/>
      <c r="K318" s="196" t="s">
        <v>940</v>
      </c>
      <c r="L318" s="179" t="s">
        <v>846</v>
      </c>
      <c r="M318" s="157">
        <f t="shared" si="21"/>
        <v>2</v>
      </c>
      <c r="N318" s="157">
        <f t="shared" si="22"/>
        <v>2640</v>
      </c>
      <c r="O318" s="157">
        <f t="shared" si="19"/>
        <v>0</v>
      </c>
    </row>
    <row r="319" s="157" customFormat="1" customHeight="1" spans="1:15">
      <c r="A319" s="196" t="s">
        <v>900</v>
      </c>
      <c r="B319" s="179" t="s">
        <v>939</v>
      </c>
      <c r="C319" s="179" t="s">
        <v>395</v>
      </c>
      <c r="D319" s="179" t="s">
        <v>393</v>
      </c>
      <c r="E319" s="196" t="s">
        <v>335</v>
      </c>
      <c r="F319" s="179" t="s">
        <v>229</v>
      </c>
      <c r="G319" s="206">
        <v>1</v>
      </c>
      <c r="H319" s="206">
        <v>3000</v>
      </c>
      <c r="I319" s="206">
        <f t="shared" si="20"/>
        <v>3000</v>
      </c>
      <c r="J319" s="259"/>
      <c r="K319" s="196" t="s">
        <v>940</v>
      </c>
      <c r="L319" s="179" t="s">
        <v>846</v>
      </c>
      <c r="M319" s="157">
        <f t="shared" si="21"/>
        <v>1</v>
      </c>
      <c r="N319" s="157">
        <f t="shared" si="22"/>
        <v>3000</v>
      </c>
      <c r="O319" s="157">
        <f t="shared" si="19"/>
        <v>0</v>
      </c>
    </row>
    <row r="320" s="157" customFormat="1" customHeight="1" spans="1:15">
      <c r="A320" s="196" t="s">
        <v>900</v>
      </c>
      <c r="B320" s="179" t="s">
        <v>939</v>
      </c>
      <c r="C320" s="179" t="s">
        <v>396</v>
      </c>
      <c r="D320" s="196" t="s">
        <v>397</v>
      </c>
      <c r="E320" s="196" t="s">
        <v>941</v>
      </c>
      <c r="F320" s="179" t="s">
        <v>229</v>
      </c>
      <c r="G320" s="206">
        <v>1</v>
      </c>
      <c r="H320" s="206">
        <v>3000</v>
      </c>
      <c r="I320" s="206">
        <f t="shared" si="20"/>
        <v>3000</v>
      </c>
      <c r="J320" s="259"/>
      <c r="K320" s="196" t="s">
        <v>940</v>
      </c>
      <c r="L320" s="179" t="s">
        <v>846</v>
      </c>
      <c r="M320" s="157">
        <f t="shared" si="21"/>
        <v>1</v>
      </c>
      <c r="N320" s="157">
        <f t="shared" si="22"/>
        <v>3000</v>
      </c>
      <c r="O320" s="157">
        <f t="shared" si="19"/>
        <v>0</v>
      </c>
    </row>
    <row r="321" s="157" customFormat="1" customHeight="1" spans="1:15">
      <c r="A321" s="196" t="s">
        <v>900</v>
      </c>
      <c r="B321" s="179" t="s">
        <v>939</v>
      </c>
      <c r="C321" s="179" t="s">
        <v>309</v>
      </c>
      <c r="D321" s="179" t="s">
        <v>310</v>
      </c>
      <c r="E321" s="196" t="s">
        <v>282</v>
      </c>
      <c r="F321" s="179" t="s">
        <v>158</v>
      </c>
      <c r="G321" s="206">
        <v>2</v>
      </c>
      <c r="H321" s="206">
        <v>500</v>
      </c>
      <c r="I321" s="206">
        <f t="shared" si="20"/>
        <v>1000</v>
      </c>
      <c r="J321" s="259"/>
      <c r="K321" s="196" t="s">
        <v>940</v>
      </c>
      <c r="L321" s="179" t="s">
        <v>846</v>
      </c>
      <c r="M321" s="157">
        <f t="shared" si="21"/>
        <v>2</v>
      </c>
      <c r="N321" s="157">
        <f t="shared" si="22"/>
        <v>1000</v>
      </c>
      <c r="O321" s="157">
        <f t="shared" si="19"/>
        <v>0</v>
      </c>
    </row>
    <row r="322" s="157" customFormat="1" customHeight="1" spans="1:15">
      <c r="A322" s="196" t="s">
        <v>900</v>
      </c>
      <c r="B322" s="179" t="s">
        <v>810</v>
      </c>
      <c r="C322" s="179" t="s">
        <v>535</v>
      </c>
      <c r="D322" s="179" t="s">
        <v>844</v>
      </c>
      <c r="E322" s="196" t="s">
        <v>157</v>
      </c>
      <c r="F322" s="179" t="s">
        <v>158</v>
      </c>
      <c r="G322" s="206">
        <v>1</v>
      </c>
      <c r="H322" s="206">
        <v>4000</v>
      </c>
      <c r="I322" s="206">
        <f t="shared" si="20"/>
        <v>4000</v>
      </c>
      <c r="J322" s="259"/>
      <c r="K322" s="196" t="s">
        <v>942</v>
      </c>
      <c r="L322" s="179" t="s">
        <v>846</v>
      </c>
      <c r="M322" s="157">
        <f t="shared" si="21"/>
        <v>1</v>
      </c>
      <c r="N322" s="157">
        <f t="shared" si="22"/>
        <v>4000</v>
      </c>
      <c r="O322" s="157">
        <f t="shared" si="19"/>
        <v>0</v>
      </c>
    </row>
    <row r="323" s="157" customFormat="1" customHeight="1" spans="1:15">
      <c r="A323" s="196" t="s">
        <v>900</v>
      </c>
      <c r="B323" s="179" t="s">
        <v>810</v>
      </c>
      <c r="C323" s="179" t="s">
        <v>272</v>
      </c>
      <c r="D323" s="179" t="s">
        <v>330</v>
      </c>
      <c r="E323" s="196" t="s">
        <v>274</v>
      </c>
      <c r="F323" s="179" t="s">
        <v>158</v>
      </c>
      <c r="G323" s="206">
        <v>2</v>
      </c>
      <c r="H323" s="206">
        <v>1320</v>
      </c>
      <c r="I323" s="206">
        <f t="shared" si="20"/>
        <v>2640</v>
      </c>
      <c r="J323" s="259"/>
      <c r="K323" s="196" t="s">
        <v>942</v>
      </c>
      <c r="L323" s="179" t="s">
        <v>846</v>
      </c>
      <c r="M323" s="157">
        <f t="shared" si="21"/>
        <v>2</v>
      </c>
      <c r="N323" s="157">
        <f t="shared" si="22"/>
        <v>2640</v>
      </c>
      <c r="O323" s="157">
        <f t="shared" si="19"/>
        <v>0</v>
      </c>
    </row>
    <row r="324" s="157" customFormat="1" customHeight="1" spans="1:15">
      <c r="A324" s="196" t="s">
        <v>900</v>
      </c>
      <c r="B324" s="179" t="s">
        <v>810</v>
      </c>
      <c r="C324" s="179" t="s">
        <v>360</v>
      </c>
      <c r="D324" s="179" t="s">
        <v>330</v>
      </c>
      <c r="E324" s="196" t="s">
        <v>362</v>
      </c>
      <c r="F324" s="179" t="s">
        <v>229</v>
      </c>
      <c r="G324" s="206">
        <v>1</v>
      </c>
      <c r="H324" s="206">
        <v>3000</v>
      </c>
      <c r="I324" s="206">
        <f t="shared" si="20"/>
        <v>3000</v>
      </c>
      <c r="J324" s="259"/>
      <c r="K324" s="196" t="s">
        <v>942</v>
      </c>
      <c r="L324" s="179" t="s">
        <v>846</v>
      </c>
      <c r="M324" s="157">
        <f t="shared" si="21"/>
        <v>1</v>
      </c>
      <c r="N324" s="157">
        <f t="shared" si="22"/>
        <v>3000</v>
      </c>
      <c r="O324" s="157">
        <f t="shared" si="19"/>
        <v>0</v>
      </c>
    </row>
    <row r="325" s="157" customFormat="1" customHeight="1" spans="1:15">
      <c r="A325" s="196" t="s">
        <v>900</v>
      </c>
      <c r="B325" s="179" t="s">
        <v>810</v>
      </c>
      <c r="C325" s="179" t="s">
        <v>396</v>
      </c>
      <c r="D325" s="196" t="s">
        <v>397</v>
      </c>
      <c r="E325" s="196" t="s">
        <v>941</v>
      </c>
      <c r="F325" s="179" t="s">
        <v>229</v>
      </c>
      <c r="G325" s="206">
        <v>1</v>
      </c>
      <c r="H325" s="206">
        <v>3000</v>
      </c>
      <c r="I325" s="206">
        <f t="shared" si="20"/>
        <v>3000</v>
      </c>
      <c r="J325" s="259"/>
      <c r="K325" s="196" t="s">
        <v>942</v>
      </c>
      <c r="L325" s="179" t="s">
        <v>846</v>
      </c>
      <c r="M325" s="157">
        <f t="shared" si="21"/>
        <v>1</v>
      </c>
      <c r="N325" s="157">
        <f t="shared" si="22"/>
        <v>3000</v>
      </c>
      <c r="O325" s="157">
        <f t="shared" ref="O325:O388" si="23" xml:space="preserve">G325-M325</f>
        <v>0</v>
      </c>
    </row>
    <row r="326" s="157" customFormat="1" customHeight="1" spans="1:15">
      <c r="A326" s="196" t="s">
        <v>900</v>
      </c>
      <c r="B326" s="179" t="s">
        <v>810</v>
      </c>
      <c r="C326" s="179" t="s">
        <v>309</v>
      </c>
      <c r="D326" s="179" t="s">
        <v>310</v>
      </c>
      <c r="E326" s="196" t="s">
        <v>282</v>
      </c>
      <c r="F326" s="179" t="s">
        <v>158</v>
      </c>
      <c r="G326" s="206">
        <v>6</v>
      </c>
      <c r="H326" s="206">
        <v>500</v>
      </c>
      <c r="I326" s="206">
        <f t="shared" si="20"/>
        <v>3000</v>
      </c>
      <c r="J326" s="259"/>
      <c r="K326" s="196" t="s">
        <v>942</v>
      </c>
      <c r="L326" s="179" t="s">
        <v>846</v>
      </c>
      <c r="M326" s="157">
        <f t="shared" si="21"/>
        <v>6</v>
      </c>
      <c r="N326" s="157">
        <f t="shared" si="22"/>
        <v>3000</v>
      </c>
      <c r="O326" s="157">
        <f t="shared" si="23"/>
        <v>0</v>
      </c>
    </row>
    <row r="327" s="157" customFormat="1" customHeight="1" spans="1:15">
      <c r="A327" s="196" t="s">
        <v>900</v>
      </c>
      <c r="B327" s="179" t="s">
        <v>810</v>
      </c>
      <c r="C327" s="179" t="s">
        <v>198</v>
      </c>
      <c r="D327" s="179" t="s">
        <v>209</v>
      </c>
      <c r="E327" s="196" t="s">
        <v>199</v>
      </c>
      <c r="F327" s="179" t="s">
        <v>158</v>
      </c>
      <c r="G327" s="206">
        <v>2</v>
      </c>
      <c r="H327" s="206">
        <v>1200</v>
      </c>
      <c r="I327" s="206">
        <f t="shared" si="20"/>
        <v>2400</v>
      </c>
      <c r="J327" s="259"/>
      <c r="K327" s="196" t="s">
        <v>942</v>
      </c>
      <c r="L327" s="179" t="s">
        <v>846</v>
      </c>
      <c r="M327" s="157">
        <f t="shared" si="21"/>
        <v>2</v>
      </c>
      <c r="N327" s="157">
        <f t="shared" si="22"/>
        <v>2400</v>
      </c>
      <c r="O327" s="157">
        <f t="shared" si="23"/>
        <v>0</v>
      </c>
    </row>
    <row r="328" s="157" customFormat="1" customHeight="1" spans="1:15">
      <c r="A328" s="196" t="s">
        <v>900</v>
      </c>
      <c r="B328" s="179" t="s">
        <v>810</v>
      </c>
      <c r="C328" s="179" t="s">
        <v>289</v>
      </c>
      <c r="D328" s="179" t="s">
        <v>330</v>
      </c>
      <c r="E328" s="196" t="s">
        <v>291</v>
      </c>
      <c r="F328" s="179" t="s">
        <v>158</v>
      </c>
      <c r="G328" s="206">
        <v>1</v>
      </c>
      <c r="H328" s="206">
        <v>500</v>
      </c>
      <c r="I328" s="206">
        <f t="shared" si="20"/>
        <v>500</v>
      </c>
      <c r="J328" s="259"/>
      <c r="K328" s="196" t="s">
        <v>942</v>
      </c>
      <c r="L328" s="179" t="s">
        <v>846</v>
      </c>
      <c r="M328" s="157">
        <f t="shared" si="21"/>
        <v>1</v>
      </c>
      <c r="N328" s="157">
        <f t="shared" si="22"/>
        <v>500</v>
      </c>
      <c r="O328" s="157">
        <f t="shared" si="23"/>
        <v>0</v>
      </c>
    </row>
    <row r="329" s="157" customFormat="1" customHeight="1" spans="1:15">
      <c r="A329" s="196" t="s">
        <v>900</v>
      </c>
      <c r="B329" s="179" t="s">
        <v>943</v>
      </c>
      <c r="C329" s="179" t="s">
        <v>272</v>
      </c>
      <c r="D329" s="179" t="s">
        <v>330</v>
      </c>
      <c r="E329" s="196" t="s">
        <v>274</v>
      </c>
      <c r="F329" s="179" t="s">
        <v>158</v>
      </c>
      <c r="G329" s="206">
        <v>4</v>
      </c>
      <c r="H329" s="206">
        <v>1320</v>
      </c>
      <c r="I329" s="206">
        <f t="shared" si="20"/>
        <v>5280</v>
      </c>
      <c r="J329" s="259"/>
      <c r="K329" s="196" t="s">
        <v>944</v>
      </c>
      <c r="L329" s="179" t="s">
        <v>846</v>
      </c>
      <c r="M329" s="157">
        <f t="shared" si="21"/>
        <v>4</v>
      </c>
      <c r="N329" s="157">
        <f t="shared" si="22"/>
        <v>5280</v>
      </c>
      <c r="O329" s="157">
        <f t="shared" si="23"/>
        <v>0</v>
      </c>
    </row>
    <row r="330" s="157" customFormat="1" customHeight="1" spans="1:15">
      <c r="A330" s="196" t="s">
        <v>900</v>
      </c>
      <c r="B330" s="179" t="s">
        <v>943</v>
      </c>
      <c r="C330" s="179" t="s">
        <v>339</v>
      </c>
      <c r="D330" s="179" t="s">
        <v>515</v>
      </c>
      <c r="E330" s="196" t="s">
        <v>335</v>
      </c>
      <c r="F330" s="179" t="s">
        <v>341</v>
      </c>
      <c r="G330" s="206">
        <v>6</v>
      </c>
      <c r="H330" s="206">
        <v>2000</v>
      </c>
      <c r="I330" s="206">
        <f t="shared" si="20"/>
        <v>12000</v>
      </c>
      <c r="J330" s="259"/>
      <c r="K330" s="196" t="s">
        <v>944</v>
      </c>
      <c r="L330" s="179" t="s">
        <v>846</v>
      </c>
      <c r="M330" s="157">
        <f t="shared" si="21"/>
        <v>6</v>
      </c>
      <c r="N330" s="157">
        <f t="shared" si="22"/>
        <v>12000</v>
      </c>
      <c r="O330" s="157">
        <f t="shared" si="23"/>
        <v>0</v>
      </c>
    </row>
    <row r="331" s="157" customFormat="1" customHeight="1" spans="1:15">
      <c r="A331" s="196" t="s">
        <v>900</v>
      </c>
      <c r="B331" s="179" t="s">
        <v>943</v>
      </c>
      <c r="C331" s="179" t="s">
        <v>294</v>
      </c>
      <c r="D331" s="179" t="s">
        <v>295</v>
      </c>
      <c r="E331" s="196" t="s">
        <v>296</v>
      </c>
      <c r="F331" s="179" t="s">
        <v>158</v>
      </c>
      <c r="G331" s="206">
        <v>12</v>
      </c>
      <c r="H331" s="206">
        <v>3000</v>
      </c>
      <c r="I331" s="206">
        <f t="shared" si="20"/>
        <v>36000</v>
      </c>
      <c r="J331" s="259"/>
      <c r="K331" s="196" t="s">
        <v>944</v>
      </c>
      <c r="L331" s="179" t="s">
        <v>846</v>
      </c>
      <c r="M331" s="157">
        <f t="shared" si="21"/>
        <v>12</v>
      </c>
      <c r="N331" s="157">
        <f t="shared" si="22"/>
        <v>36000</v>
      </c>
      <c r="O331" s="157">
        <f t="shared" si="23"/>
        <v>0</v>
      </c>
    </row>
    <row r="332" s="157" customFormat="1" customHeight="1" spans="1:15">
      <c r="A332" s="196" t="s">
        <v>900</v>
      </c>
      <c r="B332" s="179" t="s">
        <v>945</v>
      </c>
      <c r="C332" s="179" t="s">
        <v>535</v>
      </c>
      <c r="D332" s="179" t="s">
        <v>844</v>
      </c>
      <c r="E332" s="196" t="s">
        <v>157</v>
      </c>
      <c r="F332" s="179" t="s">
        <v>158</v>
      </c>
      <c r="G332" s="206">
        <v>6</v>
      </c>
      <c r="H332" s="206">
        <v>4000</v>
      </c>
      <c r="I332" s="206">
        <f t="shared" si="20"/>
        <v>24000</v>
      </c>
      <c r="J332" s="259"/>
      <c r="K332" s="196" t="s">
        <v>946</v>
      </c>
      <c r="L332" s="179" t="s">
        <v>846</v>
      </c>
      <c r="M332" s="157">
        <f t="shared" si="21"/>
        <v>6</v>
      </c>
      <c r="N332" s="157">
        <f t="shared" si="22"/>
        <v>24000</v>
      </c>
      <c r="O332" s="157">
        <f t="shared" si="23"/>
        <v>0</v>
      </c>
    </row>
    <row r="333" s="157" customFormat="1" customHeight="1" spans="1:15">
      <c r="A333" s="196" t="s">
        <v>900</v>
      </c>
      <c r="B333" s="179" t="s">
        <v>945</v>
      </c>
      <c r="C333" s="179" t="s">
        <v>272</v>
      </c>
      <c r="D333" s="179" t="s">
        <v>330</v>
      </c>
      <c r="E333" s="196" t="s">
        <v>274</v>
      </c>
      <c r="F333" s="179" t="s">
        <v>158</v>
      </c>
      <c r="G333" s="206">
        <v>6</v>
      </c>
      <c r="H333" s="206">
        <v>1320</v>
      </c>
      <c r="I333" s="206">
        <f t="shared" si="20"/>
        <v>7920</v>
      </c>
      <c r="J333" s="259"/>
      <c r="K333" s="196" t="s">
        <v>946</v>
      </c>
      <c r="L333" s="179" t="s">
        <v>846</v>
      </c>
      <c r="M333" s="157">
        <f t="shared" si="21"/>
        <v>6</v>
      </c>
      <c r="N333" s="157">
        <f t="shared" si="22"/>
        <v>7920</v>
      </c>
      <c r="O333" s="157">
        <f t="shared" si="23"/>
        <v>0</v>
      </c>
    </row>
    <row r="334" s="157" customFormat="1" customHeight="1" spans="1:15">
      <c r="A334" s="196" t="s">
        <v>900</v>
      </c>
      <c r="B334" s="179" t="s">
        <v>945</v>
      </c>
      <c r="C334" s="179" t="s">
        <v>395</v>
      </c>
      <c r="D334" s="179" t="s">
        <v>393</v>
      </c>
      <c r="E334" s="196" t="s">
        <v>335</v>
      </c>
      <c r="F334" s="179" t="s">
        <v>229</v>
      </c>
      <c r="G334" s="206">
        <v>1</v>
      </c>
      <c r="H334" s="206">
        <v>3000</v>
      </c>
      <c r="I334" s="206">
        <f t="shared" si="20"/>
        <v>3000</v>
      </c>
      <c r="J334" s="259"/>
      <c r="K334" s="196" t="s">
        <v>946</v>
      </c>
      <c r="L334" s="179" t="s">
        <v>846</v>
      </c>
      <c r="M334" s="157">
        <f t="shared" si="21"/>
        <v>1</v>
      </c>
      <c r="N334" s="157">
        <f t="shared" si="22"/>
        <v>3000</v>
      </c>
      <c r="O334" s="157">
        <f t="shared" si="23"/>
        <v>0</v>
      </c>
    </row>
    <row r="335" s="157" customFormat="1" customHeight="1" spans="1:15">
      <c r="A335" s="196" t="s">
        <v>900</v>
      </c>
      <c r="B335" s="179" t="s">
        <v>945</v>
      </c>
      <c r="C335" s="179" t="s">
        <v>389</v>
      </c>
      <c r="D335" s="179" t="s">
        <v>330</v>
      </c>
      <c r="E335" s="196" t="s">
        <v>390</v>
      </c>
      <c r="F335" s="179" t="s">
        <v>229</v>
      </c>
      <c r="G335" s="206">
        <v>1</v>
      </c>
      <c r="H335" s="206">
        <v>3000</v>
      </c>
      <c r="I335" s="206">
        <f t="shared" si="20"/>
        <v>3000</v>
      </c>
      <c r="J335" s="259"/>
      <c r="K335" s="196" t="s">
        <v>946</v>
      </c>
      <c r="L335" s="179" t="s">
        <v>846</v>
      </c>
      <c r="M335" s="157">
        <f t="shared" si="21"/>
        <v>1</v>
      </c>
      <c r="N335" s="157">
        <f t="shared" si="22"/>
        <v>3000</v>
      </c>
      <c r="O335" s="157">
        <f t="shared" si="23"/>
        <v>0</v>
      </c>
    </row>
    <row r="336" s="157" customFormat="1" customHeight="1" spans="1:15">
      <c r="A336" s="196" t="s">
        <v>900</v>
      </c>
      <c r="B336" s="179" t="s">
        <v>947</v>
      </c>
      <c r="C336" s="179" t="s">
        <v>535</v>
      </c>
      <c r="D336" s="179" t="s">
        <v>844</v>
      </c>
      <c r="E336" s="196" t="s">
        <v>157</v>
      </c>
      <c r="F336" s="179" t="s">
        <v>158</v>
      </c>
      <c r="G336" s="206">
        <v>7</v>
      </c>
      <c r="H336" s="206">
        <v>4000</v>
      </c>
      <c r="I336" s="206">
        <f t="shared" si="20"/>
        <v>28000</v>
      </c>
      <c r="J336" s="259"/>
      <c r="K336" s="196" t="s">
        <v>948</v>
      </c>
      <c r="L336" s="179" t="s">
        <v>846</v>
      </c>
      <c r="M336" s="157">
        <f t="shared" si="21"/>
        <v>7</v>
      </c>
      <c r="N336" s="157">
        <f t="shared" si="22"/>
        <v>28000</v>
      </c>
      <c r="O336" s="157">
        <f t="shared" si="23"/>
        <v>0</v>
      </c>
    </row>
    <row r="337" s="157" customFormat="1" customHeight="1" spans="1:17">
      <c r="A337" s="196" t="s">
        <v>900</v>
      </c>
      <c r="B337" s="179" t="s">
        <v>947</v>
      </c>
      <c r="C337" s="179" t="s">
        <v>272</v>
      </c>
      <c r="D337" s="179" t="s">
        <v>330</v>
      </c>
      <c r="E337" s="196" t="s">
        <v>274</v>
      </c>
      <c r="F337" s="179" t="s">
        <v>158</v>
      </c>
      <c r="G337" s="206">
        <v>7</v>
      </c>
      <c r="H337" s="206">
        <v>1320</v>
      </c>
      <c r="I337" s="206">
        <f t="shared" si="20"/>
        <v>9240</v>
      </c>
      <c r="J337" s="259"/>
      <c r="K337" s="196" t="s">
        <v>948</v>
      </c>
      <c r="L337" s="179" t="s">
        <v>846</v>
      </c>
      <c r="M337" s="157">
        <f t="shared" si="21"/>
        <v>7</v>
      </c>
      <c r="N337" s="157">
        <f t="shared" si="22"/>
        <v>9240</v>
      </c>
      <c r="O337" s="157">
        <f t="shared" si="23"/>
        <v>0</v>
      </c>
    </row>
    <row r="338" s="157" customFormat="1" customHeight="1" spans="1:17">
      <c r="A338" s="196" t="s">
        <v>900</v>
      </c>
      <c r="B338" s="179" t="s">
        <v>947</v>
      </c>
      <c r="C338" s="179" t="s">
        <v>395</v>
      </c>
      <c r="D338" s="179" t="s">
        <v>393</v>
      </c>
      <c r="E338" s="196" t="s">
        <v>335</v>
      </c>
      <c r="F338" s="179" t="s">
        <v>229</v>
      </c>
      <c r="G338" s="206">
        <v>1</v>
      </c>
      <c r="H338" s="206">
        <v>3000</v>
      </c>
      <c r="I338" s="206">
        <f t="shared" si="20"/>
        <v>3000</v>
      </c>
      <c r="J338" s="259"/>
      <c r="K338" s="196" t="s">
        <v>948</v>
      </c>
      <c r="L338" s="179" t="s">
        <v>846</v>
      </c>
      <c r="M338" s="157">
        <f t="shared" si="21"/>
        <v>1</v>
      </c>
      <c r="N338" s="157">
        <f t="shared" si="22"/>
        <v>3000</v>
      </c>
      <c r="O338" s="157">
        <f t="shared" si="23"/>
        <v>0</v>
      </c>
    </row>
    <row r="339" s="157" customFormat="1" customHeight="1" spans="1:17">
      <c r="A339" s="196" t="s">
        <v>900</v>
      </c>
      <c r="B339" s="179" t="s">
        <v>947</v>
      </c>
      <c r="C339" s="179" t="s">
        <v>389</v>
      </c>
      <c r="D339" s="179" t="s">
        <v>330</v>
      </c>
      <c r="E339" s="196" t="s">
        <v>390</v>
      </c>
      <c r="F339" s="179" t="s">
        <v>229</v>
      </c>
      <c r="G339" s="206">
        <v>1</v>
      </c>
      <c r="H339" s="206">
        <v>3000</v>
      </c>
      <c r="I339" s="206">
        <f t="shared" si="20"/>
        <v>3000</v>
      </c>
      <c r="J339" s="259"/>
      <c r="K339" s="196" t="s">
        <v>948</v>
      </c>
      <c r="L339" s="179" t="s">
        <v>846</v>
      </c>
      <c r="M339" s="157">
        <f t="shared" si="21"/>
        <v>1</v>
      </c>
      <c r="N339" s="157">
        <f t="shared" si="22"/>
        <v>3000</v>
      </c>
      <c r="O339" s="157">
        <f t="shared" si="23"/>
        <v>0</v>
      </c>
    </row>
    <row r="340" s="157" customFormat="1" customHeight="1" spans="1:17">
      <c r="A340" s="196" t="s">
        <v>900</v>
      </c>
      <c r="B340" s="179" t="s">
        <v>949</v>
      </c>
      <c r="C340" s="179" t="s">
        <v>535</v>
      </c>
      <c r="D340" s="179" t="s">
        <v>844</v>
      </c>
      <c r="E340" s="196" t="s">
        <v>157</v>
      </c>
      <c r="F340" s="179" t="s">
        <v>158</v>
      </c>
      <c r="G340" s="206">
        <v>7</v>
      </c>
      <c r="H340" s="206">
        <v>4000</v>
      </c>
      <c r="I340" s="206">
        <f t="shared" si="20"/>
        <v>28000</v>
      </c>
      <c r="J340" s="259"/>
      <c r="K340" s="196" t="s">
        <v>950</v>
      </c>
      <c r="L340" s="179" t="s">
        <v>846</v>
      </c>
      <c r="M340" s="157">
        <f t="shared" si="21"/>
        <v>7</v>
      </c>
      <c r="N340" s="157">
        <f t="shared" si="22"/>
        <v>28000</v>
      </c>
      <c r="O340" s="157">
        <f t="shared" si="23"/>
        <v>0</v>
      </c>
    </row>
    <row r="341" s="157" customFormat="1" customHeight="1" spans="1:17">
      <c r="A341" s="196" t="s">
        <v>900</v>
      </c>
      <c r="B341" s="179" t="s">
        <v>949</v>
      </c>
      <c r="C341" s="179" t="s">
        <v>272</v>
      </c>
      <c r="D341" s="179" t="s">
        <v>330</v>
      </c>
      <c r="E341" s="196" t="s">
        <v>274</v>
      </c>
      <c r="F341" s="179" t="s">
        <v>158</v>
      </c>
      <c r="G341" s="206">
        <v>7</v>
      </c>
      <c r="H341" s="206">
        <v>1320</v>
      </c>
      <c r="I341" s="206">
        <f t="shared" si="20"/>
        <v>9240</v>
      </c>
      <c r="J341" s="259"/>
      <c r="K341" s="196" t="s">
        <v>950</v>
      </c>
      <c r="L341" s="179" t="s">
        <v>846</v>
      </c>
      <c r="M341" s="157">
        <f t="shared" si="21"/>
        <v>7</v>
      </c>
      <c r="N341" s="157">
        <f t="shared" si="22"/>
        <v>9240</v>
      </c>
      <c r="O341" s="157">
        <f t="shared" si="23"/>
        <v>0</v>
      </c>
    </row>
    <row r="342" s="157" customFormat="1" customHeight="1" spans="1:17">
      <c r="A342" s="196" t="s">
        <v>900</v>
      </c>
      <c r="B342" s="179" t="s">
        <v>949</v>
      </c>
      <c r="C342" s="179" t="s">
        <v>395</v>
      </c>
      <c r="D342" s="179" t="s">
        <v>393</v>
      </c>
      <c r="E342" s="196" t="s">
        <v>335</v>
      </c>
      <c r="F342" s="179" t="s">
        <v>229</v>
      </c>
      <c r="G342" s="206">
        <v>1</v>
      </c>
      <c r="H342" s="206">
        <v>3000</v>
      </c>
      <c r="I342" s="206">
        <f t="shared" si="20"/>
        <v>3000</v>
      </c>
      <c r="J342" s="259"/>
      <c r="K342" s="196" t="s">
        <v>950</v>
      </c>
      <c r="L342" s="179" t="s">
        <v>846</v>
      </c>
      <c r="M342" s="157">
        <f t="shared" si="21"/>
        <v>1</v>
      </c>
      <c r="N342" s="157">
        <f t="shared" si="22"/>
        <v>3000</v>
      </c>
      <c r="O342" s="157">
        <f t="shared" si="23"/>
        <v>0</v>
      </c>
    </row>
    <row r="343" s="157" customFormat="1" customHeight="1" spans="1:17">
      <c r="A343" s="196" t="s">
        <v>900</v>
      </c>
      <c r="B343" s="179" t="s">
        <v>949</v>
      </c>
      <c r="C343" s="179" t="s">
        <v>389</v>
      </c>
      <c r="D343" s="179" t="s">
        <v>330</v>
      </c>
      <c r="E343" s="196" t="s">
        <v>390</v>
      </c>
      <c r="F343" s="179" t="s">
        <v>229</v>
      </c>
      <c r="G343" s="206">
        <v>1</v>
      </c>
      <c r="H343" s="206">
        <v>3000</v>
      </c>
      <c r="I343" s="206">
        <f t="shared" si="20"/>
        <v>3000</v>
      </c>
      <c r="J343" s="259"/>
      <c r="K343" s="196" t="s">
        <v>950</v>
      </c>
      <c r="L343" s="179" t="s">
        <v>846</v>
      </c>
      <c r="M343" s="157">
        <f t="shared" si="21"/>
        <v>1</v>
      </c>
      <c r="N343" s="157">
        <f t="shared" si="22"/>
        <v>3000</v>
      </c>
      <c r="O343" s="157">
        <f t="shared" si="23"/>
        <v>0</v>
      </c>
    </row>
    <row r="344" s="157" customFormat="1" customHeight="1" spans="1:17">
      <c r="A344" s="196" t="s">
        <v>900</v>
      </c>
      <c r="B344" s="179" t="s">
        <v>951</v>
      </c>
      <c r="C344" s="179" t="s">
        <v>535</v>
      </c>
      <c r="D344" s="179" t="s">
        <v>844</v>
      </c>
      <c r="E344" s="196" t="s">
        <v>157</v>
      </c>
      <c r="F344" s="179" t="s">
        <v>158</v>
      </c>
      <c r="G344" s="206">
        <v>7</v>
      </c>
      <c r="H344" s="206">
        <v>4000</v>
      </c>
      <c r="I344" s="206">
        <f t="shared" si="20"/>
        <v>28000</v>
      </c>
      <c r="J344" s="259"/>
      <c r="K344" s="196" t="s">
        <v>952</v>
      </c>
      <c r="L344" s="179" t="s">
        <v>846</v>
      </c>
      <c r="M344" s="157">
        <f t="shared" si="21"/>
        <v>7</v>
      </c>
      <c r="N344" s="157">
        <f t="shared" si="22"/>
        <v>28000</v>
      </c>
      <c r="O344" s="157">
        <f t="shared" si="23"/>
        <v>0</v>
      </c>
    </row>
    <row r="345" s="157" customFormat="1" customHeight="1" spans="1:17">
      <c r="A345" s="196" t="s">
        <v>900</v>
      </c>
      <c r="B345" s="179" t="s">
        <v>951</v>
      </c>
      <c r="C345" s="179" t="s">
        <v>272</v>
      </c>
      <c r="D345" s="179" t="s">
        <v>330</v>
      </c>
      <c r="E345" s="196" t="s">
        <v>274</v>
      </c>
      <c r="F345" s="179" t="s">
        <v>158</v>
      </c>
      <c r="G345" s="206">
        <v>7</v>
      </c>
      <c r="H345" s="206">
        <v>1320</v>
      </c>
      <c r="I345" s="206">
        <f t="shared" si="20"/>
        <v>9240</v>
      </c>
      <c r="J345" s="259"/>
      <c r="K345" s="196" t="s">
        <v>952</v>
      </c>
      <c r="L345" s="179" t="s">
        <v>846</v>
      </c>
      <c r="M345" s="157">
        <f t="shared" si="21"/>
        <v>7</v>
      </c>
      <c r="N345" s="157">
        <f t="shared" si="22"/>
        <v>9240</v>
      </c>
      <c r="O345" s="157">
        <f t="shared" si="23"/>
        <v>0</v>
      </c>
    </row>
    <row r="346" s="157" customFormat="1" customHeight="1" spans="1:17">
      <c r="A346" s="196" t="s">
        <v>900</v>
      </c>
      <c r="B346" s="179" t="s">
        <v>951</v>
      </c>
      <c r="C346" s="179" t="s">
        <v>395</v>
      </c>
      <c r="D346" s="179" t="s">
        <v>393</v>
      </c>
      <c r="E346" s="196" t="s">
        <v>335</v>
      </c>
      <c r="F346" s="179" t="s">
        <v>229</v>
      </c>
      <c r="G346" s="206">
        <v>1</v>
      </c>
      <c r="H346" s="206">
        <v>3000</v>
      </c>
      <c r="I346" s="206">
        <f t="shared" si="20"/>
        <v>3000</v>
      </c>
      <c r="J346" s="259"/>
      <c r="K346" s="196" t="s">
        <v>952</v>
      </c>
      <c r="L346" s="179" t="s">
        <v>846</v>
      </c>
      <c r="M346" s="157">
        <f t="shared" si="21"/>
        <v>1</v>
      </c>
      <c r="N346" s="157">
        <f t="shared" si="22"/>
        <v>3000</v>
      </c>
      <c r="O346" s="157">
        <f t="shared" si="23"/>
        <v>0</v>
      </c>
    </row>
    <row r="347" s="157" customFormat="1" customHeight="1" spans="1:17">
      <c r="A347" s="196" t="s">
        <v>900</v>
      </c>
      <c r="B347" s="179" t="s">
        <v>951</v>
      </c>
      <c r="C347" s="179" t="s">
        <v>389</v>
      </c>
      <c r="D347" s="179" t="s">
        <v>330</v>
      </c>
      <c r="E347" s="196" t="s">
        <v>390</v>
      </c>
      <c r="F347" s="179" t="s">
        <v>229</v>
      </c>
      <c r="G347" s="206">
        <v>1</v>
      </c>
      <c r="H347" s="206">
        <v>3000</v>
      </c>
      <c r="I347" s="206">
        <f t="shared" si="20"/>
        <v>3000</v>
      </c>
      <c r="J347" s="259"/>
      <c r="K347" s="196" t="s">
        <v>952</v>
      </c>
      <c r="L347" s="179" t="s">
        <v>846</v>
      </c>
      <c r="M347" s="157">
        <f t="shared" si="21"/>
        <v>1</v>
      </c>
      <c r="N347" s="157">
        <f t="shared" si="22"/>
        <v>3000</v>
      </c>
      <c r="O347" s="157">
        <f t="shared" si="23"/>
        <v>0</v>
      </c>
    </row>
    <row r="348" s="157" customFormat="1" customHeight="1" spans="1:17">
      <c r="A348" s="196" t="s">
        <v>900</v>
      </c>
      <c r="B348" s="179" t="s">
        <v>953</v>
      </c>
      <c r="C348" s="179" t="s">
        <v>535</v>
      </c>
      <c r="D348" s="179" t="s">
        <v>844</v>
      </c>
      <c r="E348" s="196" t="s">
        <v>157</v>
      </c>
      <c r="F348" s="179" t="s">
        <v>158</v>
      </c>
      <c r="G348" s="206">
        <v>1</v>
      </c>
      <c r="H348" s="206">
        <v>4000</v>
      </c>
      <c r="I348" s="206">
        <f t="shared" si="20"/>
        <v>4000</v>
      </c>
      <c r="J348" s="259"/>
      <c r="K348" s="196" t="s">
        <v>954</v>
      </c>
      <c r="L348" s="179" t="s">
        <v>846</v>
      </c>
      <c r="M348" s="157">
        <f t="shared" si="21"/>
        <v>1</v>
      </c>
      <c r="N348" s="157">
        <f t="shared" si="22"/>
        <v>4000</v>
      </c>
      <c r="O348" s="157">
        <f t="shared" si="23"/>
        <v>0</v>
      </c>
    </row>
    <row r="349" s="157" customFormat="1" customHeight="1" spans="1:17">
      <c r="A349" s="196" t="s">
        <v>900</v>
      </c>
      <c r="B349" s="179" t="s">
        <v>953</v>
      </c>
      <c r="C349" s="179" t="s">
        <v>272</v>
      </c>
      <c r="D349" s="179" t="s">
        <v>330</v>
      </c>
      <c r="E349" s="196" t="s">
        <v>274</v>
      </c>
      <c r="F349" s="179" t="s">
        <v>158</v>
      </c>
      <c r="G349" s="206">
        <v>2</v>
      </c>
      <c r="H349" s="206">
        <v>1320</v>
      </c>
      <c r="I349" s="206">
        <f t="shared" si="20"/>
        <v>2640</v>
      </c>
      <c r="J349" s="259"/>
      <c r="K349" s="196" t="s">
        <v>954</v>
      </c>
      <c r="L349" s="179" t="s">
        <v>846</v>
      </c>
      <c r="M349" s="157">
        <f t="shared" si="21"/>
        <v>2</v>
      </c>
      <c r="N349" s="157">
        <f t="shared" si="22"/>
        <v>2640</v>
      </c>
      <c r="O349" s="157">
        <f t="shared" si="23"/>
        <v>0</v>
      </c>
    </row>
    <row r="350" s="157" customFormat="1" customHeight="1" spans="1:17">
      <c r="A350" s="196" t="s">
        <v>900</v>
      </c>
      <c r="B350" s="179" t="s">
        <v>953</v>
      </c>
      <c r="C350" s="179" t="s">
        <v>395</v>
      </c>
      <c r="D350" s="179" t="s">
        <v>393</v>
      </c>
      <c r="E350" s="196" t="s">
        <v>335</v>
      </c>
      <c r="F350" s="179" t="s">
        <v>229</v>
      </c>
      <c r="G350" s="206">
        <v>1</v>
      </c>
      <c r="H350" s="206">
        <v>3000</v>
      </c>
      <c r="I350" s="206">
        <f t="shared" si="20"/>
        <v>3000</v>
      </c>
      <c r="J350" s="259"/>
      <c r="K350" s="196" t="s">
        <v>954</v>
      </c>
      <c r="L350" s="179" t="s">
        <v>846</v>
      </c>
      <c r="M350" s="157">
        <f t="shared" si="21"/>
        <v>1</v>
      </c>
      <c r="N350" s="157">
        <f t="shared" si="22"/>
        <v>3000</v>
      </c>
      <c r="O350" s="157">
        <f t="shared" si="23"/>
        <v>0</v>
      </c>
    </row>
    <row r="351" s="157" customFormat="1" customHeight="1" spans="1:17">
      <c r="A351" s="196" t="s">
        <v>900</v>
      </c>
      <c r="B351" s="179" t="s">
        <v>953</v>
      </c>
      <c r="C351" s="179" t="s">
        <v>396</v>
      </c>
      <c r="D351" s="196" t="s">
        <v>397</v>
      </c>
      <c r="E351" s="196" t="s">
        <v>941</v>
      </c>
      <c r="F351" s="179" t="s">
        <v>229</v>
      </c>
      <c r="G351" s="206">
        <v>1</v>
      </c>
      <c r="H351" s="206">
        <v>3000</v>
      </c>
      <c r="I351" s="206">
        <f t="shared" si="20"/>
        <v>3000</v>
      </c>
      <c r="J351" s="259"/>
      <c r="K351" s="196" t="s">
        <v>954</v>
      </c>
      <c r="L351" s="179" t="s">
        <v>846</v>
      </c>
      <c r="M351" s="157">
        <f t="shared" si="21"/>
        <v>1</v>
      </c>
      <c r="N351" s="157">
        <f t="shared" si="22"/>
        <v>3000</v>
      </c>
      <c r="O351" s="157">
        <f t="shared" si="23"/>
        <v>0</v>
      </c>
      <c r="Q351" s="157" t="s">
        <v>955</v>
      </c>
    </row>
    <row r="352" s="157" customFormat="1" customHeight="1" spans="1:17">
      <c r="A352" s="196" t="s">
        <v>900</v>
      </c>
      <c r="B352" s="179" t="s">
        <v>953</v>
      </c>
      <c r="C352" s="179" t="s">
        <v>309</v>
      </c>
      <c r="D352" s="179" t="s">
        <v>310</v>
      </c>
      <c r="E352" s="196" t="s">
        <v>282</v>
      </c>
      <c r="F352" s="179" t="s">
        <v>158</v>
      </c>
      <c r="G352" s="206">
        <v>4</v>
      </c>
      <c r="H352" s="206">
        <v>500</v>
      </c>
      <c r="I352" s="206">
        <f t="shared" si="20"/>
        <v>2000</v>
      </c>
      <c r="J352" s="259"/>
      <c r="K352" s="196" t="s">
        <v>954</v>
      </c>
      <c r="L352" s="179" t="s">
        <v>846</v>
      </c>
      <c r="M352" s="157">
        <f t="shared" si="21"/>
        <v>4</v>
      </c>
      <c r="N352" s="157">
        <f t="shared" si="22"/>
        <v>2000</v>
      </c>
      <c r="O352" s="157">
        <f t="shared" si="23"/>
        <v>0</v>
      </c>
    </row>
    <row r="353" s="157" customFormat="1" customHeight="1" spans="1:15">
      <c r="A353" s="196" t="s">
        <v>900</v>
      </c>
      <c r="B353" s="179" t="s">
        <v>953</v>
      </c>
      <c r="C353" s="179" t="s">
        <v>198</v>
      </c>
      <c r="D353" s="179" t="s">
        <v>209</v>
      </c>
      <c r="E353" s="196" t="s">
        <v>199</v>
      </c>
      <c r="F353" s="179" t="s">
        <v>158</v>
      </c>
      <c r="G353" s="206">
        <v>2</v>
      </c>
      <c r="H353" s="206">
        <v>1200</v>
      </c>
      <c r="I353" s="206">
        <f t="shared" si="20"/>
        <v>2400</v>
      </c>
      <c r="J353" s="259"/>
      <c r="K353" s="196" t="s">
        <v>954</v>
      </c>
      <c r="L353" s="179" t="s">
        <v>846</v>
      </c>
      <c r="M353" s="157">
        <f t="shared" si="21"/>
        <v>2</v>
      </c>
      <c r="N353" s="157">
        <f t="shared" si="22"/>
        <v>2400</v>
      </c>
      <c r="O353" s="157">
        <f t="shared" si="23"/>
        <v>0</v>
      </c>
    </row>
    <row r="354" s="157" customFormat="1" customHeight="1" spans="1:15">
      <c r="A354" s="196" t="s">
        <v>900</v>
      </c>
      <c r="B354" s="179" t="s">
        <v>953</v>
      </c>
      <c r="C354" s="179" t="s">
        <v>289</v>
      </c>
      <c r="D354" s="179" t="s">
        <v>330</v>
      </c>
      <c r="E354" s="196" t="s">
        <v>291</v>
      </c>
      <c r="F354" s="179" t="s">
        <v>158</v>
      </c>
      <c r="G354" s="206">
        <v>1</v>
      </c>
      <c r="H354" s="206">
        <v>500</v>
      </c>
      <c r="I354" s="206">
        <f t="shared" si="20"/>
        <v>500</v>
      </c>
      <c r="J354" s="259"/>
      <c r="K354" s="196" t="s">
        <v>954</v>
      </c>
      <c r="L354" s="179" t="s">
        <v>846</v>
      </c>
      <c r="M354" s="157">
        <f t="shared" si="21"/>
        <v>1</v>
      </c>
      <c r="N354" s="157">
        <f t="shared" si="22"/>
        <v>500</v>
      </c>
      <c r="O354" s="157">
        <f t="shared" si="23"/>
        <v>0</v>
      </c>
    </row>
    <row r="355" s="157" customFormat="1" customHeight="1" spans="1:15">
      <c r="A355" s="196" t="s">
        <v>900</v>
      </c>
      <c r="B355" s="179" t="s">
        <v>956</v>
      </c>
      <c r="C355" s="179" t="s">
        <v>155</v>
      </c>
      <c r="D355" s="179" t="s">
        <v>926</v>
      </c>
      <c r="E355" s="196" t="s">
        <v>157</v>
      </c>
      <c r="F355" s="179" t="s">
        <v>158</v>
      </c>
      <c r="G355" s="206">
        <v>2</v>
      </c>
      <c r="H355" s="206">
        <v>4000</v>
      </c>
      <c r="I355" s="206">
        <f t="shared" si="20"/>
        <v>8000</v>
      </c>
      <c r="J355" s="259"/>
      <c r="K355" s="196" t="s">
        <v>957</v>
      </c>
      <c r="L355" s="179" t="s">
        <v>846</v>
      </c>
      <c r="M355" s="157">
        <f t="shared" si="21"/>
        <v>2</v>
      </c>
      <c r="N355" s="157">
        <f t="shared" si="22"/>
        <v>8000</v>
      </c>
      <c r="O355" s="157">
        <f t="shared" si="23"/>
        <v>0</v>
      </c>
    </row>
    <row r="356" s="157" customFormat="1" customHeight="1" spans="1:15">
      <c r="A356" s="196" t="s">
        <v>900</v>
      </c>
      <c r="B356" s="179" t="s">
        <v>956</v>
      </c>
      <c r="C356" s="179" t="s">
        <v>272</v>
      </c>
      <c r="D356" s="179" t="s">
        <v>330</v>
      </c>
      <c r="E356" s="196" t="s">
        <v>274</v>
      </c>
      <c r="F356" s="179" t="s">
        <v>158</v>
      </c>
      <c r="G356" s="206">
        <v>1</v>
      </c>
      <c r="H356" s="206">
        <v>1320</v>
      </c>
      <c r="I356" s="206">
        <f t="shared" si="20"/>
        <v>1320</v>
      </c>
      <c r="J356" s="259"/>
      <c r="K356" s="196" t="s">
        <v>957</v>
      </c>
      <c r="L356" s="179" t="s">
        <v>846</v>
      </c>
      <c r="M356" s="157">
        <f t="shared" si="21"/>
        <v>1</v>
      </c>
      <c r="N356" s="157">
        <f t="shared" si="22"/>
        <v>1320</v>
      </c>
      <c r="O356" s="157">
        <f t="shared" si="23"/>
        <v>0</v>
      </c>
    </row>
    <row r="357" s="157" customFormat="1" customHeight="1" spans="1:15">
      <c r="A357" s="196" t="s">
        <v>900</v>
      </c>
      <c r="B357" s="179" t="s">
        <v>956</v>
      </c>
      <c r="C357" s="179" t="s">
        <v>395</v>
      </c>
      <c r="D357" s="179" t="s">
        <v>393</v>
      </c>
      <c r="E357" s="196" t="s">
        <v>335</v>
      </c>
      <c r="F357" s="179" t="s">
        <v>229</v>
      </c>
      <c r="G357" s="206">
        <v>1</v>
      </c>
      <c r="H357" s="206">
        <v>3000</v>
      </c>
      <c r="I357" s="206">
        <f t="shared" si="20"/>
        <v>3000</v>
      </c>
      <c r="J357" s="259"/>
      <c r="K357" s="196" t="s">
        <v>957</v>
      </c>
      <c r="L357" s="179" t="s">
        <v>846</v>
      </c>
      <c r="M357" s="157">
        <f t="shared" si="21"/>
        <v>1</v>
      </c>
      <c r="N357" s="157">
        <f t="shared" si="22"/>
        <v>3000</v>
      </c>
      <c r="O357" s="157">
        <f t="shared" si="23"/>
        <v>0</v>
      </c>
    </row>
    <row r="358" s="157" customFormat="1" customHeight="1" spans="1:15">
      <c r="A358" s="196" t="s">
        <v>900</v>
      </c>
      <c r="B358" s="179" t="s">
        <v>956</v>
      </c>
      <c r="C358" s="179" t="s">
        <v>309</v>
      </c>
      <c r="D358" s="179" t="s">
        <v>310</v>
      </c>
      <c r="E358" s="196" t="s">
        <v>282</v>
      </c>
      <c r="F358" s="179" t="s">
        <v>158</v>
      </c>
      <c r="G358" s="206">
        <v>2</v>
      </c>
      <c r="H358" s="206">
        <v>500</v>
      </c>
      <c r="I358" s="206">
        <f t="shared" si="20"/>
        <v>1000</v>
      </c>
      <c r="J358" s="259"/>
      <c r="K358" s="196" t="s">
        <v>957</v>
      </c>
      <c r="L358" s="179" t="s">
        <v>846</v>
      </c>
      <c r="M358" s="157">
        <f t="shared" si="21"/>
        <v>2</v>
      </c>
      <c r="N358" s="157">
        <f t="shared" si="22"/>
        <v>1000</v>
      </c>
      <c r="O358" s="157">
        <f t="shared" si="23"/>
        <v>0</v>
      </c>
    </row>
    <row r="359" s="157" customFormat="1" customHeight="1" spans="1:15">
      <c r="A359" s="196" t="s">
        <v>900</v>
      </c>
      <c r="B359" s="179" t="s">
        <v>958</v>
      </c>
      <c r="C359" s="179" t="s">
        <v>533</v>
      </c>
      <c r="D359" s="179" t="s">
        <v>170</v>
      </c>
      <c r="E359" s="196" t="s">
        <v>157</v>
      </c>
      <c r="F359" s="179" t="s">
        <v>158</v>
      </c>
      <c r="G359" s="206">
        <v>2</v>
      </c>
      <c r="H359" s="206">
        <v>4000</v>
      </c>
      <c r="I359" s="206">
        <f t="shared" si="20"/>
        <v>8000</v>
      </c>
      <c r="J359" s="259"/>
      <c r="K359" s="196" t="s">
        <v>959</v>
      </c>
      <c r="L359" s="179" t="s">
        <v>846</v>
      </c>
      <c r="M359" s="157">
        <f t="shared" si="21"/>
        <v>2</v>
      </c>
      <c r="N359" s="157">
        <f t="shared" si="22"/>
        <v>8000</v>
      </c>
      <c r="O359" s="157">
        <f t="shared" si="23"/>
        <v>0</v>
      </c>
    </row>
    <row r="360" s="157" customFormat="1" customHeight="1" spans="1:15">
      <c r="A360" s="196" t="s">
        <v>900</v>
      </c>
      <c r="B360" s="179" t="s">
        <v>958</v>
      </c>
      <c r="C360" s="179" t="s">
        <v>272</v>
      </c>
      <c r="D360" s="179" t="s">
        <v>330</v>
      </c>
      <c r="E360" s="196" t="s">
        <v>278</v>
      </c>
      <c r="F360" s="179" t="s">
        <v>158</v>
      </c>
      <c r="G360" s="206">
        <v>2</v>
      </c>
      <c r="H360" s="206">
        <v>1750</v>
      </c>
      <c r="I360" s="206">
        <f t="shared" si="20"/>
        <v>3500</v>
      </c>
      <c r="J360" s="259"/>
      <c r="K360" s="196" t="s">
        <v>959</v>
      </c>
      <c r="L360" s="179" t="s">
        <v>846</v>
      </c>
      <c r="M360" s="157">
        <f t="shared" si="21"/>
        <v>2</v>
      </c>
      <c r="N360" s="157">
        <f t="shared" si="22"/>
        <v>3500</v>
      </c>
      <c r="O360" s="157">
        <f t="shared" si="23"/>
        <v>0</v>
      </c>
    </row>
    <row r="361" s="157" customFormat="1" customHeight="1" spans="1:15">
      <c r="A361" s="196" t="s">
        <v>900</v>
      </c>
      <c r="B361" s="179" t="s">
        <v>958</v>
      </c>
      <c r="C361" s="179" t="s">
        <v>389</v>
      </c>
      <c r="D361" s="179" t="s">
        <v>330</v>
      </c>
      <c r="E361" s="196" t="s">
        <v>390</v>
      </c>
      <c r="F361" s="179" t="s">
        <v>229</v>
      </c>
      <c r="G361" s="206">
        <v>1</v>
      </c>
      <c r="H361" s="206">
        <v>3000</v>
      </c>
      <c r="I361" s="206">
        <f t="shared" si="20"/>
        <v>3000</v>
      </c>
      <c r="J361" s="259"/>
      <c r="K361" s="196" t="s">
        <v>959</v>
      </c>
      <c r="L361" s="179" t="s">
        <v>846</v>
      </c>
      <c r="M361" s="157">
        <f t="shared" si="21"/>
        <v>1</v>
      </c>
      <c r="N361" s="157">
        <f t="shared" si="22"/>
        <v>3000</v>
      </c>
      <c r="O361" s="157">
        <f t="shared" si="23"/>
        <v>0</v>
      </c>
    </row>
    <row r="362" s="157" customFormat="1" customHeight="1" spans="1:15">
      <c r="A362" s="196" t="s">
        <v>900</v>
      </c>
      <c r="B362" s="179" t="s">
        <v>960</v>
      </c>
      <c r="C362" s="179" t="s">
        <v>533</v>
      </c>
      <c r="D362" s="179" t="s">
        <v>170</v>
      </c>
      <c r="E362" s="196" t="s">
        <v>157</v>
      </c>
      <c r="F362" s="179" t="s">
        <v>158</v>
      </c>
      <c r="G362" s="206">
        <v>2</v>
      </c>
      <c r="H362" s="206">
        <v>4000</v>
      </c>
      <c r="I362" s="206">
        <f t="shared" si="20"/>
        <v>8000</v>
      </c>
      <c r="J362" s="259"/>
      <c r="K362" s="196" t="s">
        <v>961</v>
      </c>
      <c r="L362" s="179" t="s">
        <v>846</v>
      </c>
      <c r="M362" s="157">
        <f t="shared" si="21"/>
        <v>2</v>
      </c>
      <c r="N362" s="157">
        <f t="shared" si="22"/>
        <v>8000</v>
      </c>
      <c r="O362" s="157">
        <f t="shared" si="23"/>
        <v>0</v>
      </c>
    </row>
    <row r="363" s="157" customFormat="1" customHeight="1" spans="1:15">
      <c r="A363" s="196" t="s">
        <v>900</v>
      </c>
      <c r="B363" s="179" t="s">
        <v>960</v>
      </c>
      <c r="C363" s="179" t="s">
        <v>272</v>
      </c>
      <c r="D363" s="179" t="s">
        <v>330</v>
      </c>
      <c r="E363" s="196" t="s">
        <v>278</v>
      </c>
      <c r="F363" s="179" t="s">
        <v>158</v>
      </c>
      <c r="G363" s="206">
        <v>2</v>
      </c>
      <c r="H363" s="206">
        <v>1750</v>
      </c>
      <c r="I363" s="206">
        <f t="shared" si="20"/>
        <v>3500</v>
      </c>
      <c r="J363" s="259"/>
      <c r="K363" s="196" t="s">
        <v>961</v>
      </c>
      <c r="L363" s="179" t="s">
        <v>846</v>
      </c>
      <c r="M363" s="157">
        <f t="shared" si="21"/>
        <v>2</v>
      </c>
      <c r="N363" s="157">
        <f t="shared" si="22"/>
        <v>3500</v>
      </c>
      <c r="O363" s="157">
        <f t="shared" si="23"/>
        <v>0</v>
      </c>
    </row>
    <row r="364" s="157" customFormat="1" customHeight="1" spans="1:15">
      <c r="A364" s="196" t="s">
        <v>900</v>
      </c>
      <c r="B364" s="179" t="s">
        <v>960</v>
      </c>
      <c r="C364" s="179" t="s">
        <v>389</v>
      </c>
      <c r="D364" s="179" t="s">
        <v>330</v>
      </c>
      <c r="E364" s="196" t="s">
        <v>390</v>
      </c>
      <c r="F364" s="179" t="s">
        <v>229</v>
      </c>
      <c r="G364" s="206">
        <v>2</v>
      </c>
      <c r="H364" s="206">
        <v>3000</v>
      </c>
      <c r="I364" s="206">
        <f t="shared" si="20"/>
        <v>6000</v>
      </c>
      <c r="J364" s="259"/>
      <c r="K364" s="196" t="s">
        <v>961</v>
      </c>
      <c r="L364" s="179" t="s">
        <v>846</v>
      </c>
      <c r="M364" s="157">
        <f t="shared" si="21"/>
        <v>2</v>
      </c>
      <c r="N364" s="157">
        <f t="shared" si="22"/>
        <v>6000</v>
      </c>
      <c r="O364" s="157">
        <f t="shared" si="23"/>
        <v>0</v>
      </c>
    </row>
    <row r="365" s="157" customFormat="1" customHeight="1" spans="1:15">
      <c r="A365" s="196" t="s">
        <v>900</v>
      </c>
      <c r="B365" s="179" t="s">
        <v>962</v>
      </c>
      <c r="C365" s="179" t="s">
        <v>533</v>
      </c>
      <c r="D365" s="179" t="s">
        <v>170</v>
      </c>
      <c r="E365" s="196" t="s">
        <v>157</v>
      </c>
      <c r="F365" s="179" t="s">
        <v>158</v>
      </c>
      <c r="G365" s="206">
        <v>2</v>
      </c>
      <c r="H365" s="206">
        <v>4000</v>
      </c>
      <c r="I365" s="206">
        <f t="shared" si="20"/>
        <v>8000</v>
      </c>
      <c r="J365" s="259"/>
      <c r="K365" s="196" t="s">
        <v>963</v>
      </c>
      <c r="L365" s="179" t="s">
        <v>846</v>
      </c>
      <c r="M365" s="157">
        <f t="shared" si="21"/>
        <v>2</v>
      </c>
      <c r="N365" s="157">
        <f t="shared" si="22"/>
        <v>8000</v>
      </c>
      <c r="O365" s="157">
        <f t="shared" si="23"/>
        <v>0</v>
      </c>
    </row>
    <row r="366" s="157" customFormat="1" customHeight="1" spans="1:15">
      <c r="A366" s="196" t="s">
        <v>900</v>
      </c>
      <c r="B366" s="179" t="s">
        <v>962</v>
      </c>
      <c r="C366" s="179" t="s">
        <v>272</v>
      </c>
      <c r="D366" s="179" t="s">
        <v>330</v>
      </c>
      <c r="E366" s="196" t="s">
        <v>278</v>
      </c>
      <c r="F366" s="179" t="s">
        <v>158</v>
      </c>
      <c r="G366" s="206">
        <v>2</v>
      </c>
      <c r="H366" s="206">
        <v>1750</v>
      </c>
      <c r="I366" s="206">
        <f t="shared" ref="I366:I393" si="24" xml:space="preserve">G366*H366</f>
        <v>3500</v>
      </c>
      <c r="J366" s="259"/>
      <c r="K366" s="196" t="s">
        <v>963</v>
      </c>
      <c r="L366" s="179" t="s">
        <v>846</v>
      </c>
      <c r="M366" s="157">
        <f xml:space="preserve">G366</f>
        <v>2</v>
      </c>
      <c r="N366" s="157">
        <f t="shared" ref="N366:N393" si="25" xml:space="preserve">M366*H366</f>
        <v>3500</v>
      </c>
      <c r="O366" s="157">
        <f t="shared" si="23"/>
        <v>0</v>
      </c>
    </row>
    <row r="367" s="157" customFormat="1" customHeight="1" spans="1:15">
      <c r="A367" s="196" t="s">
        <v>900</v>
      </c>
      <c r="B367" s="179" t="s">
        <v>962</v>
      </c>
      <c r="C367" s="179" t="s">
        <v>389</v>
      </c>
      <c r="D367" s="179" t="s">
        <v>330</v>
      </c>
      <c r="E367" s="196" t="s">
        <v>390</v>
      </c>
      <c r="F367" s="179" t="s">
        <v>229</v>
      </c>
      <c r="G367" s="206">
        <v>2</v>
      </c>
      <c r="H367" s="206">
        <v>3000</v>
      </c>
      <c r="I367" s="206">
        <f t="shared" si="24"/>
        <v>6000</v>
      </c>
      <c r="J367" s="259"/>
      <c r="K367" s="196" t="s">
        <v>963</v>
      </c>
      <c r="L367" s="179" t="s">
        <v>846</v>
      </c>
      <c r="M367" s="157">
        <f xml:space="preserve">G367</f>
        <v>2</v>
      </c>
      <c r="N367" s="157">
        <f t="shared" si="25"/>
        <v>6000</v>
      </c>
      <c r="O367" s="157">
        <f t="shared" si="23"/>
        <v>0</v>
      </c>
    </row>
    <row r="368" s="157" customFormat="1" customHeight="1" spans="1:15">
      <c r="A368" s="196" t="s">
        <v>900</v>
      </c>
      <c r="B368" s="179" t="s">
        <v>964</v>
      </c>
      <c r="C368" s="179" t="s">
        <v>533</v>
      </c>
      <c r="D368" s="179" t="s">
        <v>176</v>
      </c>
      <c r="E368" s="196" t="s">
        <v>157</v>
      </c>
      <c r="F368" s="179" t="s">
        <v>158</v>
      </c>
      <c r="G368" s="206">
        <v>1</v>
      </c>
      <c r="H368" s="206">
        <v>6000</v>
      </c>
      <c r="I368" s="206">
        <f t="shared" si="24"/>
        <v>6000</v>
      </c>
      <c r="J368" s="259"/>
      <c r="K368" s="196" t="s">
        <v>965</v>
      </c>
      <c r="L368" s="179" t="s">
        <v>846</v>
      </c>
      <c r="M368" s="157">
        <f xml:space="preserve">G368</f>
        <v>1</v>
      </c>
      <c r="N368" s="157">
        <f t="shared" si="25"/>
        <v>6000</v>
      </c>
      <c r="O368" s="157">
        <f t="shared" si="23"/>
        <v>0</v>
      </c>
    </row>
    <row r="369" s="157" customFormat="1" customHeight="1" spans="1:15">
      <c r="A369" s="196" t="s">
        <v>900</v>
      </c>
      <c r="B369" s="179" t="s">
        <v>964</v>
      </c>
      <c r="C369" s="179" t="s">
        <v>272</v>
      </c>
      <c r="D369" s="179" t="s">
        <v>330</v>
      </c>
      <c r="E369" s="196" t="s">
        <v>278</v>
      </c>
      <c r="F369" s="179" t="s">
        <v>158</v>
      </c>
      <c r="G369" s="206">
        <v>2</v>
      </c>
      <c r="H369" s="206">
        <v>2000</v>
      </c>
      <c r="I369" s="206">
        <f t="shared" si="24"/>
        <v>4000</v>
      </c>
      <c r="J369" s="259"/>
      <c r="K369" s="196" t="s">
        <v>965</v>
      </c>
      <c r="L369" s="179" t="s">
        <v>846</v>
      </c>
      <c r="M369" s="157">
        <f xml:space="preserve">G369</f>
        <v>2</v>
      </c>
      <c r="N369" s="157">
        <f t="shared" si="25"/>
        <v>4000</v>
      </c>
      <c r="O369" s="157">
        <f t="shared" si="23"/>
        <v>0</v>
      </c>
    </row>
    <row r="370" s="157" customFormat="1" customHeight="1" spans="1:15">
      <c r="A370" s="196" t="s">
        <v>900</v>
      </c>
      <c r="B370" s="179" t="s">
        <v>964</v>
      </c>
      <c r="C370" s="179" t="s">
        <v>389</v>
      </c>
      <c r="D370" s="179" t="s">
        <v>330</v>
      </c>
      <c r="E370" s="196" t="s">
        <v>390</v>
      </c>
      <c r="F370" s="179" t="s">
        <v>229</v>
      </c>
      <c r="G370" s="206">
        <v>2</v>
      </c>
      <c r="H370" s="206">
        <v>3000</v>
      </c>
      <c r="I370" s="206">
        <f t="shared" si="24"/>
        <v>6000</v>
      </c>
      <c r="J370" s="259"/>
      <c r="K370" s="196" t="s">
        <v>965</v>
      </c>
      <c r="L370" s="179" t="s">
        <v>846</v>
      </c>
      <c r="M370" s="157">
        <f xml:space="preserve">G370</f>
        <v>2</v>
      </c>
      <c r="N370" s="157">
        <f t="shared" si="25"/>
        <v>6000</v>
      </c>
      <c r="O370" s="157">
        <f t="shared" si="23"/>
        <v>0</v>
      </c>
    </row>
    <row r="371" s="157" customFormat="1" customHeight="1" spans="1:15">
      <c r="A371" s="196" t="s">
        <v>900</v>
      </c>
      <c r="B371" s="179" t="s">
        <v>966</v>
      </c>
      <c r="C371" s="179" t="s">
        <v>443</v>
      </c>
      <c r="D371" s="179" t="s">
        <v>462</v>
      </c>
      <c r="E371" s="196" t="s">
        <v>424</v>
      </c>
      <c r="F371" s="191" t="s">
        <v>229</v>
      </c>
      <c r="G371" s="194">
        <v>10</v>
      </c>
      <c r="H371" s="194">
        <v>20000</v>
      </c>
      <c r="I371" s="206">
        <f t="shared" si="24"/>
        <v>200000</v>
      </c>
      <c r="J371" s="259"/>
      <c r="K371" s="196" t="s">
        <v>967</v>
      </c>
      <c r="L371" s="179" t="s">
        <v>762</v>
      </c>
      <c r="M371" s="851">
        <v>10</v>
      </c>
      <c r="N371" s="157">
        <f t="shared" si="25"/>
        <v>200000</v>
      </c>
      <c r="O371" s="157">
        <f t="shared" si="23"/>
        <v>0</v>
      </c>
    </row>
    <row r="372" s="157" customFormat="1" customHeight="1" spans="1:15">
      <c r="A372" s="196" t="s">
        <v>900</v>
      </c>
      <c r="B372" s="179" t="s">
        <v>966</v>
      </c>
      <c r="C372" s="179" t="s">
        <v>395</v>
      </c>
      <c r="D372" s="179" t="s">
        <v>393</v>
      </c>
      <c r="E372" s="196" t="s">
        <v>335</v>
      </c>
      <c r="F372" s="179" t="s">
        <v>229</v>
      </c>
      <c r="G372" s="194">
        <v>103</v>
      </c>
      <c r="H372" s="194">
        <v>3000</v>
      </c>
      <c r="I372" s="206">
        <f t="shared" si="24"/>
        <v>309000</v>
      </c>
      <c r="J372" s="259"/>
      <c r="K372" s="196" t="s">
        <v>968</v>
      </c>
      <c r="L372" s="179" t="s">
        <v>762</v>
      </c>
      <c r="M372" s="851">
        <f xml:space="preserve">G372*0.5</f>
        <v>51.5</v>
      </c>
      <c r="N372" s="157">
        <f t="shared" si="25"/>
        <v>154500</v>
      </c>
      <c r="O372" s="157">
        <f t="shared" si="23"/>
        <v>51.5</v>
      </c>
    </row>
    <row r="373" s="157" customFormat="1" customHeight="1" spans="1:15">
      <c r="A373" s="196" t="s">
        <v>900</v>
      </c>
      <c r="B373" s="179" t="s">
        <v>966</v>
      </c>
      <c r="C373" s="179" t="s">
        <v>443</v>
      </c>
      <c r="D373" s="426" t="s">
        <v>844</v>
      </c>
      <c r="E373" s="196" t="s">
        <v>424</v>
      </c>
      <c r="F373" s="191" t="s">
        <v>229</v>
      </c>
      <c r="G373" s="194">
        <v>6</v>
      </c>
      <c r="H373" s="194">
        <v>20000</v>
      </c>
      <c r="I373" s="206">
        <f t="shared" si="24"/>
        <v>120000</v>
      </c>
      <c r="J373" s="259"/>
      <c r="K373" s="196" t="s">
        <v>969</v>
      </c>
      <c r="L373" s="179" t="s">
        <v>762</v>
      </c>
      <c r="M373" s="157">
        <f xml:space="preserve">G373</f>
        <v>6</v>
      </c>
      <c r="N373" s="157">
        <f t="shared" si="25"/>
        <v>120000</v>
      </c>
      <c r="O373" s="157">
        <f t="shared" si="23"/>
        <v>0</v>
      </c>
    </row>
    <row r="374" s="157" customFormat="1" customHeight="1" spans="1:15">
      <c r="A374" s="196" t="s">
        <v>900</v>
      </c>
      <c r="B374" s="179" t="s">
        <v>966</v>
      </c>
      <c r="C374" s="179" t="s">
        <v>272</v>
      </c>
      <c r="D374" s="179" t="s">
        <v>330</v>
      </c>
      <c r="E374" s="196" t="s">
        <v>274</v>
      </c>
      <c r="F374" s="191" t="s">
        <v>158</v>
      </c>
      <c r="G374" s="194">
        <v>6</v>
      </c>
      <c r="H374" s="194">
        <v>1320</v>
      </c>
      <c r="I374" s="206">
        <f t="shared" si="24"/>
        <v>7920</v>
      </c>
      <c r="J374" s="259"/>
      <c r="K374" s="196" t="s">
        <v>969</v>
      </c>
      <c r="L374" s="179" t="s">
        <v>762</v>
      </c>
      <c r="M374" s="157">
        <f xml:space="preserve">G374</f>
        <v>6</v>
      </c>
      <c r="N374" s="157">
        <f t="shared" si="25"/>
        <v>7920</v>
      </c>
      <c r="O374" s="157">
        <f t="shared" si="23"/>
        <v>0</v>
      </c>
    </row>
    <row r="375" s="157" customFormat="1" customHeight="1" spans="1:15">
      <c r="A375" s="196" t="s">
        <v>900</v>
      </c>
      <c r="B375" s="179" t="s">
        <v>966</v>
      </c>
      <c r="C375" s="179" t="s">
        <v>198</v>
      </c>
      <c r="D375" s="179" t="s">
        <v>970</v>
      </c>
      <c r="E375" s="266" t="s">
        <v>199</v>
      </c>
      <c r="F375" s="191" t="s">
        <v>158</v>
      </c>
      <c r="G375" s="194">
        <v>8</v>
      </c>
      <c r="H375" s="194">
        <v>900</v>
      </c>
      <c r="I375" s="206">
        <f t="shared" si="24"/>
        <v>7200</v>
      </c>
      <c r="J375" s="259"/>
      <c r="K375" s="196" t="s">
        <v>969</v>
      </c>
      <c r="L375" s="179" t="s">
        <v>762</v>
      </c>
      <c r="M375" s="157">
        <f xml:space="preserve">G375</f>
        <v>8</v>
      </c>
      <c r="N375" s="157">
        <f t="shared" si="25"/>
        <v>7200</v>
      </c>
      <c r="O375" s="157">
        <f t="shared" si="23"/>
        <v>0</v>
      </c>
    </row>
    <row r="376" s="157" customFormat="1" customHeight="1" spans="1:15">
      <c r="A376" s="196" t="s">
        <v>900</v>
      </c>
      <c r="B376" s="179" t="s">
        <v>966</v>
      </c>
      <c r="C376" s="192" t="s">
        <v>315</v>
      </c>
      <c r="D376" s="179" t="s">
        <v>330</v>
      </c>
      <c r="E376" s="213" t="s">
        <v>786</v>
      </c>
      <c r="F376" s="191" t="s">
        <v>158</v>
      </c>
      <c r="G376" s="194">
        <v>20</v>
      </c>
      <c r="H376" s="194">
        <v>200</v>
      </c>
      <c r="I376" s="206">
        <f t="shared" si="24"/>
        <v>4000</v>
      </c>
      <c r="J376" s="259"/>
      <c r="K376" s="196" t="s">
        <v>969</v>
      </c>
      <c r="L376" s="179" t="s">
        <v>762</v>
      </c>
      <c r="M376" s="157">
        <f xml:space="preserve">G376</f>
        <v>20</v>
      </c>
      <c r="N376" s="157">
        <f t="shared" si="25"/>
        <v>4000</v>
      </c>
      <c r="O376" s="157">
        <f t="shared" si="23"/>
        <v>0</v>
      </c>
    </row>
    <row r="377" s="157" customFormat="1" customHeight="1" spans="1:15">
      <c r="A377" s="196" t="s">
        <v>900</v>
      </c>
      <c r="B377" s="179" t="s">
        <v>966</v>
      </c>
      <c r="C377" s="179" t="s">
        <v>395</v>
      </c>
      <c r="D377" s="179" t="s">
        <v>393</v>
      </c>
      <c r="E377" s="196" t="s">
        <v>335</v>
      </c>
      <c r="F377" s="191" t="s">
        <v>229</v>
      </c>
      <c r="G377" s="194">
        <v>6</v>
      </c>
      <c r="H377" s="194">
        <v>3000</v>
      </c>
      <c r="I377" s="206">
        <f t="shared" si="24"/>
        <v>18000</v>
      </c>
      <c r="J377" s="259"/>
      <c r="K377" s="196" t="s">
        <v>969</v>
      </c>
      <c r="L377" s="179" t="s">
        <v>762</v>
      </c>
      <c r="M377" s="157">
        <f xml:space="preserve">G377</f>
        <v>6</v>
      </c>
      <c r="N377" s="157">
        <f t="shared" si="25"/>
        <v>18000</v>
      </c>
      <c r="O377" s="157">
        <f t="shared" si="23"/>
        <v>0</v>
      </c>
    </row>
    <row r="378" s="157" customFormat="1" customHeight="1" spans="1:15">
      <c r="A378" s="196" t="s">
        <v>900</v>
      </c>
      <c r="B378" s="179" t="s">
        <v>966</v>
      </c>
      <c r="C378" s="179" t="s">
        <v>443</v>
      </c>
      <c r="D378" s="179" t="s">
        <v>462</v>
      </c>
      <c r="E378" s="196" t="s">
        <v>424</v>
      </c>
      <c r="F378" s="191" t="s">
        <v>229</v>
      </c>
      <c r="G378" s="194">
        <v>10</v>
      </c>
      <c r="H378" s="194">
        <v>20000</v>
      </c>
      <c r="I378" s="206">
        <f t="shared" si="24"/>
        <v>200000</v>
      </c>
      <c r="J378" s="259"/>
      <c r="K378" s="196" t="s">
        <v>971</v>
      </c>
      <c r="L378" s="179" t="s">
        <v>762</v>
      </c>
      <c r="M378" s="851">
        <v>10</v>
      </c>
      <c r="N378" s="157">
        <f t="shared" si="25"/>
        <v>200000</v>
      </c>
      <c r="O378" s="157">
        <f t="shared" si="23"/>
        <v>0</v>
      </c>
    </row>
    <row r="379" s="157" customFormat="1" customHeight="1" spans="1:15">
      <c r="A379" s="196" t="s">
        <v>900</v>
      </c>
      <c r="B379" s="179" t="s">
        <v>966</v>
      </c>
      <c r="C379" s="179" t="s">
        <v>272</v>
      </c>
      <c r="D379" s="179" t="s">
        <v>330</v>
      </c>
      <c r="E379" s="196" t="s">
        <v>274</v>
      </c>
      <c r="F379" s="191" t="s">
        <v>158</v>
      </c>
      <c r="G379" s="194">
        <v>24</v>
      </c>
      <c r="H379" s="206">
        <v>1320</v>
      </c>
      <c r="I379" s="206">
        <f t="shared" si="24"/>
        <v>31680</v>
      </c>
      <c r="J379" s="259"/>
      <c r="K379" s="196" t="s">
        <v>971</v>
      </c>
      <c r="L379" s="179" t="s">
        <v>762</v>
      </c>
      <c r="M379" s="157">
        <f t="shared" ref="M379:M393" si="26" xml:space="preserve">G379</f>
        <v>24</v>
      </c>
      <c r="N379" s="157">
        <f t="shared" si="25"/>
        <v>31680</v>
      </c>
      <c r="O379" s="157">
        <f t="shared" si="23"/>
        <v>0</v>
      </c>
    </row>
    <row r="380" s="157" customFormat="1" customHeight="1" spans="1:15">
      <c r="A380" s="196" t="s">
        <v>900</v>
      </c>
      <c r="B380" s="179" t="s">
        <v>966</v>
      </c>
      <c r="C380" s="179" t="s">
        <v>198</v>
      </c>
      <c r="D380" s="179" t="s">
        <v>222</v>
      </c>
      <c r="E380" s="266" t="s">
        <v>199</v>
      </c>
      <c r="F380" s="191" t="s">
        <v>158</v>
      </c>
      <c r="G380" s="194">
        <v>2</v>
      </c>
      <c r="H380" s="206">
        <v>1200</v>
      </c>
      <c r="I380" s="206">
        <f t="shared" si="24"/>
        <v>2400</v>
      </c>
      <c r="J380" s="259"/>
      <c r="K380" s="196" t="s">
        <v>971</v>
      </c>
      <c r="L380" s="179" t="s">
        <v>762</v>
      </c>
      <c r="M380" s="157">
        <f t="shared" si="26"/>
        <v>2</v>
      </c>
      <c r="N380" s="157">
        <f t="shared" si="25"/>
        <v>2400</v>
      </c>
      <c r="O380" s="157">
        <f t="shared" si="23"/>
        <v>0</v>
      </c>
    </row>
    <row r="381" s="157" customFormat="1" customHeight="1" spans="1:15">
      <c r="A381" s="196" t="s">
        <v>900</v>
      </c>
      <c r="B381" s="179" t="s">
        <v>966</v>
      </c>
      <c r="C381" s="192" t="s">
        <v>315</v>
      </c>
      <c r="D381" s="179" t="s">
        <v>330</v>
      </c>
      <c r="E381" s="213" t="s">
        <v>786</v>
      </c>
      <c r="F381" s="191" t="s">
        <v>158</v>
      </c>
      <c r="G381" s="194">
        <v>6</v>
      </c>
      <c r="H381" s="206">
        <v>200</v>
      </c>
      <c r="I381" s="206">
        <f t="shared" si="24"/>
        <v>1200</v>
      </c>
      <c r="J381" s="259"/>
      <c r="K381" s="196" t="s">
        <v>971</v>
      </c>
      <c r="L381" s="179" t="s">
        <v>762</v>
      </c>
      <c r="M381" s="157">
        <f t="shared" si="26"/>
        <v>6</v>
      </c>
      <c r="N381" s="157">
        <f t="shared" si="25"/>
        <v>1200</v>
      </c>
      <c r="O381" s="157">
        <f t="shared" si="23"/>
        <v>0</v>
      </c>
    </row>
    <row r="382" s="157" customFormat="1" customHeight="1" spans="1:15">
      <c r="A382" s="196" t="s">
        <v>900</v>
      </c>
      <c r="B382" s="179" t="s">
        <v>972</v>
      </c>
      <c r="C382" s="179" t="s">
        <v>467</v>
      </c>
      <c r="D382" s="179" t="s">
        <v>330</v>
      </c>
      <c r="E382" s="179" t="s">
        <v>468</v>
      </c>
      <c r="F382" s="179" t="s">
        <v>229</v>
      </c>
      <c r="G382" s="206">
        <v>4</v>
      </c>
      <c r="H382" s="206">
        <v>150</v>
      </c>
      <c r="I382" s="206">
        <f t="shared" si="24"/>
        <v>600</v>
      </c>
      <c r="J382" s="259"/>
      <c r="K382" s="196" t="s">
        <v>973</v>
      </c>
      <c r="L382" s="179" t="s">
        <v>762</v>
      </c>
      <c r="M382" s="157">
        <f t="shared" si="26"/>
        <v>4</v>
      </c>
      <c r="N382" s="157">
        <f t="shared" si="25"/>
        <v>600</v>
      </c>
      <c r="O382" s="157">
        <f t="shared" si="23"/>
        <v>0</v>
      </c>
    </row>
    <row r="383" s="157" customFormat="1" customHeight="1" spans="1:15">
      <c r="A383" s="196" t="s">
        <v>900</v>
      </c>
      <c r="B383" s="179" t="s">
        <v>972</v>
      </c>
      <c r="C383" s="179" t="s">
        <v>395</v>
      </c>
      <c r="D383" s="179" t="s">
        <v>393</v>
      </c>
      <c r="E383" s="196" t="s">
        <v>335</v>
      </c>
      <c r="F383" s="179" t="s">
        <v>229</v>
      </c>
      <c r="G383" s="206">
        <v>3</v>
      </c>
      <c r="H383" s="206">
        <v>3000</v>
      </c>
      <c r="I383" s="206">
        <f t="shared" si="24"/>
        <v>9000</v>
      </c>
      <c r="J383" s="259"/>
      <c r="K383" s="196" t="s">
        <v>973</v>
      </c>
      <c r="L383" s="179" t="s">
        <v>762</v>
      </c>
      <c r="M383" s="157">
        <f t="shared" si="26"/>
        <v>3</v>
      </c>
      <c r="N383" s="157">
        <f t="shared" si="25"/>
        <v>9000</v>
      </c>
      <c r="O383" s="157">
        <f t="shared" si="23"/>
        <v>0</v>
      </c>
    </row>
    <row r="384" s="157" customFormat="1" customHeight="1" spans="1:15">
      <c r="A384" s="196" t="s">
        <v>900</v>
      </c>
      <c r="B384" s="179" t="s">
        <v>972</v>
      </c>
      <c r="C384" s="179" t="s">
        <v>535</v>
      </c>
      <c r="D384" s="426" t="s">
        <v>844</v>
      </c>
      <c r="E384" s="309" t="s">
        <v>157</v>
      </c>
      <c r="F384" s="179" t="s">
        <v>158</v>
      </c>
      <c r="G384" s="206">
        <v>2</v>
      </c>
      <c r="H384" s="206">
        <v>4000</v>
      </c>
      <c r="I384" s="206">
        <f t="shared" si="24"/>
        <v>8000</v>
      </c>
      <c r="J384" s="259"/>
      <c r="K384" s="196" t="s">
        <v>973</v>
      </c>
      <c r="L384" s="179" t="s">
        <v>762</v>
      </c>
      <c r="M384" s="157">
        <f t="shared" si="26"/>
        <v>2</v>
      </c>
      <c r="N384" s="157">
        <f t="shared" si="25"/>
        <v>8000</v>
      </c>
      <c r="O384" s="157">
        <f t="shared" si="23"/>
        <v>0</v>
      </c>
    </row>
    <row r="385" s="157" customFormat="1" customHeight="1" spans="1:15">
      <c r="A385" s="196" t="s">
        <v>900</v>
      </c>
      <c r="B385" s="179" t="s">
        <v>972</v>
      </c>
      <c r="C385" s="179" t="s">
        <v>443</v>
      </c>
      <c r="D385" s="852" t="s">
        <v>548</v>
      </c>
      <c r="E385" s="196" t="s">
        <v>424</v>
      </c>
      <c r="F385" s="179" t="s">
        <v>229</v>
      </c>
      <c r="G385" s="206">
        <v>2</v>
      </c>
      <c r="H385" s="206">
        <v>20000</v>
      </c>
      <c r="I385" s="206">
        <f t="shared" si="24"/>
        <v>40000</v>
      </c>
      <c r="J385" s="259"/>
      <c r="K385" s="196" t="s">
        <v>973</v>
      </c>
      <c r="L385" s="179" t="s">
        <v>762</v>
      </c>
      <c r="M385" s="157">
        <f t="shared" si="26"/>
        <v>2</v>
      </c>
      <c r="N385" s="157">
        <f t="shared" si="25"/>
        <v>40000</v>
      </c>
      <c r="O385" s="157">
        <f t="shared" si="23"/>
        <v>0</v>
      </c>
    </row>
    <row r="386" s="157" customFormat="1" customHeight="1" spans="1:15">
      <c r="A386" s="196" t="s">
        <v>900</v>
      </c>
      <c r="B386" s="179" t="s">
        <v>972</v>
      </c>
      <c r="C386" s="179" t="s">
        <v>272</v>
      </c>
      <c r="D386" s="179" t="s">
        <v>330</v>
      </c>
      <c r="E386" s="196" t="s">
        <v>274</v>
      </c>
      <c r="F386" s="179" t="s">
        <v>158</v>
      </c>
      <c r="G386" s="206">
        <v>2</v>
      </c>
      <c r="H386" s="206">
        <v>1320</v>
      </c>
      <c r="I386" s="206">
        <f t="shared" si="24"/>
        <v>2640</v>
      </c>
      <c r="J386" s="259"/>
      <c r="K386" s="196" t="s">
        <v>973</v>
      </c>
      <c r="L386" s="179" t="s">
        <v>762</v>
      </c>
      <c r="M386" s="157">
        <f t="shared" si="26"/>
        <v>2</v>
      </c>
      <c r="N386" s="157">
        <f t="shared" si="25"/>
        <v>2640</v>
      </c>
      <c r="O386" s="157">
        <f t="shared" si="23"/>
        <v>0</v>
      </c>
    </row>
    <row r="387" s="157" customFormat="1" customHeight="1" spans="1:15">
      <c r="A387" s="196" t="s">
        <v>900</v>
      </c>
      <c r="B387" s="179" t="s">
        <v>972</v>
      </c>
      <c r="C387" s="179" t="s">
        <v>487</v>
      </c>
      <c r="D387" s="179" t="s">
        <v>330</v>
      </c>
      <c r="E387" s="179" t="s">
        <v>488</v>
      </c>
      <c r="F387" s="179" t="s">
        <v>158</v>
      </c>
      <c r="G387" s="206">
        <v>2</v>
      </c>
      <c r="H387" s="206">
        <v>500</v>
      </c>
      <c r="I387" s="206">
        <f t="shared" si="24"/>
        <v>1000</v>
      </c>
      <c r="J387" s="259"/>
      <c r="K387" s="196" t="s">
        <v>973</v>
      </c>
      <c r="L387" s="179" t="s">
        <v>762</v>
      </c>
      <c r="M387" s="157">
        <f t="shared" si="26"/>
        <v>2</v>
      </c>
      <c r="N387" s="157">
        <f t="shared" si="25"/>
        <v>1000</v>
      </c>
      <c r="O387" s="157">
        <f t="shared" si="23"/>
        <v>0</v>
      </c>
    </row>
    <row r="388" s="157" customFormat="1" customHeight="1" spans="1:15">
      <c r="A388" s="196" t="s">
        <v>900</v>
      </c>
      <c r="B388" s="179" t="s">
        <v>966</v>
      </c>
      <c r="C388" s="179" t="s">
        <v>443</v>
      </c>
      <c r="D388" s="179" t="s">
        <v>462</v>
      </c>
      <c r="E388" s="196" t="s">
        <v>424</v>
      </c>
      <c r="F388" s="191" t="s">
        <v>229</v>
      </c>
      <c r="G388" s="194">
        <v>5</v>
      </c>
      <c r="H388" s="194">
        <v>20000</v>
      </c>
      <c r="I388" s="206">
        <f t="shared" si="24"/>
        <v>100000</v>
      </c>
      <c r="J388" s="259"/>
      <c r="K388" s="196" t="s">
        <v>974</v>
      </c>
      <c r="L388" s="179" t="s">
        <v>975</v>
      </c>
      <c r="M388" s="157">
        <f t="shared" si="26"/>
        <v>5</v>
      </c>
      <c r="N388" s="157">
        <f t="shared" si="25"/>
        <v>100000</v>
      </c>
      <c r="O388" s="157">
        <f t="shared" si="23"/>
        <v>0</v>
      </c>
    </row>
    <row r="389" s="157" customFormat="1" customHeight="1" spans="1:15">
      <c r="A389" s="196" t="s">
        <v>900</v>
      </c>
      <c r="B389" s="179" t="s">
        <v>966</v>
      </c>
      <c r="C389" s="179" t="s">
        <v>155</v>
      </c>
      <c r="D389" s="426" t="s">
        <v>844</v>
      </c>
      <c r="E389" s="266" t="s">
        <v>157</v>
      </c>
      <c r="F389" s="853" t="s">
        <v>158</v>
      </c>
      <c r="G389" s="196">
        <v>1</v>
      </c>
      <c r="H389" s="214">
        <v>4000</v>
      </c>
      <c r="I389" s="206">
        <f t="shared" si="24"/>
        <v>4000</v>
      </c>
      <c r="J389" s="259"/>
      <c r="K389" s="196" t="s">
        <v>974</v>
      </c>
      <c r="L389" s="179" t="s">
        <v>975</v>
      </c>
      <c r="M389" s="157">
        <f t="shared" si="26"/>
        <v>1</v>
      </c>
      <c r="N389" s="157">
        <f t="shared" si="25"/>
        <v>4000</v>
      </c>
      <c r="O389" s="157">
        <f t="shared" ref="O389:O452" si="27" xml:space="preserve">G389-M389</f>
        <v>0</v>
      </c>
    </row>
    <row r="390" s="157" customFormat="1" customHeight="1" spans="1:15">
      <c r="A390" s="196" t="s">
        <v>900</v>
      </c>
      <c r="B390" s="179" t="s">
        <v>966</v>
      </c>
      <c r="C390" s="179" t="s">
        <v>272</v>
      </c>
      <c r="D390" s="179" t="s">
        <v>330</v>
      </c>
      <c r="E390" s="266" t="s">
        <v>274</v>
      </c>
      <c r="F390" s="853" t="s">
        <v>158</v>
      </c>
      <c r="G390" s="854">
        <v>1</v>
      </c>
      <c r="H390" s="64">
        <v>1320</v>
      </c>
      <c r="I390" s="855">
        <f t="shared" si="24"/>
        <v>1320</v>
      </c>
      <c r="J390" s="259"/>
      <c r="K390" s="196" t="s">
        <v>974</v>
      </c>
      <c r="L390" s="179" t="s">
        <v>975</v>
      </c>
      <c r="M390" s="157">
        <f t="shared" si="26"/>
        <v>1</v>
      </c>
      <c r="N390" s="157">
        <f t="shared" si="25"/>
        <v>1320</v>
      </c>
      <c r="O390" s="157">
        <f t="shared" si="27"/>
        <v>0</v>
      </c>
    </row>
    <row r="391" s="157" customFormat="1" customHeight="1" spans="1:15">
      <c r="A391" s="196" t="s">
        <v>900</v>
      </c>
      <c r="B391" s="179" t="s">
        <v>976</v>
      </c>
      <c r="C391" s="179" t="s">
        <v>283</v>
      </c>
      <c r="D391" s="179" t="s">
        <v>330</v>
      </c>
      <c r="E391" s="196" t="s">
        <v>296</v>
      </c>
      <c r="F391" s="179" t="s">
        <v>305</v>
      </c>
      <c r="G391" s="206">
        <v>17</v>
      </c>
      <c r="H391" s="856">
        <v>890</v>
      </c>
      <c r="I391" s="206">
        <f t="shared" si="24"/>
        <v>15130</v>
      </c>
      <c r="J391" s="259"/>
      <c r="K391" s="196" t="s">
        <v>977</v>
      </c>
      <c r="L391" s="179" t="s">
        <v>762</v>
      </c>
      <c r="M391" s="157">
        <f t="shared" si="26"/>
        <v>17</v>
      </c>
      <c r="N391" s="157">
        <f t="shared" si="25"/>
        <v>15130</v>
      </c>
      <c r="O391" s="157">
        <f t="shared" si="27"/>
        <v>0</v>
      </c>
    </row>
    <row r="392" s="157" customFormat="1" customHeight="1" spans="1:15">
      <c r="A392" s="196" t="s">
        <v>900</v>
      </c>
      <c r="B392" s="179" t="s">
        <v>976</v>
      </c>
      <c r="C392" s="179" t="s">
        <v>262</v>
      </c>
      <c r="D392" s="179" t="s">
        <v>263</v>
      </c>
      <c r="E392" s="196" t="s">
        <v>188</v>
      </c>
      <c r="F392" s="213" t="s">
        <v>229</v>
      </c>
      <c r="G392" s="206">
        <v>5</v>
      </c>
      <c r="H392" s="206">
        <v>1000</v>
      </c>
      <c r="I392" s="206">
        <f t="shared" si="24"/>
        <v>5000</v>
      </c>
      <c r="J392" s="259"/>
      <c r="K392" s="196" t="s">
        <v>977</v>
      </c>
      <c r="L392" s="179" t="s">
        <v>762</v>
      </c>
      <c r="M392" s="157">
        <f t="shared" si="26"/>
        <v>5</v>
      </c>
      <c r="N392" s="157">
        <f t="shared" si="25"/>
        <v>5000</v>
      </c>
      <c r="O392" s="157">
        <f t="shared" si="27"/>
        <v>0</v>
      </c>
    </row>
    <row r="393" s="157" customFormat="1" customHeight="1" spans="1:15">
      <c r="A393" s="196" t="s">
        <v>900</v>
      </c>
      <c r="B393" s="179" t="s">
        <v>976</v>
      </c>
      <c r="C393" s="179" t="s">
        <v>294</v>
      </c>
      <c r="D393" s="179" t="s">
        <v>295</v>
      </c>
      <c r="E393" s="196" t="s">
        <v>296</v>
      </c>
      <c r="F393" s="179" t="s">
        <v>158</v>
      </c>
      <c r="G393" s="206">
        <v>2</v>
      </c>
      <c r="H393" s="206">
        <v>3000</v>
      </c>
      <c r="I393" s="206">
        <f t="shared" si="24"/>
        <v>6000</v>
      </c>
      <c r="J393" s="259"/>
      <c r="K393" s="196" t="s">
        <v>977</v>
      </c>
      <c r="L393" s="179" t="s">
        <v>762</v>
      </c>
      <c r="M393" s="157">
        <f t="shared" si="26"/>
        <v>2</v>
      </c>
      <c r="N393" s="157">
        <f t="shared" si="25"/>
        <v>6000</v>
      </c>
      <c r="O393" s="157">
        <f t="shared" si="27"/>
        <v>0</v>
      </c>
    </row>
    <row r="394" s="157" customFormat="1" customHeight="1" spans="1:15">
      <c r="A394" s="196" t="s">
        <v>978</v>
      </c>
      <c r="B394" s="196" t="s">
        <v>978</v>
      </c>
      <c r="C394" s="196"/>
      <c r="D394" s="196"/>
      <c r="E394" s="196"/>
      <c r="F394" s="196"/>
      <c r="G394" s="206"/>
      <c r="H394" s="206"/>
      <c r="I394" s="206"/>
      <c r="J394" s="259"/>
      <c r="K394" s="196"/>
      <c r="L394" s="196"/>
      <c r="O394" s="157">
        <f t="shared" si="27"/>
        <v>0</v>
      </c>
    </row>
    <row r="395" s="157" customFormat="1" customHeight="1" spans="1:15">
      <c r="A395" s="196" t="s">
        <v>978</v>
      </c>
      <c r="B395" s="179" t="s">
        <v>979</v>
      </c>
      <c r="C395" s="192" t="s">
        <v>535</v>
      </c>
      <c r="D395" s="179" t="s">
        <v>844</v>
      </c>
      <c r="E395" s="196" t="s">
        <v>157</v>
      </c>
      <c r="F395" s="192" t="s">
        <v>158</v>
      </c>
      <c r="G395" s="194">
        <v>12</v>
      </c>
      <c r="H395" s="194">
        <v>4000</v>
      </c>
      <c r="I395" s="206">
        <f t="shared" ref="I395:I458" si="28" xml:space="preserve">G395*H395</f>
        <v>48000</v>
      </c>
      <c r="J395" s="259"/>
      <c r="K395" s="196" t="s">
        <v>980</v>
      </c>
      <c r="L395" s="179" t="s">
        <v>981</v>
      </c>
      <c r="M395" s="157">
        <f t="shared" ref="M395:M458" si="29" xml:space="preserve">G395</f>
        <v>12</v>
      </c>
      <c r="N395" s="157">
        <f t="shared" ref="N395:N458" si="30" xml:space="preserve">M395*H395</f>
        <v>48000</v>
      </c>
      <c r="O395" s="157">
        <f t="shared" si="27"/>
        <v>0</v>
      </c>
    </row>
    <row r="396" s="157" customFormat="1" customHeight="1" spans="1:15">
      <c r="A396" s="196" t="s">
        <v>978</v>
      </c>
      <c r="B396" s="179" t="s">
        <v>979</v>
      </c>
      <c r="C396" s="192" t="s">
        <v>272</v>
      </c>
      <c r="D396" s="179" t="s">
        <v>330</v>
      </c>
      <c r="E396" s="196" t="s">
        <v>274</v>
      </c>
      <c r="F396" s="192" t="s">
        <v>158</v>
      </c>
      <c r="G396" s="194">
        <v>12</v>
      </c>
      <c r="H396" s="194">
        <v>1320</v>
      </c>
      <c r="I396" s="206">
        <f t="shared" si="28"/>
        <v>15840</v>
      </c>
      <c r="J396" s="259"/>
      <c r="K396" s="196" t="s">
        <v>980</v>
      </c>
      <c r="L396" s="179" t="s">
        <v>981</v>
      </c>
      <c r="M396" s="157">
        <f t="shared" si="29"/>
        <v>12</v>
      </c>
      <c r="N396" s="157">
        <f t="shared" si="30"/>
        <v>15840</v>
      </c>
      <c r="O396" s="157">
        <f t="shared" si="27"/>
        <v>0</v>
      </c>
    </row>
    <row r="397" s="157" customFormat="1" customHeight="1" spans="1:15">
      <c r="A397" s="196" t="s">
        <v>978</v>
      </c>
      <c r="B397" s="179" t="s">
        <v>979</v>
      </c>
      <c r="C397" s="192" t="s">
        <v>395</v>
      </c>
      <c r="D397" s="179" t="s">
        <v>393</v>
      </c>
      <c r="E397" s="196" t="s">
        <v>335</v>
      </c>
      <c r="F397" s="191" t="s">
        <v>229</v>
      </c>
      <c r="G397" s="194">
        <v>12</v>
      </c>
      <c r="H397" s="194">
        <v>3000</v>
      </c>
      <c r="I397" s="206">
        <f t="shared" si="28"/>
        <v>36000</v>
      </c>
      <c r="J397" s="259"/>
      <c r="K397" s="196" t="s">
        <v>980</v>
      </c>
      <c r="L397" s="179" t="s">
        <v>981</v>
      </c>
      <c r="M397" s="157">
        <f t="shared" si="29"/>
        <v>12</v>
      </c>
      <c r="N397" s="157">
        <f t="shared" si="30"/>
        <v>36000</v>
      </c>
      <c r="O397" s="157">
        <f t="shared" si="27"/>
        <v>0</v>
      </c>
    </row>
    <row r="398" s="157" customFormat="1" customHeight="1" spans="1:15">
      <c r="A398" s="196" t="s">
        <v>978</v>
      </c>
      <c r="B398" s="179" t="s">
        <v>979</v>
      </c>
      <c r="C398" s="192" t="s">
        <v>389</v>
      </c>
      <c r="D398" s="179" t="s">
        <v>330</v>
      </c>
      <c r="E398" s="196" t="s">
        <v>390</v>
      </c>
      <c r="F398" s="192" t="s">
        <v>229</v>
      </c>
      <c r="G398" s="194">
        <v>12</v>
      </c>
      <c r="H398" s="194">
        <v>3000</v>
      </c>
      <c r="I398" s="206">
        <f t="shared" si="28"/>
        <v>36000</v>
      </c>
      <c r="J398" s="259"/>
      <c r="K398" s="196" t="s">
        <v>980</v>
      </c>
      <c r="L398" s="179" t="s">
        <v>981</v>
      </c>
      <c r="M398" s="157">
        <f t="shared" si="29"/>
        <v>12</v>
      </c>
      <c r="N398" s="157">
        <f t="shared" si="30"/>
        <v>36000</v>
      </c>
      <c r="O398" s="157">
        <f t="shared" si="27"/>
        <v>0</v>
      </c>
    </row>
    <row r="399" s="157" customFormat="1" customHeight="1" spans="1:15">
      <c r="A399" s="196" t="s">
        <v>978</v>
      </c>
      <c r="B399" s="179" t="s">
        <v>979</v>
      </c>
      <c r="C399" s="192" t="s">
        <v>294</v>
      </c>
      <c r="D399" s="179" t="s">
        <v>295</v>
      </c>
      <c r="E399" s="196" t="s">
        <v>296</v>
      </c>
      <c r="F399" s="192" t="s">
        <v>158</v>
      </c>
      <c r="G399" s="194">
        <v>1</v>
      </c>
      <c r="H399" s="194">
        <v>3000</v>
      </c>
      <c r="I399" s="206">
        <f t="shared" si="28"/>
        <v>3000</v>
      </c>
      <c r="J399" s="259"/>
      <c r="K399" s="196" t="s">
        <v>980</v>
      </c>
      <c r="L399" s="179" t="s">
        <v>981</v>
      </c>
      <c r="M399" s="157">
        <f t="shared" si="29"/>
        <v>1</v>
      </c>
      <c r="N399" s="157">
        <f t="shared" si="30"/>
        <v>3000</v>
      </c>
      <c r="O399" s="157">
        <f t="shared" si="27"/>
        <v>0</v>
      </c>
    </row>
    <row r="400" s="157" customFormat="1" customHeight="1" spans="1:15">
      <c r="A400" s="196" t="s">
        <v>978</v>
      </c>
      <c r="B400" s="179" t="s">
        <v>979</v>
      </c>
      <c r="C400" s="192" t="s">
        <v>315</v>
      </c>
      <c r="D400" s="179" t="s">
        <v>330</v>
      </c>
      <c r="E400" s="179" t="s">
        <v>786</v>
      </c>
      <c r="F400" s="191" t="s">
        <v>158</v>
      </c>
      <c r="G400" s="194">
        <v>12</v>
      </c>
      <c r="H400" s="194">
        <v>200</v>
      </c>
      <c r="I400" s="206">
        <f t="shared" si="28"/>
        <v>2400</v>
      </c>
      <c r="J400" s="259"/>
      <c r="K400" s="196" t="s">
        <v>980</v>
      </c>
      <c r="L400" s="179" t="s">
        <v>981</v>
      </c>
      <c r="M400" s="157">
        <f t="shared" si="29"/>
        <v>12</v>
      </c>
      <c r="N400" s="157">
        <f t="shared" si="30"/>
        <v>2400</v>
      </c>
      <c r="O400" s="157">
        <f t="shared" si="27"/>
        <v>0</v>
      </c>
    </row>
    <row r="401" s="157" customFormat="1" customHeight="1" spans="1:15">
      <c r="A401" s="196" t="s">
        <v>978</v>
      </c>
      <c r="B401" s="179" t="s">
        <v>982</v>
      </c>
      <c r="C401" s="192" t="s">
        <v>272</v>
      </c>
      <c r="D401" s="179" t="s">
        <v>330</v>
      </c>
      <c r="E401" s="196" t="s">
        <v>274</v>
      </c>
      <c r="F401" s="192" t="s">
        <v>158</v>
      </c>
      <c r="G401" s="194">
        <v>4</v>
      </c>
      <c r="H401" s="194">
        <v>1320</v>
      </c>
      <c r="I401" s="206">
        <f t="shared" si="28"/>
        <v>5280</v>
      </c>
      <c r="J401" s="460"/>
      <c r="K401" s="196" t="s">
        <v>983</v>
      </c>
      <c r="L401" s="179" t="s">
        <v>981</v>
      </c>
      <c r="M401" s="157">
        <f t="shared" si="29"/>
        <v>4</v>
      </c>
      <c r="N401" s="157">
        <f t="shared" si="30"/>
        <v>5280</v>
      </c>
      <c r="O401" s="157">
        <f t="shared" si="27"/>
        <v>0</v>
      </c>
    </row>
    <row r="402" s="157" customFormat="1" customHeight="1" spans="1:15">
      <c r="A402" s="196" t="s">
        <v>978</v>
      </c>
      <c r="B402" s="179" t="s">
        <v>982</v>
      </c>
      <c r="C402" s="192" t="s">
        <v>239</v>
      </c>
      <c r="D402" s="179" t="s">
        <v>637</v>
      </c>
      <c r="E402" s="179" t="s">
        <v>638</v>
      </c>
      <c r="F402" s="192" t="s">
        <v>341</v>
      </c>
      <c r="G402" s="194">
        <v>20</v>
      </c>
      <c r="H402" s="194">
        <v>7000</v>
      </c>
      <c r="I402" s="206">
        <f t="shared" si="28"/>
        <v>140000</v>
      </c>
      <c r="J402" s="259"/>
      <c r="K402" s="196" t="s">
        <v>983</v>
      </c>
      <c r="L402" s="179" t="s">
        <v>981</v>
      </c>
      <c r="M402" s="157">
        <f t="shared" si="29"/>
        <v>20</v>
      </c>
      <c r="N402" s="157">
        <f t="shared" si="30"/>
        <v>140000</v>
      </c>
      <c r="O402" s="157">
        <f t="shared" si="27"/>
        <v>0</v>
      </c>
    </row>
    <row r="403" s="157" customFormat="1" customHeight="1" spans="1:15">
      <c r="A403" s="196" t="s">
        <v>978</v>
      </c>
      <c r="B403" s="179" t="s">
        <v>982</v>
      </c>
      <c r="C403" s="186" t="s">
        <v>501</v>
      </c>
      <c r="D403" s="179" t="s">
        <v>330</v>
      </c>
      <c r="E403" s="179" t="s">
        <v>502</v>
      </c>
      <c r="F403" s="192" t="s">
        <v>229</v>
      </c>
      <c r="G403" s="194">
        <v>2</v>
      </c>
      <c r="H403" s="194">
        <v>600</v>
      </c>
      <c r="I403" s="206">
        <f t="shared" si="28"/>
        <v>1200</v>
      </c>
      <c r="J403" s="460"/>
      <c r="K403" s="196" t="s">
        <v>983</v>
      </c>
      <c r="L403" s="179" t="s">
        <v>981</v>
      </c>
      <c r="M403" s="157">
        <f t="shared" si="29"/>
        <v>2</v>
      </c>
      <c r="N403" s="157">
        <f t="shared" si="30"/>
        <v>1200</v>
      </c>
      <c r="O403" s="157">
        <f t="shared" si="27"/>
        <v>0</v>
      </c>
    </row>
    <row r="404" s="157" customFormat="1" customHeight="1" spans="1:15">
      <c r="A404" s="196" t="s">
        <v>978</v>
      </c>
      <c r="B404" s="179" t="s">
        <v>982</v>
      </c>
      <c r="C404" s="186" t="s">
        <v>482</v>
      </c>
      <c r="D404" s="179" t="s">
        <v>330</v>
      </c>
      <c r="E404" s="179" t="s">
        <v>483</v>
      </c>
      <c r="F404" s="192" t="s">
        <v>229</v>
      </c>
      <c r="G404" s="194">
        <v>2</v>
      </c>
      <c r="H404" s="194">
        <v>200</v>
      </c>
      <c r="I404" s="206">
        <f t="shared" si="28"/>
        <v>400</v>
      </c>
      <c r="J404" s="460"/>
      <c r="K404" s="196" t="s">
        <v>983</v>
      </c>
      <c r="L404" s="179" t="s">
        <v>981</v>
      </c>
      <c r="M404" s="157">
        <f t="shared" si="29"/>
        <v>2</v>
      </c>
      <c r="N404" s="157">
        <f t="shared" si="30"/>
        <v>400</v>
      </c>
      <c r="O404" s="157">
        <f t="shared" si="27"/>
        <v>0</v>
      </c>
    </row>
    <row r="405" s="157" customFormat="1" customHeight="1" spans="1:15">
      <c r="A405" s="196" t="s">
        <v>978</v>
      </c>
      <c r="B405" s="179" t="s">
        <v>982</v>
      </c>
      <c r="C405" s="192" t="s">
        <v>383</v>
      </c>
      <c r="D405" s="196" t="s">
        <v>384</v>
      </c>
      <c r="E405" s="196" t="s">
        <v>385</v>
      </c>
      <c r="F405" s="192" t="s">
        <v>229</v>
      </c>
      <c r="G405" s="194">
        <v>2</v>
      </c>
      <c r="H405" s="194">
        <v>2000</v>
      </c>
      <c r="I405" s="206">
        <f t="shared" si="28"/>
        <v>4000</v>
      </c>
      <c r="J405" s="460"/>
      <c r="K405" s="196" t="s">
        <v>983</v>
      </c>
      <c r="L405" s="179" t="s">
        <v>981</v>
      </c>
      <c r="M405" s="157">
        <f t="shared" si="29"/>
        <v>2</v>
      </c>
      <c r="N405" s="157">
        <f t="shared" si="30"/>
        <v>4000</v>
      </c>
      <c r="O405" s="157">
        <f t="shared" si="27"/>
        <v>0</v>
      </c>
    </row>
    <row r="406" s="157" customFormat="1" customHeight="1" spans="1:15">
      <c r="A406" s="196" t="s">
        <v>978</v>
      </c>
      <c r="B406" s="179" t="s">
        <v>982</v>
      </c>
      <c r="C406" s="192" t="s">
        <v>318</v>
      </c>
      <c r="D406" s="179" t="s">
        <v>728</v>
      </c>
      <c r="E406" s="196" t="s">
        <v>320</v>
      </c>
      <c r="F406" s="192" t="s">
        <v>158</v>
      </c>
      <c r="G406" s="194">
        <v>10</v>
      </c>
      <c r="H406" s="194">
        <v>800</v>
      </c>
      <c r="I406" s="206">
        <f t="shared" si="28"/>
        <v>8000</v>
      </c>
      <c r="J406" s="460"/>
      <c r="K406" s="196" t="s">
        <v>983</v>
      </c>
      <c r="L406" s="179" t="s">
        <v>981</v>
      </c>
      <c r="M406" s="157">
        <f t="shared" si="29"/>
        <v>10</v>
      </c>
      <c r="N406" s="157">
        <f t="shared" si="30"/>
        <v>8000</v>
      </c>
      <c r="O406" s="157">
        <f t="shared" si="27"/>
        <v>0</v>
      </c>
    </row>
    <row r="407" s="157" customFormat="1" customHeight="1" spans="1:15">
      <c r="A407" s="196" t="s">
        <v>978</v>
      </c>
      <c r="B407" s="179" t="s">
        <v>984</v>
      </c>
      <c r="C407" s="192" t="s">
        <v>535</v>
      </c>
      <c r="D407" s="179" t="s">
        <v>844</v>
      </c>
      <c r="E407" s="196" t="s">
        <v>157</v>
      </c>
      <c r="F407" s="192" t="s">
        <v>158</v>
      </c>
      <c r="G407" s="194">
        <v>7</v>
      </c>
      <c r="H407" s="194">
        <v>4000</v>
      </c>
      <c r="I407" s="206">
        <f t="shared" si="28"/>
        <v>28000</v>
      </c>
      <c r="J407" s="259"/>
      <c r="K407" s="196" t="s">
        <v>985</v>
      </c>
      <c r="L407" s="179" t="s">
        <v>981</v>
      </c>
      <c r="M407" s="157">
        <f t="shared" si="29"/>
        <v>7</v>
      </c>
      <c r="N407" s="157">
        <f t="shared" si="30"/>
        <v>28000</v>
      </c>
      <c r="O407" s="157">
        <f t="shared" si="27"/>
        <v>0</v>
      </c>
    </row>
    <row r="408" s="157" customFormat="1" customHeight="1" spans="1:15">
      <c r="A408" s="196" t="s">
        <v>978</v>
      </c>
      <c r="B408" s="179" t="s">
        <v>984</v>
      </c>
      <c r="C408" s="192" t="s">
        <v>272</v>
      </c>
      <c r="D408" s="179" t="s">
        <v>330</v>
      </c>
      <c r="E408" s="196" t="s">
        <v>274</v>
      </c>
      <c r="F408" s="192" t="s">
        <v>158</v>
      </c>
      <c r="G408" s="194">
        <v>7</v>
      </c>
      <c r="H408" s="194">
        <v>1320</v>
      </c>
      <c r="I408" s="206">
        <f t="shared" si="28"/>
        <v>9240</v>
      </c>
      <c r="J408" s="259"/>
      <c r="K408" s="196" t="s">
        <v>985</v>
      </c>
      <c r="L408" s="179" t="s">
        <v>981</v>
      </c>
      <c r="M408" s="157">
        <f t="shared" si="29"/>
        <v>7</v>
      </c>
      <c r="N408" s="157">
        <f t="shared" si="30"/>
        <v>9240</v>
      </c>
      <c r="O408" s="157">
        <f t="shared" si="27"/>
        <v>0</v>
      </c>
    </row>
    <row r="409" s="157" customFormat="1" customHeight="1" spans="1:15">
      <c r="A409" s="196" t="s">
        <v>978</v>
      </c>
      <c r="B409" s="179" t="s">
        <v>984</v>
      </c>
      <c r="C409" s="192" t="s">
        <v>395</v>
      </c>
      <c r="D409" s="179" t="s">
        <v>393</v>
      </c>
      <c r="E409" s="196" t="s">
        <v>335</v>
      </c>
      <c r="F409" s="191" t="s">
        <v>229</v>
      </c>
      <c r="G409" s="194">
        <v>7</v>
      </c>
      <c r="H409" s="194">
        <v>3000</v>
      </c>
      <c r="I409" s="206">
        <f t="shared" si="28"/>
        <v>21000</v>
      </c>
      <c r="J409" s="259"/>
      <c r="K409" s="196" t="s">
        <v>985</v>
      </c>
      <c r="L409" s="179" t="s">
        <v>981</v>
      </c>
      <c r="M409" s="157">
        <f t="shared" si="29"/>
        <v>7</v>
      </c>
      <c r="N409" s="157">
        <f t="shared" si="30"/>
        <v>21000</v>
      </c>
      <c r="O409" s="157">
        <f t="shared" si="27"/>
        <v>0</v>
      </c>
    </row>
    <row r="410" s="157" customFormat="1" customHeight="1" spans="1:15">
      <c r="A410" s="196" t="s">
        <v>978</v>
      </c>
      <c r="B410" s="179" t="s">
        <v>984</v>
      </c>
      <c r="C410" s="192" t="s">
        <v>389</v>
      </c>
      <c r="D410" s="179" t="s">
        <v>330</v>
      </c>
      <c r="E410" s="196" t="s">
        <v>390</v>
      </c>
      <c r="F410" s="192" t="s">
        <v>229</v>
      </c>
      <c r="G410" s="194">
        <v>7</v>
      </c>
      <c r="H410" s="194">
        <v>3000</v>
      </c>
      <c r="I410" s="206">
        <f t="shared" si="28"/>
        <v>21000</v>
      </c>
      <c r="J410" s="259"/>
      <c r="K410" s="196" t="s">
        <v>985</v>
      </c>
      <c r="L410" s="179" t="s">
        <v>981</v>
      </c>
      <c r="M410" s="157">
        <f t="shared" si="29"/>
        <v>7</v>
      </c>
      <c r="N410" s="157">
        <f t="shared" si="30"/>
        <v>21000</v>
      </c>
      <c r="O410" s="157">
        <f t="shared" si="27"/>
        <v>0</v>
      </c>
    </row>
    <row r="411" s="157" customFormat="1" customHeight="1" spans="1:15">
      <c r="A411" s="196" t="s">
        <v>978</v>
      </c>
      <c r="B411" s="179" t="s">
        <v>984</v>
      </c>
      <c r="C411" s="192" t="s">
        <v>197</v>
      </c>
      <c r="D411" s="179" t="s">
        <v>194</v>
      </c>
      <c r="E411" s="196" t="s">
        <v>195</v>
      </c>
      <c r="F411" s="192" t="s">
        <v>158</v>
      </c>
      <c r="G411" s="194">
        <v>1</v>
      </c>
      <c r="H411" s="194">
        <v>5000</v>
      </c>
      <c r="I411" s="206">
        <f t="shared" si="28"/>
        <v>5000</v>
      </c>
      <c r="J411" s="259"/>
      <c r="K411" s="196" t="s">
        <v>985</v>
      </c>
      <c r="L411" s="179" t="s">
        <v>981</v>
      </c>
      <c r="M411" s="157">
        <f t="shared" si="29"/>
        <v>1</v>
      </c>
      <c r="N411" s="157">
        <f t="shared" si="30"/>
        <v>5000</v>
      </c>
      <c r="O411" s="157">
        <f t="shared" si="27"/>
        <v>0</v>
      </c>
    </row>
    <row r="412" s="157" customFormat="1" customHeight="1" spans="1:15">
      <c r="A412" s="196" t="s">
        <v>978</v>
      </c>
      <c r="B412" s="179" t="s">
        <v>984</v>
      </c>
      <c r="C412" s="192" t="s">
        <v>315</v>
      </c>
      <c r="D412" s="179" t="s">
        <v>330</v>
      </c>
      <c r="E412" s="179" t="s">
        <v>786</v>
      </c>
      <c r="F412" s="191" t="s">
        <v>158</v>
      </c>
      <c r="G412" s="194">
        <v>8</v>
      </c>
      <c r="H412" s="194">
        <v>200</v>
      </c>
      <c r="I412" s="206">
        <f t="shared" si="28"/>
        <v>1600</v>
      </c>
      <c r="J412" s="259"/>
      <c r="K412" s="196" t="s">
        <v>985</v>
      </c>
      <c r="L412" s="179" t="s">
        <v>981</v>
      </c>
      <c r="M412" s="157">
        <f t="shared" si="29"/>
        <v>8</v>
      </c>
      <c r="N412" s="157">
        <f t="shared" si="30"/>
        <v>1600</v>
      </c>
      <c r="O412" s="157">
        <f t="shared" si="27"/>
        <v>0</v>
      </c>
    </row>
    <row r="413" s="157" customFormat="1" customHeight="1" spans="1:15">
      <c r="A413" s="196" t="s">
        <v>978</v>
      </c>
      <c r="B413" s="179" t="s">
        <v>986</v>
      </c>
      <c r="C413" s="192" t="s">
        <v>489</v>
      </c>
      <c r="D413" s="179" t="s">
        <v>599</v>
      </c>
      <c r="E413" s="196" t="s">
        <v>490</v>
      </c>
      <c r="F413" s="192" t="s">
        <v>158</v>
      </c>
      <c r="G413" s="194">
        <v>7</v>
      </c>
      <c r="H413" s="206">
        <v>6500</v>
      </c>
      <c r="I413" s="206">
        <f t="shared" si="28"/>
        <v>45500</v>
      </c>
      <c r="J413" s="259"/>
      <c r="K413" s="196" t="s">
        <v>987</v>
      </c>
      <c r="L413" s="179" t="s">
        <v>981</v>
      </c>
      <c r="M413" s="157">
        <f t="shared" si="29"/>
        <v>7</v>
      </c>
      <c r="N413" s="157">
        <f t="shared" si="30"/>
        <v>45500</v>
      </c>
      <c r="O413" s="157">
        <f t="shared" si="27"/>
        <v>0</v>
      </c>
    </row>
    <row r="414" s="157" customFormat="1" customHeight="1" spans="1:15">
      <c r="A414" s="196" t="s">
        <v>978</v>
      </c>
      <c r="B414" s="179" t="s">
        <v>988</v>
      </c>
      <c r="C414" s="192" t="s">
        <v>489</v>
      </c>
      <c r="D414" s="179" t="s">
        <v>599</v>
      </c>
      <c r="E414" s="196" t="s">
        <v>490</v>
      </c>
      <c r="F414" s="192" t="s">
        <v>158</v>
      </c>
      <c r="G414" s="194">
        <v>4</v>
      </c>
      <c r="H414" s="206">
        <v>6500</v>
      </c>
      <c r="I414" s="206">
        <f t="shared" si="28"/>
        <v>26000</v>
      </c>
      <c r="J414" s="259"/>
      <c r="K414" s="196" t="s">
        <v>989</v>
      </c>
      <c r="L414" s="179" t="s">
        <v>981</v>
      </c>
      <c r="M414" s="157">
        <f t="shared" si="29"/>
        <v>4</v>
      </c>
      <c r="N414" s="157">
        <f t="shared" si="30"/>
        <v>26000</v>
      </c>
      <c r="O414" s="157">
        <f t="shared" si="27"/>
        <v>0</v>
      </c>
    </row>
    <row r="415" s="157" customFormat="1" customHeight="1" spans="1:15">
      <c r="A415" s="196" t="s">
        <v>978</v>
      </c>
      <c r="B415" s="179" t="s">
        <v>990</v>
      </c>
      <c r="C415" s="192" t="s">
        <v>313</v>
      </c>
      <c r="D415" s="179" t="s">
        <v>599</v>
      </c>
      <c r="E415" s="179" t="s">
        <v>314</v>
      </c>
      <c r="F415" s="192" t="s">
        <v>229</v>
      </c>
      <c r="G415" s="194">
        <v>3</v>
      </c>
      <c r="H415" s="194">
        <v>500</v>
      </c>
      <c r="I415" s="206">
        <f t="shared" si="28"/>
        <v>1500</v>
      </c>
      <c r="J415" s="259"/>
      <c r="K415" s="196" t="s">
        <v>991</v>
      </c>
      <c r="L415" s="179" t="s">
        <v>981</v>
      </c>
      <c r="M415" s="157">
        <f t="shared" si="29"/>
        <v>3</v>
      </c>
      <c r="N415" s="157">
        <f t="shared" si="30"/>
        <v>1500</v>
      </c>
      <c r="O415" s="157">
        <f t="shared" si="27"/>
        <v>0</v>
      </c>
    </row>
    <row r="416" s="157" customFormat="1" customHeight="1" spans="1:15">
      <c r="A416" s="196" t="s">
        <v>978</v>
      </c>
      <c r="B416" s="179" t="s">
        <v>990</v>
      </c>
      <c r="C416" s="192" t="s">
        <v>375</v>
      </c>
      <c r="D416" s="179" t="s">
        <v>599</v>
      </c>
      <c r="E416" s="196" t="s">
        <v>376</v>
      </c>
      <c r="F416" s="192" t="s">
        <v>229</v>
      </c>
      <c r="G416" s="194">
        <v>1</v>
      </c>
      <c r="H416" s="194">
        <v>8000</v>
      </c>
      <c r="I416" s="206">
        <f t="shared" si="28"/>
        <v>8000</v>
      </c>
      <c r="J416" s="259"/>
      <c r="K416" s="196" t="s">
        <v>991</v>
      </c>
      <c r="L416" s="179" t="s">
        <v>981</v>
      </c>
      <c r="M416" s="157">
        <f t="shared" si="29"/>
        <v>1</v>
      </c>
      <c r="N416" s="157">
        <f t="shared" si="30"/>
        <v>8000</v>
      </c>
      <c r="O416" s="157">
        <f t="shared" si="27"/>
        <v>0</v>
      </c>
    </row>
    <row r="417" s="157" customFormat="1" customHeight="1" spans="1:15">
      <c r="A417" s="196" t="s">
        <v>978</v>
      </c>
      <c r="B417" s="179" t="s">
        <v>990</v>
      </c>
      <c r="C417" s="192" t="s">
        <v>375</v>
      </c>
      <c r="D417" s="179" t="s">
        <v>599</v>
      </c>
      <c r="E417" s="196" t="s">
        <v>376</v>
      </c>
      <c r="F417" s="192" t="s">
        <v>229</v>
      </c>
      <c r="G417" s="194">
        <v>1</v>
      </c>
      <c r="H417" s="194">
        <v>8000</v>
      </c>
      <c r="I417" s="206">
        <f t="shared" si="28"/>
        <v>8000</v>
      </c>
      <c r="J417" s="259"/>
      <c r="K417" s="196" t="s">
        <v>991</v>
      </c>
      <c r="L417" s="179" t="s">
        <v>981</v>
      </c>
      <c r="M417" s="157">
        <f t="shared" si="29"/>
        <v>1</v>
      </c>
      <c r="N417" s="157">
        <f t="shared" si="30"/>
        <v>8000</v>
      </c>
      <c r="O417" s="157">
        <f t="shared" si="27"/>
        <v>0</v>
      </c>
    </row>
    <row r="418" s="157" customFormat="1" customHeight="1" spans="1:15">
      <c r="A418" s="196" t="s">
        <v>978</v>
      </c>
      <c r="B418" s="179" t="s">
        <v>990</v>
      </c>
      <c r="C418" s="192" t="s">
        <v>375</v>
      </c>
      <c r="D418" s="179" t="s">
        <v>599</v>
      </c>
      <c r="E418" s="196" t="s">
        <v>376</v>
      </c>
      <c r="F418" s="192" t="s">
        <v>229</v>
      </c>
      <c r="G418" s="194">
        <v>1</v>
      </c>
      <c r="H418" s="194">
        <v>8000</v>
      </c>
      <c r="I418" s="206">
        <f t="shared" si="28"/>
        <v>8000</v>
      </c>
      <c r="J418" s="259"/>
      <c r="K418" s="196" t="s">
        <v>991</v>
      </c>
      <c r="L418" s="179" t="s">
        <v>981</v>
      </c>
      <c r="M418" s="157">
        <f t="shared" si="29"/>
        <v>1</v>
      </c>
      <c r="N418" s="157">
        <f t="shared" si="30"/>
        <v>8000</v>
      </c>
      <c r="O418" s="157">
        <f t="shared" si="27"/>
        <v>0</v>
      </c>
    </row>
    <row r="419" s="157" customFormat="1" customHeight="1" spans="1:15">
      <c r="A419" s="196" t="s">
        <v>978</v>
      </c>
      <c r="B419" s="179" t="s">
        <v>990</v>
      </c>
      <c r="C419" s="192" t="s">
        <v>375</v>
      </c>
      <c r="D419" s="179" t="s">
        <v>599</v>
      </c>
      <c r="E419" s="196" t="s">
        <v>376</v>
      </c>
      <c r="F419" s="192" t="s">
        <v>229</v>
      </c>
      <c r="G419" s="194">
        <v>1</v>
      </c>
      <c r="H419" s="194">
        <v>8000</v>
      </c>
      <c r="I419" s="206">
        <f t="shared" si="28"/>
        <v>8000</v>
      </c>
      <c r="J419" s="259"/>
      <c r="K419" s="196" t="s">
        <v>991</v>
      </c>
      <c r="L419" s="179" t="s">
        <v>981</v>
      </c>
      <c r="M419" s="157">
        <f t="shared" si="29"/>
        <v>1</v>
      </c>
      <c r="N419" s="157">
        <f t="shared" si="30"/>
        <v>8000</v>
      </c>
      <c r="O419" s="157">
        <f t="shared" si="27"/>
        <v>0</v>
      </c>
    </row>
    <row r="420" s="157" customFormat="1" customHeight="1" spans="1:15">
      <c r="A420" s="196" t="s">
        <v>978</v>
      </c>
      <c r="B420" s="179" t="s">
        <v>990</v>
      </c>
      <c r="C420" s="192" t="s">
        <v>499</v>
      </c>
      <c r="D420" s="179" t="s">
        <v>330</v>
      </c>
      <c r="E420" s="179" t="s">
        <v>500</v>
      </c>
      <c r="F420" s="192" t="s">
        <v>229</v>
      </c>
      <c r="G420" s="194">
        <v>1</v>
      </c>
      <c r="H420" s="194">
        <v>1000</v>
      </c>
      <c r="I420" s="206">
        <f t="shared" si="28"/>
        <v>1000</v>
      </c>
      <c r="J420" s="259"/>
      <c r="K420" s="196" t="s">
        <v>991</v>
      </c>
      <c r="L420" s="179" t="s">
        <v>981</v>
      </c>
      <c r="M420" s="157">
        <f t="shared" si="29"/>
        <v>1</v>
      </c>
      <c r="N420" s="157">
        <f t="shared" si="30"/>
        <v>1000</v>
      </c>
      <c r="O420" s="157">
        <f t="shared" si="27"/>
        <v>0</v>
      </c>
    </row>
    <row r="421" s="157" customFormat="1" customHeight="1" spans="1:15">
      <c r="A421" s="196" t="s">
        <v>978</v>
      </c>
      <c r="B421" s="179" t="s">
        <v>992</v>
      </c>
      <c r="C421" s="192" t="s">
        <v>313</v>
      </c>
      <c r="D421" s="179" t="s">
        <v>599</v>
      </c>
      <c r="E421" s="179" t="s">
        <v>314</v>
      </c>
      <c r="F421" s="192" t="s">
        <v>229</v>
      </c>
      <c r="G421" s="194">
        <v>2</v>
      </c>
      <c r="H421" s="194">
        <v>500</v>
      </c>
      <c r="I421" s="206">
        <f t="shared" si="28"/>
        <v>1000</v>
      </c>
      <c r="J421" s="259"/>
      <c r="K421" s="196" t="s">
        <v>993</v>
      </c>
      <c r="L421" s="179" t="s">
        <v>981</v>
      </c>
      <c r="M421" s="157">
        <f t="shared" si="29"/>
        <v>2</v>
      </c>
      <c r="N421" s="157">
        <f t="shared" si="30"/>
        <v>1000</v>
      </c>
      <c r="O421" s="157">
        <f t="shared" si="27"/>
        <v>0</v>
      </c>
    </row>
    <row r="422" s="157" customFormat="1" customHeight="1" spans="1:15">
      <c r="A422" s="196" t="s">
        <v>978</v>
      </c>
      <c r="B422" s="179" t="s">
        <v>992</v>
      </c>
      <c r="C422" s="192" t="s">
        <v>375</v>
      </c>
      <c r="D422" s="179" t="s">
        <v>599</v>
      </c>
      <c r="E422" s="196" t="s">
        <v>376</v>
      </c>
      <c r="F422" s="192" t="s">
        <v>229</v>
      </c>
      <c r="G422" s="194">
        <v>1</v>
      </c>
      <c r="H422" s="194">
        <v>8000</v>
      </c>
      <c r="I422" s="206">
        <f t="shared" si="28"/>
        <v>8000</v>
      </c>
      <c r="J422" s="259"/>
      <c r="K422" s="196" t="s">
        <v>993</v>
      </c>
      <c r="L422" s="179" t="s">
        <v>981</v>
      </c>
      <c r="M422" s="157">
        <f t="shared" si="29"/>
        <v>1</v>
      </c>
      <c r="N422" s="157">
        <f t="shared" si="30"/>
        <v>8000</v>
      </c>
      <c r="O422" s="157">
        <f t="shared" si="27"/>
        <v>0</v>
      </c>
    </row>
    <row r="423" s="157" customFormat="1" customHeight="1" spans="1:15">
      <c r="A423" s="196" t="s">
        <v>978</v>
      </c>
      <c r="B423" s="179" t="s">
        <v>992</v>
      </c>
      <c r="C423" s="192" t="s">
        <v>375</v>
      </c>
      <c r="D423" s="179" t="s">
        <v>599</v>
      </c>
      <c r="E423" s="196" t="s">
        <v>376</v>
      </c>
      <c r="F423" s="192" t="s">
        <v>229</v>
      </c>
      <c r="G423" s="194">
        <v>1</v>
      </c>
      <c r="H423" s="194">
        <v>8000</v>
      </c>
      <c r="I423" s="206">
        <f t="shared" si="28"/>
        <v>8000</v>
      </c>
      <c r="J423" s="259"/>
      <c r="K423" s="196" t="s">
        <v>993</v>
      </c>
      <c r="L423" s="179" t="s">
        <v>981</v>
      </c>
      <c r="M423" s="157">
        <f t="shared" si="29"/>
        <v>1</v>
      </c>
      <c r="N423" s="157">
        <f t="shared" si="30"/>
        <v>8000</v>
      </c>
      <c r="O423" s="157">
        <f t="shared" si="27"/>
        <v>0</v>
      </c>
    </row>
    <row r="424" s="157" customFormat="1" customHeight="1" spans="1:15">
      <c r="A424" s="196" t="s">
        <v>978</v>
      </c>
      <c r="B424" s="179" t="s">
        <v>992</v>
      </c>
      <c r="C424" s="192" t="s">
        <v>375</v>
      </c>
      <c r="D424" s="179" t="s">
        <v>599</v>
      </c>
      <c r="E424" s="196" t="s">
        <v>376</v>
      </c>
      <c r="F424" s="192" t="s">
        <v>229</v>
      </c>
      <c r="G424" s="194">
        <v>1</v>
      </c>
      <c r="H424" s="194">
        <v>8000</v>
      </c>
      <c r="I424" s="206">
        <f t="shared" si="28"/>
        <v>8000</v>
      </c>
      <c r="J424" s="259"/>
      <c r="K424" s="196" t="s">
        <v>993</v>
      </c>
      <c r="L424" s="179" t="s">
        <v>981</v>
      </c>
      <c r="M424" s="157">
        <f t="shared" si="29"/>
        <v>1</v>
      </c>
      <c r="N424" s="157">
        <f t="shared" si="30"/>
        <v>8000</v>
      </c>
      <c r="O424" s="157">
        <f t="shared" si="27"/>
        <v>0</v>
      </c>
    </row>
    <row r="425" s="157" customFormat="1" customHeight="1" spans="1:15">
      <c r="A425" s="196" t="s">
        <v>978</v>
      </c>
      <c r="B425" s="179" t="s">
        <v>992</v>
      </c>
      <c r="C425" s="192" t="s">
        <v>499</v>
      </c>
      <c r="D425" s="179" t="s">
        <v>330</v>
      </c>
      <c r="E425" s="179" t="s">
        <v>500</v>
      </c>
      <c r="F425" s="192" t="s">
        <v>229</v>
      </c>
      <c r="G425" s="194">
        <v>1</v>
      </c>
      <c r="H425" s="194">
        <v>1000</v>
      </c>
      <c r="I425" s="206">
        <f t="shared" si="28"/>
        <v>1000</v>
      </c>
      <c r="J425" s="259"/>
      <c r="K425" s="196" t="s">
        <v>993</v>
      </c>
      <c r="L425" s="179" t="s">
        <v>981</v>
      </c>
      <c r="M425" s="157">
        <f t="shared" si="29"/>
        <v>1</v>
      </c>
      <c r="N425" s="157">
        <f t="shared" si="30"/>
        <v>1000</v>
      </c>
      <c r="O425" s="157">
        <f t="shared" si="27"/>
        <v>0</v>
      </c>
    </row>
    <row r="426" s="157" customFormat="1" customHeight="1" spans="1:15">
      <c r="A426" s="196" t="s">
        <v>978</v>
      </c>
      <c r="B426" s="179" t="s">
        <v>994</v>
      </c>
      <c r="C426" s="192" t="s">
        <v>315</v>
      </c>
      <c r="D426" s="179" t="s">
        <v>330</v>
      </c>
      <c r="E426" s="179" t="s">
        <v>786</v>
      </c>
      <c r="F426" s="191" t="s">
        <v>158</v>
      </c>
      <c r="G426" s="194">
        <v>20</v>
      </c>
      <c r="H426" s="194">
        <v>200</v>
      </c>
      <c r="I426" s="206">
        <f t="shared" si="28"/>
        <v>4000</v>
      </c>
      <c r="J426" s="259"/>
      <c r="K426" s="196" t="s">
        <v>995</v>
      </c>
      <c r="L426" s="179" t="s">
        <v>981</v>
      </c>
      <c r="M426" s="157">
        <f t="shared" si="29"/>
        <v>20</v>
      </c>
      <c r="N426" s="157">
        <f t="shared" si="30"/>
        <v>4000</v>
      </c>
      <c r="O426" s="157">
        <f t="shared" si="27"/>
        <v>0</v>
      </c>
    </row>
    <row r="427" s="157" customFormat="1" customHeight="1" spans="1:15">
      <c r="A427" s="196" t="s">
        <v>978</v>
      </c>
      <c r="B427" s="179" t="s">
        <v>994</v>
      </c>
      <c r="C427" s="179" t="s">
        <v>227</v>
      </c>
      <c r="D427" s="196" t="s">
        <v>228</v>
      </c>
      <c r="E427" s="196" t="s">
        <v>195</v>
      </c>
      <c r="F427" s="192" t="s">
        <v>158</v>
      </c>
      <c r="G427" s="194">
        <v>2</v>
      </c>
      <c r="H427" s="194">
        <v>3000</v>
      </c>
      <c r="I427" s="206">
        <f t="shared" si="28"/>
        <v>6000</v>
      </c>
      <c r="J427" s="259"/>
      <c r="K427" s="196" t="s">
        <v>995</v>
      </c>
      <c r="L427" s="179" t="s">
        <v>981</v>
      </c>
      <c r="M427" s="157">
        <f t="shared" si="29"/>
        <v>2</v>
      </c>
      <c r="N427" s="157">
        <f t="shared" si="30"/>
        <v>6000</v>
      </c>
      <c r="O427" s="157">
        <f t="shared" si="27"/>
        <v>0</v>
      </c>
    </row>
    <row r="428" s="157" customFormat="1" customHeight="1" spans="1:15">
      <c r="A428" s="196" t="s">
        <v>978</v>
      </c>
      <c r="B428" s="179" t="s">
        <v>996</v>
      </c>
      <c r="C428" s="179" t="s">
        <v>533</v>
      </c>
      <c r="D428" s="179" t="s">
        <v>170</v>
      </c>
      <c r="E428" s="196" t="s">
        <v>157</v>
      </c>
      <c r="F428" s="179" t="s">
        <v>158</v>
      </c>
      <c r="G428" s="206">
        <v>1</v>
      </c>
      <c r="H428" s="206">
        <v>4000</v>
      </c>
      <c r="I428" s="206">
        <f t="shared" si="28"/>
        <v>4000</v>
      </c>
      <c r="J428" s="259"/>
      <c r="K428" s="196" t="s">
        <v>997</v>
      </c>
      <c r="L428" s="179" t="s">
        <v>981</v>
      </c>
      <c r="M428" s="157">
        <f t="shared" si="29"/>
        <v>1</v>
      </c>
      <c r="N428" s="157">
        <f t="shared" si="30"/>
        <v>4000</v>
      </c>
      <c r="O428" s="157">
        <f t="shared" si="27"/>
        <v>0</v>
      </c>
    </row>
    <row r="429" s="157" customFormat="1" customHeight="1" spans="1:15">
      <c r="A429" s="196" t="s">
        <v>978</v>
      </c>
      <c r="B429" s="179" t="s">
        <v>996</v>
      </c>
      <c r="C429" s="179" t="s">
        <v>272</v>
      </c>
      <c r="D429" s="179" t="s">
        <v>330</v>
      </c>
      <c r="E429" s="196" t="s">
        <v>278</v>
      </c>
      <c r="F429" s="179" t="s">
        <v>158</v>
      </c>
      <c r="G429" s="206">
        <v>1</v>
      </c>
      <c r="H429" s="206">
        <v>1750</v>
      </c>
      <c r="I429" s="206">
        <f t="shared" si="28"/>
        <v>1750</v>
      </c>
      <c r="J429" s="259"/>
      <c r="K429" s="196" t="s">
        <v>997</v>
      </c>
      <c r="L429" s="179" t="s">
        <v>981</v>
      </c>
      <c r="M429" s="157">
        <f t="shared" si="29"/>
        <v>1</v>
      </c>
      <c r="N429" s="157">
        <f t="shared" si="30"/>
        <v>1750</v>
      </c>
      <c r="O429" s="157">
        <f t="shared" si="27"/>
        <v>0</v>
      </c>
    </row>
    <row r="430" s="157" customFormat="1" customHeight="1" spans="1:15">
      <c r="A430" s="196" t="s">
        <v>978</v>
      </c>
      <c r="B430" s="179" t="s">
        <v>996</v>
      </c>
      <c r="C430" s="179" t="s">
        <v>321</v>
      </c>
      <c r="D430" s="179" t="s">
        <v>310</v>
      </c>
      <c r="E430" s="196" t="s">
        <v>274</v>
      </c>
      <c r="F430" s="179" t="s">
        <v>158</v>
      </c>
      <c r="G430" s="206">
        <v>2</v>
      </c>
      <c r="H430" s="206">
        <v>800</v>
      </c>
      <c r="I430" s="206">
        <f t="shared" si="28"/>
        <v>1600</v>
      </c>
      <c r="J430" s="259"/>
      <c r="K430" s="196" t="s">
        <v>997</v>
      </c>
      <c r="L430" s="179" t="s">
        <v>981</v>
      </c>
      <c r="M430" s="157">
        <f t="shared" si="29"/>
        <v>2</v>
      </c>
      <c r="N430" s="157">
        <f t="shared" si="30"/>
        <v>1600</v>
      </c>
      <c r="O430" s="157">
        <f t="shared" si="27"/>
        <v>0</v>
      </c>
    </row>
    <row r="431" s="157" customFormat="1" customHeight="1" spans="1:15">
      <c r="A431" s="196" t="s">
        <v>978</v>
      </c>
      <c r="B431" s="179" t="s">
        <v>996</v>
      </c>
      <c r="C431" s="179" t="s">
        <v>434</v>
      </c>
      <c r="D431" s="179" t="s">
        <v>330</v>
      </c>
      <c r="E431" s="196" t="s">
        <v>432</v>
      </c>
      <c r="F431" s="192" t="s">
        <v>186</v>
      </c>
      <c r="G431" s="194">
        <v>1</v>
      </c>
      <c r="H431" s="206">
        <v>3000</v>
      </c>
      <c r="I431" s="206">
        <f t="shared" si="28"/>
        <v>3000</v>
      </c>
      <c r="J431" s="259"/>
      <c r="K431" s="196" t="s">
        <v>997</v>
      </c>
      <c r="L431" s="179" t="s">
        <v>981</v>
      </c>
      <c r="M431" s="157">
        <f t="shared" si="29"/>
        <v>1</v>
      </c>
      <c r="N431" s="157">
        <f t="shared" si="30"/>
        <v>3000</v>
      </c>
      <c r="O431" s="157">
        <f t="shared" si="27"/>
        <v>0</v>
      </c>
    </row>
    <row r="432" s="157" customFormat="1" customHeight="1" spans="1:15">
      <c r="A432" s="196" t="s">
        <v>978</v>
      </c>
      <c r="B432" s="179" t="s">
        <v>996</v>
      </c>
      <c r="C432" s="192" t="s">
        <v>262</v>
      </c>
      <c r="D432" s="179" t="s">
        <v>263</v>
      </c>
      <c r="E432" s="196" t="s">
        <v>188</v>
      </c>
      <c r="F432" s="191" t="s">
        <v>229</v>
      </c>
      <c r="G432" s="194">
        <v>1</v>
      </c>
      <c r="H432" s="194">
        <v>1000</v>
      </c>
      <c r="I432" s="206">
        <f t="shared" si="28"/>
        <v>1000</v>
      </c>
      <c r="J432" s="259"/>
      <c r="K432" s="196" t="s">
        <v>997</v>
      </c>
      <c r="L432" s="179" t="s">
        <v>981</v>
      </c>
      <c r="M432" s="157">
        <f t="shared" si="29"/>
        <v>1</v>
      </c>
      <c r="N432" s="157">
        <f t="shared" si="30"/>
        <v>1000</v>
      </c>
      <c r="O432" s="157">
        <f t="shared" si="27"/>
        <v>0</v>
      </c>
    </row>
    <row r="433" s="157" customFormat="1" customHeight="1" spans="1:15">
      <c r="A433" s="196" t="s">
        <v>978</v>
      </c>
      <c r="B433" s="179" t="s">
        <v>996</v>
      </c>
      <c r="C433" s="192" t="s">
        <v>354</v>
      </c>
      <c r="D433" s="179" t="s">
        <v>355</v>
      </c>
      <c r="E433" s="196" t="s">
        <v>356</v>
      </c>
      <c r="F433" s="192" t="s">
        <v>229</v>
      </c>
      <c r="G433" s="194">
        <v>1</v>
      </c>
      <c r="H433" s="194">
        <v>1000</v>
      </c>
      <c r="I433" s="206">
        <f t="shared" si="28"/>
        <v>1000</v>
      </c>
      <c r="J433" s="259"/>
      <c r="K433" s="196" t="s">
        <v>997</v>
      </c>
      <c r="L433" s="179" t="s">
        <v>981</v>
      </c>
      <c r="M433" s="157">
        <f t="shared" si="29"/>
        <v>1</v>
      </c>
      <c r="N433" s="157">
        <f t="shared" si="30"/>
        <v>1000</v>
      </c>
      <c r="O433" s="157">
        <f t="shared" si="27"/>
        <v>0</v>
      </c>
    </row>
    <row r="434" s="157" customFormat="1" customHeight="1" spans="1:15">
      <c r="A434" s="196" t="s">
        <v>978</v>
      </c>
      <c r="B434" s="179" t="s">
        <v>996</v>
      </c>
      <c r="C434" s="192" t="s">
        <v>395</v>
      </c>
      <c r="D434" s="179" t="s">
        <v>393</v>
      </c>
      <c r="E434" s="196" t="s">
        <v>335</v>
      </c>
      <c r="F434" s="191" t="s">
        <v>229</v>
      </c>
      <c r="G434" s="194">
        <v>1</v>
      </c>
      <c r="H434" s="194">
        <v>3000</v>
      </c>
      <c r="I434" s="206">
        <f t="shared" si="28"/>
        <v>3000</v>
      </c>
      <c r="J434" s="259"/>
      <c r="K434" s="196" t="s">
        <v>997</v>
      </c>
      <c r="L434" s="179" t="s">
        <v>981</v>
      </c>
      <c r="M434" s="157">
        <f t="shared" si="29"/>
        <v>1</v>
      </c>
      <c r="N434" s="157">
        <f t="shared" si="30"/>
        <v>3000</v>
      </c>
      <c r="O434" s="157">
        <f t="shared" si="27"/>
        <v>0</v>
      </c>
    </row>
    <row r="435" s="157" customFormat="1" customHeight="1" spans="1:15">
      <c r="A435" s="196" t="s">
        <v>978</v>
      </c>
      <c r="B435" s="179" t="s">
        <v>996</v>
      </c>
      <c r="C435" s="192" t="s">
        <v>484</v>
      </c>
      <c r="D435" s="179" t="s">
        <v>599</v>
      </c>
      <c r="E435" s="179" t="s">
        <v>485</v>
      </c>
      <c r="F435" s="192" t="s">
        <v>229</v>
      </c>
      <c r="G435" s="194">
        <v>1</v>
      </c>
      <c r="H435" s="194">
        <v>300</v>
      </c>
      <c r="I435" s="206">
        <f t="shared" si="28"/>
        <v>300</v>
      </c>
      <c r="J435" s="259"/>
      <c r="K435" s="196" t="s">
        <v>997</v>
      </c>
      <c r="L435" s="179" t="s">
        <v>981</v>
      </c>
      <c r="M435" s="157">
        <f t="shared" si="29"/>
        <v>1</v>
      </c>
      <c r="N435" s="157">
        <f t="shared" si="30"/>
        <v>300</v>
      </c>
      <c r="O435" s="157">
        <f t="shared" si="27"/>
        <v>0</v>
      </c>
    </row>
    <row r="436" s="157" customFormat="1" customHeight="1" spans="1:15">
      <c r="A436" s="196" t="s">
        <v>978</v>
      </c>
      <c r="B436" s="179" t="s">
        <v>998</v>
      </c>
      <c r="C436" s="192" t="s">
        <v>533</v>
      </c>
      <c r="D436" s="179" t="s">
        <v>170</v>
      </c>
      <c r="E436" s="196" t="s">
        <v>157</v>
      </c>
      <c r="F436" s="192" t="s">
        <v>158</v>
      </c>
      <c r="G436" s="194">
        <v>1</v>
      </c>
      <c r="H436" s="194">
        <v>4000</v>
      </c>
      <c r="I436" s="206">
        <f t="shared" si="28"/>
        <v>4000</v>
      </c>
      <c r="J436" s="259"/>
      <c r="K436" s="196" t="s">
        <v>999</v>
      </c>
      <c r="L436" s="179" t="s">
        <v>981</v>
      </c>
      <c r="M436" s="157">
        <f t="shared" si="29"/>
        <v>1</v>
      </c>
      <c r="N436" s="157">
        <f t="shared" si="30"/>
        <v>4000</v>
      </c>
      <c r="O436" s="157">
        <f t="shared" si="27"/>
        <v>0</v>
      </c>
    </row>
    <row r="437" s="157" customFormat="1" customHeight="1" spans="1:15">
      <c r="A437" s="196" t="s">
        <v>978</v>
      </c>
      <c r="B437" s="179" t="s">
        <v>998</v>
      </c>
      <c r="C437" s="192" t="s">
        <v>272</v>
      </c>
      <c r="D437" s="179" t="s">
        <v>330</v>
      </c>
      <c r="E437" s="196" t="s">
        <v>278</v>
      </c>
      <c r="F437" s="192" t="s">
        <v>158</v>
      </c>
      <c r="G437" s="194">
        <v>1</v>
      </c>
      <c r="H437" s="194">
        <v>1750</v>
      </c>
      <c r="I437" s="206">
        <f t="shared" si="28"/>
        <v>1750</v>
      </c>
      <c r="J437" s="259"/>
      <c r="K437" s="196" t="s">
        <v>999</v>
      </c>
      <c r="L437" s="179" t="s">
        <v>981</v>
      </c>
      <c r="M437" s="157">
        <f t="shared" si="29"/>
        <v>1</v>
      </c>
      <c r="N437" s="157">
        <f t="shared" si="30"/>
        <v>1750</v>
      </c>
      <c r="O437" s="157">
        <f t="shared" si="27"/>
        <v>0</v>
      </c>
    </row>
    <row r="438" s="157" customFormat="1" customHeight="1" spans="1:15">
      <c r="A438" s="196" t="s">
        <v>978</v>
      </c>
      <c r="B438" s="179" t="s">
        <v>998</v>
      </c>
      <c r="C438" s="192" t="s">
        <v>321</v>
      </c>
      <c r="D438" s="179" t="s">
        <v>310</v>
      </c>
      <c r="E438" s="196" t="s">
        <v>274</v>
      </c>
      <c r="F438" s="192" t="s">
        <v>158</v>
      </c>
      <c r="G438" s="194">
        <v>2</v>
      </c>
      <c r="H438" s="194">
        <v>800</v>
      </c>
      <c r="I438" s="206">
        <f t="shared" si="28"/>
        <v>1600</v>
      </c>
      <c r="J438" s="259"/>
      <c r="K438" s="196" t="s">
        <v>999</v>
      </c>
      <c r="L438" s="179" t="s">
        <v>981</v>
      </c>
      <c r="M438" s="157">
        <f t="shared" si="29"/>
        <v>2</v>
      </c>
      <c r="N438" s="157">
        <f t="shared" si="30"/>
        <v>1600</v>
      </c>
      <c r="O438" s="157">
        <f t="shared" si="27"/>
        <v>0</v>
      </c>
    </row>
    <row r="439" s="157" customFormat="1" customHeight="1" spans="1:15">
      <c r="A439" s="196" t="s">
        <v>978</v>
      </c>
      <c r="B439" s="179" t="s">
        <v>998</v>
      </c>
      <c r="C439" s="192" t="s">
        <v>262</v>
      </c>
      <c r="D439" s="179" t="s">
        <v>263</v>
      </c>
      <c r="E439" s="196" t="s">
        <v>188</v>
      </c>
      <c r="F439" s="191" t="s">
        <v>229</v>
      </c>
      <c r="G439" s="194">
        <v>1</v>
      </c>
      <c r="H439" s="194">
        <v>1000</v>
      </c>
      <c r="I439" s="206">
        <f t="shared" si="28"/>
        <v>1000</v>
      </c>
      <c r="J439" s="259"/>
      <c r="K439" s="196" t="s">
        <v>999</v>
      </c>
      <c r="L439" s="179" t="s">
        <v>981</v>
      </c>
      <c r="M439" s="157">
        <f t="shared" si="29"/>
        <v>1</v>
      </c>
      <c r="N439" s="157">
        <f t="shared" si="30"/>
        <v>1000</v>
      </c>
      <c r="O439" s="157">
        <f t="shared" si="27"/>
        <v>0</v>
      </c>
    </row>
    <row r="440" s="157" customFormat="1" customHeight="1" spans="1:15">
      <c r="A440" s="196" t="s">
        <v>978</v>
      </c>
      <c r="B440" s="179" t="s">
        <v>998</v>
      </c>
      <c r="C440" s="192" t="s">
        <v>354</v>
      </c>
      <c r="D440" s="179" t="s">
        <v>355</v>
      </c>
      <c r="E440" s="196" t="s">
        <v>356</v>
      </c>
      <c r="F440" s="192" t="s">
        <v>229</v>
      </c>
      <c r="G440" s="194">
        <v>1</v>
      </c>
      <c r="H440" s="194">
        <v>1000</v>
      </c>
      <c r="I440" s="206">
        <f t="shared" si="28"/>
        <v>1000</v>
      </c>
      <c r="J440" s="259"/>
      <c r="K440" s="196" t="s">
        <v>999</v>
      </c>
      <c r="L440" s="179" t="s">
        <v>981</v>
      </c>
      <c r="M440" s="157">
        <f t="shared" si="29"/>
        <v>1</v>
      </c>
      <c r="N440" s="157">
        <f t="shared" si="30"/>
        <v>1000</v>
      </c>
      <c r="O440" s="157">
        <f t="shared" si="27"/>
        <v>0</v>
      </c>
    </row>
    <row r="441" s="157" customFormat="1" customHeight="1" spans="1:15">
      <c r="A441" s="196" t="s">
        <v>978</v>
      </c>
      <c r="B441" s="179" t="s">
        <v>998</v>
      </c>
      <c r="C441" s="192" t="s">
        <v>395</v>
      </c>
      <c r="D441" s="179" t="s">
        <v>393</v>
      </c>
      <c r="E441" s="196" t="s">
        <v>335</v>
      </c>
      <c r="F441" s="191" t="s">
        <v>229</v>
      </c>
      <c r="G441" s="194">
        <v>1</v>
      </c>
      <c r="H441" s="194">
        <v>3000</v>
      </c>
      <c r="I441" s="206">
        <f t="shared" si="28"/>
        <v>3000</v>
      </c>
      <c r="J441" s="259"/>
      <c r="K441" s="196" t="s">
        <v>999</v>
      </c>
      <c r="L441" s="179" t="s">
        <v>981</v>
      </c>
      <c r="M441" s="157">
        <f t="shared" si="29"/>
        <v>1</v>
      </c>
      <c r="N441" s="157">
        <f t="shared" si="30"/>
        <v>3000</v>
      </c>
      <c r="O441" s="157">
        <f t="shared" si="27"/>
        <v>0</v>
      </c>
    </row>
    <row r="442" s="157" customFormat="1" customHeight="1" spans="1:15">
      <c r="A442" s="196" t="s">
        <v>978</v>
      </c>
      <c r="B442" s="179" t="s">
        <v>998</v>
      </c>
      <c r="C442" s="192" t="s">
        <v>484</v>
      </c>
      <c r="D442" s="179" t="s">
        <v>599</v>
      </c>
      <c r="E442" s="179" t="s">
        <v>485</v>
      </c>
      <c r="F442" s="192" t="s">
        <v>229</v>
      </c>
      <c r="G442" s="194">
        <v>1</v>
      </c>
      <c r="H442" s="194">
        <v>300</v>
      </c>
      <c r="I442" s="206">
        <f t="shared" si="28"/>
        <v>300</v>
      </c>
      <c r="J442" s="259"/>
      <c r="K442" s="196" t="s">
        <v>999</v>
      </c>
      <c r="L442" s="179" t="s">
        <v>981</v>
      </c>
      <c r="M442" s="157">
        <f t="shared" si="29"/>
        <v>1</v>
      </c>
      <c r="N442" s="157">
        <f t="shared" si="30"/>
        <v>300</v>
      </c>
      <c r="O442" s="157">
        <f t="shared" si="27"/>
        <v>0</v>
      </c>
    </row>
    <row r="443" s="157" customFormat="1" customHeight="1" spans="1:15">
      <c r="A443" s="196" t="s">
        <v>978</v>
      </c>
      <c r="B443" s="179" t="s">
        <v>893</v>
      </c>
      <c r="C443" s="192" t="s">
        <v>177</v>
      </c>
      <c r="D443" s="179" t="s">
        <v>178</v>
      </c>
      <c r="E443" s="196" t="s">
        <v>157</v>
      </c>
      <c r="F443" s="192" t="s">
        <v>158</v>
      </c>
      <c r="G443" s="194">
        <v>6</v>
      </c>
      <c r="H443" s="194">
        <v>4000</v>
      </c>
      <c r="I443" s="206">
        <f t="shared" si="28"/>
        <v>24000</v>
      </c>
      <c r="J443" s="259"/>
      <c r="K443" s="196" t="s">
        <v>1000</v>
      </c>
      <c r="L443" s="179" t="s">
        <v>981</v>
      </c>
      <c r="M443" s="157">
        <f t="shared" si="29"/>
        <v>6</v>
      </c>
      <c r="N443" s="157">
        <f t="shared" si="30"/>
        <v>24000</v>
      </c>
      <c r="O443" s="157">
        <f t="shared" si="27"/>
        <v>0</v>
      </c>
    </row>
    <row r="444" s="157" customFormat="1" customHeight="1" spans="1:15">
      <c r="A444" s="196" t="s">
        <v>978</v>
      </c>
      <c r="B444" s="179" t="s">
        <v>893</v>
      </c>
      <c r="C444" s="192" t="s">
        <v>272</v>
      </c>
      <c r="D444" s="179" t="s">
        <v>330</v>
      </c>
      <c r="E444" s="196" t="s">
        <v>274</v>
      </c>
      <c r="F444" s="192" t="s">
        <v>158</v>
      </c>
      <c r="G444" s="194">
        <v>6</v>
      </c>
      <c r="H444" s="194">
        <v>1320</v>
      </c>
      <c r="I444" s="206">
        <f t="shared" si="28"/>
        <v>7920</v>
      </c>
      <c r="J444" s="259"/>
      <c r="K444" s="196" t="s">
        <v>1000</v>
      </c>
      <c r="L444" s="179" t="s">
        <v>981</v>
      </c>
      <c r="M444" s="157">
        <f t="shared" si="29"/>
        <v>6</v>
      </c>
      <c r="N444" s="157">
        <f t="shared" si="30"/>
        <v>7920</v>
      </c>
      <c r="O444" s="157">
        <f t="shared" si="27"/>
        <v>0</v>
      </c>
    </row>
    <row r="445" s="157" customFormat="1" customHeight="1" spans="1:15">
      <c r="A445" s="196" t="s">
        <v>978</v>
      </c>
      <c r="B445" s="179" t="s">
        <v>893</v>
      </c>
      <c r="C445" s="192" t="s">
        <v>315</v>
      </c>
      <c r="D445" s="179" t="s">
        <v>330</v>
      </c>
      <c r="E445" s="179" t="s">
        <v>786</v>
      </c>
      <c r="F445" s="191" t="s">
        <v>158</v>
      </c>
      <c r="G445" s="194">
        <v>12</v>
      </c>
      <c r="H445" s="194">
        <v>200</v>
      </c>
      <c r="I445" s="206">
        <f t="shared" si="28"/>
        <v>2400</v>
      </c>
      <c r="J445" s="259"/>
      <c r="K445" s="196" t="s">
        <v>1000</v>
      </c>
      <c r="L445" s="179" t="s">
        <v>981</v>
      </c>
      <c r="M445" s="157">
        <f t="shared" si="29"/>
        <v>12</v>
      </c>
      <c r="N445" s="157">
        <f t="shared" si="30"/>
        <v>2400</v>
      </c>
      <c r="O445" s="157">
        <f t="shared" si="27"/>
        <v>0</v>
      </c>
    </row>
    <row r="446" s="157" customFormat="1" customHeight="1" spans="1:15">
      <c r="A446" s="196" t="s">
        <v>978</v>
      </c>
      <c r="B446" s="179" t="s">
        <v>893</v>
      </c>
      <c r="C446" s="192" t="s">
        <v>395</v>
      </c>
      <c r="D446" s="179" t="s">
        <v>393</v>
      </c>
      <c r="E446" s="196" t="s">
        <v>335</v>
      </c>
      <c r="F446" s="191" t="s">
        <v>229</v>
      </c>
      <c r="G446" s="194">
        <v>6</v>
      </c>
      <c r="H446" s="194">
        <v>3000</v>
      </c>
      <c r="I446" s="206">
        <f t="shared" si="28"/>
        <v>18000</v>
      </c>
      <c r="J446" s="259"/>
      <c r="K446" s="196" t="s">
        <v>1000</v>
      </c>
      <c r="L446" s="179" t="s">
        <v>981</v>
      </c>
      <c r="M446" s="157">
        <f t="shared" si="29"/>
        <v>6</v>
      </c>
      <c r="N446" s="157">
        <f t="shared" si="30"/>
        <v>18000</v>
      </c>
      <c r="O446" s="157">
        <f t="shared" si="27"/>
        <v>0</v>
      </c>
    </row>
    <row r="447" s="157" customFormat="1" customHeight="1" spans="1:15">
      <c r="A447" s="196" t="s">
        <v>978</v>
      </c>
      <c r="B447" s="179" t="s">
        <v>893</v>
      </c>
      <c r="C447" s="192" t="s">
        <v>389</v>
      </c>
      <c r="D447" s="179" t="s">
        <v>330</v>
      </c>
      <c r="E447" s="196" t="s">
        <v>390</v>
      </c>
      <c r="F447" s="192" t="s">
        <v>229</v>
      </c>
      <c r="G447" s="194">
        <v>2</v>
      </c>
      <c r="H447" s="194">
        <v>3000</v>
      </c>
      <c r="I447" s="206">
        <f t="shared" si="28"/>
        <v>6000</v>
      </c>
      <c r="J447" s="259"/>
      <c r="K447" s="196" t="s">
        <v>1000</v>
      </c>
      <c r="L447" s="179" t="s">
        <v>981</v>
      </c>
      <c r="M447" s="157">
        <f t="shared" si="29"/>
        <v>2</v>
      </c>
      <c r="N447" s="157">
        <f t="shared" si="30"/>
        <v>6000</v>
      </c>
      <c r="O447" s="157">
        <f t="shared" si="27"/>
        <v>0</v>
      </c>
    </row>
    <row r="448" s="157" customFormat="1" customHeight="1" spans="1:15">
      <c r="A448" s="196" t="s">
        <v>978</v>
      </c>
      <c r="B448" s="179" t="s">
        <v>893</v>
      </c>
      <c r="C448" s="192" t="s">
        <v>354</v>
      </c>
      <c r="D448" s="179" t="s">
        <v>355</v>
      </c>
      <c r="E448" s="196" t="s">
        <v>356</v>
      </c>
      <c r="F448" s="192" t="s">
        <v>229</v>
      </c>
      <c r="G448" s="194">
        <v>1</v>
      </c>
      <c r="H448" s="194">
        <v>1000</v>
      </c>
      <c r="I448" s="206">
        <f t="shared" si="28"/>
        <v>1000</v>
      </c>
      <c r="J448" s="259"/>
      <c r="K448" s="196" t="s">
        <v>1000</v>
      </c>
      <c r="L448" s="179" t="s">
        <v>981</v>
      </c>
      <c r="M448" s="157">
        <f t="shared" si="29"/>
        <v>1</v>
      </c>
      <c r="N448" s="157">
        <f t="shared" si="30"/>
        <v>1000</v>
      </c>
      <c r="O448" s="157">
        <f t="shared" si="27"/>
        <v>0</v>
      </c>
    </row>
    <row r="449" s="157" customFormat="1" customHeight="1" spans="1:15">
      <c r="A449" s="196" t="s">
        <v>978</v>
      </c>
      <c r="B449" s="179" t="s">
        <v>893</v>
      </c>
      <c r="C449" s="192" t="s">
        <v>198</v>
      </c>
      <c r="D449" s="179" t="s">
        <v>222</v>
      </c>
      <c r="E449" s="196" t="s">
        <v>223</v>
      </c>
      <c r="F449" s="192" t="s">
        <v>158</v>
      </c>
      <c r="G449" s="194">
        <v>2</v>
      </c>
      <c r="H449" s="194">
        <v>1200</v>
      </c>
      <c r="I449" s="206">
        <f t="shared" si="28"/>
        <v>2400</v>
      </c>
      <c r="J449" s="259"/>
      <c r="K449" s="196" t="s">
        <v>1000</v>
      </c>
      <c r="L449" s="179" t="s">
        <v>981</v>
      </c>
      <c r="M449" s="157">
        <f t="shared" si="29"/>
        <v>2</v>
      </c>
      <c r="N449" s="157">
        <f t="shared" si="30"/>
        <v>2400</v>
      </c>
      <c r="O449" s="157">
        <f t="shared" si="27"/>
        <v>0</v>
      </c>
    </row>
    <row r="450" s="157" customFormat="1" customHeight="1" spans="1:15">
      <c r="A450" s="196" t="s">
        <v>978</v>
      </c>
      <c r="B450" s="179" t="s">
        <v>893</v>
      </c>
      <c r="C450" s="192" t="s">
        <v>155</v>
      </c>
      <c r="D450" s="179" t="s">
        <v>170</v>
      </c>
      <c r="E450" s="196" t="s">
        <v>157</v>
      </c>
      <c r="F450" s="191" t="s">
        <v>158</v>
      </c>
      <c r="G450" s="194">
        <v>2</v>
      </c>
      <c r="H450" s="194">
        <v>4000</v>
      </c>
      <c r="I450" s="206">
        <f t="shared" si="28"/>
        <v>8000</v>
      </c>
      <c r="J450" s="259"/>
      <c r="K450" s="196" t="s">
        <v>1000</v>
      </c>
      <c r="L450" s="179" t="s">
        <v>981</v>
      </c>
      <c r="M450" s="157">
        <f t="shared" si="29"/>
        <v>2</v>
      </c>
      <c r="N450" s="157">
        <f t="shared" si="30"/>
        <v>8000</v>
      </c>
      <c r="O450" s="157">
        <f t="shared" si="27"/>
        <v>0</v>
      </c>
    </row>
    <row r="451" s="157" customFormat="1" customHeight="1" spans="1:15">
      <c r="A451" s="196" t="s">
        <v>978</v>
      </c>
      <c r="B451" s="179" t="s">
        <v>893</v>
      </c>
      <c r="C451" s="179" t="s">
        <v>438</v>
      </c>
      <c r="D451" s="179" t="s">
        <v>330</v>
      </c>
      <c r="E451" s="196" t="s">
        <v>432</v>
      </c>
      <c r="F451" s="192" t="s">
        <v>186</v>
      </c>
      <c r="G451" s="194">
        <v>1</v>
      </c>
      <c r="H451" s="194">
        <v>6000</v>
      </c>
      <c r="I451" s="206">
        <f t="shared" si="28"/>
        <v>6000</v>
      </c>
      <c r="J451" s="259"/>
      <c r="K451" s="196" t="s">
        <v>1000</v>
      </c>
      <c r="L451" s="179" t="s">
        <v>981</v>
      </c>
      <c r="M451" s="157">
        <f t="shared" si="29"/>
        <v>1</v>
      </c>
      <c r="N451" s="157">
        <f t="shared" si="30"/>
        <v>6000</v>
      </c>
      <c r="O451" s="157">
        <f t="shared" si="27"/>
        <v>0</v>
      </c>
    </row>
    <row r="452" s="157" customFormat="1" customHeight="1" spans="1:15">
      <c r="A452" s="196" t="s">
        <v>978</v>
      </c>
      <c r="B452" s="179" t="s">
        <v>81</v>
      </c>
      <c r="C452" s="192" t="s">
        <v>191</v>
      </c>
      <c r="D452" s="196" t="s">
        <v>192</v>
      </c>
      <c r="E452" s="196" t="s">
        <v>188</v>
      </c>
      <c r="F452" s="192" t="s">
        <v>158</v>
      </c>
      <c r="G452" s="194">
        <v>1</v>
      </c>
      <c r="H452" s="194">
        <v>12000</v>
      </c>
      <c r="I452" s="206">
        <f t="shared" si="28"/>
        <v>12000</v>
      </c>
      <c r="J452" s="775"/>
      <c r="K452" s="196" t="s">
        <v>1001</v>
      </c>
      <c r="L452" s="179" t="s">
        <v>981</v>
      </c>
      <c r="M452" s="157">
        <f t="shared" si="29"/>
        <v>1</v>
      </c>
      <c r="N452" s="157">
        <f t="shared" si="30"/>
        <v>12000</v>
      </c>
      <c r="O452" s="157">
        <f t="shared" si="27"/>
        <v>0</v>
      </c>
    </row>
    <row r="453" s="157" customFormat="1" customHeight="1" spans="1:15">
      <c r="A453" s="196" t="s">
        <v>978</v>
      </c>
      <c r="B453" s="179" t="s">
        <v>81</v>
      </c>
      <c r="C453" s="192" t="s">
        <v>261</v>
      </c>
      <c r="D453" s="179" t="s">
        <v>330</v>
      </c>
      <c r="E453" s="196" t="s">
        <v>234</v>
      </c>
      <c r="F453" s="192" t="s">
        <v>229</v>
      </c>
      <c r="G453" s="194">
        <v>1</v>
      </c>
      <c r="H453" s="194">
        <v>2000</v>
      </c>
      <c r="I453" s="206">
        <f t="shared" si="28"/>
        <v>2000</v>
      </c>
      <c r="J453" s="460"/>
      <c r="K453" s="196" t="s">
        <v>1001</v>
      </c>
      <c r="L453" s="179" t="s">
        <v>981</v>
      </c>
      <c r="M453" s="157">
        <f t="shared" si="29"/>
        <v>1</v>
      </c>
      <c r="N453" s="157">
        <f t="shared" si="30"/>
        <v>2000</v>
      </c>
      <c r="O453" s="157">
        <f t="shared" ref="O453:O516" si="31" xml:space="preserve">G453-M453</f>
        <v>0</v>
      </c>
    </row>
    <row r="454" s="157" customFormat="1" customHeight="1" spans="1:15">
      <c r="A454" s="196" t="s">
        <v>978</v>
      </c>
      <c r="B454" s="179" t="s">
        <v>81</v>
      </c>
      <c r="C454" s="192" t="s">
        <v>286</v>
      </c>
      <c r="D454" s="213" t="s">
        <v>287</v>
      </c>
      <c r="E454" s="196" t="s">
        <v>288</v>
      </c>
      <c r="F454" s="192" t="s">
        <v>158</v>
      </c>
      <c r="G454" s="194">
        <v>22</v>
      </c>
      <c r="H454" s="194">
        <v>1100</v>
      </c>
      <c r="I454" s="206">
        <f t="shared" si="28"/>
        <v>24200</v>
      </c>
      <c r="J454" s="460"/>
      <c r="K454" s="196" t="s">
        <v>1001</v>
      </c>
      <c r="L454" s="179" t="s">
        <v>981</v>
      </c>
      <c r="M454" s="157">
        <f t="shared" si="29"/>
        <v>22</v>
      </c>
      <c r="N454" s="157">
        <f t="shared" si="30"/>
        <v>24200</v>
      </c>
      <c r="O454" s="157">
        <f t="shared" si="31"/>
        <v>0</v>
      </c>
    </row>
    <row r="455" s="157" customFormat="1" customHeight="1" spans="1:15">
      <c r="A455" s="196" t="s">
        <v>978</v>
      </c>
      <c r="B455" s="179" t="s">
        <v>81</v>
      </c>
      <c r="C455" s="192" t="s">
        <v>315</v>
      </c>
      <c r="D455" s="179" t="s">
        <v>330</v>
      </c>
      <c r="E455" s="179" t="s">
        <v>786</v>
      </c>
      <c r="F455" s="191" t="s">
        <v>158</v>
      </c>
      <c r="G455" s="194">
        <v>30</v>
      </c>
      <c r="H455" s="194">
        <v>200</v>
      </c>
      <c r="I455" s="206">
        <f t="shared" si="28"/>
        <v>6000</v>
      </c>
      <c r="J455" s="460"/>
      <c r="K455" s="196" t="s">
        <v>1001</v>
      </c>
      <c r="L455" s="179" t="s">
        <v>981</v>
      </c>
      <c r="M455" s="157">
        <f t="shared" si="29"/>
        <v>30</v>
      </c>
      <c r="N455" s="157">
        <f t="shared" si="30"/>
        <v>6000</v>
      </c>
      <c r="O455" s="157">
        <f t="shared" si="31"/>
        <v>0</v>
      </c>
    </row>
    <row r="456" s="157" customFormat="1" customHeight="1" spans="1:15">
      <c r="A456" s="196" t="s">
        <v>978</v>
      </c>
      <c r="B456" s="179" t="s">
        <v>81</v>
      </c>
      <c r="C456" s="192" t="s">
        <v>395</v>
      </c>
      <c r="D456" s="179" t="s">
        <v>393</v>
      </c>
      <c r="E456" s="196" t="s">
        <v>335</v>
      </c>
      <c r="F456" s="191" t="s">
        <v>229</v>
      </c>
      <c r="G456" s="194">
        <v>4</v>
      </c>
      <c r="H456" s="194">
        <v>3000</v>
      </c>
      <c r="I456" s="206">
        <f t="shared" si="28"/>
        <v>12000</v>
      </c>
      <c r="J456" s="460"/>
      <c r="K456" s="196" t="s">
        <v>1001</v>
      </c>
      <c r="L456" s="179" t="s">
        <v>981</v>
      </c>
      <c r="M456" s="157">
        <f t="shared" si="29"/>
        <v>4</v>
      </c>
      <c r="N456" s="157">
        <f t="shared" si="30"/>
        <v>12000</v>
      </c>
      <c r="O456" s="157">
        <f t="shared" si="31"/>
        <v>0</v>
      </c>
    </row>
    <row r="457" s="157" customFormat="1" customHeight="1" spans="1:15">
      <c r="A457" s="196" t="s">
        <v>978</v>
      </c>
      <c r="B457" s="179" t="s">
        <v>81</v>
      </c>
      <c r="C457" s="192" t="s">
        <v>411</v>
      </c>
      <c r="D457" s="196" t="s">
        <v>412</v>
      </c>
      <c r="E457" s="196" t="s">
        <v>359</v>
      </c>
      <c r="F457" s="192" t="s">
        <v>229</v>
      </c>
      <c r="G457" s="194">
        <v>1</v>
      </c>
      <c r="H457" s="194">
        <v>3000</v>
      </c>
      <c r="I457" s="206">
        <f t="shared" si="28"/>
        <v>3000</v>
      </c>
      <c r="J457" s="460"/>
      <c r="K457" s="196" t="s">
        <v>1001</v>
      </c>
      <c r="L457" s="179" t="s">
        <v>981</v>
      </c>
      <c r="M457" s="157">
        <f t="shared" si="29"/>
        <v>1</v>
      </c>
      <c r="N457" s="157">
        <f t="shared" si="30"/>
        <v>3000</v>
      </c>
      <c r="O457" s="157">
        <f t="shared" si="31"/>
        <v>0</v>
      </c>
    </row>
    <row r="458" s="157" customFormat="1" customHeight="1" spans="1:15">
      <c r="A458" s="196" t="s">
        <v>978</v>
      </c>
      <c r="B458" s="179" t="s">
        <v>1002</v>
      </c>
      <c r="C458" s="192" t="s">
        <v>155</v>
      </c>
      <c r="D458" s="179" t="s">
        <v>850</v>
      </c>
      <c r="E458" s="196" t="s">
        <v>157</v>
      </c>
      <c r="F458" s="191" t="s">
        <v>158</v>
      </c>
      <c r="G458" s="194">
        <v>1</v>
      </c>
      <c r="H458" s="194">
        <v>4000</v>
      </c>
      <c r="I458" s="206">
        <f t="shared" si="28"/>
        <v>4000</v>
      </c>
      <c r="J458" s="259"/>
      <c r="K458" s="196" t="s">
        <v>1003</v>
      </c>
      <c r="L458" s="179" t="s">
        <v>981</v>
      </c>
      <c r="M458" s="157">
        <f t="shared" si="29"/>
        <v>1</v>
      </c>
      <c r="N458" s="157">
        <f t="shared" si="30"/>
        <v>4000</v>
      </c>
      <c r="O458" s="157">
        <f t="shared" si="31"/>
        <v>0</v>
      </c>
    </row>
    <row r="459" s="157" customFormat="1" customHeight="1" spans="1:15">
      <c r="A459" s="196" t="s">
        <v>978</v>
      </c>
      <c r="B459" s="179" t="s">
        <v>1002</v>
      </c>
      <c r="C459" s="192" t="s">
        <v>272</v>
      </c>
      <c r="D459" s="179" t="s">
        <v>330</v>
      </c>
      <c r="E459" s="196" t="s">
        <v>274</v>
      </c>
      <c r="F459" s="192" t="s">
        <v>158</v>
      </c>
      <c r="G459" s="194">
        <v>1</v>
      </c>
      <c r="H459" s="194">
        <v>1320</v>
      </c>
      <c r="I459" s="206">
        <f t="shared" ref="I459:I522" si="32" xml:space="preserve">G459*H459</f>
        <v>1320</v>
      </c>
      <c r="J459" s="259"/>
      <c r="K459" s="196" t="s">
        <v>1003</v>
      </c>
      <c r="L459" s="179" t="s">
        <v>981</v>
      </c>
      <c r="M459" s="157">
        <f xml:space="preserve">G459</f>
        <v>1</v>
      </c>
      <c r="N459" s="157">
        <f t="shared" ref="N459:N522" si="33" xml:space="preserve">M459*H459</f>
        <v>1320</v>
      </c>
      <c r="O459" s="157">
        <f t="shared" si="31"/>
        <v>0</v>
      </c>
    </row>
    <row r="460" s="157" customFormat="1" customHeight="1" spans="1:15">
      <c r="A460" s="196" t="s">
        <v>978</v>
      </c>
      <c r="B460" s="179" t="s">
        <v>1002</v>
      </c>
      <c r="C460" s="192" t="s">
        <v>443</v>
      </c>
      <c r="D460" s="179" t="s">
        <v>462</v>
      </c>
      <c r="E460" s="196" t="s">
        <v>424</v>
      </c>
      <c r="F460" s="191" t="s">
        <v>229</v>
      </c>
      <c r="G460" s="194">
        <v>10</v>
      </c>
      <c r="H460" s="194">
        <v>20000</v>
      </c>
      <c r="I460" s="206">
        <f t="shared" si="32"/>
        <v>200000</v>
      </c>
      <c r="J460" s="259"/>
      <c r="K460" s="196" t="s">
        <v>1003</v>
      </c>
      <c r="L460" s="179" t="s">
        <v>981</v>
      </c>
      <c r="M460" s="851">
        <v>10</v>
      </c>
      <c r="N460" s="157">
        <f t="shared" si="33"/>
        <v>200000</v>
      </c>
      <c r="O460" s="157">
        <f t="shared" si="31"/>
        <v>0</v>
      </c>
    </row>
    <row r="461" s="157" customFormat="1" customHeight="1" spans="1:15">
      <c r="A461" s="196" t="s">
        <v>978</v>
      </c>
      <c r="B461" s="179" t="s">
        <v>1004</v>
      </c>
      <c r="C461" s="192" t="s">
        <v>155</v>
      </c>
      <c r="D461" s="179" t="s">
        <v>850</v>
      </c>
      <c r="E461" s="196" t="s">
        <v>157</v>
      </c>
      <c r="F461" s="191" t="s">
        <v>158</v>
      </c>
      <c r="G461" s="194">
        <v>1</v>
      </c>
      <c r="H461" s="194">
        <v>4000</v>
      </c>
      <c r="I461" s="206">
        <f t="shared" si="32"/>
        <v>4000</v>
      </c>
      <c r="J461" s="259"/>
      <c r="K461" s="196" t="s">
        <v>1005</v>
      </c>
      <c r="L461" s="179" t="s">
        <v>981</v>
      </c>
      <c r="M461" s="157">
        <f xml:space="preserve">G461</f>
        <v>1</v>
      </c>
      <c r="N461" s="157">
        <f t="shared" si="33"/>
        <v>4000</v>
      </c>
      <c r="O461" s="157">
        <f t="shared" si="31"/>
        <v>0</v>
      </c>
    </row>
    <row r="462" s="157" customFormat="1" customHeight="1" spans="1:15">
      <c r="A462" s="196" t="s">
        <v>978</v>
      </c>
      <c r="B462" s="179" t="s">
        <v>1004</v>
      </c>
      <c r="C462" s="192" t="s">
        <v>272</v>
      </c>
      <c r="D462" s="179" t="s">
        <v>330</v>
      </c>
      <c r="E462" s="196" t="s">
        <v>274</v>
      </c>
      <c r="F462" s="192" t="s">
        <v>158</v>
      </c>
      <c r="G462" s="194">
        <v>1</v>
      </c>
      <c r="H462" s="194">
        <v>1320</v>
      </c>
      <c r="I462" s="206">
        <f t="shared" si="32"/>
        <v>1320</v>
      </c>
      <c r="J462" s="259"/>
      <c r="K462" s="196" t="s">
        <v>1005</v>
      </c>
      <c r="L462" s="179" t="s">
        <v>981</v>
      </c>
      <c r="M462" s="157">
        <f xml:space="preserve">G462</f>
        <v>1</v>
      </c>
      <c r="N462" s="157">
        <f t="shared" si="33"/>
        <v>1320</v>
      </c>
      <c r="O462" s="157">
        <f t="shared" si="31"/>
        <v>0</v>
      </c>
    </row>
    <row r="463" s="157" customFormat="1" customHeight="1" spans="1:15">
      <c r="A463" s="196" t="s">
        <v>978</v>
      </c>
      <c r="B463" s="179" t="s">
        <v>1004</v>
      </c>
      <c r="C463" s="179" t="s">
        <v>443</v>
      </c>
      <c r="D463" s="179" t="s">
        <v>462</v>
      </c>
      <c r="E463" s="196" t="s">
        <v>424</v>
      </c>
      <c r="F463" s="179" t="s">
        <v>229</v>
      </c>
      <c r="G463" s="206">
        <v>10</v>
      </c>
      <c r="H463" s="206">
        <v>20000</v>
      </c>
      <c r="I463" s="206">
        <f t="shared" si="32"/>
        <v>200000</v>
      </c>
      <c r="J463" s="274"/>
      <c r="K463" s="196" t="s">
        <v>1005</v>
      </c>
      <c r="L463" s="179" t="s">
        <v>981</v>
      </c>
      <c r="M463" s="851">
        <v>10</v>
      </c>
      <c r="N463" s="157">
        <f t="shared" si="33"/>
        <v>200000</v>
      </c>
      <c r="O463" s="157">
        <f t="shared" si="31"/>
        <v>0</v>
      </c>
    </row>
    <row r="464" s="157" customFormat="1" customHeight="1" spans="1:15">
      <c r="A464" s="196" t="s">
        <v>978</v>
      </c>
      <c r="B464" s="179" t="s">
        <v>1006</v>
      </c>
      <c r="C464" s="192" t="s">
        <v>177</v>
      </c>
      <c r="D464" s="179" t="s">
        <v>178</v>
      </c>
      <c r="E464" s="196" t="s">
        <v>157</v>
      </c>
      <c r="F464" s="192" t="s">
        <v>158</v>
      </c>
      <c r="G464" s="194">
        <v>6</v>
      </c>
      <c r="H464" s="194">
        <v>4000</v>
      </c>
      <c r="I464" s="206">
        <f t="shared" si="32"/>
        <v>24000</v>
      </c>
      <c r="J464" s="259"/>
      <c r="K464" s="196" t="s">
        <v>1007</v>
      </c>
      <c r="L464" s="179" t="s">
        <v>981</v>
      </c>
      <c r="M464" s="157">
        <f xml:space="preserve">G464</f>
        <v>6</v>
      </c>
      <c r="N464" s="157">
        <f t="shared" si="33"/>
        <v>24000</v>
      </c>
      <c r="O464" s="157">
        <f t="shared" si="31"/>
        <v>0</v>
      </c>
    </row>
    <row r="465" s="157" customFormat="1" customHeight="1" spans="1:15">
      <c r="A465" s="196" t="s">
        <v>978</v>
      </c>
      <c r="B465" s="179" t="s">
        <v>1006</v>
      </c>
      <c r="C465" s="192" t="s">
        <v>272</v>
      </c>
      <c r="D465" s="179" t="s">
        <v>330</v>
      </c>
      <c r="E465" s="196" t="s">
        <v>274</v>
      </c>
      <c r="F465" s="192" t="s">
        <v>158</v>
      </c>
      <c r="G465" s="194">
        <v>8</v>
      </c>
      <c r="H465" s="194">
        <v>1320</v>
      </c>
      <c r="I465" s="206">
        <f t="shared" si="32"/>
        <v>10560</v>
      </c>
      <c r="J465" s="259"/>
      <c r="K465" s="196" t="s">
        <v>1007</v>
      </c>
      <c r="L465" s="179" t="s">
        <v>981</v>
      </c>
      <c r="M465" s="157">
        <f xml:space="preserve">G465</f>
        <v>8</v>
      </c>
      <c r="N465" s="157">
        <f t="shared" si="33"/>
        <v>10560</v>
      </c>
      <c r="O465" s="157">
        <f t="shared" si="31"/>
        <v>0</v>
      </c>
    </row>
    <row r="466" s="157" customFormat="1" customHeight="1" spans="1:15">
      <c r="A466" s="196" t="s">
        <v>978</v>
      </c>
      <c r="B466" s="179" t="s">
        <v>1006</v>
      </c>
      <c r="C466" s="192" t="s">
        <v>354</v>
      </c>
      <c r="D466" s="179" t="s">
        <v>355</v>
      </c>
      <c r="E466" s="196" t="s">
        <v>356</v>
      </c>
      <c r="F466" s="192" t="s">
        <v>229</v>
      </c>
      <c r="G466" s="194">
        <v>1</v>
      </c>
      <c r="H466" s="194">
        <v>1000</v>
      </c>
      <c r="I466" s="206">
        <f t="shared" si="32"/>
        <v>1000</v>
      </c>
      <c r="J466" s="259"/>
      <c r="K466" s="196" t="s">
        <v>1007</v>
      </c>
      <c r="L466" s="179" t="s">
        <v>981</v>
      </c>
      <c r="M466" s="157">
        <f xml:space="preserve">G466</f>
        <v>1</v>
      </c>
      <c r="N466" s="157">
        <f t="shared" si="33"/>
        <v>1000</v>
      </c>
      <c r="O466" s="157">
        <f t="shared" si="31"/>
        <v>0</v>
      </c>
    </row>
    <row r="467" s="157" customFormat="1" customHeight="1" spans="1:15">
      <c r="A467" s="196" t="s">
        <v>978</v>
      </c>
      <c r="B467" s="179" t="s">
        <v>1006</v>
      </c>
      <c r="C467" s="192" t="s">
        <v>395</v>
      </c>
      <c r="D467" s="179" t="s">
        <v>393</v>
      </c>
      <c r="E467" s="196" t="s">
        <v>335</v>
      </c>
      <c r="F467" s="191" t="s">
        <v>229</v>
      </c>
      <c r="G467" s="194">
        <v>3</v>
      </c>
      <c r="H467" s="194">
        <v>3000</v>
      </c>
      <c r="I467" s="206">
        <f t="shared" si="32"/>
        <v>9000</v>
      </c>
      <c r="J467" s="259"/>
      <c r="K467" s="196" t="s">
        <v>1007</v>
      </c>
      <c r="L467" s="179" t="s">
        <v>981</v>
      </c>
      <c r="M467" s="157">
        <f xml:space="preserve">G467</f>
        <v>3</v>
      </c>
      <c r="N467" s="157">
        <f t="shared" si="33"/>
        <v>9000</v>
      </c>
      <c r="O467" s="157">
        <f t="shared" si="31"/>
        <v>0</v>
      </c>
    </row>
    <row r="468" s="157" customFormat="1" customHeight="1" spans="1:15">
      <c r="A468" s="196" t="s">
        <v>978</v>
      </c>
      <c r="B468" s="179" t="s">
        <v>1006</v>
      </c>
      <c r="C468" s="192" t="s">
        <v>389</v>
      </c>
      <c r="D468" s="179" t="s">
        <v>330</v>
      </c>
      <c r="E468" s="196" t="s">
        <v>390</v>
      </c>
      <c r="F468" s="192" t="s">
        <v>229</v>
      </c>
      <c r="G468" s="194">
        <v>1</v>
      </c>
      <c r="H468" s="194">
        <v>3000</v>
      </c>
      <c r="I468" s="206">
        <f t="shared" si="32"/>
        <v>3000</v>
      </c>
      <c r="J468" s="259"/>
      <c r="K468" s="196" t="s">
        <v>1007</v>
      </c>
      <c r="L468" s="179" t="s">
        <v>981</v>
      </c>
      <c r="M468" s="157">
        <f xml:space="preserve">G468</f>
        <v>1</v>
      </c>
      <c r="N468" s="157">
        <f t="shared" si="33"/>
        <v>3000</v>
      </c>
      <c r="O468" s="157">
        <f t="shared" si="31"/>
        <v>0</v>
      </c>
    </row>
    <row r="469" s="157" customFormat="1" customHeight="1" spans="1:15">
      <c r="A469" s="196" t="s">
        <v>978</v>
      </c>
      <c r="B469" s="179" t="s">
        <v>1008</v>
      </c>
      <c r="C469" s="192" t="s">
        <v>443</v>
      </c>
      <c r="D469" s="179" t="s">
        <v>462</v>
      </c>
      <c r="E469" s="196" t="s">
        <v>424</v>
      </c>
      <c r="F469" s="191" t="s">
        <v>229</v>
      </c>
      <c r="G469" s="194">
        <v>8</v>
      </c>
      <c r="H469" s="194">
        <v>20000</v>
      </c>
      <c r="I469" s="206">
        <f t="shared" si="32"/>
        <v>160000</v>
      </c>
      <c r="J469" s="259"/>
      <c r="K469" s="196" t="s">
        <v>1009</v>
      </c>
      <c r="L469" s="179" t="s">
        <v>981</v>
      </c>
      <c r="M469" s="851">
        <v>8</v>
      </c>
      <c r="N469" s="157">
        <f t="shared" si="33"/>
        <v>160000</v>
      </c>
      <c r="O469" s="157">
        <f t="shared" si="31"/>
        <v>0</v>
      </c>
    </row>
    <row r="470" s="157" customFormat="1" customHeight="1" spans="1:15">
      <c r="A470" s="196" t="s">
        <v>978</v>
      </c>
      <c r="B470" s="179" t="s">
        <v>1010</v>
      </c>
      <c r="C470" s="192" t="s">
        <v>155</v>
      </c>
      <c r="D470" s="179" t="s">
        <v>850</v>
      </c>
      <c r="E470" s="196" t="s">
        <v>157</v>
      </c>
      <c r="F470" s="191" t="s">
        <v>158</v>
      </c>
      <c r="G470" s="194">
        <v>1</v>
      </c>
      <c r="H470" s="194">
        <v>4000</v>
      </c>
      <c r="I470" s="206">
        <f t="shared" si="32"/>
        <v>4000</v>
      </c>
      <c r="J470" s="460"/>
      <c r="K470" s="196" t="s">
        <v>1011</v>
      </c>
      <c r="L470" s="179" t="s">
        <v>981</v>
      </c>
      <c r="M470" s="157">
        <f xml:space="preserve">G470</f>
        <v>1</v>
      </c>
      <c r="N470" s="157">
        <f t="shared" si="33"/>
        <v>4000</v>
      </c>
      <c r="O470" s="157">
        <f t="shared" si="31"/>
        <v>0</v>
      </c>
    </row>
    <row r="471" s="157" customFormat="1" customHeight="1" spans="1:15">
      <c r="A471" s="196" t="s">
        <v>978</v>
      </c>
      <c r="B471" s="179" t="s">
        <v>1010</v>
      </c>
      <c r="C471" s="192" t="s">
        <v>272</v>
      </c>
      <c r="D471" s="179" t="s">
        <v>330</v>
      </c>
      <c r="E471" s="196" t="s">
        <v>274</v>
      </c>
      <c r="F471" s="192" t="s">
        <v>158</v>
      </c>
      <c r="G471" s="194">
        <v>1</v>
      </c>
      <c r="H471" s="194">
        <v>1320</v>
      </c>
      <c r="I471" s="206">
        <f t="shared" si="32"/>
        <v>1320</v>
      </c>
      <c r="J471" s="460"/>
      <c r="K471" s="196" t="s">
        <v>1011</v>
      </c>
      <c r="L471" s="179" t="s">
        <v>981</v>
      </c>
      <c r="M471" s="157">
        <f xml:space="preserve">G471</f>
        <v>1</v>
      </c>
      <c r="N471" s="157">
        <f t="shared" si="33"/>
        <v>1320</v>
      </c>
      <c r="O471" s="157">
        <f t="shared" si="31"/>
        <v>0</v>
      </c>
    </row>
    <row r="472" s="157" customFormat="1" customHeight="1" spans="1:15">
      <c r="A472" s="196" t="s">
        <v>978</v>
      </c>
      <c r="B472" s="179" t="s">
        <v>1010</v>
      </c>
      <c r="C472" s="192" t="s">
        <v>395</v>
      </c>
      <c r="D472" s="179" t="s">
        <v>393</v>
      </c>
      <c r="E472" s="196" t="s">
        <v>335</v>
      </c>
      <c r="F472" s="191" t="s">
        <v>229</v>
      </c>
      <c r="G472" s="194">
        <v>3</v>
      </c>
      <c r="H472" s="194">
        <v>3000</v>
      </c>
      <c r="I472" s="206">
        <f t="shared" si="32"/>
        <v>9000</v>
      </c>
      <c r="J472" s="460"/>
      <c r="K472" s="196" t="s">
        <v>1011</v>
      </c>
      <c r="L472" s="179" t="s">
        <v>981</v>
      </c>
      <c r="M472" s="157">
        <f xml:space="preserve">G472</f>
        <v>3</v>
      </c>
      <c r="N472" s="157">
        <f t="shared" si="33"/>
        <v>9000</v>
      </c>
      <c r="O472" s="157">
        <f t="shared" si="31"/>
        <v>0</v>
      </c>
    </row>
    <row r="473" s="157" customFormat="1" customHeight="1" spans="1:15">
      <c r="A473" s="196" t="s">
        <v>978</v>
      </c>
      <c r="B473" s="179" t="s">
        <v>1010</v>
      </c>
      <c r="C473" s="192" t="s">
        <v>443</v>
      </c>
      <c r="D473" s="179" t="s">
        <v>462</v>
      </c>
      <c r="E473" s="196" t="s">
        <v>424</v>
      </c>
      <c r="F473" s="191" t="s">
        <v>229</v>
      </c>
      <c r="G473" s="194">
        <v>10</v>
      </c>
      <c r="H473" s="194">
        <v>20000</v>
      </c>
      <c r="I473" s="206">
        <f t="shared" si="32"/>
        <v>200000</v>
      </c>
      <c r="J473" s="460"/>
      <c r="K473" s="196" t="s">
        <v>1011</v>
      </c>
      <c r="L473" s="179" t="s">
        <v>981</v>
      </c>
      <c r="M473" s="851">
        <v>10</v>
      </c>
      <c r="N473" s="157">
        <f t="shared" si="33"/>
        <v>200000</v>
      </c>
      <c r="O473" s="157">
        <f t="shared" si="31"/>
        <v>0</v>
      </c>
    </row>
    <row r="474" s="157" customFormat="1" customHeight="1" spans="1:15">
      <c r="A474" s="196" t="s">
        <v>978</v>
      </c>
      <c r="B474" s="179" t="s">
        <v>1010</v>
      </c>
      <c r="C474" s="192" t="s">
        <v>346</v>
      </c>
      <c r="D474" s="179" t="s">
        <v>347</v>
      </c>
      <c r="E474" s="179" t="s">
        <v>348</v>
      </c>
      <c r="F474" s="192" t="s">
        <v>229</v>
      </c>
      <c r="G474" s="194">
        <v>6</v>
      </c>
      <c r="H474" s="194">
        <v>1800</v>
      </c>
      <c r="I474" s="206">
        <f t="shared" si="32"/>
        <v>10800</v>
      </c>
      <c r="J474" s="460"/>
      <c r="K474" s="196" t="s">
        <v>1011</v>
      </c>
      <c r="L474" s="179" t="s">
        <v>981</v>
      </c>
      <c r="M474" s="157">
        <f xml:space="preserve">G474</f>
        <v>6</v>
      </c>
      <c r="N474" s="157">
        <f t="shared" si="33"/>
        <v>10800</v>
      </c>
      <c r="O474" s="157">
        <f t="shared" si="31"/>
        <v>0</v>
      </c>
    </row>
    <row r="475" s="157" customFormat="1" customHeight="1" spans="1:15">
      <c r="A475" s="196" t="s">
        <v>978</v>
      </c>
      <c r="B475" s="179" t="s">
        <v>1010</v>
      </c>
      <c r="C475" s="192" t="s">
        <v>373</v>
      </c>
      <c r="D475" s="179" t="s">
        <v>374</v>
      </c>
      <c r="E475" s="179" t="s">
        <v>240</v>
      </c>
      <c r="F475" s="192" t="s">
        <v>229</v>
      </c>
      <c r="G475" s="194">
        <v>1</v>
      </c>
      <c r="H475" s="194">
        <v>20000</v>
      </c>
      <c r="I475" s="206">
        <f t="shared" si="32"/>
        <v>20000</v>
      </c>
      <c r="J475" s="460"/>
      <c r="K475" s="196" t="s">
        <v>1011</v>
      </c>
      <c r="L475" s="179" t="s">
        <v>981</v>
      </c>
      <c r="M475" s="157">
        <f xml:space="preserve">G475</f>
        <v>1</v>
      </c>
      <c r="N475" s="157">
        <f t="shared" si="33"/>
        <v>20000</v>
      </c>
      <c r="O475" s="157">
        <f t="shared" si="31"/>
        <v>0</v>
      </c>
    </row>
    <row r="476" s="157" customFormat="1" customHeight="1" spans="1:15">
      <c r="A476" s="196" t="s">
        <v>978</v>
      </c>
      <c r="B476" s="179" t="s">
        <v>1010</v>
      </c>
      <c r="C476" s="192" t="s">
        <v>239</v>
      </c>
      <c r="D476" s="179" t="s">
        <v>242</v>
      </c>
      <c r="E476" s="179" t="s">
        <v>240</v>
      </c>
      <c r="F476" s="192" t="s">
        <v>229</v>
      </c>
      <c r="G476" s="194">
        <v>3</v>
      </c>
      <c r="H476" s="194">
        <v>3000</v>
      </c>
      <c r="I476" s="206">
        <f t="shared" si="32"/>
        <v>9000</v>
      </c>
      <c r="J476" s="460"/>
      <c r="K476" s="196" t="s">
        <v>1011</v>
      </c>
      <c r="L476" s="179" t="s">
        <v>981</v>
      </c>
      <c r="M476" s="157">
        <f xml:space="preserve">G476</f>
        <v>3</v>
      </c>
      <c r="N476" s="157">
        <f t="shared" si="33"/>
        <v>9000</v>
      </c>
      <c r="O476" s="157">
        <f t="shared" si="31"/>
        <v>0</v>
      </c>
    </row>
    <row r="477" s="157" customFormat="1" customHeight="1" spans="1:15">
      <c r="A477" s="196" t="s">
        <v>978</v>
      </c>
      <c r="B477" s="179" t="s">
        <v>1012</v>
      </c>
      <c r="C477" s="192" t="s">
        <v>443</v>
      </c>
      <c r="D477" s="179" t="s">
        <v>462</v>
      </c>
      <c r="E477" s="196" t="s">
        <v>424</v>
      </c>
      <c r="F477" s="191" t="s">
        <v>229</v>
      </c>
      <c r="G477" s="194">
        <v>7</v>
      </c>
      <c r="H477" s="194">
        <v>20000</v>
      </c>
      <c r="I477" s="206">
        <f t="shared" si="32"/>
        <v>140000</v>
      </c>
      <c r="J477" s="259"/>
      <c r="K477" s="196" t="s">
        <v>1013</v>
      </c>
      <c r="L477" s="179" t="s">
        <v>981</v>
      </c>
      <c r="M477" s="157">
        <f xml:space="preserve">G477</f>
        <v>7</v>
      </c>
      <c r="N477" s="157">
        <f t="shared" si="33"/>
        <v>140000</v>
      </c>
      <c r="O477" s="157">
        <f t="shared" si="31"/>
        <v>0</v>
      </c>
    </row>
    <row r="478" s="157" customFormat="1" customHeight="1" spans="1:15">
      <c r="A478" s="196" t="s">
        <v>978</v>
      </c>
      <c r="B478" s="179" t="s">
        <v>1014</v>
      </c>
      <c r="C478" s="192" t="s">
        <v>443</v>
      </c>
      <c r="D478" s="179" t="s">
        <v>462</v>
      </c>
      <c r="E478" s="196" t="s">
        <v>424</v>
      </c>
      <c r="F478" s="191" t="s">
        <v>229</v>
      </c>
      <c r="G478" s="194">
        <v>12</v>
      </c>
      <c r="H478" s="194">
        <v>20000</v>
      </c>
      <c r="I478" s="206">
        <f t="shared" si="32"/>
        <v>240000</v>
      </c>
      <c r="J478" s="259"/>
      <c r="K478" s="196" t="s">
        <v>1015</v>
      </c>
      <c r="L478" s="179" t="s">
        <v>981</v>
      </c>
      <c r="M478" s="851">
        <v>12</v>
      </c>
      <c r="N478" s="157">
        <f t="shared" si="33"/>
        <v>240000</v>
      </c>
      <c r="O478" s="157">
        <f t="shared" si="31"/>
        <v>0</v>
      </c>
    </row>
    <row r="479" s="157" customFormat="1" customHeight="1" spans="1:15">
      <c r="A479" s="196" t="s">
        <v>978</v>
      </c>
      <c r="B479" s="179" t="s">
        <v>1014</v>
      </c>
      <c r="C479" s="192" t="s">
        <v>395</v>
      </c>
      <c r="D479" s="179" t="s">
        <v>393</v>
      </c>
      <c r="E479" s="196" t="s">
        <v>335</v>
      </c>
      <c r="F479" s="191" t="s">
        <v>229</v>
      </c>
      <c r="G479" s="194">
        <v>4</v>
      </c>
      <c r="H479" s="194">
        <v>3000</v>
      </c>
      <c r="I479" s="206">
        <f t="shared" si="32"/>
        <v>12000</v>
      </c>
      <c r="J479" s="259"/>
      <c r="K479" s="196" t="s">
        <v>1015</v>
      </c>
      <c r="L479" s="179" t="s">
        <v>981</v>
      </c>
      <c r="M479" s="157">
        <f t="shared" ref="M479:M506" si="34" xml:space="preserve">G479</f>
        <v>4</v>
      </c>
      <c r="N479" s="157">
        <f t="shared" si="33"/>
        <v>12000</v>
      </c>
      <c r="O479" s="157">
        <f t="shared" si="31"/>
        <v>0</v>
      </c>
    </row>
    <row r="480" s="157" customFormat="1" customHeight="1" spans="1:15">
      <c r="A480" s="196" t="s">
        <v>978</v>
      </c>
      <c r="B480" s="179" t="s">
        <v>1014</v>
      </c>
      <c r="C480" s="179" t="s">
        <v>535</v>
      </c>
      <c r="D480" s="179" t="s">
        <v>844</v>
      </c>
      <c r="E480" s="196" t="s">
        <v>157</v>
      </c>
      <c r="F480" s="179" t="s">
        <v>158</v>
      </c>
      <c r="G480" s="206">
        <v>1</v>
      </c>
      <c r="H480" s="206">
        <v>4000</v>
      </c>
      <c r="I480" s="206">
        <f t="shared" si="32"/>
        <v>4000</v>
      </c>
      <c r="J480" s="259"/>
      <c r="K480" s="196" t="s">
        <v>1015</v>
      </c>
      <c r="L480" s="179" t="s">
        <v>981</v>
      </c>
      <c r="M480" s="157">
        <f t="shared" si="34"/>
        <v>1</v>
      </c>
      <c r="N480" s="157">
        <f t="shared" si="33"/>
        <v>4000</v>
      </c>
      <c r="O480" s="157">
        <f t="shared" si="31"/>
        <v>0</v>
      </c>
    </row>
    <row r="481" s="157" customFormat="1" customHeight="1" spans="1:15">
      <c r="A481" s="196" t="s">
        <v>978</v>
      </c>
      <c r="B481" s="179" t="s">
        <v>1014</v>
      </c>
      <c r="C481" s="179" t="s">
        <v>272</v>
      </c>
      <c r="D481" s="179" t="s">
        <v>330</v>
      </c>
      <c r="E481" s="196" t="s">
        <v>274</v>
      </c>
      <c r="F481" s="179" t="s">
        <v>158</v>
      </c>
      <c r="G481" s="206">
        <v>2</v>
      </c>
      <c r="H481" s="206">
        <v>1320</v>
      </c>
      <c r="I481" s="206">
        <f t="shared" si="32"/>
        <v>2640</v>
      </c>
      <c r="J481" s="259"/>
      <c r="K481" s="196" t="s">
        <v>1015</v>
      </c>
      <c r="L481" s="179" t="s">
        <v>981</v>
      </c>
      <c r="M481" s="157">
        <f t="shared" si="34"/>
        <v>2</v>
      </c>
      <c r="N481" s="157">
        <f t="shared" si="33"/>
        <v>2640</v>
      </c>
      <c r="O481" s="157">
        <f t="shared" si="31"/>
        <v>0</v>
      </c>
    </row>
    <row r="482" s="157" customFormat="1" customHeight="1" spans="1:15">
      <c r="A482" s="196" t="s">
        <v>978</v>
      </c>
      <c r="B482" s="179" t="s">
        <v>1016</v>
      </c>
      <c r="C482" s="192" t="s">
        <v>239</v>
      </c>
      <c r="D482" s="179" t="s">
        <v>251</v>
      </c>
      <c r="E482" s="179" t="s">
        <v>240</v>
      </c>
      <c r="F482" s="192" t="s">
        <v>158</v>
      </c>
      <c r="G482" s="194">
        <v>2</v>
      </c>
      <c r="H482" s="194">
        <v>2000</v>
      </c>
      <c r="I482" s="206">
        <f t="shared" si="32"/>
        <v>4000</v>
      </c>
      <c r="J482" s="259"/>
      <c r="K482" s="196" t="s">
        <v>1017</v>
      </c>
      <c r="L482" s="179" t="s">
        <v>981</v>
      </c>
      <c r="M482" s="157">
        <f t="shared" si="34"/>
        <v>2</v>
      </c>
      <c r="N482" s="157">
        <f t="shared" si="33"/>
        <v>4000</v>
      </c>
      <c r="O482" s="157">
        <f t="shared" si="31"/>
        <v>0</v>
      </c>
    </row>
    <row r="483" s="157" customFormat="1" customHeight="1" spans="1:15">
      <c r="A483" s="196" t="s">
        <v>978</v>
      </c>
      <c r="B483" s="179" t="s">
        <v>1016</v>
      </c>
      <c r="C483" s="192" t="s">
        <v>443</v>
      </c>
      <c r="D483" s="179" t="s">
        <v>462</v>
      </c>
      <c r="E483" s="196" t="s">
        <v>424</v>
      </c>
      <c r="F483" s="191" t="s">
        <v>229</v>
      </c>
      <c r="G483" s="194">
        <v>2</v>
      </c>
      <c r="H483" s="194">
        <v>20000</v>
      </c>
      <c r="I483" s="206">
        <f t="shared" si="32"/>
        <v>40000</v>
      </c>
      <c r="J483" s="259"/>
      <c r="K483" s="196" t="s">
        <v>1017</v>
      </c>
      <c r="L483" s="179" t="s">
        <v>981</v>
      </c>
      <c r="M483" s="157">
        <f t="shared" si="34"/>
        <v>2</v>
      </c>
      <c r="N483" s="157">
        <f t="shared" si="33"/>
        <v>40000</v>
      </c>
      <c r="O483" s="157">
        <f t="shared" si="31"/>
        <v>0</v>
      </c>
    </row>
    <row r="484" s="157" customFormat="1" customHeight="1" spans="1:15">
      <c r="A484" s="196" t="s">
        <v>978</v>
      </c>
      <c r="B484" s="179" t="s">
        <v>1018</v>
      </c>
      <c r="C484" s="192" t="s">
        <v>443</v>
      </c>
      <c r="D484" s="179" t="s">
        <v>462</v>
      </c>
      <c r="E484" s="196" t="s">
        <v>424</v>
      </c>
      <c r="F484" s="191" t="s">
        <v>229</v>
      </c>
      <c r="G484" s="194">
        <v>6</v>
      </c>
      <c r="H484" s="194">
        <v>20000</v>
      </c>
      <c r="I484" s="206">
        <f t="shared" si="32"/>
        <v>120000</v>
      </c>
      <c r="J484" s="259"/>
      <c r="K484" s="196" t="s">
        <v>1019</v>
      </c>
      <c r="L484" s="179" t="s">
        <v>981</v>
      </c>
      <c r="M484" s="157">
        <f t="shared" si="34"/>
        <v>6</v>
      </c>
      <c r="N484" s="157">
        <f t="shared" si="33"/>
        <v>120000</v>
      </c>
      <c r="O484" s="157">
        <f t="shared" si="31"/>
        <v>0</v>
      </c>
    </row>
    <row r="485" s="157" customFormat="1" customHeight="1" spans="1:15">
      <c r="A485" s="196" t="s">
        <v>978</v>
      </c>
      <c r="B485" s="179" t="s">
        <v>1018</v>
      </c>
      <c r="C485" s="192" t="s">
        <v>399</v>
      </c>
      <c r="D485" s="179" t="s">
        <v>404</v>
      </c>
      <c r="E485" s="196" t="s">
        <v>400</v>
      </c>
      <c r="F485" s="192" t="s">
        <v>229</v>
      </c>
      <c r="G485" s="194">
        <v>10</v>
      </c>
      <c r="H485" s="194">
        <v>2500</v>
      </c>
      <c r="I485" s="206">
        <f t="shared" si="32"/>
        <v>25000</v>
      </c>
      <c r="J485" s="259"/>
      <c r="K485" s="196" t="s">
        <v>1019</v>
      </c>
      <c r="L485" s="179" t="s">
        <v>981</v>
      </c>
      <c r="M485" s="157">
        <f t="shared" si="34"/>
        <v>10</v>
      </c>
      <c r="N485" s="157">
        <f t="shared" si="33"/>
        <v>25000</v>
      </c>
      <c r="O485" s="157">
        <f t="shared" si="31"/>
        <v>0</v>
      </c>
    </row>
    <row r="486" s="157" customFormat="1" customHeight="1" spans="1:15">
      <c r="A486" s="196" t="s">
        <v>978</v>
      </c>
      <c r="B486" s="179" t="s">
        <v>1018</v>
      </c>
      <c r="C486" s="179" t="s">
        <v>535</v>
      </c>
      <c r="D486" s="179" t="s">
        <v>844</v>
      </c>
      <c r="E486" s="196" t="s">
        <v>157</v>
      </c>
      <c r="F486" s="179" t="s">
        <v>158</v>
      </c>
      <c r="G486" s="206">
        <v>3</v>
      </c>
      <c r="H486" s="206">
        <v>4000</v>
      </c>
      <c r="I486" s="206">
        <f t="shared" si="32"/>
        <v>12000</v>
      </c>
      <c r="J486" s="259"/>
      <c r="K486" s="196" t="s">
        <v>1019</v>
      </c>
      <c r="L486" s="179" t="s">
        <v>981</v>
      </c>
      <c r="M486" s="157">
        <f t="shared" si="34"/>
        <v>3</v>
      </c>
      <c r="N486" s="157">
        <f t="shared" si="33"/>
        <v>12000</v>
      </c>
      <c r="O486" s="157">
        <f t="shared" si="31"/>
        <v>0</v>
      </c>
    </row>
    <row r="487" s="157" customFormat="1" customHeight="1" spans="1:15">
      <c r="A487" s="196" t="s">
        <v>978</v>
      </c>
      <c r="B487" s="179" t="s">
        <v>1018</v>
      </c>
      <c r="C487" s="179" t="s">
        <v>272</v>
      </c>
      <c r="D487" s="179" t="s">
        <v>330</v>
      </c>
      <c r="E487" s="196" t="s">
        <v>274</v>
      </c>
      <c r="F487" s="179" t="s">
        <v>158</v>
      </c>
      <c r="G487" s="206">
        <v>6</v>
      </c>
      <c r="H487" s="206">
        <v>1320</v>
      </c>
      <c r="I487" s="206">
        <f t="shared" si="32"/>
        <v>7920</v>
      </c>
      <c r="J487" s="259"/>
      <c r="K487" s="196" t="s">
        <v>1019</v>
      </c>
      <c r="L487" s="179" t="s">
        <v>981</v>
      </c>
      <c r="M487" s="157">
        <f t="shared" si="34"/>
        <v>6</v>
      </c>
      <c r="N487" s="157">
        <f t="shared" si="33"/>
        <v>7920</v>
      </c>
      <c r="O487" s="157">
        <f t="shared" si="31"/>
        <v>0</v>
      </c>
    </row>
    <row r="488" s="157" customFormat="1" customHeight="1" spans="1:15">
      <c r="A488" s="196" t="s">
        <v>978</v>
      </c>
      <c r="B488" s="179" t="s">
        <v>1018</v>
      </c>
      <c r="C488" s="192" t="s">
        <v>239</v>
      </c>
      <c r="D488" s="196" t="s">
        <v>246</v>
      </c>
      <c r="E488" s="179" t="s">
        <v>240</v>
      </c>
      <c r="F488" s="186" t="s">
        <v>1020</v>
      </c>
      <c r="G488" s="194">
        <v>6</v>
      </c>
      <c r="H488" s="194">
        <v>3000</v>
      </c>
      <c r="I488" s="206">
        <f t="shared" si="32"/>
        <v>18000</v>
      </c>
      <c r="J488" s="259"/>
      <c r="K488" s="196" t="s">
        <v>1019</v>
      </c>
      <c r="L488" s="179" t="s">
        <v>981</v>
      </c>
      <c r="M488" s="157">
        <f t="shared" si="34"/>
        <v>6</v>
      </c>
      <c r="N488" s="157">
        <f t="shared" si="33"/>
        <v>18000</v>
      </c>
      <c r="O488" s="157">
        <f t="shared" si="31"/>
        <v>0</v>
      </c>
    </row>
    <row r="489" s="157" customFormat="1" customHeight="1" spans="1:15">
      <c r="A489" s="196" t="s">
        <v>978</v>
      </c>
      <c r="B489" s="179" t="s">
        <v>1018</v>
      </c>
      <c r="C489" s="192" t="s">
        <v>395</v>
      </c>
      <c r="D489" s="179" t="s">
        <v>393</v>
      </c>
      <c r="E489" s="196" t="s">
        <v>335</v>
      </c>
      <c r="F489" s="191" t="s">
        <v>229</v>
      </c>
      <c r="G489" s="194">
        <v>6</v>
      </c>
      <c r="H489" s="194">
        <v>3000</v>
      </c>
      <c r="I489" s="206">
        <f t="shared" si="32"/>
        <v>18000</v>
      </c>
      <c r="J489" s="259"/>
      <c r="K489" s="196" t="s">
        <v>1019</v>
      </c>
      <c r="L489" s="179" t="s">
        <v>981</v>
      </c>
      <c r="M489" s="157">
        <f t="shared" si="34"/>
        <v>6</v>
      </c>
      <c r="N489" s="157">
        <f t="shared" si="33"/>
        <v>18000</v>
      </c>
      <c r="O489" s="157">
        <f t="shared" si="31"/>
        <v>0</v>
      </c>
    </row>
    <row r="490" s="157" customFormat="1" customHeight="1" spans="1:15">
      <c r="A490" s="196" t="s">
        <v>978</v>
      </c>
      <c r="B490" s="179" t="s">
        <v>1021</v>
      </c>
      <c r="C490" s="192" t="s">
        <v>375</v>
      </c>
      <c r="D490" s="179" t="s">
        <v>599</v>
      </c>
      <c r="E490" s="196" t="s">
        <v>376</v>
      </c>
      <c r="F490" s="192" t="s">
        <v>229</v>
      </c>
      <c r="G490" s="194">
        <v>2</v>
      </c>
      <c r="H490" s="194">
        <v>8000</v>
      </c>
      <c r="I490" s="206">
        <f t="shared" si="32"/>
        <v>16000</v>
      </c>
      <c r="J490" s="259"/>
      <c r="K490" s="196" t="s">
        <v>1022</v>
      </c>
      <c r="L490" s="179" t="s">
        <v>981</v>
      </c>
      <c r="M490" s="157">
        <f t="shared" si="34"/>
        <v>2</v>
      </c>
      <c r="N490" s="157">
        <f t="shared" si="33"/>
        <v>16000</v>
      </c>
      <c r="O490" s="157">
        <f t="shared" si="31"/>
        <v>0</v>
      </c>
    </row>
    <row r="491" s="157" customFormat="1" customHeight="1" spans="1:15">
      <c r="A491" s="196" t="s">
        <v>978</v>
      </c>
      <c r="B491" s="179" t="s">
        <v>1023</v>
      </c>
      <c r="C491" s="192" t="s">
        <v>429</v>
      </c>
      <c r="D491" s="179" t="s">
        <v>599</v>
      </c>
      <c r="E491" s="196" t="s">
        <v>362</v>
      </c>
      <c r="F491" s="192" t="s">
        <v>229</v>
      </c>
      <c r="G491" s="194">
        <v>1</v>
      </c>
      <c r="H491" s="194">
        <v>1500</v>
      </c>
      <c r="I491" s="206">
        <f t="shared" si="32"/>
        <v>1500</v>
      </c>
      <c r="J491" s="259"/>
      <c r="K491" s="196" t="s">
        <v>1024</v>
      </c>
      <c r="L491" s="179" t="s">
        <v>981</v>
      </c>
      <c r="M491" s="157">
        <f t="shared" si="34"/>
        <v>1</v>
      </c>
      <c r="N491" s="157">
        <f t="shared" si="33"/>
        <v>1500</v>
      </c>
      <c r="O491" s="157">
        <f t="shared" si="31"/>
        <v>0</v>
      </c>
    </row>
    <row r="492" s="157" customFormat="1" customHeight="1" spans="1:15">
      <c r="A492" s="196" t="s">
        <v>978</v>
      </c>
      <c r="B492" s="179" t="s">
        <v>1025</v>
      </c>
      <c r="C492" s="192" t="s">
        <v>292</v>
      </c>
      <c r="D492" s="179" t="s">
        <v>620</v>
      </c>
      <c r="E492" s="179" t="s">
        <v>240</v>
      </c>
      <c r="F492" s="192" t="s">
        <v>229</v>
      </c>
      <c r="G492" s="194">
        <v>20</v>
      </c>
      <c r="H492" s="194">
        <v>1000</v>
      </c>
      <c r="I492" s="206">
        <f t="shared" si="32"/>
        <v>20000</v>
      </c>
      <c r="J492" s="259"/>
      <c r="K492" s="196" t="s">
        <v>1026</v>
      </c>
      <c r="L492" s="179" t="s">
        <v>981</v>
      </c>
      <c r="M492" s="157">
        <f t="shared" si="34"/>
        <v>20</v>
      </c>
      <c r="N492" s="157">
        <f t="shared" si="33"/>
        <v>20000</v>
      </c>
      <c r="O492" s="157">
        <f t="shared" si="31"/>
        <v>0</v>
      </c>
    </row>
    <row r="493" s="157" customFormat="1" customHeight="1" spans="1:15">
      <c r="A493" s="196" t="s">
        <v>978</v>
      </c>
      <c r="B493" s="179" t="s">
        <v>1025</v>
      </c>
      <c r="C493" s="192" t="s">
        <v>239</v>
      </c>
      <c r="D493" s="196" t="s">
        <v>246</v>
      </c>
      <c r="E493" s="179" t="s">
        <v>240</v>
      </c>
      <c r="F493" s="186" t="s">
        <v>1020</v>
      </c>
      <c r="G493" s="194">
        <v>2</v>
      </c>
      <c r="H493" s="194">
        <v>3000</v>
      </c>
      <c r="I493" s="206">
        <f t="shared" si="32"/>
        <v>6000</v>
      </c>
      <c r="J493" s="259"/>
      <c r="K493" s="196" t="s">
        <v>1026</v>
      </c>
      <c r="L493" s="179" t="s">
        <v>981</v>
      </c>
      <c r="M493" s="157">
        <f t="shared" si="34"/>
        <v>2</v>
      </c>
      <c r="N493" s="157">
        <f t="shared" si="33"/>
        <v>6000</v>
      </c>
      <c r="O493" s="157">
        <f t="shared" si="31"/>
        <v>0</v>
      </c>
    </row>
    <row r="494" s="157" customFormat="1" customHeight="1" spans="1:15">
      <c r="A494" s="196" t="s">
        <v>978</v>
      </c>
      <c r="B494" s="179" t="s">
        <v>1027</v>
      </c>
      <c r="C494" s="192" t="s">
        <v>155</v>
      </c>
      <c r="D494" s="179" t="s">
        <v>844</v>
      </c>
      <c r="E494" s="196" t="s">
        <v>157</v>
      </c>
      <c r="F494" s="191" t="s">
        <v>158</v>
      </c>
      <c r="G494" s="194">
        <v>5</v>
      </c>
      <c r="H494" s="194">
        <v>4000</v>
      </c>
      <c r="I494" s="206">
        <f t="shared" si="32"/>
        <v>20000</v>
      </c>
      <c r="J494" s="259"/>
      <c r="K494" s="196" t="s">
        <v>1028</v>
      </c>
      <c r="L494" s="179" t="s">
        <v>981</v>
      </c>
      <c r="M494" s="157">
        <f t="shared" si="34"/>
        <v>5</v>
      </c>
      <c r="N494" s="157">
        <f t="shared" si="33"/>
        <v>20000</v>
      </c>
      <c r="O494" s="157">
        <f t="shared" si="31"/>
        <v>0</v>
      </c>
    </row>
    <row r="495" s="157" customFormat="1" customHeight="1" spans="1:15">
      <c r="A495" s="196" t="s">
        <v>978</v>
      </c>
      <c r="B495" s="179" t="s">
        <v>1027</v>
      </c>
      <c r="C495" s="192" t="s">
        <v>272</v>
      </c>
      <c r="D495" s="179" t="s">
        <v>330</v>
      </c>
      <c r="E495" s="196" t="s">
        <v>274</v>
      </c>
      <c r="F495" s="192" t="s">
        <v>158</v>
      </c>
      <c r="G495" s="194">
        <v>5</v>
      </c>
      <c r="H495" s="194">
        <v>1320</v>
      </c>
      <c r="I495" s="206">
        <f t="shared" si="32"/>
        <v>6600</v>
      </c>
      <c r="J495" s="259"/>
      <c r="K495" s="196" t="s">
        <v>1028</v>
      </c>
      <c r="L495" s="179" t="s">
        <v>981</v>
      </c>
      <c r="M495" s="157">
        <f t="shared" si="34"/>
        <v>5</v>
      </c>
      <c r="N495" s="157">
        <f t="shared" si="33"/>
        <v>6600</v>
      </c>
      <c r="O495" s="157">
        <f t="shared" si="31"/>
        <v>0</v>
      </c>
    </row>
    <row r="496" s="157" customFormat="1" customHeight="1" spans="1:15">
      <c r="A496" s="196" t="s">
        <v>978</v>
      </c>
      <c r="B496" s="179" t="s">
        <v>1027</v>
      </c>
      <c r="C496" s="192" t="s">
        <v>315</v>
      </c>
      <c r="D496" s="179" t="s">
        <v>330</v>
      </c>
      <c r="E496" s="179" t="s">
        <v>786</v>
      </c>
      <c r="F496" s="191" t="s">
        <v>158</v>
      </c>
      <c r="G496" s="194">
        <v>10</v>
      </c>
      <c r="H496" s="194">
        <v>200</v>
      </c>
      <c r="I496" s="206">
        <f t="shared" si="32"/>
        <v>2000</v>
      </c>
      <c r="J496" s="259"/>
      <c r="K496" s="196" t="s">
        <v>1028</v>
      </c>
      <c r="L496" s="179" t="s">
        <v>981</v>
      </c>
      <c r="M496" s="157">
        <f t="shared" si="34"/>
        <v>10</v>
      </c>
      <c r="N496" s="157">
        <f t="shared" si="33"/>
        <v>2000</v>
      </c>
      <c r="O496" s="157">
        <f t="shared" si="31"/>
        <v>0</v>
      </c>
    </row>
    <row r="497" s="157" customFormat="1" customHeight="1" spans="1:15">
      <c r="A497" s="196" t="s">
        <v>978</v>
      </c>
      <c r="B497" s="179" t="s">
        <v>1027</v>
      </c>
      <c r="C497" s="192" t="s">
        <v>395</v>
      </c>
      <c r="D497" s="179" t="s">
        <v>393</v>
      </c>
      <c r="E497" s="196" t="s">
        <v>335</v>
      </c>
      <c r="F497" s="191" t="s">
        <v>229</v>
      </c>
      <c r="G497" s="194">
        <v>5</v>
      </c>
      <c r="H497" s="194">
        <v>3000</v>
      </c>
      <c r="I497" s="206">
        <f t="shared" si="32"/>
        <v>15000</v>
      </c>
      <c r="J497" s="259"/>
      <c r="K497" s="196" t="s">
        <v>1028</v>
      </c>
      <c r="L497" s="179" t="s">
        <v>981</v>
      </c>
      <c r="M497" s="157">
        <f t="shared" si="34"/>
        <v>5</v>
      </c>
      <c r="N497" s="157">
        <f t="shared" si="33"/>
        <v>15000</v>
      </c>
      <c r="O497" s="157">
        <f t="shared" si="31"/>
        <v>0</v>
      </c>
    </row>
    <row r="498" s="157" customFormat="1" customHeight="1" spans="1:15">
      <c r="A498" s="196" t="s">
        <v>978</v>
      </c>
      <c r="B498" s="179" t="s">
        <v>1023</v>
      </c>
      <c r="C498" s="192" t="s">
        <v>429</v>
      </c>
      <c r="D498" s="179" t="s">
        <v>599</v>
      </c>
      <c r="E498" s="196" t="s">
        <v>362</v>
      </c>
      <c r="F498" s="192" t="s">
        <v>229</v>
      </c>
      <c r="G498" s="194">
        <v>3</v>
      </c>
      <c r="H498" s="194">
        <v>1500</v>
      </c>
      <c r="I498" s="206">
        <f t="shared" si="32"/>
        <v>4500</v>
      </c>
      <c r="J498" s="259"/>
      <c r="K498" s="196" t="s">
        <v>1029</v>
      </c>
      <c r="L498" s="179" t="s">
        <v>981</v>
      </c>
      <c r="M498" s="157">
        <f t="shared" si="34"/>
        <v>3</v>
      </c>
      <c r="N498" s="157">
        <f t="shared" si="33"/>
        <v>4500</v>
      </c>
      <c r="O498" s="157">
        <f t="shared" si="31"/>
        <v>0</v>
      </c>
    </row>
    <row r="499" s="157" customFormat="1" customHeight="1" spans="1:15">
      <c r="A499" s="196" t="s">
        <v>978</v>
      </c>
      <c r="B499" s="179" t="s">
        <v>1021</v>
      </c>
      <c r="C499" s="192" t="s">
        <v>375</v>
      </c>
      <c r="D499" s="179" t="s">
        <v>599</v>
      </c>
      <c r="E499" s="196" t="s">
        <v>376</v>
      </c>
      <c r="F499" s="192" t="s">
        <v>229</v>
      </c>
      <c r="G499" s="194">
        <v>2</v>
      </c>
      <c r="H499" s="194">
        <v>8000</v>
      </c>
      <c r="I499" s="206">
        <f t="shared" si="32"/>
        <v>16000</v>
      </c>
      <c r="J499" s="259"/>
      <c r="K499" s="196" t="s">
        <v>1030</v>
      </c>
      <c r="L499" s="179" t="s">
        <v>981</v>
      </c>
      <c r="M499" s="157">
        <f t="shared" si="34"/>
        <v>2</v>
      </c>
      <c r="N499" s="157">
        <f t="shared" si="33"/>
        <v>16000</v>
      </c>
      <c r="O499" s="157">
        <f t="shared" si="31"/>
        <v>0</v>
      </c>
    </row>
    <row r="500" s="157" customFormat="1" customHeight="1" spans="1:15">
      <c r="A500" s="196" t="s">
        <v>978</v>
      </c>
      <c r="B500" s="179" t="s">
        <v>1031</v>
      </c>
      <c r="C500" s="192" t="s">
        <v>292</v>
      </c>
      <c r="D500" s="179" t="s">
        <v>621</v>
      </c>
      <c r="E500" s="179" t="s">
        <v>240</v>
      </c>
      <c r="F500" s="192" t="s">
        <v>229</v>
      </c>
      <c r="G500" s="194">
        <v>15</v>
      </c>
      <c r="H500" s="194">
        <v>1000</v>
      </c>
      <c r="I500" s="206">
        <f t="shared" si="32"/>
        <v>15000</v>
      </c>
      <c r="J500" s="259"/>
      <c r="K500" s="196" t="s">
        <v>1032</v>
      </c>
      <c r="L500" s="179" t="s">
        <v>981</v>
      </c>
      <c r="M500" s="157">
        <f t="shared" si="34"/>
        <v>15</v>
      </c>
      <c r="N500" s="157">
        <f t="shared" si="33"/>
        <v>15000</v>
      </c>
      <c r="O500" s="157">
        <f t="shared" si="31"/>
        <v>0</v>
      </c>
    </row>
    <row r="501" s="157" customFormat="1" customHeight="1" spans="1:15">
      <c r="A501" s="196" t="s">
        <v>978</v>
      </c>
      <c r="B501" s="179" t="s">
        <v>1031</v>
      </c>
      <c r="C501" s="192" t="s">
        <v>239</v>
      </c>
      <c r="D501" s="196" t="s">
        <v>244</v>
      </c>
      <c r="E501" s="179" t="s">
        <v>240</v>
      </c>
      <c r="F501" s="186" t="s">
        <v>1020</v>
      </c>
      <c r="G501" s="194">
        <v>2</v>
      </c>
      <c r="H501" s="194">
        <v>3000</v>
      </c>
      <c r="I501" s="206">
        <f t="shared" si="32"/>
        <v>6000</v>
      </c>
      <c r="J501" s="259"/>
      <c r="K501" s="196" t="s">
        <v>1032</v>
      </c>
      <c r="L501" s="179" t="s">
        <v>981</v>
      </c>
      <c r="M501" s="157">
        <f t="shared" si="34"/>
        <v>2</v>
      </c>
      <c r="N501" s="157">
        <f t="shared" si="33"/>
        <v>6000</v>
      </c>
      <c r="O501" s="157">
        <f t="shared" si="31"/>
        <v>0</v>
      </c>
    </row>
    <row r="502" s="157" customFormat="1" customHeight="1" spans="1:15">
      <c r="A502" s="196" t="s">
        <v>978</v>
      </c>
      <c r="B502" s="179" t="s">
        <v>992</v>
      </c>
      <c r="C502" s="192" t="s">
        <v>375</v>
      </c>
      <c r="D502" s="179" t="s">
        <v>599</v>
      </c>
      <c r="E502" s="196" t="s">
        <v>376</v>
      </c>
      <c r="F502" s="192" t="s">
        <v>229</v>
      </c>
      <c r="G502" s="194">
        <v>2</v>
      </c>
      <c r="H502" s="194">
        <v>8000</v>
      </c>
      <c r="I502" s="206">
        <f t="shared" si="32"/>
        <v>16000</v>
      </c>
      <c r="J502" s="259"/>
      <c r="K502" s="196" t="s">
        <v>1033</v>
      </c>
      <c r="L502" s="179" t="s">
        <v>981</v>
      </c>
      <c r="M502" s="157">
        <f t="shared" si="34"/>
        <v>2</v>
      </c>
      <c r="N502" s="157">
        <f t="shared" si="33"/>
        <v>16000</v>
      </c>
      <c r="O502" s="157">
        <f t="shared" si="31"/>
        <v>0</v>
      </c>
    </row>
    <row r="503" s="157" customFormat="1" customHeight="1" spans="1:15">
      <c r="A503" s="196" t="s">
        <v>978</v>
      </c>
      <c r="B503" s="179" t="s">
        <v>990</v>
      </c>
      <c r="C503" s="192" t="s">
        <v>375</v>
      </c>
      <c r="D503" s="179" t="s">
        <v>599</v>
      </c>
      <c r="E503" s="196" t="s">
        <v>376</v>
      </c>
      <c r="F503" s="192" t="s">
        <v>229</v>
      </c>
      <c r="G503" s="194">
        <v>2</v>
      </c>
      <c r="H503" s="194">
        <v>8000</v>
      </c>
      <c r="I503" s="206">
        <f t="shared" si="32"/>
        <v>16000</v>
      </c>
      <c r="J503" s="259"/>
      <c r="K503" s="196" t="s">
        <v>1034</v>
      </c>
      <c r="L503" s="179" t="s">
        <v>981</v>
      </c>
      <c r="M503" s="157">
        <f t="shared" si="34"/>
        <v>2</v>
      </c>
      <c r="N503" s="157">
        <f t="shared" si="33"/>
        <v>16000</v>
      </c>
      <c r="O503" s="157">
        <f t="shared" si="31"/>
        <v>0</v>
      </c>
    </row>
    <row r="504" s="157" customFormat="1" customHeight="1" spans="1:15">
      <c r="A504" s="196" t="s">
        <v>978</v>
      </c>
      <c r="B504" s="179" t="s">
        <v>1035</v>
      </c>
      <c r="C504" s="192" t="s">
        <v>418</v>
      </c>
      <c r="D504" s="179" t="s">
        <v>419</v>
      </c>
      <c r="E504" s="196" t="s">
        <v>365</v>
      </c>
      <c r="F504" s="192" t="s">
        <v>229</v>
      </c>
      <c r="G504" s="194">
        <v>2</v>
      </c>
      <c r="H504" s="194">
        <v>3000</v>
      </c>
      <c r="I504" s="206">
        <f t="shared" si="32"/>
        <v>6000</v>
      </c>
      <c r="J504" s="259"/>
      <c r="K504" s="196" t="s">
        <v>1036</v>
      </c>
      <c r="L504" s="179" t="s">
        <v>981</v>
      </c>
      <c r="M504" s="157">
        <f t="shared" si="34"/>
        <v>2</v>
      </c>
      <c r="N504" s="157">
        <f t="shared" si="33"/>
        <v>6000</v>
      </c>
      <c r="O504" s="157">
        <f t="shared" si="31"/>
        <v>0</v>
      </c>
    </row>
    <row r="505" s="157" customFormat="1" customHeight="1" spans="1:15">
      <c r="A505" s="196" t="s">
        <v>978</v>
      </c>
      <c r="B505" s="179" t="s">
        <v>1035</v>
      </c>
      <c r="C505" s="192" t="s">
        <v>429</v>
      </c>
      <c r="D505" s="179" t="s">
        <v>599</v>
      </c>
      <c r="E505" s="196" t="s">
        <v>362</v>
      </c>
      <c r="F505" s="192" t="s">
        <v>229</v>
      </c>
      <c r="G505" s="194">
        <v>4</v>
      </c>
      <c r="H505" s="194">
        <v>1500</v>
      </c>
      <c r="I505" s="206">
        <f t="shared" si="32"/>
        <v>6000</v>
      </c>
      <c r="J505" s="259"/>
      <c r="K505" s="196" t="s">
        <v>1036</v>
      </c>
      <c r="L505" s="179" t="s">
        <v>981</v>
      </c>
      <c r="M505" s="157">
        <f t="shared" si="34"/>
        <v>4</v>
      </c>
      <c r="N505" s="157">
        <f t="shared" si="33"/>
        <v>6000</v>
      </c>
      <c r="O505" s="157">
        <f t="shared" si="31"/>
        <v>0</v>
      </c>
    </row>
    <row r="506" s="157" customFormat="1" customHeight="1" spans="1:15">
      <c r="A506" s="196" t="s">
        <v>978</v>
      </c>
      <c r="B506" s="179" t="s">
        <v>1035</v>
      </c>
      <c r="C506" s="192" t="s">
        <v>313</v>
      </c>
      <c r="D506" s="179" t="s">
        <v>599</v>
      </c>
      <c r="E506" s="179" t="s">
        <v>314</v>
      </c>
      <c r="F506" s="192" t="s">
        <v>229</v>
      </c>
      <c r="G506" s="194">
        <v>1</v>
      </c>
      <c r="H506" s="194">
        <v>500</v>
      </c>
      <c r="I506" s="206">
        <f t="shared" si="32"/>
        <v>500</v>
      </c>
      <c r="J506" s="259"/>
      <c r="K506" s="196" t="s">
        <v>1036</v>
      </c>
      <c r="L506" s="179" t="s">
        <v>981</v>
      </c>
      <c r="M506" s="157">
        <f t="shared" si="34"/>
        <v>1</v>
      </c>
      <c r="N506" s="157">
        <f t="shared" si="33"/>
        <v>500</v>
      </c>
      <c r="O506" s="157">
        <f t="shared" si="31"/>
        <v>0</v>
      </c>
    </row>
    <row r="507" s="157" customFormat="1" customHeight="1" spans="1:15">
      <c r="A507" s="196" t="s">
        <v>978</v>
      </c>
      <c r="B507" s="179" t="s">
        <v>1037</v>
      </c>
      <c r="C507" s="192" t="s">
        <v>443</v>
      </c>
      <c r="D507" s="179" t="s">
        <v>462</v>
      </c>
      <c r="E507" s="196" t="s">
        <v>424</v>
      </c>
      <c r="F507" s="191" t="s">
        <v>229</v>
      </c>
      <c r="G507" s="194">
        <v>12</v>
      </c>
      <c r="H507" s="194">
        <v>20000</v>
      </c>
      <c r="I507" s="206">
        <f t="shared" si="32"/>
        <v>240000</v>
      </c>
      <c r="J507" s="259"/>
      <c r="K507" s="196" t="s">
        <v>1038</v>
      </c>
      <c r="L507" s="179" t="s">
        <v>981</v>
      </c>
      <c r="M507" s="851">
        <v>12</v>
      </c>
      <c r="N507" s="157">
        <f t="shared" si="33"/>
        <v>240000</v>
      </c>
      <c r="O507" s="157">
        <f t="shared" si="31"/>
        <v>0</v>
      </c>
    </row>
    <row r="508" s="157" customFormat="1" customHeight="1" spans="1:15">
      <c r="A508" s="196" t="s">
        <v>978</v>
      </c>
      <c r="B508" s="179" t="s">
        <v>1039</v>
      </c>
      <c r="C508" s="192" t="s">
        <v>155</v>
      </c>
      <c r="D508" s="179" t="s">
        <v>1040</v>
      </c>
      <c r="E508" s="196" t="s">
        <v>157</v>
      </c>
      <c r="F508" s="191" t="s">
        <v>158</v>
      </c>
      <c r="G508" s="194">
        <v>1</v>
      </c>
      <c r="H508" s="194">
        <v>4000</v>
      </c>
      <c r="I508" s="206">
        <f t="shared" si="32"/>
        <v>4000</v>
      </c>
      <c r="J508" s="259"/>
      <c r="K508" s="196" t="s">
        <v>1041</v>
      </c>
      <c r="L508" s="179" t="s">
        <v>981</v>
      </c>
      <c r="M508" s="157">
        <f t="shared" ref="M508:M517" si="35" xml:space="preserve">G508</f>
        <v>1</v>
      </c>
      <c r="N508" s="157">
        <f t="shared" si="33"/>
        <v>4000</v>
      </c>
      <c r="O508" s="157">
        <f t="shared" si="31"/>
        <v>0</v>
      </c>
    </row>
    <row r="509" s="157" customFormat="1" customHeight="1" spans="1:15">
      <c r="A509" s="196" t="s">
        <v>978</v>
      </c>
      <c r="B509" s="179" t="s">
        <v>1039</v>
      </c>
      <c r="C509" s="192" t="s">
        <v>272</v>
      </c>
      <c r="D509" s="179" t="s">
        <v>330</v>
      </c>
      <c r="E509" s="196" t="s">
        <v>274</v>
      </c>
      <c r="F509" s="192" t="s">
        <v>158</v>
      </c>
      <c r="G509" s="194">
        <v>1</v>
      </c>
      <c r="H509" s="194">
        <v>1320</v>
      </c>
      <c r="I509" s="206">
        <f t="shared" si="32"/>
        <v>1320</v>
      </c>
      <c r="J509" s="259"/>
      <c r="K509" s="196" t="s">
        <v>1041</v>
      </c>
      <c r="L509" s="179" t="s">
        <v>981</v>
      </c>
      <c r="M509" s="157">
        <f t="shared" si="35"/>
        <v>1</v>
      </c>
      <c r="N509" s="157">
        <f t="shared" si="33"/>
        <v>1320</v>
      </c>
      <c r="O509" s="157">
        <f t="shared" si="31"/>
        <v>0</v>
      </c>
    </row>
    <row r="510" s="157" customFormat="1" customHeight="1" spans="1:15">
      <c r="A510" s="196" t="s">
        <v>978</v>
      </c>
      <c r="B510" s="179" t="s">
        <v>1039</v>
      </c>
      <c r="C510" s="192" t="s">
        <v>294</v>
      </c>
      <c r="D510" s="179" t="s">
        <v>295</v>
      </c>
      <c r="E510" s="196" t="s">
        <v>296</v>
      </c>
      <c r="F510" s="192" t="s">
        <v>158</v>
      </c>
      <c r="G510" s="194">
        <v>1</v>
      </c>
      <c r="H510" s="194">
        <v>3000</v>
      </c>
      <c r="I510" s="206">
        <f t="shared" si="32"/>
        <v>3000</v>
      </c>
      <c r="J510" s="259"/>
      <c r="K510" s="196" t="s">
        <v>1041</v>
      </c>
      <c r="L510" s="179" t="s">
        <v>981</v>
      </c>
      <c r="M510" s="157">
        <f t="shared" si="35"/>
        <v>1</v>
      </c>
      <c r="N510" s="157">
        <f t="shared" si="33"/>
        <v>3000</v>
      </c>
      <c r="O510" s="157">
        <f t="shared" si="31"/>
        <v>0</v>
      </c>
    </row>
    <row r="511" s="157" customFormat="1" customHeight="1" spans="1:15">
      <c r="A511" s="196" t="s">
        <v>978</v>
      </c>
      <c r="B511" s="179" t="s">
        <v>1039</v>
      </c>
      <c r="C511" s="192" t="s">
        <v>399</v>
      </c>
      <c r="D511" s="179" t="s">
        <v>402</v>
      </c>
      <c r="E511" s="196" t="s">
        <v>400</v>
      </c>
      <c r="F511" s="192" t="s">
        <v>229</v>
      </c>
      <c r="G511" s="194">
        <v>4</v>
      </c>
      <c r="H511" s="194">
        <v>3500</v>
      </c>
      <c r="I511" s="206">
        <f t="shared" si="32"/>
        <v>14000</v>
      </c>
      <c r="J511" s="259"/>
      <c r="K511" s="196" t="s">
        <v>1041</v>
      </c>
      <c r="L511" s="179" t="s">
        <v>981</v>
      </c>
      <c r="M511" s="157">
        <f t="shared" si="35"/>
        <v>4</v>
      </c>
      <c r="N511" s="157">
        <f t="shared" si="33"/>
        <v>14000</v>
      </c>
      <c r="O511" s="157">
        <f t="shared" si="31"/>
        <v>0</v>
      </c>
    </row>
    <row r="512" s="157" customFormat="1" customHeight="1" spans="1:15">
      <c r="A512" s="196" t="s">
        <v>978</v>
      </c>
      <c r="B512" s="179" t="s">
        <v>1039</v>
      </c>
      <c r="C512" s="192" t="s">
        <v>443</v>
      </c>
      <c r="D512" s="179" t="s">
        <v>462</v>
      </c>
      <c r="E512" s="196" t="s">
        <v>424</v>
      </c>
      <c r="F512" s="191" t="s">
        <v>229</v>
      </c>
      <c r="G512" s="194">
        <v>1</v>
      </c>
      <c r="H512" s="194">
        <v>20000</v>
      </c>
      <c r="I512" s="206">
        <f t="shared" si="32"/>
        <v>20000</v>
      </c>
      <c r="J512" s="259"/>
      <c r="K512" s="196" t="s">
        <v>1041</v>
      </c>
      <c r="L512" s="179" t="s">
        <v>981</v>
      </c>
      <c r="M512" s="157">
        <f t="shared" si="35"/>
        <v>1</v>
      </c>
      <c r="N512" s="157">
        <f t="shared" si="33"/>
        <v>20000</v>
      </c>
      <c r="O512" s="157">
        <f t="shared" si="31"/>
        <v>0</v>
      </c>
    </row>
    <row r="513" s="157" customFormat="1" customHeight="1" spans="1:15">
      <c r="A513" s="196" t="s">
        <v>978</v>
      </c>
      <c r="B513" s="179" t="s">
        <v>1039</v>
      </c>
      <c r="C513" s="192" t="s">
        <v>395</v>
      </c>
      <c r="D513" s="179" t="s">
        <v>393</v>
      </c>
      <c r="E513" s="196" t="s">
        <v>335</v>
      </c>
      <c r="F513" s="191" t="s">
        <v>229</v>
      </c>
      <c r="G513" s="194">
        <v>2</v>
      </c>
      <c r="H513" s="194">
        <v>3000</v>
      </c>
      <c r="I513" s="206">
        <f t="shared" si="32"/>
        <v>6000</v>
      </c>
      <c r="J513" s="259"/>
      <c r="K513" s="196" t="s">
        <v>1041</v>
      </c>
      <c r="L513" s="179" t="s">
        <v>981</v>
      </c>
      <c r="M513" s="157">
        <f t="shared" si="35"/>
        <v>2</v>
      </c>
      <c r="N513" s="157">
        <f t="shared" si="33"/>
        <v>6000</v>
      </c>
      <c r="O513" s="157">
        <f t="shared" si="31"/>
        <v>0</v>
      </c>
    </row>
    <row r="514" s="157" customFormat="1" customHeight="1" spans="1:15">
      <c r="A514" s="196" t="s">
        <v>978</v>
      </c>
      <c r="B514" s="179" t="s">
        <v>1039</v>
      </c>
      <c r="C514" s="192" t="s">
        <v>489</v>
      </c>
      <c r="D514" s="179" t="s">
        <v>599</v>
      </c>
      <c r="E514" s="196" t="s">
        <v>490</v>
      </c>
      <c r="F514" s="192" t="s">
        <v>158</v>
      </c>
      <c r="G514" s="194">
        <v>1</v>
      </c>
      <c r="H514" s="206">
        <v>6500</v>
      </c>
      <c r="I514" s="206">
        <f t="shared" si="32"/>
        <v>6500</v>
      </c>
      <c r="J514" s="259"/>
      <c r="K514" s="196" t="s">
        <v>1041</v>
      </c>
      <c r="L514" s="179" t="s">
        <v>981</v>
      </c>
      <c r="M514" s="157">
        <f t="shared" si="35"/>
        <v>1</v>
      </c>
      <c r="N514" s="157">
        <f t="shared" si="33"/>
        <v>6500</v>
      </c>
      <c r="O514" s="157">
        <f t="shared" si="31"/>
        <v>0</v>
      </c>
    </row>
    <row r="515" s="157" customFormat="1" customHeight="1" spans="1:15">
      <c r="A515" s="196" t="s">
        <v>978</v>
      </c>
      <c r="B515" s="179" t="s">
        <v>1042</v>
      </c>
      <c r="C515" s="192" t="s">
        <v>272</v>
      </c>
      <c r="D515" s="179" t="s">
        <v>330</v>
      </c>
      <c r="E515" s="196" t="s">
        <v>274</v>
      </c>
      <c r="F515" s="192" t="s">
        <v>158</v>
      </c>
      <c r="G515" s="194">
        <v>16</v>
      </c>
      <c r="H515" s="194">
        <v>1320</v>
      </c>
      <c r="I515" s="206">
        <f t="shared" si="32"/>
        <v>21120</v>
      </c>
      <c r="J515" s="259"/>
      <c r="K515" s="196" t="s">
        <v>1043</v>
      </c>
      <c r="L515" s="179" t="s">
        <v>981</v>
      </c>
      <c r="M515" s="157">
        <f t="shared" si="35"/>
        <v>16</v>
      </c>
      <c r="N515" s="157">
        <f t="shared" si="33"/>
        <v>21120</v>
      </c>
      <c r="O515" s="157">
        <f t="shared" si="31"/>
        <v>0</v>
      </c>
    </row>
    <row r="516" s="157" customFormat="1" customHeight="1" spans="1:15">
      <c r="A516" s="196" t="s">
        <v>978</v>
      </c>
      <c r="B516" s="179" t="s">
        <v>1042</v>
      </c>
      <c r="C516" s="192" t="s">
        <v>155</v>
      </c>
      <c r="D516" s="179" t="s">
        <v>1040</v>
      </c>
      <c r="E516" s="196" t="s">
        <v>157</v>
      </c>
      <c r="F516" s="191" t="s">
        <v>158</v>
      </c>
      <c r="G516" s="194">
        <v>6</v>
      </c>
      <c r="H516" s="194">
        <v>4000</v>
      </c>
      <c r="I516" s="206">
        <f t="shared" si="32"/>
        <v>24000</v>
      </c>
      <c r="J516" s="259"/>
      <c r="K516" s="196" t="s">
        <v>1043</v>
      </c>
      <c r="L516" s="179" t="s">
        <v>981</v>
      </c>
      <c r="M516" s="157">
        <f t="shared" si="35"/>
        <v>6</v>
      </c>
      <c r="N516" s="157">
        <f t="shared" si="33"/>
        <v>24000</v>
      </c>
      <c r="O516" s="157">
        <f t="shared" si="31"/>
        <v>0</v>
      </c>
    </row>
    <row r="517" s="157" customFormat="1" customHeight="1" spans="1:15">
      <c r="A517" s="196" t="s">
        <v>978</v>
      </c>
      <c r="B517" s="179" t="s">
        <v>1042</v>
      </c>
      <c r="C517" s="192" t="s">
        <v>354</v>
      </c>
      <c r="D517" s="179" t="s">
        <v>355</v>
      </c>
      <c r="E517" s="196" t="s">
        <v>356</v>
      </c>
      <c r="F517" s="192" t="s">
        <v>229</v>
      </c>
      <c r="G517" s="194">
        <v>1</v>
      </c>
      <c r="H517" s="194">
        <v>1000</v>
      </c>
      <c r="I517" s="206">
        <f t="shared" si="32"/>
        <v>1000</v>
      </c>
      <c r="J517" s="259"/>
      <c r="K517" s="196" t="s">
        <v>1043</v>
      </c>
      <c r="L517" s="179" t="s">
        <v>981</v>
      </c>
      <c r="M517" s="157">
        <f t="shared" si="35"/>
        <v>1</v>
      </c>
      <c r="N517" s="157">
        <f t="shared" si="33"/>
        <v>1000</v>
      </c>
      <c r="O517" s="157">
        <f t="shared" ref="O517:O580" si="36" xml:space="preserve">G517-M517</f>
        <v>0</v>
      </c>
    </row>
    <row r="518" s="157" customFormat="1" customHeight="1" spans="1:15">
      <c r="A518" s="196" t="s">
        <v>978</v>
      </c>
      <c r="B518" s="179" t="s">
        <v>1042</v>
      </c>
      <c r="C518" s="192" t="s">
        <v>443</v>
      </c>
      <c r="D518" s="179" t="s">
        <v>462</v>
      </c>
      <c r="E518" s="196" t="s">
        <v>424</v>
      </c>
      <c r="F518" s="191" t="s">
        <v>229</v>
      </c>
      <c r="G518" s="194">
        <v>20</v>
      </c>
      <c r="H518" s="194">
        <v>20000</v>
      </c>
      <c r="I518" s="206">
        <f t="shared" si="32"/>
        <v>400000</v>
      </c>
      <c r="J518" s="259"/>
      <c r="K518" s="196" t="s">
        <v>1043</v>
      </c>
      <c r="L518" s="179" t="s">
        <v>981</v>
      </c>
      <c r="M518" s="851">
        <v>20</v>
      </c>
      <c r="N518" s="157">
        <f t="shared" si="33"/>
        <v>400000</v>
      </c>
      <c r="O518" s="157">
        <f t="shared" si="36"/>
        <v>0</v>
      </c>
    </row>
    <row r="519" s="157" customFormat="1" customHeight="1" spans="1:15">
      <c r="A519" s="196" t="s">
        <v>978</v>
      </c>
      <c r="B519" s="179" t="s">
        <v>1042</v>
      </c>
      <c r="C519" s="192" t="s">
        <v>399</v>
      </c>
      <c r="D519" s="179" t="s">
        <v>402</v>
      </c>
      <c r="E519" s="196" t="s">
        <v>400</v>
      </c>
      <c r="F519" s="192" t="s">
        <v>229</v>
      </c>
      <c r="G519" s="194">
        <v>20</v>
      </c>
      <c r="H519" s="194">
        <v>3500</v>
      </c>
      <c r="I519" s="206">
        <f t="shared" si="32"/>
        <v>70000</v>
      </c>
      <c r="J519" s="259"/>
      <c r="K519" s="196" t="s">
        <v>1043</v>
      </c>
      <c r="L519" s="179" t="s">
        <v>981</v>
      </c>
      <c r="M519" s="157">
        <f t="shared" ref="M519:M582" si="37" xml:space="preserve">G519</f>
        <v>20</v>
      </c>
      <c r="N519" s="157">
        <f t="shared" si="33"/>
        <v>70000</v>
      </c>
      <c r="O519" s="157">
        <f t="shared" si="36"/>
        <v>0</v>
      </c>
    </row>
    <row r="520" s="157" customFormat="1" customHeight="1" spans="1:15">
      <c r="A520" s="196" t="s">
        <v>978</v>
      </c>
      <c r="B520" s="179" t="s">
        <v>1042</v>
      </c>
      <c r="C520" s="192" t="s">
        <v>395</v>
      </c>
      <c r="D520" s="179" t="s">
        <v>393</v>
      </c>
      <c r="E520" s="196" t="s">
        <v>335</v>
      </c>
      <c r="F520" s="191" t="s">
        <v>229</v>
      </c>
      <c r="G520" s="194">
        <v>8</v>
      </c>
      <c r="H520" s="194">
        <v>3000</v>
      </c>
      <c r="I520" s="206">
        <f t="shared" si="32"/>
        <v>24000</v>
      </c>
      <c r="J520" s="259"/>
      <c r="K520" s="196" t="s">
        <v>1043</v>
      </c>
      <c r="L520" s="179" t="s">
        <v>981</v>
      </c>
      <c r="M520" s="157">
        <f t="shared" si="37"/>
        <v>8</v>
      </c>
      <c r="N520" s="157">
        <f t="shared" si="33"/>
        <v>24000</v>
      </c>
      <c r="O520" s="157">
        <f t="shared" si="36"/>
        <v>0</v>
      </c>
    </row>
    <row r="521" s="157" customFormat="1" customHeight="1" spans="1:15">
      <c r="A521" s="196" t="s">
        <v>978</v>
      </c>
      <c r="B521" s="179" t="s">
        <v>1042</v>
      </c>
      <c r="C521" s="192" t="s">
        <v>294</v>
      </c>
      <c r="D521" s="179" t="s">
        <v>295</v>
      </c>
      <c r="E521" s="196" t="s">
        <v>296</v>
      </c>
      <c r="F521" s="192" t="s">
        <v>158</v>
      </c>
      <c r="G521" s="194">
        <v>6</v>
      </c>
      <c r="H521" s="194">
        <v>3000</v>
      </c>
      <c r="I521" s="206">
        <f t="shared" si="32"/>
        <v>18000</v>
      </c>
      <c r="J521" s="259"/>
      <c r="K521" s="196" t="s">
        <v>1043</v>
      </c>
      <c r="L521" s="179" t="s">
        <v>981</v>
      </c>
      <c r="M521" s="157">
        <f t="shared" si="37"/>
        <v>6</v>
      </c>
      <c r="N521" s="157">
        <f t="shared" si="33"/>
        <v>18000</v>
      </c>
      <c r="O521" s="157">
        <f t="shared" si="36"/>
        <v>0</v>
      </c>
    </row>
    <row r="522" s="157" customFormat="1" customHeight="1" spans="1:15">
      <c r="A522" s="196" t="s">
        <v>978</v>
      </c>
      <c r="B522" s="179" t="s">
        <v>1042</v>
      </c>
      <c r="C522" s="192" t="s">
        <v>407</v>
      </c>
      <c r="D522" s="179" t="s">
        <v>665</v>
      </c>
      <c r="E522" s="196" t="s">
        <v>365</v>
      </c>
      <c r="F522" s="192" t="s">
        <v>229</v>
      </c>
      <c r="G522" s="194">
        <v>30</v>
      </c>
      <c r="H522" s="194">
        <v>500</v>
      </c>
      <c r="I522" s="206">
        <f t="shared" si="32"/>
        <v>15000</v>
      </c>
      <c r="J522" s="259"/>
      <c r="K522" s="196" t="s">
        <v>1043</v>
      </c>
      <c r="L522" s="179" t="s">
        <v>981</v>
      </c>
      <c r="M522" s="157">
        <f t="shared" si="37"/>
        <v>30</v>
      </c>
      <c r="N522" s="157">
        <f t="shared" si="33"/>
        <v>15000</v>
      </c>
      <c r="O522" s="157">
        <f t="shared" si="36"/>
        <v>0</v>
      </c>
    </row>
    <row r="523" s="157" customFormat="1" customHeight="1" spans="1:15">
      <c r="A523" s="196" t="s">
        <v>978</v>
      </c>
      <c r="B523" s="179" t="s">
        <v>1042</v>
      </c>
      <c r="C523" s="192" t="s">
        <v>405</v>
      </c>
      <c r="D523" s="179" t="s">
        <v>406</v>
      </c>
      <c r="E523" s="196" t="s">
        <v>400</v>
      </c>
      <c r="F523" s="192" t="s">
        <v>229</v>
      </c>
      <c r="G523" s="194">
        <v>8</v>
      </c>
      <c r="H523" s="194">
        <v>2000</v>
      </c>
      <c r="I523" s="206">
        <f t="shared" ref="I523:I586" si="38" xml:space="preserve">G523*H523</f>
        <v>16000</v>
      </c>
      <c r="J523" s="259"/>
      <c r="K523" s="196" t="s">
        <v>1043</v>
      </c>
      <c r="L523" s="179" t="s">
        <v>981</v>
      </c>
      <c r="M523" s="157">
        <f t="shared" si="37"/>
        <v>8</v>
      </c>
      <c r="N523" s="157">
        <f t="shared" ref="N523:N586" si="39" xml:space="preserve">M523*H523</f>
        <v>16000</v>
      </c>
      <c r="O523" s="157">
        <f t="shared" si="36"/>
        <v>0</v>
      </c>
    </row>
    <row r="524" s="157" customFormat="1" customHeight="1" spans="1:15">
      <c r="A524" s="196" t="s">
        <v>978</v>
      </c>
      <c r="B524" s="179" t="s">
        <v>1012</v>
      </c>
      <c r="C524" s="192" t="s">
        <v>443</v>
      </c>
      <c r="D524" s="179" t="s">
        <v>462</v>
      </c>
      <c r="E524" s="196" t="s">
        <v>424</v>
      </c>
      <c r="F524" s="191" t="s">
        <v>229</v>
      </c>
      <c r="G524" s="194">
        <v>6</v>
      </c>
      <c r="H524" s="194">
        <v>20000</v>
      </c>
      <c r="I524" s="206">
        <f t="shared" si="38"/>
        <v>120000</v>
      </c>
      <c r="J524" s="259"/>
      <c r="K524" s="196" t="s">
        <v>1044</v>
      </c>
      <c r="L524" s="179" t="s">
        <v>981</v>
      </c>
      <c r="M524" s="157">
        <f t="shared" si="37"/>
        <v>6</v>
      </c>
      <c r="N524" s="157">
        <f t="shared" si="39"/>
        <v>120000</v>
      </c>
      <c r="O524" s="157">
        <f t="shared" si="36"/>
        <v>0</v>
      </c>
    </row>
    <row r="525" s="157" customFormat="1" customHeight="1" spans="1:15">
      <c r="A525" s="196" t="s">
        <v>978</v>
      </c>
      <c r="B525" s="179" t="s">
        <v>908</v>
      </c>
      <c r="C525" s="179" t="s">
        <v>535</v>
      </c>
      <c r="D525" s="179" t="s">
        <v>1045</v>
      </c>
      <c r="E525" s="196" t="s">
        <v>157</v>
      </c>
      <c r="F525" s="179" t="s">
        <v>158</v>
      </c>
      <c r="G525" s="206">
        <v>4</v>
      </c>
      <c r="H525" s="206">
        <v>4000</v>
      </c>
      <c r="I525" s="206">
        <f t="shared" si="38"/>
        <v>16000</v>
      </c>
      <c r="J525" s="259"/>
      <c r="K525" s="196" t="s">
        <v>1046</v>
      </c>
      <c r="L525" s="179" t="s">
        <v>1047</v>
      </c>
      <c r="M525" s="157">
        <f t="shared" si="37"/>
        <v>4</v>
      </c>
      <c r="N525" s="157">
        <f t="shared" si="39"/>
        <v>16000</v>
      </c>
      <c r="O525" s="157">
        <f t="shared" si="36"/>
        <v>0</v>
      </c>
    </row>
    <row r="526" s="157" customFormat="1" customHeight="1" spans="1:15">
      <c r="A526" s="196" t="s">
        <v>978</v>
      </c>
      <c r="B526" s="179" t="s">
        <v>908</v>
      </c>
      <c r="C526" s="179" t="s">
        <v>272</v>
      </c>
      <c r="D526" s="179" t="s">
        <v>330</v>
      </c>
      <c r="E526" s="196" t="s">
        <v>274</v>
      </c>
      <c r="F526" s="179" t="s">
        <v>158</v>
      </c>
      <c r="G526" s="206">
        <v>4</v>
      </c>
      <c r="H526" s="206">
        <v>1320</v>
      </c>
      <c r="I526" s="206">
        <f t="shared" si="38"/>
        <v>5280</v>
      </c>
      <c r="J526" s="259"/>
      <c r="K526" s="196" t="s">
        <v>1046</v>
      </c>
      <c r="L526" s="179" t="s">
        <v>1047</v>
      </c>
      <c r="M526" s="157">
        <f t="shared" si="37"/>
        <v>4</v>
      </c>
      <c r="N526" s="157">
        <f t="shared" si="39"/>
        <v>5280</v>
      </c>
      <c r="O526" s="157">
        <f t="shared" si="36"/>
        <v>0</v>
      </c>
    </row>
    <row r="527" s="157" customFormat="1" customHeight="1" spans="1:15">
      <c r="A527" s="196" t="s">
        <v>978</v>
      </c>
      <c r="B527" s="179" t="s">
        <v>908</v>
      </c>
      <c r="C527" s="179" t="s">
        <v>443</v>
      </c>
      <c r="D527" s="179" t="s">
        <v>462</v>
      </c>
      <c r="E527" s="266" t="s">
        <v>424</v>
      </c>
      <c r="F527" s="213" t="s">
        <v>229</v>
      </c>
      <c r="G527" s="206">
        <v>2</v>
      </c>
      <c r="H527" s="206">
        <v>20000</v>
      </c>
      <c r="I527" s="206">
        <f t="shared" si="38"/>
        <v>40000</v>
      </c>
      <c r="J527" s="259"/>
      <c r="K527" s="196" t="s">
        <v>1046</v>
      </c>
      <c r="L527" s="179" t="s">
        <v>1047</v>
      </c>
      <c r="M527" s="157">
        <f t="shared" si="37"/>
        <v>2</v>
      </c>
      <c r="N527" s="157">
        <f t="shared" si="39"/>
        <v>40000</v>
      </c>
      <c r="O527" s="157">
        <f t="shared" si="36"/>
        <v>0</v>
      </c>
    </row>
    <row r="528" s="157" customFormat="1" customHeight="1" spans="1:15">
      <c r="A528" s="196" t="s">
        <v>978</v>
      </c>
      <c r="B528" s="179" t="s">
        <v>908</v>
      </c>
      <c r="C528" s="179" t="s">
        <v>315</v>
      </c>
      <c r="D528" s="179" t="s">
        <v>330</v>
      </c>
      <c r="E528" s="213" t="s">
        <v>786</v>
      </c>
      <c r="F528" s="213" t="s">
        <v>158</v>
      </c>
      <c r="G528" s="206">
        <v>5</v>
      </c>
      <c r="H528" s="206">
        <v>200</v>
      </c>
      <c r="I528" s="206">
        <f t="shared" si="38"/>
        <v>1000</v>
      </c>
      <c r="J528" s="259"/>
      <c r="K528" s="196" t="s">
        <v>1046</v>
      </c>
      <c r="L528" s="179" t="s">
        <v>1047</v>
      </c>
      <c r="M528" s="157">
        <f t="shared" si="37"/>
        <v>5</v>
      </c>
      <c r="N528" s="157">
        <f t="shared" si="39"/>
        <v>1000</v>
      </c>
      <c r="O528" s="157">
        <f t="shared" si="36"/>
        <v>0</v>
      </c>
    </row>
    <row r="529" s="157" customFormat="1" customHeight="1" spans="1:15">
      <c r="A529" s="196" t="s">
        <v>978</v>
      </c>
      <c r="B529" s="179" t="s">
        <v>910</v>
      </c>
      <c r="C529" s="179" t="s">
        <v>535</v>
      </c>
      <c r="D529" s="179" t="s">
        <v>1045</v>
      </c>
      <c r="E529" s="196" t="s">
        <v>157</v>
      </c>
      <c r="F529" s="179" t="s">
        <v>158</v>
      </c>
      <c r="G529" s="206">
        <v>4</v>
      </c>
      <c r="H529" s="206">
        <v>4000</v>
      </c>
      <c r="I529" s="206">
        <f t="shared" si="38"/>
        <v>16000</v>
      </c>
      <c r="J529" s="259"/>
      <c r="K529" s="196" t="s">
        <v>1048</v>
      </c>
      <c r="L529" s="179" t="s">
        <v>1047</v>
      </c>
      <c r="M529" s="157">
        <f t="shared" si="37"/>
        <v>4</v>
      </c>
      <c r="N529" s="157">
        <f t="shared" si="39"/>
        <v>16000</v>
      </c>
      <c r="O529" s="157">
        <f t="shared" si="36"/>
        <v>0</v>
      </c>
    </row>
    <row r="530" s="157" customFormat="1" customHeight="1" spans="1:15">
      <c r="A530" s="196" t="s">
        <v>978</v>
      </c>
      <c r="B530" s="179" t="s">
        <v>910</v>
      </c>
      <c r="C530" s="179" t="s">
        <v>272</v>
      </c>
      <c r="D530" s="179" t="s">
        <v>330</v>
      </c>
      <c r="E530" s="196" t="s">
        <v>274</v>
      </c>
      <c r="F530" s="179" t="s">
        <v>158</v>
      </c>
      <c r="G530" s="206">
        <v>4</v>
      </c>
      <c r="H530" s="206">
        <v>1320</v>
      </c>
      <c r="I530" s="206">
        <f t="shared" si="38"/>
        <v>5280</v>
      </c>
      <c r="J530" s="259"/>
      <c r="K530" s="196" t="s">
        <v>1048</v>
      </c>
      <c r="L530" s="179" t="s">
        <v>1047</v>
      </c>
      <c r="M530" s="157">
        <f t="shared" si="37"/>
        <v>4</v>
      </c>
      <c r="N530" s="157">
        <f t="shared" si="39"/>
        <v>5280</v>
      </c>
      <c r="O530" s="157">
        <f t="shared" si="36"/>
        <v>0</v>
      </c>
    </row>
    <row r="531" s="157" customFormat="1" customHeight="1" spans="1:15">
      <c r="A531" s="196" t="s">
        <v>978</v>
      </c>
      <c r="B531" s="179" t="s">
        <v>910</v>
      </c>
      <c r="C531" s="179" t="s">
        <v>443</v>
      </c>
      <c r="D531" s="179" t="s">
        <v>462</v>
      </c>
      <c r="E531" s="266" t="s">
        <v>424</v>
      </c>
      <c r="F531" s="213" t="s">
        <v>229</v>
      </c>
      <c r="G531" s="206">
        <v>4</v>
      </c>
      <c r="H531" s="206">
        <v>20000</v>
      </c>
      <c r="I531" s="206">
        <f t="shared" si="38"/>
        <v>80000</v>
      </c>
      <c r="J531" s="259"/>
      <c r="K531" s="196" t="s">
        <v>1048</v>
      </c>
      <c r="L531" s="179" t="s">
        <v>1047</v>
      </c>
      <c r="M531" s="157">
        <f t="shared" si="37"/>
        <v>4</v>
      </c>
      <c r="N531" s="157">
        <f t="shared" si="39"/>
        <v>80000</v>
      </c>
      <c r="O531" s="157">
        <f t="shared" si="36"/>
        <v>0</v>
      </c>
    </row>
    <row r="532" s="157" customFormat="1" customHeight="1" spans="1:15">
      <c r="A532" s="196" t="s">
        <v>978</v>
      </c>
      <c r="B532" s="179" t="s">
        <v>910</v>
      </c>
      <c r="C532" s="179" t="s">
        <v>315</v>
      </c>
      <c r="D532" s="179" t="s">
        <v>330</v>
      </c>
      <c r="E532" s="213" t="s">
        <v>786</v>
      </c>
      <c r="F532" s="213" t="s">
        <v>158</v>
      </c>
      <c r="G532" s="206">
        <v>5</v>
      </c>
      <c r="H532" s="206">
        <v>200</v>
      </c>
      <c r="I532" s="206">
        <f t="shared" si="38"/>
        <v>1000</v>
      </c>
      <c r="J532" s="259"/>
      <c r="K532" s="196" t="s">
        <v>1048</v>
      </c>
      <c r="L532" s="179" t="s">
        <v>1047</v>
      </c>
      <c r="M532" s="157">
        <f t="shared" si="37"/>
        <v>5</v>
      </c>
      <c r="N532" s="157">
        <f t="shared" si="39"/>
        <v>1000</v>
      </c>
      <c r="O532" s="157">
        <f t="shared" si="36"/>
        <v>0</v>
      </c>
    </row>
    <row r="533" s="157" customFormat="1" customHeight="1" spans="1:15">
      <c r="A533" s="196" t="s">
        <v>978</v>
      </c>
      <c r="B533" s="179" t="s">
        <v>913</v>
      </c>
      <c r="C533" s="179" t="s">
        <v>535</v>
      </c>
      <c r="D533" s="179" t="s">
        <v>844</v>
      </c>
      <c r="E533" s="196" t="s">
        <v>157</v>
      </c>
      <c r="F533" s="179" t="s">
        <v>158</v>
      </c>
      <c r="G533" s="206">
        <v>9</v>
      </c>
      <c r="H533" s="206">
        <v>4000</v>
      </c>
      <c r="I533" s="206">
        <f t="shared" si="38"/>
        <v>36000</v>
      </c>
      <c r="J533" s="259"/>
      <c r="K533" s="196" t="s">
        <v>1049</v>
      </c>
      <c r="L533" s="179" t="s">
        <v>1047</v>
      </c>
      <c r="M533" s="157">
        <f t="shared" si="37"/>
        <v>9</v>
      </c>
      <c r="N533" s="157">
        <f t="shared" si="39"/>
        <v>36000</v>
      </c>
      <c r="O533" s="157">
        <f t="shared" si="36"/>
        <v>0</v>
      </c>
    </row>
    <row r="534" s="157" customFormat="1" customHeight="1" spans="1:15">
      <c r="A534" s="196" t="s">
        <v>978</v>
      </c>
      <c r="B534" s="179" t="s">
        <v>913</v>
      </c>
      <c r="C534" s="179" t="s">
        <v>272</v>
      </c>
      <c r="D534" s="179" t="s">
        <v>330</v>
      </c>
      <c r="E534" s="196" t="s">
        <v>274</v>
      </c>
      <c r="F534" s="179" t="s">
        <v>158</v>
      </c>
      <c r="G534" s="206">
        <v>9</v>
      </c>
      <c r="H534" s="206">
        <v>1320</v>
      </c>
      <c r="I534" s="206">
        <f t="shared" si="38"/>
        <v>11880</v>
      </c>
      <c r="J534" s="259"/>
      <c r="K534" s="196" t="s">
        <v>1049</v>
      </c>
      <c r="L534" s="179" t="s">
        <v>1047</v>
      </c>
      <c r="M534" s="157">
        <f t="shared" si="37"/>
        <v>9</v>
      </c>
      <c r="N534" s="157">
        <f t="shared" si="39"/>
        <v>11880</v>
      </c>
      <c r="O534" s="157">
        <f t="shared" si="36"/>
        <v>0</v>
      </c>
    </row>
    <row r="535" s="157" customFormat="1" customHeight="1" spans="1:15">
      <c r="A535" s="196" t="s">
        <v>978</v>
      </c>
      <c r="B535" s="179" t="s">
        <v>913</v>
      </c>
      <c r="C535" s="179" t="s">
        <v>262</v>
      </c>
      <c r="D535" s="179" t="s">
        <v>263</v>
      </c>
      <c r="E535" s="266" t="s">
        <v>188</v>
      </c>
      <c r="F535" s="213" t="s">
        <v>229</v>
      </c>
      <c r="G535" s="206">
        <v>1</v>
      </c>
      <c r="H535" s="206">
        <v>1000</v>
      </c>
      <c r="I535" s="206">
        <f t="shared" si="38"/>
        <v>1000</v>
      </c>
      <c r="J535" s="259"/>
      <c r="K535" s="196" t="s">
        <v>1049</v>
      </c>
      <c r="L535" s="179" t="s">
        <v>1047</v>
      </c>
      <c r="M535" s="157">
        <f t="shared" si="37"/>
        <v>1</v>
      </c>
      <c r="N535" s="157">
        <f t="shared" si="39"/>
        <v>1000</v>
      </c>
      <c r="O535" s="157">
        <f t="shared" si="36"/>
        <v>0</v>
      </c>
    </row>
    <row r="536" s="157" customFormat="1" customHeight="1" spans="1:15">
      <c r="A536" s="196" t="s">
        <v>978</v>
      </c>
      <c r="B536" s="179" t="s">
        <v>913</v>
      </c>
      <c r="C536" s="179" t="s">
        <v>395</v>
      </c>
      <c r="D536" s="179" t="s">
        <v>393</v>
      </c>
      <c r="E536" s="266" t="s">
        <v>335</v>
      </c>
      <c r="F536" s="213" t="s">
        <v>229</v>
      </c>
      <c r="G536" s="206">
        <v>9</v>
      </c>
      <c r="H536" s="206">
        <v>3000</v>
      </c>
      <c r="I536" s="206">
        <f t="shared" si="38"/>
        <v>27000</v>
      </c>
      <c r="J536" s="259"/>
      <c r="K536" s="196" t="s">
        <v>1049</v>
      </c>
      <c r="L536" s="179" t="s">
        <v>1047</v>
      </c>
      <c r="M536" s="157">
        <f t="shared" si="37"/>
        <v>9</v>
      </c>
      <c r="N536" s="157">
        <f t="shared" si="39"/>
        <v>27000</v>
      </c>
      <c r="O536" s="157">
        <f t="shared" si="36"/>
        <v>0</v>
      </c>
    </row>
    <row r="537" s="157" customFormat="1" customHeight="1" spans="1:15">
      <c r="A537" s="196" t="s">
        <v>978</v>
      </c>
      <c r="B537" s="179" t="s">
        <v>913</v>
      </c>
      <c r="C537" s="179" t="s">
        <v>389</v>
      </c>
      <c r="D537" s="179" t="s">
        <v>330</v>
      </c>
      <c r="E537" s="196" t="s">
        <v>390</v>
      </c>
      <c r="F537" s="179" t="s">
        <v>229</v>
      </c>
      <c r="G537" s="206">
        <v>9</v>
      </c>
      <c r="H537" s="206">
        <v>3000</v>
      </c>
      <c r="I537" s="206">
        <f t="shared" si="38"/>
        <v>27000</v>
      </c>
      <c r="J537" s="259"/>
      <c r="K537" s="196" t="s">
        <v>1049</v>
      </c>
      <c r="L537" s="179" t="s">
        <v>1047</v>
      </c>
      <c r="M537" s="157">
        <f t="shared" si="37"/>
        <v>9</v>
      </c>
      <c r="N537" s="157">
        <f t="shared" si="39"/>
        <v>27000</v>
      </c>
      <c r="O537" s="157">
        <f t="shared" si="36"/>
        <v>0</v>
      </c>
    </row>
    <row r="538" s="157" customFormat="1" customHeight="1" spans="1:15">
      <c r="A538" s="196" t="s">
        <v>978</v>
      </c>
      <c r="B538" s="179" t="s">
        <v>913</v>
      </c>
      <c r="C538" s="179" t="s">
        <v>346</v>
      </c>
      <c r="D538" s="179" t="s">
        <v>347</v>
      </c>
      <c r="E538" s="179" t="s">
        <v>348</v>
      </c>
      <c r="F538" s="179" t="s">
        <v>229</v>
      </c>
      <c r="G538" s="206">
        <v>1</v>
      </c>
      <c r="H538" s="206">
        <v>1800</v>
      </c>
      <c r="I538" s="206">
        <f t="shared" si="38"/>
        <v>1800</v>
      </c>
      <c r="J538" s="259"/>
      <c r="K538" s="196" t="s">
        <v>1049</v>
      </c>
      <c r="L538" s="179" t="s">
        <v>1047</v>
      </c>
      <c r="M538" s="157">
        <f t="shared" si="37"/>
        <v>1</v>
      </c>
      <c r="N538" s="157">
        <f t="shared" si="39"/>
        <v>1800</v>
      </c>
      <c r="O538" s="157">
        <f t="shared" si="36"/>
        <v>0</v>
      </c>
    </row>
    <row r="539" s="157" customFormat="1" customHeight="1" spans="1:15">
      <c r="A539" s="196" t="s">
        <v>978</v>
      </c>
      <c r="B539" s="179" t="s">
        <v>913</v>
      </c>
      <c r="C539" s="179" t="s">
        <v>315</v>
      </c>
      <c r="D539" s="179" t="s">
        <v>330</v>
      </c>
      <c r="E539" s="213" t="s">
        <v>786</v>
      </c>
      <c r="F539" s="213" t="s">
        <v>158</v>
      </c>
      <c r="G539" s="206">
        <v>9</v>
      </c>
      <c r="H539" s="206">
        <v>200</v>
      </c>
      <c r="I539" s="206">
        <f t="shared" si="38"/>
        <v>1800</v>
      </c>
      <c r="J539" s="259"/>
      <c r="K539" s="196" t="s">
        <v>1049</v>
      </c>
      <c r="L539" s="179" t="s">
        <v>1047</v>
      </c>
      <c r="M539" s="157">
        <f t="shared" si="37"/>
        <v>9</v>
      </c>
      <c r="N539" s="157">
        <f t="shared" si="39"/>
        <v>1800</v>
      </c>
      <c r="O539" s="157">
        <f t="shared" si="36"/>
        <v>0</v>
      </c>
    </row>
    <row r="540" s="157" customFormat="1" customHeight="1" spans="1:15">
      <c r="A540" s="196" t="s">
        <v>978</v>
      </c>
      <c r="B540" s="179" t="s">
        <v>1050</v>
      </c>
      <c r="C540" s="179" t="s">
        <v>535</v>
      </c>
      <c r="D540" s="179" t="s">
        <v>844</v>
      </c>
      <c r="E540" s="196" t="s">
        <v>157</v>
      </c>
      <c r="F540" s="179" t="s">
        <v>158</v>
      </c>
      <c r="G540" s="206">
        <v>6</v>
      </c>
      <c r="H540" s="206">
        <v>4000</v>
      </c>
      <c r="I540" s="206">
        <f t="shared" si="38"/>
        <v>24000</v>
      </c>
      <c r="J540" s="259"/>
      <c r="K540" s="196" t="s">
        <v>1051</v>
      </c>
      <c r="L540" s="179" t="s">
        <v>1047</v>
      </c>
      <c r="M540" s="157">
        <f t="shared" si="37"/>
        <v>6</v>
      </c>
      <c r="N540" s="157">
        <f t="shared" si="39"/>
        <v>24000</v>
      </c>
      <c r="O540" s="157">
        <f t="shared" si="36"/>
        <v>0</v>
      </c>
    </row>
    <row r="541" s="157" customFormat="1" customHeight="1" spans="1:15">
      <c r="A541" s="196" t="s">
        <v>978</v>
      </c>
      <c r="B541" s="179" t="s">
        <v>1050</v>
      </c>
      <c r="C541" s="179" t="s">
        <v>272</v>
      </c>
      <c r="D541" s="179" t="s">
        <v>330</v>
      </c>
      <c r="E541" s="196" t="s">
        <v>274</v>
      </c>
      <c r="F541" s="179" t="s">
        <v>158</v>
      </c>
      <c r="G541" s="206">
        <v>6</v>
      </c>
      <c r="H541" s="206">
        <v>1320</v>
      </c>
      <c r="I541" s="206">
        <f t="shared" si="38"/>
        <v>7920</v>
      </c>
      <c r="J541" s="259"/>
      <c r="K541" s="196" t="s">
        <v>1051</v>
      </c>
      <c r="L541" s="179" t="s">
        <v>1047</v>
      </c>
      <c r="M541" s="157">
        <f t="shared" si="37"/>
        <v>6</v>
      </c>
      <c r="N541" s="157">
        <f t="shared" si="39"/>
        <v>7920</v>
      </c>
      <c r="O541" s="157">
        <f t="shared" si="36"/>
        <v>0</v>
      </c>
    </row>
    <row r="542" s="157" customFormat="1" customHeight="1" spans="1:15">
      <c r="A542" s="196" t="s">
        <v>978</v>
      </c>
      <c r="B542" s="179" t="s">
        <v>1050</v>
      </c>
      <c r="C542" s="179" t="s">
        <v>262</v>
      </c>
      <c r="D542" s="179" t="s">
        <v>263</v>
      </c>
      <c r="E542" s="266" t="s">
        <v>188</v>
      </c>
      <c r="F542" s="213" t="s">
        <v>229</v>
      </c>
      <c r="G542" s="206">
        <v>1</v>
      </c>
      <c r="H542" s="206">
        <v>1000</v>
      </c>
      <c r="I542" s="206">
        <f t="shared" si="38"/>
        <v>1000</v>
      </c>
      <c r="J542" s="259"/>
      <c r="K542" s="196" t="s">
        <v>1051</v>
      </c>
      <c r="L542" s="179" t="s">
        <v>1047</v>
      </c>
      <c r="M542" s="157">
        <f t="shared" si="37"/>
        <v>1</v>
      </c>
      <c r="N542" s="157">
        <f t="shared" si="39"/>
        <v>1000</v>
      </c>
      <c r="O542" s="157">
        <f t="shared" si="36"/>
        <v>0</v>
      </c>
    </row>
    <row r="543" s="157" customFormat="1" customHeight="1" spans="1:15">
      <c r="A543" s="196" t="s">
        <v>978</v>
      </c>
      <c r="B543" s="179" t="s">
        <v>1050</v>
      </c>
      <c r="C543" s="179" t="s">
        <v>395</v>
      </c>
      <c r="D543" s="179" t="s">
        <v>393</v>
      </c>
      <c r="E543" s="266" t="s">
        <v>335</v>
      </c>
      <c r="F543" s="213" t="s">
        <v>229</v>
      </c>
      <c r="G543" s="206">
        <v>6</v>
      </c>
      <c r="H543" s="206">
        <v>3000</v>
      </c>
      <c r="I543" s="206">
        <f t="shared" si="38"/>
        <v>18000</v>
      </c>
      <c r="J543" s="259"/>
      <c r="K543" s="196" t="s">
        <v>1051</v>
      </c>
      <c r="L543" s="179" t="s">
        <v>1047</v>
      </c>
      <c r="M543" s="157">
        <f t="shared" si="37"/>
        <v>6</v>
      </c>
      <c r="N543" s="157">
        <f t="shared" si="39"/>
        <v>18000</v>
      </c>
      <c r="O543" s="157">
        <f t="shared" si="36"/>
        <v>0</v>
      </c>
    </row>
    <row r="544" s="157" customFormat="1" customHeight="1" spans="1:15">
      <c r="A544" s="196" t="s">
        <v>978</v>
      </c>
      <c r="B544" s="179" t="s">
        <v>1050</v>
      </c>
      <c r="C544" s="179" t="s">
        <v>389</v>
      </c>
      <c r="D544" s="179" t="s">
        <v>330</v>
      </c>
      <c r="E544" s="196" t="s">
        <v>390</v>
      </c>
      <c r="F544" s="179" t="s">
        <v>229</v>
      </c>
      <c r="G544" s="206">
        <v>6</v>
      </c>
      <c r="H544" s="206">
        <v>3000</v>
      </c>
      <c r="I544" s="206">
        <f t="shared" si="38"/>
        <v>18000</v>
      </c>
      <c r="J544" s="259"/>
      <c r="K544" s="196" t="s">
        <v>1051</v>
      </c>
      <c r="L544" s="179" t="s">
        <v>1047</v>
      </c>
      <c r="M544" s="157">
        <f t="shared" si="37"/>
        <v>6</v>
      </c>
      <c r="N544" s="157">
        <f t="shared" si="39"/>
        <v>18000</v>
      </c>
      <c r="O544" s="157">
        <f t="shared" si="36"/>
        <v>0</v>
      </c>
    </row>
    <row r="545" s="157" customFormat="1" customHeight="1" spans="1:15">
      <c r="A545" s="196" t="s">
        <v>978</v>
      </c>
      <c r="B545" s="179" t="s">
        <v>1050</v>
      </c>
      <c r="C545" s="179" t="s">
        <v>315</v>
      </c>
      <c r="D545" s="179" t="s">
        <v>330</v>
      </c>
      <c r="E545" s="213" t="s">
        <v>786</v>
      </c>
      <c r="F545" s="213" t="s">
        <v>158</v>
      </c>
      <c r="G545" s="206">
        <v>6</v>
      </c>
      <c r="H545" s="206">
        <v>200</v>
      </c>
      <c r="I545" s="206">
        <f t="shared" si="38"/>
        <v>1200</v>
      </c>
      <c r="J545" s="259"/>
      <c r="K545" s="196" t="s">
        <v>1051</v>
      </c>
      <c r="L545" s="179" t="s">
        <v>1047</v>
      </c>
      <c r="M545" s="157">
        <f t="shared" si="37"/>
        <v>6</v>
      </c>
      <c r="N545" s="157">
        <f t="shared" si="39"/>
        <v>1200</v>
      </c>
      <c r="O545" s="157">
        <f t="shared" si="36"/>
        <v>0</v>
      </c>
    </row>
    <row r="546" s="157" customFormat="1" customHeight="1" spans="1:15">
      <c r="A546" s="196" t="s">
        <v>978</v>
      </c>
      <c r="B546" s="179" t="s">
        <v>857</v>
      </c>
      <c r="C546" s="179" t="s">
        <v>258</v>
      </c>
      <c r="D546" s="179" t="s">
        <v>426</v>
      </c>
      <c r="E546" s="196" t="s">
        <v>259</v>
      </c>
      <c r="F546" s="179" t="s">
        <v>229</v>
      </c>
      <c r="G546" s="206">
        <v>4</v>
      </c>
      <c r="H546" s="206">
        <v>4000</v>
      </c>
      <c r="I546" s="206">
        <f t="shared" si="38"/>
        <v>16000</v>
      </c>
      <c r="J546" s="259"/>
      <c r="K546" s="196" t="s">
        <v>1052</v>
      </c>
      <c r="L546" s="179" t="s">
        <v>1047</v>
      </c>
      <c r="M546" s="157">
        <f t="shared" si="37"/>
        <v>4</v>
      </c>
      <c r="N546" s="157">
        <f t="shared" si="39"/>
        <v>16000</v>
      </c>
      <c r="O546" s="157">
        <f t="shared" si="36"/>
        <v>0</v>
      </c>
    </row>
    <row r="547" s="157" customFormat="1" customHeight="1" spans="1:15">
      <c r="A547" s="196" t="s">
        <v>978</v>
      </c>
      <c r="B547" s="179" t="s">
        <v>857</v>
      </c>
      <c r="C547" s="179" t="s">
        <v>309</v>
      </c>
      <c r="D547" s="179" t="s">
        <v>310</v>
      </c>
      <c r="E547" s="196" t="s">
        <v>282</v>
      </c>
      <c r="F547" s="179" t="s">
        <v>158</v>
      </c>
      <c r="G547" s="206">
        <v>8</v>
      </c>
      <c r="H547" s="206">
        <v>500</v>
      </c>
      <c r="I547" s="206">
        <f t="shared" si="38"/>
        <v>4000</v>
      </c>
      <c r="J547" s="259"/>
      <c r="K547" s="196" t="s">
        <v>1052</v>
      </c>
      <c r="L547" s="179" t="s">
        <v>1047</v>
      </c>
      <c r="M547" s="157">
        <f t="shared" si="37"/>
        <v>8</v>
      </c>
      <c r="N547" s="157">
        <f t="shared" si="39"/>
        <v>4000</v>
      </c>
      <c r="O547" s="157">
        <f t="shared" si="36"/>
        <v>0</v>
      </c>
    </row>
    <row r="548" s="157" customFormat="1" customHeight="1" spans="1:15">
      <c r="A548" s="196" t="s">
        <v>978</v>
      </c>
      <c r="B548" s="179" t="s">
        <v>966</v>
      </c>
      <c r="C548" s="179" t="s">
        <v>471</v>
      </c>
      <c r="D548" s="196" t="s">
        <v>472</v>
      </c>
      <c r="E548" s="196" t="s">
        <v>473</v>
      </c>
      <c r="F548" s="179" t="s">
        <v>474</v>
      </c>
      <c r="G548" s="206">
        <v>350</v>
      </c>
      <c r="H548" s="206">
        <v>5500</v>
      </c>
      <c r="I548" s="206">
        <f t="shared" si="38"/>
        <v>1925000</v>
      </c>
      <c r="J548" s="775"/>
      <c r="K548" s="196" t="s">
        <v>1053</v>
      </c>
      <c r="L548" s="179" t="s">
        <v>1047</v>
      </c>
      <c r="M548" s="157">
        <f t="shared" si="37"/>
        <v>350</v>
      </c>
      <c r="N548" s="157">
        <f t="shared" si="39"/>
        <v>1925000</v>
      </c>
      <c r="O548" s="157">
        <f t="shared" si="36"/>
        <v>0</v>
      </c>
    </row>
    <row r="549" s="157" customFormat="1" customHeight="1" spans="1:15">
      <c r="A549" s="196" t="s">
        <v>978</v>
      </c>
      <c r="B549" s="179" t="s">
        <v>81</v>
      </c>
      <c r="C549" s="179" t="s">
        <v>189</v>
      </c>
      <c r="D549" s="179" t="s">
        <v>615</v>
      </c>
      <c r="E549" s="196" t="s">
        <v>188</v>
      </c>
      <c r="F549" s="179" t="s">
        <v>158</v>
      </c>
      <c r="G549" s="206">
        <v>1</v>
      </c>
      <c r="H549" s="206">
        <v>20000</v>
      </c>
      <c r="I549" s="206">
        <f t="shared" si="38"/>
        <v>20000</v>
      </c>
      <c r="J549" s="259"/>
      <c r="K549" s="196" t="s">
        <v>1054</v>
      </c>
      <c r="L549" s="179" t="s">
        <v>1047</v>
      </c>
      <c r="M549" s="157">
        <f t="shared" si="37"/>
        <v>1</v>
      </c>
      <c r="N549" s="157">
        <f t="shared" si="39"/>
        <v>20000</v>
      </c>
      <c r="O549" s="157">
        <f t="shared" si="36"/>
        <v>0</v>
      </c>
    </row>
    <row r="550" s="157" customFormat="1" customHeight="1" spans="1:15">
      <c r="A550" s="196" t="s">
        <v>978</v>
      </c>
      <c r="B550" s="179" t="s">
        <v>81</v>
      </c>
      <c r="C550" s="179" t="s">
        <v>309</v>
      </c>
      <c r="D550" s="179" t="s">
        <v>310</v>
      </c>
      <c r="E550" s="196" t="s">
        <v>282</v>
      </c>
      <c r="F550" s="179" t="s">
        <v>158</v>
      </c>
      <c r="G550" s="206">
        <v>18</v>
      </c>
      <c r="H550" s="206">
        <v>500</v>
      </c>
      <c r="I550" s="206">
        <f t="shared" si="38"/>
        <v>9000</v>
      </c>
      <c r="J550" s="259"/>
      <c r="K550" s="196" t="s">
        <v>1054</v>
      </c>
      <c r="L550" s="179" t="s">
        <v>1047</v>
      </c>
      <c r="M550" s="157">
        <f t="shared" si="37"/>
        <v>18</v>
      </c>
      <c r="N550" s="157">
        <f t="shared" si="39"/>
        <v>9000</v>
      </c>
      <c r="O550" s="157">
        <f t="shared" si="36"/>
        <v>0</v>
      </c>
    </row>
    <row r="551" s="157" customFormat="1" customHeight="1" spans="1:15">
      <c r="A551" s="196" t="s">
        <v>978</v>
      </c>
      <c r="B551" s="179" t="s">
        <v>81</v>
      </c>
      <c r="C551" s="179" t="s">
        <v>315</v>
      </c>
      <c r="D551" s="179" t="s">
        <v>330</v>
      </c>
      <c r="E551" s="213" t="s">
        <v>786</v>
      </c>
      <c r="F551" s="213" t="s">
        <v>158</v>
      </c>
      <c r="G551" s="206">
        <v>12</v>
      </c>
      <c r="H551" s="206">
        <v>200</v>
      </c>
      <c r="I551" s="206">
        <f t="shared" si="38"/>
        <v>2400</v>
      </c>
      <c r="J551" s="259"/>
      <c r="K551" s="196" t="s">
        <v>1054</v>
      </c>
      <c r="L551" s="179" t="s">
        <v>1047</v>
      </c>
      <c r="M551" s="157">
        <f t="shared" si="37"/>
        <v>12</v>
      </c>
      <c r="N551" s="157">
        <f t="shared" si="39"/>
        <v>2400</v>
      </c>
      <c r="O551" s="157">
        <f t="shared" si="36"/>
        <v>0</v>
      </c>
    </row>
    <row r="552" s="157" customFormat="1" customHeight="1" spans="1:15">
      <c r="A552" s="196" t="s">
        <v>978</v>
      </c>
      <c r="B552" s="179" t="s">
        <v>81</v>
      </c>
      <c r="C552" s="179" t="s">
        <v>261</v>
      </c>
      <c r="D552" s="179" t="s">
        <v>330</v>
      </c>
      <c r="E552" s="196" t="s">
        <v>234</v>
      </c>
      <c r="F552" s="213" t="s">
        <v>229</v>
      </c>
      <c r="G552" s="206">
        <v>1</v>
      </c>
      <c r="H552" s="206">
        <v>2000</v>
      </c>
      <c r="I552" s="206">
        <f t="shared" si="38"/>
        <v>2000</v>
      </c>
      <c r="J552" s="259"/>
      <c r="K552" s="196" t="s">
        <v>1054</v>
      </c>
      <c r="L552" s="179" t="s">
        <v>1047</v>
      </c>
      <c r="M552" s="157">
        <f t="shared" si="37"/>
        <v>1</v>
      </c>
      <c r="N552" s="157">
        <f t="shared" si="39"/>
        <v>2000</v>
      </c>
      <c r="O552" s="157">
        <f t="shared" si="36"/>
        <v>0</v>
      </c>
    </row>
    <row r="553" s="157" customFormat="1" customHeight="1" spans="1:15">
      <c r="A553" s="196" t="s">
        <v>978</v>
      </c>
      <c r="B553" s="179" t="s">
        <v>81</v>
      </c>
      <c r="C553" s="179" t="s">
        <v>198</v>
      </c>
      <c r="D553" s="179" t="s">
        <v>207</v>
      </c>
      <c r="E553" s="196" t="s">
        <v>199</v>
      </c>
      <c r="F553" s="179" t="s">
        <v>158</v>
      </c>
      <c r="G553" s="206">
        <v>5</v>
      </c>
      <c r="H553" s="206">
        <v>900</v>
      </c>
      <c r="I553" s="206">
        <f t="shared" si="38"/>
        <v>4500</v>
      </c>
      <c r="J553" s="259"/>
      <c r="K553" s="196" t="s">
        <v>1054</v>
      </c>
      <c r="L553" s="179" t="s">
        <v>1047</v>
      </c>
      <c r="M553" s="157">
        <f t="shared" si="37"/>
        <v>5</v>
      </c>
      <c r="N553" s="157">
        <f t="shared" si="39"/>
        <v>4500</v>
      </c>
      <c r="O553" s="157">
        <f t="shared" si="36"/>
        <v>0</v>
      </c>
    </row>
    <row r="554" s="157" customFormat="1" customHeight="1" spans="1:15">
      <c r="A554" s="196" t="s">
        <v>978</v>
      </c>
      <c r="B554" s="179" t="s">
        <v>81</v>
      </c>
      <c r="C554" s="179" t="s">
        <v>198</v>
      </c>
      <c r="D554" s="179" t="s">
        <v>209</v>
      </c>
      <c r="E554" s="196" t="s">
        <v>199</v>
      </c>
      <c r="F554" s="179" t="s">
        <v>158</v>
      </c>
      <c r="G554" s="206">
        <v>2</v>
      </c>
      <c r="H554" s="206">
        <v>1200</v>
      </c>
      <c r="I554" s="206">
        <f t="shared" si="38"/>
        <v>2400</v>
      </c>
      <c r="J554" s="259"/>
      <c r="K554" s="196" t="s">
        <v>1054</v>
      </c>
      <c r="L554" s="179" t="s">
        <v>1047</v>
      </c>
      <c r="M554" s="157">
        <f t="shared" si="37"/>
        <v>2</v>
      </c>
      <c r="N554" s="157">
        <f t="shared" si="39"/>
        <v>2400</v>
      </c>
      <c r="O554" s="157">
        <f t="shared" si="36"/>
        <v>0</v>
      </c>
    </row>
    <row r="555" s="157" customFormat="1" customHeight="1" spans="1:15">
      <c r="A555" s="196" t="s">
        <v>978</v>
      </c>
      <c r="B555" s="179" t="s">
        <v>81</v>
      </c>
      <c r="C555" s="179" t="s">
        <v>354</v>
      </c>
      <c r="D555" s="179" t="s">
        <v>355</v>
      </c>
      <c r="E555" s="196" t="s">
        <v>356</v>
      </c>
      <c r="F555" s="179" t="s">
        <v>229</v>
      </c>
      <c r="G555" s="206">
        <v>1</v>
      </c>
      <c r="H555" s="206">
        <v>1000</v>
      </c>
      <c r="I555" s="206">
        <f t="shared" si="38"/>
        <v>1000</v>
      </c>
      <c r="J555" s="259"/>
      <c r="K555" s="196" t="s">
        <v>1054</v>
      </c>
      <c r="L555" s="179" t="s">
        <v>1047</v>
      </c>
      <c r="M555" s="157">
        <f t="shared" si="37"/>
        <v>1</v>
      </c>
      <c r="N555" s="157">
        <f t="shared" si="39"/>
        <v>1000</v>
      </c>
      <c r="O555" s="157">
        <f t="shared" si="36"/>
        <v>0</v>
      </c>
    </row>
    <row r="556" s="157" customFormat="1" customHeight="1" spans="1:15">
      <c r="A556" s="196" t="s">
        <v>978</v>
      </c>
      <c r="B556" s="179" t="s">
        <v>1055</v>
      </c>
      <c r="C556" s="179" t="s">
        <v>535</v>
      </c>
      <c r="D556" s="179" t="s">
        <v>170</v>
      </c>
      <c r="E556" s="196" t="s">
        <v>157</v>
      </c>
      <c r="F556" s="179" t="s">
        <v>158</v>
      </c>
      <c r="G556" s="206">
        <v>1</v>
      </c>
      <c r="H556" s="206">
        <v>4000</v>
      </c>
      <c r="I556" s="206">
        <f t="shared" si="38"/>
        <v>4000</v>
      </c>
      <c r="J556" s="259"/>
      <c r="K556" s="196" t="s">
        <v>1056</v>
      </c>
      <c r="L556" s="179" t="s">
        <v>1047</v>
      </c>
      <c r="M556" s="157">
        <f t="shared" si="37"/>
        <v>1</v>
      </c>
      <c r="N556" s="157">
        <f t="shared" si="39"/>
        <v>4000</v>
      </c>
      <c r="O556" s="157">
        <f t="shared" si="36"/>
        <v>0</v>
      </c>
    </row>
    <row r="557" s="157" customFormat="1" customHeight="1" spans="1:15">
      <c r="A557" s="196" t="s">
        <v>978</v>
      </c>
      <c r="B557" s="179" t="s">
        <v>1055</v>
      </c>
      <c r="C557" s="179" t="s">
        <v>272</v>
      </c>
      <c r="D557" s="179" t="s">
        <v>330</v>
      </c>
      <c r="E557" s="196" t="s">
        <v>278</v>
      </c>
      <c r="F557" s="179" t="s">
        <v>158</v>
      </c>
      <c r="G557" s="206">
        <v>1</v>
      </c>
      <c r="H557" s="206">
        <v>1750</v>
      </c>
      <c r="I557" s="206">
        <f t="shared" si="38"/>
        <v>1750</v>
      </c>
      <c r="J557" s="259"/>
      <c r="K557" s="196" t="s">
        <v>1056</v>
      </c>
      <c r="L557" s="179" t="s">
        <v>1047</v>
      </c>
      <c r="M557" s="157">
        <f t="shared" si="37"/>
        <v>1</v>
      </c>
      <c r="N557" s="157">
        <f t="shared" si="39"/>
        <v>1750</v>
      </c>
      <c r="O557" s="157">
        <f t="shared" si="36"/>
        <v>0</v>
      </c>
    </row>
    <row r="558" s="157" customFormat="1" customHeight="1" spans="1:15">
      <c r="A558" s="196" t="s">
        <v>978</v>
      </c>
      <c r="B558" s="179" t="s">
        <v>1055</v>
      </c>
      <c r="C558" s="179" t="s">
        <v>321</v>
      </c>
      <c r="D558" s="179" t="s">
        <v>310</v>
      </c>
      <c r="E558" s="196" t="s">
        <v>274</v>
      </c>
      <c r="F558" s="179" t="s">
        <v>158</v>
      </c>
      <c r="G558" s="206">
        <v>2</v>
      </c>
      <c r="H558" s="206">
        <v>800</v>
      </c>
      <c r="I558" s="206">
        <f t="shared" si="38"/>
        <v>1600</v>
      </c>
      <c r="J558" s="259"/>
      <c r="K558" s="196" t="s">
        <v>1056</v>
      </c>
      <c r="L558" s="179" t="s">
        <v>1047</v>
      </c>
      <c r="M558" s="157">
        <f t="shared" si="37"/>
        <v>2</v>
      </c>
      <c r="N558" s="157">
        <f t="shared" si="39"/>
        <v>1600</v>
      </c>
      <c r="O558" s="157">
        <f t="shared" si="36"/>
        <v>0</v>
      </c>
    </row>
    <row r="559" s="157" customFormat="1" customHeight="1" spans="1:15">
      <c r="A559" s="196" t="s">
        <v>978</v>
      </c>
      <c r="B559" s="179" t="s">
        <v>1055</v>
      </c>
      <c r="C559" s="179" t="s">
        <v>441</v>
      </c>
      <c r="D559" s="179" t="s">
        <v>330</v>
      </c>
      <c r="E559" s="196" t="s">
        <v>432</v>
      </c>
      <c r="F559" s="179" t="s">
        <v>186</v>
      </c>
      <c r="G559" s="206">
        <v>1</v>
      </c>
      <c r="H559" s="206">
        <v>6000</v>
      </c>
      <c r="I559" s="206">
        <f t="shared" si="38"/>
        <v>6000</v>
      </c>
      <c r="J559" s="259"/>
      <c r="K559" s="196" t="s">
        <v>1056</v>
      </c>
      <c r="L559" s="179" t="s">
        <v>1047</v>
      </c>
      <c r="M559" s="157">
        <f t="shared" si="37"/>
        <v>1</v>
      </c>
      <c r="N559" s="157">
        <f t="shared" si="39"/>
        <v>6000</v>
      </c>
      <c r="O559" s="157">
        <f t="shared" si="36"/>
        <v>0</v>
      </c>
    </row>
    <row r="560" s="157" customFormat="1" customHeight="1" spans="1:15">
      <c r="A560" s="196" t="s">
        <v>978</v>
      </c>
      <c r="B560" s="179" t="s">
        <v>1055</v>
      </c>
      <c r="C560" s="179" t="s">
        <v>262</v>
      </c>
      <c r="D560" s="179" t="s">
        <v>263</v>
      </c>
      <c r="E560" s="266" t="s">
        <v>188</v>
      </c>
      <c r="F560" s="213" t="s">
        <v>229</v>
      </c>
      <c r="G560" s="206">
        <v>1</v>
      </c>
      <c r="H560" s="206">
        <v>1000</v>
      </c>
      <c r="I560" s="206">
        <f t="shared" si="38"/>
        <v>1000</v>
      </c>
      <c r="J560" s="259"/>
      <c r="K560" s="196" t="s">
        <v>1056</v>
      </c>
      <c r="L560" s="179" t="s">
        <v>1047</v>
      </c>
      <c r="M560" s="157">
        <f t="shared" si="37"/>
        <v>1</v>
      </c>
      <c r="N560" s="157">
        <f t="shared" si="39"/>
        <v>1000</v>
      </c>
      <c r="O560" s="157">
        <f t="shared" si="36"/>
        <v>0</v>
      </c>
    </row>
    <row r="561" s="157" customFormat="1" customHeight="1" spans="1:15">
      <c r="A561" s="196" t="s">
        <v>978</v>
      </c>
      <c r="B561" s="179" t="s">
        <v>1055</v>
      </c>
      <c r="C561" s="179" t="s">
        <v>354</v>
      </c>
      <c r="D561" s="179" t="s">
        <v>355</v>
      </c>
      <c r="E561" s="196" t="s">
        <v>356</v>
      </c>
      <c r="F561" s="179" t="s">
        <v>229</v>
      </c>
      <c r="G561" s="206">
        <v>1</v>
      </c>
      <c r="H561" s="206">
        <v>1000</v>
      </c>
      <c r="I561" s="206">
        <f t="shared" si="38"/>
        <v>1000</v>
      </c>
      <c r="J561" s="259"/>
      <c r="K561" s="196" t="s">
        <v>1056</v>
      </c>
      <c r="L561" s="179" t="s">
        <v>1047</v>
      </c>
      <c r="M561" s="157">
        <f t="shared" si="37"/>
        <v>1</v>
      </c>
      <c r="N561" s="157">
        <f t="shared" si="39"/>
        <v>1000</v>
      </c>
      <c r="O561" s="157">
        <f t="shared" si="36"/>
        <v>0</v>
      </c>
    </row>
    <row r="562" s="157" customFormat="1" customHeight="1" spans="1:15">
      <c r="A562" s="196" t="s">
        <v>978</v>
      </c>
      <c r="B562" s="179" t="s">
        <v>1055</v>
      </c>
      <c r="C562" s="179" t="s">
        <v>395</v>
      </c>
      <c r="D562" s="179" t="s">
        <v>393</v>
      </c>
      <c r="E562" s="266" t="s">
        <v>335</v>
      </c>
      <c r="F562" s="213" t="s">
        <v>229</v>
      </c>
      <c r="G562" s="206">
        <v>1</v>
      </c>
      <c r="H562" s="206">
        <v>3000</v>
      </c>
      <c r="I562" s="206">
        <f t="shared" si="38"/>
        <v>3000</v>
      </c>
      <c r="J562" s="259"/>
      <c r="K562" s="196" t="s">
        <v>1056</v>
      </c>
      <c r="L562" s="179" t="s">
        <v>1047</v>
      </c>
      <c r="M562" s="157">
        <f t="shared" si="37"/>
        <v>1</v>
      </c>
      <c r="N562" s="157">
        <f t="shared" si="39"/>
        <v>3000</v>
      </c>
      <c r="O562" s="157">
        <f t="shared" si="36"/>
        <v>0</v>
      </c>
    </row>
    <row r="563" s="157" customFormat="1" customHeight="1" spans="1:15">
      <c r="A563" s="196" t="s">
        <v>978</v>
      </c>
      <c r="B563" s="179" t="s">
        <v>1055</v>
      </c>
      <c r="C563" s="179" t="s">
        <v>389</v>
      </c>
      <c r="D563" s="179" t="s">
        <v>330</v>
      </c>
      <c r="E563" s="196" t="s">
        <v>390</v>
      </c>
      <c r="F563" s="179" t="s">
        <v>229</v>
      </c>
      <c r="G563" s="206">
        <v>1</v>
      </c>
      <c r="H563" s="206">
        <v>3000</v>
      </c>
      <c r="I563" s="206">
        <f t="shared" si="38"/>
        <v>3000</v>
      </c>
      <c r="J563" s="259"/>
      <c r="K563" s="196" t="s">
        <v>1056</v>
      </c>
      <c r="L563" s="179" t="s">
        <v>1047</v>
      </c>
      <c r="M563" s="157">
        <f t="shared" si="37"/>
        <v>1</v>
      </c>
      <c r="N563" s="157">
        <f t="shared" si="39"/>
        <v>3000</v>
      </c>
      <c r="O563" s="157">
        <f t="shared" si="36"/>
        <v>0</v>
      </c>
    </row>
    <row r="564" s="157" customFormat="1" customHeight="1" spans="1:15">
      <c r="A564" s="196" t="s">
        <v>978</v>
      </c>
      <c r="B564" s="179" t="s">
        <v>1055</v>
      </c>
      <c r="C564" s="179" t="s">
        <v>346</v>
      </c>
      <c r="D564" s="179" t="s">
        <v>347</v>
      </c>
      <c r="E564" s="179" t="s">
        <v>348</v>
      </c>
      <c r="F564" s="179" t="s">
        <v>229</v>
      </c>
      <c r="G564" s="206">
        <v>1</v>
      </c>
      <c r="H564" s="206">
        <v>1800</v>
      </c>
      <c r="I564" s="206">
        <f t="shared" si="38"/>
        <v>1800</v>
      </c>
      <c r="J564" s="259"/>
      <c r="K564" s="196" t="s">
        <v>1056</v>
      </c>
      <c r="L564" s="179" t="s">
        <v>1047</v>
      </c>
      <c r="M564" s="157">
        <f t="shared" si="37"/>
        <v>1</v>
      </c>
      <c r="N564" s="157">
        <f t="shared" si="39"/>
        <v>1800</v>
      </c>
      <c r="O564" s="157">
        <f t="shared" si="36"/>
        <v>0</v>
      </c>
    </row>
    <row r="565" s="157" customFormat="1" customHeight="1" spans="1:15">
      <c r="A565" s="196" t="s">
        <v>978</v>
      </c>
      <c r="B565" s="179" t="s">
        <v>893</v>
      </c>
      <c r="C565" s="179" t="s">
        <v>155</v>
      </c>
      <c r="D565" s="179" t="s">
        <v>170</v>
      </c>
      <c r="E565" s="266" t="s">
        <v>157</v>
      </c>
      <c r="F565" s="213" t="s">
        <v>158</v>
      </c>
      <c r="G565" s="206">
        <v>15</v>
      </c>
      <c r="H565" s="857">
        <v>4000</v>
      </c>
      <c r="I565" s="206">
        <f t="shared" si="38"/>
        <v>60000</v>
      </c>
      <c r="J565" s="775"/>
      <c r="K565" s="196" t="s">
        <v>1057</v>
      </c>
      <c r="L565" s="179" t="s">
        <v>762</v>
      </c>
      <c r="M565" s="157">
        <f t="shared" si="37"/>
        <v>15</v>
      </c>
      <c r="N565" s="157">
        <f t="shared" si="39"/>
        <v>60000</v>
      </c>
      <c r="O565" s="157">
        <f t="shared" si="36"/>
        <v>0</v>
      </c>
    </row>
    <row r="566" s="157" customFormat="1" customHeight="1" spans="1:15">
      <c r="A566" s="196" t="s">
        <v>978</v>
      </c>
      <c r="B566" s="179" t="s">
        <v>893</v>
      </c>
      <c r="C566" s="179" t="s">
        <v>272</v>
      </c>
      <c r="D566" s="179" t="s">
        <v>330</v>
      </c>
      <c r="E566" s="266" t="s">
        <v>274</v>
      </c>
      <c r="F566" s="213" t="s">
        <v>158</v>
      </c>
      <c r="G566" s="854">
        <v>15</v>
      </c>
      <c r="H566" s="64">
        <v>1320</v>
      </c>
      <c r="I566" s="855">
        <f t="shared" si="38"/>
        <v>19800</v>
      </c>
      <c r="J566" s="775"/>
      <c r="K566" s="196" t="s">
        <v>1057</v>
      </c>
      <c r="L566" s="179" t="s">
        <v>762</v>
      </c>
      <c r="M566" s="157">
        <f t="shared" si="37"/>
        <v>15</v>
      </c>
      <c r="N566" s="157">
        <f t="shared" si="39"/>
        <v>19800</v>
      </c>
      <c r="O566" s="157">
        <f t="shared" si="36"/>
        <v>0</v>
      </c>
    </row>
    <row r="567" s="157" customFormat="1" customHeight="1" spans="1:15">
      <c r="A567" s="196" t="s">
        <v>978</v>
      </c>
      <c r="B567" s="179" t="s">
        <v>893</v>
      </c>
      <c r="C567" s="179" t="s">
        <v>395</v>
      </c>
      <c r="D567" s="179" t="s">
        <v>393</v>
      </c>
      <c r="E567" s="266" t="s">
        <v>335</v>
      </c>
      <c r="F567" s="213" t="s">
        <v>229</v>
      </c>
      <c r="G567" s="179">
        <v>15</v>
      </c>
      <c r="H567" s="856">
        <v>3000</v>
      </c>
      <c r="I567" s="206">
        <f t="shared" si="38"/>
        <v>45000</v>
      </c>
      <c r="J567" s="775"/>
      <c r="K567" s="196" t="s">
        <v>1057</v>
      </c>
      <c r="L567" s="179" t="s">
        <v>762</v>
      </c>
      <c r="M567" s="157">
        <f t="shared" si="37"/>
        <v>15</v>
      </c>
      <c r="N567" s="157">
        <f t="shared" si="39"/>
        <v>45000</v>
      </c>
      <c r="O567" s="157">
        <f t="shared" si="36"/>
        <v>0</v>
      </c>
    </row>
    <row r="568" s="157" customFormat="1" customHeight="1" spans="1:15">
      <c r="A568" s="196" t="s">
        <v>978</v>
      </c>
      <c r="B568" s="179" t="s">
        <v>966</v>
      </c>
      <c r="C568" s="179" t="s">
        <v>471</v>
      </c>
      <c r="D568" s="196" t="s">
        <v>472</v>
      </c>
      <c r="E568" s="196" t="s">
        <v>473</v>
      </c>
      <c r="F568" s="179" t="s">
        <v>474</v>
      </c>
      <c r="G568" s="206">
        <v>290</v>
      </c>
      <c r="H568" s="157">
        <v>5500</v>
      </c>
      <c r="I568" s="206">
        <f t="shared" si="38"/>
        <v>1595000</v>
      </c>
      <c r="J568" s="775"/>
      <c r="K568" s="196" t="s">
        <v>1058</v>
      </c>
      <c r="L568" s="179" t="s">
        <v>1047</v>
      </c>
      <c r="M568" s="157">
        <f t="shared" si="37"/>
        <v>290</v>
      </c>
      <c r="N568" s="157">
        <f t="shared" si="39"/>
        <v>1595000</v>
      </c>
      <c r="O568" s="157">
        <f t="shared" si="36"/>
        <v>0</v>
      </c>
    </row>
    <row r="569" s="157" customFormat="1" customHeight="1" spans="1:15">
      <c r="A569" s="196" t="s">
        <v>978</v>
      </c>
      <c r="B569" s="179" t="s">
        <v>893</v>
      </c>
      <c r="C569" s="179" t="s">
        <v>155</v>
      </c>
      <c r="D569" s="179" t="s">
        <v>170</v>
      </c>
      <c r="E569" s="266" t="s">
        <v>157</v>
      </c>
      <c r="F569" s="213" t="s">
        <v>158</v>
      </c>
      <c r="G569" s="206">
        <v>16</v>
      </c>
      <c r="H569" s="858">
        <v>4000</v>
      </c>
      <c r="I569" s="206">
        <f t="shared" si="38"/>
        <v>64000</v>
      </c>
      <c r="J569" s="775"/>
      <c r="K569" s="196" t="s">
        <v>1059</v>
      </c>
      <c r="L569" s="179" t="s">
        <v>762</v>
      </c>
      <c r="M569" s="157">
        <f t="shared" si="37"/>
        <v>16</v>
      </c>
      <c r="N569" s="157">
        <f t="shared" si="39"/>
        <v>64000</v>
      </c>
      <c r="O569" s="157">
        <f t="shared" si="36"/>
        <v>0</v>
      </c>
    </row>
    <row r="570" s="157" customFormat="1" customHeight="1" spans="1:15">
      <c r="A570" s="196" t="s">
        <v>978</v>
      </c>
      <c r="B570" s="179" t="s">
        <v>893</v>
      </c>
      <c r="C570" s="179" t="s">
        <v>272</v>
      </c>
      <c r="D570" s="179" t="s">
        <v>330</v>
      </c>
      <c r="E570" s="266" t="s">
        <v>274</v>
      </c>
      <c r="F570" s="213" t="s">
        <v>158</v>
      </c>
      <c r="G570" s="854">
        <v>16</v>
      </c>
      <c r="H570" s="64">
        <v>1320</v>
      </c>
      <c r="I570" s="855">
        <f t="shared" si="38"/>
        <v>21120</v>
      </c>
      <c r="J570" s="775"/>
      <c r="K570" s="196" t="s">
        <v>1059</v>
      </c>
      <c r="L570" s="179" t="s">
        <v>762</v>
      </c>
      <c r="M570" s="157">
        <f t="shared" si="37"/>
        <v>16</v>
      </c>
      <c r="N570" s="157">
        <f t="shared" si="39"/>
        <v>21120</v>
      </c>
      <c r="O570" s="157">
        <f t="shared" si="36"/>
        <v>0</v>
      </c>
    </row>
    <row r="571" s="157" customFormat="1" customHeight="1" spans="1:15">
      <c r="A571" s="196" t="s">
        <v>978</v>
      </c>
      <c r="B571" s="179" t="s">
        <v>893</v>
      </c>
      <c r="C571" s="179" t="s">
        <v>395</v>
      </c>
      <c r="D571" s="179" t="s">
        <v>393</v>
      </c>
      <c r="E571" s="266" t="s">
        <v>335</v>
      </c>
      <c r="F571" s="213" t="s">
        <v>229</v>
      </c>
      <c r="G571" s="206">
        <v>16</v>
      </c>
      <c r="H571" s="859">
        <v>3000</v>
      </c>
      <c r="I571" s="206">
        <f t="shared" si="38"/>
        <v>48000</v>
      </c>
      <c r="J571" s="775"/>
      <c r="K571" s="196" t="s">
        <v>1059</v>
      </c>
      <c r="L571" s="179" t="s">
        <v>762</v>
      </c>
      <c r="M571" s="157">
        <f t="shared" si="37"/>
        <v>16</v>
      </c>
      <c r="N571" s="157">
        <f t="shared" si="39"/>
        <v>48000</v>
      </c>
      <c r="O571" s="157">
        <f t="shared" si="36"/>
        <v>0</v>
      </c>
    </row>
    <row r="572" s="157" customFormat="1" customHeight="1" spans="1:15">
      <c r="A572" s="196" t="s">
        <v>978</v>
      </c>
      <c r="B572" s="179" t="s">
        <v>1060</v>
      </c>
      <c r="C572" s="179" t="s">
        <v>535</v>
      </c>
      <c r="D572" s="179" t="s">
        <v>844</v>
      </c>
      <c r="E572" s="196" t="s">
        <v>157</v>
      </c>
      <c r="F572" s="179" t="s">
        <v>158</v>
      </c>
      <c r="G572" s="206">
        <v>5</v>
      </c>
      <c r="H572" s="206">
        <v>4000</v>
      </c>
      <c r="I572" s="206">
        <f t="shared" si="38"/>
        <v>20000</v>
      </c>
      <c r="J572" s="259"/>
      <c r="K572" s="196" t="s">
        <v>1061</v>
      </c>
      <c r="L572" s="179" t="s">
        <v>1062</v>
      </c>
      <c r="M572" s="157">
        <f t="shared" si="37"/>
        <v>5</v>
      </c>
      <c r="N572" s="157">
        <f t="shared" si="39"/>
        <v>20000</v>
      </c>
      <c r="O572" s="157">
        <f t="shared" si="36"/>
        <v>0</v>
      </c>
    </row>
    <row r="573" s="157" customFormat="1" customHeight="1" spans="1:15">
      <c r="A573" s="196" t="s">
        <v>978</v>
      </c>
      <c r="B573" s="179" t="s">
        <v>1060</v>
      </c>
      <c r="C573" s="179" t="s">
        <v>272</v>
      </c>
      <c r="D573" s="179" t="s">
        <v>330</v>
      </c>
      <c r="E573" s="196" t="s">
        <v>274</v>
      </c>
      <c r="F573" s="179" t="s">
        <v>158</v>
      </c>
      <c r="G573" s="206">
        <v>5</v>
      </c>
      <c r="H573" s="206">
        <v>1320</v>
      </c>
      <c r="I573" s="206">
        <f t="shared" si="38"/>
        <v>6600</v>
      </c>
      <c r="J573" s="259"/>
      <c r="K573" s="196" t="s">
        <v>1061</v>
      </c>
      <c r="L573" s="179" t="s">
        <v>1062</v>
      </c>
      <c r="M573" s="157">
        <f t="shared" si="37"/>
        <v>5</v>
      </c>
      <c r="N573" s="157">
        <f t="shared" si="39"/>
        <v>6600</v>
      </c>
      <c r="O573" s="157">
        <f t="shared" si="36"/>
        <v>0</v>
      </c>
    </row>
    <row r="574" s="157" customFormat="1" customHeight="1" spans="1:15">
      <c r="A574" s="196" t="s">
        <v>978</v>
      </c>
      <c r="B574" s="179" t="s">
        <v>1060</v>
      </c>
      <c r="C574" s="179" t="s">
        <v>354</v>
      </c>
      <c r="D574" s="179" t="s">
        <v>355</v>
      </c>
      <c r="E574" s="196" t="s">
        <v>356</v>
      </c>
      <c r="F574" s="179" t="s">
        <v>229</v>
      </c>
      <c r="G574" s="206">
        <v>1</v>
      </c>
      <c r="H574" s="206">
        <v>1000</v>
      </c>
      <c r="I574" s="206">
        <f t="shared" si="38"/>
        <v>1000</v>
      </c>
      <c r="J574" s="259"/>
      <c r="K574" s="196" t="s">
        <v>1061</v>
      </c>
      <c r="L574" s="179" t="s">
        <v>1062</v>
      </c>
      <c r="M574" s="157">
        <f t="shared" si="37"/>
        <v>1</v>
      </c>
      <c r="N574" s="157">
        <f t="shared" si="39"/>
        <v>1000</v>
      </c>
      <c r="O574" s="157">
        <f t="shared" si="36"/>
        <v>0</v>
      </c>
    </row>
    <row r="575" s="157" customFormat="1" customHeight="1" spans="1:15">
      <c r="A575" s="196" t="s">
        <v>978</v>
      </c>
      <c r="B575" s="179" t="s">
        <v>1060</v>
      </c>
      <c r="C575" s="179" t="s">
        <v>395</v>
      </c>
      <c r="D575" s="179" t="s">
        <v>393</v>
      </c>
      <c r="E575" s="266" t="s">
        <v>335</v>
      </c>
      <c r="F575" s="213" t="s">
        <v>229</v>
      </c>
      <c r="G575" s="206">
        <v>2</v>
      </c>
      <c r="H575" s="206">
        <v>3000</v>
      </c>
      <c r="I575" s="206">
        <f t="shared" si="38"/>
        <v>6000</v>
      </c>
      <c r="J575" s="259"/>
      <c r="K575" s="196" t="s">
        <v>1061</v>
      </c>
      <c r="L575" s="179" t="s">
        <v>1062</v>
      </c>
      <c r="M575" s="157">
        <f t="shared" si="37"/>
        <v>2</v>
      </c>
      <c r="N575" s="157">
        <f t="shared" si="39"/>
        <v>6000</v>
      </c>
      <c r="O575" s="157">
        <f t="shared" si="36"/>
        <v>0</v>
      </c>
    </row>
    <row r="576" s="157" customFormat="1" customHeight="1" spans="1:15">
      <c r="A576" s="196" t="s">
        <v>978</v>
      </c>
      <c r="B576" s="179" t="s">
        <v>1060</v>
      </c>
      <c r="C576" s="179" t="s">
        <v>389</v>
      </c>
      <c r="D576" s="179" t="s">
        <v>330</v>
      </c>
      <c r="E576" s="196" t="s">
        <v>390</v>
      </c>
      <c r="F576" s="179" t="s">
        <v>229</v>
      </c>
      <c r="G576" s="206">
        <v>1</v>
      </c>
      <c r="H576" s="206">
        <v>3000</v>
      </c>
      <c r="I576" s="206">
        <f t="shared" si="38"/>
        <v>3000</v>
      </c>
      <c r="J576" s="259"/>
      <c r="K576" s="196" t="s">
        <v>1061</v>
      </c>
      <c r="L576" s="179" t="s">
        <v>1062</v>
      </c>
      <c r="M576" s="157">
        <f t="shared" si="37"/>
        <v>1</v>
      </c>
      <c r="N576" s="157">
        <f t="shared" si="39"/>
        <v>3000</v>
      </c>
      <c r="O576" s="157">
        <f t="shared" si="36"/>
        <v>0</v>
      </c>
    </row>
    <row r="577" s="157" customFormat="1" customHeight="1" spans="1:15">
      <c r="A577" s="196" t="s">
        <v>978</v>
      </c>
      <c r="B577" s="179" t="s">
        <v>1060</v>
      </c>
      <c r="C577" s="179" t="s">
        <v>315</v>
      </c>
      <c r="D577" s="179" t="s">
        <v>330</v>
      </c>
      <c r="E577" s="213" t="s">
        <v>786</v>
      </c>
      <c r="F577" s="213" t="s">
        <v>158</v>
      </c>
      <c r="G577" s="206">
        <v>5</v>
      </c>
      <c r="H577" s="206">
        <v>200</v>
      </c>
      <c r="I577" s="206">
        <f t="shared" si="38"/>
        <v>1000</v>
      </c>
      <c r="J577" s="259"/>
      <c r="K577" s="196" t="s">
        <v>1061</v>
      </c>
      <c r="L577" s="179" t="s">
        <v>1062</v>
      </c>
      <c r="M577" s="157">
        <f t="shared" si="37"/>
        <v>5</v>
      </c>
      <c r="N577" s="157">
        <f t="shared" si="39"/>
        <v>1000</v>
      </c>
      <c r="O577" s="157">
        <f t="shared" si="36"/>
        <v>0</v>
      </c>
    </row>
    <row r="578" s="157" customFormat="1" customHeight="1" spans="1:15">
      <c r="A578" s="196" t="s">
        <v>978</v>
      </c>
      <c r="B578" s="179" t="s">
        <v>1060</v>
      </c>
      <c r="C578" s="179" t="s">
        <v>198</v>
      </c>
      <c r="D578" s="179" t="s">
        <v>207</v>
      </c>
      <c r="E578" s="213" t="s">
        <v>1063</v>
      </c>
      <c r="F578" s="179" t="s">
        <v>158</v>
      </c>
      <c r="G578" s="206">
        <v>1</v>
      </c>
      <c r="H578" s="206">
        <v>900</v>
      </c>
      <c r="I578" s="206">
        <f t="shared" si="38"/>
        <v>900</v>
      </c>
      <c r="J578" s="259"/>
      <c r="K578" s="196" t="s">
        <v>1061</v>
      </c>
      <c r="L578" s="179" t="s">
        <v>1062</v>
      </c>
      <c r="M578" s="157">
        <f t="shared" si="37"/>
        <v>1</v>
      </c>
      <c r="N578" s="157">
        <f t="shared" si="39"/>
        <v>900</v>
      </c>
      <c r="O578" s="157">
        <f t="shared" si="36"/>
        <v>0</v>
      </c>
    </row>
    <row r="579" s="157" customFormat="1" customHeight="1" spans="1:15">
      <c r="A579" s="196" t="s">
        <v>978</v>
      </c>
      <c r="B579" s="179" t="s">
        <v>1064</v>
      </c>
      <c r="C579" s="179" t="s">
        <v>198</v>
      </c>
      <c r="D579" s="179" t="s">
        <v>207</v>
      </c>
      <c r="E579" s="213" t="s">
        <v>1063</v>
      </c>
      <c r="F579" s="213" t="s">
        <v>158</v>
      </c>
      <c r="G579" s="206">
        <v>4</v>
      </c>
      <c r="H579" s="206">
        <v>900</v>
      </c>
      <c r="I579" s="206">
        <f t="shared" si="38"/>
        <v>3600</v>
      </c>
      <c r="J579" s="259"/>
      <c r="K579" s="196" t="s">
        <v>1065</v>
      </c>
      <c r="L579" s="179" t="s">
        <v>1062</v>
      </c>
      <c r="M579" s="157">
        <f t="shared" si="37"/>
        <v>4</v>
      </c>
      <c r="N579" s="157">
        <f t="shared" si="39"/>
        <v>3600</v>
      </c>
      <c r="O579" s="157">
        <f t="shared" si="36"/>
        <v>0</v>
      </c>
    </row>
    <row r="580" s="157" customFormat="1" customHeight="1" spans="1:15">
      <c r="A580" s="196" t="s">
        <v>978</v>
      </c>
      <c r="B580" s="179" t="s">
        <v>1064</v>
      </c>
      <c r="C580" s="179" t="s">
        <v>354</v>
      </c>
      <c r="D580" s="179" t="s">
        <v>355</v>
      </c>
      <c r="E580" s="196" t="s">
        <v>356</v>
      </c>
      <c r="F580" s="179" t="s">
        <v>229</v>
      </c>
      <c r="G580" s="206">
        <v>1</v>
      </c>
      <c r="H580" s="206">
        <v>1000</v>
      </c>
      <c r="I580" s="206">
        <f t="shared" si="38"/>
        <v>1000</v>
      </c>
      <c r="J580" s="259"/>
      <c r="K580" s="196" t="s">
        <v>1065</v>
      </c>
      <c r="L580" s="179" t="s">
        <v>1062</v>
      </c>
      <c r="M580" s="157">
        <f t="shared" si="37"/>
        <v>1</v>
      </c>
      <c r="N580" s="157">
        <f t="shared" si="39"/>
        <v>1000</v>
      </c>
      <c r="O580" s="157">
        <f t="shared" si="36"/>
        <v>0</v>
      </c>
    </row>
    <row r="581" s="157" customFormat="1" customHeight="1" spans="1:15">
      <c r="A581" s="196" t="s">
        <v>978</v>
      </c>
      <c r="B581" s="179" t="s">
        <v>1064</v>
      </c>
      <c r="C581" s="179" t="s">
        <v>315</v>
      </c>
      <c r="D581" s="179" t="s">
        <v>330</v>
      </c>
      <c r="E581" s="213" t="s">
        <v>786</v>
      </c>
      <c r="F581" s="213" t="s">
        <v>158</v>
      </c>
      <c r="G581" s="206">
        <v>10</v>
      </c>
      <c r="H581" s="206">
        <v>200</v>
      </c>
      <c r="I581" s="206">
        <f t="shared" si="38"/>
        <v>2000</v>
      </c>
      <c r="J581" s="259"/>
      <c r="K581" s="196" t="s">
        <v>1065</v>
      </c>
      <c r="L581" s="179" t="s">
        <v>1062</v>
      </c>
      <c r="M581" s="157">
        <f t="shared" si="37"/>
        <v>10</v>
      </c>
      <c r="N581" s="157">
        <f t="shared" si="39"/>
        <v>2000</v>
      </c>
      <c r="O581" s="157">
        <f t="shared" ref="O581:O644" si="40" xml:space="preserve">G581-M581</f>
        <v>0</v>
      </c>
    </row>
    <row r="582" s="157" customFormat="1" customHeight="1" spans="1:15">
      <c r="A582" s="196" t="s">
        <v>978</v>
      </c>
      <c r="B582" s="179" t="s">
        <v>1064</v>
      </c>
      <c r="C582" s="179" t="s">
        <v>395</v>
      </c>
      <c r="D582" s="179" t="s">
        <v>393</v>
      </c>
      <c r="E582" s="266" t="s">
        <v>335</v>
      </c>
      <c r="F582" s="213" t="s">
        <v>229</v>
      </c>
      <c r="G582" s="206">
        <v>4</v>
      </c>
      <c r="H582" s="206">
        <v>3000</v>
      </c>
      <c r="I582" s="206">
        <f t="shared" si="38"/>
        <v>12000</v>
      </c>
      <c r="J582" s="259"/>
      <c r="K582" s="196" t="s">
        <v>1065</v>
      </c>
      <c r="L582" s="179" t="s">
        <v>1062</v>
      </c>
      <c r="M582" s="157">
        <f t="shared" si="37"/>
        <v>4</v>
      </c>
      <c r="N582" s="157">
        <f t="shared" si="39"/>
        <v>12000</v>
      </c>
      <c r="O582" s="157">
        <f t="shared" si="40"/>
        <v>0</v>
      </c>
    </row>
    <row r="583" s="157" customFormat="1" customHeight="1" spans="1:15">
      <c r="A583" s="196" t="s">
        <v>978</v>
      </c>
      <c r="B583" s="179" t="s">
        <v>1064</v>
      </c>
      <c r="C583" s="179" t="s">
        <v>389</v>
      </c>
      <c r="D583" s="179" t="s">
        <v>330</v>
      </c>
      <c r="E583" s="196" t="s">
        <v>390</v>
      </c>
      <c r="F583" s="179" t="s">
        <v>229</v>
      </c>
      <c r="G583" s="206">
        <v>2</v>
      </c>
      <c r="H583" s="206">
        <v>3000</v>
      </c>
      <c r="I583" s="206">
        <f t="shared" si="38"/>
        <v>6000</v>
      </c>
      <c r="J583" s="259"/>
      <c r="K583" s="196" t="s">
        <v>1065</v>
      </c>
      <c r="L583" s="179" t="s">
        <v>1062</v>
      </c>
      <c r="M583" s="157">
        <f t="shared" ref="M583:M601" si="41" xml:space="preserve">G583</f>
        <v>2</v>
      </c>
      <c r="N583" s="157">
        <f t="shared" si="39"/>
        <v>6000</v>
      </c>
      <c r="O583" s="157">
        <f t="shared" si="40"/>
        <v>0</v>
      </c>
    </row>
    <row r="584" s="157" customFormat="1" customHeight="1" spans="1:15">
      <c r="A584" s="196" t="s">
        <v>978</v>
      </c>
      <c r="B584" s="179" t="s">
        <v>1066</v>
      </c>
      <c r="C584" s="179" t="s">
        <v>533</v>
      </c>
      <c r="D584" s="179" t="s">
        <v>170</v>
      </c>
      <c r="E584" s="196" t="s">
        <v>157</v>
      </c>
      <c r="F584" s="179" t="s">
        <v>158</v>
      </c>
      <c r="G584" s="206">
        <v>2</v>
      </c>
      <c r="H584" s="206">
        <v>4000</v>
      </c>
      <c r="I584" s="206">
        <f t="shared" si="38"/>
        <v>8000</v>
      </c>
      <c r="J584" s="259"/>
      <c r="K584" s="196" t="s">
        <v>1067</v>
      </c>
      <c r="L584" s="179" t="s">
        <v>1062</v>
      </c>
      <c r="M584" s="157">
        <f t="shared" si="41"/>
        <v>2</v>
      </c>
      <c r="N584" s="157">
        <f t="shared" si="39"/>
        <v>8000</v>
      </c>
      <c r="O584" s="157">
        <f t="shared" si="40"/>
        <v>0</v>
      </c>
    </row>
    <row r="585" s="157" customFormat="1" customHeight="1" spans="1:15">
      <c r="A585" s="196" t="s">
        <v>978</v>
      </c>
      <c r="B585" s="179" t="s">
        <v>1066</v>
      </c>
      <c r="C585" s="179" t="s">
        <v>272</v>
      </c>
      <c r="D585" s="179" t="s">
        <v>330</v>
      </c>
      <c r="E585" s="196" t="s">
        <v>278</v>
      </c>
      <c r="F585" s="179" t="s">
        <v>158</v>
      </c>
      <c r="G585" s="206">
        <v>2</v>
      </c>
      <c r="H585" s="206">
        <v>1750</v>
      </c>
      <c r="I585" s="206">
        <f t="shared" si="38"/>
        <v>3500</v>
      </c>
      <c r="J585" s="259"/>
      <c r="K585" s="196" t="s">
        <v>1067</v>
      </c>
      <c r="L585" s="179" t="s">
        <v>1062</v>
      </c>
      <c r="M585" s="157">
        <f t="shared" si="41"/>
        <v>2</v>
      </c>
      <c r="N585" s="157">
        <f t="shared" si="39"/>
        <v>3500</v>
      </c>
      <c r="O585" s="157">
        <f t="shared" si="40"/>
        <v>0</v>
      </c>
    </row>
    <row r="586" s="157" customFormat="1" customHeight="1" spans="1:15">
      <c r="A586" s="196" t="s">
        <v>978</v>
      </c>
      <c r="B586" s="179" t="s">
        <v>1066</v>
      </c>
      <c r="C586" s="179" t="s">
        <v>321</v>
      </c>
      <c r="D586" s="179" t="s">
        <v>310</v>
      </c>
      <c r="E586" s="196" t="s">
        <v>274</v>
      </c>
      <c r="F586" s="179" t="s">
        <v>158</v>
      </c>
      <c r="G586" s="206">
        <v>2</v>
      </c>
      <c r="H586" s="206">
        <v>800</v>
      </c>
      <c r="I586" s="206">
        <f t="shared" si="38"/>
        <v>1600</v>
      </c>
      <c r="J586" s="259"/>
      <c r="K586" s="196" t="s">
        <v>1067</v>
      </c>
      <c r="L586" s="179" t="s">
        <v>1062</v>
      </c>
      <c r="M586" s="157">
        <f t="shared" si="41"/>
        <v>2</v>
      </c>
      <c r="N586" s="157">
        <f t="shared" si="39"/>
        <v>1600</v>
      </c>
      <c r="O586" s="157">
        <f t="shared" si="40"/>
        <v>0</v>
      </c>
    </row>
    <row r="587" s="157" customFormat="1" customHeight="1" spans="1:15">
      <c r="A587" s="196" t="s">
        <v>978</v>
      </c>
      <c r="B587" s="179" t="s">
        <v>1066</v>
      </c>
      <c r="C587" s="179" t="s">
        <v>431</v>
      </c>
      <c r="D587" s="179" t="s">
        <v>710</v>
      </c>
      <c r="E587" s="266" t="s">
        <v>432</v>
      </c>
      <c r="F587" s="213" t="s">
        <v>229</v>
      </c>
      <c r="G587" s="206">
        <v>2</v>
      </c>
      <c r="H587" s="206">
        <v>1500</v>
      </c>
      <c r="I587" s="206">
        <f t="shared" ref="I587:I614" si="42" xml:space="preserve">G587*H587</f>
        <v>3000</v>
      </c>
      <c r="J587" s="259"/>
      <c r="K587" s="196" t="s">
        <v>1067</v>
      </c>
      <c r="L587" s="179" t="s">
        <v>1062</v>
      </c>
      <c r="M587" s="157">
        <f t="shared" si="41"/>
        <v>2</v>
      </c>
      <c r="N587" s="157">
        <f t="shared" ref="N587:N614" si="43" xml:space="preserve">M587*H587</f>
        <v>3000</v>
      </c>
      <c r="O587" s="157">
        <f t="shared" si="40"/>
        <v>0</v>
      </c>
    </row>
    <row r="588" s="157" customFormat="1" customHeight="1" spans="1:15">
      <c r="A588" s="196" t="s">
        <v>978</v>
      </c>
      <c r="B588" s="179" t="s">
        <v>1066</v>
      </c>
      <c r="C588" s="179" t="s">
        <v>431</v>
      </c>
      <c r="D588" s="179" t="s">
        <v>330</v>
      </c>
      <c r="E588" s="266" t="s">
        <v>432</v>
      </c>
      <c r="F588" s="213" t="s">
        <v>229</v>
      </c>
      <c r="G588" s="206">
        <v>1</v>
      </c>
      <c r="H588" s="206">
        <v>1500</v>
      </c>
      <c r="I588" s="206">
        <f t="shared" si="42"/>
        <v>1500</v>
      </c>
      <c r="J588" s="259"/>
      <c r="K588" s="196" t="s">
        <v>1067</v>
      </c>
      <c r="L588" s="179" t="s">
        <v>1062</v>
      </c>
      <c r="M588" s="157">
        <f t="shared" si="41"/>
        <v>1</v>
      </c>
      <c r="N588" s="157">
        <f t="shared" si="43"/>
        <v>1500</v>
      </c>
      <c r="O588" s="157">
        <f t="shared" si="40"/>
        <v>0</v>
      </c>
    </row>
    <row r="589" s="157" customFormat="1" customHeight="1" spans="1:15">
      <c r="A589" s="196" t="s">
        <v>978</v>
      </c>
      <c r="B589" s="179" t="s">
        <v>1066</v>
      </c>
      <c r="C589" s="179" t="s">
        <v>438</v>
      </c>
      <c r="D589" s="179" t="s">
        <v>330</v>
      </c>
      <c r="E589" s="196" t="s">
        <v>390</v>
      </c>
      <c r="F589" s="179" t="s">
        <v>229</v>
      </c>
      <c r="G589" s="206">
        <v>1</v>
      </c>
      <c r="H589" s="206">
        <v>6000</v>
      </c>
      <c r="I589" s="206">
        <f t="shared" si="42"/>
        <v>6000</v>
      </c>
      <c r="J589" s="259"/>
      <c r="K589" s="196" t="s">
        <v>1067</v>
      </c>
      <c r="L589" s="179" t="s">
        <v>1062</v>
      </c>
      <c r="M589" s="157">
        <f t="shared" si="41"/>
        <v>1</v>
      </c>
      <c r="N589" s="157">
        <f t="shared" si="43"/>
        <v>6000</v>
      </c>
      <c r="O589" s="157">
        <f t="shared" si="40"/>
        <v>0</v>
      </c>
    </row>
    <row r="590" s="157" customFormat="1" customHeight="1" spans="1:15">
      <c r="A590" s="196" t="s">
        <v>978</v>
      </c>
      <c r="B590" s="179" t="s">
        <v>1066</v>
      </c>
      <c r="C590" s="179" t="s">
        <v>262</v>
      </c>
      <c r="D590" s="179" t="s">
        <v>263</v>
      </c>
      <c r="E590" s="266" t="s">
        <v>188</v>
      </c>
      <c r="F590" s="213" t="s">
        <v>229</v>
      </c>
      <c r="G590" s="206">
        <v>3</v>
      </c>
      <c r="H590" s="206">
        <v>1000</v>
      </c>
      <c r="I590" s="206">
        <f t="shared" si="42"/>
        <v>3000</v>
      </c>
      <c r="J590" s="259"/>
      <c r="K590" s="196" t="s">
        <v>1067</v>
      </c>
      <c r="L590" s="179" t="s">
        <v>1062</v>
      </c>
      <c r="M590" s="157">
        <f t="shared" si="41"/>
        <v>3</v>
      </c>
      <c r="N590" s="157">
        <f t="shared" si="43"/>
        <v>3000</v>
      </c>
      <c r="O590" s="157">
        <f t="shared" si="40"/>
        <v>0</v>
      </c>
    </row>
    <row r="591" s="157" customFormat="1" customHeight="1" spans="1:15">
      <c r="A591" s="196" t="s">
        <v>978</v>
      </c>
      <c r="B591" s="179" t="s">
        <v>1066</v>
      </c>
      <c r="C591" s="179" t="s">
        <v>346</v>
      </c>
      <c r="D591" s="179" t="s">
        <v>347</v>
      </c>
      <c r="E591" s="179" t="s">
        <v>348</v>
      </c>
      <c r="F591" s="179" t="s">
        <v>229</v>
      </c>
      <c r="G591" s="206">
        <v>2</v>
      </c>
      <c r="H591" s="206">
        <v>1800</v>
      </c>
      <c r="I591" s="206">
        <f t="shared" si="42"/>
        <v>3600</v>
      </c>
      <c r="J591" s="259"/>
      <c r="K591" s="196" t="s">
        <v>1067</v>
      </c>
      <c r="L591" s="179" t="s">
        <v>1062</v>
      </c>
      <c r="M591" s="157">
        <f t="shared" si="41"/>
        <v>2</v>
      </c>
      <c r="N591" s="157">
        <f t="shared" si="43"/>
        <v>3600</v>
      </c>
      <c r="O591" s="157">
        <f t="shared" si="40"/>
        <v>0</v>
      </c>
    </row>
    <row r="592" s="157" customFormat="1" customHeight="1" spans="1:15">
      <c r="A592" s="196" t="s">
        <v>978</v>
      </c>
      <c r="B592" s="179" t="s">
        <v>1066</v>
      </c>
      <c r="C592" s="179" t="s">
        <v>395</v>
      </c>
      <c r="D592" s="179" t="s">
        <v>393</v>
      </c>
      <c r="E592" s="266" t="s">
        <v>335</v>
      </c>
      <c r="F592" s="213" t="s">
        <v>229</v>
      </c>
      <c r="G592" s="206">
        <v>8</v>
      </c>
      <c r="H592" s="206">
        <v>3000</v>
      </c>
      <c r="I592" s="206">
        <f t="shared" si="42"/>
        <v>24000</v>
      </c>
      <c r="J592" s="259"/>
      <c r="K592" s="196" t="s">
        <v>1067</v>
      </c>
      <c r="L592" s="179" t="s">
        <v>1062</v>
      </c>
      <c r="M592" s="157">
        <f t="shared" si="41"/>
        <v>8</v>
      </c>
      <c r="N592" s="157">
        <f t="shared" si="43"/>
        <v>24000</v>
      </c>
      <c r="O592" s="157">
        <f t="shared" si="40"/>
        <v>0</v>
      </c>
    </row>
    <row r="593" s="157" customFormat="1" customHeight="1" spans="1:15">
      <c r="A593" s="196" t="s">
        <v>978</v>
      </c>
      <c r="B593" s="179" t="s">
        <v>1066</v>
      </c>
      <c r="C593" s="179" t="s">
        <v>389</v>
      </c>
      <c r="D593" s="179" t="s">
        <v>330</v>
      </c>
      <c r="E593" s="196" t="s">
        <v>390</v>
      </c>
      <c r="F593" s="179" t="s">
        <v>229</v>
      </c>
      <c r="G593" s="206">
        <v>7</v>
      </c>
      <c r="H593" s="206">
        <v>3000</v>
      </c>
      <c r="I593" s="206">
        <f t="shared" si="42"/>
        <v>21000</v>
      </c>
      <c r="J593" s="259"/>
      <c r="K593" s="196" t="s">
        <v>1067</v>
      </c>
      <c r="L593" s="179" t="s">
        <v>1062</v>
      </c>
      <c r="M593" s="157">
        <f t="shared" si="41"/>
        <v>7</v>
      </c>
      <c r="N593" s="157">
        <f t="shared" si="43"/>
        <v>21000</v>
      </c>
      <c r="O593" s="157">
        <f t="shared" si="40"/>
        <v>0</v>
      </c>
    </row>
    <row r="594" s="157" customFormat="1" customHeight="1" spans="1:15">
      <c r="A594" s="196" t="s">
        <v>978</v>
      </c>
      <c r="B594" s="179" t="s">
        <v>1066</v>
      </c>
      <c r="C594" s="179" t="s">
        <v>535</v>
      </c>
      <c r="D594" s="179" t="s">
        <v>844</v>
      </c>
      <c r="E594" s="196" t="s">
        <v>157</v>
      </c>
      <c r="F594" s="179" t="s">
        <v>158</v>
      </c>
      <c r="G594" s="206">
        <v>8</v>
      </c>
      <c r="H594" s="206">
        <v>4000</v>
      </c>
      <c r="I594" s="206">
        <f t="shared" si="42"/>
        <v>32000</v>
      </c>
      <c r="J594" s="259"/>
      <c r="K594" s="196" t="s">
        <v>1067</v>
      </c>
      <c r="L594" s="179" t="s">
        <v>1062</v>
      </c>
      <c r="M594" s="157">
        <f t="shared" si="41"/>
        <v>8</v>
      </c>
      <c r="N594" s="157">
        <f t="shared" si="43"/>
        <v>32000</v>
      </c>
      <c r="O594" s="157">
        <f t="shared" si="40"/>
        <v>0</v>
      </c>
    </row>
    <row r="595" s="157" customFormat="1" customHeight="1" spans="1:15">
      <c r="A595" s="196" t="s">
        <v>978</v>
      </c>
      <c r="B595" s="179" t="s">
        <v>1066</v>
      </c>
      <c r="C595" s="179" t="s">
        <v>272</v>
      </c>
      <c r="D595" s="179" t="s">
        <v>330</v>
      </c>
      <c r="E595" s="196" t="s">
        <v>274</v>
      </c>
      <c r="F595" s="179" t="s">
        <v>158</v>
      </c>
      <c r="G595" s="206">
        <v>8</v>
      </c>
      <c r="H595" s="206">
        <v>1320</v>
      </c>
      <c r="I595" s="206">
        <f t="shared" si="42"/>
        <v>10560</v>
      </c>
      <c r="J595" s="259"/>
      <c r="K595" s="196" t="s">
        <v>1067</v>
      </c>
      <c r="L595" s="179" t="s">
        <v>1062</v>
      </c>
      <c r="M595" s="157">
        <f t="shared" si="41"/>
        <v>8</v>
      </c>
      <c r="N595" s="157">
        <f t="shared" si="43"/>
        <v>10560</v>
      </c>
      <c r="O595" s="157">
        <f t="shared" si="40"/>
        <v>0</v>
      </c>
    </row>
    <row r="596" s="157" customFormat="1" customHeight="1" spans="1:15">
      <c r="A596" s="196" t="s">
        <v>978</v>
      </c>
      <c r="B596" s="179" t="s">
        <v>1066</v>
      </c>
      <c r="C596" s="792" t="s">
        <v>354</v>
      </c>
      <c r="D596" s="179" t="s">
        <v>355</v>
      </c>
      <c r="E596" s="196" t="s">
        <v>356</v>
      </c>
      <c r="F596" s="179" t="s">
        <v>229</v>
      </c>
      <c r="G596" s="206">
        <v>3</v>
      </c>
      <c r="H596" s="206">
        <v>1000</v>
      </c>
      <c r="I596" s="206">
        <f t="shared" si="42"/>
        <v>3000</v>
      </c>
      <c r="J596" s="259"/>
      <c r="K596" s="196" t="s">
        <v>1067</v>
      </c>
      <c r="L596" s="179" t="s">
        <v>1062</v>
      </c>
      <c r="M596" s="157">
        <f t="shared" si="41"/>
        <v>3</v>
      </c>
      <c r="N596" s="157">
        <f t="shared" si="43"/>
        <v>3000</v>
      </c>
      <c r="O596" s="157">
        <f t="shared" si="40"/>
        <v>0</v>
      </c>
    </row>
    <row r="597" s="157" customFormat="1" customHeight="1" spans="1:15">
      <c r="A597" s="196" t="s">
        <v>978</v>
      </c>
      <c r="B597" s="179" t="s">
        <v>1068</v>
      </c>
      <c r="C597" s="179" t="s">
        <v>315</v>
      </c>
      <c r="D597" s="179" t="s">
        <v>330</v>
      </c>
      <c r="E597" s="213" t="s">
        <v>786</v>
      </c>
      <c r="F597" s="213" t="s">
        <v>158</v>
      </c>
      <c r="G597" s="206">
        <v>8</v>
      </c>
      <c r="H597" s="206">
        <v>200</v>
      </c>
      <c r="I597" s="206">
        <f t="shared" si="42"/>
        <v>1600</v>
      </c>
      <c r="J597" s="259"/>
      <c r="K597" s="196" t="s">
        <v>1067</v>
      </c>
      <c r="L597" s="179" t="s">
        <v>1062</v>
      </c>
      <c r="M597" s="157">
        <f t="shared" si="41"/>
        <v>8</v>
      </c>
      <c r="N597" s="157">
        <f t="shared" si="43"/>
        <v>1600</v>
      </c>
      <c r="O597" s="157">
        <f t="shared" si="40"/>
        <v>0</v>
      </c>
    </row>
    <row r="598" s="157" customFormat="1" customHeight="1" spans="1:15">
      <c r="A598" s="196" t="s">
        <v>978</v>
      </c>
      <c r="B598" s="179" t="s">
        <v>1068</v>
      </c>
      <c r="C598" s="179" t="s">
        <v>198</v>
      </c>
      <c r="D598" s="179" t="s">
        <v>207</v>
      </c>
      <c r="E598" s="213" t="s">
        <v>1063</v>
      </c>
      <c r="F598" s="179" t="s">
        <v>158</v>
      </c>
      <c r="G598" s="206">
        <v>2</v>
      </c>
      <c r="H598" s="206">
        <v>900</v>
      </c>
      <c r="I598" s="206">
        <f t="shared" si="42"/>
        <v>1800</v>
      </c>
      <c r="J598" s="259"/>
      <c r="K598" s="196" t="s">
        <v>1067</v>
      </c>
      <c r="L598" s="179" t="s">
        <v>1062</v>
      </c>
      <c r="M598" s="157">
        <f t="shared" si="41"/>
        <v>2</v>
      </c>
      <c r="N598" s="157">
        <f t="shared" si="43"/>
        <v>1800</v>
      </c>
      <c r="O598" s="157">
        <f t="shared" si="40"/>
        <v>0</v>
      </c>
    </row>
    <row r="599" s="157" customFormat="1" customHeight="1" spans="1:15">
      <c r="A599" s="196" t="s">
        <v>978</v>
      </c>
      <c r="B599" s="179" t="s">
        <v>893</v>
      </c>
      <c r="C599" s="179" t="s">
        <v>155</v>
      </c>
      <c r="D599" s="179" t="s">
        <v>170</v>
      </c>
      <c r="E599" s="266" t="s">
        <v>157</v>
      </c>
      <c r="F599" s="213" t="s">
        <v>158</v>
      </c>
      <c r="G599" s="179">
        <v>12</v>
      </c>
      <c r="H599" s="858">
        <v>4000</v>
      </c>
      <c r="I599" s="206">
        <f t="shared" si="42"/>
        <v>48000</v>
      </c>
      <c r="J599" s="259"/>
      <c r="K599" s="196" t="s">
        <v>1069</v>
      </c>
      <c r="L599" s="179" t="s">
        <v>762</v>
      </c>
      <c r="M599" s="157">
        <f t="shared" si="41"/>
        <v>12</v>
      </c>
      <c r="N599" s="157">
        <f t="shared" si="43"/>
        <v>48000</v>
      </c>
      <c r="O599" s="157">
        <f t="shared" si="40"/>
        <v>0</v>
      </c>
    </row>
    <row r="600" s="157" customFormat="1" customHeight="1" spans="1:15">
      <c r="A600" s="196" t="s">
        <v>978</v>
      </c>
      <c r="B600" s="179" t="s">
        <v>893</v>
      </c>
      <c r="C600" s="179" t="s">
        <v>272</v>
      </c>
      <c r="D600" s="179" t="s">
        <v>330</v>
      </c>
      <c r="E600" s="266" t="s">
        <v>274</v>
      </c>
      <c r="F600" s="213" t="s">
        <v>158</v>
      </c>
      <c r="G600" s="775">
        <v>12</v>
      </c>
      <c r="H600" s="64">
        <v>1320</v>
      </c>
      <c r="I600" s="855">
        <f t="shared" si="42"/>
        <v>15840</v>
      </c>
      <c r="J600" s="259"/>
      <c r="K600" s="196" t="s">
        <v>1069</v>
      </c>
      <c r="L600" s="179" t="s">
        <v>762</v>
      </c>
      <c r="M600" s="157">
        <f t="shared" si="41"/>
        <v>12</v>
      </c>
      <c r="N600" s="157">
        <f t="shared" si="43"/>
        <v>15840</v>
      </c>
      <c r="O600" s="157">
        <f t="shared" si="40"/>
        <v>0</v>
      </c>
    </row>
    <row r="601" s="157" customFormat="1" customHeight="1" spans="1:15">
      <c r="A601" s="196" t="s">
        <v>978</v>
      </c>
      <c r="B601" s="179" t="s">
        <v>893</v>
      </c>
      <c r="C601" s="179" t="s">
        <v>395</v>
      </c>
      <c r="D601" s="179" t="s">
        <v>393</v>
      </c>
      <c r="E601" s="266" t="s">
        <v>335</v>
      </c>
      <c r="F601" s="213" t="s">
        <v>229</v>
      </c>
      <c r="G601" s="179">
        <v>10</v>
      </c>
      <c r="H601" s="859">
        <v>3000</v>
      </c>
      <c r="I601" s="206">
        <f t="shared" si="42"/>
        <v>30000</v>
      </c>
      <c r="J601" s="259"/>
      <c r="K601" s="196" t="s">
        <v>1069</v>
      </c>
      <c r="L601" s="179" t="s">
        <v>762</v>
      </c>
      <c r="M601" s="157">
        <f t="shared" si="41"/>
        <v>10</v>
      </c>
      <c r="N601" s="157">
        <f t="shared" si="43"/>
        <v>30000</v>
      </c>
      <c r="O601" s="157">
        <f t="shared" si="40"/>
        <v>0</v>
      </c>
    </row>
    <row r="602" s="157" customFormat="1" customHeight="1" spans="1:15">
      <c r="A602" s="196" t="s">
        <v>978</v>
      </c>
      <c r="B602" s="179" t="s">
        <v>966</v>
      </c>
      <c r="C602" s="192" t="s">
        <v>443</v>
      </c>
      <c r="D602" s="179" t="s">
        <v>462</v>
      </c>
      <c r="E602" s="266" t="s">
        <v>424</v>
      </c>
      <c r="F602" s="213" t="s">
        <v>229</v>
      </c>
      <c r="G602" s="206">
        <v>10</v>
      </c>
      <c r="H602" s="206">
        <v>20000</v>
      </c>
      <c r="I602" s="206">
        <f t="shared" si="42"/>
        <v>200000</v>
      </c>
      <c r="J602" s="259"/>
      <c r="K602" s="196" t="s">
        <v>1070</v>
      </c>
      <c r="L602" s="179" t="s">
        <v>762</v>
      </c>
      <c r="M602" s="851">
        <v>10</v>
      </c>
      <c r="N602" s="157">
        <f t="shared" si="43"/>
        <v>200000</v>
      </c>
      <c r="O602" s="157">
        <f t="shared" si="40"/>
        <v>0</v>
      </c>
    </row>
    <row r="603" s="157" customFormat="1" customHeight="1" spans="1:15">
      <c r="A603" s="196" t="s">
        <v>978</v>
      </c>
      <c r="B603" s="179" t="s">
        <v>1071</v>
      </c>
      <c r="C603" s="179" t="s">
        <v>155</v>
      </c>
      <c r="D603" s="179" t="s">
        <v>170</v>
      </c>
      <c r="E603" s="196" t="s">
        <v>157</v>
      </c>
      <c r="F603" s="213" t="s">
        <v>158</v>
      </c>
      <c r="G603" s="206">
        <v>1</v>
      </c>
      <c r="H603" s="206">
        <v>4000</v>
      </c>
      <c r="I603" s="206">
        <f t="shared" si="42"/>
        <v>4000</v>
      </c>
      <c r="J603" s="259"/>
      <c r="K603" s="196" t="s">
        <v>1072</v>
      </c>
      <c r="L603" s="179" t="s">
        <v>762</v>
      </c>
      <c r="M603" s="157">
        <f t="shared" ref="M603:M614" si="44" xml:space="preserve">G603</f>
        <v>1</v>
      </c>
      <c r="N603" s="157">
        <f t="shared" si="43"/>
        <v>4000</v>
      </c>
      <c r="O603" s="157">
        <f t="shared" si="40"/>
        <v>0</v>
      </c>
    </row>
    <row r="604" s="157" customFormat="1" customHeight="1" spans="1:15">
      <c r="A604" s="196" t="s">
        <v>978</v>
      </c>
      <c r="B604" s="179" t="s">
        <v>1071</v>
      </c>
      <c r="C604" s="179" t="s">
        <v>272</v>
      </c>
      <c r="D604" s="179" t="s">
        <v>330</v>
      </c>
      <c r="E604" s="196" t="s">
        <v>274</v>
      </c>
      <c r="F604" s="213" t="s">
        <v>158</v>
      </c>
      <c r="G604" s="206">
        <v>1</v>
      </c>
      <c r="H604" s="206">
        <v>1320</v>
      </c>
      <c r="I604" s="206">
        <f t="shared" si="42"/>
        <v>1320</v>
      </c>
      <c r="J604" s="259"/>
      <c r="K604" s="196" t="s">
        <v>1072</v>
      </c>
      <c r="L604" s="179" t="s">
        <v>762</v>
      </c>
      <c r="M604" s="157">
        <f t="shared" si="44"/>
        <v>1</v>
      </c>
      <c r="N604" s="157">
        <f t="shared" si="43"/>
        <v>1320</v>
      </c>
      <c r="O604" s="157">
        <f t="shared" si="40"/>
        <v>0</v>
      </c>
    </row>
    <row r="605" s="157" customFormat="1" customHeight="1" spans="1:15">
      <c r="A605" s="196" t="s">
        <v>978</v>
      </c>
      <c r="B605" s="179" t="s">
        <v>1073</v>
      </c>
      <c r="C605" s="179" t="s">
        <v>155</v>
      </c>
      <c r="D605" s="179" t="s">
        <v>170</v>
      </c>
      <c r="E605" s="266" t="s">
        <v>157</v>
      </c>
      <c r="F605" s="213" t="s">
        <v>158</v>
      </c>
      <c r="G605" s="206">
        <v>1</v>
      </c>
      <c r="H605" s="857">
        <v>4000</v>
      </c>
      <c r="I605" s="206">
        <f t="shared" si="42"/>
        <v>4000</v>
      </c>
      <c r="J605" s="259"/>
      <c r="K605" s="196" t="s">
        <v>1074</v>
      </c>
      <c r="L605" s="179" t="s">
        <v>762</v>
      </c>
      <c r="M605" s="157">
        <f t="shared" si="44"/>
        <v>1</v>
      </c>
      <c r="N605" s="157">
        <f t="shared" si="43"/>
        <v>4000</v>
      </c>
      <c r="O605" s="157">
        <f t="shared" si="40"/>
        <v>0</v>
      </c>
    </row>
    <row r="606" s="157" customFormat="1" customHeight="1" spans="1:15">
      <c r="A606" s="196" t="s">
        <v>978</v>
      </c>
      <c r="B606" s="179" t="s">
        <v>1073</v>
      </c>
      <c r="C606" s="179" t="s">
        <v>272</v>
      </c>
      <c r="D606" s="179" t="s">
        <v>330</v>
      </c>
      <c r="E606" s="266" t="s">
        <v>274</v>
      </c>
      <c r="F606" s="213" t="s">
        <v>158</v>
      </c>
      <c r="G606" s="854">
        <v>1</v>
      </c>
      <c r="H606" s="64">
        <v>1320</v>
      </c>
      <c r="I606" s="855">
        <f t="shared" si="42"/>
        <v>1320</v>
      </c>
      <c r="J606" s="259"/>
      <c r="K606" s="196" t="s">
        <v>1074</v>
      </c>
      <c r="L606" s="179" t="s">
        <v>762</v>
      </c>
      <c r="M606" s="157">
        <f t="shared" si="44"/>
        <v>1</v>
      </c>
      <c r="N606" s="157">
        <f t="shared" si="43"/>
        <v>1320</v>
      </c>
      <c r="O606" s="157">
        <f t="shared" si="40"/>
        <v>0</v>
      </c>
    </row>
    <row r="607" s="157" customFormat="1" customHeight="1" spans="1:15">
      <c r="A607" s="196" t="s">
        <v>978</v>
      </c>
      <c r="B607" s="179" t="s">
        <v>1075</v>
      </c>
      <c r="C607" s="179" t="s">
        <v>155</v>
      </c>
      <c r="D607" s="179" t="s">
        <v>170</v>
      </c>
      <c r="E607" s="266" t="s">
        <v>157</v>
      </c>
      <c r="F607" s="213" t="s">
        <v>158</v>
      </c>
      <c r="G607" s="206">
        <v>1</v>
      </c>
      <c r="H607" s="860">
        <v>4000</v>
      </c>
      <c r="I607" s="206">
        <f t="shared" si="42"/>
        <v>4000</v>
      </c>
      <c r="J607" s="259"/>
      <c r="K607" s="196" t="s">
        <v>1076</v>
      </c>
      <c r="L607" s="179" t="s">
        <v>762</v>
      </c>
      <c r="M607" s="157">
        <f t="shared" si="44"/>
        <v>1</v>
      </c>
      <c r="N607" s="157">
        <f t="shared" si="43"/>
        <v>4000</v>
      </c>
      <c r="O607" s="157">
        <f t="shared" si="40"/>
        <v>0</v>
      </c>
    </row>
    <row r="608" s="157" customFormat="1" customHeight="1" spans="1:15">
      <c r="A608" s="196" t="s">
        <v>978</v>
      </c>
      <c r="B608" s="179" t="s">
        <v>1075</v>
      </c>
      <c r="C608" s="179" t="s">
        <v>272</v>
      </c>
      <c r="D608" s="179" t="s">
        <v>330</v>
      </c>
      <c r="E608" s="266" t="s">
        <v>274</v>
      </c>
      <c r="F608" s="213" t="s">
        <v>158</v>
      </c>
      <c r="G608" s="854">
        <v>1</v>
      </c>
      <c r="H608" s="64">
        <v>1320</v>
      </c>
      <c r="I608" s="855">
        <f t="shared" si="42"/>
        <v>1320</v>
      </c>
      <c r="J608" s="259"/>
      <c r="K608" s="196" t="s">
        <v>1076</v>
      </c>
      <c r="L608" s="179" t="s">
        <v>762</v>
      </c>
      <c r="M608" s="157">
        <f t="shared" si="44"/>
        <v>1</v>
      </c>
      <c r="N608" s="157">
        <f t="shared" si="43"/>
        <v>1320</v>
      </c>
      <c r="O608" s="157">
        <f t="shared" si="40"/>
        <v>0</v>
      </c>
    </row>
    <row r="609" s="157" customFormat="1" customHeight="1" spans="1:15">
      <c r="A609" s="196" t="s">
        <v>978</v>
      </c>
      <c r="B609" s="179" t="s">
        <v>1075</v>
      </c>
      <c r="C609" s="179" t="s">
        <v>155</v>
      </c>
      <c r="D609" s="179" t="s">
        <v>170</v>
      </c>
      <c r="E609" s="266" t="s">
        <v>157</v>
      </c>
      <c r="F609" s="213" t="s">
        <v>158</v>
      </c>
      <c r="G609" s="206">
        <v>1</v>
      </c>
      <c r="H609" s="860">
        <v>4000</v>
      </c>
      <c r="I609" s="206">
        <f t="shared" si="42"/>
        <v>4000</v>
      </c>
      <c r="J609" s="259"/>
      <c r="K609" s="196" t="s">
        <v>1077</v>
      </c>
      <c r="L609" s="179" t="s">
        <v>762</v>
      </c>
      <c r="M609" s="157">
        <f t="shared" si="44"/>
        <v>1</v>
      </c>
      <c r="N609" s="157">
        <f t="shared" si="43"/>
        <v>4000</v>
      </c>
      <c r="O609" s="157">
        <f t="shared" si="40"/>
        <v>0</v>
      </c>
    </row>
    <row r="610" s="157" customFormat="1" customHeight="1" spans="1:15">
      <c r="A610" s="196" t="s">
        <v>978</v>
      </c>
      <c r="B610" s="179" t="s">
        <v>1075</v>
      </c>
      <c r="C610" s="179" t="s">
        <v>272</v>
      </c>
      <c r="D610" s="179" t="s">
        <v>330</v>
      </c>
      <c r="E610" s="266" t="s">
        <v>274</v>
      </c>
      <c r="F610" s="213" t="s">
        <v>158</v>
      </c>
      <c r="G610" s="854">
        <v>1</v>
      </c>
      <c r="H610" s="64">
        <v>1320</v>
      </c>
      <c r="I610" s="855">
        <f t="shared" si="42"/>
        <v>1320</v>
      </c>
      <c r="J610" s="259"/>
      <c r="K610" s="196" t="s">
        <v>1077</v>
      </c>
      <c r="L610" s="179" t="s">
        <v>762</v>
      </c>
      <c r="M610" s="157">
        <f t="shared" si="44"/>
        <v>1</v>
      </c>
      <c r="N610" s="157">
        <f t="shared" si="43"/>
        <v>1320</v>
      </c>
      <c r="O610" s="157">
        <f t="shared" si="40"/>
        <v>0</v>
      </c>
    </row>
    <row r="611" s="157" customFormat="1" customHeight="1" spans="1:15">
      <c r="A611" s="196" t="s">
        <v>978</v>
      </c>
      <c r="B611" s="179" t="s">
        <v>976</v>
      </c>
      <c r="C611" s="179" t="s">
        <v>283</v>
      </c>
      <c r="D611" s="179" t="s">
        <v>330</v>
      </c>
      <c r="E611" s="196" t="s">
        <v>296</v>
      </c>
      <c r="F611" s="179" t="s">
        <v>305</v>
      </c>
      <c r="G611" s="206">
        <v>27</v>
      </c>
      <c r="H611" s="856">
        <v>890</v>
      </c>
      <c r="I611" s="206">
        <f t="shared" si="42"/>
        <v>24030</v>
      </c>
      <c r="J611" s="259"/>
      <c r="K611" s="196"/>
      <c r="L611" s="179" t="s">
        <v>762</v>
      </c>
      <c r="M611" s="157">
        <f t="shared" si="44"/>
        <v>27</v>
      </c>
      <c r="N611" s="157">
        <f t="shared" si="43"/>
        <v>24030</v>
      </c>
      <c r="O611" s="157">
        <f t="shared" si="40"/>
        <v>0</v>
      </c>
    </row>
    <row r="612" s="157" customFormat="1" customHeight="1" spans="1:15">
      <c r="A612" s="196" t="s">
        <v>978</v>
      </c>
      <c r="B612" s="179" t="s">
        <v>976</v>
      </c>
      <c r="C612" s="179" t="s">
        <v>262</v>
      </c>
      <c r="D612" s="179" t="s">
        <v>263</v>
      </c>
      <c r="E612" s="196" t="s">
        <v>188</v>
      </c>
      <c r="F612" s="213" t="s">
        <v>229</v>
      </c>
      <c r="G612" s="206">
        <v>9</v>
      </c>
      <c r="H612" s="206">
        <v>1000</v>
      </c>
      <c r="I612" s="206">
        <f t="shared" si="42"/>
        <v>9000</v>
      </c>
      <c r="J612" s="259"/>
      <c r="K612" s="196"/>
      <c r="L612" s="179" t="s">
        <v>762</v>
      </c>
      <c r="M612" s="157">
        <f t="shared" si="44"/>
        <v>9</v>
      </c>
      <c r="N612" s="157">
        <f t="shared" si="43"/>
        <v>9000</v>
      </c>
      <c r="O612" s="157">
        <f t="shared" si="40"/>
        <v>0</v>
      </c>
    </row>
    <row r="613" s="157" customFormat="1" customHeight="1" spans="1:15">
      <c r="A613" s="196" t="s">
        <v>978</v>
      </c>
      <c r="B613" s="179" t="s">
        <v>976</v>
      </c>
      <c r="C613" s="179" t="s">
        <v>389</v>
      </c>
      <c r="D613" s="179" t="s">
        <v>330</v>
      </c>
      <c r="E613" s="266" t="s">
        <v>390</v>
      </c>
      <c r="F613" s="213" t="s">
        <v>229</v>
      </c>
      <c r="G613" s="206">
        <v>4</v>
      </c>
      <c r="H613" s="206">
        <v>3000</v>
      </c>
      <c r="I613" s="206">
        <f t="shared" si="42"/>
        <v>12000</v>
      </c>
      <c r="J613" s="259"/>
      <c r="K613" s="196"/>
      <c r="L613" s="179"/>
      <c r="M613" s="157">
        <f t="shared" si="44"/>
        <v>4</v>
      </c>
      <c r="N613" s="157">
        <f t="shared" si="43"/>
        <v>12000</v>
      </c>
      <c r="O613" s="157">
        <f t="shared" si="40"/>
        <v>0</v>
      </c>
    </row>
    <row r="614" s="157" customFormat="1" customHeight="1" spans="1:15">
      <c r="A614" s="196" t="s">
        <v>978</v>
      </c>
      <c r="B614" s="179" t="s">
        <v>976</v>
      </c>
      <c r="C614" s="179" t="s">
        <v>294</v>
      </c>
      <c r="D614" s="213" t="s">
        <v>295</v>
      </c>
      <c r="E614" s="196" t="s">
        <v>296</v>
      </c>
      <c r="F614" s="213" t="s">
        <v>158</v>
      </c>
      <c r="G614" s="206">
        <v>4</v>
      </c>
      <c r="H614" s="206">
        <v>3000</v>
      </c>
      <c r="I614" s="206">
        <f t="shared" si="42"/>
        <v>12000</v>
      </c>
      <c r="J614" s="259"/>
      <c r="K614" s="196"/>
      <c r="L614" s="179"/>
      <c r="M614" s="157">
        <f t="shared" si="44"/>
        <v>4</v>
      </c>
      <c r="N614" s="157">
        <f t="shared" si="43"/>
        <v>12000</v>
      </c>
      <c r="O614" s="157">
        <f t="shared" si="40"/>
        <v>0</v>
      </c>
    </row>
    <row r="615" s="157" customFormat="1" customHeight="1" spans="1:15">
      <c r="A615" s="196" t="s">
        <v>1078</v>
      </c>
      <c r="B615" s="196" t="s">
        <v>1078</v>
      </c>
      <c r="C615" s="196"/>
      <c r="D615" s="196"/>
      <c r="E615" s="196"/>
      <c r="F615" s="196"/>
      <c r="G615" s="206"/>
      <c r="H615" s="206"/>
      <c r="I615" s="206"/>
      <c r="J615" s="259"/>
      <c r="K615" s="196"/>
      <c r="L615" s="196"/>
      <c r="O615" s="157">
        <f t="shared" si="40"/>
        <v>0</v>
      </c>
    </row>
    <row r="616" s="157" customFormat="1" customHeight="1" spans="1:15">
      <c r="A616" s="196" t="s">
        <v>1078</v>
      </c>
      <c r="B616" s="179" t="s">
        <v>966</v>
      </c>
      <c r="C616" s="179" t="s">
        <v>443</v>
      </c>
      <c r="D616" s="179" t="s">
        <v>551</v>
      </c>
      <c r="E616" s="196" t="s">
        <v>424</v>
      </c>
      <c r="F616" s="213" t="s">
        <v>229</v>
      </c>
      <c r="G616" s="206">
        <v>4</v>
      </c>
      <c r="H616" s="206">
        <v>20000</v>
      </c>
      <c r="I616" s="206">
        <f t="shared" ref="I616:I679" si="45" xml:space="preserve">G616*H616</f>
        <v>80000</v>
      </c>
      <c r="J616" s="259"/>
      <c r="K616" s="196" t="s">
        <v>1079</v>
      </c>
      <c r="L616" s="179" t="s">
        <v>1080</v>
      </c>
      <c r="M616" s="157">
        <f t="shared" ref="M616:M679" si="46" xml:space="preserve">G616</f>
        <v>4</v>
      </c>
      <c r="N616" s="157">
        <f t="shared" ref="N616:N679" si="47" xml:space="preserve">M616*H616</f>
        <v>80000</v>
      </c>
      <c r="O616" s="157">
        <f t="shared" si="40"/>
        <v>0</v>
      </c>
    </row>
    <row r="617" s="157" customFormat="1" customHeight="1" spans="1:15">
      <c r="A617" s="196" t="s">
        <v>1078</v>
      </c>
      <c r="B617" s="179" t="s">
        <v>966</v>
      </c>
      <c r="C617" s="179" t="s">
        <v>405</v>
      </c>
      <c r="D617" s="179" t="s">
        <v>599</v>
      </c>
      <c r="E617" s="196" t="s">
        <v>424</v>
      </c>
      <c r="F617" s="179" t="s">
        <v>229</v>
      </c>
      <c r="G617" s="206">
        <v>2</v>
      </c>
      <c r="H617" s="206">
        <v>2000</v>
      </c>
      <c r="I617" s="206">
        <f t="shared" si="45"/>
        <v>4000</v>
      </c>
      <c r="J617" s="259"/>
      <c r="K617" s="196" t="s">
        <v>1079</v>
      </c>
      <c r="L617" s="179" t="s">
        <v>1080</v>
      </c>
      <c r="M617" s="157">
        <f t="shared" si="46"/>
        <v>2</v>
      </c>
      <c r="N617" s="157">
        <f t="shared" si="47"/>
        <v>4000</v>
      </c>
      <c r="O617" s="157">
        <f t="shared" si="40"/>
        <v>0</v>
      </c>
    </row>
    <row r="618" s="157" customFormat="1" customHeight="1" spans="1:15">
      <c r="A618" s="196" t="s">
        <v>1078</v>
      </c>
      <c r="B618" s="179" t="s">
        <v>1081</v>
      </c>
      <c r="C618" s="179" t="s">
        <v>198</v>
      </c>
      <c r="D618" s="179" t="s">
        <v>207</v>
      </c>
      <c r="E618" s="266" t="s">
        <v>199</v>
      </c>
      <c r="F618" s="853" t="s">
        <v>158</v>
      </c>
      <c r="G618" s="196">
        <v>4</v>
      </c>
      <c r="H618" s="861">
        <v>900</v>
      </c>
      <c r="I618" s="206">
        <f t="shared" si="45"/>
        <v>3600</v>
      </c>
      <c r="J618" s="259"/>
      <c r="K618" s="196" t="s">
        <v>1082</v>
      </c>
      <c r="L618" s="179" t="s">
        <v>1080</v>
      </c>
      <c r="M618" s="157">
        <f t="shared" si="46"/>
        <v>4</v>
      </c>
      <c r="N618" s="157">
        <f t="shared" si="47"/>
        <v>3600</v>
      </c>
      <c r="O618" s="157">
        <f t="shared" si="40"/>
        <v>0</v>
      </c>
    </row>
    <row r="619" s="157" customFormat="1" customHeight="1" spans="1:15">
      <c r="A619" s="196" t="s">
        <v>1078</v>
      </c>
      <c r="B619" s="179" t="s">
        <v>1021</v>
      </c>
      <c r="C619" s="179" t="s">
        <v>375</v>
      </c>
      <c r="D619" s="179" t="s">
        <v>599</v>
      </c>
      <c r="E619" s="196" t="s">
        <v>376</v>
      </c>
      <c r="F619" s="192" t="s">
        <v>229</v>
      </c>
      <c r="G619" s="194">
        <v>4</v>
      </c>
      <c r="H619" s="194">
        <v>8000</v>
      </c>
      <c r="I619" s="206">
        <f t="shared" si="45"/>
        <v>32000</v>
      </c>
      <c r="J619" s="259"/>
      <c r="K619" s="196" t="s">
        <v>1083</v>
      </c>
      <c r="L619" s="179" t="s">
        <v>1080</v>
      </c>
      <c r="M619" s="157">
        <f t="shared" si="46"/>
        <v>4</v>
      </c>
      <c r="N619" s="157">
        <f t="shared" si="47"/>
        <v>32000</v>
      </c>
      <c r="O619" s="157">
        <f t="shared" si="40"/>
        <v>0</v>
      </c>
    </row>
    <row r="620" s="157" customFormat="1" customHeight="1" spans="1:15">
      <c r="A620" s="196" t="s">
        <v>1078</v>
      </c>
      <c r="B620" s="179" t="s">
        <v>1023</v>
      </c>
      <c r="C620" s="179" t="s">
        <v>155</v>
      </c>
      <c r="D620" s="179" t="s">
        <v>844</v>
      </c>
      <c r="E620" s="266" t="s">
        <v>157</v>
      </c>
      <c r="F620" s="213" t="s">
        <v>158</v>
      </c>
      <c r="G620" s="206">
        <v>1</v>
      </c>
      <c r="H620" s="206">
        <v>4000</v>
      </c>
      <c r="I620" s="206">
        <f t="shared" si="45"/>
        <v>4000</v>
      </c>
      <c r="J620" s="259"/>
      <c r="K620" s="196" t="s">
        <v>1084</v>
      </c>
      <c r="L620" s="179" t="s">
        <v>1080</v>
      </c>
      <c r="M620" s="157">
        <f t="shared" si="46"/>
        <v>1</v>
      </c>
      <c r="N620" s="157">
        <f t="shared" si="47"/>
        <v>4000</v>
      </c>
      <c r="O620" s="157">
        <f t="shared" si="40"/>
        <v>0</v>
      </c>
    </row>
    <row r="621" s="157" customFormat="1" customHeight="1" spans="1:15">
      <c r="A621" s="196" t="s">
        <v>1078</v>
      </c>
      <c r="B621" s="179" t="s">
        <v>1023</v>
      </c>
      <c r="C621" s="192" t="s">
        <v>375</v>
      </c>
      <c r="D621" s="179" t="s">
        <v>599</v>
      </c>
      <c r="E621" s="196" t="s">
        <v>376</v>
      </c>
      <c r="F621" s="192" t="s">
        <v>229</v>
      </c>
      <c r="G621" s="194">
        <v>4</v>
      </c>
      <c r="H621" s="194">
        <v>8000</v>
      </c>
      <c r="I621" s="206">
        <f t="shared" si="45"/>
        <v>32000</v>
      </c>
      <c r="J621" s="259"/>
      <c r="K621" s="196" t="s">
        <v>1084</v>
      </c>
      <c r="L621" s="179" t="s">
        <v>1080</v>
      </c>
      <c r="M621" s="157">
        <f t="shared" si="46"/>
        <v>4</v>
      </c>
      <c r="N621" s="157">
        <f t="shared" si="47"/>
        <v>32000</v>
      </c>
      <c r="O621" s="157">
        <f t="shared" si="40"/>
        <v>0</v>
      </c>
    </row>
    <row r="622" s="157" customFormat="1" customHeight="1" spans="1:15">
      <c r="A622" s="196" t="s">
        <v>1078</v>
      </c>
      <c r="B622" s="179" t="s">
        <v>996</v>
      </c>
      <c r="C622" s="179" t="s">
        <v>533</v>
      </c>
      <c r="D622" s="426" t="s">
        <v>170</v>
      </c>
      <c r="E622" s="309" t="s">
        <v>157</v>
      </c>
      <c r="F622" s="179" t="s">
        <v>158</v>
      </c>
      <c r="G622" s="206">
        <v>1</v>
      </c>
      <c r="H622" s="206">
        <v>4000</v>
      </c>
      <c r="I622" s="206">
        <f t="shared" si="45"/>
        <v>4000</v>
      </c>
      <c r="J622" s="259"/>
      <c r="K622" s="196" t="s">
        <v>1085</v>
      </c>
      <c r="L622" s="179" t="s">
        <v>1080</v>
      </c>
      <c r="M622" s="157">
        <f t="shared" si="46"/>
        <v>1</v>
      </c>
      <c r="N622" s="157">
        <f t="shared" si="47"/>
        <v>4000</v>
      </c>
      <c r="O622" s="157">
        <f t="shared" si="40"/>
        <v>0</v>
      </c>
    </row>
    <row r="623" s="157" customFormat="1" customHeight="1" spans="1:15">
      <c r="A623" s="196" t="s">
        <v>1078</v>
      </c>
      <c r="B623" s="179" t="s">
        <v>996</v>
      </c>
      <c r="C623" s="179" t="s">
        <v>272</v>
      </c>
      <c r="D623" s="179" t="s">
        <v>330</v>
      </c>
      <c r="E623" s="196" t="s">
        <v>278</v>
      </c>
      <c r="F623" s="179" t="s">
        <v>158</v>
      </c>
      <c r="G623" s="206">
        <v>2</v>
      </c>
      <c r="H623" s="206">
        <v>1750</v>
      </c>
      <c r="I623" s="206">
        <f t="shared" si="45"/>
        <v>3500</v>
      </c>
      <c r="J623" s="259"/>
      <c r="K623" s="196" t="s">
        <v>1085</v>
      </c>
      <c r="L623" s="179" t="s">
        <v>1080</v>
      </c>
      <c r="M623" s="157">
        <f t="shared" si="46"/>
        <v>2</v>
      </c>
      <c r="N623" s="157">
        <f t="shared" si="47"/>
        <v>3500</v>
      </c>
      <c r="O623" s="157">
        <f t="shared" si="40"/>
        <v>0</v>
      </c>
    </row>
    <row r="624" s="157" customFormat="1" customHeight="1" spans="1:15">
      <c r="A624" s="196" t="s">
        <v>1078</v>
      </c>
      <c r="B624" s="179" t="s">
        <v>996</v>
      </c>
      <c r="C624" s="179" t="s">
        <v>395</v>
      </c>
      <c r="D624" s="179" t="s">
        <v>393</v>
      </c>
      <c r="E624" s="266" t="s">
        <v>335</v>
      </c>
      <c r="F624" s="213" t="s">
        <v>229</v>
      </c>
      <c r="G624" s="206">
        <v>2</v>
      </c>
      <c r="H624" s="206">
        <v>3000</v>
      </c>
      <c r="I624" s="206">
        <f t="shared" si="45"/>
        <v>6000</v>
      </c>
      <c r="J624" s="259"/>
      <c r="K624" s="196" t="s">
        <v>1085</v>
      </c>
      <c r="L624" s="179" t="s">
        <v>1080</v>
      </c>
      <c r="M624" s="157">
        <f t="shared" si="46"/>
        <v>2</v>
      </c>
      <c r="N624" s="157">
        <f t="shared" si="47"/>
        <v>6000</v>
      </c>
      <c r="O624" s="157">
        <f t="shared" si="40"/>
        <v>0</v>
      </c>
    </row>
    <row r="625" s="157" customFormat="1" customHeight="1" spans="1:15">
      <c r="A625" s="196" t="s">
        <v>1078</v>
      </c>
      <c r="B625" s="179" t="s">
        <v>996</v>
      </c>
      <c r="C625" s="179" t="s">
        <v>389</v>
      </c>
      <c r="D625" s="179" t="s">
        <v>330</v>
      </c>
      <c r="E625" s="196" t="s">
        <v>390</v>
      </c>
      <c r="F625" s="179" t="s">
        <v>229</v>
      </c>
      <c r="G625" s="206">
        <v>1</v>
      </c>
      <c r="H625" s="206">
        <v>3000</v>
      </c>
      <c r="I625" s="206">
        <f t="shared" si="45"/>
        <v>3000</v>
      </c>
      <c r="J625" s="259"/>
      <c r="K625" s="196" t="s">
        <v>1085</v>
      </c>
      <c r="L625" s="179" t="s">
        <v>1080</v>
      </c>
      <c r="M625" s="157">
        <f t="shared" si="46"/>
        <v>1</v>
      </c>
      <c r="N625" s="157">
        <f t="shared" si="47"/>
        <v>3000</v>
      </c>
      <c r="O625" s="157">
        <f t="shared" si="40"/>
        <v>0</v>
      </c>
    </row>
    <row r="626" s="157" customFormat="1" customHeight="1" spans="1:15">
      <c r="A626" s="196" t="s">
        <v>1078</v>
      </c>
      <c r="B626" s="179" t="s">
        <v>996</v>
      </c>
      <c r="C626" s="179" t="s">
        <v>431</v>
      </c>
      <c r="D626" s="179" t="s">
        <v>710</v>
      </c>
      <c r="E626" s="196" t="s">
        <v>432</v>
      </c>
      <c r="F626" s="179" t="s">
        <v>229</v>
      </c>
      <c r="G626" s="206">
        <v>1</v>
      </c>
      <c r="H626" s="206">
        <v>1500</v>
      </c>
      <c r="I626" s="206">
        <f t="shared" si="45"/>
        <v>1500</v>
      </c>
      <c r="J626" s="259"/>
      <c r="K626" s="196" t="s">
        <v>1085</v>
      </c>
      <c r="L626" s="179" t="s">
        <v>1080</v>
      </c>
      <c r="M626" s="157">
        <f t="shared" si="46"/>
        <v>1</v>
      </c>
      <c r="N626" s="157">
        <f t="shared" si="47"/>
        <v>1500</v>
      </c>
      <c r="O626" s="157">
        <f t="shared" si="40"/>
        <v>0</v>
      </c>
    </row>
    <row r="627" s="157" customFormat="1" customHeight="1" spans="1:15">
      <c r="A627" s="196" t="s">
        <v>1078</v>
      </c>
      <c r="B627" s="179" t="s">
        <v>996</v>
      </c>
      <c r="C627" s="179" t="s">
        <v>262</v>
      </c>
      <c r="D627" s="179" t="s">
        <v>263</v>
      </c>
      <c r="E627" s="266" t="s">
        <v>188</v>
      </c>
      <c r="F627" s="213" t="s">
        <v>229</v>
      </c>
      <c r="G627" s="206">
        <v>1</v>
      </c>
      <c r="H627" s="206">
        <v>1000</v>
      </c>
      <c r="I627" s="206">
        <f t="shared" si="45"/>
        <v>1000</v>
      </c>
      <c r="J627" s="259"/>
      <c r="K627" s="196" t="s">
        <v>1085</v>
      </c>
      <c r="L627" s="179" t="s">
        <v>1080</v>
      </c>
      <c r="M627" s="157">
        <f t="shared" si="46"/>
        <v>1</v>
      </c>
      <c r="N627" s="157">
        <f t="shared" si="47"/>
        <v>1000</v>
      </c>
      <c r="O627" s="157">
        <f t="shared" si="40"/>
        <v>0</v>
      </c>
    </row>
    <row r="628" s="157" customFormat="1" customHeight="1" spans="1:15">
      <c r="A628" s="196" t="s">
        <v>1078</v>
      </c>
      <c r="B628" s="179" t="s">
        <v>996</v>
      </c>
      <c r="C628" s="179" t="s">
        <v>346</v>
      </c>
      <c r="D628" s="179" t="s">
        <v>347</v>
      </c>
      <c r="E628" s="213" t="s">
        <v>348</v>
      </c>
      <c r="F628" s="213" t="s">
        <v>229</v>
      </c>
      <c r="G628" s="206">
        <v>1</v>
      </c>
      <c r="H628" s="206">
        <v>1800</v>
      </c>
      <c r="I628" s="206">
        <f t="shared" si="45"/>
        <v>1800</v>
      </c>
      <c r="J628" s="259"/>
      <c r="K628" s="196" t="s">
        <v>1085</v>
      </c>
      <c r="L628" s="179" t="s">
        <v>1080</v>
      </c>
      <c r="M628" s="157">
        <f t="shared" si="46"/>
        <v>1</v>
      </c>
      <c r="N628" s="157">
        <f t="shared" si="47"/>
        <v>1800</v>
      </c>
      <c r="O628" s="157">
        <f t="shared" si="40"/>
        <v>0</v>
      </c>
    </row>
    <row r="629" s="157" customFormat="1" customHeight="1" spans="1:15">
      <c r="A629" s="196" t="s">
        <v>1078</v>
      </c>
      <c r="B629" s="179" t="s">
        <v>908</v>
      </c>
      <c r="C629" s="179" t="s">
        <v>535</v>
      </c>
      <c r="D629" s="179" t="s">
        <v>844</v>
      </c>
      <c r="E629" s="196" t="s">
        <v>157</v>
      </c>
      <c r="F629" s="179" t="s">
        <v>158</v>
      </c>
      <c r="G629" s="206">
        <v>6</v>
      </c>
      <c r="H629" s="206">
        <v>4000</v>
      </c>
      <c r="I629" s="206">
        <f t="shared" si="45"/>
        <v>24000</v>
      </c>
      <c r="J629" s="259"/>
      <c r="K629" s="196" t="s">
        <v>1086</v>
      </c>
      <c r="L629" s="179" t="s">
        <v>1080</v>
      </c>
      <c r="M629" s="157">
        <f t="shared" si="46"/>
        <v>6</v>
      </c>
      <c r="N629" s="157">
        <f t="shared" si="47"/>
        <v>24000</v>
      </c>
      <c r="O629" s="157">
        <f t="shared" si="40"/>
        <v>0</v>
      </c>
    </row>
    <row r="630" s="157" customFormat="1" customHeight="1" spans="1:15">
      <c r="A630" s="196" t="s">
        <v>1078</v>
      </c>
      <c r="B630" s="179" t="s">
        <v>908</v>
      </c>
      <c r="C630" s="179" t="s">
        <v>272</v>
      </c>
      <c r="D630" s="179" t="s">
        <v>330</v>
      </c>
      <c r="E630" s="196" t="s">
        <v>278</v>
      </c>
      <c r="F630" s="179" t="s">
        <v>158</v>
      </c>
      <c r="G630" s="206">
        <v>6</v>
      </c>
      <c r="H630" s="206">
        <v>1750</v>
      </c>
      <c r="I630" s="206">
        <f t="shared" si="45"/>
        <v>10500</v>
      </c>
      <c r="J630" s="259"/>
      <c r="K630" s="196" t="s">
        <v>1086</v>
      </c>
      <c r="L630" s="179" t="s">
        <v>1080</v>
      </c>
      <c r="M630" s="157">
        <f t="shared" si="46"/>
        <v>6</v>
      </c>
      <c r="N630" s="157">
        <f t="shared" si="47"/>
        <v>10500</v>
      </c>
      <c r="O630" s="157">
        <f t="shared" si="40"/>
        <v>0</v>
      </c>
    </row>
    <row r="631" s="157" customFormat="1" customHeight="1" spans="1:15">
      <c r="A631" s="196" t="s">
        <v>1078</v>
      </c>
      <c r="B631" s="179" t="s">
        <v>908</v>
      </c>
      <c r="C631" s="179" t="s">
        <v>441</v>
      </c>
      <c r="D631" s="179" t="s">
        <v>330</v>
      </c>
      <c r="E631" s="196" t="s">
        <v>432</v>
      </c>
      <c r="F631" s="179" t="s">
        <v>186</v>
      </c>
      <c r="G631" s="206">
        <v>1</v>
      </c>
      <c r="H631" s="206">
        <v>6000</v>
      </c>
      <c r="I631" s="206">
        <f t="shared" si="45"/>
        <v>6000</v>
      </c>
      <c r="J631" s="259"/>
      <c r="K631" s="196" t="s">
        <v>1086</v>
      </c>
      <c r="L631" s="179" t="s">
        <v>1080</v>
      </c>
      <c r="M631" s="157">
        <f t="shared" si="46"/>
        <v>1</v>
      </c>
      <c r="N631" s="157">
        <f t="shared" si="47"/>
        <v>6000</v>
      </c>
      <c r="O631" s="157">
        <f t="shared" si="40"/>
        <v>0</v>
      </c>
    </row>
    <row r="632" s="157" customFormat="1" customHeight="1" spans="1:15">
      <c r="A632" s="196" t="s">
        <v>1078</v>
      </c>
      <c r="B632" s="179" t="s">
        <v>908</v>
      </c>
      <c r="C632" s="179" t="s">
        <v>262</v>
      </c>
      <c r="D632" s="179" t="s">
        <v>263</v>
      </c>
      <c r="E632" s="266" t="s">
        <v>188</v>
      </c>
      <c r="F632" s="213" t="s">
        <v>229</v>
      </c>
      <c r="G632" s="206">
        <v>1</v>
      </c>
      <c r="H632" s="206">
        <v>1000</v>
      </c>
      <c r="I632" s="206">
        <f t="shared" si="45"/>
        <v>1000</v>
      </c>
      <c r="J632" s="259"/>
      <c r="K632" s="196" t="s">
        <v>1086</v>
      </c>
      <c r="L632" s="179" t="s">
        <v>1080</v>
      </c>
      <c r="M632" s="157">
        <f t="shared" si="46"/>
        <v>1</v>
      </c>
      <c r="N632" s="157">
        <f t="shared" si="47"/>
        <v>1000</v>
      </c>
      <c r="O632" s="157">
        <f t="shared" si="40"/>
        <v>0</v>
      </c>
    </row>
    <row r="633" s="157" customFormat="1" customHeight="1" spans="1:15">
      <c r="A633" s="196" t="s">
        <v>1078</v>
      </c>
      <c r="B633" s="179" t="s">
        <v>908</v>
      </c>
      <c r="C633" s="179" t="s">
        <v>354</v>
      </c>
      <c r="D633" s="179" t="s">
        <v>355</v>
      </c>
      <c r="E633" s="196" t="s">
        <v>356</v>
      </c>
      <c r="F633" s="179" t="s">
        <v>229</v>
      </c>
      <c r="G633" s="206">
        <v>1</v>
      </c>
      <c r="H633" s="206">
        <v>1000</v>
      </c>
      <c r="I633" s="206">
        <f t="shared" si="45"/>
        <v>1000</v>
      </c>
      <c r="J633" s="259"/>
      <c r="K633" s="196" t="s">
        <v>1086</v>
      </c>
      <c r="L633" s="179" t="s">
        <v>1080</v>
      </c>
      <c r="M633" s="157">
        <f t="shared" si="46"/>
        <v>1</v>
      </c>
      <c r="N633" s="157">
        <f t="shared" si="47"/>
        <v>1000</v>
      </c>
      <c r="O633" s="157">
        <f t="shared" si="40"/>
        <v>0</v>
      </c>
    </row>
    <row r="634" s="157" customFormat="1" customHeight="1" spans="1:15">
      <c r="A634" s="196" t="s">
        <v>1078</v>
      </c>
      <c r="B634" s="179" t="s">
        <v>908</v>
      </c>
      <c r="C634" s="179" t="s">
        <v>395</v>
      </c>
      <c r="D634" s="179" t="s">
        <v>393</v>
      </c>
      <c r="E634" s="266" t="s">
        <v>335</v>
      </c>
      <c r="F634" s="213" t="s">
        <v>229</v>
      </c>
      <c r="G634" s="206">
        <v>6</v>
      </c>
      <c r="H634" s="206">
        <v>3000</v>
      </c>
      <c r="I634" s="206">
        <f t="shared" si="45"/>
        <v>18000</v>
      </c>
      <c r="J634" s="259"/>
      <c r="K634" s="196" t="s">
        <v>1086</v>
      </c>
      <c r="L634" s="179" t="s">
        <v>1080</v>
      </c>
      <c r="M634" s="157">
        <f t="shared" si="46"/>
        <v>6</v>
      </c>
      <c r="N634" s="157">
        <f t="shared" si="47"/>
        <v>18000</v>
      </c>
      <c r="O634" s="157">
        <f t="shared" si="40"/>
        <v>0</v>
      </c>
    </row>
    <row r="635" s="157" customFormat="1" customHeight="1" spans="1:15">
      <c r="A635" s="196" t="s">
        <v>1078</v>
      </c>
      <c r="B635" s="179" t="s">
        <v>908</v>
      </c>
      <c r="C635" s="179" t="s">
        <v>389</v>
      </c>
      <c r="D635" s="179" t="s">
        <v>330</v>
      </c>
      <c r="E635" s="196" t="s">
        <v>390</v>
      </c>
      <c r="F635" s="179" t="s">
        <v>229</v>
      </c>
      <c r="G635" s="206">
        <v>1</v>
      </c>
      <c r="H635" s="206">
        <v>3000</v>
      </c>
      <c r="I635" s="206">
        <f t="shared" si="45"/>
        <v>3000</v>
      </c>
      <c r="J635" s="259"/>
      <c r="K635" s="196" t="s">
        <v>1086</v>
      </c>
      <c r="L635" s="179" t="s">
        <v>1080</v>
      </c>
      <c r="M635" s="157">
        <f t="shared" si="46"/>
        <v>1</v>
      </c>
      <c r="N635" s="157">
        <f t="shared" si="47"/>
        <v>3000</v>
      </c>
      <c r="O635" s="157">
        <f t="shared" si="40"/>
        <v>0</v>
      </c>
    </row>
    <row r="636" s="157" customFormat="1" customHeight="1" spans="1:15">
      <c r="A636" s="196" t="s">
        <v>1078</v>
      </c>
      <c r="B636" s="179" t="s">
        <v>908</v>
      </c>
      <c r="C636" s="179" t="s">
        <v>315</v>
      </c>
      <c r="D636" s="179" t="s">
        <v>330</v>
      </c>
      <c r="E636" s="213" t="s">
        <v>786</v>
      </c>
      <c r="F636" s="853" t="s">
        <v>158</v>
      </c>
      <c r="G636" s="196">
        <v>10</v>
      </c>
      <c r="H636" s="861">
        <v>200</v>
      </c>
      <c r="I636" s="206">
        <f t="shared" si="45"/>
        <v>2000</v>
      </c>
      <c r="J636" s="259"/>
      <c r="K636" s="196" t="s">
        <v>1086</v>
      </c>
      <c r="L636" s="179" t="s">
        <v>1080</v>
      </c>
      <c r="M636" s="157">
        <f t="shared" si="46"/>
        <v>10</v>
      </c>
      <c r="N636" s="157">
        <f t="shared" si="47"/>
        <v>2000</v>
      </c>
      <c r="O636" s="157">
        <f t="shared" si="40"/>
        <v>0</v>
      </c>
    </row>
    <row r="637" s="157" customFormat="1" customHeight="1" spans="1:15">
      <c r="A637" s="196" t="s">
        <v>1078</v>
      </c>
      <c r="B637" s="179" t="s">
        <v>1087</v>
      </c>
      <c r="C637" s="179" t="s">
        <v>179</v>
      </c>
      <c r="D637" s="179" t="s">
        <v>581</v>
      </c>
      <c r="E637" s="196" t="s">
        <v>181</v>
      </c>
      <c r="F637" s="179" t="s">
        <v>158</v>
      </c>
      <c r="G637" s="206">
        <v>40</v>
      </c>
      <c r="H637" s="206">
        <v>3000</v>
      </c>
      <c r="I637" s="206">
        <f t="shared" si="45"/>
        <v>120000</v>
      </c>
      <c r="J637" s="259"/>
      <c r="K637" s="196" t="s">
        <v>1088</v>
      </c>
      <c r="L637" s="179" t="s">
        <v>1089</v>
      </c>
      <c r="M637" s="157">
        <f t="shared" si="46"/>
        <v>40</v>
      </c>
      <c r="N637" s="157">
        <f t="shared" si="47"/>
        <v>120000</v>
      </c>
      <c r="O637" s="157">
        <f t="shared" si="40"/>
        <v>0</v>
      </c>
    </row>
    <row r="638" s="157" customFormat="1" customHeight="1" spans="1:15">
      <c r="A638" s="196" t="s">
        <v>1078</v>
      </c>
      <c r="B638" s="179" t="s">
        <v>1087</v>
      </c>
      <c r="C638" s="179" t="s">
        <v>315</v>
      </c>
      <c r="D638" s="179" t="s">
        <v>330</v>
      </c>
      <c r="E638" s="179" t="s">
        <v>786</v>
      </c>
      <c r="F638" s="179" t="s">
        <v>158</v>
      </c>
      <c r="G638" s="206">
        <v>45</v>
      </c>
      <c r="H638" s="206">
        <v>200</v>
      </c>
      <c r="I638" s="206">
        <f t="shared" si="45"/>
        <v>9000</v>
      </c>
      <c r="J638" s="259"/>
      <c r="K638" s="196" t="s">
        <v>1088</v>
      </c>
      <c r="L638" s="179" t="s">
        <v>1089</v>
      </c>
      <c r="M638" s="157">
        <f t="shared" si="46"/>
        <v>45</v>
      </c>
      <c r="N638" s="157">
        <f t="shared" si="47"/>
        <v>9000</v>
      </c>
      <c r="O638" s="157">
        <f t="shared" si="40"/>
        <v>0</v>
      </c>
    </row>
    <row r="639" s="157" customFormat="1" customHeight="1" spans="1:15">
      <c r="A639" s="196" t="s">
        <v>1078</v>
      </c>
      <c r="B639" s="179" t="s">
        <v>1087</v>
      </c>
      <c r="C639" s="179" t="s">
        <v>261</v>
      </c>
      <c r="D639" s="179" t="s">
        <v>330</v>
      </c>
      <c r="E639" s="196" t="s">
        <v>234</v>
      </c>
      <c r="F639" s="213" t="s">
        <v>229</v>
      </c>
      <c r="G639" s="206">
        <v>1</v>
      </c>
      <c r="H639" s="194">
        <v>2000</v>
      </c>
      <c r="I639" s="206">
        <f t="shared" si="45"/>
        <v>2000</v>
      </c>
      <c r="J639" s="259"/>
      <c r="K639" s="196" t="s">
        <v>1088</v>
      </c>
      <c r="L639" s="179" t="s">
        <v>1089</v>
      </c>
      <c r="M639" s="157">
        <f t="shared" si="46"/>
        <v>1</v>
      </c>
      <c r="N639" s="157">
        <f t="shared" si="47"/>
        <v>2000</v>
      </c>
      <c r="O639" s="157">
        <f t="shared" si="40"/>
        <v>0</v>
      </c>
    </row>
    <row r="640" s="157" customFormat="1" customHeight="1" spans="1:15">
      <c r="A640" s="196" t="s">
        <v>1078</v>
      </c>
      <c r="B640" s="179" t="s">
        <v>1087</v>
      </c>
      <c r="C640" s="179" t="s">
        <v>395</v>
      </c>
      <c r="D640" s="179" t="s">
        <v>393</v>
      </c>
      <c r="E640" s="196" t="s">
        <v>335</v>
      </c>
      <c r="F640" s="179" t="s">
        <v>229</v>
      </c>
      <c r="G640" s="206">
        <v>2</v>
      </c>
      <c r="H640" s="206">
        <v>3000</v>
      </c>
      <c r="I640" s="206">
        <f t="shared" si="45"/>
        <v>6000</v>
      </c>
      <c r="J640" s="259"/>
      <c r="K640" s="196" t="s">
        <v>1088</v>
      </c>
      <c r="L640" s="179" t="s">
        <v>1089</v>
      </c>
      <c r="M640" s="157">
        <f t="shared" si="46"/>
        <v>2</v>
      </c>
      <c r="N640" s="157">
        <f t="shared" si="47"/>
        <v>6000</v>
      </c>
      <c r="O640" s="157">
        <f t="shared" si="40"/>
        <v>0</v>
      </c>
    </row>
    <row r="641" s="157" customFormat="1" customHeight="1" spans="1:15">
      <c r="A641" s="196" t="s">
        <v>1078</v>
      </c>
      <c r="B641" s="179" t="s">
        <v>1087</v>
      </c>
      <c r="C641" s="179" t="s">
        <v>349</v>
      </c>
      <c r="D641" s="179" t="s">
        <v>539</v>
      </c>
      <c r="E641" s="196" t="s">
        <v>351</v>
      </c>
      <c r="F641" s="179" t="s">
        <v>229</v>
      </c>
      <c r="G641" s="206">
        <v>1</v>
      </c>
      <c r="H641" s="206">
        <v>8000</v>
      </c>
      <c r="I641" s="206">
        <f t="shared" si="45"/>
        <v>8000</v>
      </c>
      <c r="J641" s="259"/>
      <c r="K641" s="196" t="s">
        <v>1088</v>
      </c>
      <c r="L641" s="179" t="s">
        <v>1089</v>
      </c>
      <c r="M641" s="157">
        <f t="shared" si="46"/>
        <v>1</v>
      </c>
      <c r="N641" s="157">
        <f t="shared" si="47"/>
        <v>8000</v>
      </c>
      <c r="O641" s="157">
        <f t="shared" si="40"/>
        <v>0</v>
      </c>
    </row>
    <row r="642" s="157" customFormat="1" customHeight="1" spans="1:15">
      <c r="A642" s="196" t="s">
        <v>1078</v>
      </c>
      <c r="B642" s="179" t="s">
        <v>799</v>
      </c>
      <c r="C642" s="179" t="s">
        <v>375</v>
      </c>
      <c r="D642" s="179" t="s">
        <v>599</v>
      </c>
      <c r="E642" s="196" t="s">
        <v>376</v>
      </c>
      <c r="F642" s="179" t="s">
        <v>229</v>
      </c>
      <c r="G642" s="206">
        <v>30</v>
      </c>
      <c r="H642" s="206">
        <v>8000</v>
      </c>
      <c r="I642" s="206">
        <f t="shared" si="45"/>
        <v>240000</v>
      </c>
      <c r="J642" s="259"/>
      <c r="K642" s="196" t="s">
        <v>1090</v>
      </c>
      <c r="L642" s="179" t="s">
        <v>1089</v>
      </c>
      <c r="M642" s="157">
        <f t="shared" si="46"/>
        <v>30</v>
      </c>
      <c r="N642" s="157">
        <f t="shared" si="47"/>
        <v>240000</v>
      </c>
      <c r="O642" s="157">
        <f t="shared" si="40"/>
        <v>0</v>
      </c>
    </row>
    <row r="643" s="157" customFormat="1" customHeight="1" spans="1:15">
      <c r="A643" s="196" t="s">
        <v>1078</v>
      </c>
      <c r="B643" s="179" t="s">
        <v>797</v>
      </c>
      <c r="C643" s="179" t="s">
        <v>375</v>
      </c>
      <c r="D643" s="179" t="s">
        <v>599</v>
      </c>
      <c r="E643" s="196" t="s">
        <v>376</v>
      </c>
      <c r="F643" s="179" t="s">
        <v>229</v>
      </c>
      <c r="G643" s="206">
        <v>30</v>
      </c>
      <c r="H643" s="206">
        <v>8000</v>
      </c>
      <c r="I643" s="206">
        <f t="shared" si="45"/>
        <v>240000</v>
      </c>
      <c r="J643" s="259"/>
      <c r="K643" s="196" t="s">
        <v>1091</v>
      </c>
      <c r="L643" s="179" t="s">
        <v>1089</v>
      </c>
      <c r="M643" s="157">
        <f t="shared" si="46"/>
        <v>30</v>
      </c>
      <c r="N643" s="157">
        <f t="shared" si="47"/>
        <v>240000</v>
      </c>
      <c r="O643" s="157">
        <f t="shared" si="40"/>
        <v>0</v>
      </c>
    </row>
    <row r="644" s="157" customFormat="1" customHeight="1" spans="1:15">
      <c r="A644" s="196" t="s">
        <v>1078</v>
      </c>
      <c r="B644" s="179" t="s">
        <v>1092</v>
      </c>
      <c r="C644" s="179" t="s">
        <v>185</v>
      </c>
      <c r="D644" s="179" t="s">
        <v>588</v>
      </c>
      <c r="E644" s="196" t="s">
        <v>184</v>
      </c>
      <c r="F644" s="179" t="s">
        <v>186</v>
      </c>
      <c r="G644" s="206">
        <v>60</v>
      </c>
      <c r="H644" s="206">
        <v>4000</v>
      </c>
      <c r="I644" s="206">
        <f t="shared" si="45"/>
        <v>240000</v>
      </c>
      <c r="J644" s="259"/>
      <c r="K644" s="196" t="s">
        <v>1093</v>
      </c>
      <c r="L644" s="179" t="s">
        <v>1089</v>
      </c>
      <c r="M644" s="157">
        <f t="shared" si="46"/>
        <v>60</v>
      </c>
      <c r="N644" s="157">
        <f t="shared" si="47"/>
        <v>240000</v>
      </c>
      <c r="O644" s="157">
        <f t="shared" si="40"/>
        <v>0</v>
      </c>
    </row>
    <row r="645" s="157" customFormat="1" customHeight="1" spans="1:15">
      <c r="A645" s="196" t="s">
        <v>1078</v>
      </c>
      <c r="B645" s="179" t="s">
        <v>1092</v>
      </c>
      <c r="C645" s="179" t="s">
        <v>233</v>
      </c>
      <c r="D645" s="179" t="s">
        <v>330</v>
      </c>
      <c r="E645" s="196" t="s">
        <v>234</v>
      </c>
      <c r="F645" s="179" t="s">
        <v>229</v>
      </c>
      <c r="G645" s="206">
        <v>1</v>
      </c>
      <c r="H645" s="206">
        <v>2800</v>
      </c>
      <c r="I645" s="206">
        <f t="shared" si="45"/>
        <v>2800</v>
      </c>
      <c r="J645" s="259"/>
      <c r="K645" s="196" t="s">
        <v>1093</v>
      </c>
      <c r="L645" s="179" t="s">
        <v>1089</v>
      </c>
      <c r="M645" s="157">
        <f t="shared" si="46"/>
        <v>1</v>
      </c>
      <c r="N645" s="157">
        <f t="shared" si="47"/>
        <v>2800</v>
      </c>
      <c r="O645" s="157">
        <f t="shared" ref="O645:O708" si="48" xml:space="preserve">G645-M645</f>
        <v>0</v>
      </c>
    </row>
    <row r="646" s="157" customFormat="1" customHeight="1" spans="1:15">
      <c r="A646" s="196" t="s">
        <v>1094</v>
      </c>
      <c r="B646" s="792" t="s">
        <v>1095</v>
      </c>
      <c r="C646" s="792" t="s">
        <v>354</v>
      </c>
      <c r="D646" s="179" t="s">
        <v>566</v>
      </c>
      <c r="E646" s="196" t="s">
        <v>1096</v>
      </c>
      <c r="F646" s="792" t="s">
        <v>229</v>
      </c>
      <c r="G646" s="206">
        <v>1</v>
      </c>
      <c r="H646" s="206">
        <v>1000</v>
      </c>
      <c r="I646" s="206">
        <f t="shared" si="45"/>
        <v>1000</v>
      </c>
      <c r="J646" s="259"/>
      <c r="K646" s="196" t="s">
        <v>1097</v>
      </c>
      <c r="L646" s="179" t="s">
        <v>1089</v>
      </c>
      <c r="M646" s="157">
        <f t="shared" si="46"/>
        <v>1</v>
      </c>
      <c r="N646" s="157">
        <f t="shared" si="47"/>
        <v>1000</v>
      </c>
      <c r="O646" s="157">
        <f t="shared" si="48"/>
        <v>0</v>
      </c>
    </row>
    <row r="647" s="157" customFormat="1" customHeight="1" spans="1:15">
      <c r="A647" s="196" t="s">
        <v>1094</v>
      </c>
      <c r="B647" s="792" t="s">
        <v>1095</v>
      </c>
      <c r="C647" s="792" t="s">
        <v>191</v>
      </c>
      <c r="D647" s="179" t="s">
        <v>617</v>
      </c>
      <c r="E647" s="196" t="s">
        <v>1098</v>
      </c>
      <c r="F647" s="792" t="s">
        <v>158</v>
      </c>
      <c r="G647" s="206">
        <v>1</v>
      </c>
      <c r="H647" s="206">
        <v>12000</v>
      </c>
      <c r="I647" s="206">
        <f t="shared" si="45"/>
        <v>12000</v>
      </c>
      <c r="J647" s="259"/>
      <c r="K647" s="196" t="s">
        <v>1097</v>
      </c>
      <c r="L647" s="179" t="s">
        <v>1089</v>
      </c>
      <c r="M647" s="157">
        <f t="shared" si="46"/>
        <v>1</v>
      </c>
      <c r="N647" s="157">
        <f t="shared" si="47"/>
        <v>12000</v>
      </c>
      <c r="O647" s="157">
        <f t="shared" si="48"/>
        <v>0</v>
      </c>
    </row>
    <row r="648" s="157" customFormat="1" customHeight="1" spans="1:15">
      <c r="A648" s="196" t="s">
        <v>1094</v>
      </c>
      <c r="B648" s="792" t="s">
        <v>1095</v>
      </c>
      <c r="C648" s="792" t="s">
        <v>467</v>
      </c>
      <c r="D648" s="179" t="s">
        <v>330</v>
      </c>
      <c r="E648" s="792" t="s">
        <v>1099</v>
      </c>
      <c r="F648" s="792" t="s">
        <v>229</v>
      </c>
      <c r="G648" s="206">
        <v>2</v>
      </c>
      <c r="H648" s="206">
        <v>150</v>
      </c>
      <c r="I648" s="206">
        <f t="shared" si="45"/>
        <v>300</v>
      </c>
      <c r="J648" s="259"/>
      <c r="K648" s="196" t="s">
        <v>1097</v>
      </c>
      <c r="L648" s="179" t="s">
        <v>1089</v>
      </c>
      <c r="M648" s="157">
        <f t="shared" si="46"/>
        <v>2</v>
      </c>
      <c r="N648" s="157">
        <f t="shared" si="47"/>
        <v>300</v>
      </c>
      <c r="O648" s="157">
        <f t="shared" si="48"/>
        <v>0</v>
      </c>
    </row>
    <row r="649" s="157" customFormat="1" customHeight="1" spans="1:15">
      <c r="A649" s="196" t="s">
        <v>1094</v>
      </c>
      <c r="B649" s="792" t="s">
        <v>1095</v>
      </c>
      <c r="C649" s="792" t="s">
        <v>395</v>
      </c>
      <c r="D649" s="179" t="s">
        <v>608</v>
      </c>
      <c r="E649" s="266" t="s">
        <v>335</v>
      </c>
      <c r="F649" s="862" t="s">
        <v>229</v>
      </c>
      <c r="G649" s="206">
        <v>8</v>
      </c>
      <c r="H649" s="206">
        <v>3000</v>
      </c>
      <c r="I649" s="206">
        <f t="shared" si="45"/>
        <v>24000</v>
      </c>
      <c r="J649" s="259"/>
      <c r="K649" s="196" t="s">
        <v>1097</v>
      </c>
      <c r="L649" s="179" t="s">
        <v>1089</v>
      </c>
      <c r="M649" s="157">
        <f t="shared" si="46"/>
        <v>8</v>
      </c>
      <c r="N649" s="157">
        <f t="shared" si="47"/>
        <v>24000</v>
      </c>
      <c r="O649" s="157">
        <f t="shared" si="48"/>
        <v>0</v>
      </c>
    </row>
    <row r="650" s="157" customFormat="1" customHeight="1" spans="1:15">
      <c r="A650" s="196" t="s">
        <v>1094</v>
      </c>
      <c r="B650" s="792" t="s">
        <v>1095</v>
      </c>
      <c r="C650" s="792" t="s">
        <v>272</v>
      </c>
      <c r="D650" s="179" t="s">
        <v>330</v>
      </c>
      <c r="E650" s="196" t="s">
        <v>1100</v>
      </c>
      <c r="F650" s="792" t="s">
        <v>158</v>
      </c>
      <c r="G650" s="206">
        <v>18</v>
      </c>
      <c r="H650" s="206">
        <v>1320</v>
      </c>
      <c r="I650" s="206">
        <f t="shared" si="45"/>
        <v>23760</v>
      </c>
      <c r="J650" s="259"/>
      <c r="K650" s="196" t="s">
        <v>1097</v>
      </c>
      <c r="L650" s="179" t="s">
        <v>1089</v>
      </c>
      <c r="M650" s="157">
        <f t="shared" si="46"/>
        <v>18</v>
      </c>
      <c r="N650" s="157">
        <f t="shared" si="47"/>
        <v>23760</v>
      </c>
      <c r="O650" s="157">
        <f t="shared" si="48"/>
        <v>0</v>
      </c>
    </row>
    <row r="651" s="157" customFormat="1" customHeight="1" spans="1:15">
      <c r="A651" s="196" t="s">
        <v>1094</v>
      </c>
      <c r="B651" s="792" t="s">
        <v>1095</v>
      </c>
      <c r="C651" s="179" t="s">
        <v>315</v>
      </c>
      <c r="D651" s="179" t="s">
        <v>330</v>
      </c>
      <c r="E651" s="213" t="s">
        <v>786</v>
      </c>
      <c r="F651" s="862" t="s">
        <v>158</v>
      </c>
      <c r="G651" s="206">
        <v>22</v>
      </c>
      <c r="H651" s="206">
        <v>200</v>
      </c>
      <c r="I651" s="206">
        <f t="shared" si="45"/>
        <v>4400</v>
      </c>
      <c r="J651" s="259"/>
      <c r="K651" s="196" t="s">
        <v>1097</v>
      </c>
      <c r="L651" s="179" t="s">
        <v>1089</v>
      </c>
      <c r="M651" s="157">
        <f t="shared" si="46"/>
        <v>22</v>
      </c>
      <c r="N651" s="157">
        <f t="shared" si="47"/>
        <v>4400</v>
      </c>
      <c r="O651" s="157">
        <f t="shared" si="48"/>
        <v>0</v>
      </c>
    </row>
    <row r="652" s="157" customFormat="1" customHeight="1" spans="1:15">
      <c r="A652" s="196" t="s">
        <v>1094</v>
      </c>
      <c r="B652" s="792" t="s">
        <v>1095</v>
      </c>
      <c r="C652" s="792" t="s">
        <v>349</v>
      </c>
      <c r="D652" s="179" t="s">
        <v>539</v>
      </c>
      <c r="E652" s="196" t="s">
        <v>1101</v>
      </c>
      <c r="F652" s="792" t="s">
        <v>229</v>
      </c>
      <c r="G652" s="206">
        <v>1</v>
      </c>
      <c r="H652" s="206">
        <v>8000</v>
      </c>
      <c r="I652" s="206">
        <f t="shared" si="45"/>
        <v>8000</v>
      </c>
      <c r="J652" s="259"/>
      <c r="K652" s="196" t="s">
        <v>1097</v>
      </c>
      <c r="L652" s="179" t="s">
        <v>1089</v>
      </c>
      <c r="M652" s="157">
        <f t="shared" si="46"/>
        <v>1</v>
      </c>
      <c r="N652" s="157">
        <f t="shared" si="47"/>
        <v>8000</v>
      </c>
      <c r="O652" s="157">
        <f t="shared" si="48"/>
        <v>0</v>
      </c>
    </row>
    <row r="653" s="157" customFormat="1" customHeight="1" spans="1:15">
      <c r="A653" s="196" t="s">
        <v>1094</v>
      </c>
      <c r="B653" s="792" t="s">
        <v>1095</v>
      </c>
      <c r="C653" s="179" t="s">
        <v>233</v>
      </c>
      <c r="D653" s="179" t="s">
        <v>330</v>
      </c>
      <c r="E653" s="196" t="s">
        <v>1102</v>
      </c>
      <c r="F653" s="179" t="s">
        <v>229</v>
      </c>
      <c r="G653" s="206">
        <v>1</v>
      </c>
      <c r="H653" s="206">
        <v>2800</v>
      </c>
      <c r="I653" s="206">
        <f t="shared" si="45"/>
        <v>2800</v>
      </c>
      <c r="J653" s="259"/>
      <c r="K653" s="196" t="s">
        <v>1097</v>
      </c>
      <c r="L653" s="179" t="s">
        <v>1089</v>
      </c>
      <c r="M653" s="157">
        <f t="shared" si="46"/>
        <v>1</v>
      </c>
      <c r="N653" s="157">
        <f t="shared" si="47"/>
        <v>2800</v>
      </c>
      <c r="O653" s="157">
        <f t="shared" si="48"/>
        <v>0</v>
      </c>
    </row>
    <row r="654" s="157" customFormat="1" customHeight="1" spans="1:15">
      <c r="A654" s="196" t="s">
        <v>1078</v>
      </c>
      <c r="B654" s="179" t="s">
        <v>1103</v>
      </c>
      <c r="C654" s="179" t="s">
        <v>396</v>
      </c>
      <c r="D654" s="196" t="s">
        <v>397</v>
      </c>
      <c r="E654" s="196" t="s">
        <v>941</v>
      </c>
      <c r="F654" s="179" t="s">
        <v>229</v>
      </c>
      <c r="G654" s="206">
        <v>1</v>
      </c>
      <c r="H654" s="206">
        <v>3000</v>
      </c>
      <c r="I654" s="206">
        <f t="shared" si="45"/>
        <v>3000</v>
      </c>
      <c r="J654" s="259"/>
      <c r="K654" s="196" t="s">
        <v>1104</v>
      </c>
      <c r="L654" s="179" t="s">
        <v>1089</v>
      </c>
      <c r="M654" s="157">
        <f t="shared" si="46"/>
        <v>1</v>
      </c>
      <c r="N654" s="157">
        <f t="shared" si="47"/>
        <v>3000</v>
      </c>
      <c r="O654" s="157">
        <f t="shared" si="48"/>
        <v>0</v>
      </c>
    </row>
    <row r="655" s="157" customFormat="1" customHeight="1" spans="1:15">
      <c r="A655" s="196" t="s">
        <v>1078</v>
      </c>
      <c r="B655" s="179" t="s">
        <v>1103</v>
      </c>
      <c r="C655" s="179" t="s">
        <v>318</v>
      </c>
      <c r="D655" s="179" t="s">
        <v>728</v>
      </c>
      <c r="E655" s="196" t="s">
        <v>320</v>
      </c>
      <c r="F655" s="179" t="s">
        <v>158</v>
      </c>
      <c r="G655" s="206">
        <v>6</v>
      </c>
      <c r="H655" s="206">
        <v>800</v>
      </c>
      <c r="I655" s="206">
        <f t="shared" si="45"/>
        <v>4800</v>
      </c>
      <c r="J655" s="259"/>
      <c r="K655" s="196" t="s">
        <v>1104</v>
      </c>
      <c r="L655" s="179" t="s">
        <v>1089</v>
      </c>
      <c r="M655" s="157">
        <f t="shared" si="46"/>
        <v>6</v>
      </c>
      <c r="N655" s="157">
        <f t="shared" si="47"/>
        <v>4800</v>
      </c>
      <c r="O655" s="157">
        <f t="shared" si="48"/>
        <v>0</v>
      </c>
    </row>
    <row r="656" s="157" customFormat="1" customHeight="1" spans="1:15">
      <c r="A656" s="196" t="s">
        <v>1078</v>
      </c>
      <c r="B656" s="179" t="s">
        <v>1105</v>
      </c>
      <c r="C656" s="179" t="s">
        <v>396</v>
      </c>
      <c r="D656" s="196" t="s">
        <v>397</v>
      </c>
      <c r="E656" s="196" t="s">
        <v>941</v>
      </c>
      <c r="F656" s="179" t="s">
        <v>229</v>
      </c>
      <c r="G656" s="206">
        <v>1</v>
      </c>
      <c r="H656" s="206">
        <v>3000</v>
      </c>
      <c r="I656" s="206">
        <f t="shared" si="45"/>
        <v>3000</v>
      </c>
      <c r="J656" s="259"/>
      <c r="K656" s="196" t="s">
        <v>1106</v>
      </c>
      <c r="L656" s="179" t="s">
        <v>1089</v>
      </c>
      <c r="M656" s="157">
        <f t="shared" si="46"/>
        <v>1</v>
      </c>
      <c r="N656" s="157">
        <f t="shared" si="47"/>
        <v>3000</v>
      </c>
      <c r="O656" s="157">
        <f t="shared" si="48"/>
        <v>0</v>
      </c>
    </row>
    <row r="657" s="157" customFormat="1" customHeight="1" spans="1:15">
      <c r="A657" s="196" t="s">
        <v>1078</v>
      </c>
      <c r="B657" s="179" t="s">
        <v>1105</v>
      </c>
      <c r="C657" s="179" t="s">
        <v>315</v>
      </c>
      <c r="D657" s="179" t="s">
        <v>330</v>
      </c>
      <c r="E657" s="179" t="s">
        <v>786</v>
      </c>
      <c r="F657" s="179" t="s">
        <v>158</v>
      </c>
      <c r="G657" s="206">
        <v>20</v>
      </c>
      <c r="H657" s="206">
        <v>200</v>
      </c>
      <c r="I657" s="206">
        <f t="shared" si="45"/>
        <v>4000</v>
      </c>
      <c r="J657" s="259"/>
      <c r="K657" s="196" t="s">
        <v>1106</v>
      </c>
      <c r="L657" s="179" t="s">
        <v>1089</v>
      </c>
      <c r="M657" s="157">
        <f t="shared" si="46"/>
        <v>20</v>
      </c>
      <c r="N657" s="157">
        <f t="shared" si="47"/>
        <v>4000</v>
      </c>
      <c r="O657" s="157">
        <f t="shared" si="48"/>
        <v>0</v>
      </c>
    </row>
    <row r="658" s="157" customFormat="1" customHeight="1" spans="1:15">
      <c r="A658" s="196" t="s">
        <v>1078</v>
      </c>
      <c r="B658" s="179" t="s">
        <v>1107</v>
      </c>
      <c r="C658" s="792" t="s">
        <v>185</v>
      </c>
      <c r="D658" s="179" t="s">
        <v>588</v>
      </c>
      <c r="E658" s="196" t="s">
        <v>1108</v>
      </c>
      <c r="F658" s="179" t="s">
        <v>186</v>
      </c>
      <c r="G658" s="206">
        <v>20</v>
      </c>
      <c r="H658" s="206">
        <v>4000</v>
      </c>
      <c r="I658" s="206">
        <f t="shared" si="45"/>
        <v>80000</v>
      </c>
      <c r="J658" s="259"/>
      <c r="K658" s="196" t="s">
        <v>1109</v>
      </c>
      <c r="L658" s="179" t="s">
        <v>1089</v>
      </c>
      <c r="M658" s="157">
        <f t="shared" si="46"/>
        <v>20</v>
      </c>
      <c r="N658" s="157">
        <f t="shared" si="47"/>
        <v>80000</v>
      </c>
      <c r="O658" s="157">
        <f t="shared" si="48"/>
        <v>0</v>
      </c>
    </row>
    <row r="659" s="157" customFormat="1" customHeight="1" spans="1:15">
      <c r="A659" s="196" t="s">
        <v>1078</v>
      </c>
      <c r="B659" s="179" t="s">
        <v>1107</v>
      </c>
      <c r="C659" s="179" t="s">
        <v>210</v>
      </c>
      <c r="D659" s="179" t="s">
        <v>636</v>
      </c>
      <c r="E659" s="196" t="s">
        <v>181</v>
      </c>
      <c r="F659" s="179" t="s">
        <v>212</v>
      </c>
      <c r="G659" s="206">
        <v>3</v>
      </c>
      <c r="H659" s="206">
        <v>1000</v>
      </c>
      <c r="I659" s="206">
        <f t="shared" si="45"/>
        <v>3000</v>
      </c>
      <c r="J659" s="259"/>
      <c r="K659" s="196" t="s">
        <v>1109</v>
      </c>
      <c r="L659" s="179" t="s">
        <v>1089</v>
      </c>
      <c r="M659" s="157">
        <f t="shared" si="46"/>
        <v>3</v>
      </c>
      <c r="N659" s="157">
        <f t="shared" si="47"/>
        <v>3000</v>
      </c>
      <c r="O659" s="157">
        <f t="shared" si="48"/>
        <v>0</v>
      </c>
    </row>
    <row r="660" s="157" customFormat="1" customHeight="1" spans="1:15">
      <c r="A660" s="196" t="s">
        <v>1078</v>
      </c>
      <c r="B660" s="179" t="s">
        <v>1107</v>
      </c>
      <c r="C660" s="179" t="s">
        <v>315</v>
      </c>
      <c r="D660" s="179" t="s">
        <v>330</v>
      </c>
      <c r="E660" s="179" t="s">
        <v>786</v>
      </c>
      <c r="F660" s="179" t="s">
        <v>158</v>
      </c>
      <c r="G660" s="206">
        <v>20</v>
      </c>
      <c r="H660" s="206">
        <v>200</v>
      </c>
      <c r="I660" s="206">
        <f t="shared" si="45"/>
        <v>4000</v>
      </c>
      <c r="J660" s="259"/>
      <c r="K660" s="196" t="s">
        <v>1109</v>
      </c>
      <c r="L660" s="179" t="s">
        <v>1089</v>
      </c>
      <c r="M660" s="157">
        <f t="shared" si="46"/>
        <v>20</v>
      </c>
      <c r="N660" s="157">
        <f t="shared" si="47"/>
        <v>4000</v>
      </c>
      <c r="O660" s="157">
        <f t="shared" si="48"/>
        <v>0</v>
      </c>
    </row>
    <row r="661" s="157" customFormat="1" customHeight="1" spans="1:15">
      <c r="A661" s="196" t="s">
        <v>1078</v>
      </c>
      <c r="B661" s="179" t="s">
        <v>1107</v>
      </c>
      <c r="C661" s="179" t="s">
        <v>349</v>
      </c>
      <c r="D661" s="179" t="s">
        <v>539</v>
      </c>
      <c r="E661" s="196" t="s">
        <v>351</v>
      </c>
      <c r="F661" s="179" t="s">
        <v>229</v>
      </c>
      <c r="G661" s="206">
        <v>1</v>
      </c>
      <c r="H661" s="206">
        <v>8000</v>
      </c>
      <c r="I661" s="206">
        <f t="shared" si="45"/>
        <v>8000</v>
      </c>
      <c r="J661" s="259"/>
      <c r="K661" s="196" t="s">
        <v>1109</v>
      </c>
      <c r="L661" s="179" t="s">
        <v>1089</v>
      </c>
      <c r="M661" s="157">
        <f t="shared" si="46"/>
        <v>1</v>
      </c>
      <c r="N661" s="157">
        <f t="shared" si="47"/>
        <v>8000</v>
      </c>
      <c r="O661" s="157">
        <f t="shared" si="48"/>
        <v>0</v>
      </c>
    </row>
    <row r="662" s="157" customFormat="1" customHeight="1" spans="1:15">
      <c r="A662" s="196" t="s">
        <v>1078</v>
      </c>
      <c r="B662" s="179" t="s">
        <v>1110</v>
      </c>
      <c r="C662" s="179" t="s">
        <v>210</v>
      </c>
      <c r="D662" s="179" t="s">
        <v>636</v>
      </c>
      <c r="E662" s="196" t="s">
        <v>181</v>
      </c>
      <c r="F662" s="179" t="s">
        <v>212</v>
      </c>
      <c r="G662" s="206">
        <v>2</v>
      </c>
      <c r="H662" s="206">
        <v>1000</v>
      </c>
      <c r="I662" s="206">
        <f t="shared" si="45"/>
        <v>2000</v>
      </c>
      <c r="J662" s="259"/>
      <c r="K662" s="196" t="s">
        <v>1111</v>
      </c>
      <c r="L662" s="179" t="s">
        <v>1089</v>
      </c>
      <c r="M662" s="157">
        <f t="shared" si="46"/>
        <v>2</v>
      </c>
      <c r="N662" s="157">
        <f t="shared" si="47"/>
        <v>2000</v>
      </c>
      <c r="O662" s="157">
        <f t="shared" si="48"/>
        <v>0</v>
      </c>
    </row>
    <row r="663" s="157" customFormat="1" customHeight="1" spans="1:15">
      <c r="A663" s="196" t="s">
        <v>1078</v>
      </c>
      <c r="B663" s="179" t="s">
        <v>1110</v>
      </c>
      <c r="C663" s="179" t="s">
        <v>315</v>
      </c>
      <c r="D663" s="179" t="s">
        <v>330</v>
      </c>
      <c r="E663" s="179" t="s">
        <v>786</v>
      </c>
      <c r="F663" s="179" t="s">
        <v>158</v>
      </c>
      <c r="G663" s="206">
        <v>12</v>
      </c>
      <c r="H663" s="206">
        <v>200</v>
      </c>
      <c r="I663" s="206">
        <f t="shared" si="45"/>
        <v>2400</v>
      </c>
      <c r="J663" s="259"/>
      <c r="K663" s="196" t="s">
        <v>1111</v>
      </c>
      <c r="L663" s="179" t="s">
        <v>1089</v>
      </c>
      <c r="M663" s="157">
        <f t="shared" si="46"/>
        <v>12</v>
      </c>
      <c r="N663" s="157">
        <f t="shared" si="47"/>
        <v>2400</v>
      </c>
      <c r="O663" s="157">
        <f t="shared" si="48"/>
        <v>0</v>
      </c>
    </row>
    <row r="664" s="157" customFormat="1" customHeight="1" spans="1:15">
      <c r="A664" s="196" t="s">
        <v>1078</v>
      </c>
      <c r="B664" s="196" t="s">
        <v>1112</v>
      </c>
      <c r="C664" s="179" t="s">
        <v>210</v>
      </c>
      <c r="D664" s="179" t="s">
        <v>636</v>
      </c>
      <c r="E664" s="196" t="s">
        <v>181</v>
      </c>
      <c r="F664" s="179" t="s">
        <v>212</v>
      </c>
      <c r="G664" s="206">
        <v>4</v>
      </c>
      <c r="H664" s="206">
        <v>1000</v>
      </c>
      <c r="I664" s="206">
        <f t="shared" si="45"/>
        <v>4000</v>
      </c>
      <c r="J664" s="259"/>
      <c r="K664" s="196" t="s">
        <v>1113</v>
      </c>
      <c r="L664" s="179" t="s">
        <v>1089</v>
      </c>
      <c r="M664" s="157">
        <f t="shared" si="46"/>
        <v>4</v>
      </c>
      <c r="N664" s="157">
        <f t="shared" si="47"/>
        <v>4000</v>
      </c>
      <c r="O664" s="157">
        <f t="shared" si="48"/>
        <v>0</v>
      </c>
    </row>
    <row r="665" s="157" customFormat="1" customHeight="1" spans="1:15">
      <c r="A665" s="196" t="s">
        <v>1078</v>
      </c>
      <c r="B665" s="196" t="s">
        <v>1112</v>
      </c>
      <c r="C665" s="179" t="s">
        <v>315</v>
      </c>
      <c r="D665" s="179" t="s">
        <v>330</v>
      </c>
      <c r="E665" s="179" t="s">
        <v>786</v>
      </c>
      <c r="F665" s="179" t="s">
        <v>158</v>
      </c>
      <c r="G665" s="206">
        <v>30</v>
      </c>
      <c r="H665" s="206">
        <v>200</v>
      </c>
      <c r="I665" s="206">
        <f t="shared" si="45"/>
        <v>6000</v>
      </c>
      <c r="J665" s="259"/>
      <c r="K665" s="196" t="s">
        <v>1113</v>
      </c>
      <c r="L665" s="179" t="s">
        <v>1089</v>
      </c>
      <c r="M665" s="157">
        <f t="shared" si="46"/>
        <v>30</v>
      </c>
      <c r="N665" s="157">
        <f t="shared" si="47"/>
        <v>6000</v>
      </c>
      <c r="O665" s="157">
        <f t="shared" si="48"/>
        <v>0</v>
      </c>
    </row>
    <row r="666" s="157" customFormat="1" customHeight="1" spans="1:15">
      <c r="A666" s="196" t="s">
        <v>1078</v>
      </c>
      <c r="B666" s="196" t="s">
        <v>1112</v>
      </c>
      <c r="C666" s="179" t="s">
        <v>261</v>
      </c>
      <c r="D666" s="179" t="s">
        <v>330</v>
      </c>
      <c r="E666" s="196" t="s">
        <v>234</v>
      </c>
      <c r="F666" s="179" t="s">
        <v>229</v>
      </c>
      <c r="G666" s="206">
        <v>1</v>
      </c>
      <c r="H666" s="194">
        <v>2000</v>
      </c>
      <c r="I666" s="206">
        <f t="shared" si="45"/>
        <v>2000</v>
      </c>
      <c r="J666" s="259"/>
      <c r="K666" s="196" t="s">
        <v>1113</v>
      </c>
      <c r="L666" s="179" t="s">
        <v>1089</v>
      </c>
      <c r="M666" s="157">
        <f t="shared" si="46"/>
        <v>1</v>
      </c>
      <c r="N666" s="157">
        <f t="shared" si="47"/>
        <v>2000</v>
      </c>
      <c r="O666" s="157">
        <f t="shared" si="48"/>
        <v>0</v>
      </c>
    </row>
    <row r="667" s="157" customFormat="1" customHeight="1" spans="1:15">
      <c r="A667" s="196" t="s">
        <v>1078</v>
      </c>
      <c r="B667" s="179" t="s">
        <v>1114</v>
      </c>
      <c r="C667" s="179" t="s">
        <v>182</v>
      </c>
      <c r="D667" s="179" t="s">
        <v>588</v>
      </c>
      <c r="E667" s="196" t="s">
        <v>184</v>
      </c>
      <c r="F667" s="179" t="s">
        <v>158</v>
      </c>
      <c r="G667" s="206">
        <v>8</v>
      </c>
      <c r="H667" s="206">
        <v>1000</v>
      </c>
      <c r="I667" s="206">
        <f t="shared" si="45"/>
        <v>8000</v>
      </c>
      <c r="J667" s="259"/>
      <c r="K667" s="196" t="s">
        <v>1115</v>
      </c>
      <c r="L667" s="179" t="s">
        <v>1089</v>
      </c>
      <c r="M667" s="157">
        <f t="shared" si="46"/>
        <v>8</v>
      </c>
      <c r="N667" s="157">
        <f t="shared" si="47"/>
        <v>8000</v>
      </c>
      <c r="O667" s="157">
        <f t="shared" si="48"/>
        <v>0</v>
      </c>
    </row>
    <row r="668" s="157" customFormat="1" customHeight="1" spans="1:15">
      <c r="A668" s="196" t="s">
        <v>1078</v>
      </c>
      <c r="B668" s="179" t="s">
        <v>1114</v>
      </c>
      <c r="C668" s="179" t="s">
        <v>311</v>
      </c>
      <c r="D668" s="179" t="s">
        <v>330</v>
      </c>
      <c r="E668" s="196" t="s">
        <v>234</v>
      </c>
      <c r="F668" s="179" t="s">
        <v>158</v>
      </c>
      <c r="G668" s="206">
        <v>20</v>
      </c>
      <c r="H668" s="206">
        <v>400</v>
      </c>
      <c r="I668" s="206">
        <f t="shared" si="45"/>
        <v>8000</v>
      </c>
      <c r="J668" s="259"/>
      <c r="K668" s="196" t="s">
        <v>1115</v>
      </c>
      <c r="L668" s="179" t="s">
        <v>1089</v>
      </c>
      <c r="M668" s="157">
        <f t="shared" si="46"/>
        <v>20</v>
      </c>
      <c r="N668" s="157">
        <f t="shared" si="47"/>
        <v>8000</v>
      </c>
      <c r="O668" s="157">
        <f t="shared" si="48"/>
        <v>0</v>
      </c>
    </row>
    <row r="669" s="157" customFormat="1" customHeight="1" spans="1:15">
      <c r="A669" s="196" t="s">
        <v>1078</v>
      </c>
      <c r="B669" s="179" t="s">
        <v>1114</v>
      </c>
      <c r="C669" s="179" t="s">
        <v>349</v>
      </c>
      <c r="D669" s="179" t="s">
        <v>539</v>
      </c>
      <c r="E669" s="196" t="s">
        <v>351</v>
      </c>
      <c r="F669" s="179" t="s">
        <v>229</v>
      </c>
      <c r="G669" s="206">
        <v>1</v>
      </c>
      <c r="H669" s="206">
        <v>8000</v>
      </c>
      <c r="I669" s="206">
        <f t="shared" si="45"/>
        <v>8000</v>
      </c>
      <c r="J669" s="259"/>
      <c r="K669" s="196" t="s">
        <v>1115</v>
      </c>
      <c r="L669" s="179" t="s">
        <v>1089</v>
      </c>
      <c r="M669" s="157">
        <f t="shared" si="46"/>
        <v>1</v>
      </c>
      <c r="N669" s="157">
        <f t="shared" si="47"/>
        <v>8000</v>
      </c>
      <c r="O669" s="157">
        <f t="shared" si="48"/>
        <v>0</v>
      </c>
    </row>
    <row r="670" s="157" customFormat="1" customHeight="1" spans="1:15">
      <c r="A670" s="196" t="s">
        <v>1078</v>
      </c>
      <c r="B670" s="179" t="s">
        <v>1116</v>
      </c>
      <c r="C670" s="179" t="s">
        <v>182</v>
      </c>
      <c r="D670" s="179" t="s">
        <v>588</v>
      </c>
      <c r="E670" s="196" t="s">
        <v>184</v>
      </c>
      <c r="F670" s="179" t="s">
        <v>158</v>
      </c>
      <c r="G670" s="206">
        <v>4</v>
      </c>
      <c r="H670" s="206">
        <v>1000</v>
      </c>
      <c r="I670" s="206">
        <f t="shared" si="45"/>
        <v>4000</v>
      </c>
      <c r="J670" s="259"/>
      <c r="K670" s="196" t="s">
        <v>1117</v>
      </c>
      <c r="L670" s="179" t="s">
        <v>1089</v>
      </c>
      <c r="M670" s="157">
        <f t="shared" si="46"/>
        <v>4</v>
      </c>
      <c r="N670" s="157">
        <f t="shared" si="47"/>
        <v>4000</v>
      </c>
      <c r="O670" s="157">
        <f t="shared" si="48"/>
        <v>0</v>
      </c>
    </row>
    <row r="671" s="157" customFormat="1" customHeight="1" spans="1:15">
      <c r="A671" s="196" t="s">
        <v>1078</v>
      </c>
      <c r="B671" s="179" t="s">
        <v>1116</v>
      </c>
      <c r="C671" s="179" t="s">
        <v>311</v>
      </c>
      <c r="D671" s="179" t="s">
        <v>330</v>
      </c>
      <c r="E671" s="196" t="s">
        <v>288</v>
      </c>
      <c r="F671" s="179" t="s">
        <v>158</v>
      </c>
      <c r="G671" s="206">
        <v>4</v>
      </c>
      <c r="H671" s="206">
        <v>400</v>
      </c>
      <c r="I671" s="206">
        <f t="shared" si="45"/>
        <v>1600</v>
      </c>
      <c r="J671" s="259"/>
      <c r="K671" s="196" t="s">
        <v>1117</v>
      </c>
      <c r="L671" s="179" t="s">
        <v>1089</v>
      </c>
      <c r="M671" s="157">
        <f t="shared" si="46"/>
        <v>4</v>
      </c>
      <c r="N671" s="157">
        <f t="shared" si="47"/>
        <v>1600</v>
      </c>
      <c r="O671" s="157">
        <f t="shared" si="48"/>
        <v>0</v>
      </c>
    </row>
    <row r="672" s="157" customFormat="1" customHeight="1" spans="1:15">
      <c r="A672" s="196" t="s">
        <v>1078</v>
      </c>
      <c r="B672" s="179" t="s">
        <v>1116</v>
      </c>
      <c r="C672" s="179" t="s">
        <v>349</v>
      </c>
      <c r="D672" s="179" t="s">
        <v>539</v>
      </c>
      <c r="E672" s="196" t="s">
        <v>351</v>
      </c>
      <c r="F672" s="179" t="s">
        <v>229</v>
      </c>
      <c r="G672" s="206">
        <v>1</v>
      </c>
      <c r="H672" s="206">
        <v>8000</v>
      </c>
      <c r="I672" s="206">
        <f t="shared" si="45"/>
        <v>8000</v>
      </c>
      <c r="J672" s="259"/>
      <c r="K672" s="196" t="s">
        <v>1117</v>
      </c>
      <c r="L672" s="179" t="s">
        <v>1089</v>
      </c>
      <c r="M672" s="157">
        <f t="shared" si="46"/>
        <v>1</v>
      </c>
      <c r="N672" s="157">
        <f t="shared" si="47"/>
        <v>8000</v>
      </c>
      <c r="O672" s="157">
        <f t="shared" si="48"/>
        <v>0</v>
      </c>
    </row>
    <row r="673" s="157" customFormat="1" customHeight="1" spans="1:15">
      <c r="A673" s="196" t="s">
        <v>1078</v>
      </c>
      <c r="B673" s="179" t="s">
        <v>1118</v>
      </c>
      <c r="C673" s="179" t="s">
        <v>182</v>
      </c>
      <c r="D673" s="179" t="s">
        <v>588</v>
      </c>
      <c r="E673" s="196" t="s">
        <v>184</v>
      </c>
      <c r="F673" s="179" t="s">
        <v>158</v>
      </c>
      <c r="G673" s="206">
        <v>4</v>
      </c>
      <c r="H673" s="206">
        <v>1000</v>
      </c>
      <c r="I673" s="206">
        <f t="shared" si="45"/>
        <v>4000</v>
      </c>
      <c r="J673" s="259"/>
      <c r="K673" s="196" t="s">
        <v>1119</v>
      </c>
      <c r="L673" s="179" t="s">
        <v>1089</v>
      </c>
      <c r="M673" s="157">
        <f t="shared" si="46"/>
        <v>4</v>
      </c>
      <c r="N673" s="157">
        <f t="shared" si="47"/>
        <v>4000</v>
      </c>
      <c r="O673" s="157">
        <f t="shared" si="48"/>
        <v>0</v>
      </c>
    </row>
    <row r="674" s="157" customFormat="1" customHeight="1" spans="1:15">
      <c r="A674" s="196" t="s">
        <v>1078</v>
      </c>
      <c r="B674" s="179" t="s">
        <v>1118</v>
      </c>
      <c r="C674" s="179" t="s">
        <v>311</v>
      </c>
      <c r="D674" s="179" t="s">
        <v>330</v>
      </c>
      <c r="E674" s="196" t="s">
        <v>288</v>
      </c>
      <c r="F674" s="179" t="s">
        <v>158</v>
      </c>
      <c r="G674" s="206">
        <v>4</v>
      </c>
      <c r="H674" s="206">
        <v>400</v>
      </c>
      <c r="I674" s="206">
        <f t="shared" si="45"/>
        <v>1600</v>
      </c>
      <c r="J674" s="259"/>
      <c r="K674" s="196" t="s">
        <v>1119</v>
      </c>
      <c r="L674" s="179" t="s">
        <v>1089</v>
      </c>
      <c r="M674" s="157">
        <f t="shared" si="46"/>
        <v>4</v>
      </c>
      <c r="N674" s="157">
        <f t="shared" si="47"/>
        <v>1600</v>
      </c>
      <c r="O674" s="157">
        <f t="shared" si="48"/>
        <v>0</v>
      </c>
    </row>
    <row r="675" s="157" customFormat="1" customHeight="1" spans="1:15">
      <c r="A675" s="196" t="s">
        <v>1078</v>
      </c>
      <c r="B675" s="179" t="s">
        <v>1118</v>
      </c>
      <c r="C675" s="179" t="s">
        <v>349</v>
      </c>
      <c r="D675" s="179" t="s">
        <v>539</v>
      </c>
      <c r="E675" s="196" t="s">
        <v>351</v>
      </c>
      <c r="F675" s="179" t="s">
        <v>229</v>
      </c>
      <c r="G675" s="206">
        <v>1</v>
      </c>
      <c r="H675" s="206">
        <v>8000</v>
      </c>
      <c r="I675" s="206">
        <f t="shared" si="45"/>
        <v>8000</v>
      </c>
      <c r="J675" s="259"/>
      <c r="K675" s="196" t="s">
        <v>1119</v>
      </c>
      <c r="L675" s="179" t="s">
        <v>1089</v>
      </c>
      <c r="M675" s="157">
        <f t="shared" si="46"/>
        <v>1</v>
      </c>
      <c r="N675" s="157">
        <f t="shared" si="47"/>
        <v>8000</v>
      </c>
      <c r="O675" s="157">
        <f t="shared" si="48"/>
        <v>0</v>
      </c>
    </row>
    <row r="676" s="157" customFormat="1" customHeight="1" spans="1:15">
      <c r="A676" s="196" t="s">
        <v>1078</v>
      </c>
      <c r="B676" s="179" t="s">
        <v>1120</v>
      </c>
      <c r="C676" s="179" t="s">
        <v>182</v>
      </c>
      <c r="D676" s="179" t="s">
        <v>588</v>
      </c>
      <c r="E676" s="196" t="s">
        <v>184</v>
      </c>
      <c r="F676" s="179" t="s">
        <v>158</v>
      </c>
      <c r="G676" s="206">
        <v>4</v>
      </c>
      <c r="H676" s="206">
        <v>1000</v>
      </c>
      <c r="I676" s="206">
        <f t="shared" si="45"/>
        <v>4000</v>
      </c>
      <c r="J676" s="259"/>
      <c r="K676" s="196" t="s">
        <v>1121</v>
      </c>
      <c r="L676" s="179" t="s">
        <v>1089</v>
      </c>
      <c r="M676" s="157">
        <f t="shared" si="46"/>
        <v>4</v>
      </c>
      <c r="N676" s="157">
        <f t="shared" si="47"/>
        <v>4000</v>
      </c>
      <c r="O676" s="157">
        <f t="shared" si="48"/>
        <v>0</v>
      </c>
    </row>
    <row r="677" s="157" customFormat="1" customHeight="1" spans="1:15">
      <c r="A677" s="196" t="s">
        <v>1078</v>
      </c>
      <c r="B677" s="179" t="s">
        <v>1120</v>
      </c>
      <c r="C677" s="179" t="s">
        <v>311</v>
      </c>
      <c r="D677" s="179" t="s">
        <v>330</v>
      </c>
      <c r="E677" s="196" t="s">
        <v>288</v>
      </c>
      <c r="F677" s="179" t="s">
        <v>158</v>
      </c>
      <c r="G677" s="206">
        <v>4</v>
      </c>
      <c r="H677" s="206">
        <v>400</v>
      </c>
      <c r="I677" s="206">
        <f t="shared" si="45"/>
        <v>1600</v>
      </c>
      <c r="J677" s="259"/>
      <c r="K677" s="196" t="s">
        <v>1121</v>
      </c>
      <c r="L677" s="179" t="s">
        <v>1089</v>
      </c>
      <c r="M677" s="157">
        <f t="shared" si="46"/>
        <v>4</v>
      </c>
      <c r="N677" s="157">
        <f t="shared" si="47"/>
        <v>1600</v>
      </c>
      <c r="O677" s="157">
        <f t="shared" si="48"/>
        <v>0</v>
      </c>
    </row>
    <row r="678" s="157" customFormat="1" customHeight="1" spans="1:15">
      <c r="A678" s="196" t="s">
        <v>1078</v>
      </c>
      <c r="B678" s="179" t="s">
        <v>1120</v>
      </c>
      <c r="C678" s="179" t="s">
        <v>349</v>
      </c>
      <c r="D678" s="179" t="s">
        <v>539</v>
      </c>
      <c r="E678" s="196" t="s">
        <v>351</v>
      </c>
      <c r="F678" s="179" t="s">
        <v>229</v>
      </c>
      <c r="G678" s="206">
        <v>1</v>
      </c>
      <c r="H678" s="206">
        <v>8000</v>
      </c>
      <c r="I678" s="206">
        <f t="shared" si="45"/>
        <v>8000</v>
      </c>
      <c r="J678" s="259"/>
      <c r="K678" s="196" t="s">
        <v>1121</v>
      </c>
      <c r="L678" s="179" t="s">
        <v>1089</v>
      </c>
      <c r="M678" s="157">
        <f t="shared" si="46"/>
        <v>1</v>
      </c>
      <c r="N678" s="157">
        <f t="shared" si="47"/>
        <v>8000</v>
      </c>
      <c r="O678" s="157">
        <f t="shared" si="48"/>
        <v>0</v>
      </c>
    </row>
    <row r="679" s="157" customFormat="1" customHeight="1" spans="1:15">
      <c r="A679" s="196" t="s">
        <v>1078</v>
      </c>
      <c r="B679" s="179" t="s">
        <v>1122</v>
      </c>
      <c r="C679" s="179" t="s">
        <v>185</v>
      </c>
      <c r="D679" s="179" t="s">
        <v>588</v>
      </c>
      <c r="E679" s="196" t="s">
        <v>184</v>
      </c>
      <c r="F679" s="179" t="s">
        <v>158</v>
      </c>
      <c r="G679" s="206">
        <v>12</v>
      </c>
      <c r="H679" s="206">
        <v>4000</v>
      </c>
      <c r="I679" s="206">
        <f t="shared" si="45"/>
        <v>48000</v>
      </c>
      <c r="J679" s="259"/>
      <c r="K679" s="196" t="s">
        <v>1123</v>
      </c>
      <c r="L679" s="179" t="s">
        <v>1089</v>
      </c>
      <c r="M679" s="157">
        <f t="shared" si="46"/>
        <v>12</v>
      </c>
      <c r="N679" s="157">
        <f t="shared" si="47"/>
        <v>48000</v>
      </c>
      <c r="O679" s="157">
        <f t="shared" si="48"/>
        <v>0</v>
      </c>
    </row>
    <row r="680" s="157" customFormat="1" customHeight="1" spans="1:15">
      <c r="A680" s="196" t="s">
        <v>1078</v>
      </c>
      <c r="B680" s="179" t="s">
        <v>1122</v>
      </c>
      <c r="C680" s="179" t="s">
        <v>311</v>
      </c>
      <c r="D680" s="179" t="s">
        <v>330</v>
      </c>
      <c r="E680" s="196" t="s">
        <v>288</v>
      </c>
      <c r="F680" s="179" t="s">
        <v>158</v>
      </c>
      <c r="G680" s="206">
        <v>20</v>
      </c>
      <c r="H680" s="206">
        <v>400</v>
      </c>
      <c r="I680" s="206">
        <f t="shared" ref="I680:I743" si="49" xml:space="preserve">G680*H680</f>
        <v>8000</v>
      </c>
      <c r="J680" s="259"/>
      <c r="K680" s="196" t="s">
        <v>1123</v>
      </c>
      <c r="L680" s="179" t="s">
        <v>1089</v>
      </c>
      <c r="M680" s="157">
        <f t="shared" ref="M680:M705" si="50" xml:space="preserve">G680</f>
        <v>20</v>
      </c>
      <c r="N680" s="157">
        <f t="shared" ref="N680:N743" si="51" xml:space="preserve">M680*H680</f>
        <v>8000</v>
      </c>
      <c r="O680" s="157">
        <f t="shared" si="48"/>
        <v>0</v>
      </c>
    </row>
    <row r="681" s="157" customFormat="1" customHeight="1" spans="1:15">
      <c r="A681" s="196" t="s">
        <v>1078</v>
      </c>
      <c r="B681" s="179" t="s">
        <v>1122</v>
      </c>
      <c r="C681" s="179" t="s">
        <v>349</v>
      </c>
      <c r="D681" s="179" t="s">
        <v>539</v>
      </c>
      <c r="E681" s="196" t="s">
        <v>351</v>
      </c>
      <c r="F681" s="179" t="s">
        <v>229</v>
      </c>
      <c r="G681" s="206">
        <v>1</v>
      </c>
      <c r="H681" s="206">
        <v>8000</v>
      </c>
      <c r="I681" s="206">
        <f t="shared" si="49"/>
        <v>8000</v>
      </c>
      <c r="J681" s="259"/>
      <c r="K681" s="196" t="s">
        <v>1123</v>
      </c>
      <c r="L681" s="179" t="s">
        <v>1089</v>
      </c>
      <c r="M681" s="157">
        <f t="shared" si="50"/>
        <v>1</v>
      </c>
      <c r="N681" s="157">
        <f t="shared" si="51"/>
        <v>8000</v>
      </c>
      <c r="O681" s="157">
        <f t="shared" si="48"/>
        <v>0</v>
      </c>
    </row>
    <row r="682" s="157" customFormat="1" customHeight="1" spans="1:15">
      <c r="A682" s="196" t="s">
        <v>1078</v>
      </c>
      <c r="B682" s="179" t="s">
        <v>1124</v>
      </c>
      <c r="C682" s="179" t="s">
        <v>182</v>
      </c>
      <c r="D682" s="179" t="s">
        <v>588</v>
      </c>
      <c r="E682" s="196" t="s">
        <v>184</v>
      </c>
      <c r="F682" s="179" t="s">
        <v>158</v>
      </c>
      <c r="G682" s="206">
        <v>4</v>
      </c>
      <c r="H682" s="206">
        <v>1000</v>
      </c>
      <c r="I682" s="206">
        <f t="shared" si="49"/>
        <v>4000</v>
      </c>
      <c r="J682" s="259"/>
      <c r="K682" s="196" t="s">
        <v>1125</v>
      </c>
      <c r="L682" s="179" t="s">
        <v>1089</v>
      </c>
      <c r="M682" s="157">
        <f t="shared" si="50"/>
        <v>4</v>
      </c>
      <c r="N682" s="157">
        <f t="shared" si="51"/>
        <v>4000</v>
      </c>
      <c r="O682" s="157">
        <f t="shared" si="48"/>
        <v>0</v>
      </c>
    </row>
    <row r="683" s="157" customFormat="1" customHeight="1" spans="1:15">
      <c r="A683" s="196" t="s">
        <v>1078</v>
      </c>
      <c r="B683" s="179" t="s">
        <v>1124</v>
      </c>
      <c r="C683" s="179" t="s">
        <v>311</v>
      </c>
      <c r="D683" s="179" t="s">
        <v>330</v>
      </c>
      <c r="E683" s="196" t="s">
        <v>288</v>
      </c>
      <c r="F683" s="179" t="s">
        <v>158</v>
      </c>
      <c r="G683" s="206">
        <v>4</v>
      </c>
      <c r="H683" s="206">
        <v>400</v>
      </c>
      <c r="I683" s="206">
        <f t="shared" si="49"/>
        <v>1600</v>
      </c>
      <c r="J683" s="259"/>
      <c r="K683" s="196" t="s">
        <v>1125</v>
      </c>
      <c r="L683" s="179" t="s">
        <v>1089</v>
      </c>
      <c r="M683" s="157">
        <f t="shared" si="50"/>
        <v>4</v>
      </c>
      <c r="N683" s="157">
        <f t="shared" si="51"/>
        <v>1600</v>
      </c>
      <c r="O683" s="157">
        <f t="shared" si="48"/>
        <v>0</v>
      </c>
    </row>
    <row r="684" s="157" customFormat="1" customHeight="1" spans="1:15">
      <c r="A684" s="196" t="s">
        <v>1078</v>
      </c>
      <c r="B684" s="179" t="s">
        <v>1124</v>
      </c>
      <c r="C684" s="179" t="s">
        <v>349</v>
      </c>
      <c r="D684" s="179" t="s">
        <v>539</v>
      </c>
      <c r="E684" s="196" t="s">
        <v>351</v>
      </c>
      <c r="F684" s="179" t="s">
        <v>229</v>
      </c>
      <c r="G684" s="206">
        <v>1</v>
      </c>
      <c r="H684" s="206">
        <v>8000</v>
      </c>
      <c r="I684" s="206">
        <f t="shared" si="49"/>
        <v>8000</v>
      </c>
      <c r="J684" s="259"/>
      <c r="K684" s="196" t="s">
        <v>1125</v>
      </c>
      <c r="L684" s="179" t="s">
        <v>1089</v>
      </c>
      <c r="M684" s="157">
        <f t="shared" si="50"/>
        <v>1</v>
      </c>
      <c r="N684" s="157">
        <f t="shared" si="51"/>
        <v>8000</v>
      </c>
      <c r="O684" s="157">
        <f t="shared" si="48"/>
        <v>0</v>
      </c>
    </row>
    <row r="685" s="157" customFormat="1" customHeight="1" spans="1:15">
      <c r="A685" s="196" t="s">
        <v>1078</v>
      </c>
      <c r="B685" s="179" t="s">
        <v>1126</v>
      </c>
      <c r="C685" s="179" t="s">
        <v>182</v>
      </c>
      <c r="D685" s="179" t="s">
        <v>588</v>
      </c>
      <c r="E685" s="196" t="s">
        <v>184</v>
      </c>
      <c r="F685" s="179" t="s">
        <v>158</v>
      </c>
      <c r="G685" s="206">
        <v>4</v>
      </c>
      <c r="H685" s="206">
        <v>1000</v>
      </c>
      <c r="I685" s="206">
        <f t="shared" si="49"/>
        <v>4000</v>
      </c>
      <c r="J685" s="259"/>
      <c r="K685" s="196" t="s">
        <v>1127</v>
      </c>
      <c r="L685" s="179" t="s">
        <v>1089</v>
      </c>
      <c r="M685" s="157">
        <f t="shared" si="50"/>
        <v>4</v>
      </c>
      <c r="N685" s="157">
        <f t="shared" si="51"/>
        <v>4000</v>
      </c>
      <c r="O685" s="157">
        <f t="shared" si="48"/>
        <v>0</v>
      </c>
    </row>
    <row r="686" s="157" customFormat="1" customHeight="1" spans="1:15">
      <c r="A686" s="196" t="s">
        <v>1078</v>
      </c>
      <c r="B686" s="179" t="s">
        <v>1126</v>
      </c>
      <c r="C686" s="179" t="s">
        <v>311</v>
      </c>
      <c r="D686" s="179" t="s">
        <v>330</v>
      </c>
      <c r="E686" s="196" t="s">
        <v>288</v>
      </c>
      <c r="F686" s="179" t="s">
        <v>158</v>
      </c>
      <c r="G686" s="206">
        <v>4</v>
      </c>
      <c r="H686" s="206">
        <v>400</v>
      </c>
      <c r="I686" s="206">
        <f t="shared" si="49"/>
        <v>1600</v>
      </c>
      <c r="J686" s="259"/>
      <c r="K686" s="196" t="s">
        <v>1127</v>
      </c>
      <c r="L686" s="179" t="s">
        <v>1089</v>
      </c>
      <c r="M686" s="157">
        <f t="shared" si="50"/>
        <v>4</v>
      </c>
      <c r="N686" s="157">
        <f t="shared" si="51"/>
        <v>1600</v>
      </c>
      <c r="O686" s="157">
        <f t="shared" si="48"/>
        <v>0</v>
      </c>
    </row>
    <row r="687" s="157" customFormat="1" customHeight="1" spans="1:15">
      <c r="A687" s="196" t="s">
        <v>1078</v>
      </c>
      <c r="B687" s="179" t="s">
        <v>1126</v>
      </c>
      <c r="C687" s="179" t="s">
        <v>349</v>
      </c>
      <c r="D687" s="179" t="s">
        <v>539</v>
      </c>
      <c r="E687" s="196" t="s">
        <v>351</v>
      </c>
      <c r="F687" s="179" t="s">
        <v>229</v>
      </c>
      <c r="G687" s="206">
        <v>1</v>
      </c>
      <c r="H687" s="206">
        <v>8000</v>
      </c>
      <c r="I687" s="206">
        <f t="shared" si="49"/>
        <v>8000</v>
      </c>
      <c r="J687" s="259"/>
      <c r="K687" s="196" t="s">
        <v>1127</v>
      </c>
      <c r="L687" s="179" t="s">
        <v>1089</v>
      </c>
      <c r="M687" s="157">
        <f t="shared" si="50"/>
        <v>1</v>
      </c>
      <c r="N687" s="157">
        <f t="shared" si="51"/>
        <v>8000</v>
      </c>
      <c r="O687" s="157">
        <f t="shared" si="48"/>
        <v>0</v>
      </c>
    </row>
    <row r="688" s="157" customFormat="1" customHeight="1" spans="1:15">
      <c r="A688" s="196" t="s">
        <v>1078</v>
      </c>
      <c r="B688" s="179" t="s">
        <v>1128</v>
      </c>
      <c r="C688" s="179" t="s">
        <v>182</v>
      </c>
      <c r="D688" s="179" t="s">
        <v>588</v>
      </c>
      <c r="E688" s="196" t="s">
        <v>184</v>
      </c>
      <c r="F688" s="179" t="s">
        <v>158</v>
      </c>
      <c r="G688" s="206">
        <v>4</v>
      </c>
      <c r="H688" s="206">
        <v>1000</v>
      </c>
      <c r="I688" s="206">
        <f t="shared" si="49"/>
        <v>4000</v>
      </c>
      <c r="J688" s="259"/>
      <c r="K688" s="196" t="s">
        <v>1129</v>
      </c>
      <c r="L688" s="179" t="s">
        <v>1089</v>
      </c>
      <c r="M688" s="157">
        <f t="shared" si="50"/>
        <v>4</v>
      </c>
      <c r="N688" s="157">
        <f t="shared" si="51"/>
        <v>4000</v>
      </c>
      <c r="O688" s="157">
        <f t="shared" si="48"/>
        <v>0</v>
      </c>
    </row>
    <row r="689" s="157" customFormat="1" customHeight="1" spans="1:15">
      <c r="A689" s="196" t="s">
        <v>1078</v>
      </c>
      <c r="B689" s="179" t="s">
        <v>1128</v>
      </c>
      <c r="C689" s="179" t="s">
        <v>311</v>
      </c>
      <c r="D689" s="179" t="s">
        <v>330</v>
      </c>
      <c r="E689" s="196" t="s">
        <v>288</v>
      </c>
      <c r="F689" s="179" t="s">
        <v>158</v>
      </c>
      <c r="G689" s="206">
        <v>4</v>
      </c>
      <c r="H689" s="206">
        <v>400</v>
      </c>
      <c r="I689" s="206">
        <f t="shared" si="49"/>
        <v>1600</v>
      </c>
      <c r="J689" s="259"/>
      <c r="K689" s="196" t="s">
        <v>1129</v>
      </c>
      <c r="L689" s="179" t="s">
        <v>1089</v>
      </c>
      <c r="M689" s="157">
        <f t="shared" si="50"/>
        <v>4</v>
      </c>
      <c r="N689" s="157">
        <f t="shared" si="51"/>
        <v>1600</v>
      </c>
      <c r="O689" s="157">
        <f t="shared" si="48"/>
        <v>0</v>
      </c>
    </row>
    <row r="690" s="157" customFormat="1" customHeight="1" spans="1:15">
      <c r="A690" s="196" t="s">
        <v>1078</v>
      </c>
      <c r="B690" s="179" t="s">
        <v>1128</v>
      </c>
      <c r="C690" s="179" t="s">
        <v>349</v>
      </c>
      <c r="D690" s="179" t="s">
        <v>539</v>
      </c>
      <c r="E690" s="196" t="s">
        <v>351</v>
      </c>
      <c r="F690" s="179" t="s">
        <v>229</v>
      </c>
      <c r="G690" s="206">
        <v>1</v>
      </c>
      <c r="H690" s="206">
        <v>8000</v>
      </c>
      <c r="I690" s="206">
        <f t="shared" si="49"/>
        <v>8000</v>
      </c>
      <c r="J690" s="259"/>
      <c r="K690" s="196" t="s">
        <v>1129</v>
      </c>
      <c r="L690" s="179" t="s">
        <v>1089</v>
      </c>
      <c r="M690" s="157">
        <f t="shared" si="50"/>
        <v>1</v>
      </c>
      <c r="N690" s="157">
        <f t="shared" si="51"/>
        <v>8000</v>
      </c>
      <c r="O690" s="157">
        <f t="shared" si="48"/>
        <v>0</v>
      </c>
    </row>
    <row r="691" s="157" customFormat="1" customHeight="1" spans="1:15">
      <c r="A691" s="196" t="s">
        <v>1078</v>
      </c>
      <c r="B691" s="179" t="s">
        <v>1130</v>
      </c>
      <c r="C691" s="179" t="s">
        <v>438</v>
      </c>
      <c r="D691" s="179" t="s">
        <v>330</v>
      </c>
      <c r="E691" s="196" t="s">
        <v>432</v>
      </c>
      <c r="F691" s="179" t="s">
        <v>186</v>
      </c>
      <c r="G691" s="206">
        <v>1</v>
      </c>
      <c r="H691" s="206">
        <v>6000</v>
      </c>
      <c r="I691" s="206">
        <f t="shared" si="49"/>
        <v>6000</v>
      </c>
      <c r="J691" s="259"/>
      <c r="K691" s="196" t="s">
        <v>1131</v>
      </c>
      <c r="L691" s="179" t="s">
        <v>1089</v>
      </c>
      <c r="M691" s="157">
        <f t="shared" si="50"/>
        <v>1</v>
      </c>
      <c r="N691" s="157">
        <f t="shared" si="51"/>
        <v>6000</v>
      </c>
      <c r="O691" s="157">
        <f t="shared" si="48"/>
        <v>0</v>
      </c>
    </row>
    <row r="692" s="157" customFormat="1" customHeight="1" spans="1:15">
      <c r="A692" s="196" t="s">
        <v>1078</v>
      </c>
      <c r="B692" s="179" t="s">
        <v>1130</v>
      </c>
      <c r="C692" s="179" t="s">
        <v>262</v>
      </c>
      <c r="D692" s="179" t="s">
        <v>263</v>
      </c>
      <c r="E692" s="196" t="s">
        <v>188</v>
      </c>
      <c r="F692" s="179" t="s">
        <v>229</v>
      </c>
      <c r="G692" s="206">
        <v>1</v>
      </c>
      <c r="H692" s="206">
        <v>1000</v>
      </c>
      <c r="I692" s="206">
        <f t="shared" si="49"/>
        <v>1000</v>
      </c>
      <c r="J692" s="259"/>
      <c r="K692" s="196" t="s">
        <v>1131</v>
      </c>
      <c r="L692" s="179" t="s">
        <v>1089</v>
      </c>
      <c r="M692" s="157">
        <f t="shared" si="50"/>
        <v>1</v>
      </c>
      <c r="N692" s="157">
        <f t="shared" si="51"/>
        <v>1000</v>
      </c>
      <c r="O692" s="157">
        <f t="shared" si="48"/>
        <v>0</v>
      </c>
    </row>
    <row r="693" s="157" customFormat="1" customHeight="1" spans="1:15">
      <c r="A693" s="196" t="s">
        <v>1078</v>
      </c>
      <c r="B693" s="179" t="s">
        <v>1130</v>
      </c>
      <c r="C693" s="179" t="s">
        <v>354</v>
      </c>
      <c r="D693" s="179" t="s">
        <v>355</v>
      </c>
      <c r="E693" s="196" t="s">
        <v>356</v>
      </c>
      <c r="F693" s="179" t="s">
        <v>229</v>
      </c>
      <c r="G693" s="206">
        <v>1</v>
      </c>
      <c r="H693" s="206">
        <v>1000</v>
      </c>
      <c r="I693" s="206">
        <f t="shared" si="49"/>
        <v>1000</v>
      </c>
      <c r="J693" s="259"/>
      <c r="K693" s="196" t="s">
        <v>1131</v>
      </c>
      <c r="L693" s="179" t="s">
        <v>1089</v>
      </c>
      <c r="M693" s="157">
        <f t="shared" si="50"/>
        <v>1</v>
      </c>
      <c r="N693" s="157">
        <f t="shared" si="51"/>
        <v>1000</v>
      </c>
      <c r="O693" s="157">
        <f t="shared" si="48"/>
        <v>0</v>
      </c>
    </row>
    <row r="694" s="157" customFormat="1" customHeight="1" spans="1:15">
      <c r="A694" s="196" t="s">
        <v>1078</v>
      </c>
      <c r="B694" s="179" t="s">
        <v>1130</v>
      </c>
      <c r="C694" s="179" t="s">
        <v>395</v>
      </c>
      <c r="D694" s="179" t="s">
        <v>393</v>
      </c>
      <c r="E694" s="196" t="s">
        <v>335</v>
      </c>
      <c r="F694" s="179" t="s">
        <v>229</v>
      </c>
      <c r="G694" s="206">
        <v>1</v>
      </c>
      <c r="H694" s="206">
        <v>3000</v>
      </c>
      <c r="I694" s="206">
        <f t="shared" si="49"/>
        <v>3000</v>
      </c>
      <c r="J694" s="259"/>
      <c r="K694" s="196" t="s">
        <v>1131</v>
      </c>
      <c r="L694" s="179" t="s">
        <v>1089</v>
      </c>
      <c r="M694" s="157">
        <f t="shared" si="50"/>
        <v>1</v>
      </c>
      <c r="N694" s="157">
        <f t="shared" si="51"/>
        <v>3000</v>
      </c>
      <c r="O694" s="157">
        <f t="shared" si="48"/>
        <v>0</v>
      </c>
    </row>
    <row r="695" s="157" customFormat="1" customHeight="1" spans="1:15">
      <c r="A695" s="196" t="s">
        <v>1078</v>
      </c>
      <c r="B695" s="179" t="s">
        <v>1130</v>
      </c>
      <c r="C695" s="179" t="s">
        <v>535</v>
      </c>
      <c r="D695" s="179" t="s">
        <v>844</v>
      </c>
      <c r="E695" s="196" t="s">
        <v>157</v>
      </c>
      <c r="F695" s="179" t="s">
        <v>158</v>
      </c>
      <c r="G695" s="206">
        <v>3</v>
      </c>
      <c r="H695" s="206">
        <v>4000</v>
      </c>
      <c r="I695" s="206">
        <f t="shared" si="49"/>
        <v>12000</v>
      </c>
      <c r="J695" s="259"/>
      <c r="K695" s="196" t="s">
        <v>1131</v>
      </c>
      <c r="L695" s="179" t="s">
        <v>1089</v>
      </c>
      <c r="M695" s="157">
        <f t="shared" si="50"/>
        <v>3</v>
      </c>
      <c r="N695" s="157">
        <f t="shared" si="51"/>
        <v>12000</v>
      </c>
      <c r="O695" s="157">
        <f t="shared" si="48"/>
        <v>0</v>
      </c>
    </row>
    <row r="696" s="157" customFormat="1" customHeight="1" spans="1:15">
      <c r="A696" s="196" t="s">
        <v>1078</v>
      </c>
      <c r="B696" s="179" t="s">
        <v>1130</v>
      </c>
      <c r="C696" s="192" t="s">
        <v>489</v>
      </c>
      <c r="D696" s="792" t="s">
        <v>599</v>
      </c>
      <c r="E696" s="196" t="s">
        <v>1132</v>
      </c>
      <c r="F696" s="179" t="s">
        <v>158</v>
      </c>
      <c r="G696" s="206">
        <v>1</v>
      </c>
      <c r="H696" s="206">
        <v>6500</v>
      </c>
      <c r="I696" s="206">
        <f t="shared" si="49"/>
        <v>6500</v>
      </c>
      <c r="J696" s="259"/>
      <c r="K696" s="196" t="s">
        <v>1131</v>
      </c>
      <c r="L696" s="179" t="s">
        <v>1089</v>
      </c>
      <c r="M696" s="157">
        <f t="shared" si="50"/>
        <v>1</v>
      </c>
      <c r="N696" s="157">
        <f t="shared" si="51"/>
        <v>6500</v>
      </c>
      <c r="O696" s="157">
        <f t="shared" si="48"/>
        <v>0</v>
      </c>
    </row>
    <row r="697" s="157" customFormat="1" customHeight="1" spans="1:15">
      <c r="A697" s="196" t="s">
        <v>1078</v>
      </c>
      <c r="B697" s="179" t="s">
        <v>1130</v>
      </c>
      <c r="C697" s="179" t="s">
        <v>272</v>
      </c>
      <c r="D697" s="179" t="s">
        <v>330</v>
      </c>
      <c r="E697" s="196" t="s">
        <v>274</v>
      </c>
      <c r="F697" s="179" t="s">
        <v>158</v>
      </c>
      <c r="G697" s="206">
        <v>3</v>
      </c>
      <c r="H697" s="206">
        <v>1320</v>
      </c>
      <c r="I697" s="206">
        <f t="shared" si="49"/>
        <v>3960</v>
      </c>
      <c r="J697" s="259"/>
      <c r="K697" s="196" t="s">
        <v>1131</v>
      </c>
      <c r="L697" s="179" t="s">
        <v>1089</v>
      </c>
      <c r="M697" s="157">
        <f t="shared" si="50"/>
        <v>3</v>
      </c>
      <c r="N697" s="157">
        <f t="shared" si="51"/>
        <v>3960</v>
      </c>
      <c r="O697" s="157">
        <f t="shared" si="48"/>
        <v>0</v>
      </c>
    </row>
    <row r="698" s="157" customFormat="1" customHeight="1" spans="1:15">
      <c r="A698" s="196" t="s">
        <v>1078</v>
      </c>
      <c r="B698" s="179" t="s">
        <v>910</v>
      </c>
      <c r="C698" s="179" t="s">
        <v>535</v>
      </c>
      <c r="D698" s="179" t="s">
        <v>844</v>
      </c>
      <c r="E698" s="196" t="s">
        <v>157</v>
      </c>
      <c r="F698" s="179" t="s">
        <v>158</v>
      </c>
      <c r="G698" s="206">
        <v>3</v>
      </c>
      <c r="H698" s="206">
        <v>4000</v>
      </c>
      <c r="I698" s="206">
        <f t="shared" si="49"/>
        <v>12000</v>
      </c>
      <c r="J698" s="259"/>
      <c r="K698" s="196" t="s">
        <v>1133</v>
      </c>
      <c r="L698" s="179" t="s">
        <v>1089</v>
      </c>
      <c r="M698" s="157">
        <f t="shared" si="50"/>
        <v>3</v>
      </c>
      <c r="N698" s="157">
        <f t="shared" si="51"/>
        <v>12000</v>
      </c>
      <c r="O698" s="157">
        <f t="shared" si="48"/>
        <v>0</v>
      </c>
    </row>
    <row r="699" s="157" customFormat="1" customHeight="1" spans="1:15">
      <c r="A699" s="196" t="s">
        <v>1078</v>
      </c>
      <c r="B699" s="179" t="s">
        <v>910</v>
      </c>
      <c r="C699" s="179" t="s">
        <v>272</v>
      </c>
      <c r="D699" s="179" t="s">
        <v>330</v>
      </c>
      <c r="E699" s="196" t="s">
        <v>274</v>
      </c>
      <c r="F699" s="179" t="s">
        <v>158</v>
      </c>
      <c r="G699" s="206">
        <v>3</v>
      </c>
      <c r="H699" s="206">
        <v>1320</v>
      </c>
      <c r="I699" s="206">
        <f t="shared" si="49"/>
        <v>3960</v>
      </c>
      <c r="J699" s="259"/>
      <c r="K699" s="196" t="s">
        <v>1133</v>
      </c>
      <c r="L699" s="179" t="s">
        <v>1089</v>
      </c>
      <c r="M699" s="157">
        <f t="shared" si="50"/>
        <v>3</v>
      </c>
      <c r="N699" s="157">
        <f t="shared" si="51"/>
        <v>3960</v>
      </c>
      <c r="O699" s="157">
        <f t="shared" si="48"/>
        <v>0</v>
      </c>
    </row>
    <row r="700" s="157" customFormat="1" customHeight="1" spans="1:15">
      <c r="A700" s="196" t="s">
        <v>1078</v>
      </c>
      <c r="B700" s="179" t="s">
        <v>910</v>
      </c>
      <c r="C700" s="179" t="s">
        <v>438</v>
      </c>
      <c r="D700" s="179" t="s">
        <v>330</v>
      </c>
      <c r="E700" s="196" t="s">
        <v>432</v>
      </c>
      <c r="F700" s="179" t="s">
        <v>186</v>
      </c>
      <c r="G700" s="206">
        <v>1</v>
      </c>
      <c r="H700" s="206">
        <v>6000</v>
      </c>
      <c r="I700" s="206">
        <f t="shared" si="49"/>
        <v>6000</v>
      </c>
      <c r="J700" s="259"/>
      <c r="K700" s="196" t="s">
        <v>1131</v>
      </c>
      <c r="L700" s="179" t="s">
        <v>1089</v>
      </c>
      <c r="M700" s="157">
        <f t="shared" si="50"/>
        <v>1</v>
      </c>
      <c r="N700" s="157">
        <f t="shared" si="51"/>
        <v>6000</v>
      </c>
      <c r="O700" s="157">
        <f t="shared" si="48"/>
        <v>0</v>
      </c>
    </row>
    <row r="701" s="157" customFormat="1" customHeight="1" spans="1:15">
      <c r="A701" s="196" t="s">
        <v>1078</v>
      </c>
      <c r="B701" s="179" t="s">
        <v>910</v>
      </c>
      <c r="C701" s="179" t="s">
        <v>262</v>
      </c>
      <c r="D701" s="179" t="s">
        <v>263</v>
      </c>
      <c r="E701" s="196" t="s">
        <v>188</v>
      </c>
      <c r="F701" s="179" t="s">
        <v>229</v>
      </c>
      <c r="G701" s="206">
        <v>1</v>
      </c>
      <c r="H701" s="206">
        <v>1000</v>
      </c>
      <c r="I701" s="206">
        <f t="shared" si="49"/>
        <v>1000</v>
      </c>
      <c r="J701" s="259"/>
      <c r="K701" s="196" t="s">
        <v>1133</v>
      </c>
      <c r="L701" s="179" t="s">
        <v>1089</v>
      </c>
      <c r="M701" s="157">
        <f t="shared" si="50"/>
        <v>1</v>
      </c>
      <c r="N701" s="157">
        <f t="shared" si="51"/>
        <v>1000</v>
      </c>
      <c r="O701" s="157">
        <f t="shared" si="48"/>
        <v>0</v>
      </c>
    </row>
    <row r="702" s="157" customFormat="1" customHeight="1" spans="1:15">
      <c r="A702" s="196" t="s">
        <v>1078</v>
      </c>
      <c r="B702" s="179" t="s">
        <v>910</v>
      </c>
      <c r="C702" s="179" t="s">
        <v>354</v>
      </c>
      <c r="D702" s="179" t="s">
        <v>355</v>
      </c>
      <c r="E702" s="196" t="s">
        <v>356</v>
      </c>
      <c r="F702" s="179" t="s">
        <v>229</v>
      </c>
      <c r="G702" s="206">
        <v>1</v>
      </c>
      <c r="H702" s="206">
        <v>1000</v>
      </c>
      <c r="I702" s="206">
        <f t="shared" si="49"/>
        <v>1000</v>
      </c>
      <c r="J702" s="259"/>
      <c r="K702" s="196" t="s">
        <v>1133</v>
      </c>
      <c r="L702" s="179" t="s">
        <v>1089</v>
      </c>
      <c r="M702" s="157">
        <f t="shared" si="50"/>
        <v>1</v>
      </c>
      <c r="N702" s="157">
        <f t="shared" si="51"/>
        <v>1000</v>
      </c>
      <c r="O702" s="157">
        <f t="shared" si="48"/>
        <v>0</v>
      </c>
    </row>
    <row r="703" s="157" customFormat="1" customHeight="1" spans="1:15">
      <c r="A703" s="196" t="s">
        <v>1078</v>
      </c>
      <c r="B703" s="179" t="s">
        <v>910</v>
      </c>
      <c r="C703" s="179" t="s">
        <v>395</v>
      </c>
      <c r="D703" s="179" t="s">
        <v>393</v>
      </c>
      <c r="E703" s="196" t="s">
        <v>335</v>
      </c>
      <c r="F703" s="179" t="s">
        <v>229</v>
      </c>
      <c r="G703" s="206">
        <v>1</v>
      </c>
      <c r="H703" s="206">
        <v>3000</v>
      </c>
      <c r="I703" s="206">
        <f t="shared" si="49"/>
        <v>3000</v>
      </c>
      <c r="J703" s="259"/>
      <c r="K703" s="196" t="s">
        <v>1133</v>
      </c>
      <c r="L703" s="179" t="s">
        <v>1089</v>
      </c>
      <c r="M703" s="157">
        <f t="shared" si="50"/>
        <v>1</v>
      </c>
      <c r="N703" s="157">
        <f t="shared" si="51"/>
        <v>3000</v>
      </c>
      <c r="O703" s="157">
        <f t="shared" si="48"/>
        <v>0</v>
      </c>
    </row>
    <row r="704" s="157" customFormat="1" customHeight="1" spans="1:15">
      <c r="A704" s="196" t="s">
        <v>1078</v>
      </c>
      <c r="B704" s="179" t="s">
        <v>910</v>
      </c>
      <c r="C704" s="179" t="s">
        <v>389</v>
      </c>
      <c r="D704" s="179" t="s">
        <v>330</v>
      </c>
      <c r="E704" s="196" t="s">
        <v>390</v>
      </c>
      <c r="F704" s="179" t="s">
        <v>229</v>
      </c>
      <c r="G704" s="206">
        <v>2</v>
      </c>
      <c r="H704" s="206">
        <v>3000</v>
      </c>
      <c r="I704" s="206">
        <f t="shared" si="49"/>
        <v>6000</v>
      </c>
      <c r="J704" s="259"/>
      <c r="K704" s="196" t="s">
        <v>1133</v>
      </c>
      <c r="L704" s="179" t="s">
        <v>1089</v>
      </c>
      <c r="M704" s="157">
        <f t="shared" si="50"/>
        <v>2</v>
      </c>
      <c r="N704" s="157">
        <f t="shared" si="51"/>
        <v>6000</v>
      </c>
      <c r="O704" s="157">
        <f t="shared" si="48"/>
        <v>0</v>
      </c>
    </row>
    <row r="705" s="157" customFormat="1" customHeight="1" spans="1:15">
      <c r="A705" s="196" t="s">
        <v>1078</v>
      </c>
      <c r="B705" s="179" t="s">
        <v>910</v>
      </c>
      <c r="C705" s="179" t="s">
        <v>346</v>
      </c>
      <c r="D705" s="179" t="s">
        <v>347</v>
      </c>
      <c r="E705" s="179" t="s">
        <v>348</v>
      </c>
      <c r="F705" s="179" t="s">
        <v>229</v>
      </c>
      <c r="G705" s="206">
        <v>1</v>
      </c>
      <c r="H705" s="206">
        <v>1800</v>
      </c>
      <c r="I705" s="206">
        <f t="shared" si="49"/>
        <v>1800</v>
      </c>
      <c r="J705" s="259"/>
      <c r="K705" s="196" t="s">
        <v>1133</v>
      </c>
      <c r="L705" s="179" t="s">
        <v>1089</v>
      </c>
      <c r="M705" s="157">
        <f t="shared" si="50"/>
        <v>1</v>
      </c>
      <c r="N705" s="157">
        <f t="shared" si="51"/>
        <v>1800</v>
      </c>
      <c r="O705" s="157">
        <f t="shared" si="48"/>
        <v>0</v>
      </c>
    </row>
    <row r="706" s="157" customFormat="1" customHeight="1" spans="1:15">
      <c r="A706" s="196" t="s">
        <v>1078</v>
      </c>
      <c r="B706" s="179" t="s">
        <v>1134</v>
      </c>
      <c r="C706" s="179" t="s">
        <v>443</v>
      </c>
      <c r="D706" s="179" t="s">
        <v>550</v>
      </c>
      <c r="E706" s="196" t="s">
        <v>424</v>
      </c>
      <c r="F706" s="179" t="s">
        <v>229</v>
      </c>
      <c r="G706" s="206">
        <v>8</v>
      </c>
      <c r="H706" s="206">
        <v>20000</v>
      </c>
      <c r="I706" s="206">
        <f t="shared" si="49"/>
        <v>160000</v>
      </c>
      <c r="J706" s="259"/>
      <c r="K706" s="196" t="s">
        <v>1135</v>
      </c>
      <c r="L706" s="179" t="s">
        <v>1089</v>
      </c>
      <c r="M706" s="851">
        <v>8</v>
      </c>
      <c r="N706" s="157">
        <f t="shared" si="51"/>
        <v>160000</v>
      </c>
      <c r="O706" s="157">
        <f t="shared" si="48"/>
        <v>0</v>
      </c>
    </row>
    <row r="707" s="157" customFormat="1" customHeight="1" spans="1:15">
      <c r="A707" s="196" t="s">
        <v>1078</v>
      </c>
      <c r="B707" s="179" t="s">
        <v>1134</v>
      </c>
      <c r="C707" s="179" t="s">
        <v>363</v>
      </c>
      <c r="D707" s="179" t="s">
        <v>364</v>
      </c>
      <c r="E707" s="196" t="s">
        <v>365</v>
      </c>
      <c r="F707" s="179" t="s">
        <v>229</v>
      </c>
      <c r="G707" s="206">
        <v>4</v>
      </c>
      <c r="H707" s="206">
        <v>4628.6</v>
      </c>
      <c r="I707" s="206">
        <f t="shared" si="49"/>
        <v>18514.4</v>
      </c>
      <c r="J707" s="259"/>
      <c r="K707" s="196" t="s">
        <v>1135</v>
      </c>
      <c r="L707" s="179" t="s">
        <v>1089</v>
      </c>
      <c r="M707" s="157">
        <f t="shared" ref="M707:M770" si="52" xml:space="preserve">G707</f>
        <v>4</v>
      </c>
      <c r="N707" s="157">
        <f t="shared" si="51"/>
        <v>18514.4</v>
      </c>
      <c r="O707" s="157">
        <f t="shared" si="48"/>
        <v>0</v>
      </c>
    </row>
    <row r="708" s="157" customFormat="1" customHeight="1" spans="1:15">
      <c r="A708" s="196" t="s">
        <v>1078</v>
      </c>
      <c r="B708" s="179" t="s">
        <v>1136</v>
      </c>
      <c r="C708" s="179" t="s">
        <v>354</v>
      </c>
      <c r="D708" s="179" t="s">
        <v>355</v>
      </c>
      <c r="E708" s="196" t="s">
        <v>356</v>
      </c>
      <c r="F708" s="179" t="s">
        <v>229</v>
      </c>
      <c r="G708" s="206">
        <v>1</v>
      </c>
      <c r="H708" s="206">
        <v>1000</v>
      </c>
      <c r="I708" s="206">
        <f t="shared" si="49"/>
        <v>1000</v>
      </c>
      <c r="J708" s="259"/>
      <c r="K708" s="196" t="s">
        <v>1137</v>
      </c>
      <c r="L708" s="179" t="s">
        <v>890</v>
      </c>
      <c r="M708" s="157">
        <f t="shared" si="52"/>
        <v>1</v>
      </c>
      <c r="N708" s="157">
        <f t="shared" si="51"/>
        <v>1000</v>
      </c>
      <c r="O708" s="157">
        <f t="shared" si="48"/>
        <v>0</v>
      </c>
    </row>
    <row r="709" s="157" customFormat="1" customHeight="1" spans="1:15">
      <c r="A709" s="196" t="s">
        <v>1078</v>
      </c>
      <c r="B709" s="179" t="s">
        <v>1136</v>
      </c>
      <c r="C709" s="179" t="s">
        <v>191</v>
      </c>
      <c r="D709" s="196" t="s">
        <v>192</v>
      </c>
      <c r="E709" s="196" t="s">
        <v>188</v>
      </c>
      <c r="F709" s="179" t="s">
        <v>158</v>
      </c>
      <c r="G709" s="206">
        <v>1</v>
      </c>
      <c r="H709" s="206">
        <v>12000</v>
      </c>
      <c r="I709" s="206">
        <f t="shared" si="49"/>
        <v>12000</v>
      </c>
      <c r="J709" s="259"/>
      <c r="K709" s="196" t="s">
        <v>1137</v>
      </c>
      <c r="L709" s="179" t="s">
        <v>890</v>
      </c>
      <c r="M709" s="157">
        <f t="shared" si="52"/>
        <v>1</v>
      </c>
      <c r="N709" s="157">
        <f t="shared" si="51"/>
        <v>12000</v>
      </c>
      <c r="O709" s="157">
        <f t="shared" ref="O709:O772" si="53" xml:space="preserve">G709-M709</f>
        <v>0</v>
      </c>
    </row>
    <row r="710" s="157" customFormat="1" customHeight="1" spans="1:15">
      <c r="A710" s="196" t="s">
        <v>1078</v>
      </c>
      <c r="B710" s="179" t="s">
        <v>1136</v>
      </c>
      <c r="C710" s="179" t="s">
        <v>315</v>
      </c>
      <c r="D710" s="179" t="s">
        <v>330</v>
      </c>
      <c r="E710" s="179" t="s">
        <v>786</v>
      </c>
      <c r="F710" s="179" t="s">
        <v>158</v>
      </c>
      <c r="G710" s="206">
        <v>20</v>
      </c>
      <c r="H710" s="206">
        <v>200</v>
      </c>
      <c r="I710" s="206">
        <f t="shared" si="49"/>
        <v>4000</v>
      </c>
      <c r="J710" s="259"/>
      <c r="K710" s="196" t="s">
        <v>1137</v>
      </c>
      <c r="L710" s="179" t="s">
        <v>890</v>
      </c>
      <c r="M710" s="157">
        <f t="shared" si="52"/>
        <v>20</v>
      </c>
      <c r="N710" s="157">
        <f t="shared" si="51"/>
        <v>4000</v>
      </c>
      <c r="O710" s="157">
        <f t="shared" si="53"/>
        <v>0</v>
      </c>
    </row>
    <row r="711" s="157" customFormat="1" customHeight="1" spans="1:15">
      <c r="A711" s="196" t="s">
        <v>1078</v>
      </c>
      <c r="B711" s="179" t="s">
        <v>1136</v>
      </c>
      <c r="C711" s="179" t="s">
        <v>467</v>
      </c>
      <c r="D711" s="179" t="s">
        <v>330</v>
      </c>
      <c r="E711" s="179" t="s">
        <v>468</v>
      </c>
      <c r="F711" s="179" t="s">
        <v>229</v>
      </c>
      <c r="G711" s="206">
        <v>2</v>
      </c>
      <c r="H711" s="206">
        <v>150</v>
      </c>
      <c r="I711" s="206">
        <f t="shared" si="49"/>
        <v>300</v>
      </c>
      <c r="J711" s="259"/>
      <c r="K711" s="196" t="s">
        <v>1137</v>
      </c>
      <c r="L711" s="179" t="s">
        <v>890</v>
      </c>
      <c r="M711" s="157">
        <f t="shared" si="52"/>
        <v>2</v>
      </c>
      <c r="N711" s="157">
        <f t="shared" si="51"/>
        <v>300</v>
      </c>
      <c r="O711" s="157">
        <f t="shared" si="53"/>
        <v>0</v>
      </c>
    </row>
    <row r="712" s="157" customFormat="1" customHeight="1" spans="1:15">
      <c r="A712" s="196" t="s">
        <v>1078</v>
      </c>
      <c r="B712" s="179" t="s">
        <v>1136</v>
      </c>
      <c r="C712" s="179" t="s">
        <v>395</v>
      </c>
      <c r="D712" s="179" t="s">
        <v>393</v>
      </c>
      <c r="E712" s="196" t="s">
        <v>335</v>
      </c>
      <c r="F712" s="179" t="s">
        <v>229</v>
      </c>
      <c r="G712" s="206">
        <v>4</v>
      </c>
      <c r="H712" s="206">
        <v>3000</v>
      </c>
      <c r="I712" s="206">
        <f t="shared" si="49"/>
        <v>12000</v>
      </c>
      <c r="J712" s="259"/>
      <c r="K712" s="196" t="s">
        <v>1137</v>
      </c>
      <c r="L712" s="179" t="s">
        <v>890</v>
      </c>
      <c r="M712" s="157">
        <f t="shared" si="52"/>
        <v>4</v>
      </c>
      <c r="N712" s="157">
        <f t="shared" si="51"/>
        <v>12000</v>
      </c>
      <c r="O712" s="157">
        <f t="shared" si="53"/>
        <v>0</v>
      </c>
    </row>
    <row r="713" s="157" customFormat="1" customHeight="1" spans="1:15">
      <c r="A713" s="196" t="s">
        <v>1078</v>
      </c>
      <c r="B713" s="179" t="s">
        <v>75</v>
      </c>
      <c r="C713" s="192" t="s">
        <v>489</v>
      </c>
      <c r="D713" s="179" t="s">
        <v>599</v>
      </c>
      <c r="E713" s="196" t="s">
        <v>490</v>
      </c>
      <c r="F713" s="179" t="s">
        <v>158</v>
      </c>
      <c r="G713" s="206">
        <v>2</v>
      </c>
      <c r="H713" s="206">
        <v>6500</v>
      </c>
      <c r="I713" s="206">
        <f t="shared" si="49"/>
        <v>13000</v>
      </c>
      <c r="J713" s="259"/>
      <c r="K713" s="196" t="s">
        <v>1138</v>
      </c>
      <c r="L713" s="179" t="s">
        <v>1139</v>
      </c>
      <c r="M713" s="157">
        <f t="shared" si="52"/>
        <v>2</v>
      </c>
      <c r="N713" s="157">
        <f t="shared" si="51"/>
        <v>13000</v>
      </c>
      <c r="O713" s="157">
        <f t="shared" si="53"/>
        <v>0</v>
      </c>
    </row>
    <row r="714" s="157" customFormat="1" customHeight="1" spans="1:15">
      <c r="A714" s="196" t="s">
        <v>1078</v>
      </c>
      <c r="B714" s="179" t="s">
        <v>913</v>
      </c>
      <c r="C714" s="192" t="s">
        <v>533</v>
      </c>
      <c r="D714" s="179" t="s">
        <v>170</v>
      </c>
      <c r="E714" s="196" t="s">
        <v>157</v>
      </c>
      <c r="F714" s="179" t="s">
        <v>158</v>
      </c>
      <c r="G714" s="206">
        <v>3</v>
      </c>
      <c r="H714" s="206">
        <v>4000</v>
      </c>
      <c r="I714" s="206">
        <f t="shared" si="49"/>
        <v>12000</v>
      </c>
      <c r="J714" s="259"/>
      <c r="K714" s="196" t="s">
        <v>1140</v>
      </c>
      <c r="L714" s="179" t="s">
        <v>1141</v>
      </c>
      <c r="M714" s="157">
        <f t="shared" si="52"/>
        <v>3</v>
      </c>
      <c r="N714" s="157">
        <f t="shared" si="51"/>
        <v>12000</v>
      </c>
      <c r="O714" s="157">
        <f t="shared" si="53"/>
        <v>0</v>
      </c>
    </row>
    <row r="715" s="157" customFormat="1" customHeight="1" spans="1:15">
      <c r="A715" s="196" t="s">
        <v>1078</v>
      </c>
      <c r="B715" s="179" t="s">
        <v>913</v>
      </c>
      <c r="C715" s="179" t="s">
        <v>535</v>
      </c>
      <c r="D715" s="426" t="s">
        <v>844</v>
      </c>
      <c r="E715" s="309" t="s">
        <v>157</v>
      </c>
      <c r="F715" s="179" t="s">
        <v>158</v>
      </c>
      <c r="G715" s="206">
        <v>10</v>
      </c>
      <c r="H715" s="206">
        <v>4000</v>
      </c>
      <c r="I715" s="206">
        <f t="shared" si="49"/>
        <v>40000</v>
      </c>
      <c r="J715" s="259"/>
      <c r="K715" s="196" t="s">
        <v>1140</v>
      </c>
      <c r="L715" s="179" t="s">
        <v>1141</v>
      </c>
      <c r="M715" s="157">
        <f t="shared" si="52"/>
        <v>10</v>
      </c>
      <c r="N715" s="157">
        <f t="shared" si="51"/>
        <v>40000</v>
      </c>
      <c r="O715" s="157">
        <f t="shared" si="53"/>
        <v>0</v>
      </c>
    </row>
    <row r="716" s="157" customFormat="1" customHeight="1" spans="1:15">
      <c r="A716" s="196" t="s">
        <v>1078</v>
      </c>
      <c r="B716" s="179" t="s">
        <v>913</v>
      </c>
      <c r="C716" s="179" t="s">
        <v>272</v>
      </c>
      <c r="D716" s="179" t="s">
        <v>330</v>
      </c>
      <c r="E716" s="196" t="s">
        <v>278</v>
      </c>
      <c r="F716" s="179" t="s">
        <v>158</v>
      </c>
      <c r="G716" s="206">
        <v>3</v>
      </c>
      <c r="H716" s="206">
        <v>1750</v>
      </c>
      <c r="I716" s="206">
        <f t="shared" si="49"/>
        <v>5250</v>
      </c>
      <c r="J716" s="259"/>
      <c r="K716" s="196" t="s">
        <v>1140</v>
      </c>
      <c r="L716" s="179" t="s">
        <v>1141</v>
      </c>
      <c r="M716" s="157">
        <f t="shared" si="52"/>
        <v>3</v>
      </c>
      <c r="N716" s="157">
        <f t="shared" si="51"/>
        <v>5250</v>
      </c>
      <c r="O716" s="157">
        <f t="shared" si="53"/>
        <v>0</v>
      </c>
    </row>
    <row r="717" s="157" customFormat="1" customHeight="1" spans="1:15">
      <c r="A717" s="196" t="s">
        <v>1078</v>
      </c>
      <c r="B717" s="179" t="s">
        <v>913</v>
      </c>
      <c r="C717" s="179" t="s">
        <v>272</v>
      </c>
      <c r="D717" s="179" t="s">
        <v>330</v>
      </c>
      <c r="E717" s="196" t="s">
        <v>274</v>
      </c>
      <c r="F717" s="179" t="s">
        <v>158</v>
      </c>
      <c r="G717" s="206">
        <v>10</v>
      </c>
      <c r="H717" s="206">
        <v>1320</v>
      </c>
      <c r="I717" s="206">
        <f t="shared" si="49"/>
        <v>13200</v>
      </c>
      <c r="J717" s="259"/>
      <c r="K717" s="196" t="s">
        <v>1140</v>
      </c>
      <c r="L717" s="179" t="s">
        <v>1141</v>
      </c>
      <c r="M717" s="157">
        <f t="shared" si="52"/>
        <v>10</v>
      </c>
      <c r="N717" s="157">
        <f t="shared" si="51"/>
        <v>13200</v>
      </c>
      <c r="O717" s="157">
        <f t="shared" si="53"/>
        <v>0</v>
      </c>
    </row>
    <row r="718" s="157" customFormat="1" customHeight="1" spans="1:15">
      <c r="A718" s="196" t="s">
        <v>1078</v>
      </c>
      <c r="B718" s="179" t="s">
        <v>913</v>
      </c>
      <c r="C718" s="179" t="s">
        <v>283</v>
      </c>
      <c r="D718" s="179" t="s">
        <v>330</v>
      </c>
      <c r="E718" s="196" t="s">
        <v>285</v>
      </c>
      <c r="F718" s="179" t="s">
        <v>158</v>
      </c>
      <c r="G718" s="206">
        <v>6</v>
      </c>
      <c r="H718" s="206">
        <v>890</v>
      </c>
      <c r="I718" s="206">
        <f t="shared" si="49"/>
        <v>5340</v>
      </c>
      <c r="J718" s="259"/>
      <c r="K718" s="196" t="s">
        <v>1140</v>
      </c>
      <c r="L718" s="179" t="s">
        <v>1141</v>
      </c>
      <c r="M718" s="157">
        <f t="shared" si="52"/>
        <v>6</v>
      </c>
      <c r="N718" s="157">
        <f t="shared" si="51"/>
        <v>5340</v>
      </c>
      <c r="O718" s="157">
        <f t="shared" si="53"/>
        <v>0</v>
      </c>
    </row>
    <row r="719" s="157" customFormat="1" customHeight="1" spans="1:15">
      <c r="A719" s="196" t="s">
        <v>1078</v>
      </c>
      <c r="B719" s="179" t="s">
        <v>913</v>
      </c>
      <c r="C719" s="179" t="s">
        <v>346</v>
      </c>
      <c r="D719" s="179" t="s">
        <v>347</v>
      </c>
      <c r="E719" s="213" t="s">
        <v>348</v>
      </c>
      <c r="F719" s="213" t="s">
        <v>229</v>
      </c>
      <c r="G719" s="206">
        <v>1</v>
      </c>
      <c r="H719" s="206">
        <v>1800</v>
      </c>
      <c r="I719" s="206">
        <f t="shared" si="49"/>
        <v>1800</v>
      </c>
      <c r="J719" s="259"/>
      <c r="K719" s="196" t="s">
        <v>1140</v>
      </c>
      <c r="L719" s="179" t="s">
        <v>1141</v>
      </c>
      <c r="M719" s="157">
        <f t="shared" si="52"/>
        <v>1</v>
      </c>
      <c r="N719" s="157">
        <f t="shared" si="51"/>
        <v>1800</v>
      </c>
      <c r="O719" s="157">
        <f t="shared" si="53"/>
        <v>0</v>
      </c>
    </row>
    <row r="720" s="157" customFormat="1" customHeight="1" spans="1:15">
      <c r="A720" s="196" t="s">
        <v>1078</v>
      </c>
      <c r="B720" s="179" t="s">
        <v>913</v>
      </c>
      <c r="C720" s="179" t="s">
        <v>431</v>
      </c>
      <c r="D720" s="179" t="s">
        <v>330</v>
      </c>
      <c r="E720" s="196" t="s">
        <v>432</v>
      </c>
      <c r="F720" s="213" t="s">
        <v>229</v>
      </c>
      <c r="G720" s="206">
        <v>1</v>
      </c>
      <c r="H720" s="206">
        <v>1500</v>
      </c>
      <c r="I720" s="206">
        <f t="shared" si="49"/>
        <v>1500</v>
      </c>
      <c r="J720" s="259"/>
      <c r="K720" s="196" t="s">
        <v>1140</v>
      </c>
      <c r="L720" s="179" t="s">
        <v>1141</v>
      </c>
      <c r="M720" s="157">
        <f t="shared" si="52"/>
        <v>1</v>
      </c>
      <c r="N720" s="157">
        <f t="shared" si="51"/>
        <v>1500</v>
      </c>
      <c r="O720" s="157">
        <f t="shared" si="53"/>
        <v>0</v>
      </c>
    </row>
    <row r="721" s="157" customFormat="1" customHeight="1" spans="1:15">
      <c r="A721" s="196" t="s">
        <v>1078</v>
      </c>
      <c r="B721" s="179" t="s">
        <v>913</v>
      </c>
      <c r="C721" s="179" t="s">
        <v>431</v>
      </c>
      <c r="D721" s="179" t="s">
        <v>710</v>
      </c>
      <c r="E721" s="196" t="s">
        <v>432</v>
      </c>
      <c r="F721" s="213" t="s">
        <v>229</v>
      </c>
      <c r="G721" s="206">
        <v>3</v>
      </c>
      <c r="H721" s="206">
        <v>1500</v>
      </c>
      <c r="I721" s="206">
        <f t="shared" si="49"/>
        <v>4500</v>
      </c>
      <c r="J721" s="259"/>
      <c r="K721" s="196" t="s">
        <v>1140</v>
      </c>
      <c r="L721" s="179" t="s">
        <v>1141</v>
      </c>
      <c r="M721" s="157">
        <f t="shared" si="52"/>
        <v>3</v>
      </c>
      <c r="N721" s="157">
        <f t="shared" si="51"/>
        <v>4500</v>
      </c>
      <c r="O721" s="157">
        <f t="shared" si="53"/>
        <v>0</v>
      </c>
    </row>
    <row r="722" s="157" customFormat="1" customHeight="1" spans="1:15">
      <c r="A722" s="196" t="s">
        <v>1078</v>
      </c>
      <c r="B722" s="179" t="s">
        <v>913</v>
      </c>
      <c r="C722" s="179" t="s">
        <v>262</v>
      </c>
      <c r="D722" s="179" t="s">
        <v>263</v>
      </c>
      <c r="E722" s="266" t="s">
        <v>188</v>
      </c>
      <c r="F722" s="213" t="s">
        <v>229</v>
      </c>
      <c r="G722" s="206">
        <v>3</v>
      </c>
      <c r="H722" s="206">
        <v>1000</v>
      </c>
      <c r="I722" s="206">
        <f t="shared" si="49"/>
        <v>3000</v>
      </c>
      <c r="J722" s="259"/>
      <c r="K722" s="196" t="s">
        <v>1140</v>
      </c>
      <c r="L722" s="179" t="s">
        <v>1141</v>
      </c>
      <c r="M722" s="157">
        <f t="shared" si="52"/>
        <v>3</v>
      </c>
      <c r="N722" s="157">
        <f t="shared" si="51"/>
        <v>3000</v>
      </c>
      <c r="O722" s="157">
        <f t="shared" si="53"/>
        <v>0</v>
      </c>
    </row>
    <row r="723" s="157" customFormat="1" customHeight="1" spans="1:15">
      <c r="A723" s="196" t="s">
        <v>1078</v>
      </c>
      <c r="B723" s="179" t="s">
        <v>913</v>
      </c>
      <c r="C723" s="179" t="s">
        <v>354</v>
      </c>
      <c r="D723" s="179" t="s">
        <v>355</v>
      </c>
      <c r="E723" s="196" t="s">
        <v>356</v>
      </c>
      <c r="F723" s="179" t="s">
        <v>229</v>
      </c>
      <c r="G723" s="206">
        <v>4</v>
      </c>
      <c r="H723" s="206">
        <v>1000</v>
      </c>
      <c r="I723" s="206">
        <f t="shared" si="49"/>
        <v>4000</v>
      </c>
      <c r="J723" s="259"/>
      <c r="K723" s="196" t="s">
        <v>1140</v>
      </c>
      <c r="L723" s="179" t="s">
        <v>1141</v>
      </c>
      <c r="M723" s="157">
        <f t="shared" si="52"/>
        <v>4</v>
      </c>
      <c r="N723" s="157">
        <f t="shared" si="51"/>
        <v>4000</v>
      </c>
      <c r="O723" s="157">
        <f t="shared" si="53"/>
        <v>0</v>
      </c>
    </row>
    <row r="724" s="157" customFormat="1" customHeight="1" spans="1:15">
      <c r="A724" s="196" t="s">
        <v>1078</v>
      </c>
      <c r="B724" s="179" t="s">
        <v>913</v>
      </c>
      <c r="C724" s="179" t="s">
        <v>395</v>
      </c>
      <c r="D724" s="179" t="s">
        <v>393</v>
      </c>
      <c r="E724" s="266" t="s">
        <v>335</v>
      </c>
      <c r="F724" s="213" t="s">
        <v>229</v>
      </c>
      <c r="G724" s="206">
        <v>6</v>
      </c>
      <c r="H724" s="206">
        <v>3000</v>
      </c>
      <c r="I724" s="206">
        <f t="shared" si="49"/>
        <v>18000</v>
      </c>
      <c r="J724" s="259"/>
      <c r="K724" s="196" t="s">
        <v>1140</v>
      </c>
      <c r="L724" s="179" t="s">
        <v>1141</v>
      </c>
      <c r="M724" s="157">
        <f t="shared" si="52"/>
        <v>6</v>
      </c>
      <c r="N724" s="157">
        <f t="shared" si="51"/>
        <v>18000</v>
      </c>
      <c r="O724" s="157">
        <f t="shared" si="53"/>
        <v>0</v>
      </c>
    </row>
    <row r="725" s="157" customFormat="1" customHeight="1" spans="1:15">
      <c r="A725" s="196" t="s">
        <v>1078</v>
      </c>
      <c r="B725" s="179" t="s">
        <v>913</v>
      </c>
      <c r="C725" s="179" t="s">
        <v>389</v>
      </c>
      <c r="D725" s="179" t="s">
        <v>330</v>
      </c>
      <c r="E725" s="196" t="s">
        <v>390</v>
      </c>
      <c r="F725" s="179" t="s">
        <v>229</v>
      </c>
      <c r="G725" s="206">
        <v>1</v>
      </c>
      <c r="H725" s="206">
        <v>3000</v>
      </c>
      <c r="I725" s="206">
        <f t="shared" si="49"/>
        <v>3000</v>
      </c>
      <c r="J725" s="259"/>
      <c r="K725" s="196" t="s">
        <v>1140</v>
      </c>
      <c r="L725" s="179" t="s">
        <v>1141</v>
      </c>
      <c r="M725" s="157">
        <f t="shared" si="52"/>
        <v>1</v>
      </c>
      <c r="N725" s="157">
        <f t="shared" si="51"/>
        <v>3000</v>
      </c>
      <c r="O725" s="157">
        <f t="shared" si="53"/>
        <v>0</v>
      </c>
    </row>
    <row r="726" s="157" customFormat="1" customHeight="1" spans="1:15">
      <c r="A726" s="196" t="s">
        <v>1078</v>
      </c>
      <c r="B726" s="179" t="s">
        <v>913</v>
      </c>
      <c r="C726" s="179" t="s">
        <v>198</v>
      </c>
      <c r="D726" s="179" t="s">
        <v>1142</v>
      </c>
      <c r="E726" s="196" t="s">
        <v>199</v>
      </c>
      <c r="F726" s="179" t="s">
        <v>158</v>
      </c>
      <c r="G726" s="206">
        <v>4</v>
      </c>
      <c r="H726" s="206">
        <v>900</v>
      </c>
      <c r="I726" s="206">
        <f t="shared" si="49"/>
        <v>3600</v>
      </c>
      <c r="J726" s="259"/>
      <c r="K726" s="196" t="s">
        <v>1140</v>
      </c>
      <c r="L726" s="179" t="s">
        <v>1141</v>
      </c>
      <c r="M726" s="157">
        <f t="shared" si="52"/>
        <v>4</v>
      </c>
      <c r="N726" s="157">
        <f t="shared" si="51"/>
        <v>3600</v>
      </c>
      <c r="O726" s="157">
        <f t="shared" si="53"/>
        <v>0</v>
      </c>
    </row>
    <row r="727" s="157" customFormat="1" customHeight="1" spans="1:15">
      <c r="A727" s="196" t="s">
        <v>1078</v>
      </c>
      <c r="B727" s="179" t="s">
        <v>913</v>
      </c>
      <c r="C727" s="179" t="s">
        <v>315</v>
      </c>
      <c r="D727" s="179" t="s">
        <v>330</v>
      </c>
      <c r="E727" s="213" t="s">
        <v>786</v>
      </c>
      <c r="F727" s="213" t="s">
        <v>158</v>
      </c>
      <c r="G727" s="206">
        <v>10</v>
      </c>
      <c r="H727" s="206">
        <v>200</v>
      </c>
      <c r="I727" s="206">
        <f t="shared" si="49"/>
        <v>2000</v>
      </c>
      <c r="J727" s="259"/>
      <c r="K727" s="196" t="s">
        <v>1140</v>
      </c>
      <c r="L727" s="179" t="s">
        <v>1141</v>
      </c>
      <c r="M727" s="157">
        <f t="shared" si="52"/>
        <v>10</v>
      </c>
      <c r="N727" s="157">
        <f t="shared" si="51"/>
        <v>2000</v>
      </c>
      <c r="O727" s="157">
        <f t="shared" si="53"/>
        <v>0</v>
      </c>
    </row>
    <row r="728" s="157" customFormat="1" customHeight="1" spans="1:15">
      <c r="A728" s="196" t="s">
        <v>1078</v>
      </c>
      <c r="B728" s="179" t="s">
        <v>913</v>
      </c>
      <c r="C728" s="179" t="s">
        <v>467</v>
      </c>
      <c r="D728" s="179" t="s">
        <v>330</v>
      </c>
      <c r="E728" s="179" t="s">
        <v>468</v>
      </c>
      <c r="F728" s="179" t="s">
        <v>229</v>
      </c>
      <c r="G728" s="206">
        <v>13</v>
      </c>
      <c r="H728" s="206">
        <v>150</v>
      </c>
      <c r="I728" s="206">
        <f t="shared" si="49"/>
        <v>1950</v>
      </c>
      <c r="J728" s="259"/>
      <c r="K728" s="196" t="s">
        <v>1140</v>
      </c>
      <c r="L728" s="179" t="s">
        <v>1141</v>
      </c>
      <c r="M728" s="157">
        <f t="shared" si="52"/>
        <v>13</v>
      </c>
      <c r="N728" s="157">
        <f t="shared" si="51"/>
        <v>1950</v>
      </c>
      <c r="O728" s="157">
        <f t="shared" si="53"/>
        <v>0</v>
      </c>
    </row>
    <row r="729" s="157" customFormat="1" customHeight="1" spans="1:15">
      <c r="A729" s="196" t="s">
        <v>1078</v>
      </c>
      <c r="B729" s="179" t="s">
        <v>913</v>
      </c>
      <c r="C729" s="179" t="s">
        <v>394</v>
      </c>
      <c r="D729" s="179" t="s">
        <v>548</v>
      </c>
      <c r="E729" s="196" t="s">
        <v>379</v>
      </c>
      <c r="F729" s="179" t="s">
        <v>229</v>
      </c>
      <c r="G729" s="206">
        <v>4</v>
      </c>
      <c r="H729" s="206">
        <v>4000</v>
      </c>
      <c r="I729" s="206">
        <f t="shared" si="49"/>
        <v>16000</v>
      </c>
      <c r="J729" s="259"/>
      <c r="K729" s="196" t="s">
        <v>1140</v>
      </c>
      <c r="L729" s="179" t="s">
        <v>1141</v>
      </c>
      <c r="M729" s="157">
        <f t="shared" si="52"/>
        <v>4</v>
      </c>
      <c r="N729" s="157">
        <f t="shared" si="51"/>
        <v>16000</v>
      </c>
      <c r="O729" s="157">
        <f t="shared" si="53"/>
        <v>0</v>
      </c>
    </row>
    <row r="730" s="157" customFormat="1" customHeight="1" spans="1:15">
      <c r="A730" s="196" t="s">
        <v>1078</v>
      </c>
      <c r="B730" s="179" t="s">
        <v>1050</v>
      </c>
      <c r="C730" s="179" t="s">
        <v>533</v>
      </c>
      <c r="D730" s="426" t="s">
        <v>170</v>
      </c>
      <c r="E730" s="309" t="s">
        <v>157</v>
      </c>
      <c r="F730" s="179" t="s">
        <v>158</v>
      </c>
      <c r="G730" s="206">
        <v>3</v>
      </c>
      <c r="H730" s="206">
        <v>4000</v>
      </c>
      <c r="I730" s="206">
        <f t="shared" si="49"/>
        <v>12000</v>
      </c>
      <c r="J730" s="259"/>
      <c r="K730" s="196" t="s">
        <v>1143</v>
      </c>
      <c r="L730" s="179" t="s">
        <v>890</v>
      </c>
      <c r="M730" s="157">
        <f t="shared" si="52"/>
        <v>3</v>
      </c>
      <c r="N730" s="157">
        <f t="shared" si="51"/>
        <v>12000</v>
      </c>
      <c r="O730" s="157">
        <f t="shared" si="53"/>
        <v>0</v>
      </c>
    </row>
    <row r="731" s="157" customFormat="1" customHeight="1" spans="1:15">
      <c r="A731" s="196" t="s">
        <v>1078</v>
      </c>
      <c r="B731" s="179" t="s">
        <v>1050</v>
      </c>
      <c r="C731" s="179" t="s">
        <v>535</v>
      </c>
      <c r="D731" s="426" t="s">
        <v>844</v>
      </c>
      <c r="E731" s="309" t="s">
        <v>157</v>
      </c>
      <c r="F731" s="179" t="s">
        <v>158</v>
      </c>
      <c r="G731" s="206">
        <v>13</v>
      </c>
      <c r="H731" s="206">
        <v>4000</v>
      </c>
      <c r="I731" s="206">
        <f t="shared" si="49"/>
        <v>52000</v>
      </c>
      <c r="J731" s="259"/>
      <c r="K731" s="196" t="s">
        <v>1143</v>
      </c>
      <c r="L731" s="179" t="s">
        <v>890</v>
      </c>
      <c r="M731" s="157">
        <f t="shared" si="52"/>
        <v>13</v>
      </c>
      <c r="N731" s="157">
        <f t="shared" si="51"/>
        <v>52000</v>
      </c>
      <c r="O731" s="157">
        <f t="shared" si="53"/>
        <v>0</v>
      </c>
    </row>
    <row r="732" s="157" customFormat="1" customHeight="1" spans="1:15">
      <c r="A732" s="196" t="s">
        <v>1078</v>
      </c>
      <c r="B732" s="179" t="s">
        <v>1050</v>
      </c>
      <c r="C732" s="179" t="s">
        <v>272</v>
      </c>
      <c r="D732" s="179" t="s">
        <v>330</v>
      </c>
      <c r="E732" s="196" t="s">
        <v>278</v>
      </c>
      <c r="F732" s="179" t="s">
        <v>158</v>
      </c>
      <c r="G732" s="206">
        <v>3</v>
      </c>
      <c r="H732" s="206">
        <v>1750</v>
      </c>
      <c r="I732" s="206">
        <f t="shared" si="49"/>
        <v>5250</v>
      </c>
      <c r="J732" s="259"/>
      <c r="K732" s="196" t="s">
        <v>1143</v>
      </c>
      <c r="L732" s="179" t="s">
        <v>890</v>
      </c>
      <c r="M732" s="157">
        <f t="shared" si="52"/>
        <v>3</v>
      </c>
      <c r="N732" s="157">
        <f t="shared" si="51"/>
        <v>5250</v>
      </c>
      <c r="O732" s="157">
        <f t="shared" si="53"/>
        <v>0</v>
      </c>
    </row>
    <row r="733" s="157" customFormat="1" customHeight="1" spans="1:15">
      <c r="A733" s="196" t="s">
        <v>1078</v>
      </c>
      <c r="B733" s="179" t="s">
        <v>1050</v>
      </c>
      <c r="C733" s="179" t="s">
        <v>272</v>
      </c>
      <c r="D733" s="179" t="s">
        <v>330</v>
      </c>
      <c r="E733" s="196" t="s">
        <v>274</v>
      </c>
      <c r="F733" s="179" t="s">
        <v>158</v>
      </c>
      <c r="G733" s="206">
        <v>13</v>
      </c>
      <c r="H733" s="206">
        <v>1320</v>
      </c>
      <c r="I733" s="206">
        <f t="shared" si="49"/>
        <v>17160</v>
      </c>
      <c r="J733" s="259"/>
      <c r="K733" s="196" t="s">
        <v>1143</v>
      </c>
      <c r="L733" s="179" t="s">
        <v>890</v>
      </c>
      <c r="M733" s="157">
        <f t="shared" si="52"/>
        <v>13</v>
      </c>
      <c r="N733" s="157">
        <f t="shared" si="51"/>
        <v>17160</v>
      </c>
      <c r="O733" s="157">
        <f t="shared" si="53"/>
        <v>0</v>
      </c>
    </row>
    <row r="734" s="157" customFormat="1" customHeight="1" spans="1:15">
      <c r="A734" s="196" t="s">
        <v>1078</v>
      </c>
      <c r="B734" s="179" t="s">
        <v>1050</v>
      </c>
      <c r="C734" s="179" t="s">
        <v>283</v>
      </c>
      <c r="D734" s="179" t="s">
        <v>330</v>
      </c>
      <c r="E734" s="196" t="s">
        <v>285</v>
      </c>
      <c r="F734" s="179" t="s">
        <v>158</v>
      </c>
      <c r="G734" s="206">
        <v>6</v>
      </c>
      <c r="H734" s="206">
        <v>890</v>
      </c>
      <c r="I734" s="206">
        <f t="shared" si="49"/>
        <v>5340</v>
      </c>
      <c r="J734" s="259"/>
      <c r="K734" s="196" t="s">
        <v>1143</v>
      </c>
      <c r="L734" s="179" t="s">
        <v>890</v>
      </c>
      <c r="M734" s="157">
        <f t="shared" si="52"/>
        <v>6</v>
      </c>
      <c r="N734" s="157">
        <f t="shared" si="51"/>
        <v>5340</v>
      </c>
      <c r="O734" s="157">
        <f t="shared" si="53"/>
        <v>0</v>
      </c>
    </row>
    <row r="735" s="157" customFormat="1" customHeight="1" spans="1:15">
      <c r="A735" s="196" t="s">
        <v>1078</v>
      </c>
      <c r="B735" s="179" t="s">
        <v>1050</v>
      </c>
      <c r="C735" s="179" t="s">
        <v>438</v>
      </c>
      <c r="D735" s="179" t="s">
        <v>330</v>
      </c>
      <c r="E735" s="196" t="s">
        <v>432</v>
      </c>
      <c r="F735" s="179" t="s">
        <v>186</v>
      </c>
      <c r="G735" s="206">
        <v>4</v>
      </c>
      <c r="H735" s="206">
        <v>6000</v>
      </c>
      <c r="I735" s="206">
        <f t="shared" si="49"/>
        <v>24000</v>
      </c>
      <c r="J735" s="259"/>
      <c r="K735" s="196" t="s">
        <v>1143</v>
      </c>
      <c r="L735" s="179" t="s">
        <v>890</v>
      </c>
      <c r="M735" s="157">
        <f t="shared" si="52"/>
        <v>4</v>
      </c>
      <c r="N735" s="157">
        <f t="shared" si="51"/>
        <v>24000</v>
      </c>
      <c r="O735" s="157">
        <f t="shared" si="53"/>
        <v>0</v>
      </c>
    </row>
    <row r="736" s="157" customFormat="1" customHeight="1" spans="1:15">
      <c r="A736" s="196" t="s">
        <v>1078</v>
      </c>
      <c r="B736" s="179" t="s">
        <v>1050</v>
      </c>
      <c r="C736" s="179" t="s">
        <v>262</v>
      </c>
      <c r="D736" s="179" t="s">
        <v>263</v>
      </c>
      <c r="E736" s="196" t="s">
        <v>188</v>
      </c>
      <c r="F736" s="179" t="s">
        <v>229</v>
      </c>
      <c r="G736" s="206">
        <v>4</v>
      </c>
      <c r="H736" s="206">
        <v>1000</v>
      </c>
      <c r="I736" s="206">
        <f t="shared" si="49"/>
        <v>4000</v>
      </c>
      <c r="J736" s="259"/>
      <c r="K736" s="196" t="s">
        <v>1143</v>
      </c>
      <c r="L736" s="179" t="s">
        <v>890</v>
      </c>
      <c r="M736" s="157">
        <f t="shared" si="52"/>
        <v>4</v>
      </c>
      <c r="N736" s="157">
        <f t="shared" si="51"/>
        <v>4000</v>
      </c>
      <c r="O736" s="157">
        <f t="shared" si="53"/>
        <v>0</v>
      </c>
    </row>
    <row r="737" s="157" customFormat="1" customHeight="1" spans="1:15">
      <c r="A737" s="196" t="s">
        <v>1078</v>
      </c>
      <c r="B737" s="179" t="s">
        <v>1050</v>
      </c>
      <c r="C737" s="179" t="s">
        <v>354</v>
      </c>
      <c r="D737" s="179" t="s">
        <v>355</v>
      </c>
      <c r="E737" s="196" t="s">
        <v>356</v>
      </c>
      <c r="F737" s="179" t="s">
        <v>229</v>
      </c>
      <c r="G737" s="206">
        <v>5</v>
      </c>
      <c r="H737" s="206">
        <v>1000</v>
      </c>
      <c r="I737" s="206">
        <f t="shared" si="49"/>
        <v>5000</v>
      </c>
      <c r="J737" s="259"/>
      <c r="K737" s="196" t="s">
        <v>1143</v>
      </c>
      <c r="L737" s="179" t="s">
        <v>890</v>
      </c>
      <c r="M737" s="157">
        <f t="shared" si="52"/>
        <v>5</v>
      </c>
      <c r="N737" s="157">
        <f t="shared" si="51"/>
        <v>5000</v>
      </c>
      <c r="O737" s="157">
        <f t="shared" si="53"/>
        <v>0</v>
      </c>
    </row>
    <row r="738" s="157" customFormat="1" customHeight="1" spans="1:15">
      <c r="A738" s="196" t="s">
        <v>1078</v>
      </c>
      <c r="B738" s="179" t="s">
        <v>1050</v>
      </c>
      <c r="C738" s="179" t="s">
        <v>395</v>
      </c>
      <c r="D738" s="179" t="s">
        <v>393</v>
      </c>
      <c r="E738" s="196" t="s">
        <v>335</v>
      </c>
      <c r="F738" s="179" t="s">
        <v>229</v>
      </c>
      <c r="G738" s="206">
        <v>7</v>
      </c>
      <c r="H738" s="206">
        <v>3000</v>
      </c>
      <c r="I738" s="206">
        <f t="shared" si="49"/>
        <v>21000</v>
      </c>
      <c r="J738" s="259"/>
      <c r="K738" s="196" t="s">
        <v>1143</v>
      </c>
      <c r="L738" s="179" t="s">
        <v>890</v>
      </c>
      <c r="M738" s="157">
        <f t="shared" si="52"/>
        <v>7</v>
      </c>
      <c r="N738" s="157">
        <f t="shared" si="51"/>
        <v>21000</v>
      </c>
      <c r="O738" s="157">
        <f t="shared" si="53"/>
        <v>0</v>
      </c>
    </row>
    <row r="739" s="157" customFormat="1" customHeight="1" spans="1:15">
      <c r="A739" s="196" t="s">
        <v>1078</v>
      </c>
      <c r="B739" s="179" t="s">
        <v>1050</v>
      </c>
      <c r="C739" s="179" t="s">
        <v>467</v>
      </c>
      <c r="D739" s="179" t="s">
        <v>330</v>
      </c>
      <c r="E739" s="179" t="s">
        <v>468</v>
      </c>
      <c r="F739" s="179" t="s">
        <v>229</v>
      </c>
      <c r="G739" s="206">
        <v>16</v>
      </c>
      <c r="H739" s="206">
        <v>150</v>
      </c>
      <c r="I739" s="206">
        <f t="shared" si="49"/>
        <v>2400</v>
      </c>
      <c r="J739" s="259"/>
      <c r="K739" s="196" t="s">
        <v>1143</v>
      </c>
      <c r="L739" s="179" t="s">
        <v>890</v>
      </c>
      <c r="M739" s="157">
        <f t="shared" si="52"/>
        <v>16</v>
      </c>
      <c r="N739" s="157">
        <f t="shared" si="51"/>
        <v>2400</v>
      </c>
      <c r="O739" s="157">
        <f t="shared" si="53"/>
        <v>0</v>
      </c>
    </row>
    <row r="740" s="157" customFormat="1" customHeight="1" spans="1:15">
      <c r="A740" s="196" t="s">
        <v>1078</v>
      </c>
      <c r="B740" s="179" t="s">
        <v>1050</v>
      </c>
      <c r="C740" s="179" t="s">
        <v>443</v>
      </c>
      <c r="D740" s="852" t="s">
        <v>548</v>
      </c>
      <c r="E740" s="196" t="s">
        <v>424</v>
      </c>
      <c r="F740" s="179" t="s">
        <v>229</v>
      </c>
      <c r="G740" s="206">
        <v>1</v>
      </c>
      <c r="H740" s="206">
        <v>20000</v>
      </c>
      <c r="I740" s="206">
        <f t="shared" si="49"/>
        <v>20000</v>
      </c>
      <c r="J740" s="259"/>
      <c r="K740" s="196" t="s">
        <v>1143</v>
      </c>
      <c r="L740" s="179" t="s">
        <v>890</v>
      </c>
      <c r="M740" s="157">
        <f t="shared" si="52"/>
        <v>1</v>
      </c>
      <c r="N740" s="157">
        <f t="shared" si="51"/>
        <v>20000</v>
      </c>
      <c r="O740" s="157">
        <f t="shared" si="53"/>
        <v>0</v>
      </c>
    </row>
    <row r="741" s="157" customFormat="1" customHeight="1" spans="1:15">
      <c r="A741" s="196" t="s">
        <v>1078</v>
      </c>
      <c r="B741" s="179" t="s">
        <v>1050</v>
      </c>
      <c r="C741" s="179" t="s">
        <v>487</v>
      </c>
      <c r="D741" s="179" t="s">
        <v>330</v>
      </c>
      <c r="E741" s="179" t="s">
        <v>488</v>
      </c>
      <c r="F741" s="179" t="s">
        <v>158</v>
      </c>
      <c r="G741" s="206">
        <v>16</v>
      </c>
      <c r="H741" s="206">
        <v>500</v>
      </c>
      <c r="I741" s="206">
        <f t="shared" si="49"/>
        <v>8000</v>
      </c>
      <c r="J741" s="259"/>
      <c r="K741" s="196" t="s">
        <v>1143</v>
      </c>
      <c r="L741" s="179" t="s">
        <v>890</v>
      </c>
      <c r="M741" s="157">
        <f t="shared" si="52"/>
        <v>16</v>
      </c>
      <c r="N741" s="157">
        <f t="shared" si="51"/>
        <v>8000</v>
      </c>
      <c r="O741" s="157">
        <f t="shared" si="53"/>
        <v>0</v>
      </c>
    </row>
    <row r="742" s="157" customFormat="1" customHeight="1" spans="1:15">
      <c r="A742" s="196" t="s">
        <v>1078</v>
      </c>
      <c r="B742" s="179" t="s">
        <v>1050</v>
      </c>
      <c r="C742" s="179" t="s">
        <v>394</v>
      </c>
      <c r="D742" s="179" t="s">
        <v>548</v>
      </c>
      <c r="E742" s="196" t="s">
        <v>379</v>
      </c>
      <c r="F742" s="179" t="s">
        <v>229</v>
      </c>
      <c r="G742" s="206">
        <v>4</v>
      </c>
      <c r="H742" s="206">
        <v>4000</v>
      </c>
      <c r="I742" s="206">
        <f t="shared" si="49"/>
        <v>16000</v>
      </c>
      <c r="J742" s="259"/>
      <c r="K742" s="196" t="s">
        <v>1143</v>
      </c>
      <c r="L742" s="179" t="s">
        <v>890</v>
      </c>
      <c r="M742" s="157">
        <f t="shared" si="52"/>
        <v>4</v>
      </c>
      <c r="N742" s="157">
        <f t="shared" si="51"/>
        <v>16000</v>
      </c>
      <c r="O742" s="157">
        <f t="shared" si="53"/>
        <v>0</v>
      </c>
    </row>
    <row r="743" s="157" customFormat="1" customHeight="1" spans="1:15">
      <c r="A743" s="196" t="s">
        <v>1078</v>
      </c>
      <c r="B743" s="179" t="s">
        <v>1055</v>
      </c>
      <c r="C743" s="179" t="s">
        <v>533</v>
      </c>
      <c r="D743" s="863" t="s">
        <v>1144</v>
      </c>
      <c r="E743" s="791" t="s">
        <v>1145</v>
      </c>
      <c r="F743" s="179" t="s">
        <v>158</v>
      </c>
      <c r="G743" s="206">
        <v>2</v>
      </c>
      <c r="H743" s="206">
        <v>4000</v>
      </c>
      <c r="I743" s="206">
        <f t="shared" si="49"/>
        <v>8000</v>
      </c>
      <c r="J743" s="259"/>
      <c r="K743" s="196" t="s">
        <v>1146</v>
      </c>
      <c r="L743" s="179" t="s">
        <v>1147</v>
      </c>
      <c r="M743" s="157">
        <f t="shared" si="52"/>
        <v>2</v>
      </c>
      <c r="N743" s="157">
        <f t="shared" si="51"/>
        <v>8000</v>
      </c>
      <c r="O743" s="157">
        <f t="shared" si="53"/>
        <v>0</v>
      </c>
    </row>
    <row r="744" s="157" customFormat="1" customHeight="1" spans="1:15">
      <c r="A744" s="196" t="s">
        <v>1078</v>
      </c>
      <c r="B744" s="179" t="s">
        <v>1055</v>
      </c>
      <c r="C744" s="179" t="s">
        <v>272</v>
      </c>
      <c r="D744" s="179" t="s">
        <v>330</v>
      </c>
      <c r="E744" s="196" t="s">
        <v>278</v>
      </c>
      <c r="F744" s="179" t="s">
        <v>158</v>
      </c>
      <c r="G744" s="206">
        <v>2</v>
      </c>
      <c r="H744" s="206">
        <v>1750</v>
      </c>
      <c r="I744" s="206">
        <f t="shared" ref="I744:I784" si="54" xml:space="preserve">G744*H744</f>
        <v>3500</v>
      </c>
      <c r="J744" s="259"/>
      <c r="K744" s="196" t="s">
        <v>1146</v>
      </c>
      <c r="L744" s="179" t="s">
        <v>1147</v>
      </c>
      <c r="M744" s="157">
        <f t="shared" si="52"/>
        <v>2</v>
      </c>
      <c r="N744" s="157">
        <f t="shared" ref="N744:N784" si="55" xml:space="preserve">M744*H744</f>
        <v>3500</v>
      </c>
      <c r="O744" s="157">
        <f t="shared" si="53"/>
        <v>0</v>
      </c>
    </row>
    <row r="745" s="157" customFormat="1" customHeight="1" spans="1:15">
      <c r="A745" s="196" t="s">
        <v>1078</v>
      </c>
      <c r="B745" s="179" t="s">
        <v>1055</v>
      </c>
      <c r="C745" s="179" t="s">
        <v>535</v>
      </c>
      <c r="D745" s="179" t="s">
        <v>174</v>
      </c>
      <c r="E745" s="196" t="s">
        <v>157</v>
      </c>
      <c r="F745" s="179" t="s">
        <v>158</v>
      </c>
      <c r="G745" s="206">
        <v>9</v>
      </c>
      <c r="H745" s="206">
        <v>4000</v>
      </c>
      <c r="I745" s="206">
        <f t="shared" si="54"/>
        <v>36000</v>
      </c>
      <c r="J745" s="259"/>
      <c r="K745" s="196" t="s">
        <v>1146</v>
      </c>
      <c r="L745" s="179" t="s">
        <v>1147</v>
      </c>
      <c r="M745" s="157">
        <f t="shared" si="52"/>
        <v>9</v>
      </c>
      <c r="N745" s="157">
        <f t="shared" si="55"/>
        <v>36000</v>
      </c>
      <c r="O745" s="157">
        <f t="shared" si="53"/>
        <v>0</v>
      </c>
    </row>
    <row r="746" s="157" customFormat="1" customHeight="1" spans="1:15">
      <c r="A746" s="196" t="s">
        <v>1078</v>
      </c>
      <c r="B746" s="179" t="s">
        <v>1055</v>
      </c>
      <c r="C746" s="179" t="s">
        <v>272</v>
      </c>
      <c r="D746" s="179" t="s">
        <v>330</v>
      </c>
      <c r="E746" s="196" t="s">
        <v>274</v>
      </c>
      <c r="F746" s="179" t="s">
        <v>158</v>
      </c>
      <c r="G746" s="206">
        <v>13</v>
      </c>
      <c r="H746" s="206">
        <v>1320</v>
      </c>
      <c r="I746" s="206">
        <f t="shared" si="54"/>
        <v>17160</v>
      </c>
      <c r="J746" s="259"/>
      <c r="K746" s="196" t="s">
        <v>1146</v>
      </c>
      <c r="L746" s="179" t="s">
        <v>1147</v>
      </c>
      <c r="M746" s="157">
        <f t="shared" si="52"/>
        <v>13</v>
      </c>
      <c r="N746" s="157">
        <f t="shared" si="55"/>
        <v>17160</v>
      </c>
      <c r="O746" s="157">
        <f t="shared" si="53"/>
        <v>0</v>
      </c>
    </row>
    <row r="747" s="157" customFormat="1" customHeight="1" spans="1:15">
      <c r="A747" s="196" t="s">
        <v>1078</v>
      </c>
      <c r="B747" s="179" t="s">
        <v>1055</v>
      </c>
      <c r="C747" s="179" t="s">
        <v>438</v>
      </c>
      <c r="D747" s="179" t="s">
        <v>330</v>
      </c>
      <c r="E747" s="196" t="s">
        <v>432</v>
      </c>
      <c r="F747" s="179" t="s">
        <v>186</v>
      </c>
      <c r="G747" s="206">
        <v>1</v>
      </c>
      <c r="H747" s="206">
        <v>6000</v>
      </c>
      <c r="I747" s="206">
        <f t="shared" si="54"/>
        <v>6000</v>
      </c>
      <c r="J747" s="259"/>
      <c r="K747" s="196" t="s">
        <v>1146</v>
      </c>
      <c r="L747" s="179" t="s">
        <v>1147</v>
      </c>
      <c r="M747" s="157">
        <f t="shared" si="52"/>
        <v>1</v>
      </c>
      <c r="N747" s="157">
        <f t="shared" si="55"/>
        <v>6000</v>
      </c>
      <c r="O747" s="157">
        <f t="shared" si="53"/>
        <v>0</v>
      </c>
    </row>
    <row r="748" s="157" customFormat="1" customHeight="1" spans="1:15">
      <c r="A748" s="196" t="s">
        <v>1078</v>
      </c>
      <c r="B748" s="179" t="s">
        <v>1055</v>
      </c>
      <c r="C748" s="179" t="s">
        <v>431</v>
      </c>
      <c r="D748" s="179" t="s">
        <v>710</v>
      </c>
      <c r="E748" s="266" t="s">
        <v>432</v>
      </c>
      <c r="F748" s="213" t="s">
        <v>229</v>
      </c>
      <c r="G748" s="206">
        <v>2</v>
      </c>
      <c r="H748" s="206">
        <v>1500</v>
      </c>
      <c r="I748" s="206">
        <f t="shared" si="54"/>
        <v>3000</v>
      </c>
      <c r="J748" s="259"/>
      <c r="K748" s="196" t="s">
        <v>1146</v>
      </c>
      <c r="L748" s="179" t="s">
        <v>1147</v>
      </c>
      <c r="M748" s="157">
        <f t="shared" si="52"/>
        <v>2</v>
      </c>
      <c r="N748" s="157">
        <f t="shared" si="55"/>
        <v>3000</v>
      </c>
      <c r="O748" s="157">
        <f t="shared" si="53"/>
        <v>0</v>
      </c>
    </row>
    <row r="749" s="157" customFormat="1" customHeight="1" spans="1:15">
      <c r="A749" s="196" t="s">
        <v>1078</v>
      </c>
      <c r="B749" s="179" t="s">
        <v>1055</v>
      </c>
      <c r="C749" s="179" t="s">
        <v>262</v>
      </c>
      <c r="D749" s="179" t="s">
        <v>263</v>
      </c>
      <c r="E749" s="266" t="s">
        <v>188</v>
      </c>
      <c r="F749" s="213" t="s">
        <v>229</v>
      </c>
      <c r="G749" s="206">
        <v>3</v>
      </c>
      <c r="H749" s="206">
        <v>1000</v>
      </c>
      <c r="I749" s="206">
        <f t="shared" si="54"/>
        <v>3000</v>
      </c>
      <c r="J749" s="259"/>
      <c r="K749" s="196" t="s">
        <v>1146</v>
      </c>
      <c r="L749" s="179" t="s">
        <v>1147</v>
      </c>
      <c r="M749" s="157">
        <f t="shared" si="52"/>
        <v>3</v>
      </c>
      <c r="N749" s="157">
        <f t="shared" si="55"/>
        <v>3000</v>
      </c>
      <c r="O749" s="157">
        <f t="shared" si="53"/>
        <v>0</v>
      </c>
    </row>
    <row r="750" s="157" customFormat="1" customHeight="1" spans="1:15">
      <c r="A750" s="196" t="s">
        <v>1078</v>
      </c>
      <c r="B750" s="179" t="s">
        <v>1055</v>
      </c>
      <c r="C750" s="179" t="s">
        <v>354</v>
      </c>
      <c r="D750" s="179" t="s">
        <v>355</v>
      </c>
      <c r="E750" s="196" t="s">
        <v>356</v>
      </c>
      <c r="F750" s="179" t="s">
        <v>229</v>
      </c>
      <c r="G750" s="206">
        <v>2</v>
      </c>
      <c r="H750" s="206">
        <v>1000</v>
      </c>
      <c r="I750" s="206">
        <f t="shared" si="54"/>
        <v>2000</v>
      </c>
      <c r="J750" s="259"/>
      <c r="K750" s="196" t="s">
        <v>1146</v>
      </c>
      <c r="L750" s="179" t="s">
        <v>1147</v>
      </c>
      <c r="M750" s="157">
        <f t="shared" si="52"/>
        <v>2</v>
      </c>
      <c r="N750" s="157">
        <f t="shared" si="55"/>
        <v>2000</v>
      </c>
      <c r="O750" s="157">
        <f t="shared" si="53"/>
        <v>0</v>
      </c>
    </row>
    <row r="751" s="157" customFormat="1" customHeight="1" spans="1:15">
      <c r="A751" s="196" t="s">
        <v>1078</v>
      </c>
      <c r="B751" s="179" t="s">
        <v>1055</v>
      </c>
      <c r="C751" s="179" t="s">
        <v>395</v>
      </c>
      <c r="D751" s="179" t="s">
        <v>393</v>
      </c>
      <c r="E751" s="266" t="s">
        <v>335</v>
      </c>
      <c r="F751" s="213" t="s">
        <v>229</v>
      </c>
      <c r="G751" s="206">
        <v>16</v>
      </c>
      <c r="H751" s="206">
        <v>3000</v>
      </c>
      <c r="I751" s="206">
        <f t="shared" si="54"/>
        <v>48000</v>
      </c>
      <c r="J751" s="775"/>
      <c r="K751" s="196" t="s">
        <v>1146</v>
      </c>
      <c r="L751" s="179" t="s">
        <v>1147</v>
      </c>
      <c r="M751" s="157">
        <f t="shared" si="52"/>
        <v>16</v>
      </c>
      <c r="N751" s="157">
        <f t="shared" si="55"/>
        <v>48000</v>
      </c>
      <c r="O751" s="157">
        <f t="shared" si="53"/>
        <v>0</v>
      </c>
    </row>
    <row r="752" s="157" customFormat="1" customHeight="1" spans="1:15">
      <c r="A752" s="196" t="s">
        <v>1078</v>
      </c>
      <c r="B752" s="179" t="s">
        <v>1055</v>
      </c>
      <c r="C752" s="179" t="s">
        <v>198</v>
      </c>
      <c r="D752" s="179" t="s">
        <v>207</v>
      </c>
      <c r="E752" s="196" t="s">
        <v>199</v>
      </c>
      <c r="F752" s="179" t="s">
        <v>158</v>
      </c>
      <c r="G752" s="206">
        <v>1</v>
      </c>
      <c r="H752" s="206">
        <v>900</v>
      </c>
      <c r="I752" s="206">
        <f t="shared" si="54"/>
        <v>900</v>
      </c>
      <c r="J752" s="259"/>
      <c r="K752" s="196" t="s">
        <v>1146</v>
      </c>
      <c r="L752" s="179" t="s">
        <v>1147</v>
      </c>
      <c r="M752" s="157">
        <f t="shared" si="52"/>
        <v>1</v>
      </c>
      <c r="N752" s="157">
        <f t="shared" si="55"/>
        <v>900</v>
      </c>
      <c r="O752" s="157">
        <f t="shared" si="53"/>
        <v>0</v>
      </c>
    </row>
    <row r="753" s="157" customFormat="1" customHeight="1" spans="1:15">
      <c r="A753" s="196" t="s">
        <v>1078</v>
      </c>
      <c r="B753" s="179" t="s">
        <v>1055</v>
      </c>
      <c r="C753" s="179" t="s">
        <v>198</v>
      </c>
      <c r="D753" s="179" t="s">
        <v>209</v>
      </c>
      <c r="E753" s="196" t="s">
        <v>199</v>
      </c>
      <c r="F753" s="179" t="s">
        <v>158</v>
      </c>
      <c r="G753" s="206">
        <v>1</v>
      </c>
      <c r="H753" s="206">
        <v>1200</v>
      </c>
      <c r="I753" s="206">
        <f t="shared" si="54"/>
        <v>1200</v>
      </c>
      <c r="J753" s="259"/>
      <c r="K753" s="196" t="s">
        <v>1146</v>
      </c>
      <c r="L753" s="179" t="s">
        <v>1147</v>
      </c>
      <c r="M753" s="157">
        <f t="shared" si="52"/>
        <v>1</v>
      </c>
      <c r="N753" s="157">
        <f t="shared" si="55"/>
        <v>1200</v>
      </c>
      <c r="O753" s="157">
        <f t="shared" si="53"/>
        <v>0</v>
      </c>
    </row>
    <row r="754" s="157" customFormat="1" customHeight="1" spans="1:15">
      <c r="A754" s="196" t="s">
        <v>1078</v>
      </c>
      <c r="B754" s="179" t="s">
        <v>1055</v>
      </c>
      <c r="C754" s="179" t="s">
        <v>315</v>
      </c>
      <c r="D754" s="179" t="s">
        <v>330</v>
      </c>
      <c r="E754" s="179" t="s">
        <v>786</v>
      </c>
      <c r="F754" s="179" t="s">
        <v>158</v>
      </c>
      <c r="G754" s="206">
        <v>15</v>
      </c>
      <c r="H754" s="206">
        <v>200</v>
      </c>
      <c r="I754" s="206">
        <f t="shared" si="54"/>
        <v>3000</v>
      </c>
      <c r="J754" s="259"/>
      <c r="K754" s="196" t="s">
        <v>1146</v>
      </c>
      <c r="L754" s="179" t="s">
        <v>1147</v>
      </c>
      <c r="M754" s="157">
        <f t="shared" si="52"/>
        <v>15</v>
      </c>
      <c r="N754" s="157">
        <f t="shared" si="55"/>
        <v>3000</v>
      </c>
      <c r="O754" s="157">
        <f t="shared" si="53"/>
        <v>0</v>
      </c>
    </row>
    <row r="755" s="157" customFormat="1" customHeight="1" spans="1:15">
      <c r="A755" s="196" t="s">
        <v>1078</v>
      </c>
      <c r="B755" s="179" t="s">
        <v>1060</v>
      </c>
      <c r="C755" s="179" t="s">
        <v>535</v>
      </c>
      <c r="D755" s="179" t="s">
        <v>844</v>
      </c>
      <c r="E755" s="196" t="s">
        <v>157</v>
      </c>
      <c r="F755" s="179" t="s">
        <v>158</v>
      </c>
      <c r="G755" s="206">
        <v>3</v>
      </c>
      <c r="H755" s="206">
        <v>4000</v>
      </c>
      <c r="I755" s="206">
        <f t="shared" si="54"/>
        <v>12000</v>
      </c>
      <c r="J755" s="259"/>
      <c r="K755" s="196" t="s">
        <v>1148</v>
      </c>
      <c r="L755" s="179" t="s">
        <v>1147</v>
      </c>
      <c r="M755" s="157">
        <f t="shared" si="52"/>
        <v>3</v>
      </c>
      <c r="N755" s="157">
        <f t="shared" si="55"/>
        <v>12000</v>
      </c>
      <c r="O755" s="157">
        <f t="shared" si="53"/>
        <v>0</v>
      </c>
    </row>
    <row r="756" s="157" customFormat="1" customHeight="1" spans="1:15">
      <c r="A756" s="196" t="s">
        <v>1078</v>
      </c>
      <c r="B756" s="179" t="s">
        <v>1060</v>
      </c>
      <c r="C756" s="179" t="s">
        <v>272</v>
      </c>
      <c r="D756" s="179" t="s">
        <v>330</v>
      </c>
      <c r="E756" s="196" t="s">
        <v>274</v>
      </c>
      <c r="F756" s="179" t="s">
        <v>158</v>
      </c>
      <c r="G756" s="206">
        <v>3</v>
      </c>
      <c r="H756" s="206">
        <v>1320</v>
      </c>
      <c r="I756" s="206">
        <f t="shared" si="54"/>
        <v>3960</v>
      </c>
      <c r="J756" s="259"/>
      <c r="K756" s="196" t="s">
        <v>1148</v>
      </c>
      <c r="L756" s="179" t="s">
        <v>1147</v>
      </c>
      <c r="M756" s="157">
        <f t="shared" si="52"/>
        <v>3</v>
      </c>
      <c r="N756" s="157">
        <f t="shared" si="55"/>
        <v>3960</v>
      </c>
      <c r="O756" s="157">
        <f t="shared" si="53"/>
        <v>0</v>
      </c>
    </row>
    <row r="757" s="157" customFormat="1" customHeight="1" spans="1:15">
      <c r="A757" s="196" t="s">
        <v>1078</v>
      </c>
      <c r="B757" s="179" t="s">
        <v>1060</v>
      </c>
      <c r="C757" s="179" t="s">
        <v>354</v>
      </c>
      <c r="D757" s="179" t="s">
        <v>355</v>
      </c>
      <c r="E757" s="196" t="s">
        <v>356</v>
      </c>
      <c r="F757" s="179" t="s">
        <v>229</v>
      </c>
      <c r="G757" s="206">
        <v>1</v>
      </c>
      <c r="H757" s="206">
        <v>1000</v>
      </c>
      <c r="I757" s="206">
        <f t="shared" si="54"/>
        <v>1000</v>
      </c>
      <c r="J757" s="259"/>
      <c r="K757" s="196" t="s">
        <v>1148</v>
      </c>
      <c r="L757" s="179" t="s">
        <v>1147</v>
      </c>
      <c r="M757" s="157">
        <f t="shared" si="52"/>
        <v>1</v>
      </c>
      <c r="N757" s="157">
        <f t="shared" si="55"/>
        <v>1000</v>
      </c>
      <c r="O757" s="157">
        <f t="shared" si="53"/>
        <v>0</v>
      </c>
    </row>
    <row r="758" s="157" customFormat="1" customHeight="1" spans="1:15">
      <c r="A758" s="196" t="s">
        <v>1078</v>
      </c>
      <c r="B758" s="179" t="s">
        <v>1060</v>
      </c>
      <c r="C758" s="179" t="s">
        <v>395</v>
      </c>
      <c r="D758" s="179" t="s">
        <v>393</v>
      </c>
      <c r="E758" s="196" t="s">
        <v>335</v>
      </c>
      <c r="F758" s="179" t="s">
        <v>229</v>
      </c>
      <c r="G758" s="206">
        <v>1</v>
      </c>
      <c r="H758" s="206">
        <v>3000</v>
      </c>
      <c r="I758" s="206">
        <f t="shared" si="54"/>
        <v>3000</v>
      </c>
      <c r="J758" s="259"/>
      <c r="K758" s="196" t="s">
        <v>1148</v>
      </c>
      <c r="L758" s="179" t="s">
        <v>1147</v>
      </c>
      <c r="M758" s="157">
        <f t="shared" si="52"/>
        <v>1</v>
      </c>
      <c r="N758" s="157">
        <f t="shared" si="55"/>
        <v>3000</v>
      </c>
      <c r="O758" s="157">
        <f t="shared" si="53"/>
        <v>0</v>
      </c>
    </row>
    <row r="759" s="157" customFormat="1" customHeight="1" spans="1:15">
      <c r="A759" s="196" t="s">
        <v>1078</v>
      </c>
      <c r="B759" s="179" t="s">
        <v>1060</v>
      </c>
      <c r="C759" s="179" t="s">
        <v>309</v>
      </c>
      <c r="D759" s="179" t="s">
        <v>310</v>
      </c>
      <c r="E759" s="196" t="s">
        <v>282</v>
      </c>
      <c r="F759" s="179" t="s">
        <v>158</v>
      </c>
      <c r="G759" s="206">
        <v>2</v>
      </c>
      <c r="H759" s="206">
        <v>500</v>
      </c>
      <c r="I759" s="206">
        <f t="shared" si="54"/>
        <v>1000</v>
      </c>
      <c r="J759" s="259"/>
      <c r="K759" s="196" t="s">
        <v>1148</v>
      </c>
      <c r="L759" s="179" t="s">
        <v>1147</v>
      </c>
      <c r="M759" s="157">
        <f t="shared" si="52"/>
        <v>2</v>
      </c>
      <c r="N759" s="157">
        <f t="shared" si="55"/>
        <v>1000</v>
      </c>
      <c r="O759" s="157">
        <f t="shared" si="53"/>
        <v>0</v>
      </c>
    </row>
    <row r="760" s="157" customFormat="1" customHeight="1" spans="1:15">
      <c r="A760" s="196" t="s">
        <v>1078</v>
      </c>
      <c r="B760" s="179" t="s">
        <v>1060</v>
      </c>
      <c r="C760" s="179" t="s">
        <v>198</v>
      </c>
      <c r="D760" s="179" t="s">
        <v>207</v>
      </c>
      <c r="E760" s="196" t="s">
        <v>199</v>
      </c>
      <c r="F760" s="179" t="s">
        <v>158</v>
      </c>
      <c r="G760" s="206">
        <v>1</v>
      </c>
      <c r="H760" s="206">
        <v>900</v>
      </c>
      <c r="I760" s="206">
        <f t="shared" si="54"/>
        <v>900</v>
      </c>
      <c r="J760" s="259"/>
      <c r="K760" s="196" t="s">
        <v>1148</v>
      </c>
      <c r="L760" s="179" t="s">
        <v>1147</v>
      </c>
      <c r="M760" s="157">
        <f t="shared" si="52"/>
        <v>1</v>
      </c>
      <c r="N760" s="157">
        <f t="shared" si="55"/>
        <v>900</v>
      </c>
      <c r="O760" s="157">
        <f t="shared" si="53"/>
        <v>0</v>
      </c>
    </row>
    <row r="761" s="157" customFormat="1" customHeight="1" spans="1:15">
      <c r="A761" s="196" t="s">
        <v>1078</v>
      </c>
      <c r="B761" s="179" t="s">
        <v>1060</v>
      </c>
      <c r="C761" s="179" t="s">
        <v>315</v>
      </c>
      <c r="D761" s="179" t="s">
        <v>330</v>
      </c>
      <c r="E761" s="179" t="s">
        <v>786</v>
      </c>
      <c r="F761" s="179" t="s">
        <v>158</v>
      </c>
      <c r="G761" s="206">
        <v>3</v>
      </c>
      <c r="H761" s="206">
        <v>200</v>
      </c>
      <c r="I761" s="206">
        <f t="shared" si="54"/>
        <v>600</v>
      </c>
      <c r="J761" s="259"/>
      <c r="K761" s="196" t="s">
        <v>1148</v>
      </c>
      <c r="L761" s="179" t="s">
        <v>1147</v>
      </c>
      <c r="M761" s="157">
        <f t="shared" si="52"/>
        <v>3</v>
      </c>
      <c r="N761" s="157">
        <f t="shared" si="55"/>
        <v>600</v>
      </c>
      <c r="O761" s="157">
        <f t="shared" si="53"/>
        <v>0</v>
      </c>
    </row>
    <row r="762" s="157" customFormat="1" customHeight="1" spans="1:15">
      <c r="A762" s="196" t="s">
        <v>1078</v>
      </c>
      <c r="B762" s="179" t="s">
        <v>1068</v>
      </c>
      <c r="C762" s="179" t="s">
        <v>533</v>
      </c>
      <c r="D762" s="426" t="s">
        <v>170</v>
      </c>
      <c r="E762" s="309" t="s">
        <v>157</v>
      </c>
      <c r="F762" s="179" t="s">
        <v>158</v>
      </c>
      <c r="G762" s="206">
        <v>1</v>
      </c>
      <c r="H762" s="206">
        <v>4000</v>
      </c>
      <c r="I762" s="206">
        <f t="shared" si="54"/>
        <v>4000</v>
      </c>
      <c r="J762" s="259"/>
      <c r="K762" s="196" t="s">
        <v>1149</v>
      </c>
      <c r="L762" s="179" t="s">
        <v>975</v>
      </c>
      <c r="M762" s="157">
        <f t="shared" si="52"/>
        <v>1</v>
      </c>
      <c r="N762" s="157">
        <f t="shared" si="55"/>
        <v>4000</v>
      </c>
      <c r="O762" s="157">
        <f t="shared" si="53"/>
        <v>0</v>
      </c>
    </row>
    <row r="763" s="157" customFormat="1" customHeight="1" spans="1:15">
      <c r="A763" s="196" t="s">
        <v>1078</v>
      </c>
      <c r="B763" s="179" t="s">
        <v>1068</v>
      </c>
      <c r="C763" s="179" t="s">
        <v>535</v>
      </c>
      <c r="D763" s="426" t="s">
        <v>844</v>
      </c>
      <c r="E763" s="309" t="s">
        <v>157</v>
      </c>
      <c r="F763" s="179" t="s">
        <v>158</v>
      </c>
      <c r="G763" s="206">
        <v>6</v>
      </c>
      <c r="H763" s="206">
        <v>4000</v>
      </c>
      <c r="I763" s="206">
        <f t="shared" si="54"/>
        <v>24000</v>
      </c>
      <c r="J763" s="259"/>
      <c r="K763" s="196" t="s">
        <v>1149</v>
      </c>
      <c r="L763" s="179" t="s">
        <v>975</v>
      </c>
      <c r="M763" s="157">
        <f t="shared" si="52"/>
        <v>6</v>
      </c>
      <c r="N763" s="157">
        <f t="shared" si="55"/>
        <v>24000</v>
      </c>
      <c r="O763" s="157">
        <f t="shared" si="53"/>
        <v>0</v>
      </c>
    </row>
    <row r="764" s="157" customFormat="1" customHeight="1" spans="1:15">
      <c r="A764" s="196" t="s">
        <v>1078</v>
      </c>
      <c r="B764" s="179" t="s">
        <v>1068</v>
      </c>
      <c r="C764" s="179" t="s">
        <v>272</v>
      </c>
      <c r="D764" s="179" t="s">
        <v>330</v>
      </c>
      <c r="E764" s="196" t="s">
        <v>278</v>
      </c>
      <c r="F764" s="179" t="s">
        <v>158</v>
      </c>
      <c r="G764" s="206">
        <v>1</v>
      </c>
      <c r="H764" s="206">
        <v>1750</v>
      </c>
      <c r="I764" s="206">
        <f t="shared" si="54"/>
        <v>1750</v>
      </c>
      <c r="J764" s="259"/>
      <c r="K764" s="196" t="s">
        <v>1149</v>
      </c>
      <c r="L764" s="179" t="s">
        <v>975</v>
      </c>
      <c r="M764" s="157">
        <f t="shared" si="52"/>
        <v>1</v>
      </c>
      <c r="N764" s="157">
        <f t="shared" si="55"/>
        <v>1750</v>
      </c>
      <c r="O764" s="157">
        <f t="shared" si="53"/>
        <v>0</v>
      </c>
    </row>
    <row r="765" s="157" customFormat="1" customHeight="1" spans="1:15">
      <c r="A765" s="196" t="s">
        <v>1078</v>
      </c>
      <c r="B765" s="179" t="s">
        <v>1068</v>
      </c>
      <c r="C765" s="179" t="s">
        <v>272</v>
      </c>
      <c r="D765" s="179" t="s">
        <v>330</v>
      </c>
      <c r="E765" s="196" t="s">
        <v>274</v>
      </c>
      <c r="F765" s="179" t="s">
        <v>158</v>
      </c>
      <c r="G765" s="206">
        <v>6</v>
      </c>
      <c r="H765" s="206">
        <v>1320</v>
      </c>
      <c r="I765" s="206">
        <f t="shared" si="54"/>
        <v>7920</v>
      </c>
      <c r="J765" s="259"/>
      <c r="K765" s="196" t="s">
        <v>1149</v>
      </c>
      <c r="L765" s="179" t="s">
        <v>975</v>
      </c>
      <c r="M765" s="157">
        <f t="shared" si="52"/>
        <v>6</v>
      </c>
      <c r="N765" s="157">
        <f t="shared" si="55"/>
        <v>7920</v>
      </c>
      <c r="O765" s="157">
        <f t="shared" si="53"/>
        <v>0</v>
      </c>
    </row>
    <row r="766" s="157" customFormat="1" customHeight="1" spans="1:15">
      <c r="A766" s="196" t="s">
        <v>1078</v>
      </c>
      <c r="B766" s="179" t="s">
        <v>1068</v>
      </c>
      <c r="C766" s="179" t="s">
        <v>283</v>
      </c>
      <c r="D766" s="179" t="s">
        <v>330</v>
      </c>
      <c r="E766" s="196" t="s">
        <v>285</v>
      </c>
      <c r="F766" s="179" t="s">
        <v>158</v>
      </c>
      <c r="G766" s="206">
        <v>2</v>
      </c>
      <c r="H766" s="206">
        <v>890</v>
      </c>
      <c r="I766" s="206">
        <f t="shared" si="54"/>
        <v>1780</v>
      </c>
      <c r="J766" s="259"/>
      <c r="K766" s="196" t="s">
        <v>1149</v>
      </c>
      <c r="L766" s="179" t="s">
        <v>975</v>
      </c>
      <c r="M766" s="157">
        <f t="shared" si="52"/>
        <v>2</v>
      </c>
      <c r="N766" s="157">
        <f t="shared" si="55"/>
        <v>1780</v>
      </c>
      <c r="O766" s="157">
        <f t="shared" si="53"/>
        <v>0</v>
      </c>
    </row>
    <row r="767" s="157" customFormat="1" customHeight="1" spans="1:15">
      <c r="A767" s="196" t="s">
        <v>1078</v>
      </c>
      <c r="B767" s="179" t="s">
        <v>1068</v>
      </c>
      <c r="C767" s="179" t="s">
        <v>431</v>
      </c>
      <c r="D767" s="179" t="s">
        <v>710</v>
      </c>
      <c r="E767" s="266" t="s">
        <v>432</v>
      </c>
      <c r="F767" s="213" t="s">
        <v>229</v>
      </c>
      <c r="G767" s="206">
        <v>1</v>
      </c>
      <c r="H767" s="206">
        <v>1500</v>
      </c>
      <c r="I767" s="206">
        <f t="shared" si="54"/>
        <v>1500</v>
      </c>
      <c r="J767" s="259"/>
      <c r="K767" s="196" t="s">
        <v>1149</v>
      </c>
      <c r="L767" s="179" t="s">
        <v>975</v>
      </c>
      <c r="M767" s="157">
        <f t="shared" si="52"/>
        <v>1</v>
      </c>
      <c r="N767" s="157">
        <f t="shared" si="55"/>
        <v>1500</v>
      </c>
      <c r="O767" s="157">
        <f t="shared" si="53"/>
        <v>0</v>
      </c>
    </row>
    <row r="768" s="157" customFormat="1" customHeight="1" spans="1:15">
      <c r="A768" s="196" t="s">
        <v>1078</v>
      </c>
      <c r="B768" s="179" t="s">
        <v>1068</v>
      </c>
      <c r="C768" s="179" t="s">
        <v>262</v>
      </c>
      <c r="D768" s="179" t="s">
        <v>263</v>
      </c>
      <c r="E768" s="196" t="s">
        <v>188</v>
      </c>
      <c r="F768" s="179" t="s">
        <v>229</v>
      </c>
      <c r="G768" s="206">
        <v>1</v>
      </c>
      <c r="H768" s="206">
        <v>1000</v>
      </c>
      <c r="I768" s="206">
        <f t="shared" si="54"/>
        <v>1000</v>
      </c>
      <c r="J768" s="259"/>
      <c r="K768" s="196" t="s">
        <v>1149</v>
      </c>
      <c r="L768" s="179" t="s">
        <v>975</v>
      </c>
      <c r="M768" s="157">
        <f t="shared" si="52"/>
        <v>1</v>
      </c>
      <c r="N768" s="157">
        <f t="shared" si="55"/>
        <v>1000</v>
      </c>
      <c r="O768" s="157">
        <f t="shared" si="53"/>
        <v>0</v>
      </c>
    </row>
    <row r="769" s="157" customFormat="1" customHeight="1" spans="1:15">
      <c r="A769" s="196" t="s">
        <v>1078</v>
      </c>
      <c r="B769" s="179" t="s">
        <v>1068</v>
      </c>
      <c r="C769" s="179" t="s">
        <v>354</v>
      </c>
      <c r="D769" s="179" t="s">
        <v>355</v>
      </c>
      <c r="E769" s="196" t="s">
        <v>356</v>
      </c>
      <c r="F769" s="179" t="s">
        <v>229</v>
      </c>
      <c r="G769" s="206">
        <v>2</v>
      </c>
      <c r="H769" s="206">
        <v>1000</v>
      </c>
      <c r="I769" s="206">
        <f t="shared" si="54"/>
        <v>2000</v>
      </c>
      <c r="J769" s="259"/>
      <c r="K769" s="196" t="s">
        <v>1149</v>
      </c>
      <c r="L769" s="179" t="s">
        <v>975</v>
      </c>
      <c r="M769" s="157">
        <f t="shared" si="52"/>
        <v>2</v>
      </c>
      <c r="N769" s="157">
        <f t="shared" si="55"/>
        <v>2000</v>
      </c>
      <c r="O769" s="157">
        <f t="shared" si="53"/>
        <v>0</v>
      </c>
    </row>
    <row r="770" s="157" customFormat="1" customHeight="1" spans="1:15">
      <c r="A770" s="196" t="s">
        <v>1078</v>
      </c>
      <c r="B770" s="179" t="s">
        <v>1068</v>
      </c>
      <c r="C770" s="179" t="s">
        <v>395</v>
      </c>
      <c r="D770" s="179" t="s">
        <v>393</v>
      </c>
      <c r="E770" s="196" t="s">
        <v>335</v>
      </c>
      <c r="F770" s="179" t="s">
        <v>229</v>
      </c>
      <c r="G770" s="206">
        <v>3</v>
      </c>
      <c r="H770" s="206">
        <v>3000</v>
      </c>
      <c r="I770" s="206">
        <f t="shared" si="54"/>
        <v>9000</v>
      </c>
      <c r="J770" s="259"/>
      <c r="K770" s="196" t="s">
        <v>1149</v>
      </c>
      <c r="L770" s="179" t="s">
        <v>975</v>
      </c>
      <c r="M770" s="157">
        <f t="shared" si="52"/>
        <v>3</v>
      </c>
      <c r="N770" s="157">
        <f t="shared" si="55"/>
        <v>9000</v>
      </c>
      <c r="O770" s="157">
        <f t="shared" si="53"/>
        <v>0</v>
      </c>
    </row>
    <row r="771" s="157" customFormat="1" customHeight="1" spans="1:15">
      <c r="A771" s="196" t="s">
        <v>1078</v>
      </c>
      <c r="B771" s="179" t="s">
        <v>1068</v>
      </c>
      <c r="C771" s="179" t="s">
        <v>394</v>
      </c>
      <c r="D771" s="179" t="s">
        <v>548</v>
      </c>
      <c r="E771" s="196" t="s">
        <v>379</v>
      </c>
      <c r="F771" s="179" t="s">
        <v>229</v>
      </c>
      <c r="G771" s="206">
        <v>3</v>
      </c>
      <c r="H771" s="206">
        <v>4000</v>
      </c>
      <c r="I771" s="206">
        <f t="shared" si="54"/>
        <v>12000</v>
      </c>
      <c r="J771" s="259"/>
      <c r="K771" s="196" t="s">
        <v>1149</v>
      </c>
      <c r="L771" s="179" t="s">
        <v>975</v>
      </c>
      <c r="M771" s="157">
        <f t="shared" ref="M771:M784" si="56" xml:space="preserve">G771</f>
        <v>3</v>
      </c>
      <c r="N771" s="157">
        <f t="shared" si="55"/>
        <v>12000</v>
      </c>
      <c r="O771" s="157">
        <f t="shared" si="53"/>
        <v>0</v>
      </c>
    </row>
    <row r="772" s="157" customFormat="1" customHeight="1" spans="1:15">
      <c r="A772" s="196" t="s">
        <v>1078</v>
      </c>
      <c r="B772" s="179" t="s">
        <v>1068</v>
      </c>
      <c r="C772" s="179" t="s">
        <v>467</v>
      </c>
      <c r="D772" s="179" t="s">
        <v>330</v>
      </c>
      <c r="E772" s="179" t="s">
        <v>468</v>
      </c>
      <c r="F772" s="179" t="s">
        <v>229</v>
      </c>
      <c r="G772" s="206">
        <v>7</v>
      </c>
      <c r="H772" s="206">
        <v>150</v>
      </c>
      <c r="I772" s="206">
        <f t="shared" si="54"/>
        <v>1050</v>
      </c>
      <c r="J772" s="259"/>
      <c r="K772" s="196" t="s">
        <v>1149</v>
      </c>
      <c r="L772" s="179" t="s">
        <v>975</v>
      </c>
      <c r="M772" s="157">
        <f t="shared" si="56"/>
        <v>7</v>
      </c>
      <c r="N772" s="157">
        <f t="shared" si="55"/>
        <v>1050</v>
      </c>
      <c r="O772" s="157">
        <f t="shared" si="53"/>
        <v>0</v>
      </c>
    </row>
    <row r="773" s="157" customFormat="1" customHeight="1" spans="1:15">
      <c r="A773" s="196" t="s">
        <v>1078</v>
      </c>
      <c r="B773" s="179" t="s">
        <v>1068</v>
      </c>
      <c r="C773" s="179" t="s">
        <v>262</v>
      </c>
      <c r="D773" s="179" t="s">
        <v>695</v>
      </c>
      <c r="E773" s="266" t="s">
        <v>188</v>
      </c>
      <c r="F773" s="213" t="s">
        <v>229</v>
      </c>
      <c r="G773" s="206">
        <v>1</v>
      </c>
      <c r="H773" s="206">
        <v>1000</v>
      </c>
      <c r="I773" s="206">
        <f t="shared" si="54"/>
        <v>1000</v>
      </c>
      <c r="J773" s="259"/>
      <c r="K773" s="196" t="s">
        <v>1149</v>
      </c>
      <c r="L773" s="179" t="s">
        <v>975</v>
      </c>
      <c r="M773" s="157">
        <f t="shared" si="56"/>
        <v>1</v>
      </c>
      <c r="N773" s="157">
        <f t="shared" si="55"/>
        <v>1000</v>
      </c>
      <c r="O773" s="157">
        <f t="shared" ref="O773:O836" si="57" xml:space="preserve">G773-M773</f>
        <v>0</v>
      </c>
    </row>
    <row r="774" s="157" customFormat="1" customHeight="1" spans="1:15">
      <c r="A774" s="196" t="s">
        <v>1078</v>
      </c>
      <c r="B774" s="179" t="s">
        <v>1068</v>
      </c>
      <c r="C774" s="179" t="s">
        <v>438</v>
      </c>
      <c r="D774" s="179" t="s">
        <v>330</v>
      </c>
      <c r="E774" s="196" t="s">
        <v>432</v>
      </c>
      <c r="F774" s="179" t="s">
        <v>186</v>
      </c>
      <c r="G774" s="206">
        <v>1</v>
      </c>
      <c r="H774" s="206">
        <v>6000</v>
      </c>
      <c r="I774" s="206">
        <f t="shared" si="54"/>
        <v>6000</v>
      </c>
      <c r="J774" s="259"/>
      <c r="K774" s="196" t="s">
        <v>1149</v>
      </c>
      <c r="L774" s="179" t="s">
        <v>975</v>
      </c>
      <c r="M774" s="157">
        <f t="shared" si="56"/>
        <v>1</v>
      </c>
      <c r="N774" s="157">
        <f t="shared" si="55"/>
        <v>6000</v>
      </c>
      <c r="O774" s="157">
        <f t="shared" si="57"/>
        <v>0</v>
      </c>
    </row>
    <row r="775" s="157" customFormat="1" customHeight="1" spans="1:15">
      <c r="A775" s="196" t="s">
        <v>1078</v>
      </c>
      <c r="B775" s="179" t="s">
        <v>1068</v>
      </c>
      <c r="C775" s="179" t="s">
        <v>315</v>
      </c>
      <c r="D775" s="179" t="s">
        <v>330</v>
      </c>
      <c r="E775" s="179" t="s">
        <v>786</v>
      </c>
      <c r="F775" s="179" t="s">
        <v>158</v>
      </c>
      <c r="G775" s="206">
        <v>6</v>
      </c>
      <c r="H775" s="206">
        <v>200</v>
      </c>
      <c r="I775" s="206">
        <f t="shared" si="54"/>
        <v>1200</v>
      </c>
      <c r="J775" s="259"/>
      <c r="K775" s="196" t="s">
        <v>1149</v>
      </c>
      <c r="L775" s="179" t="s">
        <v>975</v>
      </c>
      <c r="M775" s="157">
        <f t="shared" si="56"/>
        <v>6</v>
      </c>
      <c r="N775" s="157">
        <f t="shared" si="55"/>
        <v>1200</v>
      </c>
      <c r="O775" s="157">
        <f t="shared" si="57"/>
        <v>0</v>
      </c>
    </row>
    <row r="776" s="157" customFormat="1" customHeight="1" spans="1:15">
      <c r="A776" s="196" t="s">
        <v>1078</v>
      </c>
      <c r="B776" s="179" t="s">
        <v>1150</v>
      </c>
      <c r="C776" s="179" t="s">
        <v>272</v>
      </c>
      <c r="D776" s="179" t="s">
        <v>330</v>
      </c>
      <c r="E776" s="196" t="s">
        <v>278</v>
      </c>
      <c r="F776" s="179" t="s">
        <v>158</v>
      </c>
      <c r="G776" s="206">
        <v>3</v>
      </c>
      <c r="H776" s="206">
        <v>1750</v>
      </c>
      <c r="I776" s="206">
        <f t="shared" si="54"/>
        <v>5250</v>
      </c>
      <c r="J776" s="259"/>
      <c r="K776" s="196" t="s">
        <v>1151</v>
      </c>
      <c r="L776" s="179" t="s">
        <v>1139</v>
      </c>
      <c r="M776" s="157">
        <f t="shared" si="56"/>
        <v>3</v>
      </c>
      <c r="N776" s="157">
        <f t="shared" si="55"/>
        <v>5250</v>
      </c>
      <c r="O776" s="157">
        <f t="shared" si="57"/>
        <v>0</v>
      </c>
    </row>
    <row r="777" s="157" customFormat="1" customHeight="1" spans="1:15">
      <c r="A777" s="196" t="s">
        <v>1078</v>
      </c>
      <c r="B777" s="179" t="s">
        <v>1150</v>
      </c>
      <c r="C777" s="179" t="s">
        <v>431</v>
      </c>
      <c r="D777" s="179" t="s">
        <v>330</v>
      </c>
      <c r="E777" s="196" t="s">
        <v>432</v>
      </c>
      <c r="F777" s="179" t="s">
        <v>229</v>
      </c>
      <c r="G777" s="206">
        <v>2</v>
      </c>
      <c r="H777" s="206">
        <v>1500</v>
      </c>
      <c r="I777" s="206">
        <f t="shared" si="54"/>
        <v>3000</v>
      </c>
      <c r="J777" s="259"/>
      <c r="K777" s="196" t="s">
        <v>1151</v>
      </c>
      <c r="L777" s="179" t="s">
        <v>1139</v>
      </c>
      <c r="M777" s="157">
        <f t="shared" si="56"/>
        <v>2</v>
      </c>
      <c r="N777" s="157">
        <f t="shared" si="55"/>
        <v>3000</v>
      </c>
      <c r="O777" s="157">
        <f t="shared" si="57"/>
        <v>0</v>
      </c>
    </row>
    <row r="778" s="157" customFormat="1" customHeight="1" spans="1:15">
      <c r="A778" s="196" t="s">
        <v>1078</v>
      </c>
      <c r="B778" s="179" t="s">
        <v>1150</v>
      </c>
      <c r="C778" s="179" t="s">
        <v>262</v>
      </c>
      <c r="D778" s="179" t="s">
        <v>263</v>
      </c>
      <c r="E778" s="196" t="s">
        <v>188</v>
      </c>
      <c r="F778" s="179" t="s">
        <v>229</v>
      </c>
      <c r="G778" s="206">
        <v>1</v>
      </c>
      <c r="H778" s="206">
        <v>1000</v>
      </c>
      <c r="I778" s="206">
        <f t="shared" si="54"/>
        <v>1000</v>
      </c>
      <c r="J778" s="259"/>
      <c r="K778" s="196" t="s">
        <v>1151</v>
      </c>
      <c r="L778" s="179" t="s">
        <v>1139</v>
      </c>
      <c r="M778" s="157">
        <f t="shared" si="56"/>
        <v>1</v>
      </c>
      <c r="N778" s="157">
        <f t="shared" si="55"/>
        <v>1000</v>
      </c>
      <c r="O778" s="157">
        <f t="shared" si="57"/>
        <v>0</v>
      </c>
    </row>
    <row r="779" s="157" customFormat="1" customHeight="1" spans="1:15">
      <c r="A779" s="196" t="s">
        <v>1078</v>
      </c>
      <c r="B779" s="179" t="s">
        <v>1150</v>
      </c>
      <c r="C779" s="179" t="s">
        <v>262</v>
      </c>
      <c r="D779" s="179" t="s">
        <v>263</v>
      </c>
      <c r="E779" s="196" t="s">
        <v>188</v>
      </c>
      <c r="F779" s="179" t="s">
        <v>229</v>
      </c>
      <c r="G779" s="206">
        <v>1</v>
      </c>
      <c r="H779" s="206">
        <v>1000</v>
      </c>
      <c r="I779" s="206">
        <f t="shared" si="54"/>
        <v>1000</v>
      </c>
      <c r="J779" s="259"/>
      <c r="K779" s="196" t="s">
        <v>1151</v>
      </c>
      <c r="L779" s="179" t="s">
        <v>1139</v>
      </c>
      <c r="M779" s="157">
        <f t="shared" si="56"/>
        <v>1</v>
      </c>
      <c r="N779" s="157">
        <f t="shared" si="55"/>
        <v>1000</v>
      </c>
      <c r="O779" s="157">
        <f t="shared" si="57"/>
        <v>0</v>
      </c>
    </row>
    <row r="780" s="157" customFormat="1" customHeight="1" spans="1:15">
      <c r="A780" s="196" t="s">
        <v>1078</v>
      </c>
      <c r="B780" s="179" t="s">
        <v>1150</v>
      </c>
      <c r="C780" s="179" t="s">
        <v>315</v>
      </c>
      <c r="D780" s="179" t="s">
        <v>330</v>
      </c>
      <c r="E780" s="179" t="s">
        <v>786</v>
      </c>
      <c r="F780" s="179" t="s">
        <v>158</v>
      </c>
      <c r="G780" s="206">
        <v>20</v>
      </c>
      <c r="H780" s="206">
        <v>200</v>
      </c>
      <c r="I780" s="206">
        <f t="shared" si="54"/>
        <v>4000</v>
      </c>
      <c r="J780" s="259"/>
      <c r="K780" s="196" t="s">
        <v>1151</v>
      </c>
      <c r="L780" s="179" t="s">
        <v>1139</v>
      </c>
      <c r="M780" s="157">
        <f t="shared" si="56"/>
        <v>20</v>
      </c>
      <c r="N780" s="157">
        <f t="shared" si="55"/>
        <v>4000</v>
      </c>
      <c r="O780" s="157">
        <f t="shared" si="57"/>
        <v>0</v>
      </c>
    </row>
    <row r="781" s="157" customFormat="1" customHeight="1" spans="1:15">
      <c r="A781" s="196" t="s">
        <v>1078</v>
      </c>
      <c r="B781" s="179" t="s">
        <v>1150</v>
      </c>
      <c r="C781" s="179" t="s">
        <v>227</v>
      </c>
      <c r="D781" s="179" t="s">
        <v>1152</v>
      </c>
      <c r="E781" s="196" t="s">
        <v>195</v>
      </c>
      <c r="F781" s="179" t="s">
        <v>229</v>
      </c>
      <c r="G781" s="206">
        <v>1</v>
      </c>
      <c r="H781" s="206">
        <v>2680</v>
      </c>
      <c r="I781" s="206">
        <f t="shared" si="54"/>
        <v>2680</v>
      </c>
      <c r="J781" s="259"/>
      <c r="K781" s="196" t="s">
        <v>1151</v>
      </c>
      <c r="L781" s="179" t="s">
        <v>1139</v>
      </c>
      <c r="M781" s="157">
        <f t="shared" si="56"/>
        <v>1</v>
      </c>
      <c r="N781" s="157">
        <f t="shared" si="55"/>
        <v>2680</v>
      </c>
      <c r="O781" s="157">
        <f t="shared" si="57"/>
        <v>0</v>
      </c>
    </row>
    <row r="782" s="157" customFormat="1" customHeight="1" spans="1:15">
      <c r="A782" s="196" t="s">
        <v>1078</v>
      </c>
      <c r="B782" s="179" t="s">
        <v>1150</v>
      </c>
      <c r="C782" s="179" t="s">
        <v>280</v>
      </c>
      <c r="D782" s="213" t="s">
        <v>281</v>
      </c>
      <c r="E782" s="196" t="s">
        <v>282</v>
      </c>
      <c r="F782" s="179" t="s">
        <v>158</v>
      </c>
      <c r="G782" s="206">
        <v>6</v>
      </c>
      <c r="H782" s="206">
        <v>365</v>
      </c>
      <c r="I782" s="206">
        <f t="shared" si="54"/>
        <v>2190</v>
      </c>
      <c r="J782" s="259"/>
      <c r="K782" s="196" t="s">
        <v>1151</v>
      </c>
      <c r="L782" s="179" t="s">
        <v>1139</v>
      </c>
      <c r="M782" s="157">
        <f t="shared" si="56"/>
        <v>6</v>
      </c>
      <c r="N782" s="157">
        <f t="shared" si="55"/>
        <v>2190</v>
      </c>
      <c r="O782" s="157">
        <f t="shared" si="57"/>
        <v>0</v>
      </c>
    </row>
    <row r="783" s="157" customFormat="1" customHeight="1" spans="1:15">
      <c r="A783" s="196" t="s">
        <v>1078</v>
      </c>
      <c r="B783" s="179" t="s">
        <v>976</v>
      </c>
      <c r="C783" s="179" t="s">
        <v>389</v>
      </c>
      <c r="D783" s="179" t="s">
        <v>330</v>
      </c>
      <c r="E783" s="266" t="s">
        <v>390</v>
      </c>
      <c r="F783" s="179" t="s">
        <v>229</v>
      </c>
      <c r="G783" s="206">
        <v>3</v>
      </c>
      <c r="H783" s="206">
        <v>3000</v>
      </c>
      <c r="I783" s="206">
        <f t="shared" si="54"/>
        <v>9000</v>
      </c>
      <c r="J783" s="259"/>
      <c r="K783" s="196"/>
      <c r="L783" s="179"/>
      <c r="M783" s="157">
        <f t="shared" si="56"/>
        <v>3</v>
      </c>
      <c r="N783" s="157">
        <f t="shared" si="55"/>
        <v>9000</v>
      </c>
      <c r="O783" s="157">
        <f t="shared" si="57"/>
        <v>0</v>
      </c>
    </row>
    <row r="784" s="157" customFormat="1" customHeight="1" spans="1:15">
      <c r="A784" s="196" t="s">
        <v>1078</v>
      </c>
      <c r="B784" s="179" t="s">
        <v>976</v>
      </c>
      <c r="C784" s="179" t="s">
        <v>294</v>
      </c>
      <c r="D784" s="179" t="s">
        <v>295</v>
      </c>
      <c r="E784" s="196" t="s">
        <v>296</v>
      </c>
      <c r="F784" s="179" t="s">
        <v>158</v>
      </c>
      <c r="G784" s="206">
        <v>10</v>
      </c>
      <c r="H784" s="206">
        <v>3000</v>
      </c>
      <c r="I784" s="206">
        <f t="shared" si="54"/>
        <v>30000</v>
      </c>
      <c r="J784" s="259"/>
      <c r="K784" s="196"/>
      <c r="L784" s="179" t="s">
        <v>762</v>
      </c>
      <c r="M784" s="157">
        <f t="shared" si="56"/>
        <v>10</v>
      </c>
      <c r="N784" s="157">
        <f t="shared" si="55"/>
        <v>30000</v>
      </c>
      <c r="O784" s="157">
        <f t="shared" si="57"/>
        <v>0</v>
      </c>
    </row>
    <row r="785" s="157" customFormat="1" customHeight="1" spans="1:16">
      <c r="A785" s="196" t="s">
        <v>1153</v>
      </c>
      <c r="B785" s="196" t="s">
        <v>1153</v>
      </c>
      <c r="C785" s="196"/>
      <c r="D785" s="196"/>
      <c r="E785" s="196"/>
      <c r="F785" s="196"/>
      <c r="G785" s="206"/>
      <c r="H785" s="206"/>
      <c r="I785" s="206"/>
      <c r="J785" s="259"/>
      <c r="K785" s="196"/>
      <c r="L785" s="196"/>
      <c r="O785" s="157">
        <f t="shared" si="57"/>
        <v>0</v>
      </c>
    </row>
    <row r="786" s="157" customFormat="1" customHeight="1" spans="1:16">
      <c r="A786" s="196" t="s">
        <v>1154</v>
      </c>
      <c r="B786" s="196" t="s">
        <v>1154</v>
      </c>
      <c r="C786" s="196"/>
      <c r="D786" s="196"/>
      <c r="E786" s="196"/>
      <c r="F786" s="196"/>
      <c r="G786" s="206"/>
      <c r="H786" s="206"/>
      <c r="I786" s="206"/>
      <c r="J786" s="259"/>
      <c r="K786" s="196"/>
      <c r="L786" s="196"/>
      <c r="O786" s="157">
        <f t="shared" si="57"/>
        <v>0</v>
      </c>
    </row>
    <row r="787" s="157" customFormat="1" customHeight="1" spans="1:16">
      <c r="A787" s="196" t="s">
        <v>1154</v>
      </c>
      <c r="B787" s="179" t="s">
        <v>1155</v>
      </c>
      <c r="C787" s="179" t="s">
        <v>306</v>
      </c>
      <c r="D787" s="196" t="s">
        <v>307</v>
      </c>
      <c r="E787" s="196" t="s">
        <v>308</v>
      </c>
      <c r="F787" s="179" t="s">
        <v>158</v>
      </c>
      <c r="G787" s="206">
        <v>6</v>
      </c>
      <c r="H787" s="206">
        <v>150</v>
      </c>
      <c r="I787" s="206">
        <f t="shared" ref="I787:I850" si="58" xml:space="preserve">G787*H787</f>
        <v>900</v>
      </c>
      <c r="J787" s="259"/>
      <c r="K787" s="196" t="s">
        <v>1156</v>
      </c>
      <c r="L787" s="179" t="s">
        <v>1157</v>
      </c>
      <c r="M787" s="157">
        <f t="shared" ref="M787:M850" si="59" xml:space="preserve">G787/4*3</f>
        <v>4.5</v>
      </c>
      <c r="N787" s="157">
        <f t="shared" ref="N787:N850" si="60" xml:space="preserve">M787*H787</f>
        <v>675</v>
      </c>
      <c r="O787" s="157">
        <f t="shared" si="57"/>
        <v>1.5</v>
      </c>
      <c r="P787" s="157">
        <f t="shared" ref="P787:P850" si="61" xml:space="preserve">O787*H787</f>
        <v>225</v>
      </c>
    </row>
    <row r="788" s="157" customFormat="1" customHeight="1" spans="1:16">
      <c r="A788" s="196" t="s">
        <v>1154</v>
      </c>
      <c r="B788" s="179" t="s">
        <v>1155</v>
      </c>
      <c r="C788" s="179" t="s">
        <v>431</v>
      </c>
      <c r="D788" s="179" t="s">
        <v>330</v>
      </c>
      <c r="E788" s="196" t="s">
        <v>432</v>
      </c>
      <c r="F788" s="179" t="s">
        <v>229</v>
      </c>
      <c r="G788" s="206">
        <v>6</v>
      </c>
      <c r="H788" s="206">
        <v>1500</v>
      </c>
      <c r="I788" s="206">
        <f t="shared" si="58"/>
        <v>9000</v>
      </c>
      <c r="J788" s="259"/>
      <c r="K788" s="196" t="s">
        <v>1156</v>
      </c>
      <c r="L788" s="179" t="s">
        <v>1157</v>
      </c>
      <c r="M788" s="157">
        <f t="shared" si="59"/>
        <v>4.5</v>
      </c>
      <c r="N788" s="157">
        <f t="shared" si="60"/>
        <v>6750</v>
      </c>
      <c r="O788" s="157">
        <f t="shared" si="57"/>
        <v>1.5</v>
      </c>
      <c r="P788" s="157">
        <f t="shared" si="61"/>
        <v>2250</v>
      </c>
    </row>
    <row r="789" s="157" customFormat="1" customHeight="1" spans="1:16">
      <c r="A789" s="196" t="s">
        <v>1154</v>
      </c>
      <c r="B789" s="179" t="s">
        <v>1155</v>
      </c>
      <c r="C789" s="179" t="s">
        <v>431</v>
      </c>
      <c r="D789" s="213" t="s">
        <v>710</v>
      </c>
      <c r="E789" s="266" t="s">
        <v>432</v>
      </c>
      <c r="F789" s="213" t="s">
        <v>229</v>
      </c>
      <c r="G789" s="206">
        <v>6</v>
      </c>
      <c r="H789" s="206">
        <v>1500</v>
      </c>
      <c r="I789" s="206">
        <f t="shared" si="58"/>
        <v>9000</v>
      </c>
      <c r="J789" s="259"/>
      <c r="K789" s="196" t="s">
        <v>1156</v>
      </c>
      <c r="L789" s="179" t="s">
        <v>1157</v>
      </c>
      <c r="M789" s="157">
        <f t="shared" si="59"/>
        <v>4.5</v>
      </c>
      <c r="N789" s="157">
        <f t="shared" si="60"/>
        <v>6750</v>
      </c>
      <c r="O789" s="157">
        <f t="shared" si="57"/>
        <v>1.5</v>
      </c>
      <c r="P789" s="157">
        <f t="shared" si="61"/>
        <v>2250</v>
      </c>
    </row>
    <row r="790" s="157" customFormat="1" customHeight="1" spans="1:16">
      <c r="A790" s="196" t="s">
        <v>1154</v>
      </c>
      <c r="B790" s="179" t="s">
        <v>1155</v>
      </c>
      <c r="C790" s="179" t="s">
        <v>322</v>
      </c>
      <c r="D790" s="179" t="s">
        <v>703</v>
      </c>
      <c r="E790" s="196" t="s">
        <v>324</v>
      </c>
      <c r="F790" s="179" t="s">
        <v>705</v>
      </c>
      <c r="G790" s="206">
        <v>12</v>
      </c>
      <c r="H790" s="206">
        <v>200</v>
      </c>
      <c r="I790" s="206">
        <f t="shared" si="58"/>
        <v>2400</v>
      </c>
      <c r="J790" s="259"/>
      <c r="K790" s="196" t="s">
        <v>1156</v>
      </c>
      <c r="L790" s="179" t="s">
        <v>1157</v>
      </c>
      <c r="M790" s="157">
        <f t="shared" si="59"/>
        <v>9</v>
      </c>
      <c r="N790" s="157">
        <f t="shared" si="60"/>
        <v>1800</v>
      </c>
      <c r="O790" s="157">
        <f t="shared" si="57"/>
        <v>3</v>
      </c>
      <c r="P790" s="157">
        <f t="shared" si="61"/>
        <v>600</v>
      </c>
    </row>
    <row r="791" s="157" customFormat="1" customHeight="1" spans="1:16">
      <c r="A791" s="196" t="s">
        <v>1154</v>
      </c>
      <c r="B791" s="179" t="s">
        <v>1155</v>
      </c>
      <c r="C791" s="179" t="s">
        <v>224</v>
      </c>
      <c r="D791" s="179" t="s">
        <v>330</v>
      </c>
      <c r="E791" s="196" t="s">
        <v>1158</v>
      </c>
      <c r="F791" s="179" t="s">
        <v>158</v>
      </c>
      <c r="G791" s="206">
        <v>6</v>
      </c>
      <c r="H791" s="206">
        <v>1000</v>
      </c>
      <c r="I791" s="206">
        <f t="shared" si="58"/>
        <v>6000</v>
      </c>
      <c r="J791" s="259"/>
      <c r="K791" s="196" t="s">
        <v>1156</v>
      </c>
      <c r="L791" s="179" t="s">
        <v>1157</v>
      </c>
      <c r="M791" s="157">
        <f t="shared" si="59"/>
        <v>4.5</v>
      </c>
      <c r="N791" s="157">
        <f t="shared" si="60"/>
        <v>4500</v>
      </c>
      <c r="O791" s="157">
        <f t="shared" si="57"/>
        <v>1.5</v>
      </c>
      <c r="P791" s="157">
        <f t="shared" si="61"/>
        <v>1500</v>
      </c>
    </row>
    <row r="792" s="157" customFormat="1" customHeight="1" spans="1:16">
      <c r="A792" s="196" t="s">
        <v>1154</v>
      </c>
      <c r="B792" s="179" t="s">
        <v>1155</v>
      </c>
      <c r="C792" s="179" t="s">
        <v>325</v>
      </c>
      <c r="D792" s="179" t="s">
        <v>330</v>
      </c>
      <c r="E792" s="179" t="s">
        <v>786</v>
      </c>
      <c r="F792" s="179" t="s">
        <v>158</v>
      </c>
      <c r="G792" s="206">
        <v>6</v>
      </c>
      <c r="H792" s="206">
        <v>200</v>
      </c>
      <c r="I792" s="206">
        <f t="shared" si="58"/>
        <v>1200</v>
      </c>
      <c r="J792" s="259"/>
      <c r="K792" s="196" t="s">
        <v>1156</v>
      </c>
      <c r="L792" s="179" t="s">
        <v>1157</v>
      </c>
      <c r="M792" s="157">
        <f t="shared" si="59"/>
        <v>4.5</v>
      </c>
      <c r="N792" s="157">
        <f t="shared" si="60"/>
        <v>900</v>
      </c>
      <c r="O792" s="157">
        <f t="shared" si="57"/>
        <v>1.5</v>
      </c>
      <c r="P792" s="157">
        <f t="shared" si="61"/>
        <v>300</v>
      </c>
    </row>
    <row r="793" s="157" customFormat="1" customHeight="1" spans="1:16">
      <c r="A793" s="196" t="s">
        <v>1154</v>
      </c>
      <c r="B793" s="179" t="s">
        <v>1155</v>
      </c>
      <c r="C793" s="179" t="s">
        <v>262</v>
      </c>
      <c r="D793" s="179" t="s">
        <v>564</v>
      </c>
      <c r="E793" s="196" t="s">
        <v>188</v>
      </c>
      <c r="F793" s="179" t="s">
        <v>229</v>
      </c>
      <c r="G793" s="206">
        <v>6</v>
      </c>
      <c r="H793" s="206">
        <v>1000</v>
      </c>
      <c r="I793" s="206">
        <f t="shared" si="58"/>
        <v>6000</v>
      </c>
      <c r="J793" s="259"/>
      <c r="K793" s="196" t="s">
        <v>1156</v>
      </c>
      <c r="L793" s="179" t="s">
        <v>1157</v>
      </c>
      <c r="M793" s="157">
        <f t="shared" si="59"/>
        <v>4.5</v>
      </c>
      <c r="N793" s="157">
        <f t="shared" si="60"/>
        <v>4500</v>
      </c>
      <c r="O793" s="157">
        <f t="shared" si="57"/>
        <v>1.5</v>
      </c>
      <c r="P793" s="157">
        <f t="shared" si="61"/>
        <v>1500</v>
      </c>
    </row>
    <row r="794" s="157" customFormat="1" customHeight="1" spans="1:16">
      <c r="A794" s="196" t="s">
        <v>1154</v>
      </c>
      <c r="B794" s="179" t="s">
        <v>1155</v>
      </c>
      <c r="C794" s="179" t="s">
        <v>329</v>
      </c>
      <c r="D794" s="179" t="s">
        <v>330</v>
      </c>
      <c r="E794" s="179" t="s">
        <v>331</v>
      </c>
      <c r="F794" s="864" t="s">
        <v>229</v>
      </c>
      <c r="G794" s="206">
        <v>6</v>
      </c>
      <c r="H794" s="206">
        <v>210</v>
      </c>
      <c r="I794" s="206">
        <f t="shared" si="58"/>
        <v>1260</v>
      </c>
      <c r="J794" s="259"/>
      <c r="K794" s="196" t="s">
        <v>1156</v>
      </c>
      <c r="L794" s="179" t="s">
        <v>1157</v>
      </c>
      <c r="M794" s="157">
        <f t="shared" si="59"/>
        <v>4.5</v>
      </c>
      <c r="N794" s="157">
        <f t="shared" si="60"/>
        <v>945</v>
      </c>
      <c r="O794" s="157">
        <f t="shared" si="57"/>
        <v>1.5</v>
      </c>
      <c r="P794" s="157">
        <f t="shared" si="61"/>
        <v>315</v>
      </c>
    </row>
    <row r="795" s="157" customFormat="1" customHeight="1" spans="1:16">
      <c r="A795" s="196" t="s">
        <v>1154</v>
      </c>
      <c r="B795" s="179" t="s">
        <v>1159</v>
      </c>
      <c r="C795" s="179" t="s">
        <v>306</v>
      </c>
      <c r="D795" s="196" t="s">
        <v>307</v>
      </c>
      <c r="E795" s="196" t="s">
        <v>308</v>
      </c>
      <c r="F795" s="179" t="s">
        <v>158</v>
      </c>
      <c r="G795" s="206">
        <v>48</v>
      </c>
      <c r="H795" s="206">
        <v>150</v>
      </c>
      <c r="I795" s="206">
        <f t="shared" si="58"/>
        <v>7200</v>
      </c>
      <c r="J795" s="259"/>
      <c r="K795" s="196" t="s">
        <v>1160</v>
      </c>
      <c r="L795" s="179" t="s">
        <v>1157</v>
      </c>
      <c r="M795" s="157">
        <f t="shared" si="59"/>
        <v>36</v>
      </c>
      <c r="N795" s="157">
        <f t="shared" si="60"/>
        <v>5400</v>
      </c>
      <c r="O795" s="157">
        <f t="shared" si="57"/>
        <v>12</v>
      </c>
      <c r="P795" s="157">
        <f t="shared" si="61"/>
        <v>1800</v>
      </c>
    </row>
    <row r="796" s="157" customFormat="1" customHeight="1" spans="1:16">
      <c r="A796" s="196" t="s">
        <v>1154</v>
      </c>
      <c r="B796" s="179" t="s">
        <v>1159</v>
      </c>
      <c r="C796" s="179" t="s">
        <v>329</v>
      </c>
      <c r="D796" s="179" t="s">
        <v>330</v>
      </c>
      <c r="E796" s="213" t="s">
        <v>331</v>
      </c>
      <c r="F796" s="864" t="s">
        <v>229</v>
      </c>
      <c r="G796" s="206">
        <v>24</v>
      </c>
      <c r="H796" s="206">
        <v>210</v>
      </c>
      <c r="I796" s="206">
        <f t="shared" si="58"/>
        <v>5040</v>
      </c>
      <c r="J796" s="259"/>
      <c r="K796" s="196" t="s">
        <v>1160</v>
      </c>
      <c r="L796" s="179" t="s">
        <v>1157</v>
      </c>
      <c r="M796" s="157">
        <f t="shared" si="59"/>
        <v>18</v>
      </c>
      <c r="N796" s="157">
        <f t="shared" si="60"/>
        <v>3780</v>
      </c>
      <c r="O796" s="157">
        <f t="shared" si="57"/>
        <v>6</v>
      </c>
      <c r="P796" s="157">
        <f t="shared" si="61"/>
        <v>1260</v>
      </c>
    </row>
    <row r="797" s="157" customFormat="1" customHeight="1" spans="1:16">
      <c r="A797" s="196" t="s">
        <v>1154</v>
      </c>
      <c r="B797" s="179" t="s">
        <v>1161</v>
      </c>
      <c r="C797" s="179" t="s">
        <v>306</v>
      </c>
      <c r="D797" s="196" t="s">
        <v>307</v>
      </c>
      <c r="E797" s="196" t="s">
        <v>308</v>
      </c>
      <c r="F797" s="179" t="s">
        <v>158</v>
      </c>
      <c r="G797" s="206">
        <v>63</v>
      </c>
      <c r="H797" s="206">
        <v>150</v>
      </c>
      <c r="I797" s="206">
        <f t="shared" si="58"/>
        <v>9450</v>
      </c>
      <c r="J797" s="259"/>
      <c r="K797" s="196" t="s">
        <v>1162</v>
      </c>
      <c r="L797" s="179" t="s">
        <v>1157</v>
      </c>
      <c r="M797" s="157">
        <f t="shared" si="59"/>
        <v>47.25</v>
      </c>
      <c r="N797" s="157">
        <f t="shared" si="60"/>
        <v>7087.5</v>
      </c>
      <c r="O797" s="157">
        <f t="shared" si="57"/>
        <v>15.75</v>
      </c>
      <c r="P797" s="157">
        <f t="shared" si="61"/>
        <v>2362.5</v>
      </c>
    </row>
    <row r="798" s="157" customFormat="1" customHeight="1" spans="1:16">
      <c r="A798" s="196" t="s">
        <v>1154</v>
      </c>
      <c r="B798" s="179" t="s">
        <v>1161</v>
      </c>
      <c r="C798" s="179" t="s">
        <v>329</v>
      </c>
      <c r="D798" s="179" t="s">
        <v>330</v>
      </c>
      <c r="E798" s="213" t="s">
        <v>331</v>
      </c>
      <c r="F798" s="864" t="s">
        <v>229</v>
      </c>
      <c r="G798" s="865">
        <v>21</v>
      </c>
      <c r="H798" s="206">
        <v>210</v>
      </c>
      <c r="I798" s="206">
        <f t="shared" si="58"/>
        <v>4410</v>
      </c>
      <c r="J798" s="259"/>
      <c r="K798" s="196" t="s">
        <v>1162</v>
      </c>
      <c r="L798" s="179" t="s">
        <v>1157</v>
      </c>
      <c r="M798" s="157">
        <f t="shared" si="59"/>
        <v>15.75</v>
      </c>
      <c r="N798" s="157">
        <f t="shared" si="60"/>
        <v>3307.5</v>
      </c>
      <c r="O798" s="157">
        <f t="shared" si="57"/>
        <v>5.25</v>
      </c>
      <c r="P798" s="157">
        <f t="shared" si="61"/>
        <v>1102.5</v>
      </c>
    </row>
    <row r="799" s="157" customFormat="1" customHeight="1" spans="1:16">
      <c r="A799" s="196" t="s">
        <v>1154</v>
      </c>
      <c r="B799" s="179" t="s">
        <v>1163</v>
      </c>
      <c r="C799" s="179" t="s">
        <v>306</v>
      </c>
      <c r="D799" s="196" t="s">
        <v>307</v>
      </c>
      <c r="E799" s="196" t="s">
        <v>308</v>
      </c>
      <c r="F799" s="179" t="s">
        <v>158</v>
      </c>
      <c r="G799" s="206">
        <v>3</v>
      </c>
      <c r="H799" s="206">
        <v>150</v>
      </c>
      <c r="I799" s="206">
        <f t="shared" si="58"/>
        <v>450</v>
      </c>
      <c r="J799" s="259"/>
      <c r="K799" s="196" t="s">
        <v>1164</v>
      </c>
      <c r="L799" s="179" t="s">
        <v>1157</v>
      </c>
      <c r="M799" s="157">
        <f t="shared" si="59"/>
        <v>2.25</v>
      </c>
      <c r="N799" s="157">
        <f t="shared" si="60"/>
        <v>337.5</v>
      </c>
      <c r="O799" s="157">
        <f t="shared" si="57"/>
        <v>0.75</v>
      </c>
      <c r="P799" s="157">
        <f t="shared" si="61"/>
        <v>112.5</v>
      </c>
    </row>
    <row r="800" s="157" customFormat="1" customHeight="1" spans="1:16">
      <c r="A800" s="196" t="s">
        <v>1154</v>
      </c>
      <c r="B800" s="179" t="s">
        <v>1165</v>
      </c>
      <c r="C800" s="213" t="s">
        <v>690</v>
      </c>
      <c r="D800" s="213" t="s">
        <v>164</v>
      </c>
      <c r="E800" s="196" t="s">
        <v>157</v>
      </c>
      <c r="F800" s="179" t="s">
        <v>158</v>
      </c>
      <c r="G800" s="206">
        <v>30</v>
      </c>
      <c r="H800" s="206">
        <v>10000</v>
      </c>
      <c r="I800" s="206">
        <f t="shared" si="58"/>
        <v>300000</v>
      </c>
      <c r="J800" s="259"/>
      <c r="K800" s="196" t="s">
        <v>1166</v>
      </c>
      <c r="L800" s="179" t="s">
        <v>1157</v>
      </c>
      <c r="M800" s="157">
        <f t="shared" si="59"/>
        <v>22.5</v>
      </c>
      <c r="N800" s="157">
        <f t="shared" si="60"/>
        <v>225000</v>
      </c>
      <c r="O800" s="157">
        <f t="shared" si="57"/>
        <v>7.5</v>
      </c>
      <c r="P800" s="157">
        <f t="shared" si="61"/>
        <v>75000</v>
      </c>
    </row>
    <row r="801" s="157" customFormat="1" customHeight="1" spans="1:16">
      <c r="A801" s="196" t="s">
        <v>1154</v>
      </c>
      <c r="B801" s="179" t="s">
        <v>1165</v>
      </c>
      <c r="C801" s="179" t="s">
        <v>272</v>
      </c>
      <c r="D801" s="179" t="s">
        <v>330</v>
      </c>
      <c r="E801" s="196" t="s">
        <v>274</v>
      </c>
      <c r="F801" s="179" t="s">
        <v>158</v>
      </c>
      <c r="G801" s="206">
        <v>30</v>
      </c>
      <c r="H801" s="206">
        <v>1320</v>
      </c>
      <c r="I801" s="206">
        <f t="shared" si="58"/>
        <v>39600</v>
      </c>
      <c r="J801" s="259"/>
      <c r="K801" s="196" t="s">
        <v>1166</v>
      </c>
      <c r="L801" s="179" t="s">
        <v>1157</v>
      </c>
      <c r="M801" s="157">
        <f t="shared" si="59"/>
        <v>22.5</v>
      </c>
      <c r="N801" s="157">
        <f t="shared" si="60"/>
        <v>29700</v>
      </c>
      <c r="O801" s="157">
        <f t="shared" si="57"/>
        <v>7.5</v>
      </c>
      <c r="P801" s="157">
        <f t="shared" si="61"/>
        <v>9900</v>
      </c>
    </row>
    <row r="802" s="157" customFormat="1" customHeight="1" spans="1:16">
      <c r="A802" s="196" t="s">
        <v>1154</v>
      </c>
      <c r="B802" s="179" t="s">
        <v>1165</v>
      </c>
      <c r="C802" s="179" t="s">
        <v>395</v>
      </c>
      <c r="D802" s="179" t="s">
        <v>393</v>
      </c>
      <c r="E802" s="196" t="s">
        <v>335</v>
      </c>
      <c r="F802" s="179" t="s">
        <v>229</v>
      </c>
      <c r="G802" s="206">
        <v>6</v>
      </c>
      <c r="H802" s="206">
        <v>3000</v>
      </c>
      <c r="I802" s="206">
        <f t="shared" si="58"/>
        <v>18000</v>
      </c>
      <c r="J802" s="259"/>
      <c r="K802" s="196" t="s">
        <v>1166</v>
      </c>
      <c r="L802" s="179" t="s">
        <v>1157</v>
      </c>
      <c r="M802" s="157">
        <f t="shared" si="59"/>
        <v>4.5</v>
      </c>
      <c r="N802" s="157">
        <f t="shared" si="60"/>
        <v>13500</v>
      </c>
      <c r="O802" s="157">
        <f t="shared" si="57"/>
        <v>1.5</v>
      </c>
      <c r="P802" s="157">
        <f t="shared" si="61"/>
        <v>4500</v>
      </c>
    </row>
    <row r="803" s="157" customFormat="1" customHeight="1" spans="1:16">
      <c r="A803" s="196" t="s">
        <v>1154</v>
      </c>
      <c r="B803" s="179" t="s">
        <v>1165</v>
      </c>
      <c r="C803" s="179" t="s">
        <v>467</v>
      </c>
      <c r="D803" s="179" t="s">
        <v>330</v>
      </c>
      <c r="E803" s="179" t="s">
        <v>468</v>
      </c>
      <c r="F803" s="179" t="s">
        <v>229</v>
      </c>
      <c r="G803" s="206">
        <v>30</v>
      </c>
      <c r="H803" s="206">
        <v>150</v>
      </c>
      <c r="I803" s="206">
        <f t="shared" si="58"/>
        <v>4500</v>
      </c>
      <c r="J803" s="259"/>
      <c r="K803" s="196" t="s">
        <v>1166</v>
      </c>
      <c r="L803" s="179" t="s">
        <v>1157</v>
      </c>
      <c r="M803" s="157">
        <f t="shared" si="59"/>
        <v>22.5</v>
      </c>
      <c r="N803" s="157">
        <f t="shared" si="60"/>
        <v>3375</v>
      </c>
      <c r="O803" s="157">
        <f t="shared" si="57"/>
        <v>7.5</v>
      </c>
      <c r="P803" s="157">
        <f t="shared" si="61"/>
        <v>1125</v>
      </c>
    </row>
    <row r="804" s="157" customFormat="1" customHeight="1" spans="1:16">
      <c r="A804" s="196" t="s">
        <v>1154</v>
      </c>
      <c r="B804" s="179" t="s">
        <v>1165</v>
      </c>
      <c r="C804" s="179" t="s">
        <v>346</v>
      </c>
      <c r="D804" s="179" t="s">
        <v>347</v>
      </c>
      <c r="E804" s="179" t="s">
        <v>348</v>
      </c>
      <c r="F804" s="866" t="s">
        <v>229</v>
      </c>
      <c r="G804" s="194">
        <v>3</v>
      </c>
      <c r="H804" s="206">
        <v>1800</v>
      </c>
      <c r="I804" s="206">
        <f t="shared" si="58"/>
        <v>5400</v>
      </c>
      <c r="J804" s="275"/>
      <c r="K804" s="196" t="s">
        <v>1166</v>
      </c>
      <c r="L804" s="179" t="s">
        <v>1157</v>
      </c>
      <c r="M804" s="157">
        <f t="shared" si="59"/>
        <v>2.25</v>
      </c>
      <c r="N804" s="157">
        <f t="shared" si="60"/>
        <v>4050</v>
      </c>
      <c r="O804" s="157">
        <f t="shared" si="57"/>
        <v>0.75</v>
      </c>
      <c r="P804" s="157">
        <f t="shared" si="61"/>
        <v>1350</v>
      </c>
    </row>
    <row r="805" s="157" customFormat="1" customHeight="1" spans="1:16">
      <c r="A805" s="196" t="s">
        <v>1154</v>
      </c>
      <c r="B805" s="179" t="s">
        <v>1167</v>
      </c>
      <c r="C805" s="179" t="s">
        <v>318</v>
      </c>
      <c r="D805" s="179" t="s">
        <v>728</v>
      </c>
      <c r="E805" s="196" t="s">
        <v>320</v>
      </c>
      <c r="F805" s="179" t="s">
        <v>158</v>
      </c>
      <c r="G805" s="206">
        <v>6</v>
      </c>
      <c r="H805" s="206">
        <v>800</v>
      </c>
      <c r="I805" s="206">
        <f t="shared" si="58"/>
        <v>4800</v>
      </c>
      <c r="J805" s="259"/>
      <c r="K805" s="196" t="s">
        <v>1168</v>
      </c>
      <c r="L805" s="179" t="s">
        <v>1157</v>
      </c>
      <c r="M805" s="157">
        <f t="shared" si="59"/>
        <v>4.5</v>
      </c>
      <c r="N805" s="157">
        <f t="shared" si="60"/>
        <v>3600</v>
      </c>
      <c r="O805" s="157">
        <f t="shared" si="57"/>
        <v>1.5</v>
      </c>
      <c r="P805" s="157">
        <f t="shared" si="61"/>
        <v>1200</v>
      </c>
    </row>
    <row r="806" s="157" customFormat="1" customHeight="1" spans="1:16">
      <c r="A806" s="196" t="s">
        <v>1154</v>
      </c>
      <c r="B806" s="179" t="s">
        <v>1167</v>
      </c>
      <c r="C806" s="179" t="s">
        <v>297</v>
      </c>
      <c r="D806" s="179" t="s">
        <v>298</v>
      </c>
      <c r="E806" s="213" t="s">
        <v>299</v>
      </c>
      <c r="F806" s="179" t="s">
        <v>229</v>
      </c>
      <c r="G806" s="206">
        <v>3</v>
      </c>
      <c r="H806" s="206">
        <v>200</v>
      </c>
      <c r="I806" s="206">
        <f t="shared" si="58"/>
        <v>600</v>
      </c>
      <c r="J806" s="259"/>
      <c r="K806" s="196" t="s">
        <v>1168</v>
      </c>
      <c r="L806" s="179" t="s">
        <v>1157</v>
      </c>
      <c r="M806" s="157">
        <f t="shared" si="59"/>
        <v>2.25</v>
      </c>
      <c r="N806" s="157">
        <f t="shared" si="60"/>
        <v>450</v>
      </c>
      <c r="O806" s="157">
        <f t="shared" si="57"/>
        <v>0.75</v>
      </c>
      <c r="P806" s="157">
        <f t="shared" si="61"/>
        <v>150</v>
      </c>
    </row>
    <row r="807" s="157" customFormat="1" customHeight="1" spans="1:16">
      <c r="A807" s="196" t="s">
        <v>1154</v>
      </c>
      <c r="B807" s="179" t="s">
        <v>1169</v>
      </c>
      <c r="C807" s="179" t="s">
        <v>463</v>
      </c>
      <c r="D807" s="179" t="s">
        <v>464</v>
      </c>
      <c r="E807" s="179" t="s">
        <v>240</v>
      </c>
      <c r="F807" s="179" t="s">
        <v>229</v>
      </c>
      <c r="G807" s="206">
        <v>3</v>
      </c>
      <c r="H807" s="206">
        <v>6000</v>
      </c>
      <c r="I807" s="206">
        <f t="shared" si="58"/>
        <v>18000</v>
      </c>
      <c r="J807" s="259"/>
      <c r="K807" s="196" t="s">
        <v>1170</v>
      </c>
      <c r="L807" s="179" t="s">
        <v>1157</v>
      </c>
      <c r="M807" s="157">
        <f t="shared" si="59"/>
        <v>2.25</v>
      </c>
      <c r="N807" s="157">
        <f t="shared" si="60"/>
        <v>13500</v>
      </c>
      <c r="O807" s="157">
        <f t="shared" si="57"/>
        <v>0.75</v>
      </c>
      <c r="P807" s="157">
        <f t="shared" si="61"/>
        <v>4500</v>
      </c>
    </row>
    <row r="808" s="157" customFormat="1" customHeight="1" spans="1:16">
      <c r="A808" s="196" t="s">
        <v>1154</v>
      </c>
      <c r="B808" s="179" t="s">
        <v>1169</v>
      </c>
      <c r="C808" s="179" t="s">
        <v>297</v>
      </c>
      <c r="D808" s="179" t="s">
        <v>298</v>
      </c>
      <c r="E808" s="213" t="s">
        <v>299</v>
      </c>
      <c r="F808" s="867" t="s">
        <v>229</v>
      </c>
      <c r="G808" s="194">
        <v>3</v>
      </c>
      <c r="H808" s="206">
        <v>200</v>
      </c>
      <c r="I808" s="206">
        <f t="shared" si="58"/>
        <v>600</v>
      </c>
      <c r="J808" s="868"/>
      <c r="K808" s="196" t="s">
        <v>1170</v>
      </c>
      <c r="L808" s="179" t="s">
        <v>1157</v>
      </c>
      <c r="M808" s="157">
        <f t="shared" si="59"/>
        <v>2.25</v>
      </c>
      <c r="N808" s="157">
        <f t="shared" si="60"/>
        <v>450</v>
      </c>
      <c r="O808" s="157">
        <f t="shared" si="57"/>
        <v>0.75</v>
      </c>
      <c r="P808" s="157">
        <f t="shared" si="61"/>
        <v>150</v>
      </c>
    </row>
    <row r="809" s="157" customFormat="1" customHeight="1" spans="1:16">
      <c r="A809" s="196" t="s">
        <v>1154</v>
      </c>
      <c r="B809" s="179" t="s">
        <v>1171</v>
      </c>
      <c r="C809" s="179" t="s">
        <v>346</v>
      </c>
      <c r="D809" s="179" t="s">
        <v>347</v>
      </c>
      <c r="E809" s="179" t="s">
        <v>348</v>
      </c>
      <c r="F809" s="866" t="s">
        <v>229</v>
      </c>
      <c r="G809" s="194">
        <v>3</v>
      </c>
      <c r="H809" s="206">
        <v>1800</v>
      </c>
      <c r="I809" s="206">
        <f t="shared" si="58"/>
        <v>5400</v>
      </c>
      <c r="J809" s="275"/>
      <c r="K809" s="196" t="s">
        <v>1172</v>
      </c>
      <c r="L809" s="179" t="s">
        <v>1157</v>
      </c>
      <c r="M809" s="157">
        <f t="shared" si="59"/>
        <v>2.25</v>
      </c>
      <c r="N809" s="157">
        <f t="shared" si="60"/>
        <v>4050</v>
      </c>
      <c r="O809" s="157">
        <f t="shared" si="57"/>
        <v>0.75</v>
      </c>
      <c r="P809" s="157">
        <f t="shared" si="61"/>
        <v>1350</v>
      </c>
    </row>
    <row r="810" s="157" customFormat="1" customHeight="1" spans="1:16">
      <c r="A810" s="196" t="s">
        <v>1154</v>
      </c>
      <c r="B810" s="179" t="s">
        <v>1171</v>
      </c>
      <c r="C810" s="179" t="s">
        <v>297</v>
      </c>
      <c r="D810" s="179" t="s">
        <v>298</v>
      </c>
      <c r="E810" s="213" t="s">
        <v>299</v>
      </c>
      <c r="F810" s="213" t="s">
        <v>229</v>
      </c>
      <c r="G810" s="206">
        <v>3</v>
      </c>
      <c r="H810" s="206">
        <v>200</v>
      </c>
      <c r="I810" s="206">
        <f t="shared" si="58"/>
        <v>600</v>
      </c>
      <c r="J810" s="868"/>
      <c r="K810" s="196" t="s">
        <v>1172</v>
      </c>
      <c r="L810" s="179" t="s">
        <v>1157</v>
      </c>
      <c r="M810" s="157">
        <f t="shared" si="59"/>
        <v>2.25</v>
      </c>
      <c r="N810" s="157">
        <f t="shared" si="60"/>
        <v>450</v>
      </c>
      <c r="O810" s="157">
        <f t="shared" si="57"/>
        <v>0.75</v>
      </c>
      <c r="P810" s="157">
        <f t="shared" si="61"/>
        <v>150</v>
      </c>
    </row>
    <row r="811" s="157" customFormat="1" customHeight="1" spans="1:16">
      <c r="A811" s="196" t="s">
        <v>1154</v>
      </c>
      <c r="B811" s="179" t="s">
        <v>1173</v>
      </c>
      <c r="C811" s="179" t="s">
        <v>395</v>
      </c>
      <c r="D811" s="179" t="s">
        <v>393</v>
      </c>
      <c r="E811" s="196" t="s">
        <v>335</v>
      </c>
      <c r="F811" s="179" t="s">
        <v>229</v>
      </c>
      <c r="G811" s="206">
        <v>3</v>
      </c>
      <c r="H811" s="206">
        <v>3000</v>
      </c>
      <c r="I811" s="206">
        <f t="shared" si="58"/>
        <v>9000</v>
      </c>
      <c r="J811" s="259"/>
      <c r="K811" s="196" t="s">
        <v>1174</v>
      </c>
      <c r="L811" s="179" t="s">
        <v>1157</v>
      </c>
      <c r="M811" s="157">
        <f t="shared" si="59"/>
        <v>2.25</v>
      </c>
      <c r="N811" s="157">
        <f t="shared" si="60"/>
        <v>6750</v>
      </c>
      <c r="O811" s="157">
        <f t="shared" si="57"/>
        <v>0.75</v>
      </c>
      <c r="P811" s="157">
        <f t="shared" si="61"/>
        <v>2250</v>
      </c>
    </row>
    <row r="812" s="157" customFormat="1" customHeight="1" spans="1:16">
      <c r="A812" s="196" t="s">
        <v>1154</v>
      </c>
      <c r="B812" s="179" t="s">
        <v>1173</v>
      </c>
      <c r="C812" s="179" t="s">
        <v>198</v>
      </c>
      <c r="D812" s="179" t="s">
        <v>207</v>
      </c>
      <c r="E812" s="196" t="s">
        <v>199</v>
      </c>
      <c r="F812" s="179" t="s">
        <v>158</v>
      </c>
      <c r="G812" s="206">
        <v>3</v>
      </c>
      <c r="H812" s="206">
        <v>900</v>
      </c>
      <c r="I812" s="206">
        <f t="shared" si="58"/>
        <v>2700</v>
      </c>
      <c r="J812" s="259"/>
      <c r="K812" s="196" t="s">
        <v>1174</v>
      </c>
      <c r="L812" s="179" t="s">
        <v>1157</v>
      </c>
      <c r="M812" s="157">
        <f t="shared" si="59"/>
        <v>2.25</v>
      </c>
      <c r="N812" s="157">
        <f t="shared" si="60"/>
        <v>2025</v>
      </c>
      <c r="O812" s="157">
        <f t="shared" si="57"/>
        <v>0.75</v>
      </c>
      <c r="P812" s="157">
        <f t="shared" si="61"/>
        <v>675</v>
      </c>
    </row>
    <row r="813" s="157" customFormat="1" customHeight="1" spans="1:16">
      <c r="A813" s="196" t="s">
        <v>1154</v>
      </c>
      <c r="B813" s="179" t="s">
        <v>1173</v>
      </c>
      <c r="C813" s="179" t="s">
        <v>272</v>
      </c>
      <c r="D813" s="179" t="s">
        <v>330</v>
      </c>
      <c r="E813" s="266" t="s">
        <v>274</v>
      </c>
      <c r="F813" s="179" t="s">
        <v>158</v>
      </c>
      <c r="G813" s="206">
        <v>3</v>
      </c>
      <c r="H813" s="206">
        <v>1320</v>
      </c>
      <c r="I813" s="206">
        <f t="shared" si="58"/>
        <v>3960</v>
      </c>
      <c r="J813" s="259"/>
      <c r="K813" s="196" t="s">
        <v>1174</v>
      </c>
      <c r="L813" s="179" t="s">
        <v>1157</v>
      </c>
      <c r="M813" s="157">
        <f t="shared" si="59"/>
        <v>2.25</v>
      </c>
      <c r="N813" s="157">
        <f t="shared" si="60"/>
        <v>2970</v>
      </c>
      <c r="O813" s="157">
        <f t="shared" si="57"/>
        <v>0.75</v>
      </c>
      <c r="P813" s="157">
        <f t="shared" si="61"/>
        <v>990</v>
      </c>
    </row>
    <row r="814" s="157" customFormat="1" customHeight="1" spans="1:16">
      <c r="A814" s="196" t="s">
        <v>1154</v>
      </c>
      <c r="B814" s="179" t="s">
        <v>1175</v>
      </c>
      <c r="C814" s="179" t="s">
        <v>429</v>
      </c>
      <c r="D814" s="179" t="s">
        <v>599</v>
      </c>
      <c r="E814" s="196" t="s">
        <v>362</v>
      </c>
      <c r="F814" s="179" t="s">
        <v>229</v>
      </c>
      <c r="G814" s="206">
        <v>12</v>
      </c>
      <c r="H814" s="206">
        <v>1500</v>
      </c>
      <c r="I814" s="206">
        <f t="shared" si="58"/>
        <v>18000</v>
      </c>
      <c r="J814" s="259"/>
      <c r="K814" s="196" t="s">
        <v>1176</v>
      </c>
      <c r="L814" s="179" t="s">
        <v>1157</v>
      </c>
      <c r="M814" s="157">
        <f t="shared" si="59"/>
        <v>9</v>
      </c>
      <c r="N814" s="157">
        <f t="shared" si="60"/>
        <v>13500</v>
      </c>
      <c r="O814" s="157">
        <f t="shared" si="57"/>
        <v>3</v>
      </c>
      <c r="P814" s="157">
        <f t="shared" si="61"/>
        <v>4500</v>
      </c>
    </row>
    <row r="815" s="157" customFormat="1" customHeight="1" spans="1:16">
      <c r="A815" s="196" t="s">
        <v>1154</v>
      </c>
      <c r="B815" s="179" t="s">
        <v>1175</v>
      </c>
      <c r="C815" s="179" t="s">
        <v>409</v>
      </c>
      <c r="D815" s="179" t="s">
        <v>410</v>
      </c>
      <c r="E815" s="179" t="s">
        <v>240</v>
      </c>
      <c r="F815" s="179" t="s">
        <v>229</v>
      </c>
      <c r="G815" s="206">
        <v>6</v>
      </c>
      <c r="H815" s="206">
        <v>800</v>
      </c>
      <c r="I815" s="206">
        <f t="shared" si="58"/>
        <v>4800</v>
      </c>
      <c r="J815" s="259"/>
      <c r="K815" s="196" t="s">
        <v>1176</v>
      </c>
      <c r="L815" s="179" t="s">
        <v>1157</v>
      </c>
      <c r="M815" s="157">
        <f t="shared" si="59"/>
        <v>4.5</v>
      </c>
      <c r="N815" s="157">
        <f t="shared" si="60"/>
        <v>3600</v>
      </c>
      <c r="O815" s="157">
        <f t="shared" si="57"/>
        <v>1.5</v>
      </c>
      <c r="P815" s="157">
        <f t="shared" si="61"/>
        <v>1200</v>
      </c>
    </row>
    <row r="816" s="157" customFormat="1" customHeight="1" spans="1:16">
      <c r="A816" s="196" t="s">
        <v>1154</v>
      </c>
      <c r="B816" s="179" t="s">
        <v>1175</v>
      </c>
      <c r="C816" s="179" t="s">
        <v>375</v>
      </c>
      <c r="D816" s="179" t="s">
        <v>599</v>
      </c>
      <c r="E816" s="196" t="s">
        <v>376</v>
      </c>
      <c r="F816" s="179" t="s">
        <v>229</v>
      </c>
      <c r="G816" s="206">
        <v>12</v>
      </c>
      <c r="H816" s="206">
        <v>8000</v>
      </c>
      <c r="I816" s="206">
        <f t="shared" si="58"/>
        <v>96000</v>
      </c>
      <c r="J816" s="259"/>
      <c r="K816" s="196" t="s">
        <v>1176</v>
      </c>
      <c r="L816" s="179" t="s">
        <v>1157</v>
      </c>
      <c r="M816" s="157">
        <f t="shared" si="59"/>
        <v>9</v>
      </c>
      <c r="N816" s="157">
        <f t="shared" si="60"/>
        <v>72000</v>
      </c>
      <c r="O816" s="157">
        <f t="shared" si="57"/>
        <v>3</v>
      </c>
      <c r="P816" s="157">
        <f t="shared" si="61"/>
        <v>24000</v>
      </c>
    </row>
    <row r="817" s="157" customFormat="1" customHeight="1" spans="1:16">
      <c r="A817" s="196" t="s">
        <v>1154</v>
      </c>
      <c r="B817" s="179" t="s">
        <v>966</v>
      </c>
      <c r="C817" s="179" t="s">
        <v>443</v>
      </c>
      <c r="D817" s="852" t="s">
        <v>548</v>
      </c>
      <c r="E817" s="196" t="s">
        <v>424</v>
      </c>
      <c r="F817" s="179" t="s">
        <v>229</v>
      </c>
      <c r="G817" s="206">
        <v>6</v>
      </c>
      <c r="H817" s="206">
        <v>20000</v>
      </c>
      <c r="I817" s="206">
        <f t="shared" si="58"/>
        <v>120000</v>
      </c>
      <c r="J817" s="259"/>
      <c r="K817" s="196" t="s">
        <v>1177</v>
      </c>
      <c r="L817" s="179" t="s">
        <v>1157</v>
      </c>
      <c r="M817" s="157">
        <f t="shared" si="59"/>
        <v>4.5</v>
      </c>
      <c r="N817" s="157">
        <f t="shared" si="60"/>
        <v>90000</v>
      </c>
      <c r="O817" s="157">
        <f t="shared" si="57"/>
        <v>1.5</v>
      </c>
      <c r="P817" s="157">
        <f t="shared" si="61"/>
        <v>30000</v>
      </c>
    </row>
    <row r="818" s="157" customFormat="1" customHeight="1" spans="1:16">
      <c r="A818" s="196" t="s">
        <v>1154</v>
      </c>
      <c r="B818" s="179" t="s">
        <v>966</v>
      </c>
      <c r="C818" s="179" t="s">
        <v>297</v>
      </c>
      <c r="D818" s="213" t="s">
        <v>298</v>
      </c>
      <c r="E818" s="179" t="s">
        <v>299</v>
      </c>
      <c r="F818" s="179" t="s">
        <v>229</v>
      </c>
      <c r="G818" s="206">
        <v>3</v>
      </c>
      <c r="H818" s="206">
        <v>200</v>
      </c>
      <c r="I818" s="206">
        <f t="shared" si="58"/>
        <v>600</v>
      </c>
      <c r="J818" s="259"/>
      <c r="K818" s="196" t="s">
        <v>1177</v>
      </c>
      <c r="L818" s="179" t="s">
        <v>1157</v>
      </c>
      <c r="M818" s="157">
        <f t="shared" si="59"/>
        <v>2.25</v>
      </c>
      <c r="N818" s="157">
        <f t="shared" si="60"/>
        <v>450</v>
      </c>
      <c r="O818" s="157">
        <f t="shared" si="57"/>
        <v>0.75</v>
      </c>
      <c r="P818" s="157">
        <f t="shared" si="61"/>
        <v>150</v>
      </c>
    </row>
    <row r="819" s="157" customFormat="1" customHeight="1" spans="1:16">
      <c r="A819" s="196" t="s">
        <v>1154</v>
      </c>
      <c r="B819" s="179" t="s">
        <v>966</v>
      </c>
      <c r="C819" s="179" t="s">
        <v>422</v>
      </c>
      <c r="D819" s="179" t="s">
        <v>681</v>
      </c>
      <c r="E819" s="196" t="s">
        <v>424</v>
      </c>
      <c r="F819" s="179" t="s">
        <v>229</v>
      </c>
      <c r="G819" s="206">
        <v>3</v>
      </c>
      <c r="H819" s="206">
        <v>20000</v>
      </c>
      <c r="I819" s="206">
        <f t="shared" si="58"/>
        <v>60000</v>
      </c>
      <c r="J819" s="259"/>
      <c r="K819" s="196" t="s">
        <v>1177</v>
      </c>
      <c r="L819" s="179" t="s">
        <v>1157</v>
      </c>
      <c r="M819" s="157">
        <f t="shared" si="59"/>
        <v>2.25</v>
      </c>
      <c r="N819" s="157">
        <f t="shared" si="60"/>
        <v>45000</v>
      </c>
      <c r="O819" s="157">
        <f t="shared" si="57"/>
        <v>0.75</v>
      </c>
      <c r="P819" s="157">
        <f t="shared" si="61"/>
        <v>15000</v>
      </c>
    </row>
    <row r="820" s="157" customFormat="1" customHeight="1" spans="1:16">
      <c r="A820" s="196" t="s">
        <v>1154</v>
      </c>
      <c r="B820" s="179" t="s">
        <v>1178</v>
      </c>
      <c r="C820" s="179" t="s">
        <v>315</v>
      </c>
      <c r="D820" s="179" t="s">
        <v>330</v>
      </c>
      <c r="E820" s="179" t="s">
        <v>786</v>
      </c>
      <c r="F820" s="179" t="s">
        <v>158</v>
      </c>
      <c r="G820" s="206">
        <v>24</v>
      </c>
      <c r="H820" s="206">
        <v>200</v>
      </c>
      <c r="I820" s="206">
        <f t="shared" si="58"/>
        <v>4800</v>
      </c>
      <c r="J820" s="259"/>
      <c r="K820" s="196" t="s">
        <v>1179</v>
      </c>
      <c r="L820" s="179" t="s">
        <v>1157</v>
      </c>
      <c r="M820" s="157">
        <f t="shared" si="59"/>
        <v>18</v>
      </c>
      <c r="N820" s="157">
        <f t="shared" si="60"/>
        <v>3600</v>
      </c>
      <c r="O820" s="157">
        <f t="shared" si="57"/>
        <v>6</v>
      </c>
      <c r="P820" s="157">
        <f t="shared" si="61"/>
        <v>1200</v>
      </c>
    </row>
    <row r="821" s="157" customFormat="1" customHeight="1" spans="1:16">
      <c r="A821" s="196" t="s">
        <v>1154</v>
      </c>
      <c r="B821" s="179" t="s">
        <v>1178</v>
      </c>
      <c r="C821" s="179" t="s">
        <v>227</v>
      </c>
      <c r="D821" s="179" t="s">
        <v>426</v>
      </c>
      <c r="E821" s="196" t="s">
        <v>195</v>
      </c>
      <c r="F821" s="179" t="s">
        <v>229</v>
      </c>
      <c r="G821" s="206">
        <v>3</v>
      </c>
      <c r="H821" s="206">
        <v>2680</v>
      </c>
      <c r="I821" s="206">
        <f t="shared" si="58"/>
        <v>8040</v>
      </c>
      <c r="J821" s="259"/>
      <c r="K821" s="196" t="s">
        <v>1179</v>
      </c>
      <c r="L821" s="179" t="s">
        <v>1157</v>
      </c>
      <c r="M821" s="157">
        <f t="shared" si="59"/>
        <v>2.25</v>
      </c>
      <c r="N821" s="157">
        <f t="shared" si="60"/>
        <v>6030</v>
      </c>
      <c r="O821" s="157">
        <f t="shared" si="57"/>
        <v>0.75</v>
      </c>
      <c r="P821" s="157">
        <f t="shared" si="61"/>
        <v>2010</v>
      </c>
    </row>
    <row r="822" s="157" customFormat="1" customHeight="1" spans="1:16">
      <c r="A822" s="196" t="s">
        <v>1154</v>
      </c>
      <c r="B822" s="179" t="s">
        <v>1178</v>
      </c>
      <c r="C822" s="179" t="s">
        <v>313</v>
      </c>
      <c r="D822" s="179" t="s">
        <v>599</v>
      </c>
      <c r="E822" s="179" t="s">
        <v>314</v>
      </c>
      <c r="F822" s="179" t="s">
        <v>158</v>
      </c>
      <c r="G822" s="206">
        <v>3</v>
      </c>
      <c r="H822" s="206">
        <v>500</v>
      </c>
      <c r="I822" s="206">
        <f t="shared" si="58"/>
        <v>1500</v>
      </c>
      <c r="J822" s="259"/>
      <c r="K822" s="196" t="s">
        <v>1179</v>
      </c>
      <c r="L822" s="179" t="s">
        <v>1157</v>
      </c>
      <c r="M822" s="157">
        <f t="shared" si="59"/>
        <v>2.25</v>
      </c>
      <c r="N822" s="157">
        <f t="shared" si="60"/>
        <v>1125</v>
      </c>
      <c r="O822" s="157">
        <f t="shared" si="57"/>
        <v>0.75</v>
      </c>
      <c r="P822" s="157">
        <f t="shared" si="61"/>
        <v>375</v>
      </c>
    </row>
    <row r="823" s="157" customFormat="1" customHeight="1" spans="1:16">
      <c r="A823" s="196" t="s">
        <v>1154</v>
      </c>
      <c r="B823" s="179" t="s">
        <v>75</v>
      </c>
      <c r="C823" s="192" t="s">
        <v>489</v>
      </c>
      <c r="D823" s="179" t="s">
        <v>599</v>
      </c>
      <c r="E823" s="196" t="s">
        <v>490</v>
      </c>
      <c r="F823" s="179" t="s">
        <v>158</v>
      </c>
      <c r="G823" s="206">
        <v>12</v>
      </c>
      <c r="H823" s="206">
        <v>6500</v>
      </c>
      <c r="I823" s="206">
        <f t="shared" si="58"/>
        <v>78000</v>
      </c>
      <c r="J823" s="259"/>
      <c r="K823" s="196" t="s">
        <v>1180</v>
      </c>
      <c r="L823" s="179" t="s">
        <v>1157</v>
      </c>
      <c r="M823" s="157">
        <f t="shared" si="59"/>
        <v>9</v>
      </c>
      <c r="N823" s="157">
        <f t="shared" si="60"/>
        <v>58500</v>
      </c>
      <c r="O823" s="157">
        <f t="shared" si="57"/>
        <v>3</v>
      </c>
      <c r="P823" s="157">
        <f t="shared" si="61"/>
        <v>19500</v>
      </c>
    </row>
    <row r="824" s="157" customFormat="1" customHeight="1" spans="1:16">
      <c r="A824" s="196" t="s">
        <v>1154</v>
      </c>
      <c r="B824" s="179" t="s">
        <v>75</v>
      </c>
      <c r="C824" s="179" t="s">
        <v>155</v>
      </c>
      <c r="D824" s="426" t="s">
        <v>1181</v>
      </c>
      <c r="E824" s="266" t="s">
        <v>157</v>
      </c>
      <c r="F824" s="179" t="s">
        <v>158</v>
      </c>
      <c r="G824" s="206">
        <v>6</v>
      </c>
      <c r="H824" s="206">
        <v>3000</v>
      </c>
      <c r="I824" s="206">
        <f t="shared" si="58"/>
        <v>18000</v>
      </c>
      <c r="J824" s="259"/>
      <c r="K824" s="196" t="s">
        <v>1180</v>
      </c>
      <c r="L824" s="179" t="s">
        <v>1157</v>
      </c>
      <c r="M824" s="157">
        <f t="shared" si="59"/>
        <v>4.5</v>
      </c>
      <c r="N824" s="157">
        <f t="shared" si="60"/>
        <v>13500</v>
      </c>
      <c r="O824" s="157">
        <f t="shared" si="57"/>
        <v>1.5</v>
      </c>
      <c r="P824" s="157">
        <f t="shared" si="61"/>
        <v>4500</v>
      </c>
    </row>
    <row r="825" s="157" customFormat="1" customHeight="1" spans="1:16">
      <c r="A825" s="196" t="s">
        <v>1154</v>
      </c>
      <c r="B825" s="179" t="s">
        <v>75</v>
      </c>
      <c r="C825" s="179" t="s">
        <v>272</v>
      </c>
      <c r="D825" s="179" t="s">
        <v>330</v>
      </c>
      <c r="E825" s="266" t="s">
        <v>274</v>
      </c>
      <c r="F825" s="179" t="s">
        <v>158</v>
      </c>
      <c r="G825" s="206">
        <v>6</v>
      </c>
      <c r="H825" s="206">
        <v>1320</v>
      </c>
      <c r="I825" s="206">
        <f t="shared" si="58"/>
        <v>7920</v>
      </c>
      <c r="J825" s="259"/>
      <c r="K825" s="196" t="s">
        <v>1180</v>
      </c>
      <c r="L825" s="179" t="s">
        <v>1157</v>
      </c>
      <c r="M825" s="157">
        <f t="shared" si="59"/>
        <v>4.5</v>
      </c>
      <c r="N825" s="157">
        <f t="shared" si="60"/>
        <v>5940</v>
      </c>
      <c r="O825" s="157">
        <f t="shared" si="57"/>
        <v>1.5</v>
      </c>
      <c r="P825" s="157">
        <f t="shared" si="61"/>
        <v>1980</v>
      </c>
    </row>
    <row r="826" s="157" customFormat="1" customHeight="1" spans="1:16">
      <c r="A826" s="196" t="s">
        <v>1154</v>
      </c>
      <c r="B826" s="179" t="s">
        <v>1182</v>
      </c>
      <c r="C826" s="179" t="s">
        <v>463</v>
      </c>
      <c r="D826" s="179" t="s">
        <v>466</v>
      </c>
      <c r="E826" s="179" t="s">
        <v>240</v>
      </c>
      <c r="F826" s="179" t="s">
        <v>229</v>
      </c>
      <c r="G826" s="206">
        <v>3</v>
      </c>
      <c r="H826" s="206">
        <v>6000</v>
      </c>
      <c r="I826" s="206">
        <f t="shared" si="58"/>
        <v>18000</v>
      </c>
      <c r="J826" s="259"/>
      <c r="K826" s="196" t="s">
        <v>1183</v>
      </c>
      <c r="L826" s="179" t="s">
        <v>1157</v>
      </c>
      <c r="M826" s="157">
        <f t="shared" si="59"/>
        <v>2.25</v>
      </c>
      <c r="N826" s="157">
        <f t="shared" si="60"/>
        <v>13500</v>
      </c>
      <c r="O826" s="157">
        <f t="shared" si="57"/>
        <v>0.75</v>
      </c>
      <c r="P826" s="157">
        <f t="shared" si="61"/>
        <v>4500</v>
      </c>
    </row>
    <row r="827" s="157" customFormat="1" customHeight="1" spans="1:16">
      <c r="A827" s="196" t="s">
        <v>1154</v>
      </c>
      <c r="B827" s="179" t="s">
        <v>996</v>
      </c>
      <c r="C827" s="179" t="s">
        <v>533</v>
      </c>
      <c r="D827" s="426" t="s">
        <v>170</v>
      </c>
      <c r="E827" s="309" t="s">
        <v>157</v>
      </c>
      <c r="F827" s="179" t="s">
        <v>158</v>
      </c>
      <c r="G827" s="206">
        <v>3</v>
      </c>
      <c r="H827" s="206">
        <v>4000</v>
      </c>
      <c r="I827" s="206">
        <f t="shared" si="58"/>
        <v>12000</v>
      </c>
      <c r="J827" s="259"/>
      <c r="K827" s="196" t="s">
        <v>1184</v>
      </c>
      <c r="L827" s="179" t="s">
        <v>1157</v>
      </c>
      <c r="M827" s="157">
        <f t="shared" si="59"/>
        <v>2.25</v>
      </c>
      <c r="N827" s="157">
        <f t="shared" si="60"/>
        <v>9000</v>
      </c>
      <c r="O827" s="157">
        <f t="shared" si="57"/>
        <v>0.75</v>
      </c>
      <c r="P827" s="157">
        <f t="shared" si="61"/>
        <v>3000</v>
      </c>
    </row>
    <row r="828" s="157" customFormat="1" customHeight="1" spans="1:16">
      <c r="A828" s="196" t="s">
        <v>1154</v>
      </c>
      <c r="B828" s="179" t="s">
        <v>996</v>
      </c>
      <c r="C828" s="179" t="s">
        <v>272</v>
      </c>
      <c r="D828" s="179" t="s">
        <v>330</v>
      </c>
      <c r="E828" s="196" t="s">
        <v>278</v>
      </c>
      <c r="F828" s="179" t="s">
        <v>158</v>
      </c>
      <c r="G828" s="206">
        <v>3</v>
      </c>
      <c r="H828" s="206">
        <v>1750</v>
      </c>
      <c r="I828" s="206">
        <f t="shared" si="58"/>
        <v>5250</v>
      </c>
      <c r="J828" s="259"/>
      <c r="K828" s="196" t="s">
        <v>1184</v>
      </c>
      <c r="L828" s="179" t="s">
        <v>1157</v>
      </c>
      <c r="M828" s="157">
        <f t="shared" si="59"/>
        <v>2.25</v>
      </c>
      <c r="N828" s="157">
        <f t="shared" si="60"/>
        <v>3937.5</v>
      </c>
      <c r="O828" s="157">
        <f t="shared" si="57"/>
        <v>0.75</v>
      </c>
      <c r="P828" s="157">
        <f t="shared" si="61"/>
        <v>1312.5</v>
      </c>
    </row>
    <row r="829" s="157" customFormat="1" customHeight="1" spans="1:16">
      <c r="A829" s="196" t="s">
        <v>1154</v>
      </c>
      <c r="B829" s="179" t="s">
        <v>996</v>
      </c>
      <c r="C829" s="179" t="s">
        <v>283</v>
      </c>
      <c r="D829" s="179" t="s">
        <v>330</v>
      </c>
      <c r="E829" s="196" t="s">
        <v>285</v>
      </c>
      <c r="F829" s="179" t="s">
        <v>158</v>
      </c>
      <c r="G829" s="206">
        <v>3</v>
      </c>
      <c r="H829" s="206">
        <v>890</v>
      </c>
      <c r="I829" s="206">
        <f t="shared" si="58"/>
        <v>2670</v>
      </c>
      <c r="J829" s="259"/>
      <c r="K829" s="196" t="s">
        <v>1184</v>
      </c>
      <c r="L829" s="179" t="s">
        <v>1157</v>
      </c>
      <c r="M829" s="157">
        <f t="shared" si="59"/>
        <v>2.25</v>
      </c>
      <c r="N829" s="157">
        <f t="shared" si="60"/>
        <v>2002.5</v>
      </c>
      <c r="O829" s="157">
        <f t="shared" si="57"/>
        <v>0.75</v>
      </c>
      <c r="P829" s="157">
        <f t="shared" si="61"/>
        <v>667.5</v>
      </c>
    </row>
    <row r="830" s="157" customFormat="1" customHeight="1" spans="1:16">
      <c r="A830" s="196" t="s">
        <v>1154</v>
      </c>
      <c r="B830" s="179" t="s">
        <v>996</v>
      </c>
      <c r="C830" s="179" t="s">
        <v>318</v>
      </c>
      <c r="D830" s="179" t="s">
        <v>728</v>
      </c>
      <c r="E830" s="196" t="s">
        <v>320</v>
      </c>
      <c r="F830" s="179" t="s">
        <v>158</v>
      </c>
      <c r="G830" s="206">
        <v>3</v>
      </c>
      <c r="H830" s="206">
        <v>800</v>
      </c>
      <c r="I830" s="206">
        <f t="shared" si="58"/>
        <v>2400</v>
      </c>
      <c r="J830" s="259"/>
      <c r="K830" s="196" t="s">
        <v>1184</v>
      </c>
      <c r="L830" s="179" t="s">
        <v>1157</v>
      </c>
      <c r="M830" s="157">
        <f t="shared" si="59"/>
        <v>2.25</v>
      </c>
      <c r="N830" s="157">
        <f t="shared" si="60"/>
        <v>1800</v>
      </c>
      <c r="O830" s="157">
        <f t="shared" si="57"/>
        <v>0.75</v>
      </c>
      <c r="P830" s="157">
        <f t="shared" si="61"/>
        <v>600</v>
      </c>
    </row>
    <row r="831" s="157" customFormat="1" customHeight="1" spans="1:16">
      <c r="A831" s="196" t="s">
        <v>1154</v>
      </c>
      <c r="B831" s="179" t="s">
        <v>996</v>
      </c>
      <c r="C831" s="179" t="s">
        <v>431</v>
      </c>
      <c r="D831" s="179" t="s">
        <v>330</v>
      </c>
      <c r="E831" s="196" t="s">
        <v>432</v>
      </c>
      <c r="F831" s="179" t="s">
        <v>229</v>
      </c>
      <c r="G831" s="206">
        <v>3</v>
      </c>
      <c r="H831" s="206">
        <v>1500</v>
      </c>
      <c r="I831" s="206">
        <f t="shared" si="58"/>
        <v>4500</v>
      </c>
      <c r="J831" s="259"/>
      <c r="K831" s="196" t="s">
        <v>1184</v>
      </c>
      <c r="L831" s="179" t="s">
        <v>1157</v>
      </c>
      <c r="M831" s="157">
        <f t="shared" si="59"/>
        <v>2.25</v>
      </c>
      <c r="N831" s="157">
        <f t="shared" si="60"/>
        <v>3375</v>
      </c>
      <c r="O831" s="157">
        <f t="shared" si="57"/>
        <v>0.75</v>
      </c>
      <c r="P831" s="157">
        <f t="shared" si="61"/>
        <v>1125</v>
      </c>
    </row>
    <row r="832" s="157" customFormat="1" customHeight="1" spans="1:16">
      <c r="A832" s="196" t="s">
        <v>1154</v>
      </c>
      <c r="B832" s="179" t="s">
        <v>996</v>
      </c>
      <c r="C832" s="179" t="s">
        <v>262</v>
      </c>
      <c r="D832" s="179" t="s">
        <v>263</v>
      </c>
      <c r="E832" s="196" t="s">
        <v>188</v>
      </c>
      <c r="F832" s="179" t="s">
        <v>229</v>
      </c>
      <c r="G832" s="206">
        <v>3</v>
      </c>
      <c r="H832" s="206">
        <v>1000</v>
      </c>
      <c r="I832" s="206">
        <f t="shared" si="58"/>
        <v>3000</v>
      </c>
      <c r="J832" s="259"/>
      <c r="K832" s="196" t="s">
        <v>1184</v>
      </c>
      <c r="L832" s="179" t="s">
        <v>1157</v>
      </c>
      <c r="M832" s="157">
        <f t="shared" si="59"/>
        <v>2.25</v>
      </c>
      <c r="N832" s="157">
        <f t="shared" si="60"/>
        <v>2250</v>
      </c>
      <c r="O832" s="157">
        <f t="shared" si="57"/>
        <v>0.75</v>
      </c>
      <c r="P832" s="157">
        <f t="shared" si="61"/>
        <v>750</v>
      </c>
    </row>
    <row r="833" s="157" customFormat="1" customHeight="1" spans="1:16">
      <c r="A833" s="196" t="s">
        <v>1154</v>
      </c>
      <c r="B833" s="179" t="s">
        <v>996</v>
      </c>
      <c r="C833" s="179" t="s">
        <v>354</v>
      </c>
      <c r="D833" s="179" t="s">
        <v>355</v>
      </c>
      <c r="E833" s="196" t="s">
        <v>356</v>
      </c>
      <c r="F833" s="179" t="s">
        <v>229</v>
      </c>
      <c r="G833" s="206">
        <v>3</v>
      </c>
      <c r="H833" s="206">
        <v>1000</v>
      </c>
      <c r="I833" s="206">
        <f t="shared" si="58"/>
        <v>3000</v>
      </c>
      <c r="J833" s="259"/>
      <c r="K833" s="196" t="s">
        <v>1184</v>
      </c>
      <c r="L833" s="179" t="s">
        <v>1157</v>
      </c>
      <c r="M833" s="157">
        <f t="shared" si="59"/>
        <v>2.25</v>
      </c>
      <c r="N833" s="157">
        <f t="shared" si="60"/>
        <v>2250</v>
      </c>
      <c r="O833" s="157">
        <f t="shared" si="57"/>
        <v>0.75</v>
      </c>
      <c r="P833" s="157">
        <f t="shared" si="61"/>
        <v>750</v>
      </c>
    </row>
    <row r="834" s="157" customFormat="1" customHeight="1" spans="1:16">
      <c r="A834" s="196" t="s">
        <v>1154</v>
      </c>
      <c r="B834" s="179" t="s">
        <v>996</v>
      </c>
      <c r="C834" s="179" t="s">
        <v>467</v>
      </c>
      <c r="D834" s="179" t="s">
        <v>330</v>
      </c>
      <c r="E834" s="179" t="s">
        <v>468</v>
      </c>
      <c r="F834" s="179" t="s">
        <v>229</v>
      </c>
      <c r="G834" s="206">
        <v>6</v>
      </c>
      <c r="H834" s="206">
        <v>150</v>
      </c>
      <c r="I834" s="206">
        <f t="shared" si="58"/>
        <v>900</v>
      </c>
      <c r="J834" s="259"/>
      <c r="K834" s="196" t="s">
        <v>1184</v>
      </c>
      <c r="L834" s="179" t="s">
        <v>1157</v>
      </c>
      <c r="M834" s="157">
        <f t="shared" si="59"/>
        <v>4.5</v>
      </c>
      <c r="N834" s="157">
        <f t="shared" si="60"/>
        <v>675</v>
      </c>
      <c r="O834" s="157">
        <f t="shared" si="57"/>
        <v>1.5</v>
      </c>
      <c r="P834" s="157">
        <f t="shared" si="61"/>
        <v>225</v>
      </c>
    </row>
    <row r="835" s="157" customFormat="1" customHeight="1" spans="1:16">
      <c r="A835" s="196" t="s">
        <v>1154</v>
      </c>
      <c r="B835" s="179" t="s">
        <v>996</v>
      </c>
      <c r="C835" s="179" t="s">
        <v>484</v>
      </c>
      <c r="D835" s="179" t="s">
        <v>599</v>
      </c>
      <c r="E835" s="179" t="s">
        <v>485</v>
      </c>
      <c r="F835" s="179" t="s">
        <v>229</v>
      </c>
      <c r="G835" s="206">
        <v>3</v>
      </c>
      <c r="H835" s="206">
        <v>300</v>
      </c>
      <c r="I835" s="206">
        <f t="shared" si="58"/>
        <v>900</v>
      </c>
      <c r="J835" s="259"/>
      <c r="K835" s="196" t="s">
        <v>1184</v>
      </c>
      <c r="L835" s="179" t="s">
        <v>1157</v>
      </c>
      <c r="M835" s="157">
        <f t="shared" si="59"/>
        <v>2.25</v>
      </c>
      <c r="N835" s="157">
        <f t="shared" si="60"/>
        <v>675</v>
      </c>
      <c r="O835" s="157">
        <f t="shared" si="57"/>
        <v>0.75</v>
      </c>
      <c r="P835" s="157">
        <f t="shared" si="61"/>
        <v>225</v>
      </c>
    </row>
    <row r="836" s="157" customFormat="1" customHeight="1" spans="1:16">
      <c r="A836" s="196" t="s">
        <v>1154</v>
      </c>
      <c r="B836" s="179" t="s">
        <v>996</v>
      </c>
      <c r="C836" s="179" t="s">
        <v>394</v>
      </c>
      <c r="D836" s="179" t="s">
        <v>548</v>
      </c>
      <c r="E836" s="196" t="s">
        <v>379</v>
      </c>
      <c r="F836" s="179" t="s">
        <v>229</v>
      </c>
      <c r="G836" s="206">
        <v>3</v>
      </c>
      <c r="H836" s="206">
        <v>4000</v>
      </c>
      <c r="I836" s="206">
        <f t="shared" si="58"/>
        <v>12000</v>
      </c>
      <c r="J836" s="259"/>
      <c r="K836" s="196" t="s">
        <v>1184</v>
      </c>
      <c r="L836" s="179" t="s">
        <v>1157</v>
      </c>
      <c r="M836" s="157">
        <f t="shared" si="59"/>
        <v>2.25</v>
      </c>
      <c r="N836" s="157">
        <f t="shared" si="60"/>
        <v>9000</v>
      </c>
      <c r="O836" s="157">
        <f t="shared" si="57"/>
        <v>0.75</v>
      </c>
      <c r="P836" s="157">
        <f t="shared" si="61"/>
        <v>3000</v>
      </c>
    </row>
    <row r="837" s="157" customFormat="1" customHeight="1" spans="1:16">
      <c r="A837" s="196" t="s">
        <v>1154</v>
      </c>
      <c r="B837" s="179" t="s">
        <v>998</v>
      </c>
      <c r="C837" s="179" t="s">
        <v>533</v>
      </c>
      <c r="D837" s="426" t="s">
        <v>170</v>
      </c>
      <c r="E837" s="309" t="s">
        <v>157</v>
      </c>
      <c r="F837" s="179" t="s">
        <v>158</v>
      </c>
      <c r="G837" s="206">
        <v>3</v>
      </c>
      <c r="H837" s="206">
        <v>4000</v>
      </c>
      <c r="I837" s="206">
        <f t="shared" si="58"/>
        <v>12000</v>
      </c>
      <c r="J837" s="259"/>
      <c r="K837" s="196" t="s">
        <v>1185</v>
      </c>
      <c r="L837" s="179" t="s">
        <v>1157</v>
      </c>
      <c r="M837" s="157">
        <f t="shared" si="59"/>
        <v>2.25</v>
      </c>
      <c r="N837" s="157">
        <f t="shared" si="60"/>
        <v>9000</v>
      </c>
      <c r="O837" s="157">
        <f t="shared" ref="O837:O900" si="62" xml:space="preserve">G837-M837</f>
        <v>0.75</v>
      </c>
      <c r="P837" s="157">
        <f t="shared" si="61"/>
        <v>3000</v>
      </c>
    </row>
    <row r="838" s="157" customFormat="1" customHeight="1" spans="1:16">
      <c r="A838" s="196" t="s">
        <v>1154</v>
      </c>
      <c r="B838" s="179" t="s">
        <v>998</v>
      </c>
      <c r="C838" s="179" t="s">
        <v>272</v>
      </c>
      <c r="D838" s="179" t="s">
        <v>330</v>
      </c>
      <c r="E838" s="196" t="s">
        <v>278</v>
      </c>
      <c r="F838" s="179" t="s">
        <v>158</v>
      </c>
      <c r="G838" s="206">
        <v>3</v>
      </c>
      <c r="H838" s="206">
        <v>1750</v>
      </c>
      <c r="I838" s="206">
        <f t="shared" si="58"/>
        <v>5250</v>
      </c>
      <c r="J838" s="259"/>
      <c r="K838" s="196" t="s">
        <v>1185</v>
      </c>
      <c r="L838" s="179" t="s">
        <v>1157</v>
      </c>
      <c r="M838" s="157">
        <f t="shared" si="59"/>
        <v>2.25</v>
      </c>
      <c r="N838" s="157">
        <f t="shared" si="60"/>
        <v>3937.5</v>
      </c>
      <c r="O838" s="157">
        <f t="shared" si="62"/>
        <v>0.75</v>
      </c>
      <c r="P838" s="157">
        <f t="shared" si="61"/>
        <v>1312.5</v>
      </c>
    </row>
    <row r="839" s="157" customFormat="1" customHeight="1" spans="1:16">
      <c r="A839" s="196" t="s">
        <v>1154</v>
      </c>
      <c r="B839" s="179" t="s">
        <v>998</v>
      </c>
      <c r="C839" s="179" t="s">
        <v>283</v>
      </c>
      <c r="D839" s="179" t="s">
        <v>330</v>
      </c>
      <c r="E839" s="196" t="s">
        <v>285</v>
      </c>
      <c r="F839" s="179" t="s">
        <v>158</v>
      </c>
      <c r="G839" s="206">
        <v>3</v>
      </c>
      <c r="H839" s="206">
        <v>890</v>
      </c>
      <c r="I839" s="206">
        <f t="shared" si="58"/>
        <v>2670</v>
      </c>
      <c r="J839" s="259"/>
      <c r="K839" s="196" t="s">
        <v>1185</v>
      </c>
      <c r="L839" s="179" t="s">
        <v>1157</v>
      </c>
      <c r="M839" s="157">
        <f t="shared" si="59"/>
        <v>2.25</v>
      </c>
      <c r="N839" s="157">
        <f t="shared" si="60"/>
        <v>2002.5</v>
      </c>
      <c r="O839" s="157">
        <f t="shared" si="62"/>
        <v>0.75</v>
      </c>
      <c r="P839" s="157">
        <f t="shared" si="61"/>
        <v>667.5</v>
      </c>
    </row>
    <row r="840" s="157" customFormat="1" customHeight="1" spans="1:16">
      <c r="A840" s="196" t="s">
        <v>1154</v>
      </c>
      <c r="B840" s="179" t="s">
        <v>998</v>
      </c>
      <c r="C840" s="179" t="s">
        <v>318</v>
      </c>
      <c r="D840" s="179" t="s">
        <v>728</v>
      </c>
      <c r="E840" s="196" t="s">
        <v>320</v>
      </c>
      <c r="F840" s="179" t="s">
        <v>158</v>
      </c>
      <c r="G840" s="206">
        <v>3</v>
      </c>
      <c r="H840" s="206">
        <v>800</v>
      </c>
      <c r="I840" s="206">
        <f t="shared" si="58"/>
        <v>2400</v>
      </c>
      <c r="J840" s="259"/>
      <c r="K840" s="196" t="s">
        <v>1185</v>
      </c>
      <c r="L840" s="179" t="s">
        <v>1157</v>
      </c>
      <c r="M840" s="157">
        <f t="shared" si="59"/>
        <v>2.25</v>
      </c>
      <c r="N840" s="157">
        <f t="shared" si="60"/>
        <v>1800</v>
      </c>
      <c r="O840" s="157">
        <f t="shared" si="62"/>
        <v>0.75</v>
      </c>
      <c r="P840" s="157">
        <f t="shared" si="61"/>
        <v>600</v>
      </c>
    </row>
    <row r="841" s="157" customFormat="1" customHeight="1" spans="1:16">
      <c r="A841" s="196" t="s">
        <v>1154</v>
      </c>
      <c r="B841" s="179" t="s">
        <v>998</v>
      </c>
      <c r="C841" s="179" t="s">
        <v>431</v>
      </c>
      <c r="D841" s="179" t="s">
        <v>330</v>
      </c>
      <c r="E841" s="196" t="s">
        <v>432</v>
      </c>
      <c r="F841" s="179" t="s">
        <v>229</v>
      </c>
      <c r="G841" s="206">
        <v>3</v>
      </c>
      <c r="H841" s="206">
        <v>1500</v>
      </c>
      <c r="I841" s="206">
        <f t="shared" si="58"/>
        <v>4500</v>
      </c>
      <c r="J841" s="259"/>
      <c r="K841" s="196" t="s">
        <v>1185</v>
      </c>
      <c r="L841" s="179" t="s">
        <v>1157</v>
      </c>
      <c r="M841" s="157">
        <f t="shared" si="59"/>
        <v>2.25</v>
      </c>
      <c r="N841" s="157">
        <f t="shared" si="60"/>
        <v>3375</v>
      </c>
      <c r="O841" s="157">
        <f t="shared" si="62"/>
        <v>0.75</v>
      </c>
      <c r="P841" s="157">
        <f t="shared" si="61"/>
        <v>1125</v>
      </c>
    </row>
    <row r="842" s="157" customFormat="1" customHeight="1" spans="1:16">
      <c r="A842" s="196" t="s">
        <v>1154</v>
      </c>
      <c r="B842" s="179" t="s">
        <v>998</v>
      </c>
      <c r="C842" s="179" t="s">
        <v>262</v>
      </c>
      <c r="D842" s="179" t="s">
        <v>263</v>
      </c>
      <c r="E842" s="196" t="s">
        <v>188</v>
      </c>
      <c r="F842" s="179" t="s">
        <v>229</v>
      </c>
      <c r="G842" s="206">
        <v>3</v>
      </c>
      <c r="H842" s="206">
        <v>1000</v>
      </c>
      <c r="I842" s="206">
        <f t="shared" si="58"/>
        <v>3000</v>
      </c>
      <c r="J842" s="259"/>
      <c r="K842" s="196" t="s">
        <v>1185</v>
      </c>
      <c r="L842" s="179" t="s">
        <v>1157</v>
      </c>
      <c r="M842" s="157">
        <f t="shared" si="59"/>
        <v>2.25</v>
      </c>
      <c r="N842" s="157">
        <f t="shared" si="60"/>
        <v>2250</v>
      </c>
      <c r="O842" s="157">
        <f t="shared" si="62"/>
        <v>0.75</v>
      </c>
      <c r="P842" s="157">
        <f t="shared" si="61"/>
        <v>750</v>
      </c>
    </row>
    <row r="843" s="157" customFormat="1" customHeight="1" spans="1:16">
      <c r="A843" s="196" t="s">
        <v>1154</v>
      </c>
      <c r="B843" s="179" t="s">
        <v>998</v>
      </c>
      <c r="C843" s="179" t="s">
        <v>354</v>
      </c>
      <c r="D843" s="179" t="s">
        <v>355</v>
      </c>
      <c r="E843" s="196" t="s">
        <v>356</v>
      </c>
      <c r="F843" s="179" t="s">
        <v>229</v>
      </c>
      <c r="G843" s="206">
        <v>3</v>
      </c>
      <c r="H843" s="206">
        <v>1000</v>
      </c>
      <c r="I843" s="206">
        <f t="shared" si="58"/>
        <v>3000</v>
      </c>
      <c r="J843" s="259"/>
      <c r="K843" s="196" t="s">
        <v>1185</v>
      </c>
      <c r="L843" s="179" t="s">
        <v>1157</v>
      </c>
      <c r="M843" s="157">
        <f t="shared" si="59"/>
        <v>2.25</v>
      </c>
      <c r="N843" s="157">
        <f t="shared" si="60"/>
        <v>2250</v>
      </c>
      <c r="O843" s="157">
        <f t="shared" si="62"/>
        <v>0.75</v>
      </c>
      <c r="P843" s="157">
        <f t="shared" si="61"/>
        <v>750</v>
      </c>
    </row>
    <row r="844" s="157" customFormat="1" customHeight="1" spans="1:16">
      <c r="A844" s="196" t="s">
        <v>1154</v>
      </c>
      <c r="B844" s="179" t="s">
        <v>998</v>
      </c>
      <c r="C844" s="179" t="s">
        <v>467</v>
      </c>
      <c r="D844" s="179" t="s">
        <v>330</v>
      </c>
      <c r="E844" s="179" t="s">
        <v>468</v>
      </c>
      <c r="F844" s="179" t="s">
        <v>229</v>
      </c>
      <c r="G844" s="206">
        <v>6</v>
      </c>
      <c r="H844" s="206">
        <v>150</v>
      </c>
      <c r="I844" s="206">
        <f t="shared" si="58"/>
        <v>900</v>
      </c>
      <c r="J844" s="259"/>
      <c r="K844" s="196" t="s">
        <v>1185</v>
      </c>
      <c r="L844" s="179" t="s">
        <v>1157</v>
      </c>
      <c r="M844" s="157">
        <f t="shared" si="59"/>
        <v>4.5</v>
      </c>
      <c r="N844" s="157">
        <f t="shared" si="60"/>
        <v>675</v>
      </c>
      <c r="O844" s="157">
        <f t="shared" si="62"/>
        <v>1.5</v>
      </c>
      <c r="P844" s="157">
        <f t="shared" si="61"/>
        <v>225</v>
      </c>
    </row>
    <row r="845" s="157" customFormat="1" customHeight="1" spans="1:16">
      <c r="A845" s="196" t="s">
        <v>1154</v>
      </c>
      <c r="B845" s="179" t="s">
        <v>998</v>
      </c>
      <c r="C845" s="179" t="s">
        <v>484</v>
      </c>
      <c r="D845" s="179" t="s">
        <v>599</v>
      </c>
      <c r="E845" s="179" t="s">
        <v>485</v>
      </c>
      <c r="F845" s="179" t="s">
        <v>229</v>
      </c>
      <c r="G845" s="206">
        <v>3</v>
      </c>
      <c r="H845" s="206">
        <v>300</v>
      </c>
      <c r="I845" s="206">
        <f t="shared" si="58"/>
        <v>900</v>
      </c>
      <c r="J845" s="259"/>
      <c r="K845" s="196" t="s">
        <v>1185</v>
      </c>
      <c r="L845" s="179" t="s">
        <v>1157</v>
      </c>
      <c r="M845" s="157">
        <f t="shared" si="59"/>
        <v>2.25</v>
      </c>
      <c r="N845" s="157">
        <f t="shared" si="60"/>
        <v>675</v>
      </c>
      <c r="O845" s="157">
        <f t="shared" si="62"/>
        <v>0.75</v>
      </c>
      <c r="P845" s="157">
        <f t="shared" si="61"/>
        <v>225</v>
      </c>
    </row>
    <row r="846" s="157" customFormat="1" customHeight="1" spans="1:16">
      <c r="A846" s="196" t="s">
        <v>1154</v>
      </c>
      <c r="B846" s="179" t="s">
        <v>998</v>
      </c>
      <c r="C846" s="179" t="s">
        <v>394</v>
      </c>
      <c r="D846" s="179" t="s">
        <v>548</v>
      </c>
      <c r="E846" s="196" t="s">
        <v>379</v>
      </c>
      <c r="F846" s="179" t="s">
        <v>229</v>
      </c>
      <c r="G846" s="206">
        <v>3</v>
      </c>
      <c r="H846" s="206">
        <v>4000</v>
      </c>
      <c r="I846" s="206">
        <f t="shared" si="58"/>
        <v>12000</v>
      </c>
      <c r="J846" s="259"/>
      <c r="K846" s="196" t="s">
        <v>1185</v>
      </c>
      <c r="L846" s="179" t="s">
        <v>1157</v>
      </c>
      <c r="M846" s="157">
        <f t="shared" si="59"/>
        <v>2.25</v>
      </c>
      <c r="N846" s="157">
        <f t="shared" si="60"/>
        <v>9000</v>
      </c>
      <c r="O846" s="157">
        <f t="shared" si="62"/>
        <v>0.75</v>
      </c>
      <c r="P846" s="157">
        <f t="shared" si="61"/>
        <v>3000</v>
      </c>
    </row>
    <row r="847" s="157" customFormat="1" customHeight="1" spans="1:16">
      <c r="A847" s="196" t="s">
        <v>1154</v>
      </c>
      <c r="B847" s="179" t="s">
        <v>80</v>
      </c>
      <c r="C847" s="179" t="s">
        <v>535</v>
      </c>
      <c r="D847" s="426" t="s">
        <v>844</v>
      </c>
      <c r="E847" s="309" t="s">
        <v>157</v>
      </c>
      <c r="F847" s="179" t="s">
        <v>158</v>
      </c>
      <c r="G847" s="206">
        <v>3</v>
      </c>
      <c r="H847" s="206">
        <v>4000</v>
      </c>
      <c r="I847" s="206">
        <f t="shared" si="58"/>
        <v>12000</v>
      </c>
      <c r="J847" s="259"/>
      <c r="K847" s="196" t="s">
        <v>1186</v>
      </c>
      <c r="L847" s="179" t="s">
        <v>1157</v>
      </c>
      <c r="M847" s="157">
        <f t="shared" si="59"/>
        <v>2.25</v>
      </c>
      <c r="N847" s="157">
        <f t="shared" si="60"/>
        <v>9000</v>
      </c>
      <c r="O847" s="157">
        <f t="shared" si="62"/>
        <v>0.75</v>
      </c>
      <c r="P847" s="157">
        <f t="shared" si="61"/>
        <v>3000</v>
      </c>
    </row>
    <row r="848" s="157" customFormat="1" customHeight="1" spans="1:16">
      <c r="A848" s="196" t="s">
        <v>1154</v>
      </c>
      <c r="B848" s="179" t="s">
        <v>80</v>
      </c>
      <c r="C848" s="179" t="s">
        <v>272</v>
      </c>
      <c r="D848" s="179" t="s">
        <v>330</v>
      </c>
      <c r="E848" s="196" t="s">
        <v>278</v>
      </c>
      <c r="F848" s="179" t="s">
        <v>158</v>
      </c>
      <c r="G848" s="206">
        <v>3</v>
      </c>
      <c r="H848" s="206">
        <v>1750</v>
      </c>
      <c r="I848" s="206">
        <f t="shared" si="58"/>
        <v>5250</v>
      </c>
      <c r="J848" s="259"/>
      <c r="K848" s="196" t="s">
        <v>1186</v>
      </c>
      <c r="L848" s="179" t="s">
        <v>1157</v>
      </c>
      <c r="M848" s="157">
        <f t="shared" si="59"/>
        <v>2.25</v>
      </c>
      <c r="N848" s="157">
        <f t="shared" si="60"/>
        <v>3937.5</v>
      </c>
      <c r="O848" s="157">
        <f t="shared" si="62"/>
        <v>0.75</v>
      </c>
      <c r="P848" s="157">
        <f t="shared" si="61"/>
        <v>1312.5</v>
      </c>
    </row>
    <row r="849" s="157" customFormat="1" customHeight="1" spans="1:16">
      <c r="A849" s="196" t="s">
        <v>1154</v>
      </c>
      <c r="B849" s="179" t="s">
        <v>80</v>
      </c>
      <c r="C849" s="179" t="s">
        <v>283</v>
      </c>
      <c r="D849" s="179" t="s">
        <v>330</v>
      </c>
      <c r="E849" s="196" t="s">
        <v>285</v>
      </c>
      <c r="F849" s="179" t="s">
        <v>158</v>
      </c>
      <c r="G849" s="206">
        <v>3</v>
      </c>
      <c r="H849" s="206">
        <v>890</v>
      </c>
      <c r="I849" s="206">
        <f t="shared" si="58"/>
        <v>2670</v>
      </c>
      <c r="J849" s="259"/>
      <c r="K849" s="196" t="s">
        <v>1186</v>
      </c>
      <c r="L849" s="179" t="s">
        <v>1157</v>
      </c>
      <c r="M849" s="157">
        <f t="shared" si="59"/>
        <v>2.25</v>
      </c>
      <c r="N849" s="157">
        <f t="shared" si="60"/>
        <v>2002.5</v>
      </c>
      <c r="O849" s="157">
        <f t="shared" si="62"/>
        <v>0.75</v>
      </c>
      <c r="P849" s="157">
        <f t="shared" si="61"/>
        <v>667.5</v>
      </c>
    </row>
    <row r="850" s="157" customFormat="1" customHeight="1" spans="1:16">
      <c r="A850" s="196" t="s">
        <v>1154</v>
      </c>
      <c r="B850" s="179" t="s">
        <v>80</v>
      </c>
      <c r="C850" s="179" t="s">
        <v>318</v>
      </c>
      <c r="D850" s="179" t="s">
        <v>728</v>
      </c>
      <c r="E850" s="196" t="s">
        <v>320</v>
      </c>
      <c r="F850" s="179" t="s">
        <v>158</v>
      </c>
      <c r="G850" s="206">
        <v>3</v>
      </c>
      <c r="H850" s="206">
        <v>800</v>
      </c>
      <c r="I850" s="206">
        <f t="shared" si="58"/>
        <v>2400</v>
      </c>
      <c r="J850" s="259"/>
      <c r="K850" s="196" t="s">
        <v>1186</v>
      </c>
      <c r="L850" s="179" t="s">
        <v>1157</v>
      </c>
      <c r="M850" s="157">
        <f t="shared" si="59"/>
        <v>2.25</v>
      </c>
      <c r="N850" s="157">
        <f t="shared" si="60"/>
        <v>1800</v>
      </c>
      <c r="O850" s="157">
        <f t="shared" si="62"/>
        <v>0.75</v>
      </c>
      <c r="P850" s="157">
        <f t="shared" si="61"/>
        <v>600</v>
      </c>
    </row>
    <row r="851" s="157" customFormat="1" customHeight="1" spans="1:16">
      <c r="A851" s="196" t="s">
        <v>1154</v>
      </c>
      <c r="B851" s="179" t="s">
        <v>80</v>
      </c>
      <c r="C851" s="179" t="s">
        <v>431</v>
      </c>
      <c r="D851" s="179" t="s">
        <v>330</v>
      </c>
      <c r="E851" s="196" t="s">
        <v>432</v>
      </c>
      <c r="F851" s="179" t="s">
        <v>229</v>
      </c>
      <c r="G851" s="206">
        <v>3</v>
      </c>
      <c r="H851" s="206">
        <v>1500</v>
      </c>
      <c r="I851" s="206">
        <f t="shared" ref="I851:I875" si="63" xml:space="preserve">G851*H851</f>
        <v>4500</v>
      </c>
      <c r="J851" s="259"/>
      <c r="K851" s="196" t="s">
        <v>1186</v>
      </c>
      <c r="L851" s="179" t="s">
        <v>1157</v>
      </c>
      <c r="M851" s="157">
        <f t="shared" ref="M851:M875" si="64" xml:space="preserve">G851/4*3</f>
        <v>2.25</v>
      </c>
      <c r="N851" s="157">
        <f t="shared" ref="N851:N875" si="65" xml:space="preserve">M851*H851</f>
        <v>3375</v>
      </c>
      <c r="O851" s="157">
        <f t="shared" si="62"/>
        <v>0.75</v>
      </c>
      <c r="P851" s="157">
        <f t="shared" ref="P851:P875" si="66" xml:space="preserve">O851*H851</f>
        <v>1125</v>
      </c>
    </row>
    <row r="852" s="157" customFormat="1" customHeight="1" spans="1:16">
      <c r="A852" s="196" t="s">
        <v>1154</v>
      </c>
      <c r="B852" s="179" t="s">
        <v>80</v>
      </c>
      <c r="C852" s="179" t="s">
        <v>467</v>
      </c>
      <c r="D852" s="179" t="s">
        <v>330</v>
      </c>
      <c r="E852" s="179" t="s">
        <v>468</v>
      </c>
      <c r="F852" s="179" t="s">
        <v>229</v>
      </c>
      <c r="G852" s="206">
        <v>3</v>
      </c>
      <c r="H852" s="206">
        <v>150</v>
      </c>
      <c r="I852" s="206">
        <f t="shared" si="63"/>
        <v>450</v>
      </c>
      <c r="J852" s="259"/>
      <c r="K852" s="196" t="s">
        <v>1186</v>
      </c>
      <c r="L852" s="179" t="s">
        <v>1157</v>
      </c>
      <c r="M852" s="157">
        <f t="shared" si="64"/>
        <v>2.25</v>
      </c>
      <c r="N852" s="157">
        <f t="shared" si="65"/>
        <v>337.5</v>
      </c>
      <c r="O852" s="157">
        <f t="shared" si="62"/>
        <v>0.75</v>
      </c>
      <c r="P852" s="157">
        <f t="shared" si="66"/>
        <v>112.5</v>
      </c>
    </row>
    <row r="853" s="157" customFormat="1" customHeight="1" spans="1:16">
      <c r="A853" s="196" t="s">
        <v>1154</v>
      </c>
      <c r="B853" s="179" t="s">
        <v>80</v>
      </c>
      <c r="C853" s="179" t="s">
        <v>377</v>
      </c>
      <c r="D853" s="179" t="s">
        <v>548</v>
      </c>
      <c r="E853" s="196" t="s">
        <v>379</v>
      </c>
      <c r="F853" s="179" t="s">
        <v>229</v>
      </c>
      <c r="G853" s="206">
        <v>3</v>
      </c>
      <c r="H853" s="206">
        <v>3000</v>
      </c>
      <c r="I853" s="206">
        <f t="shared" si="63"/>
        <v>9000</v>
      </c>
      <c r="J853" s="259"/>
      <c r="K853" s="196" t="s">
        <v>1186</v>
      </c>
      <c r="L853" s="179" t="s">
        <v>1157</v>
      </c>
      <c r="M853" s="157">
        <f t="shared" si="64"/>
        <v>2.25</v>
      </c>
      <c r="N853" s="157">
        <f t="shared" si="65"/>
        <v>6750</v>
      </c>
      <c r="O853" s="157">
        <f t="shared" si="62"/>
        <v>0.75</v>
      </c>
      <c r="P853" s="157">
        <f t="shared" si="66"/>
        <v>2250</v>
      </c>
    </row>
    <row r="854" s="157" customFormat="1" customHeight="1" spans="1:16">
      <c r="A854" s="196" t="s">
        <v>1154</v>
      </c>
      <c r="B854" s="179" t="s">
        <v>80</v>
      </c>
      <c r="C854" s="179" t="s">
        <v>262</v>
      </c>
      <c r="D854" s="179" t="s">
        <v>263</v>
      </c>
      <c r="E854" s="196" t="s">
        <v>188</v>
      </c>
      <c r="F854" s="179" t="s">
        <v>229</v>
      </c>
      <c r="G854" s="206">
        <v>3</v>
      </c>
      <c r="H854" s="206">
        <v>1000</v>
      </c>
      <c r="I854" s="206">
        <f t="shared" si="63"/>
        <v>3000</v>
      </c>
      <c r="J854" s="259"/>
      <c r="K854" s="196" t="s">
        <v>1186</v>
      </c>
      <c r="L854" s="179" t="s">
        <v>1157</v>
      </c>
      <c r="M854" s="157">
        <f t="shared" si="64"/>
        <v>2.25</v>
      </c>
      <c r="N854" s="157">
        <f t="shared" si="65"/>
        <v>2250</v>
      </c>
      <c r="O854" s="157">
        <f t="shared" si="62"/>
        <v>0.75</v>
      </c>
      <c r="P854" s="157">
        <f t="shared" si="66"/>
        <v>750</v>
      </c>
    </row>
    <row r="855" s="157" customFormat="1" customHeight="1" spans="1:16">
      <c r="A855" s="196" t="s">
        <v>1154</v>
      </c>
      <c r="B855" s="179" t="s">
        <v>1187</v>
      </c>
      <c r="C855" s="179" t="s">
        <v>413</v>
      </c>
      <c r="D855" s="179" t="s">
        <v>417</v>
      </c>
      <c r="E855" s="196" t="s">
        <v>1188</v>
      </c>
      <c r="F855" s="179" t="s">
        <v>229</v>
      </c>
      <c r="G855" s="206">
        <v>3</v>
      </c>
      <c r="H855" s="206">
        <v>3000</v>
      </c>
      <c r="I855" s="206">
        <f t="shared" si="63"/>
        <v>9000</v>
      </c>
      <c r="J855" s="259"/>
      <c r="K855" s="196" t="s">
        <v>1189</v>
      </c>
      <c r="L855" s="179" t="s">
        <v>1157</v>
      </c>
      <c r="M855" s="157">
        <f t="shared" si="64"/>
        <v>2.25</v>
      </c>
      <c r="N855" s="157">
        <f t="shared" si="65"/>
        <v>6750</v>
      </c>
      <c r="O855" s="157">
        <f t="shared" si="62"/>
        <v>0.75</v>
      </c>
      <c r="P855" s="157">
        <f t="shared" si="66"/>
        <v>2250</v>
      </c>
    </row>
    <row r="856" s="157" customFormat="1" customHeight="1" spans="1:16">
      <c r="A856" s="196" t="s">
        <v>1154</v>
      </c>
      <c r="B856" s="179" t="s">
        <v>1187</v>
      </c>
      <c r="C856" s="179" t="s">
        <v>469</v>
      </c>
      <c r="D856" s="179" t="s">
        <v>606</v>
      </c>
      <c r="E856" s="179" t="s">
        <v>240</v>
      </c>
      <c r="F856" s="179" t="s">
        <v>229</v>
      </c>
      <c r="G856" s="206">
        <v>3</v>
      </c>
      <c r="H856" s="206">
        <v>100</v>
      </c>
      <c r="I856" s="206">
        <f t="shared" si="63"/>
        <v>300</v>
      </c>
      <c r="J856" s="259"/>
      <c r="K856" s="196" t="s">
        <v>1189</v>
      </c>
      <c r="L856" s="179" t="s">
        <v>1157</v>
      </c>
      <c r="M856" s="157">
        <f t="shared" si="64"/>
        <v>2.25</v>
      </c>
      <c r="N856" s="157">
        <f t="shared" si="65"/>
        <v>225</v>
      </c>
      <c r="O856" s="157">
        <f t="shared" si="62"/>
        <v>0.75</v>
      </c>
      <c r="P856" s="157">
        <f t="shared" si="66"/>
        <v>75</v>
      </c>
    </row>
    <row r="857" s="157" customFormat="1" customHeight="1" spans="1:16">
      <c r="A857" s="196" t="s">
        <v>1154</v>
      </c>
      <c r="B857" s="179" t="s">
        <v>1190</v>
      </c>
      <c r="C857" s="179" t="s">
        <v>272</v>
      </c>
      <c r="D857" s="179" t="s">
        <v>330</v>
      </c>
      <c r="E857" s="196" t="s">
        <v>274</v>
      </c>
      <c r="F857" s="179" t="s">
        <v>158</v>
      </c>
      <c r="G857" s="206">
        <v>48</v>
      </c>
      <c r="H857" s="206">
        <v>1320</v>
      </c>
      <c r="I857" s="206">
        <f t="shared" si="63"/>
        <v>63360</v>
      </c>
      <c r="J857" s="259"/>
      <c r="K857" s="196" t="s">
        <v>1191</v>
      </c>
      <c r="L857" s="179" t="s">
        <v>1157</v>
      </c>
      <c r="M857" s="157">
        <f t="shared" si="64"/>
        <v>36</v>
      </c>
      <c r="N857" s="157">
        <f t="shared" si="65"/>
        <v>47520</v>
      </c>
      <c r="O857" s="157">
        <f t="shared" si="62"/>
        <v>12</v>
      </c>
      <c r="P857" s="157">
        <f t="shared" si="66"/>
        <v>15840</v>
      </c>
    </row>
    <row r="858" s="157" customFormat="1" customHeight="1" spans="1:16">
      <c r="A858" s="196" t="s">
        <v>1154</v>
      </c>
      <c r="B858" s="179" t="s">
        <v>1190</v>
      </c>
      <c r="C858" s="179" t="s">
        <v>315</v>
      </c>
      <c r="D858" s="179" t="s">
        <v>330</v>
      </c>
      <c r="E858" s="179" t="s">
        <v>786</v>
      </c>
      <c r="F858" s="179" t="s">
        <v>158</v>
      </c>
      <c r="G858" s="206">
        <v>30</v>
      </c>
      <c r="H858" s="206">
        <v>200</v>
      </c>
      <c r="I858" s="206">
        <f t="shared" si="63"/>
        <v>6000</v>
      </c>
      <c r="J858" s="259"/>
      <c r="K858" s="196" t="s">
        <v>1191</v>
      </c>
      <c r="L858" s="179" t="s">
        <v>1157</v>
      </c>
      <c r="M858" s="157">
        <f t="shared" si="64"/>
        <v>22.5</v>
      </c>
      <c r="N858" s="157">
        <f t="shared" si="65"/>
        <v>4500</v>
      </c>
      <c r="O858" s="157">
        <f t="shared" si="62"/>
        <v>7.5</v>
      </c>
      <c r="P858" s="157">
        <f t="shared" si="66"/>
        <v>1500</v>
      </c>
    </row>
    <row r="859" s="157" customFormat="1" customHeight="1" spans="1:16">
      <c r="A859" s="196" t="s">
        <v>1154</v>
      </c>
      <c r="B859" s="179" t="s">
        <v>1190</v>
      </c>
      <c r="C859" s="179" t="s">
        <v>395</v>
      </c>
      <c r="D859" s="179" t="s">
        <v>393</v>
      </c>
      <c r="E859" s="196" t="s">
        <v>335</v>
      </c>
      <c r="F859" s="179" t="s">
        <v>229</v>
      </c>
      <c r="G859" s="206">
        <v>6</v>
      </c>
      <c r="H859" s="206">
        <v>3000</v>
      </c>
      <c r="I859" s="206">
        <f t="shared" si="63"/>
        <v>18000</v>
      </c>
      <c r="J859" s="259"/>
      <c r="K859" s="196" t="s">
        <v>1191</v>
      </c>
      <c r="L859" s="179" t="s">
        <v>1157</v>
      </c>
      <c r="M859" s="157">
        <f t="shared" si="64"/>
        <v>4.5</v>
      </c>
      <c r="N859" s="157">
        <f t="shared" si="65"/>
        <v>13500</v>
      </c>
      <c r="O859" s="157">
        <f t="shared" si="62"/>
        <v>1.5</v>
      </c>
      <c r="P859" s="157">
        <f t="shared" si="66"/>
        <v>4500</v>
      </c>
    </row>
    <row r="860" s="157" customFormat="1" customHeight="1" spans="1:16">
      <c r="A860" s="196" t="s">
        <v>1154</v>
      </c>
      <c r="B860" s="179" t="s">
        <v>1190</v>
      </c>
      <c r="C860" s="179" t="s">
        <v>191</v>
      </c>
      <c r="D860" s="196" t="s">
        <v>192</v>
      </c>
      <c r="E860" s="196" t="s">
        <v>188</v>
      </c>
      <c r="F860" s="179" t="s">
        <v>158</v>
      </c>
      <c r="G860" s="206">
        <v>3</v>
      </c>
      <c r="H860" s="206">
        <v>12000</v>
      </c>
      <c r="I860" s="206">
        <f t="shared" si="63"/>
        <v>36000</v>
      </c>
      <c r="J860" s="259"/>
      <c r="K860" s="196" t="s">
        <v>1191</v>
      </c>
      <c r="L860" s="179" t="s">
        <v>1157</v>
      </c>
      <c r="M860" s="157">
        <f t="shared" si="64"/>
        <v>2.25</v>
      </c>
      <c r="N860" s="157">
        <f t="shared" si="65"/>
        <v>27000</v>
      </c>
      <c r="O860" s="157">
        <f t="shared" si="62"/>
        <v>0.75</v>
      </c>
      <c r="P860" s="157">
        <f t="shared" si="66"/>
        <v>9000</v>
      </c>
    </row>
    <row r="861" s="157" customFormat="1" customHeight="1" spans="1:16">
      <c r="A861" s="196" t="s">
        <v>1154</v>
      </c>
      <c r="B861" s="179" t="s">
        <v>1190</v>
      </c>
      <c r="C861" s="179" t="s">
        <v>233</v>
      </c>
      <c r="D861" s="179" t="s">
        <v>330</v>
      </c>
      <c r="E861" s="196" t="s">
        <v>234</v>
      </c>
      <c r="F861" s="179" t="s">
        <v>229</v>
      </c>
      <c r="G861" s="206">
        <v>3</v>
      </c>
      <c r="H861" s="206">
        <v>2800</v>
      </c>
      <c r="I861" s="206">
        <f t="shared" si="63"/>
        <v>8400</v>
      </c>
      <c r="J861" s="259"/>
      <c r="K861" s="196" t="s">
        <v>1191</v>
      </c>
      <c r="L861" s="179" t="s">
        <v>1157</v>
      </c>
      <c r="M861" s="157">
        <f t="shared" si="64"/>
        <v>2.25</v>
      </c>
      <c r="N861" s="157">
        <f t="shared" si="65"/>
        <v>6300</v>
      </c>
      <c r="O861" s="157">
        <f t="shared" si="62"/>
        <v>0.75</v>
      </c>
      <c r="P861" s="157">
        <f t="shared" si="66"/>
        <v>2100</v>
      </c>
    </row>
    <row r="862" s="157" customFormat="1" customHeight="1" spans="1:16">
      <c r="A862" s="196" t="s">
        <v>1154</v>
      </c>
      <c r="B862" s="179" t="s">
        <v>1190</v>
      </c>
      <c r="C862" s="179" t="s">
        <v>467</v>
      </c>
      <c r="D862" s="179" t="s">
        <v>330</v>
      </c>
      <c r="E862" s="179" t="s">
        <v>468</v>
      </c>
      <c r="F862" s="179" t="s">
        <v>229</v>
      </c>
      <c r="G862" s="206">
        <v>6</v>
      </c>
      <c r="H862" s="206">
        <v>150</v>
      </c>
      <c r="I862" s="206">
        <f t="shared" si="63"/>
        <v>900</v>
      </c>
      <c r="J862" s="259"/>
      <c r="K862" s="196" t="s">
        <v>1191</v>
      </c>
      <c r="L862" s="179" t="s">
        <v>1157</v>
      </c>
      <c r="M862" s="157">
        <f t="shared" si="64"/>
        <v>4.5</v>
      </c>
      <c r="N862" s="157">
        <f t="shared" si="65"/>
        <v>675</v>
      </c>
      <c r="O862" s="157">
        <f t="shared" si="62"/>
        <v>1.5</v>
      </c>
      <c r="P862" s="157">
        <f t="shared" si="66"/>
        <v>225</v>
      </c>
    </row>
    <row r="863" s="157" customFormat="1" customHeight="1" spans="1:16">
      <c r="A863" s="196" t="s">
        <v>1154</v>
      </c>
      <c r="B863" s="179" t="s">
        <v>1190</v>
      </c>
      <c r="C863" s="179" t="s">
        <v>354</v>
      </c>
      <c r="D863" s="179" t="s">
        <v>355</v>
      </c>
      <c r="E863" s="266" t="s">
        <v>356</v>
      </c>
      <c r="F863" s="213" t="s">
        <v>229</v>
      </c>
      <c r="G863" s="179">
        <v>3</v>
      </c>
      <c r="H863" s="858">
        <v>1000</v>
      </c>
      <c r="I863" s="206">
        <f t="shared" si="63"/>
        <v>3000</v>
      </c>
      <c r="J863" s="259"/>
      <c r="K863" s="196" t="s">
        <v>1191</v>
      </c>
      <c r="L863" s="179" t="s">
        <v>1157</v>
      </c>
      <c r="M863" s="157">
        <f t="shared" si="64"/>
        <v>2.25</v>
      </c>
      <c r="N863" s="157">
        <f t="shared" si="65"/>
        <v>2250</v>
      </c>
      <c r="O863" s="157">
        <f t="shared" si="62"/>
        <v>0.75</v>
      </c>
      <c r="P863" s="157">
        <f t="shared" si="66"/>
        <v>750</v>
      </c>
    </row>
    <row r="864" s="157" customFormat="1" customHeight="1" spans="1:16">
      <c r="A864" s="196" t="s">
        <v>1154</v>
      </c>
      <c r="B864" s="179" t="s">
        <v>1192</v>
      </c>
      <c r="C864" s="179" t="s">
        <v>272</v>
      </c>
      <c r="D864" s="179" t="s">
        <v>330</v>
      </c>
      <c r="E864" s="196" t="s">
        <v>274</v>
      </c>
      <c r="F864" s="179" t="s">
        <v>158</v>
      </c>
      <c r="G864" s="206">
        <v>21</v>
      </c>
      <c r="H864" s="206">
        <v>1320</v>
      </c>
      <c r="I864" s="206">
        <f t="shared" si="63"/>
        <v>27720</v>
      </c>
      <c r="J864" s="259"/>
      <c r="K864" s="196"/>
      <c r="L864" s="179" t="s">
        <v>1157</v>
      </c>
      <c r="M864" s="157">
        <f t="shared" si="64"/>
        <v>15.75</v>
      </c>
      <c r="N864" s="157">
        <f t="shared" si="65"/>
        <v>20790</v>
      </c>
      <c r="O864" s="157">
        <f t="shared" si="62"/>
        <v>5.25</v>
      </c>
      <c r="P864" s="157">
        <f t="shared" si="66"/>
        <v>6930</v>
      </c>
    </row>
    <row r="865" s="157" customFormat="1" customHeight="1" spans="1:16">
      <c r="A865" s="196" t="s">
        <v>1154</v>
      </c>
      <c r="B865" s="179" t="s">
        <v>1192</v>
      </c>
      <c r="C865" s="179" t="s">
        <v>318</v>
      </c>
      <c r="D865" s="179" t="s">
        <v>728</v>
      </c>
      <c r="E865" s="196" t="s">
        <v>320</v>
      </c>
      <c r="F865" s="179" t="s">
        <v>158</v>
      </c>
      <c r="G865" s="206">
        <v>3</v>
      </c>
      <c r="H865" s="206">
        <v>800</v>
      </c>
      <c r="I865" s="206">
        <f t="shared" si="63"/>
        <v>2400</v>
      </c>
      <c r="J865" s="259"/>
      <c r="K865" s="196"/>
      <c r="L865" s="179" t="s">
        <v>1157</v>
      </c>
      <c r="M865" s="157">
        <f t="shared" si="64"/>
        <v>2.25</v>
      </c>
      <c r="N865" s="157">
        <f t="shared" si="65"/>
        <v>1800</v>
      </c>
      <c r="O865" s="157">
        <f t="shared" si="62"/>
        <v>0.75</v>
      </c>
      <c r="P865" s="157">
        <f t="shared" si="66"/>
        <v>600</v>
      </c>
    </row>
    <row r="866" s="157" customFormat="1" customHeight="1" spans="1:16">
      <c r="A866" s="196" t="s">
        <v>1154</v>
      </c>
      <c r="B866" s="179" t="s">
        <v>1192</v>
      </c>
      <c r="C866" s="179" t="s">
        <v>467</v>
      </c>
      <c r="D866" s="179" t="s">
        <v>330</v>
      </c>
      <c r="E866" s="179" t="s">
        <v>468</v>
      </c>
      <c r="F866" s="179" t="s">
        <v>229</v>
      </c>
      <c r="G866" s="206">
        <v>21</v>
      </c>
      <c r="H866" s="206">
        <v>150</v>
      </c>
      <c r="I866" s="206">
        <f t="shared" si="63"/>
        <v>3150</v>
      </c>
      <c r="J866" s="259"/>
      <c r="K866" s="196"/>
      <c r="L866" s="179" t="s">
        <v>1157</v>
      </c>
      <c r="M866" s="157">
        <f t="shared" si="64"/>
        <v>15.75</v>
      </c>
      <c r="N866" s="157">
        <f t="shared" si="65"/>
        <v>2362.5</v>
      </c>
      <c r="O866" s="157">
        <f t="shared" si="62"/>
        <v>5.25</v>
      </c>
      <c r="P866" s="157">
        <f t="shared" si="66"/>
        <v>787.5</v>
      </c>
    </row>
    <row r="867" s="157" customFormat="1" customHeight="1" spans="1:16">
      <c r="A867" s="196" t="s">
        <v>1154</v>
      </c>
      <c r="B867" s="179" t="s">
        <v>1192</v>
      </c>
      <c r="C867" s="179" t="s">
        <v>480</v>
      </c>
      <c r="D867" s="179" t="s">
        <v>330</v>
      </c>
      <c r="E867" s="179" t="s">
        <v>481</v>
      </c>
      <c r="F867" s="179" t="s">
        <v>229</v>
      </c>
      <c r="G867" s="206">
        <v>6</v>
      </c>
      <c r="H867" s="206">
        <v>40</v>
      </c>
      <c r="I867" s="206">
        <f t="shared" si="63"/>
        <v>240</v>
      </c>
      <c r="J867" s="259"/>
      <c r="K867" s="196"/>
      <c r="L867" s="179" t="s">
        <v>1157</v>
      </c>
      <c r="M867" s="157">
        <f t="shared" si="64"/>
        <v>4.5</v>
      </c>
      <c r="N867" s="157">
        <f t="shared" si="65"/>
        <v>180</v>
      </c>
      <c r="O867" s="157">
        <f t="shared" si="62"/>
        <v>1.5</v>
      </c>
      <c r="P867" s="157">
        <f t="shared" si="66"/>
        <v>60</v>
      </c>
    </row>
    <row r="868" s="157" customFormat="1" customHeight="1" spans="1:16">
      <c r="A868" s="196" t="s">
        <v>1154</v>
      </c>
      <c r="B868" s="179" t="s">
        <v>1192</v>
      </c>
      <c r="C868" s="179" t="s">
        <v>306</v>
      </c>
      <c r="D868" s="196" t="s">
        <v>307</v>
      </c>
      <c r="E868" s="196" t="s">
        <v>308</v>
      </c>
      <c r="F868" s="179" t="s">
        <v>158</v>
      </c>
      <c r="G868" s="206">
        <v>6</v>
      </c>
      <c r="H868" s="206">
        <v>150</v>
      </c>
      <c r="I868" s="206">
        <f t="shared" si="63"/>
        <v>900</v>
      </c>
      <c r="J868" s="259"/>
      <c r="K868" s="196"/>
      <c r="L868" s="179" t="s">
        <v>1157</v>
      </c>
      <c r="M868" s="157">
        <f t="shared" si="64"/>
        <v>4.5</v>
      </c>
      <c r="N868" s="157">
        <f t="shared" si="65"/>
        <v>675</v>
      </c>
      <c r="O868" s="157">
        <f t="shared" si="62"/>
        <v>1.5</v>
      </c>
      <c r="P868" s="157">
        <f t="shared" si="66"/>
        <v>225</v>
      </c>
    </row>
    <row r="869" s="157" customFormat="1" customHeight="1" spans="1:16">
      <c r="A869" s="196" t="s">
        <v>1154</v>
      </c>
      <c r="B869" s="179" t="s">
        <v>1193</v>
      </c>
      <c r="C869" s="179" t="s">
        <v>431</v>
      </c>
      <c r="D869" s="179" t="s">
        <v>330</v>
      </c>
      <c r="E869" s="196" t="s">
        <v>432</v>
      </c>
      <c r="F869" s="179" t="s">
        <v>229</v>
      </c>
      <c r="G869" s="206">
        <v>33</v>
      </c>
      <c r="H869" s="206">
        <v>1500</v>
      </c>
      <c r="I869" s="206">
        <f t="shared" si="63"/>
        <v>49500</v>
      </c>
      <c r="J869" s="259"/>
      <c r="K869" s="196"/>
      <c r="L869" s="179" t="s">
        <v>1157</v>
      </c>
      <c r="M869" s="157">
        <f t="shared" si="64"/>
        <v>24.75</v>
      </c>
      <c r="N869" s="157">
        <f t="shared" si="65"/>
        <v>37125</v>
      </c>
      <c r="O869" s="157">
        <f t="shared" si="62"/>
        <v>8.25</v>
      </c>
      <c r="P869" s="157">
        <f t="shared" si="66"/>
        <v>12375</v>
      </c>
    </row>
    <row r="870" s="157" customFormat="1" customHeight="1" spans="1:16">
      <c r="A870" s="196" t="s">
        <v>1154</v>
      </c>
      <c r="B870" s="179" t="s">
        <v>1193</v>
      </c>
      <c r="C870" s="179" t="s">
        <v>441</v>
      </c>
      <c r="D870" s="179" t="s">
        <v>330</v>
      </c>
      <c r="E870" s="196" t="s">
        <v>432</v>
      </c>
      <c r="F870" s="179" t="s">
        <v>186</v>
      </c>
      <c r="G870" s="206">
        <v>9</v>
      </c>
      <c r="H870" s="206">
        <v>6000</v>
      </c>
      <c r="I870" s="206">
        <f t="shared" si="63"/>
        <v>54000</v>
      </c>
      <c r="J870" s="259"/>
      <c r="K870" s="196"/>
      <c r="L870" s="179" t="s">
        <v>1157</v>
      </c>
      <c r="M870" s="157">
        <f t="shared" si="64"/>
        <v>6.75</v>
      </c>
      <c r="N870" s="157">
        <f t="shared" si="65"/>
        <v>40500</v>
      </c>
      <c r="O870" s="157">
        <f t="shared" si="62"/>
        <v>2.25</v>
      </c>
      <c r="P870" s="157">
        <f t="shared" si="66"/>
        <v>13500</v>
      </c>
    </row>
    <row r="871" s="157" customFormat="1" customHeight="1" spans="1:16">
      <c r="A871" s="196" t="s">
        <v>1154</v>
      </c>
      <c r="B871" s="179" t="s">
        <v>1193</v>
      </c>
      <c r="C871" s="179" t="s">
        <v>262</v>
      </c>
      <c r="D871" s="179" t="s">
        <v>697</v>
      </c>
      <c r="E871" s="196" t="s">
        <v>188</v>
      </c>
      <c r="F871" s="179" t="s">
        <v>229</v>
      </c>
      <c r="G871" s="206">
        <v>21</v>
      </c>
      <c r="H871" s="206">
        <v>1000</v>
      </c>
      <c r="I871" s="206">
        <f t="shared" si="63"/>
        <v>21000</v>
      </c>
      <c r="J871" s="259"/>
      <c r="K871" s="196"/>
      <c r="L871" s="179" t="s">
        <v>1157</v>
      </c>
      <c r="M871" s="157">
        <f t="shared" si="64"/>
        <v>15.75</v>
      </c>
      <c r="N871" s="157">
        <f t="shared" si="65"/>
        <v>15750</v>
      </c>
      <c r="O871" s="157">
        <f t="shared" si="62"/>
        <v>5.25</v>
      </c>
      <c r="P871" s="157">
        <f t="shared" si="66"/>
        <v>5250</v>
      </c>
    </row>
    <row r="872" s="157" customFormat="1" customHeight="1" spans="1:16">
      <c r="A872" s="196" t="s">
        <v>1154</v>
      </c>
      <c r="B872" s="179" t="s">
        <v>1193</v>
      </c>
      <c r="C872" s="179" t="s">
        <v>262</v>
      </c>
      <c r="D872" s="179" t="s">
        <v>696</v>
      </c>
      <c r="E872" s="196" t="s">
        <v>188</v>
      </c>
      <c r="F872" s="179" t="s">
        <v>229</v>
      </c>
      <c r="G872" s="206">
        <v>9</v>
      </c>
      <c r="H872" s="206">
        <v>1000</v>
      </c>
      <c r="I872" s="206">
        <f t="shared" si="63"/>
        <v>9000</v>
      </c>
      <c r="J872" s="259"/>
      <c r="K872" s="196"/>
      <c r="L872" s="179" t="s">
        <v>1157</v>
      </c>
      <c r="M872" s="157">
        <f t="shared" si="64"/>
        <v>6.75</v>
      </c>
      <c r="N872" s="157">
        <f t="shared" si="65"/>
        <v>6750</v>
      </c>
      <c r="O872" s="157">
        <f t="shared" si="62"/>
        <v>2.25</v>
      </c>
      <c r="P872" s="157">
        <f t="shared" si="66"/>
        <v>2250</v>
      </c>
    </row>
    <row r="873" s="157" customFormat="1" customHeight="1" spans="1:16">
      <c r="A873" s="196" t="s">
        <v>1154</v>
      </c>
      <c r="B873" s="179" t="s">
        <v>1193</v>
      </c>
      <c r="C873" s="179" t="s">
        <v>413</v>
      </c>
      <c r="D873" s="179" t="s">
        <v>417</v>
      </c>
      <c r="E873" s="196" t="s">
        <v>1188</v>
      </c>
      <c r="F873" s="179" t="s">
        <v>229</v>
      </c>
      <c r="G873" s="206">
        <v>9</v>
      </c>
      <c r="H873" s="206">
        <v>3000</v>
      </c>
      <c r="I873" s="206">
        <f t="shared" si="63"/>
        <v>27000</v>
      </c>
      <c r="J873" s="259"/>
      <c r="K873" s="196"/>
      <c r="L873" s="179" t="s">
        <v>1157</v>
      </c>
      <c r="M873" s="157">
        <f t="shared" si="64"/>
        <v>6.75</v>
      </c>
      <c r="N873" s="157">
        <f t="shared" si="65"/>
        <v>20250</v>
      </c>
      <c r="O873" s="157">
        <f t="shared" si="62"/>
        <v>2.25</v>
      </c>
      <c r="P873" s="157">
        <f t="shared" si="66"/>
        <v>6750</v>
      </c>
    </row>
    <row r="874" s="157" customFormat="1" customHeight="1" spans="1:16">
      <c r="A874" s="196" t="s">
        <v>1154</v>
      </c>
      <c r="B874" s="179" t="s">
        <v>1194</v>
      </c>
      <c r="C874" s="179" t="s">
        <v>441</v>
      </c>
      <c r="D874" s="179" t="s">
        <v>330</v>
      </c>
      <c r="E874" s="196" t="s">
        <v>432</v>
      </c>
      <c r="F874" s="179" t="s">
        <v>186</v>
      </c>
      <c r="G874" s="206">
        <v>3</v>
      </c>
      <c r="H874" s="206">
        <v>6000</v>
      </c>
      <c r="I874" s="206">
        <f t="shared" si="63"/>
        <v>18000</v>
      </c>
      <c r="J874" s="259"/>
      <c r="K874" s="196"/>
      <c r="L874" s="179" t="s">
        <v>1157</v>
      </c>
      <c r="M874" s="157">
        <f t="shared" si="64"/>
        <v>2.25</v>
      </c>
      <c r="N874" s="157">
        <f t="shared" si="65"/>
        <v>13500</v>
      </c>
      <c r="O874" s="157">
        <f t="shared" si="62"/>
        <v>0.75</v>
      </c>
      <c r="P874" s="157">
        <f t="shared" si="66"/>
        <v>4500</v>
      </c>
    </row>
    <row r="875" s="157" customFormat="1" customHeight="1" spans="1:16">
      <c r="A875" s="196" t="s">
        <v>1154</v>
      </c>
      <c r="B875" s="179" t="s">
        <v>1195</v>
      </c>
      <c r="C875" s="179" t="s">
        <v>303</v>
      </c>
      <c r="D875" s="179" t="s">
        <v>330</v>
      </c>
      <c r="E875" s="196" t="s">
        <v>296</v>
      </c>
      <c r="F875" s="213" t="s">
        <v>305</v>
      </c>
      <c r="G875" s="206">
        <v>3</v>
      </c>
      <c r="H875" s="206">
        <v>1000</v>
      </c>
      <c r="I875" s="206">
        <f t="shared" si="63"/>
        <v>3000</v>
      </c>
      <c r="J875" s="259"/>
      <c r="K875" s="196"/>
      <c r="L875" s="179" t="s">
        <v>1157</v>
      </c>
      <c r="M875" s="157">
        <f t="shared" si="64"/>
        <v>2.25</v>
      </c>
      <c r="N875" s="157">
        <f t="shared" si="65"/>
        <v>2250</v>
      </c>
      <c r="O875" s="157">
        <f t="shared" si="62"/>
        <v>0.75</v>
      </c>
      <c r="P875" s="157">
        <f t="shared" si="66"/>
        <v>750</v>
      </c>
    </row>
    <row r="876" s="157" customFormat="1" customHeight="1" spans="1:16">
      <c r="A876" s="196" t="s">
        <v>1196</v>
      </c>
      <c r="B876" s="196" t="s">
        <v>1196</v>
      </c>
      <c r="C876" s="196"/>
      <c r="D876" s="196"/>
      <c r="E876" s="196"/>
      <c r="F876" s="196"/>
      <c r="G876" s="206"/>
      <c r="H876" s="206"/>
      <c r="I876" s="206"/>
      <c r="J876" s="259"/>
      <c r="K876" s="196"/>
      <c r="L876" s="196"/>
      <c r="O876" s="157">
        <f t="shared" si="62"/>
        <v>0</v>
      </c>
    </row>
    <row r="877" s="157" customFormat="1" customHeight="1" spans="1:16">
      <c r="A877" s="196" t="s">
        <v>1197</v>
      </c>
      <c r="B877" s="196" t="s">
        <v>1197</v>
      </c>
      <c r="C877" s="196"/>
      <c r="D877" s="196"/>
      <c r="E877" s="196"/>
      <c r="F877" s="196"/>
      <c r="G877" s="206"/>
      <c r="H877" s="206"/>
      <c r="I877" s="206"/>
      <c r="J877" s="259"/>
      <c r="K877" s="196"/>
      <c r="L877" s="196"/>
      <c r="O877" s="157">
        <f t="shared" si="62"/>
        <v>0</v>
      </c>
    </row>
    <row r="878" s="157" customFormat="1" customHeight="1" spans="1:16">
      <c r="A878" s="196" t="s">
        <v>1198</v>
      </c>
      <c r="B878" s="196" t="s">
        <v>1198</v>
      </c>
      <c r="C878" s="196"/>
      <c r="D878" s="196"/>
      <c r="E878" s="196"/>
      <c r="F878" s="196"/>
      <c r="G878" s="206"/>
      <c r="H878" s="206"/>
      <c r="I878" s="206"/>
      <c r="J878" s="259"/>
      <c r="K878" s="196"/>
      <c r="L878" s="196"/>
      <c r="O878" s="157">
        <f t="shared" si="62"/>
        <v>0</v>
      </c>
    </row>
    <row r="879" s="157" customFormat="1" customHeight="1" spans="1:16">
      <c r="A879" s="196" t="s">
        <v>1198</v>
      </c>
      <c r="B879" s="179" t="s">
        <v>1155</v>
      </c>
      <c r="C879" s="179" t="s">
        <v>306</v>
      </c>
      <c r="D879" s="196" t="s">
        <v>307</v>
      </c>
      <c r="E879" s="196" t="s">
        <v>308</v>
      </c>
      <c r="F879" s="869" t="s">
        <v>158</v>
      </c>
      <c r="G879" s="870">
        <v>2</v>
      </c>
      <c r="H879" s="206">
        <v>150</v>
      </c>
      <c r="I879" s="206">
        <f t="shared" ref="I879:I942" si="67" xml:space="preserve">G879*H879</f>
        <v>300</v>
      </c>
      <c r="J879" s="871"/>
      <c r="K879" s="196" t="s">
        <v>1199</v>
      </c>
      <c r="L879" s="179" t="s">
        <v>1157</v>
      </c>
      <c r="M879" s="157">
        <f t="shared" ref="M879:M942" si="68" xml:space="preserve">G879</f>
        <v>2</v>
      </c>
      <c r="N879" s="157">
        <f t="shared" ref="N879:N942" si="69" xml:space="preserve">M879*H879</f>
        <v>300</v>
      </c>
      <c r="O879" s="157">
        <f t="shared" si="62"/>
        <v>0</v>
      </c>
    </row>
    <row r="880" s="157" customFormat="1" customHeight="1" spans="1:16">
      <c r="A880" s="196" t="s">
        <v>1198</v>
      </c>
      <c r="B880" s="179" t="s">
        <v>1155</v>
      </c>
      <c r="C880" s="179" t="s">
        <v>431</v>
      </c>
      <c r="D880" s="179" t="s">
        <v>330</v>
      </c>
      <c r="E880" s="196" t="s">
        <v>432</v>
      </c>
      <c r="F880" s="179" t="s">
        <v>229</v>
      </c>
      <c r="G880" s="206">
        <v>2</v>
      </c>
      <c r="H880" s="206">
        <v>1500</v>
      </c>
      <c r="I880" s="206">
        <f t="shared" si="67"/>
        <v>3000</v>
      </c>
      <c r="J880" s="871"/>
      <c r="K880" s="196" t="s">
        <v>1199</v>
      </c>
      <c r="L880" s="179" t="s">
        <v>1157</v>
      </c>
      <c r="M880" s="157">
        <f t="shared" si="68"/>
        <v>2</v>
      </c>
      <c r="N880" s="157">
        <f t="shared" si="69"/>
        <v>3000</v>
      </c>
      <c r="O880" s="157">
        <f t="shared" si="62"/>
        <v>0</v>
      </c>
    </row>
    <row r="881" s="157" customFormat="1" customHeight="1" spans="1:15">
      <c r="A881" s="196" t="s">
        <v>1198</v>
      </c>
      <c r="B881" s="179" t="s">
        <v>1155</v>
      </c>
      <c r="C881" s="179" t="s">
        <v>431</v>
      </c>
      <c r="D881" s="213" t="s">
        <v>710</v>
      </c>
      <c r="E881" s="266" t="s">
        <v>432</v>
      </c>
      <c r="F881" s="213" t="s">
        <v>229</v>
      </c>
      <c r="G881" s="206">
        <v>2</v>
      </c>
      <c r="H881" s="206">
        <v>1500</v>
      </c>
      <c r="I881" s="206">
        <f t="shared" si="67"/>
        <v>3000</v>
      </c>
      <c r="J881" s="871"/>
      <c r="K881" s="196" t="s">
        <v>1199</v>
      </c>
      <c r="L881" s="179" t="s">
        <v>1157</v>
      </c>
      <c r="M881" s="157">
        <f t="shared" si="68"/>
        <v>2</v>
      </c>
      <c r="N881" s="157">
        <f t="shared" si="69"/>
        <v>3000</v>
      </c>
      <c r="O881" s="157">
        <f t="shared" si="62"/>
        <v>0</v>
      </c>
    </row>
    <row r="882" s="157" customFormat="1" customHeight="1" spans="1:15">
      <c r="A882" s="196" t="s">
        <v>1198</v>
      </c>
      <c r="B882" s="179" t="s">
        <v>1155</v>
      </c>
      <c r="C882" s="179" t="s">
        <v>322</v>
      </c>
      <c r="D882" s="179" t="s">
        <v>703</v>
      </c>
      <c r="E882" s="196" t="s">
        <v>324</v>
      </c>
      <c r="F882" s="179" t="s">
        <v>705</v>
      </c>
      <c r="G882" s="206">
        <v>4</v>
      </c>
      <c r="H882" s="206">
        <v>200</v>
      </c>
      <c r="I882" s="206">
        <f t="shared" si="67"/>
        <v>800</v>
      </c>
      <c r="J882" s="871"/>
      <c r="K882" s="196" t="s">
        <v>1199</v>
      </c>
      <c r="L882" s="179" t="s">
        <v>1157</v>
      </c>
      <c r="M882" s="157">
        <f t="shared" si="68"/>
        <v>4</v>
      </c>
      <c r="N882" s="157">
        <f t="shared" si="69"/>
        <v>800</v>
      </c>
      <c r="O882" s="157">
        <f t="shared" si="62"/>
        <v>0</v>
      </c>
    </row>
    <row r="883" s="157" customFormat="1" customHeight="1" spans="1:15">
      <c r="A883" s="196" t="s">
        <v>1198</v>
      </c>
      <c r="B883" s="179" t="s">
        <v>1155</v>
      </c>
      <c r="C883" s="179" t="s">
        <v>224</v>
      </c>
      <c r="D883" s="179" t="s">
        <v>330</v>
      </c>
      <c r="E883" s="196" t="s">
        <v>1158</v>
      </c>
      <c r="F883" s="179" t="s">
        <v>158</v>
      </c>
      <c r="G883" s="206">
        <v>2</v>
      </c>
      <c r="H883" s="206">
        <v>1000</v>
      </c>
      <c r="I883" s="206">
        <f t="shared" si="67"/>
        <v>2000</v>
      </c>
      <c r="J883" s="871"/>
      <c r="K883" s="196" t="s">
        <v>1199</v>
      </c>
      <c r="L883" s="179" t="s">
        <v>1157</v>
      </c>
      <c r="M883" s="157">
        <f t="shared" si="68"/>
        <v>2</v>
      </c>
      <c r="N883" s="157">
        <f t="shared" si="69"/>
        <v>2000</v>
      </c>
      <c r="O883" s="157">
        <f t="shared" si="62"/>
        <v>0</v>
      </c>
    </row>
    <row r="884" s="157" customFormat="1" customHeight="1" spans="1:15">
      <c r="A884" s="196" t="s">
        <v>1198</v>
      </c>
      <c r="B884" s="179" t="s">
        <v>1155</v>
      </c>
      <c r="C884" s="179" t="s">
        <v>325</v>
      </c>
      <c r="D884" s="179" t="s">
        <v>330</v>
      </c>
      <c r="E884" s="179" t="s">
        <v>786</v>
      </c>
      <c r="F884" s="179" t="s">
        <v>158</v>
      </c>
      <c r="G884" s="206">
        <v>2</v>
      </c>
      <c r="H884" s="206">
        <v>200</v>
      </c>
      <c r="I884" s="206">
        <f t="shared" si="67"/>
        <v>400</v>
      </c>
      <c r="J884" s="871"/>
      <c r="K884" s="196" t="s">
        <v>1199</v>
      </c>
      <c r="L884" s="179" t="s">
        <v>1157</v>
      </c>
      <c r="M884" s="157">
        <f t="shared" si="68"/>
        <v>2</v>
      </c>
      <c r="N884" s="157">
        <f t="shared" si="69"/>
        <v>400</v>
      </c>
      <c r="O884" s="157">
        <f t="shared" si="62"/>
        <v>0</v>
      </c>
    </row>
    <row r="885" s="157" customFormat="1" customHeight="1" spans="1:15">
      <c r="A885" s="196" t="s">
        <v>1198</v>
      </c>
      <c r="B885" s="179" t="s">
        <v>1155</v>
      </c>
      <c r="C885" s="179" t="s">
        <v>262</v>
      </c>
      <c r="D885" s="179" t="s">
        <v>564</v>
      </c>
      <c r="E885" s="196" t="s">
        <v>188</v>
      </c>
      <c r="F885" s="179" t="s">
        <v>229</v>
      </c>
      <c r="G885" s="206">
        <v>2</v>
      </c>
      <c r="H885" s="206">
        <v>1000</v>
      </c>
      <c r="I885" s="206">
        <f t="shared" si="67"/>
        <v>2000</v>
      </c>
      <c r="J885" s="871"/>
      <c r="K885" s="196" t="s">
        <v>1199</v>
      </c>
      <c r="L885" s="179" t="s">
        <v>1157</v>
      </c>
      <c r="M885" s="157">
        <f t="shared" si="68"/>
        <v>2</v>
      </c>
      <c r="N885" s="157">
        <f t="shared" si="69"/>
        <v>2000</v>
      </c>
      <c r="O885" s="157">
        <f t="shared" si="62"/>
        <v>0</v>
      </c>
    </row>
    <row r="886" s="157" customFormat="1" customHeight="1" spans="1:15">
      <c r="A886" s="196" t="s">
        <v>1198</v>
      </c>
      <c r="B886" s="179" t="s">
        <v>1155</v>
      </c>
      <c r="C886" s="213" t="s">
        <v>329</v>
      </c>
      <c r="D886" s="213" t="s">
        <v>330</v>
      </c>
      <c r="E886" s="213" t="s">
        <v>331</v>
      </c>
      <c r="F886" s="213" t="s">
        <v>229</v>
      </c>
      <c r="G886" s="206">
        <v>8</v>
      </c>
      <c r="H886" s="206">
        <v>210</v>
      </c>
      <c r="I886" s="206">
        <f t="shared" si="67"/>
        <v>1680</v>
      </c>
      <c r="J886" s="871"/>
      <c r="K886" s="196" t="s">
        <v>1199</v>
      </c>
      <c r="L886" s="179" t="s">
        <v>1157</v>
      </c>
      <c r="M886" s="157">
        <f t="shared" si="68"/>
        <v>8</v>
      </c>
      <c r="N886" s="157">
        <f t="shared" si="69"/>
        <v>1680</v>
      </c>
      <c r="O886" s="157">
        <f t="shared" si="62"/>
        <v>0</v>
      </c>
    </row>
    <row r="887" s="157" customFormat="1" customHeight="1" spans="1:15">
      <c r="A887" s="196" t="s">
        <v>1198</v>
      </c>
      <c r="B887" s="179" t="s">
        <v>1159</v>
      </c>
      <c r="C887" s="179" t="s">
        <v>306</v>
      </c>
      <c r="D887" s="196" t="s">
        <v>307</v>
      </c>
      <c r="E887" s="196" t="s">
        <v>308</v>
      </c>
      <c r="F887" s="179" t="s">
        <v>158</v>
      </c>
      <c r="G887" s="206">
        <v>18</v>
      </c>
      <c r="H887" s="206">
        <v>150</v>
      </c>
      <c r="I887" s="206">
        <f t="shared" si="67"/>
        <v>2700</v>
      </c>
      <c r="J887" s="259"/>
      <c r="K887" s="196" t="s">
        <v>1200</v>
      </c>
      <c r="L887" s="179" t="s">
        <v>1157</v>
      </c>
      <c r="M887" s="157">
        <f t="shared" si="68"/>
        <v>18</v>
      </c>
      <c r="N887" s="157">
        <f t="shared" si="69"/>
        <v>2700</v>
      </c>
      <c r="O887" s="157">
        <f t="shared" si="62"/>
        <v>0</v>
      </c>
    </row>
    <row r="888" s="157" customFormat="1" customHeight="1" spans="1:15">
      <c r="A888" s="196" t="s">
        <v>1198</v>
      </c>
      <c r="B888" s="179" t="s">
        <v>1159</v>
      </c>
      <c r="C888" s="213" t="s">
        <v>329</v>
      </c>
      <c r="D888" s="213" t="s">
        <v>330</v>
      </c>
      <c r="E888" s="213" t="s">
        <v>331</v>
      </c>
      <c r="F888" s="213" t="s">
        <v>229</v>
      </c>
      <c r="G888" s="206">
        <v>9</v>
      </c>
      <c r="H888" s="206">
        <v>210</v>
      </c>
      <c r="I888" s="206">
        <f t="shared" si="67"/>
        <v>1890</v>
      </c>
      <c r="J888" s="259"/>
      <c r="K888" s="196" t="s">
        <v>1200</v>
      </c>
      <c r="L888" s="179" t="s">
        <v>1157</v>
      </c>
      <c r="M888" s="157">
        <f t="shared" si="68"/>
        <v>9</v>
      </c>
      <c r="N888" s="157">
        <f t="shared" si="69"/>
        <v>1890</v>
      </c>
      <c r="O888" s="157">
        <f t="shared" si="62"/>
        <v>0</v>
      </c>
    </row>
    <row r="889" s="157" customFormat="1" customHeight="1" spans="1:15">
      <c r="A889" s="196" t="s">
        <v>1198</v>
      </c>
      <c r="B889" s="179" t="s">
        <v>1161</v>
      </c>
      <c r="C889" s="179" t="s">
        <v>306</v>
      </c>
      <c r="D889" s="196" t="s">
        <v>307</v>
      </c>
      <c r="E889" s="196" t="s">
        <v>308</v>
      </c>
      <c r="F889" s="179" t="s">
        <v>158</v>
      </c>
      <c r="G889" s="206">
        <v>18</v>
      </c>
      <c r="H889" s="206">
        <v>150</v>
      </c>
      <c r="I889" s="206">
        <f t="shared" si="67"/>
        <v>2700</v>
      </c>
      <c r="J889" s="259"/>
      <c r="K889" s="196" t="s">
        <v>1201</v>
      </c>
      <c r="L889" s="179" t="s">
        <v>1157</v>
      </c>
      <c r="M889" s="157">
        <f t="shared" si="68"/>
        <v>18</v>
      </c>
      <c r="N889" s="157">
        <f t="shared" si="69"/>
        <v>2700</v>
      </c>
      <c r="O889" s="157">
        <f t="shared" si="62"/>
        <v>0</v>
      </c>
    </row>
    <row r="890" s="157" customFormat="1" customHeight="1" spans="1:15">
      <c r="A890" s="196" t="s">
        <v>1198</v>
      </c>
      <c r="B890" s="179" t="s">
        <v>1161</v>
      </c>
      <c r="C890" s="213" t="s">
        <v>329</v>
      </c>
      <c r="D890" s="213" t="s">
        <v>330</v>
      </c>
      <c r="E890" s="213" t="s">
        <v>331</v>
      </c>
      <c r="F890" s="213" t="s">
        <v>229</v>
      </c>
      <c r="G890" s="206">
        <v>6</v>
      </c>
      <c r="H890" s="206">
        <v>210</v>
      </c>
      <c r="I890" s="206">
        <f t="shared" si="67"/>
        <v>1260</v>
      </c>
      <c r="J890" s="259"/>
      <c r="K890" s="196" t="s">
        <v>1201</v>
      </c>
      <c r="L890" s="179" t="s">
        <v>1157</v>
      </c>
      <c r="M890" s="157">
        <f t="shared" si="68"/>
        <v>6</v>
      </c>
      <c r="N890" s="157">
        <f t="shared" si="69"/>
        <v>1260</v>
      </c>
      <c r="O890" s="157">
        <f t="shared" si="62"/>
        <v>0</v>
      </c>
    </row>
    <row r="891" s="157" customFormat="1" customHeight="1" spans="1:15">
      <c r="A891" s="196" t="s">
        <v>1198</v>
      </c>
      <c r="B891" s="179" t="s">
        <v>1163</v>
      </c>
      <c r="C891" s="179" t="s">
        <v>306</v>
      </c>
      <c r="D891" s="196" t="s">
        <v>307</v>
      </c>
      <c r="E891" s="196" t="s">
        <v>308</v>
      </c>
      <c r="F891" s="179" t="s">
        <v>158</v>
      </c>
      <c r="G891" s="206">
        <v>1</v>
      </c>
      <c r="H891" s="206">
        <v>150</v>
      </c>
      <c r="I891" s="206">
        <f t="shared" si="67"/>
        <v>150</v>
      </c>
      <c r="J891" s="259"/>
      <c r="K891" s="196" t="s">
        <v>1202</v>
      </c>
      <c r="L891" s="179" t="s">
        <v>1157</v>
      </c>
      <c r="M891" s="157">
        <f t="shared" si="68"/>
        <v>1</v>
      </c>
      <c r="N891" s="157">
        <f t="shared" si="69"/>
        <v>150</v>
      </c>
      <c r="O891" s="157">
        <f t="shared" si="62"/>
        <v>0</v>
      </c>
    </row>
    <row r="892" s="157" customFormat="1" customHeight="1" spans="1:15">
      <c r="A892" s="196" t="s">
        <v>1198</v>
      </c>
      <c r="B892" s="179" t="s">
        <v>1165</v>
      </c>
      <c r="C892" s="213" t="s">
        <v>690</v>
      </c>
      <c r="D892" s="213" t="s">
        <v>164</v>
      </c>
      <c r="E892" s="196" t="s">
        <v>157</v>
      </c>
      <c r="F892" s="179" t="s">
        <v>158</v>
      </c>
      <c r="G892" s="206">
        <v>10</v>
      </c>
      <c r="H892" s="206">
        <v>10000</v>
      </c>
      <c r="I892" s="206">
        <f t="shared" si="67"/>
        <v>100000</v>
      </c>
      <c r="J892" s="259"/>
      <c r="K892" s="196" t="s">
        <v>1203</v>
      </c>
      <c r="L892" s="179" t="s">
        <v>1157</v>
      </c>
      <c r="M892" s="157">
        <f t="shared" si="68"/>
        <v>10</v>
      </c>
      <c r="N892" s="157">
        <f t="shared" si="69"/>
        <v>100000</v>
      </c>
      <c r="O892" s="157">
        <f t="shared" si="62"/>
        <v>0</v>
      </c>
    </row>
    <row r="893" s="157" customFormat="1" customHeight="1" spans="1:15">
      <c r="A893" s="196" t="s">
        <v>1198</v>
      </c>
      <c r="B893" s="179" t="s">
        <v>1165</v>
      </c>
      <c r="C893" s="179" t="s">
        <v>272</v>
      </c>
      <c r="D893" s="179" t="s">
        <v>330</v>
      </c>
      <c r="E893" s="196" t="s">
        <v>274</v>
      </c>
      <c r="F893" s="179" t="s">
        <v>158</v>
      </c>
      <c r="G893" s="206">
        <v>10</v>
      </c>
      <c r="H893" s="206">
        <v>1320</v>
      </c>
      <c r="I893" s="206">
        <f t="shared" si="67"/>
        <v>13200</v>
      </c>
      <c r="J893" s="259"/>
      <c r="K893" s="196" t="s">
        <v>1203</v>
      </c>
      <c r="L893" s="179" t="s">
        <v>1157</v>
      </c>
      <c r="M893" s="157">
        <f t="shared" si="68"/>
        <v>10</v>
      </c>
      <c r="N893" s="157">
        <f t="shared" si="69"/>
        <v>13200</v>
      </c>
      <c r="O893" s="157">
        <f t="shared" si="62"/>
        <v>0</v>
      </c>
    </row>
    <row r="894" s="157" customFormat="1" customHeight="1" spans="1:15">
      <c r="A894" s="196" t="s">
        <v>1198</v>
      </c>
      <c r="B894" s="179" t="s">
        <v>1165</v>
      </c>
      <c r="C894" s="179" t="s">
        <v>395</v>
      </c>
      <c r="D894" s="179" t="s">
        <v>393</v>
      </c>
      <c r="E894" s="196" t="s">
        <v>335</v>
      </c>
      <c r="F894" s="179" t="s">
        <v>229</v>
      </c>
      <c r="G894" s="206">
        <v>2</v>
      </c>
      <c r="H894" s="206">
        <v>3000</v>
      </c>
      <c r="I894" s="206">
        <f t="shared" si="67"/>
        <v>6000</v>
      </c>
      <c r="J894" s="259"/>
      <c r="K894" s="196" t="s">
        <v>1203</v>
      </c>
      <c r="L894" s="179" t="s">
        <v>1157</v>
      </c>
      <c r="M894" s="157">
        <f t="shared" si="68"/>
        <v>2</v>
      </c>
      <c r="N894" s="157">
        <f t="shared" si="69"/>
        <v>6000</v>
      </c>
      <c r="O894" s="157">
        <f t="shared" si="62"/>
        <v>0</v>
      </c>
    </row>
    <row r="895" s="157" customFormat="1" customHeight="1" spans="1:15">
      <c r="A895" s="196" t="s">
        <v>1198</v>
      </c>
      <c r="B895" s="179" t="s">
        <v>1165</v>
      </c>
      <c r="C895" s="179" t="s">
        <v>467</v>
      </c>
      <c r="D895" s="179" t="s">
        <v>330</v>
      </c>
      <c r="E895" s="179" t="s">
        <v>468</v>
      </c>
      <c r="F895" s="179" t="s">
        <v>229</v>
      </c>
      <c r="G895" s="206">
        <v>10</v>
      </c>
      <c r="H895" s="206">
        <v>150</v>
      </c>
      <c r="I895" s="206">
        <f t="shared" si="67"/>
        <v>1500</v>
      </c>
      <c r="J895" s="259"/>
      <c r="K895" s="196" t="s">
        <v>1203</v>
      </c>
      <c r="L895" s="179" t="s">
        <v>1157</v>
      </c>
      <c r="M895" s="157">
        <f t="shared" si="68"/>
        <v>10</v>
      </c>
      <c r="N895" s="157">
        <f t="shared" si="69"/>
        <v>1500</v>
      </c>
      <c r="O895" s="157">
        <f t="shared" si="62"/>
        <v>0</v>
      </c>
    </row>
    <row r="896" s="157" customFormat="1" customHeight="1" spans="1:15">
      <c r="A896" s="196" t="s">
        <v>1198</v>
      </c>
      <c r="B896" s="179" t="s">
        <v>1165</v>
      </c>
      <c r="C896" s="179" t="s">
        <v>346</v>
      </c>
      <c r="D896" s="179" t="s">
        <v>347</v>
      </c>
      <c r="E896" s="179" t="s">
        <v>348</v>
      </c>
      <c r="F896" s="866" t="s">
        <v>229</v>
      </c>
      <c r="G896" s="194">
        <v>1</v>
      </c>
      <c r="H896" s="206">
        <v>1800</v>
      </c>
      <c r="I896" s="206">
        <f t="shared" si="67"/>
        <v>1800</v>
      </c>
      <c r="J896" s="275"/>
      <c r="K896" s="196" t="s">
        <v>1203</v>
      </c>
      <c r="L896" s="179" t="s">
        <v>1157</v>
      </c>
      <c r="M896" s="157">
        <f t="shared" si="68"/>
        <v>1</v>
      </c>
      <c r="N896" s="157">
        <f t="shared" si="69"/>
        <v>1800</v>
      </c>
      <c r="O896" s="157">
        <f t="shared" si="62"/>
        <v>0</v>
      </c>
    </row>
    <row r="897" s="157" customFormat="1" customHeight="1" spans="1:15">
      <c r="A897" s="196" t="s">
        <v>1198</v>
      </c>
      <c r="B897" s="179" t="s">
        <v>1167</v>
      </c>
      <c r="C897" s="179" t="s">
        <v>318</v>
      </c>
      <c r="D897" s="179" t="s">
        <v>728</v>
      </c>
      <c r="E897" s="196" t="s">
        <v>320</v>
      </c>
      <c r="F897" s="179" t="s">
        <v>158</v>
      </c>
      <c r="G897" s="206">
        <v>2</v>
      </c>
      <c r="H897" s="206">
        <v>800</v>
      </c>
      <c r="I897" s="206">
        <f t="shared" si="67"/>
        <v>1600</v>
      </c>
      <c r="J897" s="259"/>
      <c r="K897" s="196" t="s">
        <v>1204</v>
      </c>
      <c r="L897" s="179" t="s">
        <v>1157</v>
      </c>
      <c r="M897" s="157">
        <f t="shared" si="68"/>
        <v>2</v>
      </c>
      <c r="N897" s="157">
        <f t="shared" si="69"/>
        <v>1600</v>
      </c>
      <c r="O897" s="157">
        <f t="shared" si="62"/>
        <v>0</v>
      </c>
    </row>
    <row r="898" s="157" customFormat="1" customHeight="1" spans="1:15">
      <c r="A898" s="196" t="s">
        <v>1198</v>
      </c>
      <c r="B898" s="179" t="s">
        <v>1167</v>
      </c>
      <c r="C898" s="179" t="s">
        <v>297</v>
      </c>
      <c r="D898" s="179" t="s">
        <v>298</v>
      </c>
      <c r="E898" s="213" t="s">
        <v>299</v>
      </c>
      <c r="F898" s="179" t="s">
        <v>229</v>
      </c>
      <c r="G898" s="206">
        <v>1</v>
      </c>
      <c r="H898" s="206">
        <v>200</v>
      </c>
      <c r="I898" s="206">
        <f t="shared" si="67"/>
        <v>200</v>
      </c>
      <c r="J898" s="259"/>
      <c r="K898" s="196" t="s">
        <v>1204</v>
      </c>
      <c r="L898" s="179" t="s">
        <v>1157</v>
      </c>
      <c r="M898" s="157">
        <f t="shared" si="68"/>
        <v>1</v>
      </c>
      <c r="N898" s="157">
        <f t="shared" si="69"/>
        <v>200</v>
      </c>
      <c r="O898" s="157">
        <f t="shared" si="62"/>
        <v>0</v>
      </c>
    </row>
    <row r="899" s="157" customFormat="1" customHeight="1" spans="1:15">
      <c r="A899" s="196" t="s">
        <v>1198</v>
      </c>
      <c r="B899" s="179" t="s">
        <v>1169</v>
      </c>
      <c r="C899" s="179" t="s">
        <v>463</v>
      </c>
      <c r="D899" s="179" t="s">
        <v>465</v>
      </c>
      <c r="E899" s="179" t="s">
        <v>240</v>
      </c>
      <c r="F899" s="179" t="s">
        <v>229</v>
      </c>
      <c r="G899" s="206">
        <v>1</v>
      </c>
      <c r="H899" s="206">
        <v>6000</v>
      </c>
      <c r="I899" s="206">
        <f t="shared" si="67"/>
        <v>6000</v>
      </c>
      <c r="J899" s="259"/>
      <c r="K899" s="196" t="s">
        <v>1205</v>
      </c>
      <c r="L899" s="179" t="s">
        <v>1157</v>
      </c>
      <c r="M899" s="157">
        <f t="shared" si="68"/>
        <v>1</v>
      </c>
      <c r="N899" s="157">
        <f t="shared" si="69"/>
        <v>6000</v>
      </c>
      <c r="O899" s="157">
        <f t="shared" si="62"/>
        <v>0</v>
      </c>
    </row>
    <row r="900" s="157" customFormat="1" customHeight="1" spans="1:15">
      <c r="A900" s="196" t="s">
        <v>1198</v>
      </c>
      <c r="B900" s="179" t="s">
        <v>1169</v>
      </c>
      <c r="C900" s="179" t="s">
        <v>297</v>
      </c>
      <c r="D900" s="179" t="s">
        <v>298</v>
      </c>
      <c r="E900" s="213" t="s">
        <v>299</v>
      </c>
      <c r="F900" s="867" t="s">
        <v>229</v>
      </c>
      <c r="G900" s="194">
        <v>1</v>
      </c>
      <c r="H900" s="206">
        <v>200</v>
      </c>
      <c r="I900" s="206">
        <f t="shared" si="67"/>
        <v>200</v>
      </c>
      <c r="J900" s="868"/>
      <c r="K900" s="196" t="s">
        <v>1205</v>
      </c>
      <c r="L900" s="179" t="s">
        <v>1157</v>
      </c>
      <c r="M900" s="157">
        <f t="shared" si="68"/>
        <v>1</v>
      </c>
      <c r="N900" s="157">
        <f t="shared" si="69"/>
        <v>200</v>
      </c>
      <c r="O900" s="157">
        <f t="shared" si="62"/>
        <v>0</v>
      </c>
    </row>
    <row r="901" s="157" customFormat="1" customHeight="1" spans="1:15">
      <c r="A901" s="196" t="s">
        <v>1198</v>
      </c>
      <c r="B901" s="179" t="s">
        <v>1171</v>
      </c>
      <c r="C901" s="179" t="s">
        <v>346</v>
      </c>
      <c r="D901" s="179" t="s">
        <v>347</v>
      </c>
      <c r="E901" s="179" t="s">
        <v>348</v>
      </c>
      <c r="F901" s="866" t="s">
        <v>229</v>
      </c>
      <c r="G901" s="194">
        <v>1</v>
      </c>
      <c r="H901" s="206">
        <v>1800</v>
      </c>
      <c r="I901" s="206">
        <f t="shared" si="67"/>
        <v>1800</v>
      </c>
      <c r="J901" s="275"/>
      <c r="K901" s="196" t="s">
        <v>1206</v>
      </c>
      <c r="L901" s="179" t="s">
        <v>1157</v>
      </c>
      <c r="M901" s="157">
        <f t="shared" si="68"/>
        <v>1</v>
      </c>
      <c r="N901" s="157">
        <f t="shared" si="69"/>
        <v>1800</v>
      </c>
      <c r="O901" s="157">
        <f t="shared" ref="O901:O964" si="70" xml:space="preserve">G901-M901</f>
        <v>0</v>
      </c>
    </row>
    <row r="902" s="157" customFormat="1" customHeight="1" spans="1:15">
      <c r="A902" s="196" t="s">
        <v>1198</v>
      </c>
      <c r="B902" s="179" t="s">
        <v>1171</v>
      </c>
      <c r="C902" s="179" t="s">
        <v>297</v>
      </c>
      <c r="D902" s="213" t="s">
        <v>298</v>
      </c>
      <c r="E902" s="213" t="s">
        <v>299</v>
      </c>
      <c r="F902" s="213" t="s">
        <v>229</v>
      </c>
      <c r="G902" s="206">
        <v>1</v>
      </c>
      <c r="H902" s="206">
        <v>200</v>
      </c>
      <c r="I902" s="206">
        <f t="shared" si="67"/>
        <v>200</v>
      </c>
      <c r="J902" s="868"/>
      <c r="K902" s="196" t="s">
        <v>1206</v>
      </c>
      <c r="L902" s="179" t="s">
        <v>1157</v>
      </c>
      <c r="M902" s="157">
        <f t="shared" si="68"/>
        <v>1</v>
      </c>
      <c r="N902" s="157">
        <f t="shared" si="69"/>
        <v>200</v>
      </c>
      <c r="O902" s="157">
        <f t="shared" si="70"/>
        <v>0</v>
      </c>
    </row>
    <row r="903" s="157" customFormat="1" customHeight="1" spans="1:15">
      <c r="A903" s="196" t="s">
        <v>1198</v>
      </c>
      <c r="B903" s="179" t="s">
        <v>1173</v>
      </c>
      <c r="C903" s="179" t="s">
        <v>395</v>
      </c>
      <c r="D903" s="179" t="s">
        <v>393</v>
      </c>
      <c r="E903" s="196" t="s">
        <v>335</v>
      </c>
      <c r="F903" s="179" t="s">
        <v>229</v>
      </c>
      <c r="G903" s="206">
        <v>1</v>
      </c>
      <c r="H903" s="206">
        <v>3000</v>
      </c>
      <c r="I903" s="206">
        <f t="shared" si="67"/>
        <v>3000</v>
      </c>
      <c r="J903" s="259"/>
      <c r="K903" s="196" t="s">
        <v>1207</v>
      </c>
      <c r="L903" s="179" t="s">
        <v>1157</v>
      </c>
      <c r="M903" s="157">
        <f t="shared" si="68"/>
        <v>1</v>
      </c>
      <c r="N903" s="157">
        <f t="shared" si="69"/>
        <v>3000</v>
      </c>
      <c r="O903" s="157">
        <f t="shared" si="70"/>
        <v>0</v>
      </c>
    </row>
    <row r="904" s="157" customFormat="1" customHeight="1" spans="1:15">
      <c r="A904" s="196" t="s">
        <v>1198</v>
      </c>
      <c r="B904" s="179" t="s">
        <v>1173</v>
      </c>
      <c r="C904" s="179" t="s">
        <v>198</v>
      </c>
      <c r="D904" s="179" t="s">
        <v>207</v>
      </c>
      <c r="E904" s="196" t="s">
        <v>199</v>
      </c>
      <c r="F904" s="179" t="s">
        <v>158</v>
      </c>
      <c r="G904" s="206">
        <v>1</v>
      </c>
      <c r="H904" s="206">
        <v>900</v>
      </c>
      <c r="I904" s="206">
        <f t="shared" si="67"/>
        <v>900</v>
      </c>
      <c r="J904" s="259"/>
      <c r="K904" s="196" t="s">
        <v>1207</v>
      </c>
      <c r="L904" s="179" t="s">
        <v>1157</v>
      </c>
      <c r="M904" s="157">
        <f t="shared" si="68"/>
        <v>1</v>
      </c>
      <c r="N904" s="157">
        <f t="shared" si="69"/>
        <v>900</v>
      </c>
      <c r="O904" s="157">
        <f t="shared" si="70"/>
        <v>0</v>
      </c>
    </row>
    <row r="905" s="157" customFormat="1" customHeight="1" spans="1:15">
      <c r="A905" s="196" t="s">
        <v>1198</v>
      </c>
      <c r="B905" s="179" t="s">
        <v>1173</v>
      </c>
      <c r="C905" s="179" t="s">
        <v>272</v>
      </c>
      <c r="D905" s="179" t="s">
        <v>330</v>
      </c>
      <c r="E905" s="266" t="s">
        <v>274</v>
      </c>
      <c r="F905" s="179" t="s">
        <v>158</v>
      </c>
      <c r="G905" s="206">
        <v>1</v>
      </c>
      <c r="H905" s="206">
        <v>1320</v>
      </c>
      <c r="I905" s="206">
        <f t="shared" si="67"/>
        <v>1320</v>
      </c>
      <c r="J905" s="259"/>
      <c r="K905" s="196" t="s">
        <v>1207</v>
      </c>
      <c r="L905" s="179" t="s">
        <v>1157</v>
      </c>
      <c r="M905" s="157">
        <f t="shared" si="68"/>
        <v>1</v>
      </c>
      <c r="N905" s="157">
        <f t="shared" si="69"/>
        <v>1320</v>
      </c>
      <c r="O905" s="157">
        <f t="shared" si="70"/>
        <v>0</v>
      </c>
    </row>
    <row r="906" s="157" customFormat="1" customHeight="1" spans="1:15">
      <c r="A906" s="196" t="s">
        <v>1198</v>
      </c>
      <c r="B906" s="179" t="s">
        <v>1175</v>
      </c>
      <c r="C906" s="179" t="s">
        <v>429</v>
      </c>
      <c r="D906" s="179" t="s">
        <v>599</v>
      </c>
      <c r="E906" s="196" t="s">
        <v>362</v>
      </c>
      <c r="F906" s="179" t="s">
        <v>229</v>
      </c>
      <c r="G906" s="206">
        <v>4</v>
      </c>
      <c r="H906" s="206">
        <v>1500</v>
      </c>
      <c r="I906" s="206">
        <f t="shared" si="67"/>
        <v>6000</v>
      </c>
      <c r="J906" s="259"/>
      <c r="K906" s="196" t="s">
        <v>1208</v>
      </c>
      <c r="L906" s="179" t="s">
        <v>1157</v>
      </c>
      <c r="M906" s="157">
        <f t="shared" si="68"/>
        <v>4</v>
      </c>
      <c r="N906" s="157">
        <f t="shared" si="69"/>
        <v>6000</v>
      </c>
      <c r="O906" s="157">
        <f t="shared" si="70"/>
        <v>0</v>
      </c>
    </row>
    <row r="907" s="157" customFormat="1" customHeight="1" spans="1:15">
      <c r="A907" s="196" t="s">
        <v>1198</v>
      </c>
      <c r="B907" s="179" t="s">
        <v>1175</v>
      </c>
      <c r="C907" s="179" t="s">
        <v>409</v>
      </c>
      <c r="D907" s="179" t="s">
        <v>410</v>
      </c>
      <c r="E907" s="179" t="s">
        <v>240</v>
      </c>
      <c r="F907" s="179" t="s">
        <v>229</v>
      </c>
      <c r="G907" s="206">
        <v>2</v>
      </c>
      <c r="H907" s="206">
        <v>800</v>
      </c>
      <c r="I907" s="206">
        <f t="shared" si="67"/>
        <v>1600</v>
      </c>
      <c r="J907" s="259"/>
      <c r="K907" s="196" t="s">
        <v>1208</v>
      </c>
      <c r="L907" s="179" t="s">
        <v>1157</v>
      </c>
      <c r="M907" s="157">
        <f t="shared" si="68"/>
        <v>2</v>
      </c>
      <c r="N907" s="157">
        <f t="shared" si="69"/>
        <v>1600</v>
      </c>
      <c r="O907" s="157">
        <f t="shared" si="70"/>
        <v>0</v>
      </c>
    </row>
    <row r="908" s="157" customFormat="1" customHeight="1" spans="1:15">
      <c r="A908" s="196" t="s">
        <v>1198</v>
      </c>
      <c r="B908" s="179" t="s">
        <v>1175</v>
      </c>
      <c r="C908" s="179" t="s">
        <v>375</v>
      </c>
      <c r="D908" s="179" t="s">
        <v>599</v>
      </c>
      <c r="E908" s="196" t="s">
        <v>376</v>
      </c>
      <c r="F908" s="179" t="s">
        <v>229</v>
      </c>
      <c r="G908" s="206">
        <v>4</v>
      </c>
      <c r="H908" s="206">
        <v>8000</v>
      </c>
      <c r="I908" s="206">
        <f t="shared" si="67"/>
        <v>32000</v>
      </c>
      <c r="J908" s="259"/>
      <c r="K908" s="196" t="s">
        <v>1208</v>
      </c>
      <c r="L908" s="179" t="s">
        <v>1157</v>
      </c>
      <c r="M908" s="157">
        <f t="shared" si="68"/>
        <v>4</v>
      </c>
      <c r="N908" s="157">
        <f t="shared" si="69"/>
        <v>32000</v>
      </c>
      <c r="O908" s="157">
        <f t="shared" si="70"/>
        <v>0</v>
      </c>
    </row>
    <row r="909" s="157" customFormat="1" customHeight="1" spans="1:15">
      <c r="A909" s="196" t="s">
        <v>1198</v>
      </c>
      <c r="B909" s="179" t="s">
        <v>966</v>
      </c>
      <c r="C909" s="179" t="s">
        <v>443</v>
      </c>
      <c r="D909" s="196" t="s">
        <v>446</v>
      </c>
      <c r="E909" s="196" t="s">
        <v>424</v>
      </c>
      <c r="F909" s="179" t="s">
        <v>229</v>
      </c>
      <c r="G909" s="206">
        <v>2</v>
      </c>
      <c r="H909" s="206">
        <v>20000</v>
      </c>
      <c r="I909" s="206">
        <f t="shared" si="67"/>
        <v>40000</v>
      </c>
      <c r="J909" s="259"/>
      <c r="K909" s="196" t="s">
        <v>1209</v>
      </c>
      <c r="L909" s="179" t="s">
        <v>1157</v>
      </c>
      <c r="M909" s="157">
        <f t="shared" si="68"/>
        <v>2</v>
      </c>
      <c r="N909" s="157">
        <f t="shared" si="69"/>
        <v>40000</v>
      </c>
      <c r="O909" s="157">
        <f t="shared" si="70"/>
        <v>0</v>
      </c>
    </row>
    <row r="910" s="157" customFormat="1" customHeight="1" spans="1:15">
      <c r="A910" s="196" t="s">
        <v>1198</v>
      </c>
      <c r="B910" s="179" t="s">
        <v>966</v>
      </c>
      <c r="C910" s="179" t="s">
        <v>297</v>
      </c>
      <c r="D910" s="213" t="s">
        <v>298</v>
      </c>
      <c r="E910" s="179" t="s">
        <v>299</v>
      </c>
      <c r="F910" s="179" t="s">
        <v>229</v>
      </c>
      <c r="G910" s="206">
        <v>1</v>
      </c>
      <c r="H910" s="206">
        <v>200</v>
      </c>
      <c r="I910" s="206">
        <f t="shared" si="67"/>
        <v>200</v>
      </c>
      <c r="J910" s="259"/>
      <c r="K910" s="196" t="s">
        <v>1209</v>
      </c>
      <c r="L910" s="179" t="s">
        <v>1157</v>
      </c>
      <c r="M910" s="157">
        <f t="shared" si="68"/>
        <v>1</v>
      </c>
      <c r="N910" s="157">
        <f t="shared" si="69"/>
        <v>200</v>
      </c>
      <c r="O910" s="157">
        <f t="shared" si="70"/>
        <v>0</v>
      </c>
    </row>
    <row r="911" s="157" customFormat="1" customHeight="1" spans="1:15">
      <c r="A911" s="196" t="s">
        <v>1198</v>
      </c>
      <c r="B911" s="179" t="s">
        <v>966</v>
      </c>
      <c r="C911" s="179" t="s">
        <v>422</v>
      </c>
      <c r="D911" s="179" t="s">
        <v>681</v>
      </c>
      <c r="E911" s="196" t="s">
        <v>424</v>
      </c>
      <c r="F911" s="179" t="s">
        <v>229</v>
      </c>
      <c r="G911" s="206">
        <v>1</v>
      </c>
      <c r="H911" s="206">
        <v>20000</v>
      </c>
      <c r="I911" s="206">
        <f t="shared" si="67"/>
        <v>20000</v>
      </c>
      <c r="J911" s="259"/>
      <c r="K911" s="196" t="s">
        <v>1209</v>
      </c>
      <c r="L911" s="179" t="s">
        <v>1157</v>
      </c>
      <c r="M911" s="157">
        <f t="shared" si="68"/>
        <v>1</v>
      </c>
      <c r="N911" s="157">
        <f t="shared" si="69"/>
        <v>20000</v>
      </c>
      <c r="O911" s="157">
        <f t="shared" si="70"/>
        <v>0</v>
      </c>
    </row>
    <row r="912" s="157" customFormat="1" customHeight="1" spans="1:15">
      <c r="A912" s="196" t="s">
        <v>1198</v>
      </c>
      <c r="B912" s="179" t="s">
        <v>1178</v>
      </c>
      <c r="C912" s="179" t="s">
        <v>315</v>
      </c>
      <c r="D912" s="179" t="s">
        <v>330</v>
      </c>
      <c r="E912" s="179" t="s">
        <v>786</v>
      </c>
      <c r="F912" s="179" t="s">
        <v>158</v>
      </c>
      <c r="G912" s="206">
        <v>8</v>
      </c>
      <c r="H912" s="206">
        <v>200</v>
      </c>
      <c r="I912" s="206">
        <f t="shared" si="67"/>
        <v>1600</v>
      </c>
      <c r="J912" s="259"/>
      <c r="K912" s="196" t="s">
        <v>1210</v>
      </c>
      <c r="L912" s="179" t="s">
        <v>1157</v>
      </c>
      <c r="M912" s="157">
        <f t="shared" si="68"/>
        <v>8</v>
      </c>
      <c r="N912" s="157">
        <f t="shared" si="69"/>
        <v>1600</v>
      </c>
      <c r="O912" s="157">
        <f t="shared" si="70"/>
        <v>0</v>
      </c>
    </row>
    <row r="913" s="157" customFormat="1" customHeight="1" spans="1:15">
      <c r="A913" s="196" t="s">
        <v>1198</v>
      </c>
      <c r="B913" s="179" t="s">
        <v>1178</v>
      </c>
      <c r="C913" s="179" t="s">
        <v>227</v>
      </c>
      <c r="D913" s="179" t="s">
        <v>426</v>
      </c>
      <c r="E913" s="196" t="s">
        <v>195</v>
      </c>
      <c r="F913" s="179" t="s">
        <v>229</v>
      </c>
      <c r="G913" s="206">
        <v>1</v>
      </c>
      <c r="H913" s="206">
        <v>2680</v>
      </c>
      <c r="I913" s="206">
        <f t="shared" si="67"/>
        <v>2680</v>
      </c>
      <c r="J913" s="259"/>
      <c r="K913" s="196" t="s">
        <v>1210</v>
      </c>
      <c r="L913" s="179" t="s">
        <v>1157</v>
      </c>
      <c r="M913" s="157">
        <f t="shared" si="68"/>
        <v>1</v>
      </c>
      <c r="N913" s="157">
        <f t="shared" si="69"/>
        <v>2680</v>
      </c>
      <c r="O913" s="157">
        <f t="shared" si="70"/>
        <v>0</v>
      </c>
    </row>
    <row r="914" s="157" customFormat="1" customHeight="1" spans="1:15">
      <c r="A914" s="196" t="s">
        <v>1198</v>
      </c>
      <c r="B914" s="179" t="s">
        <v>1178</v>
      </c>
      <c r="C914" s="179" t="s">
        <v>313</v>
      </c>
      <c r="D914" s="179" t="s">
        <v>599</v>
      </c>
      <c r="E914" s="179" t="s">
        <v>314</v>
      </c>
      <c r="F914" s="179" t="s">
        <v>158</v>
      </c>
      <c r="G914" s="206">
        <v>1</v>
      </c>
      <c r="H914" s="206">
        <v>500</v>
      </c>
      <c r="I914" s="206">
        <f t="shared" si="67"/>
        <v>500</v>
      </c>
      <c r="J914" s="259"/>
      <c r="K914" s="196" t="s">
        <v>1210</v>
      </c>
      <c r="L914" s="179" t="s">
        <v>1157</v>
      </c>
      <c r="M914" s="157">
        <f t="shared" si="68"/>
        <v>1</v>
      </c>
      <c r="N914" s="157">
        <f t="shared" si="69"/>
        <v>500</v>
      </c>
      <c r="O914" s="157">
        <f t="shared" si="70"/>
        <v>0</v>
      </c>
    </row>
    <row r="915" s="157" customFormat="1" customHeight="1" spans="1:15">
      <c r="A915" s="196" t="s">
        <v>1198</v>
      </c>
      <c r="B915" s="179" t="s">
        <v>75</v>
      </c>
      <c r="C915" s="192" t="s">
        <v>489</v>
      </c>
      <c r="D915" s="179" t="s">
        <v>599</v>
      </c>
      <c r="E915" s="196" t="s">
        <v>490</v>
      </c>
      <c r="F915" s="179" t="s">
        <v>158</v>
      </c>
      <c r="G915" s="206">
        <v>4</v>
      </c>
      <c r="H915" s="206">
        <v>6500</v>
      </c>
      <c r="I915" s="206">
        <f t="shared" si="67"/>
        <v>26000</v>
      </c>
      <c r="J915" s="259"/>
      <c r="K915" s="196" t="s">
        <v>1211</v>
      </c>
      <c r="L915" s="179" t="s">
        <v>1157</v>
      </c>
      <c r="M915" s="157">
        <f t="shared" si="68"/>
        <v>4</v>
      </c>
      <c r="N915" s="157">
        <f t="shared" si="69"/>
        <v>26000</v>
      </c>
      <c r="O915" s="157">
        <f t="shared" si="70"/>
        <v>0</v>
      </c>
    </row>
    <row r="916" s="157" customFormat="1" customHeight="1" spans="1:15">
      <c r="A916" s="196" t="s">
        <v>1198</v>
      </c>
      <c r="B916" s="179" t="s">
        <v>75</v>
      </c>
      <c r="C916" s="179" t="s">
        <v>155</v>
      </c>
      <c r="D916" s="426" t="s">
        <v>1181</v>
      </c>
      <c r="E916" s="266" t="s">
        <v>157</v>
      </c>
      <c r="F916" s="179" t="s">
        <v>158</v>
      </c>
      <c r="G916" s="206">
        <v>2</v>
      </c>
      <c r="H916" s="206">
        <v>3000</v>
      </c>
      <c r="I916" s="206">
        <f t="shared" si="67"/>
        <v>6000</v>
      </c>
      <c r="J916" s="259"/>
      <c r="K916" s="196" t="s">
        <v>1211</v>
      </c>
      <c r="L916" s="179" t="s">
        <v>1157</v>
      </c>
      <c r="M916" s="157">
        <f t="shared" si="68"/>
        <v>2</v>
      </c>
      <c r="N916" s="157">
        <f t="shared" si="69"/>
        <v>6000</v>
      </c>
      <c r="O916" s="157">
        <f t="shared" si="70"/>
        <v>0</v>
      </c>
    </row>
    <row r="917" s="157" customFormat="1" customHeight="1" spans="1:15">
      <c r="A917" s="196" t="s">
        <v>1198</v>
      </c>
      <c r="B917" s="179" t="s">
        <v>75</v>
      </c>
      <c r="C917" s="179" t="s">
        <v>272</v>
      </c>
      <c r="D917" s="179" t="s">
        <v>330</v>
      </c>
      <c r="E917" s="266" t="s">
        <v>274</v>
      </c>
      <c r="F917" s="179" t="s">
        <v>158</v>
      </c>
      <c r="G917" s="206">
        <v>2</v>
      </c>
      <c r="H917" s="206">
        <v>1320</v>
      </c>
      <c r="I917" s="206">
        <f t="shared" si="67"/>
        <v>2640</v>
      </c>
      <c r="J917" s="259"/>
      <c r="K917" s="196" t="s">
        <v>1211</v>
      </c>
      <c r="L917" s="179" t="s">
        <v>1157</v>
      </c>
      <c r="M917" s="157">
        <f t="shared" si="68"/>
        <v>2</v>
      </c>
      <c r="N917" s="157">
        <f t="shared" si="69"/>
        <v>2640</v>
      </c>
      <c r="O917" s="157">
        <f t="shared" si="70"/>
        <v>0</v>
      </c>
    </row>
    <row r="918" s="157" customFormat="1" customHeight="1" spans="1:15">
      <c r="A918" s="196" t="s">
        <v>1198</v>
      </c>
      <c r="B918" s="179" t="s">
        <v>1182</v>
      </c>
      <c r="C918" s="179" t="s">
        <v>463</v>
      </c>
      <c r="D918" s="179" t="s">
        <v>466</v>
      </c>
      <c r="E918" s="179" t="s">
        <v>240</v>
      </c>
      <c r="F918" s="179" t="s">
        <v>229</v>
      </c>
      <c r="G918" s="206">
        <v>1</v>
      </c>
      <c r="H918" s="206">
        <v>6000</v>
      </c>
      <c r="I918" s="206">
        <f t="shared" si="67"/>
        <v>6000</v>
      </c>
      <c r="J918" s="259"/>
      <c r="K918" s="196" t="s">
        <v>1212</v>
      </c>
      <c r="L918" s="179" t="s">
        <v>1157</v>
      </c>
      <c r="M918" s="157">
        <f t="shared" si="68"/>
        <v>1</v>
      </c>
      <c r="N918" s="157">
        <f t="shared" si="69"/>
        <v>6000</v>
      </c>
      <c r="O918" s="157">
        <f t="shared" si="70"/>
        <v>0</v>
      </c>
    </row>
    <row r="919" s="157" customFormat="1" customHeight="1" spans="1:15">
      <c r="A919" s="196" t="s">
        <v>1198</v>
      </c>
      <c r="B919" s="179" t="s">
        <v>996</v>
      </c>
      <c r="C919" s="179" t="s">
        <v>533</v>
      </c>
      <c r="D919" s="426" t="s">
        <v>170</v>
      </c>
      <c r="E919" s="309" t="s">
        <v>157</v>
      </c>
      <c r="F919" s="179" t="s">
        <v>158</v>
      </c>
      <c r="G919" s="206">
        <v>1</v>
      </c>
      <c r="H919" s="206">
        <v>4000</v>
      </c>
      <c r="I919" s="206">
        <f t="shared" si="67"/>
        <v>4000</v>
      </c>
      <c r="J919" s="259"/>
      <c r="K919" s="196" t="s">
        <v>1213</v>
      </c>
      <c r="L919" s="179" t="s">
        <v>1157</v>
      </c>
      <c r="M919" s="157">
        <f t="shared" si="68"/>
        <v>1</v>
      </c>
      <c r="N919" s="157">
        <f t="shared" si="69"/>
        <v>4000</v>
      </c>
      <c r="O919" s="157">
        <f t="shared" si="70"/>
        <v>0</v>
      </c>
    </row>
    <row r="920" s="157" customFormat="1" customHeight="1" spans="1:15">
      <c r="A920" s="196" t="s">
        <v>1198</v>
      </c>
      <c r="B920" s="179" t="s">
        <v>996</v>
      </c>
      <c r="C920" s="179" t="s">
        <v>272</v>
      </c>
      <c r="D920" s="179" t="s">
        <v>330</v>
      </c>
      <c r="E920" s="196" t="s">
        <v>278</v>
      </c>
      <c r="F920" s="179" t="s">
        <v>158</v>
      </c>
      <c r="G920" s="206">
        <v>1</v>
      </c>
      <c r="H920" s="206">
        <v>1750</v>
      </c>
      <c r="I920" s="206">
        <f t="shared" si="67"/>
        <v>1750</v>
      </c>
      <c r="J920" s="259"/>
      <c r="K920" s="196" t="s">
        <v>1213</v>
      </c>
      <c r="L920" s="179" t="s">
        <v>1157</v>
      </c>
      <c r="M920" s="157">
        <f t="shared" si="68"/>
        <v>1</v>
      </c>
      <c r="N920" s="157">
        <f t="shared" si="69"/>
        <v>1750</v>
      </c>
      <c r="O920" s="157">
        <f t="shared" si="70"/>
        <v>0</v>
      </c>
    </row>
    <row r="921" s="157" customFormat="1" customHeight="1" spans="1:15">
      <c r="A921" s="196" t="s">
        <v>1198</v>
      </c>
      <c r="B921" s="179" t="s">
        <v>996</v>
      </c>
      <c r="C921" s="179" t="s">
        <v>283</v>
      </c>
      <c r="D921" s="179" t="s">
        <v>330</v>
      </c>
      <c r="E921" s="196" t="s">
        <v>285</v>
      </c>
      <c r="F921" s="179" t="s">
        <v>158</v>
      </c>
      <c r="G921" s="206">
        <v>1</v>
      </c>
      <c r="H921" s="206">
        <v>890</v>
      </c>
      <c r="I921" s="206">
        <f t="shared" si="67"/>
        <v>890</v>
      </c>
      <c r="J921" s="259"/>
      <c r="K921" s="196" t="s">
        <v>1213</v>
      </c>
      <c r="L921" s="179" t="s">
        <v>1157</v>
      </c>
      <c r="M921" s="157">
        <f t="shared" si="68"/>
        <v>1</v>
      </c>
      <c r="N921" s="157">
        <f t="shared" si="69"/>
        <v>890</v>
      </c>
      <c r="O921" s="157">
        <f t="shared" si="70"/>
        <v>0</v>
      </c>
    </row>
    <row r="922" s="157" customFormat="1" customHeight="1" spans="1:15">
      <c r="A922" s="196" t="s">
        <v>1198</v>
      </c>
      <c r="B922" s="179" t="s">
        <v>996</v>
      </c>
      <c r="C922" s="179" t="s">
        <v>318</v>
      </c>
      <c r="D922" s="179" t="s">
        <v>728</v>
      </c>
      <c r="E922" s="196" t="s">
        <v>320</v>
      </c>
      <c r="F922" s="179" t="s">
        <v>158</v>
      </c>
      <c r="G922" s="206">
        <v>1</v>
      </c>
      <c r="H922" s="206">
        <v>800</v>
      </c>
      <c r="I922" s="206">
        <f t="shared" si="67"/>
        <v>800</v>
      </c>
      <c r="J922" s="259"/>
      <c r="K922" s="196" t="s">
        <v>1213</v>
      </c>
      <c r="L922" s="179" t="s">
        <v>1157</v>
      </c>
      <c r="M922" s="157">
        <f t="shared" si="68"/>
        <v>1</v>
      </c>
      <c r="N922" s="157">
        <f t="shared" si="69"/>
        <v>800</v>
      </c>
      <c r="O922" s="157">
        <f t="shared" si="70"/>
        <v>0</v>
      </c>
    </row>
    <row r="923" s="157" customFormat="1" customHeight="1" spans="1:15">
      <c r="A923" s="196" t="s">
        <v>1198</v>
      </c>
      <c r="B923" s="179" t="s">
        <v>996</v>
      </c>
      <c r="C923" s="179" t="s">
        <v>431</v>
      </c>
      <c r="D923" s="179" t="s">
        <v>330</v>
      </c>
      <c r="E923" s="196" t="s">
        <v>432</v>
      </c>
      <c r="F923" s="179" t="s">
        <v>229</v>
      </c>
      <c r="G923" s="206">
        <v>1</v>
      </c>
      <c r="H923" s="206">
        <v>1500</v>
      </c>
      <c r="I923" s="206">
        <f t="shared" si="67"/>
        <v>1500</v>
      </c>
      <c r="J923" s="259"/>
      <c r="K923" s="196" t="s">
        <v>1213</v>
      </c>
      <c r="L923" s="179" t="s">
        <v>1157</v>
      </c>
      <c r="M923" s="157">
        <f t="shared" si="68"/>
        <v>1</v>
      </c>
      <c r="N923" s="157">
        <f t="shared" si="69"/>
        <v>1500</v>
      </c>
      <c r="O923" s="157">
        <f t="shared" si="70"/>
        <v>0</v>
      </c>
    </row>
    <row r="924" s="157" customFormat="1" customHeight="1" spans="1:15">
      <c r="A924" s="196" t="s">
        <v>1198</v>
      </c>
      <c r="B924" s="179" t="s">
        <v>996</v>
      </c>
      <c r="C924" s="179" t="s">
        <v>262</v>
      </c>
      <c r="D924" s="179" t="s">
        <v>263</v>
      </c>
      <c r="E924" s="196" t="s">
        <v>188</v>
      </c>
      <c r="F924" s="179" t="s">
        <v>229</v>
      </c>
      <c r="G924" s="206">
        <v>1</v>
      </c>
      <c r="H924" s="206">
        <v>1000</v>
      </c>
      <c r="I924" s="206">
        <f t="shared" si="67"/>
        <v>1000</v>
      </c>
      <c r="J924" s="259"/>
      <c r="K924" s="196" t="s">
        <v>1213</v>
      </c>
      <c r="L924" s="179" t="s">
        <v>1157</v>
      </c>
      <c r="M924" s="157">
        <f t="shared" si="68"/>
        <v>1</v>
      </c>
      <c r="N924" s="157">
        <f t="shared" si="69"/>
        <v>1000</v>
      </c>
      <c r="O924" s="157">
        <f t="shared" si="70"/>
        <v>0</v>
      </c>
    </row>
    <row r="925" s="157" customFormat="1" customHeight="1" spans="1:15">
      <c r="A925" s="196" t="s">
        <v>1198</v>
      </c>
      <c r="B925" s="179" t="s">
        <v>996</v>
      </c>
      <c r="C925" s="179" t="s">
        <v>354</v>
      </c>
      <c r="D925" s="179" t="s">
        <v>355</v>
      </c>
      <c r="E925" s="196" t="s">
        <v>356</v>
      </c>
      <c r="F925" s="179" t="s">
        <v>229</v>
      </c>
      <c r="G925" s="206">
        <v>1</v>
      </c>
      <c r="H925" s="206">
        <v>1000</v>
      </c>
      <c r="I925" s="206">
        <f t="shared" si="67"/>
        <v>1000</v>
      </c>
      <c r="J925" s="259"/>
      <c r="K925" s="196" t="s">
        <v>1213</v>
      </c>
      <c r="L925" s="179" t="s">
        <v>1157</v>
      </c>
      <c r="M925" s="157">
        <f t="shared" si="68"/>
        <v>1</v>
      </c>
      <c r="N925" s="157">
        <f t="shared" si="69"/>
        <v>1000</v>
      </c>
      <c r="O925" s="157">
        <f t="shared" si="70"/>
        <v>0</v>
      </c>
    </row>
    <row r="926" s="157" customFormat="1" customHeight="1" spans="1:15">
      <c r="A926" s="196" t="s">
        <v>1198</v>
      </c>
      <c r="B926" s="179" t="s">
        <v>996</v>
      </c>
      <c r="C926" s="179" t="s">
        <v>467</v>
      </c>
      <c r="D926" s="179" t="s">
        <v>330</v>
      </c>
      <c r="E926" s="179" t="s">
        <v>468</v>
      </c>
      <c r="F926" s="179" t="s">
        <v>229</v>
      </c>
      <c r="G926" s="206">
        <v>2</v>
      </c>
      <c r="H926" s="206">
        <v>150</v>
      </c>
      <c r="I926" s="206">
        <f t="shared" si="67"/>
        <v>300</v>
      </c>
      <c r="J926" s="259"/>
      <c r="K926" s="196" t="s">
        <v>1213</v>
      </c>
      <c r="L926" s="179" t="s">
        <v>1157</v>
      </c>
      <c r="M926" s="157">
        <f t="shared" si="68"/>
        <v>2</v>
      </c>
      <c r="N926" s="157">
        <f t="shared" si="69"/>
        <v>300</v>
      </c>
      <c r="O926" s="157">
        <f t="shared" si="70"/>
        <v>0</v>
      </c>
    </row>
    <row r="927" s="157" customFormat="1" customHeight="1" spans="1:15">
      <c r="A927" s="196" t="s">
        <v>1198</v>
      </c>
      <c r="B927" s="179" t="s">
        <v>996</v>
      </c>
      <c r="C927" s="179" t="s">
        <v>484</v>
      </c>
      <c r="D927" s="179" t="s">
        <v>599</v>
      </c>
      <c r="E927" s="179" t="s">
        <v>485</v>
      </c>
      <c r="F927" s="179" t="s">
        <v>229</v>
      </c>
      <c r="G927" s="206">
        <v>1</v>
      </c>
      <c r="H927" s="206">
        <v>300</v>
      </c>
      <c r="I927" s="206">
        <f t="shared" si="67"/>
        <v>300</v>
      </c>
      <c r="J927" s="259"/>
      <c r="K927" s="196" t="s">
        <v>1213</v>
      </c>
      <c r="L927" s="179" t="s">
        <v>1157</v>
      </c>
      <c r="M927" s="157">
        <f t="shared" si="68"/>
        <v>1</v>
      </c>
      <c r="N927" s="157">
        <f t="shared" si="69"/>
        <v>300</v>
      </c>
      <c r="O927" s="157">
        <f t="shared" si="70"/>
        <v>0</v>
      </c>
    </row>
    <row r="928" s="157" customFormat="1" customHeight="1" spans="1:15">
      <c r="A928" s="196" t="s">
        <v>1198</v>
      </c>
      <c r="B928" s="179" t="s">
        <v>996</v>
      </c>
      <c r="C928" s="179" t="s">
        <v>394</v>
      </c>
      <c r="D928" s="179" t="s">
        <v>548</v>
      </c>
      <c r="E928" s="196" t="s">
        <v>379</v>
      </c>
      <c r="F928" s="179" t="s">
        <v>229</v>
      </c>
      <c r="G928" s="206">
        <v>1</v>
      </c>
      <c r="H928" s="206">
        <v>4000</v>
      </c>
      <c r="I928" s="206">
        <f t="shared" si="67"/>
        <v>4000</v>
      </c>
      <c r="J928" s="259"/>
      <c r="K928" s="196" t="s">
        <v>1213</v>
      </c>
      <c r="L928" s="179" t="s">
        <v>1157</v>
      </c>
      <c r="M928" s="157">
        <f t="shared" si="68"/>
        <v>1</v>
      </c>
      <c r="N928" s="157">
        <f t="shared" si="69"/>
        <v>4000</v>
      </c>
      <c r="O928" s="157">
        <f t="shared" si="70"/>
        <v>0</v>
      </c>
    </row>
    <row r="929" s="157" customFormat="1" customHeight="1" spans="1:15">
      <c r="A929" s="196" t="s">
        <v>1198</v>
      </c>
      <c r="B929" s="179" t="s">
        <v>998</v>
      </c>
      <c r="C929" s="179" t="s">
        <v>533</v>
      </c>
      <c r="D929" s="426" t="s">
        <v>170</v>
      </c>
      <c r="E929" s="309" t="s">
        <v>157</v>
      </c>
      <c r="F929" s="179" t="s">
        <v>158</v>
      </c>
      <c r="G929" s="206">
        <v>1</v>
      </c>
      <c r="H929" s="206">
        <v>4000</v>
      </c>
      <c r="I929" s="206">
        <f t="shared" si="67"/>
        <v>4000</v>
      </c>
      <c r="J929" s="259"/>
      <c r="K929" s="196" t="s">
        <v>1214</v>
      </c>
      <c r="L929" s="179" t="s">
        <v>1157</v>
      </c>
      <c r="M929" s="157">
        <f t="shared" si="68"/>
        <v>1</v>
      </c>
      <c r="N929" s="157">
        <f t="shared" si="69"/>
        <v>4000</v>
      </c>
      <c r="O929" s="157">
        <f t="shared" si="70"/>
        <v>0</v>
      </c>
    </row>
    <row r="930" s="157" customFormat="1" customHeight="1" spans="1:15">
      <c r="A930" s="196" t="s">
        <v>1198</v>
      </c>
      <c r="B930" s="179" t="s">
        <v>998</v>
      </c>
      <c r="C930" s="179" t="s">
        <v>272</v>
      </c>
      <c r="D930" s="179" t="s">
        <v>330</v>
      </c>
      <c r="E930" s="196" t="s">
        <v>278</v>
      </c>
      <c r="F930" s="179" t="s">
        <v>158</v>
      </c>
      <c r="G930" s="206">
        <v>1</v>
      </c>
      <c r="H930" s="206">
        <v>1750</v>
      </c>
      <c r="I930" s="206">
        <f t="shared" si="67"/>
        <v>1750</v>
      </c>
      <c r="J930" s="259"/>
      <c r="K930" s="196" t="s">
        <v>1214</v>
      </c>
      <c r="L930" s="179" t="s">
        <v>1157</v>
      </c>
      <c r="M930" s="157">
        <f t="shared" si="68"/>
        <v>1</v>
      </c>
      <c r="N930" s="157">
        <f t="shared" si="69"/>
        <v>1750</v>
      </c>
      <c r="O930" s="157">
        <f t="shared" si="70"/>
        <v>0</v>
      </c>
    </row>
    <row r="931" s="157" customFormat="1" customHeight="1" spans="1:15">
      <c r="A931" s="196" t="s">
        <v>1198</v>
      </c>
      <c r="B931" s="179" t="s">
        <v>998</v>
      </c>
      <c r="C931" s="179" t="s">
        <v>283</v>
      </c>
      <c r="D931" s="179" t="s">
        <v>330</v>
      </c>
      <c r="E931" s="196" t="s">
        <v>285</v>
      </c>
      <c r="F931" s="179" t="s">
        <v>158</v>
      </c>
      <c r="G931" s="206">
        <v>1</v>
      </c>
      <c r="H931" s="206">
        <v>890</v>
      </c>
      <c r="I931" s="206">
        <f t="shared" si="67"/>
        <v>890</v>
      </c>
      <c r="J931" s="259"/>
      <c r="K931" s="196" t="s">
        <v>1214</v>
      </c>
      <c r="L931" s="179" t="s">
        <v>1157</v>
      </c>
      <c r="M931" s="157">
        <f t="shared" si="68"/>
        <v>1</v>
      </c>
      <c r="N931" s="157">
        <f t="shared" si="69"/>
        <v>890</v>
      </c>
      <c r="O931" s="157">
        <f t="shared" si="70"/>
        <v>0</v>
      </c>
    </row>
    <row r="932" s="157" customFormat="1" customHeight="1" spans="1:15">
      <c r="A932" s="196" t="s">
        <v>1198</v>
      </c>
      <c r="B932" s="179" t="s">
        <v>998</v>
      </c>
      <c r="C932" s="179" t="s">
        <v>318</v>
      </c>
      <c r="D932" s="179" t="s">
        <v>728</v>
      </c>
      <c r="E932" s="196" t="s">
        <v>320</v>
      </c>
      <c r="F932" s="179" t="s">
        <v>158</v>
      </c>
      <c r="G932" s="206">
        <v>1</v>
      </c>
      <c r="H932" s="206">
        <v>800</v>
      </c>
      <c r="I932" s="206">
        <f t="shared" si="67"/>
        <v>800</v>
      </c>
      <c r="J932" s="259"/>
      <c r="K932" s="196" t="s">
        <v>1214</v>
      </c>
      <c r="L932" s="179" t="s">
        <v>1157</v>
      </c>
      <c r="M932" s="157">
        <f t="shared" si="68"/>
        <v>1</v>
      </c>
      <c r="N932" s="157">
        <f t="shared" si="69"/>
        <v>800</v>
      </c>
      <c r="O932" s="157">
        <f t="shared" si="70"/>
        <v>0</v>
      </c>
    </row>
    <row r="933" s="157" customFormat="1" customHeight="1" spans="1:15">
      <c r="A933" s="196" t="s">
        <v>1198</v>
      </c>
      <c r="B933" s="179" t="s">
        <v>998</v>
      </c>
      <c r="C933" s="179" t="s">
        <v>431</v>
      </c>
      <c r="D933" s="179" t="s">
        <v>330</v>
      </c>
      <c r="E933" s="196" t="s">
        <v>432</v>
      </c>
      <c r="F933" s="179" t="s">
        <v>229</v>
      </c>
      <c r="G933" s="206">
        <v>1</v>
      </c>
      <c r="H933" s="206">
        <v>1500</v>
      </c>
      <c r="I933" s="206">
        <f t="shared" si="67"/>
        <v>1500</v>
      </c>
      <c r="J933" s="259"/>
      <c r="K933" s="196" t="s">
        <v>1214</v>
      </c>
      <c r="L933" s="179" t="s">
        <v>1157</v>
      </c>
      <c r="M933" s="157">
        <f t="shared" si="68"/>
        <v>1</v>
      </c>
      <c r="N933" s="157">
        <f t="shared" si="69"/>
        <v>1500</v>
      </c>
      <c r="O933" s="157">
        <f t="shared" si="70"/>
        <v>0</v>
      </c>
    </row>
    <row r="934" s="157" customFormat="1" customHeight="1" spans="1:15">
      <c r="A934" s="196" t="s">
        <v>1198</v>
      </c>
      <c r="B934" s="179" t="s">
        <v>998</v>
      </c>
      <c r="C934" s="179" t="s">
        <v>262</v>
      </c>
      <c r="D934" s="179" t="s">
        <v>263</v>
      </c>
      <c r="E934" s="196" t="s">
        <v>188</v>
      </c>
      <c r="F934" s="179" t="s">
        <v>229</v>
      </c>
      <c r="G934" s="206">
        <v>1</v>
      </c>
      <c r="H934" s="206">
        <v>1000</v>
      </c>
      <c r="I934" s="206">
        <f t="shared" si="67"/>
        <v>1000</v>
      </c>
      <c r="J934" s="259"/>
      <c r="K934" s="196" t="s">
        <v>1214</v>
      </c>
      <c r="L934" s="179" t="s">
        <v>1157</v>
      </c>
      <c r="M934" s="157">
        <f t="shared" si="68"/>
        <v>1</v>
      </c>
      <c r="N934" s="157">
        <f t="shared" si="69"/>
        <v>1000</v>
      </c>
      <c r="O934" s="157">
        <f t="shared" si="70"/>
        <v>0</v>
      </c>
    </row>
    <row r="935" s="157" customFormat="1" customHeight="1" spans="1:15">
      <c r="A935" s="196" t="s">
        <v>1198</v>
      </c>
      <c r="B935" s="179" t="s">
        <v>998</v>
      </c>
      <c r="C935" s="179" t="s">
        <v>354</v>
      </c>
      <c r="D935" s="179" t="s">
        <v>355</v>
      </c>
      <c r="E935" s="196" t="s">
        <v>356</v>
      </c>
      <c r="F935" s="179" t="s">
        <v>229</v>
      </c>
      <c r="G935" s="206">
        <v>1</v>
      </c>
      <c r="H935" s="206">
        <v>1000</v>
      </c>
      <c r="I935" s="206">
        <f t="shared" si="67"/>
        <v>1000</v>
      </c>
      <c r="J935" s="259"/>
      <c r="K935" s="196" t="s">
        <v>1214</v>
      </c>
      <c r="L935" s="179" t="s">
        <v>1157</v>
      </c>
      <c r="M935" s="157">
        <f t="shared" si="68"/>
        <v>1</v>
      </c>
      <c r="N935" s="157">
        <f t="shared" si="69"/>
        <v>1000</v>
      </c>
      <c r="O935" s="157">
        <f t="shared" si="70"/>
        <v>0</v>
      </c>
    </row>
    <row r="936" s="157" customFormat="1" customHeight="1" spans="1:15">
      <c r="A936" s="196" t="s">
        <v>1198</v>
      </c>
      <c r="B936" s="179" t="s">
        <v>998</v>
      </c>
      <c r="C936" s="179" t="s">
        <v>467</v>
      </c>
      <c r="D936" s="179" t="s">
        <v>330</v>
      </c>
      <c r="E936" s="179" t="s">
        <v>468</v>
      </c>
      <c r="F936" s="179" t="s">
        <v>229</v>
      </c>
      <c r="G936" s="206">
        <v>2</v>
      </c>
      <c r="H936" s="206">
        <v>150</v>
      </c>
      <c r="I936" s="206">
        <f t="shared" si="67"/>
        <v>300</v>
      </c>
      <c r="J936" s="259"/>
      <c r="K936" s="196" t="s">
        <v>1214</v>
      </c>
      <c r="L936" s="179" t="s">
        <v>1157</v>
      </c>
      <c r="M936" s="157">
        <f t="shared" si="68"/>
        <v>2</v>
      </c>
      <c r="N936" s="157">
        <f t="shared" si="69"/>
        <v>300</v>
      </c>
      <c r="O936" s="157">
        <f t="shared" si="70"/>
        <v>0</v>
      </c>
    </row>
    <row r="937" s="157" customFormat="1" customHeight="1" spans="1:15">
      <c r="A937" s="196" t="s">
        <v>1198</v>
      </c>
      <c r="B937" s="179" t="s">
        <v>998</v>
      </c>
      <c r="C937" s="179" t="s">
        <v>484</v>
      </c>
      <c r="D937" s="179" t="s">
        <v>599</v>
      </c>
      <c r="E937" s="179" t="s">
        <v>485</v>
      </c>
      <c r="F937" s="179" t="s">
        <v>229</v>
      </c>
      <c r="G937" s="206">
        <v>1</v>
      </c>
      <c r="H937" s="206">
        <v>300</v>
      </c>
      <c r="I937" s="206">
        <f t="shared" si="67"/>
        <v>300</v>
      </c>
      <c r="J937" s="259"/>
      <c r="K937" s="196" t="s">
        <v>1214</v>
      </c>
      <c r="L937" s="179" t="s">
        <v>1157</v>
      </c>
      <c r="M937" s="157">
        <f t="shared" si="68"/>
        <v>1</v>
      </c>
      <c r="N937" s="157">
        <f t="shared" si="69"/>
        <v>300</v>
      </c>
      <c r="O937" s="157">
        <f t="shared" si="70"/>
        <v>0</v>
      </c>
    </row>
    <row r="938" s="157" customFormat="1" customHeight="1" spans="1:15">
      <c r="A938" s="196" t="s">
        <v>1198</v>
      </c>
      <c r="B938" s="179" t="s">
        <v>998</v>
      </c>
      <c r="C938" s="179" t="s">
        <v>394</v>
      </c>
      <c r="D938" s="179" t="s">
        <v>548</v>
      </c>
      <c r="E938" s="196" t="s">
        <v>379</v>
      </c>
      <c r="F938" s="179" t="s">
        <v>229</v>
      </c>
      <c r="G938" s="206">
        <v>1</v>
      </c>
      <c r="H938" s="206">
        <v>4000</v>
      </c>
      <c r="I938" s="206">
        <f t="shared" si="67"/>
        <v>4000</v>
      </c>
      <c r="J938" s="259"/>
      <c r="K938" s="196" t="s">
        <v>1214</v>
      </c>
      <c r="L938" s="179" t="s">
        <v>1157</v>
      </c>
      <c r="M938" s="157">
        <f t="shared" si="68"/>
        <v>1</v>
      </c>
      <c r="N938" s="157">
        <f t="shared" si="69"/>
        <v>4000</v>
      </c>
      <c r="O938" s="157">
        <f t="shared" si="70"/>
        <v>0</v>
      </c>
    </row>
    <row r="939" s="157" customFormat="1" customHeight="1" spans="1:15">
      <c r="A939" s="196" t="s">
        <v>1198</v>
      </c>
      <c r="B939" s="179" t="s">
        <v>80</v>
      </c>
      <c r="C939" s="179" t="s">
        <v>535</v>
      </c>
      <c r="D939" s="426" t="s">
        <v>844</v>
      </c>
      <c r="E939" s="309" t="s">
        <v>157</v>
      </c>
      <c r="F939" s="179" t="s">
        <v>158</v>
      </c>
      <c r="G939" s="206">
        <v>1</v>
      </c>
      <c r="H939" s="206">
        <v>4000</v>
      </c>
      <c r="I939" s="206">
        <f t="shared" si="67"/>
        <v>4000</v>
      </c>
      <c r="J939" s="259"/>
      <c r="K939" s="196" t="s">
        <v>1215</v>
      </c>
      <c r="L939" s="179" t="s">
        <v>1157</v>
      </c>
      <c r="M939" s="157">
        <f t="shared" si="68"/>
        <v>1</v>
      </c>
      <c r="N939" s="157">
        <f t="shared" si="69"/>
        <v>4000</v>
      </c>
      <c r="O939" s="157">
        <f t="shared" si="70"/>
        <v>0</v>
      </c>
    </row>
    <row r="940" s="157" customFormat="1" customHeight="1" spans="1:15">
      <c r="A940" s="196" t="s">
        <v>1198</v>
      </c>
      <c r="B940" s="179" t="s">
        <v>80</v>
      </c>
      <c r="C940" s="179" t="s">
        <v>272</v>
      </c>
      <c r="D940" s="179" t="s">
        <v>330</v>
      </c>
      <c r="E940" s="196" t="s">
        <v>278</v>
      </c>
      <c r="F940" s="179" t="s">
        <v>158</v>
      </c>
      <c r="G940" s="206">
        <v>1</v>
      </c>
      <c r="H940" s="206">
        <v>1750</v>
      </c>
      <c r="I940" s="206">
        <f t="shared" si="67"/>
        <v>1750</v>
      </c>
      <c r="J940" s="259"/>
      <c r="K940" s="196" t="s">
        <v>1215</v>
      </c>
      <c r="L940" s="179" t="s">
        <v>1157</v>
      </c>
      <c r="M940" s="157">
        <f t="shared" si="68"/>
        <v>1</v>
      </c>
      <c r="N940" s="157">
        <f t="shared" si="69"/>
        <v>1750</v>
      </c>
      <c r="O940" s="157">
        <f t="shared" si="70"/>
        <v>0</v>
      </c>
    </row>
    <row r="941" s="157" customFormat="1" customHeight="1" spans="1:15">
      <c r="A941" s="196" t="s">
        <v>1198</v>
      </c>
      <c r="B941" s="179" t="s">
        <v>80</v>
      </c>
      <c r="C941" s="179" t="s">
        <v>283</v>
      </c>
      <c r="D941" s="179" t="s">
        <v>330</v>
      </c>
      <c r="E941" s="196" t="s">
        <v>285</v>
      </c>
      <c r="F941" s="179" t="s">
        <v>158</v>
      </c>
      <c r="G941" s="206">
        <v>1</v>
      </c>
      <c r="H941" s="206">
        <v>890</v>
      </c>
      <c r="I941" s="206">
        <f t="shared" si="67"/>
        <v>890</v>
      </c>
      <c r="J941" s="259"/>
      <c r="K941" s="196" t="s">
        <v>1215</v>
      </c>
      <c r="L941" s="179" t="s">
        <v>1157</v>
      </c>
      <c r="M941" s="157">
        <f t="shared" si="68"/>
        <v>1</v>
      </c>
      <c r="N941" s="157">
        <f t="shared" si="69"/>
        <v>890</v>
      </c>
      <c r="O941" s="157">
        <f t="shared" si="70"/>
        <v>0</v>
      </c>
    </row>
    <row r="942" s="157" customFormat="1" customHeight="1" spans="1:15">
      <c r="A942" s="196" t="s">
        <v>1198</v>
      </c>
      <c r="B942" s="179" t="s">
        <v>80</v>
      </c>
      <c r="C942" s="179" t="s">
        <v>318</v>
      </c>
      <c r="D942" s="179" t="s">
        <v>728</v>
      </c>
      <c r="E942" s="196" t="s">
        <v>320</v>
      </c>
      <c r="F942" s="179" t="s">
        <v>158</v>
      </c>
      <c r="G942" s="206">
        <v>1</v>
      </c>
      <c r="H942" s="206">
        <v>800</v>
      </c>
      <c r="I942" s="206">
        <f t="shared" si="67"/>
        <v>800</v>
      </c>
      <c r="J942" s="259"/>
      <c r="K942" s="196" t="s">
        <v>1215</v>
      </c>
      <c r="L942" s="179" t="s">
        <v>1157</v>
      </c>
      <c r="M942" s="157">
        <f t="shared" si="68"/>
        <v>1</v>
      </c>
      <c r="N942" s="157">
        <f t="shared" si="69"/>
        <v>800</v>
      </c>
      <c r="O942" s="157">
        <f t="shared" si="70"/>
        <v>0</v>
      </c>
    </row>
    <row r="943" s="157" customFormat="1" customHeight="1" spans="1:15">
      <c r="A943" s="196" t="s">
        <v>1198</v>
      </c>
      <c r="B943" s="179" t="s">
        <v>80</v>
      </c>
      <c r="C943" s="179" t="s">
        <v>431</v>
      </c>
      <c r="D943" s="179" t="s">
        <v>330</v>
      </c>
      <c r="E943" s="196" t="s">
        <v>432</v>
      </c>
      <c r="F943" s="179" t="s">
        <v>229</v>
      </c>
      <c r="G943" s="206">
        <v>1</v>
      </c>
      <c r="H943" s="206">
        <v>1500</v>
      </c>
      <c r="I943" s="206">
        <f t="shared" ref="I943:I967" si="71" xml:space="preserve">G943*H943</f>
        <v>1500</v>
      </c>
      <c r="J943" s="259"/>
      <c r="K943" s="196" t="s">
        <v>1215</v>
      </c>
      <c r="L943" s="179" t="s">
        <v>1157</v>
      </c>
      <c r="M943" s="157">
        <f t="shared" ref="M943:M967" si="72" xml:space="preserve">G943</f>
        <v>1</v>
      </c>
      <c r="N943" s="157">
        <f t="shared" ref="N943:N967" si="73" xml:space="preserve">M943*H943</f>
        <v>1500</v>
      </c>
      <c r="O943" s="157">
        <f t="shared" si="70"/>
        <v>0</v>
      </c>
    </row>
    <row r="944" s="157" customFormat="1" customHeight="1" spans="1:15">
      <c r="A944" s="196" t="s">
        <v>1198</v>
      </c>
      <c r="B944" s="179" t="s">
        <v>80</v>
      </c>
      <c r="C944" s="179" t="s">
        <v>467</v>
      </c>
      <c r="D944" s="179" t="s">
        <v>330</v>
      </c>
      <c r="E944" s="179" t="s">
        <v>468</v>
      </c>
      <c r="F944" s="179" t="s">
        <v>229</v>
      </c>
      <c r="G944" s="206">
        <v>1</v>
      </c>
      <c r="H944" s="206">
        <v>150</v>
      </c>
      <c r="I944" s="206">
        <f t="shared" si="71"/>
        <v>150</v>
      </c>
      <c r="J944" s="259"/>
      <c r="K944" s="196" t="s">
        <v>1215</v>
      </c>
      <c r="L944" s="179" t="s">
        <v>1157</v>
      </c>
      <c r="M944" s="157">
        <f t="shared" si="72"/>
        <v>1</v>
      </c>
      <c r="N944" s="157">
        <f t="shared" si="73"/>
        <v>150</v>
      </c>
      <c r="O944" s="157">
        <f t="shared" si="70"/>
        <v>0</v>
      </c>
    </row>
    <row r="945" s="157" customFormat="1" customHeight="1" spans="1:15">
      <c r="A945" s="196" t="s">
        <v>1198</v>
      </c>
      <c r="B945" s="179" t="s">
        <v>80</v>
      </c>
      <c r="C945" s="179" t="s">
        <v>377</v>
      </c>
      <c r="D945" s="179" t="s">
        <v>548</v>
      </c>
      <c r="E945" s="196" t="s">
        <v>379</v>
      </c>
      <c r="F945" s="179" t="s">
        <v>229</v>
      </c>
      <c r="G945" s="206">
        <v>1</v>
      </c>
      <c r="H945" s="206">
        <v>3000</v>
      </c>
      <c r="I945" s="206">
        <f t="shared" si="71"/>
        <v>3000</v>
      </c>
      <c r="J945" s="259"/>
      <c r="K945" s="196" t="s">
        <v>1215</v>
      </c>
      <c r="L945" s="179" t="s">
        <v>1157</v>
      </c>
      <c r="M945" s="157">
        <f t="shared" si="72"/>
        <v>1</v>
      </c>
      <c r="N945" s="157">
        <f t="shared" si="73"/>
        <v>3000</v>
      </c>
      <c r="O945" s="157">
        <f t="shared" si="70"/>
        <v>0</v>
      </c>
    </row>
    <row r="946" s="157" customFormat="1" customHeight="1" spans="1:15">
      <c r="A946" s="196" t="s">
        <v>1198</v>
      </c>
      <c r="B946" s="179" t="s">
        <v>80</v>
      </c>
      <c r="C946" s="179" t="s">
        <v>262</v>
      </c>
      <c r="D946" s="179" t="s">
        <v>263</v>
      </c>
      <c r="E946" s="196" t="s">
        <v>188</v>
      </c>
      <c r="F946" s="179" t="s">
        <v>229</v>
      </c>
      <c r="G946" s="206">
        <v>1</v>
      </c>
      <c r="H946" s="206">
        <v>1000</v>
      </c>
      <c r="I946" s="206">
        <f t="shared" si="71"/>
        <v>1000</v>
      </c>
      <c r="J946" s="259"/>
      <c r="K946" s="196" t="s">
        <v>1215</v>
      </c>
      <c r="L946" s="179" t="s">
        <v>1157</v>
      </c>
      <c r="M946" s="157">
        <f t="shared" si="72"/>
        <v>1</v>
      </c>
      <c r="N946" s="157">
        <f t="shared" si="73"/>
        <v>1000</v>
      </c>
      <c r="O946" s="157">
        <f t="shared" si="70"/>
        <v>0</v>
      </c>
    </row>
    <row r="947" s="157" customFormat="1" customHeight="1" spans="1:15">
      <c r="A947" s="196" t="s">
        <v>1198</v>
      </c>
      <c r="B947" s="179" t="s">
        <v>1187</v>
      </c>
      <c r="C947" s="179" t="s">
        <v>413</v>
      </c>
      <c r="D947" s="179" t="s">
        <v>417</v>
      </c>
      <c r="E947" s="196" t="s">
        <v>1188</v>
      </c>
      <c r="F947" s="179" t="s">
        <v>229</v>
      </c>
      <c r="G947" s="206">
        <v>1</v>
      </c>
      <c r="H947" s="206">
        <v>3000</v>
      </c>
      <c r="I947" s="206">
        <f t="shared" si="71"/>
        <v>3000</v>
      </c>
      <c r="J947" s="259"/>
      <c r="K947" s="196" t="s">
        <v>1216</v>
      </c>
      <c r="L947" s="179" t="s">
        <v>1157</v>
      </c>
      <c r="M947" s="157">
        <f t="shared" si="72"/>
        <v>1</v>
      </c>
      <c r="N947" s="157">
        <f t="shared" si="73"/>
        <v>3000</v>
      </c>
      <c r="O947" s="157">
        <f t="shared" si="70"/>
        <v>0</v>
      </c>
    </row>
    <row r="948" s="157" customFormat="1" customHeight="1" spans="1:15">
      <c r="A948" s="196" t="s">
        <v>1198</v>
      </c>
      <c r="B948" s="179" t="s">
        <v>1187</v>
      </c>
      <c r="C948" s="179" t="s">
        <v>469</v>
      </c>
      <c r="D948" s="179" t="s">
        <v>606</v>
      </c>
      <c r="E948" s="179" t="s">
        <v>240</v>
      </c>
      <c r="F948" s="179" t="s">
        <v>229</v>
      </c>
      <c r="G948" s="206">
        <v>1</v>
      </c>
      <c r="H948" s="206">
        <v>100</v>
      </c>
      <c r="I948" s="206">
        <f t="shared" si="71"/>
        <v>100</v>
      </c>
      <c r="J948" s="259"/>
      <c r="K948" s="196" t="s">
        <v>1216</v>
      </c>
      <c r="L948" s="179" t="s">
        <v>1157</v>
      </c>
      <c r="M948" s="157">
        <f t="shared" si="72"/>
        <v>1</v>
      </c>
      <c r="N948" s="157">
        <f t="shared" si="73"/>
        <v>100</v>
      </c>
      <c r="O948" s="157">
        <f t="shared" si="70"/>
        <v>0</v>
      </c>
    </row>
    <row r="949" s="157" customFormat="1" customHeight="1" spans="1:15">
      <c r="A949" s="196" t="s">
        <v>1198</v>
      </c>
      <c r="B949" s="179" t="s">
        <v>1190</v>
      </c>
      <c r="C949" s="179" t="s">
        <v>272</v>
      </c>
      <c r="D949" s="179" t="s">
        <v>330</v>
      </c>
      <c r="E949" s="196" t="s">
        <v>274</v>
      </c>
      <c r="F949" s="179" t="s">
        <v>158</v>
      </c>
      <c r="G949" s="206">
        <v>16</v>
      </c>
      <c r="H949" s="206">
        <v>1320</v>
      </c>
      <c r="I949" s="206">
        <f t="shared" si="71"/>
        <v>21120</v>
      </c>
      <c r="J949" s="259"/>
      <c r="K949" s="196" t="s">
        <v>1217</v>
      </c>
      <c r="L949" s="179" t="s">
        <v>1157</v>
      </c>
      <c r="M949" s="157">
        <f t="shared" si="72"/>
        <v>16</v>
      </c>
      <c r="N949" s="157">
        <f t="shared" si="73"/>
        <v>21120</v>
      </c>
      <c r="O949" s="157">
        <f t="shared" si="70"/>
        <v>0</v>
      </c>
    </row>
    <row r="950" s="157" customFormat="1" customHeight="1" spans="1:15">
      <c r="A950" s="196" t="s">
        <v>1198</v>
      </c>
      <c r="B950" s="179" t="s">
        <v>1190</v>
      </c>
      <c r="C950" s="179" t="s">
        <v>315</v>
      </c>
      <c r="D950" s="179" t="s">
        <v>330</v>
      </c>
      <c r="E950" s="179" t="s">
        <v>786</v>
      </c>
      <c r="F950" s="179" t="s">
        <v>158</v>
      </c>
      <c r="G950" s="206">
        <v>10</v>
      </c>
      <c r="H950" s="206">
        <v>200</v>
      </c>
      <c r="I950" s="206">
        <f t="shared" si="71"/>
        <v>2000</v>
      </c>
      <c r="J950" s="259"/>
      <c r="K950" s="196" t="s">
        <v>1217</v>
      </c>
      <c r="L950" s="179" t="s">
        <v>1157</v>
      </c>
      <c r="M950" s="157">
        <f t="shared" si="72"/>
        <v>10</v>
      </c>
      <c r="N950" s="157">
        <f t="shared" si="73"/>
        <v>2000</v>
      </c>
      <c r="O950" s="157">
        <f t="shared" si="70"/>
        <v>0</v>
      </c>
    </row>
    <row r="951" s="157" customFormat="1" customHeight="1" spans="1:15">
      <c r="A951" s="196" t="s">
        <v>1198</v>
      </c>
      <c r="B951" s="179" t="s">
        <v>1190</v>
      </c>
      <c r="C951" s="179" t="s">
        <v>395</v>
      </c>
      <c r="D951" s="179" t="s">
        <v>393</v>
      </c>
      <c r="E951" s="196" t="s">
        <v>335</v>
      </c>
      <c r="F951" s="179" t="s">
        <v>229</v>
      </c>
      <c r="G951" s="206">
        <v>2</v>
      </c>
      <c r="H951" s="206">
        <v>3000</v>
      </c>
      <c r="I951" s="206">
        <f t="shared" si="71"/>
        <v>6000</v>
      </c>
      <c r="J951" s="259"/>
      <c r="K951" s="196" t="s">
        <v>1217</v>
      </c>
      <c r="L951" s="179" t="s">
        <v>1157</v>
      </c>
      <c r="M951" s="157">
        <f t="shared" si="72"/>
        <v>2</v>
      </c>
      <c r="N951" s="157">
        <f t="shared" si="73"/>
        <v>6000</v>
      </c>
      <c r="O951" s="157">
        <f t="shared" si="70"/>
        <v>0</v>
      </c>
    </row>
    <row r="952" s="157" customFormat="1" customHeight="1" spans="1:15">
      <c r="A952" s="196" t="s">
        <v>1198</v>
      </c>
      <c r="B952" s="179" t="s">
        <v>1190</v>
      </c>
      <c r="C952" s="179" t="s">
        <v>191</v>
      </c>
      <c r="D952" s="196" t="s">
        <v>192</v>
      </c>
      <c r="E952" s="196" t="s">
        <v>188</v>
      </c>
      <c r="F952" s="179" t="s">
        <v>158</v>
      </c>
      <c r="G952" s="206">
        <v>1</v>
      </c>
      <c r="H952" s="206">
        <v>12000</v>
      </c>
      <c r="I952" s="206">
        <f t="shared" si="71"/>
        <v>12000</v>
      </c>
      <c r="J952" s="259"/>
      <c r="K952" s="196" t="s">
        <v>1217</v>
      </c>
      <c r="L952" s="179" t="s">
        <v>1157</v>
      </c>
      <c r="M952" s="157">
        <f t="shared" si="72"/>
        <v>1</v>
      </c>
      <c r="N952" s="157">
        <f t="shared" si="73"/>
        <v>12000</v>
      </c>
      <c r="O952" s="157">
        <f t="shared" si="70"/>
        <v>0</v>
      </c>
    </row>
    <row r="953" s="157" customFormat="1" customHeight="1" spans="1:15">
      <c r="A953" s="196" t="s">
        <v>1198</v>
      </c>
      <c r="B953" s="179" t="s">
        <v>1190</v>
      </c>
      <c r="C953" s="179" t="s">
        <v>233</v>
      </c>
      <c r="D953" s="179" t="s">
        <v>330</v>
      </c>
      <c r="E953" s="196" t="s">
        <v>234</v>
      </c>
      <c r="F953" s="179" t="s">
        <v>229</v>
      </c>
      <c r="G953" s="206">
        <v>1</v>
      </c>
      <c r="H953" s="206">
        <v>2800</v>
      </c>
      <c r="I953" s="206">
        <f t="shared" si="71"/>
        <v>2800</v>
      </c>
      <c r="J953" s="259"/>
      <c r="K953" s="196" t="s">
        <v>1217</v>
      </c>
      <c r="L953" s="179" t="s">
        <v>1157</v>
      </c>
      <c r="M953" s="157">
        <f t="shared" si="72"/>
        <v>1</v>
      </c>
      <c r="N953" s="157">
        <f t="shared" si="73"/>
        <v>2800</v>
      </c>
      <c r="O953" s="157">
        <f t="shared" si="70"/>
        <v>0</v>
      </c>
    </row>
    <row r="954" s="157" customFormat="1" customHeight="1" spans="1:15">
      <c r="A954" s="196" t="s">
        <v>1198</v>
      </c>
      <c r="B954" s="179" t="s">
        <v>1190</v>
      </c>
      <c r="C954" s="179" t="s">
        <v>467</v>
      </c>
      <c r="D954" s="179" t="s">
        <v>330</v>
      </c>
      <c r="E954" s="179" t="s">
        <v>468</v>
      </c>
      <c r="F954" s="179" t="s">
        <v>229</v>
      </c>
      <c r="G954" s="206">
        <v>2</v>
      </c>
      <c r="H954" s="206">
        <v>150</v>
      </c>
      <c r="I954" s="206">
        <f t="shared" si="71"/>
        <v>300</v>
      </c>
      <c r="J954" s="259"/>
      <c r="K954" s="196" t="s">
        <v>1217</v>
      </c>
      <c r="L954" s="179" t="s">
        <v>1157</v>
      </c>
      <c r="M954" s="157">
        <f t="shared" si="72"/>
        <v>2</v>
      </c>
      <c r="N954" s="157">
        <f t="shared" si="73"/>
        <v>300</v>
      </c>
      <c r="O954" s="157">
        <f t="shared" si="70"/>
        <v>0</v>
      </c>
    </row>
    <row r="955" s="157" customFormat="1" customHeight="1" spans="1:15">
      <c r="A955" s="196" t="s">
        <v>1198</v>
      </c>
      <c r="B955" s="179" t="s">
        <v>1190</v>
      </c>
      <c r="C955" s="179" t="s">
        <v>354</v>
      </c>
      <c r="D955" s="179" t="s">
        <v>355</v>
      </c>
      <c r="E955" s="266" t="s">
        <v>356</v>
      </c>
      <c r="F955" s="213" t="s">
        <v>229</v>
      </c>
      <c r="G955" s="206">
        <v>1</v>
      </c>
      <c r="H955" s="206">
        <v>1000</v>
      </c>
      <c r="I955" s="206">
        <f t="shared" si="71"/>
        <v>1000</v>
      </c>
      <c r="J955" s="259"/>
      <c r="K955" s="196" t="s">
        <v>1217</v>
      </c>
      <c r="L955" s="179" t="s">
        <v>1157</v>
      </c>
      <c r="M955" s="157">
        <f t="shared" si="72"/>
        <v>1</v>
      </c>
      <c r="N955" s="157">
        <f t="shared" si="73"/>
        <v>1000</v>
      </c>
      <c r="O955" s="157">
        <f t="shared" si="70"/>
        <v>0</v>
      </c>
    </row>
    <row r="956" s="157" customFormat="1" customHeight="1" spans="1:15">
      <c r="A956" s="196" t="s">
        <v>1198</v>
      </c>
      <c r="B956" s="179" t="s">
        <v>1192</v>
      </c>
      <c r="C956" s="179" t="s">
        <v>480</v>
      </c>
      <c r="D956" s="179" t="s">
        <v>330</v>
      </c>
      <c r="E956" s="179" t="s">
        <v>481</v>
      </c>
      <c r="F956" s="179" t="s">
        <v>229</v>
      </c>
      <c r="G956" s="206">
        <v>2</v>
      </c>
      <c r="H956" s="206">
        <v>40</v>
      </c>
      <c r="I956" s="206">
        <f t="shared" si="71"/>
        <v>80</v>
      </c>
      <c r="J956" s="259"/>
      <c r="K956" s="196"/>
      <c r="L956" s="179" t="s">
        <v>1157</v>
      </c>
      <c r="M956" s="157">
        <f t="shared" si="72"/>
        <v>2</v>
      </c>
      <c r="N956" s="157">
        <f t="shared" si="73"/>
        <v>80</v>
      </c>
      <c r="O956" s="157">
        <f t="shared" si="70"/>
        <v>0</v>
      </c>
    </row>
    <row r="957" s="157" customFormat="1" customHeight="1" spans="1:15">
      <c r="A957" s="196" t="s">
        <v>1198</v>
      </c>
      <c r="B957" s="179" t="s">
        <v>1192</v>
      </c>
      <c r="C957" s="179" t="s">
        <v>272</v>
      </c>
      <c r="D957" s="179" t="s">
        <v>330</v>
      </c>
      <c r="E957" s="196" t="s">
        <v>274</v>
      </c>
      <c r="F957" s="179" t="s">
        <v>158</v>
      </c>
      <c r="G957" s="206">
        <v>7</v>
      </c>
      <c r="H957" s="206">
        <v>1320</v>
      </c>
      <c r="I957" s="206">
        <f t="shared" si="71"/>
        <v>9240</v>
      </c>
      <c r="J957" s="259"/>
      <c r="K957" s="196"/>
      <c r="L957" s="179" t="s">
        <v>1157</v>
      </c>
      <c r="M957" s="157">
        <f t="shared" si="72"/>
        <v>7</v>
      </c>
      <c r="N957" s="157">
        <f t="shared" si="73"/>
        <v>9240</v>
      </c>
      <c r="O957" s="157">
        <f t="shared" si="70"/>
        <v>0</v>
      </c>
    </row>
    <row r="958" s="157" customFormat="1" customHeight="1" spans="1:15">
      <c r="A958" s="196" t="s">
        <v>1198</v>
      </c>
      <c r="B958" s="179" t="s">
        <v>1192</v>
      </c>
      <c r="C958" s="179" t="s">
        <v>318</v>
      </c>
      <c r="D958" s="179" t="s">
        <v>728</v>
      </c>
      <c r="E958" s="196" t="s">
        <v>320</v>
      </c>
      <c r="F958" s="179" t="s">
        <v>158</v>
      </c>
      <c r="G958" s="206">
        <v>2</v>
      </c>
      <c r="H958" s="206">
        <v>800</v>
      </c>
      <c r="I958" s="206">
        <f t="shared" si="71"/>
        <v>1600</v>
      </c>
      <c r="J958" s="259"/>
      <c r="K958" s="196"/>
      <c r="L958" s="179" t="s">
        <v>1157</v>
      </c>
      <c r="M958" s="157">
        <f t="shared" si="72"/>
        <v>2</v>
      </c>
      <c r="N958" s="157">
        <f t="shared" si="73"/>
        <v>1600</v>
      </c>
      <c r="O958" s="157">
        <f t="shared" si="70"/>
        <v>0</v>
      </c>
    </row>
    <row r="959" s="157" customFormat="1" customHeight="1" spans="1:15">
      <c r="A959" s="196" t="s">
        <v>1198</v>
      </c>
      <c r="B959" s="179" t="s">
        <v>1192</v>
      </c>
      <c r="C959" s="179" t="s">
        <v>467</v>
      </c>
      <c r="D959" s="179" t="s">
        <v>330</v>
      </c>
      <c r="E959" s="179" t="s">
        <v>468</v>
      </c>
      <c r="F959" s="179" t="s">
        <v>229</v>
      </c>
      <c r="G959" s="206">
        <v>7</v>
      </c>
      <c r="H959" s="206">
        <v>150</v>
      </c>
      <c r="I959" s="206">
        <f t="shared" si="71"/>
        <v>1050</v>
      </c>
      <c r="J959" s="259"/>
      <c r="K959" s="196"/>
      <c r="L959" s="179" t="s">
        <v>1157</v>
      </c>
      <c r="M959" s="157">
        <f t="shared" si="72"/>
        <v>7</v>
      </c>
      <c r="N959" s="157">
        <f t="shared" si="73"/>
        <v>1050</v>
      </c>
      <c r="O959" s="157">
        <f t="shared" si="70"/>
        <v>0</v>
      </c>
    </row>
    <row r="960" s="157" customFormat="1" customHeight="1" spans="1:15">
      <c r="A960" s="196" t="s">
        <v>1198</v>
      </c>
      <c r="B960" s="179" t="s">
        <v>1192</v>
      </c>
      <c r="C960" s="179" t="s">
        <v>306</v>
      </c>
      <c r="D960" s="196" t="s">
        <v>307</v>
      </c>
      <c r="E960" s="196" t="s">
        <v>308</v>
      </c>
      <c r="F960" s="179" t="s">
        <v>158</v>
      </c>
      <c r="G960" s="206">
        <v>2</v>
      </c>
      <c r="H960" s="206">
        <v>150</v>
      </c>
      <c r="I960" s="206">
        <f t="shared" si="71"/>
        <v>300</v>
      </c>
      <c r="J960" s="259"/>
      <c r="K960" s="196"/>
      <c r="L960" s="179" t="s">
        <v>1157</v>
      </c>
      <c r="M960" s="157">
        <f t="shared" si="72"/>
        <v>2</v>
      </c>
      <c r="N960" s="157">
        <f t="shared" si="73"/>
        <v>300</v>
      </c>
      <c r="O960" s="157">
        <f t="shared" si="70"/>
        <v>0</v>
      </c>
    </row>
    <row r="961" s="157" customFormat="1" customHeight="1" spans="1:15">
      <c r="A961" s="196" t="s">
        <v>1198</v>
      </c>
      <c r="B961" s="179" t="s">
        <v>1193</v>
      </c>
      <c r="C961" s="179" t="s">
        <v>431</v>
      </c>
      <c r="D961" s="179" t="s">
        <v>330</v>
      </c>
      <c r="E961" s="196" t="s">
        <v>432</v>
      </c>
      <c r="F961" s="179" t="s">
        <v>229</v>
      </c>
      <c r="G961" s="206">
        <v>21</v>
      </c>
      <c r="H961" s="206">
        <v>1500</v>
      </c>
      <c r="I961" s="206">
        <f t="shared" si="71"/>
        <v>31500</v>
      </c>
      <c r="J961" s="259"/>
      <c r="K961" s="196"/>
      <c r="L961" s="179" t="s">
        <v>1157</v>
      </c>
      <c r="M961" s="157">
        <f t="shared" si="72"/>
        <v>21</v>
      </c>
      <c r="N961" s="157">
        <f t="shared" si="73"/>
        <v>31500</v>
      </c>
      <c r="O961" s="157">
        <f t="shared" si="70"/>
        <v>0</v>
      </c>
    </row>
    <row r="962" s="157" customFormat="1" customHeight="1" spans="1:15">
      <c r="A962" s="196" t="s">
        <v>1198</v>
      </c>
      <c r="B962" s="179" t="s">
        <v>1193</v>
      </c>
      <c r="C962" s="179" t="s">
        <v>441</v>
      </c>
      <c r="D962" s="179" t="s">
        <v>330</v>
      </c>
      <c r="E962" s="196" t="s">
        <v>432</v>
      </c>
      <c r="F962" s="179" t="s">
        <v>186</v>
      </c>
      <c r="G962" s="206">
        <v>3</v>
      </c>
      <c r="H962" s="206">
        <v>6000</v>
      </c>
      <c r="I962" s="206">
        <f t="shared" si="71"/>
        <v>18000</v>
      </c>
      <c r="J962" s="259"/>
      <c r="K962" s="196"/>
      <c r="L962" s="179" t="s">
        <v>1157</v>
      </c>
      <c r="M962" s="157">
        <f t="shared" si="72"/>
        <v>3</v>
      </c>
      <c r="N962" s="157">
        <f t="shared" si="73"/>
        <v>18000</v>
      </c>
      <c r="O962" s="157">
        <f t="shared" si="70"/>
        <v>0</v>
      </c>
    </row>
    <row r="963" s="157" customFormat="1" customHeight="1" spans="1:15">
      <c r="A963" s="196" t="s">
        <v>1198</v>
      </c>
      <c r="B963" s="179" t="s">
        <v>1193</v>
      </c>
      <c r="C963" s="179" t="s">
        <v>262</v>
      </c>
      <c r="D963" s="179" t="s">
        <v>697</v>
      </c>
      <c r="E963" s="196" t="s">
        <v>188</v>
      </c>
      <c r="F963" s="179" t="s">
        <v>229</v>
      </c>
      <c r="G963" s="206">
        <v>12</v>
      </c>
      <c r="H963" s="206">
        <v>1000</v>
      </c>
      <c r="I963" s="206">
        <f t="shared" si="71"/>
        <v>12000</v>
      </c>
      <c r="J963" s="259"/>
      <c r="K963" s="196"/>
      <c r="L963" s="179" t="s">
        <v>1157</v>
      </c>
      <c r="M963" s="157">
        <f t="shared" si="72"/>
        <v>12</v>
      </c>
      <c r="N963" s="157">
        <f t="shared" si="73"/>
        <v>12000</v>
      </c>
      <c r="O963" s="157">
        <f t="shared" si="70"/>
        <v>0</v>
      </c>
    </row>
    <row r="964" s="157" customFormat="1" customHeight="1" spans="1:15">
      <c r="A964" s="196" t="s">
        <v>1198</v>
      </c>
      <c r="B964" s="179" t="s">
        <v>1193</v>
      </c>
      <c r="C964" s="179" t="s">
        <v>262</v>
      </c>
      <c r="D964" s="179" t="s">
        <v>696</v>
      </c>
      <c r="E964" s="196" t="s">
        <v>188</v>
      </c>
      <c r="F964" s="179" t="s">
        <v>229</v>
      </c>
      <c r="G964" s="206">
        <v>3</v>
      </c>
      <c r="H964" s="206">
        <v>1000</v>
      </c>
      <c r="I964" s="206">
        <f t="shared" si="71"/>
        <v>3000</v>
      </c>
      <c r="J964" s="259"/>
      <c r="K964" s="196"/>
      <c r="L964" s="179" t="s">
        <v>1157</v>
      </c>
      <c r="M964" s="157">
        <f t="shared" si="72"/>
        <v>3</v>
      </c>
      <c r="N964" s="157">
        <f t="shared" si="73"/>
        <v>3000</v>
      </c>
      <c r="O964" s="157">
        <f t="shared" si="70"/>
        <v>0</v>
      </c>
    </row>
    <row r="965" s="157" customFormat="1" customHeight="1" spans="1:15">
      <c r="A965" s="196" t="s">
        <v>1198</v>
      </c>
      <c r="B965" s="179" t="s">
        <v>1193</v>
      </c>
      <c r="C965" s="179" t="s">
        <v>413</v>
      </c>
      <c r="D965" s="179" t="s">
        <v>417</v>
      </c>
      <c r="E965" s="196" t="s">
        <v>1188</v>
      </c>
      <c r="F965" s="179" t="s">
        <v>229</v>
      </c>
      <c r="G965" s="206">
        <v>3</v>
      </c>
      <c r="H965" s="206">
        <v>3000</v>
      </c>
      <c r="I965" s="206">
        <f t="shared" si="71"/>
        <v>9000</v>
      </c>
      <c r="J965" s="259"/>
      <c r="K965" s="196"/>
      <c r="L965" s="179" t="s">
        <v>1157</v>
      </c>
      <c r="M965" s="157">
        <f t="shared" si="72"/>
        <v>3</v>
      </c>
      <c r="N965" s="157">
        <f t="shared" si="73"/>
        <v>9000</v>
      </c>
      <c r="O965" s="157">
        <f t="shared" ref="O965:O1028" si="74" xml:space="preserve">G965-M965</f>
        <v>0</v>
      </c>
    </row>
    <row r="966" s="157" customFormat="1" customHeight="1" spans="1:15">
      <c r="A966" s="196" t="s">
        <v>1198</v>
      </c>
      <c r="B966" s="179" t="s">
        <v>1194</v>
      </c>
      <c r="C966" s="179" t="s">
        <v>441</v>
      </c>
      <c r="D966" s="179" t="s">
        <v>330</v>
      </c>
      <c r="E966" s="196" t="s">
        <v>432</v>
      </c>
      <c r="F966" s="179" t="s">
        <v>186</v>
      </c>
      <c r="G966" s="206">
        <v>1</v>
      </c>
      <c r="H966" s="206">
        <v>6000</v>
      </c>
      <c r="I966" s="206">
        <f t="shared" si="71"/>
        <v>6000</v>
      </c>
      <c r="J966" s="259"/>
      <c r="K966" s="196"/>
      <c r="L966" s="179" t="s">
        <v>1157</v>
      </c>
      <c r="M966" s="157">
        <f t="shared" si="72"/>
        <v>1</v>
      </c>
      <c r="N966" s="157">
        <f t="shared" si="73"/>
        <v>6000</v>
      </c>
      <c r="O966" s="157">
        <f t="shared" si="74"/>
        <v>0</v>
      </c>
    </row>
    <row r="967" s="157" customFormat="1" customHeight="1" spans="1:15">
      <c r="A967" s="196" t="s">
        <v>1198</v>
      </c>
      <c r="B967" s="179" t="s">
        <v>1195</v>
      </c>
      <c r="C967" s="179" t="s">
        <v>303</v>
      </c>
      <c r="D967" s="179" t="s">
        <v>330</v>
      </c>
      <c r="E967" s="196" t="s">
        <v>296</v>
      </c>
      <c r="F967" s="213" t="s">
        <v>305</v>
      </c>
      <c r="G967" s="206">
        <v>1</v>
      </c>
      <c r="H967" s="206">
        <v>1000</v>
      </c>
      <c r="I967" s="206">
        <f t="shared" si="71"/>
        <v>1000</v>
      </c>
      <c r="J967" s="259"/>
      <c r="K967" s="196"/>
      <c r="L967" s="179" t="s">
        <v>1157</v>
      </c>
      <c r="M967" s="157">
        <f t="shared" si="72"/>
        <v>1</v>
      </c>
      <c r="N967" s="157">
        <f t="shared" si="73"/>
        <v>1000</v>
      </c>
      <c r="O967" s="157">
        <f t="shared" si="74"/>
        <v>0</v>
      </c>
    </row>
    <row r="968" s="157" customFormat="1" customHeight="1" spans="1:15">
      <c r="A968" s="196" t="s">
        <v>1218</v>
      </c>
      <c r="B968" s="196" t="s">
        <v>1218</v>
      </c>
      <c r="C968" s="196"/>
      <c r="D968" s="196"/>
      <c r="E968" s="196"/>
      <c r="F968" s="196"/>
      <c r="G968" s="206"/>
      <c r="H968" s="206"/>
      <c r="I968" s="206"/>
      <c r="J968" s="259"/>
      <c r="K968" s="196"/>
      <c r="L968" s="196"/>
      <c r="O968" s="157">
        <f t="shared" si="74"/>
        <v>0</v>
      </c>
    </row>
    <row r="969" s="157" customFormat="1" customHeight="1" spans="1:15">
      <c r="A969" s="196" t="s">
        <v>1219</v>
      </c>
      <c r="B969" s="196" t="s">
        <v>1219</v>
      </c>
      <c r="C969" s="196"/>
      <c r="D969" s="196"/>
      <c r="E969" s="196"/>
      <c r="F969" s="196"/>
      <c r="G969" s="206"/>
      <c r="H969" s="206"/>
      <c r="I969" s="206"/>
      <c r="J969" s="259"/>
      <c r="K969" s="196"/>
      <c r="L969" s="196"/>
      <c r="O969" s="157">
        <f t="shared" si="74"/>
        <v>0</v>
      </c>
    </row>
    <row r="970" s="157" customFormat="1" customHeight="1" spans="1:15">
      <c r="A970" s="196" t="s">
        <v>1220</v>
      </c>
      <c r="B970" s="196" t="s">
        <v>1220</v>
      </c>
      <c r="C970" s="196"/>
      <c r="D970" s="196"/>
      <c r="E970" s="196"/>
      <c r="F970" s="196"/>
      <c r="G970" s="206"/>
      <c r="H970" s="206"/>
      <c r="I970" s="206"/>
      <c r="J970" s="259"/>
      <c r="K970" s="196"/>
      <c r="L970" s="196"/>
      <c r="O970" s="157">
        <f t="shared" si="74"/>
        <v>0</v>
      </c>
    </row>
    <row r="971" s="157" customFormat="1" customHeight="1" spans="1:15">
      <c r="A971" s="196" t="s">
        <v>1220</v>
      </c>
      <c r="B971" s="179" t="s">
        <v>1155</v>
      </c>
      <c r="C971" s="179" t="s">
        <v>306</v>
      </c>
      <c r="D971" s="196" t="s">
        <v>307</v>
      </c>
      <c r="E971" s="196" t="s">
        <v>308</v>
      </c>
      <c r="F971" s="179" t="s">
        <v>158</v>
      </c>
      <c r="G971" s="206">
        <v>1</v>
      </c>
      <c r="H971" s="206">
        <v>150</v>
      </c>
      <c r="I971" s="206">
        <f t="shared" ref="I971:I1034" si="75" xml:space="preserve">G971*H971</f>
        <v>150</v>
      </c>
      <c r="J971" s="259"/>
      <c r="K971" s="196" t="s">
        <v>1221</v>
      </c>
      <c r="L971" s="179" t="s">
        <v>1157</v>
      </c>
      <c r="M971" s="157">
        <f t="shared" ref="M971:M1034" si="76" xml:space="preserve">G971</f>
        <v>1</v>
      </c>
      <c r="N971" s="157">
        <f t="shared" ref="N971:N1034" si="77" xml:space="preserve">H971*M971</f>
        <v>150</v>
      </c>
      <c r="O971" s="157">
        <f t="shared" si="74"/>
        <v>0</v>
      </c>
    </row>
    <row r="972" s="157" customFormat="1" customHeight="1" spans="1:15">
      <c r="A972" s="196" t="s">
        <v>1220</v>
      </c>
      <c r="B972" s="179" t="s">
        <v>1155</v>
      </c>
      <c r="C972" s="179" t="s">
        <v>431</v>
      </c>
      <c r="D972" s="179" t="s">
        <v>330</v>
      </c>
      <c r="E972" s="196" t="s">
        <v>432</v>
      </c>
      <c r="F972" s="179" t="s">
        <v>229</v>
      </c>
      <c r="G972" s="206">
        <v>1</v>
      </c>
      <c r="H972" s="206">
        <v>1500</v>
      </c>
      <c r="I972" s="206">
        <f t="shared" si="75"/>
        <v>1500</v>
      </c>
      <c r="J972" s="259"/>
      <c r="K972" s="196" t="s">
        <v>1221</v>
      </c>
      <c r="L972" s="179" t="s">
        <v>1157</v>
      </c>
      <c r="M972" s="157">
        <f t="shared" si="76"/>
        <v>1</v>
      </c>
      <c r="N972" s="157">
        <f t="shared" si="77"/>
        <v>1500</v>
      </c>
      <c r="O972" s="157">
        <f t="shared" si="74"/>
        <v>0</v>
      </c>
    </row>
    <row r="973" s="157" customFormat="1" customHeight="1" spans="1:15">
      <c r="A973" s="196" t="s">
        <v>1220</v>
      </c>
      <c r="B973" s="179" t="s">
        <v>1155</v>
      </c>
      <c r="C973" s="179" t="s">
        <v>431</v>
      </c>
      <c r="D973" s="213" t="s">
        <v>710</v>
      </c>
      <c r="E973" s="266" t="s">
        <v>432</v>
      </c>
      <c r="F973" s="213" t="s">
        <v>229</v>
      </c>
      <c r="G973" s="206">
        <v>1</v>
      </c>
      <c r="H973" s="206">
        <v>1500</v>
      </c>
      <c r="I973" s="206">
        <f t="shared" si="75"/>
        <v>1500</v>
      </c>
      <c r="J973" s="259"/>
      <c r="K973" s="196" t="s">
        <v>1221</v>
      </c>
      <c r="L973" s="179" t="s">
        <v>1157</v>
      </c>
      <c r="M973" s="157">
        <f t="shared" si="76"/>
        <v>1</v>
      </c>
      <c r="N973" s="157">
        <f t="shared" si="77"/>
        <v>1500</v>
      </c>
      <c r="O973" s="157">
        <f t="shared" si="74"/>
        <v>0</v>
      </c>
    </row>
    <row r="974" s="157" customFormat="1" customHeight="1" spans="1:15">
      <c r="A974" s="196" t="s">
        <v>1220</v>
      </c>
      <c r="B974" s="179" t="s">
        <v>1155</v>
      </c>
      <c r="C974" s="179" t="s">
        <v>322</v>
      </c>
      <c r="D974" s="179" t="s">
        <v>703</v>
      </c>
      <c r="E974" s="196" t="s">
        <v>324</v>
      </c>
      <c r="F974" s="179" t="s">
        <v>705</v>
      </c>
      <c r="G974" s="206">
        <v>2</v>
      </c>
      <c r="H974" s="206">
        <v>200</v>
      </c>
      <c r="I974" s="206">
        <f t="shared" si="75"/>
        <v>400</v>
      </c>
      <c r="J974" s="259"/>
      <c r="K974" s="196" t="s">
        <v>1221</v>
      </c>
      <c r="L974" s="179" t="s">
        <v>1157</v>
      </c>
      <c r="M974" s="157">
        <f t="shared" si="76"/>
        <v>2</v>
      </c>
      <c r="N974" s="157">
        <f t="shared" si="77"/>
        <v>400</v>
      </c>
      <c r="O974" s="157">
        <f t="shared" si="74"/>
        <v>0</v>
      </c>
    </row>
    <row r="975" s="157" customFormat="1" customHeight="1" spans="1:15">
      <c r="A975" s="196" t="s">
        <v>1220</v>
      </c>
      <c r="B975" s="179" t="s">
        <v>1155</v>
      </c>
      <c r="C975" s="179" t="s">
        <v>224</v>
      </c>
      <c r="D975" s="179" t="s">
        <v>330</v>
      </c>
      <c r="E975" s="196" t="s">
        <v>1158</v>
      </c>
      <c r="F975" s="179" t="s">
        <v>158</v>
      </c>
      <c r="G975" s="206">
        <v>1</v>
      </c>
      <c r="H975" s="206">
        <v>1000</v>
      </c>
      <c r="I975" s="206">
        <f t="shared" si="75"/>
        <v>1000</v>
      </c>
      <c r="J975" s="259"/>
      <c r="K975" s="196" t="s">
        <v>1221</v>
      </c>
      <c r="L975" s="179" t="s">
        <v>1157</v>
      </c>
      <c r="M975" s="157">
        <f t="shared" si="76"/>
        <v>1</v>
      </c>
      <c r="N975" s="157">
        <f t="shared" si="77"/>
        <v>1000</v>
      </c>
      <c r="O975" s="157">
        <f t="shared" si="74"/>
        <v>0</v>
      </c>
    </row>
    <row r="976" s="157" customFormat="1" customHeight="1" spans="1:15">
      <c r="A976" s="196" t="s">
        <v>1220</v>
      </c>
      <c r="B976" s="179" t="s">
        <v>1155</v>
      </c>
      <c r="C976" s="179" t="s">
        <v>325</v>
      </c>
      <c r="D976" s="179" t="s">
        <v>330</v>
      </c>
      <c r="E976" s="179" t="s">
        <v>786</v>
      </c>
      <c r="F976" s="179" t="s">
        <v>158</v>
      </c>
      <c r="G976" s="206">
        <v>1</v>
      </c>
      <c r="H976" s="206">
        <v>200</v>
      </c>
      <c r="I976" s="206">
        <f t="shared" si="75"/>
        <v>200</v>
      </c>
      <c r="J976" s="259"/>
      <c r="K976" s="196" t="s">
        <v>1221</v>
      </c>
      <c r="L976" s="179" t="s">
        <v>1157</v>
      </c>
      <c r="M976" s="157">
        <f t="shared" si="76"/>
        <v>1</v>
      </c>
      <c r="N976" s="157">
        <f t="shared" si="77"/>
        <v>200</v>
      </c>
      <c r="O976" s="157">
        <f t="shared" si="74"/>
        <v>0</v>
      </c>
    </row>
    <row r="977" s="157" customFormat="1" customHeight="1" spans="1:15">
      <c r="A977" s="196" t="s">
        <v>1220</v>
      </c>
      <c r="B977" s="179" t="s">
        <v>1155</v>
      </c>
      <c r="C977" s="179" t="s">
        <v>262</v>
      </c>
      <c r="D977" s="179" t="s">
        <v>564</v>
      </c>
      <c r="E977" s="196" t="s">
        <v>188</v>
      </c>
      <c r="F977" s="179" t="s">
        <v>229</v>
      </c>
      <c r="G977" s="206">
        <v>1</v>
      </c>
      <c r="H977" s="206">
        <v>1000</v>
      </c>
      <c r="I977" s="206">
        <f t="shared" si="75"/>
        <v>1000</v>
      </c>
      <c r="J977" s="259"/>
      <c r="K977" s="196" t="s">
        <v>1221</v>
      </c>
      <c r="L977" s="179" t="s">
        <v>1157</v>
      </c>
      <c r="M977" s="157">
        <f t="shared" si="76"/>
        <v>1</v>
      </c>
      <c r="N977" s="157">
        <f t="shared" si="77"/>
        <v>1000</v>
      </c>
      <c r="O977" s="157">
        <f t="shared" si="74"/>
        <v>0</v>
      </c>
    </row>
    <row r="978" s="157" customFormat="1" customHeight="1" spans="1:15">
      <c r="A978" s="196" t="s">
        <v>1220</v>
      </c>
      <c r="B978" s="179" t="s">
        <v>1155</v>
      </c>
      <c r="C978" s="213" t="s">
        <v>329</v>
      </c>
      <c r="D978" s="213" t="s">
        <v>330</v>
      </c>
      <c r="E978" s="213" t="s">
        <v>331</v>
      </c>
      <c r="F978" s="213" t="s">
        <v>229</v>
      </c>
      <c r="G978" s="206">
        <v>1</v>
      </c>
      <c r="H978" s="206">
        <v>210</v>
      </c>
      <c r="I978" s="206">
        <f t="shared" si="75"/>
        <v>210</v>
      </c>
      <c r="J978" s="259"/>
      <c r="K978" s="196" t="s">
        <v>1221</v>
      </c>
      <c r="L978" s="179" t="s">
        <v>1157</v>
      </c>
      <c r="M978" s="157">
        <f t="shared" si="76"/>
        <v>1</v>
      </c>
      <c r="N978" s="157">
        <f t="shared" si="77"/>
        <v>210</v>
      </c>
      <c r="O978" s="157">
        <f t="shared" si="74"/>
        <v>0</v>
      </c>
    </row>
    <row r="979" s="157" customFormat="1" customHeight="1" spans="1:15">
      <c r="A979" s="196" t="s">
        <v>1220</v>
      </c>
      <c r="B979" s="179" t="s">
        <v>1159</v>
      </c>
      <c r="C979" s="179" t="s">
        <v>306</v>
      </c>
      <c r="D979" s="196" t="s">
        <v>307</v>
      </c>
      <c r="E979" s="196" t="s">
        <v>308</v>
      </c>
      <c r="F979" s="179" t="s">
        <v>158</v>
      </c>
      <c r="G979" s="206">
        <v>16</v>
      </c>
      <c r="H979" s="206">
        <v>150</v>
      </c>
      <c r="I979" s="206">
        <f t="shared" si="75"/>
        <v>2400</v>
      </c>
      <c r="J979" s="259"/>
      <c r="K979" s="196" t="s">
        <v>1222</v>
      </c>
      <c r="L979" s="179" t="s">
        <v>1157</v>
      </c>
      <c r="M979" s="157">
        <f t="shared" si="76"/>
        <v>16</v>
      </c>
      <c r="N979" s="157">
        <f t="shared" si="77"/>
        <v>2400</v>
      </c>
      <c r="O979" s="157">
        <f t="shared" si="74"/>
        <v>0</v>
      </c>
    </row>
    <row r="980" s="157" customFormat="1" customHeight="1" spans="1:15">
      <c r="A980" s="196" t="s">
        <v>1220</v>
      </c>
      <c r="B980" s="179" t="s">
        <v>1159</v>
      </c>
      <c r="C980" s="213" t="s">
        <v>329</v>
      </c>
      <c r="D980" s="213" t="s">
        <v>330</v>
      </c>
      <c r="E980" s="213" t="s">
        <v>331</v>
      </c>
      <c r="F980" s="213" t="s">
        <v>229</v>
      </c>
      <c r="G980" s="206">
        <v>8</v>
      </c>
      <c r="H980" s="206">
        <v>210</v>
      </c>
      <c r="I980" s="206">
        <f t="shared" si="75"/>
        <v>1680</v>
      </c>
      <c r="J980" s="259"/>
      <c r="K980" s="196" t="s">
        <v>1222</v>
      </c>
      <c r="L980" s="179" t="s">
        <v>1157</v>
      </c>
      <c r="M980" s="157">
        <f t="shared" si="76"/>
        <v>8</v>
      </c>
      <c r="N980" s="157">
        <f t="shared" si="77"/>
        <v>1680</v>
      </c>
      <c r="O980" s="157">
        <f t="shared" si="74"/>
        <v>0</v>
      </c>
    </row>
    <row r="981" s="157" customFormat="1" customHeight="1" spans="1:15">
      <c r="A981" s="196" t="s">
        <v>1220</v>
      </c>
      <c r="B981" s="179" t="s">
        <v>1161</v>
      </c>
      <c r="C981" s="179" t="s">
        <v>306</v>
      </c>
      <c r="D981" s="196" t="s">
        <v>307</v>
      </c>
      <c r="E981" s="196" t="s">
        <v>308</v>
      </c>
      <c r="F981" s="179" t="s">
        <v>158</v>
      </c>
      <c r="G981" s="206">
        <v>21</v>
      </c>
      <c r="H981" s="206">
        <v>150</v>
      </c>
      <c r="I981" s="206">
        <f t="shared" si="75"/>
        <v>3150</v>
      </c>
      <c r="J981" s="259"/>
      <c r="K981" s="196" t="s">
        <v>1223</v>
      </c>
      <c r="L981" s="179" t="s">
        <v>1157</v>
      </c>
      <c r="M981" s="157">
        <f t="shared" si="76"/>
        <v>21</v>
      </c>
      <c r="N981" s="157">
        <f t="shared" si="77"/>
        <v>3150</v>
      </c>
      <c r="O981" s="157">
        <f t="shared" si="74"/>
        <v>0</v>
      </c>
    </row>
    <row r="982" s="157" customFormat="1" customHeight="1" spans="1:15">
      <c r="A982" s="196" t="s">
        <v>1220</v>
      </c>
      <c r="B982" s="179" t="s">
        <v>1161</v>
      </c>
      <c r="C982" s="213" t="s">
        <v>329</v>
      </c>
      <c r="D982" s="213" t="s">
        <v>330</v>
      </c>
      <c r="E982" s="213" t="s">
        <v>331</v>
      </c>
      <c r="F982" s="213" t="s">
        <v>229</v>
      </c>
      <c r="G982" s="206">
        <v>7</v>
      </c>
      <c r="H982" s="206">
        <v>210</v>
      </c>
      <c r="I982" s="206">
        <f t="shared" si="75"/>
        <v>1470</v>
      </c>
      <c r="J982" s="259"/>
      <c r="K982" s="196" t="s">
        <v>1223</v>
      </c>
      <c r="L982" s="179" t="s">
        <v>1157</v>
      </c>
      <c r="M982" s="157">
        <f t="shared" si="76"/>
        <v>7</v>
      </c>
      <c r="N982" s="157">
        <f t="shared" si="77"/>
        <v>1470</v>
      </c>
      <c r="O982" s="157">
        <f t="shared" si="74"/>
        <v>0</v>
      </c>
    </row>
    <row r="983" s="157" customFormat="1" customHeight="1" spans="1:15">
      <c r="A983" s="196" t="s">
        <v>1220</v>
      </c>
      <c r="B983" s="179" t="s">
        <v>1163</v>
      </c>
      <c r="C983" s="179" t="s">
        <v>306</v>
      </c>
      <c r="D983" s="196" t="s">
        <v>307</v>
      </c>
      <c r="E983" s="196" t="s">
        <v>308</v>
      </c>
      <c r="F983" s="179" t="s">
        <v>158</v>
      </c>
      <c r="G983" s="206">
        <v>1</v>
      </c>
      <c r="H983" s="206">
        <v>150</v>
      </c>
      <c r="I983" s="206">
        <f t="shared" si="75"/>
        <v>150</v>
      </c>
      <c r="J983" s="259"/>
      <c r="K983" s="196" t="s">
        <v>1224</v>
      </c>
      <c r="L983" s="179" t="s">
        <v>1157</v>
      </c>
      <c r="M983" s="157">
        <f t="shared" si="76"/>
        <v>1</v>
      </c>
      <c r="N983" s="157">
        <f t="shared" si="77"/>
        <v>150</v>
      </c>
      <c r="O983" s="157">
        <f t="shared" si="74"/>
        <v>0</v>
      </c>
    </row>
    <row r="984" s="157" customFormat="1" customHeight="1" spans="1:15">
      <c r="A984" s="196" t="s">
        <v>1220</v>
      </c>
      <c r="B984" s="179" t="s">
        <v>1165</v>
      </c>
      <c r="C984" s="213" t="s">
        <v>690</v>
      </c>
      <c r="D984" s="213" t="s">
        <v>164</v>
      </c>
      <c r="E984" s="196" t="s">
        <v>157</v>
      </c>
      <c r="F984" s="179" t="s">
        <v>158</v>
      </c>
      <c r="G984" s="206">
        <v>10</v>
      </c>
      <c r="H984" s="206">
        <v>10000</v>
      </c>
      <c r="I984" s="206">
        <f t="shared" si="75"/>
        <v>100000</v>
      </c>
      <c r="J984" s="259"/>
      <c r="K984" s="196" t="s">
        <v>1225</v>
      </c>
      <c r="L984" s="179" t="s">
        <v>1157</v>
      </c>
      <c r="M984" s="157">
        <f t="shared" si="76"/>
        <v>10</v>
      </c>
      <c r="N984" s="157">
        <f t="shared" si="77"/>
        <v>100000</v>
      </c>
      <c r="O984" s="157">
        <f t="shared" si="74"/>
        <v>0</v>
      </c>
    </row>
    <row r="985" s="157" customFormat="1" customHeight="1" spans="1:15">
      <c r="A985" s="196" t="s">
        <v>1220</v>
      </c>
      <c r="B985" s="179" t="s">
        <v>1165</v>
      </c>
      <c r="C985" s="179" t="s">
        <v>272</v>
      </c>
      <c r="D985" s="179" t="s">
        <v>330</v>
      </c>
      <c r="E985" s="196" t="s">
        <v>274</v>
      </c>
      <c r="F985" s="179" t="s">
        <v>158</v>
      </c>
      <c r="G985" s="206">
        <v>10</v>
      </c>
      <c r="H985" s="206">
        <v>1320</v>
      </c>
      <c r="I985" s="206">
        <f t="shared" si="75"/>
        <v>13200</v>
      </c>
      <c r="J985" s="259"/>
      <c r="K985" s="196" t="s">
        <v>1225</v>
      </c>
      <c r="L985" s="179" t="s">
        <v>1157</v>
      </c>
      <c r="M985" s="157">
        <f t="shared" si="76"/>
        <v>10</v>
      </c>
      <c r="N985" s="157">
        <f t="shared" si="77"/>
        <v>13200</v>
      </c>
      <c r="O985" s="157">
        <f t="shared" si="74"/>
        <v>0</v>
      </c>
    </row>
    <row r="986" s="157" customFormat="1" customHeight="1" spans="1:15">
      <c r="A986" s="196" t="s">
        <v>1220</v>
      </c>
      <c r="B986" s="179" t="s">
        <v>1165</v>
      </c>
      <c r="C986" s="179" t="s">
        <v>395</v>
      </c>
      <c r="D986" s="179" t="s">
        <v>393</v>
      </c>
      <c r="E986" s="196" t="s">
        <v>335</v>
      </c>
      <c r="F986" s="179" t="s">
        <v>229</v>
      </c>
      <c r="G986" s="206">
        <v>2</v>
      </c>
      <c r="H986" s="206">
        <v>3000</v>
      </c>
      <c r="I986" s="206">
        <f t="shared" si="75"/>
        <v>6000</v>
      </c>
      <c r="J986" s="259"/>
      <c r="K986" s="196" t="s">
        <v>1225</v>
      </c>
      <c r="L986" s="179" t="s">
        <v>1157</v>
      </c>
      <c r="M986" s="157">
        <f t="shared" si="76"/>
        <v>2</v>
      </c>
      <c r="N986" s="157">
        <f t="shared" si="77"/>
        <v>6000</v>
      </c>
      <c r="O986" s="157">
        <f t="shared" si="74"/>
        <v>0</v>
      </c>
    </row>
    <row r="987" s="157" customFormat="1" customHeight="1" spans="1:15">
      <c r="A987" s="196" t="s">
        <v>1220</v>
      </c>
      <c r="B987" s="179" t="s">
        <v>1165</v>
      </c>
      <c r="C987" s="179" t="s">
        <v>467</v>
      </c>
      <c r="D987" s="179" t="s">
        <v>330</v>
      </c>
      <c r="E987" s="179" t="s">
        <v>468</v>
      </c>
      <c r="F987" s="179" t="s">
        <v>229</v>
      </c>
      <c r="G987" s="206">
        <v>10</v>
      </c>
      <c r="H987" s="206">
        <v>150</v>
      </c>
      <c r="I987" s="206">
        <f t="shared" si="75"/>
        <v>1500</v>
      </c>
      <c r="J987" s="259"/>
      <c r="K987" s="196" t="s">
        <v>1225</v>
      </c>
      <c r="L987" s="179" t="s">
        <v>1157</v>
      </c>
      <c r="M987" s="157">
        <f t="shared" si="76"/>
        <v>10</v>
      </c>
      <c r="N987" s="157">
        <f t="shared" si="77"/>
        <v>1500</v>
      </c>
      <c r="O987" s="157">
        <f t="shared" si="74"/>
        <v>0</v>
      </c>
    </row>
    <row r="988" s="157" customFormat="1" customHeight="1" spans="1:15">
      <c r="A988" s="196" t="s">
        <v>1220</v>
      </c>
      <c r="B988" s="179" t="s">
        <v>1165</v>
      </c>
      <c r="C988" s="179" t="s">
        <v>346</v>
      </c>
      <c r="D988" s="179" t="s">
        <v>347</v>
      </c>
      <c r="E988" s="179" t="s">
        <v>348</v>
      </c>
      <c r="F988" s="866" t="s">
        <v>229</v>
      </c>
      <c r="G988" s="194">
        <v>1</v>
      </c>
      <c r="H988" s="206">
        <v>1800</v>
      </c>
      <c r="I988" s="206">
        <f t="shared" si="75"/>
        <v>1800</v>
      </c>
      <c r="J988" s="275"/>
      <c r="K988" s="196" t="s">
        <v>1225</v>
      </c>
      <c r="L988" s="179" t="s">
        <v>1157</v>
      </c>
      <c r="M988" s="157">
        <f t="shared" si="76"/>
        <v>1</v>
      </c>
      <c r="N988" s="157">
        <f t="shared" si="77"/>
        <v>1800</v>
      </c>
      <c r="O988" s="157">
        <f t="shared" si="74"/>
        <v>0</v>
      </c>
    </row>
    <row r="989" s="157" customFormat="1" customHeight="1" spans="1:15">
      <c r="A989" s="196" t="s">
        <v>1220</v>
      </c>
      <c r="B989" s="179" t="s">
        <v>1167</v>
      </c>
      <c r="C989" s="179" t="s">
        <v>318</v>
      </c>
      <c r="D989" s="179" t="s">
        <v>728</v>
      </c>
      <c r="E989" s="196" t="s">
        <v>320</v>
      </c>
      <c r="F989" s="179" t="s">
        <v>158</v>
      </c>
      <c r="G989" s="206">
        <v>2</v>
      </c>
      <c r="H989" s="206">
        <v>800</v>
      </c>
      <c r="I989" s="206">
        <f t="shared" si="75"/>
        <v>1600</v>
      </c>
      <c r="J989" s="259"/>
      <c r="K989" s="196" t="s">
        <v>1226</v>
      </c>
      <c r="L989" s="179" t="s">
        <v>1157</v>
      </c>
      <c r="M989" s="157">
        <f t="shared" si="76"/>
        <v>2</v>
      </c>
      <c r="N989" s="157">
        <f t="shared" si="77"/>
        <v>1600</v>
      </c>
      <c r="O989" s="157">
        <f t="shared" si="74"/>
        <v>0</v>
      </c>
    </row>
    <row r="990" s="157" customFormat="1" customHeight="1" spans="1:15">
      <c r="A990" s="196" t="s">
        <v>1220</v>
      </c>
      <c r="B990" s="179" t="s">
        <v>1167</v>
      </c>
      <c r="C990" s="179" t="s">
        <v>297</v>
      </c>
      <c r="D990" s="179" t="s">
        <v>298</v>
      </c>
      <c r="E990" s="213" t="s">
        <v>299</v>
      </c>
      <c r="F990" s="179" t="s">
        <v>229</v>
      </c>
      <c r="G990" s="206">
        <v>1</v>
      </c>
      <c r="H990" s="206">
        <v>200</v>
      </c>
      <c r="I990" s="206">
        <f t="shared" si="75"/>
        <v>200</v>
      </c>
      <c r="J990" s="259"/>
      <c r="K990" s="196" t="s">
        <v>1226</v>
      </c>
      <c r="L990" s="179" t="s">
        <v>1157</v>
      </c>
      <c r="M990" s="157">
        <f t="shared" si="76"/>
        <v>1</v>
      </c>
      <c r="N990" s="157">
        <f t="shared" si="77"/>
        <v>200</v>
      </c>
      <c r="O990" s="157">
        <f t="shared" si="74"/>
        <v>0</v>
      </c>
    </row>
    <row r="991" s="157" customFormat="1" customHeight="1" spans="1:15">
      <c r="A991" s="196" t="s">
        <v>1220</v>
      </c>
      <c r="B991" s="179" t="s">
        <v>1169</v>
      </c>
      <c r="C991" s="179" t="s">
        <v>463</v>
      </c>
      <c r="D991" s="179" t="s">
        <v>465</v>
      </c>
      <c r="E991" s="179" t="s">
        <v>240</v>
      </c>
      <c r="F991" s="179" t="s">
        <v>229</v>
      </c>
      <c r="G991" s="206">
        <v>1</v>
      </c>
      <c r="H991" s="206">
        <v>6000</v>
      </c>
      <c r="I991" s="206">
        <f t="shared" si="75"/>
        <v>6000</v>
      </c>
      <c r="J991" s="259"/>
      <c r="K991" s="196" t="s">
        <v>1227</v>
      </c>
      <c r="L991" s="179" t="s">
        <v>1157</v>
      </c>
      <c r="M991" s="157">
        <f t="shared" si="76"/>
        <v>1</v>
      </c>
      <c r="N991" s="157">
        <f t="shared" si="77"/>
        <v>6000</v>
      </c>
      <c r="O991" s="157">
        <f t="shared" si="74"/>
        <v>0</v>
      </c>
    </row>
    <row r="992" s="157" customFormat="1" customHeight="1" spans="1:15">
      <c r="A992" s="196" t="s">
        <v>1220</v>
      </c>
      <c r="B992" s="179" t="s">
        <v>1169</v>
      </c>
      <c r="C992" s="179" t="s">
        <v>297</v>
      </c>
      <c r="D992" s="179" t="s">
        <v>298</v>
      </c>
      <c r="E992" s="213" t="s">
        <v>299</v>
      </c>
      <c r="F992" s="867" t="s">
        <v>229</v>
      </c>
      <c r="G992" s="194">
        <v>1</v>
      </c>
      <c r="H992" s="206">
        <v>200</v>
      </c>
      <c r="I992" s="206">
        <f t="shared" si="75"/>
        <v>200</v>
      </c>
      <c r="J992" s="868"/>
      <c r="K992" s="196" t="s">
        <v>1227</v>
      </c>
      <c r="L992" s="179" t="s">
        <v>1157</v>
      </c>
      <c r="M992" s="157">
        <f t="shared" si="76"/>
        <v>1</v>
      </c>
      <c r="N992" s="157">
        <f t="shared" si="77"/>
        <v>200</v>
      </c>
      <c r="O992" s="157">
        <f t="shared" si="74"/>
        <v>0</v>
      </c>
    </row>
    <row r="993" s="157" customFormat="1" customHeight="1" spans="1:15">
      <c r="A993" s="196" t="s">
        <v>1220</v>
      </c>
      <c r="B993" s="179" t="s">
        <v>1171</v>
      </c>
      <c r="C993" s="179" t="s">
        <v>346</v>
      </c>
      <c r="D993" s="179" t="s">
        <v>347</v>
      </c>
      <c r="E993" s="179" t="s">
        <v>348</v>
      </c>
      <c r="F993" s="866" t="s">
        <v>229</v>
      </c>
      <c r="G993" s="194">
        <v>1</v>
      </c>
      <c r="H993" s="206">
        <v>1800</v>
      </c>
      <c r="I993" s="206">
        <f t="shared" si="75"/>
        <v>1800</v>
      </c>
      <c r="J993" s="275"/>
      <c r="K993" s="196" t="s">
        <v>1228</v>
      </c>
      <c r="L993" s="179" t="s">
        <v>1157</v>
      </c>
      <c r="M993" s="157">
        <f t="shared" si="76"/>
        <v>1</v>
      </c>
      <c r="N993" s="157">
        <f t="shared" si="77"/>
        <v>1800</v>
      </c>
      <c r="O993" s="157">
        <f t="shared" si="74"/>
        <v>0</v>
      </c>
    </row>
    <row r="994" s="157" customFormat="1" customHeight="1" spans="1:15">
      <c r="A994" s="196" t="s">
        <v>1220</v>
      </c>
      <c r="B994" s="179" t="s">
        <v>1171</v>
      </c>
      <c r="C994" s="179" t="s">
        <v>297</v>
      </c>
      <c r="D994" s="213" t="s">
        <v>298</v>
      </c>
      <c r="E994" s="213" t="s">
        <v>299</v>
      </c>
      <c r="F994" s="213" t="s">
        <v>229</v>
      </c>
      <c r="G994" s="206">
        <v>1</v>
      </c>
      <c r="H994" s="206">
        <v>200</v>
      </c>
      <c r="I994" s="206">
        <f t="shared" si="75"/>
        <v>200</v>
      </c>
      <c r="J994" s="868"/>
      <c r="K994" s="196" t="s">
        <v>1228</v>
      </c>
      <c r="L994" s="179" t="s">
        <v>1157</v>
      </c>
      <c r="M994" s="157">
        <f t="shared" si="76"/>
        <v>1</v>
      </c>
      <c r="N994" s="157">
        <f t="shared" si="77"/>
        <v>200</v>
      </c>
      <c r="O994" s="157">
        <f t="shared" si="74"/>
        <v>0</v>
      </c>
    </row>
    <row r="995" s="157" customFormat="1" customHeight="1" spans="1:15">
      <c r="A995" s="196" t="s">
        <v>1220</v>
      </c>
      <c r="B995" s="179" t="s">
        <v>1173</v>
      </c>
      <c r="C995" s="179" t="s">
        <v>395</v>
      </c>
      <c r="D995" s="179" t="s">
        <v>393</v>
      </c>
      <c r="E995" s="196" t="s">
        <v>335</v>
      </c>
      <c r="F995" s="179" t="s">
        <v>229</v>
      </c>
      <c r="G995" s="206">
        <v>1</v>
      </c>
      <c r="H995" s="206">
        <v>3000</v>
      </c>
      <c r="I995" s="206">
        <f t="shared" si="75"/>
        <v>3000</v>
      </c>
      <c r="J995" s="259"/>
      <c r="K995" s="196" t="s">
        <v>1229</v>
      </c>
      <c r="L995" s="179" t="s">
        <v>1157</v>
      </c>
      <c r="M995" s="157">
        <f t="shared" si="76"/>
        <v>1</v>
      </c>
      <c r="N995" s="157">
        <f t="shared" si="77"/>
        <v>3000</v>
      </c>
      <c r="O995" s="157">
        <f t="shared" si="74"/>
        <v>0</v>
      </c>
    </row>
    <row r="996" s="157" customFormat="1" customHeight="1" spans="1:15">
      <c r="A996" s="196" t="s">
        <v>1220</v>
      </c>
      <c r="B996" s="179" t="s">
        <v>1173</v>
      </c>
      <c r="C996" s="179" t="s">
        <v>198</v>
      </c>
      <c r="D996" s="179" t="s">
        <v>207</v>
      </c>
      <c r="E996" s="196" t="s">
        <v>199</v>
      </c>
      <c r="F996" s="179" t="s">
        <v>158</v>
      </c>
      <c r="G996" s="206">
        <v>1</v>
      </c>
      <c r="H996" s="206">
        <v>900</v>
      </c>
      <c r="I996" s="206">
        <f t="shared" si="75"/>
        <v>900</v>
      </c>
      <c r="J996" s="259"/>
      <c r="K996" s="196" t="s">
        <v>1229</v>
      </c>
      <c r="L996" s="179" t="s">
        <v>1157</v>
      </c>
      <c r="M996" s="157">
        <f t="shared" si="76"/>
        <v>1</v>
      </c>
      <c r="N996" s="157">
        <f t="shared" si="77"/>
        <v>900</v>
      </c>
      <c r="O996" s="157">
        <f t="shared" si="74"/>
        <v>0</v>
      </c>
    </row>
    <row r="997" s="157" customFormat="1" customHeight="1" spans="1:15">
      <c r="A997" s="196" t="s">
        <v>1220</v>
      </c>
      <c r="B997" s="179" t="s">
        <v>1173</v>
      </c>
      <c r="C997" s="179" t="s">
        <v>272</v>
      </c>
      <c r="D997" s="179" t="s">
        <v>330</v>
      </c>
      <c r="E997" s="266" t="s">
        <v>274</v>
      </c>
      <c r="F997" s="179" t="s">
        <v>158</v>
      </c>
      <c r="G997" s="206">
        <v>1</v>
      </c>
      <c r="H997" s="206">
        <v>1320</v>
      </c>
      <c r="I997" s="206">
        <f t="shared" si="75"/>
        <v>1320</v>
      </c>
      <c r="J997" s="259"/>
      <c r="K997" s="196" t="s">
        <v>1229</v>
      </c>
      <c r="L997" s="179" t="s">
        <v>1157</v>
      </c>
      <c r="M997" s="157">
        <f t="shared" si="76"/>
        <v>1</v>
      </c>
      <c r="N997" s="157">
        <f t="shared" si="77"/>
        <v>1320</v>
      </c>
      <c r="O997" s="157">
        <f t="shared" si="74"/>
        <v>0</v>
      </c>
    </row>
    <row r="998" s="157" customFormat="1" customHeight="1" spans="1:15">
      <c r="A998" s="196" t="s">
        <v>1220</v>
      </c>
      <c r="B998" s="179" t="s">
        <v>1175</v>
      </c>
      <c r="C998" s="179" t="s">
        <v>429</v>
      </c>
      <c r="D998" s="179" t="s">
        <v>599</v>
      </c>
      <c r="E998" s="196" t="s">
        <v>362</v>
      </c>
      <c r="F998" s="179" t="s">
        <v>229</v>
      </c>
      <c r="G998" s="206">
        <v>4</v>
      </c>
      <c r="H998" s="206">
        <v>1500</v>
      </c>
      <c r="I998" s="206">
        <f t="shared" si="75"/>
        <v>6000</v>
      </c>
      <c r="J998" s="259"/>
      <c r="K998" s="196" t="s">
        <v>1230</v>
      </c>
      <c r="L998" s="179" t="s">
        <v>1157</v>
      </c>
      <c r="M998" s="157">
        <f t="shared" si="76"/>
        <v>4</v>
      </c>
      <c r="N998" s="157">
        <f t="shared" si="77"/>
        <v>6000</v>
      </c>
      <c r="O998" s="157">
        <f t="shared" si="74"/>
        <v>0</v>
      </c>
    </row>
    <row r="999" s="157" customFormat="1" customHeight="1" spans="1:15">
      <c r="A999" s="196" t="s">
        <v>1220</v>
      </c>
      <c r="B999" s="179" t="s">
        <v>1175</v>
      </c>
      <c r="C999" s="179" t="s">
        <v>409</v>
      </c>
      <c r="D999" s="179" t="s">
        <v>410</v>
      </c>
      <c r="E999" s="179" t="s">
        <v>240</v>
      </c>
      <c r="F999" s="179" t="s">
        <v>229</v>
      </c>
      <c r="G999" s="206">
        <v>2</v>
      </c>
      <c r="H999" s="206">
        <v>800</v>
      </c>
      <c r="I999" s="206">
        <f t="shared" si="75"/>
        <v>1600</v>
      </c>
      <c r="J999" s="259"/>
      <c r="K999" s="196" t="s">
        <v>1230</v>
      </c>
      <c r="L999" s="179" t="s">
        <v>1157</v>
      </c>
      <c r="M999" s="157">
        <f t="shared" si="76"/>
        <v>2</v>
      </c>
      <c r="N999" s="157">
        <f t="shared" si="77"/>
        <v>1600</v>
      </c>
      <c r="O999" s="157">
        <f t="shared" si="74"/>
        <v>0</v>
      </c>
    </row>
    <row r="1000" s="157" customFormat="1" customHeight="1" spans="1:15">
      <c r="A1000" s="196" t="s">
        <v>1220</v>
      </c>
      <c r="B1000" s="179" t="s">
        <v>1175</v>
      </c>
      <c r="C1000" s="179" t="s">
        <v>375</v>
      </c>
      <c r="D1000" s="179" t="s">
        <v>599</v>
      </c>
      <c r="E1000" s="196" t="s">
        <v>376</v>
      </c>
      <c r="F1000" s="179" t="s">
        <v>229</v>
      </c>
      <c r="G1000" s="206">
        <v>4</v>
      </c>
      <c r="H1000" s="206">
        <v>8000</v>
      </c>
      <c r="I1000" s="206">
        <f t="shared" si="75"/>
        <v>32000</v>
      </c>
      <c r="J1000" s="259"/>
      <c r="K1000" s="196" t="s">
        <v>1230</v>
      </c>
      <c r="L1000" s="179" t="s">
        <v>1157</v>
      </c>
      <c r="M1000" s="157">
        <f t="shared" si="76"/>
        <v>4</v>
      </c>
      <c r="N1000" s="157">
        <f t="shared" si="77"/>
        <v>32000</v>
      </c>
      <c r="O1000" s="157">
        <f t="shared" si="74"/>
        <v>0</v>
      </c>
    </row>
    <row r="1001" s="157" customFormat="1" customHeight="1" spans="1:15">
      <c r="A1001" s="196" t="s">
        <v>1220</v>
      </c>
      <c r="B1001" s="179" t="s">
        <v>966</v>
      </c>
      <c r="C1001" s="179" t="s">
        <v>443</v>
      </c>
      <c r="D1001" s="852" t="s">
        <v>548</v>
      </c>
      <c r="E1001" s="196" t="s">
        <v>424</v>
      </c>
      <c r="F1001" s="179" t="s">
        <v>229</v>
      </c>
      <c r="G1001" s="206">
        <v>2</v>
      </c>
      <c r="H1001" s="206">
        <v>20000</v>
      </c>
      <c r="I1001" s="206">
        <f t="shared" si="75"/>
        <v>40000</v>
      </c>
      <c r="J1001" s="259"/>
      <c r="K1001" s="196" t="s">
        <v>1231</v>
      </c>
      <c r="L1001" s="179" t="s">
        <v>1157</v>
      </c>
      <c r="M1001" s="157">
        <f t="shared" si="76"/>
        <v>2</v>
      </c>
      <c r="N1001" s="157">
        <f t="shared" si="77"/>
        <v>40000</v>
      </c>
      <c r="O1001" s="157">
        <f t="shared" si="74"/>
        <v>0</v>
      </c>
    </row>
    <row r="1002" s="157" customFormat="1" customHeight="1" spans="1:15">
      <c r="A1002" s="196" t="s">
        <v>1220</v>
      </c>
      <c r="B1002" s="179" t="s">
        <v>966</v>
      </c>
      <c r="C1002" s="179" t="s">
        <v>297</v>
      </c>
      <c r="D1002" s="213" t="s">
        <v>298</v>
      </c>
      <c r="E1002" s="179" t="s">
        <v>299</v>
      </c>
      <c r="F1002" s="179" t="s">
        <v>229</v>
      </c>
      <c r="G1002" s="206">
        <v>1</v>
      </c>
      <c r="H1002" s="206">
        <v>200</v>
      </c>
      <c r="I1002" s="206">
        <f t="shared" si="75"/>
        <v>200</v>
      </c>
      <c r="J1002" s="259"/>
      <c r="K1002" s="196" t="s">
        <v>1231</v>
      </c>
      <c r="L1002" s="179" t="s">
        <v>1157</v>
      </c>
      <c r="M1002" s="157">
        <f t="shared" si="76"/>
        <v>1</v>
      </c>
      <c r="N1002" s="157">
        <f t="shared" si="77"/>
        <v>200</v>
      </c>
      <c r="O1002" s="157">
        <f t="shared" si="74"/>
        <v>0</v>
      </c>
    </row>
    <row r="1003" s="157" customFormat="1" customHeight="1" spans="1:15">
      <c r="A1003" s="196" t="s">
        <v>1220</v>
      </c>
      <c r="B1003" s="179" t="s">
        <v>966</v>
      </c>
      <c r="C1003" s="179" t="s">
        <v>422</v>
      </c>
      <c r="D1003" s="179" t="s">
        <v>681</v>
      </c>
      <c r="E1003" s="196" t="s">
        <v>424</v>
      </c>
      <c r="F1003" s="179" t="s">
        <v>229</v>
      </c>
      <c r="G1003" s="206">
        <v>1</v>
      </c>
      <c r="H1003" s="206">
        <v>20000</v>
      </c>
      <c r="I1003" s="206">
        <f t="shared" si="75"/>
        <v>20000</v>
      </c>
      <c r="J1003" s="259"/>
      <c r="K1003" s="196" t="s">
        <v>1231</v>
      </c>
      <c r="L1003" s="179" t="s">
        <v>1157</v>
      </c>
      <c r="M1003" s="157">
        <f t="shared" si="76"/>
        <v>1</v>
      </c>
      <c r="N1003" s="157">
        <f t="shared" si="77"/>
        <v>20000</v>
      </c>
      <c r="O1003" s="157">
        <f t="shared" si="74"/>
        <v>0</v>
      </c>
    </row>
    <row r="1004" s="157" customFormat="1" customHeight="1" spans="1:15">
      <c r="A1004" s="196" t="s">
        <v>1220</v>
      </c>
      <c r="B1004" s="179" t="s">
        <v>1178</v>
      </c>
      <c r="C1004" s="179" t="s">
        <v>315</v>
      </c>
      <c r="D1004" s="179" t="s">
        <v>330</v>
      </c>
      <c r="E1004" s="179" t="s">
        <v>786</v>
      </c>
      <c r="F1004" s="179" t="s">
        <v>158</v>
      </c>
      <c r="G1004" s="206">
        <v>8</v>
      </c>
      <c r="H1004" s="206">
        <v>200</v>
      </c>
      <c r="I1004" s="206">
        <f t="shared" si="75"/>
        <v>1600</v>
      </c>
      <c r="J1004" s="259"/>
      <c r="K1004" s="196" t="s">
        <v>1232</v>
      </c>
      <c r="L1004" s="179" t="s">
        <v>1157</v>
      </c>
      <c r="M1004" s="157">
        <f t="shared" si="76"/>
        <v>8</v>
      </c>
      <c r="N1004" s="157">
        <f t="shared" si="77"/>
        <v>1600</v>
      </c>
      <c r="O1004" s="157">
        <f t="shared" si="74"/>
        <v>0</v>
      </c>
    </row>
    <row r="1005" s="157" customFormat="1" customHeight="1" spans="1:15">
      <c r="A1005" s="196" t="s">
        <v>1220</v>
      </c>
      <c r="B1005" s="179" t="s">
        <v>1178</v>
      </c>
      <c r="C1005" s="179" t="s">
        <v>227</v>
      </c>
      <c r="D1005" s="179" t="s">
        <v>426</v>
      </c>
      <c r="E1005" s="196" t="s">
        <v>195</v>
      </c>
      <c r="F1005" s="179" t="s">
        <v>229</v>
      </c>
      <c r="G1005" s="206">
        <v>1</v>
      </c>
      <c r="H1005" s="206">
        <v>2680</v>
      </c>
      <c r="I1005" s="206">
        <f t="shared" si="75"/>
        <v>2680</v>
      </c>
      <c r="J1005" s="259"/>
      <c r="K1005" s="196" t="s">
        <v>1232</v>
      </c>
      <c r="L1005" s="179" t="s">
        <v>1157</v>
      </c>
      <c r="M1005" s="157">
        <f t="shared" si="76"/>
        <v>1</v>
      </c>
      <c r="N1005" s="157">
        <f t="shared" si="77"/>
        <v>2680</v>
      </c>
      <c r="O1005" s="157">
        <f t="shared" si="74"/>
        <v>0</v>
      </c>
    </row>
    <row r="1006" s="157" customFormat="1" customHeight="1" spans="1:15">
      <c r="A1006" s="196" t="s">
        <v>1220</v>
      </c>
      <c r="B1006" s="179" t="s">
        <v>1178</v>
      </c>
      <c r="C1006" s="179" t="s">
        <v>313</v>
      </c>
      <c r="D1006" s="179" t="s">
        <v>599</v>
      </c>
      <c r="E1006" s="179" t="s">
        <v>314</v>
      </c>
      <c r="F1006" s="179" t="s">
        <v>158</v>
      </c>
      <c r="G1006" s="206">
        <v>1</v>
      </c>
      <c r="H1006" s="206">
        <v>500</v>
      </c>
      <c r="I1006" s="206">
        <f t="shared" si="75"/>
        <v>500</v>
      </c>
      <c r="J1006" s="259"/>
      <c r="K1006" s="196" t="s">
        <v>1232</v>
      </c>
      <c r="L1006" s="179" t="s">
        <v>1157</v>
      </c>
      <c r="M1006" s="157">
        <f t="shared" si="76"/>
        <v>1</v>
      </c>
      <c r="N1006" s="157">
        <f t="shared" si="77"/>
        <v>500</v>
      </c>
      <c r="O1006" s="157">
        <f t="shared" si="74"/>
        <v>0</v>
      </c>
    </row>
    <row r="1007" s="157" customFormat="1" customHeight="1" spans="1:15">
      <c r="A1007" s="196" t="s">
        <v>1220</v>
      </c>
      <c r="B1007" s="179" t="s">
        <v>80</v>
      </c>
      <c r="C1007" s="179" t="s">
        <v>535</v>
      </c>
      <c r="D1007" s="426" t="s">
        <v>844</v>
      </c>
      <c r="E1007" s="309" t="s">
        <v>157</v>
      </c>
      <c r="F1007" s="179" t="s">
        <v>158</v>
      </c>
      <c r="G1007" s="206">
        <v>1</v>
      </c>
      <c r="H1007" s="206">
        <v>4000</v>
      </c>
      <c r="I1007" s="206">
        <f t="shared" si="75"/>
        <v>4000</v>
      </c>
      <c r="J1007" s="259"/>
      <c r="K1007" s="196" t="s">
        <v>1233</v>
      </c>
      <c r="L1007" s="179" t="s">
        <v>1157</v>
      </c>
      <c r="M1007" s="157">
        <f t="shared" si="76"/>
        <v>1</v>
      </c>
      <c r="N1007" s="157">
        <f t="shared" si="77"/>
        <v>4000</v>
      </c>
      <c r="O1007" s="157">
        <f t="shared" si="74"/>
        <v>0</v>
      </c>
    </row>
    <row r="1008" s="157" customFormat="1" customHeight="1" spans="1:15">
      <c r="A1008" s="196" t="s">
        <v>1220</v>
      </c>
      <c r="B1008" s="179" t="s">
        <v>80</v>
      </c>
      <c r="C1008" s="179" t="s">
        <v>272</v>
      </c>
      <c r="D1008" s="179" t="s">
        <v>330</v>
      </c>
      <c r="E1008" s="196" t="s">
        <v>278</v>
      </c>
      <c r="F1008" s="179" t="s">
        <v>158</v>
      </c>
      <c r="G1008" s="206">
        <v>1</v>
      </c>
      <c r="H1008" s="206">
        <v>1750</v>
      </c>
      <c r="I1008" s="206">
        <f t="shared" si="75"/>
        <v>1750</v>
      </c>
      <c r="J1008" s="259"/>
      <c r="K1008" s="196" t="s">
        <v>1233</v>
      </c>
      <c r="L1008" s="179" t="s">
        <v>1157</v>
      </c>
      <c r="M1008" s="157">
        <f t="shared" si="76"/>
        <v>1</v>
      </c>
      <c r="N1008" s="157">
        <f t="shared" si="77"/>
        <v>1750</v>
      </c>
      <c r="O1008" s="157">
        <f t="shared" si="74"/>
        <v>0</v>
      </c>
    </row>
    <row r="1009" s="157" customFormat="1" customHeight="1" spans="1:15">
      <c r="A1009" s="196" t="s">
        <v>1220</v>
      </c>
      <c r="B1009" s="179" t="s">
        <v>80</v>
      </c>
      <c r="C1009" s="179" t="s">
        <v>283</v>
      </c>
      <c r="D1009" s="179" t="s">
        <v>330</v>
      </c>
      <c r="E1009" s="196" t="s">
        <v>285</v>
      </c>
      <c r="F1009" s="179" t="s">
        <v>158</v>
      </c>
      <c r="G1009" s="206">
        <v>1</v>
      </c>
      <c r="H1009" s="206">
        <v>890</v>
      </c>
      <c r="I1009" s="206">
        <f t="shared" si="75"/>
        <v>890</v>
      </c>
      <c r="J1009" s="259"/>
      <c r="K1009" s="196" t="s">
        <v>1233</v>
      </c>
      <c r="L1009" s="179" t="s">
        <v>1157</v>
      </c>
      <c r="M1009" s="157">
        <f t="shared" si="76"/>
        <v>1</v>
      </c>
      <c r="N1009" s="157">
        <f t="shared" si="77"/>
        <v>890</v>
      </c>
      <c r="O1009" s="157">
        <f t="shared" si="74"/>
        <v>0</v>
      </c>
    </row>
    <row r="1010" s="157" customFormat="1" customHeight="1" spans="1:15">
      <c r="A1010" s="196" t="s">
        <v>1220</v>
      </c>
      <c r="B1010" s="179" t="s">
        <v>80</v>
      </c>
      <c r="C1010" s="179" t="s">
        <v>318</v>
      </c>
      <c r="D1010" s="179" t="s">
        <v>728</v>
      </c>
      <c r="E1010" s="196" t="s">
        <v>320</v>
      </c>
      <c r="F1010" s="179" t="s">
        <v>158</v>
      </c>
      <c r="G1010" s="206">
        <v>1</v>
      </c>
      <c r="H1010" s="206">
        <v>800</v>
      </c>
      <c r="I1010" s="206">
        <f t="shared" si="75"/>
        <v>800</v>
      </c>
      <c r="J1010" s="259"/>
      <c r="K1010" s="196" t="s">
        <v>1233</v>
      </c>
      <c r="L1010" s="179" t="s">
        <v>1157</v>
      </c>
      <c r="M1010" s="157">
        <f t="shared" si="76"/>
        <v>1</v>
      </c>
      <c r="N1010" s="157">
        <f t="shared" si="77"/>
        <v>800</v>
      </c>
      <c r="O1010" s="157">
        <f t="shared" si="74"/>
        <v>0</v>
      </c>
    </row>
    <row r="1011" s="157" customFormat="1" customHeight="1" spans="1:15">
      <c r="A1011" s="196" t="s">
        <v>1220</v>
      </c>
      <c r="B1011" s="179" t="s">
        <v>80</v>
      </c>
      <c r="C1011" s="179" t="s">
        <v>431</v>
      </c>
      <c r="D1011" s="179" t="s">
        <v>330</v>
      </c>
      <c r="E1011" s="196" t="s">
        <v>432</v>
      </c>
      <c r="F1011" s="179" t="s">
        <v>229</v>
      </c>
      <c r="G1011" s="206">
        <v>1</v>
      </c>
      <c r="H1011" s="206">
        <v>1500</v>
      </c>
      <c r="I1011" s="206">
        <f t="shared" si="75"/>
        <v>1500</v>
      </c>
      <c r="J1011" s="259"/>
      <c r="K1011" s="196" t="s">
        <v>1233</v>
      </c>
      <c r="L1011" s="179" t="s">
        <v>1157</v>
      </c>
      <c r="M1011" s="157">
        <f t="shared" si="76"/>
        <v>1</v>
      </c>
      <c r="N1011" s="157">
        <f t="shared" si="77"/>
        <v>1500</v>
      </c>
      <c r="O1011" s="157">
        <f t="shared" si="74"/>
        <v>0</v>
      </c>
    </row>
    <row r="1012" s="157" customFormat="1" customHeight="1" spans="1:15">
      <c r="A1012" s="196" t="s">
        <v>1220</v>
      </c>
      <c r="B1012" s="179" t="s">
        <v>80</v>
      </c>
      <c r="C1012" s="179" t="s">
        <v>467</v>
      </c>
      <c r="D1012" s="179" t="s">
        <v>330</v>
      </c>
      <c r="E1012" s="179" t="s">
        <v>468</v>
      </c>
      <c r="F1012" s="179" t="s">
        <v>229</v>
      </c>
      <c r="G1012" s="206">
        <v>2</v>
      </c>
      <c r="H1012" s="206">
        <v>150</v>
      </c>
      <c r="I1012" s="206">
        <f t="shared" si="75"/>
        <v>300</v>
      </c>
      <c r="J1012" s="259"/>
      <c r="K1012" s="196" t="s">
        <v>1233</v>
      </c>
      <c r="L1012" s="179" t="s">
        <v>1157</v>
      </c>
      <c r="M1012" s="157">
        <f t="shared" si="76"/>
        <v>2</v>
      </c>
      <c r="N1012" s="157">
        <f t="shared" si="77"/>
        <v>300</v>
      </c>
      <c r="O1012" s="157">
        <f t="shared" si="74"/>
        <v>0</v>
      </c>
    </row>
    <row r="1013" s="157" customFormat="1" customHeight="1" spans="1:15">
      <c r="A1013" s="196" t="s">
        <v>1220</v>
      </c>
      <c r="B1013" s="179" t="s">
        <v>80</v>
      </c>
      <c r="C1013" s="179" t="s">
        <v>377</v>
      </c>
      <c r="D1013" s="179" t="s">
        <v>548</v>
      </c>
      <c r="E1013" s="196" t="s">
        <v>379</v>
      </c>
      <c r="F1013" s="179" t="s">
        <v>229</v>
      </c>
      <c r="G1013" s="206">
        <v>1</v>
      </c>
      <c r="H1013" s="206">
        <v>3000</v>
      </c>
      <c r="I1013" s="206">
        <f t="shared" si="75"/>
        <v>3000</v>
      </c>
      <c r="J1013" s="259"/>
      <c r="K1013" s="196" t="s">
        <v>1233</v>
      </c>
      <c r="L1013" s="179" t="s">
        <v>1157</v>
      </c>
      <c r="M1013" s="157">
        <f t="shared" si="76"/>
        <v>1</v>
      </c>
      <c r="N1013" s="157">
        <f t="shared" si="77"/>
        <v>3000</v>
      </c>
      <c r="O1013" s="157">
        <f t="shared" si="74"/>
        <v>0</v>
      </c>
    </row>
    <row r="1014" s="157" customFormat="1" customHeight="1" spans="1:15">
      <c r="A1014" s="196" t="s">
        <v>1220</v>
      </c>
      <c r="B1014" s="179" t="s">
        <v>80</v>
      </c>
      <c r="C1014" s="179" t="s">
        <v>262</v>
      </c>
      <c r="D1014" s="179" t="s">
        <v>263</v>
      </c>
      <c r="E1014" s="196" t="s">
        <v>188</v>
      </c>
      <c r="F1014" s="179" t="s">
        <v>229</v>
      </c>
      <c r="G1014" s="206">
        <v>1</v>
      </c>
      <c r="H1014" s="206">
        <v>1000</v>
      </c>
      <c r="I1014" s="206">
        <f t="shared" si="75"/>
        <v>1000</v>
      </c>
      <c r="J1014" s="259"/>
      <c r="K1014" s="196" t="s">
        <v>1233</v>
      </c>
      <c r="L1014" s="179" t="s">
        <v>1157</v>
      </c>
      <c r="M1014" s="157">
        <f t="shared" si="76"/>
        <v>1</v>
      </c>
      <c r="N1014" s="157">
        <f t="shared" si="77"/>
        <v>1000</v>
      </c>
      <c r="O1014" s="157">
        <f t="shared" si="74"/>
        <v>0</v>
      </c>
    </row>
    <row r="1015" s="157" customFormat="1" customHeight="1" spans="1:15">
      <c r="A1015" s="196" t="s">
        <v>1220</v>
      </c>
      <c r="B1015" s="179" t="s">
        <v>996</v>
      </c>
      <c r="C1015" s="179" t="s">
        <v>533</v>
      </c>
      <c r="D1015" s="426" t="s">
        <v>170</v>
      </c>
      <c r="E1015" s="309" t="s">
        <v>157</v>
      </c>
      <c r="F1015" s="179" t="s">
        <v>158</v>
      </c>
      <c r="G1015" s="206">
        <v>1</v>
      </c>
      <c r="H1015" s="206">
        <v>4000</v>
      </c>
      <c r="I1015" s="206">
        <f t="shared" si="75"/>
        <v>4000</v>
      </c>
      <c r="J1015" s="259"/>
      <c r="K1015" s="196" t="s">
        <v>1234</v>
      </c>
      <c r="L1015" s="179" t="s">
        <v>1157</v>
      </c>
      <c r="M1015" s="157">
        <f t="shared" si="76"/>
        <v>1</v>
      </c>
      <c r="N1015" s="157">
        <f t="shared" si="77"/>
        <v>4000</v>
      </c>
      <c r="O1015" s="157">
        <f t="shared" si="74"/>
        <v>0</v>
      </c>
    </row>
    <row r="1016" s="157" customFormat="1" customHeight="1" spans="1:15">
      <c r="A1016" s="196" t="s">
        <v>1220</v>
      </c>
      <c r="B1016" s="179" t="s">
        <v>996</v>
      </c>
      <c r="C1016" s="179" t="s">
        <v>272</v>
      </c>
      <c r="D1016" s="179" t="s">
        <v>330</v>
      </c>
      <c r="E1016" s="196" t="s">
        <v>278</v>
      </c>
      <c r="F1016" s="179" t="s">
        <v>158</v>
      </c>
      <c r="G1016" s="206">
        <v>1</v>
      </c>
      <c r="H1016" s="206">
        <v>1750</v>
      </c>
      <c r="I1016" s="206">
        <f t="shared" si="75"/>
        <v>1750</v>
      </c>
      <c r="J1016" s="259"/>
      <c r="K1016" s="196" t="s">
        <v>1234</v>
      </c>
      <c r="L1016" s="179" t="s">
        <v>1157</v>
      </c>
      <c r="M1016" s="157">
        <f t="shared" si="76"/>
        <v>1</v>
      </c>
      <c r="N1016" s="157">
        <f t="shared" si="77"/>
        <v>1750</v>
      </c>
      <c r="O1016" s="157">
        <f t="shared" si="74"/>
        <v>0</v>
      </c>
    </row>
    <row r="1017" s="157" customFormat="1" customHeight="1" spans="1:15">
      <c r="A1017" s="196" t="s">
        <v>1220</v>
      </c>
      <c r="B1017" s="179" t="s">
        <v>996</v>
      </c>
      <c r="C1017" s="179" t="s">
        <v>283</v>
      </c>
      <c r="D1017" s="179" t="s">
        <v>330</v>
      </c>
      <c r="E1017" s="196" t="s">
        <v>285</v>
      </c>
      <c r="F1017" s="179" t="s">
        <v>158</v>
      </c>
      <c r="G1017" s="206">
        <v>1</v>
      </c>
      <c r="H1017" s="206">
        <v>890</v>
      </c>
      <c r="I1017" s="206">
        <f t="shared" si="75"/>
        <v>890</v>
      </c>
      <c r="J1017" s="259"/>
      <c r="K1017" s="196" t="s">
        <v>1234</v>
      </c>
      <c r="L1017" s="179" t="s">
        <v>1157</v>
      </c>
      <c r="M1017" s="157">
        <f t="shared" si="76"/>
        <v>1</v>
      </c>
      <c r="N1017" s="157">
        <f t="shared" si="77"/>
        <v>890</v>
      </c>
      <c r="O1017" s="157">
        <f t="shared" si="74"/>
        <v>0</v>
      </c>
    </row>
    <row r="1018" s="157" customFormat="1" customHeight="1" spans="1:15">
      <c r="A1018" s="196" t="s">
        <v>1220</v>
      </c>
      <c r="B1018" s="179" t="s">
        <v>996</v>
      </c>
      <c r="C1018" s="179" t="s">
        <v>318</v>
      </c>
      <c r="D1018" s="179" t="s">
        <v>728</v>
      </c>
      <c r="E1018" s="196" t="s">
        <v>320</v>
      </c>
      <c r="F1018" s="179" t="s">
        <v>158</v>
      </c>
      <c r="G1018" s="206">
        <v>1</v>
      </c>
      <c r="H1018" s="206">
        <v>800</v>
      </c>
      <c r="I1018" s="206">
        <f t="shared" si="75"/>
        <v>800</v>
      </c>
      <c r="J1018" s="259"/>
      <c r="K1018" s="196" t="s">
        <v>1234</v>
      </c>
      <c r="L1018" s="179" t="s">
        <v>1157</v>
      </c>
      <c r="M1018" s="157">
        <f t="shared" si="76"/>
        <v>1</v>
      </c>
      <c r="N1018" s="157">
        <f t="shared" si="77"/>
        <v>800</v>
      </c>
      <c r="O1018" s="157">
        <f t="shared" si="74"/>
        <v>0</v>
      </c>
    </row>
    <row r="1019" s="157" customFormat="1" customHeight="1" spans="1:15">
      <c r="A1019" s="196" t="s">
        <v>1220</v>
      </c>
      <c r="B1019" s="179" t="s">
        <v>996</v>
      </c>
      <c r="C1019" s="179" t="s">
        <v>431</v>
      </c>
      <c r="D1019" s="179" t="s">
        <v>330</v>
      </c>
      <c r="E1019" s="196" t="s">
        <v>432</v>
      </c>
      <c r="F1019" s="179" t="s">
        <v>229</v>
      </c>
      <c r="G1019" s="206">
        <v>1</v>
      </c>
      <c r="H1019" s="206">
        <v>1500</v>
      </c>
      <c r="I1019" s="206">
        <f t="shared" si="75"/>
        <v>1500</v>
      </c>
      <c r="J1019" s="259"/>
      <c r="K1019" s="196" t="s">
        <v>1234</v>
      </c>
      <c r="L1019" s="179" t="s">
        <v>1157</v>
      </c>
      <c r="M1019" s="157">
        <f t="shared" si="76"/>
        <v>1</v>
      </c>
      <c r="N1019" s="157">
        <f t="shared" si="77"/>
        <v>1500</v>
      </c>
      <c r="O1019" s="157">
        <f t="shared" si="74"/>
        <v>0</v>
      </c>
    </row>
    <row r="1020" s="157" customFormat="1" customHeight="1" spans="1:15">
      <c r="A1020" s="196" t="s">
        <v>1220</v>
      </c>
      <c r="B1020" s="179" t="s">
        <v>996</v>
      </c>
      <c r="C1020" s="179" t="s">
        <v>262</v>
      </c>
      <c r="D1020" s="179" t="s">
        <v>263</v>
      </c>
      <c r="E1020" s="196" t="s">
        <v>188</v>
      </c>
      <c r="F1020" s="179" t="s">
        <v>229</v>
      </c>
      <c r="G1020" s="206">
        <v>1</v>
      </c>
      <c r="H1020" s="206">
        <v>1000</v>
      </c>
      <c r="I1020" s="206">
        <f t="shared" si="75"/>
        <v>1000</v>
      </c>
      <c r="J1020" s="259"/>
      <c r="K1020" s="196" t="s">
        <v>1234</v>
      </c>
      <c r="L1020" s="179" t="s">
        <v>1157</v>
      </c>
      <c r="M1020" s="157">
        <f t="shared" si="76"/>
        <v>1</v>
      </c>
      <c r="N1020" s="157">
        <f t="shared" si="77"/>
        <v>1000</v>
      </c>
      <c r="O1020" s="157">
        <f t="shared" si="74"/>
        <v>0</v>
      </c>
    </row>
    <row r="1021" s="157" customFormat="1" customHeight="1" spans="1:15">
      <c r="A1021" s="196" t="s">
        <v>1220</v>
      </c>
      <c r="B1021" s="179" t="s">
        <v>996</v>
      </c>
      <c r="C1021" s="179" t="s">
        <v>354</v>
      </c>
      <c r="D1021" s="179" t="s">
        <v>355</v>
      </c>
      <c r="E1021" s="196" t="s">
        <v>356</v>
      </c>
      <c r="F1021" s="179" t="s">
        <v>229</v>
      </c>
      <c r="G1021" s="206">
        <v>1</v>
      </c>
      <c r="H1021" s="206">
        <v>1000</v>
      </c>
      <c r="I1021" s="206">
        <f t="shared" si="75"/>
        <v>1000</v>
      </c>
      <c r="J1021" s="259"/>
      <c r="K1021" s="196" t="s">
        <v>1234</v>
      </c>
      <c r="L1021" s="179" t="s">
        <v>1157</v>
      </c>
      <c r="M1021" s="157">
        <f t="shared" si="76"/>
        <v>1</v>
      </c>
      <c r="N1021" s="157">
        <f t="shared" si="77"/>
        <v>1000</v>
      </c>
      <c r="O1021" s="157">
        <f t="shared" si="74"/>
        <v>0</v>
      </c>
    </row>
    <row r="1022" s="157" customFormat="1" customHeight="1" spans="1:15">
      <c r="A1022" s="196" t="s">
        <v>1220</v>
      </c>
      <c r="B1022" s="179" t="s">
        <v>996</v>
      </c>
      <c r="C1022" s="179" t="s">
        <v>467</v>
      </c>
      <c r="D1022" s="179" t="s">
        <v>330</v>
      </c>
      <c r="E1022" s="179" t="s">
        <v>468</v>
      </c>
      <c r="F1022" s="179" t="s">
        <v>229</v>
      </c>
      <c r="G1022" s="206">
        <v>2</v>
      </c>
      <c r="H1022" s="206">
        <v>150</v>
      </c>
      <c r="I1022" s="206">
        <f t="shared" si="75"/>
        <v>300</v>
      </c>
      <c r="J1022" s="259"/>
      <c r="K1022" s="196" t="s">
        <v>1234</v>
      </c>
      <c r="L1022" s="179" t="s">
        <v>1157</v>
      </c>
      <c r="M1022" s="157">
        <f t="shared" si="76"/>
        <v>2</v>
      </c>
      <c r="N1022" s="157">
        <f t="shared" si="77"/>
        <v>300</v>
      </c>
      <c r="O1022" s="157">
        <f t="shared" si="74"/>
        <v>0</v>
      </c>
    </row>
    <row r="1023" s="157" customFormat="1" customHeight="1" spans="1:15">
      <c r="A1023" s="196" t="s">
        <v>1220</v>
      </c>
      <c r="B1023" s="179" t="s">
        <v>996</v>
      </c>
      <c r="C1023" s="179" t="s">
        <v>484</v>
      </c>
      <c r="D1023" s="179" t="s">
        <v>599</v>
      </c>
      <c r="E1023" s="179" t="s">
        <v>485</v>
      </c>
      <c r="F1023" s="179" t="s">
        <v>229</v>
      </c>
      <c r="G1023" s="206">
        <v>1</v>
      </c>
      <c r="H1023" s="206">
        <v>300</v>
      </c>
      <c r="I1023" s="206">
        <f t="shared" si="75"/>
        <v>300</v>
      </c>
      <c r="J1023" s="259"/>
      <c r="K1023" s="196" t="s">
        <v>1234</v>
      </c>
      <c r="L1023" s="179" t="s">
        <v>1157</v>
      </c>
      <c r="M1023" s="157">
        <f t="shared" si="76"/>
        <v>1</v>
      </c>
      <c r="N1023" s="157">
        <f t="shared" si="77"/>
        <v>300</v>
      </c>
      <c r="O1023" s="157">
        <f t="shared" si="74"/>
        <v>0</v>
      </c>
    </row>
    <row r="1024" s="157" customFormat="1" customHeight="1" spans="1:15">
      <c r="A1024" s="196" t="s">
        <v>1220</v>
      </c>
      <c r="B1024" s="179" t="s">
        <v>996</v>
      </c>
      <c r="C1024" s="179" t="s">
        <v>394</v>
      </c>
      <c r="D1024" s="179" t="s">
        <v>548</v>
      </c>
      <c r="E1024" s="196" t="s">
        <v>379</v>
      </c>
      <c r="F1024" s="179" t="s">
        <v>229</v>
      </c>
      <c r="G1024" s="206">
        <v>1</v>
      </c>
      <c r="H1024" s="206">
        <v>4000</v>
      </c>
      <c r="I1024" s="206">
        <f t="shared" si="75"/>
        <v>4000</v>
      </c>
      <c r="J1024" s="259"/>
      <c r="K1024" s="196" t="s">
        <v>1234</v>
      </c>
      <c r="L1024" s="179" t="s">
        <v>1157</v>
      </c>
      <c r="M1024" s="157">
        <f t="shared" si="76"/>
        <v>1</v>
      </c>
      <c r="N1024" s="157">
        <f t="shared" si="77"/>
        <v>4000</v>
      </c>
      <c r="O1024" s="157">
        <f t="shared" si="74"/>
        <v>0</v>
      </c>
    </row>
    <row r="1025" s="157" customFormat="1" customHeight="1" spans="1:15">
      <c r="A1025" s="196" t="s">
        <v>1220</v>
      </c>
      <c r="B1025" s="179" t="s">
        <v>1182</v>
      </c>
      <c r="C1025" s="179" t="s">
        <v>463</v>
      </c>
      <c r="D1025" s="179" t="s">
        <v>466</v>
      </c>
      <c r="E1025" s="179" t="s">
        <v>240</v>
      </c>
      <c r="F1025" s="179" t="s">
        <v>229</v>
      </c>
      <c r="G1025" s="206">
        <v>1</v>
      </c>
      <c r="H1025" s="206">
        <v>6000</v>
      </c>
      <c r="I1025" s="206">
        <f t="shared" si="75"/>
        <v>6000</v>
      </c>
      <c r="J1025" s="259"/>
      <c r="K1025" s="196" t="s">
        <v>1235</v>
      </c>
      <c r="L1025" s="179" t="s">
        <v>1157</v>
      </c>
      <c r="M1025" s="157">
        <f t="shared" si="76"/>
        <v>1</v>
      </c>
      <c r="N1025" s="157">
        <f t="shared" si="77"/>
        <v>6000</v>
      </c>
      <c r="O1025" s="157">
        <f t="shared" si="74"/>
        <v>0</v>
      </c>
    </row>
    <row r="1026" s="157" customFormat="1" customHeight="1" spans="1:15">
      <c r="A1026" s="196" t="s">
        <v>1220</v>
      </c>
      <c r="B1026" s="179" t="s">
        <v>998</v>
      </c>
      <c r="C1026" s="179" t="s">
        <v>535</v>
      </c>
      <c r="D1026" s="426" t="s">
        <v>844</v>
      </c>
      <c r="E1026" s="309" t="s">
        <v>157</v>
      </c>
      <c r="F1026" s="179" t="s">
        <v>158</v>
      </c>
      <c r="G1026" s="206">
        <v>1</v>
      </c>
      <c r="H1026" s="206">
        <v>4000</v>
      </c>
      <c r="I1026" s="206">
        <f t="shared" si="75"/>
        <v>4000</v>
      </c>
      <c r="J1026" s="259"/>
      <c r="K1026" s="196" t="s">
        <v>1236</v>
      </c>
      <c r="L1026" s="179" t="s">
        <v>1157</v>
      </c>
      <c r="M1026" s="157">
        <f t="shared" si="76"/>
        <v>1</v>
      </c>
      <c r="N1026" s="157">
        <f t="shared" si="77"/>
        <v>4000</v>
      </c>
      <c r="O1026" s="157">
        <f t="shared" si="74"/>
        <v>0</v>
      </c>
    </row>
    <row r="1027" s="157" customFormat="1" customHeight="1" spans="1:15">
      <c r="A1027" s="196" t="s">
        <v>1220</v>
      </c>
      <c r="B1027" s="179" t="s">
        <v>998</v>
      </c>
      <c r="C1027" s="179" t="s">
        <v>272</v>
      </c>
      <c r="D1027" s="179" t="s">
        <v>330</v>
      </c>
      <c r="E1027" s="196" t="s">
        <v>278</v>
      </c>
      <c r="F1027" s="179" t="s">
        <v>158</v>
      </c>
      <c r="G1027" s="206">
        <v>1</v>
      </c>
      <c r="H1027" s="206">
        <v>1750</v>
      </c>
      <c r="I1027" s="206">
        <f t="shared" si="75"/>
        <v>1750</v>
      </c>
      <c r="J1027" s="259"/>
      <c r="K1027" s="196" t="s">
        <v>1236</v>
      </c>
      <c r="L1027" s="179" t="s">
        <v>1157</v>
      </c>
      <c r="M1027" s="157">
        <f t="shared" si="76"/>
        <v>1</v>
      </c>
      <c r="N1027" s="157">
        <f t="shared" si="77"/>
        <v>1750</v>
      </c>
      <c r="O1027" s="157">
        <f t="shared" si="74"/>
        <v>0</v>
      </c>
    </row>
    <row r="1028" s="157" customFormat="1" customHeight="1" spans="1:15">
      <c r="A1028" s="196" t="s">
        <v>1220</v>
      </c>
      <c r="B1028" s="179" t="s">
        <v>998</v>
      </c>
      <c r="C1028" s="179" t="s">
        <v>283</v>
      </c>
      <c r="D1028" s="179" t="s">
        <v>330</v>
      </c>
      <c r="E1028" s="196" t="s">
        <v>285</v>
      </c>
      <c r="F1028" s="179" t="s">
        <v>158</v>
      </c>
      <c r="G1028" s="206">
        <v>1</v>
      </c>
      <c r="H1028" s="206">
        <v>890</v>
      </c>
      <c r="I1028" s="206">
        <f t="shared" si="75"/>
        <v>890</v>
      </c>
      <c r="J1028" s="259"/>
      <c r="K1028" s="196" t="s">
        <v>1236</v>
      </c>
      <c r="L1028" s="179" t="s">
        <v>1157</v>
      </c>
      <c r="M1028" s="157">
        <f t="shared" si="76"/>
        <v>1</v>
      </c>
      <c r="N1028" s="157">
        <f t="shared" si="77"/>
        <v>890</v>
      </c>
      <c r="O1028" s="157">
        <f t="shared" si="74"/>
        <v>0</v>
      </c>
    </row>
    <row r="1029" s="157" customFormat="1" customHeight="1" spans="1:15">
      <c r="A1029" s="196" t="s">
        <v>1220</v>
      </c>
      <c r="B1029" s="179" t="s">
        <v>998</v>
      </c>
      <c r="C1029" s="179" t="s">
        <v>318</v>
      </c>
      <c r="D1029" s="179" t="s">
        <v>728</v>
      </c>
      <c r="E1029" s="196" t="s">
        <v>320</v>
      </c>
      <c r="F1029" s="179" t="s">
        <v>158</v>
      </c>
      <c r="G1029" s="206">
        <v>1</v>
      </c>
      <c r="H1029" s="206">
        <v>800</v>
      </c>
      <c r="I1029" s="206">
        <f t="shared" si="75"/>
        <v>800</v>
      </c>
      <c r="J1029" s="259"/>
      <c r="K1029" s="196" t="s">
        <v>1236</v>
      </c>
      <c r="L1029" s="179" t="s">
        <v>1157</v>
      </c>
      <c r="M1029" s="157">
        <f t="shared" si="76"/>
        <v>1</v>
      </c>
      <c r="N1029" s="157">
        <f t="shared" si="77"/>
        <v>800</v>
      </c>
      <c r="O1029" s="157">
        <f t="shared" ref="O1029:O1092" si="78" xml:space="preserve">G1029-M1029</f>
        <v>0</v>
      </c>
    </row>
    <row r="1030" s="157" customFormat="1" customHeight="1" spans="1:15">
      <c r="A1030" s="196" t="s">
        <v>1220</v>
      </c>
      <c r="B1030" s="179" t="s">
        <v>998</v>
      </c>
      <c r="C1030" s="179" t="s">
        <v>431</v>
      </c>
      <c r="D1030" s="179" t="s">
        <v>330</v>
      </c>
      <c r="E1030" s="196" t="s">
        <v>432</v>
      </c>
      <c r="F1030" s="179" t="s">
        <v>229</v>
      </c>
      <c r="G1030" s="206">
        <v>1</v>
      </c>
      <c r="H1030" s="206">
        <v>1500</v>
      </c>
      <c r="I1030" s="206">
        <f t="shared" si="75"/>
        <v>1500</v>
      </c>
      <c r="J1030" s="259"/>
      <c r="K1030" s="196" t="s">
        <v>1236</v>
      </c>
      <c r="L1030" s="179" t="s">
        <v>1157</v>
      </c>
      <c r="M1030" s="157">
        <f t="shared" si="76"/>
        <v>1</v>
      </c>
      <c r="N1030" s="157">
        <f t="shared" si="77"/>
        <v>1500</v>
      </c>
      <c r="O1030" s="157">
        <f t="shared" si="78"/>
        <v>0</v>
      </c>
    </row>
    <row r="1031" s="157" customFormat="1" customHeight="1" spans="1:15">
      <c r="A1031" s="196" t="s">
        <v>1220</v>
      </c>
      <c r="B1031" s="179" t="s">
        <v>998</v>
      </c>
      <c r="C1031" s="179" t="s">
        <v>262</v>
      </c>
      <c r="D1031" s="179" t="s">
        <v>263</v>
      </c>
      <c r="E1031" s="196" t="s">
        <v>188</v>
      </c>
      <c r="F1031" s="179" t="s">
        <v>229</v>
      </c>
      <c r="G1031" s="206">
        <v>1</v>
      </c>
      <c r="H1031" s="206">
        <v>1000</v>
      </c>
      <c r="I1031" s="206">
        <f t="shared" si="75"/>
        <v>1000</v>
      </c>
      <c r="J1031" s="259"/>
      <c r="K1031" s="196" t="s">
        <v>1236</v>
      </c>
      <c r="L1031" s="179" t="s">
        <v>1157</v>
      </c>
      <c r="M1031" s="157">
        <f t="shared" si="76"/>
        <v>1</v>
      </c>
      <c r="N1031" s="157">
        <f t="shared" si="77"/>
        <v>1000</v>
      </c>
      <c r="O1031" s="157">
        <f t="shared" si="78"/>
        <v>0</v>
      </c>
    </row>
    <row r="1032" s="157" customFormat="1" customHeight="1" spans="1:15">
      <c r="A1032" s="196" t="s">
        <v>1220</v>
      </c>
      <c r="B1032" s="179" t="s">
        <v>998</v>
      </c>
      <c r="C1032" s="179" t="s">
        <v>354</v>
      </c>
      <c r="D1032" s="179" t="s">
        <v>355</v>
      </c>
      <c r="E1032" s="196" t="s">
        <v>356</v>
      </c>
      <c r="F1032" s="179" t="s">
        <v>229</v>
      </c>
      <c r="G1032" s="206">
        <v>1</v>
      </c>
      <c r="H1032" s="206">
        <v>1000</v>
      </c>
      <c r="I1032" s="206">
        <f t="shared" si="75"/>
        <v>1000</v>
      </c>
      <c r="J1032" s="259"/>
      <c r="K1032" s="196" t="s">
        <v>1236</v>
      </c>
      <c r="L1032" s="179" t="s">
        <v>1157</v>
      </c>
      <c r="M1032" s="157">
        <f t="shared" si="76"/>
        <v>1</v>
      </c>
      <c r="N1032" s="157">
        <f t="shared" si="77"/>
        <v>1000</v>
      </c>
      <c r="O1032" s="157">
        <f t="shared" si="78"/>
        <v>0</v>
      </c>
    </row>
    <row r="1033" s="157" customFormat="1" customHeight="1" spans="1:15">
      <c r="A1033" s="196" t="s">
        <v>1220</v>
      </c>
      <c r="B1033" s="179" t="s">
        <v>998</v>
      </c>
      <c r="C1033" s="179" t="s">
        <v>467</v>
      </c>
      <c r="D1033" s="179" t="s">
        <v>330</v>
      </c>
      <c r="E1033" s="179" t="s">
        <v>468</v>
      </c>
      <c r="F1033" s="179" t="s">
        <v>229</v>
      </c>
      <c r="G1033" s="206">
        <v>1</v>
      </c>
      <c r="H1033" s="206">
        <v>150</v>
      </c>
      <c r="I1033" s="206">
        <f t="shared" si="75"/>
        <v>150</v>
      </c>
      <c r="J1033" s="259"/>
      <c r="K1033" s="196" t="s">
        <v>1236</v>
      </c>
      <c r="L1033" s="179" t="s">
        <v>1157</v>
      </c>
      <c r="M1033" s="157">
        <f t="shared" si="76"/>
        <v>1</v>
      </c>
      <c r="N1033" s="157">
        <f t="shared" si="77"/>
        <v>150</v>
      </c>
      <c r="O1033" s="157">
        <f t="shared" si="78"/>
        <v>0</v>
      </c>
    </row>
    <row r="1034" s="157" customFormat="1" customHeight="1" spans="1:15">
      <c r="A1034" s="196" t="s">
        <v>1220</v>
      </c>
      <c r="B1034" s="179" t="s">
        <v>998</v>
      </c>
      <c r="C1034" s="179" t="s">
        <v>484</v>
      </c>
      <c r="D1034" s="179" t="s">
        <v>599</v>
      </c>
      <c r="E1034" s="179" t="s">
        <v>485</v>
      </c>
      <c r="F1034" s="179" t="s">
        <v>229</v>
      </c>
      <c r="G1034" s="206">
        <v>1</v>
      </c>
      <c r="H1034" s="206">
        <v>300</v>
      </c>
      <c r="I1034" s="206">
        <f t="shared" si="75"/>
        <v>300</v>
      </c>
      <c r="J1034" s="259"/>
      <c r="K1034" s="196" t="s">
        <v>1236</v>
      </c>
      <c r="L1034" s="179" t="s">
        <v>1157</v>
      </c>
      <c r="M1034" s="157">
        <f t="shared" si="76"/>
        <v>1</v>
      </c>
      <c r="N1034" s="157">
        <f t="shared" si="77"/>
        <v>300</v>
      </c>
      <c r="O1034" s="157">
        <f t="shared" si="78"/>
        <v>0</v>
      </c>
    </row>
    <row r="1035" s="157" customFormat="1" customHeight="1" spans="1:15">
      <c r="A1035" s="196" t="s">
        <v>1220</v>
      </c>
      <c r="B1035" s="179" t="s">
        <v>998</v>
      </c>
      <c r="C1035" s="179" t="s">
        <v>394</v>
      </c>
      <c r="D1035" s="179" t="s">
        <v>548</v>
      </c>
      <c r="E1035" s="196" t="s">
        <v>379</v>
      </c>
      <c r="F1035" s="179" t="s">
        <v>229</v>
      </c>
      <c r="G1035" s="206">
        <v>1</v>
      </c>
      <c r="H1035" s="206">
        <v>4000</v>
      </c>
      <c r="I1035" s="206">
        <f t="shared" ref="I1035:I1068" si="79" xml:space="preserve">G1035*H1035</f>
        <v>4000</v>
      </c>
      <c r="J1035" s="259"/>
      <c r="K1035" s="196" t="s">
        <v>1236</v>
      </c>
      <c r="L1035" s="179" t="s">
        <v>1157</v>
      </c>
      <c r="M1035" s="157">
        <f t="shared" ref="M1035:M1068" si="80" xml:space="preserve">G1035</f>
        <v>1</v>
      </c>
      <c r="N1035" s="157">
        <f t="shared" ref="N1035:N1068" si="81" xml:space="preserve">H1035*M1035</f>
        <v>4000</v>
      </c>
      <c r="O1035" s="157">
        <f t="shared" si="78"/>
        <v>0</v>
      </c>
    </row>
    <row r="1036" s="157" customFormat="1" customHeight="1" spans="1:15">
      <c r="A1036" s="196" t="s">
        <v>1220</v>
      </c>
      <c r="B1036" s="179" t="s">
        <v>1187</v>
      </c>
      <c r="C1036" s="179" t="s">
        <v>413</v>
      </c>
      <c r="D1036" s="179" t="s">
        <v>417</v>
      </c>
      <c r="E1036" s="196" t="s">
        <v>1188</v>
      </c>
      <c r="F1036" s="179" t="s">
        <v>229</v>
      </c>
      <c r="G1036" s="206">
        <v>1</v>
      </c>
      <c r="H1036" s="206">
        <v>3000</v>
      </c>
      <c r="I1036" s="206">
        <f t="shared" si="79"/>
        <v>3000</v>
      </c>
      <c r="J1036" s="259"/>
      <c r="K1036" s="196" t="s">
        <v>1237</v>
      </c>
      <c r="L1036" s="179" t="s">
        <v>1157</v>
      </c>
      <c r="M1036" s="157">
        <f t="shared" si="80"/>
        <v>1</v>
      </c>
      <c r="N1036" s="157">
        <f t="shared" si="81"/>
        <v>3000</v>
      </c>
      <c r="O1036" s="157">
        <f t="shared" si="78"/>
        <v>0</v>
      </c>
    </row>
    <row r="1037" s="157" customFormat="1" customHeight="1" spans="1:15">
      <c r="A1037" s="196" t="s">
        <v>1220</v>
      </c>
      <c r="B1037" s="179" t="s">
        <v>1187</v>
      </c>
      <c r="C1037" s="179" t="s">
        <v>469</v>
      </c>
      <c r="D1037" s="179" t="s">
        <v>606</v>
      </c>
      <c r="E1037" s="179" t="s">
        <v>240</v>
      </c>
      <c r="F1037" s="179" t="s">
        <v>229</v>
      </c>
      <c r="G1037" s="206">
        <v>1</v>
      </c>
      <c r="H1037" s="206">
        <v>100</v>
      </c>
      <c r="I1037" s="206">
        <f t="shared" si="79"/>
        <v>100</v>
      </c>
      <c r="J1037" s="259"/>
      <c r="K1037" s="196" t="s">
        <v>1237</v>
      </c>
      <c r="L1037" s="179" t="s">
        <v>1157</v>
      </c>
      <c r="M1037" s="157">
        <f t="shared" si="80"/>
        <v>1</v>
      </c>
      <c r="N1037" s="157">
        <f t="shared" si="81"/>
        <v>100</v>
      </c>
      <c r="O1037" s="157">
        <f t="shared" si="78"/>
        <v>0</v>
      </c>
    </row>
    <row r="1038" s="157" customFormat="1" customHeight="1" spans="1:15">
      <c r="A1038" s="196" t="s">
        <v>1220</v>
      </c>
      <c r="B1038" s="179" t="s">
        <v>1190</v>
      </c>
      <c r="C1038" s="179" t="s">
        <v>272</v>
      </c>
      <c r="D1038" s="179" t="s">
        <v>330</v>
      </c>
      <c r="E1038" s="196" t="s">
        <v>274</v>
      </c>
      <c r="F1038" s="179" t="s">
        <v>158</v>
      </c>
      <c r="G1038" s="206">
        <v>16</v>
      </c>
      <c r="H1038" s="206">
        <v>1320</v>
      </c>
      <c r="I1038" s="206">
        <f t="shared" si="79"/>
        <v>21120</v>
      </c>
      <c r="J1038" s="259"/>
      <c r="K1038" s="196" t="s">
        <v>1238</v>
      </c>
      <c r="L1038" s="179" t="s">
        <v>1157</v>
      </c>
      <c r="M1038" s="157">
        <f t="shared" si="80"/>
        <v>16</v>
      </c>
      <c r="N1038" s="157">
        <f t="shared" si="81"/>
        <v>21120</v>
      </c>
      <c r="O1038" s="157">
        <f t="shared" si="78"/>
        <v>0</v>
      </c>
    </row>
    <row r="1039" s="157" customFormat="1" customHeight="1" spans="1:15">
      <c r="A1039" s="196" t="s">
        <v>1220</v>
      </c>
      <c r="B1039" s="179" t="s">
        <v>1190</v>
      </c>
      <c r="C1039" s="179" t="s">
        <v>315</v>
      </c>
      <c r="D1039" s="179" t="s">
        <v>330</v>
      </c>
      <c r="E1039" s="179" t="s">
        <v>786</v>
      </c>
      <c r="F1039" s="179" t="s">
        <v>158</v>
      </c>
      <c r="G1039" s="206">
        <v>10</v>
      </c>
      <c r="H1039" s="206">
        <v>200</v>
      </c>
      <c r="I1039" s="206">
        <f t="shared" si="79"/>
        <v>2000</v>
      </c>
      <c r="J1039" s="259"/>
      <c r="K1039" s="196" t="s">
        <v>1238</v>
      </c>
      <c r="L1039" s="179" t="s">
        <v>1157</v>
      </c>
      <c r="M1039" s="157">
        <f t="shared" si="80"/>
        <v>10</v>
      </c>
      <c r="N1039" s="157">
        <f t="shared" si="81"/>
        <v>2000</v>
      </c>
      <c r="O1039" s="157">
        <f t="shared" si="78"/>
        <v>0</v>
      </c>
    </row>
    <row r="1040" s="157" customFormat="1" customHeight="1" spans="1:15">
      <c r="A1040" s="196" t="s">
        <v>1220</v>
      </c>
      <c r="B1040" s="179" t="s">
        <v>1190</v>
      </c>
      <c r="C1040" s="179" t="s">
        <v>309</v>
      </c>
      <c r="D1040" s="179" t="s">
        <v>310</v>
      </c>
      <c r="E1040" s="196" t="s">
        <v>282</v>
      </c>
      <c r="F1040" s="179" t="s">
        <v>158</v>
      </c>
      <c r="G1040" s="206">
        <v>10</v>
      </c>
      <c r="H1040" s="206">
        <v>500</v>
      </c>
      <c r="I1040" s="206">
        <f t="shared" si="79"/>
        <v>5000</v>
      </c>
      <c r="J1040" s="259"/>
      <c r="K1040" s="196" t="s">
        <v>1238</v>
      </c>
      <c r="L1040" s="179" t="s">
        <v>1157</v>
      </c>
      <c r="M1040" s="157">
        <f t="shared" si="80"/>
        <v>10</v>
      </c>
      <c r="N1040" s="157">
        <f t="shared" si="81"/>
        <v>5000</v>
      </c>
      <c r="O1040" s="157">
        <f t="shared" si="78"/>
        <v>0</v>
      </c>
    </row>
    <row r="1041" s="157" customFormat="1" customHeight="1" spans="1:15">
      <c r="A1041" s="196" t="s">
        <v>1220</v>
      </c>
      <c r="B1041" s="179" t="s">
        <v>1190</v>
      </c>
      <c r="C1041" s="179" t="s">
        <v>395</v>
      </c>
      <c r="D1041" s="179" t="s">
        <v>393</v>
      </c>
      <c r="E1041" s="196" t="s">
        <v>335</v>
      </c>
      <c r="F1041" s="179" t="s">
        <v>229</v>
      </c>
      <c r="G1041" s="206">
        <v>2</v>
      </c>
      <c r="H1041" s="206">
        <v>3000</v>
      </c>
      <c r="I1041" s="206">
        <f t="shared" si="79"/>
        <v>6000</v>
      </c>
      <c r="J1041" s="259"/>
      <c r="K1041" s="196" t="s">
        <v>1238</v>
      </c>
      <c r="L1041" s="179" t="s">
        <v>1157</v>
      </c>
      <c r="M1041" s="157">
        <f t="shared" si="80"/>
        <v>2</v>
      </c>
      <c r="N1041" s="157">
        <f t="shared" si="81"/>
        <v>6000</v>
      </c>
      <c r="O1041" s="157">
        <f t="shared" si="78"/>
        <v>0</v>
      </c>
    </row>
    <row r="1042" s="157" customFormat="1" customHeight="1" spans="1:15">
      <c r="A1042" s="196" t="s">
        <v>1220</v>
      </c>
      <c r="B1042" s="179" t="s">
        <v>1190</v>
      </c>
      <c r="C1042" s="179" t="s">
        <v>191</v>
      </c>
      <c r="D1042" s="196" t="s">
        <v>192</v>
      </c>
      <c r="E1042" s="196" t="s">
        <v>188</v>
      </c>
      <c r="F1042" s="179" t="s">
        <v>158</v>
      </c>
      <c r="G1042" s="206">
        <v>1</v>
      </c>
      <c r="H1042" s="206">
        <v>12000</v>
      </c>
      <c r="I1042" s="206">
        <f t="shared" si="79"/>
        <v>12000</v>
      </c>
      <c r="J1042" s="259"/>
      <c r="K1042" s="196" t="s">
        <v>1238</v>
      </c>
      <c r="L1042" s="179" t="s">
        <v>1157</v>
      </c>
      <c r="M1042" s="157">
        <f t="shared" si="80"/>
        <v>1</v>
      </c>
      <c r="N1042" s="157">
        <f t="shared" si="81"/>
        <v>12000</v>
      </c>
      <c r="O1042" s="157">
        <f t="shared" si="78"/>
        <v>0</v>
      </c>
    </row>
    <row r="1043" s="157" customFormat="1" customHeight="1" spans="1:15">
      <c r="A1043" s="196" t="s">
        <v>1220</v>
      </c>
      <c r="B1043" s="179" t="s">
        <v>1190</v>
      </c>
      <c r="C1043" s="179" t="s">
        <v>233</v>
      </c>
      <c r="D1043" s="179" t="s">
        <v>330</v>
      </c>
      <c r="E1043" s="196" t="s">
        <v>234</v>
      </c>
      <c r="F1043" s="179" t="s">
        <v>229</v>
      </c>
      <c r="G1043" s="206">
        <v>1</v>
      </c>
      <c r="H1043" s="206">
        <v>2800</v>
      </c>
      <c r="I1043" s="206">
        <f t="shared" si="79"/>
        <v>2800</v>
      </c>
      <c r="J1043" s="259"/>
      <c r="K1043" s="196" t="s">
        <v>1238</v>
      </c>
      <c r="L1043" s="179" t="s">
        <v>1157</v>
      </c>
      <c r="M1043" s="157">
        <f t="shared" si="80"/>
        <v>1</v>
      </c>
      <c r="N1043" s="157">
        <f t="shared" si="81"/>
        <v>2800</v>
      </c>
      <c r="O1043" s="157">
        <f t="shared" si="78"/>
        <v>0</v>
      </c>
    </row>
    <row r="1044" s="157" customFormat="1" customHeight="1" spans="1:15">
      <c r="A1044" s="196" t="s">
        <v>1220</v>
      </c>
      <c r="B1044" s="179" t="s">
        <v>1190</v>
      </c>
      <c r="C1044" s="179" t="s">
        <v>467</v>
      </c>
      <c r="D1044" s="179" t="s">
        <v>330</v>
      </c>
      <c r="E1044" s="179" t="s">
        <v>468</v>
      </c>
      <c r="F1044" s="179" t="s">
        <v>229</v>
      </c>
      <c r="G1044" s="206">
        <v>2</v>
      </c>
      <c r="H1044" s="206">
        <v>150</v>
      </c>
      <c r="I1044" s="206">
        <f t="shared" si="79"/>
        <v>300</v>
      </c>
      <c r="J1044" s="259"/>
      <c r="K1044" s="196" t="s">
        <v>1238</v>
      </c>
      <c r="L1044" s="179" t="s">
        <v>1157</v>
      </c>
      <c r="M1044" s="157">
        <f t="shared" si="80"/>
        <v>2</v>
      </c>
      <c r="N1044" s="157">
        <f t="shared" si="81"/>
        <v>300</v>
      </c>
      <c r="O1044" s="157">
        <f t="shared" si="78"/>
        <v>0</v>
      </c>
    </row>
    <row r="1045" s="157" customFormat="1" customHeight="1" spans="1:15">
      <c r="A1045" s="196" t="s">
        <v>1220</v>
      </c>
      <c r="B1045" s="179" t="s">
        <v>1190</v>
      </c>
      <c r="C1045" s="179" t="s">
        <v>354</v>
      </c>
      <c r="D1045" s="179" t="s">
        <v>355</v>
      </c>
      <c r="E1045" s="196" t="s">
        <v>356</v>
      </c>
      <c r="F1045" s="213" t="s">
        <v>229</v>
      </c>
      <c r="G1045" s="206">
        <v>1</v>
      </c>
      <c r="H1045" s="206">
        <v>1000</v>
      </c>
      <c r="I1045" s="206">
        <f t="shared" si="79"/>
        <v>1000</v>
      </c>
      <c r="J1045" s="259"/>
      <c r="K1045" s="196" t="s">
        <v>1238</v>
      </c>
      <c r="L1045" s="179" t="s">
        <v>1157</v>
      </c>
      <c r="M1045" s="157">
        <f t="shared" si="80"/>
        <v>1</v>
      </c>
      <c r="N1045" s="157">
        <f t="shared" si="81"/>
        <v>1000</v>
      </c>
      <c r="O1045" s="157">
        <f t="shared" si="78"/>
        <v>0</v>
      </c>
    </row>
    <row r="1046" s="157" customFormat="1" customHeight="1" spans="1:15">
      <c r="A1046" s="196" t="s">
        <v>1220</v>
      </c>
      <c r="B1046" s="179" t="s">
        <v>1239</v>
      </c>
      <c r="C1046" s="179" t="s">
        <v>309</v>
      </c>
      <c r="D1046" s="179" t="s">
        <v>310</v>
      </c>
      <c r="E1046" s="196" t="s">
        <v>282</v>
      </c>
      <c r="F1046" s="179" t="s">
        <v>158</v>
      </c>
      <c r="G1046" s="206">
        <v>10</v>
      </c>
      <c r="H1046" s="206">
        <v>500</v>
      </c>
      <c r="I1046" s="206">
        <f t="shared" si="79"/>
        <v>5000</v>
      </c>
      <c r="J1046" s="259"/>
      <c r="K1046" s="196" t="s">
        <v>1240</v>
      </c>
      <c r="L1046" s="179" t="s">
        <v>1157</v>
      </c>
      <c r="M1046" s="157">
        <f t="shared" si="80"/>
        <v>10</v>
      </c>
      <c r="N1046" s="157">
        <f t="shared" si="81"/>
        <v>5000</v>
      </c>
      <c r="O1046" s="157">
        <f t="shared" si="78"/>
        <v>0</v>
      </c>
    </row>
    <row r="1047" s="157" customFormat="1" customHeight="1" spans="1:15">
      <c r="A1047" s="196" t="s">
        <v>1220</v>
      </c>
      <c r="B1047" s="179" t="s">
        <v>1239</v>
      </c>
      <c r="C1047" s="179" t="s">
        <v>272</v>
      </c>
      <c r="D1047" s="179" t="s">
        <v>330</v>
      </c>
      <c r="E1047" s="196" t="s">
        <v>278</v>
      </c>
      <c r="F1047" s="179" t="s">
        <v>158</v>
      </c>
      <c r="G1047" s="206">
        <v>6</v>
      </c>
      <c r="H1047" s="206">
        <v>1750</v>
      </c>
      <c r="I1047" s="206">
        <f t="shared" si="79"/>
        <v>10500</v>
      </c>
      <c r="J1047" s="259"/>
      <c r="K1047" s="196" t="s">
        <v>1240</v>
      </c>
      <c r="L1047" s="179" t="s">
        <v>1157</v>
      </c>
      <c r="M1047" s="157">
        <f t="shared" si="80"/>
        <v>6</v>
      </c>
      <c r="N1047" s="157">
        <f t="shared" si="81"/>
        <v>10500</v>
      </c>
      <c r="O1047" s="157">
        <f t="shared" si="78"/>
        <v>0</v>
      </c>
    </row>
    <row r="1048" s="157" customFormat="1" customHeight="1" spans="1:15">
      <c r="A1048" s="196" t="s">
        <v>1220</v>
      </c>
      <c r="B1048" s="179" t="s">
        <v>1239</v>
      </c>
      <c r="C1048" s="179" t="s">
        <v>431</v>
      </c>
      <c r="D1048" s="179" t="s">
        <v>330</v>
      </c>
      <c r="E1048" s="196" t="s">
        <v>432</v>
      </c>
      <c r="F1048" s="179" t="s">
        <v>229</v>
      </c>
      <c r="G1048" s="206">
        <v>4</v>
      </c>
      <c r="H1048" s="206">
        <v>1500</v>
      </c>
      <c r="I1048" s="206">
        <f t="shared" si="79"/>
        <v>6000</v>
      </c>
      <c r="J1048" s="259"/>
      <c r="K1048" s="196" t="s">
        <v>1240</v>
      </c>
      <c r="L1048" s="179" t="s">
        <v>1157</v>
      </c>
      <c r="M1048" s="157">
        <f t="shared" si="80"/>
        <v>4</v>
      </c>
      <c r="N1048" s="157">
        <f t="shared" si="81"/>
        <v>6000</v>
      </c>
      <c r="O1048" s="157">
        <f t="shared" si="78"/>
        <v>0</v>
      </c>
    </row>
    <row r="1049" s="157" customFormat="1" customHeight="1" spans="1:15">
      <c r="A1049" s="196" t="s">
        <v>1220</v>
      </c>
      <c r="B1049" s="179" t="s">
        <v>1239</v>
      </c>
      <c r="C1049" s="179" t="s">
        <v>441</v>
      </c>
      <c r="D1049" s="179" t="s">
        <v>330</v>
      </c>
      <c r="E1049" s="196" t="s">
        <v>432</v>
      </c>
      <c r="F1049" s="179" t="s">
        <v>186</v>
      </c>
      <c r="G1049" s="206">
        <v>1</v>
      </c>
      <c r="H1049" s="206">
        <v>6000</v>
      </c>
      <c r="I1049" s="206">
        <f t="shared" si="79"/>
        <v>6000</v>
      </c>
      <c r="J1049" s="259"/>
      <c r="K1049" s="196" t="s">
        <v>1240</v>
      </c>
      <c r="L1049" s="179" t="s">
        <v>1157</v>
      </c>
      <c r="M1049" s="157">
        <f t="shared" si="80"/>
        <v>1</v>
      </c>
      <c r="N1049" s="157">
        <f t="shared" si="81"/>
        <v>6000</v>
      </c>
      <c r="O1049" s="157">
        <f t="shared" si="78"/>
        <v>0</v>
      </c>
    </row>
    <row r="1050" s="157" customFormat="1" customHeight="1" spans="1:15">
      <c r="A1050" s="196" t="s">
        <v>1220</v>
      </c>
      <c r="B1050" s="179" t="s">
        <v>1239</v>
      </c>
      <c r="C1050" s="179" t="s">
        <v>262</v>
      </c>
      <c r="D1050" s="179" t="s">
        <v>263</v>
      </c>
      <c r="E1050" s="196" t="s">
        <v>188</v>
      </c>
      <c r="F1050" s="179" t="s">
        <v>229</v>
      </c>
      <c r="G1050" s="206">
        <v>2</v>
      </c>
      <c r="H1050" s="206">
        <v>1000</v>
      </c>
      <c r="I1050" s="206">
        <f t="shared" si="79"/>
        <v>2000</v>
      </c>
      <c r="J1050" s="259"/>
      <c r="K1050" s="196" t="s">
        <v>1240</v>
      </c>
      <c r="L1050" s="179" t="s">
        <v>1157</v>
      </c>
      <c r="M1050" s="157">
        <f t="shared" si="80"/>
        <v>2</v>
      </c>
      <c r="N1050" s="157">
        <f t="shared" si="81"/>
        <v>2000</v>
      </c>
      <c r="O1050" s="157">
        <f t="shared" si="78"/>
        <v>0</v>
      </c>
    </row>
    <row r="1051" s="157" customFormat="1" customHeight="1" spans="1:15">
      <c r="A1051" s="196" t="s">
        <v>1220</v>
      </c>
      <c r="B1051" s="179" t="s">
        <v>1239</v>
      </c>
      <c r="C1051" s="179" t="s">
        <v>262</v>
      </c>
      <c r="D1051" s="179" t="s">
        <v>263</v>
      </c>
      <c r="E1051" s="196" t="s">
        <v>188</v>
      </c>
      <c r="F1051" s="179" t="s">
        <v>229</v>
      </c>
      <c r="G1051" s="206">
        <v>2</v>
      </c>
      <c r="H1051" s="206">
        <v>1000</v>
      </c>
      <c r="I1051" s="206">
        <f t="shared" si="79"/>
        <v>2000</v>
      </c>
      <c r="J1051" s="259"/>
      <c r="K1051" s="196" t="s">
        <v>1240</v>
      </c>
      <c r="L1051" s="179" t="s">
        <v>1157</v>
      </c>
      <c r="M1051" s="157">
        <f t="shared" si="80"/>
        <v>2</v>
      </c>
      <c r="N1051" s="157">
        <f t="shared" si="81"/>
        <v>2000</v>
      </c>
      <c r="O1051" s="157">
        <f t="shared" si="78"/>
        <v>0</v>
      </c>
    </row>
    <row r="1052" s="157" customFormat="1" customHeight="1" spans="1:15">
      <c r="A1052" s="196" t="s">
        <v>1220</v>
      </c>
      <c r="B1052" s="179" t="s">
        <v>1239</v>
      </c>
      <c r="C1052" s="179" t="s">
        <v>413</v>
      </c>
      <c r="D1052" s="179" t="s">
        <v>426</v>
      </c>
      <c r="E1052" s="196" t="s">
        <v>1188</v>
      </c>
      <c r="F1052" s="179" t="s">
        <v>229</v>
      </c>
      <c r="G1052" s="206">
        <v>1</v>
      </c>
      <c r="H1052" s="206">
        <v>3000</v>
      </c>
      <c r="I1052" s="206">
        <f t="shared" si="79"/>
        <v>3000</v>
      </c>
      <c r="J1052" s="259"/>
      <c r="K1052" s="196" t="s">
        <v>1240</v>
      </c>
      <c r="L1052" s="179" t="s">
        <v>1157</v>
      </c>
      <c r="M1052" s="157">
        <f t="shared" si="80"/>
        <v>1</v>
      </c>
      <c r="N1052" s="157">
        <f t="shared" si="81"/>
        <v>3000</v>
      </c>
      <c r="O1052" s="157">
        <f t="shared" si="78"/>
        <v>0</v>
      </c>
    </row>
    <row r="1053" s="157" customFormat="1" customHeight="1" spans="1:15">
      <c r="A1053" s="196" t="s">
        <v>1220</v>
      </c>
      <c r="B1053" s="179" t="s">
        <v>1239</v>
      </c>
      <c r="C1053" s="179" t="s">
        <v>198</v>
      </c>
      <c r="D1053" s="179" t="s">
        <v>207</v>
      </c>
      <c r="E1053" s="196" t="s">
        <v>199</v>
      </c>
      <c r="F1053" s="179" t="s">
        <v>158</v>
      </c>
      <c r="G1053" s="206">
        <v>1</v>
      </c>
      <c r="H1053" s="206">
        <v>900</v>
      </c>
      <c r="I1053" s="206">
        <f t="shared" si="79"/>
        <v>900</v>
      </c>
      <c r="J1053" s="259"/>
      <c r="K1053" s="196" t="s">
        <v>1240</v>
      </c>
      <c r="L1053" s="179" t="s">
        <v>1157</v>
      </c>
      <c r="M1053" s="157">
        <f t="shared" si="80"/>
        <v>1</v>
      </c>
      <c r="N1053" s="157">
        <f t="shared" si="81"/>
        <v>900</v>
      </c>
      <c r="O1053" s="157">
        <f t="shared" si="78"/>
        <v>0</v>
      </c>
    </row>
    <row r="1054" s="157" customFormat="1" customHeight="1" spans="1:15">
      <c r="A1054" s="196" t="s">
        <v>1220</v>
      </c>
      <c r="B1054" s="179" t="s">
        <v>75</v>
      </c>
      <c r="C1054" s="192" t="s">
        <v>489</v>
      </c>
      <c r="D1054" s="179" t="s">
        <v>599</v>
      </c>
      <c r="E1054" s="196" t="s">
        <v>490</v>
      </c>
      <c r="F1054" s="179" t="s">
        <v>158</v>
      </c>
      <c r="G1054" s="206">
        <v>4</v>
      </c>
      <c r="H1054" s="206">
        <v>6500</v>
      </c>
      <c r="I1054" s="206">
        <f t="shared" si="79"/>
        <v>26000</v>
      </c>
      <c r="J1054" s="259"/>
      <c r="K1054" s="196" t="s">
        <v>1241</v>
      </c>
      <c r="L1054" s="179" t="s">
        <v>1157</v>
      </c>
      <c r="M1054" s="157">
        <f t="shared" si="80"/>
        <v>4</v>
      </c>
      <c r="N1054" s="157">
        <f t="shared" si="81"/>
        <v>26000</v>
      </c>
      <c r="O1054" s="157">
        <f t="shared" si="78"/>
        <v>0</v>
      </c>
    </row>
    <row r="1055" s="157" customFormat="1" customHeight="1" spans="1:15">
      <c r="A1055" s="196" t="s">
        <v>1220</v>
      </c>
      <c r="B1055" s="179" t="s">
        <v>75</v>
      </c>
      <c r="C1055" s="179" t="s">
        <v>155</v>
      </c>
      <c r="D1055" s="426" t="s">
        <v>1181</v>
      </c>
      <c r="E1055" s="266" t="s">
        <v>157</v>
      </c>
      <c r="F1055" s="179" t="s">
        <v>158</v>
      </c>
      <c r="G1055" s="206">
        <v>2</v>
      </c>
      <c r="H1055" s="206">
        <v>3000</v>
      </c>
      <c r="I1055" s="206">
        <f t="shared" si="79"/>
        <v>6000</v>
      </c>
      <c r="J1055" s="259"/>
      <c r="K1055" s="196" t="s">
        <v>1241</v>
      </c>
      <c r="L1055" s="179" t="s">
        <v>1157</v>
      </c>
      <c r="M1055" s="157">
        <f t="shared" si="80"/>
        <v>2</v>
      </c>
      <c r="N1055" s="157">
        <f t="shared" si="81"/>
        <v>6000</v>
      </c>
      <c r="O1055" s="157">
        <f t="shared" si="78"/>
        <v>0</v>
      </c>
    </row>
    <row r="1056" s="157" customFormat="1" customHeight="1" spans="1:15">
      <c r="A1056" s="196" t="s">
        <v>1220</v>
      </c>
      <c r="B1056" s="179" t="s">
        <v>75</v>
      </c>
      <c r="C1056" s="179" t="s">
        <v>272</v>
      </c>
      <c r="D1056" s="179" t="s">
        <v>330</v>
      </c>
      <c r="E1056" s="266" t="s">
        <v>274</v>
      </c>
      <c r="F1056" s="179" t="s">
        <v>158</v>
      </c>
      <c r="G1056" s="206">
        <v>2</v>
      </c>
      <c r="H1056" s="206">
        <v>1320</v>
      </c>
      <c r="I1056" s="206">
        <f t="shared" si="79"/>
        <v>2640</v>
      </c>
      <c r="J1056" s="259"/>
      <c r="K1056" s="196" t="s">
        <v>1241</v>
      </c>
      <c r="L1056" s="179" t="s">
        <v>1157</v>
      </c>
      <c r="M1056" s="157">
        <f t="shared" si="80"/>
        <v>2</v>
      </c>
      <c r="N1056" s="157">
        <f t="shared" si="81"/>
        <v>2640</v>
      </c>
      <c r="O1056" s="157">
        <f t="shared" si="78"/>
        <v>0</v>
      </c>
    </row>
    <row r="1057" s="157" customFormat="1" customHeight="1" spans="1:15">
      <c r="A1057" s="196" t="s">
        <v>1220</v>
      </c>
      <c r="B1057" s="179" t="s">
        <v>1192</v>
      </c>
      <c r="C1057" s="179" t="s">
        <v>480</v>
      </c>
      <c r="D1057" s="179" t="s">
        <v>330</v>
      </c>
      <c r="E1057" s="179" t="s">
        <v>481</v>
      </c>
      <c r="F1057" s="179" t="s">
        <v>229</v>
      </c>
      <c r="G1057" s="206">
        <v>2</v>
      </c>
      <c r="H1057" s="206">
        <v>40</v>
      </c>
      <c r="I1057" s="206">
        <f t="shared" si="79"/>
        <v>80</v>
      </c>
      <c r="J1057" s="259"/>
      <c r="K1057" s="196"/>
      <c r="L1057" s="179" t="s">
        <v>1157</v>
      </c>
      <c r="M1057" s="157">
        <f t="shared" si="80"/>
        <v>2</v>
      </c>
      <c r="N1057" s="157">
        <f t="shared" si="81"/>
        <v>80</v>
      </c>
      <c r="O1057" s="157">
        <f t="shared" si="78"/>
        <v>0</v>
      </c>
    </row>
    <row r="1058" s="157" customFormat="1" customHeight="1" spans="1:15">
      <c r="A1058" s="196" t="s">
        <v>1220</v>
      </c>
      <c r="B1058" s="179" t="s">
        <v>1192</v>
      </c>
      <c r="C1058" s="179" t="s">
        <v>272</v>
      </c>
      <c r="D1058" s="179" t="s">
        <v>330</v>
      </c>
      <c r="E1058" s="196" t="s">
        <v>274</v>
      </c>
      <c r="F1058" s="179" t="s">
        <v>158</v>
      </c>
      <c r="G1058" s="206">
        <v>7</v>
      </c>
      <c r="H1058" s="206">
        <v>1320</v>
      </c>
      <c r="I1058" s="206">
        <f t="shared" si="79"/>
        <v>9240</v>
      </c>
      <c r="J1058" s="259"/>
      <c r="K1058" s="196"/>
      <c r="L1058" s="179" t="s">
        <v>1157</v>
      </c>
      <c r="M1058" s="157">
        <f t="shared" si="80"/>
        <v>7</v>
      </c>
      <c r="N1058" s="157">
        <f t="shared" si="81"/>
        <v>9240</v>
      </c>
      <c r="O1058" s="157">
        <f t="shared" si="78"/>
        <v>0</v>
      </c>
    </row>
    <row r="1059" s="157" customFormat="1" customHeight="1" spans="1:15">
      <c r="A1059" s="196" t="s">
        <v>1220</v>
      </c>
      <c r="B1059" s="179" t="s">
        <v>1192</v>
      </c>
      <c r="C1059" s="179" t="s">
        <v>318</v>
      </c>
      <c r="D1059" s="179" t="s">
        <v>728</v>
      </c>
      <c r="E1059" s="196" t="s">
        <v>320</v>
      </c>
      <c r="F1059" s="179" t="s">
        <v>158</v>
      </c>
      <c r="G1059" s="206">
        <v>2</v>
      </c>
      <c r="H1059" s="206">
        <v>800</v>
      </c>
      <c r="I1059" s="206">
        <f t="shared" si="79"/>
        <v>1600</v>
      </c>
      <c r="J1059" s="259"/>
      <c r="K1059" s="196"/>
      <c r="L1059" s="179" t="s">
        <v>1157</v>
      </c>
      <c r="M1059" s="157">
        <f t="shared" si="80"/>
        <v>2</v>
      </c>
      <c r="N1059" s="157">
        <f t="shared" si="81"/>
        <v>1600</v>
      </c>
      <c r="O1059" s="157">
        <f t="shared" si="78"/>
        <v>0</v>
      </c>
    </row>
    <row r="1060" s="157" customFormat="1" customHeight="1" spans="1:15">
      <c r="A1060" s="196" t="s">
        <v>1220</v>
      </c>
      <c r="B1060" s="179" t="s">
        <v>1192</v>
      </c>
      <c r="C1060" s="179" t="s">
        <v>467</v>
      </c>
      <c r="D1060" s="179" t="s">
        <v>330</v>
      </c>
      <c r="E1060" s="179" t="s">
        <v>468</v>
      </c>
      <c r="F1060" s="179" t="s">
        <v>229</v>
      </c>
      <c r="G1060" s="206">
        <v>7</v>
      </c>
      <c r="H1060" s="206">
        <v>150</v>
      </c>
      <c r="I1060" s="206">
        <f t="shared" si="79"/>
        <v>1050</v>
      </c>
      <c r="J1060" s="259"/>
      <c r="K1060" s="196"/>
      <c r="L1060" s="179" t="s">
        <v>1157</v>
      </c>
      <c r="M1060" s="157">
        <f t="shared" si="80"/>
        <v>7</v>
      </c>
      <c r="N1060" s="157">
        <f t="shared" si="81"/>
        <v>1050</v>
      </c>
      <c r="O1060" s="157">
        <f t="shared" si="78"/>
        <v>0</v>
      </c>
    </row>
    <row r="1061" s="157" customFormat="1" customHeight="1" spans="1:15">
      <c r="A1061" s="196" t="s">
        <v>1220</v>
      </c>
      <c r="B1061" s="179" t="s">
        <v>1192</v>
      </c>
      <c r="C1061" s="179" t="s">
        <v>306</v>
      </c>
      <c r="D1061" s="196" t="s">
        <v>307</v>
      </c>
      <c r="E1061" s="196" t="s">
        <v>308</v>
      </c>
      <c r="F1061" s="179" t="s">
        <v>158</v>
      </c>
      <c r="G1061" s="206">
        <v>2</v>
      </c>
      <c r="H1061" s="206">
        <v>150</v>
      </c>
      <c r="I1061" s="206">
        <f t="shared" si="79"/>
        <v>300</v>
      </c>
      <c r="J1061" s="259"/>
      <c r="K1061" s="196"/>
      <c r="L1061" s="179" t="s">
        <v>1157</v>
      </c>
      <c r="M1061" s="157">
        <f t="shared" si="80"/>
        <v>2</v>
      </c>
      <c r="N1061" s="157">
        <f t="shared" si="81"/>
        <v>300</v>
      </c>
      <c r="O1061" s="157">
        <f t="shared" si="78"/>
        <v>0</v>
      </c>
    </row>
    <row r="1062" s="157" customFormat="1" customHeight="1" spans="1:15">
      <c r="A1062" s="196" t="s">
        <v>1220</v>
      </c>
      <c r="B1062" s="179" t="s">
        <v>1193</v>
      </c>
      <c r="C1062" s="179" t="s">
        <v>431</v>
      </c>
      <c r="D1062" s="179" t="s">
        <v>330</v>
      </c>
      <c r="E1062" s="196" t="s">
        <v>432</v>
      </c>
      <c r="F1062" s="179" t="s">
        <v>229</v>
      </c>
      <c r="G1062" s="206">
        <v>13</v>
      </c>
      <c r="H1062" s="206">
        <v>1500</v>
      </c>
      <c r="I1062" s="206">
        <f t="shared" si="79"/>
        <v>19500</v>
      </c>
      <c r="J1062" s="259"/>
      <c r="K1062" s="196"/>
      <c r="L1062" s="179" t="s">
        <v>1157</v>
      </c>
      <c r="M1062" s="157">
        <f t="shared" si="80"/>
        <v>13</v>
      </c>
      <c r="N1062" s="157">
        <f t="shared" si="81"/>
        <v>19500</v>
      </c>
      <c r="O1062" s="157">
        <f t="shared" si="78"/>
        <v>0</v>
      </c>
    </row>
    <row r="1063" s="157" customFormat="1" customHeight="1" spans="1:15">
      <c r="A1063" s="196" t="s">
        <v>1220</v>
      </c>
      <c r="B1063" s="179" t="s">
        <v>1193</v>
      </c>
      <c r="C1063" s="179" t="s">
        <v>441</v>
      </c>
      <c r="D1063" s="179" t="s">
        <v>330</v>
      </c>
      <c r="E1063" s="196" t="s">
        <v>432</v>
      </c>
      <c r="F1063" s="179" t="s">
        <v>186</v>
      </c>
      <c r="G1063" s="206">
        <v>2</v>
      </c>
      <c r="H1063" s="206">
        <v>6000</v>
      </c>
      <c r="I1063" s="206">
        <f t="shared" si="79"/>
        <v>12000</v>
      </c>
      <c r="J1063" s="259"/>
      <c r="K1063" s="196"/>
      <c r="L1063" s="179" t="s">
        <v>1157</v>
      </c>
      <c r="M1063" s="157">
        <f t="shared" si="80"/>
        <v>2</v>
      </c>
      <c r="N1063" s="157">
        <f t="shared" si="81"/>
        <v>12000</v>
      </c>
      <c r="O1063" s="157">
        <f t="shared" si="78"/>
        <v>0</v>
      </c>
    </row>
    <row r="1064" s="157" customFormat="1" customHeight="1" spans="1:15">
      <c r="A1064" s="196" t="s">
        <v>1220</v>
      </c>
      <c r="B1064" s="179" t="s">
        <v>1193</v>
      </c>
      <c r="C1064" s="179" t="s">
        <v>262</v>
      </c>
      <c r="D1064" s="179" t="s">
        <v>697</v>
      </c>
      <c r="E1064" s="196" t="s">
        <v>188</v>
      </c>
      <c r="F1064" s="179" t="s">
        <v>229</v>
      </c>
      <c r="G1064" s="206">
        <v>8</v>
      </c>
      <c r="H1064" s="206">
        <v>1000</v>
      </c>
      <c r="I1064" s="206">
        <f t="shared" si="79"/>
        <v>8000</v>
      </c>
      <c r="J1064" s="259"/>
      <c r="K1064" s="196"/>
      <c r="L1064" s="179" t="s">
        <v>1157</v>
      </c>
      <c r="M1064" s="157">
        <f t="shared" si="80"/>
        <v>8</v>
      </c>
      <c r="N1064" s="157">
        <f t="shared" si="81"/>
        <v>8000</v>
      </c>
      <c r="O1064" s="157">
        <f t="shared" si="78"/>
        <v>0</v>
      </c>
    </row>
    <row r="1065" s="157" customFormat="1" customHeight="1" spans="1:15">
      <c r="A1065" s="196" t="s">
        <v>1220</v>
      </c>
      <c r="B1065" s="179" t="s">
        <v>1193</v>
      </c>
      <c r="C1065" s="179" t="s">
        <v>262</v>
      </c>
      <c r="D1065" s="179" t="s">
        <v>696</v>
      </c>
      <c r="E1065" s="196" t="s">
        <v>188</v>
      </c>
      <c r="F1065" s="179" t="s">
        <v>229</v>
      </c>
      <c r="G1065" s="206">
        <v>2</v>
      </c>
      <c r="H1065" s="206">
        <v>1000</v>
      </c>
      <c r="I1065" s="206">
        <f t="shared" si="79"/>
        <v>2000</v>
      </c>
      <c r="J1065" s="259"/>
      <c r="K1065" s="196"/>
      <c r="L1065" s="179" t="s">
        <v>1157</v>
      </c>
      <c r="M1065" s="157">
        <f t="shared" si="80"/>
        <v>2</v>
      </c>
      <c r="N1065" s="157">
        <f t="shared" si="81"/>
        <v>2000</v>
      </c>
      <c r="O1065" s="157">
        <f t="shared" si="78"/>
        <v>0</v>
      </c>
    </row>
    <row r="1066" s="157" customFormat="1" customHeight="1" spans="1:15">
      <c r="A1066" s="196" t="s">
        <v>1220</v>
      </c>
      <c r="B1066" s="179" t="s">
        <v>1193</v>
      </c>
      <c r="C1066" s="179" t="s">
        <v>413</v>
      </c>
      <c r="D1066" s="179" t="s">
        <v>417</v>
      </c>
      <c r="E1066" s="196" t="s">
        <v>1188</v>
      </c>
      <c r="F1066" s="179" t="s">
        <v>229</v>
      </c>
      <c r="G1066" s="206">
        <v>3</v>
      </c>
      <c r="H1066" s="206">
        <v>3000</v>
      </c>
      <c r="I1066" s="206">
        <f t="shared" si="79"/>
        <v>9000</v>
      </c>
      <c r="J1066" s="259"/>
      <c r="K1066" s="196"/>
      <c r="L1066" s="179" t="s">
        <v>1157</v>
      </c>
      <c r="M1066" s="157">
        <f t="shared" si="80"/>
        <v>3</v>
      </c>
      <c r="N1066" s="157">
        <f t="shared" si="81"/>
        <v>9000</v>
      </c>
      <c r="O1066" s="157">
        <f t="shared" si="78"/>
        <v>0</v>
      </c>
    </row>
    <row r="1067" s="157" customFormat="1" customHeight="1" spans="1:15">
      <c r="A1067" s="196" t="s">
        <v>1220</v>
      </c>
      <c r="B1067" s="179" t="s">
        <v>1194</v>
      </c>
      <c r="C1067" s="179" t="s">
        <v>441</v>
      </c>
      <c r="D1067" s="179" t="s">
        <v>330</v>
      </c>
      <c r="E1067" s="196" t="s">
        <v>432</v>
      </c>
      <c r="F1067" s="179" t="s">
        <v>186</v>
      </c>
      <c r="G1067" s="206">
        <v>1</v>
      </c>
      <c r="H1067" s="206">
        <v>6000</v>
      </c>
      <c r="I1067" s="206">
        <f t="shared" si="79"/>
        <v>6000</v>
      </c>
      <c r="J1067" s="259"/>
      <c r="K1067" s="196"/>
      <c r="L1067" s="179" t="s">
        <v>1157</v>
      </c>
      <c r="M1067" s="157">
        <f t="shared" si="80"/>
        <v>1</v>
      </c>
      <c r="N1067" s="157">
        <f t="shared" si="81"/>
        <v>6000</v>
      </c>
      <c r="O1067" s="157">
        <f t="shared" si="78"/>
        <v>0</v>
      </c>
    </row>
    <row r="1068" s="157" customFormat="1" customHeight="1" spans="1:15">
      <c r="A1068" s="196" t="s">
        <v>1220</v>
      </c>
      <c r="B1068" s="179" t="s">
        <v>1195</v>
      </c>
      <c r="C1068" s="179" t="s">
        <v>303</v>
      </c>
      <c r="D1068" s="179" t="s">
        <v>330</v>
      </c>
      <c r="E1068" s="196" t="s">
        <v>296</v>
      </c>
      <c r="F1068" s="213" t="s">
        <v>305</v>
      </c>
      <c r="G1068" s="206">
        <v>1</v>
      </c>
      <c r="H1068" s="206">
        <v>1000</v>
      </c>
      <c r="I1068" s="206">
        <f t="shared" si="79"/>
        <v>1000</v>
      </c>
      <c r="J1068" s="259"/>
      <c r="K1068" s="196"/>
      <c r="L1068" s="179" t="s">
        <v>1157</v>
      </c>
      <c r="M1068" s="157">
        <f t="shared" si="80"/>
        <v>1</v>
      </c>
      <c r="N1068" s="157">
        <f t="shared" si="81"/>
        <v>1000</v>
      </c>
      <c r="O1068" s="157">
        <f t="shared" si="78"/>
        <v>0</v>
      </c>
    </row>
    <row r="1069" s="157" customFormat="1" customHeight="1" spans="1:15">
      <c r="A1069" s="196" t="s">
        <v>1242</v>
      </c>
      <c r="B1069" s="196" t="s">
        <v>1242</v>
      </c>
      <c r="C1069" s="196"/>
      <c r="D1069" s="196"/>
      <c r="E1069" s="196"/>
      <c r="F1069" s="196"/>
      <c r="G1069" s="206"/>
      <c r="H1069" s="206"/>
      <c r="I1069" s="206"/>
      <c r="J1069" s="259"/>
      <c r="K1069" s="196"/>
      <c r="L1069" s="196"/>
      <c r="O1069" s="157">
        <f t="shared" si="78"/>
        <v>0</v>
      </c>
    </row>
    <row r="1070" s="157" customFormat="1" customHeight="1" spans="1:15">
      <c r="A1070" s="196" t="s">
        <v>1243</v>
      </c>
      <c r="B1070" s="196" t="s">
        <v>1243</v>
      </c>
      <c r="C1070" s="196"/>
      <c r="D1070" s="196"/>
      <c r="E1070" s="196"/>
      <c r="F1070" s="196"/>
      <c r="G1070" s="206"/>
      <c r="H1070" s="206"/>
      <c r="I1070" s="206"/>
      <c r="J1070" s="259"/>
      <c r="K1070" s="196"/>
      <c r="L1070" s="196"/>
      <c r="O1070" s="157">
        <f t="shared" si="78"/>
        <v>0</v>
      </c>
    </row>
    <row r="1071" s="157" customFormat="1" customHeight="1" spans="1:15">
      <c r="A1071" s="196" t="s">
        <v>1244</v>
      </c>
      <c r="B1071" s="196" t="s">
        <v>1244</v>
      </c>
      <c r="C1071" s="196"/>
      <c r="D1071" s="196"/>
      <c r="E1071" s="196"/>
      <c r="F1071" s="196"/>
      <c r="G1071" s="206"/>
      <c r="H1071" s="206"/>
      <c r="I1071" s="206"/>
      <c r="J1071" s="259"/>
      <c r="K1071" s="196"/>
      <c r="L1071" s="196"/>
      <c r="O1071" s="157">
        <f t="shared" si="78"/>
        <v>0</v>
      </c>
    </row>
    <row r="1072" s="157" customFormat="1" customHeight="1" spans="1:15">
      <c r="A1072" s="196" t="s">
        <v>1244</v>
      </c>
      <c r="B1072" s="179" t="s">
        <v>1155</v>
      </c>
      <c r="C1072" s="179" t="s">
        <v>306</v>
      </c>
      <c r="D1072" s="196" t="s">
        <v>307</v>
      </c>
      <c r="E1072" s="196" t="s">
        <v>308</v>
      </c>
      <c r="F1072" s="179" t="s">
        <v>158</v>
      </c>
      <c r="G1072" s="206">
        <v>10</v>
      </c>
      <c r="H1072" s="206">
        <v>150</v>
      </c>
      <c r="I1072" s="206">
        <f t="shared" ref="I1072:I1135" si="82" xml:space="preserve">G1072*H1072</f>
        <v>1500</v>
      </c>
      <c r="J1072" s="259"/>
      <c r="K1072" s="196" t="s">
        <v>1245</v>
      </c>
      <c r="L1072" s="179" t="s">
        <v>1157</v>
      </c>
      <c r="M1072" s="157">
        <f t="shared" ref="M1072:M1100" si="83" xml:space="preserve">G1072</f>
        <v>10</v>
      </c>
      <c r="N1072" s="157">
        <f t="shared" ref="N1072:N1135" si="84" xml:space="preserve">H1072*M1072</f>
        <v>1500</v>
      </c>
      <c r="O1072" s="157">
        <f t="shared" si="78"/>
        <v>0</v>
      </c>
    </row>
    <row r="1073" s="157" customFormat="1" customHeight="1" spans="1:15">
      <c r="A1073" s="196" t="s">
        <v>1244</v>
      </c>
      <c r="B1073" s="179" t="s">
        <v>1155</v>
      </c>
      <c r="C1073" s="179" t="s">
        <v>431</v>
      </c>
      <c r="D1073" s="179" t="s">
        <v>330</v>
      </c>
      <c r="E1073" s="196" t="s">
        <v>432</v>
      </c>
      <c r="F1073" s="179" t="s">
        <v>229</v>
      </c>
      <c r="G1073" s="206">
        <v>10</v>
      </c>
      <c r="H1073" s="206">
        <v>1500</v>
      </c>
      <c r="I1073" s="206">
        <f t="shared" si="82"/>
        <v>15000</v>
      </c>
      <c r="J1073" s="259"/>
      <c r="K1073" s="196" t="s">
        <v>1245</v>
      </c>
      <c r="L1073" s="179" t="s">
        <v>1157</v>
      </c>
      <c r="M1073" s="157">
        <f t="shared" si="83"/>
        <v>10</v>
      </c>
      <c r="N1073" s="157">
        <f t="shared" si="84"/>
        <v>15000</v>
      </c>
      <c r="O1073" s="157">
        <f t="shared" si="78"/>
        <v>0</v>
      </c>
    </row>
    <row r="1074" s="157" customFormat="1" customHeight="1" spans="1:15">
      <c r="A1074" s="196" t="s">
        <v>1244</v>
      </c>
      <c r="B1074" s="179" t="s">
        <v>1155</v>
      </c>
      <c r="C1074" s="179" t="s">
        <v>431</v>
      </c>
      <c r="D1074" s="213" t="s">
        <v>710</v>
      </c>
      <c r="E1074" s="266" t="s">
        <v>432</v>
      </c>
      <c r="F1074" s="213" t="s">
        <v>229</v>
      </c>
      <c r="G1074" s="206">
        <v>10</v>
      </c>
      <c r="H1074" s="206">
        <v>1500</v>
      </c>
      <c r="I1074" s="206">
        <f t="shared" si="82"/>
        <v>15000</v>
      </c>
      <c r="J1074" s="259"/>
      <c r="K1074" s="196" t="s">
        <v>1245</v>
      </c>
      <c r="L1074" s="179" t="s">
        <v>1157</v>
      </c>
      <c r="M1074" s="157">
        <f t="shared" si="83"/>
        <v>10</v>
      </c>
      <c r="N1074" s="157">
        <f t="shared" si="84"/>
        <v>15000</v>
      </c>
      <c r="O1074" s="157">
        <f t="shared" si="78"/>
        <v>0</v>
      </c>
    </row>
    <row r="1075" s="157" customFormat="1" customHeight="1" spans="1:15">
      <c r="A1075" s="196" t="s">
        <v>1244</v>
      </c>
      <c r="B1075" s="179" t="s">
        <v>1155</v>
      </c>
      <c r="C1075" s="179" t="s">
        <v>322</v>
      </c>
      <c r="D1075" s="179" t="s">
        <v>703</v>
      </c>
      <c r="E1075" s="196" t="s">
        <v>324</v>
      </c>
      <c r="F1075" s="179" t="s">
        <v>705</v>
      </c>
      <c r="G1075" s="206">
        <v>20</v>
      </c>
      <c r="H1075" s="206">
        <v>200</v>
      </c>
      <c r="I1075" s="206">
        <f t="shared" si="82"/>
        <v>4000</v>
      </c>
      <c r="J1075" s="259"/>
      <c r="K1075" s="196" t="s">
        <v>1245</v>
      </c>
      <c r="L1075" s="179" t="s">
        <v>1157</v>
      </c>
      <c r="M1075" s="157">
        <f t="shared" si="83"/>
        <v>20</v>
      </c>
      <c r="N1075" s="157">
        <f t="shared" si="84"/>
        <v>4000</v>
      </c>
      <c r="O1075" s="157">
        <f t="shared" si="78"/>
        <v>0</v>
      </c>
    </row>
    <row r="1076" s="157" customFormat="1" customHeight="1" spans="1:15">
      <c r="A1076" s="196" t="s">
        <v>1244</v>
      </c>
      <c r="B1076" s="179" t="s">
        <v>1155</v>
      </c>
      <c r="C1076" s="179" t="s">
        <v>224</v>
      </c>
      <c r="D1076" s="179" t="s">
        <v>330</v>
      </c>
      <c r="E1076" s="196" t="s">
        <v>1158</v>
      </c>
      <c r="F1076" s="179" t="s">
        <v>158</v>
      </c>
      <c r="G1076" s="206">
        <v>10</v>
      </c>
      <c r="H1076" s="206">
        <v>1000</v>
      </c>
      <c r="I1076" s="206">
        <f t="shared" si="82"/>
        <v>10000</v>
      </c>
      <c r="J1076" s="259"/>
      <c r="K1076" s="196" t="s">
        <v>1245</v>
      </c>
      <c r="L1076" s="179" t="s">
        <v>1157</v>
      </c>
      <c r="M1076" s="157">
        <f t="shared" si="83"/>
        <v>10</v>
      </c>
      <c r="N1076" s="157">
        <f t="shared" si="84"/>
        <v>10000</v>
      </c>
      <c r="O1076" s="157">
        <f t="shared" si="78"/>
        <v>0</v>
      </c>
    </row>
    <row r="1077" s="157" customFormat="1" customHeight="1" spans="1:15">
      <c r="A1077" s="196" t="s">
        <v>1244</v>
      </c>
      <c r="B1077" s="179" t="s">
        <v>1155</v>
      </c>
      <c r="C1077" s="179" t="s">
        <v>325</v>
      </c>
      <c r="D1077" s="179" t="s">
        <v>330</v>
      </c>
      <c r="E1077" s="179" t="s">
        <v>786</v>
      </c>
      <c r="F1077" s="179" t="s">
        <v>158</v>
      </c>
      <c r="G1077" s="206">
        <v>10</v>
      </c>
      <c r="H1077" s="206">
        <v>200</v>
      </c>
      <c r="I1077" s="206">
        <f t="shared" si="82"/>
        <v>2000</v>
      </c>
      <c r="J1077" s="259"/>
      <c r="K1077" s="196" t="s">
        <v>1245</v>
      </c>
      <c r="L1077" s="179" t="s">
        <v>1157</v>
      </c>
      <c r="M1077" s="157">
        <f t="shared" si="83"/>
        <v>10</v>
      </c>
      <c r="N1077" s="157">
        <f t="shared" si="84"/>
        <v>2000</v>
      </c>
      <c r="O1077" s="157">
        <f t="shared" si="78"/>
        <v>0</v>
      </c>
    </row>
    <row r="1078" s="157" customFormat="1" customHeight="1" spans="1:15">
      <c r="A1078" s="196" t="s">
        <v>1244</v>
      </c>
      <c r="B1078" s="179" t="s">
        <v>1155</v>
      </c>
      <c r="C1078" s="179" t="s">
        <v>262</v>
      </c>
      <c r="D1078" s="179" t="s">
        <v>564</v>
      </c>
      <c r="E1078" s="196" t="s">
        <v>188</v>
      </c>
      <c r="F1078" s="179" t="s">
        <v>229</v>
      </c>
      <c r="G1078" s="206">
        <v>10</v>
      </c>
      <c r="H1078" s="206">
        <v>1000</v>
      </c>
      <c r="I1078" s="206">
        <f t="shared" si="82"/>
        <v>10000</v>
      </c>
      <c r="J1078" s="259"/>
      <c r="K1078" s="196" t="s">
        <v>1245</v>
      </c>
      <c r="L1078" s="179" t="s">
        <v>1157</v>
      </c>
      <c r="M1078" s="157">
        <f t="shared" si="83"/>
        <v>10</v>
      </c>
      <c r="N1078" s="157">
        <f t="shared" si="84"/>
        <v>10000</v>
      </c>
      <c r="O1078" s="157">
        <f t="shared" si="78"/>
        <v>0</v>
      </c>
    </row>
    <row r="1079" s="157" customFormat="1" customHeight="1" spans="1:15">
      <c r="A1079" s="196" t="s">
        <v>1244</v>
      </c>
      <c r="B1079" s="179" t="s">
        <v>1155</v>
      </c>
      <c r="C1079" s="213" t="s">
        <v>329</v>
      </c>
      <c r="D1079" s="213" t="s">
        <v>330</v>
      </c>
      <c r="E1079" s="213" t="s">
        <v>331</v>
      </c>
      <c r="F1079" s="213" t="s">
        <v>229</v>
      </c>
      <c r="G1079" s="206">
        <v>10</v>
      </c>
      <c r="H1079" s="206">
        <v>210</v>
      </c>
      <c r="I1079" s="206">
        <f t="shared" si="82"/>
        <v>2100</v>
      </c>
      <c r="J1079" s="259"/>
      <c r="K1079" s="196" t="s">
        <v>1245</v>
      </c>
      <c r="L1079" s="179" t="s">
        <v>1157</v>
      </c>
      <c r="M1079" s="157">
        <f t="shared" si="83"/>
        <v>10</v>
      </c>
      <c r="N1079" s="157">
        <f t="shared" si="84"/>
        <v>2100</v>
      </c>
      <c r="O1079" s="157">
        <f t="shared" si="78"/>
        <v>0</v>
      </c>
    </row>
    <row r="1080" s="157" customFormat="1" customHeight="1" spans="1:15">
      <c r="A1080" s="196" t="s">
        <v>1244</v>
      </c>
      <c r="B1080" s="179" t="s">
        <v>1159</v>
      </c>
      <c r="C1080" s="179" t="s">
        <v>306</v>
      </c>
      <c r="D1080" s="196" t="s">
        <v>307</v>
      </c>
      <c r="E1080" s="196" t="s">
        <v>308</v>
      </c>
      <c r="F1080" s="179" t="s">
        <v>158</v>
      </c>
      <c r="G1080" s="206">
        <v>90</v>
      </c>
      <c r="H1080" s="206">
        <v>150</v>
      </c>
      <c r="I1080" s="206">
        <f t="shared" si="82"/>
        <v>13500</v>
      </c>
      <c r="J1080" s="259"/>
      <c r="K1080" s="196" t="s">
        <v>1246</v>
      </c>
      <c r="L1080" s="179" t="s">
        <v>1157</v>
      </c>
      <c r="M1080" s="157">
        <f t="shared" si="83"/>
        <v>90</v>
      </c>
      <c r="N1080" s="157">
        <f t="shared" si="84"/>
        <v>13500</v>
      </c>
      <c r="O1080" s="157">
        <f t="shared" si="78"/>
        <v>0</v>
      </c>
    </row>
    <row r="1081" s="157" customFormat="1" customHeight="1" spans="1:15">
      <c r="A1081" s="196" t="s">
        <v>1244</v>
      </c>
      <c r="B1081" s="179" t="s">
        <v>1159</v>
      </c>
      <c r="C1081" s="213" t="s">
        <v>329</v>
      </c>
      <c r="D1081" s="213" t="s">
        <v>330</v>
      </c>
      <c r="E1081" s="213" t="s">
        <v>331</v>
      </c>
      <c r="F1081" s="213" t="s">
        <v>229</v>
      </c>
      <c r="G1081" s="206">
        <v>45</v>
      </c>
      <c r="H1081" s="206">
        <v>210</v>
      </c>
      <c r="I1081" s="206">
        <f t="shared" si="82"/>
        <v>9450</v>
      </c>
      <c r="J1081" s="259"/>
      <c r="K1081" s="196" t="s">
        <v>1246</v>
      </c>
      <c r="L1081" s="179" t="s">
        <v>1157</v>
      </c>
      <c r="M1081" s="157">
        <f t="shared" si="83"/>
        <v>45</v>
      </c>
      <c r="N1081" s="157">
        <f t="shared" si="84"/>
        <v>9450</v>
      </c>
      <c r="O1081" s="157">
        <f t="shared" si="78"/>
        <v>0</v>
      </c>
    </row>
    <row r="1082" s="157" customFormat="1" customHeight="1" spans="1:15">
      <c r="A1082" s="196" t="s">
        <v>1244</v>
      </c>
      <c r="B1082" s="179" t="s">
        <v>1161</v>
      </c>
      <c r="C1082" s="179" t="s">
        <v>306</v>
      </c>
      <c r="D1082" s="196" t="s">
        <v>307</v>
      </c>
      <c r="E1082" s="196" t="s">
        <v>308</v>
      </c>
      <c r="F1082" s="179" t="s">
        <v>158</v>
      </c>
      <c r="G1082" s="206">
        <v>90</v>
      </c>
      <c r="H1082" s="206">
        <v>150</v>
      </c>
      <c r="I1082" s="206">
        <f t="shared" si="82"/>
        <v>13500</v>
      </c>
      <c r="J1082" s="259"/>
      <c r="K1082" s="196" t="s">
        <v>1247</v>
      </c>
      <c r="L1082" s="179" t="s">
        <v>1157</v>
      </c>
      <c r="M1082" s="157">
        <f t="shared" si="83"/>
        <v>90</v>
      </c>
      <c r="N1082" s="157">
        <f t="shared" si="84"/>
        <v>13500</v>
      </c>
      <c r="O1082" s="157">
        <f t="shared" si="78"/>
        <v>0</v>
      </c>
    </row>
    <row r="1083" s="157" customFormat="1" customHeight="1" spans="1:15">
      <c r="A1083" s="196" t="s">
        <v>1244</v>
      </c>
      <c r="B1083" s="179" t="s">
        <v>1161</v>
      </c>
      <c r="C1083" s="213" t="s">
        <v>329</v>
      </c>
      <c r="D1083" s="213" t="s">
        <v>330</v>
      </c>
      <c r="E1083" s="213" t="s">
        <v>331</v>
      </c>
      <c r="F1083" s="213" t="s">
        <v>229</v>
      </c>
      <c r="G1083" s="206">
        <v>30</v>
      </c>
      <c r="H1083" s="206">
        <v>210</v>
      </c>
      <c r="I1083" s="206">
        <f t="shared" si="82"/>
        <v>6300</v>
      </c>
      <c r="J1083" s="259"/>
      <c r="K1083" s="196" t="s">
        <v>1247</v>
      </c>
      <c r="L1083" s="179" t="s">
        <v>1157</v>
      </c>
      <c r="M1083" s="157">
        <f t="shared" si="83"/>
        <v>30</v>
      </c>
      <c r="N1083" s="157">
        <f t="shared" si="84"/>
        <v>6300</v>
      </c>
      <c r="O1083" s="157">
        <f t="shared" si="78"/>
        <v>0</v>
      </c>
    </row>
    <row r="1084" s="157" customFormat="1" customHeight="1" spans="1:15">
      <c r="A1084" s="196" t="s">
        <v>1244</v>
      </c>
      <c r="B1084" s="179" t="s">
        <v>1163</v>
      </c>
      <c r="C1084" s="179" t="s">
        <v>306</v>
      </c>
      <c r="D1084" s="196" t="s">
        <v>307</v>
      </c>
      <c r="E1084" s="196" t="s">
        <v>308</v>
      </c>
      <c r="F1084" s="179" t="s">
        <v>158</v>
      </c>
      <c r="G1084" s="206">
        <v>5</v>
      </c>
      <c r="H1084" s="206">
        <v>150</v>
      </c>
      <c r="I1084" s="206">
        <f t="shared" si="82"/>
        <v>750</v>
      </c>
      <c r="J1084" s="259"/>
      <c r="K1084" s="196" t="s">
        <v>1248</v>
      </c>
      <c r="L1084" s="179" t="s">
        <v>1157</v>
      </c>
      <c r="M1084" s="157">
        <f t="shared" si="83"/>
        <v>5</v>
      </c>
      <c r="N1084" s="157">
        <f t="shared" si="84"/>
        <v>750</v>
      </c>
      <c r="O1084" s="157">
        <f t="shared" si="78"/>
        <v>0</v>
      </c>
    </row>
    <row r="1085" s="157" customFormat="1" customHeight="1" spans="1:15">
      <c r="A1085" s="196" t="s">
        <v>1244</v>
      </c>
      <c r="B1085" s="179" t="s">
        <v>1165</v>
      </c>
      <c r="C1085" s="213" t="s">
        <v>690</v>
      </c>
      <c r="D1085" s="213" t="s">
        <v>164</v>
      </c>
      <c r="E1085" s="196" t="s">
        <v>157</v>
      </c>
      <c r="F1085" s="179" t="s">
        <v>158</v>
      </c>
      <c r="G1085" s="206">
        <v>50</v>
      </c>
      <c r="H1085" s="206">
        <v>10000</v>
      </c>
      <c r="I1085" s="206">
        <f t="shared" si="82"/>
        <v>500000</v>
      </c>
      <c r="J1085" s="259"/>
      <c r="K1085" s="196" t="s">
        <v>1249</v>
      </c>
      <c r="L1085" s="179" t="s">
        <v>1157</v>
      </c>
      <c r="M1085" s="157">
        <f t="shared" si="83"/>
        <v>50</v>
      </c>
      <c r="N1085" s="157">
        <f t="shared" si="84"/>
        <v>500000</v>
      </c>
      <c r="O1085" s="157">
        <f t="shared" si="78"/>
        <v>0</v>
      </c>
    </row>
    <row r="1086" s="157" customFormat="1" customHeight="1" spans="1:15">
      <c r="A1086" s="196" t="s">
        <v>1244</v>
      </c>
      <c r="B1086" s="179" t="s">
        <v>1165</v>
      </c>
      <c r="C1086" s="179" t="s">
        <v>272</v>
      </c>
      <c r="D1086" s="179" t="s">
        <v>330</v>
      </c>
      <c r="E1086" s="196" t="s">
        <v>274</v>
      </c>
      <c r="F1086" s="179" t="s">
        <v>158</v>
      </c>
      <c r="G1086" s="206">
        <v>50</v>
      </c>
      <c r="H1086" s="206">
        <v>1320</v>
      </c>
      <c r="I1086" s="206">
        <f t="shared" si="82"/>
        <v>66000</v>
      </c>
      <c r="J1086" s="259"/>
      <c r="K1086" s="196" t="s">
        <v>1249</v>
      </c>
      <c r="L1086" s="179" t="s">
        <v>1157</v>
      </c>
      <c r="M1086" s="157">
        <f t="shared" si="83"/>
        <v>50</v>
      </c>
      <c r="N1086" s="157">
        <f t="shared" si="84"/>
        <v>66000</v>
      </c>
      <c r="O1086" s="157">
        <f t="shared" si="78"/>
        <v>0</v>
      </c>
    </row>
    <row r="1087" s="157" customFormat="1" customHeight="1" spans="1:15">
      <c r="A1087" s="196" t="s">
        <v>1244</v>
      </c>
      <c r="B1087" s="179" t="s">
        <v>1165</v>
      </c>
      <c r="C1087" s="179" t="s">
        <v>395</v>
      </c>
      <c r="D1087" s="179" t="s">
        <v>393</v>
      </c>
      <c r="E1087" s="196" t="s">
        <v>335</v>
      </c>
      <c r="F1087" s="179" t="s">
        <v>229</v>
      </c>
      <c r="G1087" s="206">
        <v>10</v>
      </c>
      <c r="H1087" s="206">
        <v>3000</v>
      </c>
      <c r="I1087" s="206">
        <f t="shared" si="82"/>
        <v>30000</v>
      </c>
      <c r="J1087" s="259"/>
      <c r="K1087" s="196" t="s">
        <v>1249</v>
      </c>
      <c r="L1087" s="179" t="s">
        <v>1157</v>
      </c>
      <c r="M1087" s="157">
        <f t="shared" si="83"/>
        <v>10</v>
      </c>
      <c r="N1087" s="157">
        <f t="shared" si="84"/>
        <v>30000</v>
      </c>
      <c r="O1087" s="157">
        <f t="shared" si="78"/>
        <v>0</v>
      </c>
    </row>
    <row r="1088" s="157" customFormat="1" customHeight="1" spans="1:15">
      <c r="A1088" s="196" t="s">
        <v>1244</v>
      </c>
      <c r="B1088" s="179" t="s">
        <v>1165</v>
      </c>
      <c r="C1088" s="179" t="s">
        <v>467</v>
      </c>
      <c r="D1088" s="179" t="s">
        <v>330</v>
      </c>
      <c r="E1088" s="179" t="s">
        <v>468</v>
      </c>
      <c r="F1088" s="179" t="s">
        <v>229</v>
      </c>
      <c r="G1088" s="206">
        <v>50</v>
      </c>
      <c r="H1088" s="206">
        <v>150</v>
      </c>
      <c r="I1088" s="206">
        <f t="shared" si="82"/>
        <v>7500</v>
      </c>
      <c r="J1088" s="259"/>
      <c r="K1088" s="196" t="s">
        <v>1249</v>
      </c>
      <c r="L1088" s="179" t="s">
        <v>1157</v>
      </c>
      <c r="M1088" s="157">
        <f t="shared" si="83"/>
        <v>50</v>
      </c>
      <c r="N1088" s="157">
        <f t="shared" si="84"/>
        <v>7500</v>
      </c>
      <c r="O1088" s="157">
        <f t="shared" si="78"/>
        <v>0</v>
      </c>
    </row>
    <row r="1089" s="157" customFormat="1" customHeight="1" spans="1:15">
      <c r="A1089" s="196" t="s">
        <v>1244</v>
      </c>
      <c r="B1089" s="179" t="s">
        <v>1167</v>
      </c>
      <c r="C1089" s="179" t="s">
        <v>318</v>
      </c>
      <c r="D1089" s="179" t="s">
        <v>728</v>
      </c>
      <c r="E1089" s="196" t="s">
        <v>320</v>
      </c>
      <c r="F1089" s="179" t="s">
        <v>158</v>
      </c>
      <c r="G1089" s="206">
        <v>10</v>
      </c>
      <c r="H1089" s="206">
        <v>800</v>
      </c>
      <c r="I1089" s="206">
        <f t="shared" si="82"/>
        <v>8000</v>
      </c>
      <c r="J1089" s="259"/>
      <c r="K1089" s="196" t="s">
        <v>1250</v>
      </c>
      <c r="L1089" s="179" t="s">
        <v>1157</v>
      </c>
      <c r="M1089" s="157">
        <f t="shared" si="83"/>
        <v>10</v>
      </c>
      <c r="N1089" s="157">
        <f t="shared" si="84"/>
        <v>8000</v>
      </c>
      <c r="O1089" s="157">
        <f t="shared" si="78"/>
        <v>0</v>
      </c>
    </row>
    <row r="1090" s="157" customFormat="1" customHeight="1" spans="1:15">
      <c r="A1090" s="196" t="s">
        <v>1244</v>
      </c>
      <c r="B1090" s="179" t="s">
        <v>1167</v>
      </c>
      <c r="C1090" s="179" t="s">
        <v>297</v>
      </c>
      <c r="D1090" s="179" t="s">
        <v>298</v>
      </c>
      <c r="E1090" s="213" t="s">
        <v>299</v>
      </c>
      <c r="F1090" s="179" t="s">
        <v>229</v>
      </c>
      <c r="G1090" s="206">
        <v>5</v>
      </c>
      <c r="H1090" s="206">
        <v>200</v>
      </c>
      <c r="I1090" s="206">
        <f t="shared" si="82"/>
        <v>1000</v>
      </c>
      <c r="J1090" s="259"/>
      <c r="K1090" s="196" t="s">
        <v>1250</v>
      </c>
      <c r="L1090" s="179" t="s">
        <v>1157</v>
      </c>
      <c r="M1090" s="157">
        <f t="shared" si="83"/>
        <v>5</v>
      </c>
      <c r="N1090" s="157">
        <f t="shared" si="84"/>
        <v>1000</v>
      </c>
      <c r="O1090" s="157">
        <f t="shared" si="78"/>
        <v>0</v>
      </c>
    </row>
    <row r="1091" s="157" customFormat="1" customHeight="1" spans="1:15">
      <c r="A1091" s="196" t="s">
        <v>1244</v>
      </c>
      <c r="B1091" s="179" t="s">
        <v>1169</v>
      </c>
      <c r="C1091" s="179" t="s">
        <v>463</v>
      </c>
      <c r="D1091" s="179" t="s">
        <v>465</v>
      </c>
      <c r="E1091" s="179" t="s">
        <v>240</v>
      </c>
      <c r="F1091" s="179" t="s">
        <v>229</v>
      </c>
      <c r="G1091" s="206">
        <v>5</v>
      </c>
      <c r="H1091" s="206">
        <v>6000</v>
      </c>
      <c r="I1091" s="206">
        <f t="shared" si="82"/>
        <v>30000</v>
      </c>
      <c r="J1091" s="259"/>
      <c r="K1091" s="196" t="s">
        <v>1251</v>
      </c>
      <c r="L1091" s="179" t="s">
        <v>1157</v>
      </c>
      <c r="M1091" s="157">
        <f t="shared" si="83"/>
        <v>5</v>
      </c>
      <c r="N1091" s="157">
        <f t="shared" si="84"/>
        <v>30000</v>
      </c>
      <c r="O1091" s="157">
        <f t="shared" si="78"/>
        <v>0</v>
      </c>
    </row>
    <row r="1092" s="157" customFormat="1" customHeight="1" spans="1:15">
      <c r="A1092" s="196" t="s">
        <v>1244</v>
      </c>
      <c r="B1092" s="179" t="s">
        <v>1169</v>
      </c>
      <c r="C1092" s="179" t="s">
        <v>297</v>
      </c>
      <c r="D1092" s="179" t="s">
        <v>298</v>
      </c>
      <c r="E1092" s="213" t="s">
        <v>299</v>
      </c>
      <c r="F1092" s="867" t="s">
        <v>229</v>
      </c>
      <c r="G1092" s="194">
        <v>5</v>
      </c>
      <c r="H1092" s="206">
        <v>200</v>
      </c>
      <c r="I1092" s="206">
        <f t="shared" si="82"/>
        <v>1000</v>
      </c>
      <c r="J1092" s="259"/>
      <c r="K1092" s="196" t="s">
        <v>1251</v>
      </c>
      <c r="L1092" s="179" t="s">
        <v>1157</v>
      </c>
      <c r="M1092" s="157">
        <f t="shared" si="83"/>
        <v>5</v>
      </c>
      <c r="N1092" s="157">
        <f t="shared" si="84"/>
        <v>1000</v>
      </c>
      <c r="O1092" s="157">
        <f t="shared" si="78"/>
        <v>0</v>
      </c>
    </row>
    <row r="1093" s="157" customFormat="1" customHeight="1" spans="1:15">
      <c r="A1093" s="196" t="s">
        <v>1244</v>
      </c>
      <c r="B1093" s="179" t="s">
        <v>1171</v>
      </c>
      <c r="C1093" s="179" t="s">
        <v>346</v>
      </c>
      <c r="D1093" s="179" t="s">
        <v>347</v>
      </c>
      <c r="E1093" s="179" t="s">
        <v>348</v>
      </c>
      <c r="F1093" s="866" t="s">
        <v>229</v>
      </c>
      <c r="G1093" s="194">
        <v>5</v>
      </c>
      <c r="H1093" s="206">
        <v>1800</v>
      </c>
      <c r="I1093" s="206">
        <f t="shared" si="82"/>
        <v>9000</v>
      </c>
      <c r="J1093" s="259"/>
      <c r="K1093" s="196" t="s">
        <v>1252</v>
      </c>
      <c r="L1093" s="179" t="s">
        <v>1157</v>
      </c>
      <c r="M1093" s="157">
        <f t="shared" si="83"/>
        <v>5</v>
      </c>
      <c r="N1093" s="157">
        <f t="shared" si="84"/>
        <v>9000</v>
      </c>
      <c r="O1093" s="157">
        <f t="shared" ref="O1093:O1156" si="85" xml:space="preserve">G1093-M1093</f>
        <v>0</v>
      </c>
    </row>
    <row r="1094" s="157" customFormat="1" customHeight="1" spans="1:15">
      <c r="A1094" s="196" t="s">
        <v>1244</v>
      </c>
      <c r="B1094" s="179" t="s">
        <v>1171</v>
      </c>
      <c r="C1094" s="179" t="s">
        <v>297</v>
      </c>
      <c r="D1094" s="213" t="s">
        <v>298</v>
      </c>
      <c r="E1094" s="213" t="s">
        <v>299</v>
      </c>
      <c r="F1094" s="213" t="s">
        <v>229</v>
      </c>
      <c r="G1094" s="206">
        <v>5</v>
      </c>
      <c r="H1094" s="206">
        <v>200</v>
      </c>
      <c r="I1094" s="206">
        <f t="shared" si="82"/>
        <v>1000</v>
      </c>
      <c r="J1094" s="259"/>
      <c r="K1094" s="196" t="s">
        <v>1252</v>
      </c>
      <c r="L1094" s="179" t="s">
        <v>1157</v>
      </c>
      <c r="M1094" s="157">
        <f t="shared" si="83"/>
        <v>5</v>
      </c>
      <c r="N1094" s="157">
        <f t="shared" si="84"/>
        <v>1000</v>
      </c>
      <c r="O1094" s="157">
        <f t="shared" si="85"/>
        <v>0</v>
      </c>
    </row>
    <row r="1095" s="157" customFormat="1" customHeight="1" spans="1:15">
      <c r="A1095" s="196" t="s">
        <v>1244</v>
      </c>
      <c r="B1095" s="179" t="s">
        <v>1173</v>
      </c>
      <c r="C1095" s="179" t="s">
        <v>395</v>
      </c>
      <c r="D1095" s="179" t="s">
        <v>393</v>
      </c>
      <c r="E1095" s="196" t="s">
        <v>335</v>
      </c>
      <c r="F1095" s="179" t="s">
        <v>229</v>
      </c>
      <c r="G1095" s="206">
        <v>5</v>
      </c>
      <c r="H1095" s="206">
        <v>3000</v>
      </c>
      <c r="I1095" s="206">
        <f t="shared" si="82"/>
        <v>15000</v>
      </c>
      <c r="J1095" s="259"/>
      <c r="K1095" s="196" t="s">
        <v>1253</v>
      </c>
      <c r="L1095" s="179" t="s">
        <v>1157</v>
      </c>
      <c r="M1095" s="157">
        <f t="shared" si="83"/>
        <v>5</v>
      </c>
      <c r="N1095" s="157">
        <f t="shared" si="84"/>
        <v>15000</v>
      </c>
      <c r="O1095" s="157">
        <f t="shared" si="85"/>
        <v>0</v>
      </c>
    </row>
    <row r="1096" s="157" customFormat="1" customHeight="1" spans="1:15">
      <c r="A1096" s="196" t="s">
        <v>1244</v>
      </c>
      <c r="B1096" s="179" t="s">
        <v>1173</v>
      </c>
      <c r="C1096" s="179" t="s">
        <v>198</v>
      </c>
      <c r="D1096" s="179" t="s">
        <v>207</v>
      </c>
      <c r="E1096" s="196" t="s">
        <v>199</v>
      </c>
      <c r="F1096" s="179" t="s">
        <v>158</v>
      </c>
      <c r="G1096" s="206">
        <v>5</v>
      </c>
      <c r="H1096" s="206">
        <v>900</v>
      </c>
      <c r="I1096" s="206">
        <f t="shared" si="82"/>
        <v>4500</v>
      </c>
      <c r="J1096" s="259"/>
      <c r="K1096" s="196" t="s">
        <v>1253</v>
      </c>
      <c r="L1096" s="179" t="s">
        <v>1157</v>
      </c>
      <c r="M1096" s="157">
        <f t="shared" si="83"/>
        <v>5</v>
      </c>
      <c r="N1096" s="157">
        <f t="shared" si="84"/>
        <v>4500</v>
      </c>
      <c r="O1096" s="157">
        <f t="shared" si="85"/>
        <v>0</v>
      </c>
    </row>
    <row r="1097" s="157" customFormat="1" customHeight="1" spans="1:15">
      <c r="A1097" s="196" t="s">
        <v>1244</v>
      </c>
      <c r="B1097" s="179" t="s">
        <v>1173</v>
      </c>
      <c r="C1097" s="179" t="s">
        <v>272</v>
      </c>
      <c r="D1097" s="179" t="s">
        <v>330</v>
      </c>
      <c r="E1097" s="266" t="s">
        <v>274</v>
      </c>
      <c r="F1097" s="179" t="s">
        <v>158</v>
      </c>
      <c r="G1097" s="206">
        <v>5</v>
      </c>
      <c r="H1097" s="206">
        <v>1320</v>
      </c>
      <c r="I1097" s="206">
        <f t="shared" si="82"/>
        <v>6600</v>
      </c>
      <c r="J1097" s="259"/>
      <c r="K1097" s="196" t="s">
        <v>1253</v>
      </c>
      <c r="L1097" s="179" t="s">
        <v>1157</v>
      </c>
      <c r="M1097" s="157">
        <f t="shared" si="83"/>
        <v>5</v>
      </c>
      <c r="N1097" s="157">
        <f t="shared" si="84"/>
        <v>6600</v>
      </c>
      <c r="O1097" s="157">
        <f t="shared" si="85"/>
        <v>0</v>
      </c>
    </row>
    <row r="1098" s="157" customFormat="1" customHeight="1" spans="1:15">
      <c r="A1098" s="196" t="s">
        <v>1244</v>
      </c>
      <c r="B1098" s="179" t="s">
        <v>1175</v>
      </c>
      <c r="C1098" s="179" t="s">
        <v>429</v>
      </c>
      <c r="D1098" s="179" t="s">
        <v>599</v>
      </c>
      <c r="E1098" s="196" t="s">
        <v>362</v>
      </c>
      <c r="F1098" s="179" t="s">
        <v>229</v>
      </c>
      <c r="G1098" s="206">
        <v>20</v>
      </c>
      <c r="H1098" s="206">
        <v>1500</v>
      </c>
      <c r="I1098" s="206">
        <f t="shared" si="82"/>
        <v>30000</v>
      </c>
      <c r="J1098" s="259"/>
      <c r="K1098" s="196" t="s">
        <v>1254</v>
      </c>
      <c r="L1098" s="179" t="s">
        <v>1157</v>
      </c>
      <c r="M1098" s="157">
        <f t="shared" si="83"/>
        <v>20</v>
      </c>
      <c r="N1098" s="157">
        <f t="shared" si="84"/>
        <v>30000</v>
      </c>
      <c r="O1098" s="157">
        <f t="shared" si="85"/>
        <v>0</v>
      </c>
    </row>
    <row r="1099" s="157" customFormat="1" customHeight="1" spans="1:15">
      <c r="A1099" s="196" t="s">
        <v>1244</v>
      </c>
      <c r="B1099" s="179" t="s">
        <v>1175</v>
      </c>
      <c r="C1099" s="179" t="s">
        <v>409</v>
      </c>
      <c r="D1099" s="179" t="s">
        <v>410</v>
      </c>
      <c r="E1099" s="179" t="s">
        <v>240</v>
      </c>
      <c r="F1099" s="179" t="s">
        <v>229</v>
      </c>
      <c r="G1099" s="206">
        <v>10</v>
      </c>
      <c r="H1099" s="206">
        <v>800</v>
      </c>
      <c r="I1099" s="206">
        <f t="shared" si="82"/>
        <v>8000</v>
      </c>
      <c r="J1099" s="259"/>
      <c r="K1099" s="196" t="s">
        <v>1254</v>
      </c>
      <c r="L1099" s="179" t="s">
        <v>1157</v>
      </c>
      <c r="M1099" s="157">
        <f t="shared" si="83"/>
        <v>10</v>
      </c>
      <c r="N1099" s="157">
        <f t="shared" si="84"/>
        <v>8000</v>
      </c>
      <c r="O1099" s="157">
        <f t="shared" si="85"/>
        <v>0</v>
      </c>
    </row>
    <row r="1100" s="157" customFormat="1" customHeight="1" spans="1:15">
      <c r="A1100" s="196" t="s">
        <v>1244</v>
      </c>
      <c r="B1100" s="179" t="s">
        <v>1175</v>
      </c>
      <c r="C1100" s="179" t="s">
        <v>375</v>
      </c>
      <c r="D1100" s="179" t="s">
        <v>599</v>
      </c>
      <c r="E1100" s="196" t="s">
        <v>376</v>
      </c>
      <c r="F1100" s="179" t="s">
        <v>229</v>
      </c>
      <c r="G1100" s="206">
        <v>20</v>
      </c>
      <c r="H1100" s="206">
        <v>8000</v>
      </c>
      <c r="I1100" s="206">
        <f t="shared" si="82"/>
        <v>160000</v>
      </c>
      <c r="J1100" s="259"/>
      <c r="K1100" s="196" t="s">
        <v>1254</v>
      </c>
      <c r="L1100" s="179" t="s">
        <v>1157</v>
      </c>
      <c r="M1100" s="157">
        <f t="shared" si="83"/>
        <v>20</v>
      </c>
      <c r="N1100" s="157">
        <f t="shared" si="84"/>
        <v>160000</v>
      </c>
      <c r="O1100" s="157">
        <f t="shared" si="85"/>
        <v>0</v>
      </c>
    </row>
    <row r="1101" s="157" customFormat="1" customHeight="1" spans="1:15">
      <c r="A1101" s="196" t="s">
        <v>1244</v>
      </c>
      <c r="B1101" s="179" t="s">
        <v>966</v>
      </c>
      <c r="C1101" s="179" t="s">
        <v>443</v>
      </c>
      <c r="D1101" s="196" t="s">
        <v>446</v>
      </c>
      <c r="E1101" s="196" t="s">
        <v>424</v>
      </c>
      <c r="F1101" s="179" t="s">
        <v>229</v>
      </c>
      <c r="G1101" s="206">
        <v>6</v>
      </c>
      <c r="H1101" s="206">
        <v>20000</v>
      </c>
      <c r="I1101" s="206">
        <f t="shared" si="82"/>
        <v>120000</v>
      </c>
      <c r="J1101" s="259"/>
      <c r="K1101" s="196" t="s">
        <v>1255</v>
      </c>
      <c r="L1101" s="179" t="s">
        <v>1157</v>
      </c>
      <c r="M1101" s="851">
        <v>6</v>
      </c>
      <c r="N1101" s="157">
        <f t="shared" si="84"/>
        <v>120000</v>
      </c>
      <c r="O1101" s="157">
        <f t="shared" si="85"/>
        <v>0</v>
      </c>
    </row>
    <row r="1102" s="157" customFormat="1" customHeight="1" spans="1:15">
      <c r="A1102" s="196" t="s">
        <v>1244</v>
      </c>
      <c r="B1102" s="179" t="s">
        <v>966</v>
      </c>
      <c r="C1102" s="179" t="s">
        <v>297</v>
      </c>
      <c r="D1102" s="213" t="s">
        <v>298</v>
      </c>
      <c r="E1102" s="179" t="s">
        <v>299</v>
      </c>
      <c r="F1102" s="179" t="s">
        <v>229</v>
      </c>
      <c r="G1102" s="206">
        <v>5</v>
      </c>
      <c r="H1102" s="206">
        <v>200</v>
      </c>
      <c r="I1102" s="206">
        <f t="shared" si="82"/>
        <v>1000</v>
      </c>
      <c r="J1102" s="259"/>
      <c r="K1102" s="196" t="s">
        <v>1255</v>
      </c>
      <c r="L1102" s="179" t="s">
        <v>1157</v>
      </c>
      <c r="M1102" s="157">
        <f t="shared" ref="M1102:M1165" si="86" xml:space="preserve">G1102</f>
        <v>5</v>
      </c>
      <c r="N1102" s="157">
        <f t="shared" si="84"/>
        <v>1000</v>
      </c>
      <c r="O1102" s="157">
        <f t="shared" si="85"/>
        <v>0</v>
      </c>
    </row>
    <row r="1103" s="157" customFormat="1" customHeight="1" spans="1:15">
      <c r="A1103" s="196" t="s">
        <v>1244</v>
      </c>
      <c r="B1103" s="179" t="s">
        <v>966</v>
      </c>
      <c r="C1103" s="179" t="s">
        <v>422</v>
      </c>
      <c r="D1103" s="179" t="s">
        <v>681</v>
      </c>
      <c r="E1103" s="196" t="s">
        <v>424</v>
      </c>
      <c r="F1103" s="179" t="s">
        <v>229</v>
      </c>
      <c r="G1103" s="206">
        <v>5</v>
      </c>
      <c r="H1103" s="206">
        <v>20000</v>
      </c>
      <c r="I1103" s="206">
        <f t="shared" si="82"/>
        <v>100000</v>
      </c>
      <c r="J1103" s="259"/>
      <c r="K1103" s="196" t="s">
        <v>1255</v>
      </c>
      <c r="L1103" s="179" t="s">
        <v>1157</v>
      </c>
      <c r="M1103" s="157">
        <f t="shared" si="86"/>
        <v>5</v>
      </c>
      <c r="N1103" s="157">
        <f t="shared" si="84"/>
        <v>100000</v>
      </c>
      <c r="O1103" s="157">
        <f t="shared" si="85"/>
        <v>0</v>
      </c>
    </row>
    <row r="1104" s="157" customFormat="1" customHeight="1" spans="1:15">
      <c r="A1104" s="196" t="s">
        <v>1244</v>
      </c>
      <c r="B1104" s="179" t="s">
        <v>1178</v>
      </c>
      <c r="C1104" s="179" t="s">
        <v>354</v>
      </c>
      <c r="D1104" s="179" t="s">
        <v>355</v>
      </c>
      <c r="E1104" s="196" t="s">
        <v>356</v>
      </c>
      <c r="F1104" s="179" t="s">
        <v>229</v>
      </c>
      <c r="G1104" s="206">
        <v>5</v>
      </c>
      <c r="H1104" s="206">
        <v>1000</v>
      </c>
      <c r="I1104" s="206">
        <f t="shared" si="82"/>
        <v>5000</v>
      </c>
      <c r="J1104" s="259"/>
      <c r="K1104" s="196" t="s">
        <v>1256</v>
      </c>
      <c r="L1104" s="179" t="s">
        <v>1157</v>
      </c>
      <c r="M1104" s="157">
        <f t="shared" si="86"/>
        <v>5</v>
      </c>
      <c r="N1104" s="157">
        <f t="shared" si="84"/>
        <v>5000</v>
      </c>
      <c r="O1104" s="157">
        <f t="shared" si="85"/>
        <v>0</v>
      </c>
    </row>
    <row r="1105" s="157" customFormat="1" customHeight="1" spans="1:15">
      <c r="A1105" s="196" t="s">
        <v>1244</v>
      </c>
      <c r="B1105" s="179" t="s">
        <v>1178</v>
      </c>
      <c r="C1105" s="179" t="s">
        <v>315</v>
      </c>
      <c r="D1105" s="179" t="s">
        <v>330</v>
      </c>
      <c r="E1105" s="179" t="s">
        <v>786</v>
      </c>
      <c r="F1105" s="179" t="s">
        <v>158</v>
      </c>
      <c r="G1105" s="206">
        <v>40</v>
      </c>
      <c r="H1105" s="206">
        <v>200</v>
      </c>
      <c r="I1105" s="206">
        <f t="shared" si="82"/>
        <v>8000</v>
      </c>
      <c r="J1105" s="259"/>
      <c r="K1105" s="196" t="s">
        <v>1256</v>
      </c>
      <c r="L1105" s="179" t="s">
        <v>1157</v>
      </c>
      <c r="M1105" s="157">
        <f t="shared" si="86"/>
        <v>40</v>
      </c>
      <c r="N1105" s="157">
        <f t="shared" si="84"/>
        <v>8000</v>
      </c>
      <c r="O1105" s="157">
        <f t="shared" si="85"/>
        <v>0</v>
      </c>
    </row>
    <row r="1106" s="157" customFormat="1" customHeight="1" spans="1:15">
      <c r="A1106" s="196" t="s">
        <v>1244</v>
      </c>
      <c r="B1106" s="179" t="s">
        <v>1178</v>
      </c>
      <c r="C1106" s="179" t="s">
        <v>227</v>
      </c>
      <c r="D1106" s="179" t="s">
        <v>426</v>
      </c>
      <c r="E1106" s="196" t="s">
        <v>195</v>
      </c>
      <c r="F1106" s="179" t="s">
        <v>229</v>
      </c>
      <c r="G1106" s="206">
        <v>5</v>
      </c>
      <c r="H1106" s="206">
        <v>2680</v>
      </c>
      <c r="I1106" s="206">
        <f t="shared" si="82"/>
        <v>13400</v>
      </c>
      <c r="J1106" s="259"/>
      <c r="K1106" s="196" t="s">
        <v>1256</v>
      </c>
      <c r="L1106" s="179" t="s">
        <v>1157</v>
      </c>
      <c r="M1106" s="157">
        <f t="shared" si="86"/>
        <v>5</v>
      </c>
      <c r="N1106" s="157">
        <f t="shared" si="84"/>
        <v>13400</v>
      </c>
      <c r="O1106" s="157">
        <f t="shared" si="85"/>
        <v>0</v>
      </c>
    </row>
    <row r="1107" s="157" customFormat="1" customHeight="1" spans="1:15">
      <c r="A1107" s="196" t="s">
        <v>1244</v>
      </c>
      <c r="B1107" s="179" t="s">
        <v>1178</v>
      </c>
      <c r="C1107" s="179" t="s">
        <v>313</v>
      </c>
      <c r="D1107" s="179" t="s">
        <v>599</v>
      </c>
      <c r="E1107" s="179" t="s">
        <v>314</v>
      </c>
      <c r="F1107" s="179" t="s">
        <v>158</v>
      </c>
      <c r="G1107" s="206">
        <v>4</v>
      </c>
      <c r="H1107" s="206">
        <v>500</v>
      </c>
      <c r="I1107" s="206">
        <f t="shared" si="82"/>
        <v>2000</v>
      </c>
      <c r="J1107" s="259"/>
      <c r="K1107" s="196" t="s">
        <v>1256</v>
      </c>
      <c r="L1107" s="179" t="s">
        <v>1157</v>
      </c>
      <c r="M1107" s="157">
        <f t="shared" si="86"/>
        <v>4</v>
      </c>
      <c r="N1107" s="157">
        <f t="shared" si="84"/>
        <v>2000</v>
      </c>
      <c r="O1107" s="157">
        <f t="shared" si="85"/>
        <v>0</v>
      </c>
    </row>
    <row r="1108" s="157" customFormat="1" customHeight="1" spans="1:15">
      <c r="A1108" s="196" t="s">
        <v>1244</v>
      </c>
      <c r="B1108" s="179" t="s">
        <v>75</v>
      </c>
      <c r="C1108" s="192" t="s">
        <v>489</v>
      </c>
      <c r="D1108" s="179" t="s">
        <v>599</v>
      </c>
      <c r="E1108" s="196" t="s">
        <v>490</v>
      </c>
      <c r="F1108" s="179" t="s">
        <v>158</v>
      </c>
      <c r="G1108" s="206">
        <v>20</v>
      </c>
      <c r="H1108" s="206">
        <v>6500</v>
      </c>
      <c r="I1108" s="206">
        <f t="shared" si="82"/>
        <v>130000</v>
      </c>
      <c r="J1108" s="259"/>
      <c r="K1108" s="196" t="s">
        <v>1257</v>
      </c>
      <c r="L1108" s="179" t="s">
        <v>1157</v>
      </c>
      <c r="M1108" s="157">
        <f t="shared" si="86"/>
        <v>20</v>
      </c>
      <c r="N1108" s="157">
        <f t="shared" si="84"/>
        <v>130000</v>
      </c>
      <c r="O1108" s="157">
        <f t="shared" si="85"/>
        <v>0</v>
      </c>
    </row>
    <row r="1109" s="157" customFormat="1" customHeight="1" spans="1:15">
      <c r="A1109" s="196" t="s">
        <v>1244</v>
      </c>
      <c r="B1109" s="179" t="s">
        <v>75</v>
      </c>
      <c r="C1109" s="179" t="s">
        <v>155</v>
      </c>
      <c r="D1109" s="426" t="s">
        <v>1181</v>
      </c>
      <c r="E1109" s="266" t="s">
        <v>157</v>
      </c>
      <c r="F1109" s="179" t="s">
        <v>158</v>
      </c>
      <c r="G1109" s="206">
        <v>10</v>
      </c>
      <c r="H1109" s="206">
        <v>3000</v>
      </c>
      <c r="I1109" s="206">
        <f t="shared" si="82"/>
        <v>30000</v>
      </c>
      <c r="J1109" s="259"/>
      <c r="K1109" s="196" t="s">
        <v>1257</v>
      </c>
      <c r="L1109" s="179" t="s">
        <v>1157</v>
      </c>
      <c r="M1109" s="157">
        <f t="shared" si="86"/>
        <v>10</v>
      </c>
      <c r="N1109" s="157">
        <f t="shared" si="84"/>
        <v>30000</v>
      </c>
      <c r="O1109" s="157">
        <f t="shared" si="85"/>
        <v>0</v>
      </c>
    </row>
    <row r="1110" s="157" customFormat="1" customHeight="1" spans="1:15">
      <c r="A1110" s="196" t="s">
        <v>1244</v>
      </c>
      <c r="B1110" s="179" t="s">
        <v>75</v>
      </c>
      <c r="C1110" s="179" t="s">
        <v>272</v>
      </c>
      <c r="D1110" s="179" t="s">
        <v>330</v>
      </c>
      <c r="E1110" s="266" t="s">
        <v>274</v>
      </c>
      <c r="F1110" s="179" t="s">
        <v>158</v>
      </c>
      <c r="G1110" s="206">
        <v>10</v>
      </c>
      <c r="H1110" s="206">
        <v>1320</v>
      </c>
      <c r="I1110" s="206">
        <f t="shared" si="82"/>
        <v>13200</v>
      </c>
      <c r="J1110" s="259"/>
      <c r="K1110" s="196" t="s">
        <v>1257</v>
      </c>
      <c r="L1110" s="179" t="s">
        <v>1157</v>
      </c>
      <c r="M1110" s="157">
        <f t="shared" si="86"/>
        <v>10</v>
      </c>
      <c r="N1110" s="157">
        <f t="shared" si="84"/>
        <v>13200</v>
      </c>
      <c r="O1110" s="157">
        <f t="shared" si="85"/>
        <v>0</v>
      </c>
    </row>
    <row r="1111" s="157" customFormat="1" customHeight="1" spans="1:15">
      <c r="A1111" s="196" t="s">
        <v>1244</v>
      </c>
      <c r="B1111" s="179" t="s">
        <v>1182</v>
      </c>
      <c r="C1111" s="179" t="s">
        <v>463</v>
      </c>
      <c r="D1111" s="179" t="s">
        <v>466</v>
      </c>
      <c r="E1111" s="179" t="s">
        <v>240</v>
      </c>
      <c r="F1111" s="179" t="s">
        <v>229</v>
      </c>
      <c r="G1111" s="206">
        <v>5</v>
      </c>
      <c r="H1111" s="206">
        <v>6000</v>
      </c>
      <c r="I1111" s="206">
        <f t="shared" si="82"/>
        <v>30000</v>
      </c>
      <c r="J1111" s="259"/>
      <c r="K1111" s="196" t="s">
        <v>1258</v>
      </c>
      <c r="L1111" s="179" t="s">
        <v>1157</v>
      </c>
      <c r="M1111" s="157">
        <f t="shared" si="86"/>
        <v>5</v>
      </c>
      <c r="N1111" s="157">
        <f t="shared" si="84"/>
        <v>30000</v>
      </c>
      <c r="O1111" s="157">
        <f t="shared" si="85"/>
        <v>0</v>
      </c>
    </row>
    <row r="1112" s="157" customFormat="1" customHeight="1" spans="1:15">
      <c r="A1112" s="196" t="s">
        <v>1244</v>
      </c>
      <c r="B1112" s="179" t="s">
        <v>996</v>
      </c>
      <c r="C1112" s="179" t="s">
        <v>533</v>
      </c>
      <c r="D1112" s="426" t="s">
        <v>170</v>
      </c>
      <c r="E1112" s="309" t="s">
        <v>157</v>
      </c>
      <c r="F1112" s="179" t="s">
        <v>158</v>
      </c>
      <c r="G1112" s="206">
        <v>5</v>
      </c>
      <c r="H1112" s="206">
        <v>4000</v>
      </c>
      <c r="I1112" s="206">
        <f t="shared" si="82"/>
        <v>20000</v>
      </c>
      <c r="J1112" s="259"/>
      <c r="K1112" s="196" t="s">
        <v>1259</v>
      </c>
      <c r="L1112" s="179" t="s">
        <v>1157</v>
      </c>
      <c r="M1112" s="157">
        <f t="shared" si="86"/>
        <v>5</v>
      </c>
      <c r="N1112" s="157">
        <f t="shared" si="84"/>
        <v>20000</v>
      </c>
      <c r="O1112" s="157">
        <f t="shared" si="85"/>
        <v>0</v>
      </c>
    </row>
    <row r="1113" s="157" customFormat="1" customHeight="1" spans="1:15">
      <c r="A1113" s="196" t="s">
        <v>1244</v>
      </c>
      <c r="B1113" s="179" t="s">
        <v>996</v>
      </c>
      <c r="C1113" s="179" t="s">
        <v>272</v>
      </c>
      <c r="D1113" s="179" t="s">
        <v>330</v>
      </c>
      <c r="E1113" s="196" t="s">
        <v>278</v>
      </c>
      <c r="F1113" s="179" t="s">
        <v>158</v>
      </c>
      <c r="G1113" s="206">
        <v>5</v>
      </c>
      <c r="H1113" s="206">
        <v>1750</v>
      </c>
      <c r="I1113" s="206">
        <f t="shared" si="82"/>
        <v>8750</v>
      </c>
      <c r="J1113" s="259"/>
      <c r="K1113" s="196" t="s">
        <v>1259</v>
      </c>
      <c r="L1113" s="179" t="s">
        <v>1157</v>
      </c>
      <c r="M1113" s="157">
        <f t="shared" si="86"/>
        <v>5</v>
      </c>
      <c r="N1113" s="157">
        <f t="shared" si="84"/>
        <v>8750</v>
      </c>
      <c r="O1113" s="157">
        <f t="shared" si="85"/>
        <v>0</v>
      </c>
    </row>
    <row r="1114" s="157" customFormat="1" customHeight="1" spans="1:15">
      <c r="A1114" s="196" t="s">
        <v>1244</v>
      </c>
      <c r="B1114" s="179" t="s">
        <v>996</v>
      </c>
      <c r="C1114" s="179" t="s">
        <v>283</v>
      </c>
      <c r="D1114" s="179" t="s">
        <v>330</v>
      </c>
      <c r="E1114" s="196" t="s">
        <v>285</v>
      </c>
      <c r="F1114" s="179" t="s">
        <v>158</v>
      </c>
      <c r="G1114" s="206">
        <v>5</v>
      </c>
      <c r="H1114" s="206">
        <v>890</v>
      </c>
      <c r="I1114" s="206">
        <f t="shared" si="82"/>
        <v>4450</v>
      </c>
      <c r="J1114" s="259"/>
      <c r="K1114" s="196" t="s">
        <v>1259</v>
      </c>
      <c r="L1114" s="179" t="s">
        <v>1157</v>
      </c>
      <c r="M1114" s="157">
        <f t="shared" si="86"/>
        <v>5</v>
      </c>
      <c r="N1114" s="157">
        <f t="shared" si="84"/>
        <v>4450</v>
      </c>
      <c r="O1114" s="157">
        <f t="shared" si="85"/>
        <v>0</v>
      </c>
    </row>
    <row r="1115" s="157" customFormat="1" customHeight="1" spans="1:15">
      <c r="A1115" s="196" t="s">
        <v>1244</v>
      </c>
      <c r="B1115" s="179" t="s">
        <v>996</v>
      </c>
      <c r="C1115" s="179" t="s">
        <v>318</v>
      </c>
      <c r="D1115" s="179" t="s">
        <v>728</v>
      </c>
      <c r="E1115" s="196" t="s">
        <v>320</v>
      </c>
      <c r="F1115" s="179" t="s">
        <v>158</v>
      </c>
      <c r="G1115" s="206">
        <v>5</v>
      </c>
      <c r="H1115" s="206">
        <v>800</v>
      </c>
      <c r="I1115" s="206">
        <f t="shared" si="82"/>
        <v>4000</v>
      </c>
      <c r="J1115" s="259"/>
      <c r="K1115" s="196" t="s">
        <v>1259</v>
      </c>
      <c r="L1115" s="179" t="s">
        <v>1157</v>
      </c>
      <c r="M1115" s="157">
        <f t="shared" si="86"/>
        <v>5</v>
      </c>
      <c r="N1115" s="157">
        <f t="shared" si="84"/>
        <v>4000</v>
      </c>
      <c r="O1115" s="157">
        <f t="shared" si="85"/>
        <v>0</v>
      </c>
    </row>
    <row r="1116" s="157" customFormat="1" customHeight="1" spans="1:15">
      <c r="A1116" s="196" t="s">
        <v>1244</v>
      </c>
      <c r="B1116" s="179" t="s">
        <v>996</v>
      </c>
      <c r="C1116" s="179" t="s">
        <v>431</v>
      </c>
      <c r="D1116" s="179" t="s">
        <v>330</v>
      </c>
      <c r="E1116" s="196" t="s">
        <v>432</v>
      </c>
      <c r="F1116" s="179" t="s">
        <v>229</v>
      </c>
      <c r="G1116" s="206">
        <v>5</v>
      </c>
      <c r="H1116" s="206">
        <v>1500</v>
      </c>
      <c r="I1116" s="206">
        <f t="shared" si="82"/>
        <v>7500</v>
      </c>
      <c r="J1116" s="259"/>
      <c r="K1116" s="196" t="s">
        <v>1259</v>
      </c>
      <c r="L1116" s="179" t="s">
        <v>1157</v>
      </c>
      <c r="M1116" s="157">
        <f t="shared" si="86"/>
        <v>5</v>
      </c>
      <c r="N1116" s="157">
        <f t="shared" si="84"/>
        <v>7500</v>
      </c>
      <c r="O1116" s="157">
        <f t="shared" si="85"/>
        <v>0</v>
      </c>
    </row>
    <row r="1117" s="157" customFormat="1" customHeight="1" spans="1:15">
      <c r="A1117" s="196" t="s">
        <v>1244</v>
      </c>
      <c r="B1117" s="179" t="s">
        <v>996</v>
      </c>
      <c r="C1117" s="179" t="s">
        <v>262</v>
      </c>
      <c r="D1117" s="179" t="s">
        <v>263</v>
      </c>
      <c r="E1117" s="196" t="s">
        <v>188</v>
      </c>
      <c r="F1117" s="179" t="s">
        <v>229</v>
      </c>
      <c r="G1117" s="206">
        <v>5</v>
      </c>
      <c r="H1117" s="206">
        <v>1000</v>
      </c>
      <c r="I1117" s="206">
        <f t="shared" si="82"/>
        <v>5000</v>
      </c>
      <c r="J1117" s="259"/>
      <c r="K1117" s="196" t="s">
        <v>1259</v>
      </c>
      <c r="L1117" s="179" t="s">
        <v>1157</v>
      </c>
      <c r="M1117" s="157">
        <f t="shared" si="86"/>
        <v>5</v>
      </c>
      <c r="N1117" s="157">
        <f t="shared" si="84"/>
        <v>5000</v>
      </c>
      <c r="O1117" s="157">
        <f t="shared" si="85"/>
        <v>0</v>
      </c>
    </row>
    <row r="1118" s="157" customFormat="1" customHeight="1" spans="1:15">
      <c r="A1118" s="196" t="s">
        <v>1244</v>
      </c>
      <c r="B1118" s="179" t="s">
        <v>996</v>
      </c>
      <c r="C1118" s="179" t="s">
        <v>354</v>
      </c>
      <c r="D1118" s="179" t="s">
        <v>355</v>
      </c>
      <c r="E1118" s="196" t="s">
        <v>356</v>
      </c>
      <c r="F1118" s="179" t="s">
        <v>229</v>
      </c>
      <c r="G1118" s="206">
        <v>5</v>
      </c>
      <c r="H1118" s="206">
        <v>1000</v>
      </c>
      <c r="I1118" s="206">
        <f t="shared" si="82"/>
        <v>5000</v>
      </c>
      <c r="J1118" s="259"/>
      <c r="K1118" s="196" t="s">
        <v>1259</v>
      </c>
      <c r="L1118" s="179" t="s">
        <v>1157</v>
      </c>
      <c r="M1118" s="157">
        <f t="shared" si="86"/>
        <v>5</v>
      </c>
      <c r="N1118" s="157">
        <f t="shared" si="84"/>
        <v>5000</v>
      </c>
      <c r="O1118" s="157">
        <f t="shared" si="85"/>
        <v>0</v>
      </c>
    </row>
    <row r="1119" s="157" customFormat="1" customHeight="1" spans="1:15">
      <c r="A1119" s="196" t="s">
        <v>1244</v>
      </c>
      <c r="B1119" s="179" t="s">
        <v>996</v>
      </c>
      <c r="C1119" s="179" t="s">
        <v>467</v>
      </c>
      <c r="D1119" s="179" t="s">
        <v>330</v>
      </c>
      <c r="E1119" s="179" t="s">
        <v>468</v>
      </c>
      <c r="F1119" s="179" t="s">
        <v>229</v>
      </c>
      <c r="G1119" s="206">
        <v>10</v>
      </c>
      <c r="H1119" s="206">
        <v>150</v>
      </c>
      <c r="I1119" s="206">
        <f t="shared" si="82"/>
        <v>1500</v>
      </c>
      <c r="J1119" s="259"/>
      <c r="K1119" s="196" t="s">
        <v>1259</v>
      </c>
      <c r="L1119" s="179" t="s">
        <v>1157</v>
      </c>
      <c r="M1119" s="157">
        <f t="shared" si="86"/>
        <v>10</v>
      </c>
      <c r="N1119" s="157">
        <f t="shared" si="84"/>
        <v>1500</v>
      </c>
      <c r="O1119" s="157">
        <f t="shared" si="85"/>
        <v>0</v>
      </c>
    </row>
    <row r="1120" s="157" customFormat="1" customHeight="1" spans="1:15">
      <c r="A1120" s="196" t="s">
        <v>1244</v>
      </c>
      <c r="B1120" s="179" t="s">
        <v>996</v>
      </c>
      <c r="C1120" s="179" t="s">
        <v>484</v>
      </c>
      <c r="D1120" s="179" t="s">
        <v>599</v>
      </c>
      <c r="E1120" s="179" t="s">
        <v>485</v>
      </c>
      <c r="F1120" s="179" t="s">
        <v>229</v>
      </c>
      <c r="G1120" s="206">
        <v>5</v>
      </c>
      <c r="H1120" s="206">
        <v>300</v>
      </c>
      <c r="I1120" s="206">
        <f t="shared" si="82"/>
        <v>1500</v>
      </c>
      <c r="J1120" s="259"/>
      <c r="K1120" s="196" t="s">
        <v>1259</v>
      </c>
      <c r="L1120" s="179" t="s">
        <v>1157</v>
      </c>
      <c r="M1120" s="157">
        <f t="shared" si="86"/>
        <v>5</v>
      </c>
      <c r="N1120" s="157">
        <f t="shared" si="84"/>
        <v>1500</v>
      </c>
      <c r="O1120" s="157">
        <f t="shared" si="85"/>
        <v>0</v>
      </c>
    </row>
    <row r="1121" s="157" customFormat="1" customHeight="1" spans="1:15">
      <c r="A1121" s="196" t="s">
        <v>1244</v>
      </c>
      <c r="B1121" s="179" t="s">
        <v>996</v>
      </c>
      <c r="C1121" s="179" t="s">
        <v>394</v>
      </c>
      <c r="D1121" s="179" t="s">
        <v>548</v>
      </c>
      <c r="E1121" s="196" t="s">
        <v>379</v>
      </c>
      <c r="F1121" s="179" t="s">
        <v>229</v>
      </c>
      <c r="G1121" s="206">
        <v>5</v>
      </c>
      <c r="H1121" s="206">
        <v>4000</v>
      </c>
      <c r="I1121" s="206">
        <f t="shared" si="82"/>
        <v>20000</v>
      </c>
      <c r="J1121" s="259"/>
      <c r="K1121" s="196" t="s">
        <v>1259</v>
      </c>
      <c r="L1121" s="179" t="s">
        <v>1157</v>
      </c>
      <c r="M1121" s="157">
        <f t="shared" si="86"/>
        <v>5</v>
      </c>
      <c r="N1121" s="157">
        <f t="shared" si="84"/>
        <v>20000</v>
      </c>
      <c r="O1121" s="157">
        <f t="shared" si="85"/>
        <v>0</v>
      </c>
    </row>
    <row r="1122" s="157" customFormat="1" customHeight="1" spans="1:15">
      <c r="A1122" s="196" t="s">
        <v>1244</v>
      </c>
      <c r="B1122" s="179" t="s">
        <v>998</v>
      </c>
      <c r="C1122" s="179" t="s">
        <v>533</v>
      </c>
      <c r="D1122" s="426" t="s">
        <v>170</v>
      </c>
      <c r="E1122" s="309" t="s">
        <v>157</v>
      </c>
      <c r="F1122" s="179" t="s">
        <v>158</v>
      </c>
      <c r="G1122" s="206">
        <v>5</v>
      </c>
      <c r="H1122" s="206">
        <v>4000</v>
      </c>
      <c r="I1122" s="206">
        <f t="shared" si="82"/>
        <v>20000</v>
      </c>
      <c r="J1122" s="259"/>
      <c r="K1122" s="196" t="s">
        <v>1260</v>
      </c>
      <c r="L1122" s="179" t="s">
        <v>1157</v>
      </c>
      <c r="M1122" s="157">
        <f t="shared" si="86"/>
        <v>5</v>
      </c>
      <c r="N1122" s="157">
        <f t="shared" si="84"/>
        <v>20000</v>
      </c>
      <c r="O1122" s="157">
        <f t="shared" si="85"/>
        <v>0</v>
      </c>
    </row>
    <row r="1123" s="157" customFormat="1" customHeight="1" spans="1:15">
      <c r="A1123" s="196" t="s">
        <v>1244</v>
      </c>
      <c r="B1123" s="179" t="s">
        <v>998</v>
      </c>
      <c r="C1123" s="179" t="s">
        <v>272</v>
      </c>
      <c r="D1123" s="179" t="s">
        <v>330</v>
      </c>
      <c r="E1123" s="196" t="s">
        <v>278</v>
      </c>
      <c r="F1123" s="179" t="s">
        <v>158</v>
      </c>
      <c r="G1123" s="206">
        <v>5</v>
      </c>
      <c r="H1123" s="206">
        <v>1750</v>
      </c>
      <c r="I1123" s="206">
        <f t="shared" si="82"/>
        <v>8750</v>
      </c>
      <c r="J1123" s="259"/>
      <c r="K1123" s="196" t="s">
        <v>1260</v>
      </c>
      <c r="L1123" s="179" t="s">
        <v>1157</v>
      </c>
      <c r="M1123" s="157">
        <f t="shared" si="86"/>
        <v>5</v>
      </c>
      <c r="N1123" s="157">
        <f t="shared" si="84"/>
        <v>8750</v>
      </c>
      <c r="O1123" s="157">
        <f t="shared" si="85"/>
        <v>0</v>
      </c>
    </row>
    <row r="1124" s="157" customFormat="1" customHeight="1" spans="1:15">
      <c r="A1124" s="196" t="s">
        <v>1244</v>
      </c>
      <c r="B1124" s="179" t="s">
        <v>998</v>
      </c>
      <c r="C1124" s="179" t="s">
        <v>283</v>
      </c>
      <c r="D1124" s="179" t="s">
        <v>330</v>
      </c>
      <c r="E1124" s="196" t="s">
        <v>285</v>
      </c>
      <c r="F1124" s="179" t="s">
        <v>158</v>
      </c>
      <c r="G1124" s="206">
        <v>5</v>
      </c>
      <c r="H1124" s="206">
        <v>890</v>
      </c>
      <c r="I1124" s="206">
        <f t="shared" si="82"/>
        <v>4450</v>
      </c>
      <c r="J1124" s="259"/>
      <c r="K1124" s="196" t="s">
        <v>1260</v>
      </c>
      <c r="L1124" s="179" t="s">
        <v>1157</v>
      </c>
      <c r="M1124" s="157">
        <f t="shared" si="86"/>
        <v>5</v>
      </c>
      <c r="N1124" s="157">
        <f t="shared" si="84"/>
        <v>4450</v>
      </c>
      <c r="O1124" s="157">
        <f t="shared" si="85"/>
        <v>0</v>
      </c>
    </row>
    <row r="1125" s="157" customFormat="1" customHeight="1" spans="1:15">
      <c r="A1125" s="196" t="s">
        <v>1244</v>
      </c>
      <c r="B1125" s="179" t="s">
        <v>998</v>
      </c>
      <c r="C1125" s="179" t="s">
        <v>318</v>
      </c>
      <c r="D1125" s="179" t="s">
        <v>728</v>
      </c>
      <c r="E1125" s="196" t="s">
        <v>320</v>
      </c>
      <c r="F1125" s="179" t="s">
        <v>158</v>
      </c>
      <c r="G1125" s="206">
        <v>5</v>
      </c>
      <c r="H1125" s="206">
        <v>800</v>
      </c>
      <c r="I1125" s="206">
        <f t="shared" si="82"/>
        <v>4000</v>
      </c>
      <c r="J1125" s="259"/>
      <c r="K1125" s="196" t="s">
        <v>1260</v>
      </c>
      <c r="L1125" s="179" t="s">
        <v>1157</v>
      </c>
      <c r="M1125" s="157">
        <f t="shared" si="86"/>
        <v>5</v>
      </c>
      <c r="N1125" s="157">
        <f t="shared" si="84"/>
        <v>4000</v>
      </c>
      <c r="O1125" s="157">
        <f t="shared" si="85"/>
        <v>0</v>
      </c>
    </row>
    <row r="1126" s="157" customFormat="1" customHeight="1" spans="1:15">
      <c r="A1126" s="196" t="s">
        <v>1244</v>
      </c>
      <c r="B1126" s="179" t="s">
        <v>998</v>
      </c>
      <c r="C1126" s="179" t="s">
        <v>431</v>
      </c>
      <c r="D1126" s="179" t="s">
        <v>330</v>
      </c>
      <c r="E1126" s="196" t="s">
        <v>432</v>
      </c>
      <c r="F1126" s="179" t="s">
        <v>229</v>
      </c>
      <c r="G1126" s="206">
        <v>5</v>
      </c>
      <c r="H1126" s="206">
        <v>1500</v>
      </c>
      <c r="I1126" s="206">
        <f t="shared" si="82"/>
        <v>7500</v>
      </c>
      <c r="J1126" s="259"/>
      <c r="K1126" s="196" t="s">
        <v>1260</v>
      </c>
      <c r="L1126" s="179" t="s">
        <v>1157</v>
      </c>
      <c r="M1126" s="157">
        <f t="shared" si="86"/>
        <v>5</v>
      </c>
      <c r="N1126" s="157">
        <f t="shared" si="84"/>
        <v>7500</v>
      </c>
      <c r="O1126" s="157">
        <f t="shared" si="85"/>
        <v>0</v>
      </c>
    </row>
    <row r="1127" s="157" customFormat="1" customHeight="1" spans="1:15">
      <c r="A1127" s="196" t="s">
        <v>1244</v>
      </c>
      <c r="B1127" s="179" t="s">
        <v>998</v>
      </c>
      <c r="C1127" s="179" t="s">
        <v>262</v>
      </c>
      <c r="D1127" s="179" t="s">
        <v>263</v>
      </c>
      <c r="E1127" s="196" t="s">
        <v>188</v>
      </c>
      <c r="F1127" s="179" t="s">
        <v>229</v>
      </c>
      <c r="G1127" s="206">
        <v>5</v>
      </c>
      <c r="H1127" s="206">
        <v>1000</v>
      </c>
      <c r="I1127" s="206">
        <f t="shared" si="82"/>
        <v>5000</v>
      </c>
      <c r="J1127" s="259"/>
      <c r="K1127" s="196" t="s">
        <v>1260</v>
      </c>
      <c r="L1127" s="179" t="s">
        <v>1157</v>
      </c>
      <c r="M1127" s="157">
        <f t="shared" si="86"/>
        <v>5</v>
      </c>
      <c r="N1127" s="157">
        <f t="shared" si="84"/>
        <v>5000</v>
      </c>
      <c r="O1127" s="157">
        <f t="shared" si="85"/>
        <v>0</v>
      </c>
    </row>
    <row r="1128" s="157" customFormat="1" customHeight="1" spans="1:15">
      <c r="A1128" s="196" t="s">
        <v>1244</v>
      </c>
      <c r="B1128" s="179" t="s">
        <v>998</v>
      </c>
      <c r="C1128" s="179" t="s">
        <v>354</v>
      </c>
      <c r="D1128" s="179" t="s">
        <v>355</v>
      </c>
      <c r="E1128" s="196" t="s">
        <v>356</v>
      </c>
      <c r="F1128" s="179" t="s">
        <v>229</v>
      </c>
      <c r="G1128" s="206">
        <v>5</v>
      </c>
      <c r="H1128" s="206">
        <v>1000</v>
      </c>
      <c r="I1128" s="206">
        <f t="shared" si="82"/>
        <v>5000</v>
      </c>
      <c r="J1128" s="259"/>
      <c r="K1128" s="196" t="s">
        <v>1260</v>
      </c>
      <c r="L1128" s="179" t="s">
        <v>1157</v>
      </c>
      <c r="M1128" s="157">
        <f t="shared" si="86"/>
        <v>5</v>
      </c>
      <c r="N1128" s="157">
        <f t="shared" si="84"/>
        <v>5000</v>
      </c>
      <c r="O1128" s="157">
        <f t="shared" si="85"/>
        <v>0</v>
      </c>
    </row>
    <row r="1129" s="157" customFormat="1" customHeight="1" spans="1:15">
      <c r="A1129" s="196" t="s">
        <v>1244</v>
      </c>
      <c r="B1129" s="179" t="s">
        <v>998</v>
      </c>
      <c r="C1129" s="179" t="s">
        <v>467</v>
      </c>
      <c r="D1129" s="179" t="s">
        <v>330</v>
      </c>
      <c r="E1129" s="179" t="s">
        <v>468</v>
      </c>
      <c r="F1129" s="179" t="s">
        <v>229</v>
      </c>
      <c r="G1129" s="206">
        <v>10</v>
      </c>
      <c r="H1129" s="206">
        <v>150</v>
      </c>
      <c r="I1129" s="206">
        <f t="shared" si="82"/>
        <v>1500</v>
      </c>
      <c r="J1129" s="259"/>
      <c r="K1129" s="196" t="s">
        <v>1260</v>
      </c>
      <c r="L1129" s="179" t="s">
        <v>1157</v>
      </c>
      <c r="M1129" s="157">
        <f t="shared" si="86"/>
        <v>10</v>
      </c>
      <c r="N1129" s="157">
        <f t="shared" si="84"/>
        <v>1500</v>
      </c>
      <c r="O1129" s="157">
        <f t="shared" si="85"/>
        <v>0</v>
      </c>
    </row>
    <row r="1130" s="157" customFormat="1" customHeight="1" spans="1:15">
      <c r="A1130" s="196" t="s">
        <v>1244</v>
      </c>
      <c r="B1130" s="179" t="s">
        <v>998</v>
      </c>
      <c r="C1130" s="179" t="s">
        <v>484</v>
      </c>
      <c r="D1130" s="179" t="s">
        <v>599</v>
      </c>
      <c r="E1130" s="179" t="s">
        <v>485</v>
      </c>
      <c r="F1130" s="179" t="s">
        <v>229</v>
      </c>
      <c r="G1130" s="206">
        <v>5</v>
      </c>
      <c r="H1130" s="206">
        <v>300</v>
      </c>
      <c r="I1130" s="206">
        <f t="shared" si="82"/>
        <v>1500</v>
      </c>
      <c r="J1130" s="259"/>
      <c r="K1130" s="196" t="s">
        <v>1260</v>
      </c>
      <c r="L1130" s="179" t="s">
        <v>1157</v>
      </c>
      <c r="M1130" s="157">
        <f t="shared" si="86"/>
        <v>5</v>
      </c>
      <c r="N1130" s="157">
        <f t="shared" si="84"/>
        <v>1500</v>
      </c>
      <c r="O1130" s="157">
        <f t="shared" si="85"/>
        <v>0</v>
      </c>
    </row>
    <row r="1131" s="157" customFormat="1" customHeight="1" spans="1:15">
      <c r="A1131" s="196" t="s">
        <v>1244</v>
      </c>
      <c r="B1131" s="179" t="s">
        <v>998</v>
      </c>
      <c r="C1131" s="179" t="s">
        <v>394</v>
      </c>
      <c r="D1131" s="179" t="s">
        <v>548</v>
      </c>
      <c r="E1131" s="196" t="s">
        <v>379</v>
      </c>
      <c r="F1131" s="179" t="s">
        <v>229</v>
      </c>
      <c r="G1131" s="206">
        <v>5</v>
      </c>
      <c r="H1131" s="206">
        <v>4000</v>
      </c>
      <c r="I1131" s="206">
        <f t="shared" si="82"/>
        <v>20000</v>
      </c>
      <c r="J1131" s="259"/>
      <c r="K1131" s="196" t="s">
        <v>1260</v>
      </c>
      <c r="L1131" s="179" t="s">
        <v>1157</v>
      </c>
      <c r="M1131" s="157">
        <f t="shared" si="86"/>
        <v>5</v>
      </c>
      <c r="N1131" s="157">
        <f t="shared" si="84"/>
        <v>20000</v>
      </c>
      <c r="O1131" s="157">
        <f t="shared" si="85"/>
        <v>0</v>
      </c>
    </row>
    <row r="1132" s="157" customFormat="1" customHeight="1" spans="1:15">
      <c r="A1132" s="196" t="s">
        <v>1244</v>
      </c>
      <c r="B1132" s="179" t="s">
        <v>80</v>
      </c>
      <c r="C1132" s="179" t="s">
        <v>535</v>
      </c>
      <c r="D1132" s="426" t="s">
        <v>844</v>
      </c>
      <c r="E1132" s="309" t="s">
        <v>157</v>
      </c>
      <c r="F1132" s="179" t="s">
        <v>158</v>
      </c>
      <c r="G1132" s="206">
        <v>5</v>
      </c>
      <c r="H1132" s="206">
        <v>4000</v>
      </c>
      <c r="I1132" s="206">
        <f t="shared" si="82"/>
        <v>20000</v>
      </c>
      <c r="J1132" s="259"/>
      <c r="K1132" s="196" t="s">
        <v>1261</v>
      </c>
      <c r="L1132" s="179" t="s">
        <v>1157</v>
      </c>
      <c r="M1132" s="157">
        <f t="shared" si="86"/>
        <v>5</v>
      </c>
      <c r="N1132" s="157">
        <f t="shared" si="84"/>
        <v>20000</v>
      </c>
      <c r="O1132" s="157">
        <f t="shared" si="85"/>
        <v>0</v>
      </c>
    </row>
    <row r="1133" s="157" customFormat="1" customHeight="1" spans="1:15">
      <c r="A1133" s="196" t="s">
        <v>1244</v>
      </c>
      <c r="B1133" s="179" t="s">
        <v>80</v>
      </c>
      <c r="C1133" s="179" t="s">
        <v>272</v>
      </c>
      <c r="D1133" s="179" t="s">
        <v>330</v>
      </c>
      <c r="E1133" s="196" t="s">
        <v>278</v>
      </c>
      <c r="F1133" s="179" t="s">
        <v>158</v>
      </c>
      <c r="G1133" s="206">
        <v>5</v>
      </c>
      <c r="H1133" s="206">
        <v>1750</v>
      </c>
      <c r="I1133" s="206">
        <f t="shared" si="82"/>
        <v>8750</v>
      </c>
      <c r="J1133" s="259"/>
      <c r="K1133" s="196" t="s">
        <v>1261</v>
      </c>
      <c r="L1133" s="179" t="s">
        <v>1157</v>
      </c>
      <c r="M1133" s="157">
        <f t="shared" si="86"/>
        <v>5</v>
      </c>
      <c r="N1133" s="157">
        <f t="shared" si="84"/>
        <v>8750</v>
      </c>
      <c r="O1133" s="157">
        <f t="shared" si="85"/>
        <v>0</v>
      </c>
    </row>
    <row r="1134" s="157" customFormat="1" customHeight="1" spans="1:15">
      <c r="A1134" s="196" t="s">
        <v>1244</v>
      </c>
      <c r="B1134" s="179" t="s">
        <v>80</v>
      </c>
      <c r="C1134" s="179" t="s">
        <v>283</v>
      </c>
      <c r="D1134" s="179" t="s">
        <v>330</v>
      </c>
      <c r="E1134" s="196" t="s">
        <v>285</v>
      </c>
      <c r="F1134" s="179" t="s">
        <v>158</v>
      </c>
      <c r="G1134" s="206">
        <v>5</v>
      </c>
      <c r="H1134" s="206">
        <v>890</v>
      </c>
      <c r="I1134" s="206">
        <f t="shared" si="82"/>
        <v>4450</v>
      </c>
      <c r="J1134" s="259"/>
      <c r="K1134" s="196" t="s">
        <v>1261</v>
      </c>
      <c r="L1134" s="179" t="s">
        <v>1157</v>
      </c>
      <c r="M1134" s="157">
        <f t="shared" si="86"/>
        <v>5</v>
      </c>
      <c r="N1134" s="157">
        <f t="shared" si="84"/>
        <v>4450</v>
      </c>
      <c r="O1134" s="157">
        <f t="shared" si="85"/>
        <v>0</v>
      </c>
    </row>
    <row r="1135" s="157" customFormat="1" customHeight="1" spans="1:15">
      <c r="A1135" s="196" t="s">
        <v>1244</v>
      </c>
      <c r="B1135" s="179" t="s">
        <v>80</v>
      </c>
      <c r="C1135" s="179" t="s">
        <v>318</v>
      </c>
      <c r="D1135" s="179" t="s">
        <v>728</v>
      </c>
      <c r="E1135" s="196" t="s">
        <v>320</v>
      </c>
      <c r="F1135" s="179" t="s">
        <v>158</v>
      </c>
      <c r="G1135" s="206">
        <v>5</v>
      </c>
      <c r="H1135" s="206">
        <v>800</v>
      </c>
      <c r="I1135" s="206">
        <f t="shared" si="82"/>
        <v>4000</v>
      </c>
      <c r="J1135" s="259"/>
      <c r="K1135" s="196" t="s">
        <v>1261</v>
      </c>
      <c r="L1135" s="179" t="s">
        <v>1157</v>
      </c>
      <c r="M1135" s="157">
        <f t="shared" si="86"/>
        <v>5</v>
      </c>
      <c r="N1135" s="157">
        <f t="shared" si="84"/>
        <v>4000</v>
      </c>
      <c r="O1135" s="157">
        <f t="shared" si="85"/>
        <v>0</v>
      </c>
    </row>
    <row r="1136" s="157" customFormat="1" customHeight="1" spans="1:15">
      <c r="A1136" s="196" t="s">
        <v>1244</v>
      </c>
      <c r="B1136" s="179" t="s">
        <v>80</v>
      </c>
      <c r="C1136" s="179" t="s">
        <v>431</v>
      </c>
      <c r="D1136" s="179" t="s">
        <v>330</v>
      </c>
      <c r="E1136" s="196" t="s">
        <v>432</v>
      </c>
      <c r="F1136" s="179" t="s">
        <v>229</v>
      </c>
      <c r="G1136" s="206">
        <v>5</v>
      </c>
      <c r="H1136" s="206">
        <v>1500</v>
      </c>
      <c r="I1136" s="206">
        <f t="shared" ref="I1136:I1169" si="87" xml:space="preserve">G1136*H1136</f>
        <v>7500</v>
      </c>
      <c r="J1136" s="259"/>
      <c r="K1136" s="196" t="s">
        <v>1261</v>
      </c>
      <c r="L1136" s="179" t="s">
        <v>1157</v>
      </c>
      <c r="M1136" s="157">
        <f t="shared" si="86"/>
        <v>5</v>
      </c>
      <c r="N1136" s="157">
        <f t="shared" ref="N1136:N1169" si="88" xml:space="preserve">H1136*M1136</f>
        <v>7500</v>
      </c>
      <c r="O1136" s="157">
        <f t="shared" si="85"/>
        <v>0</v>
      </c>
    </row>
    <row r="1137" s="157" customFormat="1" customHeight="1" spans="1:15">
      <c r="A1137" s="196" t="s">
        <v>1244</v>
      </c>
      <c r="B1137" s="179" t="s">
        <v>80</v>
      </c>
      <c r="C1137" s="179" t="s">
        <v>467</v>
      </c>
      <c r="D1137" s="179" t="s">
        <v>330</v>
      </c>
      <c r="E1137" s="179" t="s">
        <v>468</v>
      </c>
      <c r="F1137" s="179" t="s">
        <v>229</v>
      </c>
      <c r="G1137" s="206">
        <v>5</v>
      </c>
      <c r="H1137" s="206">
        <v>150</v>
      </c>
      <c r="I1137" s="206">
        <f t="shared" si="87"/>
        <v>750</v>
      </c>
      <c r="J1137" s="259"/>
      <c r="K1137" s="196" t="s">
        <v>1261</v>
      </c>
      <c r="L1137" s="179" t="s">
        <v>1157</v>
      </c>
      <c r="M1137" s="157">
        <f t="shared" si="86"/>
        <v>5</v>
      </c>
      <c r="N1137" s="157">
        <f t="shared" si="88"/>
        <v>750</v>
      </c>
      <c r="O1137" s="157">
        <f t="shared" si="85"/>
        <v>0</v>
      </c>
    </row>
    <row r="1138" s="157" customFormat="1" customHeight="1" spans="1:15">
      <c r="A1138" s="196" t="s">
        <v>1244</v>
      </c>
      <c r="B1138" s="179" t="s">
        <v>80</v>
      </c>
      <c r="C1138" s="179" t="s">
        <v>484</v>
      </c>
      <c r="D1138" s="179" t="s">
        <v>599</v>
      </c>
      <c r="E1138" s="179" t="s">
        <v>485</v>
      </c>
      <c r="F1138" s="179" t="s">
        <v>229</v>
      </c>
      <c r="G1138" s="206">
        <v>5</v>
      </c>
      <c r="H1138" s="206">
        <v>300</v>
      </c>
      <c r="I1138" s="206">
        <f t="shared" si="87"/>
        <v>1500</v>
      </c>
      <c r="J1138" s="259"/>
      <c r="K1138" s="196" t="s">
        <v>1261</v>
      </c>
      <c r="L1138" s="179" t="s">
        <v>1157</v>
      </c>
      <c r="M1138" s="157">
        <f t="shared" si="86"/>
        <v>5</v>
      </c>
      <c r="N1138" s="157">
        <f t="shared" si="88"/>
        <v>1500</v>
      </c>
      <c r="O1138" s="157">
        <f t="shared" si="85"/>
        <v>0</v>
      </c>
    </row>
    <row r="1139" s="157" customFormat="1" customHeight="1" spans="1:15">
      <c r="A1139" s="196" t="s">
        <v>1244</v>
      </c>
      <c r="B1139" s="179" t="s">
        <v>80</v>
      </c>
      <c r="C1139" s="179" t="s">
        <v>377</v>
      </c>
      <c r="D1139" s="179" t="s">
        <v>548</v>
      </c>
      <c r="E1139" s="196" t="s">
        <v>379</v>
      </c>
      <c r="F1139" s="179" t="s">
        <v>229</v>
      </c>
      <c r="G1139" s="206">
        <v>5</v>
      </c>
      <c r="H1139" s="206">
        <v>3000</v>
      </c>
      <c r="I1139" s="206">
        <f t="shared" si="87"/>
        <v>15000</v>
      </c>
      <c r="J1139" s="259"/>
      <c r="K1139" s="196" t="s">
        <v>1261</v>
      </c>
      <c r="L1139" s="179" t="s">
        <v>1157</v>
      </c>
      <c r="M1139" s="157">
        <f t="shared" si="86"/>
        <v>5</v>
      </c>
      <c r="N1139" s="157">
        <f t="shared" si="88"/>
        <v>15000</v>
      </c>
      <c r="O1139" s="157">
        <f t="shared" si="85"/>
        <v>0</v>
      </c>
    </row>
    <row r="1140" s="157" customFormat="1" customHeight="1" spans="1:15">
      <c r="A1140" s="196" t="s">
        <v>1244</v>
      </c>
      <c r="B1140" s="179" t="s">
        <v>80</v>
      </c>
      <c r="C1140" s="179" t="s">
        <v>262</v>
      </c>
      <c r="D1140" s="179" t="s">
        <v>263</v>
      </c>
      <c r="E1140" s="196" t="s">
        <v>188</v>
      </c>
      <c r="F1140" s="179" t="s">
        <v>229</v>
      </c>
      <c r="G1140" s="206">
        <v>5</v>
      </c>
      <c r="H1140" s="206">
        <v>1000</v>
      </c>
      <c r="I1140" s="206">
        <f t="shared" si="87"/>
        <v>5000</v>
      </c>
      <c r="J1140" s="259"/>
      <c r="K1140" s="196" t="s">
        <v>1261</v>
      </c>
      <c r="L1140" s="179" t="s">
        <v>1157</v>
      </c>
      <c r="M1140" s="157">
        <f t="shared" si="86"/>
        <v>5</v>
      </c>
      <c r="N1140" s="157">
        <f t="shared" si="88"/>
        <v>5000</v>
      </c>
      <c r="O1140" s="157">
        <f t="shared" si="85"/>
        <v>0</v>
      </c>
    </row>
    <row r="1141" s="157" customFormat="1" customHeight="1" spans="1:15">
      <c r="A1141" s="196" t="s">
        <v>1244</v>
      </c>
      <c r="B1141" s="179" t="s">
        <v>1187</v>
      </c>
      <c r="C1141" s="179" t="s">
        <v>413</v>
      </c>
      <c r="D1141" s="179" t="s">
        <v>417</v>
      </c>
      <c r="E1141" s="196" t="s">
        <v>1188</v>
      </c>
      <c r="F1141" s="179" t="s">
        <v>229</v>
      </c>
      <c r="G1141" s="206">
        <v>5</v>
      </c>
      <c r="H1141" s="206">
        <v>3000</v>
      </c>
      <c r="I1141" s="206">
        <f t="shared" si="87"/>
        <v>15000</v>
      </c>
      <c r="J1141" s="259"/>
      <c r="K1141" s="196" t="s">
        <v>1262</v>
      </c>
      <c r="L1141" s="179" t="s">
        <v>1157</v>
      </c>
      <c r="M1141" s="157">
        <f t="shared" si="86"/>
        <v>5</v>
      </c>
      <c r="N1141" s="157">
        <f t="shared" si="88"/>
        <v>15000</v>
      </c>
      <c r="O1141" s="157">
        <f t="shared" si="85"/>
        <v>0</v>
      </c>
    </row>
    <row r="1142" s="157" customFormat="1" customHeight="1" spans="1:15">
      <c r="A1142" s="196" t="s">
        <v>1244</v>
      </c>
      <c r="B1142" s="179" t="s">
        <v>1187</v>
      </c>
      <c r="C1142" s="179" t="s">
        <v>469</v>
      </c>
      <c r="D1142" s="179" t="s">
        <v>606</v>
      </c>
      <c r="E1142" s="179" t="s">
        <v>240</v>
      </c>
      <c r="F1142" s="179" t="s">
        <v>229</v>
      </c>
      <c r="G1142" s="206">
        <v>5</v>
      </c>
      <c r="H1142" s="206">
        <v>100</v>
      </c>
      <c r="I1142" s="206">
        <f t="shared" si="87"/>
        <v>500</v>
      </c>
      <c r="J1142" s="259"/>
      <c r="K1142" s="196" t="s">
        <v>1262</v>
      </c>
      <c r="L1142" s="179" t="s">
        <v>1157</v>
      </c>
      <c r="M1142" s="157">
        <f t="shared" si="86"/>
        <v>5</v>
      </c>
      <c r="N1142" s="157">
        <f t="shared" si="88"/>
        <v>500</v>
      </c>
      <c r="O1142" s="157">
        <f t="shared" si="85"/>
        <v>0</v>
      </c>
    </row>
    <row r="1143" s="157" customFormat="1" customHeight="1" spans="1:15">
      <c r="A1143" s="196" t="s">
        <v>1244</v>
      </c>
      <c r="B1143" s="179" t="s">
        <v>1190</v>
      </c>
      <c r="C1143" s="179" t="s">
        <v>272</v>
      </c>
      <c r="D1143" s="179" t="s">
        <v>330</v>
      </c>
      <c r="E1143" s="196" t="s">
        <v>274</v>
      </c>
      <c r="F1143" s="179" t="s">
        <v>158</v>
      </c>
      <c r="G1143" s="206">
        <v>80</v>
      </c>
      <c r="H1143" s="206">
        <v>1320</v>
      </c>
      <c r="I1143" s="206">
        <f t="shared" si="87"/>
        <v>105600</v>
      </c>
      <c r="J1143" s="259"/>
      <c r="K1143" s="196" t="s">
        <v>1263</v>
      </c>
      <c r="L1143" s="179" t="s">
        <v>1157</v>
      </c>
      <c r="M1143" s="157">
        <f t="shared" si="86"/>
        <v>80</v>
      </c>
      <c r="N1143" s="157">
        <f t="shared" si="88"/>
        <v>105600</v>
      </c>
      <c r="O1143" s="157">
        <f t="shared" si="85"/>
        <v>0</v>
      </c>
    </row>
    <row r="1144" s="157" customFormat="1" customHeight="1" spans="1:15">
      <c r="A1144" s="196" t="s">
        <v>1244</v>
      </c>
      <c r="B1144" s="179" t="s">
        <v>1190</v>
      </c>
      <c r="C1144" s="179" t="s">
        <v>315</v>
      </c>
      <c r="D1144" s="179" t="s">
        <v>330</v>
      </c>
      <c r="E1144" s="179" t="s">
        <v>786</v>
      </c>
      <c r="F1144" s="179" t="s">
        <v>158</v>
      </c>
      <c r="G1144" s="206">
        <v>50</v>
      </c>
      <c r="H1144" s="206">
        <v>200</v>
      </c>
      <c r="I1144" s="206">
        <f t="shared" si="87"/>
        <v>10000</v>
      </c>
      <c r="J1144" s="259"/>
      <c r="K1144" s="196" t="s">
        <v>1263</v>
      </c>
      <c r="L1144" s="179" t="s">
        <v>1157</v>
      </c>
      <c r="M1144" s="157">
        <f t="shared" si="86"/>
        <v>50</v>
      </c>
      <c r="N1144" s="157">
        <f t="shared" si="88"/>
        <v>10000</v>
      </c>
      <c r="O1144" s="157">
        <f t="shared" si="85"/>
        <v>0</v>
      </c>
    </row>
    <row r="1145" s="157" customFormat="1" customHeight="1" spans="1:15">
      <c r="A1145" s="196" t="s">
        <v>1244</v>
      </c>
      <c r="B1145" s="179" t="s">
        <v>1190</v>
      </c>
      <c r="C1145" s="179" t="s">
        <v>395</v>
      </c>
      <c r="D1145" s="179" t="s">
        <v>393</v>
      </c>
      <c r="E1145" s="196" t="s">
        <v>335</v>
      </c>
      <c r="F1145" s="179" t="s">
        <v>229</v>
      </c>
      <c r="G1145" s="206">
        <v>10</v>
      </c>
      <c r="H1145" s="206">
        <v>3000</v>
      </c>
      <c r="I1145" s="206">
        <f t="shared" si="87"/>
        <v>30000</v>
      </c>
      <c r="J1145" s="259"/>
      <c r="K1145" s="196" t="s">
        <v>1263</v>
      </c>
      <c r="L1145" s="179" t="s">
        <v>1157</v>
      </c>
      <c r="M1145" s="157">
        <f t="shared" si="86"/>
        <v>10</v>
      </c>
      <c r="N1145" s="157">
        <f t="shared" si="88"/>
        <v>30000</v>
      </c>
      <c r="O1145" s="157">
        <f t="shared" si="85"/>
        <v>0</v>
      </c>
    </row>
    <row r="1146" s="157" customFormat="1" customHeight="1" spans="1:15">
      <c r="A1146" s="196" t="s">
        <v>1244</v>
      </c>
      <c r="B1146" s="179" t="s">
        <v>1190</v>
      </c>
      <c r="C1146" s="179" t="s">
        <v>191</v>
      </c>
      <c r="D1146" s="196" t="s">
        <v>192</v>
      </c>
      <c r="E1146" s="196" t="s">
        <v>188</v>
      </c>
      <c r="F1146" s="179" t="s">
        <v>158</v>
      </c>
      <c r="G1146" s="206">
        <v>5</v>
      </c>
      <c r="H1146" s="206">
        <v>12000</v>
      </c>
      <c r="I1146" s="206">
        <f t="shared" si="87"/>
        <v>60000</v>
      </c>
      <c r="J1146" s="259"/>
      <c r="K1146" s="196" t="s">
        <v>1263</v>
      </c>
      <c r="L1146" s="179" t="s">
        <v>1157</v>
      </c>
      <c r="M1146" s="157">
        <f t="shared" si="86"/>
        <v>5</v>
      </c>
      <c r="N1146" s="157">
        <f t="shared" si="88"/>
        <v>60000</v>
      </c>
      <c r="O1146" s="157">
        <f t="shared" si="85"/>
        <v>0</v>
      </c>
    </row>
    <row r="1147" s="157" customFormat="1" customHeight="1" spans="1:15">
      <c r="A1147" s="196" t="s">
        <v>1244</v>
      </c>
      <c r="B1147" s="179" t="s">
        <v>1190</v>
      </c>
      <c r="C1147" s="179" t="s">
        <v>233</v>
      </c>
      <c r="D1147" s="179" t="s">
        <v>330</v>
      </c>
      <c r="E1147" s="196" t="s">
        <v>234</v>
      </c>
      <c r="F1147" s="179" t="s">
        <v>229</v>
      </c>
      <c r="G1147" s="206">
        <v>5</v>
      </c>
      <c r="H1147" s="206">
        <v>2800</v>
      </c>
      <c r="I1147" s="206">
        <f t="shared" si="87"/>
        <v>14000</v>
      </c>
      <c r="J1147" s="259"/>
      <c r="K1147" s="196" t="s">
        <v>1263</v>
      </c>
      <c r="L1147" s="179" t="s">
        <v>1157</v>
      </c>
      <c r="M1147" s="157">
        <f t="shared" si="86"/>
        <v>5</v>
      </c>
      <c r="N1147" s="157">
        <f t="shared" si="88"/>
        <v>14000</v>
      </c>
      <c r="O1147" s="157">
        <f t="shared" si="85"/>
        <v>0</v>
      </c>
    </row>
    <row r="1148" s="157" customFormat="1" customHeight="1" spans="1:15">
      <c r="A1148" s="196" t="s">
        <v>1244</v>
      </c>
      <c r="B1148" s="179" t="s">
        <v>1190</v>
      </c>
      <c r="C1148" s="179" t="s">
        <v>467</v>
      </c>
      <c r="D1148" s="179" t="s">
        <v>330</v>
      </c>
      <c r="E1148" s="179" t="s">
        <v>468</v>
      </c>
      <c r="F1148" s="179" t="s">
        <v>229</v>
      </c>
      <c r="G1148" s="206">
        <v>10</v>
      </c>
      <c r="H1148" s="206">
        <v>150</v>
      </c>
      <c r="I1148" s="206">
        <f t="shared" si="87"/>
        <v>1500</v>
      </c>
      <c r="J1148" s="259"/>
      <c r="K1148" s="196" t="s">
        <v>1263</v>
      </c>
      <c r="L1148" s="179" t="s">
        <v>1157</v>
      </c>
      <c r="M1148" s="157">
        <f t="shared" si="86"/>
        <v>10</v>
      </c>
      <c r="N1148" s="157">
        <f t="shared" si="88"/>
        <v>1500</v>
      </c>
      <c r="O1148" s="157">
        <f t="shared" si="85"/>
        <v>0</v>
      </c>
    </row>
    <row r="1149" s="157" customFormat="1" customHeight="1" spans="1:15">
      <c r="A1149" s="196" t="s">
        <v>1244</v>
      </c>
      <c r="B1149" s="179" t="s">
        <v>1190</v>
      </c>
      <c r="C1149" s="179" t="s">
        <v>354</v>
      </c>
      <c r="D1149" s="179" t="s">
        <v>355</v>
      </c>
      <c r="E1149" s="196" t="s">
        <v>356</v>
      </c>
      <c r="F1149" s="213" t="s">
        <v>229</v>
      </c>
      <c r="G1149" s="206">
        <v>5</v>
      </c>
      <c r="H1149" s="206">
        <v>1000</v>
      </c>
      <c r="I1149" s="206">
        <f t="shared" si="87"/>
        <v>5000</v>
      </c>
      <c r="J1149" s="259"/>
      <c r="K1149" s="196" t="s">
        <v>1263</v>
      </c>
      <c r="L1149" s="179" t="s">
        <v>1157</v>
      </c>
      <c r="M1149" s="157">
        <f t="shared" si="86"/>
        <v>5</v>
      </c>
      <c r="N1149" s="157">
        <f t="shared" si="88"/>
        <v>5000</v>
      </c>
      <c r="O1149" s="157">
        <f t="shared" si="85"/>
        <v>0</v>
      </c>
    </row>
    <row r="1150" s="157" customFormat="1" customHeight="1" spans="1:15">
      <c r="A1150" s="196" t="s">
        <v>1244</v>
      </c>
      <c r="B1150" s="179" t="s">
        <v>1239</v>
      </c>
      <c r="C1150" s="179" t="s">
        <v>309</v>
      </c>
      <c r="D1150" s="179" t="s">
        <v>310</v>
      </c>
      <c r="E1150" s="196" t="s">
        <v>282</v>
      </c>
      <c r="F1150" s="179" t="s">
        <v>158</v>
      </c>
      <c r="G1150" s="206">
        <v>50</v>
      </c>
      <c r="H1150" s="206">
        <v>500</v>
      </c>
      <c r="I1150" s="206">
        <f t="shared" si="87"/>
        <v>25000</v>
      </c>
      <c r="J1150" s="259"/>
      <c r="K1150" s="196" t="s">
        <v>1264</v>
      </c>
      <c r="L1150" s="179" t="s">
        <v>1157</v>
      </c>
      <c r="M1150" s="157">
        <f t="shared" si="86"/>
        <v>50</v>
      </c>
      <c r="N1150" s="157">
        <f t="shared" si="88"/>
        <v>25000</v>
      </c>
      <c r="O1150" s="157">
        <f t="shared" si="85"/>
        <v>0</v>
      </c>
    </row>
    <row r="1151" s="157" customFormat="1" customHeight="1" spans="1:15">
      <c r="A1151" s="196" t="s">
        <v>1244</v>
      </c>
      <c r="B1151" s="179" t="s">
        <v>1239</v>
      </c>
      <c r="C1151" s="179" t="s">
        <v>272</v>
      </c>
      <c r="D1151" s="179" t="s">
        <v>330</v>
      </c>
      <c r="E1151" s="196" t="s">
        <v>278</v>
      </c>
      <c r="F1151" s="179" t="s">
        <v>158</v>
      </c>
      <c r="G1151" s="206">
        <v>30</v>
      </c>
      <c r="H1151" s="206">
        <v>1750</v>
      </c>
      <c r="I1151" s="206">
        <f t="shared" si="87"/>
        <v>52500</v>
      </c>
      <c r="J1151" s="259"/>
      <c r="K1151" s="196" t="s">
        <v>1264</v>
      </c>
      <c r="L1151" s="179" t="s">
        <v>1157</v>
      </c>
      <c r="M1151" s="157">
        <f t="shared" si="86"/>
        <v>30</v>
      </c>
      <c r="N1151" s="157">
        <f t="shared" si="88"/>
        <v>52500</v>
      </c>
      <c r="O1151" s="157">
        <f t="shared" si="85"/>
        <v>0</v>
      </c>
    </row>
    <row r="1152" s="157" customFormat="1" customHeight="1" spans="1:15">
      <c r="A1152" s="196" t="s">
        <v>1244</v>
      </c>
      <c r="B1152" s="179" t="s">
        <v>1239</v>
      </c>
      <c r="C1152" s="179" t="s">
        <v>431</v>
      </c>
      <c r="D1152" s="179" t="s">
        <v>330</v>
      </c>
      <c r="E1152" s="196" t="s">
        <v>432</v>
      </c>
      <c r="F1152" s="179" t="s">
        <v>229</v>
      </c>
      <c r="G1152" s="206">
        <v>20</v>
      </c>
      <c r="H1152" s="206">
        <v>1500</v>
      </c>
      <c r="I1152" s="206">
        <f t="shared" si="87"/>
        <v>30000</v>
      </c>
      <c r="J1152" s="259"/>
      <c r="K1152" s="196" t="s">
        <v>1264</v>
      </c>
      <c r="L1152" s="179" t="s">
        <v>1157</v>
      </c>
      <c r="M1152" s="157">
        <f t="shared" si="86"/>
        <v>20</v>
      </c>
      <c r="N1152" s="157">
        <f t="shared" si="88"/>
        <v>30000</v>
      </c>
      <c r="O1152" s="157">
        <f t="shared" si="85"/>
        <v>0</v>
      </c>
    </row>
    <row r="1153" s="157" customFormat="1" customHeight="1" spans="1:15">
      <c r="A1153" s="196" t="s">
        <v>1244</v>
      </c>
      <c r="B1153" s="179" t="s">
        <v>1239</v>
      </c>
      <c r="C1153" s="179" t="s">
        <v>441</v>
      </c>
      <c r="D1153" s="179" t="s">
        <v>330</v>
      </c>
      <c r="E1153" s="196" t="s">
        <v>432</v>
      </c>
      <c r="F1153" s="179" t="s">
        <v>186</v>
      </c>
      <c r="G1153" s="206">
        <v>5</v>
      </c>
      <c r="H1153" s="206">
        <v>6000</v>
      </c>
      <c r="I1153" s="206">
        <f t="shared" si="87"/>
        <v>30000</v>
      </c>
      <c r="J1153" s="259"/>
      <c r="K1153" s="196" t="s">
        <v>1264</v>
      </c>
      <c r="L1153" s="179" t="s">
        <v>1157</v>
      </c>
      <c r="M1153" s="157">
        <f t="shared" si="86"/>
        <v>5</v>
      </c>
      <c r="N1153" s="157">
        <f t="shared" si="88"/>
        <v>30000</v>
      </c>
      <c r="O1153" s="157">
        <f t="shared" si="85"/>
        <v>0</v>
      </c>
    </row>
    <row r="1154" s="157" customFormat="1" customHeight="1" spans="1:15">
      <c r="A1154" s="196" t="s">
        <v>1244</v>
      </c>
      <c r="B1154" s="179" t="s">
        <v>1239</v>
      </c>
      <c r="C1154" s="179" t="s">
        <v>262</v>
      </c>
      <c r="D1154" s="179" t="s">
        <v>263</v>
      </c>
      <c r="E1154" s="196" t="s">
        <v>188</v>
      </c>
      <c r="F1154" s="179" t="s">
        <v>229</v>
      </c>
      <c r="G1154" s="206">
        <v>10</v>
      </c>
      <c r="H1154" s="206">
        <v>1000</v>
      </c>
      <c r="I1154" s="206">
        <f t="shared" si="87"/>
        <v>10000</v>
      </c>
      <c r="J1154" s="259"/>
      <c r="K1154" s="196" t="s">
        <v>1264</v>
      </c>
      <c r="L1154" s="179" t="s">
        <v>1157</v>
      </c>
      <c r="M1154" s="157">
        <f t="shared" si="86"/>
        <v>10</v>
      </c>
      <c r="N1154" s="157">
        <f t="shared" si="88"/>
        <v>10000</v>
      </c>
      <c r="O1154" s="157">
        <f t="shared" si="85"/>
        <v>0</v>
      </c>
    </row>
    <row r="1155" s="157" customFormat="1" customHeight="1" spans="1:15">
      <c r="A1155" s="196" t="s">
        <v>1244</v>
      </c>
      <c r="B1155" s="179" t="s">
        <v>1239</v>
      </c>
      <c r="C1155" s="179" t="s">
        <v>262</v>
      </c>
      <c r="D1155" s="179" t="s">
        <v>263</v>
      </c>
      <c r="E1155" s="196" t="s">
        <v>188</v>
      </c>
      <c r="F1155" s="179" t="s">
        <v>229</v>
      </c>
      <c r="G1155" s="206">
        <v>10</v>
      </c>
      <c r="H1155" s="206">
        <v>1000</v>
      </c>
      <c r="I1155" s="206">
        <f t="shared" si="87"/>
        <v>10000</v>
      </c>
      <c r="J1155" s="259"/>
      <c r="K1155" s="196" t="s">
        <v>1264</v>
      </c>
      <c r="L1155" s="179" t="s">
        <v>1157</v>
      </c>
      <c r="M1155" s="157">
        <f t="shared" si="86"/>
        <v>10</v>
      </c>
      <c r="N1155" s="157">
        <f t="shared" si="88"/>
        <v>10000</v>
      </c>
      <c r="O1155" s="157">
        <f t="shared" si="85"/>
        <v>0</v>
      </c>
    </row>
    <row r="1156" s="157" customFormat="1" customHeight="1" spans="1:15">
      <c r="A1156" s="196" t="s">
        <v>1244</v>
      </c>
      <c r="B1156" s="179" t="s">
        <v>1239</v>
      </c>
      <c r="C1156" s="179" t="s">
        <v>413</v>
      </c>
      <c r="D1156" s="179" t="s">
        <v>426</v>
      </c>
      <c r="E1156" s="196" t="s">
        <v>1188</v>
      </c>
      <c r="F1156" s="179" t="s">
        <v>229</v>
      </c>
      <c r="G1156" s="206">
        <v>5</v>
      </c>
      <c r="H1156" s="206">
        <v>3000</v>
      </c>
      <c r="I1156" s="206">
        <f t="shared" si="87"/>
        <v>15000</v>
      </c>
      <c r="J1156" s="259"/>
      <c r="K1156" s="196" t="s">
        <v>1264</v>
      </c>
      <c r="L1156" s="179" t="s">
        <v>1157</v>
      </c>
      <c r="M1156" s="157">
        <f t="shared" si="86"/>
        <v>5</v>
      </c>
      <c r="N1156" s="157">
        <f t="shared" si="88"/>
        <v>15000</v>
      </c>
      <c r="O1156" s="157">
        <f t="shared" si="85"/>
        <v>0</v>
      </c>
    </row>
    <row r="1157" s="157" customFormat="1" customHeight="1" spans="1:15">
      <c r="A1157" s="196" t="s">
        <v>1244</v>
      </c>
      <c r="B1157" s="179" t="s">
        <v>1239</v>
      </c>
      <c r="C1157" s="179" t="s">
        <v>198</v>
      </c>
      <c r="D1157" s="179" t="s">
        <v>207</v>
      </c>
      <c r="E1157" s="196" t="s">
        <v>199</v>
      </c>
      <c r="F1157" s="179" t="s">
        <v>158</v>
      </c>
      <c r="G1157" s="206">
        <v>5</v>
      </c>
      <c r="H1157" s="206">
        <v>900</v>
      </c>
      <c r="I1157" s="206">
        <f t="shared" si="87"/>
        <v>4500</v>
      </c>
      <c r="J1157" s="259"/>
      <c r="K1157" s="196"/>
      <c r="L1157" s="179" t="s">
        <v>1157</v>
      </c>
      <c r="M1157" s="157">
        <f t="shared" si="86"/>
        <v>5</v>
      </c>
      <c r="N1157" s="157">
        <f t="shared" si="88"/>
        <v>4500</v>
      </c>
      <c r="O1157" s="157">
        <f t="shared" ref="O1157:O1220" si="89" xml:space="preserve">G1157-M1157</f>
        <v>0</v>
      </c>
    </row>
    <row r="1158" s="157" customFormat="1" customHeight="1" spans="1:15">
      <c r="A1158" s="196" t="s">
        <v>1244</v>
      </c>
      <c r="B1158" s="179" t="s">
        <v>1192</v>
      </c>
      <c r="C1158" s="179" t="s">
        <v>480</v>
      </c>
      <c r="D1158" s="179" t="s">
        <v>330</v>
      </c>
      <c r="E1158" s="179" t="s">
        <v>481</v>
      </c>
      <c r="F1158" s="179" t="s">
        <v>229</v>
      </c>
      <c r="G1158" s="206">
        <v>10</v>
      </c>
      <c r="H1158" s="206">
        <v>40</v>
      </c>
      <c r="I1158" s="206">
        <f t="shared" si="87"/>
        <v>400</v>
      </c>
      <c r="J1158" s="259"/>
      <c r="K1158" s="196"/>
      <c r="L1158" s="179" t="s">
        <v>1157</v>
      </c>
      <c r="M1158" s="157">
        <f t="shared" si="86"/>
        <v>10</v>
      </c>
      <c r="N1158" s="157">
        <f t="shared" si="88"/>
        <v>400</v>
      </c>
      <c r="O1158" s="157">
        <f t="shared" si="89"/>
        <v>0</v>
      </c>
    </row>
    <row r="1159" s="157" customFormat="1" customHeight="1" spans="1:15">
      <c r="A1159" s="196" t="s">
        <v>1244</v>
      </c>
      <c r="B1159" s="179" t="s">
        <v>1192</v>
      </c>
      <c r="C1159" s="179" t="s">
        <v>272</v>
      </c>
      <c r="D1159" s="179" t="s">
        <v>330</v>
      </c>
      <c r="E1159" s="196" t="s">
        <v>274</v>
      </c>
      <c r="F1159" s="179" t="s">
        <v>158</v>
      </c>
      <c r="G1159" s="206">
        <v>35</v>
      </c>
      <c r="H1159" s="206">
        <v>1320</v>
      </c>
      <c r="I1159" s="206">
        <f t="shared" si="87"/>
        <v>46200</v>
      </c>
      <c r="J1159" s="259"/>
      <c r="K1159" s="196"/>
      <c r="L1159" s="179" t="s">
        <v>1157</v>
      </c>
      <c r="M1159" s="157">
        <f t="shared" si="86"/>
        <v>35</v>
      </c>
      <c r="N1159" s="157">
        <f t="shared" si="88"/>
        <v>46200</v>
      </c>
      <c r="O1159" s="157">
        <f t="shared" si="89"/>
        <v>0</v>
      </c>
    </row>
    <row r="1160" s="157" customFormat="1" customHeight="1" spans="1:15">
      <c r="A1160" s="196" t="s">
        <v>1244</v>
      </c>
      <c r="B1160" s="179" t="s">
        <v>1192</v>
      </c>
      <c r="C1160" s="179" t="s">
        <v>318</v>
      </c>
      <c r="D1160" s="179" t="s">
        <v>728</v>
      </c>
      <c r="E1160" s="196" t="s">
        <v>320</v>
      </c>
      <c r="F1160" s="179" t="s">
        <v>158</v>
      </c>
      <c r="G1160" s="206">
        <v>10</v>
      </c>
      <c r="H1160" s="206">
        <v>800</v>
      </c>
      <c r="I1160" s="206">
        <f t="shared" si="87"/>
        <v>8000</v>
      </c>
      <c r="J1160" s="259"/>
      <c r="K1160" s="196"/>
      <c r="L1160" s="179" t="s">
        <v>1157</v>
      </c>
      <c r="M1160" s="157">
        <f t="shared" si="86"/>
        <v>10</v>
      </c>
      <c r="N1160" s="157">
        <f t="shared" si="88"/>
        <v>8000</v>
      </c>
      <c r="O1160" s="157">
        <f t="shared" si="89"/>
        <v>0</v>
      </c>
    </row>
    <row r="1161" s="157" customFormat="1" customHeight="1" spans="1:15">
      <c r="A1161" s="196" t="s">
        <v>1244</v>
      </c>
      <c r="B1161" s="179" t="s">
        <v>1192</v>
      </c>
      <c r="C1161" s="179" t="s">
        <v>467</v>
      </c>
      <c r="D1161" s="179" t="s">
        <v>330</v>
      </c>
      <c r="E1161" s="179" t="s">
        <v>468</v>
      </c>
      <c r="F1161" s="179" t="s">
        <v>229</v>
      </c>
      <c r="G1161" s="206">
        <v>35</v>
      </c>
      <c r="H1161" s="206">
        <v>150</v>
      </c>
      <c r="I1161" s="206">
        <f t="shared" si="87"/>
        <v>5250</v>
      </c>
      <c r="J1161" s="259"/>
      <c r="K1161" s="196"/>
      <c r="L1161" s="179" t="s">
        <v>1157</v>
      </c>
      <c r="M1161" s="157">
        <f t="shared" si="86"/>
        <v>35</v>
      </c>
      <c r="N1161" s="157">
        <f t="shared" si="88"/>
        <v>5250</v>
      </c>
      <c r="O1161" s="157">
        <f t="shared" si="89"/>
        <v>0</v>
      </c>
    </row>
    <row r="1162" s="157" customFormat="1" customHeight="1" spans="1:15">
      <c r="A1162" s="196" t="s">
        <v>1244</v>
      </c>
      <c r="B1162" s="179" t="s">
        <v>1192</v>
      </c>
      <c r="C1162" s="179" t="s">
        <v>306</v>
      </c>
      <c r="D1162" s="196" t="s">
        <v>307</v>
      </c>
      <c r="E1162" s="196" t="s">
        <v>308</v>
      </c>
      <c r="F1162" s="179" t="s">
        <v>158</v>
      </c>
      <c r="G1162" s="206">
        <v>10</v>
      </c>
      <c r="H1162" s="206">
        <v>150</v>
      </c>
      <c r="I1162" s="206">
        <f t="shared" si="87"/>
        <v>1500</v>
      </c>
      <c r="J1162" s="259"/>
      <c r="K1162" s="196"/>
      <c r="L1162" s="179" t="s">
        <v>1157</v>
      </c>
      <c r="M1162" s="157">
        <f t="shared" si="86"/>
        <v>10</v>
      </c>
      <c r="N1162" s="157">
        <f t="shared" si="88"/>
        <v>1500</v>
      </c>
      <c r="O1162" s="157">
        <f t="shared" si="89"/>
        <v>0</v>
      </c>
    </row>
    <row r="1163" s="157" customFormat="1" customHeight="1" spans="1:15">
      <c r="A1163" s="196" t="s">
        <v>1244</v>
      </c>
      <c r="B1163" s="179" t="s">
        <v>1193</v>
      </c>
      <c r="C1163" s="179" t="s">
        <v>431</v>
      </c>
      <c r="D1163" s="179" t="s">
        <v>330</v>
      </c>
      <c r="E1163" s="196" t="s">
        <v>432</v>
      </c>
      <c r="F1163" s="179" t="s">
        <v>229</v>
      </c>
      <c r="G1163" s="206">
        <v>65</v>
      </c>
      <c r="H1163" s="206">
        <v>1500</v>
      </c>
      <c r="I1163" s="206">
        <f t="shared" si="87"/>
        <v>97500</v>
      </c>
      <c r="J1163" s="259"/>
      <c r="K1163" s="196"/>
      <c r="L1163" s="179" t="s">
        <v>1157</v>
      </c>
      <c r="M1163" s="157">
        <f t="shared" si="86"/>
        <v>65</v>
      </c>
      <c r="N1163" s="157">
        <f t="shared" si="88"/>
        <v>97500</v>
      </c>
      <c r="O1163" s="157">
        <f t="shared" si="89"/>
        <v>0</v>
      </c>
    </row>
    <row r="1164" s="157" customFormat="1" customHeight="1" spans="1:15">
      <c r="A1164" s="196" t="s">
        <v>1244</v>
      </c>
      <c r="B1164" s="179" t="s">
        <v>1193</v>
      </c>
      <c r="C1164" s="179" t="s">
        <v>441</v>
      </c>
      <c r="D1164" s="179" t="s">
        <v>330</v>
      </c>
      <c r="E1164" s="196" t="s">
        <v>432</v>
      </c>
      <c r="F1164" s="179" t="s">
        <v>186</v>
      </c>
      <c r="G1164" s="206">
        <v>10</v>
      </c>
      <c r="H1164" s="206">
        <v>6000</v>
      </c>
      <c r="I1164" s="206">
        <f t="shared" si="87"/>
        <v>60000</v>
      </c>
      <c r="J1164" s="259"/>
      <c r="K1164" s="196"/>
      <c r="L1164" s="179" t="s">
        <v>1157</v>
      </c>
      <c r="M1164" s="157">
        <f t="shared" si="86"/>
        <v>10</v>
      </c>
      <c r="N1164" s="157">
        <f t="shared" si="88"/>
        <v>60000</v>
      </c>
      <c r="O1164" s="157">
        <f t="shared" si="89"/>
        <v>0</v>
      </c>
    </row>
    <row r="1165" s="157" customFormat="1" customHeight="1" spans="1:15">
      <c r="A1165" s="196" t="s">
        <v>1244</v>
      </c>
      <c r="B1165" s="179" t="s">
        <v>1193</v>
      </c>
      <c r="C1165" s="179" t="s">
        <v>262</v>
      </c>
      <c r="D1165" s="179" t="s">
        <v>697</v>
      </c>
      <c r="E1165" s="196" t="s">
        <v>188</v>
      </c>
      <c r="F1165" s="179" t="s">
        <v>229</v>
      </c>
      <c r="G1165" s="206">
        <v>40</v>
      </c>
      <c r="H1165" s="206">
        <v>1000</v>
      </c>
      <c r="I1165" s="206">
        <f t="shared" si="87"/>
        <v>40000</v>
      </c>
      <c r="J1165" s="259"/>
      <c r="K1165" s="196"/>
      <c r="L1165" s="179" t="s">
        <v>1157</v>
      </c>
      <c r="M1165" s="157">
        <f t="shared" si="86"/>
        <v>40</v>
      </c>
      <c r="N1165" s="157">
        <f t="shared" si="88"/>
        <v>40000</v>
      </c>
      <c r="O1165" s="157">
        <f t="shared" si="89"/>
        <v>0</v>
      </c>
    </row>
    <row r="1166" s="157" customFormat="1" customHeight="1" spans="1:15">
      <c r="A1166" s="196" t="s">
        <v>1244</v>
      </c>
      <c r="B1166" s="179" t="s">
        <v>1193</v>
      </c>
      <c r="C1166" s="179" t="s">
        <v>262</v>
      </c>
      <c r="D1166" s="179" t="s">
        <v>696</v>
      </c>
      <c r="E1166" s="196" t="s">
        <v>188</v>
      </c>
      <c r="F1166" s="179" t="s">
        <v>229</v>
      </c>
      <c r="G1166" s="206">
        <v>10</v>
      </c>
      <c r="H1166" s="206">
        <v>1000</v>
      </c>
      <c r="I1166" s="206">
        <f t="shared" si="87"/>
        <v>10000</v>
      </c>
      <c r="J1166" s="259"/>
      <c r="K1166" s="196"/>
      <c r="L1166" s="179" t="s">
        <v>1157</v>
      </c>
      <c r="M1166" s="157">
        <f xml:space="preserve">G1166</f>
        <v>10</v>
      </c>
      <c r="N1166" s="157">
        <f t="shared" si="88"/>
        <v>10000</v>
      </c>
      <c r="O1166" s="157">
        <f t="shared" si="89"/>
        <v>0</v>
      </c>
    </row>
    <row r="1167" s="157" customFormat="1" customHeight="1" spans="1:15">
      <c r="A1167" s="196" t="s">
        <v>1244</v>
      </c>
      <c r="B1167" s="179" t="s">
        <v>1193</v>
      </c>
      <c r="C1167" s="179" t="s">
        <v>413</v>
      </c>
      <c r="D1167" s="179" t="s">
        <v>417</v>
      </c>
      <c r="E1167" s="196" t="s">
        <v>1188</v>
      </c>
      <c r="F1167" s="179" t="s">
        <v>229</v>
      </c>
      <c r="G1167" s="206">
        <v>15</v>
      </c>
      <c r="H1167" s="206">
        <v>3000</v>
      </c>
      <c r="I1167" s="206">
        <f t="shared" si="87"/>
        <v>45000</v>
      </c>
      <c r="J1167" s="259"/>
      <c r="K1167" s="196"/>
      <c r="L1167" s="179" t="s">
        <v>1157</v>
      </c>
      <c r="M1167" s="157">
        <f xml:space="preserve">G1167</f>
        <v>15</v>
      </c>
      <c r="N1167" s="157">
        <f t="shared" si="88"/>
        <v>45000</v>
      </c>
      <c r="O1167" s="157">
        <f t="shared" si="89"/>
        <v>0</v>
      </c>
    </row>
    <row r="1168" s="157" customFormat="1" customHeight="1" spans="1:15">
      <c r="A1168" s="196" t="s">
        <v>1244</v>
      </c>
      <c r="B1168" s="179" t="s">
        <v>1194</v>
      </c>
      <c r="C1168" s="179" t="s">
        <v>441</v>
      </c>
      <c r="D1168" s="179" t="s">
        <v>330</v>
      </c>
      <c r="E1168" s="196" t="s">
        <v>432</v>
      </c>
      <c r="F1168" s="179" t="s">
        <v>186</v>
      </c>
      <c r="G1168" s="206">
        <v>5</v>
      </c>
      <c r="H1168" s="206">
        <v>6000</v>
      </c>
      <c r="I1168" s="206">
        <f t="shared" si="87"/>
        <v>30000</v>
      </c>
      <c r="J1168" s="259"/>
      <c r="K1168" s="196"/>
      <c r="L1168" s="179" t="s">
        <v>1157</v>
      </c>
      <c r="M1168" s="157">
        <f xml:space="preserve">G1168</f>
        <v>5</v>
      </c>
      <c r="N1168" s="157">
        <f t="shared" si="88"/>
        <v>30000</v>
      </c>
      <c r="O1168" s="157">
        <f t="shared" si="89"/>
        <v>0</v>
      </c>
    </row>
    <row r="1169" s="157" customFormat="1" customHeight="1" spans="1:16">
      <c r="A1169" s="196" t="s">
        <v>1244</v>
      </c>
      <c r="B1169" s="179" t="s">
        <v>1195</v>
      </c>
      <c r="C1169" s="179" t="s">
        <v>303</v>
      </c>
      <c r="D1169" s="179" t="s">
        <v>330</v>
      </c>
      <c r="E1169" s="196" t="s">
        <v>296</v>
      </c>
      <c r="F1169" s="213" t="s">
        <v>305</v>
      </c>
      <c r="G1169" s="206">
        <v>5</v>
      </c>
      <c r="H1169" s="206">
        <v>1000</v>
      </c>
      <c r="I1169" s="206">
        <f t="shared" si="87"/>
        <v>5000</v>
      </c>
      <c r="J1169" s="259"/>
      <c r="K1169" s="196"/>
      <c r="L1169" s="179" t="s">
        <v>1157</v>
      </c>
      <c r="M1169" s="157">
        <f xml:space="preserve">G1169</f>
        <v>5</v>
      </c>
      <c r="N1169" s="157">
        <f t="shared" si="88"/>
        <v>5000</v>
      </c>
      <c r="O1169" s="157">
        <f t="shared" si="89"/>
        <v>0</v>
      </c>
    </row>
    <row r="1170" s="157" customFormat="1" customHeight="1" spans="1:16">
      <c r="A1170" s="196" t="s">
        <v>1265</v>
      </c>
      <c r="B1170" s="196" t="s">
        <v>1265</v>
      </c>
      <c r="C1170" s="196"/>
      <c r="D1170" s="196"/>
      <c r="E1170" s="196"/>
      <c r="F1170" s="196"/>
      <c r="G1170" s="206"/>
      <c r="H1170" s="206"/>
      <c r="I1170" s="206"/>
      <c r="J1170" s="259"/>
      <c r="K1170" s="196"/>
      <c r="L1170" s="196"/>
      <c r="O1170" s="157">
        <f t="shared" si="89"/>
        <v>0</v>
      </c>
    </row>
    <row r="1171" s="157" customFormat="1" customHeight="1" spans="1:16">
      <c r="A1171" s="196" t="s">
        <v>1265</v>
      </c>
      <c r="B1171" s="179" t="s">
        <v>1155</v>
      </c>
      <c r="C1171" s="179" t="s">
        <v>306</v>
      </c>
      <c r="D1171" s="196" t="s">
        <v>307</v>
      </c>
      <c r="E1171" s="196" t="s">
        <v>308</v>
      </c>
      <c r="F1171" s="179" t="s">
        <v>158</v>
      </c>
      <c r="G1171" s="206">
        <v>6</v>
      </c>
      <c r="H1171" s="206">
        <v>150</v>
      </c>
      <c r="I1171" s="206">
        <f t="shared" ref="I1171:I1234" si="90" xml:space="preserve">G1171*H1171</f>
        <v>900</v>
      </c>
      <c r="J1171" s="259"/>
      <c r="K1171" s="196" t="s">
        <v>1266</v>
      </c>
      <c r="L1171" s="179" t="s">
        <v>1157</v>
      </c>
      <c r="M1171" s="157">
        <f t="shared" ref="M1171:M1234" si="91" xml:space="preserve">G1171/5*3</f>
        <v>3.6</v>
      </c>
      <c r="N1171" s="157">
        <f t="shared" ref="N1171:N1234" si="92" xml:space="preserve">H1171*M1171</f>
        <v>540</v>
      </c>
      <c r="O1171" s="157">
        <f t="shared" si="89"/>
        <v>2.4</v>
      </c>
      <c r="P1171" s="157">
        <f t="shared" ref="P1171:P1234" si="93" xml:space="preserve">O1171*H1171</f>
        <v>360</v>
      </c>
    </row>
    <row r="1172" s="157" customFormat="1" customHeight="1" spans="1:16">
      <c r="A1172" s="196" t="s">
        <v>1265</v>
      </c>
      <c r="B1172" s="179" t="s">
        <v>1155</v>
      </c>
      <c r="C1172" s="179" t="s">
        <v>431</v>
      </c>
      <c r="D1172" s="179" t="s">
        <v>330</v>
      </c>
      <c r="E1172" s="196" t="s">
        <v>432</v>
      </c>
      <c r="F1172" s="179" t="s">
        <v>229</v>
      </c>
      <c r="G1172" s="206">
        <v>6</v>
      </c>
      <c r="H1172" s="206">
        <v>1500</v>
      </c>
      <c r="I1172" s="206">
        <f t="shared" si="90"/>
        <v>9000</v>
      </c>
      <c r="J1172" s="259"/>
      <c r="K1172" s="196" t="s">
        <v>1266</v>
      </c>
      <c r="L1172" s="179" t="s">
        <v>1157</v>
      </c>
      <c r="M1172" s="157">
        <f t="shared" si="91"/>
        <v>3.6</v>
      </c>
      <c r="N1172" s="157">
        <f t="shared" si="92"/>
        <v>5400</v>
      </c>
      <c r="O1172" s="157">
        <f t="shared" si="89"/>
        <v>2.4</v>
      </c>
      <c r="P1172" s="157">
        <f t="shared" si="93"/>
        <v>3600</v>
      </c>
    </row>
    <row r="1173" s="157" customFormat="1" customHeight="1" spans="1:16">
      <c r="A1173" s="196" t="s">
        <v>1265</v>
      </c>
      <c r="B1173" s="179" t="s">
        <v>1155</v>
      </c>
      <c r="C1173" s="179" t="s">
        <v>431</v>
      </c>
      <c r="D1173" s="213" t="s">
        <v>710</v>
      </c>
      <c r="E1173" s="266" t="s">
        <v>432</v>
      </c>
      <c r="F1173" s="213" t="s">
        <v>229</v>
      </c>
      <c r="G1173" s="206">
        <v>6</v>
      </c>
      <c r="H1173" s="206">
        <v>1500</v>
      </c>
      <c r="I1173" s="206">
        <f t="shared" si="90"/>
        <v>9000</v>
      </c>
      <c r="J1173" s="259"/>
      <c r="K1173" s="196" t="s">
        <v>1266</v>
      </c>
      <c r="L1173" s="179" t="s">
        <v>1157</v>
      </c>
      <c r="M1173" s="157">
        <f t="shared" si="91"/>
        <v>3.6</v>
      </c>
      <c r="N1173" s="157">
        <f t="shared" si="92"/>
        <v>5400</v>
      </c>
      <c r="O1173" s="157">
        <f t="shared" si="89"/>
        <v>2.4</v>
      </c>
      <c r="P1173" s="157">
        <f t="shared" si="93"/>
        <v>3600</v>
      </c>
    </row>
    <row r="1174" s="157" customFormat="1" customHeight="1" spans="1:16">
      <c r="A1174" s="196" t="s">
        <v>1265</v>
      </c>
      <c r="B1174" s="179" t="s">
        <v>1155</v>
      </c>
      <c r="C1174" s="179" t="s">
        <v>322</v>
      </c>
      <c r="D1174" s="179" t="s">
        <v>703</v>
      </c>
      <c r="E1174" s="196" t="s">
        <v>324</v>
      </c>
      <c r="F1174" s="179" t="s">
        <v>705</v>
      </c>
      <c r="G1174" s="206">
        <v>12</v>
      </c>
      <c r="H1174" s="206">
        <v>200</v>
      </c>
      <c r="I1174" s="206">
        <f t="shared" si="90"/>
        <v>2400</v>
      </c>
      <c r="J1174" s="259"/>
      <c r="K1174" s="196" t="s">
        <v>1266</v>
      </c>
      <c r="L1174" s="179" t="s">
        <v>1157</v>
      </c>
      <c r="M1174" s="157">
        <f t="shared" si="91"/>
        <v>7.2</v>
      </c>
      <c r="N1174" s="157">
        <f t="shared" si="92"/>
        <v>1440</v>
      </c>
      <c r="O1174" s="157">
        <f t="shared" si="89"/>
        <v>4.8</v>
      </c>
      <c r="P1174" s="157">
        <f t="shared" si="93"/>
        <v>960</v>
      </c>
    </row>
    <row r="1175" s="157" customFormat="1" customHeight="1" spans="1:16">
      <c r="A1175" s="196" t="s">
        <v>1265</v>
      </c>
      <c r="B1175" s="179" t="s">
        <v>1155</v>
      </c>
      <c r="C1175" s="179" t="s">
        <v>224</v>
      </c>
      <c r="D1175" s="179" t="s">
        <v>330</v>
      </c>
      <c r="E1175" s="196" t="s">
        <v>1158</v>
      </c>
      <c r="F1175" s="179" t="s">
        <v>158</v>
      </c>
      <c r="G1175" s="206">
        <v>6</v>
      </c>
      <c r="H1175" s="206">
        <v>1000</v>
      </c>
      <c r="I1175" s="206">
        <f t="shared" si="90"/>
        <v>6000</v>
      </c>
      <c r="J1175" s="259"/>
      <c r="K1175" s="196" t="s">
        <v>1266</v>
      </c>
      <c r="L1175" s="179" t="s">
        <v>1157</v>
      </c>
      <c r="M1175" s="157">
        <f t="shared" si="91"/>
        <v>3.6</v>
      </c>
      <c r="N1175" s="157">
        <f t="shared" si="92"/>
        <v>3600</v>
      </c>
      <c r="O1175" s="157">
        <f t="shared" si="89"/>
        <v>2.4</v>
      </c>
      <c r="P1175" s="157">
        <f t="shared" si="93"/>
        <v>2400</v>
      </c>
    </row>
    <row r="1176" s="157" customFormat="1" customHeight="1" spans="1:16">
      <c r="A1176" s="196" t="s">
        <v>1265</v>
      </c>
      <c r="B1176" s="179" t="s">
        <v>1155</v>
      </c>
      <c r="C1176" s="179" t="s">
        <v>325</v>
      </c>
      <c r="D1176" s="179" t="s">
        <v>330</v>
      </c>
      <c r="E1176" s="179" t="s">
        <v>786</v>
      </c>
      <c r="F1176" s="179" t="s">
        <v>158</v>
      </c>
      <c r="G1176" s="206">
        <v>6</v>
      </c>
      <c r="H1176" s="206">
        <v>200</v>
      </c>
      <c r="I1176" s="206">
        <f t="shared" si="90"/>
        <v>1200</v>
      </c>
      <c r="J1176" s="259"/>
      <c r="K1176" s="196" t="s">
        <v>1266</v>
      </c>
      <c r="L1176" s="179" t="s">
        <v>1157</v>
      </c>
      <c r="M1176" s="157">
        <f t="shared" si="91"/>
        <v>3.6</v>
      </c>
      <c r="N1176" s="157">
        <f t="shared" si="92"/>
        <v>720</v>
      </c>
      <c r="O1176" s="157">
        <f t="shared" si="89"/>
        <v>2.4</v>
      </c>
      <c r="P1176" s="157">
        <f t="shared" si="93"/>
        <v>480</v>
      </c>
    </row>
    <row r="1177" s="157" customFormat="1" customHeight="1" spans="1:16">
      <c r="A1177" s="196" t="s">
        <v>1265</v>
      </c>
      <c r="B1177" s="179" t="s">
        <v>1155</v>
      </c>
      <c r="C1177" s="179" t="s">
        <v>262</v>
      </c>
      <c r="D1177" s="179" t="s">
        <v>564</v>
      </c>
      <c r="E1177" s="196" t="s">
        <v>188</v>
      </c>
      <c r="F1177" s="179" t="s">
        <v>229</v>
      </c>
      <c r="G1177" s="206">
        <v>6</v>
      </c>
      <c r="H1177" s="206">
        <v>1000</v>
      </c>
      <c r="I1177" s="206">
        <f t="shared" si="90"/>
        <v>6000</v>
      </c>
      <c r="J1177" s="259"/>
      <c r="K1177" s="196" t="s">
        <v>1266</v>
      </c>
      <c r="L1177" s="179" t="s">
        <v>1157</v>
      </c>
      <c r="M1177" s="157">
        <f t="shared" si="91"/>
        <v>3.6</v>
      </c>
      <c r="N1177" s="157">
        <f t="shared" si="92"/>
        <v>3600</v>
      </c>
      <c r="O1177" s="157">
        <f t="shared" si="89"/>
        <v>2.4</v>
      </c>
      <c r="P1177" s="157">
        <f t="shared" si="93"/>
        <v>2400</v>
      </c>
    </row>
    <row r="1178" s="157" customFormat="1" customHeight="1" spans="1:16">
      <c r="A1178" s="196" t="s">
        <v>1265</v>
      </c>
      <c r="B1178" s="179" t="s">
        <v>1155</v>
      </c>
      <c r="C1178" s="213" t="s">
        <v>329</v>
      </c>
      <c r="D1178" s="213" t="s">
        <v>330</v>
      </c>
      <c r="E1178" s="213" t="s">
        <v>331</v>
      </c>
      <c r="F1178" s="213" t="s">
        <v>229</v>
      </c>
      <c r="G1178" s="206">
        <v>6</v>
      </c>
      <c r="H1178" s="206">
        <v>210</v>
      </c>
      <c r="I1178" s="206">
        <f t="shared" si="90"/>
        <v>1260</v>
      </c>
      <c r="J1178" s="259"/>
      <c r="K1178" s="196" t="s">
        <v>1266</v>
      </c>
      <c r="L1178" s="179" t="s">
        <v>1157</v>
      </c>
      <c r="M1178" s="157">
        <f t="shared" si="91"/>
        <v>3.6</v>
      </c>
      <c r="N1178" s="157">
        <f t="shared" si="92"/>
        <v>756</v>
      </c>
      <c r="O1178" s="157">
        <f t="shared" si="89"/>
        <v>2.4</v>
      </c>
      <c r="P1178" s="157">
        <f t="shared" si="93"/>
        <v>504</v>
      </c>
    </row>
    <row r="1179" s="157" customFormat="1" customHeight="1" spans="1:16">
      <c r="A1179" s="196" t="s">
        <v>1265</v>
      </c>
      <c r="B1179" s="179" t="s">
        <v>1159</v>
      </c>
      <c r="C1179" s="179" t="s">
        <v>306</v>
      </c>
      <c r="D1179" s="196" t="s">
        <v>307</v>
      </c>
      <c r="E1179" s="196" t="s">
        <v>308</v>
      </c>
      <c r="F1179" s="179" t="s">
        <v>158</v>
      </c>
      <c r="G1179" s="206">
        <v>54</v>
      </c>
      <c r="H1179" s="206">
        <v>150</v>
      </c>
      <c r="I1179" s="206">
        <f t="shared" si="90"/>
        <v>8100</v>
      </c>
      <c r="J1179" s="259"/>
      <c r="K1179" s="196" t="s">
        <v>1267</v>
      </c>
      <c r="L1179" s="179" t="s">
        <v>1157</v>
      </c>
      <c r="M1179" s="157">
        <f t="shared" si="91"/>
        <v>32.4</v>
      </c>
      <c r="N1179" s="157">
        <f t="shared" si="92"/>
        <v>4860</v>
      </c>
      <c r="O1179" s="157">
        <f t="shared" si="89"/>
        <v>21.6</v>
      </c>
      <c r="P1179" s="157">
        <f t="shared" si="93"/>
        <v>3240</v>
      </c>
    </row>
    <row r="1180" s="157" customFormat="1" customHeight="1" spans="1:16">
      <c r="A1180" s="196" t="s">
        <v>1265</v>
      </c>
      <c r="B1180" s="179" t="s">
        <v>1159</v>
      </c>
      <c r="C1180" s="213" t="s">
        <v>329</v>
      </c>
      <c r="D1180" s="213" t="s">
        <v>330</v>
      </c>
      <c r="E1180" s="213" t="s">
        <v>331</v>
      </c>
      <c r="F1180" s="213" t="s">
        <v>229</v>
      </c>
      <c r="G1180" s="206">
        <v>27</v>
      </c>
      <c r="H1180" s="206">
        <v>210</v>
      </c>
      <c r="I1180" s="206">
        <f t="shared" si="90"/>
        <v>5670</v>
      </c>
      <c r="J1180" s="259"/>
      <c r="K1180" s="196" t="s">
        <v>1267</v>
      </c>
      <c r="L1180" s="179" t="s">
        <v>1157</v>
      </c>
      <c r="M1180" s="157">
        <f t="shared" si="91"/>
        <v>16.2</v>
      </c>
      <c r="N1180" s="157">
        <f t="shared" si="92"/>
        <v>3402</v>
      </c>
      <c r="O1180" s="157">
        <f t="shared" si="89"/>
        <v>10.8</v>
      </c>
      <c r="P1180" s="157">
        <f t="shared" si="93"/>
        <v>2268</v>
      </c>
    </row>
    <row r="1181" s="157" customFormat="1" customHeight="1" spans="1:16">
      <c r="A1181" s="196" t="s">
        <v>1265</v>
      </c>
      <c r="B1181" s="179" t="s">
        <v>1161</v>
      </c>
      <c r="C1181" s="179" t="s">
        <v>306</v>
      </c>
      <c r="D1181" s="196" t="s">
        <v>307</v>
      </c>
      <c r="E1181" s="196" t="s">
        <v>308</v>
      </c>
      <c r="F1181" s="179" t="s">
        <v>158</v>
      </c>
      <c r="G1181" s="206">
        <v>54</v>
      </c>
      <c r="H1181" s="206">
        <v>150</v>
      </c>
      <c r="I1181" s="206">
        <f t="shared" si="90"/>
        <v>8100</v>
      </c>
      <c r="J1181" s="259"/>
      <c r="K1181" s="196" t="s">
        <v>1268</v>
      </c>
      <c r="L1181" s="179" t="s">
        <v>1157</v>
      </c>
      <c r="M1181" s="157">
        <f t="shared" si="91"/>
        <v>32.4</v>
      </c>
      <c r="N1181" s="157">
        <f t="shared" si="92"/>
        <v>4860</v>
      </c>
      <c r="O1181" s="157">
        <f t="shared" si="89"/>
        <v>21.6</v>
      </c>
      <c r="P1181" s="157">
        <f t="shared" si="93"/>
        <v>3240</v>
      </c>
    </row>
    <row r="1182" s="157" customFormat="1" customHeight="1" spans="1:16">
      <c r="A1182" s="196" t="s">
        <v>1265</v>
      </c>
      <c r="B1182" s="179" t="s">
        <v>1161</v>
      </c>
      <c r="C1182" s="213" t="s">
        <v>329</v>
      </c>
      <c r="D1182" s="213" t="s">
        <v>330</v>
      </c>
      <c r="E1182" s="213" t="s">
        <v>331</v>
      </c>
      <c r="F1182" s="213" t="s">
        <v>229</v>
      </c>
      <c r="G1182" s="206">
        <v>18</v>
      </c>
      <c r="H1182" s="206">
        <v>210</v>
      </c>
      <c r="I1182" s="206">
        <f t="shared" si="90"/>
        <v>3780</v>
      </c>
      <c r="J1182" s="259"/>
      <c r="K1182" s="196" t="s">
        <v>1268</v>
      </c>
      <c r="L1182" s="179" t="s">
        <v>1157</v>
      </c>
      <c r="M1182" s="157">
        <f t="shared" si="91"/>
        <v>10.8</v>
      </c>
      <c r="N1182" s="157">
        <f t="shared" si="92"/>
        <v>2268</v>
      </c>
      <c r="O1182" s="157">
        <f t="shared" si="89"/>
        <v>7.2</v>
      </c>
      <c r="P1182" s="157">
        <f t="shared" si="93"/>
        <v>1512</v>
      </c>
    </row>
    <row r="1183" s="157" customFormat="1" customHeight="1" spans="1:16">
      <c r="A1183" s="196" t="s">
        <v>1265</v>
      </c>
      <c r="B1183" s="179" t="s">
        <v>1163</v>
      </c>
      <c r="C1183" s="179" t="s">
        <v>306</v>
      </c>
      <c r="D1183" s="196" t="s">
        <v>307</v>
      </c>
      <c r="E1183" s="196" t="s">
        <v>308</v>
      </c>
      <c r="F1183" s="179" t="s">
        <v>158</v>
      </c>
      <c r="G1183" s="206">
        <v>3</v>
      </c>
      <c r="H1183" s="206">
        <v>150</v>
      </c>
      <c r="I1183" s="206">
        <f t="shared" si="90"/>
        <v>450</v>
      </c>
      <c r="J1183" s="259"/>
      <c r="K1183" s="196" t="s">
        <v>1269</v>
      </c>
      <c r="L1183" s="179" t="s">
        <v>1157</v>
      </c>
      <c r="M1183" s="157">
        <f t="shared" si="91"/>
        <v>1.8</v>
      </c>
      <c r="N1183" s="157">
        <f t="shared" si="92"/>
        <v>270</v>
      </c>
      <c r="O1183" s="157">
        <f t="shared" si="89"/>
        <v>1.2</v>
      </c>
      <c r="P1183" s="157">
        <f t="shared" si="93"/>
        <v>180</v>
      </c>
    </row>
    <row r="1184" s="157" customFormat="1" customHeight="1" spans="1:16">
      <c r="A1184" s="196" t="s">
        <v>1265</v>
      </c>
      <c r="B1184" s="179" t="s">
        <v>1165</v>
      </c>
      <c r="C1184" s="213" t="s">
        <v>690</v>
      </c>
      <c r="D1184" s="213" t="s">
        <v>164</v>
      </c>
      <c r="E1184" s="196" t="s">
        <v>157</v>
      </c>
      <c r="F1184" s="179" t="s">
        <v>158</v>
      </c>
      <c r="G1184" s="206">
        <v>30</v>
      </c>
      <c r="H1184" s="206">
        <v>10000</v>
      </c>
      <c r="I1184" s="206">
        <f t="shared" si="90"/>
        <v>300000</v>
      </c>
      <c r="J1184" s="259"/>
      <c r="K1184" s="196" t="s">
        <v>1270</v>
      </c>
      <c r="L1184" s="179" t="s">
        <v>1157</v>
      </c>
      <c r="M1184" s="157">
        <f t="shared" si="91"/>
        <v>18</v>
      </c>
      <c r="N1184" s="157">
        <f t="shared" si="92"/>
        <v>180000</v>
      </c>
      <c r="O1184" s="157">
        <f t="shared" si="89"/>
        <v>12</v>
      </c>
      <c r="P1184" s="157">
        <f t="shared" si="93"/>
        <v>120000</v>
      </c>
    </row>
    <row r="1185" s="157" customFormat="1" customHeight="1" spans="1:16">
      <c r="A1185" s="196" t="s">
        <v>1265</v>
      </c>
      <c r="B1185" s="179" t="s">
        <v>1165</v>
      </c>
      <c r="C1185" s="179" t="s">
        <v>272</v>
      </c>
      <c r="D1185" s="179" t="s">
        <v>330</v>
      </c>
      <c r="E1185" s="196" t="s">
        <v>274</v>
      </c>
      <c r="F1185" s="179" t="s">
        <v>158</v>
      </c>
      <c r="G1185" s="206">
        <v>30</v>
      </c>
      <c r="H1185" s="206">
        <v>1320</v>
      </c>
      <c r="I1185" s="206">
        <f t="shared" si="90"/>
        <v>39600</v>
      </c>
      <c r="J1185" s="259"/>
      <c r="K1185" s="196" t="s">
        <v>1270</v>
      </c>
      <c r="L1185" s="179" t="s">
        <v>1157</v>
      </c>
      <c r="M1185" s="157">
        <f t="shared" si="91"/>
        <v>18</v>
      </c>
      <c r="N1185" s="157">
        <f t="shared" si="92"/>
        <v>23760</v>
      </c>
      <c r="O1185" s="157">
        <f t="shared" si="89"/>
        <v>12</v>
      </c>
      <c r="P1185" s="157">
        <f t="shared" si="93"/>
        <v>15840</v>
      </c>
    </row>
    <row r="1186" s="157" customFormat="1" customHeight="1" spans="1:16">
      <c r="A1186" s="196" t="s">
        <v>1265</v>
      </c>
      <c r="B1186" s="179" t="s">
        <v>1165</v>
      </c>
      <c r="C1186" s="179" t="s">
        <v>395</v>
      </c>
      <c r="D1186" s="179" t="s">
        <v>393</v>
      </c>
      <c r="E1186" s="196" t="s">
        <v>335</v>
      </c>
      <c r="F1186" s="179" t="s">
        <v>229</v>
      </c>
      <c r="G1186" s="206">
        <v>6</v>
      </c>
      <c r="H1186" s="206">
        <v>3000</v>
      </c>
      <c r="I1186" s="206">
        <f t="shared" si="90"/>
        <v>18000</v>
      </c>
      <c r="J1186" s="259"/>
      <c r="K1186" s="196" t="s">
        <v>1270</v>
      </c>
      <c r="L1186" s="179" t="s">
        <v>1157</v>
      </c>
      <c r="M1186" s="157">
        <f t="shared" si="91"/>
        <v>3.6</v>
      </c>
      <c r="N1186" s="157">
        <f t="shared" si="92"/>
        <v>10800</v>
      </c>
      <c r="O1186" s="157">
        <f t="shared" si="89"/>
        <v>2.4</v>
      </c>
      <c r="P1186" s="157">
        <f t="shared" si="93"/>
        <v>7200</v>
      </c>
    </row>
    <row r="1187" s="157" customFormat="1" customHeight="1" spans="1:16">
      <c r="A1187" s="196" t="s">
        <v>1265</v>
      </c>
      <c r="B1187" s="179" t="s">
        <v>1165</v>
      </c>
      <c r="C1187" s="179" t="s">
        <v>467</v>
      </c>
      <c r="D1187" s="179" t="s">
        <v>330</v>
      </c>
      <c r="E1187" s="179" t="s">
        <v>468</v>
      </c>
      <c r="F1187" s="179" t="s">
        <v>229</v>
      </c>
      <c r="G1187" s="206">
        <v>30</v>
      </c>
      <c r="H1187" s="206">
        <v>150</v>
      </c>
      <c r="I1187" s="206">
        <f t="shared" si="90"/>
        <v>4500</v>
      </c>
      <c r="J1187" s="259"/>
      <c r="K1187" s="196" t="s">
        <v>1270</v>
      </c>
      <c r="L1187" s="179" t="s">
        <v>1157</v>
      </c>
      <c r="M1187" s="157">
        <f t="shared" si="91"/>
        <v>18</v>
      </c>
      <c r="N1187" s="157">
        <f t="shared" si="92"/>
        <v>2700</v>
      </c>
      <c r="O1187" s="157">
        <f t="shared" si="89"/>
        <v>12</v>
      </c>
      <c r="P1187" s="157">
        <f t="shared" si="93"/>
        <v>1800</v>
      </c>
    </row>
    <row r="1188" s="157" customFormat="1" customHeight="1" spans="1:16">
      <c r="A1188" s="196" t="s">
        <v>1265</v>
      </c>
      <c r="B1188" s="179" t="s">
        <v>1167</v>
      </c>
      <c r="C1188" s="179" t="s">
        <v>318</v>
      </c>
      <c r="D1188" s="179" t="s">
        <v>728</v>
      </c>
      <c r="E1188" s="196" t="s">
        <v>320</v>
      </c>
      <c r="F1188" s="179" t="s">
        <v>158</v>
      </c>
      <c r="G1188" s="206">
        <v>6</v>
      </c>
      <c r="H1188" s="206">
        <v>800</v>
      </c>
      <c r="I1188" s="206">
        <f t="shared" si="90"/>
        <v>4800</v>
      </c>
      <c r="J1188" s="259"/>
      <c r="K1188" s="196" t="s">
        <v>1271</v>
      </c>
      <c r="L1188" s="179" t="s">
        <v>1157</v>
      </c>
      <c r="M1188" s="157">
        <f t="shared" si="91"/>
        <v>3.6</v>
      </c>
      <c r="N1188" s="157">
        <f t="shared" si="92"/>
        <v>2880</v>
      </c>
      <c r="O1188" s="157">
        <f t="shared" si="89"/>
        <v>2.4</v>
      </c>
      <c r="P1188" s="157">
        <f t="shared" si="93"/>
        <v>1920</v>
      </c>
    </row>
    <row r="1189" s="157" customFormat="1" customHeight="1" spans="1:16">
      <c r="A1189" s="196" t="s">
        <v>1265</v>
      </c>
      <c r="B1189" s="179" t="s">
        <v>1167</v>
      </c>
      <c r="C1189" s="179" t="s">
        <v>297</v>
      </c>
      <c r="D1189" s="179" t="s">
        <v>298</v>
      </c>
      <c r="E1189" s="213" t="s">
        <v>299</v>
      </c>
      <c r="F1189" s="179" t="s">
        <v>229</v>
      </c>
      <c r="G1189" s="206">
        <v>3</v>
      </c>
      <c r="H1189" s="206">
        <v>200</v>
      </c>
      <c r="I1189" s="206">
        <f t="shared" si="90"/>
        <v>600</v>
      </c>
      <c r="J1189" s="259"/>
      <c r="K1189" s="196" t="s">
        <v>1271</v>
      </c>
      <c r="L1189" s="179" t="s">
        <v>1157</v>
      </c>
      <c r="M1189" s="157">
        <f t="shared" si="91"/>
        <v>1.8</v>
      </c>
      <c r="N1189" s="157">
        <f t="shared" si="92"/>
        <v>360</v>
      </c>
      <c r="O1189" s="157">
        <f t="shared" si="89"/>
        <v>1.2</v>
      </c>
      <c r="P1189" s="157">
        <f t="shared" si="93"/>
        <v>240</v>
      </c>
    </row>
    <row r="1190" s="157" customFormat="1" customHeight="1" spans="1:16">
      <c r="A1190" s="196" t="s">
        <v>1265</v>
      </c>
      <c r="B1190" s="179" t="s">
        <v>1169</v>
      </c>
      <c r="C1190" s="179" t="s">
        <v>463</v>
      </c>
      <c r="D1190" s="179" t="s">
        <v>464</v>
      </c>
      <c r="E1190" s="179" t="s">
        <v>240</v>
      </c>
      <c r="F1190" s="179" t="s">
        <v>229</v>
      </c>
      <c r="G1190" s="206">
        <v>3</v>
      </c>
      <c r="H1190" s="206">
        <v>6000</v>
      </c>
      <c r="I1190" s="206">
        <f t="shared" si="90"/>
        <v>18000</v>
      </c>
      <c r="J1190" s="259"/>
      <c r="K1190" s="196" t="s">
        <v>1272</v>
      </c>
      <c r="L1190" s="179" t="s">
        <v>1157</v>
      </c>
      <c r="M1190" s="157">
        <f t="shared" si="91"/>
        <v>1.8</v>
      </c>
      <c r="N1190" s="157">
        <f t="shared" si="92"/>
        <v>10800</v>
      </c>
      <c r="O1190" s="157">
        <f t="shared" si="89"/>
        <v>1.2</v>
      </c>
      <c r="P1190" s="157">
        <f t="shared" si="93"/>
        <v>7200</v>
      </c>
    </row>
    <row r="1191" s="157" customFormat="1" customHeight="1" spans="1:16">
      <c r="A1191" s="196" t="s">
        <v>1265</v>
      </c>
      <c r="B1191" s="179" t="s">
        <v>1169</v>
      </c>
      <c r="C1191" s="179" t="s">
        <v>297</v>
      </c>
      <c r="D1191" s="179" t="s">
        <v>298</v>
      </c>
      <c r="E1191" s="213" t="s">
        <v>299</v>
      </c>
      <c r="F1191" s="867" t="s">
        <v>229</v>
      </c>
      <c r="G1191" s="194">
        <v>3</v>
      </c>
      <c r="H1191" s="206">
        <v>200</v>
      </c>
      <c r="I1191" s="206">
        <f t="shared" si="90"/>
        <v>600</v>
      </c>
      <c r="J1191" s="259"/>
      <c r="K1191" s="196" t="s">
        <v>1272</v>
      </c>
      <c r="L1191" s="179" t="s">
        <v>1157</v>
      </c>
      <c r="M1191" s="157">
        <f t="shared" si="91"/>
        <v>1.8</v>
      </c>
      <c r="N1191" s="157">
        <f t="shared" si="92"/>
        <v>360</v>
      </c>
      <c r="O1191" s="157">
        <f t="shared" si="89"/>
        <v>1.2</v>
      </c>
      <c r="P1191" s="157">
        <f t="shared" si="93"/>
        <v>240</v>
      </c>
    </row>
    <row r="1192" s="157" customFormat="1" customHeight="1" spans="1:16">
      <c r="A1192" s="196" t="s">
        <v>1265</v>
      </c>
      <c r="B1192" s="179" t="s">
        <v>1171</v>
      </c>
      <c r="C1192" s="179" t="s">
        <v>346</v>
      </c>
      <c r="D1192" s="179" t="s">
        <v>347</v>
      </c>
      <c r="E1192" s="179" t="s">
        <v>348</v>
      </c>
      <c r="F1192" s="866" t="s">
        <v>229</v>
      </c>
      <c r="G1192" s="194">
        <v>3</v>
      </c>
      <c r="H1192" s="206">
        <v>1800</v>
      </c>
      <c r="I1192" s="206">
        <f t="shared" si="90"/>
        <v>5400</v>
      </c>
      <c r="J1192" s="259"/>
      <c r="K1192" s="196" t="s">
        <v>1273</v>
      </c>
      <c r="L1192" s="179" t="s">
        <v>1157</v>
      </c>
      <c r="M1192" s="157">
        <f t="shared" si="91"/>
        <v>1.8</v>
      </c>
      <c r="N1192" s="157">
        <f t="shared" si="92"/>
        <v>3240</v>
      </c>
      <c r="O1192" s="157">
        <f t="shared" si="89"/>
        <v>1.2</v>
      </c>
      <c r="P1192" s="157">
        <f t="shared" si="93"/>
        <v>2160</v>
      </c>
    </row>
    <row r="1193" s="157" customFormat="1" customHeight="1" spans="1:16">
      <c r="A1193" s="196" t="s">
        <v>1265</v>
      </c>
      <c r="B1193" s="179" t="s">
        <v>1171</v>
      </c>
      <c r="C1193" s="179" t="s">
        <v>297</v>
      </c>
      <c r="D1193" s="213" t="s">
        <v>298</v>
      </c>
      <c r="E1193" s="213" t="s">
        <v>299</v>
      </c>
      <c r="F1193" s="213" t="s">
        <v>229</v>
      </c>
      <c r="G1193" s="206">
        <v>3</v>
      </c>
      <c r="H1193" s="206">
        <v>200</v>
      </c>
      <c r="I1193" s="206">
        <f t="shared" si="90"/>
        <v>600</v>
      </c>
      <c r="J1193" s="259"/>
      <c r="K1193" s="196" t="s">
        <v>1273</v>
      </c>
      <c r="L1193" s="179" t="s">
        <v>1157</v>
      </c>
      <c r="M1193" s="157">
        <f t="shared" si="91"/>
        <v>1.8</v>
      </c>
      <c r="N1193" s="157">
        <f t="shared" si="92"/>
        <v>360</v>
      </c>
      <c r="O1193" s="157">
        <f t="shared" si="89"/>
        <v>1.2</v>
      </c>
      <c r="P1193" s="157">
        <f t="shared" si="93"/>
        <v>240</v>
      </c>
    </row>
    <row r="1194" s="157" customFormat="1" customHeight="1" spans="1:16">
      <c r="A1194" s="196" t="s">
        <v>1265</v>
      </c>
      <c r="B1194" s="179" t="s">
        <v>1173</v>
      </c>
      <c r="C1194" s="179" t="s">
        <v>395</v>
      </c>
      <c r="D1194" s="179" t="s">
        <v>393</v>
      </c>
      <c r="E1194" s="196" t="s">
        <v>335</v>
      </c>
      <c r="F1194" s="179" t="s">
        <v>229</v>
      </c>
      <c r="G1194" s="206">
        <v>3</v>
      </c>
      <c r="H1194" s="206">
        <v>3000</v>
      </c>
      <c r="I1194" s="206">
        <f t="shared" si="90"/>
        <v>9000</v>
      </c>
      <c r="J1194" s="259"/>
      <c r="K1194" s="196" t="s">
        <v>1274</v>
      </c>
      <c r="L1194" s="179" t="s">
        <v>1157</v>
      </c>
      <c r="M1194" s="157">
        <f t="shared" si="91"/>
        <v>1.8</v>
      </c>
      <c r="N1194" s="157">
        <f t="shared" si="92"/>
        <v>5400</v>
      </c>
      <c r="O1194" s="157">
        <f t="shared" si="89"/>
        <v>1.2</v>
      </c>
      <c r="P1194" s="157">
        <f t="shared" si="93"/>
        <v>3600</v>
      </c>
    </row>
    <row r="1195" s="157" customFormat="1" customHeight="1" spans="1:16">
      <c r="A1195" s="196" t="s">
        <v>1265</v>
      </c>
      <c r="B1195" s="179" t="s">
        <v>1173</v>
      </c>
      <c r="C1195" s="179" t="s">
        <v>198</v>
      </c>
      <c r="D1195" s="179" t="s">
        <v>207</v>
      </c>
      <c r="E1195" s="196" t="s">
        <v>199</v>
      </c>
      <c r="F1195" s="179" t="s">
        <v>158</v>
      </c>
      <c r="G1195" s="206">
        <v>3</v>
      </c>
      <c r="H1195" s="206">
        <v>900</v>
      </c>
      <c r="I1195" s="206">
        <f t="shared" si="90"/>
        <v>2700</v>
      </c>
      <c r="J1195" s="259"/>
      <c r="K1195" s="196" t="s">
        <v>1274</v>
      </c>
      <c r="L1195" s="179" t="s">
        <v>1157</v>
      </c>
      <c r="M1195" s="157">
        <f t="shared" si="91"/>
        <v>1.8</v>
      </c>
      <c r="N1195" s="157">
        <f t="shared" si="92"/>
        <v>1620</v>
      </c>
      <c r="O1195" s="157">
        <f t="shared" si="89"/>
        <v>1.2</v>
      </c>
      <c r="P1195" s="157">
        <f t="shared" si="93"/>
        <v>1080</v>
      </c>
    </row>
    <row r="1196" s="157" customFormat="1" customHeight="1" spans="1:16">
      <c r="A1196" s="196" t="s">
        <v>1265</v>
      </c>
      <c r="B1196" s="179" t="s">
        <v>1173</v>
      </c>
      <c r="C1196" s="179" t="s">
        <v>272</v>
      </c>
      <c r="D1196" s="179" t="s">
        <v>330</v>
      </c>
      <c r="E1196" s="266" t="s">
        <v>274</v>
      </c>
      <c r="F1196" s="179" t="s">
        <v>158</v>
      </c>
      <c r="G1196" s="206">
        <v>3</v>
      </c>
      <c r="H1196" s="206">
        <v>1320</v>
      </c>
      <c r="I1196" s="206">
        <f t="shared" si="90"/>
        <v>3960</v>
      </c>
      <c r="J1196" s="259"/>
      <c r="K1196" s="196" t="s">
        <v>1274</v>
      </c>
      <c r="L1196" s="179" t="s">
        <v>1157</v>
      </c>
      <c r="M1196" s="157">
        <f t="shared" si="91"/>
        <v>1.8</v>
      </c>
      <c r="N1196" s="157">
        <f t="shared" si="92"/>
        <v>2376</v>
      </c>
      <c r="O1196" s="157">
        <f t="shared" si="89"/>
        <v>1.2</v>
      </c>
      <c r="P1196" s="157">
        <f t="shared" si="93"/>
        <v>1584</v>
      </c>
    </row>
    <row r="1197" s="157" customFormat="1" customHeight="1" spans="1:16">
      <c r="A1197" s="196" t="s">
        <v>1265</v>
      </c>
      <c r="B1197" s="179" t="s">
        <v>1175</v>
      </c>
      <c r="C1197" s="179" t="s">
        <v>429</v>
      </c>
      <c r="D1197" s="179" t="s">
        <v>599</v>
      </c>
      <c r="E1197" s="196" t="s">
        <v>362</v>
      </c>
      <c r="F1197" s="179" t="s">
        <v>229</v>
      </c>
      <c r="G1197" s="206">
        <v>12</v>
      </c>
      <c r="H1197" s="206">
        <v>1500</v>
      </c>
      <c r="I1197" s="206">
        <f t="shared" si="90"/>
        <v>18000</v>
      </c>
      <c r="J1197" s="259"/>
      <c r="K1197" s="196" t="s">
        <v>1275</v>
      </c>
      <c r="L1197" s="179" t="s">
        <v>1157</v>
      </c>
      <c r="M1197" s="157">
        <f t="shared" si="91"/>
        <v>7.2</v>
      </c>
      <c r="N1197" s="157">
        <f t="shared" si="92"/>
        <v>10800</v>
      </c>
      <c r="O1197" s="157">
        <f t="shared" si="89"/>
        <v>4.8</v>
      </c>
      <c r="P1197" s="157">
        <f t="shared" si="93"/>
        <v>7200</v>
      </c>
    </row>
    <row r="1198" s="157" customFormat="1" customHeight="1" spans="1:16">
      <c r="A1198" s="196" t="s">
        <v>1265</v>
      </c>
      <c r="B1198" s="179" t="s">
        <v>1175</v>
      </c>
      <c r="C1198" s="179" t="s">
        <v>409</v>
      </c>
      <c r="D1198" s="179" t="s">
        <v>410</v>
      </c>
      <c r="E1198" s="179" t="s">
        <v>240</v>
      </c>
      <c r="F1198" s="179" t="s">
        <v>229</v>
      </c>
      <c r="G1198" s="206">
        <v>6</v>
      </c>
      <c r="H1198" s="206">
        <v>800</v>
      </c>
      <c r="I1198" s="206">
        <f t="shared" si="90"/>
        <v>4800</v>
      </c>
      <c r="J1198" s="259"/>
      <c r="K1198" s="196" t="s">
        <v>1275</v>
      </c>
      <c r="L1198" s="179" t="s">
        <v>1157</v>
      </c>
      <c r="M1198" s="157">
        <f t="shared" si="91"/>
        <v>3.6</v>
      </c>
      <c r="N1198" s="157">
        <f t="shared" si="92"/>
        <v>2880</v>
      </c>
      <c r="O1198" s="157">
        <f t="shared" si="89"/>
        <v>2.4</v>
      </c>
      <c r="P1198" s="157">
        <f t="shared" si="93"/>
        <v>1920</v>
      </c>
    </row>
    <row r="1199" s="157" customFormat="1" customHeight="1" spans="1:16">
      <c r="A1199" s="196" t="s">
        <v>1265</v>
      </c>
      <c r="B1199" s="179" t="s">
        <v>1175</v>
      </c>
      <c r="C1199" s="179" t="s">
        <v>375</v>
      </c>
      <c r="D1199" s="179" t="s">
        <v>599</v>
      </c>
      <c r="E1199" s="196" t="s">
        <v>376</v>
      </c>
      <c r="F1199" s="179" t="s">
        <v>229</v>
      </c>
      <c r="G1199" s="206">
        <v>12</v>
      </c>
      <c r="H1199" s="206">
        <v>8000</v>
      </c>
      <c r="I1199" s="206">
        <f t="shared" si="90"/>
        <v>96000</v>
      </c>
      <c r="J1199" s="259"/>
      <c r="K1199" s="196" t="s">
        <v>1275</v>
      </c>
      <c r="L1199" s="179" t="s">
        <v>1157</v>
      </c>
      <c r="M1199" s="157">
        <f t="shared" si="91"/>
        <v>7.2</v>
      </c>
      <c r="N1199" s="157">
        <f t="shared" si="92"/>
        <v>57600</v>
      </c>
      <c r="O1199" s="157">
        <f t="shared" si="89"/>
        <v>4.8</v>
      </c>
      <c r="P1199" s="157">
        <f t="shared" si="93"/>
        <v>38400</v>
      </c>
    </row>
    <row r="1200" s="157" customFormat="1" customHeight="1" spans="1:16">
      <c r="A1200" s="196" t="s">
        <v>1265</v>
      </c>
      <c r="B1200" s="179" t="s">
        <v>966</v>
      </c>
      <c r="C1200" s="179" t="s">
        <v>443</v>
      </c>
      <c r="D1200" s="196" t="s">
        <v>446</v>
      </c>
      <c r="E1200" s="196" t="s">
        <v>424</v>
      </c>
      <c r="F1200" s="179" t="s">
        <v>229</v>
      </c>
      <c r="G1200" s="206">
        <v>6</v>
      </c>
      <c r="H1200" s="206">
        <v>20000</v>
      </c>
      <c r="I1200" s="206">
        <f t="shared" si="90"/>
        <v>120000</v>
      </c>
      <c r="J1200" s="259"/>
      <c r="K1200" s="196" t="s">
        <v>1276</v>
      </c>
      <c r="L1200" s="179" t="s">
        <v>1157</v>
      </c>
      <c r="M1200" s="157">
        <f t="shared" si="91"/>
        <v>3.6</v>
      </c>
      <c r="N1200" s="157">
        <f t="shared" si="92"/>
        <v>72000</v>
      </c>
      <c r="O1200" s="157">
        <f t="shared" si="89"/>
        <v>2.4</v>
      </c>
      <c r="P1200" s="157">
        <f t="shared" si="93"/>
        <v>48000</v>
      </c>
    </row>
    <row r="1201" s="157" customFormat="1" customHeight="1" spans="1:16">
      <c r="A1201" s="196" t="s">
        <v>1265</v>
      </c>
      <c r="B1201" s="179" t="s">
        <v>966</v>
      </c>
      <c r="C1201" s="179" t="s">
        <v>297</v>
      </c>
      <c r="D1201" s="213" t="s">
        <v>298</v>
      </c>
      <c r="E1201" s="179" t="s">
        <v>299</v>
      </c>
      <c r="F1201" s="179" t="s">
        <v>229</v>
      </c>
      <c r="G1201" s="206">
        <v>3</v>
      </c>
      <c r="H1201" s="206">
        <v>200</v>
      </c>
      <c r="I1201" s="206">
        <f t="shared" si="90"/>
        <v>600</v>
      </c>
      <c r="J1201" s="259"/>
      <c r="K1201" s="196" t="s">
        <v>1276</v>
      </c>
      <c r="L1201" s="179" t="s">
        <v>1157</v>
      </c>
      <c r="M1201" s="157">
        <f t="shared" si="91"/>
        <v>1.8</v>
      </c>
      <c r="N1201" s="157">
        <f t="shared" si="92"/>
        <v>360</v>
      </c>
      <c r="O1201" s="157">
        <f t="shared" si="89"/>
        <v>1.2</v>
      </c>
      <c r="P1201" s="157">
        <f t="shared" si="93"/>
        <v>240</v>
      </c>
    </row>
    <row r="1202" s="157" customFormat="1" customHeight="1" spans="1:16">
      <c r="A1202" s="196" t="s">
        <v>1265</v>
      </c>
      <c r="B1202" s="179" t="s">
        <v>966</v>
      </c>
      <c r="C1202" s="179" t="s">
        <v>422</v>
      </c>
      <c r="D1202" s="179" t="s">
        <v>681</v>
      </c>
      <c r="E1202" s="196" t="s">
        <v>424</v>
      </c>
      <c r="F1202" s="179" t="s">
        <v>229</v>
      </c>
      <c r="G1202" s="206">
        <v>3</v>
      </c>
      <c r="H1202" s="206">
        <v>20000</v>
      </c>
      <c r="I1202" s="206">
        <f t="shared" si="90"/>
        <v>60000</v>
      </c>
      <c r="J1202" s="259"/>
      <c r="K1202" s="196" t="s">
        <v>1276</v>
      </c>
      <c r="L1202" s="179" t="s">
        <v>1157</v>
      </c>
      <c r="M1202" s="157">
        <f t="shared" si="91"/>
        <v>1.8</v>
      </c>
      <c r="N1202" s="157">
        <f t="shared" si="92"/>
        <v>36000</v>
      </c>
      <c r="O1202" s="157">
        <f t="shared" si="89"/>
        <v>1.2</v>
      </c>
      <c r="P1202" s="157">
        <f t="shared" si="93"/>
        <v>24000</v>
      </c>
    </row>
    <row r="1203" s="157" customFormat="1" customHeight="1" spans="1:16">
      <c r="A1203" s="196" t="s">
        <v>1265</v>
      </c>
      <c r="B1203" s="179" t="s">
        <v>1178</v>
      </c>
      <c r="C1203" s="179" t="s">
        <v>315</v>
      </c>
      <c r="D1203" s="179" t="s">
        <v>330</v>
      </c>
      <c r="E1203" s="179" t="s">
        <v>786</v>
      </c>
      <c r="F1203" s="179" t="s">
        <v>158</v>
      </c>
      <c r="G1203" s="206">
        <v>24</v>
      </c>
      <c r="H1203" s="206">
        <v>200</v>
      </c>
      <c r="I1203" s="206">
        <f t="shared" si="90"/>
        <v>4800</v>
      </c>
      <c r="J1203" s="259"/>
      <c r="K1203" s="196" t="s">
        <v>1277</v>
      </c>
      <c r="L1203" s="179" t="s">
        <v>1157</v>
      </c>
      <c r="M1203" s="157">
        <f t="shared" si="91"/>
        <v>14.4</v>
      </c>
      <c r="N1203" s="157">
        <f t="shared" si="92"/>
        <v>2880</v>
      </c>
      <c r="O1203" s="157">
        <f t="shared" si="89"/>
        <v>9.6</v>
      </c>
      <c r="P1203" s="157">
        <f t="shared" si="93"/>
        <v>1920</v>
      </c>
    </row>
    <row r="1204" s="157" customFormat="1" customHeight="1" spans="1:16">
      <c r="A1204" s="196" t="s">
        <v>1265</v>
      </c>
      <c r="B1204" s="179" t="s">
        <v>1178</v>
      </c>
      <c r="C1204" s="179" t="s">
        <v>227</v>
      </c>
      <c r="D1204" s="179" t="s">
        <v>426</v>
      </c>
      <c r="E1204" s="196" t="s">
        <v>195</v>
      </c>
      <c r="F1204" s="179" t="s">
        <v>229</v>
      </c>
      <c r="G1204" s="206">
        <v>3</v>
      </c>
      <c r="H1204" s="206">
        <v>2680</v>
      </c>
      <c r="I1204" s="206">
        <f t="shared" si="90"/>
        <v>8040</v>
      </c>
      <c r="J1204" s="259"/>
      <c r="K1204" s="196" t="s">
        <v>1277</v>
      </c>
      <c r="L1204" s="179" t="s">
        <v>1157</v>
      </c>
      <c r="M1204" s="157">
        <f t="shared" si="91"/>
        <v>1.8</v>
      </c>
      <c r="N1204" s="157">
        <f t="shared" si="92"/>
        <v>4824</v>
      </c>
      <c r="O1204" s="157">
        <f t="shared" si="89"/>
        <v>1.2</v>
      </c>
      <c r="P1204" s="157">
        <f t="shared" si="93"/>
        <v>3216</v>
      </c>
    </row>
    <row r="1205" s="157" customFormat="1" customHeight="1" spans="1:16">
      <c r="A1205" s="196" t="s">
        <v>1265</v>
      </c>
      <c r="B1205" s="179" t="s">
        <v>1178</v>
      </c>
      <c r="C1205" s="179" t="s">
        <v>313</v>
      </c>
      <c r="D1205" s="179" t="s">
        <v>599</v>
      </c>
      <c r="E1205" s="179" t="s">
        <v>314</v>
      </c>
      <c r="F1205" s="179" t="s">
        <v>158</v>
      </c>
      <c r="G1205" s="206">
        <v>3</v>
      </c>
      <c r="H1205" s="206">
        <v>500</v>
      </c>
      <c r="I1205" s="206">
        <f t="shared" si="90"/>
        <v>1500</v>
      </c>
      <c r="J1205" s="259"/>
      <c r="K1205" s="196" t="s">
        <v>1277</v>
      </c>
      <c r="L1205" s="179" t="s">
        <v>1157</v>
      </c>
      <c r="M1205" s="157">
        <f t="shared" si="91"/>
        <v>1.8</v>
      </c>
      <c r="N1205" s="157">
        <f t="shared" si="92"/>
        <v>900</v>
      </c>
      <c r="O1205" s="157">
        <f t="shared" si="89"/>
        <v>1.2</v>
      </c>
      <c r="P1205" s="157">
        <f t="shared" si="93"/>
        <v>600</v>
      </c>
    </row>
    <row r="1206" s="157" customFormat="1" customHeight="1" spans="1:16">
      <c r="A1206" s="196" t="s">
        <v>1265</v>
      </c>
      <c r="B1206" s="179" t="s">
        <v>80</v>
      </c>
      <c r="C1206" s="179" t="s">
        <v>535</v>
      </c>
      <c r="D1206" s="426" t="s">
        <v>844</v>
      </c>
      <c r="E1206" s="309" t="s">
        <v>157</v>
      </c>
      <c r="F1206" s="179" t="s">
        <v>158</v>
      </c>
      <c r="G1206" s="206">
        <v>3</v>
      </c>
      <c r="H1206" s="206">
        <v>4000</v>
      </c>
      <c r="I1206" s="206">
        <f t="shared" si="90"/>
        <v>12000</v>
      </c>
      <c r="J1206" s="259"/>
      <c r="K1206" s="196" t="s">
        <v>1278</v>
      </c>
      <c r="L1206" s="179" t="s">
        <v>1157</v>
      </c>
      <c r="M1206" s="157">
        <f t="shared" si="91"/>
        <v>1.8</v>
      </c>
      <c r="N1206" s="157">
        <f t="shared" si="92"/>
        <v>7200</v>
      </c>
      <c r="O1206" s="157">
        <f t="shared" si="89"/>
        <v>1.2</v>
      </c>
      <c r="P1206" s="157">
        <f t="shared" si="93"/>
        <v>4800</v>
      </c>
    </row>
    <row r="1207" s="157" customFormat="1" customHeight="1" spans="1:16">
      <c r="A1207" s="196" t="s">
        <v>1265</v>
      </c>
      <c r="B1207" s="179" t="s">
        <v>80</v>
      </c>
      <c r="C1207" s="179" t="s">
        <v>272</v>
      </c>
      <c r="D1207" s="179" t="s">
        <v>330</v>
      </c>
      <c r="E1207" s="196" t="s">
        <v>278</v>
      </c>
      <c r="F1207" s="179" t="s">
        <v>158</v>
      </c>
      <c r="G1207" s="206">
        <v>3</v>
      </c>
      <c r="H1207" s="206">
        <v>1750</v>
      </c>
      <c r="I1207" s="206">
        <f t="shared" si="90"/>
        <v>5250</v>
      </c>
      <c r="J1207" s="259"/>
      <c r="K1207" s="196" t="s">
        <v>1278</v>
      </c>
      <c r="L1207" s="179" t="s">
        <v>1157</v>
      </c>
      <c r="M1207" s="157">
        <f t="shared" si="91"/>
        <v>1.8</v>
      </c>
      <c r="N1207" s="157">
        <f t="shared" si="92"/>
        <v>3150</v>
      </c>
      <c r="O1207" s="157">
        <f t="shared" si="89"/>
        <v>1.2</v>
      </c>
      <c r="P1207" s="157">
        <f t="shared" si="93"/>
        <v>2100</v>
      </c>
    </row>
    <row r="1208" s="157" customFormat="1" customHeight="1" spans="1:16">
      <c r="A1208" s="196" t="s">
        <v>1265</v>
      </c>
      <c r="B1208" s="179" t="s">
        <v>80</v>
      </c>
      <c r="C1208" s="179" t="s">
        <v>283</v>
      </c>
      <c r="D1208" s="179" t="s">
        <v>330</v>
      </c>
      <c r="E1208" s="196" t="s">
        <v>285</v>
      </c>
      <c r="F1208" s="179" t="s">
        <v>158</v>
      </c>
      <c r="G1208" s="206">
        <v>3</v>
      </c>
      <c r="H1208" s="206">
        <v>890</v>
      </c>
      <c r="I1208" s="206">
        <f t="shared" si="90"/>
        <v>2670</v>
      </c>
      <c r="J1208" s="259"/>
      <c r="K1208" s="196" t="s">
        <v>1278</v>
      </c>
      <c r="L1208" s="179" t="s">
        <v>1157</v>
      </c>
      <c r="M1208" s="157">
        <f t="shared" si="91"/>
        <v>1.8</v>
      </c>
      <c r="N1208" s="157">
        <f t="shared" si="92"/>
        <v>1602</v>
      </c>
      <c r="O1208" s="157">
        <f t="shared" si="89"/>
        <v>1.2</v>
      </c>
      <c r="P1208" s="157">
        <f t="shared" si="93"/>
        <v>1068</v>
      </c>
    </row>
    <row r="1209" s="157" customFormat="1" customHeight="1" spans="1:16">
      <c r="A1209" s="196" t="s">
        <v>1265</v>
      </c>
      <c r="B1209" s="179" t="s">
        <v>80</v>
      </c>
      <c r="C1209" s="179" t="s">
        <v>318</v>
      </c>
      <c r="D1209" s="179" t="s">
        <v>728</v>
      </c>
      <c r="E1209" s="196" t="s">
        <v>320</v>
      </c>
      <c r="F1209" s="179" t="s">
        <v>158</v>
      </c>
      <c r="G1209" s="206">
        <v>3</v>
      </c>
      <c r="H1209" s="206">
        <v>800</v>
      </c>
      <c r="I1209" s="206">
        <f t="shared" si="90"/>
        <v>2400</v>
      </c>
      <c r="J1209" s="259"/>
      <c r="K1209" s="196" t="s">
        <v>1278</v>
      </c>
      <c r="L1209" s="179" t="s">
        <v>1157</v>
      </c>
      <c r="M1209" s="157">
        <f t="shared" si="91"/>
        <v>1.8</v>
      </c>
      <c r="N1209" s="157">
        <f t="shared" si="92"/>
        <v>1440</v>
      </c>
      <c r="O1209" s="157">
        <f t="shared" si="89"/>
        <v>1.2</v>
      </c>
      <c r="P1209" s="157">
        <f t="shared" si="93"/>
        <v>960</v>
      </c>
    </row>
    <row r="1210" s="157" customFormat="1" customHeight="1" spans="1:16">
      <c r="A1210" s="196" t="s">
        <v>1265</v>
      </c>
      <c r="B1210" s="179" t="s">
        <v>80</v>
      </c>
      <c r="C1210" s="179" t="s">
        <v>431</v>
      </c>
      <c r="D1210" s="179" t="s">
        <v>330</v>
      </c>
      <c r="E1210" s="196" t="s">
        <v>432</v>
      </c>
      <c r="F1210" s="179" t="s">
        <v>229</v>
      </c>
      <c r="G1210" s="206">
        <v>3</v>
      </c>
      <c r="H1210" s="206">
        <v>1500</v>
      </c>
      <c r="I1210" s="206">
        <f t="shared" si="90"/>
        <v>4500</v>
      </c>
      <c r="J1210" s="259"/>
      <c r="K1210" s="196" t="s">
        <v>1278</v>
      </c>
      <c r="L1210" s="179" t="s">
        <v>1157</v>
      </c>
      <c r="M1210" s="157">
        <f t="shared" si="91"/>
        <v>1.8</v>
      </c>
      <c r="N1210" s="157">
        <f t="shared" si="92"/>
        <v>2700</v>
      </c>
      <c r="O1210" s="157">
        <f t="shared" si="89"/>
        <v>1.2</v>
      </c>
      <c r="P1210" s="157">
        <f t="shared" si="93"/>
        <v>1800</v>
      </c>
    </row>
    <row r="1211" s="157" customFormat="1" customHeight="1" spans="1:16">
      <c r="A1211" s="196" t="s">
        <v>1265</v>
      </c>
      <c r="B1211" s="179" t="s">
        <v>80</v>
      </c>
      <c r="C1211" s="179" t="s">
        <v>467</v>
      </c>
      <c r="D1211" s="179" t="s">
        <v>330</v>
      </c>
      <c r="E1211" s="179" t="s">
        <v>468</v>
      </c>
      <c r="F1211" s="179" t="s">
        <v>229</v>
      </c>
      <c r="G1211" s="206">
        <v>3</v>
      </c>
      <c r="H1211" s="206">
        <v>150</v>
      </c>
      <c r="I1211" s="206">
        <f t="shared" si="90"/>
        <v>450</v>
      </c>
      <c r="J1211" s="259"/>
      <c r="K1211" s="196" t="s">
        <v>1278</v>
      </c>
      <c r="L1211" s="179" t="s">
        <v>1157</v>
      </c>
      <c r="M1211" s="157">
        <f t="shared" si="91"/>
        <v>1.8</v>
      </c>
      <c r="N1211" s="157">
        <f t="shared" si="92"/>
        <v>270</v>
      </c>
      <c r="O1211" s="157">
        <f t="shared" si="89"/>
        <v>1.2</v>
      </c>
      <c r="P1211" s="157">
        <f t="shared" si="93"/>
        <v>180</v>
      </c>
    </row>
    <row r="1212" s="157" customFormat="1" customHeight="1" spans="1:16">
      <c r="A1212" s="196" t="s">
        <v>1265</v>
      </c>
      <c r="B1212" s="179" t="s">
        <v>80</v>
      </c>
      <c r="C1212" s="179" t="s">
        <v>377</v>
      </c>
      <c r="D1212" s="179" t="s">
        <v>548</v>
      </c>
      <c r="E1212" s="196" t="s">
        <v>379</v>
      </c>
      <c r="F1212" s="179" t="s">
        <v>229</v>
      </c>
      <c r="G1212" s="206">
        <v>3</v>
      </c>
      <c r="H1212" s="206">
        <v>3000</v>
      </c>
      <c r="I1212" s="206">
        <f t="shared" si="90"/>
        <v>9000</v>
      </c>
      <c r="J1212" s="259"/>
      <c r="K1212" s="196" t="s">
        <v>1278</v>
      </c>
      <c r="L1212" s="179" t="s">
        <v>1157</v>
      </c>
      <c r="M1212" s="157">
        <f t="shared" si="91"/>
        <v>1.8</v>
      </c>
      <c r="N1212" s="157">
        <f t="shared" si="92"/>
        <v>5400</v>
      </c>
      <c r="O1212" s="157">
        <f t="shared" si="89"/>
        <v>1.2</v>
      </c>
      <c r="P1212" s="157">
        <f t="shared" si="93"/>
        <v>3600</v>
      </c>
    </row>
    <row r="1213" s="157" customFormat="1" customHeight="1" spans="1:16">
      <c r="A1213" s="196" t="s">
        <v>1265</v>
      </c>
      <c r="B1213" s="179" t="s">
        <v>80</v>
      </c>
      <c r="C1213" s="179" t="s">
        <v>262</v>
      </c>
      <c r="D1213" s="179" t="s">
        <v>263</v>
      </c>
      <c r="E1213" s="196" t="s">
        <v>188</v>
      </c>
      <c r="F1213" s="179" t="s">
        <v>229</v>
      </c>
      <c r="G1213" s="206">
        <v>3</v>
      </c>
      <c r="H1213" s="206">
        <v>1000</v>
      </c>
      <c r="I1213" s="206">
        <f t="shared" si="90"/>
        <v>3000</v>
      </c>
      <c r="J1213" s="259"/>
      <c r="K1213" s="196" t="s">
        <v>1278</v>
      </c>
      <c r="L1213" s="179" t="s">
        <v>1157</v>
      </c>
      <c r="M1213" s="157">
        <f t="shared" si="91"/>
        <v>1.8</v>
      </c>
      <c r="N1213" s="157">
        <f t="shared" si="92"/>
        <v>1800</v>
      </c>
      <c r="O1213" s="157">
        <f t="shared" si="89"/>
        <v>1.2</v>
      </c>
      <c r="P1213" s="157">
        <f t="shared" si="93"/>
        <v>1200</v>
      </c>
    </row>
    <row r="1214" s="157" customFormat="1" customHeight="1" spans="1:16">
      <c r="A1214" s="196" t="s">
        <v>1265</v>
      </c>
      <c r="B1214" s="179" t="s">
        <v>996</v>
      </c>
      <c r="C1214" s="179" t="s">
        <v>533</v>
      </c>
      <c r="D1214" s="426" t="s">
        <v>170</v>
      </c>
      <c r="E1214" s="309" t="s">
        <v>157</v>
      </c>
      <c r="F1214" s="179" t="s">
        <v>158</v>
      </c>
      <c r="G1214" s="206">
        <v>3</v>
      </c>
      <c r="H1214" s="206">
        <v>4000</v>
      </c>
      <c r="I1214" s="206">
        <f t="shared" si="90"/>
        <v>12000</v>
      </c>
      <c r="J1214" s="259"/>
      <c r="K1214" s="196" t="s">
        <v>1279</v>
      </c>
      <c r="L1214" s="179" t="s">
        <v>1157</v>
      </c>
      <c r="M1214" s="157">
        <f t="shared" si="91"/>
        <v>1.8</v>
      </c>
      <c r="N1214" s="157">
        <f t="shared" si="92"/>
        <v>7200</v>
      </c>
      <c r="O1214" s="157">
        <f t="shared" si="89"/>
        <v>1.2</v>
      </c>
      <c r="P1214" s="157">
        <f t="shared" si="93"/>
        <v>4800</v>
      </c>
    </row>
    <row r="1215" s="157" customFormat="1" customHeight="1" spans="1:16">
      <c r="A1215" s="196" t="s">
        <v>1265</v>
      </c>
      <c r="B1215" s="179" t="s">
        <v>996</v>
      </c>
      <c r="C1215" s="179" t="s">
        <v>272</v>
      </c>
      <c r="D1215" s="179" t="s">
        <v>330</v>
      </c>
      <c r="E1215" s="196" t="s">
        <v>278</v>
      </c>
      <c r="F1215" s="179" t="s">
        <v>158</v>
      </c>
      <c r="G1215" s="206">
        <v>3</v>
      </c>
      <c r="H1215" s="206">
        <v>1750</v>
      </c>
      <c r="I1215" s="206">
        <f t="shared" si="90"/>
        <v>5250</v>
      </c>
      <c r="J1215" s="259"/>
      <c r="K1215" s="196" t="s">
        <v>1279</v>
      </c>
      <c r="L1215" s="179" t="s">
        <v>1157</v>
      </c>
      <c r="M1215" s="157">
        <f t="shared" si="91"/>
        <v>1.8</v>
      </c>
      <c r="N1215" s="157">
        <f t="shared" si="92"/>
        <v>3150</v>
      </c>
      <c r="O1215" s="157">
        <f t="shared" si="89"/>
        <v>1.2</v>
      </c>
      <c r="P1215" s="157">
        <f t="shared" si="93"/>
        <v>2100</v>
      </c>
    </row>
    <row r="1216" s="157" customFormat="1" customHeight="1" spans="1:16">
      <c r="A1216" s="196" t="s">
        <v>1265</v>
      </c>
      <c r="B1216" s="179" t="s">
        <v>996</v>
      </c>
      <c r="C1216" s="179" t="s">
        <v>283</v>
      </c>
      <c r="D1216" s="179" t="s">
        <v>330</v>
      </c>
      <c r="E1216" s="196" t="s">
        <v>285</v>
      </c>
      <c r="F1216" s="179" t="s">
        <v>158</v>
      </c>
      <c r="G1216" s="206">
        <v>3</v>
      </c>
      <c r="H1216" s="206">
        <v>890</v>
      </c>
      <c r="I1216" s="206">
        <f t="shared" si="90"/>
        <v>2670</v>
      </c>
      <c r="J1216" s="259"/>
      <c r="K1216" s="196" t="s">
        <v>1279</v>
      </c>
      <c r="L1216" s="179" t="s">
        <v>1157</v>
      </c>
      <c r="M1216" s="157">
        <f t="shared" si="91"/>
        <v>1.8</v>
      </c>
      <c r="N1216" s="157">
        <f t="shared" si="92"/>
        <v>1602</v>
      </c>
      <c r="O1216" s="157">
        <f t="shared" si="89"/>
        <v>1.2</v>
      </c>
      <c r="P1216" s="157">
        <f t="shared" si="93"/>
        <v>1068</v>
      </c>
    </row>
    <row r="1217" s="157" customFormat="1" customHeight="1" spans="1:16">
      <c r="A1217" s="196" t="s">
        <v>1265</v>
      </c>
      <c r="B1217" s="179" t="s">
        <v>996</v>
      </c>
      <c r="C1217" s="179" t="s">
        <v>318</v>
      </c>
      <c r="D1217" s="179" t="s">
        <v>728</v>
      </c>
      <c r="E1217" s="196" t="s">
        <v>320</v>
      </c>
      <c r="F1217" s="179" t="s">
        <v>158</v>
      </c>
      <c r="G1217" s="206">
        <v>3</v>
      </c>
      <c r="H1217" s="206">
        <v>800</v>
      </c>
      <c r="I1217" s="206">
        <f t="shared" si="90"/>
        <v>2400</v>
      </c>
      <c r="J1217" s="259"/>
      <c r="K1217" s="196" t="s">
        <v>1279</v>
      </c>
      <c r="L1217" s="179" t="s">
        <v>1157</v>
      </c>
      <c r="M1217" s="157">
        <f t="shared" si="91"/>
        <v>1.8</v>
      </c>
      <c r="N1217" s="157">
        <f t="shared" si="92"/>
        <v>1440</v>
      </c>
      <c r="O1217" s="157">
        <f t="shared" si="89"/>
        <v>1.2</v>
      </c>
      <c r="P1217" s="157">
        <f t="shared" si="93"/>
        <v>960</v>
      </c>
    </row>
    <row r="1218" s="157" customFormat="1" customHeight="1" spans="1:16">
      <c r="A1218" s="196" t="s">
        <v>1265</v>
      </c>
      <c r="B1218" s="179" t="s">
        <v>996</v>
      </c>
      <c r="C1218" s="179" t="s">
        <v>431</v>
      </c>
      <c r="D1218" s="179" t="s">
        <v>330</v>
      </c>
      <c r="E1218" s="196" t="s">
        <v>432</v>
      </c>
      <c r="F1218" s="179" t="s">
        <v>229</v>
      </c>
      <c r="G1218" s="206">
        <v>3</v>
      </c>
      <c r="H1218" s="206">
        <v>1500</v>
      </c>
      <c r="I1218" s="206">
        <f t="shared" si="90"/>
        <v>4500</v>
      </c>
      <c r="J1218" s="259"/>
      <c r="K1218" s="196" t="s">
        <v>1279</v>
      </c>
      <c r="L1218" s="179" t="s">
        <v>1157</v>
      </c>
      <c r="M1218" s="157">
        <f t="shared" si="91"/>
        <v>1.8</v>
      </c>
      <c r="N1218" s="157">
        <f t="shared" si="92"/>
        <v>2700</v>
      </c>
      <c r="O1218" s="157">
        <f t="shared" si="89"/>
        <v>1.2</v>
      </c>
      <c r="P1218" s="157">
        <f t="shared" si="93"/>
        <v>1800</v>
      </c>
    </row>
    <row r="1219" s="157" customFormat="1" customHeight="1" spans="1:16">
      <c r="A1219" s="196" t="s">
        <v>1265</v>
      </c>
      <c r="B1219" s="179" t="s">
        <v>996</v>
      </c>
      <c r="C1219" s="179" t="s">
        <v>262</v>
      </c>
      <c r="D1219" s="179" t="s">
        <v>263</v>
      </c>
      <c r="E1219" s="196" t="s">
        <v>188</v>
      </c>
      <c r="F1219" s="179" t="s">
        <v>229</v>
      </c>
      <c r="G1219" s="206">
        <v>3</v>
      </c>
      <c r="H1219" s="206">
        <v>1000</v>
      </c>
      <c r="I1219" s="206">
        <f t="shared" si="90"/>
        <v>3000</v>
      </c>
      <c r="J1219" s="259"/>
      <c r="K1219" s="196" t="s">
        <v>1279</v>
      </c>
      <c r="L1219" s="179" t="s">
        <v>1157</v>
      </c>
      <c r="M1219" s="157">
        <f t="shared" si="91"/>
        <v>1.8</v>
      </c>
      <c r="N1219" s="157">
        <f t="shared" si="92"/>
        <v>1800</v>
      </c>
      <c r="O1219" s="157">
        <f t="shared" si="89"/>
        <v>1.2</v>
      </c>
      <c r="P1219" s="157">
        <f t="shared" si="93"/>
        <v>1200</v>
      </c>
    </row>
    <row r="1220" s="157" customFormat="1" customHeight="1" spans="1:16">
      <c r="A1220" s="196" t="s">
        <v>1265</v>
      </c>
      <c r="B1220" s="179" t="s">
        <v>996</v>
      </c>
      <c r="C1220" s="179" t="s">
        <v>354</v>
      </c>
      <c r="D1220" s="179" t="s">
        <v>355</v>
      </c>
      <c r="E1220" s="196" t="s">
        <v>356</v>
      </c>
      <c r="F1220" s="179" t="s">
        <v>229</v>
      </c>
      <c r="G1220" s="206">
        <v>3</v>
      </c>
      <c r="H1220" s="206">
        <v>1000</v>
      </c>
      <c r="I1220" s="206">
        <f t="shared" si="90"/>
        <v>3000</v>
      </c>
      <c r="J1220" s="259"/>
      <c r="K1220" s="196" t="s">
        <v>1279</v>
      </c>
      <c r="L1220" s="179" t="s">
        <v>1157</v>
      </c>
      <c r="M1220" s="157">
        <f t="shared" si="91"/>
        <v>1.8</v>
      </c>
      <c r="N1220" s="157">
        <f t="shared" si="92"/>
        <v>1800</v>
      </c>
      <c r="O1220" s="157">
        <f t="shared" si="89"/>
        <v>1.2</v>
      </c>
      <c r="P1220" s="157">
        <f t="shared" si="93"/>
        <v>1200</v>
      </c>
    </row>
    <row r="1221" s="157" customFormat="1" customHeight="1" spans="1:16">
      <c r="A1221" s="196" t="s">
        <v>1265</v>
      </c>
      <c r="B1221" s="179" t="s">
        <v>996</v>
      </c>
      <c r="C1221" s="179" t="s">
        <v>467</v>
      </c>
      <c r="D1221" s="179" t="s">
        <v>330</v>
      </c>
      <c r="E1221" s="179" t="s">
        <v>468</v>
      </c>
      <c r="F1221" s="179" t="s">
        <v>229</v>
      </c>
      <c r="G1221" s="206">
        <v>6</v>
      </c>
      <c r="H1221" s="206">
        <v>150</v>
      </c>
      <c r="I1221" s="206">
        <f t="shared" si="90"/>
        <v>900</v>
      </c>
      <c r="J1221" s="259"/>
      <c r="K1221" s="196" t="s">
        <v>1279</v>
      </c>
      <c r="L1221" s="179" t="s">
        <v>1157</v>
      </c>
      <c r="M1221" s="157">
        <f t="shared" si="91"/>
        <v>3.6</v>
      </c>
      <c r="N1221" s="157">
        <f t="shared" si="92"/>
        <v>540</v>
      </c>
      <c r="O1221" s="157">
        <f t="shared" ref="O1221:O1284" si="94" xml:space="preserve">G1221-M1221</f>
        <v>2.4</v>
      </c>
      <c r="P1221" s="157">
        <f t="shared" si="93"/>
        <v>360</v>
      </c>
    </row>
    <row r="1222" s="157" customFormat="1" customHeight="1" spans="1:16">
      <c r="A1222" s="196" t="s">
        <v>1265</v>
      </c>
      <c r="B1222" s="179" t="s">
        <v>996</v>
      </c>
      <c r="C1222" s="179" t="s">
        <v>484</v>
      </c>
      <c r="D1222" s="179" t="s">
        <v>599</v>
      </c>
      <c r="E1222" s="179" t="s">
        <v>485</v>
      </c>
      <c r="F1222" s="179" t="s">
        <v>229</v>
      </c>
      <c r="G1222" s="206">
        <v>3</v>
      </c>
      <c r="H1222" s="206">
        <v>300</v>
      </c>
      <c r="I1222" s="206">
        <f t="shared" si="90"/>
        <v>900</v>
      </c>
      <c r="J1222" s="259"/>
      <c r="K1222" s="196" t="s">
        <v>1279</v>
      </c>
      <c r="L1222" s="179" t="s">
        <v>1157</v>
      </c>
      <c r="M1222" s="157">
        <f t="shared" si="91"/>
        <v>1.8</v>
      </c>
      <c r="N1222" s="157">
        <f t="shared" si="92"/>
        <v>540</v>
      </c>
      <c r="O1222" s="157">
        <f t="shared" si="94"/>
        <v>1.2</v>
      </c>
      <c r="P1222" s="157">
        <f t="shared" si="93"/>
        <v>360</v>
      </c>
    </row>
    <row r="1223" s="157" customFormat="1" customHeight="1" spans="1:16">
      <c r="A1223" s="196" t="s">
        <v>1265</v>
      </c>
      <c r="B1223" s="179" t="s">
        <v>996</v>
      </c>
      <c r="C1223" s="179" t="s">
        <v>394</v>
      </c>
      <c r="D1223" s="179" t="s">
        <v>548</v>
      </c>
      <c r="E1223" s="196" t="s">
        <v>379</v>
      </c>
      <c r="F1223" s="179" t="s">
        <v>229</v>
      </c>
      <c r="G1223" s="206">
        <v>3</v>
      </c>
      <c r="H1223" s="206">
        <v>4000</v>
      </c>
      <c r="I1223" s="206">
        <f t="shared" si="90"/>
        <v>12000</v>
      </c>
      <c r="J1223" s="259"/>
      <c r="K1223" s="196" t="s">
        <v>1279</v>
      </c>
      <c r="L1223" s="179" t="s">
        <v>1157</v>
      </c>
      <c r="M1223" s="157">
        <f t="shared" si="91"/>
        <v>1.8</v>
      </c>
      <c r="N1223" s="157">
        <f t="shared" si="92"/>
        <v>7200</v>
      </c>
      <c r="O1223" s="157">
        <f t="shared" si="94"/>
        <v>1.2</v>
      </c>
      <c r="P1223" s="157">
        <f t="shared" si="93"/>
        <v>4800</v>
      </c>
    </row>
    <row r="1224" s="157" customFormat="1" customHeight="1" spans="1:16">
      <c r="A1224" s="196" t="s">
        <v>1265</v>
      </c>
      <c r="B1224" s="179" t="s">
        <v>998</v>
      </c>
      <c r="C1224" s="179" t="s">
        <v>533</v>
      </c>
      <c r="D1224" s="426" t="s">
        <v>170</v>
      </c>
      <c r="E1224" s="309" t="s">
        <v>157</v>
      </c>
      <c r="F1224" s="179" t="s">
        <v>158</v>
      </c>
      <c r="G1224" s="206">
        <v>3</v>
      </c>
      <c r="H1224" s="206">
        <v>4000</v>
      </c>
      <c r="I1224" s="206">
        <f t="shared" si="90"/>
        <v>12000</v>
      </c>
      <c r="J1224" s="259"/>
      <c r="K1224" s="196" t="s">
        <v>1280</v>
      </c>
      <c r="L1224" s="179" t="s">
        <v>1157</v>
      </c>
      <c r="M1224" s="157">
        <f t="shared" si="91"/>
        <v>1.8</v>
      </c>
      <c r="N1224" s="157">
        <f t="shared" si="92"/>
        <v>7200</v>
      </c>
      <c r="O1224" s="157">
        <f t="shared" si="94"/>
        <v>1.2</v>
      </c>
      <c r="P1224" s="157">
        <f t="shared" si="93"/>
        <v>4800</v>
      </c>
    </row>
    <row r="1225" s="157" customFormat="1" customHeight="1" spans="1:16">
      <c r="A1225" s="196" t="s">
        <v>1265</v>
      </c>
      <c r="B1225" s="179" t="s">
        <v>998</v>
      </c>
      <c r="C1225" s="179" t="s">
        <v>272</v>
      </c>
      <c r="D1225" s="179" t="s">
        <v>330</v>
      </c>
      <c r="E1225" s="196" t="s">
        <v>278</v>
      </c>
      <c r="F1225" s="179" t="s">
        <v>158</v>
      </c>
      <c r="G1225" s="206">
        <v>3</v>
      </c>
      <c r="H1225" s="206">
        <v>1750</v>
      </c>
      <c r="I1225" s="206">
        <f t="shared" si="90"/>
        <v>5250</v>
      </c>
      <c r="J1225" s="259"/>
      <c r="K1225" s="196" t="s">
        <v>1280</v>
      </c>
      <c r="L1225" s="179" t="s">
        <v>1157</v>
      </c>
      <c r="M1225" s="157">
        <f t="shared" si="91"/>
        <v>1.8</v>
      </c>
      <c r="N1225" s="157">
        <f t="shared" si="92"/>
        <v>3150</v>
      </c>
      <c r="O1225" s="157">
        <f t="shared" si="94"/>
        <v>1.2</v>
      </c>
      <c r="P1225" s="157">
        <f t="shared" si="93"/>
        <v>2100</v>
      </c>
    </row>
    <row r="1226" s="157" customFormat="1" customHeight="1" spans="1:16">
      <c r="A1226" s="196" t="s">
        <v>1265</v>
      </c>
      <c r="B1226" s="179" t="s">
        <v>998</v>
      </c>
      <c r="C1226" s="179" t="s">
        <v>283</v>
      </c>
      <c r="D1226" s="179" t="s">
        <v>330</v>
      </c>
      <c r="E1226" s="196" t="s">
        <v>285</v>
      </c>
      <c r="F1226" s="179" t="s">
        <v>158</v>
      </c>
      <c r="G1226" s="206">
        <v>3</v>
      </c>
      <c r="H1226" s="206">
        <v>890</v>
      </c>
      <c r="I1226" s="206">
        <f t="shared" si="90"/>
        <v>2670</v>
      </c>
      <c r="J1226" s="259"/>
      <c r="K1226" s="196" t="s">
        <v>1280</v>
      </c>
      <c r="L1226" s="179" t="s">
        <v>1157</v>
      </c>
      <c r="M1226" s="157">
        <f t="shared" si="91"/>
        <v>1.8</v>
      </c>
      <c r="N1226" s="157">
        <f t="shared" si="92"/>
        <v>1602</v>
      </c>
      <c r="O1226" s="157">
        <f t="shared" si="94"/>
        <v>1.2</v>
      </c>
      <c r="P1226" s="157">
        <f t="shared" si="93"/>
        <v>1068</v>
      </c>
    </row>
    <row r="1227" s="157" customFormat="1" customHeight="1" spans="1:16">
      <c r="A1227" s="196" t="s">
        <v>1265</v>
      </c>
      <c r="B1227" s="179" t="s">
        <v>998</v>
      </c>
      <c r="C1227" s="179" t="s">
        <v>318</v>
      </c>
      <c r="D1227" s="179" t="s">
        <v>728</v>
      </c>
      <c r="E1227" s="196" t="s">
        <v>320</v>
      </c>
      <c r="F1227" s="179" t="s">
        <v>158</v>
      </c>
      <c r="G1227" s="206">
        <v>3</v>
      </c>
      <c r="H1227" s="206">
        <v>800</v>
      </c>
      <c r="I1227" s="206">
        <f t="shared" si="90"/>
        <v>2400</v>
      </c>
      <c r="J1227" s="259"/>
      <c r="K1227" s="196" t="s">
        <v>1280</v>
      </c>
      <c r="L1227" s="179" t="s">
        <v>1157</v>
      </c>
      <c r="M1227" s="157">
        <f t="shared" si="91"/>
        <v>1.8</v>
      </c>
      <c r="N1227" s="157">
        <f t="shared" si="92"/>
        <v>1440</v>
      </c>
      <c r="O1227" s="157">
        <f t="shared" si="94"/>
        <v>1.2</v>
      </c>
      <c r="P1227" s="157">
        <f t="shared" si="93"/>
        <v>960</v>
      </c>
    </row>
    <row r="1228" s="157" customFormat="1" customHeight="1" spans="1:16">
      <c r="A1228" s="196" t="s">
        <v>1265</v>
      </c>
      <c r="B1228" s="179" t="s">
        <v>998</v>
      </c>
      <c r="C1228" s="179" t="s">
        <v>431</v>
      </c>
      <c r="D1228" s="179" t="s">
        <v>330</v>
      </c>
      <c r="E1228" s="196" t="s">
        <v>432</v>
      </c>
      <c r="F1228" s="179" t="s">
        <v>229</v>
      </c>
      <c r="G1228" s="206">
        <v>3</v>
      </c>
      <c r="H1228" s="206">
        <v>1500</v>
      </c>
      <c r="I1228" s="206">
        <f t="shared" si="90"/>
        <v>4500</v>
      </c>
      <c r="J1228" s="259"/>
      <c r="K1228" s="196" t="s">
        <v>1280</v>
      </c>
      <c r="L1228" s="179" t="s">
        <v>1157</v>
      </c>
      <c r="M1228" s="157">
        <f t="shared" si="91"/>
        <v>1.8</v>
      </c>
      <c r="N1228" s="157">
        <f t="shared" si="92"/>
        <v>2700</v>
      </c>
      <c r="O1228" s="157">
        <f t="shared" si="94"/>
        <v>1.2</v>
      </c>
      <c r="P1228" s="157">
        <f t="shared" si="93"/>
        <v>1800</v>
      </c>
    </row>
    <row r="1229" s="157" customFormat="1" customHeight="1" spans="1:16">
      <c r="A1229" s="196" t="s">
        <v>1265</v>
      </c>
      <c r="B1229" s="179" t="s">
        <v>998</v>
      </c>
      <c r="C1229" s="179" t="s">
        <v>262</v>
      </c>
      <c r="D1229" s="179" t="s">
        <v>263</v>
      </c>
      <c r="E1229" s="196" t="s">
        <v>188</v>
      </c>
      <c r="F1229" s="179" t="s">
        <v>229</v>
      </c>
      <c r="G1229" s="206">
        <v>3</v>
      </c>
      <c r="H1229" s="206">
        <v>1000</v>
      </c>
      <c r="I1229" s="206">
        <f t="shared" si="90"/>
        <v>3000</v>
      </c>
      <c r="J1229" s="259"/>
      <c r="K1229" s="196" t="s">
        <v>1280</v>
      </c>
      <c r="L1229" s="179" t="s">
        <v>1157</v>
      </c>
      <c r="M1229" s="157">
        <f t="shared" si="91"/>
        <v>1.8</v>
      </c>
      <c r="N1229" s="157">
        <f t="shared" si="92"/>
        <v>1800</v>
      </c>
      <c r="O1229" s="157">
        <f t="shared" si="94"/>
        <v>1.2</v>
      </c>
      <c r="P1229" s="157">
        <f t="shared" si="93"/>
        <v>1200</v>
      </c>
    </row>
    <row r="1230" s="157" customFormat="1" customHeight="1" spans="1:16">
      <c r="A1230" s="196" t="s">
        <v>1265</v>
      </c>
      <c r="B1230" s="179" t="s">
        <v>998</v>
      </c>
      <c r="C1230" s="179" t="s">
        <v>354</v>
      </c>
      <c r="D1230" s="179" t="s">
        <v>355</v>
      </c>
      <c r="E1230" s="196" t="s">
        <v>356</v>
      </c>
      <c r="F1230" s="179" t="s">
        <v>229</v>
      </c>
      <c r="G1230" s="206">
        <v>3</v>
      </c>
      <c r="H1230" s="206">
        <v>1000</v>
      </c>
      <c r="I1230" s="206">
        <f t="shared" si="90"/>
        <v>3000</v>
      </c>
      <c r="J1230" s="259"/>
      <c r="K1230" s="196" t="s">
        <v>1280</v>
      </c>
      <c r="L1230" s="179" t="s">
        <v>1157</v>
      </c>
      <c r="M1230" s="157">
        <f t="shared" si="91"/>
        <v>1.8</v>
      </c>
      <c r="N1230" s="157">
        <f t="shared" si="92"/>
        <v>1800</v>
      </c>
      <c r="O1230" s="157">
        <f t="shared" si="94"/>
        <v>1.2</v>
      </c>
      <c r="P1230" s="157">
        <f t="shared" si="93"/>
        <v>1200</v>
      </c>
    </row>
    <row r="1231" s="157" customFormat="1" customHeight="1" spans="1:16">
      <c r="A1231" s="196" t="s">
        <v>1265</v>
      </c>
      <c r="B1231" s="179" t="s">
        <v>998</v>
      </c>
      <c r="C1231" s="179" t="s">
        <v>467</v>
      </c>
      <c r="D1231" s="179" t="s">
        <v>330</v>
      </c>
      <c r="E1231" s="179" t="s">
        <v>468</v>
      </c>
      <c r="F1231" s="179" t="s">
        <v>229</v>
      </c>
      <c r="G1231" s="206">
        <v>6</v>
      </c>
      <c r="H1231" s="206">
        <v>150</v>
      </c>
      <c r="I1231" s="206">
        <f t="shared" si="90"/>
        <v>900</v>
      </c>
      <c r="J1231" s="259"/>
      <c r="K1231" s="196" t="s">
        <v>1280</v>
      </c>
      <c r="L1231" s="179" t="s">
        <v>1157</v>
      </c>
      <c r="M1231" s="157">
        <f t="shared" si="91"/>
        <v>3.6</v>
      </c>
      <c r="N1231" s="157">
        <f t="shared" si="92"/>
        <v>540</v>
      </c>
      <c r="O1231" s="157">
        <f t="shared" si="94"/>
        <v>2.4</v>
      </c>
      <c r="P1231" s="157">
        <f t="shared" si="93"/>
        <v>360</v>
      </c>
    </row>
    <row r="1232" s="157" customFormat="1" customHeight="1" spans="1:16">
      <c r="A1232" s="196" t="s">
        <v>1265</v>
      </c>
      <c r="B1232" s="179" t="s">
        <v>998</v>
      </c>
      <c r="C1232" s="179" t="s">
        <v>484</v>
      </c>
      <c r="D1232" s="179" t="s">
        <v>599</v>
      </c>
      <c r="E1232" s="179" t="s">
        <v>485</v>
      </c>
      <c r="F1232" s="179" t="s">
        <v>229</v>
      </c>
      <c r="G1232" s="206">
        <v>3</v>
      </c>
      <c r="H1232" s="206">
        <v>300</v>
      </c>
      <c r="I1232" s="206">
        <f t="shared" si="90"/>
        <v>900</v>
      </c>
      <c r="J1232" s="259"/>
      <c r="K1232" s="196" t="s">
        <v>1280</v>
      </c>
      <c r="L1232" s="179" t="s">
        <v>1157</v>
      </c>
      <c r="M1232" s="157">
        <f t="shared" si="91"/>
        <v>1.8</v>
      </c>
      <c r="N1232" s="157">
        <f t="shared" si="92"/>
        <v>540</v>
      </c>
      <c r="O1232" s="157">
        <f t="shared" si="94"/>
        <v>1.2</v>
      </c>
      <c r="P1232" s="157">
        <f t="shared" si="93"/>
        <v>360</v>
      </c>
    </row>
    <row r="1233" s="157" customFormat="1" customHeight="1" spans="1:16">
      <c r="A1233" s="196" t="s">
        <v>1265</v>
      </c>
      <c r="B1233" s="179" t="s">
        <v>998</v>
      </c>
      <c r="C1233" s="179" t="s">
        <v>394</v>
      </c>
      <c r="D1233" s="179" t="s">
        <v>548</v>
      </c>
      <c r="E1233" s="196" t="s">
        <v>379</v>
      </c>
      <c r="F1233" s="179" t="s">
        <v>229</v>
      </c>
      <c r="G1233" s="206">
        <v>3</v>
      </c>
      <c r="H1233" s="206">
        <v>4000</v>
      </c>
      <c r="I1233" s="206">
        <f t="shared" si="90"/>
        <v>12000</v>
      </c>
      <c r="J1233" s="259"/>
      <c r="K1233" s="196" t="s">
        <v>1280</v>
      </c>
      <c r="L1233" s="179" t="s">
        <v>1157</v>
      </c>
      <c r="M1233" s="157">
        <f t="shared" si="91"/>
        <v>1.8</v>
      </c>
      <c r="N1233" s="157">
        <f t="shared" si="92"/>
        <v>7200</v>
      </c>
      <c r="O1233" s="157">
        <f t="shared" si="94"/>
        <v>1.2</v>
      </c>
      <c r="P1233" s="157">
        <f t="shared" si="93"/>
        <v>4800</v>
      </c>
    </row>
    <row r="1234" s="157" customFormat="1" customHeight="1" spans="1:16">
      <c r="A1234" s="196" t="s">
        <v>1265</v>
      </c>
      <c r="B1234" s="179" t="s">
        <v>75</v>
      </c>
      <c r="C1234" s="192" t="s">
        <v>489</v>
      </c>
      <c r="D1234" s="179" t="s">
        <v>599</v>
      </c>
      <c r="E1234" s="196" t="s">
        <v>490</v>
      </c>
      <c r="F1234" s="179" t="s">
        <v>158</v>
      </c>
      <c r="G1234" s="206">
        <v>12</v>
      </c>
      <c r="H1234" s="206">
        <v>6500</v>
      </c>
      <c r="I1234" s="206">
        <f t="shared" si="90"/>
        <v>78000</v>
      </c>
      <c r="J1234" s="259"/>
      <c r="K1234" s="196" t="s">
        <v>1281</v>
      </c>
      <c r="L1234" s="179" t="s">
        <v>1157</v>
      </c>
      <c r="M1234" s="157">
        <f t="shared" si="91"/>
        <v>7.2</v>
      </c>
      <c r="N1234" s="157">
        <f t="shared" si="92"/>
        <v>46800</v>
      </c>
      <c r="O1234" s="157">
        <f t="shared" si="94"/>
        <v>4.8</v>
      </c>
      <c r="P1234" s="157">
        <f t="shared" si="93"/>
        <v>31200</v>
      </c>
    </row>
    <row r="1235" s="157" customFormat="1" customHeight="1" spans="1:16">
      <c r="A1235" s="196" t="s">
        <v>1265</v>
      </c>
      <c r="B1235" s="179" t="s">
        <v>75</v>
      </c>
      <c r="C1235" s="179" t="s">
        <v>155</v>
      </c>
      <c r="D1235" s="426" t="s">
        <v>1181</v>
      </c>
      <c r="E1235" s="196" t="s">
        <v>157</v>
      </c>
      <c r="F1235" s="179" t="s">
        <v>158</v>
      </c>
      <c r="G1235" s="206">
        <v>6</v>
      </c>
      <c r="H1235" s="206">
        <v>3000</v>
      </c>
      <c r="I1235" s="206">
        <f t="shared" ref="I1235:I1265" si="95" xml:space="preserve">G1235*H1235</f>
        <v>18000</v>
      </c>
      <c r="J1235" s="259"/>
      <c r="K1235" s="196" t="s">
        <v>1281</v>
      </c>
      <c r="L1235" s="179" t="s">
        <v>1157</v>
      </c>
      <c r="M1235" s="157">
        <f t="shared" ref="M1235:M1265" si="96" xml:space="preserve">G1235/5*3</f>
        <v>3.6</v>
      </c>
      <c r="N1235" s="157">
        <f t="shared" ref="N1235:N1265" si="97" xml:space="preserve">H1235*M1235</f>
        <v>10800</v>
      </c>
      <c r="O1235" s="157">
        <f t="shared" si="94"/>
        <v>2.4</v>
      </c>
      <c r="P1235" s="157">
        <f t="shared" ref="P1235:P1265" si="98" xml:space="preserve">O1235*H1235</f>
        <v>7200</v>
      </c>
    </row>
    <row r="1236" s="157" customFormat="1" customHeight="1" spans="1:16">
      <c r="A1236" s="196" t="s">
        <v>1265</v>
      </c>
      <c r="B1236" s="179" t="s">
        <v>75</v>
      </c>
      <c r="C1236" s="179" t="s">
        <v>272</v>
      </c>
      <c r="D1236" s="179" t="s">
        <v>330</v>
      </c>
      <c r="E1236" s="196" t="s">
        <v>274</v>
      </c>
      <c r="F1236" s="179" t="s">
        <v>158</v>
      </c>
      <c r="G1236" s="206">
        <v>6</v>
      </c>
      <c r="H1236" s="206">
        <v>1320</v>
      </c>
      <c r="I1236" s="206">
        <f t="shared" si="95"/>
        <v>7920</v>
      </c>
      <c r="J1236" s="259"/>
      <c r="K1236" s="196" t="s">
        <v>1281</v>
      </c>
      <c r="L1236" s="179" t="s">
        <v>1157</v>
      </c>
      <c r="M1236" s="157">
        <f t="shared" si="96"/>
        <v>3.6</v>
      </c>
      <c r="N1236" s="157">
        <f t="shared" si="97"/>
        <v>4752</v>
      </c>
      <c r="O1236" s="157">
        <f t="shared" si="94"/>
        <v>2.4</v>
      </c>
      <c r="P1236" s="157">
        <f t="shared" si="98"/>
        <v>3168</v>
      </c>
    </row>
    <row r="1237" s="157" customFormat="1" customHeight="1" spans="1:16">
      <c r="A1237" s="196" t="s">
        <v>1265</v>
      </c>
      <c r="B1237" s="179" t="s">
        <v>1187</v>
      </c>
      <c r="C1237" s="179" t="s">
        <v>413</v>
      </c>
      <c r="D1237" s="179" t="s">
        <v>417</v>
      </c>
      <c r="E1237" s="196" t="s">
        <v>1188</v>
      </c>
      <c r="F1237" s="179" t="s">
        <v>229</v>
      </c>
      <c r="G1237" s="206">
        <v>3</v>
      </c>
      <c r="H1237" s="206">
        <v>3000</v>
      </c>
      <c r="I1237" s="206">
        <f t="shared" si="95"/>
        <v>9000</v>
      </c>
      <c r="J1237" s="259"/>
      <c r="K1237" s="196" t="s">
        <v>1282</v>
      </c>
      <c r="L1237" s="179" t="s">
        <v>1157</v>
      </c>
      <c r="M1237" s="157">
        <f t="shared" si="96"/>
        <v>1.8</v>
      </c>
      <c r="N1237" s="157">
        <f t="shared" si="97"/>
        <v>5400</v>
      </c>
      <c r="O1237" s="157">
        <f t="shared" si="94"/>
        <v>1.2</v>
      </c>
      <c r="P1237" s="157">
        <f t="shared" si="98"/>
        <v>3600</v>
      </c>
    </row>
    <row r="1238" s="157" customFormat="1" customHeight="1" spans="1:16">
      <c r="A1238" s="196" t="s">
        <v>1265</v>
      </c>
      <c r="B1238" s="179" t="s">
        <v>1187</v>
      </c>
      <c r="C1238" s="179" t="s">
        <v>469</v>
      </c>
      <c r="D1238" s="179" t="s">
        <v>606</v>
      </c>
      <c r="E1238" s="179" t="s">
        <v>240</v>
      </c>
      <c r="F1238" s="179" t="s">
        <v>229</v>
      </c>
      <c r="G1238" s="206">
        <v>3</v>
      </c>
      <c r="H1238" s="206">
        <v>100</v>
      </c>
      <c r="I1238" s="206">
        <f t="shared" si="95"/>
        <v>300</v>
      </c>
      <c r="J1238" s="259"/>
      <c r="K1238" s="196" t="s">
        <v>1282</v>
      </c>
      <c r="L1238" s="179" t="s">
        <v>1157</v>
      </c>
      <c r="M1238" s="157">
        <f t="shared" si="96"/>
        <v>1.8</v>
      </c>
      <c r="N1238" s="157">
        <f t="shared" si="97"/>
        <v>180</v>
      </c>
      <c r="O1238" s="157">
        <f t="shared" si="94"/>
        <v>1.2</v>
      </c>
      <c r="P1238" s="157">
        <f t="shared" si="98"/>
        <v>120</v>
      </c>
    </row>
    <row r="1239" s="157" customFormat="1" customHeight="1" spans="1:16">
      <c r="A1239" s="196" t="s">
        <v>1265</v>
      </c>
      <c r="B1239" s="179" t="s">
        <v>1190</v>
      </c>
      <c r="C1239" s="179" t="s">
        <v>272</v>
      </c>
      <c r="D1239" s="179" t="s">
        <v>330</v>
      </c>
      <c r="E1239" s="196" t="s">
        <v>274</v>
      </c>
      <c r="F1239" s="179" t="s">
        <v>158</v>
      </c>
      <c r="G1239" s="206">
        <v>48</v>
      </c>
      <c r="H1239" s="206">
        <v>1320</v>
      </c>
      <c r="I1239" s="206">
        <f t="shared" si="95"/>
        <v>63360</v>
      </c>
      <c r="J1239" s="259"/>
      <c r="K1239" s="196" t="s">
        <v>1283</v>
      </c>
      <c r="L1239" s="179" t="s">
        <v>1157</v>
      </c>
      <c r="M1239" s="157">
        <f t="shared" si="96"/>
        <v>28.8</v>
      </c>
      <c r="N1239" s="157">
        <f t="shared" si="97"/>
        <v>38016</v>
      </c>
      <c r="O1239" s="157">
        <f t="shared" si="94"/>
        <v>19.2</v>
      </c>
      <c r="P1239" s="157">
        <f t="shared" si="98"/>
        <v>25344</v>
      </c>
    </row>
    <row r="1240" s="157" customFormat="1" customHeight="1" spans="1:16">
      <c r="A1240" s="196" t="s">
        <v>1265</v>
      </c>
      <c r="B1240" s="179" t="s">
        <v>1190</v>
      </c>
      <c r="C1240" s="179" t="s">
        <v>315</v>
      </c>
      <c r="D1240" s="179" t="s">
        <v>330</v>
      </c>
      <c r="E1240" s="179" t="s">
        <v>786</v>
      </c>
      <c r="F1240" s="179" t="s">
        <v>158</v>
      </c>
      <c r="G1240" s="206">
        <v>30</v>
      </c>
      <c r="H1240" s="206">
        <v>200</v>
      </c>
      <c r="I1240" s="206">
        <f t="shared" si="95"/>
        <v>6000</v>
      </c>
      <c r="J1240" s="259"/>
      <c r="K1240" s="196" t="s">
        <v>1283</v>
      </c>
      <c r="L1240" s="179" t="s">
        <v>1157</v>
      </c>
      <c r="M1240" s="157">
        <f t="shared" si="96"/>
        <v>18</v>
      </c>
      <c r="N1240" s="157">
        <f t="shared" si="97"/>
        <v>3600</v>
      </c>
      <c r="O1240" s="157">
        <f t="shared" si="94"/>
        <v>12</v>
      </c>
      <c r="P1240" s="157">
        <f t="shared" si="98"/>
        <v>2400</v>
      </c>
    </row>
    <row r="1241" s="157" customFormat="1" customHeight="1" spans="1:16">
      <c r="A1241" s="196" t="s">
        <v>1265</v>
      </c>
      <c r="B1241" s="179" t="s">
        <v>1190</v>
      </c>
      <c r="C1241" s="179" t="s">
        <v>395</v>
      </c>
      <c r="D1241" s="179" t="s">
        <v>393</v>
      </c>
      <c r="E1241" s="196" t="s">
        <v>335</v>
      </c>
      <c r="F1241" s="179" t="s">
        <v>229</v>
      </c>
      <c r="G1241" s="206">
        <v>6</v>
      </c>
      <c r="H1241" s="206">
        <v>3000</v>
      </c>
      <c r="I1241" s="206">
        <f t="shared" si="95"/>
        <v>18000</v>
      </c>
      <c r="J1241" s="259"/>
      <c r="K1241" s="196" t="s">
        <v>1283</v>
      </c>
      <c r="L1241" s="179" t="s">
        <v>1157</v>
      </c>
      <c r="M1241" s="157">
        <f t="shared" si="96"/>
        <v>3.6</v>
      </c>
      <c r="N1241" s="157">
        <f t="shared" si="97"/>
        <v>10800</v>
      </c>
      <c r="O1241" s="157">
        <f t="shared" si="94"/>
        <v>2.4</v>
      </c>
      <c r="P1241" s="157">
        <f t="shared" si="98"/>
        <v>7200</v>
      </c>
    </row>
    <row r="1242" s="157" customFormat="1" customHeight="1" spans="1:16">
      <c r="A1242" s="196" t="s">
        <v>1265</v>
      </c>
      <c r="B1242" s="179" t="s">
        <v>1190</v>
      </c>
      <c r="C1242" s="179" t="s">
        <v>191</v>
      </c>
      <c r="D1242" s="196" t="s">
        <v>192</v>
      </c>
      <c r="E1242" s="196" t="s">
        <v>188</v>
      </c>
      <c r="F1242" s="179" t="s">
        <v>158</v>
      </c>
      <c r="G1242" s="206">
        <v>3</v>
      </c>
      <c r="H1242" s="206">
        <v>12000</v>
      </c>
      <c r="I1242" s="206">
        <f t="shared" si="95"/>
        <v>36000</v>
      </c>
      <c r="J1242" s="259"/>
      <c r="K1242" s="196" t="s">
        <v>1283</v>
      </c>
      <c r="L1242" s="179" t="s">
        <v>1157</v>
      </c>
      <c r="M1242" s="157">
        <f t="shared" si="96"/>
        <v>1.8</v>
      </c>
      <c r="N1242" s="157">
        <f t="shared" si="97"/>
        <v>21600</v>
      </c>
      <c r="O1242" s="157">
        <f t="shared" si="94"/>
        <v>1.2</v>
      </c>
      <c r="P1242" s="157">
        <f t="shared" si="98"/>
        <v>14400</v>
      </c>
    </row>
    <row r="1243" s="157" customFormat="1" customHeight="1" spans="1:16">
      <c r="A1243" s="196" t="s">
        <v>1265</v>
      </c>
      <c r="B1243" s="179" t="s">
        <v>1190</v>
      </c>
      <c r="C1243" s="179" t="s">
        <v>233</v>
      </c>
      <c r="D1243" s="179" t="s">
        <v>330</v>
      </c>
      <c r="E1243" s="196" t="s">
        <v>234</v>
      </c>
      <c r="F1243" s="179" t="s">
        <v>229</v>
      </c>
      <c r="G1243" s="206">
        <v>3</v>
      </c>
      <c r="H1243" s="206">
        <v>2800</v>
      </c>
      <c r="I1243" s="206">
        <f t="shared" si="95"/>
        <v>8400</v>
      </c>
      <c r="J1243" s="259"/>
      <c r="K1243" s="196" t="s">
        <v>1283</v>
      </c>
      <c r="L1243" s="179" t="s">
        <v>1157</v>
      </c>
      <c r="M1243" s="157">
        <f t="shared" si="96"/>
        <v>1.8</v>
      </c>
      <c r="N1243" s="157">
        <f t="shared" si="97"/>
        <v>5040</v>
      </c>
      <c r="O1243" s="157">
        <f t="shared" si="94"/>
        <v>1.2</v>
      </c>
      <c r="P1243" s="157">
        <f t="shared" si="98"/>
        <v>3360</v>
      </c>
    </row>
    <row r="1244" s="157" customFormat="1" customHeight="1" spans="1:16">
      <c r="A1244" s="196" t="s">
        <v>1265</v>
      </c>
      <c r="B1244" s="179" t="s">
        <v>1190</v>
      </c>
      <c r="C1244" s="179" t="s">
        <v>467</v>
      </c>
      <c r="D1244" s="179" t="s">
        <v>330</v>
      </c>
      <c r="E1244" s="179" t="s">
        <v>468</v>
      </c>
      <c r="F1244" s="179" t="s">
        <v>229</v>
      </c>
      <c r="G1244" s="206">
        <v>6</v>
      </c>
      <c r="H1244" s="206">
        <v>150</v>
      </c>
      <c r="I1244" s="206">
        <f t="shared" si="95"/>
        <v>900</v>
      </c>
      <c r="J1244" s="259"/>
      <c r="K1244" s="196" t="s">
        <v>1283</v>
      </c>
      <c r="L1244" s="179" t="s">
        <v>1157</v>
      </c>
      <c r="M1244" s="157">
        <f t="shared" si="96"/>
        <v>3.6</v>
      </c>
      <c r="N1244" s="157">
        <f t="shared" si="97"/>
        <v>540</v>
      </c>
      <c r="O1244" s="157">
        <f t="shared" si="94"/>
        <v>2.4</v>
      </c>
      <c r="P1244" s="157">
        <f t="shared" si="98"/>
        <v>360</v>
      </c>
    </row>
    <row r="1245" s="157" customFormat="1" customHeight="1" spans="1:16">
      <c r="A1245" s="196" t="s">
        <v>1265</v>
      </c>
      <c r="B1245" s="179" t="s">
        <v>1190</v>
      </c>
      <c r="C1245" s="179" t="s">
        <v>354</v>
      </c>
      <c r="D1245" s="179" t="s">
        <v>355</v>
      </c>
      <c r="E1245" s="266" t="s">
        <v>356</v>
      </c>
      <c r="F1245" s="213" t="s">
        <v>229</v>
      </c>
      <c r="G1245" s="179">
        <v>3</v>
      </c>
      <c r="H1245" s="858">
        <v>1000</v>
      </c>
      <c r="I1245" s="206">
        <f t="shared" si="95"/>
        <v>3000</v>
      </c>
      <c r="J1245" s="259"/>
      <c r="K1245" s="196" t="s">
        <v>1283</v>
      </c>
      <c r="L1245" s="179" t="s">
        <v>1157</v>
      </c>
      <c r="M1245" s="157">
        <f t="shared" si="96"/>
        <v>1.8</v>
      </c>
      <c r="N1245" s="157">
        <f t="shared" si="97"/>
        <v>1800</v>
      </c>
      <c r="O1245" s="157">
        <f t="shared" si="94"/>
        <v>1.2</v>
      </c>
      <c r="P1245" s="157">
        <f t="shared" si="98"/>
        <v>1200</v>
      </c>
    </row>
    <row r="1246" s="157" customFormat="1" customHeight="1" spans="1:16">
      <c r="A1246" s="196" t="s">
        <v>1265</v>
      </c>
      <c r="B1246" s="179" t="s">
        <v>1239</v>
      </c>
      <c r="C1246" s="179" t="s">
        <v>309</v>
      </c>
      <c r="D1246" s="179" t="s">
        <v>310</v>
      </c>
      <c r="E1246" s="196" t="s">
        <v>282</v>
      </c>
      <c r="F1246" s="179" t="s">
        <v>158</v>
      </c>
      <c r="G1246" s="206">
        <v>30</v>
      </c>
      <c r="H1246" s="206">
        <v>500</v>
      </c>
      <c r="I1246" s="206">
        <f t="shared" si="95"/>
        <v>15000</v>
      </c>
      <c r="J1246" s="259"/>
      <c r="K1246" s="196" t="s">
        <v>1284</v>
      </c>
      <c r="L1246" s="179" t="s">
        <v>1157</v>
      </c>
      <c r="M1246" s="157">
        <f t="shared" si="96"/>
        <v>18</v>
      </c>
      <c r="N1246" s="157">
        <f t="shared" si="97"/>
        <v>9000</v>
      </c>
      <c r="O1246" s="157">
        <f t="shared" si="94"/>
        <v>12</v>
      </c>
      <c r="P1246" s="157">
        <f t="shared" si="98"/>
        <v>6000</v>
      </c>
    </row>
    <row r="1247" s="157" customFormat="1" customHeight="1" spans="1:16">
      <c r="A1247" s="196" t="s">
        <v>1265</v>
      </c>
      <c r="B1247" s="179" t="s">
        <v>1239</v>
      </c>
      <c r="C1247" s="179" t="s">
        <v>272</v>
      </c>
      <c r="D1247" s="179" t="s">
        <v>330</v>
      </c>
      <c r="E1247" s="196" t="s">
        <v>278</v>
      </c>
      <c r="F1247" s="179" t="s">
        <v>158</v>
      </c>
      <c r="G1247" s="206">
        <v>18</v>
      </c>
      <c r="H1247" s="206">
        <v>1750</v>
      </c>
      <c r="I1247" s="206">
        <f t="shared" si="95"/>
        <v>31500</v>
      </c>
      <c r="J1247" s="259"/>
      <c r="K1247" s="196" t="s">
        <v>1284</v>
      </c>
      <c r="L1247" s="179" t="s">
        <v>1157</v>
      </c>
      <c r="M1247" s="157">
        <f t="shared" si="96"/>
        <v>10.8</v>
      </c>
      <c r="N1247" s="157">
        <f t="shared" si="97"/>
        <v>18900</v>
      </c>
      <c r="O1247" s="157">
        <f t="shared" si="94"/>
        <v>7.2</v>
      </c>
      <c r="P1247" s="157">
        <f t="shared" si="98"/>
        <v>12600</v>
      </c>
    </row>
    <row r="1248" s="157" customFormat="1" customHeight="1" spans="1:16">
      <c r="A1248" s="196" t="s">
        <v>1265</v>
      </c>
      <c r="B1248" s="179" t="s">
        <v>1239</v>
      </c>
      <c r="C1248" s="179" t="s">
        <v>431</v>
      </c>
      <c r="D1248" s="179" t="s">
        <v>330</v>
      </c>
      <c r="E1248" s="196" t="s">
        <v>432</v>
      </c>
      <c r="F1248" s="179" t="s">
        <v>229</v>
      </c>
      <c r="G1248" s="206">
        <v>12</v>
      </c>
      <c r="H1248" s="206">
        <v>1500</v>
      </c>
      <c r="I1248" s="206">
        <f t="shared" si="95"/>
        <v>18000</v>
      </c>
      <c r="J1248" s="259"/>
      <c r="K1248" s="196" t="s">
        <v>1284</v>
      </c>
      <c r="L1248" s="179" t="s">
        <v>1157</v>
      </c>
      <c r="M1248" s="157">
        <f t="shared" si="96"/>
        <v>7.2</v>
      </c>
      <c r="N1248" s="157">
        <f t="shared" si="97"/>
        <v>10800</v>
      </c>
      <c r="O1248" s="157">
        <f t="shared" si="94"/>
        <v>4.8</v>
      </c>
      <c r="P1248" s="157">
        <f t="shared" si="98"/>
        <v>7200</v>
      </c>
    </row>
    <row r="1249" s="157" customFormat="1" customHeight="1" spans="1:16">
      <c r="A1249" s="196" t="s">
        <v>1265</v>
      </c>
      <c r="B1249" s="179" t="s">
        <v>1239</v>
      </c>
      <c r="C1249" s="179" t="s">
        <v>441</v>
      </c>
      <c r="D1249" s="179" t="s">
        <v>330</v>
      </c>
      <c r="E1249" s="196" t="s">
        <v>432</v>
      </c>
      <c r="F1249" s="179" t="s">
        <v>186</v>
      </c>
      <c r="G1249" s="206">
        <v>3</v>
      </c>
      <c r="H1249" s="206">
        <v>6000</v>
      </c>
      <c r="I1249" s="206">
        <f t="shared" si="95"/>
        <v>18000</v>
      </c>
      <c r="J1249" s="259"/>
      <c r="K1249" s="196" t="s">
        <v>1284</v>
      </c>
      <c r="L1249" s="179" t="s">
        <v>1157</v>
      </c>
      <c r="M1249" s="157">
        <f t="shared" si="96"/>
        <v>1.8</v>
      </c>
      <c r="N1249" s="157">
        <f t="shared" si="97"/>
        <v>10800</v>
      </c>
      <c r="O1249" s="157">
        <f t="shared" si="94"/>
        <v>1.2</v>
      </c>
      <c r="P1249" s="157">
        <f t="shared" si="98"/>
        <v>7200</v>
      </c>
    </row>
    <row r="1250" s="157" customFormat="1" customHeight="1" spans="1:16">
      <c r="A1250" s="196" t="s">
        <v>1265</v>
      </c>
      <c r="B1250" s="179" t="s">
        <v>1239</v>
      </c>
      <c r="C1250" s="179" t="s">
        <v>262</v>
      </c>
      <c r="D1250" s="179" t="s">
        <v>263</v>
      </c>
      <c r="E1250" s="196" t="s">
        <v>188</v>
      </c>
      <c r="F1250" s="179" t="s">
        <v>229</v>
      </c>
      <c r="G1250" s="206">
        <v>6</v>
      </c>
      <c r="H1250" s="206">
        <v>1000</v>
      </c>
      <c r="I1250" s="206">
        <f t="shared" si="95"/>
        <v>6000</v>
      </c>
      <c r="J1250" s="259"/>
      <c r="K1250" s="196" t="s">
        <v>1284</v>
      </c>
      <c r="L1250" s="179" t="s">
        <v>1157</v>
      </c>
      <c r="M1250" s="157">
        <f t="shared" si="96"/>
        <v>3.6</v>
      </c>
      <c r="N1250" s="157">
        <f t="shared" si="97"/>
        <v>3600</v>
      </c>
      <c r="O1250" s="157">
        <f t="shared" si="94"/>
        <v>2.4</v>
      </c>
      <c r="P1250" s="157">
        <f t="shared" si="98"/>
        <v>2400</v>
      </c>
    </row>
    <row r="1251" s="157" customFormat="1" customHeight="1" spans="1:16">
      <c r="A1251" s="196" t="s">
        <v>1265</v>
      </c>
      <c r="B1251" s="179" t="s">
        <v>1239</v>
      </c>
      <c r="C1251" s="179" t="s">
        <v>262</v>
      </c>
      <c r="D1251" s="179" t="s">
        <v>263</v>
      </c>
      <c r="E1251" s="196" t="s">
        <v>188</v>
      </c>
      <c r="F1251" s="179" t="s">
        <v>229</v>
      </c>
      <c r="G1251" s="206">
        <v>6</v>
      </c>
      <c r="H1251" s="206">
        <v>1000</v>
      </c>
      <c r="I1251" s="206">
        <f t="shared" si="95"/>
        <v>6000</v>
      </c>
      <c r="J1251" s="259"/>
      <c r="K1251" s="196" t="s">
        <v>1284</v>
      </c>
      <c r="L1251" s="179" t="s">
        <v>1157</v>
      </c>
      <c r="M1251" s="157">
        <f t="shared" si="96"/>
        <v>3.6</v>
      </c>
      <c r="N1251" s="157">
        <f t="shared" si="97"/>
        <v>3600</v>
      </c>
      <c r="O1251" s="157">
        <f t="shared" si="94"/>
        <v>2.4</v>
      </c>
      <c r="P1251" s="157">
        <f t="shared" si="98"/>
        <v>2400</v>
      </c>
    </row>
    <row r="1252" s="157" customFormat="1" customHeight="1" spans="1:16">
      <c r="A1252" s="196" t="s">
        <v>1265</v>
      </c>
      <c r="B1252" s="179" t="s">
        <v>1239</v>
      </c>
      <c r="C1252" s="179" t="s">
        <v>413</v>
      </c>
      <c r="D1252" s="179" t="s">
        <v>426</v>
      </c>
      <c r="E1252" s="196" t="s">
        <v>1188</v>
      </c>
      <c r="F1252" s="179" t="s">
        <v>229</v>
      </c>
      <c r="G1252" s="206">
        <v>3</v>
      </c>
      <c r="H1252" s="206">
        <v>3000</v>
      </c>
      <c r="I1252" s="206">
        <f t="shared" si="95"/>
        <v>9000</v>
      </c>
      <c r="J1252" s="259"/>
      <c r="K1252" s="196" t="s">
        <v>1284</v>
      </c>
      <c r="L1252" s="179" t="s">
        <v>1157</v>
      </c>
      <c r="M1252" s="157">
        <f t="shared" si="96"/>
        <v>1.8</v>
      </c>
      <c r="N1252" s="157">
        <f t="shared" si="97"/>
        <v>5400</v>
      </c>
      <c r="O1252" s="157">
        <f t="shared" si="94"/>
        <v>1.2</v>
      </c>
      <c r="P1252" s="157">
        <f t="shared" si="98"/>
        <v>3600</v>
      </c>
    </row>
    <row r="1253" s="157" customFormat="1" customHeight="1" spans="1:16">
      <c r="A1253" s="196" t="s">
        <v>1265</v>
      </c>
      <c r="B1253" s="179" t="s">
        <v>1239</v>
      </c>
      <c r="C1253" s="179" t="s">
        <v>198</v>
      </c>
      <c r="D1253" s="179" t="s">
        <v>207</v>
      </c>
      <c r="E1253" s="196" t="s">
        <v>199</v>
      </c>
      <c r="F1253" s="179" t="s">
        <v>158</v>
      </c>
      <c r="G1253" s="206">
        <v>3</v>
      </c>
      <c r="H1253" s="206">
        <v>900</v>
      </c>
      <c r="I1253" s="206">
        <f t="shared" si="95"/>
        <v>2700</v>
      </c>
      <c r="J1253" s="259"/>
      <c r="K1253" s="196" t="s">
        <v>1284</v>
      </c>
      <c r="L1253" s="179" t="s">
        <v>1157</v>
      </c>
      <c r="M1253" s="157">
        <f t="shared" si="96"/>
        <v>1.8</v>
      </c>
      <c r="N1253" s="157">
        <f t="shared" si="97"/>
        <v>1620</v>
      </c>
      <c r="O1253" s="157">
        <f t="shared" si="94"/>
        <v>1.2</v>
      </c>
      <c r="P1253" s="157">
        <f t="shared" si="98"/>
        <v>1080</v>
      </c>
    </row>
    <row r="1254" s="157" customFormat="1" customHeight="1" spans="1:16">
      <c r="A1254" s="196" t="s">
        <v>1265</v>
      </c>
      <c r="B1254" s="179" t="s">
        <v>1192</v>
      </c>
      <c r="C1254" s="179" t="s">
        <v>480</v>
      </c>
      <c r="D1254" s="179" t="s">
        <v>330</v>
      </c>
      <c r="E1254" s="179" t="s">
        <v>481</v>
      </c>
      <c r="F1254" s="179" t="s">
        <v>229</v>
      </c>
      <c r="G1254" s="206">
        <v>6</v>
      </c>
      <c r="H1254" s="206">
        <v>40</v>
      </c>
      <c r="I1254" s="206">
        <f t="shared" si="95"/>
        <v>240</v>
      </c>
      <c r="J1254" s="259"/>
      <c r="K1254" s="196"/>
      <c r="L1254" s="179" t="s">
        <v>1157</v>
      </c>
      <c r="M1254" s="157">
        <f t="shared" si="96"/>
        <v>3.6</v>
      </c>
      <c r="N1254" s="157">
        <f t="shared" si="97"/>
        <v>144</v>
      </c>
      <c r="O1254" s="157">
        <f t="shared" si="94"/>
        <v>2.4</v>
      </c>
      <c r="P1254" s="157">
        <f t="shared" si="98"/>
        <v>96</v>
      </c>
    </row>
    <row r="1255" s="157" customFormat="1" customHeight="1" spans="1:16">
      <c r="A1255" s="196" t="s">
        <v>1265</v>
      </c>
      <c r="B1255" s="179" t="s">
        <v>1192</v>
      </c>
      <c r="C1255" s="179" t="s">
        <v>272</v>
      </c>
      <c r="D1255" s="179" t="s">
        <v>330</v>
      </c>
      <c r="E1255" s="196" t="s">
        <v>274</v>
      </c>
      <c r="F1255" s="179" t="s">
        <v>158</v>
      </c>
      <c r="G1255" s="206">
        <v>21</v>
      </c>
      <c r="H1255" s="206">
        <v>1320</v>
      </c>
      <c r="I1255" s="206">
        <f t="shared" si="95"/>
        <v>27720</v>
      </c>
      <c r="J1255" s="259"/>
      <c r="K1255" s="196"/>
      <c r="L1255" s="179" t="s">
        <v>1157</v>
      </c>
      <c r="M1255" s="157">
        <f t="shared" si="96"/>
        <v>12.6</v>
      </c>
      <c r="N1255" s="157">
        <f t="shared" si="97"/>
        <v>16632</v>
      </c>
      <c r="O1255" s="157">
        <f t="shared" si="94"/>
        <v>8.4</v>
      </c>
      <c r="P1255" s="157">
        <f t="shared" si="98"/>
        <v>11088</v>
      </c>
    </row>
    <row r="1256" s="157" customFormat="1" customHeight="1" spans="1:16">
      <c r="A1256" s="196" t="s">
        <v>1265</v>
      </c>
      <c r="B1256" s="179" t="s">
        <v>1192</v>
      </c>
      <c r="C1256" s="179" t="s">
        <v>318</v>
      </c>
      <c r="D1256" s="179" t="s">
        <v>728</v>
      </c>
      <c r="E1256" s="196" t="s">
        <v>320</v>
      </c>
      <c r="F1256" s="179" t="s">
        <v>158</v>
      </c>
      <c r="G1256" s="206">
        <v>6</v>
      </c>
      <c r="H1256" s="206">
        <v>800</v>
      </c>
      <c r="I1256" s="206">
        <f t="shared" si="95"/>
        <v>4800</v>
      </c>
      <c r="J1256" s="259"/>
      <c r="K1256" s="196"/>
      <c r="L1256" s="179" t="s">
        <v>1157</v>
      </c>
      <c r="M1256" s="157">
        <f t="shared" si="96"/>
        <v>3.6</v>
      </c>
      <c r="N1256" s="157">
        <f t="shared" si="97"/>
        <v>2880</v>
      </c>
      <c r="O1256" s="157">
        <f t="shared" si="94"/>
        <v>2.4</v>
      </c>
      <c r="P1256" s="157">
        <f t="shared" si="98"/>
        <v>1920</v>
      </c>
    </row>
    <row r="1257" s="157" customFormat="1" customHeight="1" spans="1:16">
      <c r="A1257" s="196" t="s">
        <v>1265</v>
      </c>
      <c r="B1257" s="179" t="s">
        <v>1192</v>
      </c>
      <c r="C1257" s="179" t="s">
        <v>467</v>
      </c>
      <c r="D1257" s="179" t="s">
        <v>330</v>
      </c>
      <c r="E1257" s="179" t="s">
        <v>468</v>
      </c>
      <c r="F1257" s="179" t="s">
        <v>229</v>
      </c>
      <c r="G1257" s="206">
        <v>21</v>
      </c>
      <c r="H1257" s="206">
        <v>150</v>
      </c>
      <c r="I1257" s="206">
        <f t="shared" si="95"/>
        <v>3150</v>
      </c>
      <c r="J1257" s="259"/>
      <c r="K1257" s="196"/>
      <c r="L1257" s="179" t="s">
        <v>1157</v>
      </c>
      <c r="M1257" s="157">
        <f t="shared" si="96"/>
        <v>12.6</v>
      </c>
      <c r="N1257" s="157">
        <f t="shared" si="97"/>
        <v>1890</v>
      </c>
      <c r="O1257" s="157">
        <f t="shared" si="94"/>
        <v>8.4</v>
      </c>
      <c r="P1257" s="157">
        <f t="shared" si="98"/>
        <v>1260</v>
      </c>
    </row>
    <row r="1258" s="157" customFormat="1" customHeight="1" spans="1:16">
      <c r="A1258" s="196" t="s">
        <v>1265</v>
      </c>
      <c r="B1258" s="179" t="s">
        <v>1192</v>
      </c>
      <c r="C1258" s="179" t="s">
        <v>306</v>
      </c>
      <c r="D1258" s="196" t="s">
        <v>307</v>
      </c>
      <c r="E1258" s="196" t="s">
        <v>308</v>
      </c>
      <c r="F1258" s="179" t="s">
        <v>158</v>
      </c>
      <c r="G1258" s="206">
        <v>6</v>
      </c>
      <c r="H1258" s="206">
        <v>150</v>
      </c>
      <c r="I1258" s="206">
        <f t="shared" si="95"/>
        <v>900</v>
      </c>
      <c r="J1258" s="259"/>
      <c r="K1258" s="196"/>
      <c r="L1258" s="179" t="s">
        <v>1157</v>
      </c>
      <c r="M1258" s="157">
        <f t="shared" si="96"/>
        <v>3.6</v>
      </c>
      <c r="N1258" s="157">
        <f t="shared" si="97"/>
        <v>540</v>
      </c>
      <c r="O1258" s="157">
        <f t="shared" si="94"/>
        <v>2.4</v>
      </c>
      <c r="P1258" s="157">
        <f t="shared" si="98"/>
        <v>360</v>
      </c>
    </row>
    <row r="1259" s="157" customFormat="1" customHeight="1" spans="1:16">
      <c r="A1259" s="196" t="s">
        <v>1265</v>
      </c>
      <c r="B1259" s="179" t="s">
        <v>1193</v>
      </c>
      <c r="C1259" s="179" t="s">
        <v>441</v>
      </c>
      <c r="D1259" s="179" t="s">
        <v>330</v>
      </c>
      <c r="E1259" s="196" t="s">
        <v>432</v>
      </c>
      <c r="F1259" s="179" t="s">
        <v>186</v>
      </c>
      <c r="G1259" s="206">
        <v>6</v>
      </c>
      <c r="H1259" s="206">
        <v>6000</v>
      </c>
      <c r="I1259" s="206">
        <f t="shared" si="95"/>
        <v>36000</v>
      </c>
      <c r="J1259" s="259"/>
      <c r="K1259" s="196"/>
      <c r="L1259" s="179" t="s">
        <v>1157</v>
      </c>
      <c r="M1259" s="157">
        <f t="shared" si="96"/>
        <v>3.6</v>
      </c>
      <c r="N1259" s="157">
        <f t="shared" si="97"/>
        <v>21600</v>
      </c>
      <c r="O1259" s="157">
        <f t="shared" si="94"/>
        <v>2.4</v>
      </c>
      <c r="P1259" s="157">
        <f t="shared" si="98"/>
        <v>14400</v>
      </c>
    </row>
    <row r="1260" s="157" customFormat="1" customHeight="1" spans="1:16">
      <c r="A1260" s="196" t="s">
        <v>1265</v>
      </c>
      <c r="B1260" s="179" t="s">
        <v>1193</v>
      </c>
      <c r="C1260" s="179" t="s">
        <v>262</v>
      </c>
      <c r="D1260" s="179" t="s">
        <v>696</v>
      </c>
      <c r="E1260" s="196" t="s">
        <v>188</v>
      </c>
      <c r="F1260" s="179" t="s">
        <v>229</v>
      </c>
      <c r="G1260" s="206">
        <v>6</v>
      </c>
      <c r="H1260" s="206">
        <v>1000</v>
      </c>
      <c r="I1260" s="206">
        <f t="shared" si="95"/>
        <v>6000</v>
      </c>
      <c r="J1260" s="259"/>
      <c r="K1260" s="196"/>
      <c r="L1260" s="179" t="s">
        <v>1157</v>
      </c>
      <c r="M1260" s="157">
        <f t="shared" si="96"/>
        <v>3.6</v>
      </c>
      <c r="N1260" s="157">
        <f t="shared" si="97"/>
        <v>3600</v>
      </c>
      <c r="O1260" s="157">
        <f t="shared" si="94"/>
        <v>2.4</v>
      </c>
      <c r="P1260" s="157">
        <f t="shared" si="98"/>
        <v>2400</v>
      </c>
    </row>
    <row r="1261" s="157" customFormat="1" customHeight="1" spans="1:16">
      <c r="A1261" s="196" t="s">
        <v>1265</v>
      </c>
      <c r="B1261" s="179" t="s">
        <v>1193</v>
      </c>
      <c r="C1261" s="179" t="s">
        <v>413</v>
      </c>
      <c r="D1261" s="179" t="s">
        <v>417</v>
      </c>
      <c r="E1261" s="196" t="s">
        <v>1188</v>
      </c>
      <c r="F1261" s="179" t="s">
        <v>229</v>
      </c>
      <c r="G1261" s="206">
        <v>6</v>
      </c>
      <c r="H1261" s="206">
        <v>3000</v>
      </c>
      <c r="I1261" s="206">
        <f t="shared" si="95"/>
        <v>18000</v>
      </c>
      <c r="J1261" s="259"/>
      <c r="K1261" s="196"/>
      <c r="L1261" s="179" t="s">
        <v>1157</v>
      </c>
      <c r="M1261" s="157">
        <f t="shared" si="96"/>
        <v>3.6</v>
      </c>
      <c r="N1261" s="157">
        <f t="shared" si="97"/>
        <v>10800</v>
      </c>
      <c r="O1261" s="157">
        <f t="shared" si="94"/>
        <v>2.4</v>
      </c>
      <c r="P1261" s="157">
        <f t="shared" si="98"/>
        <v>7200</v>
      </c>
    </row>
    <row r="1262" s="157" customFormat="1" customHeight="1" spans="1:16">
      <c r="A1262" s="196" t="s">
        <v>1265</v>
      </c>
      <c r="B1262" s="179" t="s">
        <v>1193</v>
      </c>
      <c r="C1262" s="179" t="s">
        <v>431</v>
      </c>
      <c r="D1262" s="179" t="s">
        <v>330</v>
      </c>
      <c r="E1262" s="196" t="s">
        <v>432</v>
      </c>
      <c r="F1262" s="179" t="s">
        <v>229</v>
      </c>
      <c r="G1262" s="206">
        <v>15</v>
      </c>
      <c r="H1262" s="206">
        <v>1500</v>
      </c>
      <c r="I1262" s="206">
        <f t="shared" si="95"/>
        <v>22500</v>
      </c>
      <c r="J1262" s="259"/>
      <c r="K1262" s="196"/>
      <c r="L1262" s="179" t="s">
        <v>1157</v>
      </c>
      <c r="M1262" s="157">
        <f t="shared" si="96"/>
        <v>9</v>
      </c>
      <c r="N1262" s="157">
        <f t="shared" si="97"/>
        <v>13500</v>
      </c>
      <c r="O1262" s="157">
        <f t="shared" si="94"/>
        <v>6</v>
      </c>
      <c r="P1262" s="157">
        <f t="shared" si="98"/>
        <v>9000</v>
      </c>
    </row>
    <row r="1263" s="157" customFormat="1" customHeight="1" spans="1:16">
      <c r="A1263" s="196" t="s">
        <v>1265</v>
      </c>
      <c r="B1263" s="179" t="s">
        <v>1193</v>
      </c>
      <c r="C1263" s="179" t="s">
        <v>262</v>
      </c>
      <c r="D1263" s="179" t="s">
        <v>697</v>
      </c>
      <c r="E1263" s="196" t="s">
        <v>188</v>
      </c>
      <c r="F1263" s="179" t="s">
        <v>229</v>
      </c>
      <c r="G1263" s="206">
        <v>12</v>
      </c>
      <c r="H1263" s="206">
        <v>1000</v>
      </c>
      <c r="I1263" s="206">
        <f t="shared" si="95"/>
        <v>12000</v>
      </c>
      <c r="J1263" s="259"/>
      <c r="K1263" s="196"/>
      <c r="L1263" s="179" t="s">
        <v>1157</v>
      </c>
      <c r="M1263" s="157">
        <f t="shared" si="96"/>
        <v>7.2</v>
      </c>
      <c r="N1263" s="157">
        <f t="shared" si="97"/>
        <v>7200</v>
      </c>
      <c r="O1263" s="157">
        <f t="shared" si="94"/>
        <v>4.8</v>
      </c>
      <c r="P1263" s="157">
        <f t="shared" si="98"/>
        <v>4800</v>
      </c>
    </row>
    <row r="1264" s="157" customFormat="1" customHeight="1" spans="1:16">
      <c r="A1264" s="196" t="s">
        <v>1265</v>
      </c>
      <c r="B1264" s="179" t="s">
        <v>1194</v>
      </c>
      <c r="C1264" s="179" t="s">
        <v>441</v>
      </c>
      <c r="D1264" s="179" t="s">
        <v>330</v>
      </c>
      <c r="E1264" s="196" t="s">
        <v>432</v>
      </c>
      <c r="F1264" s="179" t="s">
        <v>186</v>
      </c>
      <c r="G1264" s="206">
        <v>3</v>
      </c>
      <c r="H1264" s="206">
        <v>6000</v>
      </c>
      <c r="I1264" s="206">
        <f t="shared" si="95"/>
        <v>18000</v>
      </c>
      <c r="J1264" s="259"/>
      <c r="K1264" s="196"/>
      <c r="L1264" s="179" t="s">
        <v>1157</v>
      </c>
      <c r="M1264" s="157">
        <f t="shared" si="96"/>
        <v>1.8</v>
      </c>
      <c r="N1264" s="157">
        <f t="shared" si="97"/>
        <v>10800</v>
      </c>
      <c r="O1264" s="157">
        <f t="shared" si="94"/>
        <v>1.2</v>
      </c>
      <c r="P1264" s="157">
        <f t="shared" si="98"/>
        <v>7200</v>
      </c>
    </row>
    <row r="1265" s="157" customFormat="1" customHeight="1" spans="1:16">
      <c r="A1265" s="196" t="s">
        <v>1265</v>
      </c>
      <c r="B1265" s="179" t="s">
        <v>1195</v>
      </c>
      <c r="C1265" s="179" t="s">
        <v>303</v>
      </c>
      <c r="D1265" s="179" t="s">
        <v>330</v>
      </c>
      <c r="E1265" s="196" t="s">
        <v>296</v>
      </c>
      <c r="F1265" s="213" t="s">
        <v>305</v>
      </c>
      <c r="G1265" s="206">
        <v>3</v>
      </c>
      <c r="H1265" s="206">
        <v>1000</v>
      </c>
      <c r="I1265" s="206">
        <f t="shared" si="95"/>
        <v>3000</v>
      </c>
      <c r="J1265" s="259"/>
      <c r="K1265" s="196"/>
      <c r="L1265" s="179" t="s">
        <v>1157</v>
      </c>
      <c r="M1265" s="157">
        <f t="shared" si="96"/>
        <v>1.8</v>
      </c>
      <c r="N1265" s="157">
        <f t="shared" si="97"/>
        <v>1800</v>
      </c>
      <c r="O1265" s="157">
        <f t="shared" si="94"/>
        <v>1.2</v>
      </c>
      <c r="P1265" s="157">
        <f t="shared" si="98"/>
        <v>1200</v>
      </c>
    </row>
    <row r="1266" s="157" customFormat="1" customHeight="1" spans="1:16">
      <c r="A1266" s="196" t="s">
        <v>1285</v>
      </c>
      <c r="B1266" s="196" t="s">
        <v>1285</v>
      </c>
      <c r="C1266" s="196"/>
      <c r="D1266" s="196"/>
      <c r="E1266" s="196"/>
      <c r="F1266" s="196"/>
      <c r="G1266" s="206"/>
      <c r="H1266" s="206"/>
      <c r="I1266" s="206"/>
      <c r="J1266" s="259"/>
      <c r="K1266" s="196"/>
      <c r="L1266" s="196"/>
      <c r="O1266" s="157">
        <f t="shared" si="94"/>
        <v>0</v>
      </c>
    </row>
    <row r="1267" s="157" customFormat="1" customHeight="1" spans="1:16">
      <c r="A1267" s="196" t="s">
        <v>1286</v>
      </c>
      <c r="B1267" s="196" t="s">
        <v>1286</v>
      </c>
      <c r="C1267" s="196"/>
      <c r="D1267" s="196"/>
      <c r="E1267" s="196"/>
      <c r="F1267" s="196"/>
      <c r="G1267" s="206"/>
      <c r="H1267" s="206"/>
      <c r="I1267" s="206"/>
      <c r="J1267" s="259"/>
      <c r="K1267" s="196"/>
      <c r="L1267" s="196"/>
      <c r="O1267" s="157">
        <f t="shared" si="94"/>
        <v>0</v>
      </c>
    </row>
    <row r="1268" s="157" customFormat="1" customHeight="1" spans="1:16">
      <c r="A1268" s="196" t="s">
        <v>1286</v>
      </c>
      <c r="B1268" s="179" t="s">
        <v>1155</v>
      </c>
      <c r="C1268" s="179" t="s">
        <v>306</v>
      </c>
      <c r="D1268" s="196" t="s">
        <v>307</v>
      </c>
      <c r="E1268" s="196" t="s">
        <v>308</v>
      </c>
      <c r="F1268" s="179" t="s">
        <v>158</v>
      </c>
      <c r="G1268" s="206">
        <v>2</v>
      </c>
      <c r="H1268" s="206">
        <v>150</v>
      </c>
      <c r="I1268" s="206">
        <f t="shared" ref="I1268:I1331" si="99" xml:space="preserve">G1268*H1268</f>
        <v>300</v>
      </c>
      <c r="J1268" s="259"/>
      <c r="K1268" s="196" t="s">
        <v>1287</v>
      </c>
      <c r="L1268" s="179" t="s">
        <v>1157</v>
      </c>
      <c r="M1268" s="157">
        <f t="shared" ref="M1268:M1331" si="100" xml:space="preserve">G1268</f>
        <v>2</v>
      </c>
      <c r="N1268" s="157">
        <f t="shared" ref="N1268:N1331" si="101" xml:space="preserve">H1268*M1268</f>
        <v>300</v>
      </c>
      <c r="O1268" s="157">
        <f t="shared" si="94"/>
        <v>0</v>
      </c>
    </row>
    <row r="1269" s="157" customFormat="1" customHeight="1" spans="1:16">
      <c r="A1269" s="196" t="s">
        <v>1286</v>
      </c>
      <c r="B1269" s="179" t="s">
        <v>1155</v>
      </c>
      <c r="C1269" s="179" t="s">
        <v>431</v>
      </c>
      <c r="D1269" s="179" t="s">
        <v>330</v>
      </c>
      <c r="E1269" s="196" t="s">
        <v>432</v>
      </c>
      <c r="F1269" s="179" t="s">
        <v>229</v>
      </c>
      <c r="G1269" s="206">
        <v>2</v>
      </c>
      <c r="H1269" s="206">
        <v>1500</v>
      </c>
      <c r="I1269" s="206">
        <f t="shared" si="99"/>
        <v>3000</v>
      </c>
      <c r="J1269" s="259"/>
      <c r="K1269" s="196" t="s">
        <v>1287</v>
      </c>
      <c r="L1269" s="179" t="s">
        <v>1157</v>
      </c>
      <c r="M1269" s="157">
        <f t="shared" si="100"/>
        <v>2</v>
      </c>
      <c r="N1269" s="157">
        <f t="shared" si="101"/>
        <v>3000</v>
      </c>
      <c r="O1269" s="157">
        <f t="shared" si="94"/>
        <v>0</v>
      </c>
    </row>
    <row r="1270" s="157" customFormat="1" customHeight="1" spans="1:16">
      <c r="A1270" s="196" t="s">
        <v>1286</v>
      </c>
      <c r="B1270" s="179" t="s">
        <v>1155</v>
      </c>
      <c r="C1270" s="179" t="s">
        <v>431</v>
      </c>
      <c r="D1270" s="213" t="s">
        <v>710</v>
      </c>
      <c r="E1270" s="266" t="s">
        <v>432</v>
      </c>
      <c r="F1270" s="213" t="s">
        <v>229</v>
      </c>
      <c r="G1270" s="206">
        <v>2</v>
      </c>
      <c r="H1270" s="206">
        <v>1500</v>
      </c>
      <c r="I1270" s="206">
        <f t="shared" si="99"/>
        <v>3000</v>
      </c>
      <c r="J1270" s="259"/>
      <c r="K1270" s="196" t="s">
        <v>1287</v>
      </c>
      <c r="L1270" s="179" t="s">
        <v>1157</v>
      </c>
      <c r="M1270" s="157">
        <f t="shared" si="100"/>
        <v>2</v>
      </c>
      <c r="N1270" s="157">
        <f t="shared" si="101"/>
        <v>3000</v>
      </c>
      <c r="O1270" s="157">
        <f t="shared" si="94"/>
        <v>0</v>
      </c>
    </row>
    <row r="1271" s="157" customFormat="1" customHeight="1" spans="1:16">
      <c r="A1271" s="196" t="s">
        <v>1286</v>
      </c>
      <c r="B1271" s="179" t="s">
        <v>1155</v>
      </c>
      <c r="C1271" s="179" t="s">
        <v>322</v>
      </c>
      <c r="D1271" s="179" t="s">
        <v>703</v>
      </c>
      <c r="E1271" s="196" t="s">
        <v>324</v>
      </c>
      <c r="F1271" s="179" t="s">
        <v>705</v>
      </c>
      <c r="G1271" s="206">
        <v>4</v>
      </c>
      <c r="H1271" s="206">
        <v>200</v>
      </c>
      <c r="I1271" s="206">
        <f t="shared" si="99"/>
        <v>800</v>
      </c>
      <c r="J1271" s="259"/>
      <c r="K1271" s="196" t="s">
        <v>1287</v>
      </c>
      <c r="L1271" s="179" t="s">
        <v>1157</v>
      </c>
      <c r="M1271" s="157">
        <f t="shared" si="100"/>
        <v>4</v>
      </c>
      <c r="N1271" s="157">
        <f t="shared" si="101"/>
        <v>800</v>
      </c>
      <c r="O1271" s="157">
        <f t="shared" si="94"/>
        <v>0</v>
      </c>
    </row>
    <row r="1272" s="157" customFormat="1" customHeight="1" spans="1:16">
      <c r="A1272" s="196" t="s">
        <v>1286</v>
      </c>
      <c r="B1272" s="179" t="s">
        <v>1155</v>
      </c>
      <c r="C1272" s="179" t="s">
        <v>224</v>
      </c>
      <c r="D1272" s="179" t="s">
        <v>330</v>
      </c>
      <c r="E1272" s="196" t="s">
        <v>1158</v>
      </c>
      <c r="F1272" s="179" t="s">
        <v>158</v>
      </c>
      <c r="G1272" s="206">
        <v>2</v>
      </c>
      <c r="H1272" s="206">
        <v>1000</v>
      </c>
      <c r="I1272" s="206">
        <f t="shared" si="99"/>
        <v>2000</v>
      </c>
      <c r="J1272" s="259"/>
      <c r="K1272" s="196" t="s">
        <v>1287</v>
      </c>
      <c r="L1272" s="179" t="s">
        <v>1157</v>
      </c>
      <c r="M1272" s="157">
        <f t="shared" si="100"/>
        <v>2</v>
      </c>
      <c r="N1272" s="157">
        <f t="shared" si="101"/>
        <v>2000</v>
      </c>
      <c r="O1272" s="157">
        <f t="shared" si="94"/>
        <v>0</v>
      </c>
    </row>
    <row r="1273" s="157" customFormat="1" customHeight="1" spans="1:16">
      <c r="A1273" s="196" t="s">
        <v>1286</v>
      </c>
      <c r="B1273" s="179" t="s">
        <v>1155</v>
      </c>
      <c r="C1273" s="179" t="s">
        <v>325</v>
      </c>
      <c r="D1273" s="179" t="s">
        <v>330</v>
      </c>
      <c r="E1273" s="179" t="s">
        <v>786</v>
      </c>
      <c r="F1273" s="179" t="s">
        <v>158</v>
      </c>
      <c r="G1273" s="206">
        <v>2</v>
      </c>
      <c r="H1273" s="206">
        <v>200</v>
      </c>
      <c r="I1273" s="206">
        <f t="shared" si="99"/>
        <v>400</v>
      </c>
      <c r="J1273" s="259"/>
      <c r="K1273" s="196" t="s">
        <v>1287</v>
      </c>
      <c r="L1273" s="179" t="s">
        <v>1157</v>
      </c>
      <c r="M1273" s="157">
        <f t="shared" si="100"/>
        <v>2</v>
      </c>
      <c r="N1273" s="157">
        <f t="shared" si="101"/>
        <v>400</v>
      </c>
      <c r="O1273" s="157">
        <f t="shared" si="94"/>
        <v>0</v>
      </c>
    </row>
    <row r="1274" s="157" customFormat="1" customHeight="1" spans="1:16">
      <c r="A1274" s="196" t="s">
        <v>1286</v>
      </c>
      <c r="B1274" s="179" t="s">
        <v>1155</v>
      </c>
      <c r="C1274" s="179" t="s">
        <v>262</v>
      </c>
      <c r="D1274" s="179" t="s">
        <v>564</v>
      </c>
      <c r="E1274" s="196" t="s">
        <v>188</v>
      </c>
      <c r="F1274" s="179" t="s">
        <v>229</v>
      </c>
      <c r="G1274" s="206">
        <v>2</v>
      </c>
      <c r="H1274" s="206">
        <v>1000</v>
      </c>
      <c r="I1274" s="206">
        <f t="shared" si="99"/>
        <v>2000</v>
      </c>
      <c r="J1274" s="259"/>
      <c r="K1274" s="196" t="s">
        <v>1287</v>
      </c>
      <c r="L1274" s="179" t="s">
        <v>1157</v>
      </c>
      <c r="M1274" s="157">
        <f t="shared" si="100"/>
        <v>2</v>
      </c>
      <c r="N1274" s="157">
        <f t="shared" si="101"/>
        <v>2000</v>
      </c>
      <c r="O1274" s="157">
        <f t="shared" si="94"/>
        <v>0</v>
      </c>
    </row>
    <row r="1275" s="157" customFormat="1" customHeight="1" spans="1:16">
      <c r="A1275" s="196" t="s">
        <v>1286</v>
      </c>
      <c r="B1275" s="179" t="s">
        <v>1155</v>
      </c>
      <c r="C1275" s="213" t="s">
        <v>329</v>
      </c>
      <c r="D1275" s="213" t="s">
        <v>330</v>
      </c>
      <c r="E1275" s="213" t="s">
        <v>331</v>
      </c>
      <c r="F1275" s="213" t="s">
        <v>229</v>
      </c>
      <c r="G1275" s="206">
        <v>2</v>
      </c>
      <c r="H1275" s="206">
        <v>210</v>
      </c>
      <c r="I1275" s="206">
        <f t="shared" si="99"/>
        <v>420</v>
      </c>
      <c r="J1275" s="259"/>
      <c r="K1275" s="196" t="s">
        <v>1287</v>
      </c>
      <c r="L1275" s="179" t="s">
        <v>1157</v>
      </c>
      <c r="M1275" s="157">
        <f t="shared" si="100"/>
        <v>2</v>
      </c>
      <c r="N1275" s="157">
        <f t="shared" si="101"/>
        <v>420</v>
      </c>
      <c r="O1275" s="157">
        <f t="shared" si="94"/>
        <v>0</v>
      </c>
    </row>
    <row r="1276" s="157" customFormat="1" customHeight="1" spans="1:16">
      <c r="A1276" s="196" t="s">
        <v>1286</v>
      </c>
      <c r="B1276" s="179" t="s">
        <v>1159</v>
      </c>
      <c r="C1276" s="179" t="s">
        <v>306</v>
      </c>
      <c r="D1276" s="196" t="s">
        <v>307</v>
      </c>
      <c r="E1276" s="196" t="s">
        <v>308</v>
      </c>
      <c r="F1276" s="179" t="s">
        <v>158</v>
      </c>
      <c r="G1276" s="206">
        <v>18</v>
      </c>
      <c r="H1276" s="206">
        <v>150</v>
      </c>
      <c r="I1276" s="206">
        <f t="shared" si="99"/>
        <v>2700</v>
      </c>
      <c r="J1276" s="259"/>
      <c r="K1276" s="196" t="s">
        <v>1288</v>
      </c>
      <c r="L1276" s="179" t="s">
        <v>1157</v>
      </c>
      <c r="M1276" s="157">
        <f t="shared" si="100"/>
        <v>18</v>
      </c>
      <c r="N1276" s="157">
        <f t="shared" si="101"/>
        <v>2700</v>
      </c>
      <c r="O1276" s="157">
        <f t="shared" si="94"/>
        <v>0</v>
      </c>
    </row>
    <row r="1277" s="157" customFormat="1" customHeight="1" spans="1:16">
      <c r="A1277" s="196" t="s">
        <v>1286</v>
      </c>
      <c r="B1277" s="179" t="s">
        <v>1159</v>
      </c>
      <c r="C1277" s="213" t="s">
        <v>329</v>
      </c>
      <c r="D1277" s="213" t="s">
        <v>330</v>
      </c>
      <c r="E1277" s="213" t="s">
        <v>331</v>
      </c>
      <c r="F1277" s="213" t="s">
        <v>229</v>
      </c>
      <c r="G1277" s="206">
        <v>9</v>
      </c>
      <c r="H1277" s="206">
        <v>210</v>
      </c>
      <c r="I1277" s="206">
        <f t="shared" si="99"/>
        <v>1890</v>
      </c>
      <c r="J1277" s="259"/>
      <c r="K1277" s="196" t="s">
        <v>1288</v>
      </c>
      <c r="L1277" s="179" t="s">
        <v>1157</v>
      </c>
      <c r="M1277" s="157">
        <f t="shared" si="100"/>
        <v>9</v>
      </c>
      <c r="N1277" s="157">
        <f t="shared" si="101"/>
        <v>1890</v>
      </c>
      <c r="O1277" s="157">
        <f t="shared" si="94"/>
        <v>0</v>
      </c>
    </row>
    <row r="1278" s="157" customFormat="1" customHeight="1" spans="1:16">
      <c r="A1278" s="196" t="s">
        <v>1286</v>
      </c>
      <c r="B1278" s="179" t="s">
        <v>1161</v>
      </c>
      <c r="C1278" s="179" t="s">
        <v>306</v>
      </c>
      <c r="D1278" s="196" t="s">
        <v>307</v>
      </c>
      <c r="E1278" s="196" t="s">
        <v>308</v>
      </c>
      <c r="F1278" s="179" t="s">
        <v>158</v>
      </c>
      <c r="G1278" s="206">
        <v>18</v>
      </c>
      <c r="H1278" s="206">
        <v>150</v>
      </c>
      <c r="I1278" s="206">
        <f t="shared" si="99"/>
        <v>2700</v>
      </c>
      <c r="J1278" s="259"/>
      <c r="K1278" s="196" t="s">
        <v>1289</v>
      </c>
      <c r="L1278" s="179" t="s">
        <v>1157</v>
      </c>
      <c r="M1278" s="157">
        <f t="shared" si="100"/>
        <v>18</v>
      </c>
      <c r="N1278" s="157">
        <f t="shared" si="101"/>
        <v>2700</v>
      </c>
      <c r="O1278" s="157">
        <f t="shared" si="94"/>
        <v>0</v>
      </c>
    </row>
    <row r="1279" s="157" customFormat="1" customHeight="1" spans="1:16">
      <c r="A1279" s="196" t="s">
        <v>1286</v>
      </c>
      <c r="B1279" s="179" t="s">
        <v>1161</v>
      </c>
      <c r="C1279" s="213" t="s">
        <v>329</v>
      </c>
      <c r="D1279" s="213" t="s">
        <v>330</v>
      </c>
      <c r="E1279" s="213" t="s">
        <v>331</v>
      </c>
      <c r="F1279" s="213" t="s">
        <v>229</v>
      </c>
      <c r="G1279" s="206">
        <v>6</v>
      </c>
      <c r="H1279" s="206">
        <v>210</v>
      </c>
      <c r="I1279" s="206">
        <f t="shared" si="99"/>
        <v>1260</v>
      </c>
      <c r="J1279" s="259"/>
      <c r="K1279" s="196" t="s">
        <v>1289</v>
      </c>
      <c r="L1279" s="179" t="s">
        <v>1157</v>
      </c>
      <c r="M1279" s="157">
        <f t="shared" si="100"/>
        <v>6</v>
      </c>
      <c r="N1279" s="157">
        <f t="shared" si="101"/>
        <v>1260</v>
      </c>
      <c r="O1279" s="157">
        <f t="shared" si="94"/>
        <v>0</v>
      </c>
    </row>
    <row r="1280" s="157" customFormat="1" customHeight="1" spans="1:16">
      <c r="A1280" s="196" t="s">
        <v>1286</v>
      </c>
      <c r="B1280" s="179" t="s">
        <v>1163</v>
      </c>
      <c r="C1280" s="179" t="s">
        <v>306</v>
      </c>
      <c r="D1280" s="196" t="s">
        <v>307</v>
      </c>
      <c r="E1280" s="196" t="s">
        <v>308</v>
      </c>
      <c r="F1280" s="179" t="s">
        <v>158</v>
      </c>
      <c r="G1280" s="206">
        <v>1</v>
      </c>
      <c r="H1280" s="206">
        <v>150</v>
      </c>
      <c r="I1280" s="206">
        <f t="shared" si="99"/>
        <v>150</v>
      </c>
      <c r="J1280" s="259"/>
      <c r="K1280" s="196" t="s">
        <v>1290</v>
      </c>
      <c r="L1280" s="179" t="s">
        <v>1157</v>
      </c>
      <c r="M1280" s="157">
        <f t="shared" si="100"/>
        <v>1</v>
      </c>
      <c r="N1280" s="157">
        <f t="shared" si="101"/>
        <v>150</v>
      </c>
      <c r="O1280" s="157">
        <f t="shared" si="94"/>
        <v>0</v>
      </c>
    </row>
    <row r="1281" s="157" customFormat="1" customHeight="1" spans="1:15">
      <c r="A1281" s="196" t="s">
        <v>1286</v>
      </c>
      <c r="B1281" s="179" t="s">
        <v>1165</v>
      </c>
      <c r="C1281" s="213" t="s">
        <v>690</v>
      </c>
      <c r="D1281" s="213" t="s">
        <v>164</v>
      </c>
      <c r="E1281" s="196" t="s">
        <v>157</v>
      </c>
      <c r="F1281" s="179" t="s">
        <v>158</v>
      </c>
      <c r="G1281" s="206">
        <v>10</v>
      </c>
      <c r="H1281" s="206">
        <v>10000</v>
      </c>
      <c r="I1281" s="206">
        <f t="shared" si="99"/>
        <v>100000</v>
      </c>
      <c r="J1281" s="259"/>
      <c r="K1281" s="196" t="s">
        <v>1291</v>
      </c>
      <c r="L1281" s="179" t="s">
        <v>1157</v>
      </c>
      <c r="M1281" s="157">
        <f t="shared" si="100"/>
        <v>10</v>
      </c>
      <c r="N1281" s="157">
        <f t="shared" si="101"/>
        <v>100000</v>
      </c>
      <c r="O1281" s="157">
        <f t="shared" si="94"/>
        <v>0</v>
      </c>
    </row>
    <row r="1282" s="157" customFormat="1" customHeight="1" spans="1:15">
      <c r="A1282" s="196" t="s">
        <v>1286</v>
      </c>
      <c r="B1282" s="179" t="s">
        <v>1165</v>
      </c>
      <c r="C1282" s="179" t="s">
        <v>272</v>
      </c>
      <c r="D1282" s="179" t="s">
        <v>330</v>
      </c>
      <c r="E1282" s="196" t="s">
        <v>274</v>
      </c>
      <c r="F1282" s="179" t="s">
        <v>158</v>
      </c>
      <c r="G1282" s="206">
        <v>10</v>
      </c>
      <c r="H1282" s="206">
        <v>1320</v>
      </c>
      <c r="I1282" s="206">
        <f t="shared" si="99"/>
        <v>13200</v>
      </c>
      <c r="J1282" s="259"/>
      <c r="K1282" s="196" t="s">
        <v>1291</v>
      </c>
      <c r="L1282" s="179" t="s">
        <v>1157</v>
      </c>
      <c r="M1282" s="157">
        <f t="shared" si="100"/>
        <v>10</v>
      </c>
      <c r="N1282" s="157">
        <f t="shared" si="101"/>
        <v>13200</v>
      </c>
      <c r="O1282" s="157">
        <f t="shared" si="94"/>
        <v>0</v>
      </c>
    </row>
    <row r="1283" s="157" customFormat="1" customHeight="1" spans="1:15">
      <c r="A1283" s="196" t="s">
        <v>1286</v>
      </c>
      <c r="B1283" s="179" t="s">
        <v>1165</v>
      </c>
      <c r="C1283" s="179" t="s">
        <v>395</v>
      </c>
      <c r="D1283" s="179" t="s">
        <v>393</v>
      </c>
      <c r="E1283" s="196" t="s">
        <v>335</v>
      </c>
      <c r="F1283" s="179" t="s">
        <v>229</v>
      </c>
      <c r="G1283" s="206">
        <v>2</v>
      </c>
      <c r="H1283" s="206">
        <v>3000</v>
      </c>
      <c r="I1283" s="206">
        <f t="shared" si="99"/>
        <v>6000</v>
      </c>
      <c r="J1283" s="259"/>
      <c r="K1283" s="196" t="s">
        <v>1291</v>
      </c>
      <c r="L1283" s="179" t="s">
        <v>1157</v>
      </c>
      <c r="M1283" s="157">
        <f t="shared" si="100"/>
        <v>2</v>
      </c>
      <c r="N1283" s="157">
        <f t="shared" si="101"/>
        <v>6000</v>
      </c>
      <c r="O1283" s="157">
        <f t="shared" si="94"/>
        <v>0</v>
      </c>
    </row>
    <row r="1284" s="157" customFormat="1" customHeight="1" spans="1:15">
      <c r="A1284" s="196" t="s">
        <v>1286</v>
      </c>
      <c r="B1284" s="179" t="s">
        <v>1165</v>
      </c>
      <c r="C1284" s="179" t="s">
        <v>467</v>
      </c>
      <c r="D1284" s="179" t="s">
        <v>330</v>
      </c>
      <c r="E1284" s="179" t="s">
        <v>468</v>
      </c>
      <c r="F1284" s="179" t="s">
        <v>229</v>
      </c>
      <c r="G1284" s="206">
        <v>10</v>
      </c>
      <c r="H1284" s="206">
        <v>150</v>
      </c>
      <c r="I1284" s="206">
        <f t="shared" si="99"/>
        <v>1500</v>
      </c>
      <c r="J1284" s="259"/>
      <c r="K1284" s="196" t="s">
        <v>1291</v>
      </c>
      <c r="L1284" s="179" t="s">
        <v>1157</v>
      </c>
      <c r="M1284" s="157">
        <f t="shared" si="100"/>
        <v>10</v>
      </c>
      <c r="N1284" s="157">
        <f t="shared" si="101"/>
        <v>1500</v>
      </c>
      <c r="O1284" s="157">
        <f t="shared" si="94"/>
        <v>0</v>
      </c>
    </row>
    <row r="1285" s="157" customFormat="1" customHeight="1" spans="1:15">
      <c r="A1285" s="196" t="s">
        <v>1286</v>
      </c>
      <c r="B1285" s="179" t="s">
        <v>1165</v>
      </c>
      <c r="C1285" s="179" t="s">
        <v>346</v>
      </c>
      <c r="D1285" s="179" t="s">
        <v>347</v>
      </c>
      <c r="E1285" s="179" t="s">
        <v>348</v>
      </c>
      <c r="F1285" s="866" t="s">
        <v>229</v>
      </c>
      <c r="G1285" s="194">
        <v>6</v>
      </c>
      <c r="H1285" s="206">
        <v>1800</v>
      </c>
      <c r="I1285" s="206">
        <f t="shared" si="99"/>
        <v>10800</v>
      </c>
      <c r="J1285" s="275"/>
      <c r="K1285" s="196" t="s">
        <v>1292</v>
      </c>
      <c r="L1285" s="179" t="s">
        <v>1157</v>
      </c>
      <c r="M1285" s="157">
        <f t="shared" si="100"/>
        <v>6</v>
      </c>
      <c r="N1285" s="157">
        <f t="shared" si="101"/>
        <v>10800</v>
      </c>
      <c r="O1285" s="157">
        <f t="shared" ref="O1285:O1348" si="102" xml:space="preserve">G1285-M1285</f>
        <v>0</v>
      </c>
    </row>
    <row r="1286" s="157" customFormat="1" customHeight="1" spans="1:15">
      <c r="A1286" s="196" t="s">
        <v>1286</v>
      </c>
      <c r="B1286" s="179" t="s">
        <v>1167</v>
      </c>
      <c r="C1286" s="179" t="s">
        <v>318</v>
      </c>
      <c r="D1286" s="179" t="s">
        <v>728</v>
      </c>
      <c r="E1286" s="196" t="s">
        <v>320</v>
      </c>
      <c r="F1286" s="179" t="s">
        <v>158</v>
      </c>
      <c r="G1286" s="206">
        <v>2</v>
      </c>
      <c r="H1286" s="206">
        <v>800</v>
      </c>
      <c r="I1286" s="206">
        <f t="shared" si="99"/>
        <v>1600</v>
      </c>
      <c r="J1286" s="259"/>
      <c r="K1286" s="196" t="s">
        <v>1293</v>
      </c>
      <c r="L1286" s="179" t="s">
        <v>1157</v>
      </c>
      <c r="M1286" s="157">
        <f t="shared" si="100"/>
        <v>2</v>
      </c>
      <c r="N1286" s="157">
        <f t="shared" si="101"/>
        <v>1600</v>
      </c>
      <c r="O1286" s="157">
        <f t="shared" si="102"/>
        <v>0</v>
      </c>
    </row>
    <row r="1287" s="157" customFormat="1" customHeight="1" spans="1:15">
      <c r="A1287" s="196" t="s">
        <v>1286</v>
      </c>
      <c r="B1287" s="179" t="s">
        <v>1167</v>
      </c>
      <c r="C1287" s="179" t="s">
        <v>297</v>
      </c>
      <c r="D1287" s="179" t="s">
        <v>298</v>
      </c>
      <c r="E1287" s="213" t="s">
        <v>299</v>
      </c>
      <c r="F1287" s="179" t="s">
        <v>229</v>
      </c>
      <c r="G1287" s="206">
        <v>1</v>
      </c>
      <c r="H1287" s="206">
        <v>200</v>
      </c>
      <c r="I1287" s="206">
        <f t="shared" si="99"/>
        <v>200</v>
      </c>
      <c r="J1287" s="259"/>
      <c r="K1287" s="196" t="s">
        <v>1293</v>
      </c>
      <c r="L1287" s="179" t="s">
        <v>1157</v>
      </c>
      <c r="M1287" s="157">
        <f t="shared" si="100"/>
        <v>1</v>
      </c>
      <c r="N1287" s="157">
        <f t="shared" si="101"/>
        <v>200</v>
      </c>
      <c r="O1287" s="157">
        <f t="shared" si="102"/>
        <v>0</v>
      </c>
    </row>
    <row r="1288" s="157" customFormat="1" customHeight="1" spans="1:15">
      <c r="A1288" s="196" t="s">
        <v>1286</v>
      </c>
      <c r="B1288" s="179" t="s">
        <v>1169</v>
      </c>
      <c r="C1288" s="179" t="s">
        <v>463</v>
      </c>
      <c r="D1288" s="179" t="s">
        <v>465</v>
      </c>
      <c r="E1288" s="179" t="s">
        <v>240</v>
      </c>
      <c r="F1288" s="179" t="s">
        <v>229</v>
      </c>
      <c r="G1288" s="206">
        <v>1</v>
      </c>
      <c r="H1288" s="206">
        <v>6000</v>
      </c>
      <c r="I1288" s="206">
        <f t="shared" si="99"/>
        <v>6000</v>
      </c>
      <c r="J1288" s="259"/>
      <c r="K1288" s="196" t="s">
        <v>1294</v>
      </c>
      <c r="L1288" s="179" t="s">
        <v>1157</v>
      </c>
      <c r="M1288" s="157">
        <f t="shared" si="100"/>
        <v>1</v>
      </c>
      <c r="N1288" s="157">
        <f t="shared" si="101"/>
        <v>6000</v>
      </c>
      <c r="O1288" s="157">
        <f t="shared" si="102"/>
        <v>0</v>
      </c>
    </row>
    <row r="1289" s="157" customFormat="1" customHeight="1" spans="1:15">
      <c r="A1289" s="196" t="s">
        <v>1286</v>
      </c>
      <c r="B1289" s="179" t="s">
        <v>1169</v>
      </c>
      <c r="C1289" s="179" t="s">
        <v>297</v>
      </c>
      <c r="D1289" s="179" t="s">
        <v>298</v>
      </c>
      <c r="E1289" s="213" t="s">
        <v>299</v>
      </c>
      <c r="F1289" s="867" t="s">
        <v>229</v>
      </c>
      <c r="G1289" s="194">
        <v>1</v>
      </c>
      <c r="H1289" s="206">
        <v>200</v>
      </c>
      <c r="I1289" s="206">
        <f t="shared" si="99"/>
        <v>200</v>
      </c>
      <c r="J1289" s="868"/>
      <c r="K1289" s="196" t="s">
        <v>1294</v>
      </c>
      <c r="L1289" s="179" t="s">
        <v>1157</v>
      </c>
      <c r="M1289" s="157">
        <f t="shared" si="100"/>
        <v>1</v>
      </c>
      <c r="N1289" s="157">
        <f t="shared" si="101"/>
        <v>200</v>
      </c>
      <c r="O1289" s="157">
        <f t="shared" si="102"/>
        <v>0</v>
      </c>
    </row>
    <row r="1290" s="157" customFormat="1" customHeight="1" spans="1:15">
      <c r="A1290" s="196" t="s">
        <v>1286</v>
      </c>
      <c r="B1290" s="179" t="s">
        <v>1171</v>
      </c>
      <c r="C1290" s="179" t="s">
        <v>346</v>
      </c>
      <c r="D1290" s="179" t="s">
        <v>347</v>
      </c>
      <c r="E1290" s="179" t="s">
        <v>348</v>
      </c>
      <c r="F1290" s="866" t="s">
        <v>229</v>
      </c>
      <c r="G1290" s="194">
        <v>1</v>
      </c>
      <c r="H1290" s="206">
        <v>1800</v>
      </c>
      <c r="I1290" s="206">
        <f t="shared" si="99"/>
        <v>1800</v>
      </c>
      <c r="J1290" s="275"/>
      <c r="K1290" s="196" t="s">
        <v>1295</v>
      </c>
      <c r="L1290" s="179" t="s">
        <v>1157</v>
      </c>
      <c r="M1290" s="157">
        <f t="shared" si="100"/>
        <v>1</v>
      </c>
      <c r="N1290" s="157">
        <f t="shared" si="101"/>
        <v>1800</v>
      </c>
      <c r="O1290" s="157">
        <f t="shared" si="102"/>
        <v>0</v>
      </c>
    </row>
    <row r="1291" s="157" customFormat="1" customHeight="1" spans="1:15">
      <c r="A1291" s="196" t="s">
        <v>1286</v>
      </c>
      <c r="B1291" s="179" t="s">
        <v>1171</v>
      </c>
      <c r="C1291" s="179" t="s">
        <v>297</v>
      </c>
      <c r="D1291" s="213" t="s">
        <v>298</v>
      </c>
      <c r="E1291" s="213" t="s">
        <v>299</v>
      </c>
      <c r="F1291" s="213" t="s">
        <v>229</v>
      </c>
      <c r="G1291" s="206">
        <v>1</v>
      </c>
      <c r="H1291" s="206">
        <v>200</v>
      </c>
      <c r="I1291" s="206">
        <f t="shared" si="99"/>
        <v>200</v>
      </c>
      <c r="J1291" s="868"/>
      <c r="K1291" s="196" t="s">
        <v>1295</v>
      </c>
      <c r="L1291" s="179" t="s">
        <v>1157</v>
      </c>
      <c r="M1291" s="157">
        <f t="shared" si="100"/>
        <v>1</v>
      </c>
      <c r="N1291" s="157">
        <f t="shared" si="101"/>
        <v>200</v>
      </c>
      <c r="O1291" s="157">
        <f t="shared" si="102"/>
        <v>0</v>
      </c>
    </row>
    <row r="1292" s="157" customFormat="1" customHeight="1" spans="1:15">
      <c r="A1292" s="196" t="s">
        <v>1286</v>
      </c>
      <c r="B1292" s="179" t="s">
        <v>1173</v>
      </c>
      <c r="C1292" s="179" t="s">
        <v>395</v>
      </c>
      <c r="D1292" s="179" t="s">
        <v>393</v>
      </c>
      <c r="E1292" s="196" t="s">
        <v>335</v>
      </c>
      <c r="F1292" s="179" t="s">
        <v>229</v>
      </c>
      <c r="G1292" s="206">
        <v>1</v>
      </c>
      <c r="H1292" s="206">
        <v>3000</v>
      </c>
      <c r="I1292" s="206">
        <f t="shared" si="99"/>
        <v>3000</v>
      </c>
      <c r="J1292" s="259"/>
      <c r="K1292" s="196" t="s">
        <v>1296</v>
      </c>
      <c r="L1292" s="179" t="s">
        <v>1157</v>
      </c>
      <c r="M1292" s="157">
        <f t="shared" si="100"/>
        <v>1</v>
      </c>
      <c r="N1292" s="157">
        <f t="shared" si="101"/>
        <v>3000</v>
      </c>
      <c r="O1292" s="157">
        <f t="shared" si="102"/>
        <v>0</v>
      </c>
    </row>
    <row r="1293" s="157" customFormat="1" customHeight="1" spans="1:15">
      <c r="A1293" s="196" t="s">
        <v>1286</v>
      </c>
      <c r="B1293" s="179" t="s">
        <v>1173</v>
      </c>
      <c r="C1293" s="179" t="s">
        <v>198</v>
      </c>
      <c r="D1293" s="179" t="s">
        <v>207</v>
      </c>
      <c r="E1293" s="196" t="s">
        <v>199</v>
      </c>
      <c r="F1293" s="179" t="s">
        <v>158</v>
      </c>
      <c r="G1293" s="206">
        <v>1</v>
      </c>
      <c r="H1293" s="206">
        <v>900</v>
      </c>
      <c r="I1293" s="206">
        <f t="shared" si="99"/>
        <v>900</v>
      </c>
      <c r="J1293" s="259"/>
      <c r="K1293" s="196" t="s">
        <v>1296</v>
      </c>
      <c r="L1293" s="179" t="s">
        <v>1157</v>
      </c>
      <c r="M1293" s="157">
        <f t="shared" si="100"/>
        <v>1</v>
      </c>
      <c r="N1293" s="157">
        <f t="shared" si="101"/>
        <v>900</v>
      </c>
      <c r="O1293" s="157">
        <f t="shared" si="102"/>
        <v>0</v>
      </c>
    </row>
    <row r="1294" s="157" customFormat="1" customHeight="1" spans="1:15">
      <c r="A1294" s="196" t="s">
        <v>1286</v>
      </c>
      <c r="B1294" s="179" t="s">
        <v>1173</v>
      </c>
      <c r="C1294" s="179" t="s">
        <v>272</v>
      </c>
      <c r="D1294" s="179" t="s">
        <v>330</v>
      </c>
      <c r="E1294" s="266" t="s">
        <v>274</v>
      </c>
      <c r="F1294" s="179" t="s">
        <v>158</v>
      </c>
      <c r="G1294" s="206">
        <v>1</v>
      </c>
      <c r="H1294" s="206">
        <v>1320</v>
      </c>
      <c r="I1294" s="206">
        <f t="shared" si="99"/>
        <v>1320</v>
      </c>
      <c r="J1294" s="259"/>
      <c r="K1294" s="196" t="s">
        <v>1296</v>
      </c>
      <c r="L1294" s="179" t="s">
        <v>1157</v>
      </c>
      <c r="M1294" s="157">
        <f t="shared" si="100"/>
        <v>1</v>
      </c>
      <c r="N1294" s="157">
        <f t="shared" si="101"/>
        <v>1320</v>
      </c>
      <c r="O1294" s="157">
        <f t="shared" si="102"/>
        <v>0</v>
      </c>
    </row>
    <row r="1295" s="157" customFormat="1" customHeight="1" spans="1:15">
      <c r="A1295" s="196" t="s">
        <v>1286</v>
      </c>
      <c r="B1295" s="179" t="s">
        <v>1175</v>
      </c>
      <c r="C1295" s="179" t="s">
        <v>429</v>
      </c>
      <c r="D1295" s="179" t="s">
        <v>599</v>
      </c>
      <c r="E1295" s="196" t="s">
        <v>362</v>
      </c>
      <c r="F1295" s="179" t="s">
        <v>229</v>
      </c>
      <c r="G1295" s="206">
        <v>4</v>
      </c>
      <c r="H1295" s="206">
        <v>1500</v>
      </c>
      <c r="I1295" s="206">
        <f t="shared" si="99"/>
        <v>6000</v>
      </c>
      <c r="J1295" s="259"/>
      <c r="K1295" s="196" t="s">
        <v>1297</v>
      </c>
      <c r="L1295" s="179" t="s">
        <v>1157</v>
      </c>
      <c r="M1295" s="157">
        <f t="shared" si="100"/>
        <v>4</v>
      </c>
      <c r="N1295" s="157">
        <f t="shared" si="101"/>
        <v>6000</v>
      </c>
      <c r="O1295" s="157">
        <f t="shared" si="102"/>
        <v>0</v>
      </c>
    </row>
    <row r="1296" s="157" customFormat="1" customHeight="1" spans="1:15">
      <c r="A1296" s="196" t="s">
        <v>1286</v>
      </c>
      <c r="B1296" s="179" t="s">
        <v>1175</v>
      </c>
      <c r="C1296" s="179" t="s">
        <v>409</v>
      </c>
      <c r="D1296" s="179" t="s">
        <v>410</v>
      </c>
      <c r="E1296" s="179" t="s">
        <v>240</v>
      </c>
      <c r="F1296" s="179" t="s">
        <v>229</v>
      </c>
      <c r="G1296" s="206">
        <v>2</v>
      </c>
      <c r="H1296" s="206">
        <v>800</v>
      </c>
      <c r="I1296" s="206">
        <f t="shared" si="99"/>
        <v>1600</v>
      </c>
      <c r="J1296" s="259"/>
      <c r="K1296" s="196" t="s">
        <v>1297</v>
      </c>
      <c r="L1296" s="179" t="s">
        <v>1157</v>
      </c>
      <c r="M1296" s="157">
        <f t="shared" si="100"/>
        <v>2</v>
      </c>
      <c r="N1296" s="157">
        <f t="shared" si="101"/>
        <v>1600</v>
      </c>
      <c r="O1296" s="157">
        <f t="shared" si="102"/>
        <v>0</v>
      </c>
    </row>
    <row r="1297" s="157" customFormat="1" customHeight="1" spans="1:15">
      <c r="A1297" s="196" t="s">
        <v>1286</v>
      </c>
      <c r="B1297" s="179" t="s">
        <v>1175</v>
      </c>
      <c r="C1297" s="179" t="s">
        <v>375</v>
      </c>
      <c r="D1297" s="179" t="s">
        <v>599</v>
      </c>
      <c r="E1297" s="196" t="s">
        <v>376</v>
      </c>
      <c r="F1297" s="179" t="s">
        <v>229</v>
      </c>
      <c r="G1297" s="206">
        <v>4</v>
      </c>
      <c r="H1297" s="206">
        <v>8000</v>
      </c>
      <c r="I1297" s="206">
        <f t="shared" si="99"/>
        <v>32000</v>
      </c>
      <c r="J1297" s="259"/>
      <c r="K1297" s="196" t="s">
        <v>1297</v>
      </c>
      <c r="L1297" s="179" t="s">
        <v>1157</v>
      </c>
      <c r="M1297" s="157">
        <f t="shared" si="100"/>
        <v>4</v>
      </c>
      <c r="N1297" s="157">
        <f t="shared" si="101"/>
        <v>32000</v>
      </c>
      <c r="O1297" s="157">
        <f t="shared" si="102"/>
        <v>0</v>
      </c>
    </row>
    <row r="1298" s="157" customFormat="1" customHeight="1" spans="1:15">
      <c r="A1298" s="196" t="s">
        <v>1286</v>
      </c>
      <c r="B1298" s="179" t="s">
        <v>966</v>
      </c>
      <c r="C1298" s="179" t="s">
        <v>443</v>
      </c>
      <c r="D1298" s="196" t="s">
        <v>446</v>
      </c>
      <c r="E1298" s="196" t="s">
        <v>424</v>
      </c>
      <c r="F1298" s="179" t="s">
        <v>229</v>
      </c>
      <c r="G1298" s="206">
        <v>2</v>
      </c>
      <c r="H1298" s="206">
        <v>20000</v>
      </c>
      <c r="I1298" s="206">
        <f t="shared" si="99"/>
        <v>40000</v>
      </c>
      <c r="J1298" s="259"/>
      <c r="K1298" s="196" t="s">
        <v>1298</v>
      </c>
      <c r="L1298" s="179" t="s">
        <v>1157</v>
      </c>
      <c r="M1298" s="157">
        <f t="shared" si="100"/>
        <v>2</v>
      </c>
      <c r="N1298" s="157">
        <f t="shared" si="101"/>
        <v>40000</v>
      </c>
      <c r="O1298" s="157">
        <f t="shared" si="102"/>
        <v>0</v>
      </c>
    </row>
    <row r="1299" s="157" customFormat="1" customHeight="1" spans="1:15">
      <c r="A1299" s="196" t="s">
        <v>1286</v>
      </c>
      <c r="B1299" s="179" t="s">
        <v>966</v>
      </c>
      <c r="C1299" s="179" t="s">
        <v>297</v>
      </c>
      <c r="D1299" s="213" t="s">
        <v>298</v>
      </c>
      <c r="E1299" s="179" t="s">
        <v>299</v>
      </c>
      <c r="F1299" s="179" t="s">
        <v>229</v>
      </c>
      <c r="G1299" s="206">
        <v>1</v>
      </c>
      <c r="H1299" s="206">
        <v>200</v>
      </c>
      <c r="I1299" s="206">
        <f t="shared" si="99"/>
        <v>200</v>
      </c>
      <c r="J1299" s="259"/>
      <c r="K1299" s="196" t="s">
        <v>1298</v>
      </c>
      <c r="L1299" s="179" t="s">
        <v>1157</v>
      </c>
      <c r="M1299" s="157">
        <f t="shared" si="100"/>
        <v>1</v>
      </c>
      <c r="N1299" s="157">
        <f t="shared" si="101"/>
        <v>200</v>
      </c>
      <c r="O1299" s="157">
        <f t="shared" si="102"/>
        <v>0</v>
      </c>
    </row>
    <row r="1300" s="157" customFormat="1" customHeight="1" spans="1:15">
      <c r="A1300" s="196" t="s">
        <v>1286</v>
      </c>
      <c r="B1300" s="179" t="s">
        <v>966</v>
      </c>
      <c r="C1300" s="179" t="s">
        <v>422</v>
      </c>
      <c r="D1300" s="179" t="s">
        <v>681</v>
      </c>
      <c r="E1300" s="196" t="s">
        <v>424</v>
      </c>
      <c r="F1300" s="179" t="s">
        <v>229</v>
      </c>
      <c r="G1300" s="206">
        <v>1</v>
      </c>
      <c r="H1300" s="206">
        <v>20000</v>
      </c>
      <c r="I1300" s="206">
        <f t="shared" si="99"/>
        <v>20000</v>
      </c>
      <c r="J1300" s="259"/>
      <c r="K1300" s="196" t="s">
        <v>1298</v>
      </c>
      <c r="L1300" s="179" t="s">
        <v>1157</v>
      </c>
      <c r="M1300" s="157">
        <f t="shared" si="100"/>
        <v>1</v>
      </c>
      <c r="N1300" s="157">
        <f t="shared" si="101"/>
        <v>20000</v>
      </c>
      <c r="O1300" s="157">
        <f t="shared" si="102"/>
        <v>0</v>
      </c>
    </row>
    <row r="1301" s="157" customFormat="1" customHeight="1" spans="1:15">
      <c r="A1301" s="196" t="s">
        <v>1286</v>
      </c>
      <c r="B1301" s="179" t="s">
        <v>1178</v>
      </c>
      <c r="C1301" s="179" t="s">
        <v>354</v>
      </c>
      <c r="D1301" s="179" t="s">
        <v>355</v>
      </c>
      <c r="E1301" s="196" t="s">
        <v>356</v>
      </c>
      <c r="F1301" s="179" t="s">
        <v>229</v>
      </c>
      <c r="G1301" s="206">
        <v>1</v>
      </c>
      <c r="H1301" s="206">
        <v>1000</v>
      </c>
      <c r="I1301" s="206">
        <f t="shared" si="99"/>
        <v>1000</v>
      </c>
      <c r="J1301" s="259"/>
      <c r="K1301" s="196" t="s">
        <v>1299</v>
      </c>
      <c r="L1301" s="179" t="s">
        <v>1157</v>
      </c>
      <c r="M1301" s="157">
        <f t="shared" si="100"/>
        <v>1</v>
      </c>
      <c r="N1301" s="157">
        <f t="shared" si="101"/>
        <v>1000</v>
      </c>
      <c r="O1301" s="157">
        <f t="shared" si="102"/>
        <v>0</v>
      </c>
    </row>
    <row r="1302" s="157" customFormat="1" customHeight="1" spans="1:15">
      <c r="A1302" s="196" t="s">
        <v>1286</v>
      </c>
      <c r="B1302" s="179" t="s">
        <v>1178</v>
      </c>
      <c r="C1302" s="179" t="s">
        <v>315</v>
      </c>
      <c r="D1302" s="179" t="s">
        <v>330</v>
      </c>
      <c r="E1302" s="179" t="s">
        <v>786</v>
      </c>
      <c r="F1302" s="179" t="s">
        <v>158</v>
      </c>
      <c r="G1302" s="206">
        <v>8</v>
      </c>
      <c r="H1302" s="206">
        <v>200</v>
      </c>
      <c r="I1302" s="206">
        <f t="shared" si="99"/>
        <v>1600</v>
      </c>
      <c r="J1302" s="259"/>
      <c r="K1302" s="196" t="s">
        <v>1299</v>
      </c>
      <c r="L1302" s="179" t="s">
        <v>1157</v>
      </c>
      <c r="M1302" s="157">
        <f t="shared" si="100"/>
        <v>8</v>
      </c>
      <c r="N1302" s="157">
        <f t="shared" si="101"/>
        <v>1600</v>
      </c>
      <c r="O1302" s="157">
        <f t="shared" si="102"/>
        <v>0</v>
      </c>
    </row>
    <row r="1303" s="157" customFormat="1" customHeight="1" spans="1:15">
      <c r="A1303" s="196" t="s">
        <v>1286</v>
      </c>
      <c r="B1303" s="179" t="s">
        <v>1178</v>
      </c>
      <c r="C1303" s="179" t="s">
        <v>227</v>
      </c>
      <c r="D1303" s="179" t="s">
        <v>426</v>
      </c>
      <c r="E1303" s="196" t="s">
        <v>195</v>
      </c>
      <c r="F1303" s="179" t="s">
        <v>229</v>
      </c>
      <c r="G1303" s="206">
        <v>1</v>
      </c>
      <c r="H1303" s="206">
        <v>2680</v>
      </c>
      <c r="I1303" s="206">
        <f t="shared" si="99"/>
        <v>2680</v>
      </c>
      <c r="J1303" s="259"/>
      <c r="K1303" s="196" t="s">
        <v>1299</v>
      </c>
      <c r="L1303" s="179" t="s">
        <v>1157</v>
      </c>
      <c r="M1303" s="157">
        <f t="shared" si="100"/>
        <v>1</v>
      </c>
      <c r="N1303" s="157">
        <f t="shared" si="101"/>
        <v>2680</v>
      </c>
      <c r="O1303" s="157">
        <f t="shared" si="102"/>
        <v>0</v>
      </c>
    </row>
    <row r="1304" s="157" customFormat="1" customHeight="1" spans="1:15">
      <c r="A1304" s="196" t="s">
        <v>1286</v>
      </c>
      <c r="B1304" s="179" t="s">
        <v>1178</v>
      </c>
      <c r="C1304" s="179" t="s">
        <v>313</v>
      </c>
      <c r="D1304" s="179" t="s">
        <v>599</v>
      </c>
      <c r="E1304" s="179" t="s">
        <v>314</v>
      </c>
      <c r="F1304" s="179" t="s">
        <v>158</v>
      </c>
      <c r="G1304" s="206">
        <v>1</v>
      </c>
      <c r="H1304" s="206">
        <v>500</v>
      </c>
      <c r="I1304" s="206">
        <f t="shared" si="99"/>
        <v>500</v>
      </c>
      <c r="J1304" s="259"/>
      <c r="K1304" s="196" t="s">
        <v>1299</v>
      </c>
      <c r="L1304" s="179" t="s">
        <v>1157</v>
      </c>
      <c r="M1304" s="157">
        <f t="shared" si="100"/>
        <v>1</v>
      </c>
      <c r="N1304" s="157">
        <f t="shared" si="101"/>
        <v>500</v>
      </c>
      <c r="O1304" s="157">
        <f t="shared" si="102"/>
        <v>0</v>
      </c>
    </row>
    <row r="1305" s="157" customFormat="1" customHeight="1" spans="1:15">
      <c r="A1305" s="196" t="s">
        <v>1286</v>
      </c>
      <c r="B1305" s="179" t="s">
        <v>75</v>
      </c>
      <c r="C1305" s="192" t="s">
        <v>489</v>
      </c>
      <c r="D1305" s="179" t="s">
        <v>599</v>
      </c>
      <c r="E1305" s="196" t="s">
        <v>490</v>
      </c>
      <c r="F1305" s="179" t="s">
        <v>158</v>
      </c>
      <c r="G1305" s="206">
        <v>4</v>
      </c>
      <c r="H1305" s="206">
        <v>6500</v>
      </c>
      <c r="I1305" s="206">
        <f t="shared" si="99"/>
        <v>26000</v>
      </c>
      <c r="J1305" s="259"/>
      <c r="K1305" s="196" t="s">
        <v>1300</v>
      </c>
      <c r="L1305" s="179" t="s">
        <v>1157</v>
      </c>
      <c r="M1305" s="157">
        <f t="shared" si="100"/>
        <v>4</v>
      </c>
      <c r="N1305" s="157">
        <f t="shared" si="101"/>
        <v>26000</v>
      </c>
      <c r="O1305" s="157">
        <f t="shared" si="102"/>
        <v>0</v>
      </c>
    </row>
    <row r="1306" s="157" customFormat="1" customHeight="1" spans="1:15">
      <c r="A1306" s="196" t="s">
        <v>1286</v>
      </c>
      <c r="B1306" s="179" t="s">
        <v>75</v>
      </c>
      <c r="C1306" s="179" t="s">
        <v>155</v>
      </c>
      <c r="D1306" s="426" t="s">
        <v>1181</v>
      </c>
      <c r="E1306" s="266" t="s">
        <v>157</v>
      </c>
      <c r="F1306" s="179" t="s">
        <v>158</v>
      </c>
      <c r="G1306" s="206">
        <v>2</v>
      </c>
      <c r="H1306" s="206">
        <v>3000</v>
      </c>
      <c r="I1306" s="206">
        <f t="shared" si="99"/>
        <v>6000</v>
      </c>
      <c r="J1306" s="259"/>
      <c r="K1306" s="196" t="s">
        <v>1300</v>
      </c>
      <c r="L1306" s="179" t="s">
        <v>1157</v>
      </c>
      <c r="M1306" s="157">
        <f t="shared" si="100"/>
        <v>2</v>
      </c>
      <c r="N1306" s="157">
        <f t="shared" si="101"/>
        <v>6000</v>
      </c>
      <c r="O1306" s="157">
        <f t="shared" si="102"/>
        <v>0</v>
      </c>
    </row>
    <row r="1307" s="157" customFormat="1" customHeight="1" spans="1:15">
      <c r="A1307" s="196" t="s">
        <v>1286</v>
      </c>
      <c r="B1307" s="179" t="s">
        <v>75</v>
      </c>
      <c r="C1307" s="179" t="s">
        <v>272</v>
      </c>
      <c r="D1307" s="179" t="s">
        <v>330</v>
      </c>
      <c r="E1307" s="266" t="s">
        <v>274</v>
      </c>
      <c r="F1307" s="179" t="s">
        <v>158</v>
      </c>
      <c r="G1307" s="206">
        <v>2</v>
      </c>
      <c r="H1307" s="206">
        <v>1320</v>
      </c>
      <c r="I1307" s="206">
        <f t="shared" si="99"/>
        <v>2640</v>
      </c>
      <c r="J1307" s="259"/>
      <c r="K1307" s="196" t="s">
        <v>1300</v>
      </c>
      <c r="L1307" s="179" t="s">
        <v>1157</v>
      </c>
      <c r="M1307" s="157">
        <f t="shared" si="100"/>
        <v>2</v>
      </c>
      <c r="N1307" s="157">
        <f t="shared" si="101"/>
        <v>2640</v>
      </c>
      <c r="O1307" s="157">
        <f t="shared" si="102"/>
        <v>0</v>
      </c>
    </row>
    <row r="1308" s="157" customFormat="1" customHeight="1" spans="1:15">
      <c r="A1308" s="196" t="s">
        <v>1286</v>
      </c>
      <c r="B1308" s="179" t="s">
        <v>1182</v>
      </c>
      <c r="C1308" s="179" t="s">
        <v>463</v>
      </c>
      <c r="D1308" s="179" t="s">
        <v>466</v>
      </c>
      <c r="E1308" s="179" t="s">
        <v>240</v>
      </c>
      <c r="F1308" s="179" t="s">
        <v>229</v>
      </c>
      <c r="G1308" s="206">
        <v>1</v>
      </c>
      <c r="H1308" s="206">
        <v>6000</v>
      </c>
      <c r="I1308" s="206">
        <f t="shared" si="99"/>
        <v>6000</v>
      </c>
      <c r="J1308" s="259"/>
      <c r="K1308" s="196" t="s">
        <v>1301</v>
      </c>
      <c r="L1308" s="179" t="s">
        <v>1157</v>
      </c>
      <c r="M1308" s="157">
        <f t="shared" si="100"/>
        <v>1</v>
      </c>
      <c r="N1308" s="157">
        <f t="shared" si="101"/>
        <v>6000</v>
      </c>
      <c r="O1308" s="157">
        <f t="shared" si="102"/>
        <v>0</v>
      </c>
    </row>
    <row r="1309" s="157" customFormat="1" customHeight="1" spans="1:15">
      <c r="A1309" s="196" t="s">
        <v>1286</v>
      </c>
      <c r="B1309" s="179" t="s">
        <v>996</v>
      </c>
      <c r="C1309" s="179" t="s">
        <v>533</v>
      </c>
      <c r="D1309" s="426" t="s">
        <v>170</v>
      </c>
      <c r="E1309" s="309" t="s">
        <v>157</v>
      </c>
      <c r="F1309" s="179" t="s">
        <v>158</v>
      </c>
      <c r="G1309" s="206">
        <v>1</v>
      </c>
      <c r="H1309" s="206">
        <v>4000</v>
      </c>
      <c r="I1309" s="206">
        <f t="shared" si="99"/>
        <v>4000</v>
      </c>
      <c r="J1309" s="259"/>
      <c r="K1309" s="196" t="s">
        <v>1302</v>
      </c>
      <c r="L1309" s="179" t="s">
        <v>1157</v>
      </c>
      <c r="M1309" s="157">
        <f t="shared" si="100"/>
        <v>1</v>
      </c>
      <c r="N1309" s="157">
        <f t="shared" si="101"/>
        <v>4000</v>
      </c>
      <c r="O1309" s="157">
        <f t="shared" si="102"/>
        <v>0</v>
      </c>
    </row>
    <row r="1310" s="157" customFormat="1" customHeight="1" spans="1:15">
      <c r="A1310" s="196" t="s">
        <v>1286</v>
      </c>
      <c r="B1310" s="179" t="s">
        <v>996</v>
      </c>
      <c r="C1310" s="179" t="s">
        <v>272</v>
      </c>
      <c r="D1310" s="179" t="s">
        <v>330</v>
      </c>
      <c r="E1310" s="196" t="s">
        <v>278</v>
      </c>
      <c r="F1310" s="179" t="s">
        <v>158</v>
      </c>
      <c r="G1310" s="206">
        <v>1</v>
      </c>
      <c r="H1310" s="206">
        <v>1750</v>
      </c>
      <c r="I1310" s="206">
        <f t="shared" si="99"/>
        <v>1750</v>
      </c>
      <c r="J1310" s="259"/>
      <c r="K1310" s="196" t="s">
        <v>1302</v>
      </c>
      <c r="L1310" s="179" t="s">
        <v>1157</v>
      </c>
      <c r="M1310" s="157">
        <f t="shared" si="100"/>
        <v>1</v>
      </c>
      <c r="N1310" s="157">
        <f t="shared" si="101"/>
        <v>1750</v>
      </c>
      <c r="O1310" s="157">
        <f t="shared" si="102"/>
        <v>0</v>
      </c>
    </row>
    <row r="1311" s="157" customFormat="1" customHeight="1" spans="1:15">
      <c r="A1311" s="196" t="s">
        <v>1286</v>
      </c>
      <c r="B1311" s="179" t="s">
        <v>996</v>
      </c>
      <c r="C1311" s="179" t="s">
        <v>283</v>
      </c>
      <c r="D1311" s="179" t="s">
        <v>330</v>
      </c>
      <c r="E1311" s="196" t="s">
        <v>285</v>
      </c>
      <c r="F1311" s="179" t="s">
        <v>158</v>
      </c>
      <c r="G1311" s="206">
        <v>1</v>
      </c>
      <c r="H1311" s="206">
        <v>890</v>
      </c>
      <c r="I1311" s="206">
        <f t="shared" si="99"/>
        <v>890</v>
      </c>
      <c r="J1311" s="259"/>
      <c r="K1311" s="196" t="s">
        <v>1302</v>
      </c>
      <c r="L1311" s="179" t="s">
        <v>1157</v>
      </c>
      <c r="M1311" s="157">
        <f t="shared" si="100"/>
        <v>1</v>
      </c>
      <c r="N1311" s="157">
        <f t="shared" si="101"/>
        <v>890</v>
      </c>
      <c r="O1311" s="157">
        <f t="shared" si="102"/>
        <v>0</v>
      </c>
    </row>
    <row r="1312" s="157" customFormat="1" customHeight="1" spans="1:15">
      <c r="A1312" s="196" t="s">
        <v>1286</v>
      </c>
      <c r="B1312" s="179" t="s">
        <v>996</v>
      </c>
      <c r="C1312" s="179" t="s">
        <v>318</v>
      </c>
      <c r="D1312" s="179" t="s">
        <v>728</v>
      </c>
      <c r="E1312" s="196" t="s">
        <v>320</v>
      </c>
      <c r="F1312" s="179" t="s">
        <v>158</v>
      </c>
      <c r="G1312" s="206">
        <v>1</v>
      </c>
      <c r="H1312" s="206">
        <v>800</v>
      </c>
      <c r="I1312" s="206">
        <f t="shared" si="99"/>
        <v>800</v>
      </c>
      <c r="J1312" s="259"/>
      <c r="K1312" s="196" t="s">
        <v>1302</v>
      </c>
      <c r="L1312" s="179" t="s">
        <v>1157</v>
      </c>
      <c r="M1312" s="157">
        <f t="shared" si="100"/>
        <v>1</v>
      </c>
      <c r="N1312" s="157">
        <f t="shared" si="101"/>
        <v>800</v>
      </c>
      <c r="O1312" s="157">
        <f t="shared" si="102"/>
        <v>0</v>
      </c>
    </row>
    <row r="1313" s="157" customFormat="1" customHeight="1" spans="1:15">
      <c r="A1313" s="196" t="s">
        <v>1286</v>
      </c>
      <c r="B1313" s="179" t="s">
        <v>996</v>
      </c>
      <c r="C1313" s="179" t="s">
        <v>431</v>
      </c>
      <c r="D1313" s="179" t="s">
        <v>330</v>
      </c>
      <c r="E1313" s="196" t="s">
        <v>432</v>
      </c>
      <c r="F1313" s="179" t="s">
        <v>229</v>
      </c>
      <c r="G1313" s="206">
        <v>1</v>
      </c>
      <c r="H1313" s="206">
        <v>1500</v>
      </c>
      <c r="I1313" s="206">
        <f t="shared" si="99"/>
        <v>1500</v>
      </c>
      <c r="J1313" s="259"/>
      <c r="K1313" s="196" t="s">
        <v>1302</v>
      </c>
      <c r="L1313" s="179" t="s">
        <v>1157</v>
      </c>
      <c r="M1313" s="157">
        <f t="shared" si="100"/>
        <v>1</v>
      </c>
      <c r="N1313" s="157">
        <f t="shared" si="101"/>
        <v>1500</v>
      </c>
      <c r="O1313" s="157">
        <f t="shared" si="102"/>
        <v>0</v>
      </c>
    </row>
    <row r="1314" s="157" customFormat="1" customHeight="1" spans="1:15">
      <c r="A1314" s="196" t="s">
        <v>1286</v>
      </c>
      <c r="B1314" s="179" t="s">
        <v>996</v>
      </c>
      <c r="C1314" s="179" t="s">
        <v>262</v>
      </c>
      <c r="D1314" s="179" t="s">
        <v>263</v>
      </c>
      <c r="E1314" s="196" t="s">
        <v>188</v>
      </c>
      <c r="F1314" s="179" t="s">
        <v>229</v>
      </c>
      <c r="G1314" s="206">
        <v>1</v>
      </c>
      <c r="H1314" s="206">
        <v>1000</v>
      </c>
      <c r="I1314" s="206">
        <f t="shared" si="99"/>
        <v>1000</v>
      </c>
      <c r="J1314" s="259"/>
      <c r="K1314" s="196" t="s">
        <v>1302</v>
      </c>
      <c r="L1314" s="179" t="s">
        <v>1157</v>
      </c>
      <c r="M1314" s="157">
        <f t="shared" si="100"/>
        <v>1</v>
      </c>
      <c r="N1314" s="157">
        <f t="shared" si="101"/>
        <v>1000</v>
      </c>
      <c r="O1314" s="157">
        <f t="shared" si="102"/>
        <v>0</v>
      </c>
    </row>
    <row r="1315" s="157" customFormat="1" customHeight="1" spans="1:15">
      <c r="A1315" s="196" t="s">
        <v>1286</v>
      </c>
      <c r="B1315" s="179" t="s">
        <v>996</v>
      </c>
      <c r="C1315" s="179" t="s">
        <v>354</v>
      </c>
      <c r="D1315" s="179" t="s">
        <v>355</v>
      </c>
      <c r="E1315" s="196" t="s">
        <v>356</v>
      </c>
      <c r="F1315" s="179" t="s">
        <v>229</v>
      </c>
      <c r="G1315" s="206">
        <v>1</v>
      </c>
      <c r="H1315" s="206">
        <v>1000</v>
      </c>
      <c r="I1315" s="206">
        <f t="shared" si="99"/>
        <v>1000</v>
      </c>
      <c r="J1315" s="259"/>
      <c r="K1315" s="196" t="s">
        <v>1302</v>
      </c>
      <c r="L1315" s="179" t="s">
        <v>1157</v>
      </c>
      <c r="M1315" s="157">
        <f t="shared" si="100"/>
        <v>1</v>
      </c>
      <c r="N1315" s="157">
        <f t="shared" si="101"/>
        <v>1000</v>
      </c>
      <c r="O1315" s="157">
        <f t="shared" si="102"/>
        <v>0</v>
      </c>
    </row>
    <row r="1316" s="157" customFormat="1" customHeight="1" spans="1:15">
      <c r="A1316" s="196" t="s">
        <v>1286</v>
      </c>
      <c r="B1316" s="179" t="s">
        <v>996</v>
      </c>
      <c r="C1316" s="179" t="s">
        <v>467</v>
      </c>
      <c r="D1316" s="179" t="s">
        <v>330</v>
      </c>
      <c r="E1316" s="179" t="s">
        <v>468</v>
      </c>
      <c r="F1316" s="179" t="s">
        <v>229</v>
      </c>
      <c r="G1316" s="206">
        <v>2</v>
      </c>
      <c r="H1316" s="206">
        <v>150</v>
      </c>
      <c r="I1316" s="206">
        <f t="shared" si="99"/>
        <v>300</v>
      </c>
      <c r="J1316" s="259"/>
      <c r="K1316" s="196" t="s">
        <v>1302</v>
      </c>
      <c r="L1316" s="179" t="s">
        <v>1157</v>
      </c>
      <c r="M1316" s="157">
        <f t="shared" si="100"/>
        <v>2</v>
      </c>
      <c r="N1316" s="157">
        <f t="shared" si="101"/>
        <v>300</v>
      </c>
      <c r="O1316" s="157">
        <f t="shared" si="102"/>
        <v>0</v>
      </c>
    </row>
    <row r="1317" s="157" customFormat="1" customHeight="1" spans="1:15">
      <c r="A1317" s="196" t="s">
        <v>1286</v>
      </c>
      <c r="B1317" s="179" t="s">
        <v>996</v>
      </c>
      <c r="C1317" s="179" t="s">
        <v>484</v>
      </c>
      <c r="D1317" s="179" t="s">
        <v>599</v>
      </c>
      <c r="E1317" s="179" t="s">
        <v>485</v>
      </c>
      <c r="F1317" s="179" t="s">
        <v>229</v>
      </c>
      <c r="G1317" s="206">
        <v>1</v>
      </c>
      <c r="H1317" s="206">
        <v>300</v>
      </c>
      <c r="I1317" s="206">
        <f t="shared" si="99"/>
        <v>300</v>
      </c>
      <c r="J1317" s="259"/>
      <c r="K1317" s="196" t="s">
        <v>1302</v>
      </c>
      <c r="L1317" s="179" t="s">
        <v>1157</v>
      </c>
      <c r="M1317" s="157">
        <f t="shared" si="100"/>
        <v>1</v>
      </c>
      <c r="N1317" s="157">
        <f t="shared" si="101"/>
        <v>300</v>
      </c>
      <c r="O1317" s="157">
        <f t="shared" si="102"/>
        <v>0</v>
      </c>
    </row>
    <row r="1318" s="157" customFormat="1" customHeight="1" spans="1:15">
      <c r="A1318" s="196" t="s">
        <v>1286</v>
      </c>
      <c r="B1318" s="179" t="s">
        <v>996</v>
      </c>
      <c r="C1318" s="179" t="s">
        <v>394</v>
      </c>
      <c r="D1318" s="179" t="s">
        <v>548</v>
      </c>
      <c r="E1318" s="196" t="s">
        <v>379</v>
      </c>
      <c r="F1318" s="179" t="s">
        <v>229</v>
      </c>
      <c r="G1318" s="206">
        <v>1</v>
      </c>
      <c r="H1318" s="206">
        <v>4000</v>
      </c>
      <c r="I1318" s="206">
        <f t="shared" si="99"/>
        <v>4000</v>
      </c>
      <c r="J1318" s="259"/>
      <c r="K1318" s="196" t="s">
        <v>1302</v>
      </c>
      <c r="L1318" s="179" t="s">
        <v>1157</v>
      </c>
      <c r="M1318" s="157">
        <f t="shared" si="100"/>
        <v>1</v>
      </c>
      <c r="N1318" s="157">
        <f t="shared" si="101"/>
        <v>4000</v>
      </c>
      <c r="O1318" s="157">
        <f t="shared" si="102"/>
        <v>0</v>
      </c>
    </row>
    <row r="1319" s="157" customFormat="1" customHeight="1" spans="1:15">
      <c r="A1319" s="196" t="s">
        <v>1286</v>
      </c>
      <c r="B1319" s="179" t="s">
        <v>998</v>
      </c>
      <c r="C1319" s="179" t="s">
        <v>533</v>
      </c>
      <c r="D1319" s="426" t="s">
        <v>170</v>
      </c>
      <c r="E1319" s="309" t="s">
        <v>157</v>
      </c>
      <c r="F1319" s="179" t="s">
        <v>158</v>
      </c>
      <c r="G1319" s="206">
        <v>1</v>
      </c>
      <c r="H1319" s="206">
        <v>4000</v>
      </c>
      <c r="I1319" s="206">
        <f t="shared" si="99"/>
        <v>4000</v>
      </c>
      <c r="J1319" s="259"/>
      <c r="K1319" s="196" t="s">
        <v>1303</v>
      </c>
      <c r="L1319" s="179" t="s">
        <v>1157</v>
      </c>
      <c r="M1319" s="157">
        <f t="shared" si="100"/>
        <v>1</v>
      </c>
      <c r="N1319" s="157">
        <f t="shared" si="101"/>
        <v>4000</v>
      </c>
      <c r="O1319" s="157">
        <f t="shared" si="102"/>
        <v>0</v>
      </c>
    </row>
    <row r="1320" s="157" customFormat="1" customHeight="1" spans="1:15">
      <c r="A1320" s="196" t="s">
        <v>1286</v>
      </c>
      <c r="B1320" s="179" t="s">
        <v>998</v>
      </c>
      <c r="C1320" s="179" t="s">
        <v>272</v>
      </c>
      <c r="D1320" s="179" t="s">
        <v>330</v>
      </c>
      <c r="E1320" s="196" t="s">
        <v>278</v>
      </c>
      <c r="F1320" s="179" t="s">
        <v>158</v>
      </c>
      <c r="G1320" s="206">
        <v>1</v>
      </c>
      <c r="H1320" s="206">
        <v>1750</v>
      </c>
      <c r="I1320" s="206">
        <f t="shared" si="99"/>
        <v>1750</v>
      </c>
      <c r="J1320" s="259"/>
      <c r="K1320" s="196" t="s">
        <v>1303</v>
      </c>
      <c r="L1320" s="179" t="s">
        <v>1157</v>
      </c>
      <c r="M1320" s="157">
        <f t="shared" si="100"/>
        <v>1</v>
      </c>
      <c r="N1320" s="157">
        <f t="shared" si="101"/>
        <v>1750</v>
      </c>
      <c r="O1320" s="157">
        <f t="shared" si="102"/>
        <v>0</v>
      </c>
    </row>
    <row r="1321" s="157" customFormat="1" customHeight="1" spans="1:15">
      <c r="A1321" s="196" t="s">
        <v>1286</v>
      </c>
      <c r="B1321" s="179" t="s">
        <v>998</v>
      </c>
      <c r="C1321" s="179" t="s">
        <v>283</v>
      </c>
      <c r="D1321" s="179" t="s">
        <v>330</v>
      </c>
      <c r="E1321" s="196" t="s">
        <v>285</v>
      </c>
      <c r="F1321" s="179" t="s">
        <v>158</v>
      </c>
      <c r="G1321" s="206">
        <v>1</v>
      </c>
      <c r="H1321" s="206">
        <v>890</v>
      </c>
      <c r="I1321" s="206">
        <f t="shared" si="99"/>
        <v>890</v>
      </c>
      <c r="J1321" s="259"/>
      <c r="K1321" s="196" t="s">
        <v>1303</v>
      </c>
      <c r="L1321" s="179" t="s">
        <v>1157</v>
      </c>
      <c r="M1321" s="157">
        <f t="shared" si="100"/>
        <v>1</v>
      </c>
      <c r="N1321" s="157">
        <f t="shared" si="101"/>
        <v>890</v>
      </c>
      <c r="O1321" s="157">
        <f t="shared" si="102"/>
        <v>0</v>
      </c>
    </row>
    <row r="1322" s="157" customFormat="1" customHeight="1" spans="1:15">
      <c r="A1322" s="196" t="s">
        <v>1286</v>
      </c>
      <c r="B1322" s="179" t="s">
        <v>998</v>
      </c>
      <c r="C1322" s="179" t="s">
        <v>318</v>
      </c>
      <c r="D1322" s="179" t="s">
        <v>728</v>
      </c>
      <c r="E1322" s="196" t="s">
        <v>320</v>
      </c>
      <c r="F1322" s="179" t="s">
        <v>158</v>
      </c>
      <c r="G1322" s="206">
        <v>1</v>
      </c>
      <c r="H1322" s="206">
        <v>800</v>
      </c>
      <c r="I1322" s="206">
        <f t="shared" si="99"/>
        <v>800</v>
      </c>
      <c r="J1322" s="259"/>
      <c r="K1322" s="196" t="s">
        <v>1303</v>
      </c>
      <c r="L1322" s="179" t="s">
        <v>1157</v>
      </c>
      <c r="M1322" s="157">
        <f t="shared" si="100"/>
        <v>1</v>
      </c>
      <c r="N1322" s="157">
        <f t="shared" si="101"/>
        <v>800</v>
      </c>
      <c r="O1322" s="157">
        <f t="shared" si="102"/>
        <v>0</v>
      </c>
    </row>
    <row r="1323" s="157" customFormat="1" customHeight="1" spans="1:15">
      <c r="A1323" s="196" t="s">
        <v>1286</v>
      </c>
      <c r="B1323" s="179" t="s">
        <v>998</v>
      </c>
      <c r="C1323" s="179" t="s">
        <v>431</v>
      </c>
      <c r="D1323" s="179" t="s">
        <v>330</v>
      </c>
      <c r="E1323" s="196" t="s">
        <v>432</v>
      </c>
      <c r="F1323" s="179" t="s">
        <v>229</v>
      </c>
      <c r="G1323" s="206">
        <v>1</v>
      </c>
      <c r="H1323" s="206">
        <v>1500</v>
      </c>
      <c r="I1323" s="206">
        <f t="shared" si="99"/>
        <v>1500</v>
      </c>
      <c r="J1323" s="259"/>
      <c r="K1323" s="196" t="s">
        <v>1303</v>
      </c>
      <c r="L1323" s="179" t="s">
        <v>1157</v>
      </c>
      <c r="M1323" s="157">
        <f t="shared" si="100"/>
        <v>1</v>
      </c>
      <c r="N1323" s="157">
        <f t="shared" si="101"/>
        <v>1500</v>
      </c>
      <c r="O1323" s="157">
        <f t="shared" si="102"/>
        <v>0</v>
      </c>
    </row>
    <row r="1324" s="157" customFormat="1" customHeight="1" spans="1:15">
      <c r="A1324" s="196" t="s">
        <v>1286</v>
      </c>
      <c r="B1324" s="179" t="s">
        <v>998</v>
      </c>
      <c r="C1324" s="179" t="s">
        <v>262</v>
      </c>
      <c r="D1324" s="179" t="s">
        <v>263</v>
      </c>
      <c r="E1324" s="196" t="s">
        <v>188</v>
      </c>
      <c r="F1324" s="179" t="s">
        <v>229</v>
      </c>
      <c r="G1324" s="206">
        <v>1</v>
      </c>
      <c r="H1324" s="206">
        <v>1000</v>
      </c>
      <c r="I1324" s="206">
        <f t="shared" si="99"/>
        <v>1000</v>
      </c>
      <c r="J1324" s="259"/>
      <c r="K1324" s="196" t="s">
        <v>1303</v>
      </c>
      <c r="L1324" s="179" t="s">
        <v>1157</v>
      </c>
      <c r="M1324" s="157">
        <f t="shared" si="100"/>
        <v>1</v>
      </c>
      <c r="N1324" s="157">
        <f t="shared" si="101"/>
        <v>1000</v>
      </c>
      <c r="O1324" s="157">
        <f t="shared" si="102"/>
        <v>0</v>
      </c>
    </row>
    <row r="1325" s="157" customFormat="1" customHeight="1" spans="1:15">
      <c r="A1325" s="196" t="s">
        <v>1286</v>
      </c>
      <c r="B1325" s="179" t="s">
        <v>998</v>
      </c>
      <c r="C1325" s="179" t="s">
        <v>354</v>
      </c>
      <c r="D1325" s="179" t="s">
        <v>355</v>
      </c>
      <c r="E1325" s="196" t="s">
        <v>356</v>
      </c>
      <c r="F1325" s="179" t="s">
        <v>229</v>
      </c>
      <c r="G1325" s="206">
        <v>1</v>
      </c>
      <c r="H1325" s="206">
        <v>1000</v>
      </c>
      <c r="I1325" s="206">
        <f t="shared" si="99"/>
        <v>1000</v>
      </c>
      <c r="J1325" s="259"/>
      <c r="K1325" s="196" t="s">
        <v>1303</v>
      </c>
      <c r="L1325" s="179" t="s">
        <v>1157</v>
      </c>
      <c r="M1325" s="157">
        <f t="shared" si="100"/>
        <v>1</v>
      </c>
      <c r="N1325" s="157">
        <f t="shared" si="101"/>
        <v>1000</v>
      </c>
      <c r="O1325" s="157">
        <f t="shared" si="102"/>
        <v>0</v>
      </c>
    </row>
    <row r="1326" s="157" customFormat="1" customHeight="1" spans="1:15">
      <c r="A1326" s="196" t="s">
        <v>1286</v>
      </c>
      <c r="B1326" s="179" t="s">
        <v>998</v>
      </c>
      <c r="C1326" s="179" t="s">
        <v>467</v>
      </c>
      <c r="D1326" s="179" t="s">
        <v>330</v>
      </c>
      <c r="E1326" s="179" t="s">
        <v>468</v>
      </c>
      <c r="F1326" s="179" t="s">
        <v>229</v>
      </c>
      <c r="G1326" s="206">
        <v>2</v>
      </c>
      <c r="H1326" s="206">
        <v>150</v>
      </c>
      <c r="I1326" s="206">
        <f t="shared" si="99"/>
        <v>300</v>
      </c>
      <c r="J1326" s="259"/>
      <c r="K1326" s="196" t="s">
        <v>1303</v>
      </c>
      <c r="L1326" s="179" t="s">
        <v>1157</v>
      </c>
      <c r="M1326" s="157">
        <f t="shared" si="100"/>
        <v>2</v>
      </c>
      <c r="N1326" s="157">
        <f t="shared" si="101"/>
        <v>300</v>
      </c>
      <c r="O1326" s="157">
        <f t="shared" si="102"/>
        <v>0</v>
      </c>
    </row>
    <row r="1327" s="157" customFormat="1" customHeight="1" spans="1:15">
      <c r="A1327" s="196" t="s">
        <v>1286</v>
      </c>
      <c r="B1327" s="179" t="s">
        <v>998</v>
      </c>
      <c r="C1327" s="179" t="s">
        <v>484</v>
      </c>
      <c r="D1327" s="179" t="s">
        <v>599</v>
      </c>
      <c r="E1327" s="179" t="s">
        <v>485</v>
      </c>
      <c r="F1327" s="179" t="s">
        <v>229</v>
      </c>
      <c r="G1327" s="206">
        <v>1</v>
      </c>
      <c r="H1327" s="206">
        <v>300</v>
      </c>
      <c r="I1327" s="206">
        <f t="shared" si="99"/>
        <v>300</v>
      </c>
      <c r="J1327" s="259"/>
      <c r="K1327" s="196" t="s">
        <v>1303</v>
      </c>
      <c r="L1327" s="179" t="s">
        <v>1157</v>
      </c>
      <c r="M1327" s="157">
        <f t="shared" si="100"/>
        <v>1</v>
      </c>
      <c r="N1327" s="157">
        <f t="shared" si="101"/>
        <v>300</v>
      </c>
      <c r="O1327" s="157">
        <f t="shared" si="102"/>
        <v>0</v>
      </c>
    </row>
    <row r="1328" s="157" customFormat="1" customHeight="1" spans="1:15">
      <c r="A1328" s="196" t="s">
        <v>1286</v>
      </c>
      <c r="B1328" s="179" t="s">
        <v>998</v>
      </c>
      <c r="C1328" s="179" t="s">
        <v>394</v>
      </c>
      <c r="D1328" s="179" t="s">
        <v>548</v>
      </c>
      <c r="E1328" s="196" t="s">
        <v>379</v>
      </c>
      <c r="F1328" s="179" t="s">
        <v>229</v>
      </c>
      <c r="G1328" s="206">
        <v>1</v>
      </c>
      <c r="H1328" s="206">
        <v>4000</v>
      </c>
      <c r="I1328" s="206">
        <f t="shared" si="99"/>
        <v>4000</v>
      </c>
      <c r="J1328" s="259"/>
      <c r="K1328" s="196" t="s">
        <v>1303</v>
      </c>
      <c r="L1328" s="179" t="s">
        <v>1157</v>
      </c>
      <c r="M1328" s="157">
        <f t="shared" si="100"/>
        <v>1</v>
      </c>
      <c r="N1328" s="157">
        <f t="shared" si="101"/>
        <v>4000</v>
      </c>
      <c r="O1328" s="157">
        <f t="shared" si="102"/>
        <v>0</v>
      </c>
    </row>
    <row r="1329" s="157" customFormat="1" customHeight="1" spans="1:15">
      <c r="A1329" s="196" t="s">
        <v>1286</v>
      </c>
      <c r="B1329" s="179" t="s">
        <v>80</v>
      </c>
      <c r="C1329" s="179" t="s">
        <v>535</v>
      </c>
      <c r="D1329" s="426" t="s">
        <v>844</v>
      </c>
      <c r="E1329" s="309" t="s">
        <v>157</v>
      </c>
      <c r="F1329" s="179" t="s">
        <v>158</v>
      </c>
      <c r="G1329" s="206">
        <v>1</v>
      </c>
      <c r="H1329" s="206">
        <v>4000</v>
      </c>
      <c r="I1329" s="206">
        <f t="shared" si="99"/>
        <v>4000</v>
      </c>
      <c r="J1329" s="259"/>
      <c r="K1329" s="196" t="s">
        <v>1304</v>
      </c>
      <c r="L1329" s="179" t="s">
        <v>1157</v>
      </c>
      <c r="M1329" s="157">
        <f t="shared" si="100"/>
        <v>1</v>
      </c>
      <c r="N1329" s="157">
        <f t="shared" si="101"/>
        <v>4000</v>
      </c>
      <c r="O1329" s="157">
        <f t="shared" si="102"/>
        <v>0</v>
      </c>
    </row>
    <row r="1330" s="157" customFormat="1" customHeight="1" spans="1:15">
      <c r="A1330" s="196" t="s">
        <v>1286</v>
      </c>
      <c r="B1330" s="179" t="s">
        <v>80</v>
      </c>
      <c r="C1330" s="179" t="s">
        <v>272</v>
      </c>
      <c r="D1330" s="179" t="s">
        <v>330</v>
      </c>
      <c r="E1330" s="196" t="s">
        <v>278</v>
      </c>
      <c r="F1330" s="179" t="s">
        <v>158</v>
      </c>
      <c r="G1330" s="206">
        <v>1</v>
      </c>
      <c r="H1330" s="206">
        <v>1750</v>
      </c>
      <c r="I1330" s="206">
        <f t="shared" si="99"/>
        <v>1750</v>
      </c>
      <c r="J1330" s="259"/>
      <c r="K1330" s="196" t="s">
        <v>1304</v>
      </c>
      <c r="L1330" s="179" t="s">
        <v>1157</v>
      </c>
      <c r="M1330" s="157">
        <f t="shared" si="100"/>
        <v>1</v>
      </c>
      <c r="N1330" s="157">
        <f t="shared" si="101"/>
        <v>1750</v>
      </c>
      <c r="O1330" s="157">
        <f t="shared" si="102"/>
        <v>0</v>
      </c>
    </row>
    <row r="1331" s="157" customFormat="1" customHeight="1" spans="1:15">
      <c r="A1331" s="196" t="s">
        <v>1286</v>
      </c>
      <c r="B1331" s="179" t="s">
        <v>80</v>
      </c>
      <c r="C1331" s="179" t="s">
        <v>283</v>
      </c>
      <c r="D1331" s="179" t="s">
        <v>330</v>
      </c>
      <c r="E1331" s="196" t="s">
        <v>285</v>
      </c>
      <c r="F1331" s="179" t="s">
        <v>158</v>
      </c>
      <c r="G1331" s="206">
        <v>1</v>
      </c>
      <c r="H1331" s="206">
        <v>890</v>
      </c>
      <c r="I1331" s="206">
        <f t="shared" si="99"/>
        <v>890</v>
      </c>
      <c r="J1331" s="259"/>
      <c r="K1331" s="196" t="s">
        <v>1304</v>
      </c>
      <c r="L1331" s="179" t="s">
        <v>1157</v>
      </c>
      <c r="M1331" s="157">
        <f t="shared" si="100"/>
        <v>1</v>
      </c>
      <c r="N1331" s="157">
        <f t="shared" si="101"/>
        <v>890</v>
      </c>
      <c r="O1331" s="157">
        <f t="shared" si="102"/>
        <v>0</v>
      </c>
    </row>
    <row r="1332" s="157" customFormat="1" customHeight="1" spans="1:15">
      <c r="A1332" s="196" t="s">
        <v>1286</v>
      </c>
      <c r="B1332" s="179" t="s">
        <v>80</v>
      </c>
      <c r="C1332" s="179" t="s">
        <v>318</v>
      </c>
      <c r="D1332" s="179" t="s">
        <v>728</v>
      </c>
      <c r="E1332" s="196" t="s">
        <v>320</v>
      </c>
      <c r="F1332" s="179" t="s">
        <v>158</v>
      </c>
      <c r="G1332" s="206">
        <v>1</v>
      </c>
      <c r="H1332" s="206">
        <v>800</v>
      </c>
      <c r="I1332" s="206">
        <f t="shared" ref="I1332:I1357" si="103" xml:space="preserve">G1332*H1332</f>
        <v>800</v>
      </c>
      <c r="J1332" s="259"/>
      <c r="K1332" s="196" t="s">
        <v>1304</v>
      </c>
      <c r="L1332" s="179" t="s">
        <v>1157</v>
      </c>
      <c r="M1332" s="157">
        <f t="shared" ref="M1332:M1357" si="104" xml:space="preserve">G1332</f>
        <v>1</v>
      </c>
      <c r="N1332" s="157">
        <f t="shared" ref="N1332:N1357" si="105" xml:space="preserve">H1332*M1332</f>
        <v>800</v>
      </c>
      <c r="O1332" s="157">
        <f t="shared" si="102"/>
        <v>0</v>
      </c>
    </row>
    <row r="1333" s="157" customFormat="1" customHeight="1" spans="1:15">
      <c r="A1333" s="196" t="s">
        <v>1286</v>
      </c>
      <c r="B1333" s="179" t="s">
        <v>80</v>
      </c>
      <c r="C1333" s="179" t="s">
        <v>431</v>
      </c>
      <c r="D1333" s="179" t="s">
        <v>330</v>
      </c>
      <c r="E1333" s="196" t="s">
        <v>432</v>
      </c>
      <c r="F1333" s="179" t="s">
        <v>229</v>
      </c>
      <c r="G1333" s="206">
        <v>1</v>
      </c>
      <c r="H1333" s="206">
        <v>1500</v>
      </c>
      <c r="I1333" s="206">
        <f t="shared" si="103"/>
        <v>1500</v>
      </c>
      <c r="J1333" s="259"/>
      <c r="K1333" s="196" t="s">
        <v>1304</v>
      </c>
      <c r="L1333" s="179" t="s">
        <v>1157</v>
      </c>
      <c r="M1333" s="157">
        <f t="shared" si="104"/>
        <v>1</v>
      </c>
      <c r="N1333" s="157">
        <f t="shared" si="105"/>
        <v>1500</v>
      </c>
      <c r="O1333" s="157">
        <f t="shared" si="102"/>
        <v>0</v>
      </c>
    </row>
    <row r="1334" s="157" customFormat="1" customHeight="1" spans="1:15">
      <c r="A1334" s="196" t="s">
        <v>1286</v>
      </c>
      <c r="B1334" s="179" t="s">
        <v>80</v>
      </c>
      <c r="C1334" s="179" t="s">
        <v>467</v>
      </c>
      <c r="D1334" s="179" t="s">
        <v>330</v>
      </c>
      <c r="E1334" s="179" t="s">
        <v>468</v>
      </c>
      <c r="F1334" s="179" t="s">
        <v>229</v>
      </c>
      <c r="G1334" s="206">
        <v>1</v>
      </c>
      <c r="H1334" s="206">
        <v>150</v>
      </c>
      <c r="I1334" s="206">
        <f t="shared" si="103"/>
        <v>150</v>
      </c>
      <c r="J1334" s="259"/>
      <c r="K1334" s="196" t="s">
        <v>1304</v>
      </c>
      <c r="L1334" s="179" t="s">
        <v>1157</v>
      </c>
      <c r="M1334" s="157">
        <f t="shared" si="104"/>
        <v>1</v>
      </c>
      <c r="N1334" s="157">
        <f t="shared" si="105"/>
        <v>150</v>
      </c>
      <c r="O1334" s="157">
        <f t="shared" si="102"/>
        <v>0</v>
      </c>
    </row>
    <row r="1335" s="157" customFormat="1" customHeight="1" spans="1:15">
      <c r="A1335" s="196" t="s">
        <v>1286</v>
      </c>
      <c r="B1335" s="179" t="s">
        <v>80</v>
      </c>
      <c r="C1335" s="179" t="s">
        <v>377</v>
      </c>
      <c r="D1335" s="179" t="s">
        <v>548</v>
      </c>
      <c r="E1335" s="196" t="s">
        <v>379</v>
      </c>
      <c r="F1335" s="179" t="s">
        <v>229</v>
      </c>
      <c r="G1335" s="206">
        <v>1</v>
      </c>
      <c r="H1335" s="206">
        <v>3000</v>
      </c>
      <c r="I1335" s="206">
        <f t="shared" si="103"/>
        <v>3000</v>
      </c>
      <c r="J1335" s="259"/>
      <c r="K1335" s="196" t="s">
        <v>1304</v>
      </c>
      <c r="L1335" s="179" t="s">
        <v>1157</v>
      </c>
      <c r="M1335" s="157">
        <f t="shared" si="104"/>
        <v>1</v>
      </c>
      <c r="N1335" s="157">
        <f t="shared" si="105"/>
        <v>3000</v>
      </c>
      <c r="O1335" s="157">
        <f t="shared" si="102"/>
        <v>0</v>
      </c>
    </row>
    <row r="1336" s="157" customFormat="1" customHeight="1" spans="1:15">
      <c r="A1336" s="196" t="s">
        <v>1286</v>
      </c>
      <c r="B1336" s="179" t="s">
        <v>80</v>
      </c>
      <c r="C1336" s="179" t="s">
        <v>262</v>
      </c>
      <c r="D1336" s="179" t="s">
        <v>263</v>
      </c>
      <c r="E1336" s="196" t="s">
        <v>188</v>
      </c>
      <c r="F1336" s="179" t="s">
        <v>229</v>
      </c>
      <c r="G1336" s="206">
        <v>1</v>
      </c>
      <c r="H1336" s="206">
        <v>1000</v>
      </c>
      <c r="I1336" s="206">
        <f t="shared" si="103"/>
        <v>1000</v>
      </c>
      <c r="J1336" s="259"/>
      <c r="K1336" s="196" t="s">
        <v>1304</v>
      </c>
      <c r="L1336" s="179" t="s">
        <v>1157</v>
      </c>
      <c r="M1336" s="157">
        <f t="shared" si="104"/>
        <v>1</v>
      </c>
      <c r="N1336" s="157">
        <f t="shared" si="105"/>
        <v>1000</v>
      </c>
      <c r="O1336" s="157">
        <f t="shared" si="102"/>
        <v>0</v>
      </c>
    </row>
    <row r="1337" s="157" customFormat="1" customHeight="1" spans="1:15">
      <c r="A1337" s="196" t="s">
        <v>1286</v>
      </c>
      <c r="B1337" s="179" t="s">
        <v>1187</v>
      </c>
      <c r="C1337" s="179" t="s">
        <v>413</v>
      </c>
      <c r="D1337" s="179" t="s">
        <v>417</v>
      </c>
      <c r="E1337" s="196" t="s">
        <v>1188</v>
      </c>
      <c r="F1337" s="179" t="s">
        <v>229</v>
      </c>
      <c r="G1337" s="206">
        <v>1</v>
      </c>
      <c r="H1337" s="206">
        <v>3000</v>
      </c>
      <c r="I1337" s="206">
        <f t="shared" si="103"/>
        <v>3000</v>
      </c>
      <c r="J1337" s="259"/>
      <c r="K1337" s="196" t="s">
        <v>1305</v>
      </c>
      <c r="L1337" s="179" t="s">
        <v>1157</v>
      </c>
      <c r="M1337" s="157">
        <f t="shared" si="104"/>
        <v>1</v>
      </c>
      <c r="N1337" s="157">
        <f t="shared" si="105"/>
        <v>3000</v>
      </c>
      <c r="O1337" s="157">
        <f t="shared" si="102"/>
        <v>0</v>
      </c>
    </row>
    <row r="1338" s="157" customFormat="1" customHeight="1" spans="1:15">
      <c r="A1338" s="196" t="s">
        <v>1286</v>
      </c>
      <c r="B1338" s="179" t="s">
        <v>1187</v>
      </c>
      <c r="C1338" s="179" t="s">
        <v>469</v>
      </c>
      <c r="D1338" s="179" t="s">
        <v>606</v>
      </c>
      <c r="E1338" s="179" t="s">
        <v>240</v>
      </c>
      <c r="F1338" s="179" t="s">
        <v>229</v>
      </c>
      <c r="G1338" s="206">
        <v>1</v>
      </c>
      <c r="H1338" s="206">
        <v>100</v>
      </c>
      <c r="I1338" s="206">
        <f t="shared" si="103"/>
        <v>100</v>
      </c>
      <c r="J1338" s="259"/>
      <c r="K1338" s="196" t="s">
        <v>1305</v>
      </c>
      <c r="L1338" s="179" t="s">
        <v>1157</v>
      </c>
      <c r="M1338" s="157">
        <f t="shared" si="104"/>
        <v>1</v>
      </c>
      <c r="N1338" s="157">
        <f t="shared" si="105"/>
        <v>100</v>
      </c>
      <c r="O1338" s="157">
        <f t="shared" si="102"/>
        <v>0</v>
      </c>
    </row>
    <row r="1339" s="157" customFormat="1" customHeight="1" spans="1:15">
      <c r="A1339" s="196" t="s">
        <v>1286</v>
      </c>
      <c r="B1339" s="179" t="s">
        <v>1190</v>
      </c>
      <c r="C1339" s="179" t="s">
        <v>272</v>
      </c>
      <c r="D1339" s="179" t="s">
        <v>330</v>
      </c>
      <c r="E1339" s="196" t="s">
        <v>274</v>
      </c>
      <c r="F1339" s="179" t="s">
        <v>158</v>
      </c>
      <c r="G1339" s="206">
        <v>16</v>
      </c>
      <c r="H1339" s="206">
        <v>1320</v>
      </c>
      <c r="I1339" s="206">
        <f t="shared" si="103"/>
        <v>21120</v>
      </c>
      <c r="J1339" s="259"/>
      <c r="K1339" s="196" t="s">
        <v>1306</v>
      </c>
      <c r="L1339" s="179" t="s">
        <v>1157</v>
      </c>
      <c r="M1339" s="157">
        <f t="shared" si="104"/>
        <v>16</v>
      </c>
      <c r="N1339" s="157">
        <f t="shared" si="105"/>
        <v>21120</v>
      </c>
      <c r="O1339" s="157">
        <f t="shared" si="102"/>
        <v>0</v>
      </c>
    </row>
    <row r="1340" s="157" customFormat="1" customHeight="1" spans="1:15">
      <c r="A1340" s="196" t="s">
        <v>1286</v>
      </c>
      <c r="B1340" s="179" t="s">
        <v>1190</v>
      </c>
      <c r="C1340" s="179" t="s">
        <v>315</v>
      </c>
      <c r="D1340" s="179" t="s">
        <v>330</v>
      </c>
      <c r="E1340" s="179" t="s">
        <v>786</v>
      </c>
      <c r="F1340" s="179" t="s">
        <v>158</v>
      </c>
      <c r="G1340" s="206">
        <v>10</v>
      </c>
      <c r="H1340" s="206">
        <v>200</v>
      </c>
      <c r="I1340" s="206">
        <f t="shared" si="103"/>
        <v>2000</v>
      </c>
      <c r="J1340" s="259"/>
      <c r="K1340" s="196" t="s">
        <v>1306</v>
      </c>
      <c r="L1340" s="179" t="s">
        <v>1157</v>
      </c>
      <c r="M1340" s="157">
        <f t="shared" si="104"/>
        <v>10</v>
      </c>
      <c r="N1340" s="157">
        <f t="shared" si="105"/>
        <v>2000</v>
      </c>
      <c r="O1340" s="157">
        <f t="shared" si="102"/>
        <v>0</v>
      </c>
    </row>
    <row r="1341" s="157" customFormat="1" customHeight="1" spans="1:15">
      <c r="A1341" s="196" t="s">
        <v>1286</v>
      </c>
      <c r="B1341" s="179" t="s">
        <v>1190</v>
      </c>
      <c r="C1341" s="179" t="s">
        <v>395</v>
      </c>
      <c r="D1341" s="179" t="s">
        <v>393</v>
      </c>
      <c r="E1341" s="196" t="s">
        <v>335</v>
      </c>
      <c r="F1341" s="179" t="s">
        <v>229</v>
      </c>
      <c r="G1341" s="206">
        <v>2</v>
      </c>
      <c r="H1341" s="206">
        <v>3000</v>
      </c>
      <c r="I1341" s="206">
        <f t="shared" si="103"/>
        <v>6000</v>
      </c>
      <c r="J1341" s="259"/>
      <c r="K1341" s="196" t="s">
        <v>1306</v>
      </c>
      <c r="L1341" s="179" t="s">
        <v>1157</v>
      </c>
      <c r="M1341" s="157">
        <f t="shared" si="104"/>
        <v>2</v>
      </c>
      <c r="N1341" s="157">
        <f t="shared" si="105"/>
        <v>6000</v>
      </c>
      <c r="O1341" s="157">
        <f t="shared" si="102"/>
        <v>0</v>
      </c>
    </row>
    <row r="1342" s="157" customFormat="1" customHeight="1" spans="1:15">
      <c r="A1342" s="196" t="s">
        <v>1286</v>
      </c>
      <c r="B1342" s="179" t="s">
        <v>1190</v>
      </c>
      <c r="C1342" s="179" t="s">
        <v>191</v>
      </c>
      <c r="D1342" s="196" t="s">
        <v>192</v>
      </c>
      <c r="E1342" s="196" t="s">
        <v>188</v>
      </c>
      <c r="F1342" s="179" t="s">
        <v>158</v>
      </c>
      <c r="G1342" s="206">
        <v>1</v>
      </c>
      <c r="H1342" s="206">
        <v>12000</v>
      </c>
      <c r="I1342" s="206">
        <f t="shared" si="103"/>
        <v>12000</v>
      </c>
      <c r="J1342" s="259"/>
      <c r="K1342" s="196" t="s">
        <v>1306</v>
      </c>
      <c r="L1342" s="179" t="s">
        <v>1157</v>
      </c>
      <c r="M1342" s="157">
        <f t="shared" si="104"/>
        <v>1</v>
      </c>
      <c r="N1342" s="157">
        <f t="shared" si="105"/>
        <v>12000</v>
      </c>
      <c r="O1342" s="157">
        <f t="shared" si="102"/>
        <v>0</v>
      </c>
    </row>
    <row r="1343" s="157" customFormat="1" customHeight="1" spans="1:15">
      <c r="A1343" s="196" t="s">
        <v>1286</v>
      </c>
      <c r="B1343" s="179" t="s">
        <v>1190</v>
      </c>
      <c r="C1343" s="179" t="s">
        <v>233</v>
      </c>
      <c r="D1343" s="179" t="s">
        <v>330</v>
      </c>
      <c r="E1343" s="196" t="s">
        <v>234</v>
      </c>
      <c r="F1343" s="179" t="s">
        <v>229</v>
      </c>
      <c r="G1343" s="206">
        <v>1</v>
      </c>
      <c r="H1343" s="206">
        <v>2800</v>
      </c>
      <c r="I1343" s="206">
        <f t="shared" si="103"/>
        <v>2800</v>
      </c>
      <c r="J1343" s="259"/>
      <c r="K1343" s="196" t="s">
        <v>1306</v>
      </c>
      <c r="L1343" s="179" t="s">
        <v>1157</v>
      </c>
      <c r="M1343" s="157">
        <f t="shared" si="104"/>
        <v>1</v>
      </c>
      <c r="N1343" s="157">
        <f t="shared" si="105"/>
        <v>2800</v>
      </c>
      <c r="O1343" s="157">
        <f t="shared" si="102"/>
        <v>0</v>
      </c>
    </row>
    <row r="1344" s="157" customFormat="1" customHeight="1" spans="1:15">
      <c r="A1344" s="196" t="s">
        <v>1286</v>
      </c>
      <c r="B1344" s="179" t="s">
        <v>1190</v>
      </c>
      <c r="C1344" s="179" t="s">
        <v>467</v>
      </c>
      <c r="D1344" s="179" t="s">
        <v>330</v>
      </c>
      <c r="E1344" s="179" t="s">
        <v>468</v>
      </c>
      <c r="F1344" s="179" t="s">
        <v>229</v>
      </c>
      <c r="G1344" s="206">
        <v>2</v>
      </c>
      <c r="H1344" s="206">
        <v>150</v>
      </c>
      <c r="I1344" s="206">
        <f t="shared" si="103"/>
        <v>300</v>
      </c>
      <c r="J1344" s="259"/>
      <c r="K1344" s="196" t="s">
        <v>1306</v>
      </c>
      <c r="L1344" s="179" t="s">
        <v>1157</v>
      </c>
      <c r="M1344" s="157">
        <f t="shared" si="104"/>
        <v>2</v>
      </c>
      <c r="N1344" s="157">
        <f t="shared" si="105"/>
        <v>300</v>
      </c>
      <c r="O1344" s="157">
        <f t="shared" si="102"/>
        <v>0</v>
      </c>
    </row>
    <row r="1345" s="157" customFormat="1" customHeight="1" spans="1:15">
      <c r="A1345" s="196" t="s">
        <v>1286</v>
      </c>
      <c r="B1345" s="179" t="s">
        <v>1190</v>
      </c>
      <c r="C1345" s="179" t="s">
        <v>354</v>
      </c>
      <c r="D1345" s="179" t="s">
        <v>355</v>
      </c>
      <c r="E1345" s="266" t="s">
        <v>356</v>
      </c>
      <c r="F1345" s="213" t="s">
        <v>229</v>
      </c>
      <c r="G1345" s="206">
        <v>1</v>
      </c>
      <c r="H1345" s="206">
        <v>1000</v>
      </c>
      <c r="I1345" s="206">
        <f t="shared" si="103"/>
        <v>1000</v>
      </c>
      <c r="J1345" s="259"/>
      <c r="K1345" s="196" t="s">
        <v>1306</v>
      </c>
      <c r="L1345" s="179" t="s">
        <v>1157</v>
      </c>
      <c r="M1345" s="157">
        <f t="shared" si="104"/>
        <v>1</v>
      </c>
      <c r="N1345" s="157">
        <f t="shared" si="105"/>
        <v>1000</v>
      </c>
      <c r="O1345" s="157">
        <f t="shared" si="102"/>
        <v>0</v>
      </c>
    </row>
    <row r="1346" s="157" customFormat="1" customHeight="1" spans="1:15">
      <c r="A1346" s="196" t="s">
        <v>1286</v>
      </c>
      <c r="B1346" s="179" t="s">
        <v>1192</v>
      </c>
      <c r="C1346" s="179" t="s">
        <v>480</v>
      </c>
      <c r="D1346" s="179" t="s">
        <v>330</v>
      </c>
      <c r="E1346" s="179" t="s">
        <v>481</v>
      </c>
      <c r="F1346" s="179" t="s">
        <v>229</v>
      </c>
      <c r="G1346" s="206">
        <v>2</v>
      </c>
      <c r="H1346" s="206">
        <v>40</v>
      </c>
      <c r="I1346" s="206">
        <f t="shared" si="103"/>
        <v>80</v>
      </c>
      <c r="J1346" s="259"/>
      <c r="K1346" s="196"/>
      <c r="L1346" s="179" t="s">
        <v>1157</v>
      </c>
      <c r="M1346" s="157">
        <f t="shared" si="104"/>
        <v>2</v>
      </c>
      <c r="N1346" s="157">
        <f t="shared" si="105"/>
        <v>80</v>
      </c>
      <c r="O1346" s="157">
        <f t="shared" si="102"/>
        <v>0</v>
      </c>
    </row>
    <row r="1347" s="157" customFormat="1" customHeight="1" spans="1:15">
      <c r="A1347" s="196" t="s">
        <v>1286</v>
      </c>
      <c r="B1347" s="179" t="s">
        <v>1192</v>
      </c>
      <c r="C1347" s="179" t="s">
        <v>272</v>
      </c>
      <c r="D1347" s="179" t="s">
        <v>330</v>
      </c>
      <c r="E1347" s="196" t="s">
        <v>274</v>
      </c>
      <c r="F1347" s="179" t="s">
        <v>158</v>
      </c>
      <c r="G1347" s="206">
        <v>7</v>
      </c>
      <c r="H1347" s="206">
        <v>1320</v>
      </c>
      <c r="I1347" s="206">
        <f t="shared" si="103"/>
        <v>9240</v>
      </c>
      <c r="J1347" s="259"/>
      <c r="K1347" s="196"/>
      <c r="L1347" s="179" t="s">
        <v>1157</v>
      </c>
      <c r="M1347" s="157">
        <f t="shared" si="104"/>
        <v>7</v>
      </c>
      <c r="N1347" s="157">
        <f t="shared" si="105"/>
        <v>9240</v>
      </c>
      <c r="O1347" s="157">
        <f t="shared" si="102"/>
        <v>0</v>
      </c>
    </row>
    <row r="1348" s="157" customFormat="1" customHeight="1" spans="1:15">
      <c r="A1348" s="196" t="s">
        <v>1286</v>
      </c>
      <c r="B1348" s="179" t="s">
        <v>1192</v>
      </c>
      <c r="C1348" s="179" t="s">
        <v>318</v>
      </c>
      <c r="D1348" s="179" t="s">
        <v>728</v>
      </c>
      <c r="E1348" s="196" t="s">
        <v>320</v>
      </c>
      <c r="F1348" s="179" t="s">
        <v>158</v>
      </c>
      <c r="G1348" s="206">
        <v>2</v>
      </c>
      <c r="H1348" s="206">
        <v>800</v>
      </c>
      <c r="I1348" s="206">
        <f t="shared" si="103"/>
        <v>1600</v>
      </c>
      <c r="J1348" s="259"/>
      <c r="K1348" s="196"/>
      <c r="L1348" s="179" t="s">
        <v>1157</v>
      </c>
      <c r="M1348" s="157">
        <f t="shared" si="104"/>
        <v>2</v>
      </c>
      <c r="N1348" s="157">
        <f t="shared" si="105"/>
        <v>1600</v>
      </c>
      <c r="O1348" s="157">
        <f t="shared" si="102"/>
        <v>0</v>
      </c>
    </row>
    <row r="1349" s="157" customFormat="1" customHeight="1" spans="1:15">
      <c r="A1349" s="196" t="s">
        <v>1286</v>
      </c>
      <c r="B1349" s="179" t="s">
        <v>1192</v>
      </c>
      <c r="C1349" s="179" t="s">
        <v>467</v>
      </c>
      <c r="D1349" s="179" t="s">
        <v>330</v>
      </c>
      <c r="E1349" s="179" t="s">
        <v>468</v>
      </c>
      <c r="F1349" s="179" t="s">
        <v>229</v>
      </c>
      <c r="G1349" s="206">
        <v>7</v>
      </c>
      <c r="H1349" s="206">
        <v>150</v>
      </c>
      <c r="I1349" s="206">
        <f t="shared" si="103"/>
        <v>1050</v>
      </c>
      <c r="J1349" s="259"/>
      <c r="K1349" s="196"/>
      <c r="L1349" s="179" t="s">
        <v>1157</v>
      </c>
      <c r="M1349" s="157">
        <f t="shared" si="104"/>
        <v>7</v>
      </c>
      <c r="N1349" s="157">
        <f t="shared" si="105"/>
        <v>1050</v>
      </c>
      <c r="O1349" s="157">
        <f t="shared" ref="O1349:O1412" si="106" xml:space="preserve">G1349-M1349</f>
        <v>0</v>
      </c>
    </row>
    <row r="1350" s="157" customFormat="1" customHeight="1" spans="1:15">
      <c r="A1350" s="196" t="s">
        <v>1286</v>
      </c>
      <c r="B1350" s="179" t="s">
        <v>1192</v>
      </c>
      <c r="C1350" s="179" t="s">
        <v>306</v>
      </c>
      <c r="D1350" s="196" t="s">
        <v>307</v>
      </c>
      <c r="E1350" s="196" t="s">
        <v>308</v>
      </c>
      <c r="F1350" s="179" t="s">
        <v>158</v>
      </c>
      <c r="G1350" s="206">
        <v>2</v>
      </c>
      <c r="H1350" s="206">
        <v>150</v>
      </c>
      <c r="I1350" s="206">
        <f t="shared" si="103"/>
        <v>300</v>
      </c>
      <c r="J1350" s="259"/>
      <c r="K1350" s="196"/>
      <c r="L1350" s="179" t="s">
        <v>1157</v>
      </c>
      <c r="M1350" s="157">
        <f t="shared" si="104"/>
        <v>2</v>
      </c>
      <c r="N1350" s="157">
        <f t="shared" si="105"/>
        <v>300</v>
      </c>
      <c r="O1350" s="157">
        <f t="shared" si="106"/>
        <v>0</v>
      </c>
    </row>
    <row r="1351" s="157" customFormat="1" customHeight="1" spans="1:15">
      <c r="A1351" s="196" t="s">
        <v>1286</v>
      </c>
      <c r="B1351" s="179" t="s">
        <v>1193</v>
      </c>
      <c r="C1351" s="179" t="s">
        <v>431</v>
      </c>
      <c r="D1351" s="179" t="s">
        <v>330</v>
      </c>
      <c r="E1351" s="196" t="s">
        <v>432</v>
      </c>
      <c r="F1351" s="179" t="s">
        <v>229</v>
      </c>
      <c r="G1351" s="206">
        <v>21</v>
      </c>
      <c r="H1351" s="206">
        <v>1500</v>
      </c>
      <c r="I1351" s="206">
        <f t="shared" si="103"/>
        <v>31500</v>
      </c>
      <c r="J1351" s="259"/>
      <c r="K1351" s="196"/>
      <c r="L1351" s="179" t="s">
        <v>1157</v>
      </c>
      <c r="M1351" s="157">
        <f t="shared" si="104"/>
        <v>21</v>
      </c>
      <c r="N1351" s="157">
        <f t="shared" si="105"/>
        <v>31500</v>
      </c>
      <c r="O1351" s="157">
        <f t="shared" si="106"/>
        <v>0</v>
      </c>
    </row>
    <row r="1352" s="157" customFormat="1" customHeight="1" spans="1:15">
      <c r="A1352" s="196" t="s">
        <v>1286</v>
      </c>
      <c r="B1352" s="179" t="s">
        <v>1193</v>
      </c>
      <c r="C1352" s="179" t="s">
        <v>441</v>
      </c>
      <c r="D1352" s="179" t="s">
        <v>330</v>
      </c>
      <c r="E1352" s="196" t="s">
        <v>432</v>
      </c>
      <c r="F1352" s="179" t="s">
        <v>186</v>
      </c>
      <c r="G1352" s="206">
        <v>3</v>
      </c>
      <c r="H1352" s="206">
        <v>6000</v>
      </c>
      <c r="I1352" s="206">
        <f t="shared" si="103"/>
        <v>18000</v>
      </c>
      <c r="J1352" s="259"/>
      <c r="K1352" s="196"/>
      <c r="L1352" s="179" t="s">
        <v>1157</v>
      </c>
      <c r="M1352" s="157">
        <f t="shared" si="104"/>
        <v>3</v>
      </c>
      <c r="N1352" s="157">
        <f t="shared" si="105"/>
        <v>18000</v>
      </c>
      <c r="O1352" s="157">
        <f t="shared" si="106"/>
        <v>0</v>
      </c>
    </row>
    <row r="1353" s="157" customFormat="1" customHeight="1" spans="1:15">
      <c r="A1353" s="196" t="s">
        <v>1286</v>
      </c>
      <c r="B1353" s="179" t="s">
        <v>1193</v>
      </c>
      <c r="C1353" s="179" t="s">
        <v>262</v>
      </c>
      <c r="D1353" s="179" t="s">
        <v>697</v>
      </c>
      <c r="E1353" s="196" t="s">
        <v>188</v>
      </c>
      <c r="F1353" s="179" t="s">
        <v>229</v>
      </c>
      <c r="G1353" s="206">
        <v>12</v>
      </c>
      <c r="H1353" s="206">
        <v>1000</v>
      </c>
      <c r="I1353" s="206">
        <f t="shared" si="103"/>
        <v>12000</v>
      </c>
      <c r="J1353" s="259"/>
      <c r="K1353" s="196"/>
      <c r="L1353" s="179" t="s">
        <v>1157</v>
      </c>
      <c r="M1353" s="157">
        <f t="shared" si="104"/>
        <v>12</v>
      </c>
      <c r="N1353" s="157">
        <f t="shared" si="105"/>
        <v>12000</v>
      </c>
      <c r="O1353" s="157">
        <f t="shared" si="106"/>
        <v>0</v>
      </c>
    </row>
    <row r="1354" s="157" customFormat="1" customHeight="1" spans="1:15">
      <c r="A1354" s="196" t="s">
        <v>1286</v>
      </c>
      <c r="B1354" s="179" t="s">
        <v>1193</v>
      </c>
      <c r="C1354" s="179" t="s">
        <v>262</v>
      </c>
      <c r="D1354" s="179" t="s">
        <v>696</v>
      </c>
      <c r="E1354" s="196" t="s">
        <v>188</v>
      </c>
      <c r="F1354" s="179" t="s">
        <v>229</v>
      </c>
      <c r="G1354" s="206">
        <v>3</v>
      </c>
      <c r="H1354" s="206">
        <v>1000</v>
      </c>
      <c r="I1354" s="206">
        <f t="shared" si="103"/>
        <v>3000</v>
      </c>
      <c r="J1354" s="259"/>
      <c r="K1354" s="196"/>
      <c r="L1354" s="179" t="s">
        <v>1157</v>
      </c>
      <c r="M1354" s="157">
        <f t="shared" si="104"/>
        <v>3</v>
      </c>
      <c r="N1354" s="157">
        <f t="shared" si="105"/>
        <v>3000</v>
      </c>
      <c r="O1354" s="157">
        <f t="shared" si="106"/>
        <v>0</v>
      </c>
    </row>
    <row r="1355" s="157" customFormat="1" customHeight="1" spans="1:15">
      <c r="A1355" s="196" t="s">
        <v>1286</v>
      </c>
      <c r="B1355" s="179" t="s">
        <v>1193</v>
      </c>
      <c r="C1355" s="179" t="s">
        <v>413</v>
      </c>
      <c r="D1355" s="179" t="s">
        <v>417</v>
      </c>
      <c r="E1355" s="196" t="s">
        <v>1188</v>
      </c>
      <c r="F1355" s="179" t="s">
        <v>229</v>
      </c>
      <c r="G1355" s="206">
        <v>3</v>
      </c>
      <c r="H1355" s="206">
        <v>3000</v>
      </c>
      <c r="I1355" s="206">
        <f t="shared" si="103"/>
        <v>9000</v>
      </c>
      <c r="J1355" s="259"/>
      <c r="K1355" s="196"/>
      <c r="L1355" s="179" t="s">
        <v>1157</v>
      </c>
      <c r="M1355" s="157">
        <f t="shared" si="104"/>
        <v>3</v>
      </c>
      <c r="N1355" s="157">
        <f t="shared" si="105"/>
        <v>9000</v>
      </c>
      <c r="O1355" s="157">
        <f t="shared" si="106"/>
        <v>0</v>
      </c>
    </row>
    <row r="1356" s="157" customFormat="1" customHeight="1" spans="1:15">
      <c r="A1356" s="196" t="s">
        <v>1286</v>
      </c>
      <c r="B1356" s="179" t="s">
        <v>1194</v>
      </c>
      <c r="C1356" s="179" t="s">
        <v>441</v>
      </c>
      <c r="D1356" s="179" t="s">
        <v>330</v>
      </c>
      <c r="E1356" s="196" t="s">
        <v>432</v>
      </c>
      <c r="F1356" s="179" t="s">
        <v>186</v>
      </c>
      <c r="G1356" s="206">
        <v>1</v>
      </c>
      <c r="H1356" s="206">
        <v>6000</v>
      </c>
      <c r="I1356" s="206">
        <f t="shared" si="103"/>
        <v>6000</v>
      </c>
      <c r="J1356" s="259"/>
      <c r="K1356" s="196"/>
      <c r="L1356" s="179" t="s">
        <v>1157</v>
      </c>
      <c r="M1356" s="157">
        <f t="shared" si="104"/>
        <v>1</v>
      </c>
      <c r="N1356" s="157">
        <f t="shared" si="105"/>
        <v>6000</v>
      </c>
      <c r="O1356" s="157">
        <f t="shared" si="106"/>
        <v>0</v>
      </c>
    </row>
    <row r="1357" s="157" customFormat="1" customHeight="1" spans="1:15">
      <c r="A1357" s="196" t="s">
        <v>1286</v>
      </c>
      <c r="B1357" s="179" t="s">
        <v>1195</v>
      </c>
      <c r="C1357" s="179" t="s">
        <v>303</v>
      </c>
      <c r="D1357" s="179" t="s">
        <v>330</v>
      </c>
      <c r="E1357" s="196" t="s">
        <v>296</v>
      </c>
      <c r="F1357" s="213" t="s">
        <v>305</v>
      </c>
      <c r="G1357" s="206">
        <v>1</v>
      </c>
      <c r="H1357" s="206">
        <v>1000</v>
      </c>
      <c r="I1357" s="206">
        <f t="shared" si="103"/>
        <v>1000</v>
      </c>
      <c r="J1357" s="259"/>
      <c r="K1357" s="196"/>
      <c r="L1357" s="179" t="s">
        <v>1157</v>
      </c>
      <c r="M1357" s="157">
        <f t="shared" si="104"/>
        <v>1</v>
      </c>
      <c r="N1357" s="157">
        <f t="shared" si="105"/>
        <v>1000</v>
      </c>
      <c r="O1357" s="157">
        <f t="shared" si="106"/>
        <v>0</v>
      </c>
    </row>
    <row r="1358" s="157" customFormat="1" customHeight="1" spans="1:15">
      <c r="A1358" s="196" t="s">
        <v>1307</v>
      </c>
      <c r="B1358" s="196" t="s">
        <v>1307</v>
      </c>
      <c r="C1358" s="196"/>
      <c r="D1358" s="196"/>
      <c r="E1358" s="196"/>
      <c r="F1358" s="196"/>
      <c r="G1358" s="206"/>
      <c r="H1358" s="206"/>
      <c r="I1358" s="206"/>
      <c r="J1358" s="259"/>
      <c r="K1358" s="196"/>
      <c r="L1358" s="196"/>
      <c r="O1358" s="157">
        <f t="shared" si="106"/>
        <v>0</v>
      </c>
    </row>
    <row r="1359" s="157" customFormat="1" customHeight="1" spans="1:15">
      <c r="A1359" s="196" t="s">
        <v>1308</v>
      </c>
      <c r="B1359" s="196" t="s">
        <v>1308</v>
      </c>
      <c r="C1359" s="196"/>
      <c r="D1359" s="196"/>
      <c r="E1359" s="196"/>
      <c r="F1359" s="196"/>
      <c r="G1359" s="206"/>
      <c r="H1359" s="206"/>
      <c r="I1359" s="206"/>
      <c r="J1359" s="259"/>
      <c r="K1359" s="196"/>
      <c r="L1359" s="196"/>
      <c r="O1359" s="157">
        <f t="shared" si="106"/>
        <v>0</v>
      </c>
    </row>
    <row r="1360" s="157" customFormat="1" customHeight="1" spans="1:15">
      <c r="A1360" s="196" t="s">
        <v>1309</v>
      </c>
      <c r="B1360" s="196" t="s">
        <v>1309</v>
      </c>
      <c r="C1360" s="196"/>
      <c r="D1360" s="196"/>
      <c r="E1360" s="196"/>
      <c r="F1360" s="196"/>
      <c r="G1360" s="206"/>
      <c r="H1360" s="206"/>
      <c r="I1360" s="206"/>
      <c r="J1360" s="259"/>
      <c r="K1360" s="196"/>
      <c r="L1360" s="196"/>
      <c r="O1360" s="157">
        <f t="shared" si="106"/>
        <v>0</v>
      </c>
    </row>
    <row r="1361" s="157" customFormat="1" customHeight="1" spans="1:15">
      <c r="A1361" s="196" t="s">
        <v>1309</v>
      </c>
      <c r="B1361" s="179" t="s">
        <v>1155</v>
      </c>
      <c r="C1361" s="179" t="s">
        <v>306</v>
      </c>
      <c r="D1361" s="196" t="s">
        <v>307</v>
      </c>
      <c r="E1361" s="196" t="s">
        <v>308</v>
      </c>
      <c r="F1361" s="179" t="s">
        <v>158</v>
      </c>
      <c r="G1361" s="206">
        <v>1</v>
      </c>
      <c r="H1361" s="206">
        <v>150</v>
      </c>
      <c r="I1361" s="206">
        <f t="shared" ref="I1361:I1424" si="107" xml:space="preserve">G1361*H1361</f>
        <v>150</v>
      </c>
      <c r="J1361" s="259"/>
      <c r="K1361" s="196" t="s">
        <v>1310</v>
      </c>
      <c r="L1361" s="179" t="s">
        <v>1157</v>
      </c>
      <c r="M1361" s="157">
        <f t="shared" ref="M1361:M1424" si="108" xml:space="preserve">G1361</f>
        <v>1</v>
      </c>
      <c r="N1361" s="157">
        <f t="shared" ref="N1361:N1424" si="109" xml:space="preserve">H1361*M1361</f>
        <v>150</v>
      </c>
      <c r="O1361" s="157">
        <f t="shared" si="106"/>
        <v>0</v>
      </c>
    </row>
    <row r="1362" s="157" customFormat="1" customHeight="1" spans="1:15">
      <c r="A1362" s="196" t="s">
        <v>1309</v>
      </c>
      <c r="B1362" s="179" t="s">
        <v>1155</v>
      </c>
      <c r="C1362" s="179" t="s">
        <v>431</v>
      </c>
      <c r="D1362" s="179" t="s">
        <v>330</v>
      </c>
      <c r="E1362" s="196" t="s">
        <v>432</v>
      </c>
      <c r="F1362" s="179" t="s">
        <v>229</v>
      </c>
      <c r="G1362" s="206">
        <v>1</v>
      </c>
      <c r="H1362" s="206">
        <v>1500</v>
      </c>
      <c r="I1362" s="206">
        <f t="shared" si="107"/>
        <v>1500</v>
      </c>
      <c r="J1362" s="259"/>
      <c r="K1362" s="196" t="s">
        <v>1310</v>
      </c>
      <c r="L1362" s="179" t="s">
        <v>1157</v>
      </c>
      <c r="M1362" s="157">
        <f t="shared" si="108"/>
        <v>1</v>
      </c>
      <c r="N1362" s="157">
        <f t="shared" si="109"/>
        <v>1500</v>
      </c>
      <c r="O1362" s="157">
        <f t="shared" si="106"/>
        <v>0</v>
      </c>
    </row>
    <row r="1363" s="157" customFormat="1" customHeight="1" spans="1:15">
      <c r="A1363" s="196" t="s">
        <v>1309</v>
      </c>
      <c r="B1363" s="179" t="s">
        <v>1155</v>
      </c>
      <c r="C1363" s="179" t="s">
        <v>431</v>
      </c>
      <c r="D1363" s="213" t="s">
        <v>710</v>
      </c>
      <c r="E1363" s="266" t="s">
        <v>432</v>
      </c>
      <c r="F1363" s="213" t="s">
        <v>229</v>
      </c>
      <c r="G1363" s="206">
        <v>1</v>
      </c>
      <c r="H1363" s="206">
        <v>1500</v>
      </c>
      <c r="I1363" s="206">
        <f t="shared" si="107"/>
        <v>1500</v>
      </c>
      <c r="J1363" s="259"/>
      <c r="K1363" s="196" t="s">
        <v>1310</v>
      </c>
      <c r="L1363" s="179" t="s">
        <v>1157</v>
      </c>
      <c r="M1363" s="157">
        <f t="shared" si="108"/>
        <v>1</v>
      </c>
      <c r="N1363" s="157">
        <f t="shared" si="109"/>
        <v>1500</v>
      </c>
      <c r="O1363" s="157">
        <f t="shared" si="106"/>
        <v>0</v>
      </c>
    </row>
    <row r="1364" s="157" customFormat="1" customHeight="1" spans="1:15">
      <c r="A1364" s="196" t="s">
        <v>1309</v>
      </c>
      <c r="B1364" s="179" t="s">
        <v>1155</v>
      </c>
      <c r="C1364" s="179" t="s">
        <v>322</v>
      </c>
      <c r="D1364" s="179" t="s">
        <v>703</v>
      </c>
      <c r="E1364" s="196" t="s">
        <v>324</v>
      </c>
      <c r="F1364" s="179" t="s">
        <v>705</v>
      </c>
      <c r="G1364" s="206">
        <v>2</v>
      </c>
      <c r="H1364" s="206">
        <v>200</v>
      </c>
      <c r="I1364" s="206">
        <f t="shared" si="107"/>
        <v>400</v>
      </c>
      <c r="J1364" s="259"/>
      <c r="K1364" s="196" t="s">
        <v>1310</v>
      </c>
      <c r="L1364" s="179" t="s">
        <v>1157</v>
      </c>
      <c r="M1364" s="157">
        <f t="shared" si="108"/>
        <v>2</v>
      </c>
      <c r="N1364" s="157">
        <f t="shared" si="109"/>
        <v>400</v>
      </c>
      <c r="O1364" s="157">
        <f t="shared" si="106"/>
        <v>0</v>
      </c>
    </row>
    <row r="1365" s="157" customFormat="1" customHeight="1" spans="1:15">
      <c r="A1365" s="196" t="s">
        <v>1309</v>
      </c>
      <c r="B1365" s="179" t="s">
        <v>1155</v>
      </c>
      <c r="C1365" s="179" t="s">
        <v>224</v>
      </c>
      <c r="D1365" s="179" t="s">
        <v>330</v>
      </c>
      <c r="E1365" s="196" t="s">
        <v>1158</v>
      </c>
      <c r="F1365" s="179" t="s">
        <v>158</v>
      </c>
      <c r="G1365" s="206">
        <v>1</v>
      </c>
      <c r="H1365" s="206">
        <v>1000</v>
      </c>
      <c r="I1365" s="206">
        <f t="shared" si="107"/>
        <v>1000</v>
      </c>
      <c r="J1365" s="259"/>
      <c r="K1365" s="196" t="s">
        <v>1310</v>
      </c>
      <c r="L1365" s="179" t="s">
        <v>1157</v>
      </c>
      <c r="M1365" s="157">
        <f t="shared" si="108"/>
        <v>1</v>
      </c>
      <c r="N1365" s="157">
        <f t="shared" si="109"/>
        <v>1000</v>
      </c>
      <c r="O1365" s="157">
        <f t="shared" si="106"/>
        <v>0</v>
      </c>
    </row>
    <row r="1366" s="157" customFormat="1" customHeight="1" spans="1:15">
      <c r="A1366" s="196" t="s">
        <v>1309</v>
      </c>
      <c r="B1366" s="179" t="s">
        <v>1155</v>
      </c>
      <c r="C1366" s="179" t="s">
        <v>325</v>
      </c>
      <c r="D1366" s="179" t="s">
        <v>330</v>
      </c>
      <c r="E1366" s="179" t="s">
        <v>786</v>
      </c>
      <c r="F1366" s="179" t="s">
        <v>158</v>
      </c>
      <c r="G1366" s="206">
        <v>1</v>
      </c>
      <c r="H1366" s="206">
        <v>200</v>
      </c>
      <c r="I1366" s="206">
        <f t="shared" si="107"/>
        <v>200</v>
      </c>
      <c r="J1366" s="259"/>
      <c r="K1366" s="196" t="s">
        <v>1310</v>
      </c>
      <c r="L1366" s="179" t="s">
        <v>1157</v>
      </c>
      <c r="M1366" s="157">
        <f t="shared" si="108"/>
        <v>1</v>
      </c>
      <c r="N1366" s="157">
        <f t="shared" si="109"/>
        <v>200</v>
      </c>
      <c r="O1366" s="157">
        <f t="shared" si="106"/>
        <v>0</v>
      </c>
    </row>
    <row r="1367" s="157" customFormat="1" customHeight="1" spans="1:15">
      <c r="A1367" s="196" t="s">
        <v>1309</v>
      </c>
      <c r="B1367" s="179" t="s">
        <v>1155</v>
      </c>
      <c r="C1367" s="179" t="s">
        <v>262</v>
      </c>
      <c r="D1367" s="179" t="s">
        <v>564</v>
      </c>
      <c r="E1367" s="196" t="s">
        <v>188</v>
      </c>
      <c r="F1367" s="179" t="s">
        <v>229</v>
      </c>
      <c r="G1367" s="206">
        <v>1</v>
      </c>
      <c r="H1367" s="206">
        <v>1000</v>
      </c>
      <c r="I1367" s="206">
        <f t="shared" si="107"/>
        <v>1000</v>
      </c>
      <c r="J1367" s="259"/>
      <c r="K1367" s="196" t="s">
        <v>1310</v>
      </c>
      <c r="L1367" s="179" t="s">
        <v>1157</v>
      </c>
      <c r="M1367" s="157">
        <f t="shared" si="108"/>
        <v>1</v>
      </c>
      <c r="N1367" s="157">
        <f t="shared" si="109"/>
        <v>1000</v>
      </c>
      <c r="O1367" s="157">
        <f t="shared" si="106"/>
        <v>0</v>
      </c>
    </row>
    <row r="1368" s="157" customFormat="1" customHeight="1" spans="1:15">
      <c r="A1368" s="196" t="s">
        <v>1309</v>
      </c>
      <c r="B1368" s="179" t="s">
        <v>1155</v>
      </c>
      <c r="C1368" s="213" t="s">
        <v>329</v>
      </c>
      <c r="D1368" s="213" t="s">
        <v>330</v>
      </c>
      <c r="E1368" s="213" t="s">
        <v>331</v>
      </c>
      <c r="F1368" s="213" t="s">
        <v>229</v>
      </c>
      <c r="G1368" s="206">
        <v>1</v>
      </c>
      <c r="H1368" s="206">
        <v>210</v>
      </c>
      <c r="I1368" s="206">
        <f t="shared" si="107"/>
        <v>210</v>
      </c>
      <c r="J1368" s="259"/>
      <c r="K1368" s="196" t="s">
        <v>1310</v>
      </c>
      <c r="L1368" s="179" t="s">
        <v>1157</v>
      </c>
      <c r="M1368" s="157">
        <f t="shared" si="108"/>
        <v>1</v>
      </c>
      <c r="N1368" s="157">
        <f t="shared" si="109"/>
        <v>210</v>
      </c>
      <c r="O1368" s="157">
        <f t="shared" si="106"/>
        <v>0</v>
      </c>
    </row>
    <row r="1369" s="157" customFormat="1" customHeight="1" spans="1:15">
      <c r="A1369" s="196" t="s">
        <v>1309</v>
      </c>
      <c r="B1369" s="179" t="s">
        <v>1159</v>
      </c>
      <c r="C1369" s="179" t="s">
        <v>306</v>
      </c>
      <c r="D1369" s="196" t="s">
        <v>307</v>
      </c>
      <c r="E1369" s="196" t="s">
        <v>308</v>
      </c>
      <c r="F1369" s="179" t="s">
        <v>158</v>
      </c>
      <c r="G1369" s="206">
        <v>16</v>
      </c>
      <c r="H1369" s="206">
        <v>150</v>
      </c>
      <c r="I1369" s="206">
        <f t="shared" si="107"/>
        <v>2400</v>
      </c>
      <c r="J1369" s="259"/>
      <c r="K1369" s="196" t="s">
        <v>1311</v>
      </c>
      <c r="L1369" s="179" t="s">
        <v>1157</v>
      </c>
      <c r="M1369" s="157">
        <f t="shared" si="108"/>
        <v>16</v>
      </c>
      <c r="N1369" s="157">
        <f t="shared" si="109"/>
        <v>2400</v>
      </c>
      <c r="O1369" s="157">
        <f t="shared" si="106"/>
        <v>0</v>
      </c>
    </row>
    <row r="1370" s="157" customFormat="1" customHeight="1" spans="1:15">
      <c r="A1370" s="196" t="s">
        <v>1309</v>
      </c>
      <c r="B1370" s="179" t="s">
        <v>1159</v>
      </c>
      <c r="C1370" s="213" t="s">
        <v>329</v>
      </c>
      <c r="D1370" s="213" t="s">
        <v>330</v>
      </c>
      <c r="E1370" s="213" t="s">
        <v>331</v>
      </c>
      <c r="F1370" s="213" t="s">
        <v>229</v>
      </c>
      <c r="G1370" s="206">
        <v>8</v>
      </c>
      <c r="H1370" s="206">
        <v>210</v>
      </c>
      <c r="I1370" s="206">
        <f t="shared" si="107"/>
        <v>1680</v>
      </c>
      <c r="J1370" s="259"/>
      <c r="K1370" s="196" t="s">
        <v>1311</v>
      </c>
      <c r="L1370" s="179" t="s">
        <v>1157</v>
      </c>
      <c r="M1370" s="157">
        <f t="shared" si="108"/>
        <v>8</v>
      </c>
      <c r="N1370" s="157">
        <f t="shared" si="109"/>
        <v>1680</v>
      </c>
      <c r="O1370" s="157">
        <f t="shared" si="106"/>
        <v>0</v>
      </c>
    </row>
    <row r="1371" s="157" customFormat="1" customHeight="1" spans="1:15">
      <c r="A1371" s="196" t="s">
        <v>1309</v>
      </c>
      <c r="B1371" s="179" t="s">
        <v>1161</v>
      </c>
      <c r="C1371" s="179" t="s">
        <v>306</v>
      </c>
      <c r="D1371" s="196" t="s">
        <v>307</v>
      </c>
      <c r="E1371" s="196" t="s">
        <v>308</v>
      </c>
      <c r="F1371" s="179" t="s">
        <v>158</v>
      </c>
      <c r="G1371" s="206">
        <v>21</v>
      </c>
      <c r="H1371" s="206">
        <v>150</v>
      </c>
      <c r="I1371" s="206">
        <f t="shared" si="107"/>
        <v>3150</v>
      </c>
      <c r="J1371" s="259"/>
      <c r="K1371" s="196" t="s">
        <v>1312</v>
      </c>
      <c r="L1371" s="179" t="s">
        <v>1157</v>
      </c>
      <c r="M1371" s="157">
        <f t="shared" si="108"/>
        <v>21</v>
      </c>
      <c r="N1371" s="157">
        <f t="shared" si="109"/>
        <v>3150</v>
      </c>
      <c r="O1371" s="157">
        <f t="shared" si="106"/>
        <v>0</v>
      </c>
    </row>
    <row r="1372" s="157" customFormat="1" customHeight="1" spans="1:15">
      <c r="A1372" s="196" t="s">
        <v>1309</v>
      </c>
      <c r="B1372" s="179" t="s">
        <v>1161</v>
      </c>
      <c r="C1372" s="213" t="s">
        <v>329</v>
      </c>
      <c r="D1372" s="213" t="s">
        <v>330</v>
      </c>
      <c r="E1372" s="213" t="s">
        <v>331</v>
      </c>
      <c r="F1372" s="213" t="s">
        <v>229</v>
      </c>
      <c r="G1372" s="206">
        <v>7</v>
      </c>
      <c r="H1372" s="206">
        <v>210</v>
      </c>
      <c r="I1372" s="206">
        <f t="shared" si="107"/>
        <v>1470</v>
      </c>
      <c r="J1372" s="259"/>
      <c r="K1372" s="196" t="s">
        <v>1312</v>
      </c>
      <c r="L1372" s="179" t="s">
        <v>1157</v>
      </c>
      <c r="M1372" s="157">
        <f t="shared" si="108"/>
        <v>7</v>
      </c>
      <c r="N1372" s="157">
        <f t="shared" si="109"/>
        <v>1470</v>
      </c>
      <c r="O1372" s="157">
        <f t="shared" si="106"/>
        <v>0</v>
      </c>
    </row>
    <row r="1373" s="157" customFormat="1" customHeight="1" spans="1:15">
      <c r="A1373" s="196" t="s">
        <v>1309</v>
      </c>
      <c r="B1373" s="179" t="s">
        <v>1163</v>
      </c>
      <c r="C1373" s="179" t="s">
        <v>306</v>
      </c>
      <c r="D1373" s="196" t="s">
        <v>307</v>
      </c>
      <c r="E1373" s="196" t="s">
        <v>308</v>
      </c>
      <c r="F1373" s="179" t="s">
        <v>158</v>
      </c>
      <c r="G1373" s="206">
        <v>1</v>
      </c>
      <c r="H1373" s="206">
        <v>150</v>
      </c>
      <c r="I1373" s="206">
        <f t="shared" si="107"/>
        <v>150</v>
      </c>
      <c r="J1373" s="259"/>
      <c r="K1373" s="196" t="s">
        <v>1313</v>
      </c>
      <c r="L1373" s="179" t="s">
        <v>1157</v>
      </c>
      <c r="M1373" s="157">
        <f t="shared" si="108"/>
        <v>1</v>
      </c>
      <c r="N1373" s="157">
        <f t="shared" si="109"/>
        <v>150</v>
      </c>
      <c r="O1373" s="157">
        <f t="shared" si="106"/>
        <v>0</v>
      </c>
    </row>
    <row r="1374" s="157" customFormat="1" customHeight="1" spans="1:15">
      <c r="A1374" s="196" t="s">
        <v>1309</v>
      </c>
      <c r="B1374" s="179" t="s">
        <v>1165</v>
      </c>
      <c r="C1374" s="213" t="s">
        <v>690</v>
      </c>
      <c r="D1374" s="213" t="s">
        <v>164</v>
      </c>
      <c r="E1374" s="196" t="s">
        <v>157</v>
      </c>
      <c r="F1374" s="179" t="s">
        <v>158</v>
      </c>
      <c r="G1374" s="206">
        <v>10</v>
      </c>
      <c r="H1374" s="206">
        <v>10000</v>
      </c>
      <c r="I1374" s="206">
        <f t="shared" si="107"/>
        <v>100000</v>
      </c>
      <c r="J1374" s="259"/>
      <c r="K1374" s="196" t="s">
        <v>1314</v>
      </c>
      <c r="L1374" s="179" t="s">
        <v>1157</v>
      </c>
      <c r="M1374" s="157">
        <f t="shared" si="108"/>
        <v>10</v>
      </c>
      <c r="N1374" s="157">
        <f t="shared" si="109"/>
        <v>100000</v>
      </c>
      <c r="O1374" s="157">
        <f t="shared" si="106"/>
        <v>0</v>
      </c>
    </row>
    <row r="1375" s="157" customFormat="1" customHeight="1" spans="1:15">
      <c r="A1375" s="196" t="s">
        <v>1309</v>
      </c>
      <c r="B1375" s="179" t="s">
        <v>1165</v>
      </c>
      <c r="C1375" s="179" t="s">
        <v>272</v>
      </c>
      <c r="D1375" s="179" t="s">
        <v>330</v>
      </c>
      <c r="E1375" s="196" t="s">
        <v>274</v>
      </c>
      <c r="F1375" s="179" t="s">
        <v>158</v>
      </c>
      <c r="G1375" s="206">
        <v>10</v>
      </c>
      <c r="H1375" s="206">
        <v>1320</v>
      </c>
      <c r="I1375" s="206">
        <f t="shared" si="107"/>
        <v>13200</v>
      </c>
      <c r="J1375" s="259"/>
      <c r="K1375" s="196" t="s">
        <v>1314</v>
      </c>
      <c r="L1375" s="179" t="s">
        <v>1157</v>
      </c>
      <c r="M1375" s="157">
        <f t="shared" si="108"/>
        <v>10</v>
      </c>
      <c r="N1375" s="157">
        <f t="shared" si="109"/>
        <v>13200</v>
      </c>
      <c r="O1375" s="157">
        <f t="shared" si="106"/>
        <v>0</v>
      </c>
    </row>
    <row r="1376" s="157" customFormat="1" customHeight="1" spans="1:15">
      <c r="A1376" s="196" t="s">
        <v>1309</v>
      </c>
      <c r="B1376" s="179" t="s">
        <v>1165</v>
      </c>
      <c r="C1376" s="179" t="s">
        <v>395</v>
      </c>
      <c r="D1376" s="179" t="s">
        <v>393</v>
      </c>
      <c r="E1376" s="196" t="s">
        <v>335</v>
      </c>
      <c r="F1376" s="179" t="s">
        <v>229</v>
      </c>
      <c r="G1376" s="206">
        <v>2</v>
      </c>
      <c r="H1376" s="206">
        <v>3000</v>
      </c>
      <c r="I1376" s="206">
        <f t="shared" si="107"/>
        <v>6000</v>
      </c>
      <c r="J1376" s="259"/>
      <c r="K1376" s="196" t="s">
        <v>1314</v>
      </c>
      <c r="L1376" s="179" t="s">
        <v>1157</v>
      </c>
      <c r="M1376" s="157">
        <f t="shared" si="108"/>
        <v>2</v>
      </c>
      <c r="N1376" s="157">
        <f t="shared" si="109"/>
        <v>6000</v>
      </c>
      <c r="O1376" s="157">
        <f t="shared" si="106"/>
        <v>0</v>
      </c>
    </row>
    <row r="1377" s="157" customFormat="1" customHeight="1" spans="1:15">
      <c r="A1377" s="196" t="s">
        <v>1309</v>
      </c>
      <c r="B1377" s="179" t="s">
        <v>1165</v>
      </c>
      <c r="C1377" s="179" t="s">
        <v>467</v>
      </c>
      <c r="D1377" s="179" t="s">
        <v>330</v>
      </c>
      <c r="E1377" s="179" t="s">
        <v>468</v>
      </c>
      <c r="F1377" s="179" t="s">
        <v>229</v>
      </c>
      <c r="G1377" s="206">
        <v>10</v>
      </c>
      <c r="H1377" s="206">
        <v>150</v>
      </c>
      <c r="I1377" s="206">
        <f t="shared" si="107"/>
        <v>1500</v>
      </c>
      <c r="J1377" s="259"/>
      <c r="K1377" s="196" t="s">
        <v>1314</v>
      </c>
      <c r="L1377" s="179" t="s">
        <v>1157</v>
      </c>
      <c r="M1377" s="157">
        <f t="shared" si="108"/>
        <v>10</v>
      </c>
      <c r="N1377" s="157">
        <f t="shared" si="109"/>
        <v>1500</v>
      </c>
      <c r="O1377" s="157">
        <f t="shared" si="106"/>
        <v>0</v>
      </c>
    </row>
    <row r="1378" s="157" customFormat="1" customHeight="1" spans="1:15">
      <c r="A1378" s="196" t="s">
        <v>1309</v>
      </c>
      <c r="B1378" s="179" t="s">
        <v>1165</v>
      </c>
      <c r="C1378" s="179" t="s">
        <v>346</v>
      </c>
      <c r="D1378" s="179" t="s">
        <v>347</v>
      </c>
      <c r="E1378" s="179" t="s">
        <v>348</v>
      </c>
      <c r="F1378" s="866" t="s">
        <v>229</v>
      </c>
      <c r="G1378" s="194">
        <v>1</v>
      </c>
      <c r="H1378" s="206">
        <v>1800</v>
      </c>
      <c r="I1378" s="206">
        <f t="shared" si="107"/>
        <v>1800</v>
      </c>
      <c r="J1378" s="275"/>
      <c r="K1378" s="196" t="s">
        <v>1314</v>
      </c>
      <c r="L1378" s="179" t="s">
        <v>1157</v>
      </c>
      <c r="M1378" s="157">
        <f t="shared" si="108"/>
        <v>1</v>
      </c>
      <c r="N1378" s="157">
        <f t="shared" si="109"/>
        <v>1800</v>
      </c>
      <c r="O1378" s="157">
        <f t="shared" si="106"/>
        <v>0</v>
      </c>
    </row>
    <row r="1379" s="157" customFormat="1" customHeight="1" spans="1:15">
      <c r="A1379" s="196" t="s">
        <v>1309</v>
      </c>
      <c r="B1379" s="179" t="s">
        <v>1167</v>
      </c>
      <c r="C1379" s="179" t="s">
        <v>318</v>
      </c>
      <c r="D1379" s="179" t="s">
        <v>728</v>
      </c>
      <c r="E1379" s="196" t="s">
        <v>320</v>
      </c>
      <c r="F1379" s="179" t="s">
        <v>158</v>
      </c>
      <c r="G1379" s="206">
        <v>2</v>
      </c>
      <c r="H1379" s="206">
        <v>800</v>
      </c>
      <c r="I1379" s="206">
        <f t="shared" si="107"/>
        <v>1600</v>
      </c>
      <c r="J1379" s="259"/>
      <c r="K1379" s="196" t="s">
        <v>1315</v>
      </c>
      <c r="L1379" s="179" t="s">
        <v>1157</v>
      </c>
      <c r="M1379" s="157">
        <f t="shared" si="108"/>
        <v>2</v>
      </c>
      <c r="N1379" s="157">
        <f t="shared" si="109"/>
        <v>1600</v>
      </c>
      <c r="O1379" s="157">
        <f t="shared" si="106"/>
        <v>0</v>
      </c>
    </row>
    <row r="1380" s="157" customFormat="1" customHeight="1" spans="1:15">
      <c r="A1380" s="196" t="s">
        <v>1309</v>
      </c>
      <c r="B1380" s="179" t="s">
        <v>1167</v>
      </c>
      <c r="C1380" s="179" t="s">
        <v>297</v>
      </c>
      <c r="D1380" s="179" t="s">
        <v>298</v>
      </c>
      <c r="E1380" s="213" t="s">
        <v>299</v>
      </c>
      <c r="F1380" s="179" t="s">
        <v>229</v>
      </c>
      <c r="G1380" s="206">
        <v>1</v>
      </c>
      <c r="H1380" s="206">
        <v>200</v>
      </c>
      <c r="I1380" s="206">
        <f t="shared" si="107"/>
        <v>200</v>
      </c>
      <c r="J1380" s="259"/>
      <c r="K1380" s="196" t="s">
        <v>1315</v>
      </c>
      <c r="L1380" s="179" t="s">
        <v>1157</v>
      </c>
      <c r="M1380" s="157">
        <f t="shared" si="108"/>
        <v>1</v>
      </c>
      <c r="N1380" s="157">
        <f t="shared" si="109"/>
        <v>200</v>
      </c>
      <c r="O1380" s="157">
        <f t="shared" si="106"/>
        <v>0</v>
      </c>
    </row>
    <row r="1381" s="157" customFormat="1" customHeight="1" spans="1:15">
      <c r="A1381" s="196" t="s">
        <v>1309</v>
      </c>
      <c r="B1381" s="179" t="s">
        <v>1169</v>
      </c>
      <c r="C1381" s="179" t="s">
        <v>463</v>
      </c>
      <c r="D1381" s="179" t="s">
        <v>465</v>
      </c>
      <c r="E1381" s="179" t="s">
        <v>240</v>
      </c>
      <c r="F1381" s="179" t="s">
        <v>229</v>
      </c>
      <c r="G1381" s="206">
        <v>1</v>
      </c>
      <c r="H1381" s="206">
        <v>6000</v>
      </c>
      <c r="I1381" s="206">
        <f t="shared" si="107"/>
        <v>6000</v>
      </c>
      <c r="J1381" s="259"/>
      <c r="K1381" s="196" t="s">
        <v>1316</v>
      </c>
      <c r="L1381" s="179" t="s">
        <v>1157</v>
      </c>
      <c r="M1381" s="157">
        <f t="shared" si="108"/>
        <v>1</v>
      </c>
      <c r="N1381" s="157">
        <f t="shared" si="109"/>
        <v>6000</v>
      </c>
      <c r="O1381" s="157">
        <f t="shared" si="106"/>
        <v>0</v>
      </c>
    </row>
    <row r="1382" s="157" customFormat="1" customHeight="1" spans="1:15">
      <c r="A1382" s="196" t="s">
        <v>1309</v>
      </c>
      <c r="B1382" s="179" t="s">
        <v>1169</v>
      </c>
      <c r="C1382" s="179" t="s">
        <v>297</v>
      </c>
      <c r="D1382" s="179" t="s">
        <v>298</v>
      </c>
      <c r="E1382" s="213" t="s">
        <v>299</v>
      </c>
      <c r="F1382" s="867" t="s">
        <v>229</v>
      </c>
      <c r="G1382" s="194">
        <v>1</v>
      </c>
      <c r="H1382" s="206">
        <v>200</v>
      </c>
      <c r="I1382" s="206">
        <f t="shared" si="107"/>
        <v>200</v>
      </c>
      <c r="J1382" s="868"/>
      <c r="K1382" s="196" t="s">
        <v>1316</v>
      </c>
      <c r="L1382" s="179" t="s">
        <v>1157</v>
      </c>
      <c r="M1382" s="157">
        <f t="shared" si="108"/>
        <v>1</v>
      </c>
      <c r="N1382" s="157">
        <f t="shared" si="109"/>
        <v>200</v>
      </c>
      <c r="O1382" s="157">
        <f t="shared" si="106"/>
        <v>0</v>
      </c>
    </row>
    <row r="1383" s="157" customFormat="1" customHeight="1" spans="1:15">
      <c r="A1383" s="196" t="s">
        <v>1309</v>
      </c>
      <c r="B1383" s="179" t="s">
        <v>1171</v>
      </c>
      <c r="C1383" s="179" t="s">
        <v>346</v>
      </c>
      <c r="D1383" s="179" t="s">
        <v>347</v>
      </c>
      <c r="E1383" s="179" t="s">
        <v>348</v>
      </c>
      <c r="F1383" s="866" t="s">
        <v>229</v>
      </c>
      <c r="G1383" s="194">
        <v>1</v>
      </c>
      <c r="H1383" s="206">
        <v>1800</v>
      </c>
      <c r="I1383" s="206">
        <f t="shared" si="107"/>
        <v>1800</v>
      </c>
      <c r="J1383" s="275"/>
      <c r="K1383" s="196" t="s">
        <v>1317</v>
      </c>
      <c r="L1383" s="179" t="s">
        <v>1157</v>
      </c>
      <c r="M1383" s="157">
        <f t="shared" si="108"/>
        <v>1</v>
      </c>
      <c r="N1383" s="157">
        <f t="shared" si="109"/>
        <v>1800</v>
      </c>
      <c r="O1383" s="157">
        <f t="shared" si="106"/>
        <v>0</v>
      </c>
    </row>
    <row r="1384" s="157" customFormat="1" customHeight="1" spans="1:15">
      <c r="A1384" s="196" t="s">
        <v>1309</v>
      </c>
      <c r="B1384" s="179" t="s">
        <v>1171</v>
      </c>
      <c r="C1384" s="179" t="s">
        <v>297</v>
      </c>
      <c r="D1384" s="213" t="s">
        <v>298</v>
      </c>
      <c r="E1384" s="213" t="s">
        <v>299</v>
      </c>
      <c r="F1384" s="213" t="s">
        <v>229</v>
      </c>
      <c r="G1384" s="206">
        <v>1</v>
      </c>
      <c r="H1384" s="206">
        <v>200</v>
      </c>
      <c r="I1384" s="206">
        <f t="shared" si="107"/>
        <v>200</v>
      </c>
      <c r="J1384" s="868"/>
      <c r="K1384" s="196" t="s">
        <v>1317</v>
      </c>
      <c r="L1384" s="179" t="s">
        <v>1157</v>
      </c>
      <c r="M1384" s="157">
        <f t="shared" si="108"/>
        <v>1</v>
      </c>
      <c r="N1384" s="157">
        <f t="shared" si="109"/>
        <v>200</v>
      </c>
      <c r="O1384" s="157">
        <f t="shared" si="106"/>
        <v>0</v>
      </c>
    </row>
    <row r="1385" s="157" customFormat="1" customHeight="1" spans="1:15">
      <c r="A1385" s="196" t="s">
        <v>1309</v>
      </c>
      <c r="B1385" s="179" t="s">
        <v>1173</v>
      </c>
      <c r="C1385" s="179" t="s">
        <v>395</v>
      </c>
      <c r="D1385" s="179" t="s">
        <v>393</v>
      </c>
      <c r="E1385" s="196" t="s">
        <v>335</v>
      </c>
      <c r="F1385" s="179" t="s">
        <v>229</v>
      </c>
      <c r="G1385" s="206">
        <v>1</v>
      </c>
      <c r="H1385" s="206">
        <v>3000</v>
      </c>
      <c r="I1385" s="206">
        <f t="shared" si="107"/>
        <v>3000</v>
      </c>
      <c r="J1385" s="259"/>
      <c r="K1385" s="196" t="s">
        <v>1318</v>
      </c>
      <c r="L1385" s="179" t="s">
        <v>1157</v>
      </c>
      <c r="M1385" s="157">
        <f t="shared" si="108"/>
        <v>1</v>
      </c>
      <c r="N1385" s="157">
        <f t="shared" si="109"/>
        <v>3000</v>
      </c>
      <c r="O1385" s="157">
        <f t="shared" si="106"/>
        <v>0</v>
      </c>
    </row>
    <row r="1386" s="157" customFormat="1" customHeight="1" spans="1:15">
      <c r="A1386" s="196" t="s">
        <v>1309</v>
      </c>
      <c r="B1386" s="179" t="s">
        <v>1173</v>
      </c>
      <c r="C1386" s="179" t="s">
        <v>198</v>
      </c>
      <c r="D1386" s="179" t="s">
        <v>207</v>
      </c>
      <c r="E1386" s="196" t="s">
        <v>199</v>
      </c>
      <c r="F1386" s="179" t="s">
        <v>158</v>
      </c>
      <c r="G1386" s="206">
        <v>1</v>
      </c>
      <c r="H1386" s="206">
        <v>900</v>
      </c>
      <c r="I1386" s="206">
        <f t="shared" si="107"/>
        <v>900</v>
      </c>
      <c r="J1386" s="259"/>
      <c r="K1386" s="196" t="s">
        <v>1318</v>
      </c>
      <c r="L1386" s="179" t="s">
        <v>1157</v>
      </c>
      <c r="M1386" s="157">
        <f t="shared" si="108"/>
        <v>1</v>
      </c>
      <c r="N1386" s="157">
        <f t="shared" si="109"/>
        <v>900</v>
      </c>
      <c r="O1386" s="157">
        <f t="shared" si="106"/>
        <v>0</v>
      </c>
    </row>
    <row r="1387" s="157" customFormat="1" customHeight="1" spans="1:15">
      <c r="A1387" s="196" t="s">
        <v>1309</v>
      </c>
      <c r="B1387" s="179" t="s">
        <v>1173</v>
      </c>
      <c r="C1387" s="179" t="s">
        <v>272</v>
      </c>
      <c r="D1387" s="179" t="s">
        <v>330</v>
      </c>
      <c r="E1387" s="266" t="s">
        <v>274</v>
      </c>
      <c r="F1387" s="179" t="s">
        <v>158</v>
      </c>
      <c r="G1387" s="206">
        <v>1</v>
      </c>
      <c r="H1387" s="206">
        <v>1320</v>
      </c>
      <c r="I1387" s="206">
        <f t="shared" si="107"/>
        <v>1320</v>
      </c>
      <c r="J1387" s="259"/>
      <c r="K1387" s="196" t="s">
        <v>1318</v>
      </c>
      <c r="L1387" s="179" t="s">
        <v>1157</v>
      </c>
      <c r="M1387" s="157">
        <f t="shared" si="108"/>
        <v>1</v>
      </c>
      <c r="N1387" s="157">
        <f t="shared" si="109"/>
        <v>1320</v>
      </c>
      <c r="O1387" s="157">
        <f t="shared" si="106"/>
        <v>0</v>
      </c>
    </row>
    <row r="1388" s="157" customFormat="1" customHeight="1" spans="1:15">
      <c r="A1388" s="196" t="s">
        <v>1309</v>
      </c>
      <c r="B1388" s="179" t="s">
        <v>1175</v>
      </c>
      <c r="C1388" s="179" t="s">
        <v>429</v>
      </c>
      <c r="D1388" s="179" t="s">
        <v>599</v>
      </c>
      <c r="E1388" s="196" t="s">
        <v>362</v>
      </c>
      <c r="F1388" s="179" t="s">
        <v>229</v>
      </c>
      <c r="G1388" s="206">
        <v>4</v>
      </c>
      <c r="H1388" s="206">
        <v>1500</v>
      </c>
      <c r="I1388" s="206">
        <f t="shared" si="107"/>
        <v>6000</v>
      </c>
      <c r="J1388" s="259"/>
      <c r="K1388" s="196" t="s">
        <v>1319</v>
      </c>
      <c r="L1388" s="179" t="s">
        <v>1157</v>
      </c>
      <c r="M1388" s="157">
        <f t="shared" si="108"/>
        <v>4</v>
      </c>
      <c r="N1388" s="157">
        <f t="shared" si="109"/>
        <v>6000</v>
      </c>
      <c r="O1388" s="157">
        <f t="shared" si="106"/>
        <v>0</v>
      </c>
    </row>
    <row r="1389" s="157" customFormat="1" customHeight="1" spans="1:15">
      <c r="A1389" s="196" t="s">
        <v>1309</v>
      </c>
      <c r="B1389" s="179" t="s">
        <v>1175</v>
      </c>
      <c r="C1389" s="179" t="s">
        <v>409</v>
      </c>
      <c r="D1389" s="179" t="s">
        <v>410</v>
      </c>
      <c r="E1389" s="179" t="s">
        <v>240</v>
      </c>
      <c r="F1389" s="179" t="s">
        <v>229</v>
      </c>
      <c r="G1389" s="206">
        <v>2</v>
      </c>
      <c r="H1389" s="206">
        <v>800</v>
      </c>
      <c r="I1389" s="206">
        <f t="shared" si="107"/>
        <v>1600</v>
      </c>
      <c r="J1389" s="259"/>
      <c r="K1389" s="196" t="s">
        <v>1319</v>
      </c>
      <c r="L1389" s="179" t="s">
        <v>1157</v>
      </c>
      <c r="M1389" s="157">
        <f t="shared" si="108"/>
        <v>2</v>
      </c>
      <c r="N1389" s="157">
        <f t="shared" si="109"/>
        <v>1600</v>
      </c>
      <c r="O1389" s="157">
        <f t="shared" si="106"/>
        <v>0</v>
      </c>
    </row>
    <row r="1390" s="157" customFormat="1" customHeight="1" spans="1:15">
      <c r="A1390" s="196" t="s">
        <v>1309</v>
      </c>
      <c r="B1390" s="179" t="s">
        <v>1175</v>
      </c>
      <c r="C1390" s="179" t="s">
        <v>375</v>
      </c>
      <c r="D1390" s="179" t="s">
        <v>599</v>
      </c>
      <c r="E1390" s="196" t="s">
        <v>376</v>
      </c>
      <c r="F1390" s="179" t="s">
        <v>229</v>
      </c>
      <c r="G1390" s="206">
        <v>4</v>
      </c>
      <c r="H1390" s="206">
        <v>8000</v>
      </c>
      <c r="I1390" s="206">
        <f t="shared" si="107"/>
        <v>32000</v>
      </c>
      <c r="J1390" s="259"/>
      <c r="K1390" s="196" t="s">
        <v>1319</v>
      </c>
      <c r="L1390" s="179" t="s">
        <v>1157</v>
      </c>
      <c r="M1390" s="157">
        <f t="shared" si="108"/>
        <v>4</v>
      </c>
      <c r="N1390" s="157">
        <f t="shared" si="109"/>
        <v>32000</v>
      </c>
      <c r="O1390" s="157">
        <f t="shared" si="106"/>
        <v>0</v>
      </c>
    </row>
    <row r="1391" s="157" customFormat="1" customHeight="1" spans="1:15">
      <c r="A1391" s="196" t="s">
        <v>1309</v>
      </c>
      <c r="B1391" s="179" t="s">
        <v>966</v>
      </c>
      <c r="C1391" s="179" t="s">
        <v>443</v>
      </c>
      <c r="D1391" s="852" t="s">
        <v>548</v>
      </c>
      <c r="E1391" s="196" t="s">
        <v>424</v>
      </c>
      <c r="F1391" s="179" t="s">
        <v>229</v>
      </c>
      <c r="G1391" s="206">
        <v>2</v>
      </c>
      <c r="H1391" s="206">
        <v>20000</v>
      </c>
      <c r="I1391" s="206">
        <f t="shared" si="107"/>
        <v>40000</v>
      </c>
      <c r="J1391" s="259"/>
      <c r="K1391" s="196" t="s">
        <v>1320</v>
      </c>
      <c r="L1391" s="179" t="s">
        <v>1157</v>
      </c>
      <c r="M1391" s="157">
        <f t="shared" si="108"/>
        <v>2</v>
      </c>
      <c r="N1391" s="157">
        <f t="shared" si="109"/>
        <v>40000</v>
      </c>
      <c r="O1391" s="157">
        <f t="shared" si="106"/>
        <v>0</v>
      </c>
    </row>
    <row r="1392" s="157" customFormat="1" customHeight="1" spans="1:15">
      <c r="A1392" s="196" t="s">
        <v>1309</v>
      </c>
      <c r="B1392" s="179" t="s">
        <v>966</v>
      </c>
      <c r="C1392" s="179" t="s">
        <v>297</v>
      </c>
      <c r="D1392" s="213" t="s">
        <v>298</v>
      </c>
      <c r="E1392" s="179" t="s">
        <v>299</v>
      </c>
      <c r="F1392" s="179" t="s">
        <v>229</v>
      </c>
      <c r="G1392" s="206">
        <v>1</v>
      </c>
      <c r="H1392" s="206">
        <v>200</v>
      </c>
      <c r="I1392" s="206">
        <f t="shared" si="107"/>
        <v>200</v>
      </c>
      <c r="J1392" s="259"/>
      <c r="K1392" s="196" t="s">
        <v>1320</v>
      </c>
      <c r="L1392" s="179" t="s">
        <v>1157</v>
      </c>
      <c r="M1392" s="157">
        <f t="shared" si="108"/>
        <v>1</v>
      </c>
      <c r="N1392" s="157">
        <f t="shared" si="109"/>
        <v>200</v>
      </c>
      <c r="O1392" s="157">
        <f t="shared" si="106"/>
        <v>0</v>
      </c>
    </row>
    <row r="1393" s="157" customFormat="1" customHeight="1" spans="1:15">
      <c r="A1393" s="196" t="s">
        <v>1309</v>
      </c>
      <c r="B1393" s="179" t="s">
        <v>966</v>
      </c>
      <c r="C1393" s="179" t="s">
        <v>422</v>
      </c>
      <c r="D1393" s="179" t="s">
        <v>681</v>
      </c>
      <c r="E1393" s="196" t="s">
        <v>424</v>
      </c>
      <c r="F1393" s="179" t="s">
        <v>229</v>
      </c>
      <c r="G1393" s="206">
        <v>1</v>
      </c>
      <c r="H1393" s="206">
        <v>20000</v>
      </c>
      <c r="I1393" s="206">
        <f t="shared" si="107"/>
        <v>20000</v>
      </c>
      <c r="J1393" s="259"/>
      <c r="K1393" s="196" t="s">
        <v>1320</v>
      </c>
      <c r="L1393" s="179" t="s">
        <v>1157</v>
      </c>
      <c r="M1393" s="157">
        <f t="shared" si="108"/>
        <v>1</v>
      </c>
      <c r="N1393" s="157">
        <f t="shared" si="109"/>
        <v>20000</v>
      </c>
      <c r="O1393" s="157">
        <f t="shared" si="106"/>
        <v>0</v>
      </c>
    </row>
    <row r="1394" s="157" customFormat="1" customHeight="1" spans="1:15">
      <c r="A1394" s="196" t="s">
        <v>1309</v>
      </c>
      <c r="B1394" s="179" t="s">
        <v>1178</v>
      </c>
      <c r="C1394" s="179" t="s">
        <v>354</v>
      </c>
      <c r="D1394" s="179" t="s">
        <v>355</v>
      </c>
      <c r="E1394" s="196" t="s">
        <v>356</v>
      </c>
      <c r="F1394" s="179" t="s">
        <v>229</v>
      </c>
      <c r="G1394" s="206">
        <v>1</v>
      </c>
      <c r="H1394" s="206">
        <v>1000</v>
      </c>
      <c r="I1394" s="206">
        <f t="shared" si="107"/>
        <v>1000</v>
      </c>
      <c r="J1394" s="259"/>
      <c r="K1394" s="196" t="s">
        <v>1321</v>
      </c>
      <c r="L1394" s="179" t="s">
        <v>1157</v>
      </c>
      <c r="M1394" s="157">
        <f t="shared" si="108"/>
        <v>1</v>
      </c>
      <c r="N1394" s="157">
        <f t="shared" si="109"/>
        <v>1000</v>
      </c>
      <c r="O1394" s="157">
        <f t="shared" si="106"/>
        <v>0</v>
      </c>
    </row>
    <row r="1395" s="157" customFormat="1" customHeight="1" spans="1:15">
      <c r="A1395" s="196" t="s">
        <v>1309</v>
      </c>
      <c r="B1395" s="179" t="s">
        <v>1178</v>
      </c>
      <c r="C1395" s="179" t="s">
        <v>315</v>
      </c>
      <c r="D1395" s="179" t="s">
        <v>330</v>
      </c>
      <c r="E1395" s="179" t="s">
        <v>786</v>
      </c>
      <c r="F1395" s="179" t="s">
        <v>158</v>
      </c>
      <c r="G1395" s="206">
        <v>8</v>
      </c>
      <c r="H1395" s="206">
        <v>200</v>
      </c>
      <c r="I1395" s="206">
        <f t="shared" si="107"/>
        <v>1600</v>
      </c>
      <c r="J1395" s="259"/>
      <c r="K1395" s="196" t="s">
        <v>1321</v>
      </c>
      <c r="L1395" s="179" t="s">
        <v>1157</v>
      </c>
      <c r="M1395" s="157">
        <f t="shared" si="108"/>
        <v>8</v>
      </c>
      <c r="N1395" s="157">
        <f t="shared" si="109"/>
        <v>1600</v>
      </c>
      <c r="O1395" s="157">
        <f t="shared" si="106"/>
        <v>0</v>
      </c>
    </row>
    <row r="1396" s="157" customFormat="1" customHeight="1" spans="1:15">
      <c r="A1396" s="196" t="s">
        <v>1309</v>
      </c>
      <c r="B1396" s="179" t="s">
        <v>1178</v>
      </c>
      <c r="C1396" s="179" t="s">
        <v>227</v>
      </c>
      <c r="D1396" s="179" t="s">
        <v>426</v>
      </c>
      <c r="E1396" s="196" t="s">
        <v>195</v>
      </c>
      <c r="F1396" s="179" t="s">
        <v>229</v>
      </c>
      <c r="G1396" s="206">
        <v>1</v>
      </c>
      <c r="H1396" s="206">
        <v>2680</v>
      </c>
      <c r="I1396" s="206">
        <f t="shared" si="107"/>
        <v>2680</v>
      </c>
      <c r="J1396" s="259"/>
      <c r="K1396" s="196" t="s">
        <v>1321</v>
      </c>
      <c r="L1396" s="179" t="s">
        <v>1157</v>
      </c>
      <c r="M1396" s="157">
        <f t="shared" si="108"/>
        <v>1</v>
      </c>
      <c r="N1396" s="157">
        <f t="shared" si="109"/>
        <v>2680</v>
      </c>
      <c r="O1396" s="157">
        <f t="shared" si="106"/>
        <v>0</v>
      </c>
    </row>
    <row r="1397" s="157" customFormat="1" customHeight="1" spans="1:15">
      <c r="A1397" s="196" t="s">
        <v>1309</v>
      </c>
      <c r="B1397" s="179" t="s">
        <v>1178</v>
      </c>
      <c r="C1397" s="179" t="s">
        <v>313</v>
      </c>
      <c r="D1397" s="179" t="s">
        <v>599</v>
      </c>
      <c r="E1397" s="179" t="s">
        <v>314</v>
      </c>
      <c r="F1397" s="179" t="s">
        <v>158</v>
      </c>
      <c r="G1397" s="206">
        <v>1</v>
      </c>
      <c r="H1397" s="206">
        <v>500</v>
      </c>
      <c r="I1397" s="206">
        <f t="shared" si="107"/>
        <v>500</v>
      </c>
      <c r="J1397" s="259"/>
      <c r="K1397" s="196" t="s">
        <v>1321</v>
      </c>
      <c r="L1397" s="179" t="s">
        <v>1157</v>
      </c>
      <c r="M1397" s="157">
        <f t="shared" si="108"/>
        <v>1</v>
      </c>
      <c r="N1397" s="157">
        <f t="shared" si="109"/>
        <v>500</v>
      </c>
      <c r="O1397" s="157">
        <f t="shared" si="106"/>
        <v>0</v>
      </c>
    </row>
    <row r="1398" s="157" customFormat="1" customHeight="1" spans="1:15">
      <c r="A1398" s="196" t="s">
        <v>1309</v>
      </c>
      <c r="B1398" s="179" t="s">
        <v>75</v>
      </c>
      <c r="C1398" s="192" t="s">
        <v>489</v>
      </c>
      <c r="D1398" s="179" t="s">
        <v>599</v>
      </c>
      <c r="E1398" s="196" t="s">
        <v>490</v>
      </c>
      <c r="F1398" s="179" t="s">
        <v>158</v>
      </c>
      <c r="G1398" s="206">
        <v>4</v>
      </c>
      <c r="H1398" s="206">
        <v>6500</v>
      </c>
      <c r="I1398" s="206">
        <f t="shared" si="107"/>
        <v>26000</v>
      </c>
      <c r="J1398" s="259"/>
      <c r="K1398" s="196" t="s">
        <v>1322</v>
      </c>
      <c r="L1398" s="179" t="s">
        <v>1157</v>
      </c>
      <c r="M1398" s="157">
        <f t="shared" si="108"/>
        <v>4</v>
      </c>
      <c r="N1398" s="157">
        <f t="shared" si="109"/>
        <v>26000</v>
      </c>
      <c r="O1398" s="157">
        <f t="shared" si="106"/>
        <v>0</v>
      </c>
    </row>
    <row r="1399" s="157" customFormat="1" customHeight="1" spans="1:15">
      <c r="A1399" s="196" t="s">
        <v>1309</v>
      </c>
      <c r="B1399" s="179" t="s">
        <v>75</v>
      </c>
      <c r="C1399" s="179" t="s">
        <v>155</v>
      </c>
      <c r="D1399" s="426" t="s">
        <v>1181</v>
      </c>
      <c r="E1399" s="266" t="s">
        <v>157</v>
      </c>
      <c r="F1399" s="179" t="s">
        <v>158</v>
      </c>
      <c r="G1399" s="206">
        <v>2</v>
      </c>
      <c r="H1399" s="206">
        <v>3000</v>
      </c>
      <c r="I1399" s="206">
        <f t="shared" si="107"/>
        <v>6000</v>
      </c>
      <c r="J1399" s="259"/>
      <c r="K1399" s="196" t="s">
        <v>1322</v>
      </c>
      <c r="L1399" s="179" t="s">
        <v>1157</v>
      </c>
      <c r="M1399" s="157">
        <f t="shared" si="108"/>
        <v>2</v>
      </c>
      <c r="N1399" s="157">
        <f t="shared" si="109"/>
        <v>6000</v>
      </c>
      <c r="O1399" s="157">
        <f t="shared" si="106"/>
        <v>0</v>
      </c>
    </row>
    <row r="1400" s="157" customFormat="1" customHeight="1" spans="1:15">
      <c r="A1400" s="196" t="s">
        <v>1309</v>
      </c>
      <c r="B1400" s="179" t="s">
        <v>75</v>
      </c>
      <c r="C1400" s="179" t="s">
        <v>272</v>
      </c>
      <c r="D1400" s="179" t="s">
        <v>330</v>
      </c>
      <c r="E1400" s="266" t="s">
        <v>274</v>
      </c>
      <c r="F1400" s="179" t="s">
        <v>158</v>
      </c>
      <c r="G1400" s="206">
        <v>2</v>
      </c>
      <c r="H1400" s="206">
        <v>1320</v>
      </c>
      <c r="I1400" s="206">
        <f t="shared" si="107"/>
        <v>2640</v>
      </c>
      <c r="J1400" s="259"/>
      <c r="K1400" s="196" t="s">
        <v>1322</v>
      </c>
      <c r="L1400" s="179" t="s">
        <v>1157</v>
      </c>
      <c r="M1400" s="157">
        <f t="shared" si="108"/>
        <v>2</v>
      </c>
      <c r="N1400" s="157">
        <f t="shared" si="109"/>
        <v>2640</v>
      </c>
      <c r="O1400" s="157">
        <f t="shared" si="106"/>
        <v>0</v>
      </c>
    </row>
    <row r="1401" s="157" customFormat="1" customHeight="1" spans="1:15">
      <c r="A1401" s="196" t="s">
        <v>1309</v>
      </c>
      <c r="B1401" s="179" t="s">
        <v>1182</v>
      </c>
      <c r="C1401" s="179" t="s">
        <v>463</v>
      </c>
      <c r="D1401" s="179" t="s">
        <v>466</v>
      </c>
      <c r="E1401" s="179" t="s">
        <v>240</v>
      </c>
      <c r="F1401" s="179" t="s">
        <v>229</v>
      </c>
      <c r="G1401" s="206">
        <v>1</v>
      </c>
      <c r="H1401" s="206">
        <v>6000</v>
      </c>
      <c r="I1401" s="206">
        <f t="shared" si="107"/>
        <v>6000</v>
      </c>
      <c r="J1401" s="259"/>
      <c r="K1401" s="196" t="s">
        <v>1323</v>
      </c>
      <c r="L1401" s="179" t="s">
        <v>1157</v>
      </c>
      <c r="M1401" s="157">
        <f t="shared" si="108"/>
        <v>1</v>
      </c>
      <c r="N1401" s="157">
        <f t="shared" si="109"/>
        <v>6000</v>
      </c>
      <c r="O1401" s="157">
        <f t="shared" si="106"/>
        <v>0</v>
      </c>
    </row>
    <row r="1402" s="157" customFormat="1" customHeight="1" spans="1:15">
      <c r="A1402" s="196" t="s">
        <v>1309</v>
      </c>
      <c r="B1402" s="179" t="s">
        <v>996</v>
      </c>
      <c r="C1402" s="179" t="s">
        <v>533</v>
      </c>
      <c r="D1402" s="426" t="s">
        <v>170</v>
      </c>
      <c r="E1402" s="309" t="s">
        <v>157</v>
      </c>
      <c r="F1402" s="179" t="s">
        <v>158</v>
      </c>
      <c r="G1402" s="206">
        <v>1</v>
      </c>
      <c r="H1402" s="206">
        <v>4000</v>
      </c>
      <c r="I1402" s="206">
        <f t="shared" si="107"/>
        <v>4000</v>
      </c>
      <c r="J1402" s="259"/>
      <c r="K1402" s="196" t="s">
        <v>1324</v>
      </c>
      <c r="L1402" s="179" t="s">
        <v>1157</v>
      </c>
      <c r="M1402" s="157">
        <f t="shared" si="108"/>
        <v>1</v>
      </c>
      <c r="N1402" s="157">
        <f t="shared" si="109"/>
        <v>4000</v>
      </c>
      <c r="O1402" s="157">
        <f t="shared" si="106"/>
        <v>0</v>
      </c>
    </row>
    <row r="1403" s="157" customFormat="1" customHeight="1" spans="1:15">
      <c r="A1403" s="196" t="s">
        <v>1309</v>
      </c>
      <c r="B1403" s="179" t="s">
        <v>996</v>
      </c>
      <c r="C1403" s="179" t="s">
        <v>272</v>
      </c>
      <c r="D1403" s="179" t="s">
        <v>330</v>
      </c>
      <c r="E1403" s="196" t="s">
        <v>278</v>
      </c>
      <c r="F1403" s="179" t="s">
        <v>158</v>
      </c>
      <c r="G1403" s="206">
        <v>1</v>
      </c>
      <c r="H1403" s="206">
        <v>1750</v>
      </c>
      <c r="I1403" s="206">
        <f t="shared" si="107"/>
        <v>1750</v>
      </c>
      <c r="J1403" s="259"/>
      <c r="K1403" s="196" t="s">
        <v>1324</v>
      </c>
      <c r="L1403" s="179" t="s">
        <v>1157</v>
      </c>
      <c r="M1403" s="157">
        <f t="shared" si="108"/>
        <v>1</v>
      </c>
      <c r="N1403" s="157">
        <f t="shared" si="109"/>
        <v>1750</v>
      </c>
      <c r="O1403" s="157">
        <f t="shared" si="106"/>
        <v>0</v>
      </c>
    </row>
    <row r="1404" s="157" customFormat="1" customHeight="1" spans="1:15">
      <c r="A1404" s="196" t="s">
        <v>1309</v>
      </c>
      <c r="B1404" s="179" t="s">
        <v>996</v>
      </c>
      <c r="C1404" s="179" t="s">
        <v>283</v>
      </c>
      <c r="D1404" s="179" t="s">
        <v>330</v>
      </c>
      <c r="E1404" s="196" t="s">
        <v>285</v>
      </c>
      <c r="F1404" s="179" t="s">
        <v>158</v>
      </c>
      <c r="G1404" s="206">
        <v>1</v>
      </c>
      <c r="H1404" s="206">
        <v>890</v>
      </c>
      <c r="I1404" s="206">
        <f t="shared" si="107"/>
        <v>890</v>
      </c>
      <c r="J1404" s="259"/>
      <c r="K1404" s="196" t="s">
        <v>1324</v>
      </c>
      <c r="L1404" s="179" t="s">
        <v>1157</v>
      </c>
      <c r="M1404" s="157">
        <f t="shared" si="108"/>
        <v>1</v>
      </c>
      <c r="N1404" s="157">
        <f t="shared" si="109"/>
        <v>890</v>
      </c>
      <c r="O1404" s="157">
        <f t="shared" si="106"/>
        <v>0</v>
      </c>
    </row>
    <row r="1405" s="157" customFormat="1" customHeight="1" spans="1:15">
      <c r="A1405" s="196" t="s">
        <v>1309</v>
      </c>
      <c r="B1405" s="179" t="s">
        <v>996</v>
      </c>
      <c r="C1405" s="179" t="s">
        <v>318</v>
      </c>
      <c r="D1405" s="179" t="s">
        <v>728</v>
      </c>
      <c r="E1405" s="196" t="s">
        <v>320</v>
      </c>
      <c r="F1405" s="179" t="s">
        <v>158</v>
      </c>
      <c r="G1405" s="206">
        <v>1</v>
      </c>
      <c r="H1405" s="206">
        <v>800</v>
      </c>
      <c r="I1405" s="206">
        <f t="shared" si="107"/>
        <v>800</v>
      </c>
      <c r="J1405" s="259"/>
      <c r="K1405" s="196" t="s">
        <v>1324</v>
      </c>
      <c r="L1405" s="179" t="s">
        <v>1157</v>
      </c>
      <c r="M1405" s="157">
        <f t="shared" si="108"/>
        <v>1</v>
      </c>
      <c r="N1405" s="157">
        <f t="shared" si="109"/>
        <v>800</v>
      </c>
      <c r="O1405" s="157">
        <f t="shared" si="106"/>
        <v>0</v>
      </c>
    </row>
    <row r="1406" s="157" customFormat="1" customHeight="1" spans="1:15">
      <c r="A1406" s="196" t="s">
        <v>1309</v>
      </c>
      <c r="B1406" s="179" t="s">
        <v>996</v>
      </c>
      <c r="C1406" s="179" t="s">
        <v>431</v>
      </c>
      <c r="D1406" s="179" t="s">
        <v>330</v>
      </c>
      <c r="E1406" s="196" t="s">
        <v>432</v>
      </c>
      <c r="F1406" s="179" t="s">
        <v>229</v>
      </c>
      <c r="G1406" s="206">
        <v>1</v>
      </c>
      <c r="H1406" s="206">
        <v>1500</v>
      </c>
      <c r="I1406" s="206">
        <f t="shared" si="107"/>
        <v>1500</v>
      </c>
      <c r="J1406" s="259"/>
      <c r="K1406" s="196" t="s">
        <v>1324</v>
      </c>
      <c r="L1406" s="179" t="s">
        <v>1157</v>
      </c>
      <c r="M1406" s="157">
        <f t="shared" si="108"/>
        <v>1</v>
      </c>
      <c r="N1406" s="157">
        <f t="shared" si="109"/>
        <v>1500</v>
      </c>
      <c r="O1406" s="157">
        <f t="shared" si="106"/>
        <v>0</v>
      </c>
    </row>
    <row r="1407" s="157" customFormat="1" customHeight="1" spans="1:15">
      <c r="A1407" s="196" t="s">
        <v>1309</v>
      </c>
      <c r="B1407" s="179" t="s">
        <v>996</v>
      </c>
      <c r="C1407" s="179" t="s">
        <v>262</v>
      </c>
      <c r="D1407" s="179" t="s">
        <v>263</v>
      </c>
      <c r="E1407" s="196" t="s">
        <v>188</v>
      </c>
      <c r="F1407" s="179" t="s">
        <v>229</v>
      </c>
      <c r="G1407" s="206">
        <v>1</v>
      </c>
      <c r="H1407" s="206">
        <v>1000</v>
      </c>
      <c r="I1407" s="206">
        <f t="shared" si="107"/>
        <v>1000</v>
      </c>
      <c r="J1407" s="259"/>
      <c r="K1407" s="196" t="s">
        <v>1324</v>
      </c>
      <c r="L1407" s="179" t="s">
        <v>1157</v>
      </c>
      <c r="M1407" s="157">
        <f t="shared" si="108"/>
        <v>1</v>
      </c>
      <c r="N1407" s="157">
        <f t="shared" si="109"/>
        <v>1000</v>
      </c>
      <c r="O1407" s="157">
        <f t="shared" si="106"/>
        <v>0</v>
      </c>
    </row>
    <row r="1408" s="157" customFormat="1" customHeight="1" spans="1:15">
      <c r="A1408" s="196" t="s">
        <v>1309</v>
      </c>
      <c r="B1408" s="179" t="s">
        <v>996</v>
      </c>
      <c r="C1408" s="179" t="s">
        <v>354</v>
      </c>
      <c r="D1408" s="179" t="s">
        <v>355</v>
      </c>
      <c r="E1408" s="196" t="s">
        <v>356</v>
      </c>
      <c r="F1408" s="179" t="s">
        <v>229</v>
      </c>
      <c r="G1408" s="206">
        <v>1</v>
      </c>
      <c r="H1408" s="206">
        <v>1000</v>
      </c>
      <c r="I1408" s="206">
        <f t="shared" si="107"/>
        <v>1000</v>
      </c>
      <c r="J1408" s="259"/>
      <c r="K1408" s="196" t="s">
        <v>1324</v>
      </c>
      <c r="L1408" s="179" t="s">
        <v>1157</v>
      </c>
      <c r="M1408" s="157">
        <f t="shared" si="108"/>
        <v>1</v>
      </c>
      <c r="N1408" s="157">
        <f t="shared" si="109"/>
        <v>1000</v>
      </c>
      <c r="O1408" s="157">
        <f t="shared" si="106"/>
        <v>0</v>
      </c>
    </row>
    <row r="1409" s="157" customFormat="1" customHeight="1" spans="1:15">
      <c r="A1409" s="196" t="s">
        <v>1309</v>
      </c>
      <c r="B1409" s="179" t="s">
        <v>996</v>
      </c>
      <c r="C1409" s="179" t="s">
        <v>467</v>
      </c>
      <c r="D1409" s="179" t="s">
        <v>330</v>
      </c>
      <c r="E1409" s="179" t="s">
        <v>468</v>
      </c>
      <c r="F1409" s="179" t="s">
        <v>229</v>
      </c>
      <c r="G1409" s="206">
        <v>2</v>
      </c>
      <c r="H1409" s="206">
        <v>150</v>
      </c>
      <c r="I1409" s="206">
        <f t="shared" si="107"/>
        <v>300</v>
      </c>
      <c r="J1409" s="259"/>
      <c r="K1409" s="196" t="s">
        <v>1324</v>
      </c>
      <c r="L1409" s="179" t="s">
        <v>1157</v>
      </c>
      <c r="M1409" s="157">
        <f t="shared" si="108"/>
        <v>2</v>
      </c>
      <c r="N1409" s="157">
        <f t="shared" si="109"/>
        <v>300</v>
      </c>
      <c r="O1409" s="157">
        <f t="shared" si="106"/>
        <v>0</v>
      </c>
    </row>
    <row r="1410" s="157" customFormat="1" customHeight="1" spans="1:15">
      <c r="A1410" s="196" t="s">
        <v>1309</v>
      </c>
      <c r="B1410" s="179" t="s">
        <v>996</v>
      </c>
      <c r="C1410" s="179" t="s">
        <v>484</v>
      </c>
      <c r="D1410" s="179" t="s">
        <v>599</v>
      </c>
      <c r="E1410" s="179" t="s">
        <v>485</v>
      </c>
      <c r="F1410" s="179" t="s">
        <v>229</v>
      </c>
      <c r="G1410" s="206">
        <v>1</v>
      </c>
      <c r="H1410" s="206">
        <v>300</v>
      </c>
      <c r="I1410" s="206">
        <f t="shared" si="107"/>
        <v>300</v>
      </c>
      <c r="J1410" s="259"/>
      <c r="K1410" s="196" t="s">
        <v>1324</v>
      </c>
      <c r="L1410" s="179" t="s">
        <v>1157</v>
      </c>
      <c r="M1410" s="157">
        <f t="shared" si="108"/>
        <v>1</v>
      </c>
      <c r="N1410" s="157">
        <f t="shared" si="109"/>
        <v>300</v>
      </c>
      <c r="O1410" s="157">
        <f t="shared" si="106"/>
        <v>0</v>
      </c>
    </row>
    <row r="1411" s="157" customFormat="1" customHeight="1" spans="1:15">
      <c r="A1411" s="196" t="s">
        <v>1309</v>
      </c>
      <c r="B1411" s="179" t="s">
        <v>996</v>
      </c>
      <c r="C1411" s="179" t="s">
        <v>394</v>
      </c>
      <c r="D1411" s="179" t="s">
        <v>548</v>
      </c>
      <c r="E1411" s="196" t="s">
        <v>379</v>
      </c>
      <c r="F1411" s="179" t="s">
        <v>229</v>
      </c>
      <c r="G1411" s="206">
        <v>1</v>
      </c>
      <c r="H1411" s="206">
        <v>4000</v>
      </c>
      <c r="I1411" s="206">
        <f t="shared" si="107"/>
        <v>4000</v>
      </c>
      <c r="J1411" s="259"/>
      <c r="K1411" s="196" t="s">
        <v>1324</v>
      </c>
      <c r="L1411" s="179" t="s">
        <v>1157</v>
      </c>
      <c r="M1411" s="157">
        <f t="shared" si="108"/>
        <v>1</v>
      </c>
      <c r="N1411" s="157">
        <f t="shared" si="109"/>
        <v>4000</v>
      </c>
      <c r="O1411" s="157">
        <f t="shared" si="106"/>
        <v>0</v>
      </c>
    </row>
    <row r="1412" s="157" customFormat="1" customHeight="1" spans="1:15">
      <c r="A1412" s="196" t="s">
        <v>1309</v>
      </c>
      <c r="B1412" s="179" t="s">
        <v>998</v>
      </c>
      <c r="C1412" s="179" t="s">
        <v>533</v>
      </c>
      <c r="D1412" s="426" t="s">
        <v>170</v>
      </c>
      <c r="E1412" s="309" t="s">
        <v>157</v>
      </c>
      <c r="F1412" s="179" t="s">
        <v>158</v>
      </c>
      <c r="G1412" s="206">
        <v>1</v>
      </c>
      <c r="H1412" s="206">
        <v>4000</v>
      </c>
      <c r="I1412" s="206">
        <f t="shared" si="107"/>
        <v>4000</v>
      </c>
      <c r="J1412" s="259"/>
      <c r="K1412" s="196" t="s">
        <v>1325</v>
      </c>
      <c r="L1412" s="179" t="s">
        <v>1157</v>
      </c>
      <c r="M1412" s="157">
        <f t="shared" si="108"/>
        <v>1</v>
      </c>
      <c r="N1412" s="157">
        <f t="shared" si="109"/>
        <v>4000</v>
      </c>
      <c r="O1412" s="157">
        <f t="shared" si="106"/>
        <v>0</v>
      </c>
    </row>
    <row r="1413" s="157" customFormat="1" customHeight="1" spans="1:15">
      <c r="A1413" s="196" t="s">
        <v>1309</v>
      </c>
      <c r="B1413" s="179" t="s">
        <v>998</v>
      </c>
      <c r="C1413" s="179" t="s">
        <v>272</v>
      </c>
      <c r="D1413" s="179" t="s">
        <v>330</v>
      </c>
      <c r="E1413" s="196" t="s">
        <v>278</v>
      </c>
      <c r="F1413" s="179" t="s">
        <v>158</v>
      </c>
      <c r="G1413" s="206">
        <v>1</v>
      </c>
      <c r="H1413" s="206">
        <v>1750</v>
      </c>
      <c r="I1413" s="206">
        <f t="shared" si="107"/>
        <v>1750</v>
      </c>
      <c r="J1413" s="259"/>
      <c r="K1413" s="196" t="s">
        <v>1325</v>
      </c>
      <c r="L1413" s="179" t="s">
        <v>1157</v>
      </c>
      <c r="M1413" s="157">
        <f t="shared" si="108"/>
        <v>1</v>
      </c>
      <c r="N1413" s="157">
        <f t="shared" si="109"/>
        <v>1750</v>
      </c>
      <c r="O1413" s="157">
        <f t="shared" ref="O1413:O1476" si="110" xml:space="preserve">G1413-M1413</f>
        <v>0</v>
      </c>
    </row>
    <row r="1414" s="157" customFormat="1" customHeight="1" spans="1:15">
      <c r="A1414" s="196" t="s">
        <v>1309</v>
      </c>
      <c r="B1414" s="179" t="s">
        <v>998</v>
      </c>
      <c r="C1414" s="179" t="s">
        <v>283</v>
      </c>
      <c r="D1414" s="179" t="s">
        <v>330</v>
      </c>
      <c r="E1414" s="196" t="s">
        <v>285</v>
      </c>
      <c r="F1414" s="179" t="s">
        <v>158</v>
      </c>
      <c r="G1414" s="206">
        <v>1</v>
      </c>
      <c r="H1414" s="206">
        <v>890</v>
      </c>
      <c r="I1414" s="206">
        <f t="shared" si="107"/>
        <v>890</v>
      </c>
      <c r="J1414" s="259"/>
      <c r="K1414" s="196" t="s">
        <v>1325</v>
      </c>
      <c r="L1414" s="179" t="s">
        <v>1157</v>
      </c>
      <c r="M1414" s="157">
        <f t="shared" si="108"/>
        <v>1</v>
      </c>
      <c r="N1414" s="157">
        <f t="shared" si="109"/>
        <v>890</v>
      </c>
      <c r="O1414" s="157">
        <f t="shared" si="110"/>
        <v>0</v>
      </c>
    </row>
    <row r="1415" s="157" customFormat="1" customHeight="1" spans="1:15">
      <c r="A1415" s="196" t="s">
        <v>1309</v>
      </c>
      <c r="B1415" s="179" t="s">
        <v>998</v>
      </c>
      <c r="C1415" s="179" t="s">
        <v>318</v>
      </c>
      <c r="D1415" s="179" t="s">
        <v>728</v>
      </c>
      <c r="E1415" s="196" t="s">
        <v>320</v>
      </c>
      <c r="F1415" s="179" t="s">
        <v>158</v>
      </c>
      <c r="G1415" s="206">
        <v>1</v>
      </c>
      <c r="H1415" s="206">
        <v>800</v>
      </c>
      <c r="I1415" s="206">
        <f t="shared" si="107"/>
        <v>800</v>
      </c>
      <c r="J1415" s="259"/>
      <c r="K1415" s="196" t="s">
        <v>1325</v>
      </c>
      <c r="L1415" s="179" t="s">
        <v>1157</v>
      </c>
      <c r="M1415" s="157">
        <f t="shared" si="108"/>
        <v>1</v>
      </c>
      <c r="N1415" s="157">
        <f t="shared" si="109"/>
        <v>800</v>
      </c>
      <c r="O1415" s="157">
        <f t="shared" si="110"/>
        <v>0</v>
      </c>
    </row>
    <row r="1416" s="157" customFormat="1" customHeight="1" spans="1:15">
      <c r="A1416" s="196" t="s">
        <v>1309</v>
      </c>
      <c r="B1416" s="179" t="s">
        <v>998</v>
      </c>
      <c r="C1416" s="179" t="s">
        <v>431</v>
      </c>
      <c r="D1416" s="179" t="s">
        <v>330</v>
      </c>
      <c r="E1416" s="196" t="s">
        <v>432</v>
      </c>
      <c r="F1416" s="179" t="s">
        <v>229</v>
      </c>
      <c r="G1416" s="206">
        <v>1</v>
      </c>
      <c r="H1416" s="206">
        <v>1500</v>
      </c>
      <c r="I1416" s="206">
        <f t="shared" si="107"/>
        <v>1500</v>
      </c>
      <c r="J1416" s="259"/>
      <c r="K1416" s="196" t="s">
        <v>1325</v>
      </c>
      <c r="L1416" s="179" t="s">
        <v>1157</v>
      </c>
      <c r="M1416" s="157">
        <f t="shared" si="108"/>
        <v>1</v>
      </c>
      <c r="N1416" s="157">
        <f t="shared" si="109"/>
        <v>1500</v>
      </c>
      <c r="O1416" s="157">
        <f t="shared" si="110"/>
        <v>0</v>
      </c>
    </row>
    <row r="1417" s="157" customFormat="1" customHeight="1" spans="1:15">
      <c r="A1417" s="196" t="s">
        <v>1309</v>
      </c>
      <c r="B1417" s="179" t="s">
        <v>998</v>
      </c>
      <c r="C1417" s="179" t="s">
        <v>262</v>
      </c>
      <c r="D1417" s="179" t="s">
        <v>263</v>
      </c>
      <c r="E1417" s="196" t="s">
        <v>188</v>
      </c>
      <c r="F1417" s="179" t="s">
        <v>229</v>
      </c>
      <c r="G1417" s="206">
        <v>1</v>
      </c>
      <c r="H1417" s="206">
        <v>1000</v>
      </c>
      <c r="I1417" s="206">
        <f t="shared" si="107"/>
        <v>1000</v>
      </c>
      <c r="J1417" s="259"/>
      <c r="K1417" s="196" t="s">
        <v>1325</v>
      </c>
      <c r="L1417" s="179" t="s">
        <v>1157</v>
      </c>
      <c r="M1417" s="157">
        <f t="shared" si="108"/>
        <v>1</v>
      </c>
      <c r="N1417" s="157">
        <f t="shared" si="109"/>
        <v>1000</v>
      </c>
      <c r="O1417" s="157">
        <f t="shared" si="110"/>
        <v>0</v>
      </c>
    </row>
    <row r="1418" s="157" customFormat="1" customHeight="1" spans="1:15">
      <c r="A1418" s="196" t="s">
        <v>1309</v>
      </c>
      <c r="B1418" s="179" t="s">
        <v>998</v>
      </c>
      <c r="C1418" s="179" t="s">
        <v>354</v>
      </c>
      <c r="D1418" s="179" t="s">
        <v>355</v>
      </c>
      <c r="E1418" s="196" t="s">
        <v>356</v>
      </c>
      <c r="F1418" s="179" t="s">
        <v>229</v>
      </c>
      <c r="G1418" s="206">
        <v>1</v>
      </c>
      <c r="H1418" s="206">
        <v>1000</v>
      </c>
      <c r="I1418" s="206">
        <f t="shared" si="107"/>
        <v>1000</v>
      </c>
      <c r="J1418" s="259"/>
      <c r="K1418" s="196" t="s">
        <v>1325</v>
      </c>
      <c r="L1418" s="179" t="s">
        <v>1157</v>
      </c>
      <c r="M1418" s="157">
        <f t="shared" si="108"/>
        <v>1</v>
      </c>
      <c r="N1418" s="157">
        <f t="shared" si="109"/>
        <v>1000</v>
      </c>
      <c r="O1418" s="157">
        <f t="shared" si="110"/>
        <v>0</v>
      </c>
    </row>
    <row r="1419" s="157" customFormat="1" customHeight="1" spans="1:15">
      <c r="A1419" s="196" t="s">
        <v>1309</v>
      </c>
      <c r="B1419" s="179" t="s">
        <v>998</v>
      </c>
      <c r="C1419" s="179" t="s">
        <v>467</v>
      </c>
      <c r="D1419" s="179" t="s">
        <v>330</v>
      </c>
      <c r="E1419" s="179" t="s">
        <v>468</v>
      </c>
      <c r="F1419" s="179" t="s">
        <v>229</v>
      </c>
      <c r="G1419" s="206">
        <v>2</v>
      </c>
      <c r="H1419" s="206">
        <v>150</v>
      </c>
      <c r="I1419" s="206">
        <f t="shared" si="107"/>
        <v>300</v>
      </c>
      <c r="J1419" s="259"/>
      <c r="K1419" s="196" t="s">
        <v>1325</v>
      </c>
      <c r="L1419" s="179" t="s">
        <v>1157</v>
      </c>
      <c r="M1419" s="157">
        <f t="shared" si="108"/>
        <v>2</v>
      </c>
      <c r="N1419" s="157">
        <f t="shared" si="109"/>
        <v>300</v>
      </c>
      <c r="O1419" s="157">
        <f t="shared" si="110"/>
        <v>0</v>
      </c>
    </row>
    <row r="1420" s="157" customFormat="1" customHeight="1" spans="1:15">
      <c r="A1420" s="196" t="s">
        <v>1309</v>
      </c>
      <c r="B1420" s="179" t="s">
        <v>998</v>
      </c>
      <c r="C1420" s="179" t="s">
        <v>484</v>
      </c>
      <c r="D1420" s="179" t="s">
        <v>599</v>
      </c>
      <c r="E1420" s="179" t="s">
        <v>485</v>
      </c>
      <c r="F1420" s="179" t="s">
        <v>229</v>
      </c>
      <c r="G1420" s="206">
        <v>1</v>
      </c>
      <c r="H1420" s="206">
        <v>300</v>
      </c>
      <c r="I1420" s="206">
        <f t="shared" si="107"/>
        <v>300</v>
      </c>
      <c r="J1420" s="259"/>
      <c r="K1420" s="196" t="s">
        <v>1325</v>
      </c>
      <c r="L1420" s="179" t="s">
        <v>1157</v>
      </c>
      <c r="M1420" s="157">
        <f t="shared" si="108"/>
        <v>1</v>
      </c>
      <c r="N1420" s="157">
        <f t="shared" si="109"/>
        <v>300</v>
      </c>
      <c r="O1420" s="157">
        <f t="shared" si="110"/>
        <v>0</v>
      </c>
    </row>
    <row r="1421" s="157" customFormat="1" customHeight="1" spans="1:15">
      <c r="A1421" s="196" t="s">
        <v>1309</v>
      </c>
      <c r="B1421" s="179" t="s">
        <v>998</v>
      </c>
      <c r="C1421" s="179" t="s">
        <v>394</v>
      </c>
      <c r="D1421" s="179" t="s">
        <v>548</v>
      </c>
      <c r="E1421" s="196" t="s">
        <v>379</v>
      </c>
      <c r="F1421" s="179" t="s">
        <v>229</v>
      </c>
      <c r="G1421" s="206">
        <v>1</v>
      </c>
      <c r="H1421" s="206">
        <v>4000</v>
      </c>
      <c r="I1421" s="206">
        <f t="shared" si="107"/>
        <v>4000</v>
      </c>
      <c r="J1421" s="259"/>
      <c r="K1421" s="196" t="s">
        <v>1325</v>
      </c>
      <c r="L1421" s="179" t="s">
        <v>1157</v>
      </c>
      <c r="M1421" s="157">
        <f t="shared" si="108"/>
        <v>1</v>
      </c>
      <c r="N1421" s="157">
        <f t="shared" si="109"/>
        <v>4000</v>
      </c>
      <c r="O1421" s="157">
        <f t="shared" si="110"/>
        <v>0</v>
      </c>
    </row>
    <row r="1422" s="157" customFormat="1" customHeight="1" spans="1:15">
      <c r="A1422" s="196" t="s">
        <v>1309</v>
      </c>
      <c r="B1422" s="179" t="s">
        <v>80</v>
      </c>
      <c r="C1422" s="179" t="s">
        <v>535</v>
      </c>
      <c r="D1422" s="426" t="s">
        <v>844</v>
      </c>
      <c r="E1422" s="309" t="s">
        <v>157</v>
      </c>
      <c r="F1422" s="179" t="s">
        <v>158</v>
      </c>
      <c r="G1422" s="206">
        <v>1</v>
      </c>
      <c r="H1422" s="206">
        <v>4000</v>
      </c>
      <c r="I1422" s="206">
        <f t="shared" si="107"/>
        <v>4000</v>
      </c>
      <c r="J1422" s="259"/>
      <c r="K1422" s="196" t="s">
        <v>1326</v>
      </c>
      <c r="L1422" s="179" t="s">
        <v>1157</v>
      </c>
      <c r="M1422" s="157">
        <f t="shared" si="108"/>
        <v>1</v>
      </c>
      <c r="N1422" s="157">
        <f t="shared" si="109"/>
        <v>4000</v>
      </c>
      <c r="O1422" s="157">
        <f t="shared" si="110"/>
        <v>0</v>
      </c>
    </row>
    <row r="1423" s="157" customFormat="1" customHeight="1" spans="1:15">
      <c r="A1423" s="196" t="s">
        <v>1309</v>
      </c>
      <c r="B1423" s="179" t="s">
        <v>80</v>
      </c>
      <c r="C1423" s="179" t="s">
        <v>272</v>
      </c>
      <c r="D1423" s="179" t="s">
        <v>330</v>
      </c>
      <c r="E1423" s="196" t="s">
        <v>278</v>
      </c>
      <c r="F1423" s="179" t="s">
        <v>158</v>
      </c>
      <c r="G1423" s="206">
        <v>1</v>
      </c>
      <c r="H1423" s="206">
        <v>1750</v>
      </c>
      <c r="I1423" s="206">
        <f t="shared" si="107"/>
        <v>1750</v>
      </c>
      <c r="J1423" s="259"/>
      <c r="K1423" s="196" t="s">
        <v>1326</v>
      </c>
      <c r="L1423" s="179" t="s">
        <v>1157</v>
      </c>
      <c r="M1423" s="157">
        <f t="shared" si="108"/>
        <v>1</v>
      </c>
      <c r="N1423" s="157">
        <f t="shared" si="109"/>
        <v>1750</v>
      </c>
      <c r="O1423" s="157">
        <f t="shared" si="110"/>
        <v>0</v>
      </c>
    </row>
    <row r="1424" s="157" customFormat="1" customHeight="1" spans="1:15">
      <c r="A1424" s="196" t="s">
        <v>1309</v>
      </c>
      <c r="B1424" s="179" t="s">
        <v>80</v>
      </c>
      <c r="C1424" s="179" t="s">
        <v>283</v>
      </c>
      <c r="D1424" s="179" t="s">
        <v>330</v>
      </c>
      <c r="E1424" s="196" t="s">
        <v>285</v>
      </c>
      <c r="F1424" s="179" t="s">
        <v>158</v>
      </c>
      <c r="G1424" s="206">
        <v>1</v>
      </c>
      <c r="H1424" s="206">
        <v>890</v>
      </c>
      <c r="I1424" s="206">
        <f t="shared" si="107"/>
        <v>890</v>
      </c>
      <c r="J1424" s="259"/>
      <c r="K1424" s="196" t="s">
        <v>1326</v>
      </c>
      <c r="L1424" s="179" t="s">
        <v>1157</v>
      </c>
      <c r="M1424" s="157">
        <f t="shared" si="108"/>
        <v>1</v>
      </c>
      <c r="N1424" s="157">
        <f t="shared" si="109"/>
        <v>890</v>
      </c>
      <c r="O1424" s="157">
        <f t="shared" si="110"/>
        <v>0</v>
      </c>
    </row>
    <row r="1425" s="157" customFormat="1" customHeight="1" spans="1:15">
      <c r="A1425" s="196" t="s">
        <v>1309</v>
      </c>
      <c r="B1425" s="179" t="s">
        <v>80</v>
      </c>
      <c r="C1425" s="179" t="s">
        <v>318</v>
      </c>
      <c r="D1425" s="179" t="s">
        <v>728</v>
      </c>
      <c r="E1425" s="196" t="s">
        <v>320</v>
      </c>
      <c r="F1425" s="179" t="s">
        <v>158</v>
      </c>
      <c r="G1425" s="206">
        <v>1</v>
      </c>
      <c r="H1425" s="206">
        <v>800</v>
      </c>
      <c r="I1425" s="206">
        <f t="shared" ref="I1425:I1450" si="111" xml:space="preserve">G1425*H1425</f>
        <v>800</v>
      </c>
      <c r="J1425" s="259"/>
      <c r="K1425" s="196" t="s">
        <v>1326</v>
      </c>
      <c r="L1425" s="179" t="s">
        <v>1157</v>
      </c>
      <c r="M1425" s="157">
        <f t="shared" ref="M1425:M1450" si="112" xml:space="preserve">G1425</f>
        <v>1</v>
      </c>
      <c r="N1425" s="157">
        <f t="shared" ref="N1425:N1450" si="113" xml:space="preserve">H1425*M1425</f>
        <v>800</v>
      </c>
      <c r="O1425" s="157">
        <f t="shared" si="110"/>
        <v>0</v>
      </c>
    </row>
    <row r="1426" s="157" customFormat="1" customHeight="1" spans="1:15">
      <c r="A1426" s="196" t="s">
        <v>1309</v>
      </c>
      <c r="B1426" s="179" t="s">
        <v>80</v>
      </c>
      <c r="C1426" s="179" t="s">
        <v>431</v>
      </c>
      <c r="D1426" s="179" t="s">
        <v>330</v>
      </c>
      <c r="E1426" s="196" t="s">
        <v>432</v>
      </c>
      <c r="F1426" s="179" t="s">
        <v>229</v>
      </c>
      <c r="G1426" s="206">
        <v>1</v>
      </c>
      <c r="H1426" s="206">
        <v>1500</v>
      </c>
      <c r="I1426" s="206">
        <f t="shared" si="111"/>
        <v>1500</v>
      </c>
      <c r="J1426" s="259"/>
      <c r="K1426" s="196" t="s">
        <v>1326</v>
      </c>
      <c r="L1426" s="179" t="s">
        <v>1157</v>
      </c>
      <c r="M1426" s="157">
        <f t="shared" si="112"/>
        <v>1</v>
      </c>
      <c r="N1426" s="157">
        <f t="shared" si="113"/>
        <v>1500</v>
      </c>
      <c r="O1426" s="157">
        <f t="shared" si="110"/>
        <v>0</v>
      </c>
    </row>
    <row r="1427" s="157" customFormat="1" customHeight="1" spans="1:15">
      <c r="A1427" s="196" t="s">
        <v>1309</v>
      </c>
      <c r="B1427" s="179" t="s">
        <v>80</v>
      </c>
      <c r="C1427" s="179" t="s">
        <v>467</v>
      </c>
      <c r="D1427" s="179" t="s">
        <v>330</v>
      </c>
      <c r="E1427" s="179" t="s">
        <v>468</v>
      </c>
      <c r="F1427" s="179" t="s">
        <v>229</v>
      </c>
      <c r="G1427" s="206">
        <v>1</v>
      </c>
      <c r="H1427" s="206">
        <v>150</v>
      </c>
      <c r="I1427" s="206">
        <f t="shared" si="111"/>
        <v>150</v>
      </c>
      <c r="J1427" s="259"/>
      <c r="K1427" s="196" t="s">
        <v>1326</v>
      </c>
      <c r="L1427" s="179" t="s">
        <v>1157</v>
      </c>
      <c r="M1427" s="157">
        <f t="shared" si="112"/>
        <v>1</v>
      </c>
      <c r="N1427" s="157">
        <f t="shared" si="113"/>
        <v>150</v>
      </c>
      <c r="O1427" s="157">
        <f t="shared" si="110"/>
        <v>0</v>
      </c>
    </row>
    <row r="1428" s="157" customFormat="1" customHeight="1" spans="1:15">
      <c r="A1428" s="196" t="s">
        <v>1309</v>
      </c>
      <c r="B1428" s="179" t="s">
        <v>80</v>
      </c>
      <c r="C1428" s="179" t="s">
        <v>377</v>
      </c>
      <c r="D1428" s="179" t="s">
        <v>548</v>
      </c>
      <c r="E1428" s="196" t="s">
        <v>379</v>
      </c>
      <c r="F1428" s="179" t="s">
        <v>229</v>
      </c>
      <c r="G1428" s="206">
        <v>1</v>
      </c>
      <c r="H1428" s="206">
        <v>3000</v>
      </c>
      <c r="I1428" s="206">
        <f t="shared" si="111"/>
        <v>3000</v>
      </c>
      <c r="J1428" s="259"/>
      <c r="K1428" s="196" t="s">
        <v>1326</v>
      </c>
      <c r="L1428" s="179" t="s">
        <v>1157</v>
      </c>
      <c r="M1428" s="157">
        <f t="shared" si="112"/>
        <v>1</v>
      </c>
      <c r="N1428" s="157">
        <f t="shared" si="113"/>
        <v>3000</v>
      </c>
      <c r="O1428" s="157">
        <f t="shared" si="110"/>
        <v>0</v>
      </c>
    </row>
    <row r="1429" s="157" customFormat="1" customHeight="1" spans="1:15">
      <c r="A1429" s="196" t="s">
        <v>1309</v>
      </c>
      <c r="B1429" s="179" t="s">
        <v>80</v>
      </c>
      <c r="C1429" s="179" t="s">
        <v>262</v>
      </c>
      <c r="D1429" s="179" t="s">
        <v>263</v>
      </c>
      <c r="E1429" s="196" t="s">
        <v>188</v>
      </c>
      <c r="F1429" s="179" t="s">
        <v>229</v>
      </c>
      <c r="G1429" s="206">
        <v>1</v>
      </c>
      <c r="H1429" s="206">
        <v>1000</v>
      </c>
      <c r="I1429" s="206">
        <f t="shared" si="111"/>
        <v>1000</v>
      </c>
      <c r="J1429" s="259"/>
      <c r="K1429" s="196" t="s">
        <v>1326</v>
      </c>
      <c r="L1429" s="179" t="s">
        <v>1157</v>
      </c>
      <c r="M1429" s="157">
        <f t="shared" si="112"/>
        <v>1</v>
      </c>
      <c r="N1429" s="157">
        <f t="shared" si="113"/>
        <v>1000</v>
      </c>
      <c r="O1429" s="157">
        <f t="shared" si="110"/>
        <v>0</v>
      </c>
    </row>
    <row r="1430" s="157" customFormat="1" customHeight="1" spans="1:15">
      <c r="A1430" s="196" t="s">
        <v>1309</v>
      </c>
      <c r="B1430" s="179" t="s">
        <v>1187</v>
      </c>
      <c r="C1430" s="179" t="s">
        <v>413</v>
      </c>
      <c r="D1430" s="179" t="s">
        <v>417</v>
      </c>
      <c r="E1430" s="196" t="s">
        <v>1188</v>
      </c>
      <c r="F1430" s="179" t="s">
        <v>229</v>
      </c>
      <c r="G1430" s="206">
        <v>1</v>
      </c>
      <c r="H1430" s="206">
        <v>3000</v>
      </c>
      <c r="I1430" s="206">
        <f t="shared" si="111"/>
        <v>3000</v>
      </c>
      <c r="J1430" s="259"/>
      <c r="K1430" s="196" t="s">
        <v>1327</v>
      </c>
      <c r="L1430" s="179" t="s">
        <v>1157</v>
      </c>
      <c r="M1430" s="157">
        <f t="shared" si="112"/>
        <v>1</v>
      </c>
      <c r="N1430" s="157">
        <f t="shared" si="113"/>
        <v>3000</v>
      </c>
      <c r="O1430" s="157">
        <f t="shared" si="110"/>
        <v>0</v>
      </c>
    </row>
    <row r="1431" s="157" customFormat="1" customHeight="1" spans="1:15">
      <c r="A1431" s="196" t="s">
        <v>1309</v>
      </c>
      <c r="B1431" s="179" t="s">
        <v>1187</v>
      </c>
      <c r="C1431" s="179" t="s">
        <v>469</v>
      </c>
      <c r="D1431" s="179" t="s">
        <v>606</v>
      </c>
      <c r="E1431" s="179" t="s">
        <v>240</v>
      </c>
      <c r="F1431" s="179" t="s">
        <v>229</v>
      </c>
      <c r="G1431" s="206">
        <v>1</v>
      </c>
      <c r="H1431" s="206">
        <v>100</v>
      </c>
      <c r="I1431" s="206">
        <f t="shared" si="111"/>
        <v>100</v>
      </c>
      <c r="J1431" s="259"/>
      <c r="K1431" s="196" t="s">
        <v>1327</v>
      </c>
      <c r="L1431" s="179" t="s">
        <v>1157</v>
      </c>
      <c r="M1431" s="157">
        <f t="shared" si="112"/>
        <v>1</v>
      </c>
      <c r="N1431" s="157">
        <f t="shared" si="113"/>
        <v>100</v>
      </c>
      <c r="O1431" s="157">
        <f t="shared" si="110"/>
        <v>0</v>
      </c>
    </row>
    <row r="1432" s="157" customFormat="1" customHeight="1" spans="1:15">
      <c r="A1432" s="196" t="s">
        <v>1309</v>
      </c>
      <c r="B1432" s="179" t="s">
        <v>1190</v>
      </c>
      <c r="C1432" s="179" t="s">
        <v>272</v>
      </c>
      <c r="D1432" s="179" t="s">
        <v>330</v>
      </c>
      <c r="E1432" s="196" t="s">
        <v>274</v>
      </c>
      <c r="F1432" s="179" t="s">
        <v>158</v>
      </c>
      <c r="G1432" s="206">
        <v>16</v>
      </c>
      <c r="H1432" s="206">
        <v>1320</v>
      </c>
      <c r="I1432" s="206">
        <f t="shared" si="111"/>
        <v>21120</v>
      </c>
      <c r="J1432" s="259"/>
      <c r="K1432" s="196" t="s">
        <v>1328</v>
      </c>
      <c r="L1432" s="179" t="s">
        <v>1157</v>
      </c>
      <c r="M1432" s="157">
        <f t="shared" si="112"/>
        <v>16</v>
      </c>
      <c r="N1432" s="157">
        <f t="shared" si="113"/>
        <v>21120</v>
      </c>
      <c r="O1432" s="157">
        <f t="shared" si="110"/>
        <v>0</v>
      </c>
    </row>
    <row r="1433" s="157" customFormat="1" customHeight="1" spans="1:15">
      <c r="A1433" s="196" t="s">
        <v>1309</v>
      </c>
      <c r="B1433" s="179" t="s">
        <v>1190</v>
      </c>
      <c r="C1433" s="179" t="s">
        <v>315</v>
      </c>
      <c r="D1433" s="179" t="s">
        <v>330</v>
      </c>
      <c r="E1433" s="179" t="s">
        <v>786</v>
      </c>
      <c r="F1433" s="179" t="s">
        <v>158</v>
      </c>
      <c r="G1433" s="206">
        <v>10</v>
      </c>
      <c r="H1433" s="206">
        <v>200</v>
      </c>
      <c r="I1433" s="206">
        <f t="shared" si="111"/>
        <v>2000</v>
      </c>
      <c r="J1433" s="259"/>
      <c r="K1433" s="196" t="s">
        <v>1328</v>
      </c>
      <c r="L1433" s="179" t="s">
        <v>1157</v>
      </c>
      <c r="M1433" s="157">
        <f t="shared" si="112"/>
        <v>10</v>
      </c>
      <c r="N1433" s="157">
        <f t="shared" si="113"/>
        <v>2000</v>
      </c>
      <c r="O1433" s="157">
        <f t="shared" si="110"/>
        <v>0</v>
      </c>
    </row>
    <row r="1434" s="157" customFormat="1" customHeight="1" spans="1:15">
      <c r="A1434" s="196" t="s">
        <v>1309</v>
      </c>
      <c r="B1434" s="179" t="s">
        <v>1190</v>
      </c>
      <c r="C1434" s="179" t="s">
        <v>395</v>
      </c>
      <c r="D1434" s="179" t="s">
        <v>393</v>
      </c>
      <c r="E1434" s="196" t="s">
        <v>335</v>
      </c>
      <c r="F1434" s="179" t="s">
        <v>229</v>
      </c>
      <c r="G1434" s="206">
        <v>2</v>
      </c>
      <c r="H1434" s="206">
        <v>3000</v>
      </c>
      <c r="I1434" s="206">
        <f t="shared" si="111"/>
        <v>6000</v>
      </c>
      <c r="J1434" s="259"/>
      <c r="K1434" s="196" t="s">
        <v>1328</v>
      </c>
      <c r="L1434" s="179" t="s">
        <v>1157</v>
      </c>
      <c r="M1434" s="157">
        <f t="shared" si="112"/>
        <v>2</v>
      </c>
      <c r="N1434" s="157">
        <f t="shared" si="113"/>
        <v>6000</v>
      </c>
      <c r="O1434" s="157">
        <f t="shared" si="110"/>
        <v>0</v>
      </c>
    </row>
    <row r="1435" s="157" customFormat="1" customHeight="1" spans="1:15">
      <c r="A1435" s="196" t="s">
        <v>1309</v>
      </c>
      <c r="B1435" s="179" t="s">
        <v>1190</v>
      </c>
      <c r="C1435" s="179" t="s">
        <v>191</v>
      </c>
      <c r="D1435" s="196" t="s">
        <v>192</v>
      </c>
      <c r="E1435" s="196" t="s">
        <v>188</v>
      </c>
      <c r="F1435" s="179" t="s">
        <v>158</v>
      </c>
      <c r="G1435" s="206">
        <v>1</v>
      </c>
      <c r="H1435" s="206">
        <v>12000</v>
      </c>
      <c r="I1435" s="206">
        <f t="shared" si="111"/>
        <v>12000</v>
      </c>
      <c r="J1435" s="259"/>
      <c r="K1435" s="196" t="s">
        <v>1328</v>
      </c>
      <c r="L1435" s="179" t="s">
        <v>1157</v>
      </c>
      <c r="M1435" s="157">
        <f t="shared" si="112"/>
        <v>1</v>
      </c>
      <c r="N1435" s="157">
        <f t="shared" si="113"/>
        <v>12000</v>
      </c>
      <c r="O1435" s="157">
        <f t="shared" si="110"/>
        <v>0</v>
      </c>
    </row>
    <row r="1436" s="157" customFormat="1" customHeight="1" spans="1:15">
      <c r="A1436" s="196" t="s">
        <v>1309</v>
      </c>
      <c r="B1436" s="179" t="s">
        <v>1190</v>
      </c>
      <c r="C1436" s="179" t="s">
        <v>233</v>
      </c>
      <c r="D1436" s="179" t="s">
        <v>330</v>
      </c>
      <c r="E1436" s="196" t="s">
        <v>234</v>
      </c>
      <c r="F1436" s="179" t="s">
        <v>229</v>
      </c>
      <c r="G1436" s="206">
        <v>1</v>
      </c>
      <c r="H1436" s="206">
        <v>2800</v>
      </c>
      <c r="I1436" s="206">
        <f t="shared" si="111"/>
        <v>2800</v>
      </c>
      <c r="J1436" s="259"/>
      <c r="K1436" s="196" t="s">
        <v>1328</v>
      </c>
      <c r="L1436" s="179" t="s">
        <v>1157</v>
      </c>
      <c r="M1436" s="157">
        <f t="shared" si="112"/>
        <v>1</v>
      </c>
      <c r="N1436" s="157">
        <f t="shared" si="113"/>
        <v>2800</v>
      </c>
      <c r="O1436" s="157">
        <f t="shared" si="110"/>
        <v>0</v>
      </c>
    </row>
    <row r="1437" s="157" customFormat="1" customHeight="1" spans="1:15">
      <c r="A1437" s="196" t="s">
        <v>1309</v>
      </c>
      <c r="B1437" s="179" t="s">
        <v>1190</v>
      </c>
      <c r="C1437" s="179" t="s">
        <v>467</v>
      </c>
      <c r="D1437" s="179" t="s">
        <v>330</v>
      </c>
      <c r="E1437" s="179" t="s">
        <v>468</v>
      </c>
      <c r="F1437" s="179" t="s">
        <v>229</v>
      </c>
      <c r="G1437" s="206">
        <v>2</v>
      </c>
      <c r="H1437" s="206">
        <v>150</v>
      </c>
      <c r="I1437" s="206">
        <f t="shared" si="111"/>
        <v>300</v>
      </c>
      <c r="J1437" s="259"/>
      <c r="K1437" s="196" t="s">
        <v>1328</v>
      </c>
      <c r="L1437" s="179" t="s">
        <v>1157</v>
      </c>
      <c r="M1437" s="157">
        <f t="shared" si="112"/>
        <v>2</v>
      </c>
      <c r="N1437" s="157">
        <f t="shared" si="113"/>
        <v>300</v>
      </c>
      <c r="O1437" s="157">
        <f t="shared" si="110"/>
        <v>0</v>
      </c>
    </row>
    <row r="1438" s="157" customFormat="1" customHeight="1" spans="1:15">
      <c r="A1438" s="196" t="s">
        <v>1309</v>
      </c>
      <c r="B1438" s="179" t="s">
        <v>1190</v>
      </c>
      <c r="C1438" s="179" t="s">
        <v>354</v>
      </c>
      <c r="D1438" s="179" t="s">
        <v>355</v>
      </c>
      <c r="E1438" s="266" t="s">
        <v>356</v>
      </c>
      <c r="F1438" s="213" t="s">
        <v>229</v>
      </c>
      <c r="G1438" s="206">
        <v>1</v>
      </c>
      <c r="H1438" s="206">
        <v>1000</v>
      </c>
      <c r="I1438" s="206">
        <f t="shared" si="111"/>
        <v>1000</v>
      </c>
      <c r="J1438" s="259"/>
      <c r="K1438" s="196" t="s">
        <v>1328</v>
      </c>
      <c r="L1438" s="179" t="s">
        <v>1157</v>
      </c>
      <c r="M1438" s="157">
        <f t="shared" si="112"/>
        <v>1</v>
      </c>
      <c r="N1438" s="157">
        <f t="shared" si="113"/>
        <v>1000</v>
      </c>
      <c r="O1438" s="157">
        <f t="shared" si="110"/>
        <v>0</v>
      </c>
    </row>
    <row r="1439" s="157" customFormat="1" customHeight="1" spans="1:15">
      <c r="A1439" s="196" t="s">
        <v>1309</v>
      </c>
      <c r="B1439" s="179" t="s">
        <v>1192</v>
      </c>
      <c r="C1439" s="179" t="s">
        <v>480</v>
      </c>
      <c r="D1439" s="179" t="s">
        <v>330</v>
      </c>
      <c r="E1439" s="179" t="s">
        <v>481</v>
      </c>
      <c r="F1439" s="179" t="s">
        <v>229</v>
      </c>
      <c r="G1439" s="206">
        <v>2</v>
      </c>
      <c r="H1439" s="206">
        <v>40</v>
      </c>
      <c r="I1439" s="206">
        <f t="shared" si="111"/>
        <v>80</v>
      </c>
      <c r="J1439" s="259"/>
      <c r="K1439" s="196"/>
      <c r="L1439" s="179" t="s">
        <v>1157</v>
      </c>
      <c r="M1439" s="157">
        <f t="shared" si="112"/>
        <v>2</v>
      </c>
      <c r="N1439" s="157">
        <f t="shared" si="113"/>
        <v>80</v>
      </c>
      <c r="O1439" s="157">
        <f t="shared" si="110"/>
        <v>0</v>
      </c>
    </row>
    <row r="1440" s="157" customFormat="1" customHeight="1" spans="1:15">
      <c r="A1440" s="196" t="s">
        <v>1309</v>
      </c>
      <c r="B1440" s="179" t="s">
        <v>1192</v>
      </c>
      <c r="C1440" s="179" t="s">
        <v>272</v>
      </c>
      <c r="D1440" s="179" t="s">
        <v>330</v>
      </c>
      <c r="E1440" s="196" t="s">
        <v>274</v>
      </c>
      <c r="F1440" s="179" t="s">
        <v>158</v>
      </c>
      <c r="G1440" s="206">
        <v>7</v>
      </c>
      <c r="H1440" s="206">
        <v>1320</v>
      </c>
      <c r="I1440" s="206">
        <f t="shared" si="111"/>
        <v>9240</v>
      </c>
      <c r="J1440" s="259"/>
      <c r="K1440" s="196"/>
      <c r="L1440" s="179" t="s">
        <v>1157</v>
      </c>
      <c r="M1440" s="157">
        <f t="shared" si="112"/>
        <v>7</v>
      </c>
      <c r="N1440" s="157">
        <f t="shared" si="113"/>
        <v>9240</v>
      </c>
      <c r="O1440" s="157">
        <f t="shared" si="110"/>
        <v>0</v>
      </c>
    </row>
    <row r="1441" s="157" customFormat="1" customHeight="1" spans="1:15">
      <c r="A1441" s="196" t="s">
        <v>1309</v>
      </c>
      <c r="B1441" s="179" t="s">
        <v>1192</v>
      </c>
      <c r="C1441" s="179" t="s">
        <v>318</v>
      </c>
      <c r="D1441" s="179" t="s">
        <v>728</v>
      </c>
      <c r="E1441" s="196" t="s">
        <v>320</v>
      </c>
      <c r="F1441" s="179" t="s">
        <v>158</v>
      </c>
      <c r="G1441" s="206">
        <v>2</v>
      </c>
      <c r="H1441" s="206">
        <v>800</v>
      </c>
      <c r="I1441" s="206">
        <f t="shared" si="111"/>
        <v>1600</v>
      </c>
      <c r="J1441" s="259"/>
      <c r="K1441" s="196"/>
      <c r="L1441" s="179" t="s">
        <v>1157</v>
      </c>
      <c r="M1441" s="157">
        <f t="shared" si="112"/>
        <v>2</v>
      </c>
      <c r="N1441" s="157">
        <f t="shared" si="113"/>
        <v>1600</v>
      </c>
      <c r="O1441" s="157">
        <f t="shared" si="110"/>
        <v>0</v>
      </c>
    </row>
    <row r="1442" s="157" customFormat="1" customHeight="1" spans="1:15">
      <c r="A1442" s="196" t="s">
        <v>1309</v>
      </c>
      <c r="B1442" s="179" t="s">
        <v>1192</v>
      </c>
      <c r="C1442" s="179" t="s">
        <v>467</v>
      </c>
      <c r="D1442" s="179" t="s">
        <v>330</v>
      </c>
      <c r="E1442" s="179" t="s">
        <v>468</v>
      </c>
      <c r="F1442" s="179" t="s">
        <v>229</v>
      </c>
      <c r="G1442" s="206">
        <v>7</v>
      </c>
      <c r="H1442" s="206">
        <v>150</v>
      </c>
      <c r="I1442" s="206">
        <f t="shared" si="111"/>
        <v>1050</v>
      </c>
      <c r="J1442" s="259"/>
      <c r="K1442" s="196"/>
      <c r="L1442" s="179" t="s">
        <v>1157</v>
      </c>
      <c r="M1442" s="157">
        <f t="shared" si="112"/>
        <v>7</v>
      </c>
      <c r="N1442" s="157">
        <f t="shared" si="113"/>
        <v>1050</v>
      </c>
      <c r="O1442" s="157">
        <f t="shared" si="110"/>
        <v>0</v>
      </c>
    </row>
    <row r="1443" s="157" customFormat="1" customHeight="1" spans="1:15">
      <c r="A1443" s="196" t="s">
        <v>1309</v>
      </c>
      <c r="B1443" s="179" t="s">
        <v>1192</v>
      </c>
      <c r="C1443" s="179" t="s">
        <v>306</v>
      </c>
      <c r="D1443" s="196" t="s">
        <v>307</v>
      </c>
      <c r="E1443" s="196" t="s">
        <v>308</v>
      </c>
      <c r="F1443" s="179" t="s">
        <v>158</v>
      </c>
      <c r="G1443" s="206">
        <v>2</v>
      </c>
      <c r="H1443" s="206">
        <v>150</v>
      </c>
      <c r="I1443" s="206">
        <f t="shared" si="111"/>
        <v>300</v>
      </c>
      <c r="J1443" s="259"/>
      <c r="K1443" s="196"/>
      <c r="L1443" s="179" t="s">
        <v>1157</v>
      </c>
      <c r="M1443" s="157">
        <f t="shared" si="112"/>
        <v>2</v>
      </c>
      <c r="N1443" s="157">
        <f t="shared" si="113"/>
        <v>300</v>
      </c>
      <c r="O1443" s="157">
        <f t="shared" si="110"/>
        <v>0</v>
      </c>
    </row>
    <row r="1444" s="157" customFormat="1" customHeight="1" spans="1:15">
      <c r="A1444" s="196" t="s">
        <v>1309</v>
      </c>
      <c r="B1444" s="179" t="s">
        <v>1193</v>
      </c>
      <c r="C1444" s="179" t="s">
        <v>431</v>
      </c>
      <c r="D1444" s="179" t="s">
        <v>330</v>
      </c>
      <c r="E1444" s="196" t="s">
        <v>432</v>
      </c>
      <c r="F1444" s="179" t="s">
        <v>229</v>
      </c>
      <c r="G1444" s="206">
        <v>13</v>
      </c>
      <c r="H1444" s="206">
        <v>1500</v>
      </c>
      <c r="I1444" s="206">
        <f t="shared" si="111"/>
        <v>19500</v>
      </c>
      <c r="J1444" s="259"/>
      <c r="K1444" s="196"/>
      <c r="L1444" s="179" t="s">
        <v>1157</v>
      </c>
      <c r="M1444" s="157">
        <f t="shared" si="112"/>
        <v>13</v>
      </c>
      <c r="N1444" s="157">
        <f t="shared" si="113"/>
        <v>19500</v>
      </c>
      <c r="O1444" s="157">
        <f t="shared" si="110"/>
        <v>0</v>
      </c>
    </row>
    <row r="1445" s="157" customFormat="1" customHeight="1" spans="1:15">
      <c r="A1445" s="196" t="s">
        <v>1309</v>
      </c>
      <c r="B1445" s="179" t="s">
        <v>1193</v>
      </c>
      <c r="C1445" s="179" t="s">
        <v>441</v>
      </c>
      <c r="D1445" s="179" t="s">
        <v>330</v>
      </c>
      <c r="E1445" s="196" t="s">
        <v>432</v>
      </c>
      <c r="F1445" s="179" t="s">
        <v>186</v>
      </c>
      <c r="G1445" s="206">
        <v>3</v>
      </c>
      <c r="H1445" s="206">
        <v>6000</v>
      </c>
      <c r="I1445" s="206">
        <f t="shared" si="111"/>
        <v>18000</v>
      </c>
      <c r="J1445" s="259"/>
      <c r="K1445" s="196"/>
      <c r="L1445" s="179" t="s">
        <v>1157</v>
      </c>
      <c r="M1445" s="157">
        <f t="shared" si="112"/>
        <v>3</v>
      </c>
      <c r="N1445" s="157">
        <f t="shared" si="113"/>
        <v>18000</v>
      </c>
      <c r="O1445" s="157">
        <f t="shared" si="110"/>
        <v>0</v>
      </c>
    </row>
    <row r="1446" s="157" customFormat="1" customHeight="1" spans="1:15">
      <c r="A1446" s="196" t="s">
        <v>1309</v>
      </c>
      <c r="B1446" s="179" t="s">
        <v>1193</v>
      </c>
      <c r="C1446" s="179" t="s">
        <v>262</v>
      </c>
      <c r="D1446" s="179" t="s">
        <v>697</v>
      </c>
      <c r="E1446" s="196" t="s">
        <v>188</v>
      </c>
      <c r="F1446" s="179" t="s">
        <v>229</v>
      </c>
      <c r="G1446" s="206">
        <v>8</v>
      </c>
      <c r="H1446" s="206">
        <v>1000</v>
      </c>
      <c r="I1446" s="206">
        <f t="shared" si="111"/>
        <v>8000</v>
      </c>
      <c r="J1446" s="259"/>
      <c r="K1446" s="196"/>
      <c r="L1446" s="179" t="s">
        <v>1157</v>
      </c>
      <c r="M1446" s="157">
        <f t="shared" si="112"/>
        <v>8</v>
      </c>
      <c r="N1446" s="157">
        <f t="shared" si="113"/>
        <v>8000</v>
      </c>
      <c r="O1446" s="157">
        <f t="shared" si="110"/>
        <v>0</v>
      </c>
    </row>
    <row r="1447" s="157" customFormat="1" customHeight="1" spans="1:15">
      <c r="A1447" s="196" t="s">
        <v>1309</v>
      </c>
      <c r="B1447" s="179" t="s">
        <v>1193</v>
      </c>
      <c r="C1447" s="179" t="s">
        <v>262</v>
      </c>
      <c r="D1447" s="179" t="s">
        <v>696</v>
      </c>
      <c r="E1447" s="196" t="s">
        <v>188</v>
      </c>
      <c r="F1447" s="179" t="s">
        <v>229</v>
      </c>
      <c r="G1447" s="206">
        <v>3</v>
      </c>
      <c r="H1447" s="206">
        <v>1000</v>
      </c>
      <c r="I1447" s="206">
        <f t="shared" si="111"/>
        <v>3000</v>
      </c>
      <c r="J1447" s="259"/>
      <c r="K1447" s="196"/>
      <c r="L1447" s="179" t="s">
        <v>1157</v>
      </c>
      <c r="M1447" s="157">
        <f t="shared" si="112"/>
        <v>3</v>
      </c>
      <c r="N1447" s="157">
        <f t="shared" si="113"/>
        <v>3000</v>
      </c>
      <c r="O1447" s="157">
        <f t="shared" si="110"/>
        <v>0</v>
      </c>
    </row>
    <row r="1448" s="157" customFormat="1" customHeight="1" spans="1:15">
      <c r="A1448" s="196" t="s">
        <v>1309</v>
      </c>
      <c r="B1448" s="179" t="s">
        <v>1193</v>
      </c>
      <c r="C1448" s="179" t="s">
        <v>413</v>
      </c>
      <c r="D1448" s="179" t="s">
        <v>417</v>
      </c>
      <c r="E1448" s="196" t="s">
        <v>1188</v>
      </c>
      <c r="F1448" s="179" t="s">
        <v>229</v>
      </c>
      <c r="G1448" s="206">
        <v>3</v>
      </c>
      <c r="H1448" s="206">
        <v>3000</v>
      </c>
      <c r="I1448" s="206">
        <f t="shared" si="111"/>
        <v>9000</v>
      </c>
      <c r="J1448" s="259"/>
      <c r="K1448" s="196"/>
      <c r="L1448" s="179" t="s">
        <v>1157</v>
      </c>
      <c r="M1448" s="157">
        <f t="shared" si="112"/>
        <v>3</v>
      </c>
      <c r="N1448" s="157">
        <f t="shared" si="113"/>
        <v>9000</v>
      </c>
      <c r="O1448" s="157">
        <f t="shared" si="110"/>
        <v>0</v>
      </c>
    </row>
    <row r="1449" s="157" customFormat="1" customHeight="1" spans="1:15">
      <c r="A1449" s="196" t="s">
        <v>1309</v>
      </c>
      <c r="B1449" s="179" t="s">
        <v>1194</v>
      </c>
      <c r="C1449" s="179" t="s">
        <v>441</v>
      </c>
      <c r="D1449" s="179" t="s">
        <v>330</v>
      </c>
      <c r="E1449" s="196" t="s">
        <v>432</v>
      </c>
      <c r="F1449" s="179" t="s">
        <v>186</v>
      </c>
      <c r="G1449" s="206">
        <v>1</v>
      </c>
      <c r="H1449" s="206">
        <v>6000</v>
      </c>
      <c r="I1449" s="206">
        <f t="shared" si="111"/>
        <v>6000</v>
      </c>
      <c r="J1449" s="259"/>
      <c r="K1449" s="196"/>
      <c r="L1449" s="179" t="s">
        <v>1157</v>
      </c>
      <c r="M1449" s="157">
        <f t="shared" si="112"/>
        <v>1</v>
      </c>
      <c r="N1449" s="157">
        <f t="shared" si="113"/>
        <v>6000</v>
      </c>
      <c r="O1449" s="157">
        <f t="shared" si="110"/>
        <v>0</v>
      </c>
    </row>
    <row r="1450" s="157" customFormat="1" customHeight="1" spans="1:15">
      <c r="A1450" s="196" t="s">
        <v>1309</v>
      </c>
      <c r="B1450" s="179" t="s">
        <v>1195</v>
      </c>
      <c r="C1450" s="179" t="s">
        <v>303</v>
      </c>
      <c r="D1450" s="179" t="s">
        <v>330</v>
      </c>
      <c r="E1450" s="196" t="s">
        <v>296</v>
      </c>
      <c r="F1450" s="213" t="s">
        <v>305</v>
      </c>
      <c r="G1450" s="206">
        <v>1</v>
      </c>
      <c r="H1450" s="206">
        <v>1000</v>
      </c>
      <c r="I1450" s="206">
        <f t="shared" si="111"/>
        <v>1000</v>
      </c>
      <c r="J1450" s="259"/>
      <c r="K1450" s="196"/>
      <c r="L1450" s="179" t="s">
        <v>1157</v>
      </c>
      <c r="M1450" s="157">
        <f t="shared" si="112"/>
        <v>1</v>
      </c>
      <c r="N1450" s="157">
        <f t="shared" si="113"/>
        <v>1000</v>
      </c>
      <c r="O1450" s="157">
        <f t="shared" si="110"/>
        <v>0</v>
      </c>
    </row>
    <row r="1451" s="157" customFormat="1" customHeight="1" spans="1:15">
      <c r="A1451" s="196" t="s">
        <v>1329</v>
      </c>
      <c r="B1451" s="196" t="s">
        <v>1329</v>
      </c>
      <c r="C1451" s="196"/>
      <c r="D1451" s="196"/>
      <c r="E1451" s="196"/>
      <c r="F1451" s="196"/>
      <c r="G1451" s="206"/>
      <c r="H1451" s="206"/>
      <c r="I1451" s="206"/>
      <c r="J1451" s="259"/>
      <c r="K1451" s="196"/>
      <c r="L1451" s="196"/>
      <c r="O1451" s="157">
        <f t="shared" si="110"/>
        <v>0</v>
      </c>
    </row>
    <row r="1452" s="157" customFormat="1" customHeight="1" spans="1:15">
      <c r="A1452" s="196" t="s">
        <v>1330</v>
      </c>
      <c r="B1452" s="196" t="s">
        <v>1330</v>
      </c>
      <c r="C1452" s="196"/>
      <c r="D1452" s="196"/>
      <c r="E1452" s="196"/>
      <c r="F1452" s="196"/>
      <c r="G1452" s="206"/>
      <c r="H1452" s="206"/>
      <c r="I1452" s="206"/>
      <c r="J1452" s="259"/>
      <c r="K1452" s="196"/>
      <c r="L1452" s="196"/>
      <c r="O1452" s="157">
        <f t="shared" si="110"/>
        <v>0</v>
      </c>
    </row>
    <row r="1453" s="157" customFormat="1" customHeight="1" spans="1:15">
      <c r="A1453" s="196" t="s">
        <v>1331</v>
      </c>
      <c r="B1453" s="196" t="s">
        <v>1331</v>
      </c>
      <c r="C1453" s="196"/>
      <c r="D1453" s="196"/>
      <c r="E1453" s="196"/>
      <c r="F1453" s="196"/>
      <c r="G1453" s="206"/>
      <c r="H1453" s="206"/>
      <c r="I1453" s="206"/>
      <c r="J1453" s="259"/>
      <c r="K1453" s="196"/>
      <c r="L1453" s="196"/>
      <c r="O1453" s="157">
        <f t="shared" si="110"/>
        <v>0</v>
      </c>
    </row>
    <row r="1454" s="157" customFormat="1" customHeight="1" spans="1:15">
      <c r="A1454" s="196" t="s">
        <v>1331</v>
      </c>
      <c r="B1454" s="179" t="s">
        <v>1155</v>
      </c>
      <c r="C1454" s="179" t="s">
        <v>306</v>
      </c>
      <c r="D1454" s="196" t="s">
        <v>307</v>
      </c>
      <c r="E1454" s="196" t="s">
        <v>308</v>
      </c>
      <c r="F1454" s="179" t="s">
        <v>158</v>
      </c>
      <c r="G1454" s="206">
        <v>2</v>
      </c>
      <c r="H1454" s="206">
        <v>150</v>
      </c>
      <c r="I1454" s="206">
        <f t="shared" ref="I1454:I1517" si="114" xml:space="preserve">G1454*H1454</f>
        <v>300</v>
      </c>
      <c r="J1454" s="259"/>
      <c r="K1454" s="196" t="s">
        <v>1332</v>
      </c>
      <c r="L1454" s="179" t="s">
        <v>1157</v>
      </c>
      <c r="M1454" s="157">
        <f t="shared" ref="M1454:M1517" si="115" xml:space="preserve">G1454</f>
        <v>2</v>
      </c>
      <c r="N1454" s="157">
        <f t="shared" ref="N1454:N1517" si="116" xml:space="preserve">M1454*H1454</f>
        <v>300</v>
      </c>
      <c r="O1454" s="157">
        <f t="shared" si="110"/>
        <v>0</v>
      </c>
    </row>
    <row r="1455" s="157" customFormat="1" customHeight="1" spans="1:15">
      <c r="A1455" s="196" t="s">
        <v>1331</v>
      </c>
      <c r="B1455" s="179" t="s">
        <v>1155</v>
      </c>
      <c r="C1455" s="179" t="s">
        <v>431</v>
      </c>
      <c r="D1455" s="179" t="s">
        <v>330</v>
      </c>
      <c r="E1455" s="196" t="s">
        <v>432</v>
      </c>
      <c r="F1455" s="179" t="s">
        <v>229</v>
      </c>
      <c r="G1455" s="206">
        <v>2</v>
      </c>
      <c r="H1455" s="206">
        <v>1500</v>
      </c>
      <c r="I1455" s="206">
        <f t="shared" si="114"/>
        <v>3000</v>
      </c>
      <c r="J1455" s="259"/>
      <c r="K1455" s="196" t="s">
        <v>1332</v>
      </c>
      <c r="L1455" s="179" t="s">
        <v>1157</v>
      </c>
      <c r="M1455" s="157">
        <f t="shared" si="115"/>
        <v>2</v>
      </c>
      <c r="N1455" s="157">
        <f t="shared" si="116"/>
        <v>3000</v>
      </c>
      <c r="O1455" s="157">
        <f t="shared" si="110"/>
        <v>0</v>
      </c>
    </row>
    <row r="1456" s="157" customFormat="1" customHeight="1" spans="1:15">
      <c r="A1456" s="196" t="s">
        <v>1331</v>
      </c>
      <c r="B1456" s="179" t="s">
        <v>1155</v>
      </c>
      <c r="C1456" s="179" t="s">
        <v>431</v>
      </c>
      <c r="D1456" s="213" t="s">
        <v>710</v>
      </c>
      <c r="E1456" s="266" t="s">
        <v>432</v>
      </c>
      <c r="F1456" s="213" t="s">
        <v>229</v>
      </c>
      <c r="G1456" s="206">
        <v>2</v>
      </c>
      <c r="H1456" s="206">
        <v>1500</v>
      </c>
      <c r="I1456" s="206">
        <f t="shared" si="114"/>
        <v>3000</v>
      </c>
      <c r="J1456" s="259"/>
      <c r="K1456" s="196" t="s">
        <v>1332</v>
      </c>
      <c r="L1456" s="179" t="s">
        <v>1157</v>
      </c>
      <c r="M1456" s="157">
        <f t="shared" si="115"/>
        <v>2</v>
      </c>
      <c r="N1456" s="157">
        <f t="shared" si="116"/>
        <v>3000</v>
      </c>
      <c r="O1456" s="157">
        <f t="shared" si="110"/>
        <v>0</v>
      </c>
    </row>
    <row r="1457" s="157" customFormat="1" customHeight="1" spans="1:15">
      <c r="A1457" s="196" t="s">
        <v>1331</v>
      </c>
      <c r="B1457" s="179" t="s">
        <v>1155</v>
      </c>
      <c r="C1457" s="179" t="s">
        <v>322</v>
      </c>
      <c r="D1457" s="179" t="s">
        <v>703</v>
      </c>
      <c r="E1457" s="196" t="s">
        <v>324</v>
      </c>
      <c r="F1457" s="179" t="s">
        <v>705</v>
      </c>
      <c r="G1457" s="206">
        <v>4</v>
      </c>
      <c r="H1457" s="206">
        <v>200</v>
      </c>
      <c r="I1457" s="206">
        <f t="shared" si="114"/>
        <v>800</v>
      </c>
      <c r="J1457" s="259"/>
      <c r="K1457" s="196" t="s">
        <v>1332</v>
      </c>
      <c r="L1457" s="179" t="s">
        <v>1157</v>
      </c>
      <c r="M1457" s="157">
        <f t="shared" si="115"/>
        <v>4</v>
      </c>
      <c r="N1457" s="157">
        <f t="shared" si="116"/>
        <v>800</v>
      </c>
      <c r="O1457" s="157">
        <f t="shared" si="110"/>
        <v>0</v>
      </c>
    </row>
    <row r="1458" s="157" customFormat="1" customHeight="1" spans="1:15">
      <c r="A1458" s="196" t="s">
        <v>1331</v>
      </c>
      <c r="B1458" s="179" t="s">
        <v>1155</v>
      </c>
      <c r="C1458" s="179" t="s">
        <v>224</v>
      </c>
      <c r="D1458" s="179" t="s">
        <v>330</v>
      </c>
      <c r="E1458" s="196" t="s">
        <v>1158</v>
      </c>
      <c r="F1458" s="179" t="s">
        <v>158</v>
      </c>
      <c r="G1458" s="206">
        <v>2</v>
      </c>
      <c r="H1458" s="206">
        <v>1000</v>
      </c>
      <c r="I1458" s="206">
        <f t="shared" si="114"/>
        <v>2000</v>
      </c>
      <c r="J1458" s="259"/>
      <c r="K1458" s="196" t="s">
        <v>1332</v>
      </c>
      <c r="L1458" s="179" t="s">
        <v>1157</v>
      </c>
      <c r="M1458" s="157">
        <f t="shared" si="115"/>
        <v>2</v>
      </c>
      <c r="N1458" s="157">
        <f t="shared" si="116"/>
        <v>2000</v>
      </c>
      <c r="O1458" s="157">
        <f t="shared" si="110"/>
        <v>0</v>
      </c>
    </row>
    <row r="1459" s="157" customFormat="1" customHeight="1" spans="1:15">
      <c r="A1459" s="196" t="s">
        <v>1331</v>
      </c>
      <c r="B1459" s="179" t="s">
        <v>1155</v>
      </c>
      <c r="C1459" s="179" t="s">
        <v>325</v>
      </c>
      <c r="D1459" s="179" t="s">
        <v>330</v>
      </c>
      <c r="E1459" s="179" t="s">
        <v>786</v>
      </c>
      <c r="F1459" s="179" t="s">
        <v>158</v>
      </c>
      <c r="G1459" s="206">
        <v>2</v>
      </c>
      <c r="H1459" s="206">
        <v>200</v>
      </c>
      <c r="I1459" s="206">
        <f t="shared" si="114"/>
        <v>400</v>
      </c>
      <c r="J1459" s="259"/>
      <c r="K1459" s="196" t="s">
        <v>1332</v>
      </c>
      <c r="L1459" s="179" t="s">
        <v>1157</v>
      </c>
      <c r="M1459" s="157">
        <f t="shared" si="115"/>
        <v>2</v>
      </c>
      <c r="N1459" s="157">
        <f t="shared" si="116"/>
        <v>400</v>
      </c>
      <c r="O1459" s="157">
        <f t="shared" si="110"/>
        <v>0</v>
      </c>
    </row>
    <row r="1460" s="157" customFormat="1" customHeight="1" spans="1:15">
      <c r="A1460" s="196" t="s">
        <v>1331</v>
      </c>
      <c r="B1460" s="179" t="s">
        <v>1155</v>
      </c>
      <c r="C1460" s="179" t="s">
        <v>262</v>
      </c>
      <c r="D1460" s="179" t="s">
        <v>564</v>
      </c>
      <c r="E1460" s="196" t="s">
        <v>188</v>
      </c>
      <c r="F1460" s="179" t="s">
        <v>229</v>
      </c>
      <c r="G1460" s="206">
        <v>2</v>
      </c>
      <c r="H1460" s="206">
        <v>1000</v>
      </c>
      <c r="I1460" s="206">
        <f t="shared" si="114"/>
        <v>2000</v>
      </c>
      <c r="J1460" s="259"/>
      <c r="K1460" s="196" t="s">
        <v>1332</v>
      </c>
      <c r="L1460" s="179" t="s">
        <v>1157</v>
      </c>
      <c r="M1460" s="157">
        <f t="shared" si="115"/>
        <v>2</v>
      </c>
      <c r="N1460" s="157">
        <f t="shared" si="116"/>
        <v>2000</v>
      </c>
      <c r="O1460" s="157">
        <f t="shared" si="110"/>
        <v>0</v>
      </c>
    </row>
    <row r="1461" s="157" customFormat="1" customHeight="1" spans="1:15">
      <c r="A1461" s="196" t="s">
        <v>1331</v>
      </c>
      <c r="B1461" s="179" t="s">
        <v>1155</v>
      </c>
      <c r="C1461" s="213" t="s">
        <v>329</v>
      </c>
      <c r="D1461" s="213" t="s">
        <v>330</v>
      </c>
      <c r="E1461" s="213" t="s">
        <v>331</v>
      </c>
      <c r="F1461" s="213" t="s">
        <v>229</v>
      </c>
      <c r="G1461" s="206">
        <v>2</v>
      </c>
      <c r="H1461" s="206">
        <v>210</v>
      </c>
      <c r="I1461" s="206">
        <f t="shared" si="114"/>
        <v>420</v>
      </c>
      <c r="J1461" s="259"/>
      <c r="K1461" s="196" t="s">
        <v>1332</v>
      </c>
      <c r="L1461" s="179" t="s">
        <v>1157</v>
      </c>
      <c r="M1461" s="157">
        <f t="shared" si="115"/>
        <v>2</v>
      </c>
      <c r="N1461" s="157">
        <f t="shared" si="116"/>
        <v>420</v>
      </c>
      <c r="O1461" s="157">
        <f t="shared" si="110"/>
        <v>0</v>
      </c>
    </row>
    <row r="1462" s="157" customFormat="1" customHeight="1" spans="1:15">
      <c r="A1462" s="196" t="s">
        <v>1331</v>
      </c>
      <c r="B1462" s="179" t="s">
        <v>1159</v>
      </c>
      <c r="C1462" s="179" t="s">
        <v>306</v>
      </c>
      <c r="D1462" s="196" t="s">
        <v>307</v>
      </c>
      <c r="E1462" s="196" t="s">
        <v>308</v>
      </c>
      <c r="F1462" s="179" t="s">
        <v>158</v>
      </c>
      <c r="G1462" s="206">
        <v>18</v>
      </c>
      <c r="H1462" s="206">
        <v>150</v>
      </c>
      <c r="I1462" s="206">
        <f t="shared" si="114"/>
        <v>2700</v>
      </c>
      <c r="J1462" s="259"/>
      <c r="K1462" s="196" t="s">
        <v>1333</v>
      </c>
      <c r="L1462" s="179" t="s">
        <v>1157</v>
      </c>
      <c r="M1462" s="157">
        <f t="shared" si="115"/>
        <v>18</v>
      </c>
      <c r="N1462" s="157">
        <f t="shared" si="116"/>
        <v>2700</v>
      </c>
      <c r="O1462" s="157">
        <f t="shared" si="110"/>
        <v>0</v>
      </c>
    </row>
    <row r="1463" s="157" customFormat="1" customHeight="1" spans="1:15">
      <c r="A1463" s="196" t="s">
        <v>1331</v>
      </c>
      <c r="B1463" s="179" t="s">
        <v>1159</v>
      </c>
      <c r="C1463" s="213" t="s">
        <v>329</v>
      </c>
      <c r="D1463" s="213" t="s">
        <v>330</v>
      </c>
      <c r="E1463" s="213" t="s">
        <v>331</v>
      </c>
      <c r="F1463" s="213" t="s">
        <v>229</v>
      </c>
      <c r="G1463" s="206">
        <v>9</v>
      </c>
      <c r="H1463" s="206">
        <v>210</v>
      </c>
      <c r="I1463" s="206">
        <f t="shared" si="114"/>
        <v>1890</v>
      </c>
      <c r="J1463" s="259"/>
      <c r="K1463" s="196" t="s">
        <v>1333</v>
      </c>
      <c r="L1463" s="179" t="s">
        <v>1157</v>
      </c>
      <c r="M1463" s="157">
        <f t="shared" si="115"/>
        <v>9</v>
      </c>
      <c r="N1463" s="157">
        <f t="shared" si="116"/>
        <v>1890</v>
      </c>
      <c r="O1463" s="157">
        <f t="shared" si="110"/>
        <v>0</v>
      </c>
    </row>
    <row r="1464" s="157" customFormat="1" customHeight="1" spans="1:15">
      <c r="A1464" s="196" t="s">
        <v>1331</v>
      </c>
      <c r="B1464" s="179" t="s">
        <v>1161</v>
      </c>
      <c r="C1464" s="179" t="s">
        <v>306</v>
      </c>
      <c r="D1464" s="196" t="s">
        <v>307</v>
      </c>
      <c r="E1464" s="196" t="s">
        <v>308</v>
      </c>
      <c r="F1464" s="179" t="s">
        <v>158</v>
      </c>
      <c r="G1464" s="206">
        <v>18</v>
      </c>
      <c r="H1464" s="206">
        <v>150</v>
      </c>
      <c r="I1464" s="206">
        <f t="shared" si="114"/>
        <v>2700</v>
      </c>
      <c r="J1464" s="259"/>
      <c r="K1464" s="196" t="s">
        <v>1334</v>
      </c>
      <c r="L1464" s="179" t="s">
        <v>1157</v>
      </c>
      <c r="M1464" s="157">
        <f t="shared" si="115"/>
        <v>18</v>
      </c>
      <c r="N1464" s="157">
        <f t="shared" si="116"/>
        <v>2700</v>
      </c>
      <c r="O1464" s="157">
        <f t="shared" si="110"/>
        <v>0</v>
      </c>
    </row>
    <row r="1465" s="157" customFormat="1" customHeight="1" spans="1:15">
      <c r="A1465" s="196" t="s">
        <v>1331</v>
      </c>
      <c r="B1465" s="179" t="s">
        <v>1161</v>
      </c>
      <c r="C1465" s="213" t="s">
        <v>329</v>
      </c>
      <c r="D1465" s="213" t="s">
        <v>330</v>
      </c>
      <c r="E1465" s="213" t="s">
        <v>331</v>
      </c>
      <c r="F1465" s="213" t="s">
        <v>229</v>
      </c>
      <c r="G1465" s="206">
        <v>6</v>
      </c>
      <c r="H1465" s="206">
        <v>210</v>
      </c>
      <c r="I1465" s="206">
        <f t="shared" si="114"/>
        <v>1260</v>
      </c>
      <c r="J1465" s="259"/>
      <c r="K1465" s="196" t="s">
        <v>1334</v>
      </c>
      <c r="L1465" s="179" t="s">
        <v>1157</v>
      </c>
      <c r="M1465" s="157">
        <f t="shared" si="115"/>
        <v>6</v>
      </c>
      <c r="N1465" s="157">
        <f t="shared" si="116"/>
        <v>1260</v>
      </c>
      <c r="O1465" s="157">
        <f t="shared" si="110"/>
        <v>0</v>
      </c>
    </row>
    <row r="1466" s="157" customFormat="1" customHeight="1" spans="1:15">
      <c r="A1466" s="196" t="s">
        <v>1331</v>
      </c>
      <c r="B1466" s="179" t="s">
        <v>1163</v>
      </c>
      <c r="C1466" s="179" t="s">
        <v>306</v>
      </c>
      <c r="D1466" s="196" t="s">
        <v>307</v>
      </c>
      <c r="E1466" s="196" t="s">
        <v>308</v>
      </c>
      <c r="F1466" s="179" t="s">
        <v>158</v>
      </c>
      <c r="G1466" s="206">
        <v>1</v>
      </c>
      <c r="H1466" s="206">
        <v>150</v>
      </c>
      <c r="I1466" s="206">
        <f t="shared" si="114"/>
        <v>150</v>
      </c>
      <c r="J1466" s="259"/>
      <c r="K1466" s="196" t="s">
        <v>1335</v>
      </c>
      <c r="L1466" s="179" t="s">
        <v>1157</v>
      </c>
      <c r="M1466" s="157">
        <f t="shared" si="115"/>
        <v>1</v>
      </c>
      <c r="N1466" s="157">
        <f t="shared" si="116"/>
        <v>150</v>
      </c>
      <c r="O1466" s="157">
        <f t="shared" si="110"/>
        <v>0</v>
      </c>
    </row>
    <row r="1467" s="157" customFormat="1" customHeight="1" spans="1:15">
      <c r="A1467" s="196" t="s">
        <v>1331</v>
      </c>
      <c r="B1467" s="179" t="s">
        <v>1165</v>
      </c>
      <c r="C1467" s="213" t="s">
        <v>690</v>
      </c>
      <c r="D1467" s="213" t="s">
        <v>164</v>
      </c>
      <c r="E1467" s="196" t="s">
        <v>157</v>
      </c>
      <c r="F1467" s="179" t="s">
        <v>158</v>
      </c>
      <c r="G1467" s="206">
        <v>10</v>
      </c>
      <c r="H1467" s="206">
        <v>10000</v>
      </c>
      <c r="I1467" s="206">
        <f t="shared" si="114"/>
        <v>100000</v>
      </c>
      <c r="J1467" s="259"/>
      <c r="K1467" s="196" t="s">
        <v>1336</v>
      </c>
      <c r="L1467" s="179" t="s">
        <v>1157</v>
      </c>
      <c r="M1467" s="157">
        <f t="shared" si="115"/>
        <v>10</v>
      </c>
      <c r="N1467" s="157">
        <f t="shared" si="116"/>
        <v>100000</v>
      </c>
      <c r="O1467" s="157">
        <f t="shared" si="110"/>
        <v>0</v>
      </c>
    </row>
    <row r="1468" s="157" customFormat="1" customHeight="1" spans="1:15">
      <c r="A1468" s="196" t="s">
        <v>1331</v>
      </c>
      <c r="B1468" s="179" t="s">
        <v>1165</v>
      </c>
      <c r="C1468" s="179" t="s">
        <v>272</v>
      </c>
      <c r="D1468" s="179" t="s">
        <v>330</v>
      </c>
      <c r="E1468" s="196" t="s">
        <v>274</v>
      </c>
      <c r="F1468" s="179" t="s">
        <v>158</v>
      </c>
      <c r="G1468" s="206">
        <v>10</v>
      </c>
      <c r="H1468" s="206">
        <v>1320</v>
      </c>
      <c r="I1468" s="206">
        <f t="shared" si="114"/>
        <v>13200</v>
      </c>
      <c r="J1468" s="259"/>
      <c r="K1468" s="196" t="s">
        <v>1336</v>
      </c>
      <c r="L1468" s="179" t="s">
        <v>1157</v>
      </c>
      <c r="M1468" s="157">
        <f t="shared" si="115"/>
        <v>10</v>
      </c>
      <c r="N1468" s="157">
        <f t="shared" si="116"/>
        <v>13200</v>
      </c>
      <c r="O1468" s="157">
        <f t="shared" si="110"/>
        <v>0</v>
      </c>
    </row>
    <row r="1469" s="157" customFormat="1" customHeight="1" spans="1:15">
      <c r="A1469" s="196" t="s">
        <v>1331</v>
      </c>
      <c r="B1469" s="179" t="s">
        <v>1165</v>
      </c>
      <c r="C1469" s="179" t="s">
        <v>395</v>
      </c>
      <c r="D1469" s="179" t="s">
        <v>393</v>
      </c>
      <c r="E1469" s="196" t="s">
        <v>335</v>
      </c>
      <c r="F1469" s="179" t="s">
        <v>229</v>
      </c>
      <c r="G1469" s="206">
        <v>2</v>
      </c>
      <c r="H1469" s="206">
        <v>3000</v>
      </c>
      <c r="I1469" s="206">
        <f t="shared" si="114"/>
        <v>6000</v>
      </c>
      <c r="J1469" s="259"/>
      <c r="K1469" s="196" t="s">
        <v>1336</v>
      </c>
      <c r="L1469" s="179" t="s">
        <v>1157</v>
      </c>
      <c r="M1469" s="157">
        <f t="shared" si="115"/>
        <v>2</v>
      </c>
      <c r="N1469" s="157">
        <f t="shared" si="116"/>
        <v>6000</v>
      </c>
      <c r="O1469" s="157">
        <f t="shared" si="110"/>
        <v>0</v>
      </c>
    </row>
    <row r="1470" s="157" customFormat="1" customHeight="1" spans="1:15">
      <c r="A1470" s="196" t="s">
        <v>1331</v>
      </c>
      <c r="B1470" s="179" t="s">
        <v>1165</v>
      </c>
      <c r="C1470" s="179" t="s">
        <v>467</v>
      </c>
      <c r="D1470" s="179" t="s">
        <v>330</v>
      </c>
      <c r="E1470" s="179" t="s">
        <v>468</v>
      </c>
      <c r="F1470" s="179" t="s">
        <v>229</v>
      </c>
      <c r="G1470" s="206">
        <v>10</v>
      </c>
      <c r="H1470" s="206">
        <v>150</v>
      </c>
      <c r="I1470" s="206">
        <f t="shared" si="114"/>
        <v>1500</v>
      </c>
      <c r="J1470" s="259"/>
      <c r="K1470" s="196" t="s">
        <v>1336</v>
      </c>
      <c r="L1470" s="179" t="s">
        <v>1157</v>
      </c>
      <c r="M1470" s="157">
        <f t="shared" si="115"/>
        <v>10</v>
      </c>
      <c r="N1470" s="157">
        <f t="shared" si="116"/>
        <v>1500</v>
      </c>
      <c r="O1470" s="157">
        <f t="shared" si="110"/>
        <v>0</v>
      </c>
    </row>
    <row r="1471" s="157" customFormat="1" customHeight="1" spans="1:15">
      <c r="A1471" s="196" t="s">
        <v>1331</v>
      </c>
      <c r="B1471" s="179" t="s">
        <v>1165</v>
      </c>
      <c r="C1471" s="179" t="s">
        <v>346</v>
      </c>
      <c r="D1471" s="179" t="s">
        <v>347</v>
      </c>
      <c r="E1471" s="179" t="s">
        <v>348</v>
      </c>
      <c r="F1471" s="866" t="s">
        <v>229</v>
      </c>
      <c r="G1471" s="194">
        <v>1</v>
      </c>
      <c r="H1471" s="206">
        <v>1800</v>
      </c>
      <c r="I1471" s="206">
        <f t="shared" si="114"/>
        <v>1800</v>
      </c>
      <c r="J1471" s="275"/>
      <c r="K1471" s="196" t="s">
        <v>1336</v>
      </c>
      <c r="L1471" s="179" t="s">
        <v>1157</v>
      </c>
      <c r="M1471" s="157">
        <f t="shared" si="115"/>
        <v>1</v>
      </c>
      <c r="N1471" s="157">
        <f t="shared" si="116"/>
        <v>1800</v>
      </c>
      <c r="O1471" s="157">
        <f t="shared" si="110"/>
        <v>0</v>
      </c>
    </row>
    <row r="1472" s="157" customFormat="1" customHeight="1" spans="1:15">
      <c r="A1472" s="196" t="s">
        <v>1331</v>
      </c>
      <c r="B1472" s="179" t="s">
        <v>1167</v>
      </c>
      <c r="C1472" s="179" t="s">
        <v>318</v>
      </c>
      <c r="D1472" s="179" t="s">
        <v>728</v>
      </c>
      <c r="E1472" s="196" t="s">
        <v>320</v>
      </c>
      <c r="F1472" s="179" t="s">
        <v>158</v>
      </c>
      <c r="G1472" s="206">
        <v>2</v>
      </c>
      <c r="H1472" s="206">
        <v>800</v>
      </c>
      <c r="I1472" s="206">
        <f t="shared" si="114"/>
        <v>1600</v>
      </c>
      <c r="J1472" s="259"/>
      <c r="K1472" s="196" t="s">
        <v>1337</v>
      </c>
      <c r="L1472" s="179" t="s">
        <v>1157</v>
      </c>
      <c r="M1472" s="157">
        <f t="shared" si="115"/>
        <v>2</v>
      </c>
      <c r="N1472" s="157">
        <f t="shared" si="116"/>
        <v>1600</v>
      </c>
      <c r="O1472" s="157">
        <f t="shared" si="110"/>
        <v>0</v>
      </c>
    </row>
    <row r="1473" s="157" customFormat="1" customHeight="1" spans="1:15">
      <c r="A1473" s="196" t="s">
        <v>1331</v>
      </c>
      <c r="B1473" s="179" t="s">
        <v>1167</v>
      </c>
      <c r="C1473" s="179" t="s">
        <v>297</v>
      </c>
      <c r="D1473" s="179" t="s">
        <v>298</v>
      </c>
      <c r="E1473" s="213" t="s">
        <v>299</v>
      </c>
      <c r="F1473" s="179" t="s">
        <v>229</v>
      </c>
      <c r="G1473" s="206">
        <v>1</v>
      </c>
      <c r="H1473" s="206">
        <v>200</v>
      </c>
      <c r="I1473" s="206">
        <f t="shared" si="114"/>
        <v>200</v>
      </c>
      <c r="J1473" s="259"/>
      <c r="K1473" s="196" t="s">
        <v>1337</v>
      </c>
      <c r="L1473" s="179" t="s">
        <v>1157</v>
      </c>
      <c r="M1473" s="157">
        <f t="shared" si="115"/>
        <v>1</v>
      </c>
      <c r="N1473" s="157">
        <f t="shared" si="116"/>
        <v>200</v>
      </c>
      <c r="O1473" s="157">
        <f t="shared" si="110"/>
        <v>0</v>
      </c>
    </row>
    <row r="1474" s="157" customFormat="1" customHeight="1" spans="1:15">
      <c r="A1474" s="196" t="s">
        <v>1331</v>
      </c>
      <c r="B1474" s="179" t="s">
        <v>1169</v>
      </c>
      <c r="C1474" s="179" t="s">
        <v>463</v>
      </c>
      <c r="D1474" s="179" t="s">
        <v>465</v>
      </c>
      <c r="E1474" s="179" t="s">
        <v>240</v>
      </c>
      <c r="F1474" s="179" t="s">
        <v>229</v>
      </c>
      <c r="G1474" s="206">
        <v>1</v>
      </c>
      <c r="H1474" s="206">
        <v>6000</v>
      </c>
      <c r="I1474" s="206">
        <f t="shared" si="114"/>
        <v>6000</v>
      </c>
      <c r="J1474" s="259"/>
      <c r="K1474" s="196" t="s">
        <v>1338</v>
      </c>
      <c r="L1474" s="179" t="s">
        <v>1157</v>
      </c>
      <c r="M1474" s="157">
        <f t="shared" si="115"/>
        <v>1</v>
      </c>
      <c r="N1474" s="157">
        <f t="shared" si="116"/>
        <v>6000</v>
      </c>
      <c r="O1474" s="157">
        <f t="shared" si="110"/>
        <v>0</v>
      </c>
    </row>
    <row r="1475" s="157" customFormat="1" customHeight="1" spans="1:15">
      <c r="A1475" s="196" t="s">
        <v>1331</v>
      </c>
      <c r="B1475" s="179" t="s">
        <v>1169</v>
      </c>
      <c r="C1475" s="179" t="s">
        <v>297</v>
      </c>
      <c r="D1475" s="179" t="s">
        <v>298</v>
      </c>
      <c r="E1475" s="213" t="s">
        <v>299</v>
      </c>
      <c r="F1475" s="867" t="s">
        <v>229</v>
      </c>
      <c r="G1475" s="194">
        <v>1</v>
      </c>
      <c r="H1475" s="206">
        <v>200</v>
      </c>
      <c r="I1475" s="206">
        <f t="shared" si="114"/>
        <v>200</v>
      </c>
      <c r="J1475" s="868"/>
      <c r="K1475" s="196" t="s">
        <v>1338</v>
      </c>
      <c r="L1475" s="179" t="s">
        <v>1157</v>
      </c>
      <c r="M1475" s="157">
        <f t="shared" si="115"/>
        <v>1</v>
      </c>
      <c r="N1475" s="157">
        <f t="shared" si="116"/>
        <v>200</v>
      </c>
      <c r="O1475" s="157">
        <f t="shared" si="110"/>
        <v>0</v>
      </c>
    </row>
    <row r="1476" s="157" customFormat="1" customHeight="1" spans="1:15">
      <c r="A1476" s="196" t="s">
        <v>1331</v>
      </c>
      <c r="B1476" s="179" t="s">
        <v>1171</v>
      </c>
      <c r="C1476" s="179" t="s">
        <v>346</v>
      </c>
      <c r="D1476" s="179" t="s">
        <v>347</v>
      </c>
      <c r="E1476" s="179" t="s">
        <v>348</v>
      </c>
      <c r="F1476" s="866" t="s">
        <v>229</v>
      </c>
      <c r="G1476" s="194">
        <v>1</v>
      </c>
      <c r="H1476" s="206">
        <v>1800</v>
      </c>
      <c r="I1476" s="206">
        <f t="shared" si="114"/>
        <v>1800</v>
      </c>
      <c r="J1476" s="275"/>
      <c r="K1476" s="196" t="s">
        <v>1339</v>
      </c>
      <c r="L1476" s="179" t="s">
        <v>1157</v>
      </c>
      <c r="M1476" s="157">
        <f t="shared" si="115"/>
        <v>1</v>
      </c>
      <c r="N1476" s="157">
        <f t="shared" si="116"/>
        <v>1800</v>
      </c>
      <c r="O1476" s="157">
        <f t="shared" si="110"/>
        <v>0</v>
      </c>
    </row>
    <row r="1477" s="157" customFormat="1" customHeight="1" spans="1:15">
      <c r="A1477" s="196" t="s">
        <v>1331</v>
      </c>
      <c r="B1477" s="179" t="s">
        <v>1171</v>
      </c>
      <c r="C1477" s="179" t="s">
        <v>297</v>
      </c>
      <c r="D1477" s="213" t="s">
        <v>298</v>
      </c>
      <c r="E1477" s="213" t="s">
        <v>299</v>
      </c>
      <c r="F1477" s="213" t="s">
        <v>229</v>
      </c>
      <c r="G1477" s="206">
        <v>1</v>
      </c>
      <c r="H1477" s="206">
        <v>200</v>
      </c>
      <c r="I1477" s="206">
        <f t="shared" si="114"/>
        <v>200</v>
      </c>
      <c r="J1477" s="868"/>
      <c r="K1477" s="196" t="s">
        <v>1339</v>
      </c>
      <c r="L1477" s="179" t="s">
        <v>1157</v>
      </c>
      <c r="M1477" s="157">
        <f t="shared" si="115"/>
        <v>1</v>
      </c>
      <c r="N1477" s="157">
        <f t="shared" si="116"/>
        <v>200</v>
      </c>
      <c r="O1477" s="157">
        <f t="shared" ref="O1477:O1540" si="117" xml:space="preserve">G1477-M1477</f>
        <v>0</v>
      </c>
    </row>
    <row r="1478" s="157" customFormat="1" customHeight="1" spans="1:15">
      <c r="A1478" s="196" t="s">
        <v>1331</v>
      </c>
      <c r="B1478" s="179" t="s">
        <v>1173</v>
      </c>
      <c r="C1478" s="179" t="s">
        <v>395</v>
      </c>
      <c r="D1478" s="179" t="s">
        <v>393</v>
      </c>
      <c r="E1478" s="196" t="s">
        <v>335</v>
      </c>
      <c r="F1478" s="179" t="s">
        <v>229</v>
      </c>
      <c r="G1478" s="206">
        <v>1</v>
      </c>
      <c r="H1478" s="206">
        <v>3000</v>
      </c>
      <c r="I1478" s="206">
        <f t="shared" si="114"/>
        <v>3000</v>
      </c>
      <c r="J1478" s="259"/>
      <c r="K1478" s="196" t="s">
        <v>1340</v>
      </c>
      <c r="L1478" s="179" t="s">
        <v>1157</v>
      </c>
      <c r="M1478" s="157">
        <f t="shared" si="115"/>
        <v>1</v>
      </c>
      <c r="N1478" s="157">
        <f t="shared" si="116"/>
        <v>3000</v>
      </c>
      <c r="O1478" s="157">
        <f t="shared" si="117"/>
        <v>0</v>
      </c>
    </row>
    <row r="1479" s="157" customFormat="1" customHeight="1" spans="1:15">
      <c r="A1479" s="196" t="s">
        <v>1331</v>
      </c>
      <c r="B1479" s="179" t="s">
        <v>1173</v>
      </c>
      <c r="C1479" s="179" t="s">
        <v>198</v>
      </c>
      <c r="D1479" s="179" t="s">
        <v>207</v>
      </c>
      <c r="E1479" s="196" t="s">
        <v>199</v>
      </c>
      <c r="F1479" s="179" t="s">
        <v>158</v>
      </c>
      <c r="G1479" s="206">
        <v>1</v>
      </c>
      <c r="H1479" s="206">
        <v>900</v>
      </c>
      <c r="I1479" s="206">
        <f t="shared" si="114"/>
        <v>900</v>
      </c>
      <c r="J1479" s="259"/>
      <c r="K1479" s="196" t="s">
        <v>1340</v>
      </c>
      <c r="L1479" s="179" t="s">
        <v>1157</v>
      </c>
      <c r="M1479" s="157">
        <f t="shared" si="115"/>
        <v>1</v>
      </c>
      <c r="N1479" s="157">
        <f t="shared" si="116"/>
        <v>900</v>
      </c>
      <c r="O1479" s="157">
        <f t="shared" si="117"/>
        <v>0</v>
      </c>
    </row>
    <row r="1480" s="157" customFormat="1" customHeight="1" spans="1:15">
      <c r="A1480" s="196" t="s">
        <v>1331</v>
      </c>
      <c r="B1480" s="179" t="s">
        <v>1173</v>
      </c>
      <c r="C1480" s="179" t="s">
        <v>272</v>
      </c>
      <c r="D1480" s="179" t="s">
        <v>330</v>
      </c>
      <c r="E1480" s="266" t="s">
        <v>274</v>
      </c>
      <c r="F1480" s="179" t="s">
        <v>158</v>
      </c>
      <c r="G1480" s="206">
        <v>1</v>
      </c>
      <c r="H1480" s="206">
        <v>1320</v>
      </c>
      <c r="I1480" s="206">
        <f t="shared" si="114"/>
        <v>1320</v>
      </c>
      <c r="J1480" s="259"/>
      <c r="K1480" s="196" t="s">
        <v>1340</v>
      </c>
      <c r="L1480" s="179" t="s">
        <v>1157</v>
      </c>
      <c r="M1480" s="157">
        <f t="shared" si="115"/>
        <v>1</v>
      </c>
      <c r="N1480" s="157">
        <f t="shared" si="116"/>
        <v>1320</v>
      </c>
      <c r="O1480" s="157">
        <f t="shared" si="117"/>
        <v>0</v>
      </c>
    </row>
    <row r="1481" s="157" customFormat="1" customHeight="1" spans="1:15">
      <c r="A1481" s="196" t="s">
        <v>1331</v>
      </c>
      <c r="B1481" s="179" t="s">
        <v>1175</v>
      </c>
      <c r="C1481" s="179" t="s">
        <v>429</v>
      </c>
      <c r="D1481" s="179" t="s">
        <v>599</v>
      </c>
      <c r="E1481" s="196" t="s">
        <v>362</v>
      </c>
      <c r="F1481" s="179" t="s">
        <v>229</v>
      </c>
      <c r="G1481" s="206">
        <v>4</v>
      </c>
      <c r="H1481" s="206">
        <v>1500</v>
      </c>
      <c r="I1481" s="206">
        <f t="shared" si="114"/>
        <v>6000</v>
      </c>
      <c r="J1481" s="259"/>
      <c r="K1481" s="196" t="s">
        <v>1341</v>
      </c>
      <c r="L1481" s="179" t="s">
        <v>1157</v>
      </c>
      <c r="M1481" s="157">
        <f t="shared" si="115"/>
        <v>4</v>
      </c>
      <c r="N1481" s="157">
        <f t="shared" si="116"/>
        <v>6000</v>
      </c>
      <c r="O1481" s="157">
        <f t="shared" si="117"/>
        <v>0</v>
      </c>
    </row>
    <row r="1482" s="157" customFormat="1" customHeight="1" spans="1:15">
      <c r="A1482" s="196" t="s">
        <v>1331</v>
      </c>
      <c r="B1482" s="179" t="s">
        <v>1175</v>
      </c>
      <c r="C1482" s="179" t="s">
        <v>409</v>
      </c>
      <c r="D1482" s="179" t="s">
        <v>410</v>
      </c>
      <c r="E1482" s="179" t="s">
        <v>240</v>
      </c>
      <c r="F1482" s="179" t="s">
        <v>229</v>
      </c>
      <c r="G1482" s="206">
        <v>2</v>
      </c>
      <c r="H1482" s="206">
        <v>800</v>
      </c>
      <c r="I1482" s="206">
        <f t="shared" si="114"/>
        <v>1600</v>
      </c>
      <c r="J1482" s="259"/>
      <c r="K1482" s="196" t="s">
        <v>1341</v>
      </c>
      <c r="L1482" s="179" t="s">
        <v>1157</v>
      </c>
      <c r="M1482" s="157">
        <f t="shared" si="115"/>
        <v>2</v>
      </c>
      <c r="N1482" s="157">
        <f t="shared" si="116"/>
        <v>1600</v>
      </c>
      <c r="O1482" s="157">
        <f t="shared" si="117"/>
        <v>0</v>
      </c>
    </row>
    <row r="1483" s="157" customFormat="1" customHeight="1" spans="1:15">
      <c r="A1483" s="196" t="s">
        <v>1331</v>
      </c>
      <c r="B1483" s="179" t="s">
        <v>1175</v>
      </c>
      <c r="C1483" s="179" t="s">
        <v>375</v>
      </c>
      <c r="D1483" s="179" t="s">
        <v>599</v>
      </c>
      <c r="E1483" s="196" t="s">
        <v>376</v>
      </c>
      <c r="F1483" s="179" t="s">
        <v>229</v>
      </c>
      <c r="G1483" s="206">
        <v>4</v>
      </c>
      <c r="H1483" s="206">
        <v>8000</v>
      </c>
      <c r="I1483" s="206">
        <f t="shared" si="114"/>
        <v>32000</v>
      </c>
      <c r="J1483" s="259"/>
      <c r="K1483" s="196" t="s">
        <v>1341</v>
      </c>
      <c r="L1483" s="179" t="s">
        <v>1157</v>
      </c>
      <c r="M1483" s="157">
        <f t="shared" si="115"/>
        <v>4</v>
      </c>
      <c r="N1483" s="157">
        <f t="shared" si="116"/>
        <v>32000</v>
      </c>
      <c r="O1483" s="157">
        <f t="shared" si="117"/>
        <v>0</v>
      </c>
    </row>
    <row r="1484" s="157" customFormat="1" customHeight="1" spans="1:15">
      <c r="A1484" s="196" t="s">
        <v>1331</v>
      </c>
      <c r="B1484" s="179" t="s">
        <v>966</v>
      </c>
      <c r="C1484" s="179" t="s">
        <v>443</v>
      </c>
      <c r="D1484" s="196" t="s">
        <v>446</v>
      </c>
      <c r="E1484" s="196" t="s">
        <v>424</v>
      </c>
      <c r="F1484" s="179" t="s">
        <v>229</v>
      </c>
      <c r="G1484" s="206">
        <v>2</v>
      </c>
      <c r="H1484" s="206">
        <v>20000</v>
      </c>
      <c r="I1484" s="206">
        <f t="shared" si="114"/>
        <v>40000</v>
      </c>
      <c r="J1484" s="259"/>
      <c r="K1484" s="196" t="s">
        <v>1342</v>
      </c>
      <c r="L1484" s="179" t="s">
        <v>1157</v>
      </c>
      <c r="M1484" s="157">
        <f t="shared" si="115"/>
        <v>2</v>
      </c>
      <c r="N1484" s="157">
        <f t="shared" si="116"/>
        <v>40000</v>
      </c>
      <c r="O1484" s="157">
        <f t="shared" si="117"/>
        <v>0</v>
      </c>
    </row>
    <row r="1485" s="157" customFormat="1" customHeight="1" spans="1:15">
      <c r="A1485" s="196" t="s">
        <v>1331</v>
      </c>
      <c r="B1485" s="179" t="s">
        <v>966</v>
      </c>
      <c r="C1485" s="179" t="s">
        <v>297</v>
      </c>
      <c r="D1485" s="213" t="s">
        <v>298</v>
      </c>
      <c r="E1485" s="179" t="s">
        <v>299</v>
      </c>
      <c r="F1485" s="179" t="s">
        <v>229</v>
      </c>
      <c r="G1485" s="206">
        <v>1</v>
      </c>
      <c r="H1485" s="206">
        <v>200</v>
      </c>
      <c r="I1485" s="206">
        <f t="shared" si="114"/>
        <v>200</v>
      </c>
      <c r="J1485" s="259"/>
      <c r="K1485" s="196" t="s">
        <v>1342</v>
      </c>
      <c r="L1485" s="179" t="s">
        <v>1157</v>
      </c>
      <c r="M1485" s="157">
        <f t="shared" si="115"/>
        <v>1</v>
      </c>
      <c r="N1485" s="157">
        <f t="shared" si="116"/>
        <v>200</v>
      </c>
      <c r="O1485" s="157">
        <f t="shared" si="117"/>
        <v>0</v>
      </c>
    </row>
    <row r="1486" s="157" customFormat="1" customHeight="1" spans="1:15">
      <c r="A1486" s="196" t="s">
        <v>1331</v>
      </c>
      <c r="B1486" s="179" t="s">
        <v>966</v>
      </c>
      <c r="C1486" s="179" t="s">
        <v>422</v>
      </c>
      <c r="D1486" s="179" t="s">
        <v>681</v>
      </c>
      <c r="E1486" s="196" t="s">
        <v>424</v>
      </c>
      <c r="F1486" s="179" t="s">
        <v>229</v>
      </c>
      <c r="G1486" s="206">
        <v>1</v>
      </c>
      <c r="H1486" s="206">
        <v>20000</v>
      </c>
      <c r="I1486" s="206">
        <f t="shared" si="114"/>
        <v>20000</v>
      </c>
      <c r="J1486" s="259"/>
      <c r="K1486" s="196" t="s">
        <v>1342</v>
      </c>
      <c r="L1486" s="179" t="s">
        <v>1157</v>
      </c>
      <c r="M1486" s="157">
        <f t="shared" si="115"/>
        <v>1</v>
      </c>
      <c r="N1486" s="157">
        <f t="shared" si="116"/>
        <v>20000</v>
      </c>
      <c r="O1486" s="157">
        <f t="shared" si="117"/>
        <v>0</v>
      </c>
    </row>
    <row r="1487" s="157" customFormat="1" customHeight="1" spans="1:15">
      <c r="A1487" s="196" t="s">
        <v>1331</v>
      </c>
      <c r="B1487" s="179" t="s">
        <v>1178</v>
      </c>
      <c r="C1487" s="179" t="s">
        <v>315</v>
      </c>
      <c r="D1487" s="179" t="s">
        <v>330</v>
      </c>
      <c r="E1487" s="179" t="s">
        <v>786</v>
      </c>
      <c r="F1487" s="179" t="s">
        <v>158</v>
      </c>
      <c r="G1487" s="206">
        <v>8</v>
      </c>
      <c r="H1487" s="206">
        <v>200</v>
      </c>
      <c r="I1487" s="206">
        <f t="shared" si="114"/>
        <v>1600</v>
      </c>
      <c r="J1487" s="259"/>
      <c r="K1487" s="196" t="s">
        <v>1343</v>
      </c>
      <c r="L1487" s="179" t="s">
        <v>1157</v>
      </c>
      <c r="M1487" s="157">
        <f t="shared" si="115"/>
        <v>8</v>
      </c>
      <c r="N1487" s="157">
        <f t="shared" si="116"/>
        <v>1600</v>
      </c>
      <c r="O1487" s="157">
        <f t="shared" si="117"/>
        <v>0</v>
      </c>
    </row>
    <row r="1488" s="157" customFormat="1" customHeight="1" spans="1:15">
      <c r="A1488" s="196" t="s">
        <v>1331</v>
      </c>
      <c r="B1488" s="179" t="s">
        <v>1178</v>
      </c>
      <c r="C1488" s="179" t="s">
        <v>227</v>
      </c>
      <c r="D1488" s="179" t="s">
        <v>426</v>
      </c>
      <c r="E1488" s="196" t="s">
        <v>195</v>
      </c>
      <c r="F1488" s="179" t="s">
        <v>229</v>
      </c>
      <c r="G1488" s="206">
        <v>1</v>
      </c>
      <c r="H1488" s="206">
        <v>2680</v>
      </c>
      <c r="I1488" s="206">
        <f t="shared" si="114"/>
        <v>2680</v>
      </c>
      <c r="J1488" s="259"/>
      <c r="K1488" s="196" t="s">
        <v>1343</v>
      </c>
      <c r="L1488" s="179" t="s">
        <v>1157</v>
      </c>
      <c r="M1488" s="157">
        <f t="shared" si="115"/>
        <v>1</v>
      </c>
      <c r="N1488" s="157">
        <f t="shared" si="116"/>
        <v>2680</v>
      </c>
      <c r="O1488" s="157">
        <f t="shared" si="117"/>
        <v>0</v>
      </c>
    </row>
    <row r="1489" s="157" customFormat="1" customHeight="1" spans="1:15">
      <c r="A1489" s="196" t="s">
        <v>1331</v>
      </c>
      <c r="B1489" s="179" t="s">
        <v>1178</v>
      </c>
      <c r="C1489" s="179" t="s">
        <v>313</v>
      </c>
      <c r="D1489" s="179" t="s">
        <v>599</v>
      </c>
      <c r="E1489" s="179" t="s">
        <v>314</v>
      </c>
      <c r="F1489" s="179" t="s">
        <v>158</v>
      </c>
      <c r="G1489" s="206">
        <v>1</v>
      </c>
      <c r="H1489" s="206">
        <v>500</v>
      </c>
      <c r="I1489" s="206">
        <f t="shared" si="114"/>
        <v>500</v>
      </c>
      <c r="J1489" s="259"/>
      <c r="K1489" s="196" t="s">
        <v>1343</v>
      </c>
      <c r="L1489" s="179" t="s">
        <v>1157</v>
      </c>
      <c r="M1489" s="157">
        <f t="shared" si="115"/>
        <v>1</v>
      </c>
      <c r="N1489" s="157">
        <f t="shared" si="116"/>
        <v>500</v>
      </c>
      <c r="O1489" s="157">
        <f t="shared" si="117"/>
        <v>0</v>
      </c>
    </row>
    <row r="1490" s="157" customFormat="1" customHeight="1" spans="1:15">
      <c r="A1490" s="196" t="s">
        <v>1331</v>
      </c>
      <c r="B1490" s="179" t="s">
        <v>75</v>
      </c>
      <c r="C1490" s="192" t="s">
        <v>489</v>
      </c>
      <c r="D1490" s="179" t="s">
        <v>599</v>
      </c>
      <c r="E1490" s="196" t="s">
        <v>490</v>
      </c>
      <c r="F1490" s="179" t="s">
        <v>158</v>
      </c>
      <c r="G1490" s="206">
        <v>4</v>
      </c>
      <c r="H1490" s="206">
        <v>6500</v>
      </c>
      <c r="I1490" s="206">
        <f t="shared" si="114"/>
        <v>26000</v>
      </c>
      <c r="J1490" s="259"/>
      <c r="K1490" s="196" t="s">
        <v>1344</v>
      </c>
      <c r="L1490" s="179" t="s">
        <v>1157</v>
      </c>
      <c r="M1490" s="157">
        <f t="shared" si="115"/>
        <v>4</v>
      </c>
      <c r="N1490" s="157">
        <f t="shared" si="116"/>
        <v>26000</v>
      </c>
      <c r="O1490" s="157">
        <f t="shared" si="117"/>
        <v>0</v>
      </c>
    </row>
    <row r="1491" s="157" customFormat="1" customHeight="1" spans="1:15">
      <c r="A1491" s="196" t="s">
        <v>1331</v>
      </c>
      <c r="B1491" s="179" t="s">
        <v>75</v>
      </c>
      <c r="C1491" s="179" t="s">
        <v>155</v>
      </c>
      <c r="D1491" s="426" t="s">
        <v>1181</v>
      </c>
      <c r="E1491" s="266" t="s">
        <v>157</v>
      </c>
      <c r="F1491" s="179" t="s">
        <v>158</v>
      </c>
      <c r="G1491" s="206">
        <v>2</v>
      </c>
      <c r="H1491" s="206">
        <v>3000</v>
      </c>
      <c r="I1491" s="206">
        <f t="shared" si="114"/>
        <v>6000</v>
      </c>
      <c r="J1491" s="259"/>
      <c r="K1491" s="196" t="s">
        <v>1344</v>
      </c>
      <c r="L1491" s="179" t="s">
        <v>1157</v>
      </c>
      <c r="M1491" s="157">
        <f t="shared" si="115"/>
        <v>2</v>
      </c>
      <c r="N1491" s="157">
        <f t="shared" si="116"/>
        <v>6000</v>
      </c>
      <c r="O1491" s="157">
        <f t="shared" si="117"/>
        <v>0</v>
      </c>
    </row>
    <row r="1492" s="157" customFormat="1" customHeight="1" spans="1:15">
      <c r="A1492" s="196" t="s">
        <v>1331</v>
      </c>
      <c r="B1492" s="179" t="s">
        <v>75</v>
      </c>
      <c r="C1492" s="179" t="s">
        <v>272</v>
      </c>
      <c r="D1492" s="179" t="s">
        <v>330</v>
      </c>
      <c r="E1492" s="266" t="s">
        <v>274</v>
      </c>
      <c r="F1492" s="179" t="s">
        <v>158</v>
      </c>
      <c r="G1492" s="206">
        <v>2</v>
      </c>
      <c r="H1492" s="206">
        <v>1320</v>
      </c>
      <c r="I1492" s="206">
        <f t="shared" si="114"/>
        <v>2640</v>
      </c>
      <c r="J1492" s="259"/>
      <c r="K1492" s="196" t="s">
        <v>1344</v>
      </c>
      <c r="L1492" s="179" t="s">
        <v>1157</v>
      </c>
      <c r="M1492" s="157">
        <f t="shared" si="115"/>
        <v>2</v>
      </c>
      <c r="N1492" s="157">
        <f t="shared" si="116"/>
        <v>2640</v>
      </c>
      <c r="O1492" s="157">
        <f t="shared" si="117"/>
        <v>0</v>
      </c>
    </row>
    <row r="1493" s="157" customFormat="1" customHeight="1" spans="1:15">
      <c r="A1493" s="196" t="s">
        <v>1331</v>
      </c>
      <c r="B1493" s="179" t="s">
        <v>1182</v>
      </c>
      <c r="C1493" s="179" t="s">
        <v>463</v>
      </c>
      <c r="D1493" s="179" t="s">
        <v>466</v>
      </c>
      <c r="E1493" s="179" t="s">
        <v>240</v>
      </c>
      <c r="F1493" s="179" t="s">
        <v>229</v>
      </c>
      <c r="G1493" s="206">
        <v>1</v>
      </c>
      <c r="H1493" s="206">
        <v>6000</v>
      </c>
      <c r="I1493" s="206">
        <f t="shared" si="114"/>
        <v>6000</v>
      </c>
      <c r="J1493" s="259"/>
      <c r="K1493" s="196" t="s">
        <v>1345</v>
      </c>
      <c r="L1493" s="179" t="s">
        <v>1157</v>
      </c>
      <c r="M1493" s="157">
        <f t="shared" si="115"/>
        <v>1</v>
      </c>
      <c r="N1493" s="157">
        <f t="shared" si="116"/>
        <v>6000</v>
      </c>
      <c r="O1493" s="157">
        <f t="shared" si="117"/>
        <v>0</v>
      </c>
    </row>
    <row r="1494" s="157" customFormat="1" customHeight="1" spans="1:15">
      <c r="A1494" s="196" t="s">
        <v>1331</v>
      </c>
      <c r="B1494" s="179" t="s">
        <v>996</v>
      </c>
      <c r="C1494" s="179" t="s">
        <v>533</v>
      </c>
      <c r="D1494" s="426" t="s">
        <v>170</v>
      </c>
      <c r="E1494" s="309" t="s">
        <v>157</v>
      </c>
      <c r="F1494" s="179" t="s">
        <v>158</v>
      </c>
      <c r="G1494" s="206">
        <v>1</v>
      </c>
      <c r="H1494" s="206">
        <v>4000</v>
      </c>
      <c r="I1494" s="206">
        <f t="shared" si="114"/>
        <v>4000</v>
      </c>
      <c r="J1494" s="259"/>
      <c r="K1494" s="196" t="s">
        <v>1346</v>
      </c>
      <c r="L1494" s="179" t="s">
        <v>1157</v>
      </c>
      <c r="M1494" s="157">
        <f t="shared" si="115"/>
        <v>1</v>
      </c>
      <c r="N1494" s="157">
        <f t="shared" si="116"/>
        <v>4000</v>
      </c>
      <c r="O1494" s="157">
        <f t="shared" si="117"/>
        <v>0</v>
      </c>
    </row>
    <row r="1495" s="157" customFormat="1" customHeight="1" spans="1:15">
      <c r="A1495" s="196" t="s">
        <v>1331</v>
      </c>
      <c r="B1495" s="179" t="s">
        <v>996</v>
      </c>
      <c r="C1495" s="179" t="s">
        <v>272</v>
      </c>
      <c r="D1495" s="179" t="s">
        <v>330</v>
      </c>
      <c r="E1495" s="196" t="s">
        <v>278</v>
      </c>
      <c r="F1495" s="179" t="s">
        <v>158</v>
      </c>
      <c r="G1495" s="206">
        <v>1</v>
      </c>
      <c r="H1495" s="206">
        <v>1750</v>
      </c>
      <c r="I1495" s="206">
        <f t="shared" si="114"/>
        <v>1750</v>
      </c>
      <c r="J1495" s="259"/>
      <c r="K1495" s="196" t="s">
        <v>1346</v>
      </c>
      <c r="L1495" s="179" t="s">
        <v>1157</v>
      </c>
      <c r="M1495" s="157">
        <f t="shared" si="115"/>
        <v>1</v>
      </c>
      <c r="N1495" s="157">
        <f t="shared" si="116"/>
        <v>1750</v>
      </c>
      <c r="O1495" s="157">
        <f t="shared" si="117"/>
        <v>0</v>
      </c>
    </row>
    <row r="1496" s="157" customFormat="1" customHeight="1" spans="1:15">
      <c r="A1496" s="196" t="s">
        <v>1331</v>
      </c>
      <c r="B1496" s="179" t="s">
        <v>996</v>
      </c>
      <c r="C1496" s="179" t="s">
        <v>283</v>
      </c>
      <c r="D1496" s="179" t="s">
        <v>330</v>
      </c>
      <c r="E1496" s="196" t="s">
        <v>285</v>
      </c>
      <c r="F1496" s="179" t="s">
        <v>158</v>
      </c>
      <c r="G1496" s="206">
        <v>1</v>
      </c>
      <c r="H1496" s="206">
        <v>890</v>
      </c>
      <c r="I1496" s="206">
        <f t="shared" si="114"/>
        <v>890</v>
      </c>
      <c r="J1496" s="259"/>
      <c r="K1496" s="196" t="s">
        <v>1346</v>
      </c>
      <c r="L1496" s="179" t="s">
        <v>1157</v>
      </c>
      <c r="M1496" s="157">
        <f t="shared" si="115"/>
        <v>1</v>
      </c>
      <c r="N1496" s="157">
        <f t="shared" si="116"/>
        <v>890</v>
      </c>
      <c r="O1496" s="157">
        <f t="shared" si="117"/>
        <v>0</v>
      </c>
    </row>
    <row r="1497" s="157" customFormat="1" customHeight="1" spans="1:15">
      <c r="A1497" s="196" t="s">
        <v>1331</v>
      </c>
      <c r="B1497" s="179" t="s">
        <v>996</v>
      </c>
      <c r="C1497" s="179" t="s">
        <v>318</v>
      </c>
      <c r="D1497" s="179" t="s">
        <v>728</v>
      </c>
      <c r="E1497" s="196" t="s">
        <v>320</v>
      </c>
      <c r="F1497" s="179" t="s">
        <v>158</v>
      </c>
      <c r="G1497" s="206">
        <v>1</v>
      </c>
      <c r="H1497" s="206">
        <v>800</v>
      </c>
      <c r="I1497" s="206">
        <f t="shared" si="114"/>
        <v>800</v>
      </c>
      <c r="J1497" s="259"/>
      <c r="K1497" s="196" t="s">
        <v>1346</v>
      </c>
      <c r="L1497" s="179" t="s">
        <v>1157</v>
      </c>
      <c r="M1497" s="157">
        <f t="shared" si="115"/>
        <v>1</v>
      </c>
      <c r="N1497" s="157">
        <f t="shared" si="116"/>
        <v>800</v>
      </c>
      <c r="O1497" s="157">
        <f t="shared" si="117"/>
        <v>0</v>
      </c>
    </row>
    <row r="1498" s="157" customFormat="1" customHeight="1" spans="1:15">
      <c r="A1498" s="196" t="s">
        <v>1331</v>
      </c>
      <c r="B1498" s="179" t="s">
        <v>996</v>
      </c>
      <c r="C1498" s="179" t="s">
        <v>431</v>
      </c>
      <c r="D1498" s="179" t="s">
        <v>330</v>
      </c>
      <c r="E1498" s="196" t="s">
        <v>432</v>
      </c>
      <c r="F1498" s="179" t="s">
        <v>229</v>
      </c>
      <c r="G1498" s="206">
        <v>1</v>
      </c>
      <c r="H1498" s="206">
        <v>1500</v>
      </c>
      <c r="I1498" s="206">
        <f t="shared" si="114"/>
        <v>1500</v>
      </c>
      <c r="J1498" s="259"/>
      <c r="K1498" s="196" t="s">
        <v>1346</v>
      </c>
      <c r="L1498" s="179" t="s">
        <v>1157</v>
      </c>
      <c r="M1498" s="157">
        <f t="shared" si="115"/>
        <v>1</v>
      </c>
      <c r="N1498" s="157">
        <f t="shared" si="116"/>
        <v>1500</v>
      </c>
      <c r="O1498" s="157">
        <f t="shared" si="117"/>
        <v>0</v>
      </c>
    </row>
    <row r="1499" s="157" customFormat="1" customHeight="1" spans="1:15">
      <c r="A1499" s="196" t="s">
        <v>1331</v>
      </c>
      <c r="B1499" s="179" t="s">
        <v>996</v>
      </c>
      <c r="C1499" s="179" t="s">
        <v>262</v>
      </c>
      <c r="D1499" s="179" t="s">
        <v>263</v>
      </c>
      <c r="E1499" s="196" t="s">
        <v>188</v>
      </c>
      <c r="F1499" s="179" t="s">
        <v>229</v>
      </c>
      <c r="G1499" s="206">
        <v>1</v>
      </c>
      <c r="H1499" s="206">
        <v>1000</v>
      </c>
      <c r="I1499" s="206">
        <f t="shared" si="114"/>
        <v>1000</v>
      </c>
      <c r="J1499" s="259"/>
      <c r="K1499" s="196" t="s">
        <v>1346</v>
      </c>
      <c r="L1499" s="179" t="s">
        <v>1157</v>
      </c>
      <c r="M1499" s="157">
        <f t="shared" si="115"/>
        <v>1</v>
      </c>
      <c r="N1499" s="157">
        <f t="shared" si="116"/>
        <v>1000</v>
      </c>
      <c r="O1499" s="157">
        <f t="shared" si="117"/>
        <v>0</v>
      </c>
    </row>
    <row r="1500" s="157" customFormat="1" customHeight="1" spans="1:15">
      <c r="A1500" s="196" t="s">
        <v>1331</v>
      </c>
      <c r="B1500" s="179" t="s">
        <v>996</v>
      </c>
      <c r="C1500" s="179" t="s">
        <v>354</v>
      </c>
      <c r="D1500" s="179" t="s">
        <v>355</v>
      </c>
      <c r="E1500" s="196" t="s">
        <v>356</v>
      </c>
      <c r="F1500" s="179" t="s">
        <v>229</v>
      </c>
      <c r="G1500" s="206">
        <v>1</v>
      </c>
      <c r="H1500" s="206">
        <v>1000</v>
      </c>
      <c r="I1500" s="206">
        <f t="shared" si="114"/>
        <v>1000</v>
      </c>
      <c r="J1500" s="259"/>
      <c r="K1500" s="196" t="s">
        <v>1346</v>
      </c>
      <c r="L1500" s="179" t="s">
        <v>1157</v>
      </c>
      <c r="M1500" s="157">
        <f t="shared" si="115"/>
        <v>1</v>
      </c>
      <c r="N1500" s="157">
        <f t="shared" si="116"/>
        <v>1000</v>
      </c>
      <c r="O1500" s="157">
        <f t="shared" si="117"/>
        <v>0</v>
      </c>
    </row>
    <row r="1501" s="157" customFormat="1" customHeight="1" spans="1:15">
      <c r="A1501" s="196" t="s">
        <v>1331</v>
      </c>
      <c r="B1501" s="179" t="s">
        <v>996</v>
      </c>
      <c r="C1501" s="179" t="s">
        <v>467</v>
      </c>
      <c r="D1501" s="179" t="s">
        <v>330</v>
      </c>
      <c r="E1501" s="179" t="s">
        <v>468</v>
      </c>
      <c r="F1501" s="179" t="s">
        <v>229</v>
      </c>
      <c r="G1501" s="206">
        <v>2</v>
      </c>
      <c r="H1501" s="206">
        <v>150</v>
      </c>
      <c r="I1501" s="206">
        <f t="shared" si="114"/>
        <v>300</v>
      </c>
      <c r="J1501" s="259"/>
      <c r="K1501" s="196" t="s">
        <v>1346</v>
      </c>
      <c r="L1501" s="179" t="s">
        <v>1157</v>
      </c>
      <c r="M1501" s="157">
        <f t="shared" si="115"/>
        <v>2</v>
      </c>
      <c r="N1501" s="157">
        <f t="shared" si="116"/>
        <v>300</v>
      </c>
      <c r="O1501" s="157">
        <f t="shared" si="117"/>
        <v>0</v>
      </c>
    </row>
    <row r="1502" s="157" customFormat="1" customHeight="1" spans="1:15">
      <c r="A1502" s="196" t="s">
        <v>1331</v>
      </c>
      <c r="B1502" s="179" t="s">
        <v>996</v>
      </c>
      <c r="C1502" s="179" t="s">
        <v>484</v>
      </c>
      <c r="D1502" s="179" t="s">
        <v>599</v>
      </c>
      <c r="E1502" s="179" t="s">
        <v>485</v>
      </c>
      <c r="F1502" s="179" t="s">
        <v>229</v>
      </c>
      <c r="G1502" s="206">
        <v>1</v>
      </c>
      <c r="H1502" s="206">
        <v>300</v>
      </c>
      <c r="I1502" s="206">
        <f t="shared" si="114"/>
        <v>300</v>
      </c>
      <c r="J1502" s="259"/>
      <c r="K1502" s="196" t="s">
        <v>1346</v>
      </c>
      <c r="L1502" s="179" t="s">
        <v>1157</v>
      </c>
      <c r="M1502" s="157">
        <f t="shared" si="115"/>
        <v>1</v>
      </c>
      <c r="N1502" s="157">
        <f t="shared" si="116"/>
        <v>300</v>
      </c>
      <c r="O1502" s="157">
        <f t="shared" si="117"/>
        <v>0</v>
      </c>
    </row>
    <row r="1503" s="157" customFormat="1" customHeight="1" spans="1:15">
      <c r="A1503" s="196" t="s">
        <v>1331</v>
      </c>
      <c r="B1503" s="179" t="s">
        <v>996</v>
      </c>
      <c r="C1503" s="179" t="s">
        <v>394</v>
      </c>
      <c r="D1503" s="179" t="s">
        <v>548</v>
      </c>
      <c r="E1503" s="196" t="s">
        <v>379</v>
      </c>
      <c r="F1503" s="179" t="s">
        <v>229</v>
      </c>
      <c r="G1503" s="206">
        <v>1</v>
      </c>
      <c r="H1503" s="206">
        <v>4000</v>
      </c>
      <c r="I1503" s="206">
        <f t="shared" si="114"/>
        <v>4000</v>
      </c>
      <c r="J1503" s="259"/>
      <c r="K1503" s="196" t="s">
        <v>1346</v>
      </c>
      <c r="L1503" s="179" t="s">
        <v>1157</v>
      </c>
      <c r="M1503" s="157">
        <f t="shared" si="115"/>
        <v>1</v>
      </c>
      <c r="N1503" s="157">
        <f t="shared" si="116"/>
        <v>4000</v>
      </c>
      <c r="O1503" s="157">
        <f t="shared" si="117"/>
        <v>0</v>
      </c>
    </row>
    <row r="1504" s="157" customFormat="1" customHeight="1" spans="1:15">
      <c r="A1504" s="196" t="s">
        <v>1331</v>
      </c>
      <c r="B1504" s="179" t="s">
        <v>998</v>
      </c>
      <c r="C1504" s="179" t="s">
        <v>533</v>
      </c>
      <c r="D1504" s="426" t="s">
        <v>170</v>
      </c>
      <c r="E1504" s="309" t="s">
        <v>157</v>
      </c>
      <c r="F1504" s="179" t="s">
        <v>158</v>
      </c>
      <c r="G1504" s="206">
        <v>1</v>
      </c>
      <c r="H1504" s="206">
        <v>4000</v>
      </c>
      <c r="I1504" s="206">
        <f t="shared" si="114"/>
        <v>4000</v>
      </c>
      <c r="J1504" s="259"/>
      <c r="K1504" s="196" t="s">
        <v>1347</v>
      </c>
      <c r="L1504" s="179" t="s">
        <v>1157</v>
      </c>
      <c r="M1504" s="157">
        <f t="shared" si="115"/>
        <v>1</v>
      </c>
      <c r="N1504" s="157">
        <f t="shared" si="116"/>
        <v>4000</v>
      </c>
      <c r="O1504" s="157">
        <f t="shared" si="117"/>
        <v>0</v>
      </c>
    </row>
    <row r="1505" s="157" customFormat="1" customHeight="1" spans="1:15">
      <c r="A1505" s="196" t="s">
        <v>1331</v>
      </c>
      <c r="B1505" s="179" t="s">
        <v>998</v>
      </c>
      <c r="C1505" s="179" t="s">
        <v>272</v>
      </c>
      <c r="D1505" s="179" t="s">
        <v>330</v>
      </c>
      <c r="E1505" s="196" t="s">
        <v>278</v>
      </c>
      <c r="F1505" s="179" t="s">
        <v>158</v>
      </c>
      <c r="G1505" s="206">
        <v>1</v>
      </c>
      <c r="H1505" s="206">
        <v>1750</v>
      </c>
      <c r="I1505" s="206">
        <f t="shared" si="114"/>
        <v>1750</v>
      </c>
      <c r="J1505" s="259"/>
      <c r="K1505" s="196" t="s">
        <v>1347</v>
      </c>
      <c r="L1505" s="179" t="s">
        <v>1157</v>
      </c>
      <c r="M1505" s="157">
        <f t="shared" si="115"/>
        <v>1</v>
      </c>
      <c r="N1505" s="157">
        <f t="shared" si="116"/>
        <v>1750</v>
      </c>
      <c r="O1505" s="157">
        <f t="shared" si="117"/>
        <v>0</v>
      </c>
    </row>
    <row r="1506" s="157" customFormat="1" customHeight="1" spans="1:15">
      <c r="A1506" s="196" t="s">
        <v>1331</v>
      </c>
      <c r="B1506" s="179" t="s">
        <v>998</v>
      </c>
      <c r="C1506" s="179" t="s">
        <v>283</v>
      </c>
      <c r="D1506" s="179" t="s">
        <v>330</v>
      </c>
      <c r="E1506" s="196" t="s">
        <v>285</v>
      </c>
      <c r="F1506" s="179" t="s">
        <v>158</v>
      </c>
      <c r="G1506" s="206">
        <v>1</v>
      </c>
      <c r="H1506" s="206">
        <v>890</v>
      </c>
      <c r="I1506" s="206">
        <f t="shared" si="114"/>
        <v>890</v>
      </c>
      <c r="J1506" s="259"/>
      <c r="K1506" s="196" t="s">
        <v>1347</v>
      </c>
      <c r="L1506" s="179" t="s">
        <v>1157</v>
      </c>
      <c r="M1506" s="157">
        <f t="shared" si="115"/>
        <v>1</v>
      </c>
      <c r="N1506" s="157">
        <f t="shared" si="116"/>
        <v>890</v>
      </c>
      <c r="O1506" s="157">
        <f t="shared" si="117"/>
        <v>0</v>
      </c>
    </row>
    <row r="1507" s="157" customFormat="1" customHeight="1" spans="1:15">
      <c r="A1507" s="196" t="s">
        <v>1331</v>
      </c>
      <c r="B1507" s="179" t="s">
        <v>998</v>
      </c>
      <c r="C1507" s="179" t="s">
        <v>318</v>
      </c>
      <c r="D1507" s="179" t="s">
        <v>728</v>
      </c>
      <c r="E1507" s="196" t="s">
        <v>320</v>
      </c>
      <c r="F1507" s="179" t="s">
        <v>158</v>
      </c>
      <c r="G1507" s="206">
        <v>1</v>
      </c>
      <c r="H1507" s="206">
        <v>800</v>
      </c>
      <c r="I1507" s="206">
        <f t="shared" si="114"/>
        <v>800</v>
      </c>
      <c r="J1507" s="259"/>
      <c r="K1507" s="196" t="s">
        <v>1347</v>
      </c>
      <c r="L1507" s="179" t="s">
        <v>1157</v>
      </c>
      <c r="M1507" s="157">
        <f t="shared" si="115"/>
        <v>1</v>
      </c>
      <c r="N1507" s="157">
        <f t="shared" si="116"/>
        <v>800</v>
      </c>
      <c r="O1507" s="157">
        <f t="shared" si="117"/>
        <v>0</v>
      </c>
    </row>
    <row r="1508" s="157" customFormat="1" customHeight="1" spans="1:15">
      <c r="A1508" s="196" t="s">
        <v>1331</v>
      </c>
      <c r="B1508" s="179" t="s">
        <v>998</v>
      </c>
      <c r="C1508" s="179" t="s">
        <v>431</v>
      </c>
      <c r="D1508" s="179" t="s">
        <v>330</v>
      </c>
      <c r="E1508" s="196" t="s">
        <v>432</v>
      </c>
      <c r="F1508" s="179" t="s">
        <v>229</v>
      </c>
      <c r="G1508" s="206">
        <v>1</v>
      </c>
      <c r="H1508" s="206">
        <v>1500</v>
      </c>
      <c r="I1508" s="206">
        <f t="shared" si="114"/>
        <v>1500</v>
      </c>
      <c r="J1508" s="259"/>
      <c r="K1508" s="196" t="s">
        <v>1347</v>
      </c>
      <c r="L1508" s="179" t="s">
        <v>1157</v>
      </c>
      <c r="M1508" s="157">
        <f t="shared" si="115"/>
        <v>1</v>
      </c>
      <c r="N1508" s="157">
        <f t="shared" si="116"/>
        <v>1500</v>
      </c>
      <c r="O1508" s="157">
        <f t="shared" si="117"/>
        <v>0</v>
      </c>
    </row>
    <row r="1509" s="157" customFormat="1" customHeight="1" spans="1:15">
      <c r="A1509" s="196" t="s">
        <v>1331</v>
      </c>
      <c r="B1509" s="179" t="s">
        <v>998</v>
      </c>
      <c r="C1509" s="179" t="s">
        <v>262</v>
      </c>
      <c r="D1509" s="179" t="s">
        <v>263</v>
      </c>
      <c r="E1509" s="196" t="s">
        <v>188</v>
      </c>
      <c r="F1509" s="179" t="s">
        <v>229</v>
      </c>
      <c r="G1509" s="206">
        <v>1</v>
      </c>
      <c r="H1509" s="206">
        <v>1000</v>
      </c>
      <c r="I1509" s="206">
        <f t="shared" si="114"/>
        <v>1000</v>
      </c>
      <c r="J1509" s="259"/>
      <c r="K1509" s="196" t="s">
        <v>1347</v>
      </c>
      <c r="L1509" s="179" t="s">
        <v>1157</v>
      </c>
      <c r="M1509" s="157">
        <f t="shared" si="115"/>
        <v>1</v>
      </c>
      <c r="N1509" s="157">
        <f t="shared" si="116"/>
        <v>1000</v>
      </c>
      <c r="O1509" s="157">
        <f t="shared" si="117"/>
        <v>0</v>
      </c>
    </row>
    <row r="1510" s="157" customFormat="1" customHeight="1" spans="1:15">
      <c r="A1510" s="196" t="s">
        <v>1331</v>
      </c>
      <c r="B1510" s="179" t="s">
        <v>998</v>
      </c>
      <c r="C1510" s="179" t="s">
        <v>354</v>
      </c>
      <c r="D1510" s="179" t="s">
        <v>355</v>
      </c>
      <c r="E1510" s="196" t="s">
        <v>356</v>
      </c>
      <c r="F1510" s="179" t="s">
        <v>229</v>
      </c>
      <c r="G1510" s="206">
        <v>1</v>
      </c>
      <c r="H1510" s="206">
        <v>1000</v>
      </c>
      <c r="I1510" s="206">
        <f t="shared" si="114"/>
        <v>1000</v>
      </c>
      <c r="J1510" s="259"/>
      <c r="K1510" s="196" t="s">
        <v>1347</v>
      </c>
      <c r="L1510" s="179" t="s">
        <v>1157</v>
      </c>
      <c r="M1510" s="157">
        <f t="shared" si="115"/>
        <v>1</v>
      </c>
      <c r="N1510" s="157">
        <f t="shared" si="116"/>
        <v>1000</v>
      </c>
      <c r="O1510" s="157">
        <f t="shared" si="117"/>
        <v>0</v>
      </c>
    </row>
    <row r="1511" s="157" customFormat="1" customHeight="1" spans="1:15">
      <c r="A1511" s="196" t="s">
        <v>1331</v>
      </c>
      <c r="B1511" s="179" t="s">
        <v>998</v>
      </c>
      <c r="C1511" s="179" t="s">
        <v>467</v>
      </c>
      <c r="D1511" s="179" t="s">
        <v>330</v>
      </c>
      <c r="E1511" s="179" t="s">
        <v>468</v>
      </c>
      <c r="F1511" s="179" t="s">
        <v>229</v>
      </c>
      <c r="G1511" s="206">
        <v>2</v>
      </c>
      <c r="H1511" s="206">
        <v>150</v>
      </c>
      <c r="I1511" s="206">
        <f t="shared" si="114"/>
        <v>300</v>
      </c>
      <c r="J1511" s="259"/>
      <c r="K1511" s="196" t="s">
        <v>1347</v>
      </c>
      <c r="L1511" s="179" t="s">
        <v>1157</v>
      </c>
      <c r="M1511" s="157">
        <f t="shared" si="115"/>
        <v>2</v>
      </c>
      <c r="N1511" s="157">
        <f t="shared" si="116"/>
        <v>300</v>
      </c>
      <c r="O1511" s="157">
        <f t="shared" si="117"/>
        <v>0</v>
      </c>
    </row>
    <row r="1512" s="157" customFormat="1" customHeight="1" spans="1:15">
      <c r="A1512" s="196" t="s">
        <v>1331</v>
      </c>
      <c r="B1512" s="179" t="s">
        <v>998</v>
      </c>
      <c r="C1512" s="179" t="s">
        <v>484</v>
      </c>
      <c r="D1512" s="179" t="s">
        <v>599</v>
      </c>
      <c r="E1512" s="179" t="s">
        <v>485</v>
      </c>
      <c r="F1512" s="179" t="s">
        <v>229</v>
      </c>
      <c r="G1512" s="206">
        <v>1</v>
      </c>
      <c r="H1512" s="206">
        <v>300</v>
      </c>
      <c r="I1512" s="206">
        <f t="shared" si="114"/>
        <v>300</v>
      </c>
      <c r="J1512" s="259"/>
      <c r="K1512" s="196" t="s">
        <v>1347</v>
      </c>
      <c r="L1512" s="179" t="s">
        <v>1157</v>
      </c>
      <c r="M1512" s="157">
        <f t="shared" si="115"/>
        <v>1</v>
      </c>
      <c r="N1512" s="157">
        <f t="shared" si="116"/>
        <v>300</v>
      </c>
      <c r="O1512" s="157">
        <f t="shared" si="117"/>
        <v>0</v>
      </c>
    </row>
    <row r="1513" s="157" customFormat="1" customHeight="1" spans="1:15">
      <c r="A1513" s="196" t="s">
        <v>1331</v>
      </c>
      <c r="B1513" s="179" t="s">
        <v>998</v>
      </c>
      <c r="C1513" s="179" t="s">
        <v>394</v>
      </c>
      <c r="D1513" s="179" t="s">
        <v>548</v>
      </c>
      <c r="E1513" s="196" t="s">
        <v>379</v>
      </c>
      <c r="F1513" s="179" t="s">
        <v>229</v>
      </c>
      <c r="G1513" s="206">
        <v>1</v>
      </c>
      <c r="H1513" s="206">
        <v>4000</v>
      </c>
      <c r="I1513" s="206">
        <f t="shared" si="114"/>
        <v>4000</v>
      </c>
      <c r="J1513" s="259"/>
      <c r="K1513" s="196" t="s">
        <v>1347</v>
      </c>
      <c r="L1513" s="179" t="s">
        <v>1157</v>
      </c>
      <c r="M1513" s="157">
        <f t="shared" si="115"/>
        <v>1</v>
      </c>
      <c r="N1513" s="157">
        <f t="shared" si="116"/>
        <v>4000</v>
      </c>
      <c r="O1513" s="157">
        <f t="shared" si="117"/>
        <v>0</v>
      </c>
    </row>
    <row r="1514" s="157" customFormat="1" customHeight="1" spans="1:15">
      <c r="A1514" s="196" t="s">
        <v>1331</v>
      </c>
      <c r="B1514" s="179" t="s">
        <v>80</v>
      </c>
      <c r="C1514" s="179" t="s">
        <v>535</v>
      </c>
      <c r="D1514" s="426" t="s">
        <v>844</v>
      </c>
      <c r="E1514" s="309" t="s">
        <v>157</v>
      </c>
      <c r="F1514" s="179" t="s">
        <v>158</v>
      </c>
      <c r="G1514" s="206">
        <v>1</v>
      </c>
      <c r="H1514" s="206">
        <v>4000</v>
      </c>
      <c r="I1514" s="206">
        <f t="shared" si="114"/>
        <v>4000</v>
      </c>
      <c r="J1514" s="259"/>
      <c r="K1514" s="196" t="s">
        <v>1348</v>
      </c>
      <c r="L1514" s="179" t="s">
        <v>1157</v>
      </c>
      <c r="M1514" s="157">
        <f t="shared" si="115"/>
        <v>1</v>
      </c>
      <c r="N1514" s="157">
        <f t="shared" si="116"/>
        <v>4000</v>
      </c>
      <c r="O1514" s="157">
        <f t="shared" si="117"/>
        <v>0</v>
      </c>
    </row>
    <row r="1515" s="157" customFormat="1" customHeight="1" spans="1:15">
      <c r="A1515" s="196" t="s">
        <v>1331</v>
      </c>
      <c r="B1515" s="179" t="s">
        <v>80</v>
      </c>
      <c r="C1515" s="179" t="s">
        <v>272</v>
      </c>
      <c r="D1515" s="179" t="s">
        <v>330</v>
      </c>
      <c r="E1515" s="196" t="s">
        <v>278</v>
      </c>
      <c r="F1515" s="179" t="s">
        <v>158</v>
      </c>
      <c r="G1515" s="206">
        <v>1</v>
      </c>
      <c r="H1515" s="206">
        <v>1750</v>
      </c>
      <c r="I1515" s="206">
        <f t="shared" si="114"/>
        <v>1750</v>
      </c>
      <c r="J1515" s="259"/>
      <c r="K1515" s="196" t="s">
        <v>1348</v>
      </c>
      <c r="L1515" s="179" t="s">
        <v>1157</v>
      </c>
      <c r="M1515" s="157">
        <f t="shared" si="115"/>
        <v>1</v>
      </c>
      <c r="N1515" s="157">
        <f t="shared" si="116"/>
        <v>1750</v>
      </c>
      <c r="O1515" s="157">
        <f t="shared" si="117"/>
        <v>0</v>
      </c>
    </row>
    <row r="1516" s="157" customFormat="1" customHeight="1" spans="1:15">
      <c r="A1516" s="196" t="s">
        <v>1331</v>
      </c>
      <c r="B1516" s="179" t="s">
        <v>80</v>
      </c>
      <c r="C1516" s="179" t="s">
        <v>283</v>
      </c>
      <c r="D1516" s="179" t="s">
        <v>330</v>
      </c>
      <c r="E1516" s="196" t="s">
        <v>285</v>
      </c>
      <c r="F1516" s="179" t="s">
        <v>158</v>
      </c>
      <c r="G1516" s="206">
        <v>1</v>
      </c>
      <c r="H1516" s="206">
        <v>890</v>
      </c>
      <c r="I1516" s="206">
        <f t="shared" si="114"/>
        <v>890</v>
      </c>
      <c r="J1516" s="259"/>
      <c r="K1516" s="196" t="s">
        <v>1348</v>
      </c>
      <c r="L1516" s="179" t="s">
        <v>1157</v>
      </c>
      <c r="M1516" s="157">
        <f t="shared" si="115"/>
        <v>1</v>
      </c>
      <c r="N1516" s="157">
        <f t="shared" si="116"/>
        <v>890</v>
      </c>
      <c r="O1516" s="157">
        <f t="shared" si="117"/>
        <v>0</v>
      </c>
    </row>
    <row r="1517" s="157" customFormat="1" customHeight="1" spans="1:15">
      <c r="A1517" s="196" t="s">
        <v>1331</v>
      </c>
      <c r="B1517" s="179" t="s">
        <v>80</v>
      </c>
      <c r="C1517" s="179" t="s">
        <v>318</v>
      </c>
      <c r="D1517" s="179" t="s">
        <v>728</v>
      </c>
      <c r="E1517" s="196" t="s">
        <v>320</v>
      </c>
      <c r="F1517" s="179" t="s">
        <v>158</v>
      </c>
      <c r="G1517" s="206">
        <v>1</v>
      </c>
      <c r="H1517" s="206">
        <v>800</v>
      </c>
      <c r="I1517" s="206">
        <f t="shared" si="114"/>
        <v>800</v>
      </c>
      <c r="J1517" s="259"/>
      <c r="K1517" s="196" t="s">
        <v>1348</v>
      </c>
      <c r="L1517" s="179" t="s">
        <v>1157</v>
      </c>
      <c r="M1517" s="157">
        <f t="shared" si="115"/>
        <v>1</v>
      </c>
      <c r="N1517" s="157">
        <f t="shared" si="116"/>
        <v>800</v>
      </c>
      <c r="O1517" s="157">
        <f t="shared" si="117"/>
        <v>0</v>
      </c>
    </row>
    <row r="1518" s="157" customFormat="1" customHeight="1" spans="1:15">
      <c r="A1518" s="196" t="s">
        <v>1331</v>
      </c>
      <c r="B1518" s="179" t="s">
        <v>80</v>
      </c>
      <c r="C1518" s="179" t="s">
        <v>431</v>
      </c>
      <c r="D1518" s="179" t="s">
        <v>330</v>
      </c>
      <c r="E1518" s="196" t="s">
        <v>432</v>
      </c>
      <c r="F1518" s="179" t="s">
        <v>229</v>
      </c>
      <c r="G1518" s="206">
        <v>1</v>
      </c>
      <c r="H1518" s="206">
        <v>1500</v>
      </c>
      <c r="I1518" s="206">
        <f t="shared" ref="I1518:I1542" si="118" xml:space="preserve">G1518*H1518</f>
        <v>1500</v>
      </c>
      <c r="J1518" s="259"/>
      <c r="K1518" s="196" t="s">
        <v>1348</v>
      </c>
      <c r="L1518" s="179" t="s">
        <v>1157</v>
      </c>
      <c r="M1518" s="157">
        <f t="shared" ref="M1518:M1542" si="119" xml:space="preserve">G1518</f>
        <v>1</v>
      </c>
      <c r="N1518" s="157">
        <f t="shared" ref="N1518:N1542" si="120" xml:space="preserve">M1518*H1518</f>
        <v>1500</v>
      </c>
      <c r="O1518" s="157">
        <f t="shared" si="117"/>
        <v>0</v>
      </c>
    </row>
    <row r="1519" s="157" customFormat="1" customHeight="1" spans="1:15">
      <c r="A1519" s="196" t="s">
        <v>1331</v>
      </c>
      <c r="B1519" s="179" t="s">
        <v>80</v>
      </c>
      <c r="C1519" s="179" t="s">
        <v>467</v>
      </c>
      <c r="D1519" s="179" t="s">
        <v>330</v>
      </c>
      <c r="E1519" s="179" t="s">
        <v>468</v>
      </c>
      <c r="F1519" s="179" t="s">
        <v>229</v>
      </c>
      <c r="G1519" s="206">
        <v>1</v>
      </c>
      <c r="H1519" s="206">
        <v>150</v>
      </c>
      <c r="I1519" s="206">
        <f t="shared" si="118"/>
        <v>150</v>
      </c>
      <c r="J1519" s="259"/>
      <c r="K1519" s="196" t="s">
        <v>1348</v>
      </c>
      <c r="L1519" s="179" t="s">
        <v>1157</v>
      </c>
      <c r="M1519" s="157">
        <f t="shared" si="119"/>
        <v>1</v>
      </c>
      <c r="N1519" s="157">
        <f t="shared" si="120"/>
        <v>150</v>
      </c>
      <c r="O1519" s="157">
        <f t="shared" si="117"/>
        <v>0</v>
      </c>
    </row>
    <row r="1520" s="157" customFormat="1" customHeight="1" spans="1:15">
      <c r="A1520" s="196" t="s">
        <v>1331</v>
      </c>
      <c r="B1520" s="179" t="s">
        <v>80</v>
      </c>
      <c r="C1520" s="179" t="s">
        <v>377</v>
      </c>
      <c r="D1520" s="179" t="s">
        <v>548</v>
      </c>
      <c r="E1520" s="196" t="s">
        <v>379</v>
      </c>
      <c r="F1520" s="179" t="s">
        <v>229</v>
      </c>
      <c r="G1520" s="206">
        <v>1</v>
      </c>
      <c r="H1520" s="206">
        <v>3000</v>
      </c>
      <c r="I1520" s="206">
        <f t="shared" si="118"/>
        <v>3000</v>
      </c>
      <c r="J1520" s="259"/>
      <c r="K1520" s="196" t="s">
        <v>1348</v>
      </c>
      <c r="L1520" s="179" t="s">
        <v>1157</v>
      </c>
      <c r="M1520" s="157">
        <f t="shared" si="119"/>
        <v>1</v>
      </c>
      <c r="N1520" s="157">
        <f t="shared" si="120"/>
        <v>3000</v>
      </c>
      <c r="O1520" s="157">
        <f t="shared" si="117"/>
        <v>0</v>
      </c>
    </row>
    <row r="1521" s="157" customFormat="1" customHeight="1" spans="1:15">
      <c r="A1521" s="196" t="s">
        <v>1331</v>
      </c>
      <c r="B1521" s="179" t="s">
        <v>80</v>
      </c>
      <c r="C1521" s="179" t="s">
        <v>262</v>
      </c>
      <c r="D1521" s="179" t="s">
        <v>263</v>
      </c>
      <c r="E1521" s="196" t="s">
        <v>188</v>
      </c>
      <c r="F1521" s="179" t="s">
        <v>229</v>
      </c>
      <c r="G1521" s="206">
        <v>1</v>
      </c>
      <c r="H1521" s="206">
        <v>1000</v>
      </c>
      <c r="I1521" s="206">
        <f t="shared" si="118"/>
        <v>1000</v>
      </c>
      <c r="J1521" s="259"/>
      <c r="K1521" s="196" t="s">
        <v>1348</v>
      </c>
      <c r="L1521" s="179" t="s">
        <v>1157</v>
      </c>
      <c r="M1521" s="157">
        <f t="shared" si="119"/>
        <v>1</v>
      </c>
      <c r="N1521" s="157">
        <f t="shared" si="120"/>
        <v>1000</v>
      </c>
      <c r="O1521" s="157">
        <f t="shared" si="117"/>
        <v>0</v>
      </c>
    </row>
    <row r="1522" s="157" customFormat="1" customHeight="1" spans="1:15">
      <c r="A1522" s="196" t="s">
        <v>1331</v>
      </c>
      <c r="B1522" s="179" t="s">
        <v>1187</v>
      </c>
      <c r="C1522" s="179" t="s">
        <v>413</v>
      </c>
      <c r="D1522" s="179" t="s">
        <v>417</v>
      </c>
      <c r="E1522" s="196" t="s">
        <v>1188</v>
      </c>
      <c r="F1522" s="179" t="s">
        <v>229</v>
      </c>
      <c r="G1522" s="206">
        <v>1</v>
      </c>
      <c r="H1522" s="206">
        <v>3000</v>
      </c>
      <c r="I1522" s="206">
        <f t="shared" si="118"/>
        <v>3000</v>
      </c>
      <c r="J1522" s="259"/>
      <c r="K1522" s="196" t="s">
        <v>1349</v>
      </c>
      <c r="L1522" s="179" t="s">
        <v>1157</v>
      </c>
      <c r="M1522" s="157">
        <f t="shared" si="119"/>
        <v>1</v>
      </c>
      <c r="N1522" s="157">
        <f t="shared" si="120"/>
        <v>3000</v>
      </c>
      <c r="O1522" s="157">
        <f t="shared" si="117"/>
        <v>0</v>
      </c>
    </row>
    <row r="1523" s="157" customFormat="1" customHeight="1" spans="1:15">
      <c r="A1523" s="196" t="s">
        <v>1331</v>
      </c>
      <c r="B1523" s="179" t="s">
        <v>1187</v>
      </c>
      <c r="C1523" s="179" t="s">
        <v>469</v>
      </c>
      <c r="D1523" s="179" t="s">
        <v>606</v>
      </c>
      <c r="E1523" s="179" t="s">
        <v>240</v>
      </c>
      <c r="F1523" s="179" t="s">
        <v>229</v>
      </c>
      <c r="G1523" s="206">
        <v>1</v>
      </c>
      <c r="H1523" s="206">
        <v>100</v>
      </c>
      <c r="I1523" s="206">
        <f t="shared" si="118"/>
        <v>100</v>
      </c>
      <c r="J1523" s="259"/>
      <c r="K1523" s="196" t="s">
        <v>1349</v>
      </c>
      <c r="L1523" s="179" t="s">
        <v>1157</v>
      </c>
      <c r="M1523" s="157">
        <f t="shared" si="119"/>
        <v>1</v>
      </c>
      <c r="N1523" s="157">
        <f t="shared" si="120"/>
        <v>100</v>
      </c>
      <c r="O1523" s="157">
        <f t="shared" si="117"/>
        <v>0</v>
      </c>
    </row>
    <row r="1524" s="157" customFormat="1" customHeight="1" spans="1:15">
      <c r="A1524" s="196" t="s">
        <v>1331</v>
      </c>
      <c r="B1524" s="179" t="s">
        <v>1190</v>
      </c>
      <c r="C1524" s="179" t="s">
        <v>272</v>
      </c>
      <c r="D1524" s="179" t="s">
        <v>330</v>
      </c>
      <c r="E1524" s="196" t="s">
        <v>274</v>
      </c>
      <c r="F1524" s="179" t="s">
        <v>158</v>
      </c>
      <c r="G1524" s="206">
        <v>16</v>
      </c>
      <c r="H1524" s="206">
        <v>1320</v>
      </c>
      <c r="I1524" s="206">
        <f t="shared" si="118"/>
        <v>21120</v>
      </c>
      <c r="J1524" s="259"/>
      <c r="K1524" s="196" t="s">
        <v>1350</v>
      </c>
      <c r="L1524" s="179" t="s">
        <v>1157</v>
      </c>
      <c r="M1524" s="157">
        <f t="shared" si="119"/>
        <v>16</v>
      </c>
      <c r="N1524" s="157">
        <f t="shared" si="120"/>
        <v>21120</v>
      </c>
      <c r="O1524" s="157">
        <f t="shared" si="117"/>
        <v>0</v>
      </c>
    </row>
    <row r="1525" s="157" customFormat="1" customHeight="1" spans="1:15">
      <c r="A1525" s="196" t="s">
        <v>1331</v>
      </c>
      <c r="B1525" s="179" t="s">
        <v>1190</v>
      </c>
      <c r="C1525" s="179" t="s">
        <v>315</v>
      </c>
      <c r="D1525" s="179" t="s">
        <v>330</v>
      </c>
      <c r="E1525" s="179" t="s">
        <v>786</v>
      </c>
      <c r="F1525" s="179" t="s">
        <v>158</v>
      </c>
      <c r="G1525" s="206">
        <v>10</v>
      </c>
      <c r="H1525" s="206">
        <v>200</v>
      </c>
      <c r="I1525" s="206">
        <f t="shared" si="118"/>
        <v>2000</v>
      </c>
      <c r="J1525" s="259"/>
      <c r="K1525" s="196" t="s">
        <v>1350</v>
      </c>
      <c r="L1525" s="179" t="s">
        <v>1157</v>
      </c>
      <c r="M1525" s="157">
        <f t="shared" si="119"/>
        <v>10</v>
      </c>
      <c r="N1525" s="157">
        <f t="shared" si="120"/>
        <v>2000</v>
      </c>
      <c r="O1525" s="157">
        <f t="shared" si="117"/>
        <v>0</v>
      </c>
    </row>
    <row r="1526" s="157" customFormat="1" customHeight="1" spans="1:15">
      <c r="A1526" s="196" t="s">
        <v>1331</v>
      </c>
      <c r="B1526" s="179" t="s">
        <v>1190</v>
      </c>
      <c r="C1526" s="179" t="s">
        <v>395</v>
      </c>
      <c r="D1526" s="179" t="s">
        <v>393</v>
      </c>
      <c r="E1526" s="196" t="s">
        <v>335</v>
      </c>
      <c r="F1526" s="179" t="s">
        <v>229</v>
      </c>
      <c r="G1526" s="206">
        <v>2</v>
      </c>
      <c r="H1526" s="206">
        <v>3000</v>
      </c>
      <c r="I1526" s="206">
        <f t="shared" si="118"/>
        <v>6000</v>
      </c>
      <c r="J1526" s="259"/>
      <c r="K1526" s="196" t="s">
        <v>1350</v>
      </c>
      <c r="L1526" s="179" t="s">
        <v>1157</v>
      </c>
      <c r="M1526" s="157">
        <f t="shared" si="119"/>
        <v>2</v>
      </c>
      <c r="N1526" s="157">
        <f t="shared" si="120"/>
        <v>6000</v>
      </c>
      <c r="O1526" s="157">
        <f t="shared" si="117"/>
        <v>0</v>
      </c>
    </row>
    <row r="1527" s="157" customFormat="1" customHeight="1" spans="1:15">
      <c r="A1527" s="196" t="s">
        <v>1331</v>
      </c>
      <c r="B1527" s="179" t="s">
        <v>1190</v>
      </c>
      <c r="C1527" s="179" t="s">
        <v>191</v>
      </c>
      <c r="D1527" s="196" t="s">
        <v>192</v>
      </c>
      <c r="E1527" s="196" t="s">
        <v>188</v>
      </c>
      <c r="F1527" s="179" t="s">
        <v>158</v>
      </c>
      <c r="G1527" s="206">
        <v>1</v>
      </c>
      <c r="H1527" s="206">
        <v>12000</v>
      </c>
      <c r="I1527" s="206">
        <f t="shared" si="118"/>
        <v>12000</v>
      </c>
      <c r="J1527" s="259"/>
      <c r="K1527" s="196" t="s">
        <v>1350</v>
      </c>
      <c r="L1527" s="179" t="s">
        <v>1157</v>
      </c>
      <c r="M1527" s="157">
        <f t="shared" si="119"/>
        <v>1</v>
      </c>
      <c r="N1527" s="157">
        <f t="shared" si="120"/>
        <v>12000</v>
      </c>
      <c r="O1527" s="157">
        <f t="shared" si="117"/>
        <v>0</v>
      </c>
    </row>
    <row r="1528" s="157" customFormat="1" customHeight="1" spans="1:15">
      <c r="A1528" s="196" t="s">
        <v>1331</v>
      </c>
      <c r="B1528" s="179" t="s">
        <v>1190</v>
      </c>
      <c r="C1528" s="179" t="s">
        <v>233</v>
      </c>
      <c r="D1528" s="179" t="s">
        <v>330</v>
      </c>
      <c r="E1528" s="196" t="s">
        <v>234</v>
      </c>
      <c r="F1528" s="179" t="s">
        <v>229</v>
      </c>
      <c r="G1528" s="206">
        <v>1</v>
      </c>
      <c r="H1528" s="206">
        <v>2800</v>
      </c>
      <c r="I1528" s="206">
        <f t="shared" si="118"/>
        <v>2800</v>
      </c>
      <c r="J1528" s="259"/>
      <c r="K1528" s="196" t="s">
        <v>1350</v>
      </c>
      <c r="L1528" s="179" t="s">
        <v>1157</v>
      </c>
      <c r="M1528" s="157">
        <f t="shared" si="119"/>
        <v>1</v>
      </c>
      <c r="N1528" s="157">
        <f t="shared" si="120"/>
        <v>2800</v>
      </c>
      <c r="O1528" s="157">
        <f t="shared" si="117"/>
        <v>0</v>
      </c>
    </row>
    <row r="1529" s="157" customFormat="1" customHeight="1" spans="1:15">
      <c r="A1529" s="196" t="s">
        <v>1331</v>
      </c>
      <c r="B1529" s="179" t="s">
        <v>1190</v>
      </c>
      <c r="C1529" s="179" t="s">
        <v>467</v>
      </c>
      <c r="D1529" s="179" t="s">
        <v>330</v>
      </c>
      <c r="E1529" s="179" t="s">
        <v>468</v>
      </c>
      <c r="F1529" s="179" t="s">
        <v>229</v>
      </c>
      <c r="G1529" s="206">
        <v>2</v>
      </c>
      <c r="H1529" s="206">
        <v>150</v>
      </c>
      <c r="I1529" s="206">
        <f t="shared" si="118"/>
        <v>300</v>
      </c>
      <c r="J1529" s="259"/>
      <c r="K1529" s="196" t="s">
        <v>1350</v>
      </c>
      <c r="L1529" s="179" t="s">
        <v>1157</v>
      </c>
      <c r="M1529" s="157">
        <f t="shared" si="119"/>
        <v>2</v>
      </c>
      <c r="N1529" s="157">
        <f t="shared" si="120"/>
        <v>300</v>
      </c>
      <c r="O1529" s="157">
        <f t="shared" si="117"/>
        <v>0</v>
      </c>
    </row>
    <row r="1530" s="157" customFormat="1" customHeight="1" spans="1:15">
      <c r="A1530" s="196" t="s">
        <v>1331</v>
      </c>
      <c r="B1530" s="179" t="s">
        <v>1190</v>
      </c>
      <c r="C1530" s="179" t="s">
        <v>354</v>
      </c>
      <c r="D1530" s="179" t="s">
        <v>355</v>
      </c>
      <c r="E1530" s="266" t="s">
        <v>356</v>
      </c>
      <c r="F1530" s="213" t="s">
        <v>229</v>
      </c>
      <c r="G1530" s="206">
        <v>1</v>
      </c>
      <c r="H1530" s="206">
        <v>1000</v>
      </c>
      <c r="I1530" s="206">
        <f t="shared" si="118"/>
        <v>1000</v>
      </c>
      <c r="J1530" s="259"/>
      <c r="K1530" s="196" t="s">
        <v>1350</v>
      </c>
      <c r="L1530" s="179" t="s">
        <v>1157</v>
      </c>
      <c r="M1530" s="157">
        <f t="shared" si="119"/>
        <v>1</v>
      </c>
      <c r="N1530" s="157">
        <f t="shared" si="120"/>
        <v>1000</v>
      </c>
      <c r="O1530" s="157">
        <f t="shared" si="117"/>
        <v>0</v>
      </c>
    </row>
    <row r="1531" s="157" customFormat="1" customHeight="1" spans="1:15">
      <c r="A1531" s="196" t="s">
        <v>1331</v>
      </c>
      <c r="B1531" s="179" t="s">
        <v>1192</v>
      </c>
      <c r="C1531" s="179" t="s">
        <v>480</v>
      </c>
      <c r="D1531" s="179" t="s">
        <v>330</v>
      </c>
      <c r="E1531" s="179" t="s">
        <v>481</v>
      </c>
      <c r="F1531" s="179" t="s">
        <v>229</v>
      </c>
      <c r="G1531" s="206">
        <v>2</v>
      </c>
      <c r="H1531" s="206">
        <v>40</v>
      </c>
      <c r="I1531" s="206">
        <f t="shared" si="118"/>
        <v>80</v>
      </c>
      <c r="J1531" s="259"/>
      <c r="K1531" s="196"/>
      <c r="L1531" s="179" t="s">
        <v>1157</v>
      </c>
      <c r="M1531" s="157">
        <f t="shared" si="119"/>
        <v>2</v>
      </c>
      <c r="N1531" s="157">
        <f t="shared" si="120"/>
        <v>80</v>
      </c>
      <c r="O1531" s="157">
        <f t="shared" si="117"/>
        <v>0</v>
      </c>
    </row>
    <row r="1532" s="157" customFormat="1" customHeight="1" spans="1:15">
      <c r="A1532" s="196" t="s">
        <v>1331</v>
      </c>
      <c r="B1532" s="179" t="s">
        <v>1192</v>
      </c>
      <c r="C1532" s="179" t="s">
        <v>272</v>
      </c>
      <c r="D1532" s="179" t="s">
        <v>330</v>
      </c>
      <c r="E1532" s="196" t="s">
        <v>274</v>
      </c>
      <c r="F1532" s="179" t="s">
        <v>158</v>
      </c>
      <c r="G1532" s="206">
        <v>7</v>
      </c>
      <c r="H1532" s="206">
        <v>1320</v>
      </c>
      <c r="I1532" s="206">
        <f t="shared" si="118"/>
        <v>9240</v>
      </c>
      <c r="J1532" s="259"/>
      <c r="K1532" s="196"/>
      <c r="L1532" s="179" t="s">
        <v>1157</v>
      </c>
      <c r="M1532" s="157">
        <f t="shared" si="119"/>
        <v>7</v>
      </c>
      <c r="N1532" s="157">
        <f t="shared" si="120"/>
        <v>9240</v>
      </c>
      <c r="O1532" s="157">
        <f t="shared" si="117"/>
        <v>0</v>
      </c>
    </row>
    <row r="1533" s="157" customFormat="1" customHeight="1" spans="1:15">
      <c r="A1533" s="196" t="s">
        <v>1331</v>
      </c>
      <c r="B1533" s="179" t="s">
        <v>1192</v>
      </c>
      <c r="C1533" s="179" t="s">
        <v>318</v>
      </c>
      <c r="D1533" s="179" t="s">
        <v>728</v>
      </c>
      <c r="E1533" s="196" t="s">
        <v>320</v>
      </c>
      <c r="F1533" s="179" t="s">
        <v>158</v>
      </c>
      <c r="G1533" s="206">
        <v>2</v>
      </c>
      <c r="H1533" s="206">
        <v>800</v>
      </c>
      <c r="I1533" s="206">
        <f t="shared" si="118"/>
        <v>1600</v>
      </c>
      <c r="J1533" s="259"/>
      <c r="K1533" s="196"/>
      <c r="L1533" s="179" t="s">
        <v>1157</v>
      </c>
      <c r="M1533" s="157">
        <f t="shared" si="119"/>
        <v>2</v>
      </c>
      <c r="N1533" s="157">
        <f t="shared" si="120"/>
        <v>1600</v>
      </c>
      <c r="O1533" s="157">
        <f t="shared" si="117"/>
        <v>0</v>
      </c>
    </row>
    <row r="1534" s="157" customFormat="1" customHeight="1" spans="1:15">
      <c r="A1534" s="196" t="s">
        <v>1331</v>
      </c>
      <c r="B1534" s="179" t="s">
        <v>1192</v>
      </c>
      <c r="C1534" s="179" t="s">
        <v>467</v>
      </c>
      <c r="D1534" s="179" t="s">
        <v>330</v>
      </c>
      <c r="E1534" s="179" t="s">
        <v>468</v>
      </c>
      <c r="F1534" s="179" t="s">
        <v>229</v>
      </c>
      <c r="G1534" s="206">
        <v>7</v>
      </c>
      <c r="H1534" s="206">
        <v>150</v>
      </c>
      <c r="I1534" s="206">
        <f t="shared" si="118"/>
        <v>1050</v>
      </c>
      <c r="J1534" s="259"/>
      <c r="K1534" s="196"/>
      <c r="L1534" s="179" t="s">
        <v>1157</v>
      </c>
      <c r="M1534" s="157">
        <f t="shared" si="119"/>
        <v>7</v>
      </c>
      <c r="N1534" s="157">
        <f t="shared" si="120"/>
        <v>1050</v>
      </c>
      <c r="O1534" s="157">
        <f t="shared" si="117"/>
        <v>0</v>
      </c>
    </row>
    <row r="1535" s="157" customFormat="1" customHeight="1" spans="1:15">
      <c r="A1535" s="196" t="s">
        <v>1331</v>
      </c>
      <c r="B1535" s="179" t="s">
        <v>1192</v>
      </c>
      <c r="C1535" s="179" t="s">
        <v>306</v>
      </c>
      <c r="D1535" s="196" t="s">
        <v>307</v>
      </c>
      <c r="E1535" s="196" t="s">
        <v>308</v>
      </c>
      <c r="F1535" s="179" t="s">
        <v>158</v>
      </c>
      <c r="G1535" s="206">
        <v>2</v>
      </c>
      <c r="H1535" s="206">
        <v>150</v>
      </c>
      <c r="I1535" s="206">
        <f t="shared" si="118"/>
        <v>300</v>
      </c>
      <c r="J1535" s="259"/>
      <c r="K1535" s="196"/>
      <c r="L1535" s="179" t="s">
        <v>1157</v>
      </c>
      <c r="M1535" s="157">
        <f t="shared" si="119"/>
        <v>2</v>
      </c>
      <c r="N1535" s="157">
        <f t="shared" si="120"/>
        <v>300</v>
      </c>
      <c r="O1535" s="157">
        <f t="shared" si="117"/>
        <v>0</v>
      </c>
    </row>
    <row r="1536" s="157" customFormat="1" customHeight="1" spans="1:15">
      <c r="A1536" s="196" t="s">
        <v>1331</v>
      </c>
      <c r="B1536" s="179" t="s">
        <v>1193</v>
      </c>
      <c r="C1536" s="179" t="s">
        <v>431</v>
      </c>
      <c r="D1536" s="179" t="s">
        <v>330</v>
      </c>
      <c r="E1536" s="196" t="s">
        <v>432</v>
      </c>
      <c r="F1536" s="179" t="s">
        <v>229</v>
      </c>
      <c r="G1536" s="206">
        <v>11</v>
      </c>
      <c r="H1536" s="206">
        <v>1500</v>
      </c>
      <c r="I1536" s="206">
        <f t="shared" si="118"/>
        <v>16500</v>
      </c>
      <c r="J1536" s="259"/>
      <c r="K1536" s="196"/>
      <c r="L1536" s="179" t="s">
        <v>1157</v>
      </c>
      <c r="M1536" s="157">
        <f t="shared" si="119"/>
        <v>11</v>
      </c>
      <c r="N1536" s="157">
        <f t="shared" si="120"/>
        <v>16500</v>
      </c>
      <c r="O1536" s="157">
        <f t="shared" si="117"/>
        <v>0</v>
      </c>
    </row>
    <row r="1537" s="157" customFormat="1" customHeight="1" spans="1:15">
      <c r="A1537" s="196" t="s">
        <v>1331</v>
      </c>
      <c r="B1537" s="179" t="s">
        <v>1193</v>
      </c>
      <c r="C1537" s="179" t="s">
        <v>441</v>
      </c>
      <c r="D1537" s="179" t="s">
        <v>330</v>
      </c>
      <c r="E1537" s="196" t="s">
        <v>432</v>
      </c>
      <c r="F1537" s="179" t="s">
        <v>186</v>
      </c>
      <c r="G1537" s="206">
        <v>3</v>
      </c>
      <c r="H1537" s="206">
        <v>6000</v>
      </c>
      <c r="I1537" s="206">
        <f t="shared" si="118"/>
        <v>18000</v>
      </c>
      <c r="J1537" s="259"/>
      <c r="K1537" s="196"/>
      <c r="L1537" s="179" t="s">
        <v>1157</v>
      </c>
      <c r="M1537" s="157">
        <f t="shared" si="119"/>
        <v>3</v>
      </c>
      <c r="N1537" s="157">
        <f t="shared" si="120"/>
        <v>18000</v>
      </c>
      <c r="O1537" s="157">
        <f t="shared" si="117"/>
        <v>0</v>
      </c>
    </row>
    <row r="1538" s="157" customFormat="1" customHeight="1" spans="1:15">
      <c r="A1538" s="196" t="s">
        <v>1331</v>
      </c>
      <c r="B1538" s="179" t="s">
        <v>1193</v>
      </c>
      <c r="C1538" s="179" t="s">
        <v>262</v>
      </c>
      <c r="D1538" s="179" t="s">
        <v>697</v>
      </c>
      <c r="E1538" s="196" t="s">
        <v>188</v>
      </c>
      <c r="F1538" s="179" t="s">
        <v>229</v>
      </c>
      <c r="G1538" s="206">
        <v>7</v>
      </c>
      <c r="H1538" s="206">
        <v>1000</v>
      </c>
      <c r="I1538" s="206">
        <f t="shared" si="118"/>
        <v>7000</v>
      </c>
      <c r="J1538" s="259"/>
      <c r="K1538" s="196"/>
      <c r="L1538" s="179" t="s">
        <v>1157</v>
      </c>
      <c r="M1538" s="157">
        <f t="shared" si="119"/>
        <v>7</v>
      </c>
      <c r="N1538" s="157">
        <f t="shared" si="120"/>
        <v>7000</v>
      </c>
      <c r="O1538" s="157">
        <f t="shared" si="117"/>
        <v>0</v>
      </c>
    </row>
    <row r="1539" s="157" customFormat="1" customHeight="1" spans="1:15">
      <c r="A1539" s="196" t="s">
        <v>1331</v>
      </c>
      <c r="B1539" s="179" t="s">
        <v>1193</v>
      </c>
      <c r="C1539" s="179" t="s">
        <v>262</v>
      </c>
      <c r="D1539" s="179" t="s">
        <v>696</v>
      </c>
      <c r="E1539" s="196" t="s">
        <v>188</v>
      </c>
      <c r="F1539" s="179" t="s">
        <v>229</v>
      </c>
      <c r="G1539" s="206">
        <v>3</v>
      </c>
      <c r="H1539" s="206">
        <v>1000</v>
      </c>
      <c r="I1539" s="206">
        <f t="shared" si="118"/>
        <v>3000</v>
      </c>
      <c r="J1539" s="259"/>
      <c r="K1539" s="196"/>
      <c r="L1539" s="179" t="s">
        <v>1157</v>
      </c>
      <c r="M1539" s="157">
        <f t="shared" si="119"/>
        <v>3</v>
      </c>
      <c r="N1539" s="157">
        <f t="shared" si="120"/>
        <v>3000</v>
      </c>
      <c r="O1539" s="157">
        <f t="shared" si="117"/>
        <v>0</v>
      </c>
    </row>
    <row r="1540" s="157" customFormat="1" customHeight="1" spans="1:15">
      <c r="A1540" s="196" t="s">
        <v>1331</v>
      </c>
      <c r="B1540" s="179" t="s">
        <v>1193</v>
      </c>
      <c r="C1540" s="179" t="s">
        <v>413</v>
      </c>
      <c r="D1540" s="179" t="s">
        <v>417</v>
      </c>
      <c r="E1540" s="196" t="s">
        <v>1188</v>
      </c>
      <c r="F1540" s="179" t="s">
        <v>229</v>
      </c>
      <c r="G1540" s="206">
        <v>3</v>
      </c>
      <c r="H1540" s="206">
        <v>3000</v>
      </c>
      <c r="I1540" s="206">
        <f t="shared" si="118"/>
        <v>9000</v>
      </c>
      <c r="J1540" s="259"/>
      <c r="K1540" s="196"/>
      <c r="L1540" s="179" t="s">
        <v>1157</v>
      </c>
      <c r="M1540" s="157">
        <f t="shared" si="119"/>
        <v>3</v>
      </c>
      <c r="N1540" s="157">
        <f t="shared" si="120"/>
        <v>9000</v>
      </c>
      <c r="O1540" s="157">
        <f t="shared" si="117"/>
        <v>0</v>
      </c>
    </row>
    <row r="1541" s="157" customFormat="1" customHeight="1" spans="1:15">
      <c r="A1541" s="196" t="s">
        <v>1331</v>
      </c>
      <c r="B1541" s="179" t="s">
        <v>1194</v>
      </c>
      <c r="C1541" s="179" t="s">
        <v>441</v>
      </c>
      <c r="D1541" s="179" t="s">
        <v>330</v>
      </c>
      <c r="E1541" s="196" t="s">
        <v>432</v>
      </c>
      <c r="F1541" s="179" t="s">
        <v>186</v>
      </c>
      <c r="G1541" s="206">
        <v>1</v>
      </c>
      <c r="H1541" s="206">
        <v>6000</v>
      </c>
      <c r="I1541" s="206">
        <f t="shared" si="118"/>
        <v>6000</v>
      </c>
      <c r="J1541" s="259"/>
      <c r="K1541" s="196"/>
      <c r="L1541" s="179" t="s">
        <v>1157</v>
      </c>
      <c r="M1541" s="157">
        <f t="shared" si="119"/>
        <v>1</v>
      </c>
      <c r="N1541" s="157">
        <f t="shared" si="120"/>
        <v>6000</v>
      </c>
      <c r="O1541" s="157">
        <f t="shared" ref="O1541:O1604" si="121" xml:space="preserve">G1541-M1541</f>
        <v>0</v>
      </c>
    </row>
    <row r="1542" s="157" customFormat="1" customHeight="1" spans="1:15">
      <c r="A1542" s="196" t="s">
        <v>1331</v>
      </c>
      <c r="B1542" s="179" t="s">
        <v>1195</v>
      </c>
      <c r="C1542" s="179" t="s">
        <v>303</v>
      </c>
      <c r="D1542" s="179" t="s">
        <v>330</v>
      </c>
      <c r="E1542" s="266" t="s">
        <v>296</v>
      </c>
      <c r="F1542" s="213" t="s">
        <v>305</v>
      </c>
      <c r="G1542" s="206">
        <v>1</v>
      </c>
      <c r="H1542" s="206">
        <v>1000</v>
      </c>
      <c r="I1542" s="206">
        <f t="shared" si="118"/>
        <v>1000</v>
      </c>
      <c r="J1542" s="259"/>
      <c r="K1542" s="196"/>
      <c r="L1542" s="179" t="s">
        <v>1157</v>
      </c>
      <c r="M1542" s="157">
        <f t="shared" si="119"/>
        <v>1</v>
      </c>
      <c r="N1542" s="157">
        <f t="shared" si="120"/>
        <v>1000</v>
      </c>
      <c r="O1542" s="157">
        <f t="shared" si="121"/>
        <v>0</v>
      </c>
    </row>
    <row r="1543" s="157" customFormat="1" customHeight="1" spans="1:15">
      <c r="A1543" s="196" t="s">
        <v>1351</v>
      </c>
      <c r="B1543" s="196" t="s">
        <v>1351</v>
      </c>
      <c r="C1543" s="196"/>
      <c r="D1543" s="196"/>
      <c r="E1543" s="196"/>
      <c r="F1543" s="196"/>
      <c r="G1543" s="206"/>
      <c r="H1543" s="206"/>
      <c r="I1543" s="206"/>
      <c r="J1543" s="259"/>
      <c r="K1543" s="196"/>
      <c r="L1543" s="196"/>
      <c r="O1543" s="157">
        <f t="shared" si="121"/>
        <v>0</v>
      </c>
    </row>
    <row r="1544" s="157" customFormat="1" customHeight="1" spans="1:15">
      <c r="A1544" s="196" t="s">
        <v>1352</v>
      </c>
      <c r="B1544" s="196" t="s">
        <v>1352</v>
      </c>
      <c r="C1544" s="196"/>
      <c r="D1544" s="196"/>
      <c r="E1544" s="196"/>
      <c r="F1544" s="196"/>
      <c r="G1544" s="206"/>
      <c r="H1544" s="206"/>
      <c r="I1544" s="206"/>
      <c r="J1544" s="259"/>
      <c r="K1544" s="196"/>
      <c r="L1544" s="196"/>
      <c r="O1544" s="157">
        <f t="shared" si="121"/>
        <v>0</v>
      </c>
    </row>
    <row r="1545" s="157" customFormat="1" customHeight="1" spans="1:15">
      <c r="A1545" s="196" t="s">
        <v>1353</v>
      </c>
      <c r="B1545" s="196" t="s">
        <v>1353</v>
      </c>
      <c r="C1545" s="196"/>
      <c r="D1545" s="196"/>
      <c r="E1545" s="196"/>
      <c r="F1545" s="196"/>
      <c r="G1545" s="206"/>
      <c r="H1545" s="206"/>
      <c r="I1545" s="206"/>
      <c r="J1545" s="259"/>
      <c r="K1545" s="196"/>
      <c r="L1545" s="196"/>
      <c r="O1545" s="157">
        <f t="shared" si="121"/>
        <v>0</v>
      </c>
    </row>
    <row r="1546" s="157" customFormat="1" customHeight="1" spans="1:15">
      <c r="A1546" s="196" t="s">
        <v>1353</v>
      </c>
      <c r="B1546" s="179" t="s">
        <v>1155</v>
      </c>
      <c r="C1546" s="179" t="s">
        <v>306</v>
      </c>
      <c r="D1546" s="196" t="s">
        <v>307</v>
      </c>
      <c r="E1546" s="196" t="s">
        <v>308</v>
      </c>
      <c r="F1546" s="179" t="s">
        <v>158</v>
      </c>
      <c r="G1546" s="206">
        <v>60</v>
      </c>
      <c r="H1546" s="206">
        <v>150</v>
      </c>
      <c r="I1546" s="206">
        <f t="shared" ref="I1546:I1609" si="122" xml:space="preserve">G1546*H1546</f>
        <v>9000</v>
      </c>
      <c r="J1546" s="259"/>
      <c r="K1546" s="196" t="s">
        <v>1354</v>
      </c>
      <c r="L1546" s="179" t="s">
        <v>1157</v>
      </c>
      <c r="M1546" s="157">
        <f t="shared" ref="M1546:M1583" si="123" xml:space="preserve">G1546</f>
        <v>60</v>
      </c>
      <c r="N1546" s="157">
        <f t="shared" ref="N1546:N1609" si="124" xml:space="preserve">H1546*M1546</f>
        <v>9000</v>
      </c>
      <c r="O1546" s="157">
        <f t="shared" si="121"/>
        <v>0</v>
      </c>
    </row>
    <row r="1547" s="157" customFormat="1" customHeight="1" spans="1:15">
      <c r="A1547" s="196" t="s">
        <v>1353</v>
      </c>
      <c r="B1547" s="179" t="s">
        <v>1155</v>
      </c>
      <c r="C1547" s="179" t="s">
        <v>431</v>
      </c>
      <c r="D1547" s="179" t="s">
        <v>330</v>
      </c>
      <c r="E1547" s="196" t="s">
        <v>432</v>
      </c>
      <c r="F1547" s="179" t="s">
        <v>229</v>
      </c>
      <c r="G1547" s="206">
        <v>60</v>
      </c>
      <c r="H1547" s="206">
        <v>1500</v>
      </c>
      <c r="I1547" s="206">
        <f t="shared" si="122"/>
        <v>90000</v>
      </c>
      <c r="J1547" s="259"/>
      <c r="K1547" s="196" t="s">
        <v>1354</v>
      </c>
      <c r="L1547" s="179" t="s">
        <v>1157</v>
      </c>
      <c r="M1547" s="157">
        <f t="shared" si="123"/>
        <v>60</v>
      </c>
      <c r="N1547" s="157">
        <f t="shared" si="124"/>
        <v>90000</v>
      </c>
      <c r="O1547" s="157">
        <f t="shared" si="121"/>
        <v>0</v>
      </c>
    </row>
    <row r="1548" s="157" customFormat="1" customHeight="1" spans="1:15">
      <c r="A1548" s="196" t="s">
        <v>1353</v>
      </c>
      <c r="B1548" s="179" t="s">
        <v>1155</v>
      </c>
      <c r="C1548" s="179" t="s">
        <v>431</v>
      </c>
      <c r="D1548" s="213" t="s">
        <v>710</v>
      </c>
      <c r="E1548" s="266" t="s">
        <v>432</v>
      </c>
      <c r="F1548" s="213" t="s">
        <v>229</v>
      </c>
      <c r="G1548" s="206">
        <v>60</v>
      </c>
      <c r="H1548" s="206">
        <v>1500</v>
      </c>
      <c r="I1548" s="206">
        <f t="shared" si="122"/>
        <v>90000</v>
      </c>
      <c r="J1548" s="259"/>
      <c r="K1548" s="196" t="s">
        <v>1354</v>
      </c>
      <c r="L1548" s="179" t="s">
        <v>1157</v>
      </c>
      <c r="M1548" s="157">
        <f t="shared" si="123"/>
        <v>60</v>
      </c>
      <c r="N1548" s="157">
        <f t="shared" si="124"/>
        <v>90000</v>
      </c>
      <c r="O1548" s="157">
        <f t="shared" si="121"/>
        <v>0</v>
      </c>
    </row>
    <row r="1549" s="157" customFormat="1" customHeight="1" spans="1:15">
      <c r="A1549" s="196" t="s">
        <v>1353</v>
      </c>
      <c r="B1549" s="179" t="s">
        <v>1155</v>
      </c>
      <c r="C1549" s="179" t="s">
        <v>322</v>
      </c>
      <c r="D1549" s="179" t="s">
        <v>703</v>
      </c>
      <c r="E1549" s="196" t="s">
        <v>324</v>
      </c>
      <c r="F1549" s="179" t="s">
        <v>705</v>
      </c>
      <c r="G1549" s="206">
        <v>120</v>
      </c>
      <c r="H1549" s="206">
        <v>200</v>
      </c>
      <c r="I1549" s="206">
        <f t="shared" si="122"/>
        <v>24000</v>
      </c>
      <c r="J1549" s="259"/>
      <c r="K1549" s="196" t="s">
        <v>1354</v>
      </c>
      <c r="L1549" s="179" t="s">
        <v>1157</v>
      </c>
      <c r="M1549" s="157">
        <f t="shared" si="123"/>
        <v>120</v>
      </c>
      <c r="N1549" s="157">
        <f t="shared" si="124"/>
        <v>24000</v>
      </c>
      <c r="O1549" s="157">
        <f t="shared" si="121"/>
        <v>0</v>
      </c>
    </row>
    <row r="1550" s="157" customFormat="1" customHeight="1" spans="1:15">
      <c r="A1550" s="196" t="s">
        <v>1353</v>
      </c>
      <c r="B1550" s="179" t="s">
        <v>1155</v>
      </c>
      <c r="C1550" s="179" t="s">
        <v>224</v>
      </c>
      <c r="D1550" s="179" t="s">
        <v>330</v>
      </c>
      <c r="E1550" s="196" t="s">
        <v>1158</v>
      </c>
      <c r="F1550" s="179" t="s">
        <v>158</v>
      </c>
      <c r="G1550" s="206">
        <v>60</v>
      </c>
      <c r="H1550" s="206">
        <v>1000</v>
      </c>
      <c r="I1550" s="206">
        <f t="shared" si="122"/>
        <v>60000</v>
      </c>
      <c r="J1550" s="259"/>
      <c r="K1550" s="196" t="s">
        <v>1354</v>
      </c>
      <c r="L1550" s="179" t="s">
        <v>1157</v>
      </c>
      <c r="M1550" s="157">
        <f t="shared" si="123"/>
        <v>60</v>
      </c>
      <c r="N1550" s="157">
        <f t="shared" si="124"/>
        <v>60000</v>
      </c>
      <c r="O1550" s="157">
        <f t="shared" si="121"/>
        <v>0</v>
      </c>
    </row>
    <row r="1551" s="157" customFormat="1" customHeight="1" spans="1:15">
      <c r="A1551" s="196" t="s">
        <v>1353</v>
      </c>
      <c r="B1551" s="179" t="s">
        <v>1155</v>
      </c>
      <c r="C1551" s="179" t="s">
        <v>325</v>
      </c>
      <c r="D1551" s="179" t="s">
        <v>330</v>
      </c>
      <c r="E1551" s="179" t="s">
        <v>786</v>
      </c>
      <c r="F1551" s="179" t="s">
        <v>158</v>
      </c>
      <c r="G1551" s="206">
        <v>60</v>
      </c>
      <c r="H1551" s="206">
        <v>200</v>
      </c>
      <c r="I1551" s="206">
        <f t="shared" si="122"/>
        <v>12000</v>
      </c>
      <c r="J1551" s="259"/>
      <c r="K1551" s="196" t="s">
        <v>1354</v>
      </c>
      <c r="L1551" s="179" t="s">
        <v>1157</v>
      </c>
      <c r="M1551" s="157">
        <f t="shared" si="123"/>
        <v>60</v>
      </c>
      <c r="N1551" s="157">
        <f t="shared" si="124"/>
        <v>12000</v>
      </c>
      <c r="O1551" s="157">
        <f t="shared" si="121"/>
        <v>0</v>
      </c>
    </row>
    <row r="1552" s="157" customFormat="1" customHeight="1" spans="1:15">
      <c r="A1552" s="196" t="s">
        <v>1353</v>
      </c>
      <c r="B1552" s="179" t="s">
        <v>1155</v>
      </c>
      <c r="C1552" s="179" t="s">
        <v>262</v>
      </c>
      <c r="D1552" s="179" t="s">
        <v>564</v>
      </c>
      <c r="E1552" s="196" t="s">
        <v>188</v>
      </c>
      <c r="F1552" s="179" t="s">
        <v>229</v>
      </c>
      <c r="G1552" s="206">
        <v>60</v>
      </c>
      <c r="H1552" s="206">
        <v>1000</v>
      </c>
      <c r="I1552" s="206">
        <f t="shared" si="122"/>
        <v>60000</v>
      </c>
      <c r="J1552" s="259"/>
      <c r="K1552" s="196" t="s">
        <v>1354</v>
      </c>
      <c r="L1552" s="179" t="s">
        <v>1157</v>
      </c>
      <c r="M1552" s="157">
        <f t="shared" si="123"/>
        <v>60</v>
      </c>
      <c r="N1552" s="157">
        <f t="shared" si="124"/>
        <v>60000</v>
      </c>
      <c r="O1552" s="157">
        <f t="shared" si="121"/>
        <v>0</v>
      </c>
    </row>
    <row r="1553" s="157" customFormat="1" customHeight="1" spans="1:15">
      <c r="A1553" s="196" t="s">
        <v>1353</v>
      </c>
      <c r="B1553" s="179" t="s">
        <v>1155</v>
      </c>
      <c r="C1553" s="213" t="s">
        <v>329</v>
      </c>
      <c r="D1553" s="213" t="s">
        <v>330</v>
      </c>
      <c r="E1553" s="213" t="s">
        <v>331</v>
      </c>
      <c r="F1553" s="213" t="s">
        <v>229</v>
      </c>
      <c r="G1553" s="206">
        <v>60</v>
      </c>
      <c r="H1553" s="206">
        <v>210</v>
      </c>
      <c r="I1553" s="206">
        <f t="shared" si="122"/>
        <v>12600</v>
      </c>
      <c r="J1553" s="259"/>
      <c r="K1553" s="196" t="s">
        <v>1354</v>
      </c>
      <c r="L1553" s="179" t="s">
        <v>1157</v>
      </c>
      <c r="M1553" s="157">
        <f t="shared" si="123"/>
        <v>60</v>
      </c>
      <c r="N1553" s="157">
        <f t="shared" si="124"/>
        <v>12600</v>
      </c>
      <c r="O1553" s="157">
        <f t="shared" si="121"/>
        <v>0</v>
      </c>
    </row>
    <row r="1554" s="157" customFormat="1" customHeight="1" spans="1:15">
      <c r="A1554" s="196" t="s">
        <v>1353</v>
      </c>
      <c r="B1554" s="179" t="s">
        <v>1155</v>
      </c>
      <c r="C1554" s="179" t="s">
        <v>354</v>
      </c>
      <c r="D1554" s="179" t="s">
        <v>355</v>
      </c>
      <c r="E1554" s="266" t="s">
        <v>356</v>
      </c>
      <c r="F1554" s="213" t="s">
        <v>229</v>
      </c>
      <c r="G1554" s="206">
        <v>60</v>
      </c>
      <c r="H1554" s="206">
        <v>1000</v>
      </c>
      <c r="I1554" s="206">
        <f t="shared" si="122"/>
        <v>60000</v>
      </c>
      <c r="J1554" s="259"/>
      <c r="K1554" s="196" t="s">
        <v>1354</v>
      </c>
      <c r="L1554" s="179" t="s">
        <v>1157</v>
      </c>
      <c r="M1554" s="157">
        <f t="shared" si="123"/>
        <v>60</v>
      </c>
      <c r="N1554" s="157">
        <f t="shared" si="124"/>
        <v>60000</v>
      </c>
      <c r="O1554" s="157">
        <f t="shared" si="121"/>
        <v>0</v>
      </c>
    </row>
    <row r="1555" s="157" customFormat="1" customHeight="1" spans="1:15">
      <c r="A1555" s="196" t="s">
        <v>1353</v>
      </c>
      <c r="B1555" s="179" t="s">
        <v>1355</v>
      </c>
      <c r="C1555" s="179" t="s">
        <v>272</v>
      </c>
      <c r="D1555" s="179" t="s">
        <v>330</v>
      </c>
      <c r="E1555" s="196" t="s">
        <v>278</v>
      </c>
      <c r="F1555" s="179" t="s">
        <v>158</v>
      </c>
      <c r="G1555" s="206">
        <v>16</v>
      </c>
      <c r="H1555" s="206">
        <v>1750</v>
      </c>
      <c r="I1555" s="206">
        <f t="shared" si="122"/>
        <v>28000</v>
      </c>
      <c r="J1555" s="259"/>
      <c r="K1555" s="196" t="s">
        <v>1356</v>
      </c>
      <c r="L1555" s="179" t="s">
        <v>1157</v>
      </c>
      <c r="M1555" s="157">
        <f t="shared" si="123"/>
        <v>16</v>
      </c>
      <c r="N1555" s="157">
        <f t="shared" si="124"/>
        <v>28000</v>
      </c>
      <c r="O1555" s="157">
        <f t="shared" si="121"/>
        <v>0</v>
      </c>
    </row>
    <row r="1556" s="157" customFormat="1" customHeight="1" spans="1:15">
      <c r="A1556" s="196" t="s">
        <v>1353</v>
      </c>
      <c r="B1556" s="213" t="s">
        <v>1355</v>
      </c>
      <c r="C1556" s="179" t="s">
        <v>431</v>
      </c>
      <c r="D1556" s="179" t="s">
        <v>330</v>
      </c>
      <c r="E1556" s="196" t="s">
        <v>432</v>
      </c>
      <c r="F1556" s="179" t="s">
        <v>229</v>
      </c>
      <c r="G1556" s="206">
        <v>16</v>
      </c>
      <c r="H1556" s="206">
        <v>1500</v>
      </c>
      <c r="I1556" s="206">
        <f t="shared" si="122"/>
        <v>24000</v>
      </c>
      <c r="J1556" s="259"/>
      <c r="K1556" s="196" t="s">
        <v>1356</v>
      </c>
      <c r="L1556" s="179" t="s">
        <v>1157</v>
      </c>
      <c r="M1556" s="157">
        <f t="shared" si="123"/>
        <v>16</v>
      </c>
      <c r="N1556" s="157">
        <f t="shared" si="124"/>
        <v>24000</v>
      </c>
      <c r="O1556" s="157">
        <f t="shared" si="121"/>
        <v>0</v>
      </c>
    </row>
    <row r="1557" s="157" customFormat="1" customHeight="1" spans="1:15">
      <c r="A1557" s="196" t="s">
        <v>1353</v>
      </c>
      <c r="B1557" s="213" t="s">
        <v>1355</v>
      </c>
      <c r="C1557" s="179" t="s">
        <v>436</v>
      </c>
      <c r="D1557" s="179" t="s">
        <v>330</v>
      </c>
      <c r="E1557" s="196" t="s">
        <v>437</v>
      </c>
      <c r="F1557" s="179" t="s">
        <v>186</v>
      </c>
      <c r="G1557" s="206">
        <v>4</v>
      </c>
      <c r="H1557" s="206">
        <v>5000</v>
      </c>
      <c r="I1557" s="206">
        <f t="shared" si="122"/>
        <v>20000</v>
      </c>
      <c r="J1557" s="259"/>
      <c r="K1557" s="196" t="s">
        <v>1356</v>
      </c>
      <c r="L1557" s="179" t="s">
        <v>1157</v>
      </c>
      <c r="M1557" s="157">
        <f t="shared" si="123"/>
        <v>4</v>
      </c>
      <c r="N1557" s="157">
        <f t="shared" si="124"/>
        <v>20000</v>
      </c>
      <c r="O1557" s="157">
        <f t="shared" si="121"/>
        <v>0</v>
      </c>
    </row>
    <row r="1558" s="157" customFormat="1" customHeight="1" spans="1:15">
      <c r="A1558" s="196" t="s">
        <v>1353</v>
      </c>
      <c r="B1558" s="213" t="s">
        <v>1355</v>
      </c>
      <c r="C1558" s="179" t="s">
        <v>260</v>
      </c>
      <c r="D1558" s="179" t="s">
        <v>426</v>
      </c>
      <c r="E1558" s="196" t="s">
        <v>181</v>
      </c>
      <c r="F1558" s="179" t="s">
        <v>158</v>
      </c>
      <c r="G1558" s="206">
        <v>4</v>
      </c>
      <c r="H1558" s="206">
        <v>2000</v>
      </c>
      <c r="I1558" s="206">
        <f t="shared" si="122"/>
        <v>8000</v>
      </c>
      <c r="J1558" s="259"/>
      <c r="K1558" s="196" t="s">
        <v>1356</v>
      </c>
      <c r="L1558" s="179" t="s">
        <v>1157</v>
      </c>
      <c r="M1558" s="157">
        <f t="shared" si="123"/>
        <v>4</v>
      </c>
      <c r="N1558" s="157">
        <f t="shared" si="124"/>
        <v>8000</v>
      </c>
      <c r="O1558" s="157">
        <f t="shared" si="121"/>
        <v>0</v>
      </c>
    </row>
    <row r="1559" s="157" customFormat="1" customHeight="1" spans="1:15">
      <c r="A1559" s="196" t="s">
        <v>1353</v>
      </c>
      <c r="B1559" s="213" t="s">
        <v>1355</v>
      </c>
      <c r="C1559" s="179" t="s">
        <v>262</v>
      </c>
      <c r="D1559" s="179" t="s">
        <v>263</v>
      </c>
      <c r="E1559" s="196" t="s">
        <v>188</v>
      </c>
      <c r="F1559" s="179" t="s">
        <v>229</v>
      </c>
      <c r="G1559" s="206">
        <v>8</v>
      </c>
      <c r="H1559" s="206">
        <v>1000</v>
      </c>
      <c r="I1559" s="206">
        <f t="shared" si="122"/>
        <v>8000</v>
      </c>
      <c r="J1559" s="259"/>
      <c r="K1559" s="196" t="s">
        <v>1356</v>
      </c>
      <c r="L1559" s="179" t="s">
        <v>1157</v>
      </c>
      <c r="M1559" s="157">
        <f t="shared" si="123"/>
        <v>8</v>
      </c>
      <c r="N1559" s="157">
        <f t="shared" si="124"/>
        <v>8000</v>
      </c>
      <c r="O1559" s="157">
        <f t="shared" si="121"/>
        <v>0</v>
      </c>
    </row>
    <row r="1560" s="157" customFormat="1" customHeight="1" spans="1:15">
      <c r="A1560" s="196" t="s">
        <v>1353</v>
      </c>
      <c r="B1560" s="213" t="s">
        <v>1355</v>
      </c>
      <c r="C1560" s="179" t="s">
        <v>354</v>
      </c>
      <c r="D1560" s="179" t="s">
        <v>355</v>
      </c>
      <c r="E1560" s="196" t="s">
        <v>356</v>
      </c>
      <c r="F1560" s="179" t="s">
        <v>229</v>
      </c>
      <c r="G1560" s="206">
        <v>8</v>
      </c>
      <c r="H1560" s="206">
        <v>1000</v>
      </c>
      <c r="I1560" s="206">
        <f t="shared" si="122"/>
        <v>8000</v>
      </c>
      <c r="J1560" s="259"/>
      <c r="K1560" s="196" t="s">
        <v>1356</v>
      </c>
      <c r="L1560" s="179" t="s">
        <v>1157</v>
      </c>
      <c r="M1560" s="157">
        <f t="shared" si="123"/>
        <v>8</v>
      </c>
      <c r="N1560" s="157">
        <f t="shared" si="124"/>
        <v>8000</v>
      </c>
      <c r="O1560" s="157">
        <f t="shared" si="121"/>
        <v>0</v>
      </c>
    </row>
    <row r="1561" s="157" customFormat="1" customHeight="1" spans="1:15">
      <c r="A1561" s="196" t="s">
        <v>1353</v>
      </c>
      <c r="B1561" s="213" t="s">
        <v>1355</v>
      </c>
      <c r="C1561" s="179" t="s">
        <v>227</v>
      </c>
      <c r="D1561" s="179" t="s">
        <v>426</v>
      </c>
      <c r="E1561" s="196" t="s">
        <v>195</v>
      </c>
      <c r="F1561" s="179" t="s">
        <v>229</v>
      </c>
      <c r="G1561" s="206">
        <v>4</v>
      </c>
      <c r="H1561" s="206">
        <v>2680</v>
      </c>
      <c r="I1561" s="206">
        <f t="shared" si="122"/>
        <v>10720</v>
      </c>
      <c r="J1561" s="259"/>
      <c r="K1561" s="196" t="s">
        <v>1356</v>
      </c>
      <c r="L1561" s="179" t="s">
        <v>1157</v>
      </c>
      <c r="M1561" s="157">
        <f t="shared" si="123"/>
        <v>4</v>
      </c>
      <c r="N1561" s="157">
        <f t="shared" si="124"/>
        <v>10720</v>
      </c>
      <c r="O1561" s="157">
        <f t="shared" si="121"/>
        <v>0</v>
      </c>
    </row>
    <row r="1562" s="157" customFormat="1" customHeight="1" spans="1:15">
      <c r="A1562" s="196" t="s">
        <v>1353</v>
      </c>
      <c r="B1562" s="213" t="s">
        <v>1355</v>
      </c>
      <c r="C1562" s="179" t="s">
        <v>280</v>
      </c>
      <c r="D1562" s="213" t="s">
        <v>281</v>
      </c>
      <c r="E1562" s="196" t="s">
        <v>282</v>
      </c>
      <c r="F1562" s="179" t="s">
        <v>158</v>
      </c>
      <c r="G1562" s="206">
        <v>8</v>
      </c>
      <c r="H1562" s="206">
        <v>365</v>
      </c>
      <c r="I1562" s="206">
        <f t="shared" si="122"/>
        <v>2920</v>
      </c>
      <c r="J1562" s="259"/>
      <c r="K1562" s="196" t="s">
        <v>1356</v>
      </c>
      <c r="L1562" s="179" t="s">
        <v>1157</v>
      </c>
      <c r="M1562" s="157">
        <f t="shared" si="123"/>
        <v>8</v>
      </c>
      <c r="N1562" s="157">
        <f t="shared" si="124"/>
        <v>2920</v>
      </c>
      <c r="O1562" s="157">
        <f t="shared" si="121"/>
        <v>0</v>
      </c>
    </row>
    <row r="1563" s="157" customFormat="1" customHeight="1" spans="1:15">
      <c r="A1563" s="196" t="s">
        <v>1353</v>
      </c>
      <c r="B1563" s="213" t="s">
        <v>1355</v>
      </c>
      <c r="C1563" s="179" t="s">
        <v>322</v>
      </c>
      <c r="D1563" s="179" t="s">
        <v>703</v>
      </c>
      <c r="E1563" s="196" t="s">
        <v>324</v>
      </c>
      <c r="F1563" s="179" t="s">
        <v>705</v>
      </c>
      <c r="G1563" s="206">
        <v>8</v>
      </c>
      <c r="H1563" s="206">
        <v>200</v>
      </c>
      <c r="I1563" s="206">
        <f t="shared" si="122"/>
        <v>1600</v>
      </c>
      <c r="J1563" s="259"/>
      <c r="K1563" s="196" t="s">
        <v>1356</v>
      </c>
      <c r="L1563" s="179" t="s">
        <v>1157</v>
      </c>
      <c r="M1563" s="157">
        <f t="shared" si="123"/>
        <v>8</v>
      </c>
      <c r="N1563" s="157">
        <f t="shared" si="124"/>
        <v>1600</v>
      </c>
      <c r="O1563" s="157">
        <f t="shared" si="121"/>
        <v>0</v>
      </c>
    </row>
    <row r="1564" s="157" customFormat="1" customHeight="1" spans="1:15">
      <c r="A1564" s="196" t="s">
        <v>1353</v>
      </c>
      <c r="B1564" s="213" t="s">
        <v>1355</v>
      </c>
      <c r="C1564" s="179" t="s">
        <v>224</v>
      </c>
      <c r="D1564" s="179" t="s">
        <v>330</v>
      </c>
      <c r="E1564" s="196" t="s">
        <v>1158</v>
      </c>
      <c r="F1564" s="179" t="s">
        <v>158</v>
      </c>
      <c r="G1564" s="206">
        <v>4</v>
      </c>
      <c r="H1564" s="206">
        <v>1000</v>
      </c>
      <c r="I1564" s="206">
        <f t="shared" si="122"/>
        <v>4000</v>
      </c>
      <c r="J1564" s="259"/>
      <c r="K1564" s="196" t="s">
        <v>1356</v>
      </c>
      <c r="L1564" s="179" t="s">
        <v>1157</v>
      </c>
      <c r="M1564" s="157">
        <f t="shared" si="123"/>
        <v>4</v>
      </c>
      <c r="N1564" s="157">
        <f t="shared" si="124"/>
        <v>4000</v>
      </c>
      <c r="O1564" s="157">
        <f t="shared" si="121"/>
        <v>0</v>
      </c>
    </row>
    <row r="1565" s="157" customFormat="1" customHeight="1" spans="1:15">
      <c r="A1565" s="196" t="s">
        <v>1353</v>
      </c>
      <c r="B1565" s="213" t="s">
        <v>1355</v>
      </c>
      <c r="C1565" s="213" t="s">
        <v>329</v>
      </c>
      <c r="D1565" s="213" t="s">
        <v>330</v>
      </c>
      <c r="E1565" s="213" t="s">
        <v>331</v>
      </c>
      <c r="F1565" s="213" t="s">
        <v>229</v>
      </c>
      <c r="G1565" s="206">
        <v>8</v>
      </c>
      <c r="H1565" s="206">
        <v>210</v>
      </c>
      <c r="I1565" s="206">
        <f t="shared" si="122"/>
        <v>1680</v>
      </c>
      <c r="J1565" s="259"/>
      <c r="K1565" s="196" t="s">
        <v>1356</v>
      </c>
      <c r="L1565" s="179" t="s">
        <v>1157</v>
      </c>
      <c r="M1565" s="157">
        <f t="shared" si="123"/>
        <v>8</v>
      </c>
      <c r="N1565" s="157">
        <f t="shared" si="124"/>
        <v>1680</v>
      </c>
      <c r="O1565" s="157">
        <f t="shared" si="121"/>
        <v>0</v>
      </c>
    </row>
    <row r="1566" s="157" customFormat="1" customHeight="1" spans="1:15">
      <c r="A1566" s="196" t="s">
        <v>1353</v>
      </c>
      <c r="B1566" s="179" t="s">
        <v>1163</v>
      </c>
      <c r="C1566" s="179" t="s">
        <v>306</v>
      </c>
      <c r="D1566" s="196" t="s">
        <v>307</v>
      </c>
      <c r="E1566" s="196" t="s">
        <v>308</v>
      </c>
      <c r="F1566" s="179" t="s">
        <v>158</v>
      </c>
      <c r="G1566" s="206">
        <v>4</v>
      </c>
      <c r="H1566" s="206">
        <v>150</v>
      </c>
      <c r="I1566" s="206">
        <f t="shared" si="122"/>
        <v>600</v>
      </c>
      <c r="J1566" s="259"/>
      <c r="K1566" s="196" t="s">
        <v>1357</v>
      </c>
      <c r="L1566" s="179" t="s">
        <v>1157</v>
      </c>
      <c r="M1566" s="157">
        <f t="shared" si="123"/>
        <v>4</v>
      </c>
      <c r="N1566" s="157">
        <f t="shared" si="124"/>
        <v>600</v>
      </c>
      <c r="O1566" s="157">
        <f t="shared" si="121"/>
        <v>0</v>
      </c>
    </row>
    <row r="1567" s="157" customFormat="1" customHeight="1" spans="1:15">
      <c r="A1567" s="196" t="s">
        <v>1353</v>
      </c>
      <c r="B1567" s="179" t="s">
        <v>1165</v>
      </c>
      <c r="C1567" s="213" t="s">
        <v>690</v>
      </c>
      <c r="D1567" s="213" t="s">
        <v>164</v>
      </c>
      <c r="E1567" s="196" t="s">
        <v>157</v>
      </c>
      <c r="F1567" s="179" t="s">
        <v>158</v>
      </c>
      <c r="G1567" s="206">
        <v>40</v>
      </c>
      <c r="H1567" s="206">
        <v>10000</v>
      </c>
      <c r="I1567" s="206">
        <f t="shared" si="122"/>
        <v>400000</v>
      </c>
      <c r="J1567" s="259"/>
      <c r="K1567" s="196" t="s">
        <v>1358</v>
      </c>
      <c r="L1567" s="179" t="s">
        <v>1157</v>
      </c>
      <c r="M1567" s="157">
        <f t="shared" si="123"/>
        <v>40</v>
      </c>
      <c r="N1567" s="157">
        <f t="shared" si="124"/>
        <v>400000</v>
      </c>
      <c r="O1567" s="157">
        <f t="shared" si="121"/>
        <v>0</v>
      </c>
    </row>
    <row r="1568" s="157" customFormat="1" customHeight="1" spans="1:15">
      <c r="A1568" s="196" t="s">
        <v>1353</v>
      </c>
      <c r="B1568" s="179" t="s">
        <v>1165</v>
      </c>
      <c r="C1568" s="179" t="s">
        <v>272</v>
      </c>
      <c r="D1568" s="179" t="s">
        <v>330</v>
      </c>
      <c r="E1568" s="196" t="s">
        <v>274</v>
      </c>
      <c r="F1568" s="179" t="s">
        <v>158</v>
      </c>
      <c r="G1568" s="206">
        <v>40</v>
      </c>
      <c r="H1568" s="206">
        <v>1320</v>
      </c>
      <c r="I1568" s="206">
        <f t="shared" si="122"/>
        <v>52800</v>
      </c>
      <c r="J1568" s="259"/>
      <c r="K1568" s="196" t="s">
        <v>1358</v>
      </c>
      <c r="L1568" s="179" t="s">
        <v>1157</v>
      </c>
      <c r="M1568" s="157">
        <f t="shared" si="123"/>
        <v>40</v>
      </c>
      <c r="N1568" s="157">
        <f t="shared" si="124"/>
        <v>52800</v>
      </c>
      <c r="O1568" s="157">
        <f t="shared" si="121"/>
        <v>0</v>
      </c>
    </row>
    <row r="1569" s="157" customFormat="1" customHeight="1" spans="1:15">
      <c r="A1569" s="196" t="s">
        <v>1353</v>
      </c>
      <c r="B1569" s="179" t="s">
        <v>1165</v>
      </c>
      <c r="C1569" s="179" t="s">
        <v>395</v>
      </c>
      <c r="D1569" s="179" t="s">
        <v>393</v>
      </c>
      <c r="E1569" s="196" t="s">
        <v>335</v>
      </c>
      <c r="F1569" s="179" t="s">
        <v>229</v>
      </c>
      <c r="G1569" s="206">
        <v>8</v>
      </c>
      <c r="H1569" s="206">
        <v>3000</v>
      </c>
      <c r="I1569" s="206">
        <f t="shared" si="122"/>
        <v>24000</v>
      </c>
      <c r="J1569" s="259"/>
      <c r="K1569" s="196" t="s">
        <v>1358</v>
      </c>
      <c r="L1569" s="179" t="s">
        <v>1157</v>
      </c>
      <c r="M1569" s="157">
        <f t="shared" si="123"/>
        <v>8</v>
      </c>
      <c r="N1569" s="157">
        <f t="shared" si="124"/>
        <v>24000</v>
      </c>
      <c r="O1569" s="157">
        <f t="shared" si="121"/>
        <v>0</v>
      </c>
    </row>
    <row r="1570" s="157" customFormat="1" customHeight="1" spans="1:15">
      <c r="A1570" s="196" t="s">
        <v>1353</v>
      </c>
      <c r="B1570" s="179" t="s">
        <v>1165</v>
      </c>
      <c r="C1570" s="179" t="s">
        <v>467</v>
      </c>
      <c r="D1570" s="179" t="s">
        <v>330</v>
      </c>
      <c r="E1570" s="179" t="s">
        <v>468</v>
      </c>
      <c r="F1570" s="179" t="s">
        <v>229</v>
      </c>
      <c r="G1570" s="206">
        <v>40</v>
      </c>
      <c r="H1570" s="206">
        <v>150</v>
      </c>
      <c r="I1570" s="206">
        <f t="shared" si="122"/>
        <v>6000</v>
      </c>
      <c r="J1570" s="259"/>
      <c r="K1570" s="196" t="s">
        <v>1358</v>
      </c>
      <c r="L1570" s="179" t="s">
        <v>1157</v>
      </c>
      <c r="M1570" s="157">
        <f t="shared" si="123"/>
        <v>40</v>
      </c>
      <c r="N1570" s="157">
        <f t="shared" si="124"/>
        <v>6000</v>
      </c>
      <c r="O1570" s="157">
        <f t="shared" si="121"/>
        <v>0</v>
      </c>
    </row>
    <row r="1571" s="157" customFormat="1" customHeight="1" spans="1:15">
      <c r="A1571" s="196" t="s">
        <v>1353</v>
      </c>
      <c r="B1571" s="179" t="s">
        <v>1165</v>
      </c>
      <c r="C1571" s="179" t="s">
        <v>346</v>
      </c>
      <c r="D1571" s="179" t="s">
        <v>347</v>
      </c>
      <c r="E1571" s="179" t="s">
        <v>348</v>
      </c>
      <c r="F1571" s="866" t="s">
        <v>229</v>
      </c>
      <c r="G1571" s="194">
        <v>4</v>
      </c>
      <c r="H1571" s="206">
        <v>1800</v>
      </c>
      <c r="I1571" s="206">
        <f t="shared" si="122"/>
        <v>7200</v>
      </c>
      <c r="J1571" s="275"/>
      <c r="K1571" s="196" t="s">
        <v>1358</v>
      </c>
      <c r="L1571" s="179" t="s">
        <v>1157</v>
      </c>
      <c r="M1571" s="157">
        <f t="shared" si="123"/>
        <v>4</v>
      </c>
      <c r="N1571" s="157">
        <f t="shared" si="124"/>
        <v>7200</v>
      </c>
      <c r="O1571" s="157">
        <f t="shared" si="121"/>
        <v>0</v>
      </c>
    </row>
    <row r="1572" s="157" customFormat="1" customHeight="1" spans="1:15">
      <c r="A1572" s="196" t="s">
        <v>1353</v>
      </c>
      <c r="B1572" s="179" t="s">
        <v>1167</v>
      </c>
      <c r="C1572" s="179" t="s">
        <v>318</v>
      </c>
      <c r="D1572" s="179" t="s">
        <v>728</v>
      </c>
      <c r="E1572" s="196" t="s">
        <v>320</v>
      </c>
      <c r="F1572" s="179" t="s">
        <v>158</v>
      </c>
      <c r="G1572" s="206">
        <v>8</v>
      </c>
      <c r="H1572" s="206">
        <v>800</v>
      </c>
      <c r="I1572" s="206">
        <f t="shared" si="122"/>
        <v>6400</v>
      </c>
      <c r="J1572" s="259"/>
      <c r="K1572" s="196" t="s">
        <v>1359</v>
      </c>
      <c r="L1572" s="179" t="s">
        <v>1157</v>
      </c>
      <c r="M1572" s="157">
        <f t="shared" si="123"/>
        <v>8</v>
      </c>
      <c r="N1572" s="157">
        <f t="shared" si="124"/>
        <v>6400</v>
      </c>
      <c r="O1572" s="157">
        <f t="shared" si="121"/>
        <v>0</v>
      </c>
    </row>
    <row r="1573" s="157" customFormat="1" customHeight="1" spans="1:15">
      <c r="A1573" s="196" t="s">
        <v>1353</v>
      </c>
      <c r="B1573" s="179" t="s">
        <v>1167</v>
      </c>
      <c r="C1573" s="179" t="s">
        <v>297</v>
      </c>
      <c r="D1573" s="179" t="s">
        <v>298</v>
      </c>
      <c r="E1573" s="213" t="s">
        <v>299</v>
      </c>
      <c r="F1573" s="179" t="s">
        <v>229</v>
      </c>
      <c r="G1573" s="206">
        <v>4</v>
      </c>
      <c r="H1573" s="206">
        <v>200</v>
      </c>
      <c r="I1573" s="206">
        <f t="shared" si="122"/>
        <v>800</v>
      </c>
      <c r="J1573" s="259"/>
      <c r="K1573" s="196" t="s">
        <v>1359</v>
      </c>
      <c r="L1573" s="179" t="s">
        <v>1157</v>
      </c>
      <c r="M1573" s="157">
        <f t="shared" si="123"/>
        <v>4</v>
      </c>
      <c r="N1573" s="157">
        <f t="shared" si="124"/>
        <v>800</v>
      </c>
      <c r="O1573" s="157">
        <f t="shared" si="121"/>
        <v>0</v>
      </c>
    </row>
    <row r="1574" s="157" customFormat="1" customHeight="1" spans="1:15">
      <c r="A1574" s="196" t="s">
        <v>1353</v>
      </c>
      <c r="B1574" s="179" t="s">
        <v>1169</v>
      </c>
      <c r="C1574" s="179" t="s">
        <v>463</v>
      </c>
      <c r="D1574" s="179" t="s">
        <v>465</v>
      </c>
      <c r="E1574" s="179" t="s">
        <v>240</v>
      </c>
      <c r="F1574" s="179" t="s">
        <v>229</v>
      </c>
      <c r="G1574" s="206">
        <v>4</v>
      </c>
      <c r="H1574" s="206">
        <v>6000</v>
      </c>
      <c r="I1574" s="206">
        <f t="shared" si="122"/>
        <v>24000</v>
      </c>
      <c r="J1574" s="259"/>
      <c r="K1574" s="196" t="s">
        <v>1360</v>
      </c>
      <c r="L1574" s="179" t="s">
        <v>1157</v>
      </c>
      <c r="M1574" s="157">
        <f t="shared" si="123"/>
        <v>4</v>
      </c>
      <c r="N1574" s="157">
        <f t="shared" si="124"/>
        <v>24000</v>
      </c>
      <c r="O1574" s="157">
        <f t="shared" si="121"/>
        <v>0</v>
      </c>
    </row>
    <row r="1575" s="157" customFormat="1" customHeight="1" spans="1:15">
      <c r="A1575" s="196" t="s">
        <v>1353</v>
      </c>
      <c r="B1575" s="179" t="s">
        <v>1169</v>
      </c>
      <c r="C1575" s="179" t="s">
        <v>297</v>
      </c>
      <c r="D1575" s="179" t="s">
        <v>298</v>
      </c>
      <c r="E1575" s="213" t="s">
        <v>299</v>
      </c>
      <c r="F1575" s="867" t="s">
        <v>229</v>
      </c>
      <c r="G1575" s="194">
        <v>4</v>
      </c>
      <c r="H1575" s="206">
        <v>200</v>
      </c>
      <c r="I1575" s="206">
        <f t="shared" si="122"/>
        <v>800</v>
      </c>
      <c r="J1575" s="868"/>
      <c r="K1575" s="196" t="s">
        <v>1360</v>
      </c>
      <c r="L1575" s="179" t="s">
        <v>1157</v>
      </c>
      <c r="M1575" s="157">
        <f t="shared" si="123"/>
        <v>4</v>
      </c>
      <c r="N1575" s="157">
        <f t="shared" si="124"/>
        <v>800</v>
      </c>
      <c r="O1575" s="157">
        <f t="shared" si="121"/>
        <v>0</v>
      </c>
    </row>
    <row r="1576" s="157" customFormat="1" customHeight="1" spans="1:15">
      <c r="A1576" s="196" t="s">
        <v>1353</v>
      </c>
      <c r="B1576" s="179" t="s">
        <v>1171</v>
      </c>
      <c r="C1576" s="179" t="s">
        <v>346</v>
      </c>
      <c r="D1576" s="179" t="s">
        <v>347</v>
      </c>
      <c r="E1576" s="179" t="s">
        <v>348</v>
      </c>
      <c r="F1576" s="866" t="s">
        <v>229</v>
      </c>
      <c r="G1576" s="194">
        <v>4</v>
      </c>
      <c r="H1576" s="206">
        <v>1800</v>
      </c>
      <c r="I1576" s="206">
        <f t="shared" si="122"/>
        <v>7200</v>
      </c>
      <c r="J1576" s="275"/>
      <c r="K1576" s="196" t="s">
        <v>1361</v>
      </c>
      <c r="L1576" s="179" t="s">
        <v>1157</v>
      </c>
      <c r="M1576" s="157">
        <f t="shared" si="123"/>
        <v>4</v>
      </c>
      <c r="N1576" s="157">
        <f t="shared" si="124"/>
        <v>7200</v>
      </c>
      <c r="O1576" s="157">
        <f t="shared" si="121"/>
        <v>0</v>
      </c>
    </row>
    <row r="1577" s="157" customFormat="1" customHeight="1" spans="1:15">
      <c r="A1577" s="196" t="s">
        <v>1353</v>
      </c>
      <c r="B1577" s="179" t="s">
        <v>1171</v>
      </c>
      <c r="C1577" s="179" t="s">
        <v>297</v>
      </c>
      <c r="D1577" s="213" t="s">
        <v>298</v>
      </c>
      <c r="E1577" s="213" t="s">
        <v>299</v>
      </c>
      <c r="F1577" s="213" t="s">
        <v>229</v>
      </c>
      <c r="G1577" s="206">
        <v>4</v>
      </c>
      <c r="H1577" s="206">
        <v>200</v>
      </c>
      <c r="I1577" s="206">
        <f t="shared" si="122"/>
        <v>800</v>
      </c>
      <c r="J1577" s="868"/>
      <c r="K1577" s="196" t="s">
        <v>1361</v>
      </c>
      <c r="L1577" s="179" t="s">
        <v>1157</v>
      </c>
      <c r="M1577" s="157">
        <f t="shared" si="123"/>
        <v>4</v>
      </c>
      <c r="N1577" s="157">
        <f t="shared" si="124"/>
        <v>800</v>
      </c>
      <c r="O1577" s="157">
        <f t="shared" si="121"/>
        <v>0</v>
      </c>
    </row>
    <row r="1578" s="157" customFormat="1" customHeight="1" spans="1:15">
      <c r="A1578" s="196" t="s">
        <v>1353</v>
      </c>
      <c r="B1578" s="179" t="s">
        <v>1173</v>
      </c>
      <c r="C1578" s="179" t="s">
        <v>395</v>
      </c>
      <c r="D1578" s="179" t="s">
        <v>393</v>
      </c>
      <c r="E1578" s="196" t="s">
        <v>335</v>
      </c>
      <c r="F1578" s="179" t="s">
        <v>229</v>
      </c>
      <c r="G1578" s="206">
        <v>4</v>
      </c>
      <c r="H1578" s="206">
        <v>3000</v>
      </c>
      <c r="I1578" s="206">
        <f t="shared" si="122"/>
        <v>12000</v>
      </c>
      <c r="J1578" s="259"/>
      <c r="K1578" s="196" t="s">
        <v>1362</v>
      </c>
      <c r="L1578" s="179" t="s">
        <v>1157</v>
      </c>
      <c r="M1578" s="157">
        <f t="shared" si="123"/>
        <v>4</v>
      </c>
      <c r="N1578" s="157">
        <f t="shared" si="124"/>
        <v>12000</v>
      </c>
      <c r="O1578" s="157">
        <f t="shared" si="121"/>
        <v>0</v>
      </c>
    </row>
    <row r="1579" s="157" customFormat="1" customHeight="1" spans="1:15">
      <c r="A1579" s="196" t="s">
        <v>1353</v>
      </c>
      <c r="B1579" s="179" t="s">
        <v>1173</v>
      </c>
      <c r="C1579" s="179" t="s">
        <v>198</v>
      </c>
      <c r="D1579" s="179" t="s">
        <v>207</v>
      </c>
      <c r="E1579" s="196" t="s">
        <v>199</v>
      </c>
      <c r="F1579" s="179" t="s">
        <v>158</v>
      </c>
      <c r="G1579" s="206">
        <v>4</v>
      </c>
      <c r="H1579" s="206">
        <v>900</v>
      </c>
      <c r="I1579" s="206">
        <f t="shared" si="122"/>
        <v>3600</v>
      </c>
      <c r="J1579" s="259"/>
      <c r="K1579" s="196" t="s">
        <v>1362</v>
      </c>
      <c r="L1579" s="179" t="s">
        <v>1157</v>
      </c>
      <c r="M1579" s="157">
        <f t="shared" si="123"/>
        <v>4</v>
      </c>
      <c r="N1579" s="157">
        <f t="shared" si="124"/>
        <v>3600</v>
      </c>
      <c r="O1579" s="157">
        <f t="shared" si="121"/>
        <v>0</v>
      </c>
    </row>
    <row r="1580" s="157" customFormat="1" customHeight="1" spans="1:15">
      <c r="A1580" s="196" t="s">
        <v>1353</v>
      </c>
      <c r="B1580" s="179" t="s">
        <v>1173</v>
      </c>
      <c r="C1580" s="179" t="s">
        <v>272</v>
      </c>
      <c r="D1580" s="179" t="s">
        <v>330</v>
      </c>
      <c r="E1580" s="266" t="s">
        <v>274</v>
      </c>
      <c r="F1580" s="179" t="s">
        <v>158</v>
      </c>
      <c r="G1580" s="206">
        <v>4</v>
      </c>
      <c r="H1580" s="206">
        <v>1320</v>
      </c>
      <c r="I1580" s="206">
        <f t="shared" si="122"/>
        <v>5280</v>
      </c>
      <c r="J1580" s="259"/>
      <c r="K1580" s="196" t="s">
        <v>1362</v>
      </c>
      <c r="L1580" s="179" t="s">
        <v>1157</v>
      </c>
      <c r="M1580" s="157">
        <f t="shared" si="123"/>
        <v>4</v>
      </c>
      <c r="N1580" s="157">
        <f t="shared" si="124"/>
        <v>5280</v>
      </c>
      <c r="O1580" s="157">
        <f t="shared" si="121"/>
        <v>0</v>
      </c>
    </row>
    <row r="1581" s="157" customFormat="1" customHeight="1" spans="1:15">
      <c r="A1581" s="196" t="s">
        <v>1353</v>
      </c>
      <c r="B1581" s="179" t="s">
        <v>1175</v>
      </c>
      <c r="C1581" s="179" t="s">
        <v>429</v>
      </c>
      <c r="D1581" s="179" t="s">
        <v>599</v>
      </c>
      <c r="E1581" s="196" t="s">
        <v>362</v>
      </c>
      <c r="F1581" s="179" t="s">
        <v>229</v>
      </c>
      <c r="G1581" s="206">
        <v>16</v>
      </c>
      <c r="H1581" s="206">
        <v>1500</v>
      </c>
      <c r="I1581" s="206">
        <f t="shared" si="122"/>
        <v>24000</v>
      </c>
      <c r="J1581" s="259"/>
      <c r="K1581" s="196" t="s">
        <v>1363</v>
      </c>
      <c r="L1581" s="179" t="s">
        <v>1157</v>
      </c>
      <c r="M1581" s="157">
        <f t="shared" si="123"/>
        <v>16</v>
      </c>
      <c r="N1581" s="157">
        <f t="shared" si="124"/>
        <v>24000</v>
      </c>
      <c r="O1581" s="157">
        <f t="shared" si="121"/>
        <v>0</v>
      </c>
    </row>
    <row r="1582" s="157" customFormat="1" customHeight="1" spans="1:15">
      <c r="A1582" s="196" t="s">
        <v>1353</v>
      </c>
      <c r="B1582" s="179" t="s">
        <v>1175</v>
      </c>
      <c r="C1582" s="179" t="s">
        <v>409</v>
      </c>
      <c r="D1582" s="179" t="s">
        <v>410</v>
      </c>
      <c r="E1582" s="179" t="s">
        <v>240</v>
      </c>
      <c r="F1582" s="179" t="s">
        <v>229</v>
      </c>
      <c r="G1582" s="206">
        <v>8</v>
      </c>
      <c r="H1582" s="206">
        <v>800</v>
      </c>
      <c r="I1582" s="206">
        <f t="shared" si="122"/>
        <v>6400</v>
      </c>
      <c r="J1582" s="259"/>
      <c r="K1582" s="196" t="s">
        <v>1363</v>
      </c>
      <c r="L1582" s="179" t="s">
        <v>1157</v>
      </c>
      <c r="M1582" s="157">
        <f t="shared" si="123"/>
        <v>8</v>
      </c>
      <c r="N1582" s="157">
        <f t="shared" si="124"/>
        <v>6400</v>
      </c>
      <c r="O1582" s="157">
        <f t="shared" si="121"/>
        <v>0</v>
      </c>
    </row>
    <row r="1583" s="157" customFormat="1" customHeight="1" spans="1:15">
      <c r="A1583" s="196" t="s">
        <v>1353</v>
      </c>
      <c r="B1583" s="179" t="s">
        <v>1175</v>
      </c>
      <c r="C1583" s="179" t="s">
        <v>375</v>
      </c>
      <c r="D1583" s="179" t="s">
        <v>599</v>
      </c>
      <c r="E1583" s="196" t="s">
        <v>376</v>
      </c>
      <c r="F1583" s="179" t="s">
        <v>229</v>
      </c>
      <c r="G1583" s="206">
        <v>16</v>
      </c>
      <c r="H1583" s="206">
        <v>8000</v>
      </c>
      <c r="I1583" s="206">
        <f t="shared" si="122"/>
        <v>128000</v>
      </c>
      <c r="J1583" s="259"/>
      <c r="K1583" s="196" t="s">
        <v>1363</v>
      </c>
      <c r="L1583" s="179" t="s">
        <v>1157</v>
      </c>
      <c r="M1583" s="157">
        <f t="shared" si="123"/>
        <v>16</v>
      </c>
      <c r="N1583" s="157">
        <f t="shared" si="124"/>
        <v>128000</v>
      </c>
      <c r="O1583" s="157">
        <f t="shared" si="121"/>
        <v>0</v>
      </c>
    </row>
    <row r="1584" s="157" customFormat="1" customHeight="1" spans="1:15">
      <c r="A1584" s="196" t="s">
        <v>1353</v>
      </c>
      <c r="B1584" s="179" t="s">
        <v>966</v>
      </c>
      <c r="C1584" s="179" t="s">
        <v>443</v>
      </c>
      <c r="D1584" s="196" t="s">
        <v>446</v>
      </c>
      <c r="E1584" s="196" t="s">
        <v>424</v>
      </c>
      <c r="F1584" s="179" t="s">
        <v>229</v>
      </c>
      <c r="G1584" s="206">
        <v>5</v>
      </c>
      <c r="H1584" s="206">
        <v>20000</v>
      </c>
      <c r="I1584" s="206">
        <f t="shared" si="122"/>
        <v>100000</v>
      </c>
      <c r="J1584" s="259"/>
      <c r="K1584" s="196" t="s">
        <v>1364</v>
      </c>
      <c r="L1584" s="179" t="s">
        <v>1157</v>
      </c>
      <c r="M1584" s="157">
        <v>5</v>
      </c>
      <c r="N1584" s="157">
        <f t="shared" si="124"/>
        <v>100000</v>
      </c>
      <c r="O1584" s="157">
        <f t="shared" si="121"/>
        <v>0</v>
      </c>
    </row>
    <row r="1585" s="157" customFormat="1" customHeight="1" spans="1:15">
      <c r="A1585" s="196" t="s">
        <v>1353</v>
      </c>
      <c r="B1585" s="179" t="s">
        <v>966</v>
      </c>
      <c r="C1585" s="179" t="s">
        <v>297</v>
      </c>
      <c r="D1585" s="213" t="s">
        <v>298</v>
      </c>
      <c r="E1585" s="179" t="s">
        <v>299</v>
      </c>
      <c r="F1585" s="179" t="s">
        <v>229</v>
      </c>
      <c r="G1585" s="206">
        <v>4</v>
      </c>
      <c r="H1585" s="206">
        <v>200</v>
      </c>
      <c r="I1585" s="206">
        <f t="shared" si="122"/>
        <v>800</v>
      </c>
      <c r="J1585" s="259"/>
      <c r="K1585" s="196" t="s">
        <v>1364</v>
      </c>
      <c r="L1585" s="179" t="s">
        <v>1157</v>
      </c>
      <c r="M1585" s="157">
        <f t="shared" ref="M1585:M1642" si="125" xml:space="preserve">G1585</f>
        <v>4</v>
      </c>
      <c r="N1585" s="157">
        <f t="shared" si="124"/>
        <v>800</v>
      </c>
      <c r="O1585" s="157">
        <f t="shared" si="121"/>
        <v>0</v>
      </c>
    </row>
    <row r="1586" s="157" customFormat="1" customHeight="1" spans="1:15">
      <c r="A1586" s="196" t="s">
        <v>1353</v>
      </c>
      <c r="B1586" s="179" t="s">
        <v>966</v>
      </c>
      <c r="C1586" s="179" t="s">
        <v>422</v>
      </c>
      <c r="D1586" s="179" t="s">
        <v>681</v>
      </c>
      <c r="E1586" s="196" t="s">
        <v>424</v>
      </c>
      <c r="F1586" s="179" t="s">
        <v>229</v>
      </c>
      <c r="G1586" s="206">
        <v>4</v>
      </c>
      <c r="H1586" s="206">
        <v>20000</v>
      </c>
      <c r="I1586" s="206">
        <f t="shared" si="122"/>
        <v>80000</v>
      </c>
      <c r="J1586" s="259"/>
      <c r="K1586" s="196" t="s">
        <v>1364</v>
      </c>
      <c r="L1586" s="179" t="s">
        <v>1157</v>
      </c>
      <c r="M1586" s="157">
        <f t="shared" si="125"/>
        <v>4</v>
      </c>
      <c r="N1586" s="157">
        <f t="shared" si="124"/>
        <v>80000</v>
      </c>
      <c r="O1586" s="157">
        <f t="shared" si="121"/>
        <v>0</v>
      </c>
    </row>
    <row r="1587" s="157" customFormat="1" customHeight="1" spans="1:15">
      <c r="A1587" s="196" t="s">
        <v>1353</v>
      </c>
      <c r="B1587" s="179" t="s">
        <v>1178</v>
      </c>
      <c r="C1587" s="179" t="s">
        <v>315</v>
      </c>
      <c r="D1587" s="179" t="s">
        <v>330</v>
      </c>
      <c r="E1587" s="179" t="s">
        <v>786</v>
      </c>
      <c r="F1587" s="179" t="s">
        <v>158</v>
      </c>
      <c r="G1587" s="206">
        <v>32</v>
      </c>
      <c r="H1587" s="206">
        <v>200</v>
      </c>
      <c r="I1587" s="206">
        <f t="shared" si="122"/>
        <v>6400</v>
      </c>
      <c r="J1587" s="259"/>
      <c r="K1587" s="196" t="s">
        <v>1365</v>
      </c>
      <c r="L1587" s="179" t="s">
        <v>1157</v>
      </c>
      <c r="M1587" s="157">
        <f t="shared" si="125"/>
        <v>32</v>
      </c>
      <c r="N1587" s="157">
        <f t="shared" si="124"/>
        <v>6400</v>
      </c>
      <c r="O1587" s="157">
        <f t="shared" si="121"/>
        <v>0</v>
      </c>
    </row>
    <row r="1588" s="157" customFormat="1" customHeight="1" spans="1:15">
      <c r="A1588" s="196" t="s">
        <v>1353</v>
      </c>
      <c r="B1588" s="179" t="s">
        <v>1178</v>
      </c>
      <c r="C1588" s="179" t="s">
        <v>227</v>
      </c>
      <c r="D1588" s="179" t="s">
        <v>426</v>
      </c>
      <c r="E1588" s="196" t="s">
        <v>195</v>
      </c>
      <c r="F1588" s="179" t="s">
        <v>229</v>
      </c>
      <c r="G1588" s="206">
        <v>4</v>
      </c>
      <c r="H1588" s="206">
        <v>2680</v>
      </c>
      <c r="I1588" s="206">
        <f t="shared" si="122"/>
        <v>10720</v>
      </c>
      <c r="J1588" s="259"/>
      <c r="K1588" s="196" t="s">
        <v>1365</v>
      </c>
      <c r="L1588" s="179" t="s">
        <v>1157</v>
      </c>
      <c r="M1588" s="157">
        <f t="shared" si="125"/>
        <v>4</v>
      </c>
      <c r="N1588" s="157">
        <f t="shared" si="124"/>
        <v>10720</v>
      </c>
      <c r="O1588" s="157">
        <f t="shared" si="121"/>
        <v>0</v>
      </c>
    </row>
    <row r="1589" s="157" customFormat="1" customHeight="1" spans="1:15">
      <c r="A1589" s="196" t="s">
        <v>1353</v>
      </c>
      <c r="B1589" s="179" t="s">
        <v>1178</v>
      </c>
      <c r="C1589" s="179" t="s">
        <v>313</v>
      </c>
      <c r="D1589" s="179" t="s">
        <v>599</v>
      </c>
      <c r="E1589" s="179" t="s">
        <v>314</v>
      </c>
      <c r="F1589" s="179" t="s">
        <v>158</v>
      </c>
      <c r="G1589" s="206">
        <v>4</v>
      </c>
      <c r="H1589" s="206">
        <v>500</v>
      </c>
      <c r="I1589" s="206">
        <f t="shared" si="122"/>
        <v>2000</v>
      </c>
      <c r="J1589" s="259"/>
      <c r="K1589" s="196" t="s">
        <v>1365</v>
      </c>
      <c r="L1589" s="179" t="s">
        <v>1157</v>
      </c>
      <c r="M1589" s="157">
        <f t="shared" si="125"/>
        <v>4</v>
      </c>
      <c r="N1589" s="157">
        <f t="shared" si="124"/>
        <v>2000</v>
      </c>
      <c r="O1589" s="157">
        <f t="shared" si="121"/>
        <v>0</v>
      </c>
    </row>
    <row r="1590" s="157" customFormat="1" customHeight="1" spans="1:15">
      <c r="A1590" s="196" t="s">
        <v>1353</v>
      </c>
      <c r="B1590" s="179" t="s">
        <v>75</v>
      </c>
      <c r="C1590" s="192" t="s">
        <v>489</v>
      </c>
      <c r="D1590" s="179" t="s">
        <v>599</v>
      </c>
      <c r="E1590" s="196" t="s">
        <v>490</v>
      </c>
      <c r="F1590" s="179" t="s">
        <v>158</v>
      </c>
      <c r="G1590" s="206">
        <v>16</v>
      </c>
      <c r="H1590" s="206">
        <v>6500</v>
      </c>
      <c r="I1590" s="206">
        <f t="shared" si="122"/>
        <v>104000</v>
      </c>
      <c r="J1590" s="259"/>
      <c r="K1590" s="196" t="s">
        <v>1366</v>
      </c>
      <c r="L1590" s="179" t="s">
        <v>1157</v>
      </c>
      <c r="M1590" s="157">
        <f t="shared" si="125"/>
        <v>16</v>
      </c>
      <c r="N1590" s="157">
        <f t="shared" si="124"/>
        <v>104000</v>
      </c>
      <c r="O1590" s="157">
        <f t="shared" si="121"/>
        <v>0</v>
      </c>
    </row>
    <row r="1591" s="157" customFormat="1" customHeight="1" spans="1:15">
      <c r="A1591" s="196" t="s">
        <v>1353</v>
      </c>
      <c r="B1591" s="179" t="s">
        <v>75</v>
      </c>
      <c r="C1591" s="179" t="s">
        <v>155</v>
      </c>
      <c r="D1591" s="426" t="s">
        <v>1181</v>
      </c>
      <c r="E1591" s="266" t="s">
        <v>157</v>
      </c>
      <c r="F1591" s="179" t="s">
        <v>158</v>
      </c>
      <c r="G1591" s="206">
        <v>8</v>
      </c>
      <c r="H1591" s="206">
        <v>3000</v>
      </c>
      <c r="I1591" s="206">
        <f t="shared" si="122"/>
        <v>24000</v>
      </c>
      <c r="J1591" s="259"/>
      <c r="K1591" s="196" t="s">
        <v>1366</v>
      </c>
      <c r="L1591" s="179" t="s">
        <v>1157</v>
      </c>
      <c r="M1591" s="157">
        <f t="shared" si="125"/>
        <v>8</v>
      </c>
      <c r="N1591" s="157">
        <f t="shared" si="124"/>
        <v>24000</v>
      </c>
      <c r="O1591" s="157">
        <f t="shared" si="121"/>
        <v>0</v>
      </c>
    </row>
    <row r="1592" s="157" customFormat="1" customHeight="1" spans="1:15">
      <c r="A1592" s="196" t="s">
        <v>1353</v>
      </c>
      <c r="B1592" s="179" t="s">
        <v>75</v>
      </c>
      <c r="C1592" s="179" t="s">
        <v>272</v>
      </c>
      <c r="D1592" s="179" t="s">
        <v>330</v>
      </c>
      <c r="E1592" s="266" t="s">
        <v>274</v>
      </c>
      <c r="F1592" s="179" t="s">
        <v>158</v>
      </c>
      <c r="G1592" s="206">
        <v>8</v>
      </c>
      <c r="H1592" s="206">
        <v>1320</v>
      </c>
      <c r="I1592" s="206">
        <f t="shared" si="122"/>
        <v>10560</v>
      </c>
      <c r="J1592" s="259"/>
      <c r="K1592" s="196" t="s">
        <v>1366</v>
      </c>
      <c r="L1592" s="179" t="s">
        <v>1157</v>
      </c>
      <c r="M1592" s="157">
        <f t="shared" si="125"/>
        <v>8</v>
      </c>
      <c r="N1592" s="157">
        <f t="shared" si="124"/>
        <v>10560</v>
      </c>
      <c r="O1592" s="157">
        <f t="shared" si="121"/>
        <v>0</v>
      </c>
    </row>
    <row r="1593" s="157" customFormat="1" customHeight="1" spans="1:15">
      <c r="A1593" s="196" t="s">
        <v>1353</v>
      </c>
      <c r="B1593" s="179" t="s">
        <v>1182</v>
      </c>
      <c r="C1593" s="179" t="s">
        <v>463</v>
      </c>
      <c r="D1593" s="179" t="s">
        <v>466</v>
      </c>
      <c r="E1593" s="179" t="s">
        <v>240</v>
      </c>
      <c r="F1593" s="179" t="s">
        <v>229</v>
      </c>
      <c r="G1593" s="206">
        <v>4</v>
      </c>
      <c r="H1593" s="206">
        <v>6000</v>
      </c>
      <c r="I1593" s="206">
        <f t="shared" si="122"/>
        <v>24000</v>
      </c>
      <c r="J1593" s="259"/>
      <c r="K1593" s="196" t="s">
        <v>1367</v>
      </c>
      <c r="L1593" s="179" t="s">
        <v>1157</v>
      </c>
      <c r="M1593" s="157">
        <f t="shared" si="125"/>
        <v>4</v>
      </c>
      <c r="N1593" s="157">
        <f t="shared" si="124"/>
        <v>24000</v>
      </c>
      <c r="O1593" s="157">
        <f t="shared" si="121"/>
        <v>0</v>
      </c>
    </row>
    <row r="1594" s="157" customFormat="1" customHeight="1" spans="1:15">
      <c r="A1594" s="196" t="s">
        <v>1353</v>
      </c>
      <c r="B1594" s="179" t="s">
        <v>996</v>
      </c>
      <c r="C1594" s="179" t="s">
        <v>533</v>
      </c>
      <c r="D1594" s="426" t="s">
        <v>170</v>
      </c>
      <c r="E1594" s="309" t="s">
        <v>157</v>
      </c>
      <c r="F1594" s="179" t="s">
        <v>158</v>
      </c>
      <c r="G1594" s="206">
        <v>4</v>
      </c>
      <c r="H1594" s="206">
        <v>4000</v>
      </c>
      <c r="I1594" s="206">
        <f t="shared" si="122"/>
        <v>16000</v>
      </c>
      <c r="J1594" s="259"/>
      <c r="K1594" s="196" t="s">
        <v>1368</v>
      </c>
      <c r="L1594" s="179" t="s">
        <v>1157</v>
      </c>
      <c r="M1594" s="157">
        <f t="shared" si="125"/>
        <v>4</v>
      </c>
      <c r="N1594" s="157">
        <f t="shared" si="124"/>
        <v>16000</v>
      </c>
      <c r="O1594" s="157">
        <f t="shared" si="121"/>
        <v>0</v>
      </c>
    </row>
    <row r="1595" s="157" customFormat="1" customHeight="1" spans="1:15">
      <c r="A1595" s="196" t="s">
        <v>1353</v>
      </c>
      <c r="B1595" s="179" t="s">
        <v>996</v>
      </c>
      <c r="C1595" s="179" t="s">
        <v>272</v>
      </c>
      <c r="D1595" s="179" t="s">
        <v>330</v>
      </c>
      <c r="E1595" s="196" t="s">
        <v>278</v>
      </c>
      <c r="F1595" s="179" t="s">
        <v>158</v>
      </c>
      <c r="G1595" s="206">
        <v>4</v>
      </c>
      <c r="H1595" s="206">
        <v>1750</v>
      </c>
      <c r="I1595" s="206">
        <f t="shared" si="122"/>
        <v>7000</v>
      </c>
      <c r="J1595" s="259"/>
      <c r="K1595" s="196" t="s">
        <v>1368</v>
      </c>
      <c r="L1595" s="179" t="s">
        <v>1157</v>
      </c>
      <c r="M1595" s="157">
        <f t="shared" si="125"/>
        <v>4</v>
      </c>
      <c r="N1595" s="157">
        <f t="shared" si="124"/>
        <v>7000</v>
      </c>
      <c r="O1595" s="157">
        <f t="shared" si="121"/>
        <v>0</v>
      </c>
    </row>
    <row r="1596" s="157" customFormat="1" customHeight="1" spans="1:15">
      <c r="A1596" s="196" t="s">
        <v>1353</v>
      </c>
      <c r="B1596" s="179" t="s">
        <v>996</v>
      </c>
      <c r="C1596" s="179" t="s">
        <v>283</v>
      </c>
      <c r="D1596" s="179" t="s">
        <v>330</v>
      </c>
      <c r="E1596" s="196" t="s">
        <v>285</v>
      </c>
      <c r="F1596" s="179" t="s">
        <v>158</v>
      </c>
      <c r="G1596" s="206">
        <v>4</v>
      </c>
      <c r="H1596" s="206">
        <v>890</v>
      </c>
      <c r="I1596" s="206">
        <f t="shared" si="122"/>
        <v>3560</v>
      </c>
      <c r="J1596" s="259"/>
      <c r="K1596" s="196" t="s">
        <v>1368</v>
      </c>
      <c r="L1596" s="179" t="s">
        <v>1157</v>
      </c>
      <c r="M1596" s="157">
        <f t="shared" si="125"/>
        <v>4</v>
      </c>
      <c r="N1596" s="157">
        <f t="shared" si="124"/>
        <v>3560</v>
      </c>
      <c r="O1596" s="157">
        <f t="shared" si="121"/>
        <v>0</v>
      </c>
    </row>
    <row r="1597" s="157" customFormat="1" customHeight="1" spans="1:15">
      <c r="A1597" s="196" t="s">
        <v>1353</v>
      </c>
      <c r="B1597" s="179" t="s">
        <v>996</v>
      </c>
      <c r="C1597" s="179" t="s">
        <v>318</v>
      </c>
      <c r="D1597" s="179" t="s">
        <v>728</v>
      </c>
      <c r="E1597" s="196" t="s">
        <v>320</v>
      </c>
      <c r="F1597" s="179" t="s">
        <v>158</v>
      </c>
      <c r="G1597" s="206">
        <v>4</v>
      </c>
      <c r="H1597" s="206">
        <v>800</v>
      </c>
      <c r="I1597" s="206">
        <f t="shared" si="122"/>
        <v>3200</v>
      </c>
      <c r="J1597" s="259"/>
      <c r="K1597" s="196" t="s">
        <v>1368</v>
      </c>
      <c r="L1597" s="179" t="s">
        <v>1157</v>
      </c>
      <c r="M1597" s="157">
        <f t="shared" si="125"/>
        <v>4</v>
      </c>
      <c r="N1597" s="157">
        <f t="shared" si="124"/>
        <v>3200</v>
      </c>
      <c r="O1597" s="157">
        <f t="shared" si="121"/>
        <v>0</v>
      </c>
    </row>
    <row r="1598" s="157" customFormat="1" customHeight="1" spans="1:15">
      <c r="A1598" s="196" t="s">
        <v>1353</v>
      </c>
      <c r="B1598" s="179" t="s">
        <v>996</v>
      </c>
      <c r="C1598" s="179" t="s">
        <v>431</v>
      </c>
      <c r="D1598" s="179" t="s">
        <v>330</v>
      </c>
      <c r="E1598" s="196" t="s">
        <v>432</v>
      </c>
      <c r="F1598" s="179" t="s">
        <v>229</v>
      </c>
      <c r="G1598" s="206">
        <v>4</v>
      </c>
      <c r="H1598" s="206">
        <v>1500</v>
      </c>
      <c r="I1598" s="206">
        <f t="shared" si="122"/>
        <v>6000</v>
      </c>
      <c r="J1598" s="259"/>
      <c r="K1598" s="196" t="s">
        <v>1368</v>
      </c>
      <c r="L1598" s="179" t="s">
        <v>1157</v>
      </c>
      <c r="M1598" s="157">
        <f t="shared" si="125"/>
        <v>4</v>
      </c>
      <c r="N1598" s="157">
        <f t="shared" si="124"/>
        <v>6000</v>
      </c>
      <c r="O1598" s="157">
        <f t="shared" si="121"/>
        <v>0</v>
      </c>
    </row>
    <row r="1599" s="157" customFormat="1" customHeight="1" spans="1:15">
      <c r="A1599" s="196" t="s">
        <v>1353</v>
      </c>
      <c r="B1599" s="179" t="s">
        <v>996</v>
      </c>
      <c r="C1599" s="179" t="s">
        <v>262</v>
      </c>
      <c r="D1599" s="179" t="s">
        <v>263</v>
      </c>
      <c r="E1599" s="196" t="s">
        <v>188</v>
      </c>
      <c r="F1599" s="179" t="s">
        <v>229</v>
      </c>
      <c r="G1599" s="206">
        <v>4</v>
      </c>
      <c r="H1599" s="206">
        <v>1000</v>
      </c>
      <c r="I1599" s="206">
        <f t="shared" si="122"/>
        <v>4000</v>
      </c>
      <c r="J1599" s="259"/>
      <c r="K1599" s="196" t="s">
        <v>1368</v>
      </c>
      <c r="L1599" s="179" t="s">
        <v>1157</v>
      </c>
      <c r="M1599" s="157">
        <f t="shared" si="125"/>
        <v>4</v>
      </c>
      <c r="N1599" s="157">
        <f t="shared" si="124"/>
        <v>4000</v>
      </c>
      <c r="O1599" s="157">
        <f t="shared" si="121"/>
        <v>0</v>
      </c>
    </row>
    <row r="1600" s="157" customFormat="1" customHeight="1" spans="1:15">
      <c r="A1600" s="196" t="s">
        <v>1353</v>
      </c>
      <c r="B1600" s="179" t="s">
        <v>996</v>
      </c>
      <c r="C1600" s="179" t="s">
        <v>354</v>
      </c>
      <c r="D1600" s="179" t="s">
        <v>355</v>
      </c>
      <c r="E1600" s="196" t="s">
        <v>356</v>
      </c>
      <c r="F1600" s="179" t="s">
        <v>229</v>
      </c>
      <c r="G1600" s="206">
        <v>4</v>
      </c>
      <c r="H1600" s="206">
        <v>1000</v>
      </c>
      <c r="I1600" s="206">
        <f t="shared" si="122"/>
        <v>4000</v>
      </c>
      <c r="J1600" s="259"/>
      <c r="K1600" s="196" t="s">
        <v>1368</v>
      </c>
      <c r="L1600" s="179" t="s">
        <v>1157</v>
      </c>
      <c r="M1600" s="157">
        <f t="shared" si="125"/>
        <v>4</v>
      </c>
      <c r="N1600" s="157">
        <f t="shared" si="124"/>
        <v>4000</v>
      </c>
      <c r="O1600" s="157">
        <f t="shared" si="121"/>
        <v>0</v>
      </c>
    </row>
    <row r="1601" s="157" customFormat="1" customHeight="1" spans="1:15">
      <c r="A1601" s="196" t="s">
        <v>1353</v>
      </c>
      <c r="B1601" s="179" t="s">
        <v>996</v>
      </c>
      <c r="C1601" s="179" t="s">
        <v>467</v>
      </c>
      <c r="D1601" s="179" t="s">
        <v>330</v>
      </c>
      <c r="E1601" s="179" t="s">
        <v>468</v>
      </c>
      <c r="F1601" s="179" t="s">
        <v>229</v>
      </c>
      <c r="G1601" s="206">
        <v>8</v>
      </c>
      <c r="H1601" s="206">
        <v>150</v>
      </c>
      <c r="I1601" s="206">
        <f t="shared" si="122"/>
        <v>1200</v>
      </c>
      <c r="J1601" s="259"/>
      <c r="K1601" s="196" t="s">
        <v>1368</v>
      </c>
      <c r="L1601" s="179" t="s">
        <v>1157</v>
      </c>
      <c r="M1601" s="157">
        <f t="shared" si="125"/>
        <v>8</v>
      </c>
      <c r="N1601" s="157">
        <f t="shared" si="124"/>
        <v>1200</v>
      </c>
      <c r="O1601" s="157">
        <f t="shared" si="121"/>
        <v>0</v>
      </c>
    </row>
    <row r="1602" s="157" customFormat="1" customHeight="1" spans="1:15">
      <c r="A1602" s="196" t="s">
        <v>1353</v>
      </c>
      <c r="B1602" s="179" t="s">
        <v>996</v>
      </c>
      <c r="C1602" s="179" t="s">
        <v>484</v>
      </c>
      <c r="D1602" s="179" t="s">
        <v>599</v>
      </c>
      <c r="E1602" s="179" t="s">
        <v>485</v>
      </c>
      <c r="F1602" s="179" t="s">
        <v>229</v>
      </c>
      <c r="G1602" s="206">
        <v>4</v>
      </c>
      <c r="H1602" s="206">
        <v>300</v>
      </c>
      <c r="I1602" s="206">
        <f t="shared" si="122"/>
        <v>1200</v>
      </c>
      <c r="J1602" s="259"/>
      <c r="K1602" s="196" t="s">
        <v>1368</v>
      </c>
      <c r="L1602" s="179" t="s">
        <v>1157</v>
      </c>
      <c r="M1602" s="157">
        <f t="shared" si="125"/>
        <v>4</v>
      </c>
      <c r="N1602" s="157">
        <f t="shared" si="124"/>
        <v>1200</v>
      </c>
      <c r="O1602" s="157">
        <f t="shared" si="121"/>
        <v>0</v>
      </c>
    </row>
    <row r="1603" s="157" customFormat="1" customHeight="1" spans="1:15">
      <c r="A1603" s="196" t="s">
        <v>1353</v>
      </c>
      <c r="B1603" s="179" t="s">
        <v>996</v>
      </c>
      <c r="C1603" s="179" t="s">
        <v>394</v>
      </c>
      <c r="D1603" s="179" t="s">
        <v>548</v>
      </c>
      <c r="E1603" s="196" t="s">
        <v>379</v>
      </c>
      <c r="F1603" s="179" t="s">
        <v>229</v>
      </c>
      <c r="G1603" s="206">
        <v>4</v>
      </c>
      <c r="H1603" s="206">
        <v>4000</v>
      </c>
      <c r="I1603" s="206">
        <f t="shared" si="122"/>
        <v>16000</v>
      </c>
      <c r="J1603" s="259"/>
      <c r="K1603" s="196" t="s">
        <v>1368</v>
      </c>
      <c r="L1603" s="179" t="s">
        <v>1157</v>
      </c>
      <c r="M1603" s="157">
        <f t="shared" si="125"/>
        <v>4</v>
      </c>
      <c r="N1603" s="157">
        <f t="shared" si="124"/>
        <v>16000</v>
      </c>
      <c r="O1603" s="157">
        <f t="shared" si="121"/>
        <v>0</v>
      </c>
    </row>
    <row r="1604" s="157" customFormat="1" customHeight="1" spans="1:15">
      <c r="A1604" s="196" t="s">
        <v>1353</v>
      </c>
      <c r="B1604" s="179" t="s">
        <v>998</v>
      </c>
      <c r="C1604" s="179" t="s">
        <v>533</v>
      </c>
      <c r="D1604" s="426" t="s">
        <v>170</v>
      </c>
      <c r="E1604" s="309" t="s">
        <v>157</v>
      </c>
      <c r="F1604" s="179" t="s">
        <v>158</v>
      </c>
      <c r="G1604" s="206">
        <v>4</v>
      </c>
      <c r="H1604" s="206">
        <v>4000</v>
      </c>
      <c r="I1604" s="206">
        <f t="shared" si="122"/>
        <v>16000</v>
      </c>
      <c r="J1604" s="259"/>
      <c r="K1604" s="196" t="s">
        <v>1369</v>
      </c>
      <c r="L1604" s="179" t="s">
        <v>1157</v>
      </c>
      <c r="M1604" s="157">
        <f t="shared" si="125"/>
        <v>4</v>
      </c>
      <c r="N1604" s="157">
        <f t="shared" si="124"/>
        <v>16000</v>
      </c>
      <c r="O1604" s="157">
        <f t="shared" si="121"/>
        <v>0</v>
      </c>
    </row>
    <row r="1605" s="157" customFormat="1" customHeight="1" spans="1:15">
      <c r="A1605" s="196" t="s">
        <v>1353</v>
      </c>
      <c r="B1605" s="179" t="s">
        <v>998</v>
      </c>
      <c r="C1605" s="179" t="s">
        <v>272</v>
      </c>
      <c r="D1605" s="179" t="s">
        <v>330</v>
      </c>
      <c r="E1605" s="196" t="s">
        <v>278</v>
      </c>
      <c r="F1605" s="179" t="s">
        <v>158</v>
      </c>
      <c r="G1605" s="206">
        <v>4</v>
      </c>
      <c r="H1605" s="206">
        <v>1750</v>
      </c>
      <c r="I1605" s="206">
        <f t="shared" si="122"/>
        <v>7000</v>
      </c>
      <c r="J1605" s="259"/>
      <c r="K1605" s="196" t="s">
        <v>1369</v>
      </c>
      <c r="L1605" s="179" t="s">
        <v>1157</v>
      </c>
      <c r="M1605" s="157">
        <f t="shared" si="125"/>
        <v>4</v>
      </c>
      <c r="N1605" s="157">
        <f t="shared" si="124"/>
        <v>7000</v>
      </c>
      <c r="O1605" s="157">
        <f t="shared" ref="O1605:O1668" si="126" xml:space="preserve">G1605-M1605</f>
        <v>0</v>
      </c>
    </row>
    <row r="1606" s="157" customFormat="1" customHeight="1" spans="1:15">
      <c r="A1606" s="196" t="s">
        <v>1353</v>
      </c>
      <c r="B1606" s="179" t="s">
        <v>998</v>
      </c>
      <c r="C1606" s="179" t="s">
        <v>283</v>
      </c>
      <c r="D1606" s="179" t="s">
        <v>330</v>
      </c>
      <c r="E1606" s="196" t="s">
        <v>285</v>
      </c>
      <c r="F1606" s="179" t="s">
        <v>158</v>
      </c>
      <c r="G1606" s="206">
        <v>4</v>
      </c>
      <c r="H1606" s="206">
        <v>890</v>
      </c>
      <c r="I1606" s="206">
        <f t="shared" si="122"/>
        <v>3560</v>
      </c>
      <c r="J1606" s="259"/>
      <c r="K1606" s="196" t="s">
        <v>1369</v>
      </c>
      <c r="L1606" s="179" t="s">
        <v>1157</v>
      </c>
      <c r="M1606" s="157">
        <f t="shared" si="125"/>
        <v>4</v>
      </c>
      <c r="N1606" s="157">
        <f t="shared" si="124"/>
        <v>3560</v>
      </c>
      <c r="O1606" s="157">
        <f t="shared" si="126"/>
        <v>0</v>
      </c>
    </row>
    <row r="1607" s="157" customFormat="1" customHeight="1" spans="1:15">
      <c r="A1607" s="196" t="s">
        <v>1353</v>
      </c>
      <c r="B1607" s="179" t="s">
        <v>998</v>
      </c>
      <c r="C1607" s="179" t="s">
        <v>318</v>
      </c>
      <c r="D1607" s="179" t="s">
        <v>728</v>
      </c>
      <c r="E1607" s="196" t="s">
        <v>320</v>
      </c>
      <c r="F1607" s="179" t="s">
        <v>158</v>
      </c>
      <c r="G1607" s="206">
        <v>4</v>
      </c>
      <c r="H1607" s="206">
        <v>800</v>
      </c>
      <c r="I1607" s="206">
        <f t="shared" si="122"/>
        <v>3200</v>
      </c>
      <c r="J1607" s="259"/>
      <c r="K1607" s="196" t="s">
        <v>1369</v>
      </c>
      <c r="L1607" s="179" t="s">
        <v>1157</v>
      </c>
      <c r="M1607" s="157">
        <f t="shared" si="125"/>
        <v>4</v>
      </c>
      <c r="N1607" s="157">
        <f t="shared" si="124"/>
        <v>3200</v>
      </c>
      <c r="O1607" s="157">
        <f t="shared" si="126"/>
        <v>0</v>
      </c>
    </row>
    <row r="1608" s="157" customFormat="1" customHeight="1" spans="1:15">
      <c r="A1608" s="196" t="s">
        <v>1353</v>
      </c>
      <c r="B1608" s="179" t="s">
        <v>998</v>
      </c>
      <c r="C1608" s="179" t="s">
        <v>431</v>
      </c>
      <c r="D1608" s="179" t="s">
        <v>330</v>
      </c>
      <c r="E1608" s="196" t="s">
        <v>432</v>
      </c>
      <c r="F1608" s="179" t="s">
        <v>229</v>
      </c>
      <c r="G1608" s="206">
        <v>4</v>
      </c>
      <c r="H1608" s="206">
        <v>1500</v>
      </c>
      <c r="I1608" s="206">
        <f t="shared" si="122"/>
        <v>6000</v>
      </c>
      <c r="J1608" s="259"/>
      <c r="K1608" s="196" t="s">
        <v>1369</v>
      </c>
      <c r="L1608" s="179" t="s">
        <v>1157</v>
      </c>
      <c r="M1608" s="157">
        <f t="shared" si="125"/>
        <v>4</v>
      </c>
      <c r="N1608" s="157">
        <f t="shared" si="124"/>
        <v>6000</v>
      </c>
      <c r="O1608" s="157">
        <f t="shared" si="126"/>
        <v>0</v>
      </c>
    </row>
    <row r="1609" s="157" customFormat="1" customHeight="1" spans="1:15">
      <c r="A1609" s="196" t="s">
        <v>1353</v>
      </c>
      <c r="B1609" s="179" t="s">
        <v>998</v>
      </c>
      <c r="C1609" s="179" t="s">
        <v>262</v>
      </c>
      <c r="D1609" s="179" t="s">
        <v>263</v>
      </c>
      <c r="E1609" s="196" t="s">
        <v>188</v>
      </c>
      <c r="F1609" s="179" t="s">
        <v>229</v>
      </c>
      <c r="G1609" s="206">
        <v>4</v>
      </c>
      <c r="H1609" s="206">
        <v>1000</v>
      </c>
      <c r="I1609" s="206">
        <f t="shared" si="122"/>
        <v>4000</v>
      </c>
      <c r="J1609" s="259"/>
      <c r="K1609" s="196" t="s">
        <v>1369</v>
      </c>
      <c r="L1609" s="179" t="s">
        <v>1157</v>
      </c>
      <c r="M1609" s="157">
        <f t="shared" si="125"/>
        <v>4</v>
      </c>
      <c r="N1609" s="157">
        <f t="shared" si="124"/>
        <v>4000</v>
      </c>
      <c r="O1609" s="157">
        <f t="shared" si="126"/>
        <v>0</v>
      </c>
    </row>
    <row r="1610" s="157" customFormat="1" customHeight="1" spans="1:15">
      <c r="A1610" s="196" t="s">
        <v>1353</v>
      </c>
      <c r="B1610" s="179" t="s">
        <v>998</v>
      </c>
      <c r="C1610" s="179" t="s">
        <v>354</v>
      </c>
      <c r="D1610" s="179" t="s">
        <v>355</v>
      </c>
      <c r="E1610" s="196" t="s">
        <v>356</v>
      </c>
      <c r="F1610" s="179" t="s">
        <v>229</v>
      </c>
      <c r="G1610" s="206">
        <v>4</v>
      </c>
      <c r="H1610" s="206">
        <v>1000</v>
      </c>
      <c r="I1610" s="206">
        <f t="shared" ref="I1610:I1642" si="127" xml:space="preserve">G1610*H1610</f>
        <v>4000</v>
      </c>
      <c r="J1610" s="259"/>
      <c r="K1610" s="196" t="s">
        <v>1369</v>
      </c>
      <c r="L1610" s="179" t="s">
        <v>1157</v>
      </c>
      <c r="M1610" s="157">
        <f t="shared" si="125"/>
        <v>4</v>
      </c>
      <c r="N1610" s="157">
        <f t="shared" ref="N1610:N1642" si="128" xml:space="preserve">H1610*M1610</f>
        <v>4000</v>
      </c>
      <c r="O1610" s="157">
        <f t="shared" si="126"/>
        <v>0</v>
      </c>
    </row>
    <row r="1611" s="157" customFormat="1" customHeight="1" spans="1:15">
      <c r="A1611" s="196" t="s">
        <v>1353</v>
      </c>
      <c r="B1611" s="179" t="s">
        <v>998</v>
      </c>
      <c r="C1611" s="179" t="s">
        <v>467</v>
      </c>
      <c r="D1611" s="179" t="s">
        <v>330</v>
      </c>
      <c r="E1611" s="179" t="s">
        <v>468</v>
      </c>
      <c r="F1611" s="179" t="s">
        <v>229</v>
      </c>
      <c r="G1611" s="206">
        <v>8</v>
      </c>
      <c r="H1611" s="206">
        <v>150</v>
      </c>
      <c r="I1611" s="206">
        <f t="shared" si="127"/>
        <v>1200</v>
      </c>
      <c r="J1611" s="259"/>
      <c r="K1611" s="196" t="s">
        <v>1369</v>
      </c>
      <c r="L1611" s="179" t="s">
        <v>1157</v>
      </c>
      <c r="M1611" s="157">
        <f t="shared" si="125"/>
        <v>8</v>
      </c>
      <c r="N1611" s="157">
        <f t="shared" si="128"/>
        <v>1200</v>
      </c>
      <c r="O1611" s="157">
        <f t="shared" si="126"/>
        <v>0</v>
      </c>
    </row>
    <row r="1612" s="157" customFormat="1" customHeight="1" spans="1:15">
      <c r="A1612" s="196" t="s">
        <v>1353</v>
      </c>
      <c r="B1612" s="179" t="s">
        <v>998</v>
      </c>
      <c r="C1612" s="179" t="s">
        <v>484</v>
      </c>
      <c r="D1612" s="179" t="s">
        <v>599</v>
      </c>
      <c r="E1612" s="179" t="s">
        <v>485</v>
      </c>
      <c r="F1612" s="179" t="s">
        <v>229</v>
      </c>
      <c r="G1612" s="206">
        <v>4</v>
      </c>
      <c r="H1612" s="206">
        <v>300</v>
      </c>
      <c r="I1612" s="206">
        <f t="shared" si="127"/>
        <v>1200</v>
      </c>
      <c r="J1612" s="259"/>
      <c r="K1612" s="196" t="s">
        <v>1369</v>
      </c>
      <c r="L1612" s="179" t="s">
        <v>1157</v>
      </c>
      <c r="M1612" s="157">
        <f t="shared" si="125"/>
        <v>4</v>
      </c>
      <c r="N1612" s="157">
        <f t="shared" si="128"/>
        <v>1200</v>
      </c>
      <c r="O1612" s="157">
        <f t="shared" si="126"/>
        <v>0</v>
      </c>
    </row>
    <row r="1613" s="157" customFormat="1" customHeight="1" spans="1:15">
      <c r="A1613" s="196" t="s">
        <v>1353</v>
      </c>
      <c r="B1613" s="179" t="s">
        <v>998</v>
      </c>
      <c r="C1613" s="179" t="s">
        <v>394</v>
      </c>
      <c r="D1613" s="179" t="s">
        <v>548</v>
      </c>
      <c r="E1613" s="196" t="s">
        <v>379</v>
      </c>
      <c r="F1613" s="179" t="s">
        <v>229</v>
      </c>
      <c r="G1613" s="206">
        <v>4</v>
      </c>
      <c r="H1613" s="206">
        <v>4000</v>
      </c>
      <c r="I1613" s="206">
        <f t="shared" si="127"/>
        <v>16000</v>
      </c>
      <c r="J1613" s="259"/>
      <c r="K1613" s="196" t="s">
        <v>1369</v>
      </c>
      <c r="L1613" s="179" t="s">
        <v>1157</v>
      </c>
      <c r="M1613" s="157">
        <f t="shared" si="125"/>
        <v>4</v>
      </c>
      <c r="N1613" s="157">
        <f t="shared" si="128"/>
        <v>16000</v>
      </c>
      <c r="O1613" s="157">
        <f t="shared" si="126"/>
        <v>0</v>
      </c>
    </row>
    <row r="1614" s="157" customFormat="1" customHeight="1" spans="1:15">
      <c r="A1614" s="196" t="s">
        <v>1353</v>
      </c>
      <c r="B1614" s="179" t="s">
        <v>80</v>
      </c>
      <c r="C1614" s="179" t="s">
        <v>535</v>
      </c>
      <c r="D1614" s="426" t="s">
        <v>844</v>
      </c>
      <c r="E1614" s="309" t="s">
        <v>157</v>
      </c>
      <c r="F1614" s="179" t="s">
        <v>158</v>
      </c>
      <c r="G1614" s="206">
        <v>4</v>
      </c>
      <c r="H1614" s="206">
        <v>4000</v>
      </c>
      <c r="I1614" s="206">
        <f t="shared" si="127"/>
        <v>16000</v>
      </c>
      <c r="J1614" s="259"/>
      <c r="K1614" s="196" t="s">
        <v>1370</v>
      </c>
      <c r="L1614" s="179" t="s">
        <v>1157</v>
      </c>
      <c r="M1614" s="157">
        <f t="shared" si="125"/>
        <v>4</v>
      </c>
      <c r="N1614" s="157">
        <f t="shared" si="128"/>
        <v>16000</v>
      </c>
      <c r="O1614" s="157">
        <f t="shared" si="126"/>
        <v>0</v>
      </c>
    </row>
    <row r="1615" s="157" customFormat="1" customHeight="1" spans="1:15">
      <c r="A1615" s="196" t="s">
        <v>1353</v>
      </c>
      <c r="B1615" s="179" t="s">
        <v>80</v>
      </c>
      <c r="C1615" s="179" t="s">
        <v>272</v>
      </c>
      <c r="D1615" s="179" t="s">
        <v>330</v>
      </c>
      <c r="E1615" s="196" t="s">
        <v>278</v>
      </c>
      <c r="F1615" s="179" t="s">
        <v>158</v>
      </c>
      <c r="G1615" s="206">
        <v>4</v>
      </c>
      <c r="H1615" s="206">
        <v>1750</v>
      </c>
      <c r="I1615" s="206">
        <f t="shared" si="127"/>
        <v>7000</v>
      </c>
      <c r="J1615" s="259"/>
      <c r="K1615" s="196" t="s">
        <v>1370</v>
      </c>
      <c r="L1615" s="179" t="s">
        <v>1157</v>
      </c>
      <c r="M1615" s="157">
        <f t="shared" si="125"/>
        <v>4</v>
      </c>
      <c r="N1615" s="157">
        <f t="shared" si="128"/>
        <v>7000</v>
      </c>
      <c r="O1615" s="157">
        <f t="shared" si="126"/>
        <v>0</v>
      </c>
    </row>
    <row r="1616" s="157" customFormat="1" customHeight="1" spans="1:15">
      <c r="A1616" s="196" t="s">
        <v>1353</v>
      </c>
      <c r="B1616" s="179" t="s">
        <v>80</v>
      </c>
      <c r="C1616" s="179" t="s">
        <v>283</v>
      </c>
      <c r="D1616" s="179" t="s">
        <v>330</v>
      </c>
      <c r="E1616" s="196" t="s">
        <v>285</v>
      </c>
      <c r="F1616" s="179" t="s">
        <v>158</v>
      </c>
      <c r="G1616" s="206">
        <v>4</v>
      </c>
      <c r="H1616" s="206">
        <v>890</v>
      </c>
      <c r="I1616" s="206">
        <f t="shared" si="127"/>
        <v>3560</v>
      </c>
      <c r="J1616" s="259"/>
      <c r="K1616" s="196" t="s">
        <v>1370</v>
      </c>
      <c r="L1616" s="179" t="s">
        <v>1157</v>
      </c>
      <c r="M1616" s="157">
        <f t="shared" si="125"/>
        <v>4</v>
      </c>
      <c r="N1616" s="157">
        <f t="shared" si="128"/>
        <v>3560</v>
      </c>
      <c r="O1616" s="157">
        <f t="shared" si="126"/>
        <v>0</v>
      </c>
    </row>
    <row r="1617" s="157" customFormat="1" customHeight="1" spans="1:15">
      <c r="A1617" s="196" t="s">
        <v>1353</v>
      </c>
      <c r="B1617" s="179" t="s">
        <v>80</v>
      </c>
      <c r="C1617" s="179" t="s">
        <v>318</v>
      </c>
      <c r="D1617" s="179" t="s">
        <v>728</v>
      </c>
      <c r="E1617" s="196" t="s">
        <v>320</v>
      </c>
      <c r="F1617" s="179" t="s">
        <v>158</v>
      </c>
      <c r="G1617" s="206">
        <v>4</v>
      </c>
      <c r="H1617" s="206">
        <v>800</v>
      </c>
      <c r="I1617" s="206">
        <f t="shared" si="127"/>
        <v>3200</v>
      </c>
      <c r="J1617" s="259"/>
      <c r="K1617" s="196" t="s">
        <v>1370</v>
      </c>
      <c r="L1617" s="179" t="s">
        <v>1157</v>
      </c>
      <c r="M1617" s="157">
        <f t="shared" si="125"/>
        <v>4</v>
      </c>
      <c r="N1617" s="157">
        <f t="shared" si="128"/>
        <v>3200</v>
      </c>
      <c r="O1617" s="157">
        <f t="shared" si="126"/>
        <v>0</v>
      </c>
    </row>
    <row r="1618" s="157" customFormat="1" customHeight="1" spans="1:15">
      <c r="A1618" s="196" t="s">
        <v>1353</v>
      </c>
      <c r="B1618" s="179" t="s">
        <v>80</v>
      </c>
      <c r="C1618" s="179" t="s">
        <v>431</v>
      </c>
      <c r="D1618" s="179" t="s">
        <v>330</v>
      </c>
      <c r="E1618" s="196" t="s">
        <v>432</v>
      </c>
      <c r="F1618" s="179" t="s">
        <v>229</v>
      </c>
      <c r="G1618" s="206">
        <v>4</v>
      </c>
      <c r="H1618" s="206">
        <v>1500</v>
      </c>
      <c r="I1618" s="206">
        <f t="shared" si="127"/>
        <v>6000</v>
      </c>
      <c r="J1618" s="259"/>
      <c r="K1618" s="196" t="s">
        <v>1370</v>
      </c>
      <c r="L1618" s="179" t="s">
        <v>1157</v>
      </c>
      <c r="M1618" s="157">
        <f t="shared" si="125"/>
        <v>4</v>
      </c>
      <c r="N1618" s="157">
        <f t="shared" si="128"/>
        <v>6000</v>
      </c>
      <c r="O1618" s="157">
        <f t="shared" si="126"/>
        <v>0</v>
      </c>
    </row>
    <row r="1619" s="157" customFormat="1" customHeight="1" spans="1:15">
      <c r="A1619" s="196" t="s">
        <v>1353</v>
      </c>
      <c r="B1619" s="179" t="s">
        <v>80</v>
      </c>
      <c r="C1619" s="179" t="s">
        <v>467</v>
      </c>
      <c r="D1619" s="179" t="s">
        <v>330</v>
      </c>
      <c r="E1619" s="179" t="s">
        <v>468</v>
      </c>
      <c r="F1619" s="179" t="s">
        <v>229</v>
      </c>
      <c r="G1619" s="206">
        <v>4</v>
      </c>
      <c r="H1619" s="206">
        <v>150</v>
      </c>
      <c r="I1619" s="206">
        <f t="shared" si="127"/>
        <v>600</v>
      </c>
      <c r="J1619" s="259"/>
      <c r="K1619" s="196" t="s">
        <v>1370</v>
      </c>
      <c r="L1619" s="179" t="s">
        <v>1157</v>
      </c>
      <c r="M1619" s="157">
        <f t="shared" si="125"/>
        <v>4</v>
      </c>
      <c r="N1619" s="157">
        <f t="shared" si="128"/>
        <v>600</v>
      </c>
      <c r="O1619" s="157">
        <f t="shared" si="126"/>
        <v>0</v>
      </c>
    </row>
    <row r="1620" s="157" customFormat="1" customHeight="1" spans="1:15">
      <c r="A1620" s="196" t="s">
        <v>1353</v>
      </c>
      <c r="B1620" s="179" t="s">
        <v>80</v>
      </c>
      <c r="C1620" s="179" t="s">
        <v>377</v>
      </c>
      <c r="D1620" s="179" t="s">
        <v>548</v>
      </c>
      <c r="E1620" s="196" t="s">
        <v>379</v>
      </c>
      <c r="F1620" s="179" t="s">
        <v>229</v>
      </c>
      <c r="G1620" s="206">
        <v>4</v>
      </c>
      <c r="H1620" s="206">
        <v>3000</v>
      </c>
      <c r="I1620" s="206">
        <f t="shared" si="127"/>
        <v>12000</v>
      </c>
      <c r="J1620" s="259"/>
      <c r="K1620" s="196" t="s">
        <v>1370</v>
      </c>
      <c r="L1620" s="179" t="s">
        <v>1157</v>
      </c>
      <c r="M1620" s="157">
        <f t="shared" si="125"/>
        <v>4</v>
      </c>
      <c r="N1620" s="157">
        <f t="shared" si="128"/>
        <v>12000</v>
      </c>
      <c r="O1620" s="157">
        <f t="shared" si="126"/>
        <v>0</v>
      </c>
    </row>
    <row r="1621" s="157" customFormat="1" customHeight="1" spans="1:15">
      <c r="A1621" s="196" t="s">
        <v>1353</v>
      </c>
      <c r="B1621" s="179" t="s">
        <v>80</v>
      </c>
      <c r="C1621" s="179" t="s">
        <v>262</v>
      </c>
      <c r="D1621" s="179" t="s">
        <v>263</v>
      </c>
      <c r="E1621" s="196" t="s">
        <v>188</v>
      </c>
      <c r="F1621" s="179" t="s">
        <v>229</v>
      </c>
      <c r="G1621" s="206">
        <v>4</v>
      </c>
      <c r="H1621" s="206">
        <v>1000</v>
      </c>
      <c r="I1621" s="206">
        <f t="shared" si="127"/>
        <v>4000</v>
      </c>
      <c r="J1621" s="259"/>
      <c r="K1621" s="196" t="s">
        <v>1370</v>
      </c>
      <c r="L1621" s="179" t="s">
        <v>1157</v>
      </c>
      <c r="M1621" s="157">
        <f t="shared" si="125"/>
        <v>4</v>
      </c>
      <c r="N1621" s="157">
        <f t="shared" si="128"/>
        <v>4000</v>
      </c>
      <c r="O1621" s="157">
        <f t="shared" si="126"/>
        <v>0</v>
      </c>
    </row>
    <row r="1622" s="157" customFormat="1" customHeight="1" spans="1:15">
      <c r="A1622" s="196" t="s">
        <v>1353</v>
      </c>
      <c r="B1622" s="179" t="s">
        <v>1187</v>
      </c>
      <c r="C1622" s="179" t="s">
        <v>413</v>
      </c>
      <c r="D1622" s="179" t="s">
        <v>417</v>
      </c>
      <c r="E1622" s="196" t="s">
        <v>1188</v>
      </c>
      <c r="F1622" s="179" t="s">
        <v>229</v>
      </c>
      <c r="G1622" s="206">
        <v>4</v>
      </c>
      <c r="H1622" s="206">
        <v>3000</v>
      </c>
      <c r="I1622" s="206">
        <f t="shared" si="127"/>
        <v>12000</v>
      </c>
      <c r="J1622" s="259"/>
      <c r="K1622" s="196" t="s">
        <v>1371</v>
      </c>
      <c r="L1622" s="179" t="s">
        <v>1157</v>
      </c>
      <c r="M1622" s="157">
        <f t="shared" si="125"/>
        <v>4</v>
      </c>
      <c r="N1622" s="157">
        <f t="shared" si="128"/>
        <v>12000</v>
      </c>
      <c r="O1622" s="157">
        <f t="shared" si="126"/>
        <v>0</v>
      </c>
    </row>
    <row r="1623" s="157" customFormat="1" customHeight="1" spans="1:15">
      <c r="A1623" s="196" t="s">
        <v>1353</v>
      </c>
      <c r="B1623" s="179" t="s">
        <v>1187</v>
      </c>
      <c r="C1623" s="179" t="s">
        <v>469</v>
      </c>
      <c r="D1623" s="179" t="s">
        <v>606</v>
      </c>
      <c r="E1623" s="179" t="s">
        <v>240</v>
      </c>
      <c r="F1623" s="179" t="s">
        <v>229</v>
      </c>
      <c r="G1623" s="206">
        <v>4</v>
      </c>
      <c r="H1623" s="206">
        <v>100</v>
      </c>
      <c r="I1623" s="206">
        <f t="shared" si="127"/>
        <v>400</v>
      </c>
      <c r="J1623" s="259"/>
      <c r="K1623" s="196" t="s">
        <v>1371</v>
      </c>
      <c r="L1623" s="179" t="s">
        <v>1157</v>
      </c>
      <c r="M1623" s="157">
        <f t="shared" si="125"/>
        <v>4</v>
      </c>
      <c r="N1623" s="157">
        <f t="shared" si="128"/>
        <v>400</v>
      </c>
      <c r="O1623" s="157">
        <f t="shared" si="126"/>
        <v>0</v>
      </c>
    </row>
    <row r="1624" s="157" customFormat="1" customHeight="1" spans="1:15">
      <c r="A1624" s="196" t="s">
        <v>1353</v>
      </c>
      <c r="B1624" s="179" t="s">
        <v>1190</v>
      </c>
      <c r="C1624" s="179" t="s">
        <v>272</v>
      </c>
      <c r="D1624" s="179" t="s">
        <v>330</v>
      </c>
      <c r="E1624" s="196" t="s">
        <v>274</v>
      </c>
      <c r="F1624" s="179" t="s">
        <v>158</v>
      </c>
      <c r="G1624" s="206">
        <v>64</v>
      </c>
      <c r="H1624" s="206">
        <v>1320</v>
      </c>
      <c r="I1624" s="206">
        <f t="shared" si="127"/>
        <v>84480</v>
      </c>
      <c r="J1624" s="259"/>
      <c r="K1624" s="196" t="s">
        <v>1372</v>
      </c>
      <c r="L1624" s="179" t="s">
        <v>1157</v>
      </c>
      <c r="M1624" s="157">
        <f t="shared" si="125"/>
        <v>64</v>
      </c>
      <c r="N1624" s="157">
        <f t="shared" si="128"/>
        <v>84480</v>
      </c>
      <c r="O1624" s="157">
        <f t="shared" si="126"/>
        <v>0</v>
      </c>
    </row>
    <row r="1625" s="157" customFormat="1" customHeight="1" spans="1:15">
      <c r="A1625" s="196" t="s">
        <v>1353</v>
      </c>
      <c r="B1625" s="179" t="s">
        <v>1190</v>
      </c>
      <c r="C1625" s="179" t="s">
        <v>315</v>
      </c>
      <c r="D1625" s="179" t="s">
        <v>330</v>
      </c>
      <c r="E1625" s="179" t="s">
        <v>786</v>
      </c>
      <c r="F1625" s="179" t="s">
        <v>158</v>
      </c>
      <c r="G1625" s="206">
        <v>40</v>
      </c>
      <c r="H1625" s="206">
        <v>200</v>
      </c>
      <c r="I1625" s="206">
        <f t="shared" si="127"/>
        <v>8000</v>
      </c>
      <c r="J1625" s="259"/>
      <c r="K1625" s="196" t="s">
        <v>1372</v>
      </c>
      <c r="L1625" s="179" t="s">
        <v>1157</v>
      </c>
      <c r="M1625" s="157">
        <f t="shared" si="125"/>
        <v>40</v>
      </c>
      <c r="N1625" s="157">
        <f t="shared" si="128"/>
        <v>8000</v>
      </c>
      <c r="O1625" s="157">
        <f t="shared" si="126"/>
        <v>0</v>
      </c>
    </row>
    <row r="1626" s="157" customFormat="1" customHeight="1" spans="1:15">
      <c r="A1626" s="196" t="s">
        <v>1353</v>
      </c>
      <c r="B1626" s="179" t="s">
        <v>1190</v>
      </c>
      <c r="C1626" s="179" t="s">
        <v>395</v>
      </c>
      <c r="D1626" s="179" t="s">
        <v>393</v>
      </c>
      <c r="E1626" s="196" t="s">
        <v>335</v>
      </c>
      <c r="F1626" s="179" t="s">
        <v>229</v>
      </c>
      <c r="G1626" s="206">
        <v>8</v>
      </c>
      <c r="H1626" s="206">
        <v>3000</v>
      </c>
      <c r="I1626" s="206">
        <f t="shared" si="127"/>
        <v>24000</v>
      </c>
      <c r="J1626" s="259"/>
      <c r="K1626" s="196" t="s">
        <v>1372</v>
      </c>
      <c r="L1626" s="179" t="s">
        <v>1157</v>
      </c>
      <c r="M1626" s="157">
        <f t="shared" si="125"/>
        <v>8</v>
      </c>
      <c r="N1626" s="157">
        <f t="shared" si="128"/>
        <v>24000</v>
      </c>
      <c r="O1626" s="157">
        <f t="shared" si="126"/>
        <v>0</v>
      </c>
    </row>
    <row r="1627" s="157" customFormat="1" customHeight="1" spans="1:15">
      <c r="A1627" s="196" t="s">
        <v>1353</v>
      </c>
      <c r="B1627" s="179" t="s">
        <v>1190</v>
      </c>
      <c r="C1627" s="179" t="s">
        <v>191</v>
      </c>
      <c r="D1627" s="196" t="s">
        <v>192</v>
      </c>
      <c r="E1627" s="196" t="s">
        <v>188</v>
      </c>
      <c r="F1627" s="179" t="s">
        <v>158</v>
      </c>
      <c r="G1627" s="206">
        <v>4</v>
      </c>
      <c r="H1627" s="206">
        <v>12000</v>
      </c>
      <c r="I1627" s="206">
        <f t="shared" si="127"/>
        <v>48000</v>
      </c>
      <c r="J1627" s="259"/>
      <c r="K1627" s="196" t="s">
        <v>1372</v>
      </c>
      <c r="L1627" s="179" t="s">
        <v>1157</v>
      </c>
      <c r="M1627" s="157">
        <f t="shared" si="125"/>
        <v>4</v>
      </c>
      <c r="N1627" s="157">
        <f t="shared" si="128"/>
        <v>48000</v>
      </c>
      <c r="O1627" s="157">
        <f t="shared" si="126"/>
        <v>0</v>
      </c>
    </row>
    <row r="1628" s="157" customFormat="1" customHeight="1" spans="1:15">
      <c r="A1628" s="196" t="s">
        <v>1353</v>
      </c>
      <c r="B1628" s="179" t="s">
        <v>1190</v>
      </c>
      <c r="C1628" s="179" t="s">
        <v>233</v>
      </c>
      <c r="D1628" s="179" t="s">
        <v>330</v>
      </c>
      <c r="E1628" s="196" t="s">
        <v>234</v>
      </c>
      <c r="F1628" s="179" t="s">
        <v>229</v>
      </c>
      <c r="G1628" s="206">
        <v>4</v>
      </c>
      <c r="H1628" s="206">
        <v>2800</v>
      </c>
      <c r="I1628" s="206">
        <f t="shared" si="127"/>
        <v>11200</v>
      </c>
      <c r="J1628" s="259"/>
      <c r="K1628" s="196" t="s">
        <v>1372</v>
      </c>
      <c r="L1628" s="179" t="s">
        <v>1157</v>
      </c>
      <c r="M1628" s="157">
        <f t="shared" si="125"/>
        <v>4</v>
      </c>
      <c r="N1628" s="157">
        <f t="shared" si="128"/>
        <v>11200</v>
      </c>
      <c r="O1628" s="157">
        <f t="shared" si="126"/>
        <v>0</v>
      </c>
    </row>
    <row r="1629" s="157" customFormat="1" customHeight="1" spans="1:15">
      <c r="A1629" s="196" t="s">
        <v>1353</v>
      </c>
      <c r="B1629" s="179" t="s">
        <v>1190</v>
      </c>
      <c r="C1629" s="179" t="s">
        <v>467</v>
      </c>
      <c r="D1629" s="179" t="s">
        <v>330</v>
      </c>
      <c r="E1629" s="179" t="s">
        <v>468</v>
      </c>
      <c r="F1629" s="179" t="s">
        <v>229</v>
      </c>
      <c r="G1629" s="206">
        <v>8</v>
      </c>
      <c r="H1629" s="206">
        <v>150</v>
      </c>
      <c r="I1629" s="206">
        <f t="shared" si="127"/>
        <v>1200</v>
      </c>
      <c r="J1629" s="259"/>
      <c r="K1629" s="196" t="s">
        <v>1372</v>
      </c>
      <c r="L1629" s="179" t="s">
        <v>1157</v>
      </c>
      <c r="M1629" s="157">
        <f t="shared" si="125"/>
        <v>8</v>
      </c>
      <c r="N1629" s="157">
        <f t="shared" si="128"/>
        <v>1200</v>
      </c>
      <c r="O1629" s="157">
        <f t="shared" si="126"/>
        <v>0</v>
      </c>
    </row>
    <row r="1630" s="157" customFormat="1" customHeight="1" spans="1:15">
      <c r="A1630" s="196" t="s">
        <v>1353</v>
      </c>
      <c r="B1630" s="179" t="s">
        <v>1190</v>
      </c>
      <c r="C1630" s="179" t="s">
        <v>354</v>
      </c>
      <c r="D1630" s="179" t="s">
        <v>355</v>
      </c>
      <c r="E1630" s="266" t="s">
        <v>356</v>
      </c>
      <c r="F1630" s="213" t="s">
        <v>229</v>
      </c>
      <c r="G1630" s="206">
        <v>4</v>
      </c>
      <c r="H1630" s="206">
        <v>1000</v>
      </c>
      <c r="I1630" s="206">
        <f t="shared" si="127"/>
        <v>4000</v>
      </c>
      <c r="J1630" s="259"/>
      <c r="K1630" s="196" t="s">
        <v>1372</v>
      </c>
      <c r="L1630" s="179" t="s">
        <v>1157</v>
      </c>
      <c r="M1630" s="157">
        <f t="shared" si="125"/>
        <v>4</v>
      </c>
      <c r="N1630" s="157">
        <f t="shared" si="128"/>
        <v>4000</v>
      </c>
      <c r="O1630" s="157">
        <f t="shared" si="126"/>
        <v>0</v>
      </c>
    </row>
    <row r="1631" s="157" customFormat="1" customHeight="1" spans="1:15">
      <c r="A1631" s="196" t="s">
        <v>1353</v>
      </c>
      <c r="B1631" s="179" t="s">
        <v>1192</v>
      </c>
      <c r="C1631" s="179" t="s">
        <v>480</v>
      </c>
      <c r="D1631" s="179" t="s">
        <v>330</v>
      </c>
      <c r="E1631" s="179" t="s">
        <v>481</v>
      </c>
      <c r="F1631" s="179" t="s">
        <v>229</v>
      </c>
      <c r="G1631" s="206">
        <v>8</v>
      </c>
      <c r="H1631" s="206">
        <v>40</v>
      </c>
      <c r="I1631" s="206">
        <f t="shared" si="127"/>
        <v>320</v>
      </c>
      <c r="J1631" s="259"/>
      <c r="K1631" s="196"/>
      <c r="L1631" s="179" t="s">
        <v>1157</v>
      </c>
      <c r="M1631" s="157">
        <f t="shared" si="125"/>
        <v>8</v>
      </c>
      <c r="N1631" s="157">
        <f t="shared" si="128"/>
        <v>320</v>
      </c>
      <c r="O1631" s="157">
        <f t="shared" si="126"/>
        <v>0</v>
      </c>
    </row>
    <row r="1632" s="157" customFormat="1" customHeight="1" spans="1:15">
      <c r="A1632" s="196" t="s">
        <v>1353</v>
      </c>
      <c r="B1632" s="179" t="s">
        <v>1192</v>
      </c>
      <c r="C1632" s="179" t="s">
        <v>272</v>
      </c>
      <c r="D1632" s="179" t="s">
        <v>330</v>
      </c>
      <c r="E1632" s="196" t="s">
        <v>274</v>
      </c>
      <c r="F1632" s="179" t="s">
        <v>158</v>
      </c>
      <c r="G1632" s="206">
        <v>28</v>
      </c>
      <c r="H1632" s="206">
        <v>1320</v>
      </c>
      <c r="I1632" s="206">
        <f t="shared" si="127"/>
        <v>36960</v>
      </c>
      <c r="J1632" s="259"/>
      <c r="K1632" s="196"/>
      <c r="L1632" s="179" t="s">
        <v>1157</v>
      </c>
      <c r="M1632" s="157">
        <f t="shared" si="125"/>
        <v>28</v>
      </c>
      <c r="N1632" s="157">
        <f t="shared" si="128"/>
        <v>36960</v>
      </c>
      <c r="O1632" s="157">
        <f t="shared" si="126"/>
        <v>0</v>
      </c>
    </row>
    <row r="1633" s="157" customFormat="1" customHeight="1" spans="1:15">
      <c r="A1633" s="196" t="s">
        <v>1353</v>
      </c>
      <c r="B1633" s="179" t="s">
        <v>1192</v>
      </c>
      <c r="C1633" s="179" t="s">
        <v>318</v>
      </c>
      <c r="D1633" s="179" t="s">
        <v>728</v>
      </c>
      <c r="E1633" s="196" t="s">
        <v>320</v>
      </c>
      <c r="F1633" s="179" t="s">
        <v>158</v>
      </c>
      <c r="G1633" s="206">
        <v>8</v>
      </c>
      <c r="H1633" s="206">
        <v>800</v>
      </c>
      <c r="I1633" s="206">
        <f t="shared" si="127"/>
        <v>6400</v>
      </c>
      <c r="J1633" s="259"/>
      <c r="K1633" s="196"/>
      <c r="L1633" s="179" t="s">
        <v>1157</v>
      </c>
      <c r="M1633" s="157">
        <f t="shared" si="125"/>
        <v>8</v>
      </c>
      <c r="N1633" s="157">
        <f t="shared" si="128"/>
        <v>6400</v>
      </c>
      <c r="O1633" s="157">
        <f t="shared" si="126"/>
        <v>0</v>
      </c>
    </row>
    <row r="1634" s="157" customFormat="1" customHeight="1" spans="1:15">
      <c r="A1634" s="196" t="s">
        <v>1353</v>
      </c>
      <c r="B1634" s="179" t="s">
        <v>1192</v>
      </c>
      <c r="C1634" s="179" t="s">
        <v>467</v>
      </c>
      <c r="D1634" s="179" t="s">
        <v>330</v>
      </c>
      <c r="E1634" s="179" t="s">
        <v>468</v>
      </c>
      <c r="F1634" s="179" t="s">
        <v>229</v>
      </c>
      <c r="G1634" s="206">
        <v>28</v>
      </c>
      <c r="H1634" s="206">
        <v>150</v>
      </c>
      <c r="I1634" s="206">
        <f t="shared" si="127"/>
        <v>4200</v>
      </c>
      <c r="J1634" s="259"/>
      <c r="K1634" s="196"/>
      <c r="L1634" s="179" t="s">
        <v>1157</v>
      </c>
      <c r="M1634" s="157">
        <f t="shared" si="125"/>
        <v>28</v>
      </c>
      <c r="N1634" s="157">
        <f t="shared" si="128"/>
        <v>4200</v>
      </c>
      <c r="O1634" s="157">
        <f t="shared" si="126"/>
        <v>0</v>
      </c>
    </row>
    <row r="1635" s="157" customFormat="1" customHeight="1" spans="1:15">
      <c r="A1635" s="196" t="s">
        <v>1353</v>
      </c>
      <c r="B1635" s="179" t="s">
        <v>1192</v>
      </c>
      <c r="C1635" s="179" t="s">
        <v>306</v>
      </c>
      <c r="D1635" s="196" t="s">
        <v>307</v>
      </c>
      <c r="E1635" s="196" t="s">
        <v>308</v>
      </c>
      <c r="F1635" s="179" t="s">
        <v>158</v>
      </c>
      <c r="G1635" s="206">
        <v>8</v>
      </c>
      <c r="H1635" s="206">
        <v>150</v>
      </c>
      <c r="I1635" s="206">
        <f t="shared" si="127"/>
        <v>1200</v>
      </c>
      <c r="J1635" s="259"/>
      <c r="K1635" s="196"/>
      <c r="L1635" s="179" t="s">
        <v>1157</v>
      </c>
      <c r="M1635" s="157">
        <f t="shared" si="125"/>
        <v>8</v>
      </c>
      <c r="N1635" s="157">
        <f t="shared" si="128"/>
        <v>1200</v>
      </c>
      <c r="O1635" s="157">
        <f t="shared" si="126"/>
        <v>0</v>
      </c>
    </row>
    <row r="1636" s="157" customFormat="1" customHeight="1" spans="1:15">
      <c r="A1636" s="196" t="s">
        <v>1353</v>
      </c>
      <c r="B1636" s="179" t="s">
        <v>1193</v>
      </c>
      <c r="C1636" s="179" t="s">
        <v>431</v>
      </c>
      <c r="D1636" s="179" t="s">
        <v>330</v>
      </c>
      <c r="E1636" s="196" t="s">
        <v>432</v>
      </c>
      <c r="F1636" s="179" t="s">
        <v>229</v>
      </c>
      <c r="G1636" s="206">
        <v>44</v>
      </c>
      <c r="H1636" s="206">
        <v>1500</v>
      </c>
      <c r="I1636" s="206">
        <f t="shared" si="127"/>
        <v>66000</v>
      </c>
      <c r="J1636" s="259"/>
      <c r="K1636" s="196"/>
      <c r="L1636" s="179" t="s">
        <v>1157</v>
      </c>
      <c r="M1636" s="157">
        <f t="shared" si="125"/>
        <v>44</v>
      </c>
      <c r="N1636" s="157">
        <f t="shared" si="128"/>
        <v>66000</v>
      </c>
      <c r="O1636" s="157">
        <f t="shared" si="126"/>
        <v>0</v>
      </c>
    </row>
    <row r="1637" s="157" customFormat="1" customHeight="1" spans="1:15">
      <c r="A1637" s="196" t="s">
        <v>1353</v>
      </c>
      <c r="B1637" s="179" t="s">
        <v>1193</v>
      </c>
      <c r="C1637" s="179" t="s">
        <v>441</v>
      </c>
      <c r="D1637" s="179" t="s">
        <v>330</v>
      </c>
      <c r="E1637" s="196" t="s">
        <v>432</v>
      </c>
      <c r="F1637" s="179" t="s">
        <v>186</v>
      </c>
      <c r="G1637" s="206">
        <v>12</v>
      </c>
      <c r="H1637" s="206">
        <v>6000</v>
      </c>
      <c r="I1637" s="206">
        <f t="shared" si="127"/>
        <v>72000</v>
      </c>
      <c r="J1637" s="259"/>
      <c r="K1637" s="196"/>
      <c r="L1637" s="179" t="s">
        <v>1157</v>
      </c>
      <c r="M1637" s="157">
        <f t="shared" si="125"/>
        <v>12</v>
      </c>
      <c r="N1637" s="157">
        <f t="shared" si="128"/>
        <v>72000</v>
      </c>
      <c r="O1637" s="157">
        <f t="shared" si="126"/>
        <v>0</v>
      </c>
    </row>
    <row r="1638" s="157" customFormat="1" customHeight="1" spans="1:15">
      <c r="A1638" s="196" t="s">
        <v>1353</v>
      </c>
      <c r="B1638" s="179" t="s">
        <v>1193</v>
      </c>
      <c r="C1638" s="179" t="s">
        <v>262</v>
      </c>
      <c r="D1638" s="179" t="s">
        <v>697</v>
      </c>
      <c r="E1638" s="196" t="s">
        <v>188</v>
      </c>
      <c r="F1638" s="179" t="s">
        <v>229</v>
      </c>
      <c r="G1638" s="206">
        <v>28</v>
      </c>
      <c r="H1638" s="206">
        <v>1000</v>
      </c>
      <c r="I1638" s="206">
        <f t="shared" si="127"/>
        <v>28000</v>
      </c>
      <c r="J1638" s="259"/>
      <c r="K1638" s="196"/>
      <c r="L1638" s="179" t="s">
        <v>1157</v>
      </c>
      <c r="M1638" s="157">
        <f t="shared" si="125"/>
        <v>28</v>
      </c>
      <c r="N1638" s="157">
        <f t="shared" si="128"/>
        <v>28000</v>
      </c>
      <c r="O1638" s="157">
        <f t="shared" si="126"/>
        <v>0</v>
      </c>
    </row>
    <row r="1639" s="157" customFormat="1" customHeight="1" spans="1:15">
      <c r="A1639" s="196" t="s">
        <v>1353</v>
      </c>
      <c r="B1639" s="179" t="s">
        <v>1193</v>
      </c>
      <c r="C1639" s="179" t="s">
        <v>262</v>
      </c>
      <c r="D1639" s="179" t="s">
        <v>696</v>
      </c>
      <c r="E1639" s="196" t="s">
        <v>188</v>
      </c>
      <c r="F1639" s="179" t="s">
        <v>229</v>
      </c>
      <c r="G1639" s="206">
        <v>12</v>
      </c>
      <c r="H1639" s="206">
        <v>1000</v>
      </c>
      <c r="I1639" s="206">
        <f t="shared" si="127"/>
        <v>12000</v>
      </c>
      <c r="J1639" s="259"/>
      <c r="K1639" s="196"/>
      <c r="L1639" s="179" t="s">
        <v>1157</v>
      </c>
      <c r="M1639" s="157">
        <f t="shared" si="125"/>
        <v>12</v>
      </c>
      <c r="N1639" s="157">
        <f t="shared" si="128"/>
        <v>12000</v>
      </c>
      <c r="O1639" s="157">
        <f t="shared" si="126"/>
        <v>0</v>
      </c>
    </row>
    <row r="1640" s="157" customFormat="1" customHeight="1" spans="1:15">
      <c r="A1640" s="196" t="s">
        <v>1353</v>
      </c>
      <c r="B1640" s="179" t="s">
        <v>1193</v>
      </c>
      <c r="C1640" s="179" t="s">
        <v>413</v>
      </c>
      <c r="D1640" s="179" t="s">
        <v>417</v>
      </c>
      <c r="E1640" s="196" t="s">
        <v>1188</v>
      </c>
      <c r="F1640" s="179" t="s">
        <v>229</v>
      </c>
      <c r="G1640" s="206">
        <v>12</v>
      </c>
      <c r="H1640" s="206">
        <v>3000</v>
      </c>
      <c r="I1640" s="206">
        <f t="shared" si="127"/>
        <v>36000</v>
      </c>
      <c r="J1640" s="259"/>
      <c r="K1640" s="196"/>
      <c r="L1640" s="179" t="s">
        <v>1157</v>
      </c>
      <c r="M1640" s="157">
        <f t="shared" si="125"/>
        <v>12</v>
      </c>
      <c r="N1640" s="157">
        <f t="shared" si="128"/>
        <v>36000</v>
      </c>
      <c r="O1640" s="157">
        <f t="shared" si="126"/>
        <v>0</v>
      </c>
    </row>
    <row r="1641" s="157" customFormat="1" customHeight="1" spans="1:15">
      <c r="A1641" s="196" t="s">
        <v>1353</v>
      </c>
      <c r="B1641" s="179" t="s">
        <v>1194</v>
      </c>
      <c r="C1641" s="179" t="s">
        <v>441</v>
      </c>
      <c r="D1641" s="179" t="s">
        <v>330</v>
      </c>
      <c r="E1641" s="196" t="s">
        <v>432</v>
      </c>
      <c r="F1641" s="179" t="s">
        <v>186</v>
      </c>
      <c r="G1641" s="206">
        <v>4</v>
      </c>
      <c r="H1641" s="206">
        <v>6000</v>
      </c>
      <c r="I1641" s="206">
        <f t="shared" si="127"/>
        <v>24000</v>
      </c>
      <c r="J1641" s="259"/>
      <c r="K1641" s="196"/>
      <c r="L1641" s="179" t="s">
        <v>1157</v>
      </c>
      <c r="M1641" s="157">
        <f t="shared" si="125"/>
        <v>4</v>
      </c>
      <c r="N1641" s="157">
        <f t="shared" si="128"/>
        <v>24000</v>
      </c>
      <c r="O1641" s="157">
        <f t="shared" si="126"/>
        <v>0</v>
      </c>
    </row>
    <row r="1642" s="157" customFormat="1" customHeight="1" spans="1:15">
      <c r="A1642" s="196" t="s">
        <v>1353</v>
      </c>
      <c r="B1642" s="179" t="s">
        <v>1195</v>
      </c>
      <c r="C1642" s="179" t="s">
        <v>303</v>
      </c>
      <c r="D1642" s="179" t="s">
        <v>330</v>
      </c>
      <c r="E1642" s="196" t="s">
        <v>296</v>
      </c>
      <c r="F1642" s="213" t="s">
        <v>305</v>
      </c>
      <c r="G1642" s="206">
        <v>4</v>
      </c>
      <c r="H1642" s="206">
        <v>1000</v>
      </c>
      <c r="I1642" s="206">
        <f t="shared" si="127"/>
        <v>4000</v>
      </c>
      <c r="J1642" s="259"/>
      <c r="K1642" s="196"/>
      <c r="L1642" s="179" t="s">
        <v>1157</v>
      </c>
      <c r="M1642" s="157">
        <f t="shared" si="125"/>
        <v>4</v>
      </c>
      <c r="N1642" s="157">
        <f t="shared" si="128"/>
        <v>4000</v>
      </c>
      <c r="O1642" s="157">
        <f t="shared" si="126"/>
        <v>0</v>
      </c>
    </row>
    <row r="1643" s="157" customFormat="1" customHeight="1" spans="1:15">
      <c r="A1643" s="196" t="s">
        <v>1373</v>
      </c>
      <c r="B1643" s="196" t="s">
        <v>1373</v>
      </c>
      <c r="C1643" s="196"/>
      <c r="D1643" s="196"/>
      <c r="E1643" s="196"/>
      <c r="F1643" s="196"/>
      <c r="G1643" s="206"/>
      <c r="H1643" s="206"/>
      <c r="I1643" s="206"/>
      <c r="J1643" s="259"/>
      <c r="K1643" s="196"/>
      <c r="L1643" s="179" t="s">
        <v>1157</v>
      </c>
      <c r="O1643" s="157">
        <f t="shared" si="126"/>
        <v>0</v>
      </c>
    </row>
    <row r="1644" s="157" customFormat="1" customHeight="1" spans="1:15">
      <c r="A1644" s="196" t="s">
        <v>1373</v>
      </c>
      <c r="B1644" s="179" t="s">
        <v>1155</v>
      </c>
      <c r="C1644" s="179" t="s">
        <v>306</v>
      </c>
      <c r="D1644" s="196" t="s">
        <v>307</v>
      </c>
      <c r="E1644" s="196" t="s">
        <v>308</v>
      </c>
      <c r="F1644" s="179" t="s">
        <v>158</v>
      </c>
      <c r="G1644" s="206">
        <v>60</v>
      </c>
      <c r="H1644" s="206">
        <v>150</v>
      </c>
      <c r="I1644" s="206">
        <f t="shared" ref="I1644:I1707" si="129" xml:space="preserve">G1644*H1644</f>
        <v>9000</v>
      </c>
      <c r="J1644" s="259"/>
      <c r="K1644" s="196" t="s">
        <v>1374</v>
      </c>
      <c r="L1644" s="179" t="s">
        <v>1157</v>
      </c>
      <c r="M1644" s="157">
        <f t="shared" ref="M1644:M1681" si="130" xml:space="preserve">G1644</f>
        <v>60</v>
      </c>
      <c r="N1644" s="157">
        <f t="shared" ref="N1644:N1707" si="131" xml:space="preserve">M1644*H1644</f>
        <v>9000</v>
      </c>
      <c r="O1644" s="157">
        <f t="shared" si="126"/>
        <v>0</v>
      </c>
    </row>
    <row r="1645" s="157" customFormat="1" customHeight="1" spans="1:15">
      <c r="A1645" s="196" t="s">
        <v>1373</v>
      </c>
      <c r="B1645" s="179" t="s">
        <v>1155</v>
      </c>
      <c r="C1645" s="179" t="s">
        <v>431</v>
      </c>
      <c r="D1645" s="179" t="s">
        <v>330</v>
      </c>
      <c r="E1645" s="196" t="s">
        <v>432</v>
      </c>
      <c r="F1645" s="179" t="s">
        <v>229</v>
      </c>
      <c r="G1645" s="206">
        <v>60</v>
      </c>
      <c r="H1645" s="206">
        <v>1500</v>
      </c>
      <c r="I1645" s="206">
        <f t="shared" si="129"/>
        <v>90000</v>
      </c>
      <c r="J1645" s="259"/>
      <c r="K1645" s="196" t="s">
        <v>1374</v>
      </c>
      <c r="L1645" s="179" t="s">
        <v>1157</v>
      </c>
      <c r="M1645" s="157">
        <f t="shared" si="130"/>
        <v>60</v>
      </c>
      <c r="N1645" s="157">
        <f t="shared" si="131"/>
        <v>90000</v>
      </c>
      <c r="O1645" s="157">
        <f t="shared" si="126"/>
        <v>0</v>
      </c>
    </row>
    <row r="1646" s="157" customFormat="1" customHeight="1" spans="1:15">
      <c r="A1646" s="196" t="s">
        <v>1373</v>
      </c>
      <c r="B1646" s="179" t="s">
        <v>1155</v>
      </c>
      <c r="C1646" s="179" t="s">
        <v>431</v>
      </c>
      <c r="D1646" s="213" t="s">
        <v>710</v>
      </c>
      <c r="E1646" s="266" t="s">
        <v>432</v>
      </c>
      <c r="F1646" s="213" t="s">
        <v>229</v>
      </c>
      <c r="G1646" s="206">
        <v>60</v>
      </c>
      <c r="H1646" s="206">
        <v>1500</v>
      </c>
      <c r="I1646" s="206">
        <f t="shared" si="129"/>
        <v>90000</v>
      </c>
      <c r="J1646" s="259"/>
      <c r="K1646" s="196" t="s">
        <v>1374</v>
      </c>
      <c r="L1646" s="179" t="s">
        <v>1157</v>
      </c>
      <c r="M1646" s="157">
        <f t="shared" si="130"/>
        <v>60</v>
      </c>
      <c r="N1646" s="157">
        <f t="shared" si="131"/>
        <v>90000</v>
      </c>
      <c r="O1646" s="157">
        <f t="shared" si="126"/>
        <v>0</v>
      </c>
    </row>
    <row r="1647" s="157" customFormat="1" customHeight="1" spans="1:15">
      <c r="A1647" s="196" t="s">
        <v>1373</v>
      </c>
      <c r="B1647" s="179" t="s">
        <v>1155</v>
      </c>
      <c r="C1647" s="179" t="s">
        <v>322</v>
      </c>
      <c r="D1647" s="179" t="s">
        <v>703</v>
      </c>
      <c r="E1647" s="196" t="s">
        <v>324</v>
      </c>
      <c r="F1647" s="179" t="s">
        <v>705</v>
      </c>
      <c r="G1647" s="206">
        <v>120</v>
      </c>
      <c r="H1647" s="206">
        <v>200</v>
      </c>
      <c r="I1647" s="206">
        <f t="shared" si="129"/>
        <v>24000</v>
      </c>
      <c r="J1647" s="259"/>
      <c r="K1647" s="196" t="s">
        <v>1374</v>
      </c>
      <c r="L1647" s="179" t="s">
        <v>1157</v>
      </c>
      <c r="M1647" s="157">
        <f t="shared" si="130"/>
        <v>120</v>
      </c>
      <c r="N1647" s="157">
        <f t="shared" si="131"/>
        <v>24000</v>
      </c>
      <c r="O1647" s="157">
        <f t="shared" si="126"/>
        <v>0</v>
      </c>
    </row>
    <row r="1648" s="157" customFormat="1" customHeight="1" spans="1:15">
      <c r="A1648" s="196" t="s">
        <v>1373</v>
      </c>
      <c r="B1648" s="179" t="s">
        <v>1155</v>
      </c>
      <c r="C1648" s="179" t="s">
        <v>224</v>
      </c>
      <c r="D1648" s="179" t="s">
        <v>330</v>
      </c>
      <c r="E1648" s="196" t="s">
        <v>1158</v>
      </c>
      <c r="F1648" s="179" t="s">
        <v>158</v>
      </c>
      <c r="G1648" s="206">
        <v>60</v>
      </c>
      <c r="H1648" s="206">
        <v>1000</v>
      </c>
      <c r="I1648" s="206">
        <f t="shared" si="129"/>
        <v>60000</v>
      </c>
      <c r="J1648" s="259"/>
      <c r="K1648" s="196" t="s">
        <v>1374</v>
      </c>
      <c r="L1648" s="179" t="s">
        <v>1157</v>
      </c>
      <c r="M1648" s="157">
        <f t="shared" si="130"/>
        <v>60</v>
      </c>
      <c r="N1648" s="157">
        <f t="shared" si="131"/>
        <v>60000</v>
      </c>
      <c r="O1648" s="157">
        <f t="shared" si="126"/>
        <v>0</v>
      </c>
    </row>
    <row r="1649" s="157" customFormat="1" customHeight="1" spans="1:15">
      <c r="A1649" s="196" t="s">
        <v>1373</v>
      </c>
      <c r="B1649" s="179" t="s">
        <v>1155</v>
      </c>
      <c r="C1649" s="179" t="s">
        <v>325</v>
      </c>
      <c r="D1649" s="179" t="s">
        <v>330</v>
      </c>
      <c r="E1649" s="179" t="s">
        <v>786</v>
      </c>
      <c r="F1649" s="179" t="s">
        <v>158</v>
      </c>
      <c r="G1649" s="206">
        <v>60</v>
      </c>
      <c r="H1649" s="206">
        <v>200</v>
      </c>
      <c r="I1649" s="206">
        <f t="shared" si="129"/>
        <v>12000</v>
      </c>
      <c r="J1649" s="259"/>
      <c r="K1649" s="196" t="s">
        <v>1374</v>
      </c>
      <c r="L1649" s="179" t="s">
        <v>1157</v>
      </c>
      <c r="M1649" s="157">
        <f t="shared" si="130"/>
        <v>60</v>
      </c>
      <c r="N1649" s="157">
        <f t="shared" si="131"/>
        <v>12000</v>
      </c>
      <c r="O1649" s="157">
        <f t="shared" si="126"/>
        <v>0</v>
      </c>
    </row>
    <row r="1650" s="157" customFormat="1" customHeight="1" spans="1:15">
      <c r="A1650" s="196" t="s">
        <v>1373</v>
      </c>
      <c r="B1650" s="179" t="s">
        <v>1155</v>
      </c>
      <c r="C1650" s="179" t="s">
        <v>262</v>
      </c>
      <c r="D1650" s="179" t="s">
        <v>564</v>
      </c>
      <c r="E1650" s="196" t="s">
        <v>188</v>
      </c>
      <c r="F1650" s="179" t="s">
        <v>229</v>
      </c>
      <c r="G1650" s="206">
        <v>60</v>
      </c>
      <c r="H1650" s="206">
        <v>1000</v>
      </c>
      <c r="I1650" s="206">
        <f t="shared" si="129"/>
        <v>60000</v>
      </c>
      <c r="J1650" s="259"/>
      <c r="K1650" s="196" t="s">
        <v>1374</v>
      </c>
      <c r="L1650" s="179" t="s">
        <v>1157</v>
      </c>
      <c r="M1650" s="157">
        <f t="shared" si="130"/>
        <v>60</v>
      </c>
      <c r="N1650" s="157">
        <f t="shared" si="131"/>
        <v>60000</v>
      </c>
      <c r="O1650" s="157">
        <f t="shared" si="126"/>
        <v>0</v>
      </c>
    </row>
    <row r="1651" s="157" customFormat="1" customHeight="1" spans="1:15">
      <c r="A1651" s="196" t="s">
        <v>1373</v>
      </c>
      <c r="B1651" s="179" t="s">
        <v>1155</v>
      </c>
      <c r="C1651" s="213" t="s">
        <v>329</v>
      </c>
      <c r="D1651" s="213" t="s">
        <v>330</v>
      </c>
      <c r="E1651" s="213" t="s">
        <v>331</v>
      </c>
      <c r="F1651" s="213" t="s">
        <v>229</v>
      </c>
      <c r="G1651" s="206">
        <v>60</v>
      </c>
      <c r="H1651" s="206">
        <v>210</v>
      </c>
      <c r="I1651" s="206">
        <f t="shared" si="129"/>
        <v>12600</v>
      </c>
      <c r="J1651" s="259"/>
      <c r="K1651" s="196" t="s">
        <v>1374</v>
      </c>
      <c r="L1651" s="179" t="s">
        <v>1157</v>
      </c>
      <c r="M1651" s="157">
        <f t="shared" si="130"/>
        <v>60</v>
      </c>
      <c r="N1651" s="157">
        <f t="shared" si="131"/>
        <v>12600</v>
      </c>
      <c r="O1651" s="157">
        <f t="shared" si="126"/>
        <v>0</v>
      </c>
    </row>
    <row r="1652" s="157" customFormat="1" customHeight="1" spans="1:15">
      <c r="A1652" s="196" t="s">
        <v>1373</v>
      </c>
      <c r="B1652" s="179" t="s">
        <v>1155</v>
      </c>
      <c r="C1652" s="179" t="s">
        <v>354</v>
      </c>
      <c r="D1652" s="179" t="s">
        <v>355</v>
      </c>
      <c r="E1652" s="266" t="s">
        <v>356</v>
      </c>
      <c r="F1652" s="213" t="s">
        <v>229</v>
      </c>
      <c r="G1652" s="206">
        <v>60</v>
      </c>
      <c r="H1652" s="206">
        <v>1000</v>
      </c>
      <c r="I1652" s="206">
        <f t="shared" si="129"/>
        <v>60000</v>
      </c>
      <c r="J1652" s="259"/>
      <c r="K1652" s="196" t="s">
        <v>1374</v>
      </c>
      <c r="L1652" s="179" t="s">
        <v>1157</v>
      </c>
      <c r="M1652" s="157">
        <f t="shared" si="130"/>
        <v>60</v>
      </c>
      <c r="N1652" s="157">
        <f t="shared" si="131"/>
        <v>60000</v>
      </c>
      <c r="O1652" s="157">
        <f t="shared" si="126"/>
        <v>0</v>
      </c>
    </row>
    <row r="1653" s="157" customFormat="1" customHeight="1" spans="1:15">
      <c r="A1653" s="196" t="s">
        <v>1373</v>
      </c>
      <c r="B1653" s="213" t="s">
        <v>1355</v>
      </c>
      <c r="C1653" s="179" t="s">
        <v>272</v>
      </c>
      <c r="D1653" s="179" t="s">
        <v>330</v>
      </c>
      <c r="E1653" s="196" t="s">
        <v>278</v>
      </c>
      <c r="F1653" s="179" t="s">
        <v>158</v>
      </c>
      <c r="G1653" s="206">
        <v>16</v>
      </c>
      <c r="H1653" s="206">
        <v>1750</v>
      </c>
      <c r="I1653" s="206">
        <f t="shared" si="129"/>
        <v>28000</v>
      </c>
      <c r="J1653" s="259"/>
      <c r="K1653" s="196" t="s">
        <v>1375</v>
      </c>
      <c r="L1653" s="179" t="s">
        <v>1157</v>
      </c>
      <c r="M1653" s="157">
        <f t="shared" si="130"/>
        <v>16</v>
      </c>
      <c r="N1653" s="157">
        <f t="shared" si="131"/>
        <v>28000</v>
      </c>
      <c r="O1653" s="157">
        <f t="shared" si="126"/>
        <v>0</v>
      </c>
    </row>
    <row r="1654" s="157" customFormat="1" customHeight="1" spans="1:15">
      <c r="A1654" s="196" t="s">
        <v>1373</v>
      </c>
      <c r="B1654" s="213" t="s">
        <v>1355</v>
      </c>
      <c r="C1654" s="179" t="s">
        <v>431</v>
      </c>
      <c r="D1654" s="179" t="s">
        <v>330</v>
      </c>
      <c r="E1654" s="196" t="s">
        <v>432</v>
      </c>
      <c r="F1654" s="179" t="s">
        <v>229</v>
      </c>
      <c r="G1654" s="206">
        <v>8</v>
      </c>
      <c r="H1654" s="206">
        <v>1500</v>
      </c>
      <c r="I1654" s="206">
        <f t="shared" si="129"/>
        <v>12000</v>
      </c>
      <c r="J1654" s="259"/>
      <c r="K1654" s="196" t="s">
        <v>1375</v>
      </c>
      <c r="L1654" s="179" t="s">
        <v>1157</v>
      </c>
      <c r="M1654" s="157">
        <f t="shared" si="130"/>
        <v>8</v>
      </c>
      <c r="N1654" s="157">
        <f t="shared" si="131"/>
        <v>12000</v>
      </c>
      <c r="O1654" s="157">
        <f t="shared" si="126"/>
        <v>0</v>
      </c>
    </row>
    <row r="1655" s="157" customFormat="1" customHeight="1" spans="1:15">
      <c r="A1655" s="196" t="s">
        <v>1373</v>
      </c>
      <c r="B1655" s="213" t="s">
        <v>1355</v>
      </c>
      <c r="C1655" s="179" t="s">
        <v>436</v>
      </c>
      <c r="D1655" s="179" t="s">
        <v>330</v>
      </c>
      <c r="E1655" s="196" t="s">
        <v>437</v>
      </c>
      <c r="F1655" s="179" t="s">
        <v>186</v>
      </c>
      <c r="G1655" s="206">
        <v>4</v>
      </c>
      <c r="H1655" s="206">
        <v>5000</v>
      </c>
      <c r="I1655" s="206">
        <f t="shared" si="129"/>
        <v>20000</v>
      </c>
      <c r="J1655" s="259"/>
      <c r="K1655" s="196" t="s">
        <v>1356</v>
      </c>
      <c r="L1655" s="179" t="s">
        <v>1157</v>
      </c>
      <c r="M1655" s="157">
        <f t="shared" si="130"/>
        <v>4</v>
      </c>
      <c r="N1655" s="157">
        <f t="shared" si="131"/>
        <v>20000</v>
      </c>
      <c r="O1655" s="157">
        <f t="shared" si="126"/>
        <v>0</v>
      </c>
    </row>
    <row r="1656" s="157" customFormat="1" customHeight="1" spans="1:15">
      <c r="A1656" s="196" t="s">
        <v>1373</v>
      </c>
      <c r="B1656" s="213" t="s">
        <v>1355</v>
      </c>
      <c r="C1656" s="179" t="s">
        <v>260</v>
      </c>
      <c r="D1656" s="179" t="s">
        <v>426</v>
      </c>
      <c r="E1656" s="196" t="s">
        <v>181</v>
      </c>
      <c r="F1656" s="179" t="s">
        <v>158</v>
      </c>
      <c r="G1656" s="206">
        <v>4</v>
      </c>
      <c r="H1656" s="206">
        <v>2000</v>
      </c>
      <c r="I1656" s="206">
        <f t="shared" si="129"/>
        <v>8000</v>
      </c>
      <c r="J1656" s="259"/>
      <c r="K1656" s="196" t="s">
        <v>1356</v>
      </c>
      <c r="L1656" s="179" t="s">
        <v>1157</v>
      </c>
      <c r="M1656" s="157">
        <f t="shared" si="130"/>
        <v>4</v>
      </c>
      <c r="N1656" s="157">
        <f t="shared" si="131"/>
        <v>8000</v>
      </c>
      <c r="O1656" s="157">
        <f t="shared" si="126"/>
        <v>0</v>
      </c>
    </row>
    <row r="1657" s="157" customFormat="1" customHeight="1" spans="1:15">
      <c r="A1657" s="196" t="s">
        <v>1373</v>
      </c>
      <c r="B1657" s="213" t="s">
        <v>1355</v>
      </c>
      <c r="C1657" s="179" t="s">
        <v>262</v>
      </c>
      <c r="D1657" s="179" t="s">
        <v>263</v>
      </c>
      <c r="E1657" s="196" t="s">
        <v>188</v>
      </c>
      <c r="F1657" s="179" t="s">
        <v>229</v>
      </c>
      <c r="G1657" s="206">
        <v>8</v>
      </c>
      <c r="H1657" s="206">
        <v>1000</v>
      </c>
      <c r="I1657" s="206">
        <f t="shared" si="129"/>
        <v>8000</v>
      </c>
      <c r="J1657" s="259"/>
      <c r="K1657" s="196" t="s">
        <v>1375</v>
      </c>
      <c r="L1657" s="179" t="s">
        <v>1157</v>
      </c>
      <c r="M1657" s="157">
        <f t="shared" si="130"/>
        <v>8</v>
      </c>
      <c r="N1657" s="157">
        <f t="shared" si="131"/>
        <v>8000</v>
      </c>
      <c r="O1657" s="157">
        <f t="shared" si="126"/>
        <v>0</v>
      </c>
    </row>
    <row r="1658" s="157" customFormat="1" customHeight="1" spans="1:15">
      <c r="A1658" s="196" t="s">
        <v>1373</v>
      </c>
      <c r="B1658" s="213" t="s">
        <v>1355</v>
      </c>
      <c r="C1658" s="179" t="s">
        <v>354</v>
      </c>
      <c r="D1658" s="179" t="s">
        <v>355</v>
      </c>
      <c r="E1658" s="196" t="s">
        <v>356</v>
      </c>
      <c r="F1658" s="179" t="s">
        <v>229</v>
      </c>
      <c r="G1658" s="206">
        <v>8</v>
      </c>
      <c r="H1658" s="206">
        <v>1000</v>
      </c>
      <c r="I1658" s="206">
        <f t="shared" si="129"/>
        <v>8000</v>
      </c>
      <c r="J1658" s="259"/>
      <c r="K1658" s="196" t="s">
        <v>1375</v>
      </c>
      <c r="L1658" s="179" t="s">
        <v>1157</v>
      </c>
      <c r="M1658" s="157">
        <f t="shared" si="130"/>
        <v>8</v>
      </c>
      <c r="N1658" s="157">
        <f t="shared" si="131"/>
        <v>8000</v>
      </c>
      <c r="O1658" s="157">
        <f t="shared" si="126"/>
        <v>0</v>
      </c>
    </row>
    <row r="1659" s="157" customFormat="1" customHeight="1" spans="1:15">
      <c r="A1659" s="196" t="s">
        <v>1373</v>
      </c>
      <c r="B1659" s="213" t="s">
        <v>1355</v>
      </c>
      <c r="C1659" s="179" t="s">
        <v>227</v>
      </c>
      <c r="D1659" s="179" t="s">
        <v>426</v>
      </c>
      <c r="E1659" s="196" t="s">
        <v>195</v>
      </c>
      <c r="F1659" s="179" t="s">
        <v>229</v>
      </c>
      <c r="G1659" s="206">
        <v>4</v>
      </c>
      <c r="H1659" s="206">
        <v>2680</v>
      </c>
      <c r="I1659" s="206">
        <f t="shared" si="129"/>
        <v>10720</v>
      </c>
      <c r="J1659" s="259"/>
      <c r="K1659" s="196" t="s">
        <v>1375</v>
      </c>
      <c r="L1659" s="179" t="s">
        <v>1157</v>
      </c>
      <c r="M1659" s="157">
        <f t="shared" si="130"/>
        <v>4</v>
      </c>
      <c r="N1659" s="157">
        <f t="shared" si="131"/>
        <v>10720</v>
      </c>
      <c r="O1659" s="157">
        <f t="shared" si="126"/>
        <v>0</v>
      </c>
    </row>
    <row r="1660" s="157" customFormat="1" customHeight="1" spans="1:15">
      <c r="A1660" s="196" t="s">
        <v>1373</v>
      </c>
      <c r="B1660" s="213" t="s">
        <v>1355</v>
      </c>
      <c r="C1660" s="179" t="s">
        <v>280</v>
      </c>
      <c r="D1660" s="213" t="s">
        <v>281</v>
      </c>
      <c r="E1660" s="196" t="s">
        <v>282</v>
      </c>
      <c r="F1660" s="179" t="s">
        <v>158</v>
      </c>
      <c r="G1660" s="206">
        <v>8</v>
      </c>
      <c r="H1660" s="206">
        <v>365</v>
      </c>
      <c r="I1660" s="206">
        <f t="shared" si="129"/>
        <v>2920</v>
      </c>
      <c r="J1660" s="259"/>
      <c r="K1660" s="196" t="s">
        <v>1375</v>
      </c>
      <c r="L1660" s="179" t="s">
        <v>1157</v>
      </c>
      <c r="M1660" s="157">
        <f t="shared" si="130"/>
        <v>8</v>
      </c>
      <c r="N1660" s="157">
        <f t="shared" si="131"/>
        <v>2920</v>
      </c>
      <c r="O1660" s="157">
        <f t="shared" si="126"/>
        <v>0</v>
      </c>
    </row>
    <row r="1661" s="157" customFormat="1" customHeight="1" spans="1:15">
      <c r="A1661" s="196" t="s">
        <v>1373</v>
      </c>
      <c r="B1661" s="213" t="s">
        <v>1355</v>
      </c>
      <c r="C1661" s="179" t="s">
        <v>322</v>
      </c>
      <c r="D1661" s="179" t="s">
        <v>703</v>
      </c>
      <c r="E1661" s="196" t="s">
        <v>324</v>
      </c>
      <c r="F1661" s="179" t="s">
        <v>705</v>
      </c>
      <c r="G1661" s="206">
        <v>8</v>
      </c>
      <c r="H1661" s="206">
        <v>200</v>
      </c>
      <c r="I1661" s="206">
        <f t="shared" si="129"/>
        <v>1600</v>
      </c>
      <c r="J1661" s="259"/>
      <c r="K1661" s="196" t="s">
        <v>1375</v>
      </c>
      <c r="L1661" s="179" t="s">
        <v>1157</v>
      </c>
      <c r="M1661" s="157">
        <f t="shared" si="130"/>
        <v>8</v>
      </c>
      <c r="N1661" s="157">
        <f t="shared" si="131"/>
        <v>1600</v>
      </c>
      <c r="O1661" s="157">
        <f t="shared" si="126"/>
        <v>0</v>
      </c>
    </row>
    <row r="1662" s="157" customFormat="1" customHeight="1" spans="1:15">
      <c r="A1662" s="196" t="s">
        <v>1373</v>
      </c>
      <c r="B1662" s="213" t="s">
        <v>1355</v>
      </c>
      <c r="C1662" s="179" t="s">
        <v>224</v>
      </c>
      <c r="D1662" s="179" t="s">
        <v>330</v>
      </c>
      <c r="E1662" s="196" t="s">
        <v>1158</v>
      </c>
      <c r="F1662" s="179" t="s">
        <v>158</v>
      </c>
      <c r="G1662" s="206">
        <v>4</v>
      </c>
      <c r="H1662" s="206">
        <v>1000</v>
      </c>
      <c r="I1662" s="206">
        <f t="shared" si="129"/>
        <v>4000</v>
      </c>
      <c r="J1662" s="259"/>
      <c r="K1662" s="196" t="s">
        <v>1375</v>
      </c>
      <c r="L1662" s="179" t="s">
        <v>1157</v>
      </c>
      <c r="M1662" s="157">
        <f t="shared" si="130"/>
        <v>4</v>
      </c>
      <c r="N1662" s="157">
        <f t="shared" si="131"/>
        <v>4000</v>
      </c>
      <c r="O1662" s="157">
        <f t="shared" si="126"/>
        <v>0</v>
      </c>
    </row>
    <row r="1663" s="157" customFormat="1" customHeight="1" spans="1:15">
      <c r="A1663" s="196" t="s">
        <v>1373</v>
      </c>
      <c r="B1663" s="213" t="s">
        <v>1355</v>
      </c>
      <c r="C1663" s="213" t="s">
        <v>329</v>
      </c>
      <c r="D1663" s="213" t="s">
        <v>330</v>
      </c>
      <c r="E1663" s="213" t="s">
        <v>331</v>
      </c>
      <c r="F1663" s="213" t="s">
        <v>229</v>
      </c>
      <c r="G1663" s="206">
        <v>8</v>
      </c>
      <c r="H1663" s="206">
        <v>210</v>
      </c>
      <c r="I1663" s="206">
        <f t="shared" si="129"/>
        <v>1680</v>
      </c>
      <c r="J1663" s="259"/>
      <c r="K1663" s="196" t="s">
        <v>1375</v>
      </c>
      <c r="L1663" s="179" t="s">
        <v>1157</v>
      </c>
      <c r="M1663" s="157">
        <f t="shared" si="130"/>
        <v>8</v>
      </c>
      <c r="N1663" s="157">
        <f t="shared" si="131"/>
        <v>1680</v>
      </c>
      <c r="O1663" s="157">
        <f t="shared" si="126"/>
        <v>0</v>
      </c>
    </row>
    <row r="1664" s="157" customFormat="1" customHeight="1" spans="1:15">
      <c r="A1664" s="196" t="s">
        <v>1373</v>
      </c>
      <c r="B1664" s="179" t="s">
        <v>1163</v>
      </c>
      <c r="C1664" s="179" t="s">
        <v>306</v>
      </c>
      <c r="D1664" s="196" t="s">
        <v>307</v>
      </c>
      <c r="E1664" s="196" t="s">
        <v>308</v>
      </c>
      <c r="F1664" s="179" t="s">
        <v>158</v>
      </c>
      <c r="G1664" s="206">
        <v>4</v>
      </c>
      <c r="H1664" s="206">
        <v>150</v>
      </c>
      <c r="I1664" s="206">
        <f t="shared" si="129"/>
        <v>600</v>
      </c>
      <c r="J1664" s="259"/>
      <c r="K1664" s="196" t="s">
        <v>1376</v>
      </c>
      <c r="L1664" s="179" t="s">
        <v>1157</v>
      </c>
      <c r="M1664" s="157">
        <f t="shared" si="130"/>
        <v>4</v>
      </c>
      <c r="N1664" s="157">
        <f t="shared" si="131"/>
        <v>600</v>
      </c>
      <c r="O1664" s="157">
        <f t="shared" si="126"/>
        <v>0</v>
      </c>
    </row>
    <row r="1665" s="157" customFormat="1" customHeight="1" spans="1:15">
      <c r="A1665" s="196" t="s">
        <v>1373</v>
      </c>
      <c r="B1665" s="179" t="s">
        <v>1165</v>
      </c>
      <c r="C1665" s="213" t="s">
        <v>690</v>
      </c>
      <c r="D1665" s="213" t="s">
        <v>164</v>
      </c>
      <c r="E1665" s="196" t="s">
        <v>157</v>
      </c>
      <c r="F1665" s="179" t="s">
        <v>158</v>
      </c>
      <c r="G1665" s="206">
        <v>40</v>
      </c>
      <c r="H1665" s="206">
        <v>10000</v>
      </c>
      <c r="I1665" s="206">
        <f t="shared" si="129"/>
        <v>400000</v>
      </c>
      <c r="J1665" s="259"/>
      <c r="K1665" s="196" t="s">
        <v>1377</v>
      </c>
      <c r="L1665" s="179" t="s">
        <v>1157</v>
      </c>
      <c r="M1665" s="157">
        <f t="shared" si="130"/>
        <v>40</v>
      </c>
      <c r="N1665" s="157">
        <f t="shared" si="131"/>
        <v>400000</v>
      </c>
      <c r="O1665" s="157">
        <f t="shared" si="126"/>
        <v>0</v>
      </c>
    </row>
    <row r="1666" s="157" customFormat="1" customHeight="1" spans="1:15">
      <c r="A1666" s="196" t="s">
        <v>1373</v>
      </c>
      <c r="B1666" s="179" t="s">
        <v>1165</v>
      </c>
      <c r="C1666" s="179" t="s">
        <v>272</v>
      </c>
      <c r="D1666" s="179" t="s">
        <v>330</v>
      </c>
      <c r="E1666" s="196" t="s">
        <v>274</v>
      </c>
      <c r="F1666" s="179" t="s">
        <v>158</v>
      </c>
      <c r="G1666" s="206">
        <v>40</v>
      </c>
      <c r="H1666" s="206">
        <v>1320</v>
      </c>
      <c r="I1666" s="206">
        <f t="shared" si="129"/>
        <v>52800</v>
      </c>
      <c r="J1666" s="259"/>
      <c r="K1666" s="196" t="s">
        <v>1377</v>
      </c>
      <c r="L1666" s="179" t="s">
        <v>1157</v>
      </c>
      <c r="M1666" s="157">
        <f t="shared" si="130"/>
        <v>40</v>
      </c>
      <c r="N1666" s="157">
        <f t="shared" si="131"/>
        <v>52800</v>
      </c>
      <c r="O1666" s="157">
        <f t="shared" si="126"/>
        <v>0</v>
      </c>
    </row>
    <row r="1667" s="157" customFormat="1" customHeight="1" spans="1:15">
      <c r="A1667" s="196" t="s">
        <v>1373</v>
      </c>
      <c r="B1667" s="179" t="s">
        <v>1165</v>
      </c>
      <c r="C1667" s="179" t="s">
        <v>395</v>
      </c>
      <c r="D1667" s="179" t="s">
        <v>393</v>
      </c>
      <c r="E1667" s="196" t="s">
        <v>335</v>
      </c>
      <c r="F1667" s="179" t="s">
        <v>229</v>
      </c>
      <c r="G1667" s="206">
        <v>8</v>
      </c>
      <c r="H1667" s="206">
        <v>3000</v>
      </c>
      <c r="I1667" s="206">
        <f t="shared" si="129"/>
        <v>24000</v>
      </c>
      <c r="J1667" s="259"/>
      <c r="K1667" s="196" t="s">
        <v>1377</v>
      </c>
      <c r="L1667" s="179" t="s">
        <v>1157</v>
      </c>
      <c r="M1667" s="157">
        <f t="shared" si="130"/>
        <v>8</v>
      </c>
      <c r="N1667" s="157">
        <f t="shared" si="131"/>
        <v>24000</v>
      </c>
      <c r="O1667" s="157">
        <f t="shared" si="126"/>
        <v>0</v>
      </c>
    </row>
    <row r="1668" s="157" customFormat="1" customHeight="1" spans="1:15">
      <c r="A1668" s="196" t="s">
        <v>1373</v>
      </c>
      <c r="B1668" s="179" t="s">
        <v>1165</v>
      </c>
      <c r="C1668" s="179" t="s">
        <v>467</v>
      </c>
      <c r="D1668" s="179" t="s">
        <v>330</v>
      </c>
      <c r="E1668" s="179" t="s">
        <v>468</v>
      </c>
      <c r="F1668" s="179" t="s">
        <v>229</v>
      </c>
      <c r="G1668" s="206">
        <v>40</v>
      </c>
      <c r="H1668" s="206">
        <v>150</v>
      </c>
      <c r="I1668" s="206">
        <f t="shared" si="129"/>
        <v>6000</v>
      </c>
      <c r="J1668" s="259"/>
      <c r="K1668" s="196" t="s">
        <v>1377</v>
      </c>
      <c r="L1668" s="179" t="s">
        <v>1157</v>
      </c>
      <c r="M1668" s="157">
        <f t="shared" si="130"/>
        <v>40</v>
      </c>
      <c r="N1668" s="157">
        <f t="shared" si="131"/>
        <v>6000</v>
      </c>
      <c r="O1668" s="157">
        <f t="shared" si="126"/>
        <v>0</v>
      </c>
    </row>
    <row r="1669" s="157" customFormat="1" customHeight="1" spans="1:15">
      <c r="A1669" s="196" t="s">
        <v>1373</v>
      </c>
      <c r="B1669" s="179" t="s">
        <v>1165</v>
      </c>
      <c r="C1669" s="179" t="s">
        <v>346</v>
      </c>
      <c r="D1669" s="179" t="s">
        <v>347</v>
      </c>
      <c r="E1669" s="179" t="s">
        <v>348</v>
      </c>
      <c r="F1669" s="866" t="s">
        <v>229</v>
      </c>
      <c r="G1669" s="194">
        <v>4</v>
      </c>
      <c r="H1669" s="206">
        <v>1800</v>
      </c>
      <c r="I1669" s="206">
        <f t="shared" si="129"/>
        <v>7200</v>
      </c>
      <c r="J1669" s="275"/>
      <c r="K1669" s="196" t="s">
        <v>1358</v>
      </c>
      <c r="L1669" s="179" t="s">
        <v>1157</v>
      </c>
      <c r="M1669" s="157">
        <f t="shared" si="130"/>
        <v>4</v>
      </c>
      <c r="N1669" s="157">
        <f t="shared" si="131"/>
        <v>7200</v>
      </c>
      <c r="O1669" s="157">
        <f t="shared" ref="O1669:O1732" si="132" xml:space="preserve">G1669-M1669</f>
        <v>0</v>
      </c>
    </row>
    <row r="1670" s="157" customFormat="1" customHeight="1" spans="1:15">
      <c r="A1670" s="196" t="s">
        <v>1373</v>
      </c>
      <c r="B1670" s="179" t="s">
        <v>1167</v>
      </c>
      <c r="C1670" s="179" t="s">
        <v>318</v>
      </c>
      <c r="D1670" s="179" t="s">
        <v>728</v>
      </c>
      <c r="E1670" s="196" t="s">
        <v>320</v>
      </c>
      <c r="F1670" s="179" t="s">
        <v>158</v>
      </c>
      <c r="G1670" s="206">
        <v>8</v>
      </c>
      <c r="H1670" s="206">
        <v>800</v>
      </c>
      <c r="I1670" s="206">
        <f t="shared" si="129"/>
        <v>6400</v>
      </c>
      <c r="J1670" s="259"/>
      <c r="K1670" s="196" t="s">
        <v>1378</v>
      </c>
      <c r="L1670" s="179" t="s">
        <v>1157</v>
      </c>
      <c r="M1670" s="157">
        <f t="shared" si="130"/>
        <v>8</v>
      </c>
      <c r="N1670" s="157">
        <f t="shared" si="131"/>
        <v>6400</v>
      </c>
      <c r="O1670" s="157">
        <f t="shared" si="132"/>
        <v>0</v>
      </c>
    </row>
    <row r="1671" s="157" customFormat="1" customHeight="1" spans="1:15">
      <c r="A1671" s="196" t="s">
        <v>1373</v>
      </c>
      <c r="B1671" s="179" t="s">
        <v>1167</v>
      </c>
      <c r="C1671" s="179" t="s">
        <v>297</v>
      </c>
      <c r="D1671" s="179" t="s">
        <v>298</v>
      </c>
      <c r="E1671" s="213" t="s">
        <v>299</v>
      </c>
      <c r="F1671" s="179" t="s">
        <v>229</v>
      </c>
      <c r="G1671" s="206">
        <v>4</v>
      </c>
      <c r="H1671" s="206">
        <v>200</v>
      </c>
      <c r="I1671" s="206">
        <f t="shared" si="129"/>
        <v>800</v>
      </c>
      <c r="J1671" s="259"/>
      <c r="K1671" s="196" t="s">
        <v>1378</v>
      </c>
      <c r="L1671" s="179" t="s">
        <v>1157</v>
      </c>
      <c r="M1671" s="157">
        <f t="shared" si="130"/>
        <v>4</v>
      </c>
      <c r="N1671" s="157">
        <f t="shared" si="131"/>
        <v>800</v>
      </c>
      <c r="O1671" s="157">
        <f t="shared" si="132"/>
        <v>0</v>
      </c>
    </row>
    <row r="1672" s="157" customFormat="1" customHeight="1" spans="1:15">
      <c r="A1672" s="196" t="s">
        <v>1373</v>
      </c>
      <c r="B1672" s="179" t="s">
        <v>1169</v>
      </c>
      <c r="C1672" s="179" t="s">
        <v>463</v>
      </c>
      <c r="D1672" s="179" t="s">
        <v>465</v>
      </c>
      <c r="E1672" s="179" t="s">
        <v>240</v>
      </c>
      <c r="F1672" s="179" t="s">
        <v>229</v>
      </c>
      <c r="G1672" s="206">
        <v>4</v>
      </c>
      <c r="H1672" s="206">
        <v>6000</v>
      </c>
      <c r="I1672" s="206">
        <f t="shared" si="129"/>
        <v>24000</v>
      </c>
      <c r="J1672" s="259"/>
      <c r="K1672" s="196" t="s">
        <v>1379</v>
      </c>
      <c r="L1672" s="179" t="s">
        <v>1157</v>
      </c>
      <c r="M1672" s="157">
        <f t="shared" si="130"/>
        <v>4</v>
      </c>
      <c r="N1672" s="157">
        <f t="shared" si="131"/>
        <v>24000</v>
      </c>
      <c r="O1672" s="157">
        <f t="shared" si="132"/>
        <v>0</v>
      </c>
    </row>
    <row r="1673" s="157" customFormat="1" customHeight="1" spans="1:15">
      <c r="A1673" s="196" t="s">
        <v>1373</v>
      </c>
      <c r="B1673" s="179" t="s">
        <v>1169</v>
      </c>
      <c r="C1673" s="179" t="s">
        <v>297</v>
      </c>
      <c r="D1673" s="179" t="s">
        <v>298</v>
      </c>
      <c r="E1673" s="213" t="s">
        <v>299</v>
      </c>
      <c r="F1673" s="867" t="s">
        <v>229</v>
      </c>
      <c r="G1673" s="194">
        <v>4</v>
      </c>
      <c r="H1673" s="206">
        <v>200</v>
      </c>
      <c r="I1673" s="206">
        <f t="shared" si="129"/>
        <v>800</v>
      </c>
      <c r="J1673" s="868"/>
      <c r="K1673" s="196" t="s">
        <v>1379</v>
      </c>
      <c r="L1673" s="179" t="s">
        <v>1157</v>
      </c>
      <c r="M1673" s="157">
        <f t="shared" si="130"/>
        <v>4</v>
      </c>
      <c r="N1673" s="157">
        <f t="shared" si="131"/>
        <v>800</v>
      </c>
      <c r="O1673" s="157">
        <f t="shared" si="132"/>
        <v>0</v>
      </c>
    </row>
    <row r="1674" s="157" customFormat="1" customHeight="1" spans="1:15">
      <c r="A1674" s="196" t="s">
        <v>1373</v>
      </c>
      <c r="B1674" s="179" t="s">
        <v>1171</v>
      </c>
      <c r="C1674" s="179" t="s">
        <v>346</v>
      </c>
      <c r="D1674" s="179" t="s">
        <v>347</v>
      </c>
      <c r="E1674" s="179" t="s">
        <v>348</v>
      </c>
      <c r="F1674" s="866" t="s">
        <v>229</v>
      </c>
      <c r="G1674" s="194">
        <v>4</v>
      </c>
      <c r="H1674" s="206">
        <v>1800</v>
      </c>
      <c r="I1674" s="206">
        <f t="shared" si="129"/>
        <v>7200</v>
      </c>
      <c r="J1674" s="275"/>
      <c r="K1674" s="196" t="s">
        <v>1380</v>
      </c>
      <c r="L1674" s="179" t="s">
        <v>1157</v>
      </c>
      <c r="M1674" s="157">
        <f t="shared" si="130"/>
        <v>4</v>
      </c>
      <c r="N1674" s="157">
        <f t="shared" si="131"/>
        <v>7200</v>
      </c>
      <c r="O1674" s="157">
        <f t="shared" si="132"/>
        <v>0</v>
      </c>
    </row>
    <row r="1675" s="157" customFormat="1" customHeight="1" spans="1:15">
      <c r="A1675" s="196" t="s">
        <v>1373</v>
      </c>
      <c r="B1675" s="179" t="s">
        <v>1171</v>
      </c>
      <c r="C1675" s="179" t="s">
        <v>297</v>
      </c>
      <c r="D1675" s="213" t="s">
        <v>298</v>
      </c>
      <c r="E1675" s="213" t="s">
        <v>299</v>
      </c>
      <c r="F1675" s="213" t="s">
        <v>229</v>
      </c>
      <c r="G1675" s="206">
        <v>4</v>
      </c>
      <c r="H1675" s="206">
        <v>200</v>
      </c>
      <c r="I1675" s="206">
        <f t="shared" si="129"/>
        <v>800</v>
      </c>
      <c r="J1675" s="868"/>
      <c r="K1675" s="196" t="s">
        <v>1380</v>
      </c>
      <c r="L1675" s="179" t="s">
        <v>1157</v>
      </c>
      <c r="M1675" s="157">
        <f t="shared" si="130"/>
        <v>4</v>
      </c>
      <c r="N1675" s="157">
        <f t="shared" si="131"/>
        <v>800</v>
      </c>
      <c r="O1675" s="157">
        <f t="shared" si="132"/>
        <v>0</v>
      </c>
    </row>
    <row r="1676" s="157" customFormat="1" customHeight="1" spans="1:15">
      <c r="A1676" s="196" t="s">
        <v>1373</v>
      </c>
      <c r="B1676" s="179" t="s">
        <v>1173</v>
      </c>
      <c r="C1676" s="179" t="s">
        <v>395</v>
      </c>
      <c r="D1676" s="179" t="s">
        <v>393</v>
      </c>
      <c r="E1676" s="196" t="s">
        <v>335</v>
      </c>
      <c r="F1676" s="179" t="s">
        <v>229</v>
      </c>
      <c r="G1676" s="206">
        <v>4</v>
      </c>
      <c r="H1676" s="206">
        <v>3000</v>
      </c>
      <c r="I1676" s="206">
        <f t="shared" si="129"/>
        <v>12000</v>
      </c>
      <c r="J1676" s="259"/>
      <c r="K1676" s="196" t="s">
        <v>1381</v>
      </c>
      <c r="L1676" s="179" t="s">
        <v>1157</v>
      </c>
      <c r="M1676" s="157">
        <f t="shared" si="130"/>
        <v>4</v>
      </c>
      <c r="N1676" s="157">
        <f t="shared" si="131"/>
        <v>12000</v>
      </c>
      <c r="O1676" s="157">
        <f t="shared" si="132"/>
        <v>0</v>
      </c>
    </row>
    <row r="1677" s="157" customFormat="1" customHeight="1" spans="1:15">
      <c r="A1677" s="196" t="s">
        <v>1373</v>
      </c>
      <c r="B1677" s="179" t="s">
        <v>1173</v>
      </c>
      <c r="C1677" s="179" t="s">
        <v>198</v>
      </c>
      <c r="D1677" s="179" t="s">
        <v>207</v>
      </c>
      <c r="E1677" s="196" t="s">
        <v>199</v>
      </c>
      <c r="F1677" s="179" t="s">
        <v>158</v>
      </c>
      <c r="G1677" s="206">
        <v>4</v>
      </c>
      <c r="H1677" s="206">
        <v>900</v>
      </c>
      <c r="I1677" s="206">
        <f t="shared" si="129"/>
        <v>3600</v>
      </c>
      <c r="J1677" s="259"/>
      <c r="K1677" s="196" t="s">
        <v>1381</v>
      </c>
      <c r="L1677" s="179" t="s">
        <v>1157</v>
      </c>
      <c r="M1677" s="157">
        <f t="shared" si="130"/>
        <v>4</v>
      </c>
      <c r="N1677" s="157">
        <f t="shared" si="131"/>
        <v>3600</v>
      </c>
      <c r="O1677" s="157">
        <f t="shared" si="132"/>
        <v>0</v>
      </c>
    </row>
    <row r="1678" s="157" customFormat="1" customHeight="1" spans="1:15">
      <c r="A1678" s="196" t="s">
        <v>1373</v>
      </c>
      <c r="B1678" s="179" t="s">
        <v>1173</v>
      </c>
      <c r="C1678" s="179" t="s">
        <v>272</v>
      </c>
      <c r="D1678" s="179" t="s">
        <v>330</v>
      </c>
      <c r="E1678" s="266" t="s">
        <v>274</v>
      </c>
      <c r="F1678" s="179" t="s">
        <v>158</v>
      </c>
      <c r="G1678" s="206">
        <v>4</v>
      </c>
      <c r="H1678" s="206">
        <v>1320</v>
      </c>
      <c r="I1678" s="206">
        <f t="shared" si="129"/>
        <v>5280</v>
      </c>
      <c r="J1678" s="259"/>
      <c r="K1678" s="196" t="s">
        <v>1381</v>
      </c>
      <c r="L1678" s="179" t="s">
        <v>1157</v>
      </c>
      <c r="M1678" s="157">
        <f t="shared" si="130"/>
        <v>4</v>
      </c>
      <c r="N1678" s="157">
        <f t="shared" si="131"/>
        <v>5280</v>
      </c>
      <c r="O1678" s="157">
        <f t="shared" si="132"/>
        <v>0</v>
      </c>
    </row>
    <row r="1679" s="157" customFormat="1" customHeight="1" spans="1:15">
      <c r="A1679" s="196" t="s">
        <v>1373</v>
      </c>
      <c r="B1679" s="179" t="s">
        <v>1175</v>
      </c>
      <c r="C1679" s="179" t="s">
        <v>429</v>
      </c>
      <c r="D1679" s="179" t="s">
        <v>599</v>
      </c>
      <c r="E1679" s="196" t="s">
        <v>362</v>
      </c>
      <c r="F1679" s="179" t="s">
        <v>229</v>
      </c>
      <c r="G1679" s="206">
        <v>16</v>
      </c>
      <c r="H1679" s="206">
        <v>1500</v>
      </c>
      <c r="I1679" s="206">
        <f t="shared" si="129"/>
        <v>24000</v>
      </c>
      <c r="J1679" s="259"/>
      <c r="K1679" s="196" t="s">
        <v>1382</v>
      </c>
      <c r="L1679" s="179" t="s">
        <v>1157</v>
      </c>
      <c r="M1679" s="157">
        <f t="shared" si="130"/>
        <v>16</v>
      </c>
      <c r="N1679" s="157">
        <f t="shared" si="131"/>
        <v>24000</v>
      </c>
      <c r="O1679" s="157">
        <f t="shared" si="132"/>
        <v>0</v>
      </c>
    </row>
    <row r="1680" s="157" customFormat="1" customHeight="1" spans="1:15">
      <c r="A1680" s="196" t="s">
        <v>1373</v>
      </c>
      <c r="B1680" s="179" t="s">
        <v>1175</v>
      </c>
      <c r="C1680" s="179" t="s">
        <v>409</v>
      </c>
      <c r="D1680" s="179" t="s">
        <v>410</v>
      </c>
      <c r="E1680" s="179" t="s">
        <v>240</v>
      </c>
      <c r="F1680" s="179" t="s">
        <v>229</v>
      </c>
      <c r="G1680" s="206">
        <v>8</v>
      </c>
      <c r="H1680" s="206">
        <v>800</v>
      </c>
      <c r="I1680" s="206">
        <f t="shared" si="129"/>
        <v>6400</v>
      </c>
      <c r="J1680" s="259"/>
      <c r="K1680" s="196" t="s">
        <v>1382</v>
      </c>
      <c r="L1680" s="179" t="s">
        <v>1157</v>
      </c>
      <c r="M1680" s="157">
        <f t="shared" si="130"/>
        <v>8</v>
      </c>
      <c r="N1680" s="157">
        <f t="shared" si="131"/>
        <v>6400</v>
      </c>
      <c r="O1680" s="157">
        <f t="shared" si="132"/>
        <v>0</v>
      </c>
    </row>
    <row r="1681" s="157" customFormat="1" customHeight="1" spans="1:15">
      <c r="A1681" s="196" t="s">
        <v>1373</v>
      </c>
      <c r="B1681" s="179" t="s">
        <v>1175</v>
      </c>
      <c r="C1681" s="179" t="s">
        <v>375</v>
      </c>
      <c r="D1681" s="179" t="s">
        <v>599</v>
      </c>
      <c r="E1681" s="196" t="s">
        <v>376</v>
      </c>
      <c r="F1681" s="179" t="s">
        <v>229</v>
      </c>
      <c r="G1681" s="206">
        <v>16</v>
      </c>
      <c r="H1681" s="206">
        <v>8000</v>
      </c>
      <c r="I1681" s="206">
        <f t="shared" si="129"/>
        <v>128000</v>
      </c>
      <c r="J1681" s="259"/>
      <c r="K1681" s="196" t="s">
        <v>1382</v>
      </c>
      <c r="L1681" s="179" t="s">
        <v>1157</v>
      </c>
      <c r="M1681" s="157">
        <f t="shared" si="130"/>
        <v>16</v>
      </c>
      <c r="N1681" s="157">
        <f t="shared" si="131"/>
        <v>128000</v>
      </c>
      <c r="O1681" s="157">
        <f t="shared" si="132"/>
        <v>0</v>
      </c>
    </row>
    <row r="1682" s="157" customFormat="1" customHeight="1" spans="1:15">
      <c r="A1682" s="196" t="s">
        <v>1373</v>
      </c>
      <c r="B1682" s="179" t="s">
        <v>966</v>
      </c>
      <c r="C1682" s="179" t="s">
        <v>443</v>
      </c>
      <c r="D1682" s="852" t="s">
        <v>548</v>
      </c>
      <c r="E1682" s="196" t="s">
        <v>424</v>
      </c>
      <c r="F1682" s="179" t="s">
        <v>229</v>
      </c>
      <c r="G1682" s="206">
        <v>4</v>
      </c>
      <c r="H1682" s="206">
        <v>20000</v>
      </c>
      <c r="I1682" s="206">
        <f t="shared" si="129"/>
        <v>80000</v>
      </c>
      <c r="J1682" s="259"/>
      <c r="K1682" s="196" t="s">
        <v>1383</v>
      </c>
      <c r="L1682" s="179" t="s">
        <v>1157</v>
      </c>
      <c r="M1682" s="157">
        <v>4</v>
      </c>
      <c r="N1682" s="157">
        <f t="shared" si="131"/>
        <v>80000</v>
      </c>
      <c r="O1682" s="157">
        <f t="shared" si="132"/>
        <v>0</v>
      </c>
    </row>
    <row r="1683" s="157" customFormat="1" customHeight="1" spans="1:15">
      <c r="A1683" s="196" t="s">
        <v>1373</v>
      </c>
      <c r="B1683" s="179" t="s">
        <v>966</v>
      </c>
      <c r="C1683" s="179" t="s">
        <v>297</v>
      </c>
      <c r="D1683" s="213" t="s">
        <v>298</v>
      </c>
      <c r="E1683" s="179" t="s">
        <v>299</v>
      </c>
      <c r="F1683" s="179" t="s">
        <v>229</v>
      </c>
      <c r="G1683" s="206">
        <v>4</v>
      </c>
      <c r="H1683" s="206">
        <v>200</v>
      </c>
      <c r="I1683" s="206">
        <f t="shared" si="129"/>
        <v>800</v>
      </c>
      <c r="J1683" s="259"/>
      <c r="K1683" s="196" t="s">
        <v>1383</v>
      </c>
      <c r="L1683" s="179" t="s">
        <v>1157</v>
      </c>
      <c r="M1683" s="157">
        <f t="shared" ref="M1683:M1744" si="133" xml:space="preserve">G1683</f>
        <v>4</v>
      </c>
      <c r="N1683" s="157">
        <f t="shared" si="131"/>
        <v>800</v>
      </c>
      <c r="O1683" s="157">
        <f t="shared" si="132"/>
        <v>0</v>
      </c>
    </row>
    <row r="1684" s="157" customFormat="1" customHeight="1" spans="1:15">
      <c r="A1684" s="196" t="s">
        <v>1373</v>
      </c>
      <c r="B1684" s="179" t="s">
        <v>966</v>
      </c>
      <c r="C1684" s="179" t="s">
        <v>422</v>
      </c>
      <c r="D1684" s="179" t="s">
        <v>681</v>
      </c>
      <c r="E1684" s="196" t="s">
        <v>424</v>
      </c>
      <c r="F1684" s="179" t="s">
        <v>229</v>
      </c>
      <c r="G1684" s="206">
        <v>4</v>
      </c>
      <c r="H1684" s="206">
        <v>20000</v>
      </c>
      <c r="I1684" s="206">
        <f t="shared" si="129"/>
        <v>80000</v>
      </c>
      <c r="J1684" s="259"/>
      <c r="K1684" s="196" t="s">
        <v>1383</v>
      </c>
      <c r="L1684" s="179" t="s">
        <v>1157</v>
      </c>
      <c r="M1684" s="157">
        <f t="shared" si="133"/>
        <v>4</v>
      </c>
      <c r="N1684" s="157">
        <f t="shared" si="131"/>
        <v>80000</v>
      </c>
      <c r="O1684" s="157">
        <f t="shared" si="132"/>
        <v>0</v>
      </c>
    </row>
    <row r="1685" s="157" customFormat="1" customHeight="1" spans="1:15">
      <c r="A1685" s="196" t="s">
        <v>1373</v>
      </c>
      <c r="B1685" s="179" t="s">
        <v>1178</v>
      </c>
      <c r="C1685" s="179" t="s">
        <v>354</v>
      </c>
      <c r="D1685" s="179" t="s">
        <v>355</v>
      </c>
      <c r="E1685" s="196" t="s">
        <v>356</v>
      </c>
      <c r="F1685" s="179" t="s">
        <v>229</v>
      </c>
      <c r="G1685" s="206">
        <v>4</v>
      </c>
      <c r="H1685" s="206">
        <v>1000</v>
      </c>
      <c r="I1685" s="206">
        <f t="shared" si="129"/>
        <v>4000</v>
      </c>
      <c r="J1685" s="259"/>
      <c r="K1685" s="196" t="s">
        <v>1384</v>
      </c>
      <c r="L1685" s="179" t="s">
        <v>1157</v>
      </c>
      <c r="M1685" s="157">
        <f t="shared" si="133"/>
        <v>4</v>
      </c>
      <c r="N1685" s="157">
        <f t="shared" si="131"/>
        <v>4000</v>
      </c>
      <c r="O1685" s="157">
        <f t="shared" si="132"/>
        <v>0</v>
      </c>
    </row>
    <row r="1686" s="157" customFormat="1" customHeight="1" spans="1:15">
      <c r="A1686" s="196" t="s">
        <v>1373</v>
      </c>
      <c r="B1686" s="179" t="s">
        <v>1178</v>
      </c>
      <c r="C1686" s="179" t="s">
        <v>315</v>
      </c>
      <c r="D1686" s="179" t="s">
        <v>330</v>
      </c>
      <c r="E1686" s="179" t="s">
        <v>786</v>
      </c>
      <c r="F1686" s="179" t="s">
        <v>158</v>
      </c>
      <c r="G1686" s="206">
        <v>32</v>
      </c>
      <c r="H1686" s="206">
        <v>200</v>
      </c>
      <c r="I1686" s="206">
        <f t="shared" si="129"/>
        <v>6400</v>
      </c>
      <c r="J1686" s="259"/>
      <c r="K1686" s="196" t="s">
        <v>1384</v>
      </c>
      <c r="L1686" s="179" t="s">
        <v>1157</v>
      </c>
      <c r="M1686" s="157">
        <f t="shared" si="133"/>
        <v>32</v>
      </c>
      <c r="N1686" s="157">
        <f t="shared" si="131"/>
        <v>6400</v>
      </c>
      <c r="O1686" s="157">
        <f t="shared" si="132"/>
        <v>0</v>
      </c>
    </row>
    <row r="1687" s="157" customFormat="1" customHeight="1" spans="1:15">
      <c r="A1687" s="196" t="s">
        <v>1373</v>
      </c>
      <c r="B1687" s="179" t="s">
        <v>1178</v>
      </c>
      <c r="C1687" s="179" t="s">
        <v>227</v>
      </c>
      <c r="D1687" s="179" t="s">
        <v>426</v>
      </c>
      <c r="E1687" s="196" t="s">
        <v>195</v>
      </c>
      <c r="F1687" s="179" t="s">
        <v>229</v>
      </c>
      <c r="G1687" s="206">
        <v>4</v>
      </c>
      <c r="H1687" s="206">
        <v>2680</v>
      </c>
      <c r="I1687" s="206">
        <f t="shared" si="129"/>
        <v>10720</v>
      </c>
      <c r="J1687" s="259"/>
      <c r="K1687" s="196" t="s">
        <v>1384</v>
      </c>
      <c r="L1687" s="179" t="s">
        <v>1157</v>
      </c>
      <c r="M1687" s="157">
        <f t="shared" si="133"/>
        <v>4</v>
      </c>
      <c r="N1687" s="157">
        <f t="shared" si="131"/>
        <v>10720</v>
      </c>
      <c r="O1687" s="157">
        <f t="shared" si="132"/>
        <v>0</v>
      </c>
    </row>
    <row r="1688" s="157" customFormat="1" customHeight="1" spans="1:15">
      <c r="A1688" s="196" t="s">
        <v>1373</v>
      </c>
      <c r="B1688" s="179" t="s">
        <v>1178</v>
      </c>
      <c r="C1688" s="179" t="s">
        <v>313</v>
      </c>
      <c r="D1688" s="179" t="s">
        <v>599</v>
      </c>
      <c r="E1688" s="179" t="s">
        <v>314</v>
      </c>
      <c r="F1688" s="179" t="s">
        <v>158</v>
      </c>
      <c r="G1688" s="206">
        <v>4</v>
      </c>
      <c r="H1688" s="206">
        <v>500</v>
      </c>
      <c r="I1688" s="206">
        <f t="shared" si="129"/>
        <v>2000</v>
      </c>
      <c r="J1688" s="259"/>
      <c r="K1688" s="196" t="s">
        <v>1384</v>
      </c>
      <c r="L1688" s="179" t="s">
        <v>1157</v>
      </c>
      <c r="M1688" s="157">
        <f t="shared" si="133"/>
        <v>4</v>
      </c>
      <c r="N1688" s="157">
        <f t="shared" si="131"/>
        <v>2000</v>
      </c>
      <c r="O1688" s="157">
        <f t="shared" si="132"/>
        <v>0</v>
      </c>
    </row>
    <row r="1689" s="157" customFormat="1" customHeight="1" spans="1:15">
      <c r="A1689" s="196" t="s">
        <v>1373</v>
      </c>
      <c r="B1689" s="179" t="s">
        <v>80</v>
      </c>
      <c r="C1689" s="179" t="s">
        <v>535</v>
      </c>
      <c r="D1689" s="426" t="s">
        <v>844</v>
      </c>
      <c r="E1689" s="309" t="s">
        <v>157</v>
      </c>
      <c r="F1689" s="179" t="s">
        <v>158</v>
      </c>
      <c r="G1689" s="206">
        <v>4</v>
      </c>
      <c r="H1689" s="206">
        <v>4000</v>
      </c>
      <c r="I1689" s="206">
        <f t="shared" si="129"/>
        <v>16000</v>
      </c>
      <c r="J1689" s="259"/>
      <c r="K1689" s="196" t="s">
        <v>1385</v>
      </c>
      <c r="L1689" s="179" t="s">
        <v>1157</v>
      </c>
      <c r="M1689" s="157">
        <f t="shared" si="133"/>
        <v>4</v>
      </c>
      <c r="N1689" s="157">
        <f t="shared" si="131"/>
        <v>16000</v>
      </c>
      <c r="O1689" s="157">
        <f t="shared" si="132"/>
        <v>0</v>
      </c>
    </row>
    <row r="1690" s="157" customFormat="1" customHeight="1" spans="1:15">
      <c r="A1690" s="196" t="s">
        <v>1373</v>
      </c>
      <c r="B1690" s="179" t="s">
        <v>80</v>
      </c>
      <c r="C1690" s="179" t="s">
        <v>272</v>
      </c>
      <c r="D1690" s="179" t="s">
        <v>330</v>
      </c>
      <c r="E1690" s="196" t="s">
        <v>278</v>
      </c>
      <c r="F1690" s="179" t="s">
        <v>158</v>
      </c>
      <c r="G1690" s="206">
        <v>4</v>
      </c>
      <c r="H1690" s="206">
        <v>1750</v>
      </c>
      <c r="I1690" s="206">
        <f t="shared" si="129"/>
        <v>7000</v>
      </c>
      <c r="J1690" s="259"/>
      <c r="K1690" s="196" t="s">
        <v>1385</v>
      </c>
      <c r="L1690" s="179" t="s">
        <v>1157</v>
      </c>
      <c r="M1690" s="157">
        <f t="shared" si="133"/>
        <v>4</v>
      </c>
      <c r="N1690" s="157">
        <f t="shared" si="131"/>
        <v>7000</v>
      </c>
      <c r="O1690" s="157">
        <f t="shared" si="132"/>
        <v>0</v>
      </c>
    </row>
    <row r="1691" s="157" customFormat="1" customHeight="1" spans="1:15">
      <c r="A1691" s="196" t="s">
        <v>1373</v>
      </c>
      <c r="B1691" s="179" t="s">
        <v>80</v>
      </c>
      <c r="C1691" s="179" t="s">
        <v>283</v>
      </c>
      <c r="D1691" s="179" t="s">
        <v>330</v>
      </c>
      <c r="E1691" s="196" t="s">
        <v>285</v>
      </c>
      <c r="F1691" s="179" t="s">
        <v>158</v>
      </c>
      <c r="G1691" s="206">
        <v>4</v>
      </c>
      <c r="H1691" s="206">
        <v>890</v>
      </c>
      <c r="I1691" s="206">
        <f t="shared" si="129"/>
        <v>3560</v>
      </c>
      <c r="J1691" s="259"/>
      <c r="K1691" s="196" t="s">
        <v>1385</v>
      </c>
      <c r="L1691" s="179" t="s">
        <v>1157</v>
      </c>
      <c r="M1691" s="157">
        <f t="shared" si="133"/>
        <v>4</v>
      </c>
      <c r="N1691" s="157">
        <f t="shared" si="131"/>
        <v>3560</v>
      </c>
      <c r="O1691" s="157">
        <f t="shared" si="132"/>
        <v>0</v>
      </c>
    </row>
    <row r="1692" s="157" customFormat="1" customHeight="1" spans="1:15">
      <c r="A1692" s="196" t="s">
        <v>1373</v>
      </c>
      <c r="B1692" s="179" t="s">
        <v>80</v>
      </c>
      <c r="C1692" s="179" t="s">
        <v>318</v>
      </c>
      <c r="D1692" s="179" t="s">
        <v>728</v>
      </c>
      <c r="E1692" s="196" t="s">
        <v>320</v>
      </c>
      <c r="F1692" s="179" t="s">
        <v>158</v>
      </c>
      <c r="G1692" s="206">
        <v>4</v>
      </c>
      <c r="H1692" s="206">
        <v>800</v>
      </c>
      <c r="I1692" s="206">
        <f t="shared" si="129"/>
        <v>3200</v>
      </c>
      <c r="J1692" s="259"/>
      <c r="K1692" s="196" t="s">
        <v>1385</v>
      </c>
      <c r="L1692" s="179" t="s">
        <v>1157</v>
      </c>
      <c r="M1692" s="157">
        <f t="shared" si="133"/>
        <v>4</v>
      </c>
      <c r="N1692" s="157">
        <f t="shared" si="131"/>
        <v>3200</v>
      </c>
      <c r="O1692" s="157">
        <f t="shared" si="132"/>
        <v>0</v>
      </c>
    </row>
    <row r="1693" s="157" customFormat="1" customHeight="1" spans="1:15">
      <c r="A1693" s="196" t="s">
        <v>1373</v>
      </c>
      <c r="B1693" s="179" t="s">
        <v>80</v>
      </c>
      <c r="C1693" s="179" t="s">
        <v>431</v>
      </c>
      <c r="D1693" s="179" t="s">
        <v>330</v>
      </c>
      <c r="E1693" s="196" t="s">
        <v>432</v>
      </c>
      <c r="F1693" s="179" t="s">
        <v>229</v>
      </c>
      <c r="G1693" s="206">
        <v>4</v>
      </c>
      <c r="H1693" s="206">
        <v>1500</v>
      </c>
      <c r="I1693" s="206">
        <f t="shared" si="129"/>
        <v>6000</v>
      </c>
      <c r="J1693" s="259"/>
      <c r="K1693" s="196" t="s">
        <v>1385</v>
      </c>
      <c r="L1693" s="179" t="s">
        <v>1157</v>
      </c>
      <c r="M1693" s="157">
        <f t="shared" si="133"/>
        <v>4</v>
      </c>
      <c r="N1693" s="157">
        <f t="shared" si="131"/>
        <v>6000</v>
      </c>
      <c r="O1693" s="157">
        <f t="shared" si="132"/>
        <v>0</v>
      </c>
    </row>
    <row r="1694" s="157" customFormat="1" customHeight="1" spans="1:15">
      <c r="A1694" s="196" t="s">
        <v>1373</v>
      </c>
      <c r="B1694" s="179" t="s">
        <v>80</v>
      </c>
      <c r="C1694" s="179" t="s">
        <v>467</v>
      </c>
      <c r="D1694" s="179" t="s">
        <v>330</v>
      </c>
      <c r="E1694" s="179" t="s">
        <v>468</v>
      </c>
      <c r="F1694" s="179" t="s">
        <v>229</v>
      </c>
      <c r="G1694" s="206">
        <v>4</v>
      </c>
      <c r="H1694" s="206">
        <v>150</v>
      </c>
      <c r="I1694" s="206">
        <f t="shared" si="129"/>
        <v>600</v>
      </c>
      <c r="J1694" s="259"/>
      <c r="K1694" s="196" t="s">
        <v>1385</v>
      </c>
      <c r="L1694" s="179" t="s">
        <v>1157</v>
      </c>
      <c r="M1694" s="157">
        <f t="shared" si="133"/>
        <v>4</v>
      </c>
      <c r="N1694" s="157">
        <f t="shared" si="131"/>
        <v>600</v>
      </c>
      <c r="O1694" s="157">
        <f t="shared" si="132"/>
        <v>0</v>
      </c>
    </row>
    <row r="1695" s="157" customFormat="1" customHeight="1" spans="1:15">
      <c r="A1695" s="196" t="s">
        <v>1373</v>
      </c>
      <c r="B1695" s="179" t="s">
        <v>80</v>
      </c>
      <c r="C1695" s="179" t="s">
        <v>377</v>
      </c>
      <c r="D1695" s="179" t="s">
        <v>548</v>
      </c>
      <c r="E1695" s="196" t="s">
        <v>379</v>
      </c>
      <c r="F1695" s="179" t="s">
        <v>229</v>
      </c>
      <c r="G1695" s="206">
        <v>4</v>
      </c>
      <c r="H1695" s="206">
        <v>3000</v>
      </c>
      <c r="I1695" s="206">
        <f t="shared" si="129"/>
        <v>12000</v>
      </c>
      <c r="J1695" s="259"/>
      <c r="K1695" s="196" t="s">
        <v>1385</v>
      </c>
      <c r="L1695" s="179" t="s">
        <v>1157</v>
      </c>
      <c r="M1695" s="157">
        <f t="shared" si="133"/>
        <v>4</v>
      </c>
      <c r="N1695" s="157">
        <f t="shared" si="131"/>
        <v>12000</v>
      </c>
      <c r="O1695" s="157">
        <f t="shared" si="132"/>
        <v>0</v>
      </c>
    </row>
    <row r="1696" s="157" customFormat="1" customHeight="1" spans="1:15">
      <c r="A1696" s="196" t="s">
        <v>1373</v>
      </c>
      <c r="B1696" s="179" t="s">
        <v>80</v>
      </c>
      <c r="C1696" s="179" t="s">
        <v>262</v>
      </c>
      <c r="D1696" s="179" t="s">
        <v>263</v>
      </c>
      <c r="E1696" s="196" t="s">
        <v>188</v>
      </c>
      <c r="F1696" s="179" t="s">
        <v>229</v>
      </c>
      <c r="G1696" s="206">
        <v>4</v>
      </c>
      <c r="H1696" s="206">
        <v>1000</v>
      </c>
      <c r="I1696" s="206">
        <f t="shared" si="129"/>
        <v>4000</v>
      </c>
      <c r="J1696" s="259"/>
      <c r="K1696" s="196" t="s">
        <v>1385</v>
      </c>
      <c r="L1696" s="179" t="s">
        <v>1157</v>
      </c>
      <c r="M1696" s="157">
        <f t="shared" si="133"/>
        <v>4</v>
      </c>
      <c r="N1696" s="157">
        <f t="shared" si="131"/>
        <v>4000</v>
      </c>
      <c r="O1696" s="157">
        <f t="shared" si="132"/>
        <v>0</v>
      </c>
    </row>
    <row r="1697" s="157" customFormat="1" customHeight="1" spans="1:15">
      <c r="A1697" s="196" t="s">
        <v>1373</v>
      </c>
      <c r="B1697" s="179" t="s">
        <v>996</v>
      </c>
      <c r="C1697" s="179" t="s">
        <v>533</v>
      </c>
      <c r="D1697" s="426" t="s">
        <v>170</v>
      </c>
      <c r="E1697" s="309" t="s">
        <v>157</v>
      </c>
      <c r="F1697" s="179" t="s">
        <v>158</v>
      </c>
      <c r="G1697" s="206">
        <v>4</v>
      </c>
      <c r="H1697" s="206">
        <v>4000</v>
      </c>
      <c r="I1697" s="206">
        <f t="shared" si="129"/>
        <v>16000</v>
      </c>
      <c r="J1697" s="259"/>
      <c r="K1697" s="196" t="s">
        <v>1386</v>
      </c>
      <c r="L1697" s="179" t="s">
        <v>1157</v>
      </c>
      <c r="M1697" s="157">
        <f t="shared" si="133"/>
        <v>4</v>
      </c>
      <c r="N1697" s="157">
        <f t="shared" si="131"/>
        <v>16000</v>
      </c>
      <c r="O1697" s="157">
        <f t="shared" si="132"/>
        <v>0</v>
      </c>
    </row>
    <row r="1698" s="157" customFormat="1" customHeight="1" spans="1:15">
      <c r="A1698" s="196" t="s">
        <v>1373</v>
      </c>
      <c r="B1698" s="179" t="s">
        <v>996</v>
      </c>
      <c r="C1698" s="179" t="s">
        <v>272</v>
      </c>
      <c r="D1698" s="179" t="s">
        <v>330</v>
      </c>
      <c r="E1698" s="196" t="s">
        <v>278</v>
      </c>
      <c r="F1698" s="179" t="s">
        <v>158</v>
      </c>
      <c r="G1698" s="206">
        <v>4</v>
      </c>
      <c r="H1698" s="206">
        <v>1750</v>
      </c>
      <c r="I1698" s="206">
        <f t="shared" si="129"/>
        <v>7000</v>
      </c>
      <c r="J1698" s="259"/>
      <c r="K1698" s="196" t="s">
        <v>1386</v>
      </c>
      <c r="L1698" s="179" t="s">
        <v>1157</v>
      </c>
      <c r="M1698" s="157">
        <f t="shared" si="133"/>
        <v>4</v>
      </c>
      <c r="N1698" s="157">
        <f t="shared" si="131"/>
        <v>7000</v>
      </c>
      <c r="O1698" s="157">
        <f t="shared" si="132"/>
        <v>0</v>
      </c>
    </row>
    <row r="1699" s="157" customFormat="1" customHeight="1" spans="1:15">
      <c r="A1699" s="196" t="s">
        <v>1373</v>
      </c>
      <c r="B1699" s="179" t="s">
        <v>996</v>
      </c>
      <c r="C1699" s="179" t="s">
        <v>283</v>
      </c>
      <c r="D1699" s="179" t="s">
        <v>330</v>
      </c>
      <c r="E1699" s="196" t="s">
        <v>285</v>
      </c>
      <c r="F1699" s="179" t="s">
        <v>158</v>
      </c>
      <c r="G1699" s="206">
        <v>4</v>
      </c>
      <c r="H1699" s="206">
        <v>890</v>
      </c>
      <c r="I1699" s="206">
        <f t="shared" si="129"/>
        <v>3560</v>
      </c>
      <c r="J1699" s="259"/>
      <c r="K1699" s="196" t="s">
        <v>1386</v>
      </c>
      <c r="L1699" s="179" t="s">
        <v>1157</v>
      </c>
      <c r="M1699" s="157">
        <f t="shared" si="133"/>
        <v>4</v>
      </c>
      <c r="N1699" s="157">
        <f t="shared" si="131"/>
        <v>3560</v>
      </c>
      <c r="O1699" s="157">
        <f t="shared" si="132"/>
        <v>0</v>
      </c>
    </row>
    <row r="1700" s="157" customFormat="1" customHeight="1" spans="1:15">
      <c r="A1700" s="196" t="s">
        <v>1373</v>
      </c>
      <c r="B1700" s="179" t="s">
        <v>996</v>
      </c>
      <c r="C1700" s="179" t="s">
        <v>318</v>
      </c>
      <c r="D1700" s="179" t="s">
        <v>728</v>
      </c>
      <c r="E1700" s="196" t="s">
        <v>320</v>
      </c>
      <c r="F1700" s="179" t="s">
        <v>158</v>
      </c>
      <c r="G1700" s="206">
        <v>4</v>
      </c>
      <c r="H1700" s="206">
        <v>800</v>
      </c>
      <c r="I1700" s="206">
        <f t="shared" si="129"/>
        <v>3200</v>
      </c>
      <c r="J1700" s="259"/>
      <c r="K1700" s="196" t="s">
        <v>1386</v>
      </c>
      <c r="L1700" s="179" t="s">
        <v>1157</v>
      </c>
      <c r="M1700" s="157">
        <f t="shared" si="133"/>
        <v>4</v>
      </c>
      <c r="N1700" s="157">
        <f t="shared" si="131"/>
        <v>3200</v>
      </c>
      <c r="O1700" s="157">
        <f t="shared" si="132"/>
        <v>0</v>
      </c>
    </row>
    <row r="1701" s="157" customFormat="1" customHeight="1" spans="1:15">
      <c r="A1701" s="196" t="s">
        <v>1373</v>
      </c>
      <c r="B1701" s="179" t="s">
        <v>996</v>
      </c>
      <c r="C1701" s="179" t="s">
        <v>431</v>
      </c>
      <c r="D1701" s="179" t="s">
        <v>330</v>
      </c>
      <c r="E1701" s="196" t="s">
        <v>432</v>
      </c>
      <c r="F1701" s="179" t="s">
        <v>229</v>
      </c>
      <c r="G1701" s="206">
        <v>4</v>
      </c>
      <c r="H1701" s="206">
        <v>1500</v>
      </c>
      <c r="I1701" s="206">
        <f t="shared" si="129"/>
        <v>6000</v>
      </c>
      <c r="J1701" s="259"/>
      <c r="K1701" s="196" t="s">
        <v>1386</v>
      </c>
      <c r="L1701" s="179" t="s">
        <v>1157</v>
      </c>
      <c r="M1701" s="157">
        <f t="shared" si="133"/>
        <v>4</v>
      </c>
      <c r="N1701" s="157">
        <f t="shared" si="131"/>
        <v>6000</v>
      </c>
      <c r="O1701" s="157">
        <f t="shared" si="132"/>
        <v>0</v>
      </c>
    </row>
    <row r="1702" s="157" customFormat="1" customHeight="1" spans="1:15">
      <c r="A1702" s="196" t="s">
        <v>1373</v>
      </c>
      <c r="B1702" s="179" t="s">
        <v>996</v>
      </c>
      <c r="C1702" s="179" t="s">
        <v>262</v>
      </c>
      <c r="D1702" s="179" t="s">
        <v>263</v>
      </c>
      <c r="E1702" s="196" t="s">
        <v>188</v>
      </c>
      <c r="F1702" s="179" t="s">
        <v>229</v>
      </c>
      <c r="G1702" s="206">
        <v>4</v>
      </c>
      <c r="H1702" s="206">
        <v>1000</v>
      </c>
      <c r="I1702" s="206">
        <f t="shared" si="129"/>
        <v>4000</v>
      </c>
      <c r="J1702" s="259"/>
      <c r="K1702" s="196" t="s">
        <v>1386</v>
      </c>
      <c r="L1702" s="179" t="s">
        <v>1157</v>
      </c>
      <c r="M1702" s="157">
        <f t="shared" si="133"/>
        <v>4</v>
      </c>
      <c r="N1702" s="157">
        <f t="shared" si="131"/>
        <v>4000</v>
      </c>
      <c r="O1702" s="157">
        <f t="shared" si="132"/>
        <v>0</v>
      </c>
    </row>
    <row r="1703" s="157" customFormat="1" customHeight="1" spans="1:15">
      <c r="A1703" s="196" t="s">
        <v>1373</v>
      </c>
      <c r="B1703" s="179" t="s">
        <v>996</v>
      </c>
      <c r="C1703" s="179" t="s">
        <v>354</v>
      </c>
      <c r="D1703" s="179" t="s">
        <v>355</v>
      </c>
      <c r="E1703" s="196" t="s">
        <v>356</v>
      </c>
      <c r="F1703" s="179" t="s">
        <v>229</v>
      </c>
      <c r="G1703" s="206">
        <v>4</v>
      </c>
      <c r="H1703" s="206">
        <v>1000</v>
      </c>
      <c r="I1703" s="206">
        <f t="shared" si="129"/>
        <v>4000</v>
      </c>
      <c r="J1703" s="259"/>
      <c r="K1703" s="196" t="s">
        <v>1386</v>
      </c>
      <c r="L1703" s="179" t="s">
        <v>1157</v>
      </c>
      <c r="M1703" s="157">
        <f t="shared" si="133"/>
        <v>4</v>
      </c>
      <c r="N1703" s="157">
        <f t="shared" si="131"/>
        <v>4000</v>
      </c>
      <c r="O1703" s="157">
        <f t="shared" si="132"/>
        <v>0</v>
      </c>
    </row>
    <row r="1704" s="157" customFormat="1" customHeight="1" spans="1:15">
      <c r="A1704" s="196" t="s">
        <v>1373</v>
      </c>
      <c r="B1704" s="179" t="s">
        <v>996</v>
      </c>
      <c r="C1704" s="179" t="s">
        <v>467</v>
      </c>
      <c r="D1704" s="179" t="s">
        <v>330</v>
      </c>
      <c r="E1704" s="179" t="s">
        <v>468</v>
      </c>
      <c r="F1704" s="179" t="s">
        <v>229</v>
      </c>
      <c r="G1704" s="206">
        <v>8</v>
      </c>
      <c r="H1704" s="206">
        <v>150</v>
      </c>
      <c r="I1704" s="206">
        <f t="shared" si="129"/>
        <v>1200</v>
      </c>
      <c r="J1704" s="259"/>
      <c r="K1704" s="196" t="s">
        <v>1386</v>
      </c>
      <c r="L1704" s="179" t="s">
        <v>1157</v>
      </c>
      <c r="M1704" s="157">
        <f t="shared" si="133"/>
        <v>8</v>
      </c>
      <c r="N1704" s="157">
        <f t="shared" si="131"/>
        <v>1200</v>
      </c>
      <c r="O1704" s="157">
        <f t="shared" si="132"/>
        <v>0</v>
      </c>
    </row>
    <row r="1705" s="157" customFormat="1" customHeight="1" spans="1:15">
      <c r="A1705" s="196" t="s">
        <v>1373</v>
      </c>
      <c r="B1705" s="179" t="s">
        <v>996</v>
      </c>
      <c r="C1705" s="179" t="s">
        <v>484</v>
      </c>
      <c r="D1705" s="179" t="s">
        <v>599</v>
      </c>
      <c r="E1705" s="179" t="s">
        <v>485</v>
      </c>
      <c r="F1705" s="179" t="s">
        <v>229</v>
      </c>
      <c r="G1705" s="206">
        <v>4</v>
      </c>
      <c r="H1705" s="206">
        <v>300</v>
      </c>
      <c r="I1705" s="206">
        <f t="shared" si="129"/>
        <v>1200</v>
      </c>
      <c r="J1705" s="259"/>
      <c r="K1705" s="196" t="s">
        <v>1386</v>
      </c>
      <c r="L1705" s="179" t="s">
        <v>1157</v>
      </c>
      <c r="M1705" s="157">
        <f t="shared" si="133"/>
        <v>4</v>
      </c>
      <c r="N1705" s="157">
        <f t="shared" si="131"/>
        <v>1200</v>
      </c>
      <c r="O1705" s="157">
        <f t="shared" si="132"/>
        <v>0</v>
      </c>
    </row>
    <row r="1706" s="157" customFormat="1" customHeight="1" spans="1:15">
      <c r="A1706" s="196" t="s">
        <v>1373</v>
      </c>
      <c r="B1706" s="179" t="s">
        <v>996</v>
      </c>
      <c r="C1706" s="179" t="s">
        <v>394</v>
      </c>
      <c r="D1706" s="179" t="s">
        <v>548</v>
      </c>
      <c r="E1706" s="196" t="s">
        <v>379</v>
      </c>
      <c r="F1706" s="179" t="s">
        <v>229</v>
      </c>
      <c r="G1706" s="206">
        <v>4</v>
      </c>
      <c r="H1706" s="206">
        <v>4000</v>
      </c>
      <c r="I1706" s="206">
        <f t="shared" si="129"/>
        <v>16000</v>
      </c>
      <c r="J1706" s="259"/>
      <c r="K1706" s="196" t="s">
        <v>1386</v>
      </c>
      <c r="L1706" s="179" t="s">
        <v>1157</v>
      </c>
      <c r="M1706" s="157">
        <f t="shared" si="133"/>
        <v>4</v>
      </c>
      <c r="N1706" s="157">
        <f t="shared" si="131"/>
        <v>16000</v>
      </c>
      <c r="O1706" s="157">
        <f t="shared" si="132"/>
        <v>0</v>
      </c>
    </row>
    <row r="1707" s="157" customFormat="1" customHeight="1" spans="1:15">
      <c r="A1707" s="196" t="s">
        <v>1373</v>
      </c>
      <c r="B1707" s="179" t="s">
        <v>998</v>
      </c>
      <c r="C1707" s="179" t="s">
        <v>533</v>
      </c>
      <c r="D1707" s="426" t="s">
        <v>170</v>
      </c>
      <c r="E1707" s="309" t="s">
        <v>157</v>
      </c>
      <c r="F1707" s="179" t="s">
        <v>158</v>
      </c>
      <c r="G1707" s="206">
        <v>4</v>
      </c>
      <c r="H1707" s="206">
        <v>4000</v>
      </c>
      <c r="I1707" s="206">
        <f t="shared" si="129"/>
        <v>16000</v>
      </c>
      <c r="J1707" s="259"/>
      <c r="K1707" s="196" t="s">
        <v>1387</v>
      </c>
      <c r="L1707" s="179" t="s">
        <v>1157</v>
      </c>
      <c r="M1707" s="157">
        <f t="shared" si="133"/>
        <v>4</v>
      </c>
      <c r="N1707" s="157">
        <f t="shared" si="131"/>
        <v>16000</v>
      </c>
      <c r="O1707" s="157">
        <f t="shared" si="132"/>
        <v>0</v>
      </c>
    </row>
    <row r="1708" s="157" customFormat="1" customHeight="1" spans="1:15">
      <c r="A1708" s="196" t="s">
        <v>1373</v>
      </c>
      <c r="B1708" s="179" t="s">
        <v>998</v>
      </c>
      <c r="C1708" s="179" t="s">
        <v>272</v>
      </c>
      <c r="D1708" s="179" t="s">
        <v>330</v>
      </c>
      <c r="E1708" s="196" t="s">
        <v>278</v>
      </c>
      <c r="F1708" s="179" t="s">
        <v>158</v>
      </c>
      <c r="G1708" s="206">
        <v>4</v>
      </c>
      <c r="H1708" s="206">
        <v>1750</v>
      </c>
      <c r="I1708" s="206">
        <f t="shared" ref="I1708:I1744" si="134" xml:space="preserve">G1708*H1708</f>
        <v>7000</v>
      </c>
      <c r="J1708" s="259"/>
      <c r="K1708" s="196" t="s">
        <v>1387</v>
      </c>
      <c r="L1708" s="179" t="s">
        <v>1157</v>
      </c>
      <c r="M1708" s="157">
        <f t="shared" si="133"/>
        <v>4</v>
      </c>
      <c r="N1708" s="157">
        <f t="shared" ref="N1708:N1744" si="135" xml:space="preserve">M1708*H1708</f>
        <v>7000</v>
      </c>
      <c r="O1708" s="157">
        <f t="shared" si="132"/>
        <v>0</v>
      </c>
    </row>
    <row r="1709" s="157" customFormat="1" customHeight="1" spans="1:15">
      <c r="A1709" s="196" t="s">
        <v>1373</v>
      </c>
      <c r="B1709" s="179" t="s">
        <v>998</v>
      </c>
      <c r="C1709" s="179" t="s">
        <v>283</v>
      </c>
      <c r="D1709" s="179" t="s">
        <v>330</v>
      </c>
      <c r="E1709" s="196" t="s">
        <v>285</v>
      </c>
      <c r="F1709" s="179" t="s">
        <v>158</v>
      </c>
      <c r="G1709" s="206">
        <v>4</v>
      </c>
      <c r="H1709" s="206">
        <v>890</v>
      </c>
      <c r="I1709" s="206">
        <f t="shared" si="134"/>
        <v>3560</v>
      </c>
      <c r="J1709" s="259"/>
      <c r="K1709" s="196" t="s">
        <v>1387</v>
      </c>
      <c r="L1709" s="179" t="s">
        <v>1157</v>
      </c>
      <c r="M1709" s="157">
        <f t="shared" si="133"/>
        <v>4</v>
      </c>
      <c r="N1709" s="157">
        <f t="shared" si="135"/>
        <v>3560</v>
      </c>
      <c r="O1709" s="157">
        <f t="shared" si="132"/>
        <v>0</v>
      </c>
    </row>
    <row r="1710" s="157" customFormat="1" customHeight="1" spans="1:15">
      <c r="A1710" s="196" t="s">
        <v>1373</v>
      </c>
      <c r="B1710" s="179" t="s">
        <v>998</v>
      </c>
      <c r="C1710" s="179" t="s">
        <v>318</v>
      </c>
      <c r="D1710" s="179" t="s">
        <v>728</v>
      </c>
      <c r="E1710" s="196" t="s">
        <v>320</v>
      </c>
      <c r="F1710" s="179" t="s">
        <v>158</v>
      </c>
      <c r="G1710" s="206">
        <v>4</v>
      </c>
      <c r="H1710" s="206">
        <v>800</v>
      </c>
      <c r="I1710" s="206">
        <f t="shared" si="134"/>
        <v>3200</v>
      </c>
      <c r="J1710" s="259"/>
      <c r="K1710" s="196" t="s">
        <v>1387</v>
      </c>
      <c r="L1710" s="179" t="s">
        <v>1157</v>
      </c>
      <c r="M1710" s="157">
        <f t="shared" si="133"/>
        <v>4</v>
      </c>
      <c r="N1710" s="157">
        <f t="shared" si="135"/>
        <v>3200</v>
      </c>
      <c r="O1710" s="157">
        <f t="shared" si="132"/>
        <v>0</v>
      </c>
    </row>
    <row r="1711" s="157" customFormat="1" customHeight="1" spans="1:15">
      <c r="A1711" s="196" t="s">
        <v>1373</v>
      </c>
      <c r="B1711" s="179" t="s">
        <v>998</v>
      </c>
      <c r="C1711" s="179" t="s">
        <v>431</v>
      </c>
      <c r="D1711" s="179" t="s">
        <v>330</v>
      </c>
      <c r="E1711" s="196" t="s">
        <v>432</v>
      </c>
      <c r="F1711" s="179" t="s">
        <v>229</v>
      </c>
      <c r="G1711" s="206">
        <v>4</v>
      </c>
      <c r="H1711" s="206">
        <v>1500</v>
      </c>
      <c r="I1711" s="206">
        <f t="shared" si="134"/>
        <v>6000</v>
      </c>
      <c r="J1711" s="259"/>
      <c r="K1711" s="196" t="s">
        <v>1387</v>
      </c>
      <c r="L1711" s="179" t="s">
        <v>1157</v>
      </c>
      <c r="M1711" s="157">
        <f t="shared" si="133"/>
        <v>4</v>
      </c>
      <c r="N1711" s="157">
        <f t="shared" si="135"/>
        <v>6000</v>
      </c>
      <c r="O1711" s="157">
        <f t="shared" si="132"/>
        <v>0</v>
      </c>
    </row>
    <row r="1712" s="157" customFormat="1" customHeight="1" spans="1:15">
      <c r="A1712" s="196" t="s">
        <v>1373</v>
      </c>
      <c r="B1712" s="179" t="s">
        <v>998</v>
      </c>
      <c r="C1712" s="179" t="s">
        <v>262</v>
      </c>
      <c r="D1712" s="179" t="s">
        <v>263</v>
      </c>
      <c r="E1712" s="196" t="s">
        <v>188</v>
      </c>
      <c r="F1712" s="179" t="s">
        <v>229</v>
      </c>
      <c r="G1712" s="206">
        <v>4</v>
      </c>
      <c r="H1712" s="206">
        <v>1000</v>
      </c>
      <c r="I1712" s="206">
        <f t="shared" si="134"/>
        <v>4000</v>
      </c>
      <c r="J1712" s="259"/>
      <c r="K1712" s="196" t="s">
        <v>1387</v>
      </c>
      <c r="L1712" s="179" t="s">
        <v>1157</v>
      </c>
      <c r="M1712" s="157">
        <f t="shared" si="133"/>
        <v>4</v>
      </c>
      <c r="N1712" s="157">
        <f t="shared" si="135"/>
        <v>4000</v>
      </c>
      <c r="O1712" s="157">
        <f t="shared" si="132"/>
        <v>0</v>
      </c>
    </row>
    <row r="1713" s="157" customFormat="1" customHeight="1" spans="1:15">
      <c r="A1713" s="196" t="s">
        <v>1373</v>
      </c>
      <c r="B1713" s="179" t="s">
        <v>998</v>
      </c>
      <c r="C1713" s="179" t="s">
        <v>354</v>
      </c>
      <c r="D1713" s="179" t="s">
        <v>355</v>
      </c>
      <c r="E1713" s="196" t="s">
        <v>356</v>
      </c>
      <c r="F1713" s="179" t="s">
        <v>229</v>
      </c>
      <c r="G1713" s="206">
        <v>4</v>
      </c>
      <c r="H1713" s="206">
        <v>1000</v>
      </c>
      <c r="I1713" s="206">
        <f t="shared" si="134"/>
        <v>4000</v>
      </c>
      <c r="J1713" s="259"/>
      <c r="K1713" s="196" t="s">
        <v>1387</v>
      </c>
      <c r="L1713" s="179" t="s">
        <v>1157</v>
      </c>
      <c r="M1713" s="157">
        <f t="shared" si="133"/>
        <v>4</v>
      </c>
      <c r="N1713" s="157">
        <f t="shared" si="135"/>
        <v>4000</v>
      </c>
      <c r="O1713" s="157">
        <f t="shared" si="132"/>
        <v>0</v>
      </c>
    </row>
    <row r="1714" s="157" customFormat="1" customHeight="1" spans="1:15">
      <c r="A1714" s="196" t="s">
        <v>1373</v>
      </c>
      <c r="B1714" s="179" t="s">
        <v>998</v>
      </c>
      <c r="C1714" s="179" t="s">
        <v>467</v>
      </c>
      <c r="D1714" s="179" t="s">
        <v>330</v>
      </c>
      <c r="E1714" s="179" t="s">
        <v>468</v>
      </c>
      <c r="F1714" s="179" t="s">
        <v>229</v>
      </c>
      <c r="G1714" s="206">
        <v>8</v>
      </c>
      <c r="H1714" s="206">
        <v>150</v>
      </c>
      <c r="I1714" s="206">
        <f t="shared" si="134"/>
        <v>1200</v>
      </c>
      <c r="J1714" s="259"/>
      <c r="K1714" s="196" t="s">
        <v>1387</v>
      </c>
      <c r="L1714" s="179" t="s">
        <v>1157</v>
      </c>
      <c r="M1714" s="157">
        <f t="shared" si="133"/>
        <v>8</v>
      </c>
      <c r="N1714" s="157">
        <f t="shared" si="135"/>
        <v>1200</v>
      </c>
      <c r="O1714" s="157">
        <f t="shared" si="132"/>
        <v>0</v>
      </c>
    </row>
    <row r="1715" s="157" customFormat="1" customHeight="1" spans="1:15">
      <c r="A1715" s="196" t="s">
        <v>1373</v>
      </c>
      <c r="B1715" s="179" t="s">
        <v>998</v>
      </c>
      <c r="C1715" s="179" t="s">
        <v>484</v>
      </c>
      <c r="D1715" s="179" t="s">
        <v>599</v>
      </c>
      <c r="E1715" s="179" t="s">
        <v>485</v>
      </c>
      <c r="F1715" s="179" t="s">
        <v>229</v>
      </c>
      <c r="G1715" s="206">
        <v>4</v>
      </c>
      <c r="H1715" s="206">
        <v>300</v>
      </c>
      <c r="I1715" s="206">
        <f t="shared" si="134"/>
        <v>1200</v>
      </c>
      <c r="J1715" s="259"/>
      <c r="K1715" s="196" t="s">
        <v>1387</v>
      </c>
      <c r="L1715" s="179" t="s">
        <v>1157</v>
      </c>
      <c r="M1715" s="157">
        <f t="shared" si="133"/>
        <v>4</v>
      </c>
      <c r="N1715" s="157">
        <f t="shared" si="135"/>
        <v>1200</v>
      </c>
      <c r="O1715" s="157">
        <f t="shared" si="132"/>
        <v>0</v>
      </c>
    </row>
    <row r="1716" s="157" customFormat="1" customHeight="1" spans="1:15">
      <c r="A1716" s="196" t="s">
        <v>1373</v>
      </c>
      <c r="B1716" s="179" t="s">
        <v>998</v>
      </c>
      <c r="C1716" s="179" t="s">
        <v>394</v>
      </c>
      <c r="D1716" s="179" t="s">
        <v>548</v>
      </c>
      <c r="E1716" s="196" t="s">
        <v>379</v>
      </c>
      <c r="F1716" s="179" t="s">
        <v>229</v>
      </c>
      <c r="G1716" s="206">
        <v>4</v>
      </c>
      <c r="H1716" s="206">
        <v>4000</v>
      </c>
      <c r="I1716" s="206">
        <f t="shared" si="134"/>
        <v>16000</v>
      </c>
      <c r="J1716" s="259"/>
      <c r="K1716" s="196" t="s">
        <v>1387</v>
      </c>
      <c r="L1716" s="179" t="s">
        <v>1157</v>
      </c>
      <c r="M1716" s="157">
        <f t="shared" si="133"/>
        <v>4</v>
      </c>
      <c r="N1716" s="157">
        <f t="shared" si="135"/>
        <v>16000</v>
      </c>
      <c r="O1716" s="157">
        <f t="shared" si="132"/>
        <v>0</v>
      </c>
    </row>
    <row r="1717" s="157" customFormat="1" customHeight="1" spans="1:15">
      <c r="A1717" s="196" t="s">
        <v>1373</v>
      </c>
      <c r="B1717" s="179" t="s">
        <v>75</v>
      </c>
      <c r="C1717" s="192" t="s">
        <v>489</v>
      </c>
      <c r="D1717" s="179" t="s">
        <v>599</v>
      </c>
      <c r="E1717" s="196" t="s">
        <v>490</v>
      </c>
      <c r="F1717" s="179" t="s">
        <v>158</v>
      </c>
      <c r="G1717" s="206">
        <v>16</v>
      </c>
      <c r="H1717" s="206">
        <v>6500</v>
      </c>
      <c r="I1717" s="206">
        <f t="shared" si="134"/>
        <v>104000</v>
      </c>
      <c r="J1717" s="259"/>
      <c r="K1717" s="196" t="s">
        <v>1388</v>
      </c>
      <c r="L1717" s="179" t="s">
        <v>1157</v>
      </c>
      <c r="M1717" s="157">
        <f t="shared" si="133"/>
        <v>16</v>
      </c>
      <c r="N1717" s="157">
        <f t="shared" si="135"/>
        <v>104000</v>
      </c>
      <c r="O1717" s="157">
        <f t="shared" si="132"/>
        <v>0</v>
      </c>
    </row>
    <row r="1718" s="157" customFormat="1" customHeight="1" spans="1:15">
      <c r="A1718" s="196" t="s">
        <v>1373</v>
      </c>
      <c r="B1718" s="179" t="s">
        <v>75</v>
      </c>
      <c r="C1718" s="179" t="s">
        <v>155</v>
      </c>
      <c r="D1718" s="426" t="s">
        <v>1181</v>
      </c>
      <c r="E1718" s="196" t="s">
        <v>157</v>
      </c>
      <c r="F1718" s="179" t="s">
        <v>158</v>
      </c>
      <c r="G1718" s="206">
        <v>8</v>
      </c>
      <c r="H1718" s="206">
        <v>3000</v>
      </c>
      <c r="I1718" s="206">
        <f t="shared" si="134"/>
        <v>24000</v>
      </c>
      <c r="J1718" s="259"/>
      <c r="K1718" s="196" t="s">
        <v>1388</v>
      </c>
      <c r="L1718" s="179" t="s">
        <v>1157</v>
      </c>
      <c r="M1718" s="157">
        <f t="shared" si="133"/>
        <v>8</v>
      </c>
      <c r="N1718" s="157">
        <f t="shared" si="135"/>
        <v>24000</v>
      </c>
      <c r="O1718" s="157">
        <f t="shared" si="132"/>
        <v>0</v>
      </c>
    </row>
    <row r="1719" s="157" customFormat="1" customHeight="1" spans="1:15">
      <c r="A1719" s="196" t="s">
        <v>1373</v>
      </c>
      <c r="B1719" s="179" t="s">
        <v>75</v>
      </c>
      <c r="C1719" s="179" t="s">
        <v>272</v>
      </c>
      <c r="D1719" s="179" t="s">
        <v>330</v>
      </c>
      <c r="E1719" s="196" t="s">
        <v>274</v>
      </c>
      <c r="F1719" s="179" t="s">
        <v>158</v>
      </c>
      <c r="G1719" s="206">
        <v>8</v>
      </c>
      <c r="H1719" s="206">
        <v>1320</v>
      </c>
      <c r="I1719" s="206">
        <f t="shared" si="134"/>
        <v>10560</v>
      </c>
      <c r="J1719" s="259"/>
      <c r="K1719" s="196" t="s">
        <v>1388</v>
      </c>
      <c r="L1719" s="179" t="s">
        <v>1157</v>
      </c>
      <c r="M1719" s="157">
        <f t="shared" si="133"/>
        <v>8</v>
      </c>
      <c r="N1719" s="157">
        <f t="shared" si="135"/>
        <v>10560</v>
      </c>
      <c r="O1719" s="157">
        <f t="shared" si="132"/>
        <v>0</v>
      </c>
    </row>
    <row r="1720" s="157" customFormat="1" customHeight="1" spans="1:15">
      <c r="A1720" s="196" t="s">
        <v>1373</v>
      </c>
      <c r="B1720" s="179" t="s">
        <v>1187</v>
      </c>
      <c r="C1720" s="179" t="s">
        <v>413</v>
      </c>
      <c r="D1720" s="179" t="s">
        <v>417</v>
      </c>
      <c r="E1720" s="196" t="s">
        <v>1188</v>
      </c>
      <c r="F1720" s="179" t="s">
        <v>229</v>
      </c>
      <c r="G1720" s="206">
        <v>4</v>
      </c>
      <c r="H1720" s="206">
        <v>3000</v>
      </c>
      <c r="I1720" s="206">
        <f t="shared" si="134"/>
        <v>12000</v>
      </c>
      <c r="J1720" s="259"/>
      <c r="K1720" s="196" t="s">
        <v>1389</v>
      </c>
      <c r="L1720" s="179" t="s">
        <v>1157</v>
      </c>
      <c r="M1720" s="157">
        <f t="shared" si="133"/>
        <v>4</v>
      </c>
      <c r="N1720" s="157">
        <f t="shared" si="135"/>
        <v>12000</v>
      </c>
      <c r="O1720" s="157">
        <f t="shared" si="132"/>
        <v>0</v>
      </c>
    </row>
    <row r="1721" s="157" customFormat="1" customHeight="1" spans="1:15">
      <c r="A1721" s="196" t="s">
        <v>1373</v>
      </c>
      <c r="B1721" s="179" t="s">
        <v>1187</v>
      </c>
      <c r="C1721" s="179" t="s">
        <v>469</v>
      </c>
      <c r="D1721" s="179" t="s">
        <v>606</v>
      </c>
      <c r="E1721" s="179" t="s">
        <v>240</v>
      </c>
      <c r="F1721" s="179" t="s">
        <v>229</v>
      </c>
      <c r="G1721" s="206">
        <v>4</v>
      </c>
      <c r="H1721" s="206">
        <v>100</v>
      </c>
      <c r="I1721" s="206">
        <f t="shared" si="134"/>
        <v>400</v>
      </c>
      <c r="J1721" s="259"/>
      <c r="K1721" s="196" t="s">
        <v>1389</v>
      </c>
      <c r="L1721" s="179" t="s">
        <v>1157</v>
      </c>
      <c r="M1721" s="157">
        <f t="shared" si="133"/>
        <v>4</v>
      </c>
      <c r="N1721" s="157">
        <f t="shared" si="135"/>
        <v>400</v>
      </c>
      <c r="O1721" s="157">
        <f t="shared" si="132"/>
        <v>0</v>
      </c>
    </row>
    <row r="1722" s="157" customFormat="1" customHeight="1" spans="1:15">
      <c r="A1722" s="196" t="s">
        <v>1373</v>
      </c>
      <c r="B1722" s="179" t="s">
        <v>1190</v>
      </c>
      <c r="C1722" s="179" t="s">
        <v>272</v>
      </c>
      <c r="D1722" s="179" t="s">
        <v>330</v>
      </c>
      <c r="E1722" s="196" t="s">
        <v>274</v>
      </c>
      <c r="F1722" s="179" t="s">
        <v>158</v>
      </c>
      <c r="G1722" s="206">
        <v>64</v>
      </c>
      <c r="H1722" s="206">
        <v>1320</v>
      </c>
      <c r="I1722" s="206">
        <f t="shared" si="134"/>
        <v>84480</v>
      </c>
      <c r="J1722" s="259"/>
      <c r="K1722" s="196" t="s">
        <v>1390</v>
      </c>
      <c r="L1722" s="179" t="s">
        <v>1157</v>
      </c>
      <c r="M1722" s="157">
        <f t="shared" si="133"/>
        <v>64</v>
      </c>
      <c r="N1722" s="157">
        <f t="shared" si="135"/>
        <v>84480</v>
      </c>
      <c r="O1722" s="157">
        <f t="shared" si="132"/>
        <v>0</v>
      </c>
    </row>
    <row r="1723" s="157" customFormat="1" customHeight="1" spans="1:15">
      <c r="A1723" s="196" t="s">
        <v>1373</v>
      </c>
      <c r="B1723" s="179" t="s">
        <v>1190</v>
      </c>
      <c r="C1723" s="179" t="s">
        <v>315</v>
      </c>
      <c r="D1723" s="179" t="s">
        <v>330</v>
      </c>
      <c r="E1723" s="179" t="s">
        <v>786</v>
      </c>
      <c r="F1723" s="179" t="s">
        <v>158</v>
      </c>
      <c r="G1723" s="206">
        <v>40</v>
      </c>
      <c r="H1723" s="206">
        <v>200</v>
      </c>
      <c r="I1723" s="206">
        <f t="shared" si="134"/>
        <v>8000</v>
      </c>
      <c r="J1723" s="259"/>
      <c r="K1723" s="196" t="s">
        <v>1390</v>
      </c>
      <c r="L1723" s="179" t="s">
        <v>1157</v>
      </c>
      <c r="M1723" s="157">
        <f t="shared" si="133"/>
        <v>40</v>
      </c>
      <c r="N1723" s="157">
        <f t="shared" si="135"/>
        <v>8000</v>
      </c>
      <c r="O1723" s="157">
        <f t="shared" si="132"/>
        <v>0</v>
      </c>
    </row>
    <row r="1724" s="157" customFormat="1" customHeight="1" spans="1:15">
      <c r="A1724" s="196" t="s">
        <v>1373</v>
      </c>
      <c r="B1724" s="179" t="s">
        <v>1190</v>
      </c>
      <c r="C1724" s="179" t="s">
        <v>395</v>
      </c>
      <c r="D1724" s="179" t="s">
        <v>393</v>
      </c>
      <c r="E1724" s="196" t="s">
        <v>335</v>
      </c>
      <c r="F1724" s="179" t="s">
        <v>229</v>
      </c>
      <c r="G1724" s="206">
        <v>8</v>
      </c>
      <c r="H1724" s="206">
        <v>3000</v>
      </c>
      <c r="I1724" s="206">
        <f t="shared" si="134"/>
        <v>24000</v>
      </c>
      <c r="J1724" s="259"/>
      <c r="K1724" s="196" t="s">
        <v>1390</v>
      </c>
      <c r="L1724" s="179" t="s">
        <v>1157</v>
      </c>
      <c r="M1724" s="157">
        <f t="shared" si="133"/>
        <v>8</v>
      </c>
      <c r="N1724" s="157">
        <f t="shared" si="135"/>
        <v>24000</v>
      </c>
      <c r="O1724" s="157">
        <f t="shared" si="132"/>
        <v>0</v>
      </c>
    </row>
    <row r="1725" s="157" customFormat="1" customHeight="1" spans="1:15">
      <c r="A1725" s="196" t="s">
        <v>1373</v>
      </c>
      <c r="B1725" s="179" t="s">
        <v>1190</v>
      </c>
      <c r="C1725" s="179" t="s">
        <v>191</v>
      </c>
      <c r="D1725" s="196" t="s">
        <v>192</v>
      </c>
      <c r="E1725" s="196" t="s">
        <v>188</v>
      </c>
      <c r="F1725" s="179" t="s">
        <v>158</v>
      </c>
      <c r="G1725" s="206">
        <v>4</v>
      </c>
      <c r="H1725" s="206">
        <v>12000</v>
      </c>
      <c r="I1725" s="206">
        <f t="shared" si="134"/>
        <v>48000</v>
      </c>
      <c r="J1725" s="259"/>
      <c r="K1725" s="196" t="s">
        <v>1390</v>
      </c>
      <c r="L1725" s="179" t="s">
        <v>1157</v>
      </c>
      <c r="M1725" s="157">
        <f t="shared" si="133"/>
        <v>4</v>
      </c>
      <c r="N1725" s="157">
        <f t="shared" si="135"/>
        <v>48000</v>
      </c>
      <c r="O1725" s="157">
        <f t="shared" si="132"/>
        <v>0</v>
      </c>
    </row>
    <row r="1726" s="157" customFormat="1" customHeight="1" spans="1:15">
      <c r="A1726" s="196" t="s">
        <v>1373</v>
      </c>
      <c r="B1726" s="179" t="s">
        <v>1190</v>
      </c>
      <c r="C1726" s="179" t="s">
        <v>233</v>
      </c>
      <c r="D1726" s="179" t="s">
        <v>330</v>
      </c>
      <c r="E1726" s="196" t="s">
        <v>234</v>
      </c>
      <c r="F1726" s="179" t="s">
        <v>229</v>
      </c>
      <c r="G1726" s="206">
        <v>4</v>
      </c>
      <c r="H1726" s="206">
        <v>2800</v>
      </c>
      <c r="I1726" s="206">
        <f t="shared" si="134"/>
        <v>11200</v>
      </c>
      <c r="J1726" s="259"/>
      <c r="K1726" s="196" t="s">
        <v>1390</v>
      </c>
      <c r="L1726" s="179" t="s">
        <v>1157</v>
      </c>
      <c r="M1726" s="157">
        <f t="shared" si="133"/>
        <v>4</v>
      </c>
      <c r="N1726" s="157">
        <f t="shared" si="135"/>
        <v>11200</v>
      </c>
      <c r="O1726" s="157">
        <f t="shared" si="132"/>
        <v>0</v>
      </c>
    </row>
    <row r="1727" s="157" customFormat="1" customHeight="1" spans="1:15">
      <c r="A1727" s="196" t="s">
        <v>1373</v>
      </c>
      <c r="B1727" s="179" t="s">
        <v>1190</v>
      </c>
      <c r="C1727" s="179" t="s">
        <v>467</v>
      </c>
      <c r="D1727" s="179" t="s">
        <v>330</v>
      </c>
      <c r="E1727" s="179" t="s">
        <v>468</v>
      </c>
      <c r="F1727" s="179" t="s">
        <v>229</v>
      </c>
      <c r="G1727" s="206">
        <v>8</v>
      </c>
      <c r="H1727" s="206">
        <v>150</v>
      </c>
      <c r="I1727" s="206">
        <f t="shared" si="134"/>
        <v>1200</v>
      </c>
      <c r="J1727" s="259"/>
      <c r="K1727" s="196" t="s">
        <v>1390</v>
      </c>
      <c r="L1727" s="179" t="s">
        <v>1157</v>
      </c>
      <c r="M1727" s="157">
        <f t="shared" si="133"/>
        <v>8</v>
      </c>
      <c r="N1727" s="157">
        <f t="shared" si="135"/>
        <v>1200</v>
      </c>
      <c r="O1727" s="157">
        <f t="shared" si="132"/>
        <v>0</v>
      </c>
    </row>
    <row r="1728" s="157" customFormat="1" customHeight="1" spans="1:15">
      <c r="A1728" s="196" t="s">
        <v>1373</v>
      </c>
      <c r="B1728" s="179" t="s">
        <v>1190</v>
      </c>
      <c r="C1728" s="179" t="s">
        <v>354</v>
      </c>
      <c r="D1728" s="179" t="s">
        <v>355</v>
      </c>
      <c r="E1728" s="266" t="s">
        <v>356</v>
      </c>
      <c r="F1728" s="213" t="s">
        <v>229</v>
      </c>
      <c r="G1728" s="206">
        <v>4</v>
      </c>
      <c r="H1728" s="206">
        <v>1000</v>
      </c>
      <c r="I1728" s="206">
        <f t="shared" si="134"/>
        <v>4000</v>
      </c>
      <c r="J1728" s="259"/>
      <c r="K1728" s="196" t="s">
        <v>1390</v>
      </c>
      <c r="L1728" s="179" t="s">
        <v>1157</v>
      </c>
      <c r="M1728" s="157">
        <f t="shared" si="133"/>
        <v>4</v>
      </c>
      <c r="N1728" s="157">
        <f t="shared" si="135"/>
        <v>4000</v>
      </c>
      <c r="O1728" s="157">
        <f t="shared" si="132"/>
        <v>0</v>
      </c>
    </row>
    <row r="1729" s="157" customFormat="1" customHeight="1" spans="1:15">
      <c r="A1729" s="196" t="s">
        <v>1373</v>
      </c>
      <c r="B1729" s="179" t="s">
        <v>1192</v>
      </c>
      <c r="C1729" s="179" t="s">
        <v>480</v>
      </c>
      <c r="D1729" s="179" t="s">
        <v>330</v>
      </c>
      <c r="E1729" s="179" t="s">
        <v>481</v>
      </c>
      <c r="F1729" s="179" t="s">
        <v>229</v>
      </c>
      <c r="G1729" s="206">
        <v>8</v>
      </c>
      <c r="H1729" s="206">
        <v>40</v>
      </c>
      <c r="I1729" s="206">
        <f t="shared" si="134"/>
        <v>320</v>
      </c>
      <c r="J1729" s="259"/>
      <c r="K1729" s="196"/>
      <c r="L1729" s="179" t="s">
        <v>1157</v>
      </c>
      <c r="M1729" s="157">
        <f t="shared" si="133"/>
        <v>8</v>
      </c>
      <c r="N1729" s="157">
        <f t="shared" si="135"/>
        <v>320</v>
      </c>
      <c r="O1729" s="157">
        <f t="shared" si="132"/>
        <v>0</v>
      </c>
    </row>
    <row r="1730" s="157" customFormat="1" customHeight="1" spans="1:15">
      <c r="A1730" s="196" t="s">
        <v>1373</v>
      </c>
      <c r="B1730" s="179" t="s">
        <v>1192</v>
      </c>
      <c r="C1730" s="179" t="s">
        <v>272</v>
      </c>
      <c r="D1730" s="179" t="s">
        <v>330</v>
      </c>
      <c r="E1730" s="196" t="s">
        <v>274</v>
      </c>
      <c r="F1730" s="179" t="s">
        <v>158</v>
      </c>
      <c r="G1730" s="206">
        <v>28</v>
      </c>
      <c r="H1730" s="206">
        <v>1320</v>
      </c>
      <c r="I1730" s="206">
        <f t="shared" si="134"/>
        <v>36960</v>
      </c>
      <c r="J1730" s="259"/>
      <c r="K1730" s="196"/>
      <c r="L1730" s="179" t="s">
        <v>1157</v>
      </c>
      <c r="M1730" s="157">
        <f t="shared" si="133"/>
        <v>28</v>
      </c>
      <c r="N1730" s="157">
        <f t="shared" si="135"/>
        <v>36960</v>
      </c>
      <c r="O1730" s="157">
        <f t="shared" si="132"/>
        <v>0</v>
      </c>
    </row>
    <row r="1731" s="157" customFormat="1" customHeight="1" spans="1:15">
      <c r="A1731" s="196" t="s">
        <v>1373</v>
      </c>
      <c r="B1731" s="179" t="s">
        <v>1192</v>
      </c>
      <c r="C1731" s="179" t="s">
        <v>318</v>
      </c>
      <c r="D1731" s="179" t="s">
        <v>728</v>
      </c>
      <c r="E1731" s="196" t="s">
        <v>320</v>
      </c>
      <c r="F1731" s="179" t="s">
        <v>158</v>
      </c>
      <c r="G1731" s="206">
        <v>8</v>
      </c>
      <c r="H1731" s="206">
        <v>800</v>
      </c>
      <c r="I1731" s="206">
        <f t="shared" si="134"/>
        <v>6400</v>
      </c>
      <c r="J1731" s="259"/>
      <c r="K1731" s="196"/>
      <c r="L1731" s="179" t="s">
        <v>1157</v>
      </c>
      <c r="M1731" s="157">
        <f t="shared" si="133"/>
        <v>8</v>
      </c>
      <c r="N1731" s="157">
        <f t="shared" si="135"/>
        <v>6400</v>
      </c>
      <c r="O1731" s="157">
        <f t="shared" si="132"/>
        <v>0</v>
      </c>
    </row>
    <row r="1732" s="157" customFormat="1" customHeight="1" spans="1:15">
      <c r="A1732" s="196" t="s">
        <v>1373</v>
      </c>
      <c r="B1732" s="179" t="s">
        <v>1192</v>
      </c>
      <c r="C1732" s="179" t="s">
        <v>467</v>
      </c>
      <c r="D1732" s="179" t="s">
        <v>330</v>
      </c>
      <c r="E1732" s="179" t="s">
        <v>468</v>
      </c>
      <c r="F1732" s="179" t="s">
        <v>229</v>
      </c>
      <c r="G1732" s="206">
        <v>28</v>
      </c>
      <c r="H1732" s="206">
        <v>150</v>
      </c>
      <c r="I1732" s="206">
        <f t="shared" si="134"/>
        <v>4200</v>
      </c>
      <c r="J1732" s="259"/>
      <c r="K1732" s="196"/>
      <c r="L1732" s="179" t="s">
        <v>1157</v>
      </c>
      <c r="M1732" s="157">
        <f t="shared" si="133"/>
        <v>28</v>
      </c>
      <c r="N1732" s="157">
        <f t="shared" si="135"/>
        <v>4200</v>
      </c>
      <c r="O1732" s="157">
        <f t="shared" si="132"/>
        <v>0</v>
      </c>
    </row>
    <row r="1733" s="157" customFormat="1" customHeight="1" spans="1:15">
      <c r="A1733" s="196" t="s">
        <v>1373</v>
      </c>
      <c r="B1733" s="179" t="s">
        <v>1192</v>
      </c>
      <c r="C1733" s="179" t="s">
        <v>306</v>
      </c>
      <c r="D1733" s="196" t="s">
        <v>307</v>
      </c>
      <c r="E1733" s="196" t="s">
        <v>308</v>
      </c>
      <c r="F1733" s="179" t="s">
        <v>158</v>
      </c>
      <c r="G1733" s="206">
        <v>8</v>
      </c>
      <c r="H1733" s="206">
        <v>150</v>
      </c>
      <c r="I1733" s="206">
        <f t="shared" si="134"/>
        <v>1200</v>
      </c>
      <c r="J1733" s="259"/>
      <c r="K1733" s="196"/>
      <c r="L1733" s="179" t="s">
        <v>1157</v>
      </c>
      <c r="M1733" s="157">
        <f t="shared" si="133"/>
        <v>8</v>
      </c>
      <c r="N1733" s="157">
        <f t="shared" si="135"/>
        <v>1200</v>
      </c>
      <c r="O1733" s="157">
        <f t="shared" ref="O1733:O1796" si="136" xml:space="preserve">G1733-M1733</f>
        <v>0</v>
      </c>
    </row>
    <row r="1734" s="157" customFormat="1" customHeight="1" spans="1:15">
      <c r="A1734" s="196" t="s">
        <v>1373</v>
      </c>
      <c r="B1734" s="179" t="s">
        <v>1193</v>
      </c>
      <c r="C1734" s="179" t="s">
        <v>431</v>
      </c>
      <c r="D1734" s="179" t="s">
        <v>330</v>
      </c>
      <c r="E1734" s="196" t="s">
        <v>432</v>
      </c>
      <c r="F1734" s="179" t="s">
        <v>229</v>
      </c>
      <c r="G1734" s="206">
        <v>36</v>
      </c>
      <c r="H1734" s="206">
        <v>1500</v>
      </c>
      <c r="I1734" s="206">
        <f t="shared" si="134"/>
        <v>54000</v>
      </c>
      <c r="J1734" s="259"/>
      <c r="K1734" s="196"/>
      <c r="L1734" s="179" t="s">
        <v>1157</v>
      </c>
      <c r="M1734" s="157">
        <f t="shared" si="133"/>
        <v>36</v>
      </c>
      <c r="N1734" s="157">
        <f t="shared" si="135"/>
        <v>54000</v>
      </c>
      <c r="O1734" s="157">
        <f t="shared" si="136"/>
        <v>0</v>
      </c>
    </row>
    <row r="1735" s="157" customFormat="1" customHeight="1" spans="1:15">
      <c r="A1735" s="196" t="s">
        <v>1373</v>
      </c>
      <c r="B1735" s="179" t="s">
        <v>1193</v>
      </c>
      <c r="C1735" s="179" t="s">
        <v>441</v>
      </c>
      <c r="D1735" s="179" t="s">
        <v>330</v>
      </c>
      <c r="E1735" s="196" t="s">
        <v>432</v>
      </c>
      <c r="F1735" s="179" t="s">
        <v>186</v>
      </c>
      <c r="G1735" s="206">
        <v>8</v>
      </c>
      <c r="H1735" s="206">
        <v>6000</v>
      </c>
      <c r="I1735" s="206">
        <f t="shared" si="134"/>
        <v>48000</v>
      </c>
      <c r="J1735" s="259"/>
      <c r="K1735" s="196"/>
      <c r="L1735" s="179" t="s">
        <v>1157</v>
      </c>
      <c r="M1735" s="157">
        <f t="shared" si="133"/>
        <v>8</v>
      </c>
      <c r="N1735" s="157">
        <f t="shared" si="135"/>
        <v>48000</v>
      </c>
      <c r="O1735" s="157">
        <f t="shared" si="136"/>
        <v>0</v>
      </c>
    </row>
    <row r="1736" s="157" customFormat="1" customHeight="1" spans="1:15">
      <c r="A1736" s="196" t="s">
        <v>1373</v>
      </c>
      <c r="B1736" s="179" t="s">
        <v>1193</v>
      </c>
      <c r="C1736" s="179" t="s">
        <v>262</v>
      </c>
      <c r="D1736" s="179" t="s">
        <v>697</v>
      </c>
      <c r="E1736" s="196" t="s">
        <v>188</v>
      </c>
      <c r="F1736" s="179" t="s">
        <v>229</v>
      </c>
      <c r="G1736" s="206">
        <v>24</v>
      </c>
      <c r="H1736" s="206">
        <v>1000</v>
      </c>
      <c r="I1736" s="206">
        <f t="shared" si="134"/>
        <v>24000</v>
      </c>
      <c r="J1736" s="259"/>
      <c r="K1736" s="196"/>
      <c r="L1736" s="179" t="s">
        <v>1157</v>
      </c>
      <c r="M1736" s="157">
        <f t="shared" si="133"/>
        <v>24</v>
      </c>
      <c r="N1736" s="157">
        <f t="shared" si="135"/>
        <v>24000</v>
      </c>
      <c r="O1736" s="157">
        <f t="shared" si="136"/>
        <v>0</v>
      </c>
    </row>
    <row r="1737" s="157" customFormat="1" customHeight="1" spans="1:15">
      <c r="A1737" s="196" t="s">
        <v>1373</v>
      </c>
      <c r="B1737" s="179" t="s">
        <v>1193</v>
      </c>
      <c r="C1737" s="179" t="s">
        <v>262</v>
      </c>
      <c r="D1737" s="179" t="s">
        <v>696</v>
      </c>
      <c r="E1737" s="196" t="s">
        <v>188</v>
      </c>
      <c r="F1737" s="179" t="s">
        <v>229</v>
      </c>
      <c r="G1737" s="206">
        <v>8</v>
      </c>
      <c r="H1737" s="206">
        <v>1000</v>
      </c>
      <c r="I1737" s="206">
        <f t="shared" si="134"/>
        <v>8000</v>
      </c>
      <c r="J1737" s="259"/>
      <c r="K1737" s="196"/>
      <c r="L1737" s="179" t="s">
        <v>1157</v>
      </c>
      <c r="M1737" s="157">
        <f t="shared" si="133"/>
        <v>8</v>
      </c>
      <c r="N1737" s="157">
        <f t="shared" si="135"/>
        <v>8000</v>
      </c>
      <c r="O1737" s="157">
        <f t="shared" si="136"/>
        <v>0</v>
      </c>
    </row>
    <row r="1738" s="157" customFormat="1" customHeight="1" spans="1:15">
      <c r="A1738" s="196" t="s">
        <v>1373</v>
      </c>
      <c r="B1738" s="179" t="s">
        <v>1193</v>
      </c>
      <c r="C1738" s="179" t="s">
        <v>413</v>
      </c>
      <c r="D1738" s="179" t="s">
        <v>417</v>
      </c>
      <c r="E1738" s="196" t="s">
        <v>1188</v>
      </c>
      <c r="F1738" s="179" t="s">
        <v>229</v>
      </c>
      <c r="G1738" s="206">
        <v>8</v>
      </c>
      <c r="H1738" s="206">
        <v>3000</v>
      </c>
      <c r="I1738" s="206">
        <f t="shared" si="134"/>
        <v>24000</v>
      </c>
      <c r="J1738" s="259"/>
      <c r="K1738" s="196"/>
      <c r="L1738" s="179" t="s">
        <v>1157</v>
      </c>
      <c r="M1738" s="157">
        <f t="shared" si="133"/>
        <v>8</v>
      </c>
      <c r="N1738" s="157">
        <f t="shared" si="135"/>
        <v>24000</v>
      </c>
      <c r="O1738" s="157">
        <f t="shared" si="136"/>
        <v>0</v>
      </c>
    </row>
    <row r="1739" s="157" customFormat="1" customHeight="1" spans="1:15">
      <c r="A1739" s="196" t="s">
        <v>1373</v>
      </c>
      <c r="B1739" s="179" t="s">
        <v>1194</v>
      </c>
      <c r="C1739" s="179" t="s">
        <v>441</v>
      </c>
      <c r="D1739" s="179" t="s">
        <v>330</v>
      </c>
      <c r="E1739" s="196" t="s">
        <v>432</v>
      </c>
      <c r="F1739" s="179" t="s">
        <v>186</v>
      </c>
      <c r="G1739" s="206">
        <v>4</v>
      </c>
      <c r="H1739" s="206">
        <v>6000</v>
      </c>
      <c r="I1739" s="206">
        <f t="shared" si="134"/>
        <v>24000</v>
      </c>
      <c r="J1739" s="259"/>
      <c r="K1739" s="196"/>
      <c r="L1739" s="179" t="s">
        <v>1157</v>
      </c>
      <c r="M1739" s="157">
        <f t="shared" si="133"/>
        <v>4</v>
      </c>
      <c r="N1739" s="157">
        <f t="shared" si="135"/>
        <v>24000</v>
      </c>
      <c r="O1739" s="157">
        <f t="shared" si="136"/>
        <v>0</v>
      </c>
    </row>
    <row r="1740" s="157" customFormat="1" customHeight="1" spans="1:15">
      <c r="A1740" s="196" t="s">
        <v>1373</v>
      </c>
      <c r="B1740" s="179" t="s">
        <v>1195</v>
      </c>
      <c r="C1740" s="179" t="s">
        <v>303</v>
      </c>
      <c r="D1740" s="179" t="s">
        <v>330</v>
      </c>
      <c r="E1740" s="196" t="s">
        <v>296</v>
      </c>
      <c r="F1740" s="179" t="s">
        <v>305</v>
      </c>
      <c r="G1740" s="206">
        <v>4</v>
      </c>
      <c r="H1740" s="206">
        <v>1000</v>
      </c>
      <c r="I1740" s="206">
        <f t="shared" si="134"/>
        <v>4000</v>
      </c>
      <c r="J1740" s="259"/>
      <c r="K1740" s="196"/>
      <c r="L1740" s="179" t="s">
        <v>1157</v>
      </c>
      <c r="M1740" s="157">
        <f t="shared" si="133"/>
        <v>4</v>
      </c>
      <c r="N1740" s="157">
        <f t="shared" si="135"/>
        <v>4000</v>
      </c>
      <c r="O1740" s="157">
        <f t="shared" si="136"/>
        <v>0</v>
      </c>
    </row>
    <row r="1741" s="157" customFormat="1" customHeight="1" spans="1:15">
      <c r="A1741" s="196" t="s">
        <v>1391</v>
      </c>
      <c r="B1741" s="179" t="s">
        <v>976</v>
      </c>
      <c r="C1741" s="179" t="s">
        <v>272</v>
      </c>
      <c r="D1741" s="179" t="s">
        <v>330</v>
      </c>
      <c r="E1741" s="196" t="s">
        <v>274</v>
      </c>
      <c r="F1741" s="179" t="s">
        <v>158</v>
      </c>
      <c r="G1741" s="206">
        <v>4</v>
      </c>
      <c r="H1741" s="206">
        <v>1320</v>
      </c>
      <c r="I1741" s="206">
        <f t="shared" si="134"/>
        <v>5280</v>
      </c>
      <c r="J1741" s="259"/>
      <c r="K1741" s="196"/>
      <c r="L1741" s="179"/>
      <c r="M1741" s="157">
        <f t="shared" si="133"/>
        <v>4</v>
      </c>
      <c r="N1741" s="157">
        <f t="shared" si="135"/>
        <v>5280</v>
      </c>
      <c r="O1741" s="157">
        <f t="shared" si="136"/>
        <v>0</v>
      </c>
    </row>
    <row r="1742" s="157" customFormat="1" customHeight="1" spans="1:15">
      <c r="A1742" s="196" t="s">
        <v>1391</v>
      </c>
      <c r="B1742" s="179" t="s">
        <v>976</v>
      </c>
      <c r="C1742" s="179" t="s">
        <v>283</v>
      </c>
      <c r="D1742" s="179" t="s">
        <v>330</v>
      </c>
      <c r="E1742" s="196" t="s">
        <v>285</v>
      </c>
      <c r="F1742" s="179" t="s">
        <v>158</v>
      </c>
      <c r="G1742" s="206">
        <v>63</v>
      </c>
      <c r="H1742" s="206">
        <v>890</v>
      </c>
      <c r="I1742" s="206">
        <f t="shared" si="134"/>
        <v>56070</v>
      </c>
      <c r="J1742" s="259"/>
      <c r="K1742" s="196"/>
      <c r="L1742" s="179"/>
      <c r="M1742" s="157">
        <f t="shared" si="133"/>
        <v>63</v>
      </c>
      <c r="N1742" s="157">
        <f t="shared" si="135"/>
        <v>56070</v>
      </c>
      <c r="O1742" s="157">
        <f t="shared" si="136"/>
        <v>0</v>
      </c>
    </row>
    <row r="1743" s="157" customFormat="1" customHeight="1" spans="1:15">
      <c r="A1743" s="196" t="s">
        <v>1391</v>
      </c>
      <c r="B1743" s="179" t="s">
        <v>976</v>
      </c>
      <c r="C1743" s="179" t="s">
        <v>262</v>
      </c>
      <c r="D1743" s="179" t="s">
        <v>263</v>
      </c>
      <c r="E1743" s="196" t="s">
        <v>188</v>
      </c>
      <c r="F1743" s="179" t="s">
        <v>229</v>
      </c>
      <c r="G1743" s="206">
        <v>22</v>
      </c>
      <c r="H1743" s="206">
        <v>1000</v>
      </c>
      <c r="I1743" s="206">
        <f t="shared" si="134"/>
        <v>22000</v>
      </c>
      <c r="J1743" s="259"/>
      <c r="K1743" s="196"/>
      <c r="L1743" s="179"/>
      <c r="M1743" s="157">
        <f t="shared" si="133"/>
        <v>22</v>
      </c>
      <c r="N1743" s="157">
        <f t="shared" si="135"/>
        <v>22000</v>
      </c>
      <c r="O1743" s="157">
        <f t="shared" si="136"/>
        <v>0</v>
      </c>
    </row>
    <row r="1744" s="157" customFormat="1" customHeight="1" spans="1:15">
      <c r="A1744" s="196" t="s">
        <v>1391</v>
      </c>
      <c r="B1744" s="179" t="s">
        <v>976</v>
      </c>
      <c r="C1744" s="65" t="s">
        <v>435</v>
      </c>
      <c r="D1744" s="65" t="s">
        <v>330</v>
      </c>
      <c r="E1744" s="52" t="s">
        <v>432</v>
      </c>
      <c r="F1744" s="65" t="s">
        <v>229</v>
      </c>
      <c r="G1744" s="64">
        <v>1</v>
      </c>
      <c r="H1744" s="64">
        <v>6000</v>
      </c>
      <c r="I1744" s="206">
        <f t="shared" si="134"/>
        <v>6000</v>
      </c>
      <c r="J1744" s="259"/>
      <c r="K1744" s="196"/>
      <c r="L1744" s="179"/>
      <c r="M1744" s="157">
        <f t="shared" si="133"/>
        <v>1</v>
      </c>
      <c r="N1744" s="157">
        <f t="shared" si="135"/>
        <v>6000</v>
      </c>
      <c r="O1744" s="157">
        <f t="shared" si="136"/>
        <v>0</v>
      </c>
    </row>
    <row r="1745" s="157" customFormat="1" customHeight="1" spans="1:15">
      <c r="A1745" s="872" t="s">
        <v>609</v>
      </c>
      <c r="B1745" s="585" t="s">
        <v>609</v>
      </c>
      <c r="C1745" s="585"/>
      <c r="D1745" s="248"/>
      <c r="E1745" s="248"/>
      <c r="F1745" s="248"/>
      <c r="G1745" s="586"/>
      <c r="H1745" s="586"/>
      <c r="I1745" s="586">
        <f xml:space="preserve">SUM(I1747:I2128)</f>
        <v>5338850</v>
      </c>
      <c r="J1745" s="259"/>
      <c r="K1745" s="196"/>
      <c r="L1745" s="196"/>
      <c r="O1745" s="157">
        <f t="shared" si="136"/>
        <v>0</v>
      </c>
    </row>
    <row r="1746" s="157" customFormat="1" customHeight="1" spans="1:15">
      <c r="A1746" s="196" t="s">
        <v>746</v>
      </c>
      <c r="B1746" s="196" t="s">
        <v>746</v>
      </c>
      <c r="C1746" s="196"/>
      <c r="D1746" s="196"/>
      <c r="E1746" s="196"/>
      <c r="F1746" s="196"/>
      <c r="G1746" s="206"/>
      <c r="H1746" s="206"/>
      <c r="I1746" s="206"/>
      <c r="J1746" s="259"/>
      <c r="K1746" s="196"/>
      <c r="L1746" s="196"/>
      <c r="O1746" s="157">
        <f t="shared" si="136"/>
        <v>0</v>
      </c>
    </row>
    <row r="1747" s="157" customFormat="1" customHeight="1" spans="1:15">
      <c r="A1747" s="196" t="s">
        <v>841</v>
      </c>
      <c r="B1747" s="196" t="s">
        <v>841</v>
      </c>
      <c r="C1747" s="196"/>
      <c r="D1747" s="196"/>
      <c r="E1747" s="196"/>
      <c r="F1747" s="196"/>
      <c r="G1747" s="206"/>
      <c r="H1747" s="206"/>
      <c r="I1747" s="206"/>
      <c r="J1747" s="259"/>
      <c r="K1747" s="196"/>
      <c r="L1747" s="196"/>
      <c r="O1747" s="157">
        <f t="shared" si="136"/>
        <v>0</v>
      </c>
    </row>
    <row r="1748" s="157" customFormat="1" customHeight="1" spans="1:15">
      <c r="A1748" s="196" t="s">
        <v>841</v>
      </c>
      <c r="B1748" s="179" t="s">
        <v>73</v>
      </c>
      <c r="C1748" s="179" t="s">
        <v>431</v>
      </c>
      <c r="D1748" s="179" t="s">
        <v>330</v>
      </c>
      <c r="E1748" s="196" t="s">
        <v>432</v>
      </c>
      <c r="F1748" s="179" t="s">
        <v>229</v>
      </c>
      <c r="G1748" s="206">
        <v>10</v>
      </c>
      <c r="H1748" s="206">
        <v>1500</v>
      </c>
      <c r="I1748" s="206">
        <f t="shared" ref="I1748:I1753" si="137" xml:space="preserve">G1748*H1748</f>
        <v>15000</v>
      </c>
      <c r="J1748" s="259"/>
      <c r="K1748" s="196" t="s">
        <v>1392</v>
      </c>
      <c r="L1748" s="179" t="s">
        <v>1393</v>
      </c>
      <c r="M1748" s="157">
        <f t="shared" ref="M1748:M1753" si="138" xml:space="preserve">G1748</f>
        <v>10</v>
      </c>
      <c r="N1748" s="157">
        <f t="shared" ref="N1748:N1753" si="139" xml:space="preserve">M1748*H1748</f>
        <v>15000</v>
      </c>
      <c r="O1748" s="157">
        <f t="shared" si="136"/>
        <v>0</v>
      </c>
    </row>
    <row r="1749" s="157" customFormat="1" customHeight="1" spans="1:15">
      <c r="A1749" s="196" t="s">
        <v>841</v>
      </c>
      <c r="B1749" s="179" t="s">
        <v>73</v>
      </c>
      <c r="C1749" s="179" t="s">
        <v>262</v>
      </c>
      <c r="D1749" s="179" t="s">
        <v>263</v>
      </c>
      <c r="E1749" s="196" t="s">
        <v>188</v>
      </c>
      <c r="F1749" s="179" t="s">
        <v>229</v>
      </c>
      <c r="G1749" s="206">
        <v>10</v>
      </c>
      <c r="H1749" s="206">
        <v>1000</v>
      </c>
      <c r="I1749" s="206">
        <f t="shared" si="137"/>
        <v>10000</v>
      </c>
      <c r="J1749" s="259"/>
      <c r="K1749" s="196" t="s">
        <v>1392</v>
      </c>
      <c r="L1749" s="179" t="s">
        <v>1393</v>
      </c>
      <c r="M1749" s="157">
        <f t="shared" si="138"/>
        <v>10</v>
      </c>
      <c r="N1749" s="157">
        <f t="shared" si="139"/>
        <v>10000</v>
      </c>
      <c r="O1749" s="157">
        <f t="shared" si="136"/>
        <v>0</v>
      </c>
    </row>
    <row r="1750" s="157" customFormat="1" customHeight="1" spans="1:15">
      <c r="A1750" s="196" t="s">
        <v>841</v>
      </c>
      <c r="B1750" s="179" t="s">
        <v>73</v>
      </c>
      <c r="C1750" s="179" t="s">
        <v>286</v>
      </c>
      <c r="D1750" s="213" t="s">
        <v>287</v>
      </c>
      <c r="E1750" s="426" t="s">
        <v>614</v>
      </c>
      <c r="F1750" s="179" t="s">
        <v>158</v>
      </c>
      <c r="G1750" s="206">
        <v>16</v>
      </c>
      <c r="H1750" s="206">
        <v>1100</v>
      </c>
      <c r="I1750" s="206">
        <f t="shared" si="137"/>
        <v>17600</v>
      </c>
      <c r="J1750" s="259"/>
      <c r="K1750" s="196" t="s">
        <v>1392</v>
      </c>
      <c r="L1750" s="179" t="s">
        <v>1393</v>
      </c>
      <c r="M1750" s="157">
        <f t="shared" si="138"/>
        <v>16</v>
      </c>
      <c r="N1750" s="157">
        <f t="shared" si="139"/>
        <v>17600</v>
      </c>
      <c r="O1750" s="157">
        <f t="shared" si="136"/>
        <v>0</v>
      </c>
    </row>
    <row r="1751" s="157" customFormat="1" customHeight="1" spans="1:15">
      <c r="A1751" s="196" t="s">
        <v>841</v>
      </c>
      <c r="B1751" s="179" t="s">
        <v>73</v>
      </c>
      <c r="C1751" s="179" t="s">
        <v>191</v>
      </c>
      <c r="D1751" s="179" t="s">
        <v>707</v>
      </c>
      <c r="E1751" s="196" t="s">
        <v>188</v>
      </c>
      <c r="F1751" s="179" t="s">
        <v>158</v>
      </c>
      <c r="G1751" s="206">
        <v>16</v>
      </c>
      <c r="H1751" s="206">
        <v>12000</v>
      </c>
      <c r="I1751" s="206">
        <f t="shared" si="137"/>
        <v>192000</v>
      </c>
      <c r="J1751" s="259"/>
      <c r="K1751" s="196" t="s">
        <v>1392</v>
      </c>
      <c r="L1751" s="179" t="s">
        <v>1393</v>
      </c>
      <c r="M1751" s="157">
        <f t="shared" si="138"/>
        <v>16</v>
      </c>
      <c r="N1751" s="157">
        <f t="shared" si="139"/>
        <v>192000</v>
      </c>
      <c r="O1751" s="157">
        <f t="shared" si="136"/>
        <v>0</v>
      </c>
    </row>
    <row r="1752" s="157" customFormat="1" customHeight="1" spans="1:15">
      <c r="A1752" s="196" t="s">
        <v>841</v>
      </c>
      <c r="B1752" s="179" t="s">
        <v>73</v>
      </c>
      <c r="C1752" s="179" t="s">
        <v>198</v>
      </c>
      <c r="D1752" s="196" t="s">
        <v>203</v>
      </c>
      <c r="E1752" s="196" t="s">
        <v>199</v>
      </c>
      <c r="F1752" s="179" t="s">
        <v>158</v>
      </c>
      <c r="G1752" s="206">
        <v>57</v>
      </c>
      <c r="H1752" s="206">
        <v>1200</v>
      </c>
      <c r="I1752" s="206">
        <f t="shared" si="137"/>
        <v>68400</v>
      </c>
      <c r="J1752" s="259"/>
      <c r="K1752" s="196" t="s">
        <v>1392</v>
      </c>
      <c r="L1752" s="179" t="s">
        <v>1393</v>
      </c>
      <c r="M1752" s="157">
        <f t="shared" si="138"/>
        <v>57</v>
      </c>
      <c r="N1752" s="157">
        <f t="shared" si="139"/>
        <v>68400</v>
      </c>
      <c r="O1752" s="157">
        <f t="shared" si="136"/>
        <v>0</v>
      </c>
    </row>
    <row r="1753" s="157" customFormat="1" customHeight="1" spans="1:15">
      <c r="A1753" s="196" t="s">
        <v>841</v>
      </c>
      <c r="B1753" s="179" t="s">
        <v>73</v>
      </c>
      <c r="C1753" s="179" t="s">
        <v>326</v>
      </c>
      <c r="D1753" s="869" t="s">
        <v>723</v>
      </c>
      <c r="E1753" s="179" t="s">
        <v>328</v>
      </c>
      <c r="F1753" s="179" t="s">
        <v>158</v>
      </c>
      <c r="G1753" s="206">
        <v>666</v>
      </c>
      <c r="H1753" s="206">
        <v>700</v>
      </c>
      <c r="I1753" s="206">
        <f t="shared" si="137"/>
        <v>466200</v>
      </c>
      <c r="J1753" s="259"/>
      <c r="K1753" s="196"/>
      <c r="L1753" s="179"/>
      <c r="M1753" s="157">
        <f t="shared" si="138"/>
        <v>666</v>
      </c>
      <c r="N1753" s="157">
        <f t="shared" si="139"/>
        <v>466200</v>
      </c>
      <c r="O1753" s="157">
        <f t="shared" si="136"/>
        <v>0</v>
      </c>
    </row>
    <row r="1754" s="157" customFormat="1" customHeight="1" spans="1:15">
      <c r="A1754" s="196" t="s">
        <v>978</v>
      </c>
      <c r="B1754" s="196" t="s">
        <v>978</v>
      </c>
      <c r="C1754" s="196"/>
      <c r="D1754" s="196"/>
      <c r="E1754" s="196"/>
      <c r="F1754" s="196"/>
      <c r="G1754" s="206"/>
      <c r="H1754" s="206"/>
      <c r="I1754" s="206"/>
      <c r="J1754" s="259"/>
      <c r="K1754" s="196"/>
      <c r="L1754" s="196"/>
      <c r="O1754" s="157">
        <f t="shared" si="136"/>
        <v>0</v>
      </c>
    </row>
    <row r="1755" s="157" customFormat="1" customHeight="1" spans="1:15">
      <c r="A1755" s="196" t="s">
        <v>1394</v>
      </c>
      <c r="B1755" s="196" t="s">
        <v>1394</v>
      </c>
      <c r="C1755" s="196"/>
      <c r="D1755" s="196"/>
      <c r="E1755" s="196"/>
      <c r="F1755" s="196"/>
      <c r="G1755" s="206"/>
      <c r="H1755" s="206"/>
      <c r="I1755" s="206"/>
      <c r="J1755" s="259"/>
      <c r="K1755" s="196"/>
      <c r="L1755" s="196"/>
      <c r="O1755" s="157">
        <f t="shared" si="136"/>
        <v>0</v>
      </c>
    </row>
    <row r="1756" s="157" customFormat="1" customHeight="1" spans="1:15">
      <c r="A1756" s="196" t="s">
        <v>1394</v>
      </c>
      <c r="B1756" s="179" t="s">
        <v>1395</v>
      </c>
      <c r="C1756" s="179" t="s">
        <v>191</v>
      </c>
      <c r="D1756" s="196" t="s">
        <v>192</v>
      </c>
      <c r="E1756" s="196" t="s">
        <v>188</v>
      </c>
      <c r="F1756" s="179" t="s">
        <v>158</v>
      </c>
      <c r="G1756" s="206">
        <v>1</v>
      </c>
      <c r="H1756" s="206">
        <v>12000</v>
      </c>
      <c r="I1756" s="206">
        <f t="shared" ref="I1756:I1802" si="140" xml:space="preserve">G1756*H1756</f>
        <v>12000</v>
      </c>
      <c r="J1756" s="259"/>
      <c r="K1756" s="196" t="s">
        <v>1396</v>
      </c>
      <c r="L1756" s="179" t="s">
        <v>1397</v>
      </c>
      <c r="M1756" s="157">
        <f t="shared" ref="M1756:M1802" si="141" xml:space="preserve">G1756</f>
        <v>1</v>
      </c>
      <c r="N1756" s="157">
        <f t="shared" ref="N1756:N1802" si="142" xml:space="preserve">M1756*H1756</f>
        <v>12000</v>
      </c>
      <c r="O1756" s="157">
        <f t="shared" si="136"/>
        <v>0</v>
      </c>
    </row>
    <row r="1757" s="157" customFormat="1" customHeight="1" spans="1:15">
      <c r="A1757" s="196" t="s">
        <v>1394</v>
      </c>
      <c r="B1757" s="179" t="s">
        <v>1395</v>
      </c>
      <c r="C1757" s="179" t="s">
        <v>286</v>
      </c>
      <c r="D1757" s="213" t="s">
        <v>287</v>
      </c>
      <c r="E1757" s="196" t="s">
        <v>288</v>
      </c>
      <c r="F1757" s="179" t="s">
        <v>158</v>
      </c>
      <c r="G1757" s="206">
        <v>40</v>
      </c>
      <c r="H1757" s="206">
        <v>1100</v>
      </c>
      <c r="I1757" s="206">
        <f t="shared" si="140"/>
        <v>44000</v>
      </c>
      <c r="J1757" s="259"/>
      <c r="K1757" s="196" t="s">
        <v>1396</v>
      </c>
      <c r="L1757" s="179" t="s">
        <v>1397</v>
      </c>
      <c r="M1757" s="157">
        <f t="shared" si="141"/>
        <v>40</v>
      </c>
      <c r="N1757" s="157">
        <f t="shared" si="142"/>
        <v>44000</v>
      </c>
      <c r="O1757" s="157">
        <f t="shared" si="136"/>
        <v>0</v>
      </c>
    </row>
    <row r="1758" s="157" customFormat="1" customHeight="1" spans="1:15">
      <c r="A1758" s="196" t="s">
        <v>1394</v>
      </c>
      <c r="B1758" s="179" t="s">
        <v>1395</v>
      </c>
      <c r="C1758" s="179" t="s">
        <v>198</v>
      </c>
      <c r="D1758" s="179" t="s">
        <v>207</v>
      </c>
      <c r="E1758" s="196" t="s">
        <v>199</v>
      </c>
      <c r="F1758" s="179" t="s">
        <v>158</v>
      </c>
      <c r="G1758" s="206">
        <v>1</v>
      </c>
      <c r="H1758" s="206">
        <v>900</v>
      </c>
      <c r="I1758" s="206">
        <f t="shared" si="140"/>
        <v>900</v>
      </c>
      <c r="J1758" s="259"/>
      <c r="K1758" s="196" t="s">
        <v>1396</v>
      </c>
      <c r="L1758" s="179" t="s">
        <v>1397</v>
      </c>
      <c r="M1758" s="157">
        <f t="shared" si="141"/>
        <v>1</v>
      </c>
      <c r="N1758" s="157">
        <f t="shared" si="142"/>
        <v>900</v>
      </c>
      <c r="O1758" s="157">
        <f t="shared" si="136"/>
        <v>0</v>
      </c>
    </row>
    <row r="1759" s="157" customFormat="1" customHeight="1" spans="1:15">
      <c r="A1759" s="196" t="s">
        <v>1394</v>
      </c>
      <c r="B1759" s="179" t="s">
        <v>1395</v>
      </c>
      <c r="C1759" s="179" t="s">
        <v>198</v>
      </c>
      <c r="D1759" s="179" t="s">
        <v>209</v>
      </c>
      <c r="E1759" s="196" t="s">
        <v>199</v>
      </c>
      <c r="F1759" s="179" t="s">
        <v>158</v>
      </c>
      <c r="G1759" s="206">
        <v>1</v>
      </c>
      <c r="H1759" s="206">
        <v>1200</v>
      </c>
      <c r="I1759" s="206">
        <f t="shared" si="140"/>
        <v>1200</v>
      </c>
      <c r="J1759" s="259"/>
      <c r="K1759" s="196" t="s">
        <v>1396</v>
      </c>
      <c r="L1759" s="179" t="s">
        <v>1397</v>
      </c>
      <c r="M1759" s="157">
        <f t="shared" si="141"/>
        <v>1</v>
      </c>
      <c r="N1759" s="157">
        <f t="shared" si="142"/>
        <v>1200</v>
      </c>
      <c r="O1759" s="157">
        <f t="shared" si="136"/>
        <v>0</v>
      </c>
    </row>
    <row r="1760" s="157" customFormat="1" customHeight="1" spans="1:15">
      <c r="A1760" s="196" t="s">
        <v>1394</v>
      </c>
      <c r="B1760" s="179" t="s">
        <v>1395</v>
      </c>
      <c r="C1760" s="179" t="s">
        <v>315</v>
      </c>
      <c r="D1760" s="179" t="s">
        <v>330</v>
      </c>
      <c r="E1760" s="179" t="s">
        <v>786</v>
      </c>
      <c r="F1760" s="179" t="s">
        <v>158</v>
      </c>
      <c r="G1760" s="206">
        <v>10</v>
      </c>
      <c r="H1760" s="206">
        <v>200</v>
      </c>
      <c r="I1760" s="206">
        <f t="shared" si="140"/>
        <v>2000</v>
      </c>
      <c r="J1760" s="259"/>
      <c r="K1760" s="196" t="s">
        <v>1396</v>
      </c>
      <c r="L1760" s="179" t="s">
        <v>1397</v>
      </c>
      <c r="M1760" s="157">
        <f t="shared" si="141"/>
        <v>10</v>
      </c>
      <c r="N1760" s="157">
        <f t="shared" si="142"/>
        <v>2000</v>
      </c>
      <c r="O1760" s="157">
        <f t="shared" si="136"/>
        <v>0</v>
      </c>
    </row>
    <row r="1761" s="157" customFormat="1" customHeight="1" spans="1:15">
      <c r="A1761" s="196" t="s">
        <v>1394</v>
      </c>
      <c r="B1761" s="179" t="s">
        <v>1398</v>
      </c>
      <c r="C1761" s="179" t="s">
        <v>354</v>
      </c>
      <c r="D1761" s="179" t="s">
        <v>355</v>
      </c>
      <c r="E1761" s="196" t="s">
        <v>356</v>
      </c>
      <c r="F1761" s="179" t="s">
        <v>229</v>
      </c>
      <c r="G1761" s="206">
        <v>1</v>
      </c>
      <c r="H1761" s="206">
        <v>1000</v>
      </c>
      <c r="I1761" s="206">
        <f t="shared" si="140"/>
        <v>1000</v>
      </c>
      <c r="J1761" s="259"/>
      <c r="K1761" s="196" t="s">
        <v>1396</v>
      </c>
      <c r="L1761" s="179" t="s">
        <v>1397</v>
      </c>
      <c r="M1761" s="157">
        <f t="shared" si="141"/>
        <v>1</v>
      </c>
      <c r="N1761" s="157">
        <f t="shared" si="142"/>
        <v>1000</v>
      </c>
      <c r="O1761" s="157">
        <f t="shared" si="136"/>
        <v>0</v>
      </c>
    </row>
    <row r="1762" s="157" customFormat="1" customHeight="1" spans="1:15">
      <c r="A1762" s="196" t="s">
        <v>1394</v>
      </c>
      <c r="B1762" s="179" t="s">
        <v>1398</v>
      </c>
      <c r="C1762" s="179" t="s">
        <v>395</v>
      </c>
      <c r="D1762" s="179" t="s">
        <v>393</v>
      </c>
      <c r="E1762" s="196" t="s">
        <v>335</v>
      </c>
      <c r="F1762" s="179" t="s">
        <v>229</v>
      </c>
      <c r="G1762" s="206">
        <v>8</v>
      </c>
      <c r="H1762" s="206">
        <v>3000</v>
      </c>
      <c r="I1762" s="206">
        <f t="shared" si="140"/>
        <v>24000</v>
      </c>
      <c r="J1762" s="259"/>
      <c r="K1762" s="196" t="s">
        <v>1396</v>
      </c>
      <c r="L1762" s="179" t="s">
        <v>1397</v>
      </c>
      <c r="M1762" s="157">
        <f t="shared" si="141"/>
        <v>8</v>
      </c>
      <c r="N1762" s="157">
        <f t="shared" si="142"/>
        <v>24000</v>
      </c>
      <c r="O1762" s="157">
        <f t="shared" si="136"/>
        <v>0</v>
      </c>
    </row>
    <row r="1763" s="157" customFormat="1" customHeight="1" spans="1:15">
      <c r="A1763" s="196" t="s">
        <v>1394</v>
      </c>
      <c r="B1763" s="179" t="s">
        <v>903</v>
      </c>
      <c r="C1763" s="179" t="s">
        <v>533</v>
      </c>
      <c r="D1763" s="179" t="s">
        <v>170</v>
      </c>
      <c r="E1763" s="196" t="s">
        <v>157</v>
      </c>
      <c r="F1763" s="179" t="s">
        <v>158</v>
      </c>
      <c r="G1763" s="206">
        <v>2</v>
      </c>
      <c r="H1763" s="206">
        <v>4000</v>
      </c>
      <c r="I1763" s="206">
        <f t="shared" si="140"/>
        <v>8000</v>
      </c>
      <c r="J1763" s="259"/>
      <c r="K1763" s="196" t="s">
        <v>1399</v>
      </c>
      <c r="L1763" s="179" t="s">
        <v>1397</v>
      </c>
      <c r="M1763" s="157">
        <f t="shared" si="141"/>
        <v>2</v>
      </c>
      <c r="N1763" s="157">
        <f t="shared" si="142"/>
        <v>8000</v>
      </c>
      <c r="O1763" s="157">
        <f t="shared" si="136"/>
        <v>0</v>
      </c>
    </row>
    <row r="1764" s="157" customFormat="1" customHeight="1" spans="1:15">
      <c r="A1764" s="196" t="s">
        <v>1394</v>
      </c>
      <c r="B1764" s="179" t="s">
        <v>903</v>
      </c>
      <c r="C1764" s="179" t="s">
        <v>272</v>
      </c>
      <c r="D1764" s="179" t="s">
        <v>330</v>
      </c>
      <c r="E1764" s="196" t="s">
        <v>278</v>
      </c>
      <c r="F1764" s="179" t="s">
        <v>158</v>
      </c>
      <c r="G1764" s="206">
        <v>2</v>
      </c>
      <c r="H1764" s="206">
        <v>1750</v>
      </c>
      <c r="I1764" s="206">
        <f t="shared" si="140"/>
        <v>3500</v>
      </c>
      <c r="J1764" s="259"/>
      <c r="K1764" s="196" t="s">
        <v>1399</v>
      </c>
      <c r="L1764" s="179" t="s">
        <v>1397</v>
      </c>
      <c r="M1764" s="157">
        <f t="shared" si="141"/>
        <v>2</v>
      </c>
      <c r="N1764" s="157">
        <f t="shared" si="142"/>
        <v>3500</v>
      </c>
      <c r="O1764" s="157">
        <f t="shared" si="136"/>
        <v>0</v>
      </c>
    </row>
    <row r="1765" s="157" customFormat="1" customHeight="1" spans="1:15">
      <c r="A1765" s="196" t="s">
        <v>1394</v>
      </c>
      <c r="B1765" s="179" t="s">
        <v>903</v>
      </c>
      <c r="C1765" s="179" t="s">
        <v>318</v>
      </c>
      <c r="D1765" s="179" t="s">
        <v>728</v>
      </c>
      <c r="E1765" s="196" t="s">
        <v>320</v>
      </c>
      <c r="F1765" s="179" t="s">
        <v>158</v>
      </c>
      <c r="G1765" s="206">
        <v>2</v>
      </c>
      <c r="H1765" s="206">
        <v>800</v>
      </c>
      <c r="I1765" s="206">
        <f t="shared" si="140"/>
        <v>1600</v>
      </c>
      <c r="J1765" s="259"/>
      <c r="K1765" s="196" t="s">
        <v>1399</v>
      </c>
      <c r="L1765" s="179" t="s">
        <v>1397</v>
      </c>
      <c r="M1765" s="157">
        <f t="shared" si="141"/>
        <v>2</v>
      </c>
      <c r="N1765" s="157">
        <f t="shared" si="142"/>
        <v>1600</v>
      </c>
      <c r="O1765" s="157">
        <f t="shared" si="136"/>
        <v>0</v>
      </c>
    </row>
    <row r="1766" s="157" customFormat="1" customHeight="1" spans="1:15">
      <c r="A1766" s="196" t="s">
        <v>1394</v>
      </c>
      <c r="B1766" s="179" t="s">
        <v>903</v>
      </c>
      <c r="C1766" s="179" t="s">
        <v>354</v>
      </c>
      <c r="D1766" s="179" t="s">
        <v>355</v>
      </c>
      <c r="E1766" s="196" t="s">
        <v>356</v>
      </c>
      <c r="F1766" s="179" t="s">
        <v>229</v>
      </c>
      <c r="G1766" s="206">
        <v>3</v>
      </c>
      <c r="H1766" s="206">
        <v>1000</v>
      </c>
      <c r="I1766" s="206">
        <f t="shared" si="140"/>
        <v>3000</v>
      </c>
      <c r="J1766" s="259"/>
      <c r="K1766" s="196" t="s">
        <v>1399</v>
      </c>
      <c r="L1766" s="179" t="s">
        <v>1397</v>
      </c>
      <c r="M1766" s="157">
        <f t="shared" si="141"/>
        <v>3</v>
      </c>
      <c r="N1766" s="157">
        <f t="shared" si="142"/>
        <v>3000</v>
      </c>
      <c r="O1766" s="157">
        <f t="shared" si="136"/>
        <v>0</v>
      </c>
    </row>
    <row r="1767" s="157" customFormat="1" customHeight="1" spans="1:15">
      <c r="A1767" s="196" t="s">
        <v>1394</v>
      </c>
      <c r="B1767" s="179" t="s">
        <v>903</v>
      </c>
      <c r="C1767" s="179" t="s">
        <v>395</v>
      </c>
      <c r="D1767" s="179" t="s">
        <v>393</v>
      </c>
      <c r="E1767" s="196" t="s">
        <v>335</v>
      </c>
      <c r="F1767" s="179" t="s">
        <v>229</v>
      </c>
      <c r="G1767" s="206">
        <v>9</v>
      </c>
      <c r="H1767" s="206">
        <v>3000</v>
      </c>
      <c r="I1767" s="206">
        <f t="shared" si="140"/>
        <v>27000</v>
      </c>
      <c r="J1767" s="259"/>
      <c r="K1767" s="196" t="s">
        <v>1399</v>
      </c>
      <c r="L1767" s="179" t="s">
        <v>1397</v>
      </c>
      <c r="M1767" s="157">
        <f t="shared" si="141"/>
        <v>9</v>
      </c>
      <c r="N1767" s="157">
        <f t="shared" si="142"/>
        <v>27000</v>
      </c>
      <c r="O1767" s="157">
        <f t="shared" si="136"/>
        <v>0</v>
      </c>
    </row>
    <row r="1768" s="157" customFormat="1" customHeight="1" spans="1:15">
      <c r="A1768" s="196" t="s">
        <v>1394</v>
      </c>
      <c r="B1768" s="179" t="s">
        <v>903</v>
      </c>
      <c r="C1768" s="179" t="s">
        <v>389</v>
      </c>
      <c r="D1768" s="179" t="s">
        <v>330</v>
      </c>
      <c r="E1768" s="196" t="s">
        <v>390</v>
      </c>
      <c r="F1768" s="179" t="s">
        <v>229</v>
      </c>
      <c r="G1768" s="206">
        <v>11</v>
      </c>
      <c r="H1768" s="206">
        <v>3000</v>
      </c>
      <c r="I1768" s="206">
        <f t="shared" si="140"/>
        <v>33000</v>
      </c>
      <c r="J1768" s="259"/>
      <c r="K1768" s="196" t="s">
        <v>1399</v>
      </c>
      <c r="L1768" s="179" t="s">
        <v>1397</v>
      </c>
      <c r="M1768" s="157">
        <f t="shared" si="141"/>
        <v>11</v>
      </c>
      <c r="N1768" s="157">
        <f t="shared" si="142"/>
        <v>33000</v>
      </c>
      <c r="O1768" s="157">
        <f t="shared" si="136"/>
        <v>0</v>
      </c>
    </row>
    <row r="1769" s="157" customFormat="1" customHeight="1" spans="1:15">
      <c r="A1769" s="196" t="s">
        <v>1394</v>
      </c>
      <c r="B1769" s="179" t="s">
        <v>903</v>
      </c>
      <c r="C1769" s="179" t="s">
        <v>434</v>
      </c>
      <c r="D1769" s="179" t="s">
        <v>330</v>
      </c>
      <c r="E1769" s="196" t="s">
        <v>432</v>
      </c>
      <c r="F1769" s="179" t="s">
        <v>186</v>
      </c>
      <c r="G1769" s="206">
        <v>2</v>
      </c>
      <c r="H1769" s="206">
        <v>3000</v>
      </c>
      <c r="I1769" s="206">
        <f t="shared" si="140"/>
        <v>6000</v>
      </c>
      <c r="J1769" s="259"/>
      <c r="K1769" s="196" t="s">
        <v>1399</v>
      </c>
      <c r="L1769" s="179" t="s">
        <v>1397</v>
      </c>
      <c r="M1769" s="157">
        <f t="shared" si="141"/>
        <v>2</v>
      </c>
      <c r="N1769" s="157">
        <f t="shared" si="142"/>
        <v>6000</v>
      </c>
      <c r="O1769" s="157">
        <f t="shared" si="136"/>
        <v>0</v>
      </c>
    </row>
    <row r="1770" s="157" customFormat="1" customHeight="1" spans="1:15">
      <c r="A1770" s="196" t="s">
        <v>1394</v>
      </c>
      <c r="B1770" s="179" t="s">
        <v>903</v>
      </c>
      <c r="C1770" s="179" t="s">
        <v>262</v>
      </c>
      <c r="D1770" s="179" t="s">
        <v>263</v>
      </c>
      <c r="E1770" s="196" t="s">
        <v>188</v>
      </c>
      <c r="F1770" s="179" t="s">
        <v>229</v>
      </c>
      <c r="G1770" s="206">
        <v>3</v>
      </c>
      <c r="H1770" s="206">
        <v>1000</v>
      </c>
      <c r="I1770" s="206">
        <f t="shared" si="140"/>
        <v>3000</v>
      </c>
      <c r="J1770" s="259"/>
      <c r="K1770" s="196" t="s">
        <v>1399</v>
      </c>
      <c r="L1770" s="179" t="s">
        <v>1397</v>
      </c>
      <c r="M1770" s="157">
        <f t="shared" si="141"/>
        <v>3</v>
      </c>
      <c r="N1770" s="157">
        <f t="shared" si="142"/>
        <v>3000</v>
      </c>
      <c r="O1770" s="157">
        <f t="shared" si="136"/>
        <v>0</v>
      </c>
    </row>
    <row r="1771" s="157" customFormat="1" customHeight="1" spans="1:15">
      <c r="A1771" s="196" t="s">
        <v>1394</v>
      </c>
      <c r="B1771" s="179" t="s">
        <v>903</v>
      </c>
      <c r="C1771" s="179" t="s">
        <v>346</v>
      </c>
      <c r="D1771" s="179" t="s">
        <v>347</v>
      </c>
      <c r="E1771" s="179" t="s">
        <v>348</v>
      </c>
      <c r="F1771" s="179" t="s">
        <v>229</v>
      </c>
      <c r="G1771" s="206">
        <v>3</v>
      </c>
      <c r="H1771" s="206">
        <v>1800</v>
      </c>
      <c r="I1771" s="206">
        <f t="shared" si="140"/>
        <v>5400</v>
      </c>
      <c r="J1771" s="259"/>
      <c r="K1771" s="196" t="s">
        <v>1399</v>
      </c>
      <c r="L1771" s="179" t="s">
        <v>1397</v>
      </c>
      <c r="M1771" s="157">
        <f t="shared" si="141"/>
        <v>3</v>
      </c>
      <c r="N1771" s="157">
        <f t="shared" si="142"/>
        <v>5400</v>
      </c>
      <c r="O1771" s="157">
        <f t="shared" si="136"/>
        <v>0</v>
      </c>
    </row>
    <row r="1772" s="157" customFormat="1" customHeight="1" spans="1:15">
      <c r="A1772" s="196" t="s">
        <v>1394</v>
      </c>
      <c r="B1772" s="179" t="s">
        <v>903</v>
      </c>
      <c r="C1772" s="179" t="s">
        <v>309</v>
      </c>
      <c r="D1772" s="179" t="s">
        <v>310</v>
      </c>
      <c r="E1772" s="196" t="s">
        <v>282</v>
      </c>
      <c r="F1772" s="179" t="s">
        <v>158</v>
      </c>
      <c r="G1772" s="206">
        <v>1</v>
      </c>
      <c r="H1772" s="206">
        <v>500</v>
      </c>
      <c r="I1772" s="206">
        <f t="shared" si="140"/>
        <v>500</v>
      </c>
      <c r="J1772" s="259"/>
      <c r="K1772" s="196" t="s">
        <v>1399</v>
      </c>
      <c r="L1772" s="179" t="s">
        <v>1397</v>
      </c>
      <c r="M1772" s="157">
        <f t="shared" si="141"/>
        <v>1</v>
      </c>
      <c r="N1772" s="157">
        <f t="shared" si="142"/>
        <v>500</v>
      </c>
      <c r="O1772" s="157">
        <f t="shared" si="136"/>
        <v>0</v>
      </c>
    </row>
    <row r="1773" s="157" customFormat="1" customHeight="1" spans="1:15">
      <c r="A1773" s="196" t="s">
        <v>1394</v>
      </c>
      <c r="B1773" s="179" t="s">
        <v>1400</v>
      </c>
      <c r="C1773" s="179" t="s">
        <v>535</v>
      </c>
      <c r="D1773" s="179" t="s">
        <v>844</v>
      </c>
      <c r="E1773" s="196" t="s">
        <v>157</v>
      </c>
      <c r="F1773" s="179" t="s">
        <v>158</v>
      </c>
      <c r="G1773" s="206">
        <v>9</v>
      </c>
      <c r="H1773" s="206">
        <v>4000</v>
      </c>
      <c r="I1773" s="206">
        <f t="shared" si="140"/>
        <v>36000</v>
      </c>
      <c r="J1773" s="259"/>
      <c r="K1773" s="196" t="s">
        <v>1399</v>
      </c>
      <c r="L1773" s="179" t="s">
        <v>1397</v>
      </c>
      <c r="M1773" s="157">
        <f t="shared" si="141"/>
        <v>9</v>
      </c>
      <c r="N1773" s="157">
        <f t="shared" si="142"/>
        <v>36000</v>
      </c>
      <c r="O1773" s="157">
        <f t="shared" si="136"/>
        <v>0</v>
      </c>
    </row>
    <row r="1774" s="157" customFormat="1" customHeight="1" spans="1:15">
      <c r="A1774" s="196" t="s">
        <v>1394</v>
      </c>
      <c r="B1774" s="179" t="s">
        <v>1400</v>
      </c>
      <c r="C1774" s="179" t="s">
        <v>272</v>
      </c>
      <c r="D1774" s="179" t="s">
        <v>330</v>
      </c>
      <c r="E1774" s="196" t="s">
        <v>274</v>
      </c>
      <c r="F1774" s="179" t="s">
        <v>158</v>
      </c>
      <c r="G1774" s="206">
        <v>9</v>
      </c>
      <c r="H1774" s="206">
        <v>1320</v>
      </c>
      <c r="I1774" s="206">
        <f t="shared" si="140"/>
        <v>11880</v>
      </c>
      <c r="J1774" s="259"/>
      <c r="K1774" s="196" t="s">
        <v>1399</v>
      </c>
      <c r="L1774" s="179" t="s">
        <v>1397</v>
      </c>
      <c r="M1774" s="157">
        <f t="shared" si="141"/>
        <v>9</v>
      </c>
      <c r="N1774" s="157">
        <f t="shared" si="142"/>
        <v>11880</v>
      </c>
      <c r="O1774" s="157">
        <f t="shared" si="136"/>
        <v>0</v>
      </c>
    </row>
    <row r="1775" s="157" customFormat="1" customHeight="1" spans="1:15">
      <c r="A1775" s="196" t="s">
        <v>1394</v>
      </c>
      <c r="B1775" s="179" t="s">
        <v>1401</v>
      </c>
      <c r="C1775" s="179" t="s">
        <v>262</v>
      </c>
      <c r="D1775" s="179" t="s">
        <v>263</v>
      </c>
      <c r="E1775" s="196" t="s">
        <v>188</v>
      </c>
      <c r="F1775" s="179" t="s">
        <v>229</v>
      </c>
      <c r="G1775" s="206">
        <v>1</v>
      </c>
      <c r="H1775" s="206">
        <v>1000</v>
      </c>
      <c r="I1775" s="206">
        <f t="shared" si="140"/>
        <v>1000</v>
      </c>
      <c r="J1775" s="259"/>
      <c r="K1775" s="196" t="s">
        <v>1402</v>
      </c>
      <c r="L1775" s="179" t="s">
        <v>1397</v>
      </c>
      <c r="M1775" s="157">
        <f t="shared" si="141"/>
        <v>1</v>
      </c>
      <c r="N1775" s="157">
        <f t="shared" si="142"/>
        <v>1000</v>
      </c>
      <c r="O1775" s="157">
        <f t="shared" si="136"/>
        <v>0</v>
      </c>
    </row>
    <row r="1776" s="157" customFormat="1" customHeight="1" spans="1:15">
      <c r="A1776" s="196" t="s">
        <v>1394</v>
      </c>
      <c r="B1776" s="179" t="s">
        <v>1401</v>
      </c>
      <c r="C1776" s="179" t="s">
        <v>318</v>
      </c>
      <c r="D1776" s="179" t="s">
        <v>728</v>
      </c>
      <c r="E1776" s="196" t="s">
        <v>320</v>
      </c>
      <c r="F1776" s="179" t="s">
        <v>158</v>
      </c>
      <c r="G1776" s="206">
        <v>2</v>
      </c>
      <c r="H1776" s="206">
        <v>800</v>
      </c>
      <c r="I1776" s="206">
        <f t="shared" si="140"/>
        <v>1600</v>
      </c>
      <c r="J1776" s="259"/>
      <c r="K1776" s="196" t="s">
        <v>1402</v>
      </c>
      <c r="L1776" s="179" t="s">
        <v>1397</v>
      </c>
      <c r="M1776" s="157">
        <f t="shared" si="141"/>
        <v>2</v>
      </c>
      <c r="N1776" s="157">
        <f t="shared" si="142"/>
        <v>1600</v>
      </c>
      <c r="O1776" s="157">
        <f t="shared" si="136"/>
        <v>0</v>
      </c>
    </row>
    <row r="1777" s="157" customFormat="1" customHeight="1" spans="1:15">
      <c r="A1777" s="196" t="s">
        <v>1394</v>
      </c>
      <c r="B1777" s="179" t="s">
        <v>1401</v>
      </c>
      <c r="C1777" s="179" t="s">
        <v>354</v>
      </c>
      <c r="D1777" s="179" t="s">
        <v>355</v>
      </c>
      <c r="E1777" s="196" t="s">
        <v>356</v>
      </c>
      <c r="F1777" s="179" t="s">
        <v>229</v>
      </c>
      <c r="G1777" s="206">
        <v>1</v>
      </c>
      <c r="H1777" s="206">
        <v>1000</v>
      </c>
      <c r="I1777" s="206">
        <f t="shared" si="140"/>
        <v>1000</v>
      </c>
      <c r="J1777" s="259"/>
      <c r="K1777" s="196" t="s">
        <v>1402</v>
      </c>
      <c r="L1777" s="179" t="s">
        <v>1397</v>
      </c>
      <c r="M1777" s="157">
        <f t="shared" si="141"/>
        <v>1</v>
      </c>
      <c r="N1777" s="157">
        <f t="shared" si="142"/>
        <v>1000</v>
      </c>
      <c r="O1777" s="157">
        <f t="shared" si="136"/>
        <v>0</v>
      </c>
    </row>
    <row r="1778" s="157" customFormat="1" customHeight="1" spans="1:15">
      <c r="A1778" s="196" t="s">
        <v>1394</v>
      </c>
      <c r="B1778" s="179" t="s">
        <v>1401</v>
      </c>
      <c r="C1778" s="179" t="s">
        <v>389</v>
      </c>
      <c r="D1778" s="179" t="s">
        <v>330</v>
      </c>
      <c r="E1778" s="196" t="s">
        <v>390</v>
      </c>
      <c r="F1778" s="179" t="s">
        <v>229</v>
      </c>
      <c r="G1778" s="206">
        <v>6</v>
      </c>
      <c r="H1778" s="206">
        <v>3000</v>
      </c>
      <c r="I1778" s="206">
        <f t="shared" si="140"/>
        <v>18000</v>
      </c>
      <c r="J1778" s="259"/>
      <c r="K1778" s="196" t="s">
        <v>1402</v>
      </c>
      <c r="L1778" s="179" t="s">
        <v>1397</v>
      </c>
      <c r="M1778" s="157">
        <f t="shared" si="141"/>
        <v>6</v>
      </c>
      <c r="N1778" s="157">
        <f t="shared" si="142"/>
        <v>18000</v>
      </c>
      <c r="O1778" s="157">
        <f t="shared" si="136"/>
        <v>0</v>
      </c>
    </row>
    <row r="1779" s="157" customFormat="1" customHeight="1" spans="1:15">
      <c r="A1779" s="196" t="s">
        <v>1394</v>
      </c>
      <c r="B1779" s="179" t="s">
        <v>1401</v>
      </c>
      <c r="C1779" s="179" t="s">
        <v>346</v>
      </c>
      <c r="D1779" s="179" t="s">
        <v>347</v>
      </c>
      <c r="E1779" s="179" t="s">
        <v>348</v>
      </c>
      <c r="F1779" s="179" t="s">
        <v>229</v>
      </c>
      <c r="G1779" s="206">
        <v>1</v>
      </c>
      <c r="H1779" s="206">
        <v>1800</v>
      </c>
      <c r="I1779" s="206">
        <f t="shared" si="140"/>
        <v>1800</v>
      </c>
      <c r="J1779" s="259"/>
      <c r="K1779" s="196" t="s">
        <v>1402</v>
      </c>
      <c r="L1779" s="179" t="s">
        <v>1397</v>
      </c>
      <c r="M1779" s="157">
        <f t="shared" si="141"/>
        <v>1</v>
      </c>
      <c r="N1779" s="157">
        <f t="shared" si="142"/>
        <v>1800</v>
      </c>
      <c r="O1779" s="157">
        <f t="shared" si="136"/>
        <v>0</v>
      </c>
    </row>
    <row r="1780" s="157" customFormat="1" customHeight="1" spans="1:15">
      <c r="A1780" s="196" t="s">
        <v>1394</v>
      </c>
      <c r="B1780" s="179" t="s">
        <v>1403</v>
      </c>
      <c r="C1780" s="179" t="s">
        <v>535</v>
      </c>
      <c r="D1780" s="179" t="s">
        <v>844</v>
      </c>
      <c r="E1780" s="196" t="s">
        <v>157</v>
      </c>
      <c r="F1780" s="179" t="s">
        <v>158</v>
      </c>
      <c r="G1780" s="206">
        <v>10</v>
      </c>
      <c r="H1780" s="206">
        <v>4000</v>
      </c>
      <c r="I1780" s="206">
        <f t="shared" si="140"/>
        <v>40000</v>
      </c>
      <c r="J1780" s="259"/>
      <c r="K1780" s="196" t="s">
        <v>1402</v>
      </c>
      <c r="L1780" s="179" t="s">
        <v>1397</v>
      </c>
      <c r="M1780" s="157">
        <f t="shared" si="141"/>
        <v>10</v>
      </c>
      <c r="N1780" s="157">
        <f t="shared" si="142"/>
        <v>40000</v>
      </c>
      <c r="O1780" s="157">
        <f t="shared" si="136"/>
        <v>0</v>
      </c>
    </row>
    <row r="1781" s="157" customFormat="1" customHeight="1" spans="1:15">
      <c r="A1781" s="196" t="s">
        <v>1394</v>
      </c>
      <c r="B1781" s="179" t="s">
        <v>1403</v>
      </c>
      <c r="C1781" s="179" t="s">
        <v>272</v>
      </c>
      <c r="D1781" s="179" t="s">
        <v>330</v>
      </c>
      <c r="E1781" s="196" t="s">
        <v>274</v>
      </c>
      <c r="F1781" s="179" t="s">
        <v>158</v>
      </c>
      <c r="G1781" s="206">
        <v>10</v>
      </c>
      <c r="H1781" s="206">
        <v>1320</v>
      </c>
      <c r="I1781" s="206">
        <f t="shared" si="140"/>
        <v>13200</v>
      </c>
      <c r="J1781" s="259"/>
      <c r="K1781" s="196" t="s">
        <v>1402</v>
      </c>
      <c r="L1781" s="179" t="s">
        <v>1397</v>
      </c>
      <c r="M1781" s="157">
        <f t="shared" si="141"/>
        <v>10</v>
      </c>
      <c r="N1781" s="157">
        <f t="shared" si="142"/>
        <v>13200</v>
      </c>
      <c r="O1781" s="157">
        <f t="shared" si="136"/>
        <v>0</v>
      </c>
    </row>
    <row r="1782" s="157" customFormat="1" customHeight="1" spans="1:15">
      <c r="A1782" s="196" t="s">
        <v>1394</v>
      </c>
      <c r="B1782" s="179" t="s">
        <v>1404</v>
      </c>
      <c r="C1782" s="179" t="s">
        <v>533</v>
      </c>
      <c r="D1782" s="179" t="s">
        <v>176</v>
      </c>
      <c r="E1782" s="196" t="s">
        <v>157</v>
      </c>
      <c r="F1782" s="179" t="s">
        <v>158</v>
      </c>
      <c r="G1782" s="206">
        <v>1</v>
      </c>
      <c r="H1782" s="206">
        <v>6000</v>
      </c>
      <c r="I1782" s="206">
        <f t="shared" si="140"/>
        <v>6000</v>
      </c>
      <c r="J1782" s="259"/>
      <c r="K1782" s="196" t="s">
        <v>1405</v>
      </c>
      <c r="L1782" s="179" t="s">
        <v>1406</v>
      </c>
      <c r="M1782" s="157">
        <f t="shared" si="141"/>
        <v>1</v>
      </c>
      <c r="N1782" s="157">
        <f t="shared" si="142"/>
        <v>6000</v>
      </c>
      <c r="O1782" s="157">
        <f t="shared" si="136"/>
        <v>0</v>
      </c>
    </row>
    <row r="1783" s="157" customFormat="1" customHeight="1" spans="1:15">
      <c r="A1783" s="196" t="s">
        <v>1394</v>
      </c>
      <c r="B1783" s="179" t="s">
        <v>1404</v>
      </c>
      <c r="C1783" s="179" t="s">
        <v>272</v>
      </c>
      <c r="D1783" s="179" t="s">
        <v>330</v>
      </c>
      <c r="E1783" s="196" t="s">
        <v>278</v>
      </c>
      <c r="F1783" s="179" t="s">
        <v>158</v>
      </c>
      <c r="G1783" s="206">
        <v>1</v>
      </c>
      <c r="H1783" s="206">
        <v>2000</v>
      </c>
      <c r="I1783" s="206">
        <f t="shared" si="140"/>
        <v>2000</v>
      </c>
      <c r="J1783" s="259"/>
      <c r="K1783" s="196" t="s">
        <v>1405</v>
      </c>
      <c r="L1783" s="179" t="s">
        <v>1406</v>
      </c>
      <c r="M1783" s="157">
        <f t="shared" si="141"/>
        <v>1</v>
      </c>
      <c r="N1783" s="157">
        <f t="shared" si="142"/>
        <v>2000</v>
      </c>
      <c r="O1783" s="157">
        <f t="shared" si="136"/>
        <v>0</v>
      </c>
    </row>
    <row r="1784" s="157" customFormat="1" customHeight="1" spans="1:15">
      <c r="A1784" s="196" t="s">
        <v>1394</v>
      </c>
      <c r="B1784" s="179" t="s">
        <v>1404</v>
      </c>
      <c r="C1784" s="179" t="s">
        <v>318</v>
      </c>
      <c r="D1784" s="179" t="s">
        <v>728</v>
      </c>
      <c r="E1784" s="196" t="s">
        <v>320</v>
      </c>
      <c r="F1784" s="179" t="s">
        <v>158</v>
      </c>
      <c r="G1784" s="206">
        <v>2</v>
      </c>
      <c r="H1784" s="206">
        <v>800</v>
      </c>
      <c r="I1784" s="206">
        <f t="shared" si="140"/>
        <v>1600</v>
      </c>
      <c r="J1784" s="259"/>
      <c r="K1784" s="196" t="s">
        <v>1405</v>
      </c>
      <c r="L1784" s="179" t="s">
        <v>1406</v>
      </c>
      <c r="M1784" s="157">
        <f t="shared" si="141"/>
        <v>2</v>
      </c>
      <c r="N1784" s="157">
        <f t="shared" si="142"/>
        <v>1600</v>
      </c>
      <c r="O1784" s="157">
        <f t="shared" si="136"/>
        <v>0</v>
      </c>
    </row>
    <row r="1785" s="157" customFormat="1" customHeight="1" spans="1:15">
      <c r="A1785" s="196" t="s">
        <v>1394</v>
      </c>
      <c r="B1785" s="179" t="s">
        <v>1404</v>
      </c>
      <c r="C1785" s="179" t="s">
        <v>535</v>
      </c>
      <c r="D1785" s="179" t="s">
        <v>844</v>
      </c>
      <c r="E1785" s="196" t="s">
        <v>157</v>
      </c>
      <c r="F1785" s="179" t="s">
        <v>158</v>
      </c>
      <c r="G1785" s="206">
        <v>5</v>
      </c>
      <c r="H1785" s="206">
        <v>4000</v>
      </c>
      <c r="I1785" s="206">
        <f t="shared" si="140"/>
        <v>20000</v>
      </c>
      <c r="J1785" s="259"/>
      <c r="K1785" s="196" t="s">
        <v>1405</v>
      </c>
      <c r="L1785" s="179" t="s">
        <v>1406</v>
      </c>
      <c r="M1785" s="157">
        <f t="shared" si="141"/>
        <v>5</v>
      </c>
      <c r="N1785" s="157">
        <f t="shared" si="142"/>
        <v>20000</v>
      </c>
      <c r="O1785" s="157">
        <f t="shared" si="136"/>
        <v>0</v>
      </c>
    </row>
    <row r="1786" s="157" customFormat="1" customHeight="1" spans="1:15">
      <c r="A1786" s="196" t="s">
        <v>1394</v>
      </c>
      <c r="B1786" s="179" t="s">
        <v>1404</v>
      </c>
      <c r="C1786" s="179" t="s">
        <v>272</v>
      </c>
      <c r="D1786" s="179" t="s">
        <v>330</v>
      </c>
      <c r="E1786" s="196" t="s">
        <v>274</v>
      </c>
      <c r="F1786" s="179" t="s">
        <v>158</v>
      </c>
      <c r="G1786" s="206">
        <v>5</v>
      </c>
      <c r="H1786" s="206">
        <v>1320</v>
      </c>
      <c r="I1786" s="206">
        <f t="shared" si="140"/>
        <v>6600</v>
      </c>
      <c r="J1786" s="259"/>
      <c r="K1786" s="196" t="s">
        <v>1405</v>
      </c>
      <c r="L1786" s="179" t="s">
        <v>1406</v>
      </c>
      <c r="M1786" s="157">
        <f t="shared" si="141"/>
        <v>5</v>
      </c>
      <c r="N1786" s="157">
        <f t="shared" si="142"/>
        <v>6600</v>
      </c>
      <c r="O1786" s="157">
        <f t="shared" si="136"/>
        <v>0</v>
      </c>
    </row>
    <row r="1787" s="157" customFormat="1" customHeight="1" spans="1:15">
      <c r="A1787" s="196" t="s">
        <v>1394</v>
      </c>
      <c r="B1787" s="179" t="s">
        <v>1404</v>
      </c>
      <c r="C1787" s="179" t="s">
        <v>395</v>
      </c>
      <c r="D1787" s="179" t="s">
        <v>393</v>
      </c>
      <c r="E1787" s="196" t="s">
        <v>335</v>
      </c>
      <c r="F1787" s="179" t="s">
        <v>229</v>
      </c>
      <c r="G1787" s="206">
        <v>3</v>
      </c>
      <c r="H1787" s="206">
        <v>3000</v>
      </c>
      <c r="I1787" s="206">
        <f t="shared" si="140"/>
        <v>9000</v>
      </c>
      <c r="J1787" s="259"/>
      <c r="K1787" s="196" t="s">
        <v>1405</v>
      </c>
      <c r="L1787" s="179" t="s">
        <v>1406</v>
      </c>
      <c r="M1787" s="157">
        <f t="shared" si="141"/>
        <v>3</v>
      </c>
      <c r="N1787" s="157">
        <f t="shared" si="142"/>
        <v>9000</v>
      </c>
      <c r="O1787" s="157">
        <f t="shared" si="136"/>
        <v>0</v>
      </c>
    </row>
    <row r="1788" s="157" customFormat="1" customHeight="1" spans="1:15">
      <c r="A1788" s="196" t="s">
        <v>1394</v>
      </c>
      <c r="B1788" s="179" t="s">
        <v>1407</v>
      </c>
      <c r="C1788" s="179" t="s">
        <v>389</v>
      </c>
      <c r="D1788" s="179" t="s">
        <v>330</v>
      </c>
      <c r="E1788" s="196" t="s">
        <v>390</v>
      </c>
      <c r="F1788" s="179" t="s">
        <v>229</v>
      </c>
      <c r="G1788" s="206">
        <v>3</v>
      </c>
      <c r="H1788" s="206">
        <v>3000</v>
      </c>
      <c r="I1788" s="206">
        <f t="shared" si="140"/>
        <v>9000</v>
      </c>
      <c r="J1788" s="259"/>
      <c r="K1788" s="196" t="s">
        <v>1408</v>
      </c>
      <c r="L1788" s="179" t="s">
        <v>1406</v>
      </c>
      <c r="M1788" s="157">
        <f t="shared" si="141"/>
        <v>3</v>
      </c>
      <c r="N1788" s="157">
        <f t="shared" si="142"/>
        <v>9000</v>
      </c>
      <c r="O1788" s="157">
        <f t="shared" si="136"/>
        <v>0</v>
      </c>
    </row>
    <row r="1789" s="157" customFormat="1" customHeight="1" spans="1:15">
      <c r="A1789" s="196" t="s">
        <v>1394</v>
      </c>
      <c r="B1789" s="179" t="s">
        <v>1407</v>
      </c>
      <c r="C1789" s="179" t="s">
        <v>193</v>
      </c>
      <c r="D1789" s="179" t="s">
        <v>194</v>
      </c>
      <c r="E1789" s="196" t="s">
        <v>195</v>
      </c>
      <c r="F1789" s="179" t="s">
        <v>158</v>
      </c>
      <c r="G1789" s="206">
        <v>1</v>
      </c>
      <c r="H1789" s="206">
        <v>5000</v>
      </c>
      <c r="I1789" s="206">
        <f t="shared" si="140"/>
        <v>5000</v>
      </c>
      <c r="J1789" s="259"/>
      <c r="K1789" s="196" t="s">
        <v>1408</v>
      </c>
      <c r="L1789" s="179" t="s">
        <v>1406</v>
      </c>
      <c r="M1789" s="157">
        <f t="shared" si="141"/>
        <v>1</v>
      </c>
      <c r="N1789" s="157">
        <f t="shared" si="142"/>
        <v>5000</v>
      </c>
      <c r="O1789" s="157">
        <f t="shared" si="136"/>
        <v>0</v>
      </c>
    </row>
    <row r="1790" s="157" customFormat="1" customHeight="1" spans="1:15">
      <c r="A1790" s="196" t="s">
        <v>1394</v>
      </c>
      <c r="B1790" s="179" t="s">
        <v>1407</v>
      </c>
      <c r="C1790" s="179" t="s">
        <v>286</v>
      </c>
      <c r="D1790" s="213" t="s">
        <v>287</v>
      </c>
      <c r="E1790" s="196" t="s">
        <v>288</v>
      </c>
      <c r="F1790" s="179" t="s">
        <v>158</v>
      </c>
      <c r="G1790" s="206">
        <v>8</v>
      </c>
      <c r="H1790" s="206">
        <v>1100</v>
      </c>
      <c r="I1790" s="206">
        <f t="shared" si="140"/>
        <v>8800</v>
      </c>
      <c r="J1790" s="259"/>
      <c r="K1790" s="196" t="s">
        <v>1408</v>
      </c>
      <c r="L1790" s="179" t="s">
        <v>1406</v>
      </c>
      <c r="M1790" s="157">
        <f t="shared" si="141"/>
        <v>8</v>
      </c>
      <c r="N1790" s="157">
        <f t="shared" si="142"/>
        <v>8800</v>
      </c>
      <c r="O1790" s="157">
        <f t="shared" si="136"/>
        <v>0</v>
      </c>
    </row>
    <row r="1791" s="157" customFormat="1" customHeight="1" spans="1:15">
      <c r="A1791" s="196" t="s">
        <v>1394</v>
      </c>
      <c r="B1791" s="179" t="s">
        <v>1409</v>
      </c>
      <c r="C1791" s="179" t="s">
        <v>489</v>
      </c>
      <c r="D1791" s="179" t="s">
        <v>599</v>
      </c>
      <c r="E1791" s="196" t="s">
        <v>490</v>
      </c>
      <c r="F1791" s="179" t="s">
        <v>158</v>
      </c>
      <c r="G1791" s="206">
        <v>5</v>
      </c>
      <c r="H1791" s="206">
        <v>6500</v>
      </c>
      <c r="I1791" s="206">
        <f t="shared" si="140"/>
        <v>32500</v>
      </c>
      <c r="J1791" s="259"/>
      <c r="K1791" s="196" t="s">
        <v>1410</v>
      </c>
      <c r="L1791" s="179" t="s">
        <v>762</v>
      </c>
      <c r="M1791" s="157">
        <f t="shared" si="141"/>
        <v>5</v>
      </c>
      <c r="N1791" s="157">
        <f t="shared" si="142"/>
        <v>32500</v>
      </c>
      <c r="O1791" s="157">
        <f t="shared" si="136"/>
        <v>0</v>
      </c>
    </row>
    <row r="1792" s="157" customFormat="1" customHeight="1" spans="1:15">
      <c r="A1792" s="196" t="s">
        <v>1394</v>
      </c>
      <c r="B1792" s="179" t="s">
        <v>1409</v>
      </c>
      <c r="C1792" s="179" t="s">
        <v>391</v>
      </c>
      <c r="D1792" s="179" t="s">
        <v>599</v>
      </c>
      <c r="E1792" s="196" t="s">
        <v>376</v>
      </c>
      <c r="F1792" s="179" t="s">
        <v>229</v>
      </c>
      <c r="G1792" s="206">
        <v>4</v>
      </c>
      <c r="H1792" s="206">
        <v>4000</v>
      </c>
      <c r="I1792" s="206">
        <f t="shared" si="140"/>
        <v>16000</v>
      </c>
      <c r="J1792" s="259"/>
      <c r="K1792" s="196" t="s">
        <v>1410</v>
      </c>
      <c r="L1792" s="179" t="s">
        <v>762</v>
      </c>
      <c r="M1792" s="157">
        <f t="shared" si="141"/>
        <v>4</v>
      </c>
      <c r="N1792" s="157">
        <f t="shared" si="142"/>
        <v>16000</v>
      </c>
      <c r="O1792" s="157">
        <f t="shared" si="136"/>
        <v>0</v>
      </c>
    </row>
    <row r="1793" s="157" customFormat="1" customHeight="1" spans="1:15">
      <c r="A1793" s="196" t="s">
        <v>1394</v>
      </c>
      <c r="B1793" s="179" t="s">
        <v>1409</v>
      </c>
      <c r="C1793" s="179" t="s">
        <v>155</v>
      </c>
      <c r="D1793" s="196" t="s">
        <v>160</v>
      </c>
      <c r="E1793" s="196" t="s">
        <v>157</v>
      </c>
      <c r="F1793" s="179" t="s">
        <v>158</v>
      </c>
      <c r="G1793" s="206">
        <v>10</v>
      </c>
      <c r="H1793" s="206">
        <v>800</v>
      </c>
      <c r="I1793" s="206">
        <f t="shared" si="140"/>
        <v>8000</v>
      </c>
      <c r="J1793" s="259"/>
      <c r="K1793" s="196" t="s">
        <v>1410</v>
      </c>
      <c r="L1793" s="179" t="s">
        <v>762</v>
      </c>
      <c r="M1793" s="157">
        <f t="shared" si="141"/>
        <v>10</v>
      </c>
      <c r="N1793" s="157">
        <f t="shared" si="142"/>
        <v>8000</v>
      </c>
      <c r="O1793" s="157">
        <f t="shared" si="136"/>
        <v>0</v>
      </c>
    </row>
    <row r="1794" s="157" customFormat="1" customHeight="1" spans="1:15">
      <c r="A1794" s="196" t="s">
        <v>1394</v>
      </c>
      <c r="B1794" s="179" t="s">
        <v>1409</v>
      </c>
      <c r="C1794" s="179" t="s">
        <v>315</v>
      </c>
      <c r="D1794" s="179" t="s">
        <v>330</v>
      </c>
      <c r="E1794" s="179" t="s">
        <v>786</v>
      </c>
      <c r="F1794" s="179" t="s">
        <v>158</v>
      </c>
      <c r="G1794" s="206">
        <v>10</v>
      </c>
      <c r="H1794" s="206">
        <v>200</v>
      </c>
      <c r="I1794" s="206">
        <f t="shared" si="140"/>
        <v>2000</v>
      </c>
      <c r="J1794" s="259"/>
      <c r="K1794" s="196" t="s">
        <v>1410</v>
      </c>
      <c r="L1794" s="179" t="s">
        <v>762</v>
      </c>
      <c r="M1794" s="157">
        <f t="shared" si="141"/>
        <v>10</v>
      </c>
      <c r="N1794" s="157">
        <f t="shared" si="142"/>
        <v>2000</v>
      </c>
      <c r="O1794" s="157">
        <f t="shared" si="136"/>
        <v>0</v>
      </c>
    </row>
    <row r="1795" s="157" customFormat="1" customHeight="1" spans="1:15">
      <c r="A1795" s="196" t="s">
        <v>1394</v>
      </c>
      <c r="B1795" s="179" t="s">
        <v>1411</v>
      </c>
      <c r="C1795" s="179" t="s">
        <v>489</v>
      </c>
      <c r="D1795" s="179" t="s">
        <v>599</v>
      </c>
      <c r="E1795" s="196" t="s">
        <v>490</v>
      </c>
      <c r="F1795" s="179" t="s">
        <v>158</v>
      </c>
      <c r="G1795" s="206">
        <v>7</v>
      </c>
      <c r="H1795" s="206">
        <v>6500</v>
      </c>
      <c r="I1795" s="206">
        <f t="shared" si="140"/>
        <v>45500</v>
      </c>
      <c r="J1795" s="259"/>
      <c r="K1795" s="196" t="s">
        <v>1412</v>
      </c>
      <c r="L1795" s="179" t="s">
        <v>762</v>
      </c>
      <c r="M1795" s="157">
        <f t="shared" si="141"/>
        <v>7</v>
      </c>
      <c r="N1795" s="157">
        <f t="shared" si="142"/>
        <v>45500</v>
      </c>
      <c r="O1795" s="157">
        <f t="shared" si="136"/>
        <v>0</v>
      </c>
    </row>
    <row r="1796" s="157" customFormat="1" customHeight="1" spans="1:15">
      <c r="A1796" s="196" t="s">
        <v>1394</v>
      </c>
      <c r="B1796" s="179" t="s">
        <v>1411</v>
      </c>
      <c r="C1796" s="179" t="s">
        <v>391</v>
      </c>
      <c r="D1796" s="179" t="s">
        <v>599</v>
      </c>
      <c r="E1796" s="196" t="s">
        <v>376</v>
      </c>
      <c r="F1796" s="179" t="s">
        <v>229</v>
      </c>
      <c r="G1796" s="206">
        <v>5</v>
      </c>
      <c r="H1796" s="206">
        <v>4000</v>
      </c>
      <c r="I1796" s="206">
        <f t="shared" si="140"/>
        <v>20000</v>
      </c>
      <c r="J1796" s="259"/>
      <c r="K1796" s="196" t="s">
        <v>1412</v>
      </c>
      <c r="L1796" s="179" t="s">
        <v>762</v>
      </c>
      <c r="M1796" s="157">
        <f t="shared" si="141"/>
        <v>5</v>
      </c>
      <c r="N1796" s="157">
        <f t="shared" si="142"/>
        <v>20000</v>
      </c>
      <c r="O1796" s="157">
        <f t="shared" si="136"/>
        <v>0</v>
      </c>
    </row>
    <row r="1797" s="157" customFormat="1" customHeight="1" spans="1:15">
      <c r="A1797" s="196" t="s">
        <v>1394</v>
      </c>
      <c r="B1797" s="179" t="s">
        <v>1411</v>
      </c>
      <c r="C1797" s="179" t="s">
        <v>155</v>
      </c>
      <c r="D1797" s="196" t="s">
        <v>160</v>
      </c>
      <c r="E1797" s="196" t="s">
        <v>157</v>
      </c>
      <c r="F1797" s="179" t="s">
        <v>158</v>
      </c>
      <c r="G1797" s="206">
        <v>15</v>
      </c>
      <c r="H1797" s="206">
        <v>800</v>
      </c>
      <c r="I1797" s="206">
        <f t="shared" si="140"/>
        <v>12000</v>
      </c>
      <c r="J1797" s="259"/>
      <c r="K1797" s="196" t="s">
        <v>1412</v>
      </c>
      <c r="L1797" s="179" t="s">
        <v>762</v>
      </c>
      <c r="M1797" s="157">
        <f t="shared" si="141"/>
        <v>15</v>
      </c>
      <c r="N1797" s="157">
        <f t="shared" si="142"/>
        <v>12000</v>
      </c>
      <c r="O1797" s="157">
        <f t="shared" ref="O1797:O1860" si="143" xml:space="preserve">G1797-M1797</f>
        <v>0</v>
      </c>
    </row>
    <row r="1798" s="157" customFormat="1" customHeight="1" spans="1:15">
      <c r="A1798" s="196" t="s">
        <v>1394</v>
      </c>
      <c r="B1798" s="179" t="s">
        <v>1411</v>
      </c>
      <c r="C1798" s="179" t="s">
        <v>315</v>
      </c>
      <c r="D1798" s="179" t="s">
        <v>330</v>
      </c>
      <c r="E1798" s="179" t="s">
        <v>786</v>
      </c>
      <c r="F1798" s="179" t="s">
        <v>158</v>
      </c>
      <c r="G1798" s="206">
        <v>15</v>
      </c>
      <c r="H1798" s="206">
        <v>200</v>
      </c>
      <c r="I1798" s="206">
        <f t="shared" si="140"/>
        <v>3000</v>
      </c>
      <c r="J1798" s="259"/>
      <c r="K1798" s="196" t="s">
        <v>1412</v>
      </c>
      <c r="L1798" s="179" t="s">
        <v>762</v>
      </c>
      <c r="M1798" s="157">
        <f t="shared" si="141"/>
        <v>15</v>
      </c>
      <c r="N1798" s="157">
        <f t="shared" si="142"/>
        <v>3000</v>
      </c>
      <c r="O1798" s="157">
        <f t="shared" si="143"/>
        <v>0</v>
      </c>
    </row>
    <row r="1799" s="157" customFormat="1" customHeight="1" spans="1:15">
      <c r="A1799" s="196" t="s">
        <v>1394</v>
      </c>
      <c r="B1799" s="179" t="s">
        <v>1413</v>
      </c>
      <c r="C1799" s="179" t="s">
        <v>535</v>
      </c>
      <c r="D1799" s="179" t="s">
        <v>844</v>
      </c>
      <c r="E1799" s="196" t="s">
        <v>157</v>
      </c>
      <c r="F1799" s="179" t="s">
        <v>229</v>
      </c>
      <c r="G1799" s="206">
        <v>18</v>
      </c>
      <c r="H1799" s="206">
        <v>800</v>
      </c>
      <c r="I1799" s="206">
        <f t="shared" si="140"/>
        <v>14400</v>
      </c>
      <c r="J1799" s="259"/>
      <c r="K1799" s="196" t="s">
        <v>1414</v>
      </c>
      <c r="L1799" s="179" t="s">
        <v>762</v>
      </c>
      <c r="M1799" s="157">
        <f t="shared" si="141"/>
        <v>18</v>
      </c>
      <c r="N1799" s="157">
        <f t="shared" si="142"/>
        <v>14400</v>
      </c>
      <c r="O1799" s="157">
        <f t="shared" si="143"/>
        <v>0</v>
      </c>
    </row>
    <row r="1800" s="157" customFormat="1" customHeight="1" spans="1:15">
      <c r="A1800" s="196" t="s">
        <v>1394</v>
      </c>
      <c r="B1800" s="179" t="s">
        <v>1413</v>
      </c>
      <c r="C1800" s="179" t="s">
        <v>272</v>
      </c>
      <c r="D1800" s="179" t="s">
        <v>330</v>
      </c>
      <c r="E1800" s="179" t="s">
        <v>786</v>
      </c>
      <c r="F1800" s="179" t="s">
        <v>158</v>
      </c>
      <c r="G1800" s="206">
        <v>18</v>
      </c>
      <c r="H1800" s="206">
        <v>1320</v>
      </c>
      <c r="I1800" s="206">
        <f t="shared" si="140"/>
        <v>23760</v>
      </c>
      <c r="J1800" s="259"/>
      <c r="K1800" s="196" t="s">
        <v>1414</v>
      </c>
      <c r="L1800" s="179" t="s">
        <v>762</v>
      </c>
      <c r="M1800" s="157">
        <f t="shared" si="141"/>
        <v>18</v>
      </c>
      <c r="N1800" s="157">
        <f t="shared" si="142"/>
        <v>23760</v>
      </c>
      <c r="O1800" s="157">
        <f t="shared" si="143"/>
        <v>0</v>
      </c>
    </row>
    <row r="1801" s="157" customFormat="1" customHeight="1" spans="1:15">
      <c r="A1801" s="196" t="s">
        <v>1394</v>
      </c>
      <c r="B1801" s="179" t="s">
        <v>1415</v>
      </c>
      <c r="C1801" s="179" t="s">
        <v>535</v>
      </c>
      <c r="D1801" s="179" t="s">
        <v>844</v>
      </c>
      <c r="E1801" s="196" t="s">
        <v>157</v>
      </c>
      <c r="F1801" s="179" t="s">
        <v>229</v>
      </c>
      <c r="G1801" s="206">
        <v>12</v>
      </c>
      <c r="H1801" s="206">
        <v>800</v>
      </c>
      <c r="I1801" s="206">
        <f t="shared" si="140"/>
        <v>9600</v>
      </c>
      <c r="J1801" s="259"/>
      <c r="K1801" s="196" t="s">
        <v>1416</v>
      </c>
      <c r="L1801" s="179" t="s">
        <v>762</v>
      </c>
      <c r="M1801" s="157">
        <f t="shared" si="141"/>
        <v>12</v>
      </c>
      <c r="N1801" s="157">
        <f t="shared" si="142"/>
        <v>9600</v>
      </c>
      <c r="O1801" s="157">
        <f t="shared" si="143"/>
        <v>0</v>
      </c>
    </row>
    <row r="1802" s="157" customFormat="1" customHeight="1" spans="1:15">
      <c r="A1802" s="196" t="s">
        <v>1394</v>
      </c>
      <c r="B1802" s="179" t="s">
        <v>1415</v>
      </c>
      <c r="C1802" s="179" t="s">
        <v>272</v>
      </c>
      <c r="D1802" s="179" t="s">
        <v>330</v>
      </c>
      <c r="E1802" s="179" t="s">
        <v>786</v>
      </c>
      <c r="F1802" s="179" t="s">
        <v>158</v>
      </c>
      <c r="G1802" s="206">
        <v>12</v>
      </c>
      <c r="H1802" s="206">
        <v>1320</v>
      </c>
      <c r="I1802" s="206">
        <f t="shared" si="140"/>
        <v>15840</v>
      </c>
      <c r="J1802" s="259"/>
      <c r="K1802" s="196" t="s">
        <v>1416</v>
      </c>
      <c r="L1802" s="179" t="s">
        <v>762</v>
      </c>
      <c r="M1802" s="157">
        <f t="shared" si="141"/>
        <v>12</v>
      </c>
      <c r="N1802" s="157">
        <f t="shared" si="142"/>
        <v>15840</v>
      </c>
      <c r="O1802" s="157">
        <f t="shared" si="143"/>
        <v>0</v>
      </c>
    </row>
    <row r="1803" s="157" customFormat="1" customHeight="1" spans="1:15">
      <c r="A1803" s="196" t="s">
        <v>1417</v>
      </c>
      <c r="B1803" s="196" t="s">
        <v>1417</v>
      </c>
      <c r="C1803" s="196"/>
      <c r="D1803" s="196"/>
      <c r="E1803" s="196"/>
      <c r="F1803" s="196"/>
      <c r="G1803" s="206"/>
      <c r="H1803" s="206"/>
      <c r="I1803" s="206"/>
      <c r="J1803" s="259"/>
      <c r="K1803" s="196"/>
      <c r="L1803" s="196"/>
      <c r="O1803" s="157">
        <f t="shared" si="143"/>
        <v>0</v>
      </c>
    </row>
    <row r="1804" s="157" customFormat="1" customHeight="1" spans="1:15">
      <c r="A1804" s="196" t="s">
        <v>1417</v>
      </c>
      <c r="B1804" s="179" t="s">
        <v>1418</v>
      </c>
      <c r="C1804" s="179" t="s">
        <v>471</v>
      </c>
      <c r="D1804" s="196" t="s">
        <v>476</v>
      </c>
      <c r="E1804" s="196" t="s">
        <v>473</v>
      </c>
      <c r="F1804" s="179" t="s">
        <v>474</v>
      </c>
      <c r="G1804" s="206">
        <v>106</v>
      </c>
      <c r="H1804" s="206">
        <v>4500</v>
      </c>
      <c r="I1804" s="206">
        <f t="shared" ref="I1804:I1827" si="144" xml:space="preserve">G1804*H1804</f>
        <v>477000</v>
      </c>
      <c r="J1804" s="775"/>
      <c r="K1804" s="196" t="s">
        <v>1419</v>
      </c>
      <c r="L1804" s="179" t="s">
        <v>1420</v>
      </c>
      <c r="M1804" s="157">
        <f t="shared" ref="M1804:M1827" si="145" xml:space="preserve">G1804</f>
        <v>106</v>
      </c>
      <c r="N1804" s="157">
        <f t="shared" ref="N1804:N1827" si="146" xml:space="preserve">M1804*H1804</f>
        <v>477000</v>
      </c>
      <c r="O1804" s="157">
        <f t="shared" si="143"/>
        <v>0</v>
      </c>
    </row>
    <row r="1805" s="157" customFormat="1" customHeight="1" spans="1:15">
      <c r="A1805" s="196" t="s">
        <v>1417</v>
      </c>
      <c r="B1805" s="179" t="s">
        <v>1418</v>
      </c>
      <c r="C1805" s="179" t="s">
        <v>346</v>
      </c>
      <c r="D1805" s="179" t="s">
        <v>347</v>
      </c>
      <c r="E1805" s="179" t="s">
        <v>348</v>
      </c>
      <c r="F1805" s="179" t="s">
        <v>229</v>
      </c>
      <c r="G1805" s="206">
        <v>4</v>
      </c>
      <c r="H1805" s="206">
        <v>1800</v>
      </c>
      <c r="I1805" s="206">
        <f t="shared" si="144"/>
        <v>7200</v>
      </c>
      <c r="J1805" s="259"/>
      <c r="K1805" s="196" t="s">
        <v>1419</v>
      </c>
      <c r="L1805" s="179" t="s">
        <v>1420</v>
      </c>
      <c r="M1805" s="157">
        <f t="shared" si="145"/>
        <v>4</v>
      </c>
      <c r="N1805" s="157">
        <f t="shared" si="146"/>
        <v>7200</v>
      </c>
      <c r="O1805" s="157">
        <f t="shared" si="143"/>
        <v>0</v>
      </c>
    </row>
    <row r="1806" s="157" customFormat="1" customHeight="1" spans="1:15">
      <c r="A1806" s="196" t="s">
        <v>1417</v>
      </c>
      <c r="B1806" s="179" t="s">
        <v>1418</v>
      </c>
      <c r="C1806" s="179" t="s">
        <v>371</v>
      </c>
      <c r="D1806" s="179" t="s">
        <v>426</v>
      </c>
      <c r="E1806" s="179" t="s">
        <v>372</v>
      </c>
      <c r="F1806" s="179" t="s">
        <v>229</v>
      </c>
      <c r="G1806" s="206">
        <v>1</v>
      </c>
      <c r="H1806" s="206">
        <v>2000</v>
      </c>
      <c r="I1806" s="206">
        <f t="shared" si="144"/>
        <v>2000</v>
      </c>
      <c r="J1806" s="196"/>
      <c r="K1806" s="196" t="s">
        <v>1419</v>
      </c>
      <c r="L1806" s="179" t="s">
        <v>1421</v>
      </c>
      <c r="M1806" s="157">
        <f t="shared" si="145"/>
        <v>1</v>
      </c>
      <c r="N1806" s="157">
        <f t="shared" si="146"/>
        <v>2000</v>
      </c>
      <c r="O1806" s="157">
        <f t="shared" si="143"/>
        <v>0</v>
      </c>
    </row>
    <row r="1807" s="157" customFormat="1" customHeight="1" spans="1:15">
      <c r="A1807" s="196" t="s">
        <v>1417</v>
      </c>
      <c r="B1807" s="179" t="s">
        <v>1422</v>
      </c>
      <c r="C1807" s="179" t="s">
        <v>471</v>
      </c>
      <c r="D1807" s="196" t="s">
        <v>476</v>
      </c>
      <c r="E1807" s="196" t="s">
        <v>473</v>
      </c>
      <c r="F1807" s="179" t="s">
        <v>474</v>
      </c>
      <c r="G1807" s="206">
        <v>106</v>
      </c>
      <c r="H1807" s="206">
        <v>4500</v>
      </c>
      <c r="I1807" s="206">
        <f t="shared" si="144"/>
        <v>477000</v>
      </c>
      <c r="J1807" s="775"/>
      <c r="K1807" s="196" t="s">
        <v>1423</v>
      </c>
      <c r="L1807" s="179" t="s">
        <v>887</v>
      </c>
      <c r="M1807" s="157">
        <f t="shared" si="145"/>
        <v>106</v>
      </c>
      <c r="N1807" s="157">
        <f t="shared" si="146"/>
        <v>477000</v>
      </c>
      <c r="O1807" s="157">
        <f t="shared" si="143"/>
        <v>0</v>
      </c>
    </row>
    <row r="1808" s="157" customFormat="1" customHeight="1" spans="1:15">
      <c r="A1808" s="196" t="s">
        <v>1417</v>
      </c>
      <c r="B1808" s="179" t="s">
        <v>1424</v>
      </c>
      <c r="C1808" s="179" t="s">
        <v>471</v>
      </c>
      <c r="D1808" s="196" t="s">
        <v>476</v>
      </c>
      <c r="E1808" s="196" t="s">
        <v>473</v>
      </c>
      <c r="F1808" s="179" t="s">
        <v>474</v>
      </c>
      <c r="G1808" s="206">
        <v>106</v>
      </c>
      <c r="H1808" s="206">
        <v>4500</v>
      </c>
      <c r="I1808" s="206">
        <f t="shared" si="144"/>
        <v>477000</v>
      </c>
      <c r="J1808" s="775"/>
      <c r="K1808" s="196" t="s">
        <v>1425</v>
      </c>
      <c r="L1808" s="179" t="s">
        <v>762</v>
      </c>
      <c r="M1808" s="157">
        <f t="shared" si="145"/>
        <v>106</v>
      </c>
      <c r="N1808" s="157">
        <f t="shared" si="146"/>
        <v>477000</v>
      </c>
      <c r="O1808" s="157">
        <f t="shared" si="143"/>
        <v>0</v>
      </c>
    </row>
    <row r="1809" s="157" customFormat="1" customHeight="1" spans="1:15">
      <c r="A1809" s="196" t="s">
        <v>1417</v>
      </c>
      <c r="B1809" s="179" t="s">
        <v>1426</v>
      </c>
      <c r="C1809" s="179" t="s">
        <v>213</v>
      </c>
      <c r="D1809" s="196" t="s">
        <v>218</v>
      </c>
      <c r="E1809" s="196" t="s">
        <v>188</v>
      </c>
      <c r="F1809" s="179" t="s">
        <v>158</v>
      </c>
      <c r="G1809" s="206">
        <v>1</v>
      </c>
      <c r="H1809" s="206">
        <v>5000</v>
      </c>
      <c r="I1809" s="206">
        <f t="shared" si="144"/>
        <v>5000</v>
      </c>
      <c r="J1809" s="259"/>
      <c r="K1809" s="196" t="s">
        <v>1427</v>
      </c>
      <c r="L1809" s="179" t="s">
        <v>1420</v>
      </c>
      <c r="M1809" s="157">
        <f t="shared" si="145"/>
        <v>1</v>
      </c>
      <c r="N1809" s="157">
        <f t="shared" si="146"/>
        <v>5000</v>
      </c>
      <c r="O1809" s="157">
        <f t="shared" si="143"/>
        <v>0</v>
      </c>
    </row>
    <row r="1810" s="157" customFormat="1" customHeight="1" spans="1:15">
      <c r="A1810" s="196" t="s">
        <v>1417</v>
      </c>
      <c r="B1810" s="179" t="s">
        <v>1426</v>
      </c>
      <c r="C1810" s="179" t="s">
        <v>272</v>
      </c>
      <c r="D1810" s="179" t="s">
        <v>330</v>
      </c>
      <c r="E1810" s="196" t="s">
        <v>278</v>
      </c>
      <c r="F1810" s="179" t="s">
        <v>158</v>
      </c>
      <c r="G1810" s="206">
        <v>2</v>
      </c>
      <c r="H1810" s="206">
        <v>1750</v>
      </c>
      <c r="I1810" s="206">
        <f t="shared" si="144"/>
        <v>3500</v>
      </c>
      <c r="J1810" s="259"/>
      <c r="K1810" s="196" t="s">
        <v>1427</v>
      </c>
      <c r="L1810" s="179" t="s">
        <v>1420</v>
      </c>
      <c r="M1810" s="157">
        <f t="shared" si="145"/>
        <v>2</v>
      </c>
      <c r="N1810" s="157">
        <f t="shared" si="146"/>
        <v>3500</v>
      </c>
      <c r="O1810" s="157">
        <f t="shared" si="143"/>
        <v>0</v>
      </c>
    </row>
    <row r="1811" s="157" customFormat="1" customHeight="1" spans="1:15">
      <c r="A1811" s="196" t="s">
        <v>1417</v>
      </c>
      <c r="B1811" s="179" t="s">
        <v>1426</v>
      </c>
      <c r="C1811" s="179" t="s">
        <v>395</v>
      </c>
      <c r="D1811" s="179" t="s">
        <v>393</v>
      </c>
      <c r="E1811" s="196" t="s">
        <v>335</v>
      </c>
      <c r="F1811" s="179" t="s">
        <v>229</v>
      </c>
      <c r="G1811" s="206">
        <v>32</v>
      </c>
      <c r="H1811" s="206">
        <v>3000</v>
      </c>
      <c r="I1811" s="206">
        <f t="shared" si="144"/>
        <v>96000</v>
      </c>
      <c r="J1811" s="259"/>
      <c r="K1811" s="196" t="s">
        <v>1427</v>
      </c>
      <c r="L1811" s="179" t="s">
        <v>1420</v>
      </c>
      <c r="M1811" s="157">
        <f t="shared" si="145"/>
        <v>32</v>
      </c>
      <c r="N1811" s="157">
        <f t="shared" si="146"/>
        <v>96000</v>
      </c>
      <c r="O1811" s="157">
        <f t="shared" si="143"/>
        <v>0</v>
      </c>
    </row>
    <row r="1812" s="157" customFormat="1" customHeight="1" spans="1:15">
      <c r="A1812" s="196" t="s">
        <v>1417</v>
      </c>
      <c r="B1812" s="179" t="s">
        <v>1426</v>
      </c>
      <c r="C1812" s="179" t="s">
        <v>346</v>
      </c>
      <c r="D1812" s="179" t="s">
        <v>347</v>
      </c>
      <c r="E1812" s="179" t="s">
        <v>348</v>
      </c>
      <c r="F1812" s="179" t="s">
        <v>229</v>
      </c>
      <c r="G1812" s="206">
        <v>2</v>
      </c>
      <c r="H1812" s="206">
        <v>1800</v>
      </c>
      <c r="I1812" s="206">
        <f t="shared" si="144"/>
        <v>3600</v>
      </c>
      <c r="J1812" s="259"/>
      <c r="K1812" s="196" t="s">
        <v>1427</v>
      </c>
      <c r="L1812" s="179" t="s">
        <v>1420</v>
      </c>
      <c r="M1812" s="157">
        <f t="shared" si="145"/>
        <v>2</v>
      </c>
      <c r="N1812" s="157">
        <f t="shared" si="146"/>
        <v>3600</v>
      </c>
      <c r="O1812" s="157">
        <f t="shared" si="143"/>
        <v>0</v>
      </c>
    </row>
    <row r="1813" s="157" customFormat="1" customHeight="1" spans="1:15">
      <c r="A1813" s="196" t="s">
        <v>1417</v>
      </c>
      <c r="B1813" s="179" t="s">
        <v>1426</v>
      </c>
      <c r="C1813" s="179" t="s">
        <v>467</v>
      </c>
      <c r="D1813" s="179" t="s">
        <v>330</v>
      </c>
      <c r="E1813" s="179" t="s">
        <v>468</v>
      </c>
      <c r="F1813" s="179" t="s">
        <v>229</v>
      </c>
      <c r="G1813" s="206">
        <v>1</v>
      </c>
      <c r="H1813" s="206">
        <v>150</v>
      </c>
      <c r="I1813" s="206">
        <f t="shared" si="144"/>
        <v>150</v>
      </c>
      <c r="J1813" s="259"/>
      <c r="K1813" s="196" t="s">
        <v>1427</v>
      </c>
      <c r="L1813" s="179" t="s">
        <v>1420</v>
      </c>
      <c r="M1813" s="157">
        <f t="shared" si="145"/>
        <v>1</v>
      </c>
      <c r="N1813" s="157">
        <f t="shared" si="146"/>
        <v>150</v>
      </c>
      <c r="O1813" s="157">
        <f t="shared" si="143"/>
        <v>0</v>
      </c>
    </row>
    <row r="1814" s="157" customFormat="1" customHeight="1" spans="1:15">
      <c r="A1814" s="196" t="s">
        <v>1417</v>
      </c>
      <c r="B1814" s="179" t="s">
        <v>1428</v>
      </c>
      <c r="C1814" s="179" t="s">
        <v>213</v>
      </c>
      <c r="D1814" s="196" t="s">
        <v>218</v>
      </c>
      <c r="E1814" s="196" t="s">
        <v>188</v>
      </c>
      <c r="F1814" s="179" t="s">
        <v>158</v>
      </c>
      <c r="G1814" s="206">
        <v>1</v>
      </c>
      <c r="H1814" s="206">
        <v>5000</v>
      </c>
      <c r="I1814" s="206">
        <f t="shared" si="144"/>
        <v>5000</v>
      </c>
      <c r="J1814" s="259"/>
      <c r="K1814" s="196" t="s">
        <v>1429</v>
      </c>
      <c r="L1814" s="179" t="s">
        <v>887</v>
      </c>
      <c r="M1814" s="157">
        <f t="shared" si="145"/>
        <v>1</v>
      </c>
      <c r="N1814" s="157">
        <f t="shared" si="146"/>
        <v>5000</v>
      </c>
      <c r="O1814" s="157">
        <f t="shared" si="143"/>
        <v>0</v>
      </c>
    </row>
    <row r="1815" s="157" customFormat="1" customHeight="1" spans="1:15">
      <c r="A1815" s="196" t="s">
        <v>1417</v>
      </c>
      <c r="B1815" s="179" t="s">
        <v>1428</v>
      </c>
      <c r="C1815" s="179" t="s">
        <v>272</v>
      </c>
      <c r="D1815" s="179" t="s">
        <v>330</v>
      </c>
      <c r="E1815" s="196" t="s">
        <v>278</v>
      </c>
      <c r="F1815" s="179" t="s">
        <v>158</v>
      </c>
      <c r="G1815" s="206">
        <v>2</v>
      </c>
      <c r="H1815" s="206">
        <v>1750</v>
      </c>
      <c r="I1815" s="206">
        <f t="shared" si="144"/>
        <v>3500</v>
      </c>
      <c r="J1815" s="259"/>
      <c r="K1815" s="196" t="s">
        <v>1429</v>
      </c>
      <c r="L1815" s="179" t="s">
        <v>887</v>
      </c>
      <c r="M1815" s="157">
        <f t="shared" si="145"/>
        <v>2</v>
      </c>
      <c r="N1815" s="157">
        <f t="shared" si="146"/>
        <v>3500</v>
      </c>
      <c r="O1815" s="157">
        <f t="shared" si="143"/>
        <v>0</v>
      </c>
    </row>
    <row r="1816" s="157" customFormat="1" customHeight="1" spans="1:15">
      <c r="A1816" s="196" t="s">
        <v>1417</v>
      </c>
      <c r="B1816" s="179" t="s">
        <v>1428</v>
      </c>
      <c r="C1816" s="179" t="s">
        <v>395</v>
      </c>
      <c r="D1816" s="179" t="s">
        <v>393</v>
      </c>
      <c r="E1816" s="196" t="s">
        <v>335</v>
      </c>
      <c r="F1816" s="179" t="s">
        <v>229</v>
      </c>
      <c r="G1816" s="206">
        <v>32</v>
      </c>
      <c r="H1816" s="206">
        <v>3000</v>
      </c>
      <c r="I1816" s="206">
        <f t="shared" si="144"/>
        <v>96000</v>
      </c>
      <c r="J1816" s="259"/>
      <c r="K1816" s="196" t="s">
        <v>1429</v>
      </c>
      <c r="L1816" s="179" t="s">
        <v>887</v>
      </c>
      <c r="M1816" s="157">
        <f t="shared" si="145"/>
        <v>32</v>
      </c>
      <c r="N1816" s="157">
        <f t="shared" si="146"/>
        <v>96000</v>
      </c>
      <c r="O1816" s="157">
        <f t="shared" si="143"/>
        <v>0</v>
      </c>
    </row>
    <row r="1817" s="157" customFormat="1" customHeight="1" spans="1:15">
      <c r="A1817" s="196" t="s">
        <v>1417</v>
      </c>
      <c r="B1817" s="179" t="s">
        <v>1428</v>
      </c>
      <c r="C1817" s="179" t="s">
        <v>346</v>
      </c>
      <c r="D1817" s="179" t="s">
        <v>347</v>
      </c>
      <c r="E1817" s="179" t="s">
        <v>348</v>
      </c>
      <c r="F1817" s="179" t="s">
        <v>229</v>
      </c>
      <c r="G1817" s="206">
        <v>2</v>
      </c>
      <c r="H1817" s="206">
        <v>1800</v>
      </c>
      <c r="I1817" s="206">
        <f t="shared" si="144"/>
        <v>3600</v>
      </c>
      <c r="J1817" s="259"/>
      <c r="K1817" s="196" t="s">
        <v>1429</v>
      </c>
      <c r="L1817" s="179" t="s">
        <v>887</v>
      </c>
      <c r="M1817" s="157">
        <f t="shared" si="145"/>
        <v>2</v>
      </c>
      <c r="N1817" s="157">
        <f t="shared" si="146"/>
        <v>3600</v>
      </c>
      <c r="O1817" s="157">
        <f t="shared" si="143"/>
        <v>0</v>
      </c>
    </row>
    <row r="1818" s="157" customFormat="1" customHeight="1" spans="1:15">
      <c r="A1818" s="196" t="s">
        <v>1417</v>
      </c>
      <c r="B1818" s="179" t="s">
        <v>1428</v>
      </c>
      <c r="C1818" s="179" t="s">
        <v>467</v>
      </c>
      <c r="D1818" s="179" t="s">
        <v>330</v>
      </c>
      <c r="E1818" s="179" t="s">
        <v>468</v>
      </c>
      <c r="F1818" s="179" t="s">
        <v>229</v>
      </c>
      <c r="G1818" s="206">
        <v>1</v>
      </c>
      <c r="H1818" s="206">
        <v>150</v>
      </c>
      <c r="I1818" s="206">
        <f t="shared" si="144"/>
        <v>150</v>
      </c>
      <c r="J1818" s="259"/>
      <c r="K1818" s="196" t="s">
        <v>1429</v>
      </c>
      <c r="L1818" s="179" t="s">
        <v>887</v>
      </c>
      <c r="M1818" s="157">
        <f t="shared" si="145"/>
        <v>1</v>
      </c>
      <c r="N1818" s="157">
        <f t="shared" si="146"/>
        <v>150</v>
      </c>
      <c r="O1818" s="157">
        <f t="shared" si="143"/>
        <v>0</v>
      </c>
    </row>
    <row r="1819" s="157" customFormat="1" customHeight="1" spans="1:15">
      <c r="A1819" s="196" t="s">
        <v>1417</v>
      </c>
      <c r="B1819" s="179" t="s">
        <v>1430</v>
      </c>
      <c r="C1819" s="179" t="s">
        <v>213</v>
      </c>
      <c r="D1819" s="196" t="s">
        <v>218</v>
      </c>
      <c r="E1819" s="196" t="s">
        <v>188</v>
      </c>
      <c r="F1819" s="179" t="s">
        <v>158</v>
      </c>
      <c r="G1819" s="206">
        <v>1</v>
      </c>
      <c r="H1819" s="206">
        <v>5000</v>
      </c>
      <c r="I1819" s="206">
        <f t="shared" si="144"/>
        <v>5000</v>
      </c>
      <c r="J1819" s="259"/>
      <c r="K1819" s="196" t="s">
        <v>1431</v>
      </c>
      <c r="L1819" s="179" t="s">
        <v>762</v>
      </c>
      <c r="M1819" s="157">
        <f t="shared" si="145"/>
        <v>1</v>
      </c>
      <c r="N1819" s="157">
        <f t="shared" si="146"/>
        <v>5000</v>
      </c>
      <c r="O1819" s="157">
        <f t="shared" si="143"/>
        <v>0</v>
      </c>
    </row>
    <row r="1820" s="157" customFormat="1" customHeight="1" spans="1:15">
      <c r="A1820" s="196" t="s">
        <v>1417</v>
      </c>
      <c r="B1820" s="179" t="s">
        <v>1430</v>
      </c>
      <c r="C1820" s="179" t="s">
        <v>272</v>
      </c>
      <c r="D1820" s="179" t="s">
        <v>330</v>
      </c>
      <c r="E1820" s="196" t="s">
        <v>278</v>
      </c>
      <c r="F1820" s="179" t="s">
        <v>158</v>
      </c>
      <c r="G1820" s="206">
        <v>2</v>
      </c>
      <c r="H1820" s="206">
        <v>1750</v>
      </c>
      <c r="I1820" s="206">
        <f t="shared" si="144"/>
        <v>3500</v>
      </c>
      <c r="J1820" s="259"/>
      <c r="K1820" s="196" t="s">
        <v>1431</v>
      </c>
      <c r="L1820" s="179" t="s">
        <v>762</v>
      </c>
      <c r="M1820" s="157">
        <f t="shared" si="145"/>
        <v>2</v>
      </c>
      <c r="N1820" s="157">
        <f t="shared" si="146"/>
        <v>3500</v>
      </c>
      <c r="O1820" s="157">
        <f t="shared" si="143"/>
        <v>0</v>
      </c>
    </row>
    <row r="1821" s="157" customFormat="1" customHeight="1" spans="1:15">
      <c r="A1821" s="196" t="s">
        <v>1417</v>
      </c>
      <c r="B1821" s="179" t="s">
        <v>1430</v>
      </c>
      <c r="C1821" s="179" t="s">
        <v>395</v>
      </c>
      <c r="D1821" s="179" t="s">
        <v>393</v>
      </c>
      <c r="E1821" s="196" t="s">
        <v>335</v>
      </c>
      <c r="F1821" s="179" t="s">
        <v>229</v>
      </c>
      <c r="G1821" s="206">
        <v>32</v>
      </c>
      <c r="H1821" s="206">
        <v>3000</v>
      </c>
      <c r="I1821" s="206">
        <f t="shared" si="144"/>
        <v>96000</v>
      </c>
      <c r="J1821" s="259"/>
      <c r="K1821" s="196" t="s">
        <v>1431</v>
      </c>
      <c r="L1821" s="179" t="s">
        <v>762</v>
      </c>
      <c r="M1821" s="157">
        <f t="shared" si="145"/>
        <v>32</v>
      </c>
      <c r="N1821" s="157">
        <f t="shared" si="146"/>
        <v>96000</v>
      </c>
      <c r="O1821" s="157">
        <f t="shared" si="143"/>
        <v>0</v>
      </c>
    </row>
    <row r="1822" s="157" customFormat="1" customHeight="1" spans="1:15">
      <c r="A1822" s="196" t="s">
        <v>1417</v>
      </c>
      <c r="B1822" s="179" t="s">
        <v>1430</v>
      </c>
      <c r="C1822" s="179" t="s">
        <v>346</v>
      </c>
      <c r="D1822" s="179" t="s">
        <v>347</v>
      </c>
      <c r="E1822" s="179" t="s">
        <v>348</v>
      </c>
      <c r="F1822" s="179" t="s">
        <v>229</v>
      </c>
      <c r="G1822" s="206">
        <v>2</v>
      </c>
      <c r="H1822" s="206">
        <v>1800</v>
      </c>
      <c r="I1822" s="206">
        <f t="shared" si="144"/>
        <v>3600</v>
      </c>
      <c r="J1822" s="259"/>
      <c r="K1822" s="196" t="s">
        <v>1431</v>
      </c>
      <c r="L1822" s="179" t="s">
        <v>762</v>
      </c>
      <c r="M1822" s="157">
        <f t="shared" si="145"/>
        <v>2</v>
      </c>
      <c r="N1822" s="157">
        <f t="shared" si="146"/>
        <v>3600</v>
      </c>
      <c r="O1822" s="157">
        <f t="shared" si="143"/>
        <v>0</v>
      </c>
    </row>
    <row r="1823" s="157" customFormat="1" customHeight="1" spans="1:15">
      <c r="A1823" s="196" t="s">
        <v>1417</v>
      </c>
      <c r="B1823" s="179" t="s">
        <v>1430</v>
      </c>
      <c r="C1823" s="179" t="s">
        <v>467</v>
      </c>
      <c r="D1823" s="179" t="s">
        <v>330</v>
      </c>
      <c r="E1823" s="179" t="s">
        <v>468</v>
      </c>
      <c r="F1823" s="179" t="s">
        <v>229</v>
      </c>
      <c r="G1823" s="206">
        <v>1</v>
      </c>
      <c r="H1823" s="206">
        <v>150</v>
      </c>
      <c r="I1823" s="206">
        <f t="shared" si="144"/>
        <v>150</v>
      </c>
      <c r="J1823" s="259"/>
      <c r="K1823" s="196" t="s">
        <v>1431</v>
      </c>
      <c r="L1823" s="179" t="s">
        <v>762</v>
      </c>
      <c r="M1823" s="157">
        <f t="shared" si="145"/>
        <v>1</v>
      </c>
      <c r="N1823" s="157">
        <f t="shared" si="146"/>
        <v>150</v>
      </c>
      <c r="O1823" s="157">
        <f t="shared" si="143"/>
        <v>0</v>
      </c>
    </row>
    <row r="1824" s="157" customFormat="1" customHeight="1" spans="1:15">
      <c r="A1824" s="196" t="s">
        <v>1417</v>
      </c>
      <c r="B1824" s="179" t="s">
        <v>1432</v>
      </c>
      <c r="C1824" s="179" t="s">
        <v>471</v>
      </c>
      <c r="D1824" s="196" t="s">
        <v>479</v>
      </c>
      <c r="E1824" s="196" t="s">
        <v>473</v>
      </c>
      <c r="F1824" s="179" t="s">
        <v>474</v>
      </c>
      <c r="G1824" s="206">
        <v>44</v>
      </c>
      <c r="H1824" s="206">
        <v>3500</v>
      </c>
      <c r="I1824" s="206">
        <f t="shared" si="144"/>
        <v>154000</v>
      </c>
      <c r="J1824" s="775"/>
      <c r="K1824" s="196" t="s">
        <v>1433</v>
      </c>
      <c r="L1824" s="179" t="s">
        <v>1434</v>
      </c>
      <c r="M1824" s="157">
        <f t="shared" si="145"/>
        <v>44</v>
      </c>
      <c r="N1824" s="157">
        <f t="shared" si="146"/>
        <v>154000</v>
      </c>
      <c r="O1824" s="157">
        <f t="shared" si="143"/>
        <v>0</v>
      </c>
    </row>
    <row r="1825" s="157" customFormat="1" customHeight="1" spans="1:15">
      <c r="A1825" s="196" t="s">
        <v>1417</v>
      </c>
      <c r="B1825" s="179" t="s">
        <v>1435</v>
      </c>
      <c r="C1825" s="179" t="s">
        <v>155</v>
      </c>
      <c r="D1825" s="179" t="s">
        <v>1436</v>
      </c>
      <c r="E1825" s="196" t="s">
        <v>157</v>
      </c>
      <c r="F1825" s="179" t="s">
        <v>158</v>
      </c>
      <c r="G1825" s="206">
        <v>2</v>
      </c>
      <c r="H1825" s="206">
        <v>4000</v>
      </c>
      <c r="I1825" s="206">
        <f t="shared" si="144"/>
        <v>8000</v>
      </c>
      <c r="J1825" s="259"/>
      <c r="K1825" s="196" t="s">
        <v>1437</v>
      </c>
      <c r="L1825" s="179" t="s">
        <v>1438</v>
      </c>
      <c r="M1825" s="157">
        <f t="shared" si="145"/>
        <v>2</v>
      </c>
      <c r="N1825" s="157">
        <f t="shared" si="146"/>
        <v>8000</v>
      </c>
      <c r="O1825" s="157">
        <f t="shared" si="143"/>
        <v>0</v>
      </c>
    </row>
    <row r="1826" s="157" customFormat="1" customHeight="1" spans="1:15">
      <c r="A1826" s="196" t="s">
        <v>1417</v>
      </c>
      <c r="B1826" s="179" t="s">
        <v>1435</v>
      </c>
      <c r="C1826" s="179" t="s">
        <v>272</v>
      </c>
      <c r="D1826" s="179" t="s">
        <v>330</v>
      </c>
      <c r="E1826" s="196" t="s">
        <v>278</v>
      </c>
      <c r="F1826" s="179" t="s">
        <v>158</v>
      </c>
      <c r="G1826" s="206">
        <v>4</v>
      </c>
      <c r="H1826" s="206">
        <v>1750</v>
      </c>
      <c r="I1826" s="206">
        <f t="shared" si="144"/>
        <v>7000</v>
      </c>
      <c r="J1826" s="259"/>
      <c r="K1826" s="196" t="s">
        <v>1437</v>
      </c>
      <c r="L1826" s="179" t="s">
        <v>1438</v>
      </c>
      <c r="M1826" s="157">
        <f t="shared" si="145"/>
        <v>4</v>
      </c>
      <c r="N1826" s="157">
        <f t="shared" si="146"/>
        <v>7000</v>
      </c>
      <c r="O1826" s="157">
        <f t="shared" si="143"/>
        <v>0</v>
      </c>
    </row>
    <row r="1827" s="157" customFormat="1" customHeight="1" spans="1:15">
      <c r="A1827" s="196" t="s">
        <v>1417</v>
      </c>
      <c r="B1827" s="179" t="s">
        <v>1435</v>
      </c>
      <c r="C1827" s="179" t="s">
        <v>315</v>
      </c>
      <c r="D1827" s="179" t="s">
        <v>330</v>
      </c>
      <c r="E1827" s="179" t="s">
        <v>786</v>
      </c>
      <c r="F1827" s="179" t="s">
        <v>158</v>
      </c>
      <c r="G1827" s="206">
        <v>4</v>
      </c>
      <c r="H1827" s="206">
        <v>200</v>
      </c>
      <c r="I1827" s="206">
        <f t="shared" si="144"/>
        <v>800</v>
      </c>
      <c r="J1827" s="259"/>
      <c r="K1827" s="196" t="s">
        <v>1437</v>
      </c>
      <c r="L1827" s="179" t="s">
        <v>1438</v>
      </c>
      <c r="M1827" s="157">
        <f t="shared" si="145"/>
        <v>4</v>
      </c>
      <c r="N1827" s="157">
        <f t="shared" si="146"/>
        <v>800</v>
      </c>
      <c r="O1827" s="157">
        <f t="shared" si="143"/>
        <v>0</v>
      </c>
    </row>
    <row r="1828" s="157" customFormat="1" customHeight="1" spans="1:15">
      <c r="A1828" s="196" t="s">
        <v>1078</v>
      </c>
      <c r="B1828" s="196" t="s">
        <v>1078</v>
      </c>
      <c r="C1828" s="196"/>
      <c r="D1828" s="196"/>
      <c r="E1828" s="196"/>
      <c r="F1828" s="196"/>
      <c r="G1828" s="206"/>
      <c r="H1828" s="206"/>
      <c r="I1828" s="206"/>
      <c r="J1828" s="259"/>
      <c r="K1828" s="196"/>
      <c r="L1828" s="196"/>
      <c r="O1828" s="157">
        <f t="shared" si="143"/>
        <v>0</v>
      </c>
    </row>
    <row r="1829" s="157" customFormat="1" customHeight="1" spans="1:15">
      <c r="A1829" s="196" t="s">
        <v>1439</v>
      </c>
      <c r="B1829" s="196" t="s">
        <v>1439</v>
      </c>
      <c r="C1829" s="196"/>
      <c r="D1829" s="196"/>
      <c r="E1829" s="196"/>
      <c r="F1829" s="196"/>
      <c r="G1829" s="206"/>
      <c r="H1829" s="206"/>
      <c r="I1829" s="206"/>
      <c r="J1829" s="259"/>
      <c r="K1829" s="196"/>
      <c r="L1829" s="196"/>
      <c r="O1829" s="157">
        <f t="shared" si="143"/>
        <v>0</v>
      </c>
    </row>
    <row r="1830" s="157" customFormat="1" customHeight="1" spans="1:15">
      <c r="A1830" s="196" t="s">
        <v>1440</v>
      </c>
      <c r="B1830" s="196" t="s">
        <v>1440</v>
      </c>
      <c r="C1830" s="196"/>
      <c r="D1830" s="196"/>
      <c r="E1830" s="196"/>
      <c r="F1830" s="196"/>
      <c r="G1830" s="206"/>
      <c r="H1830" s="206"/>
      <c r="I1830" s="206"/>
      <c r="J1830" s="259"/>
      <c r="K1830" s="196"/>
      <c r="L1830" s="196"/>
      <c r="O1830" s="157">
        <f t="shared" si="143"/>
        <v>0</v>
      </c>
    </row>
    <row r="1831" s="157" customFormat="1" customHeight="1" spans="1:15">
      <c r="A1831" s="196" t="s">
        <v>1441</v>
      </c>
      <c r="B1831" s="196" t="s">
        <v>1441</v>
      </c>
      <c r="C1831" s="196"/>
      <c r="D1831" s="196"/>
      <c r="E1831" s="196"/>
      <c r="F1831" s="196"/>
      <c r="G1831" s="206"/>
      <c r="H1831" s="206"/>
      <c r="I1831" s="206"/>
      <c r="J1831" s="259"/>
      <c r="K1831" s="196"/>
      <c r="L1831" s="196"/>
      <c r="O1831" s="157">
        <f t="shared" si="143"/>
        <v>0</v>
      </c>
    </row>
    <row r="1832" s="157" customFormat="1" customHeight="1" spans="1:15">
      <c r="A1832" s="196" t="s">
        <v>1442</v>
      </c>
      <c r="B1832" s="196" t="s">
        <v>1442</v>
      </c>
      <c r="C1832" s="196"/>
      <c r="D1832" s="196"/>
      <c r="E1832" s="196"/>
      <c r="F1832" s="196"/>
      <c r="G1832" s="206"/>
      <c r="H1832" s="206"/>
      <c r="I1832" s="206"/>
      <c r="J1832" s="259"/>
      <c r="K1832" s="196"/>
      <c r="L1832" s="196"/>
      <c r="O1832" s="157">
        <f t="shared" si="143"/>
        <v>0</v>
      </c>
    </row>
    <row r="1833" s="157" customFormat="1" customHeight="1" spans="1:15">
      <c r="A1833" s="196" t="s">
        <v>1442</v>
      </c>
      <c r="B1833" s="179" t="s">
        <v>908</v>
      </c>
      <c r="C1833" s="179" t="s">
        <v>177</v>
      </c>
      <c r="D1833" s="179" t="s">
        <v>178</v>
      </c>
      <c r="E1833" s="196" t="s">
        <v>157</v>
      </c>
      <c r="F1833" s="179" t="s">
        <v>158</v>
      </c>
      <c r="G1833" s="206">
        <v>4</v>
      </c>
      <c r="H1833" s="206">
        <v>4000</v>
      </c>
      <c r="I1833" s="206">
        <f t="shared" ref="I1833:I1896" si="147" xml:space="preserve">G1833*H1833</f>
        <v>16000</v>
      </c>
      <c r="J1833" s="259"/>
      <c r="K1833" s="196" t="s">
        <v>1443</v>
      </c>
      <c r="L1833" s="179" t="s">
        <v>762</v>
      </c>
      <c r="M1833" s="157">
        <f t="shared" ref="M1833:M1896" si="148" xml:space="preserve">G1833</f>
        <v>4</v>
      </c>
      <c r="N1833" s="157">
        <f t="shared" ref="N1833:N1896" si="149" xml:space="preserve">M1833*H1833</f>
        <v>16000</v>
      </c>
      <c r="O1833" s="157">
        <f t="shared" si="143"/>
        <v>0</v>
      </c>
    </row>
    <row r="1834" s="157" customFormat="1" customHeight="1" spans="1:15">
      <c r="A1834" s="196" t="s">
        <v>1442</v>
      </c>
      <c r="B1834" s="179" t="s">
        <v>908</v>
      </c>
      <c r="C1834" s="179" t="s">
        <v>272</v>
      </c>
      <c r="D1834" s="179" t="s">
        <v>330</v>
      </c>
      <c r="E1834" s="196" t="s">
        <v>274</v>
      </c>
      <c r="F1834" s="179" t="s">
        <v>158</v>
      </c>
      <c r="G1834" s="206">
        <v>4</v>
      </c>
      <c r="H1834" s="206">
        <v>1320</v>
      </c>
      <c r="I1834" s="206">
        <f t="shared" si="147"/>
        <v>5280</v>
      </c>
      <c r="J1834" s="259"/>
      <c r="K1834" s="196" t="s">
        <v>1443</v>
      </c>
      <c r="L1834" s="179" t="s">
        <v>762</v>
      </c>
      <c r="M1834" s="157">
        <f t="shared" si="148"/>
        <v>4</v>
      </c>
      <c r="N1834" s="157">
        <f t="shared" si="149"/>
        <v>5280</v>
      </c>
      <c r="O1834" s="157">
        <f t="shared" si="143"/>
        <v>0</v>
      </c>
    </row>
    <row r="1835" s="157" customFormat="1" customHeight="1" spans="1:15">
      <c r="A1835" s="196" t="s">
        <v>1442</v>
      </c>
      <c r="B1835" s="179" t="s">
        <v>908</v>
      </c>
      <c r="C1835" s="179" t="s">
        <v>420</v>
      </c>
      <c r="D1835" s="179" t="s">
        <v>330</v>
      </c>
      <c r="E1835" s="196" t="s">
        <v>351</v>
      </c>
      <c r="F1835" s="179" t="s">
        <v>229</v>
      </c>
      <c r="G1835" s="206">
        <v>4</v>
      </c>
      <c r="H1835" s="206">
        <v>1500</v>
      </c>
      <c r="I1835" s="206">
        <f t="shared" si="147"/>
        <v>6000</v>
      </c>
      <c r="J1835" s="259"/>
      <c r="K1835" s="196" t="s">
        <v>1443</v>
      </c>
      <c r="L1835" s="179" t="s">
        <v>762</v>
      </c>
      <c r="M1835" s="157">
        <f t="shared" si="148"/>
        <v>4</v>
      </c>
      <c r="N1835" s="157">
        <f t="shared" si="149"/>
        <v>6000</v>
      </c>
      <c r="O1835" s="157">
        <f t="shared" si="143"/>
        <v>0</v>
      </c>
    </row>
    <row r="1836" s="157" customFormat="1" customHeight="1" spans="1:15">
      <c r="A1836" s="196" t="s">
        <v>1442</v>
      </c>
      <c r="B1836" s="179" t="s">
        <v>910</v>
      </c>
      <c r="C1836" s="179" t="s">
        <v>533</v>
      </c>
      <c r="D1836" s="179" t="s">
        <v>176</v>
      </c>
      <c r="E1836" s="196" t="s">
        <v>157</v>
      </c>
      <c r="F1836" s="179" t="s">
        <v>158</v>
      </c>
      <c r="G1836" s="206">
        <v>1</v>
      </c>
      <c r="H1836" s="206">
        <v>6000</v>
      </c>
      <c r="I1836" s="206">
        <f t="shared" si="147"/>
        <v>6000</v>
      </c>
      <c r="J1836" s="259"/>
      <c r="K1836" s="196" t="s">
        <v>1444</v>
      </c>
      <c r="L1836" s="179" t="s">
        <v>1420</v>
      </c>
      <c r="M1836" s="157">
        <f t="shared" si="148"/>
        <v>1</v>
      </c>
      <c r="N1836" s="157">
        <f t="shared" si="149"/>
        <v>6000</v>
      </c>
      <c r="O1836" s="157">
        <f t="shared" si="143"/>
        <v>0</v>
      </c>
    </row>
    <row r="1837" s="157" customFormat="1" customHeight="1" spans="1:15">
      <c r="A1837" s="196" t="s">
        <v>1442</v>
      </c>
      <c r="B1837" s="179" t="s">
        <v>910</v>
      </c>
      <c r="C1837" s="179" t="s">
        <v>272</v>
      </c>
      <c r="D1837" s="179" t="s">
        <v>330</v>
      </c>
      <c r="E1837" s="196" t="s">
        <v>278</v>
      </c>
      <c r="F1837" s="179" t="s">
        <v>158</v>
      </c>
      <c r="G1837" s="206">
        <v>1</v>
      </c>
      <c r="H1837" s="206">
        <v>2000</v>
      </c>
      <c r="I1837" s="206">
        <f t="shared" si="147"/>
        <v>2000</v>
      </c>
      <c r="J1837" s="259"/>
      <c r="K1837" s="196" t="s">
        <v>1444</v>
      </c>
      <c r="L1837" s="179" t="s">
        <v>1420</v>
      </c>
      <c r="M1837" s="157">
        <f t="shared" si="148"/>
        <v>1</v>
      </c>
      <c r="N1837" s="157">
        <f t="shared" si="149"/>
        <v>2000</v>
      </c>
      <c r="O1837" s="157">
        <f t="shared" si="143"/>
        <v>0</v>
      </c>
    </row>
    <row r="1838" s="157" customFormat="1" customHeight="1" spans="1:15">
      <c r="A1838" s="196" t="s">
        <v>1442</v>
      </c>
      <c r="B1838" s="179" t="s">
        <v>910</v>
      </c>
      <c r="C1838" s="179" t="s">
        <v>318</v>
      </c>
      <c r="D1838" s="179" t="s">
        <v>728</v>
      </c>
      <c r="E1838" s="196" t="s">
        <v>320</v>
      </c>
      <c r="F1838" s="179" t="s">
        <v>158</v>
      </c>
      <c r="G1838" s="206">
        <v>2</v>
      </c>
      <c r="H1838" s="206">
        <v>800</v>
      </c>
      <c r="I1838" s="206">
        <f t="shared" si="147"/>
        <v>1600</v>
      </c>
      <c r="J1838" s="259"/>
      <c r="K1838" s="196" t="s">
        <v>1444</v>
      </c>
      <c r="L1838" s="179" t="s">
        <v>1420</v>
      </c>
      <c r="M1838" s="157">
        <f t="shared" si="148"/>
        <v>2</v>
      </c>
      <c r="N1838" s="157">
        <f t="shared" si="149"/>
        <v>1600</v>
      </c>
      <c r="O1838" s="157">
        <f t="shared" si="143"/>
        <v>0</v>
      </c>
    </row>
    <row r="1839" s="157" customFormat="1" customHeight="1" spans="1:15">
      <c r="A1839" s="196" t="s">
        <v>1442</v>
      </c>
      <c r="B1839" s="179" t="s">
        <v>910</v>
      </c>
      <c r="C1839" s="179" t="s">
        <v>395</v>
      </c>
      <c r="D1839" s="179" t="s">
        <v>393</v>
      </c>
      <c r="E1839" s="196" t="s">
        <v>335</v>
      </c>
      <c r="F1839" s="179" t="s">
        <v>229</v>
      </c>
      <c r="G1839" s="206">
        <v>1</v>
      </c>
      <c r="H1839" s="206">
        <v>3000</v>
      </c>
      <c r="I1839" s="206">
        <f t="shared" si="147"/>
        <v>3000</v>
      </c>
      <c r="J1839" s="259"/>
      <c r="K1839" s="196" t="s">
        <v>1444</v>
      </c>
      <c r="L1839" s="179" t="s">
        <v>1420</v>
      </c>
      <c r="M1839" s="157">
        <f t="shared" si="148"/>
        <v>1</v>
      </c>
      <c r="N1839" s="157">
        <f t="shared" si="149"/>
        <v>3000</v>
      </c>
      <c r="O1839" s="157">
        <f t="shared" si="143"/>
        <v>0</v>
      </c>
    </row>
    <row r="1840" s="157" customFormat="1" customHeight="1" spans="1:15">
      <c r="A1840" s="196" t="s">
        <v>1442</v>
      </c>
      <c r="B1840" s="179" t="s">
        <v>910</v>
      </c>
      <c r="C1840" s="179" t="s">
        <v>389</v>
      </c>
      <c r="D1840" s="179" t="s">
        <v>330</v>
      </c>
      <c r="E1840" s="196" t="s">
        <v>390</v>
      </c>
      <c r="F1840" s="179" t="s">
        <v>229</v>
      </c>
      <c r="G1840" s="206">
        <v>1</v>
      </c>
      <c r="H1840" s="206">
        <v>3000</v>
      </c>
      <c r="I1840" s="206">
        <f t="shared" si="147"/>
        <v>3000</v>
      </c>
      <c r="J1840" s="259"/>
      <c r="K1840" s="196" t="s">
        <v>1444</v>
      </c>
      <c r="L1840" s="179" t="s">
        <v>1420</v>
      </c>
      <c r="M1840" s="157">
        <f t="shared" si="148"/>
        <v>1</v>
      </c>
      <c r="N1840" s="157">
        <f t="shared" si="149"/>
        <v>3000</v>
      </c>
      <c r="O1840" s="157">
        <f t="shared" si="143"/>
        <v>0</v>
      </c>
    </row>
    <row r="1841" s="157" customFormat="1" customHeight="1" spans="1:15">
      <c r="A1841" s="196" t="s">
        <v>1442</v>
      </c>
      <c r="B1841" s="179" t="s">
        <v>910</v>
      </c>
      <c r="C1841" s="179" t="s">
        <v>467</v>
      </c>
      <c r="D1841" s="179" t="s">
        <v>330</v>
      </c>
      <c r="E1841" s="179" t="s">
        <v>468</v>
      </c>
      <c r="F1841" s="179" t="s">
        <v>229</v>
      </c>
      <c r="G1841" s="206">
        <v>1</v>
      </c>
      <c r="H1841" s="206">
        <v>150</v>
      </c>
      <c r="I1841" s="206">
        <f t="shared" si="147"/>
        <v>150</v>
      </c>
      <c r="J1841" s="259"/>
      <c r="K1841" s="196" t="s">
        <v>1444</v>
      </c>
      <c r="L1841" s="179" t="s">
        <v>1420</v>
      </c>
      <c r="M1841" s="157">
        <f t="shared" si="148"/>
        <v>1</v>
      </c>
      <c r="N1841" s="157">
        <f t="shared" si="149"/>
        <v>150</v>
      </c>
      <c r="O1841" s="157">
        <f t="shared" si="143"/>
        <v>0</v>
      </c>
    </row>
    <row r="1842" s="157" customFormat="1" customHeight="1" spans="1:15">
      <c r="A1842" s="196" t="s">
        <v>1442</v>
      </c>
      <c r="B1842" s="179" t="s">
        <v>910</v>
      </c>
      <c r="C1842" s="179" t="s">
        <v>346</v>
      </c>
      <c r="D1842" s="179" t="s">
        <v>347</v>
      </c>
      <c r="E1842" s="179" t="s">
        <v>348</v>
      </c>
      <c r="F1842" s="179" t="s">
        <v>229</v>
      </c>
      <c r="G1842" s="206">
        <v>1</v>
      </c>
      <c r="H1842" s="206">
        <v>1800</v>
      </c>
      <c r="I1842" s="206">
        <f t="shared" si="147"/>
        <v>1800</v>
      </c>
      <c r="J1842" s="259"/>
      <c r="K1842" s="196" t="s">
        <v>1444</v>
      </c>
      <c r="L1842" s="179" t="s">
        <v>1420</v>
      </c>
      <c r="M1842" s="157">
        <f t="shared" si="148"/>
        <v>1</v>
      </c>
      <c r="N1842" s="157">
        <f t="shared" si="149"/>
        <v>1800</v>
      </c>
      <c r="O1842" s="157">
        <f t="shared" si="143"/>
        <v>0</v>
      </c>
    </row>
    <row r="1843" s="157" customFormat="1" customHeight="1" spans="1:15">
      <c r="A1843" s="196" t="s">
        <v>1442</v>
      </c>
      <c r="B1843" s="179" t="s">
        <v>910</v>
      </c>
      <c r="C1843" s="179" t="s">
        <v>484</v>
      </c>
      <c r="D1843" s="179" t="s">
        <v>599</v>
      </c>
      <c r="E1843" s="179" t="s">
        <v>485</v>
      </c>
      <c r="F1843" s="179" t="s">
        <v>229</v>
      </c>
      <c r="G1843" s="206">
        <v>1</v>
      </c>
      <c r="H1843" s="206">
        <v>300</v>
      </c>
      <c r="I1843" s="206">
        <f t="shared" si="147"/>
        <v>300</v>
      </c>
      <c r="J1843" s="259"/>
      <c r="K1843" s="196" t="s">
        <v>1444</v>
      </c>
      <c r="L1843" s="179" t="s">
        <v>1420</v>
      </c>
      <c r="M1843" s="157">
        <f t="shared" si="148"/>
        <v>1</v>
      </c>
      <c r="N1843" s="157">
        <f t="shared" si="149"/>
        <v>300</v>
      </c>
      <c r="O1843" s="157">
        <f t="shared" si="143"/>
        <v>0</v>
      </c>
    </row>
    <row r="1844" s="157" customFormat="1" customHeight="1" spans="1:15">
      <c r="A1844" s="196" t="s">
        <v>1442</v>
      </c>
      <c r="B1844" s="179" t="s">
        <v>1445</v>
      </c>
      <c r="C1844" s="179" t="s">
        <v>441</v>
      </c>
      <c r="D1844" s="179" t="s">
        <v>330</v>
      </c>
      <c r="E1844" s="196" t="s">
        <v>432</v>
      </c>
      <c r="F1844" s="179" t="s">
        <v>186</v>
      </c>
      <c r="G1844" s="206">
        <v>1</v>
      </c>
      <c r="H1844" s="206">
        <v>6000</v>
      </c>
      <c r="I1844" s="206">
        <f t="shared" si="147"/>
        <v>6000</v>
      </c>
      <c r="J1844" s="259"/>
      <c r="K1844" s="196" t="s">
        <v>1446</v>
      </c>
      <c r="L1844" s="179" t="s">
        <v>1420</v>
      </c>
      <c r="M1844" s="157">
        <f t="shared" si="148"/>
        <v>1</v>
      </c>
      <c r="N1844" s="157">
        <f t="shared" si="149"/>
        <v>6000</v>
      </c>
      <c r="O1844" s="157">
        <f t="shared" si="143"/>
        <v>0</v>
      </c>
    </row>
    <row r="1845" s="157" customFormat="1" customHeight="1" spans="1:15">
      <c r="A1845" s="196" t="s">
        <v>1442</v>
      </c>
      <c r="B1845" s="179" t="s">
        <v>1445</v>
      </c>
      <c r="C1845" s="179" t="s">
        <v>262</v>
      </c>
      <c r="D1845" s="179" t="s">
        <v>263</v>
      </c>
      <c r="E1845" s="196" t="s">
        <v>188</v>
      </c>
      <c r="F1845" s="179" t="s">
        <v>229</v>
      </c>
      <c r="G1845" s="206">
        <v>1</v>
      </c>
      <c r="H1845" s="206">
        <v>1000</v>
      </c>
      <c r="I1845" s="206">
        <f t="shared" si="147"/>
        <v>1000</v>
      </c>
      <c r="J1845" s="259"/>
      <c r="K1845" s="196" t="s">
        <v>1446</v>
      </c>
      <c r="L1845" s="179" t="s">
        <v>1420</v>
      </c>
      <c r="M1845" s="157">
        <f t="shared" si="148"/>
        <v>1</v>
      </c>
      <c r="N1845" s="157">
        <f t="shared" si="149"/>
        <v>1000</v>
      </c>
      <c r="O1845" s="157">
        <f t="shared" si="143"/>
        <v>0</v>
      </c>
    </row>
    <row r="1846" s="157" customFormat="1" customHeight="1" spans="1:15">
      <c r="A1846" s="196" t="s">
        <v>1442</v>
      </c>
      <c r="B1846" s="179" t="s">
        <v>1445</v>
      </c>
      <c r="C1846" s="179" t="s">
        <v>354</v>
      </c>
      <c r="D1846" s="179" t="s">
        <v>355</v>
      </c>
      <c r="E1846" s="196" t="s">
        <v>356</v>
      </c>
      <c r="F1846" s="179" t="s">
        <v>229</v>
      </c>
      <c r="G1846" s="206">
        <v>1</v>
      </c>
      <c r="H1846" s="206">
        <v>1000</v>
      </c>
      <c r="I1846" s="206">
        <f t="shared" si="147"/>
        <v>1000</v>
      </c>
      <c r="J1846" s="259"/>
      <c r="K1846" s="196" t="s">
        <v>1446</v>
      </c>
      <c r="L1846" s="179" t="s">
        <v>1420</v>
      </c>
      <c r="M1846" s="157">
        <f t="shared" si="148"/>
        <v>1</v>
      </c>
      <c r="N1846" s="157">
        <f t="shared" si="149"/>
        <v>1000</v>
      </c>
      <c r="O1846" s="157">
        <f t="shared" si="143"/>
        <v>0</v>
      </c>
    </row>
    <row r="1847" s="157" customFormat="1" customHeight="1" spans="1:15">
      <c r="A1847" s="196" t="s">
        <v>1442</v>
      </c>
      <c r="B1847" s="179" t="s">
        <v>913</v>
      </c>
      <c r="C1847" s="179" t="s">
        <v>533</v>
      </c>
      <c r="D1847" s="179" t="s">
        <v>176</v>
      </c>
      <c r="E1847" s="196" t="s">
        <v>157</v>
      </c>
      <c r="F1847" s="179" t="s">
        <v>158</v>
      </c>
      <c r="G1847" s="206">
        <v>1</v>
      </c>
      <c r="H1847" s="206">
        <v>6000</v>
      </c>
      <c r="I1847" s="206">
        <f t="shared" si="147"/>
        <v>6000</v>
      </c>
      <c r="J1847" s="259"/>
      <c r="K1847" s="196" t="s">
        <v>1447</v>
      </c>
      <c r="L1847" s="179" t="s">
        <v>1420</v>
      </c>
      <c r="M1847" s="157">
        <f t="shared" si="148"/>
        <v>1</v>
      </c>
      <c r="N1847" s="157">
        <f t="shared" si="149"/>
        <v>6000</v>
      </c>
      <c r="O1847" s="157">
        <f t="shared" si="143"/>
        <v>0</v>
      </c>
    </row>
    <row r="1848" s="157" customFormat="1" customHeight="1" spans="1:15">
      <c r="A1848" s="196" t="s">
        <v>1442</v>
      </c>
      <c r="B1848" s="179" t="s">
        <v>913</v>
      </c>
      <c r="C1848" s="179" t="s">
        <v>272</v>
      </c>
      <c r="D1848" s="179" t="s">
        <v>330</v>
      </c>
      <c r="E1848" s="196" t="s">
        <v>278</v>
      </c>
      <c r="F1848" s="179" t="s">
        <v>158</v>
      </c>
      <c r="G1848" s="206">
        <v>1</v>
      </c>
      <c r="H1848" s="206">
        <v>2000</v>
      </c>
      <c r="I1848" s="206">
        <f t="shared" si="147"/>
        <v>2000</v>
      </c>
      <c r="J1848" s="259"/>
      <c r="K1848" s="196" t="s">
        <v>1447</v>
      </c>
      <c r="L1848" s="179" t="s">
        <v>1420</v>
      </c>
      <c r="M1848" s="157">
        <f t="shared" si="148"/>
        <v>1</v>
      </c>
      <c r="N1848" s="157">
        <f t="shared" si="149"/>
        <v>2000</v>
      </c>
      <c r="O1848" s="157">
        <f t="shared" si="143"/>
        <v>0</v>
      </c>
    </row>
    <row r="1849" s="157" customFormat="1" customHeight="1" spans="1:15">
      <c r="A1849" s="196" t="s">
        <v>1442</v>
      </c>
      <c r="B1849" s="179" t="s">
        <v>913</v>
      </c>
      <c r="C1849" s="179" t="s">
        <v>318</v>
      </c>
      <c r="D1849" s="179" t="s">
        <v>728</v>
      </c>
      <c r="E1849" s="196" t="s">
        <v>320</v>
      </c>
      <c r="F1849" s="179" t="s">
        <v>158</v>
      </c>
      <c r="G1849" s="206">
        <v>2</v>
      </c>
      <c r="H1849" s="206">
        <v>800</v>
      </c>
      <c r="I1849" s="206">
        <f t="shared" si="147"/>
        <v>1600</v>
      </c>
      <c r="J1849" s="259"/>
      <c r="K1849" s="196" t="s">
        <v>1447</v>
      </c>
      <c r="L1849" s="179" t="s">
        <v>1420</v>
      </c>
      <c r="M1849" s="157">
        <f t="shared" si="148"/>
        <v>2</v>
      </c>
      <c r="N1849" s="157">
        <f t="shared" si="149"/>
        <v>1600</v>
      </c>
      <c r="O1849" s="157">
        <f t="shared" si="143"/>
        <v>0</v>
      </c>
    </row>
    <row r="1850" s="157" customFormat="1" customHeight="1" spans="1:15">
      <c r="A1850" s="196" t="s">
        <v>1442</v>
      </c>
      <c r="B1850" s="179" t="s">
        <v>913</v>
      </c>
      <c r="C1850" s="179" t="s">
        <v>395</v>
      </c>
      <c r="D1850" s="179" t="s">
        <v>393</v>
      </c>
      <c r="E1850" s="196" t="s">
        <v>335</v>
      </c>
      <c r="F1850" s="179" t="s">
        <v>229</v>
      </c>
      <c r="G1850" s="206">
        <v>1</v>
      </c>
      <c r="H1850" s="206">
        <v>3000</v>
      </c>
      <c r="I1850" s="206">
        <f t="shared" si="147"/>
        <v>3000</v>
      </c>
      <c r="J1850" s="259"/>
      <c r="K1850" s="196" t="s">
        <v>1447</v>
      </c>
      <c r="L1850" s="179" t="s">
        <v>1420</v>
      </c>
      <c r="M1850" s="157">
        <f t="shared" si="148"/>
        <v>1</v>
      </c>
      <c r="N1850" s="157">
        <f t="shared" si="149"/>
        <v>3000</v>
      </c>
      <c r="O1850" s="157">
        <f t="shared" si="143"/>
        <v>0</v>
      </c>
    </row>
    <row r="1851" s="157" customFormat="1" customHeight="1" spans="1:15">
      <c r="A1851" s="196" t="s">
        <v>1442</v>
      </c>
      <c r="B1851" s="179" t="s">
        <v>913</v>
      </c>
      <c r="C1851" s="179" t="s">
        <v>389</v>
      </c>
      <c r="D1851" s="179" t="s">
        <v>330</v>
      </c>
      <c r="E1851" s="196" t="s">
        <v>390</v>
      </c>
      <c r="F1851" s="179" t="s">
        <v>229</v>
      </c>
      <c r="G1851" s="206">
        <v>1</v>
      </c>
      <c r="H1851" s="206">
        <v>3000</v>
      </c>
      <c r="I1851" s="206">
        <f t="shared" si="147"/>
        <v>3000</v>
      </c>
      <c r="J1851" s="259"/>
      <c r="K1851" s="196" t="s">
        <v>1447</v>
      </c>
      <c r="L1851" s="179" t="s">
        <v>1420</v>
      </c>
      <c r="M1851" s="157">
        <f t="shared" si="148"/>
        <v>1</v>
      </c>
      <c r="N1851" s="157">
        <f t="shared" si="149"/>
        <v>3000</v>
      </c>
      <c r="O1851" s="157">
        <f t="shared" si="143"/>
        <v>0</v>
      </c>
    </row>
    <row r="1852" s="157" customFormat="1" customHeight="1" spans="1:15">
      <c r="A1852" s="196" t="s">
        <v>1442</v>
      </c>
      <c r="B1852" s="179" t="s">
        <v>913</v>
      </c>
      <c r="C1852" s="179" t="s">
        <v>467</v>
      </c>
      <c r="D1852" s="179" t="s">
        <v>330</v>
      </c>
      <c r="E1852" s="179" t="s">
        <v>468</v>
      </c>
      <c r="F1852" s="179" t="s">
        <v>229</v>
      </c>
      <c r="G1852" s="206">
        <v>1</v>
      </c>
      <c r="H1852" s="206">
        <v>150</v>
      </c>
      <c r="I1852" s="206">
        <f t="shared" si="147"/>
        <v>150</v>
      </c>
      <c r="J1852" s="259"/>
      <c r="K1852" s="196" t="s">
        <v>1447</v>
      </c>
      <c r="L1852" s="179" t="s">
        <v>1420</v>
      </c>
      <c r="M1852" s="157">
        <f t="shared" si="148"/>
        <v>1</v>
      </c>
      <c r="N1852" s="157">
        <f t="shared" si="149"/>
        <v>150</v>
      </c>
      <c r="O1852" s="157">
        <f t="shared" si="143"/>
        <v>0</v>
      </c>
    </row>
    <row r="1853" s="157" customFormat="1" customHeight="1" spans="1:15">
      <c r="A1853" s="196" t="s">
        <v>1442</v>
      </c>
      <c r="B1853" s="179" t="s">
        <v>913</v>
      </c>
      <c r="C1853" s="179" t="s">
        <v>346</v>
      </c>
      <c r="D1853" s="179" t="s">
        <v>347</v>
      </c>
      <c r="E1853" s="179" t="s">
        <v>348</v>
      </c>
      <c r="F1853" s="179" t="s">
        <v>229</v>
      </c>
      <c r="G1853" s="206">
        <v>1</v>
      </c>
      <c r="H1853" s="206">
        <v>1800</v>
      </c>
      <c r="I1853" s="206">
        <f t="shared" si="147"/>
        <v>1800</v>
      </c>
      <c r="J1853" s="259"/>
      <c r="K1853" s="196" t="s">
        <v>1447</v>
      </c>
      <c r="L1853" s="179" t="s">
        <v>1420</v>
      </c>
      <c r="M1853" s="157">
        <f t="shared" si="148"/>
        <v>1</v>
      </c>
      <c r="N1853" s="157">
        <f t="shared" si="149"/>
        <v>1800</v>
      </c>
      <c r="O1853" s="157">
        <f t="shared" si="143"/>
        <v>0</v>
      </c>
    </row>
    <row r="1854" s="157" customFormat="1" customHeight="1" spans="1:15">
      <c r="A1854" s="196" t="s">
        <v>1442</v>
      </c>
      <c r="B1854" s="179" t="s">
        <v>913</v>
      </c>
      <c r="C1854" s="179" t="s">
        <v>484</v>
      </c>
      <c r="D1854" s="179" t="s">
        <v>599</v>
      </c>
      <c r="E1854" s="179" t="s">
        <v>485</v>
      </c>
      <c r="F1854" s="179" t="s">
        <v>229</v>
      </c>
      <c r="G1854" s="206">
        <v>1</v>
      </c>
      <c r="H1854" s="206">
        <v>300</v>
      </c>
      <c r="I1854" s="206">
        <f t="shared" si="147"/>
        <v>300</v>
      </c>
      <c r="J1854" s="259"/>
      <c r="K1854" s="196" t="s">
        <v>1447</v>
      </c>
      <c r="L1854" s="179" t="s">
        <v>1420</v>
      </c>
      <c r="M1854" s="157">
        <f t="shared" si="148"/>
        <v>1</v>
      </c>
      <c r="N1854" s="157">
        <f t="shared" si="149"/>
        <v>300</v>
      </c>
      <c r="O1854" s="157">
        <f t="shared" si="143"/>
        <v>0</v>
      </c>
    </row>
    <row r="1855" s="157" customFormat="1" customHeight="1" spans="1:15">
      <c r="A1855" s="196" t="s">
        <v>1442</v>
      </c>
      <c r="B1855" s="179" t="s">
        <v>1448</v>
      </c>
      <c r="C1855" s="179" t="s">
        <v>441</v>
      </c>
      <c r="D1855" s="179" t="s">
        <v>330</v>
      </c>
      <c r="E1855" s="196" t="s">
        <v>432</v>
      </c>
      <c r="F1855" s="179" t="s">
        <v>186</v>
      </c>
      <c r="G1855" s="206">
        <v>1</v>
      </c>
      <c r="H1855" s="206">
        <v>6000</v>
      </c>
      <c r="I1855" s="206">
        <f t="shared" si="147"/>
        <v>6000</v>
      </c>
      <c r="J1855" s="259"/>
      <c r="K1855" s="196" t="s">
        <v>1449</v>
      </c>
      <c r="L1855" s="179" t="s">
        <v>1420</v>
      </c>
      <c r="M1855" s="157">
        <f t="shared" si="148"/>
        <v>1</v>
      </c>
      <c r="N1855" s="157">
        <f t="shared" si="149"/>
        <v>6000</v>
      </c>
      <c r="O1855" s="157">
        <f t="shared" si="143"/>
        <v>0</v>
      </c>
    </row>
    <row r="1856" s="157" customFormat="1" customHeight="1" spans="1:15">
      <c r="A1856" s="196" t="s">
        <v>1442</v>
      </c>
      <c r="B1856" s="179" t="s">
        <v>1448</v>
      </c>
      <c r="C1856" s="179" t="s">
        <v>262</v>
      </c>
      <c r="D1856" s="179" t="s">
        <v>263</v>
      </c>
      <c r="E1856" s="196" t="s">
        <v>188</v>
      </c>
      <c r="F1856" s="179" t="s">
        <v>229</v>
      </c>
      <c r="G1856" s="206">
        <v>1</v>
      </c>
      <c r="H1856" s="206">
        <v>1000</v>
      </c>
      <c r="I1856" s="206">
        <f t="shared" si="147"/>
        <v>1000</v>
      </c>
      <c r="J1856" s="259"/>
      <c r="K1856" s="196" t="s">
        <v>1449</v>
      </c>
      <c r="L1856" s="179" t="s">
        <v>1420</v>
      </c>
      <c r="M1856" s="157">
        <f t="shared" si="148"/>
        <v>1</v>
      </c>
      <c r="N1856" s="157">
        <f t="shared" si="149"/>
        <v>1000</v>
      </c>
      <c r="O1856" s="157">
        <f t="shared" si="143"/>
        <v>0</v>
      </c>
    </row>
    <row r="1857" s="157" customFormat="1" customHeight="1" spans="1:15">
      <c r="A1857" s="196" t="s">
        <v>1442</v>
      </c>
      <c r="B1857" s="179" t="s">
        <v>1448</v>
      </c>
      <c r="C1857" s="179" t="s">
        <v>354</v>
      </c>
      <c r="D1857" s="179" t="s">
        <v>355</v>
      </c>
      <c r="E1857" s="196" t="s">
        <v>356</v>
      </c>
      <c r="F1857" s="179" t="s">
        <v>229</v>
      </c>
      <c r="G1857" s="206">
        <v>1</v>
      </c>
      <c r="H1857" s="206">
        <v>1000</v>
      </c>
      <c r="I1857" s="206">
        <f t="shared" si="147"/>
        <v>1000</v>
      </c>
      <c r="J1857" s="259"/>
      <c r="K1857" s="196" t="s">
        <v>1449</v>
      </c>
      <c r="L1857" s="179" t="s">
        <v>1420</v>
      </c>
      <c r="M1857" s="157">
        <f t="shared" si="148"/>
        <v>1</v>
      </c>
      <c r="N1857" s="157">
        <f t="shared" si="149"/>
        <v>1000</v>
      </c>
      <c r="O1857" s="157">
        <f t="shared" si="143"/>
        <v>0</v>
      </c>
    </row>
    <row r="1858" s="157" customFormat="1" customHeight="1" spans="1:15">
      <c r="A1858" s="196" t="s">
        <v>1442</v>
      </c>
      <c r="B1858" s="179" t="s">
        <v>1448</v>
      </c>
      <c r="C1858" s="179" t="s">
        <v>389</v>
      </c>
      <c r="D1858" s="179" t="s">
        <v>330</v>
      </c>
      <c r="E1858" s="196" t="s">
        <v>390</v>
      </c>
      <c r="F1858" s="179" t="s">
        <v>229</v>
      </c>
      <c r="G1858" s="206">
        <v>1</v>
      </c>
      <c r="H1858" s="206">
        <v>3000</v>
      </c>
      <c r="I1858" s="206">
        <f t="shared" si="147"/>
        <v>3000</v>
      </c>
      <c r="J1858" s="259"/>
      <c r="K1858" s="196" t="s">
        <v>1449</v>
      </c>
      <c r="L1858" s="179" t="s">
        <v>1420</v>
      </c>
      <c r="M1858" s="157">
        <f t="shared" si="148"/>
        <v>1</v>
      </c>
      <c r="N1858" s="157">
        <f t="shared" si="149"/>
        <v>3000</v>
      </c>
      <c r="O1858" s="157">
        <f t="shared" si="143"/>
        <v>0</v>
      </c>
    </row>
    <row r="1859" s="157" customFormat="1" customHeight="1" spans="1:15">
      <c r="A1859" s="196" t="s">
        <v>1442</v>
      </c>
      <c r="B1859" s="179" t="s">
        <v>1450</v>
      </c>
      <c r="C1859" s="179" t="s">
        <v>441</v>
      </c>
      <c r="D1859" s="179" t="s">
        <v>330</v>
      </c>
      <c r="E1859" s="196" t="s">
        <v>432</v>
      </c>
      <c r="F1859" s="179" t="s">
        <v>186</v>
      </c>
      <c r="G1859" s="206">
        <v>1</v>
      </c>
      <c r="H1859" s="206">
        <v>6000</v>
      </c>
      <c r="I1859" s="206">
        <f t="shared" si="147"/>
        <v>6000</v>
      </c>
      <c r="J1859" s="259"/>
      <c r="K1859" s="196" t="s">
        <v>1451</v>
      </c>
      <c r="L1859" s="179" t="s">
        <v>1420</v>
      </c>
      <c r="M1859" s="157">
        <f t="shared" si="148"/>
        <v>1</v>
      </c>
      <c r="N1859" s="157">
        <f t="shared" si="149"/>
        <v>6000</v>
      </c>
      <c r="O1859" s="157">
        <f t="shared" si="143"/>
        <v>0</v>
      </c>
    </row>
    <row r="1860" s="157" customFormat="1" customHeight="1" spans="1:15">
      <c r="A1860" s="196" t="s">
        <v>1442</v>
      </c>
      <c r="B1860" s="179" t="s">
        <v>1450</v>
      </c>
      <c r="C1860" s="179" t="s">
        <v>262</v>
      </c>
      <c r="D1860" s="179" t="s">
        <v>263</v>
      </c>
      <c r="E1860" s="196" t="s">
        <v>188</v>
      </c>
      <c r="F1860" s="179" t="s">
        <v>229</v>
      </c>
      <c r="G1860" s="206">
        <v>1</v>
      </c>
      <c r="H1860" s="206">
        <v>1000</v>
      </c>
      <c r="I1860" s="206">
        <f t="shared" si="147"/>
        <v>1000</v>
      </c>
      <c r="J1860" s="259"/>
      <c r="K1860" s="196" t="s">
        <v>1451</v>
      </c>
      <c r="L1860" s="179" t="s">
        <v>1420</v>
      </c>
      <c r="M1860" s="157">
        <f t="shared" si="148"/>
        <v>1</v>
      </c>
      <c r="N1860" s="157">
        <f t="shared" si="149"/>
        <v>1000</v>
      </c>
      <c r="O1860" s="157">
        <f t="shared" si="143"/>
        <v>0</v>
      </c>
    </row>
    <row r="1861" s="157" customFormat="1" customHeight="1" spans="1:15">
      <c r="A1861" s="196" t="s">
        <v>1442</v>
      </c>
      <c r="B1861" s="179" t="s">
        <v>1450</v>
      </c>
      <c r="C1861" s="179" t="s">
        <v>354</v>
      </c>
      <c r="D1861" s="179" t="s">
        <v>355</v>
      </c>
      <c r="E1861" s="196" t="s">
        <v>356</v>
      </c>
      <c r="F1861" s="179" t="s">
        <v>229</v>
      </c>
      <c r="G1861" s="206">
        <v>1</v>
      </c>
      <c r="H1861" s="206">
        <v>1000</v>
      </c>
      <c r="I1861" s="206">
        <f t="shared" si="147"/>
        <v>1000</v>
      </c>
      <c r="J1861" s="259"/>
      <c r="K1861" s="196" t="s">
        <v>1451</v>
      </c>
      <c r="L1861" s="179" t="s">
        <v>1420</v>
      </c>
      <c r="M1861" s="157">
        <f t="shared" si="148"/>
        <v>1</v>
      </c>
      <c r="N1861" s="157">
        <f t="shared" si="149"/>
        <v>1000</v>
      </c>
      <c r="O1861" s="157">
        <f t="shared" ref="O1861:O1924" si="150" xml:space="preserve">G1861-M1861</f>
        <v>0</v>
      </c>
    </row>
    <row r="1862" s="157" customFormat="1" customHeight="1" spans="1:15">
      <c r="A1862" s="196" t="s">
        <v>1442</v>
      </c>
      <c r="B1862" s="179" t="s">
        <v>1050</v>
      </c>
      <c r="C1862" s="179" t="s">
        <v>533</v>
      </c>
      <c r="D1862" s="179" t="s">
        <v>176</v>
      </c>
      <c r="E1862" s="196" t="s">
        <v>157</v>
      </c>
      <c r="F1862" s="179" t="s">
        <v>158</v>
      </c>
      <c r="G1862" s="206">
        <v>1</v>
      </c>
      <c r="H1862" s="206">
        <v>6000</v>
      </c>
      <c r="I1862" s="206">
        <f t="shared" si="147"/>
        <v>6000</v>
      </c>
      <c r="J1862" s="259"/>
      <c r="K1862" s="196" t="s">
        <v>1452</v>
      </c>
      <c r="L1862" s="179" t="s">
        <v>1420</v>
      </c>
      <c r="M1862" s="157">
        <f t="shared" si="148"/>
        <v>1</v>
      </c>
      <c r="N1862" s="157">
        <f t="shared" si="149"/>
        <v>6000</v>
      </c>
      <c r="O1862" s="157">
        <f t="shared" si="150"/>
        <v>0</v>
      </c>
    </row>
    <row r="1863" s="157" customFormat="1" customHeight="1" spans="1:15">
      <c r="A1863" s="196" t="s">
        <v>1442</v>
      </c>
      <c r="B1863" s="179" t="s">
        <v>1050</v>
      </c>
      <c r="C1863" s="179" t="s">
        <v>272</v>
      </c>
      <c r="D1863" s="179" t="s">
        <v>330</v>
      </c>
      <c r="E1863" s="196" t="s">
        <v>278</v>
      </c>
      <c r="F1863" s="179" t="s">
        <v>158</v>
      </c>
      <c r="G1863" s="206">
        <v>1</v>
      </c>
      <c r="H1863" s="206">
        <v>2000</v>
      </c>
      <c r="I1863" s="206">
        <f t="shared" si="147"/>
        <v>2000</v>
      </c>
      <c r="J1863" s="259"/>
      <c r="K1863" s="196" t="s">
        <v>1452</v>
      </c>
      <c r="L1863" s="179" t="s">
        <v>1420</v>
      </c>
      <c r="M1863" s="157">
        <f t="shared" si="148"/>
        <v>1</v>
      </c>
      <c r="N1863" s="157">
        <f t="shared" si="149"/>
        <v>2000</v>
      </c>
      <c r="O1863" s="157">
        <f t="shared" si="150"/>
        <v>0</v>
      </c>
    </row>
    <row r="1864" s="157" customFormat="1" customHeight="1" spans="1:15">
      <c r="A1864" s="196" t="s">
        <v>1442</v>
      </c>
      <c r="B1864" s="179" t="s">
        <v>1050</v>
      </c>
      <c r="C1864" s="179" t="s">
        <v>318</v>
      </c>
      <c r="D1864" s="179" t="s">
        <v>728</v>
      </c>
      <c r="E1864" s="196" t="s">
        <v>320</v>
      </c>
      <c r="F1864" s="179" t="s">
        <v>158</v>
      </c>
      <c r="G1864" s="206">
        <v>2</v>
      </c>
      <c r="H1864" s="206">
        <v>800</v>
      </c>
      <c r="I1864" s="206">
        <f t="shared" si="147"/>
        <v>1600</v>
      </c>
      <c r="J1864" s="259"/>
      <c r="K1864" s="196" t="s">
        <v>1452</v>
      </c>
      <c r="L1864" s="179" t="s">
        <v>1420</v>
      </c>
      <c r="M1864" s="157">
        <f t="shared" si="148"/>
        <v>2</v>
      </c>
      <c r="N1864" s="157">
        <f t="shared" si="149"/>
        <v>1600</v>
      </c>
      <c r="O1864" s="157">
        <f t="shared" si="150"/>
        <v>0</v>
      </c>
    </row>
    <row r="1865" s="157" customFormat="1" customHeight="1" spans="1:15">
      <c r="A1865" s="196" t="s">
        <v>1442</v>
      </c>
      <c r="B1865" s="179" t="s">
        <v>1050</v>
      </c>
      <c r="C1865" s="179" t="s">
        <v>395</v>
      </c>
      <c r="D1865" s="179" t="s">
        <v>393</v>
      </c>
      <c r="E1865" s="196" t="s">
        <v>335</v>
      </c>
      <c r="F1865" s="179" t="s">
        <v>229</v>
      </c>
      <c r="G1865" s="206">
        <v>1</v>
      </c>
      <c r="H1865" s="206">
        <v>3000</v>
      </c>
      <c r="I1865" s="206">
        <f t="shared" si="147"/>
        <v>3000</v>
      </c>
      <c r="J1865" s="259"/>
      <c r="K1865" s="196" t="s">
        <v>1452</v>
      </c>
      <c r="L1865" s="179" t="s">
        <v>1420</v>
      </c>
      <c r="M1865" s="157">
        <f t="shared" si="148"/>
        <v>1</v>
      </c>
      <c r="N1865" s="157">
        <f t="shared" si="149"/>
        <v>3000</v>
      </c>
      <c r="O1865" s="157">
        <f t="shared" si="150"/>
        <v>0</v>
      </c>
    </row>
    <row r="1866" s="157" customFormat="1" customHeight="1" spans="1:15">
      <c r="A1866" s="196" t="s">
        <v>1442</v>
      </c>
      <c r="B1866" s="179" t="s">
        <v>1050</v>
      </c>
      <c r="C1866" s="179" t="s">
        <v>389</v>
      </c>
      <c r="D1866" s="179" t="s">
        <v>330</v>
      </c>
      <c r="E1866" s="196" t="s">
        <v>390</v>
      </c>
      <c r="F1866" s="179" t="s">
        <v>229</v>
      </c>
      <c r="G1866" s="206">
        <v>1</v>
      </c>
      <c r="H1866" s="206">
        <v>3000</v>
      </c>
      <c r="I1866" s="206">
        <f t="shared" si="147"/>
        <v>3000</v>
      </c>
      <c r="J1866" s="259"/>
      <c r="K1866" s="196" t="s">
        <v>1452</v>
      </c>
      <c r="L1866" s="179" t="s">
        <v>1420</v>
      </c>
      <c r="M1866" s="157">
        <f t="shared" si="148"/>
        <v>1</v>
      </c>
      <c r="N1866" s="157">
        <f t="shared" si="149"/>
        <v>3000</v>
      </c>
      <c r="O1866" s="157">
        <f t="shared" si="150"/>
        <v>0</v>
      </c>
    </row>
    <row r="1867" s="157" customFormat="1" customHeight="1" spans="1:15">
      <c r="A1867" s="196" t="s">
        <v>1442</v>
      </c>
      <c r="B1867" s="179" t="s">
        <v>1050</v>
      </c>
      <c r="C1867" s="179" t="s">
        <v>467</v>
      </c>
      <c r="D1867" s="179" t="s">
        <v>330</v>
      </c>
      <c r="E1867" s="179" t="s">
        <v>468</v>
      </c>
      <c r="F1867" s="179" t="s">
        <v>229</v>
      </c>
      <c r="G1867" s="206">
        <v>1</v>
      </c>
      <c r="H1867" s="206">
        <v>150</v>
      </c>
      <c r="I1867" s="206">
        <f t="shared" si="147"/>
        <v>150</v>
      </c>
      <c r="J1867" s="259"/>
      <c r="K1867" s="196" t="s">
        <v>1452</v>
      </c>
      <c r="L1867" s="179" t="s">
        <v>1420</v>
      </c>
      <c r="M1867" s="157">
        <f t="shared" si="148"/>
        <v>1</v>
      </c>
      <c r="N1867" s="157">
        <f t="shared" si="149"/>
        <v>150</v>
      </c>
      <c r="O1867" s="157">
        <f t="shared" si="150"/>
        <v>0</v>
      </c>
    </row>
    <row r="1868" s="157" customFormat="1" customHeight="1" spans="1:15">
      <c r="A1868" s="196" t="s">
        <v>1442</v>
      </c>
      <c r="B1868" s="179" t="s">
        <v>1050</v>
      </c>
      <c r="C1868" s="179" t="s">
        <v>484</v>
      </c>
      <c r="D1868" s="179" t="s">
        <v>599</v>
      </c>
      <c r="E1868" s="179" t="s">
        <v>485</v>
      </c>
      <c r="F1868" s="179" t="s">
        <v>229</v>
      </c>
      <c r="G1868" s="206">
        <v>1</v>
      </c>
      <c r="H1868" s="206">
        <v>300</v>
      </c>
      <c r="I1868" s="206">
        <f t="shared" si="147"/>
        <v>300</v>
      </c>
      <c r="J1868" s="259"/>
      <c r="K1868" s="196" t="s">
        <v>1452</v>
      </c>
      <c r="L1868" s="179" t="s">
        <v>1420</v>
      </c>
      <c r="M1868" s="157">
        <f t="shared" si="148"/>
        <v>1</v>
      </c>
      <c r="N1868" s="157">
        <f t="shared" si="149"/>
        <v>300</v>
      </c>
      <c r="O1868" s="157">
        <f t="shared" si="150"/>
        <v>0</v>
      </c>
    </row>
    <row r="1869" s="157" customFormat="1" customHeight="1" spans="1:15">
      <c r="A1869" s="196" t="s">
        <v>1442</v>
      </c>
      <c r="B1869" s="179" t="s">
        <v>1050</v>
      </c>
      <c r="C1869" s="179" t="s">
        <v>346</v>
      </c>
      <c r="D1869" s="179" t="s">
        <v>347</v>
      </c>
      <c r="E1869" s="179" t="s">
        <v>348</v>
      </c>
      <c r="F1869" s="179" t="s">
        <v>229</v>
      </c>
      <c r="G1869" s="206">
        <v>1</v>
      </c>
      <c r="H1869" s="206">
        <v>1800</v>
      </c>
      <c r="I1869" s="206">
        <f t="shared" si="147"/>
        <v>1800</v>
      </c>
      <c r="J1869" s="196"/>
      <c r="K1869" s="196" t="s">
        <v>1452</v>
      </c>
      <c r="L1869" s="179" t="s">
        <v>1421</v>
      </c>
      <c r="M1869" s="157">
        <f t="shared" si="148"/>
        <v>1</v>
      </c>
      <c r="N1869" s="157">
        <f t="shared" si="149"/>
        <v>1800</v>
      </c>
      <c r="O1869" s="157">
        <f t="shared" si="150"/>
        <v>0</v>
      </c>
    </row>
    <row r="1870" s="157" customFormat="1" customHeight="1" spans="1:15">
      <c r="A1870" s="196" t="s">
        <v>1442</v>
      </c>
      <c r="B1870" s="179" t="s">
        <v>1055</v>
      </c>
      <c r="C1870" s="179" t="s">
        <v>177</v>
      </c>
      <c r="D1870" s="179" t="s">
        <v>178</v>
      </c>
      <c r="E1870" s="196" t="s">
        <v>157</v>
      </c>
      <c r="F1870" s="179" t="s">
        <v>158</v>
      </c>
      <c r="G1870" s="206">
        <v>4</v>
      </c>
      <c r="H1870" s="206">
        <v>4000</v>
      </c>
      <c r="I1870" s="206">
        <f t="shared" si="147"/>
        <v>16000</v>
      </c>
      <c r="J1870" s="259"/>
      <c r="K1870" s="196" t="s">
        <v>1453</v>
      </c>
      <c r="L1870" s="179" t="s">
        <v>762</v>
      </c>
      <c r="M1870" s="157">
        <f t="shared" si="148"/>
        <v>4</v>
      </c>
      <c r="N1870" s="157">
        <f t="shared" si="149"/>
        <v>16000</v>
      </c>
      <c r="O1870" s="157">
        <f t="shared" si="150"/>
        <v>0</v>
      </c>
    </row>
    <row r="1871" s="157" customFormat="1" customHeight="1" spans="1:15">
      <c r="A1871" s="196" t="s">
        <v>1442</v>
      </c>
      <c r="B1871" s="179" t="s">
        <v>1055</v>
      </c>
      <c r="C1871" s="179" t="s">
        <v>272</v>
      </c>
      <c r="D1871" s="179" t="s">
        <v>330</v>
      </c>
      <c r="E1871" s="196" t="s">
        <v>274</v>
      </c>
      <c r="F1871" s="179" t="s">
        <v>158</v>
      </c>
      <c r="G1871" s="206">
        <v>4</v>
      </c>
      <c r="H1871" s="206">
        <v>1320</v>
      </c>
      <c r="I1871" s="206">
        <f t="shared" si="147"/>
        <v>5280</v>
      </c>
      <c r="J1871" s="259"/>
      <c r="K1871" s="196" t="s">
        <v>1453</v>
      </c>
      <c r="L1871" s="179" t="s">
        <v>762</v>
      </c>
      <c r="M1871" s="157">
        <f t="shared" si="148"/>
        <v>4</v>
      </c>
      <c r="N1871" s="157">
        <f t="shared" si="149"/>
        <v>5280</v>
      </c>
      <c r="O1871" s="157">
        <f t="shared" si="150"/>
        <v>0</v>
      </c>
    </row>
    <row r="1872" s="157" customFormat="1" customHeight="1" spans="1:15">
      <c r="A1872" s="196" t="s">
        <v>1442</v>
      </c>
      <c r="B1872" s="179" t="s">
        <v>1055</v>
      </c>
      <c r="C1872" s="179" t="s">
        <v>420</v>
      </c>
      <c r="D1872" s="179" t="s">
        <v>330</v>
      </c>
      <c r="E1872" s="196" t="s">
        <v>351</v>
      </c>
      <c r="F1872" s="179" t="s">
        <v>229</v>
      </c>
      <c r="G1872" s="206">
        <v>4</v>
      </c>
      <c r="H1872" s="206">
        <v>1500</v>
      </c>
      <c r="I1872" s="206">
        <f t="shared" si="147"/>
        <v>6000</v>
      </c>
      <c r="J1872" s="259"/>
      <c r="K1872" s="196" t="s">
        <v>1453</v>
      </c>
      <c r="L1872" s="179" t="s">
        <v>762</v>
      </c>
      <c r="M1872" s="157">
        <f t="shared" si="148"/>
        <v>4</v>
      </c>
      <c r="N1872" s="157">
        <f t="shared" si="149"/>
        <v>6000</v>
      </c>
      <c r="O1872" s="157">
        <f t="shared" si="150"/>
        <v>0</v>
      </c>
    </row>
    <row r="1873" s="157" customFormat="1" customHeight="1" spans="1:15">
      <c r="A1873" s="196" t="s">
        <v>1442</v>
      </c>
      <c r="B1873" s="179" t="s">
        <v>1454</v>
      </c>
      <c r="C1873" s="179" t="s">
        <v>533</v>
      </c>
      <c r="D1873" s="179" t="s">
        <v>176</v>
      </c>
      <c r="E1873" s="196" t="s">
        <v>157</v>
      </c>
      <c r="F1873" s="179" t="s">
        <v>158</v>
      </c>
      <c r="G1873" s="206">
        <v>1</v>
      </c>
      <c r="H1873" s="206">
        <v>6000</v>
      </c>
      <c r="I1873" s="206">
        <f t="shared" si="147"/>
        <v>6000</v>
      </c>
      <c r="J1873" s="259"/>
      <c r="K1873" s="196" t="s">
        <v>1455</v>
      </c>
      <c r="L1873" s="179" t="s">
        <v>1420</v>
      </c>
      <c r="M1873" s="157">
        <f t="shared" si="148"/>
        <v>1</v>
      </c>
      <c r="N1873" s="157">
        <f t="shared" si="149"/>
        <v>6000</v>
      </c>
      <c r="O1873" s="157">
        <f t="shared" si="150"/>
        <v>0</v>
      </c>
    </row>
    <row r="1874" s="157" customFormat="1" customHeight="1" spans="1:15">
      <c r="A1874" s="196" t="s">
        <v>1442</v>
      </c>
      <c r="B1874" s="179" t="s">
        <v>1454</v>
      </c>
      <c r="C1874" s="179" t="s">
        <v>272</v>
      </c>
      <c r="D1874" s="179" t="s">
        <v>330</v>
      </c>
      <c r="E1874" s="196" t="s">
        <v>278</v>
      </c>
      <c r="F1874" s="179" t="s">
        <v>158</v>
      </c>
      <c r="G1874" s="206">
        <v>1</v>
      </c>
      <c r="H1874" s="206">
        <v>2000</v>
      </c>
      <c r="I1874" s="206">
        <f t="shared" si="147"/>
        <v>2000</v>
      </c>
      <c r="J1874" s="259"/>
      <c r="K1874" s="196" t="s">
        <v>1455</v>
      </c>
      <c r="L1874" s="179" t="s">
        <v>1420</v>
      </c>
      <c r="M1874" s="157">
        <f t="shared" si="148"/>
        <v>1</v>
      </c>
      <c r="N1874" s="157">
        <f t="shared" si="149"/>
        <v>2000</v>
      </c>
      <c r="O1874" s="157">
        <f t="shared" si="150"/>
        <v>0</v>
      </c>
    </row>
    <row r="1875" s="157" customFormat="1" customHeight="1" spans="1:15">
      <c r="A1875" s="196" t="s">
        <v>1442</v>
      </c>
      <c r="B1875" s="179" t="s">
        <v>1454</v>
      </c>
      <c r="C1875" s="179" t="s">
        <v>318</v>
      </c>
      <c r="D1875" s="179" t="s">
        <v>728</v>
      </c>
      <c r="E1875" s="196" t="s">
        <v>320</v>
      </c>
      <c r="F1875" s="179" t="s">
        <v>158</v>
      </c>
      <c r="G1875" s="206">
        <v>2</v>
      </c>
      <c r="H1875" s="206">
        <v>800</v>
      </c>
      <c r="I1875" s="206">
        <f t="shared" si="147"/>
        <v>1600</v>
      </c>
      <c r="J1875" s="259"/>
      <c r="K1875" s="196" t="s">
        <v>1455</v>
      </c>
      <c r="L1875" s="179" t="s">
        <v>1420</v>
      </c>
      <c r="M1875" s="157">
        <f t="shared" si="148"/>
        <v>2</v>
      </c>
      <c r="N1875" s="157">
        <f t="shared" si="149"/>
        <v>1600</v>
      </c>
      <c r="O1875" s="157">
        <f t="shared" si="150"/>
        <v>0</v>
      </c>
    </row>
    <row r="1876" s="157" customFormat="1" customHeight="1" spans="1:15">
      <c r="A1876" s="196" t="s">
        <v>1442</v>
      </c>
      <c r="B1876" s="179" t="s">
        <v>1454</v>
      </c>
      <c r="C1876" s="179" t="s">
        <v>395</v>
      </c>
      <c r="D1876" s="179" t="s">
        <v>393</v>
      </c>
      <c r="E1876" s="196" t="s">
        <v>335</v>
      </c>
      <c r="F1876" s="179" t="s">
        <v>229</v>
      </c>
      <c r="G1876" s="206">
        <v>1</v>
      </c>
      <c r="H1876" s="206">
        <v>3000</v>
      </c>
      <c r="I1876" s="206">
        <f t="shared" si="147"/>
        <v>3000</v>
      </c>
      <c r="J1876" s="259"/>
      <c r="K1876" s="196" t="s">
        <v>1455</v>
      </c>
      <c r="L1876" s="179" t="s">
        <v>1420</v>
      </c>
      <c r="M1876" s="157">
        <f t="shared" si="148"/>
        <v>1</v>
      </c>
      <c r="N1876" s="157">
        <f t="shared" si="149"/>
        <v>3000</v>
      </c>
      <c r="O1876" s="157">
        <f t="shared" si="150"/>
        <v>0</v>
      </c>
    </row>
    <row r="1877" s="157" customFormat="1" customHeight="1" spans="1:15">
      <c r="A1877" s="196" t="s">
        <v>1442</v>
      </c>
      <c r="B1877" s="179" t="s">
        <v>1454</v>
      </c>
      <c r="C1877" s="179" t="s">
        <v>389</v>
      </c>
      <c r="D1877" s="179" t="s">
        <v>330</v>
      </c>
      <c r="E1877" s="196" t="s">
        <v>390</v>
      </c>
      <c r="F1877" s="179" t="s">
        <v>229</v>
      </c>
      <c r="G1877" s="206">
        <v>1</v>
      </c>
      <c r="H1877" s="206">
        <v>3000</v>
      </c>
      <c r="I1877" s="206">
        <f t="shared" si="147"/>
        <v>3000</v>
      </c>
      <c r="J1877" s="259"/>
      <c r="K1877" s="196" t="s">
        <v>1455</v>
      </c>
      <c r="L1877" s="179" t="s">
        <v>1420</v>
      </c>
      <c r="M1877" s="157">
        <f t="shared" si="148"/>
        <v>1</v>
      </c>
      <c r="N1877" s="157">
        <f t="shared" si="149"/>
        <v>3000</v>
      </c>
      <c r="O1877" s="157">
        <f t="shared" si="150"/>
        <v>0</v>
      </c>
    </row>
    <row r="1878" s="157" customFormat="1" customHeight="1" spans="1:15">
      <c r="A1878" s="196" t="s">
        <v>1442</v>
      </c>
      <c r="B1878" s="179" t="s">
        <v>1454</v>
      </c>
      <c r="C1878" s="179" t="s">
        <v>467</v>
      </c>
      <c r="D1878" s="179" t="s">
        <v>330</v>
      </c>
      <c r="E1878" s="179" t="s">
        <v>468</v>
      </c>
      <c r="F1878" s="179" t="s">
        <v>229</v>
      </c>
      <c r="G1878" s="206">
        <v>1</v>
      </c>
      <c r="H1878" s="206">
        <v>150</v>
      </c>
      <c r="I1878" s="206">
        <f t="shared" si="147"/>
        <v>150</v>
      </c>
      <c r="J1878" s="259"/>
      <c r="K1878" s="196" t="s">
        <v>1455</v>
      </c>
      <c r="L1878" s="179" t="s">
        <v>1420</v>
      </c>
      <c r="M1878" s="157">
        <f t="shared" si="148"/>
        <v>1</v>
      </c>
      <c r="N1878" s="157">
        <f t="shared" si="149"/>
        <v>150</v>
      </c>
      <c r="O1878" s="157">
        <f t="shared" si="150"/>
        <v>0</v>
      </c>
    </row>
    <row r="1879" s="157" customFormat="1" customHeight="1" spans="1:15">
      <c r="A1879" s="196" t="s">
        <v>1442</v>
      </c>
      <c r="B1879" s="179" t="s">
        <v>1454</v>
      </c>
      <c r="C1879" s="179" t="s">
        <v>346</v>
      </c>
      <c r="D1879" s="179" t="s">
        <v>347</v>
      </c>
      <c r="E1879" s="179" t="s">
        <v>348</v>
      </c>
      <c r="F1879" s="179" t="s">
        <v>229</v>
      </c>
      <c r="G1879" s="206">
        <v>1</v>
      </c>
      <c r="H1879" s="206">
        <v>1800</v>
      </c>
      <c r="I1879" s="206">
        <f t="shared" si="147"/>
        <v>1800</v>
      </c>
      <c r="J1879" s="259"/>
      <c r="K1879" s="196" t="s">
        <v>1455</v>
      </c>
      <c r="L1879" s="179" t="s">
        <v>1420</v>
      </c>
      <c r="M1879" s="157">
        <f t="shared" si="148"/>
        <v>1</v>
      </c>
      <c r="N1879" s="157">
        <f t="shared" si="149"/>
        <v>1800</v>
      </c>
      <c r="O1879" s="157">
        <f t="shared" si="150"/>
        <v>0</v>
      </c>
    </row>
    <row r="1880" s="157" customFormat="1" customHeight="1" spans="1:15">
      <c r="A1880" s="196" t="s">
        <v>1442</v>
      </c>
      <c r="B1880" s="179" t="s">
        <v>1454</v>
      </c>
      <c r="C1880" s="179" t="s">
        <v>484</v>
      </c>
      <c r="D1880" s="179" t="s">
        <v>599</v>
      </c>
      <c r="E1880" s="179" t="s">
        <v>485</v>
      </c>
      <c r="F1880" s="179" t="s">
        <v>229</v>
      </c>
      <c r="G1880" s="206">
        <v>1</v>
      </c>
      <c r="H1880" s="206">
        <v>300</v>
      </c>
      <c r="I1880" s="206">
        <f t="shared" si="147"/>
        <v>300</v>
      </c>
      <c r="J1880" s="259"/>
      <c r="K1880" s="196" t="s">
        <v>1455</v>
      </c>
      <c r="L1880" s="179" t="s">
        <v>1420</v>
      </c>
      <c r="M1880" s="157">
        <f t="shared" si="148"/>
        <v>1</v>
      </c>
      <c r="N1880" s="157">
        <f t="shared" si="149"/>
        <v>300</v>
      </c>
      <c r="O1880" s="157">
        <f t="shared" si="150"/>
        <v>0</v>
      </c>
    </row>
    <row r="1881" s="157" customFormat="1" customHeight="1" spans="1:15">
      <c r="A1881" s="196" t="s">
        <v>1442</v>
      </c>
      <c r="B1881" s="179" t="s">
        <v>1456</v>
      </c>
      <c r="C1881" s="179" t="s">
        <v>395</v>
      </c>
      <c r="D1881" s="179" t="s">
        <v>393</v>
      </c>
      <c r="E1881" s="196" t="s">
        <v>335</v>
      </c>
      <c r="F1881" s="179" t="s">
        <v>229</v>
      </c>
      <c r="G1881" s="206">
        <v>10</v>
      </c>
      <c r="H1881" s="206">
        <v>3000</v>
      </c>
      <c r="I1881" s="206">
        <f t="shared" si="147"/>
        <v>30000</v>
      </c>
      <c r="J1881" s="259"/>
      <c r="K1881" s="196" t="s">
        <v>1457</v>
      </c>
      <c r="L1881" s="179" t="s">
        <v>1420</v>
      </c>
      <c r="M1881" s="157">
        <f t="shared" si="148"/>
        <v>10</v>
      </c>
      <c r="N1881" s="157">
        <f t="shared" si="149"/>
        <v>30000</v>
      </c>
      <c r="O1881" s="157">
        <f t="shared" si="150"/>
        <v>0</v>
      </c>
    </row>
    <row r="1882" s="157" customFormat="1" customHeight="1" spans="1:15">
      <c r="A1882" s="196" t="s">
        <v>1442</v>
      </c>
      <c r="B1882" s="179" t="s">
        <v>1458</v>
      </c>
      <c r="C1882" s="179" t="s">
        <v>441</v>
      </c>
      <c r="D1882" s="179" t="s">
        <v>330</v>
      </c>
      <c r="E1882" s="196" t="s">
        <v>432</v>
      </c>
      <c r="F1882" s="179" t="s">
        <v>186</v>
      </c>
      <c r="G1882" s="206">
        <v>1</v>
      </c>
      <c r="H1882" s="206">
        <v>6000</v>
      </c>
      <c r="I1882" s="206">
        <f t="shared" si="147"/>
        <v>6000</v>
      </c>
      <c r="J1882" s="259"/>
      <c r="K1882" s="196" t="s">
        <v>1459</v>
      </c>
      <c r="L1882" s="179" t="s">
        <v>1420</v>
      </c>
      <c r="M1882" s="157">
        <f t="shared" si="148"/>
        <v>1</v>
      </c>
      <c r="N1882" s="157">
        <f t="shared" si="149"/>
        <v>6000</v>
      </c>
      <c r="O1882" s="157">
        <f t="shared" si="150"/>
        <v>0</v>
      </c>
    </row>
    <row r="1883" s="157" customFormat="1" customHeight="1" spans="1:15">
      <c r="A1883" s="196" t="s">
        <v>1442</v>
      </c>
      <c r="B1883" s="179" t="s">
        <v>1458</v>
      </c>
      <c r="C1883" s="179" t="s">
        <v>262</v>
      </c>
      <c r="D1883" s="179" t="s">
        <v>263</v>
      </c>
      <c r="E1883" s="196" t="s">
        <v>188</v>
      </c>
      <c r="F1883" s="179" t="s">
        <v>229</v>
      </c>
      <c r="G1883" s="206">
        <v>1</v>
      </c>
      <c r="H1883" s="206">
        <v>1000</v>
      </c>
      <c r="I1883" s="206">
        <f t="shared" si="147"/>
        <v>1000</v>
      </c>
      <c r="J1883" s="259"/>
      <c r="K1883" s="196" t="s">
        <v>1459</v>
      </c>
      <c r="L1883" s="179" t="s">
        <v>1420</v>
      </c>
      <c r="M1883" s="157">
        <f t="shared" si="148"/>
        <v>1</v>
      </c>
      <c r="N1883" s="157">
        <f t="shared" si="149"/>
        <v>1000</v>
      </c>
      <c r="O1883" s="157">
        <f t="shared" si="150"/>
        <v>0</v>
      </c>
    </row>
    <row r="1884" s="157" customFormat="1" customHeight="1" spans="1:15">
      <c r="A1884" s="196" t="s">
        <v>1442</v>
      </c>
      <c r="B1884" s="179" t="s">
        <v>1458</v>
      </c>
      <c r="C1884" s="179" t="s">
        <v>354</v>
      </c>
      <c r="D1884" s="179" t="s">
        <v>355</v>
      </c>
      <c r="E1884" s="196" t="s">
        <v>356</v>
      </c>
      <c r="F1884" s="179" t="s">
        <v>229</v>
      </c>
      <c r="G1884" s="206">
        <v>1</v>
      </c>
      <c r="H1884" s="206">
        <v>1000</v>
      </c>
      <c r="I1884" s="206">
        <f t="shared" si="147"/>
        <v>1000</v>
      </c>
      <c r="J1884" s="259"/>
      <c r="K1884" s="196" t="s">
        <v>1459</v>
      </c>
      <c r="L1884" s="179" t="s">
        <v>1420</v>
      </c>
      <c r="M1884" s="157">
        <f t="shared" si="148"/>
        <v>1</v>
      </c>
      <c r="N1884" s="157">
        <f t="shared" si="149"/>
        <v>1000</v>
      </c>
      <c r="O1884" s="157">
        <f t="shared" si="150"/>
        <v>0</v>
      </c>
    </row>
    <row r="1885" s="157" customFormat="1" customHeight="1" spans="1:15">
      <c r="A1885" s="196" t="s">
        <v>1442</v>
      </c>
      <c r="B1885" s="179" t="s">
        <v>1460</v>
      </c>
      <c r="C1885" s="179" t="s">
        <v>431</v>
      </c>
      <c r="D1885" s="179" t="s">
        <v>330</v>
      </c>
      <c r="E1885" s="196" t="s">
        <v>432</v>
      </c>
      <c r="F1885" s="179" t="s">
        <v>229</v>
      </c>
      <c r="G1885" s="206">
        <v>8</v>
      </c>
      <c r="H1885" s="206">
        <v>1500</v>
      </c>
      <c r="I1885" s="206">
        <f t="shared" si="147"/>
        <v>12000</v>
      </c>
      <c r="J1885" s="259"/>
      <c r="K1885" s="196" t="s">
        <v>1461</v>
      </c>
      <c r="L1885" s="179" t="s">
        <v>1420</v>
      </c>
      <c r="M1885" s="157">
        <f t="shared" si="148"/>
        <v>8</v>
      </c>
      <c r="N1885" s="157">
        <f t="shared" si="149"/>
        <v>12000</v>
      </c>
      <c r="O1885" s="157">
        <f t="shared" si="150"/>
        <v>0</v>
      </c>
    </row>
    <row r="1886" s="157" customFormat="1" customHeight="1" spans="1:15">
      <c r="A1886" s="196" t="s">
        <v>1442</v>
      </c>
      <c r="B1886" s="179" t="s">
        <v>1460</v>
      </c>
      <c r="C1886" s="179" t="s">
        <v>262</v>
      </c>
      <c r="D1886" s="179" t="s">
        <v>263</v>
      </c>
      <c r="E1886" s="196" t="s">
        <v>188</v>
      </c>
      <c r="F1886" s="179" t="s">
        <v>229</v>
      </c>
      <c r="G1886" s="206">
        <v>5</v>
      </c>
      <c r="H1886" s="206">
        <v>1000</v>
      </c>
      <c r="I1886" s="206">
        <f t="shared" si="147"/>
        <v>5000</v>
      </c>
      <c r="J1886" s="259"/>
      <c r="K1886" s="196" t="s">
        <v>1461</v>
      </c>
      <c r="L1886" s="179" t="s">
        <v>1420</v>
      </c>
      <c r="M1886" s="157">
        <f t="shared" si="148"/>
        <v>5</v>
      </c>
      <c r="N1886" s="157">
        <f t="shared" si="149"/>
        <v>5000</v>
      </c>
      <c r="O1886" s="157">
        <f t="shared" si="150"/>
        <v>0</v>
      </c>
    </row>
    <row r="1887" s="157" customFormat="1" customHeight="1" spans="1:15">
      <c r="A1887" s="196" t="s">
        <v>1442</v>
      </c>
      <c r="B1887" s="179" t="s">
        <v>1460</v>
      </c>
      <c r="C1887" s="179" t="s">
        <v>354</v>
      </c>
      <c r="D1887" s="179" t="s">
        <v>355</v>
      </c>
      <c r="E1887" s="196" t="s">
        <v>356</v>
      </c>
      <c r="F1887" s="179" t="s">
        <v>229</v>
      </c>
      <c r="G1887" s="206">
        <v>1</v>
      </c>
      <c r="H1887" s="206">
        <v>1000</v>
      </c>
      <c r="I1887" s="206">
        <f t="shared" si="147"/>
        <v>1000</v>
      </c>
      <c r="J1887" s="259"/>
      <c r="K1887" s="196" t="s">
        <v>1461</v>
      </c>
      <c r="L1887" s="179" t="s">
        <v>1420</v>
      </c>
      <c r="M1887" s="157">
        <f t="shared" si="148"/>
        <v>1</v>
      </c>
      <c r="N1887" s="157">
        <f t="shared" si="149"/>
        <v>1000</v>
      </c>
      <c r="O1887" s="157">
        <f t="shared" si="150"/>
        <v>0</v>
      </c>
    </row>
    <row r="1888" s="157" customFormat="1" customHeight="1" spans="1:15">
      <c r="A1888" s="196" t="s">
        <v>1442</v>
      </c>
      <c r="B1888" s="179" t="s">
        <v>1462</v>
      </c>
      <c r="C1888" s="179" t="s">
        <v>191</v>
      </c>
      <c r="D1888" s="196" t="s">
        <v>192</v>
      </c>
      <c r="E1888" s="196" t="s">
        <v>188</v>
      </c>
      <c r="F1888" s="179" t="s">
        <v>158</v>
      </c>
      <c r="G1888" s="206">
        <v>1</v>
      </c>
      <c r="H1888" s="206">
        <v>12000</v>
      </c>
      <c r="I1888" s="206">
        <f t="shared" si="147"/>
        <v>12000</v>
      </c>
      <c r="J1888" s="259"/>
      <c r="K1888" s="196" t="s">
        <v>1463</v>
      </c>
      <c r="L1888" s="179" t="s">
        <v>762</v>
      </c>
      <c r="M1888" s="157">
        <f t="shared" si="148"/>
        <v>1</v>
      </c>
      <c r="N1888" s="157">
        <f t="shared" si="149"/>
        <v>12000</v>
      </c>
      <c r="O1888" s="157">
        <f t="shared" si="150"/>
        <v>0</v>
      </c>
    </row>
    <row r="1889" s="157" customFormat="1" customHeight="1" spans="1:15">
      <c r="A1889" s="196" t="s">
        <v>1442</v>
      </c>
      <c r="B1889" s="179" t="s">
        <v>1462</v>
      </c>
      <c r="C1889" s="179" t="s">
        <v>272</v>
      </c>
      <c r="D1889" s="179" t="s">
        <v>330</v>
      </c>
      <c r="E1889" s="196" t="s">
        <v>274</v>
      </c>
      <c r="F1889" s="179" t="s">
        <v>158</v>
      </c>
      <c r="G1889" s="206">
        <v>20</v>
      </c>
      <c r="H1889" s="206">
        <v>1320</v>
      </c>
      <c r="I1889" s="206">
        <f t="shared" si="147"/>
        <v>26400</v>
      </c>
      <c r="J1889" s="259"/>
      <c r="K1889" s="196" t="s">
        <v>1463</v>
      </c>
      <c r="L1889" s="179" t="s">
        <v>762</v>
      </c>
      <c r="M1889" s="157">
        <f t="shared" si="148"/>
        <v>20</v>
      </c>
      <c r="N1889" s="157">
        <f t="shared" si="149"/>
        <v>26400</v>
      </c>
      <c r="O1889" s="157">
        <f t="shared" si="150"/>
        <v>0</v>
      </c>
    </row>
    <row r="1890" s="157" customFormat="1" customHeight="1" spans="1:15">
      <c r="A1890" s="196" t="s">
        <v>1442</v>
      </c>
      <c r="B1890" s="179" t="s">
        <v>1060</v>
      </c>
      <c r="C1890" s="179" t="s">
        <v>533</v>
      </c>
      <c r="D1890" s="179" t="s">
        <v>176</v>
      </c>
      <c r="E1890" s="196" t="s">
        <v>157</v>
      </c>
      <c r="F1890" s="179" t="s">
        <v>229</v>
      </c>
      <c r="G1890" s="206">
        <v>3</v>
      </c>
      <c r="H1890" s="206">
        <v>6000</v>
      </c>
      <c r="I1890" s="206">
        <f t="shared" si="147"/>
        <v>18000</v>
      </c>
      <c r="J1890" s="259"/>
      <c r="K1890" s="196" t="s">
        <v>1464</v>
      </c>
      <c r="L1890" s="179" t="s">
        <v>762</v>
      </c>
      <c r="M1890" s="157">
        <f t="shared" si="148"/>
        <v>3</v>
      </c>
      <c r="N1890" s="157">
        <f t="shared" si="149"/>
        <v>18000</v>
      </c>
      <c r="O1890" s="157">
        <f t="shared" si="150"/>
        <v>0</v>
      </c>
    </row>
    <row r="1891" s="157" customFormat="1" customHeight="1" spans="1:15">
      <c r="A1891" s="196" t="s">
        <v>1442</v>
      </c>
      <c r="B1891" s="179" t="s">
        <v>1060</v>
      </c>
      <c r="C1891" s="179" t="s">
        <v>272</v>
      </c>
      <c r="D1891" s="179" t="s">
        <v>330</v>
      </c>
      <c r="E1891" s="196" t="s">
        <v>274</v>
      </c>
      <c r="F1891" s="179" t="s">
        <v>158</v>
      </c>
      <c r="G1891" s="206">
        <v>3</v>
      </c>
      <c r="H1891" s="206">
        <v>1320</v>
      </c>
      <c r="I1891" s="206">
        <f t="shared" si="147"/>
        <v>3960</v>
      </c>
      <c r="J1891" s="259"/>
      <c r="K1891" s="196" t="s">
        <v>1464</v>
      </c>
      <c r="L1891" s="179" t="s">
        <v>762</v>
      </c>
      <c r="M1891" s="157">
        <f t="shared" si="148"/>
        <v>3</v>
      </c>
      <c r="N1891" s="157">
        <f t="shared" si="149"/>
        <v>3960</v>
      </c>
      <c r="O1891" s="157">
        <f t="shared" si="150"/>
        <v>0</v>
      </c>
    </row>
    <row r="1892" s="157" customFormat="1" customHeight="1" spans="1:15">
      <c r="A1892" s="196" t="s">
        <v>1442</v>
      </c>
      <c r="B1892" s="179" t="s">
        <v>1060</v>
      </c>
      <c r="C1892" s="179" t="s">
        <v>272</v>
      </c>
      <c r="D1892" s="179" t="s">
        <v>330</v>
      </c>
      <c r="E1892" s="196" t="s">
        <v>274</v>
      </c>
      <c r="F1892" s="179" t="s">
        <v>158</v>
      </c>
      <c r="G1892" s="206">
        <v>6</v>
      </c>
      <c r="H1892" s="206">
        <v>1320</v>
      </c>
      <c r="I1892" s="206">
        <f t="shared" si="147"/>
        <v>7920</v>
      </c>
      <c r="J1892" s="259"/>
      <c r="K1892" s="196" t="s">
        <v>1464</v>
      </c>
      <c r="L1892" s="179" t="s">
        <v>762</v>
      </c>
      <c r="M1892" s="157">
        <f t="shared" si="148"/>
        <v>6</v>
      </c>
      <c r="N1892" s="157">
        <f t="shared" si="149"/>
        <v>7920</v>
      </c>
      <c r="O1892" s="157">
        <f t="shared" si="150"/>
        <v>0</v>
      </c>
    </row>
    <row r="1893" s="157" customFormat="1" customHeight="1" spans="1:15">
      <c r="A1893" s="196" t="s">
        <v>1442</v>
      </c>
      <c r="B1893" s="179" t="s">
        <v>1060</v>
      </c>
      <c r="C1893" s="179" t="s">
        <v>395</v>
      </c>
      <c r="D1893" s="179" t="s">
        <v>393</v>
      </c>
      <c r="E1893" s="196" t="s">
        <v>335</v>
      </c>
      <c r="F1893" s="179" t="s">
        <v>229</v>
      </c>
      <c r="G1893" s="206">
        <v>3</v>
      </c>
      <c r="H1893" s="206">
        <v>3000</v>
      </c>
      <c r="I1893" s="206">
        <f t="shared" si="147"/>
        <v>9000</v>
      </c>
      <c r="J1893" s="259"/>
      <c r="K1893" s="196" t="s">
        <v>1464</v>
      </c>
      <c r="L1893" s="179" t="s">
        <v>762</v>
      </c>
      <c r="M1893" s="157">
        <f t="shared" si="148"/>
        <v>3</v>
      </c>
      <c r="N1893" s="157">
        <f t="shared" si="149"/>
        <v>9000</v>
      </c>
      <c r="O1893" s="157">
        <f t="shared" si="150"/>
        <v>0</v>
      </c>
    </row>
    <row r="1894" s="157" customFormat="1" customHeight="1" spans="1:15">
      <c r="A1894" s="196" t="s">
        <v>1442</v>
      </c>
      <c r="B1894" s="179" t="s">
        <v>1060</v>
      </c>
      <c r="C1894" s="179" t="s">
        <v>354</v>
      </c>
      <c r="D1894" s="179" t="s">
        <v>355</v>
      </c>
      <c r="E1894" s="196" t="s">
        <v>356</v>
      </c>
      <c r="F1894" s="179" t="s">
        <v>229</v>
      </c>
      <c r="G1894" s="206">
        <v>3</v>
      </c>
      <c r="H1894" s="206">
        <v>1000</v>
      </c>
      <c r="I1894" s="206">
        <f t="shared" si="147"/>
        <v>3000</v>
      </c>
      <c r="J1894" s="259"/>
      <c r="K1894" s="196" t="s">
        <v>1464</v>
      </c>
      <c r="L1894" s="179" t="s">
        <v>762</v>
      </c>
      <c r="M1894" s="157">
        <f t="shared" si="148"/>
        <v>3</v>
      </c>
      <c r="N1894" s="157">
        <f t="shared" si="149"/>
        <v>3000</v>
      </c>
      <c r="O1894" s="157">
        <f t="shared" si="150"/>
        <v>0</v>
      </c>
    </row>
    <row r="1895" s="157" customFormat="1" customHeight="1" spans="1:15">
      <c r="A1895" s="196" t="s">
        <v>1442</v>
      </c>
      <c r="B1895" s="179" t="s">
        <v>1060</v>
      </c>
      <c r="C1895" s="179" t="s">
        <v>177</v>
      </c>
      <c r="D1895" s="179" t="s">
        <v>178</v>
      </c>
      <c r="E1895" s="196" t="s">
        <v>157</v>
      </c>
      <c r="F1895" s="179" t="s">
        <v>158</v>
      </c>
      <c r="G1895" s="206">
        <v>6</v>
      </c>
      <c r="H1895" s="206">
        <v>4000</v>
      </c>
      <c r="I1895" s="206">
        <f t="shared" si="147"/>
        <v>24000</v>
      </c>
      <c r="J1895" s="259"/>
      <c r="K1895" s="196" t="s">
        <v>1464</v>
      </c>
      <c r="L1895" s="179" t="s">
        <v>762</v>
      </c>
      <c r="M1895" s="157">
        <f t="shared" si="148"/>
        <v>6</v>
      </c>
      <c r="N1895" s="157">
        <f t="shared" si="149"/>
        <v>24000</v>
      </c>
      <c r="O1895" s="157">
        <f t="shared" si="150"/>
        <v>0</v>
      </c>
    </row>
    <row r="1896" s="157" customFormat="1" customHeight="1" spans="1:15">
      <c r="A1896" s="196" t="s">
        <v>1442</v>
      </c>
      <c r="B1896" s="179" t="s">
        <v>1060</v>
      </c>
      <c r="C1896" s="179" t="s">
        <v>272</v>
      </c>
      <c r="D1896" s="179" t="s">
        <v>330</v>
      </c>
      <c r="E1896" s="196" t="s">
        <v>274</v>
      </c>
      <c r="F1896" s="179" t="s">
        <v>158</v>
      </c>
      <c r="G1896" s="206">
        <v>6</v>
      </c>
      <c r="H1896" s="206">
        <v>1320</v>
      </c>
      <c r="I1896" s="206">
        <f t="shared" si="147"/>
        <v>7920</v>
      </c>
      <c r="J1896" s="259"/>
      <c r="K1896" s="196" t="s">
        <v>1464</v>
      </c>
      <c r="L1896" s="179" t="s">
        <v>762</v>
      </c>
      <c r="M1896" s="157">
        <f t="shared" si="148"/>
        <v>6</v>
      </c>
      <c r="N1896" s="157">
        <f t="shared" si="149"/>
        <v>7920</v>
      </c>
      <c r="O1896" s="157">
        <f t="shared" si="150"/>
        <v>0</v>
      </c>
    </row>
    <row r="1897" s="157" customFormat="1" customHeight="1" spans="1:15">
      <c r="A1897" s="196" t="s">
        <v>1442</v>
      </c>
      <c r="B1897" s="179" t="s">
        <v>1060</v>
      </c>
      <c r="C1897" s="179" t="s">
        <v>420</v>
      </c>
      <c r="D1897" s="179" t="s">
        <v>330</v>
      </c>
      <c r="E1897" s="196" t="s">
        <v>351</v>
      </c>
      <c r="F1897" s="179" t="s">
        <v>229</v>
      </c>
      <c r="G1897" s="206">
        <v>6</v>
      </c>
      <c r="H1897" s="206">
        <v>1500</v>
      </c>
      <c r="I1897" s="206">
        <f t="shared" ref="I1897:I1903" si="151" xml:space="preserve">G1897*H1897</f>
        <v>9000</v>
      </c>
      <c r="J1897" s="259"/>
      <c r="K1897" s="196" t="s">
        <v>1464</v>
      </c>
      <c r="L1897" s="179" t="s">
        <v>762</v>
      </c>
      <c r="M1897" s="157">
        <f t="shared" ref="M1897:M1903" si="152" xml:space="preserve">G1897</f>
        <v>6</v>
      </c>
      <c r="N1897" s="157">
        <f t="shared" ref="N1897:N1903" si="153" xml:space="preserve">M1897*H1897</f>
        <v>9000</v>
      </c>
      <c r="O1897" s="157">
        <f t="shared" si="150"/>
        <v>0</v>
      </c>
    </row>
    <row r="1898" s="157" customFormat="1" customHeight="1" spans="1:15">
      <c r="A1898" s="196" t="s">
        <v>1442</v>
      </c>
      <c r="B1898" s="179" t="s">
        <v>1066</v>
      </c>
      <c r="C1898" s="179" t="s">
        <v>177</v>
      </c>
      <c r="D1898" s="179" t="s">
        <v>178</v>
      </c>
      <c r="E1898" s="196" t="s">
        <v>157</v>
      </c>
      <c r="F1898" s="179" t="s">
        <v>158</v>
      </c>
      <c r="G1898" s="206">
        <v>12</v>
      </c>
      <c r="H1898" s="206">
        <v>4000</v>
      </c>
      <c r="I1898" s="206">
        <f t="shared" si="151"/>
        <v>48000</v>
      </c>
      <c r="J1898" s="259"/>
      <c r="K1898" s="196" t="s">
        <v>1465</v>
      </c>
      <c r="L1898" s="179" t="s">
        <v>762</v>
      </c>
      <c r="M1898" s="157">
        <f t="shared" si="152"/>
        <v>12</v>
      </c>
      <c r="N1898" s="157">
        <f t="shared" si="153"/>
        <v>48000</v>
      </c>
      <c r="O1898" s="157">
        <f t="shared" si="150"/>
        <v>0</v>
      </c>
    </row>
    <row r="1899" s="157" customFormat="1" customHeight="1" spans="1:15">
      <c r="A1899" s="196" t="s">
        <v>1442</v>
      </c>
      <c r="B1899" s="179" t="s">
        <v>1066</v>
      </c>
      <c r="C1899" s="179" t="s">
        <v>272</v>
      </c>
      <c r="D1899" s="179" t="s">
        <v>330</v>
      </c>
      <c r="E1899" s="196" t="s">
        <v>274</v>
      </c>
      <c r="F1899" s="179" t="s">
        <v>158</v>
      </c>
      <c r="G1899" s="206">
        <v>12</v>
      </c>
      <c r="H1899" s="206">
        <v>1320</v>
      </c>
      <c r="I1899" s="206">
        <f t="shared" si="151"/>
        <v>15840</v>
      </c>
      <c r="J1899" s="259"/>
      <c r="K1899" s="196" t="s">
        <v>1465</v>
      </c>
      <c r="L1899" s="179" t="s">
        <v>762</v>
      </c>
      <c r="M1899" s="157">
        <f t="shared" si="152"/>
        <v>12</v>
      </c>
      <c r="N1899" s="157">
        <f t="shared" si="153"/>
        <v>15840</v>
      </c>
      <c r="O1899" s="157">
        <f t="shared" si="150"/>
        <v>0</v>
      </c>
    </row>
    <row r="1900" s="157" customFormat="1" customHeight="1" spans="1:15">
      <c r="A1900" s="196" t="s">
        <v>1442</v>
      </c>
      <c r="B1900" s="179" t="s">
        <v>1066</v>
      </c>
      <c r="C1900" s="179" t="s">
        <v>420</v>
      </c>
      <c r="D1900" s="179" t="s">
        <v>330</v>
      </c>
      <c r="E1900" s="196" t="s">
        <v>351</v>
      </c>
      <c r="F1900" s="179" t="s">
        <v>229</v>
      </c>
      <c r="G1900" s="206">
        <v>12</v>
      </c>
      <c r="H1900" s="206">
        <v>1500</v>
      </c>
      <c r="I1900" s="206">
        <f t="shared" si="151"/>
        <v>18000</v>
      </c>
      <c r="J1900" s="259"/>
      <c r="K1900" s="196" t="s">
        <v>1465</v>
      </c>
      <c r="L1900" s="179" t="s">
        <v>762</v>
      </c>
      <c r="M1900" s="157">
        <f t="shared" si="152"/>
        <v>12</v>
      </c>
      <c r="N1900" s="157">
        <f t="shared" si="153"/>
        <v>18000</v>
      </c>
      <c r="O1900" s="157">
        <f t="shared" si="150"/>
        <v>0</v>
      </c>
    </row>
    <row r="1901" s="157" customFormat="1" customHeight="1" spans="1:15">
      <c r="A1901" s="196" t="s">
        <v>1442</v>
      </c>
      <c r="B1901" s="179" t="s">
        <v>1466</v>
      </c>
      <c r="C1901" s="179" t="s">
        <v>177</v>
      </c>
      <c r="D1901" s="179" t="s">
        <v>178</v>
      </c>
      <c r="E1901" s="196" t="s">
        <v>157</v>
      </c>
      <c r="F1901" s="179" t="s">
        <v>158</v>
      </c>
      <c r="G1901" s="206">
        <v>2</v>
      </c>
      <c r="H1901" s="206">
        <v>4000</v>
      </c>
      <c r="I1901" s="206">
        <f t="shared" si="151"/>
        <v>8000</v>
      </c>
      <c r="J1901" s="259"/>
      <c r="K1901" s="196" t="s">
        <v>1467</v>
      </c>
      <c r="L1901" s="179" t="s">
        <v>762</v>
      </c>
      <c r="M1901" s="157">
        <f t="shared" si="152"/>
        <v>2</v>
      </c>
      <c r="N1901" s="157">
        <f t="shared" si="153"/>
        <v>8000</v>
      </c>
      <c r="O1901" s="157">
        <f t="shared" si="150"/>
        <v>0</v>
      </c>
    </row>
    <row r="1902" s="157" customFormat="1" customHeight="1" spans="1:15">
      <c r="A1902" s="196" t="s">
        <v>1442</v>
      </c>
      <c r="B1902" s="179" t="s">
        <v>1466</v>
      </c>
      <c r="C1902" s="179" t="s">
        <v>272</v>
      </c>
      <c r="D1902" s="179" t="s">
        <v>330</v>
      </c>
      <c r="E1902" s="196" t="s">
        <v>274</v>
      </c>
      <c r="F1902" s="179" t="s">
        <v>158</v>
      </c>
      <c r="G1902" s="206">
        <v>2</v>
      </c>
      <c r="H1902" s="206">
        <v>1320</v>
      </c>
      <c r="I1902" s="206">
        <f t="shared" si="151"/>
        <v>2640</v>
      </c>
      <c r="J1902" s="259"/>
      <c r="K1902" s="196" t="s">
        <v>1467</v>
      </c>
      <c r="L1902" s="179" t="s">
        <v>762</v>
      </c>
      <c r="M1902" s="157">
        <f t="shared" si="152"/>
        <v>2</v>
      </c>
      <c r="N1902" s="157">
        <f t="shared" si="153"/>
        <v>2640</v>
      </c>
      <c r="O1902" s="157">
        <f t="shared" si="150"/>
        <v>0</v>
      </c>
    </row>
    <row r="1903" s="157" customFormat="1" customHeight="1" spans="1:15">
      <c r="A1903" s="196" t="s">
        <v>1442</v>
      </c>
      <c r="B1903" s="179" t="s">
        <v>1466</v>
      </c>
      <c r="C1903" s="179" t="s">
        <v>420</v>
      </c>
      <c r="D1903" s="179" t="s">
        <v>330</v>
      </c>
      <c r="E1903" s="196" t="s">
        <v>351</v>
      </c>
      <c r="F1903" s="179" t="s">
        <v>229</v>
      </c>
      <c r="G1903" s="206">
        <v>2</v>
      </c>
      <c r="H1903" s="206">
        <v>1500</v>
      </c>
      <c r="I1903" s="206">
        <f t="shared" si="151"/>
        <v>3000</v>
      </c>
      <c r="J1903" s="259"/>
      <c r="K1903" s="196" t="s">
        <v>1467</v>
      </c>
      <c r="L1903" s="179" t="s">
        <v>762</v>
      </c>
      <c r="M1903" s="157">
        <f t="shared" si="152"/>
        <v>2</v>
      </c>
      <c r="N1903" s="157">
        <f t="shared" si="153"/>
        <v>3000</v>
      </c>
      <c r="O1903" s="157">
        <f t="shared" si="150"/>
        <v>0</v>
      </c>
    </row>
    <row r="1904" s="157" customFormat="1" customHeight="1" spans="1:15">
      <c r="A1904" s="196" t="s">
        <v>1468</v>
      </c>
      <c r="B1904" s="196" t="s">
        <v>1468</v>
      </c>
      <c r="C1904" s="196"/>
      <c r="D1904" s="196"/>
      <c r="E1904" s="196"/>
      <c r="F1904" s="196"/>
      <c r="G1904" s="206"/>
      <c r="H1904" s="206"/>
      <c r="I1904" s="206"/>
      <c r="J1904" s="259"/>
      <c r="K1904" s="196"/>
      <c r="L1904" s="196"/>
      <c r="O1904" s="157">
        <f t="shared" si="150"/>
        <v>0</v>
      </c>
    </row>
    <row r="1905" s="157" customFormat="1" customHeight="1" spans="1:15">
      <c r="A1905" s="196" t="s">
        <v>1469</v>
      </c>
      <c r="B1905" s="196" t="s">
        <v>1469</v>
      </c>
      <c r="C1905" s="196"/>
      <c r="D1905" s="196"/>
      <c r="E1905" s="196"/>
      <c r="F1905" s="196"/>
      <c r="G1905" s="206"/>
      <c r="H1905" s="206"/>
      <c r="I1905" s="206"/>
      <c r="J1905" s="259"/>
      <c r="K1905" s="196"/>
      <c r="L1905" s="196"/>
      <c r="O1905" s="157">
        <f t="shared" si="150"/>
        <v>0</v>
      </c>
    </row>
    <row r="1906" s="157" customFormat="1" customHeight="1" spans="1:15">
      <c r="A1906" s="196" t="s">
        <v>1470</v>
      </c>
      <c r="B1906" s="196" t="s">
        <v>1470</v>
      </c>
      <c r="C1906" s="196"/>
      <c r="D1906" s="196"/>
      <c r="E1906" s="196"/>
      <c r="F1906" s="196"/>
      <c r="G1906" s="206"/>
      <c r="H1906" s="206"/>
      <c r="I1906" s="206"/>
      <c r="J1906" s="259"/>
      <c r="K1906" s="196"/>
      <c r="L1906" s="196"/>
      <c r="O1906" s="157">
        <f t="shared" si="150"/>
        <v>0</v>
      </c>
    </row>
    <row r="1907" s="157" customFormat="1" customHeight="1" spans="1:15">
      <c r="A1907" s="196" t="s">
        <v>1471</v>
      </c>
      <c r="B1907" s="196" t="s">
        <v>1471</v>
      </c>
      <c r="C1907" s="196"/>
      <c r="D1907" s="196"/>
      <c r="E1907" s="196"/>
      <c r="F1907" s="196"/>
      <c r="G1907" s="206"/>
      <c r="H1907" s="206"/>
      <c r="I1907" s="206"/>
      <c r="J1907" s="259"/>
      <c r="K1907" s="196"/>
      <c r="L1907" s="196"/>
      <c r="O1907" s="157">
        <f t="shared" si="150"/>
        <v>0</v>
      </c>
    </row>
    <row r="1908" s="157" customFormat="1" customHeight="1" spans="1:15">
      <c r="A1908" s="196" t="s">
        <v>1471</v>
      </c>
      <c r="B1908" s="179" t="s">
        <v>908</v>
      </c>
      <c r="C1908" s="179" t="s">
        <v>533</v>
      </c>
      <c r="D1908" s="179" t="s">
        <v>170</v>
      </c>
      <c r="E1908" s="196" t="s">
        <v>157</v>
      </c>
      <c r="F1908" s="179" t="s">
        <v>158</v>
      </c>
      <c r="G1908" s="206">
        <v>1</v>
      </c>
      <c r="H1908" s="206">
        <v>4000</v>
      </c>
      <c r="I1908" s="206">
        <f t="shared" ref="I1908:I1971" si="154" xml:space="preserve">G1908*H1908</f>
        <v>4000</v>
      </c>
      <c r="J1908" s="259"/>
      <c r="K1908" s="196" t="s">
        <v>1472</v>
      </c>
      <c r="L1908" s="179" t="s">
        <v>1438</v>
      </c>
      <c r="M1908" s="157">
        <f t="shared" ref="M1908:M1971" si="155" xml:space="preserve">G1908</f>
        <v>1</v>
      </c>
      <c r="N1908" s="157">
        <f t="shared" ref="N1908:N1971" si="156" xml:space="preserve">M1908*H1908</f>
        <v>4000</v>
      </c>
      <c r="O1908" s="157">
        <f t="shared" si="150"/>
        <v>0</v>
      </c>
    </row>
    <row r="1909" s="157" customFormat="1" customHeight="1" spans="1:15">
      <c r="A1909" s="196" t="s">
        <v>1471</v>
      </c>
      <c r="B1909" s="179" t="s">
        <v>908</v>
      </c>
      <c r="C1909" s="179" t="s">
        <v>272</v>
      </c>
      <c r="D1909" s="179" t="s">
        <v>330</v>
      </c>
      <c r="E1909" s="196" t="s">
        <v>278</v>
      </c>
      <c r="F1909" s="179" t="s">
        <v>158</v>
      </c>
      <c r="G1909" s="206">
        <v>1</v>
      </c>
      <c r="H1909" s="206">
        <v>1750</v>
      </c>
      <c r="I1909" s="206">
        <f t="shared" si="154"/>
        <v>1750</v>
      </c>
      <c r="J1909" s="259"/>
      <c r="K1909" s="196" t="s">
        <v>1472</v>
      </c>
      <c r="L1909" s="179" t="s">
        <v>1438</v>
      </c>
      <c r="M1909" s="157">
        <f t="shared" si="155"/>
        <v>1</v>
      </c>
      <c r="N1909" s="157">
        <f t="shared" si="156"/>
        <v>1750</v>
      </c>
      <c r="O1909" s="157">
        <f t="shared" si="150"/>
        <v>0</v>
      </c>
    </row>
    <row r="1910" s="157" customFormat="1" customHeight="1" spans="1:15">
      <c r="A1910" s="196" t="s">
        <v>1471</v>
      </c>
      <c r="B1910" s="179" t="s">
        <v>908</v>
      </c>
      <c r="C1910" s="179" t="s">
        <v>318</v>
      </c>
      <c r="D1910" s="179" t="s">
        <v>728</v>
      </c>
      <c r="E1910" s="196" t="s">
        <v>320</v>
      </c>
      <c r="F1910" s="179" t="s">
        <v>158</v>
      </c>
      <c r="G1910" s="206">
        <v>2</v>
      </c>
      <c r="H1910" s="206">
        <v>800</v>
      </c>
      <c r="I1910" s="206">
        <f t="shared" si="154"/>
        <v>1600</v>
      </c>
      <c r="J1910" s="259"/>
      <c r="K1910" s="196" t="s">
        <v>1472</v>
      </c>
      <c r="L1910" s="179" t="s">
        <v>1438</v>
      </c>
      <c r="M1910" s="157">
        <f t="shared" si="155"/>
        <v>2</v>
      </c>
      <c r="N1910" s="157">
        <f t="shared" si="156"/>
        <v>1600</v>
      </c>
      <c r="O1910" s="157">
        <f t="shared" si="150"/>
        <v>0</v>
      </c>
    </row>
    <row r="1911" s="157" customFormat="1" customHeight="1" spans="1:15">
      <c r="A1911" s="196" t="s">
        <v>1471</v>
      </c>
      <c r="B1911" s="179" t="s">
        <v>908</v>
      </c>
      <c r="C1911" s="179" t="s">
        <v>395</v>
      </c>
      <c r="D1911" s="179" t="s">
        <v>1473</v>
      </c>
      <c r="E1911" s="196" t="s">
        <v>335</v>
      </c>
      <c r="F1911" s="179" t="s">
        <v>229</v>
      </c>
      <c r="G1911" s="206">
        <v>7</v>
      </c>
      <c r="H1911" s="206">
        <v>3000</v>
      </c>
      <c r="I1911" s="206">
        <f t="shared" si="154"/>
        <v>21000</v>
      </c>
      <c r="J1911" s="259"/>
      <c r="K1911" s="196" t="s">
        <v>1472</v>
      </c>
      <c r="L1911" s="179" t="s">
        <v>1438</v>
      </c>
      <c r="M1911" s="157">
        <f t="shared" si="155"/>
        <v>7</v>
      </c>
      <c r="N1911" s="157">
        <f t="shared" si="156"/>
        <v>21000</v>
      </c>
      <c r="O1911" s="157">
        <f t="shared" si="150"/>
        <v>0</v>
      </c>
    </row>
    <row r="1912" s="157" customFormat="1" customHeight="1" spans="1:15">
      <c r="A1912" s="196" t="s">
        <v>1471</v>
      </c>
      <c r="B1912" s="179" t="s">
        <v>908</v>
      </c>
      <c r="C1912" s="179" t="s">
        <v>389</v>
      </c>
      <c r="D1912" s="179" t="s">
        <v>1474</v>
      </c>
      <c r="E1912" s="196" t="s">
        <v>335</v>
      </c>
      <c r="F1912" s="179" t="s">
        <v>229</v>
      </c>
      <c r="G1912" s="206">
        <v>1</v>
      </c>
      <c r="H1912" s="206">
        <v>3000</v>
      </c>
      <c r="I1912" s="206">
        <f t="shared" si="154"/>
        <v>3000</v>
      </c>
      <c r="J1912" s="259"/>
      <c r="K1912" s="196" t="s">
        <v>1472</v>
      </c>
      <c r="L1912" s="179" t="s">
        <v>1438</v>
      </c>
      <c r="M1912" s="157">
        <f t="shared" si="155"/>
        <v>1</v>
      </c>
      <c r="N1912" s="157">
        <f t="shared" si="156"/>
        <v>3000</v>
      </c>
      <c r="O1912" s="157">
        <f t="shared" si="150"/>
        <v>0</v>
      </c>
    </row>
    <row r="1913" s="157" customFormat="1" customHeight="1" spans="1:15">
      <c r="A1913" s="196" t="s">
        <v>1471</v>
      </c>
      <c r="B1913" s="179" t="s">
        <v>908</v>
      </c>
      <c r="C1913" s="179" t="s">
        <v>198</v>
      </c>
      <c r="D1913" s="179" t="s">
        <v>655</v>
      </c>
      <c r="E1913" s="196" t="s">
        <v>199</v>
      </c>
      <c r="F1913" s="179" t="s">
        <v>158</v>
      </c>
      <c r="G1913" s="206">
        <v>1</v>
      </c>
      <c r="H1913" s="206">
        <v>1200</v>
      </c>
      <c r="I1913" s="206">
        <f t="shared" si="154"/>
        <v>1200</v>
      </c>
      <c r="J1913" s="259"/>
      <c r="K1913" s="196" t="s">
        <v>1472</v>
      </c>
      <c r="L1913" s="179" t="s">
        <v>1438</v>
      </c>
      <c r="M1913" s="157">
        <f t="shared" si="155"/>
        <v>1</v>
      </c>
      <c r="N1913" s="157">
        <f t="shared" si="156"/>
        <v>1200</v>
      </c>
      <c r="O1913" s="157">
        <f t="shared" si="150"/>
        <v>0</v>
      </c>
    </row>
    <row r="1914" s="157" customFormat="1" customHeight="1" spans="1:15">
      <c r="A1914" s="196" t="s">
        <v>1471</v>
      </c>
      <c r="B1914" s="179" t="s">
        <v>908</v>
      </c>
      <c r="C1914" s="179" t="s">
        <v>535</v>
      </c>
      <c r="D1914" s="179" t="s">
        <v>844</v>
      </c>
      <c r="E1914" s="196" t="s">
        <v>157</v>
      </c>
      <c r="F1914" s="179" t="s">
        <v>158</v>
      </c>
      <c r="G1914" s="206">
        <v>2</v>
      </c>
      <c r="H1914" s="206">
        <v>4000</v>
      </c>
      <c r="I1914" s="206">
        <f t="shared" si="154"/>
        <v>8000</v>
      </c>
      <c r="J1914" s="259"/>
      <c r="K1914" s="196" t="s">
        <v>1472</v>
      </c>
      <c r="L1914" s="179" t="s">
        <v>1438</v>
      </c>
      <c r="M1914" s="157">
        <f t="shared" si="155"/>
        <v>2</v>
      </c>
      <c r="N1914" s="157">
        <f t="shared" si="156"/>
        <v>8000</v>
      </c>
      <c r="O1914" s="157">
        <f t="shared" si="150"/>
        <v>0</v>
      </c>
    </row>
    <row r="1915" s="157" customFormat="1" customHeight="1" spans="1:15">
      <c r="A1915" s="196" t="s">
        <v>1471</v>
      </c>
      <c r="B1915" s="179" t="s">
        <v>908</v>
      </c>
      <c r="C1915" s="179" t="s">
        <v>272</v>
      </c>
      <c r="D1915" s="179" t="s">
        <v>330</v>
      </c>
      <c r="E1915" s="196" t="s">
        <v>274</v>
      </c>
      <c r="F1915" s="179" t="s">
        <v>158</v>
      </c>
      <c r="G1915" s="206">
        <v>3</v>
      </c>
      <c r="H1915" s="206">
        <v>1320</v>
      </c>
      <c r="I1915" s="206">
        <f t="shared" si="154"/>
        <v>3960</v>
      </c>
      <c r="J1915" s="259"/>
      <c r="K1915" s="196" t="s">
        <v>1472</v>
      </c>
      <c r="L1915" s="179" t="s">
        <v>1438</v>
      </c>
      <c r="M1915" s="157">
        <f t="shared" si="155"/>
        <v>3</v>
      </c>
      <c r="N1915" s="157">
        <f t="shared" si="156"/>
        <v>3960</v>
      </c>
      <c r="O1915" s="157">
        <f t="shared" si="150"/>
        <v>0</v>
      </c>
    </row>
    <row r="1916" s="157" customFormat="1" customHeight="1" spans="1:15">
      <c r="A1916" s="196" t="s">
        <v>1471</v>
      </c>
      <c r="B1916" s="179" t="s">
        <v>908</v>
      </c>
      <c r="C1916" s="179" t="s">
        <v>346</v>
      </c>
      <c r="D1916" s="179" t="s">
        <v>347</v>
      </c>
      <c r="E1916" s="179" t="s">
        <v>348</v>
      </c>
      <c r="F1916" s="179" t="s">
        <v>229</v>
      </c>
      <c r="G1916" s="206">
        <v>1</v>
      </c>
      <c r="H1916" s="206">
        <v>1800</v>
      </c>
      <c r="I1916" s="206">
        <f t="shared" si="154"/>
        <v>1800</v>
      </c>
      <c r="J1916" s="259"/>
      <c r="K1916" s="196" t="s">
        <v>1472</v>
      </c>
      <c r="L1916" s="179" t="s">
        <v>1438</v>
      </c>
      <c r="M1916" s="157">
        <f t="shared" si="155"/>
        <v>1</v>
      </c>
      <c r="N1916" s="157">
        <f t="shared" si="156"/>
        <v>1800</v>
      </c>
      <c r="O1916" s="157">
        <f t="shared" si="150"/>
        <v>0</v>
      </c>
    </row>
    <row r="1917" s="157" customFormat="1" customHeight="1" spans="1:15">
      <c r="A1917" s="196" t="s">
        <v>1471</v>
      </c>
      <c r="B1917" s="179" t="s">
        <v>908</v>
      </c>
      <c r="C1917" s="179" t="s">
        <v>315</v>
      </c>
      <c r="D1917" s="179" t="s">
        <v>330</v>
      </c>
      <c r="E1917" s="179" t="s">
        <v>786</v>
      </c>
      <c r="F1917" s="179" t="s">
        <v>158</v>
      </c>
      <c r="G1917" s="206">
        <v>4</v>
      </c>
      <c r="H1917" s="206">
        <v>200</v>
      </c>
      <c r="I1917" s="206">
        <f t="shared" si="154"/>
        <v>800</v>
      </c>
      <c r="J1917" s="259"/>
      <c r="K1917" s="196" t="s">
        <v>1472</v>
      </c>
      <c r="L1917" s="179" t="s">
        <v>1438</v>
      </c>
      <c r="M1917" s="157">
        <f t="shared" si="155"/>
        <v>4</v>
      </c>
      <c r="N1917" s="157">
        <f t="shared" si="156"/>
        <v>800</v>
      </c>
      <c r="O1917" s="157">
        <f t="shared" si="150"/>
        <v>0</v>
      </c>
    </row>
    <row r="1918" s="157" customFormat="1" customHeight="1" spans="1:15">
      <c r="A1918" s="196" t="s">
        <v>1471</v>
      </c>
      <c r="B1918" s="179" t="s">
        <v>908</v>
      </c>
      <c r="C1918" s="179" t="s">
        <v>198</v>
      </c>
      <c r="D1918" s="179" t="s">
        <v>209</v>
      </c>
      <c r="E1918" s="196" t="s">
        <v>199</v>
      </c>
      <c r="F1918" s="179" t="s">
        <v>158</v>
      </c>
      <c r="G1918" s="206">
        <v>1</v>
      </c>
      <c r="H1918" s="206">
        <v>1200</v>
      </c>
      <c r="I1918" s="206">
        <f t="shared" si="154"/>
        <v>1200</v>
      </c>
      <c r="J1918" s="259"/>
      <c r="K1918" s="196" t="s">
        <v>1475</v>
      </c>
      <c r="L1918" s="179" t="s">
        <v>1438</v>
      </c>
      <c r="M1918" s="157">
        <f t="shared" si="155"/>
        <v>1</v>
      </c>
      <c r="N1918" s="157">
        <f t="shared" si="156"/>
        <v>1200</v>
      </c>
      <c r="O1918" s="157">
        <f t="shared" si="150"/>
        <v>0</v>
      </c>
    </row>
    <row r="1919" s="157" customFormat="1" customHeight="1" spans="1:15">
      <c r="A1919" s="196" t="s">
        <v>1471</v>
      </c>
      <c r="B1919" s="179" t="s">
        <v>913</v>
      </c>
      <c r="C1919" s="179" t="s">
        <v>395</v>
      </c>
      <c r="D1919" s="179" t="s">
        <v>1473</v>
      </c>
      <c r="E1919" s="196" t="s">
        <v>335</v>
      </c>
      <c r="F1919" s="179" t="s">
        <v>229</v>
      </c>
      <c r="G1919" s="206">
        <v>5</v>
      </c>
      <c r="H1919" s="206">
        <v>3000</v>
      </c>
      <c r="I1919" s="206">
        <f t="shared" si="154"/>
        <v>15000</v>
      </c>
      <c r="J1919" s="259"/>
      <c r="K1919" s="196" t="s">
        <v>1475</v>
      </c>
      <c r="L1919" s="179" t="s">
        <v>1438</v>
      </c>
      <c r="M1919" s="157">
        <f t="shared" si="155"/>
        <v>5</v>
      </c>
      <c r="N1919" s="157">
        <f t="shared" si="156"/>
        <v>15000</v>
      </c>
      <c r="O1919" s="157">
        <f t="shared" si="150"/>
        <v>0</v>
      </c>
    </row>
    <row r="1920" s="157" customFormat="1" customHeight="1" spans="1:15">
      <c r="A1920" s="196" t="s">
        <v>1471</v>
      </c>
      <c r="B1920" s="179" t="s">
        <v>913</v>
      </c>
      <c r="C1920" s="179" t="s">
        <v>315</v>
      </c>
      <c r="D1920" s="179" t="s">
        <v>330</v>
      </c>
      <c r="E1920" s="179" t="s">
        <v>786</v>
      </c>
      <c r="F1920" s="179" t="s">
        <v>158</v>
      </c>
      <c r="G1920" s="206">
        <v>4</v>
      </c>
      <c r="H1920" s="206">
        <v>200</v>
      </c>
      <c r="I1920" s="206">
        <f t="shared" si="154"/>
        <v>800</v>
      </c>
      <c r="J1920" s="259"/>
      <c r="K1920" s="196" t="s">
        <v>1475</v>
      </c>
      <c r="L1920" s="179" t="s">
        <v>1438</v>
      </c>
      <c r="M1920" s="157">
        <f t="shared" si="155"/>
        <v>4</v>
      </c>
      <c r="N1920" s="157">
        <f t="shared" si="156"/>
        <v>800</v>
      </c>
      <c r="O1920" s="157">
        <f t="shared" si="150"/>
        <v>0</v>
      </c>
    </row>
    <row r="1921" s="157" customFormat="1" customHeight="1" spans="1:15">
      <c r="A1921" s="196" t="s">
        <v>1471</v>
      </c>
      <c r="B1921" s="179" t="s">
        <v>910</v>
      </c>
      <c r="C1921" s="179" t="s">
        <v>533</v>
      </c>
      <c r="D1921" s="179" t="s">
        <v>176</v>
      </c>
      <c r="E1921" s="196" t="s">
        <v>157</v>
      </c>
      <c r="F1921" s="179" t="s">
        <v>158</v>
      </c>
      <c r="G1921" s="206">
        <v>1</v>
      </c>
      <c r="H1921" s="206">
        <v>6000</v>
      </c>
      <c r="I1921" s="206">
        <f t="shared" si="154"/>
        <v>6000</v>
      </c>
      <c r="J1921" s="259"/>
      <c r="K1921" s="196" t="s">
        <v>1476</v>
      </c>
      <c r="L1921" s="179" t="s">
        <v>1420</v>
      </c>
      <c r="M1921" s="157">
        <f t="shared" si="155"/>
        <v>1</v>
      </c>
      <c r="N1921" s="157">
        <f t="shared" si="156"/>
        <v>6000</v>
      </c>
      <c r="O1921" s="157">
        <f t="shared" si="150"/>
        <v>0</v>
      </c>
    </row>
    <row r="1922" s="157" customFormat="1" customHeight="1" spans="1:15">
      <c r="A1922" s="196" t="s">
        <v>1471</v>
      </c>
      <c r="B1922" s="179" t="s">
        <v>910</v>
      </c>
      <c r="C1922" s="179" t="s">
        <v>272</v>
      </c>
      <c r="D1922" s="179" t="s">
        <v>330</v>
      </c>
      <c r="E1922" s="196" t="s">
        <v>278</v>
      </c>
      <c r="F1922" s="179" t="s">
        <v>158</v>
      </c>
      <c r="G1922" s="206">
        <v>1</v>
      </c>
      <c r="H1922" s="206">
        <v>2000</v>
      </c>
      <c r="I1922" s="206">
        <f t="shared" si="154"/>
        <v>2000</v>
      </c>
      <c r="J1922" s="259"/>
      <c r="K1922" s="196" t="s">
        <v>1476</v>
      </c>
      <c r="L1922" s="179" t="s">
        <v>1420</v>
      </c>
      <c r="M1922" s="157">
        <f t="shared" si="155"/>
        <v>1</v>
      </c>
      <c r="N1922" s="157">
        <f t="shared" si="156"/>
        <v>2000</v>
      </c>
      <c r="O1922" s="157">
        <f t="shared" si="150"/>
        <v>0</v>
      </c>
    </row>
    <row r="1923" s="157" customFormat="1" customHeight="1" spans="1:15">
      <c r="A1923" s="196" t="s">
        <v>1471</v>
      </c>
      <c r="B1923" s="179" t="s">
        <v>910</v>
      </c>
      <c r="C1923" s="179" t="s">
        <v>318</v>
      </c>
      <c r="D1923" s="179" t="s">
        <v>728</v>
      </c>
      <c r="E1923" s="196" t="s">
        <v>320</v>
      </c>
      <c r="F1923" s="179" t="s">
        <v>158</v>
      </c>
      <c r="G1923" s="206">
        <v>2</v>
      </c>
      <c r="H1923" s="206">
        <v>800</v>
      </c>
      <c r="I1923" s="206">
        <f t="shared" si="154"/>
        <v>1600</v>
      </c>
      <c r="J1923" s="259"/>
      <c r="K1923" s="196" t="s">
        <v>1476</v>
      </c>
      <c r="L1923" s="179" t="s">
        <v>1420</v>
      </c>
      <c r="M1923" s="157">
        <f t="shared" si="155"/>
        <v>2</v>
      </c>
      <c r="N1923" s="157">
        <f t="shared" si="156"/>
        <v>1600</v>
      </c>
      <c r="O1923" s="157">
        <f t="shared" si="150"/>
        <v>0</v>
      </c>
    </row>
    <row r="1924" s="157" customFormat="1" customHeight="1" spans="1:15">
      <c r="A1924" s="196" t="s">
        <v>1471</v>
      </c>
      <c r="B1924" s="179" t="s">
        <v>910</v>
      </c>
      <c r="C1924" s="179" t="s">
        <v>395</v>
      </c>
      <c r="D1924" s="179" t="s">
        <v>393</v>
      </c>
      <c r="E1924" s="196" t="s">
        <v>335</v>
      </c>
      <c r="F1924" s="179" t="s">
        <v>229</v>
      </c>
      <c r="G1924" s="206">
        <v>1</v>
      </c>
      <c r="H1924" s="206">
        <v>3000</v>
      </c>
      <c r="I1924" s="206">
        <f t="shared" si="154"/>
        <v>3000</v>
      </c>
      <c r="J1924" s="259"/>
      <c r="K1924" s="196" t="s">
        <v>1476</v>
      </c>
      <c r="L1924" s="179" t="s">
        <v>1420</v>
      </c>
      <c r="M1924" s="157">
        <f t="shared" si="155"/>
        <v>1</v>
      </c>
      <c r="N1924" s="157">
        <f t="shared" si="156"/>
        <v>3000</v>
      </c>
      <c r="O1924" s="157">
        <f t="shared" si="150"/>
        <v>0</v>
      </c>
    </row>
    <row r="1925" s="157" customFormat="1" customHeight="1" spans="1:15">
      <c r="A1925" s="196" t="s">
        <v>1471</v>
      </c>
      <c r="B1925" s="179" t="s">
        <v>910</v>
      </c>
      <c r="C1925" s="179" t="s">
        <v>389</v>
      </c>
      <c r="D1925" s="179" t="s">
        <v>330</v>
      </c>
      <c r="E1925" s="196" t="s">
        <v>390</v>
      </c>
      <c r="F1925" s="179" t="s">
        <v>229</v>
      </c>
      <c r="G1925" s="206">
        <v>1</v>
      </c>
      <c r="H1925" s="206">
        <v>3000</v>
      </c>
      <c r="I1925" s="206">
        <f t="shared" si="154"/>
        <v>3000</v>
      </c>
      <c r="J1925" s="259"/>
      <c r="K1925" s="196" t="s">
        <v>1476</v>
      </c>
      <c r="L1925" s="179" t="s">
        <v>1420</v>
      </c>
      <c r="M1925" s="157">
        <f t="shared" si="155"/>
        <v>1</v>
      </c>
      <c r="N1925" s="157">
        <f t="shared" si="156"/>
        <v>3000</v>
      </c>
      <c r="O1925" s="157">
        <f t="shared" ref="O1925:O1988" si="157" xml:space="preserve">G1925-M1925</f>
        <v>0</v>
      </c>
    </row>
    <row r="1926" s="157" customFormat="1" customHeight="1" spans="1:15">
      <c r="A1926" s="196" t="s">
        <v>1471</v>
      </c>
      <c r="B1926" s="179" t="s">
        <v>910</v>
      </c>
      <c r="C1926" s="179" t="s">
        <v>467</v>
      </c>
      <c r="D1926" s="179" t="s">
        <v>330</v>
      </c>
      <c r="E1926" s="179" t="s">
        <v>468</v>
      </c>
      <c r="F1926" s="179" t="s">
        <v>229</v>
      </c>
      <c r="G1926" s="206">
        <v>1</v>
      </c>
      <c r="H1926" s="206">
        <v>150</v>
      </c>
      <c r="I1926" s="206">
        <f t="shared" si="154"/>
        <v>150</v>
      </c>
      <c r="J1926" s="259"/>
      <c r="K1926" s="196" t="s">
        <v>1476</v>
      </c>
      <c r="L1926" s="179" t="s">
        <v>1420</v>
      </c>
      <c r="M1926" s="157">
        <f t="shared" si="155"/>
        <v>1</v>
      </c>
      <c r="N1926" s="157">
        <f t="shared" si="156"/>
        <v>150</v>
      </c>
      <c r="O1926" s="157">
        <f t="shared" si="157"/>
        <v>0</v>
      </c>
    </row>
    <row r="1927" s="157" customFormat="1" customHeight="1" spans="1:15">
      <c r="A1927" s="196" t="s">
        <v>1471</v>
      </c>
      <c r="B1927" s="179" t="s">
        <v>910</v>
      </c>
      <c r="C1927" s="179" t="s">
        <v>346</v>
      </c>
      <c r="D1927" s="179" t="s">
        <v>347</v>
      </c>
      <c r="E1927" s="179" t="s">
        <v>348</v>
      </c>
      <c r="F1927" s="179" t="s">
        <v>229</v>
      </c>
      <c r="G1927" s="206">
        <v>1</v>
      </c>
      <c r="H1927" s="206">
        <v>1800</v>
      </c>
      <c r="I1927" s="206">
        <f t="shared" si="154"/>
        <v>1800</v>
      </c>
      <c r="J1927" s="259"/>
      <c r="K1927" s="196" t="s">
        <v>1476</v>
      </c>
      <c r="L1927" s="179" t="s">
        <v>1420</v>
      </c>
      <c r="M1927" s="157">
        <f t="shared" si="155"/>
        <v>1</v>
      </c>
      <c r="N1927" s="157">
        <f t="shared" si="156"/>
        <v>1800</v>
      </c>
      <c r="O1927" s="157">
        <f t="shared" si="157"/>
        <v>0</v>
      </c>
    </row>
    <row r="1928" s="157" customFormat="1" customHeight="1" spans="1:15">
      <c r="A1928" s="196" t="s">
        <v>1471</v>
      </c>
      <c r="B1928" s="179" t="s">
        <v>910</v>
      </c>
      <c r="C1928" s="179" t="s">
        <v>484</v>
      </c>
      <c r="D1928" s="179" t="s">
        <v>599</v>
      </c>
      <c r="E1928" s="179" t="s">
        <v>485</v>
      </c>
      <c r="F1928" s="179" t="s">
        <v>229</v>
      </c>
      <c r="G1928" s="206">
        <v>1</v>
      </c>
      <c r="H1928" s="206">
        <v>300</v>
      </c>
      <c r="I1928" s="206">
        <f t="shared" si="154"/>
        <v>300</v>
      </c>
      <c r="J1928" s="259"/>
      <c r="K1928" s="196" t="s">
        <v>1476</v>
      </c>
      <c r="L1928" s="179" t="s">
        <v>1420</v>
      </c>
      <c r="M1928" s="157">
        <f t="shared" si="155"/>
        <v>1</v>
      </c>
      <c r="N1928" s="157">
        <f t="shared" si="156"/>
        <v>300</v>
      </c>
      <c r="O1928" s="157">
        <f t="shared" si="157"/>
        <v>0</v>
      </c>
    </row>
    <row r="1929" s="157" customFormat="1" customHeight="1" spans="1:15">
      <c r="A1929" s="196" t="s">
        <v>1471</v>
      </c>
      <c r="B1929" s="179" t="s">
        <v>1477</v>
      </c>
      <c r="C1929" s="179" t="s">
        <v>441</v>
      </c>
      <c r="D1929" s="179" t="s">
        <v>330</v>
      </c>
      <c r="E1929" s="196" t="s">
        <v>432</v>
      </c>
      <c r="F1929" s="179" t="s">
        <v>186</v>
      </c>
      <c r="G1929" s="206">
        <v>1</v>
      </c>
      <c r="H1929" s="206">
        <v>6000</v>
      </c>
      <c r="I1929" s="206">
        <f t="shared" si="154"/>
        <v>6000</v>
      </c>
      <c r="J1929" s="259"/>
      <c r="K1929" s="196" t="s">
        <v>1478</v>
      </c>
      <c r="L1929" s="179" t="s">
        <v>1420</v>
      </c>
      <c r="M1929" s="157">
        <f t="shared" si="155"/>
        <v>1</v>
      </c>
      <c r="N1929" s="157">
        <f t="shared" si="156"/>
        <v>6000</v>
      </c>
      <c r="O1929" s="157">
        <f t="shared" si="157"/>
        <v>0</v>
      </c>
    </row>
    <row r="1930" s="157" customFormat="1" customHeight="1" spans="1:15">
      <c r="A1930" s="196" t="s">
        <v>1471</v>
      </c>
      <c r="B1930" s="179" t="s">
        <v>1477</v>
      </c>
      <c r="C1930" s="179" t="s">
        <v>262</v>
      </c>
      <c r="D1930" s="179" t="s">
        <v>263</v>
      </c>
      <c r="E1930" s="196" t="s">
        <v>188</v>
      </c>
      <c r="F1930" s="179" t="s">
        <v>229</v>
      </c>
      <c r="G1930" s="206">
        <v>1</v>
      </c>
      <c r="H1930" s="206">
        <v>1000</v>
      </c>
      <c r="I1930" s="206">
        <f t="shared" si="154"/>
        <v>1000</v>
      </c>
      <c r="J1930" s="259"/>
      <c r="K1930" s="196" t="s">
        <v>1478</v>
      </c>
      <c r="L1930" s="179" t="s">
        <v>1420</v>
      </c>
      <c r="M1930" s="157">
        <f t="shared" si="155"/>
        <v>1</v>
      </c>
      <c r="N1930" s="157">
        <f t="shared" si="156"/>
        <v>1000</v>
      </c>
      <c r="O1930" s="157">
        <f t="shared" si="157"/>
        <v>0</v>
      </c>
    </row>
    <row r="1931" s="157" customFormat="1" customHeight="1" spans="1:15">
      <c r="A1931" s="196" t="s">
        <v>1471</v>
      </c>
      <c r="B1931" s="179" t="s">
        <v>1477</v>
      </c>
      <c r="C1931" s="179" t="s">
        <v>354</v>
      </c>
      <c r="D1931" s="179" t="s">
        <v>355</v>
      </c>
      <c r="E1931" s="196" t="s">
        <v>356</v>
      </c>
      <c r="F1931" s="179" t="s">
        <v>229</v>
      </c>
      <c r="G1931" s="206">
        <v>1</v>
      </c>
      <c r="H1931" s="206">
        <v>1000</v>
      </c>
      <c r="I1931" s="206">
        <f t="shared" si="154"/>
        <v>1000</v>
      </c>
      <c r="J1931" s="259"/>
      <c r="K1931" s="196" t="s">
        <v>1478</v>
      </c>
      <c r="L1931" s="179" t="s">
        <v>1420</v>
      </c>
      <c r="M1931" s="157">
        <f t="shared" si="155"/>
        <v>1</v>
      </c>
      <c r="N1931" s="157">
        <f t="shared" si="156"/>
        <v>1000</v>
      </c>
      <c r="O1931" s="157">
        <f t="shared" si="157"/>
        <v>0</v>
      </c>
    </row>
    <row r="1932" s="157" customFormat="1" customHeight="1" spans="1:15">
      <c r="A1932" s="196" t="s">
        <v>1471</v>
      </c>
      <c r="B1932" s="179" t="s">
        <v>913</v>
      </c>
      <c r="C1932" s="179" t="s">
        <v>535</v>
      </c>
      <c r="D1932" s="179" t="s">
        <v>844</v>
      </c>
      <c r="E1932" s="196" t="s">
        <v>157</v>
      </c>
      <c r="F1932" s="179" t="s">
        <v>158</v>
      </c>
      <c r="G1932" s="206">
        <v>4</v>
      </c>
      <c r="H1932" s="206">
        <v>4000</v>
      </c>
      <c r="I1932" s="206">
        <f t="shared" si="154"/>
        <v>16000</v>
      </c>
      <c r="J1932" s="259"/>
      <c r="K1932" s="196" t="s">
        <v>1475</v>
      </c>
      <c r="L1932" s="179" t="s">
        <v>1438</v>
      </c>
      <c r="M1932" s="157">
        <f t="shared" si="155"/>
        <v>4</v>
      </c>
      <c r="N1932" s="157">
        <f t="shared" si="156"/>
        <v>16000</v>
      </c>
      <c r="O1932" s="157">
        <f t="shared" si="157"/>
        <v>0</v>
      </c>
    </row>
    <row r="1933" s="157" customFormat="1" customHeight="1" spans="1:15">
      <c r="A1933" s="196" t="s">
        <v>1471</v>
      </c>
      <c r="B1933" s="179" t="s">
        <v>913</v>
      </c>
      <c r="C1933" s="179" t="s">
        <v>272</v>
      </c>
      <c r="D1933" s="179" t="s">
        <v>330</v>
      </c>
      <c r="E1933" s="196" t="s">
        <v>274</v>
      </c>
      <c r="F1933" s="179" t="s">
        <v>158</v>
      </c>
      <c r="G1933" s="206">
        <v>5</v>
      </c>
      <c r="H1933" s="206">
        <v>1320</v>
      </c>
      <c r="I1933" s="206">
        <f t="shared" si="154"/>
        <v>6600</v>
      </c>
      <c r="J1933" s="259"/>
      <c r="K1933" s="196" t="s">
        <v>1475</v>
      </c>
      <c r="L1933" s="179" t="s">
        <v>1438</v>
      </c>
      <c r="M1933" s="157">
        <f t="shared" si="155"/>
        <v>5</v>
      </c>
      <c r="N1933" s="157">
        <f t="shared" si="156"/>
        <v>6600</v>
      </c>
      <c r="O1933" s="157">
        <f t="shared" si="157"/>
        <v>0</v>
      </c>
    </row>
    <row r="1934" s="157" customFormat="1" customHeight="1" spans="1:15">
      <c r="A1934" s="196" t="s">
        <v>1471</v>
      </c>
      <c r="B1934" s="179" t="s">
        <v>1050</v>
      </c>
      <c r="C1934" s="179" t="s">
        <v>533</v>
      </c>
      <c r="D1934" s="179" t="s">
        <v>170</v>
      </c>
      <c r="E1934" s="196" t="s">
        <v>157</v>
      </c>
      <c r="F1934" s="179" t="s">
        <v>158</v>
      </c>
      <c r="G1934" s="206">
        <v>1</v>
      </c>
      <c r="H1934" s="206">
        <v>4000</v>
      </c>
      <c r="I1934" s="206">
        <f t="shared" si="154"/>
        <v>4000</v>
      </c>
      <c r="J1934" s="259"/>
      <c r="K1934" s="196" t="s">
        <v>1479</v>
      </c>
      <c r="L1934" s="179" t="s">
        <v>887</v>
      </c>
      <c r="M1934" s="157">
        <f t="shared" si="155"/>
        <v>1</v>
      </c>
      <c r="N1934" s="157">
        <f t="shared" si="156"/>
        <v>4000</v>
      </c>
      <c r="O1934" s="157">
        <f t="shared" si="157"/>
        <v>0</v>
      </c>
    </row>
    <row r="1935" s="157" customFormat="1" customHeight="1" spans="1:15">
      <c r="A1935" s="196" t="s">
        <v>1471</v>
      </c>
      <c r="B1935" s="179" t="s">
        <v>1050</v>
      </c>
      <c r="C1935" s="179" t="s">
        <v>272</v>
      </c>
      <c r="D1935" s="179" t="s">
        <v>330</v>
      </c>
      <c r="E1935" s="196" t="s">
        <v>278</v>
      </c>
      <c r="F1935" s="179" t="s">
        <v>158</v>
      </c>
      <c r="G1935" s="206">
        <v>1</v>
      </c>
      <c r="H1935" s="206">
        <v>1750</v>
      </c>
      <c r="I1935" s="206">
        <f t="shared" si="154"/>
        <v>1750</v>
      </c>
      <c r="J1935" s="259"/>
      <c r="K1935" s="196" t="s">
        <v>1479</v>
      </c>
      <c r="L1935" s="179" t="s">
        <v>887</v>
      </c>
      <c r="M1935" s="157">
        <f t="shared" si="155"/>
        <v>1</v>
      </c>
      <c r="N1935" s="157">
        <f t="shared" si="156"/>
        <v>1750</v>
      </c>
      <c r="O1935" s="157">
        <f t="shared" si="157"/>
        <v>0</v>
      </c>
    </row>
    <row r="1936" s="157" customFormat="1" customHeight="1" spans="1:15">
      <c r="A1936" s="196" t="s">
        <v>1471</v>
      </c>
      <c r="B1936" s="179" t="s">
        <v>1050</v>
      </c>
      <c r="C1936" s="179" t="s">
        <v>318</v>
      </c>
      <c r="D1936" s="179" t="s">
        <v>728</v>
      </c>
      <c r="E1936" s="196" t="s">
        <v>320</v>
      </c>
      <c r="F1936" s="179" t="s">
        <v>158</v>
      </c>
      <c r="G1936" s="206">
        <v>2</v>
      </c>
      <c r="H1936" s="206">
        <v>800</v>
      </c>
      <c r="I1936" s="206">
        <f t="shared" si="154"/>
        <v>1600</v>
      </c>
      <c r="J1936" s="259"/>
      <c r="K1936" s="196" t="s">
        <v>1479</v>
      </c>
      <c r="L1936" s="179" t="s">
        <v>887</v>
      </c>
      <c r="M1936" s="157">
        <f t="shared" si="155"/>
        <v>2</v>
      </c>
      <c r="N1936" s="157">
        <f t="shared" si="156"/>
        <v>1600</v>
      </c>
      <c r="O1936" s="157">
        <f t="shared" si="157"/>
        <v>0</v>
      </c>
    </row>
    <row r="1937" s="157" customFormat="1" customHeight="1" spans="1:15">
      <c r="A1937" s="196" t="s">
        <v>1471</v>
      </c>
      <c r="B1937" s="179" t="s">
        <v>1050</v>
      </c>
      <c r="C1937" s="179" t="s">
        <v>535</v>
      </c>
      <c r="D1937" s="179" t="s">
        <v>844</v>
      </c>
      <c r="E1937" s="196" t="s">
        <v>157</v>
      </c>
      <c r="F1937" s="179" t="s">
        <v>158</v>
      </c>
      <c r="G1937" s="206">
        <v>6</v>
      </c>
      <c r="H1937" s="206">
        <v>4000</v>
      </c>
      <c r="I1937" s="206">
        <f t="shared" si="154"/>
        <v>24000</v>
      </c>
      <c r="J1937" s="259"/>
      <c r="K1937" s="196" t="s">
        <v>1479</v>
      </c>
      <c r="L1937" s="179" t="s">
        <v>887</v>
      </c>
      <c r="M1937" s="157">
        <f t="shared" si="155"/>
        <v>6</v>
      </c>
      <c r="N1937" s="157">
        <f t="shared" si="156"/>
        <v>24000</v>
      </c>
      <c r="O1937" s="157">
        <f t="shared" si="157"/>
        <v>0</v>
      </c>
    </row>
    <row r="1938" s="157" customFormat="1" customHeight="1" spans="1:15">
      <c r="A1938" s="196" t="s">
        <v>1471</v>
      </c>
      <c r="B1938" s="179" t="s">
        <v>1050</v>
      </c>
      <c r="C1938" s="179" t="s">
        <v>272</v>
      </c>
      <c r="D1938" s="179" t="s">
        <v>330</v>
      </c>
      <c r="E1938" s="196" t="s">
        <v>274</v>
      </c>
      <c r="F1938" s="179" t="s">
        <v>158</v>
      </c>
      <c r="G1938" s="206">
        <v>6</v>
      </c>
      <c r="H1938" s="206">
        <v>1320</v>
      </c>
      <c r="I1938" s="206">
        <f t="shared" si="154"/>
        <v>7920</v>
      </c>
      <c r="J1938" s="259"/>
      <c r="K1938" s="196" t="s">
        <v>1479</v>
      </c>
      <c r="L1938" s="179" t="s">
        <v>887</v>
      </c>
      <c r="M1938" s="157">
        <f t="shared" si="155"/>
        <v>6</v>
      </c>
      <c r="N1938" s="157">
        <f t="shared" si="156"/>
        <v>7920</v>
      </c>
      <c r="O1938" s="157">
        <f t="shared" si="157"/>
        <v>0</v>
      </c>
    </row>
    <row r="1939" s="157" customFormat="1" customHeight="1" spans="1:15">
      <c r="A1939" s="196" t="s">
        <v>1471</v>
      </c>
      <c r="B1939" s="179" t="s">
        <v>1050</v>
      </c>
      <c r="C1939" s="179" t="s">
        <v>392</v>
      </c>
      <c r="D1939" s="179" t="s">
        <v>393</v>
      </c>
      <c r="E1939" s="196" t="s">
        <v>335</v>
      </c>
      <c r="F1939" s="179" t="s">
        <v>229</v>
      </c>
      <c r="G1939" s="206">
        <v>4</v>
      </c>
      <c r="H1939" s="206">
        <v>3000</v>
      </c>
      <c r="I1939" s="206">
        <f t="shared" si="154"/>
        <v>12000</v>
      </c>
      <c r="J1939" s="259"/>
      <c r="K1939" s="196" t="s">
        <v>1479</v>
      </c>
      <c r="L1939" s="179" t="s">
        <v>887</v>
      </c>
      <c r="M1939" s="157">
        <f t="shared" si="155"/>
        <v>4</v>
      </c>
      <c r="N1939" s="157">
        <f t="shared" si="156"/>
        <v>12000</v>
      </c>
      <c r="O1939" s="157">
        <f t="shared" si="157"/>
        <v>0</v>
      </c>
    </row>
    <row r="1940" s="157" customFormat="1" customHeight="1" spans="1:15">
      <c r="A1940" s="196" t="s">
        <v>1471</v>
      </c>
      <c r="B1940" s="179" t="s">
        <v>1050</v>
      </c>
      <c r="C1940" s="196" t="s">
        <v>333</v>
      </c>
      <c r="D1940" s="179" t="s">
        <v>330</v>
      </c>
      <c r="E1940" s="196" t="s">
        <v>335</v>
      </c>
      <c r="F1940" s="179" t="s">
        <v>229</v>
      </c>
      <c r="G1940" s="206">
        <v>1</v>
      </c>
      <c r="H1940" s="206">
        <v>4000</v>
      </c>
      <c r="I1940" s="206">
        <f t="shared" si="154"/>
        <v>4000</v>
      </c>
      <c r="J1940" s="259"/>
      <c r="K1940" s="196" t="s">
        <v>1479</v>
      </c>
      <c r="L1940" s="179" t="s">
        <v>887</v>
      </c>
      <c r="M1940" s="157">
        <f t="shared" si="155"/>
        <v>1</v>
      </c>
      <c r="N1940" s="157">
        <f t="shared" si="156"/>
        <v>4000</v>
      </c>
      <c r="O1940" s="157">
        <f t="shared" si="157"/>
        <v>0</v>
      </c>
    </row>
    <row r="1941" s="157" customFormat="1" customHeight="1" spans="1:15">
      <c r="A1941" s="196" t="s">
        <v>1471</v>
      </c>
      <c r="B1941" s="179" t="s">
        <v>1050</v>
      </c>
      <c r="C1941" s="179" t="s">
        <v>375</v>
      </c>
      <c r="D1941" s="179" t="s">
        <v>599</v>
      </c>
      <c r="E1941" s="196" t="s">
        <v>376</v>
      </c>
      <c r="F1941" s="179" t="s">
        <v>229</v>
      </c>
      <c r="G1941" s="206">
        <v>2</v>
      </c>
      <c r="H1941" s="206">
        <v>8000</v>
      </c>
      <c r="I1941" s="206">
        <f t="shared" si="154"/>
        <v>16000</v>
      </c>
      <c r="J1941" s="259"/>
      <c r="K1941" s="196" t="s">
        <v>1479</v>
      </c>
      <c r="L1941" s="179" t="s">
        <v>887</v>
      </c>
      <c r="M1941" s="157">
        <f t="shared" si="155"/>
        <v>2</v>
      </c>
      <c r="N1941" s="157">
        <f t="shared" si="156"/>
        <v>16000</v>
      </c>
      <c r="O1941" s="157">
        <f t="shared" si="157"/>
        <v>0</v>
      </c>
    </row>
    <row r="1942" s="157" customFormat="1" customHeight="1" spans="1:15">
      <c r="A1942" s="196" t="s">
        <v>1471</v>
      </c>
      <c r="B1942" s="179" t="s">
        <v>1050</v>
      </c>
      <c r="C1942" s="179" t="s">
        <v>315</v>
      </c>
      <c r="D1942" s="179" t="s">
        <v>330</v>
      </c>
      <c r="E1942" s="179" t="s">
        <v>786</v>
      </c>
      <c r="F1942" s="179" t="s">
        <v>158</v>
      </c>
      <c r="G1942" s="206">
        <v>2</v>
      </c>
      <c r="H1942" s="206">
        <v>200</v>
      </c>
      <c r="I1942" s="206">
        <f t="shared" si="154"/>
        <v>400</v>
      </c>
      <c r="J1942" s="259"/>
      <c r="K1942" s="196" t="s">
        <v>1479</v>
      </c>
      <c r="L1942" s="179" t="s">
        <v>887</v>
      </c>
      <c r="M1942" s="157">
        <f t="shared" si="155"/>
        <v>2</v>
      </c>
      <c r="N1942" s="157">
        <f t="shared" si="156"/>
        <v>400</v>
      </c>
      <c r="O1942" s="157">
        <f t="shared" si="157"/>
        <v>0</v>
      </c>
    </row>
    <row r="1943" s="157" customFormat="1" customHeight="1" spans="1:15">
      <c r="A1943" s="196" t="s">
        <v>1471</v>
      </c>
      <c r="B1943" s="179" t="s">
        <v>1055</v>
      </c>
      <c r="C1943" s="179" t="s">
        <v>535</v>
      </c>
      <c r="D1943" s="179" t="s">
        <v>844</v>
      </c>
      <c r="E1943" s="196" t="s">
        <v>157</v>
      </c>
      <c r="F1943" s="179" t="s">
        <v>158</v>
      </c>
      <c r="G1943" s="206">
        <v>4</v>
      </c>
      <c r="H1943" s="206">
        <v>4000</v>
      </c>
      <c r="I1943" s="206">
        <f t="shared" si="154"/>
        <v>16000</v>
      </c>
      <c r="J1943" s="259"/>
      <c r="K1943" s="196" t="s">
        <v>1480</v>
      </c>
      <c r="L1943" s="179" t="s">
        <v>887</v>
      </c>
      <c r="M1943" s="157">
        <f t="shared" si="155"/>
        <v>4</v>
      </c>
      <c r="N1943" s="157">
        <f t="shared" si="156"/>
        <v>16000</v>
      </c>
      <c r="O1943" s="157">
        <f t="shared" si="157"/>
        <v>0</v>
      </c>
    </row>
    <row r="1944" s="157" customFormat="1" customHeight="1" spans="1:15">
      <c r="A1944" s="196" t="s">
        <v>1471</v>
      </c>
      <c r="B1944" s="179" t="s">
        <v>1055</v>
      </c>
      <c r="C1944" s="179" t="s">
        <v>272</v>
      </c>
      <c r="D1944" s="179" t="s">
        <v>330</v>
      </c>
      <c r="E1944" s="196" t="s">
        <v>274</v>
      </c>
      <c r="F1944" s="179" t="s">
        <v>158</v>
      </c>
      <c r="G1944" s="206">
        <v>4</v>
      </c>
      <c r="H1944" s="206">
        <v>1320</v>
      </c>
      <c r="I1944" s="206">
        <f t="shared" si="154"/>
        <v>5280</v>
      </c>
      <c r="J1944" s="259"/>
      <c r="K1944" s="196" t="s">
        <v>1480</v>
      </c>
      <c r="L1944" s="179" t="s">
        <v>887</v>
      </c>
      <c r="M1944" s="157">
        <f t="shared" si="155"/>
        <v>4</v>
      </c>
      <c r="N1944" s="157">
        <f t="shared" si="156"/>
        <v>5280</v>
      </c>
      <c r="O1944" s="157">
        <f t="shared" si="157"/>
        <v>0</v>
      </c>
    </row>
    <row r="1945" s="157" customFormat="1" customHeight="1" spans="1:15">
      <c r="A1945" s="196" t="s">
        <v>1471</v>
      </c>
      <c r="B1945" s="179" t="s">
        <v>1055</v>
      </c>
      <c r="C1945" s="179" t="s">
        <v>395</v>
      </c>
      <c r="D1945" s="179" t="s">
        <v>393</v>
      </c>
      <c r="E1945" s="196" t="s">
        <v>335</v>
      </c>
      <c r="F1945" s="179" t="s">
        <v>229</v>
      </c>
      <c r="G1945" s="206">
        <v>2</v>
      </c>
      <c r="H1945" s="206">
        <v>3000</v>
      </c>
      <c r="I1945" s="206">
        <f t="shared" si="154"/>
        <v>6000</v>
      </c>
      <c r="J1945" s="259"/>
      <c r="K1945" s="196" t="s">
        <v>1480</v>
      </c>
      <c r="L1945" s="179" t="s">
        <v>887</v>
      </c>
      <c r="M1945" s="157">
        <f t="shared" si="155"/>
        <v>2</v>
      </c>
      <c r="N1945" s="157">
        <f t="shared" si="156"/>
        <v>6000</v>
      </c>
      <c r="O1945" s="157">
        <f t="shared" si="157"/>
        <v>0</v>
      </c>
    </row>
    <row r="1946" s="157" customFormat="1" customHeight="1" spans="1:15">
      <c r="A1946" s="196" t="s">
        <v>1471</v>
      </c>
      <c r="B1946" s="179" t="s">
        <v>1055</v>
      </c>
      <c r="C1946" s="179" t="s">
        <v>391</v>
      </c>
      <c r="D1946" s="179" t="s">
        <v>599</v>
      </c>
      <c r="E1946" s="196" t="s">
        <v>376</v>
      </c>
      <c r="F1946" s="179" t="s">
        <v>229</v>
      </c>
      <c r="G1946" s="206">
        <v>2</v>
      </c>
      <c r="H1946" s="206">
        <v>4000</v>
      </c>
      <c r="I1946" s="206">
        <f t="shared" si="154"/>
        <v>8000</v>
      </c>
      <c r="J1946" s="259"/>
      <c r="K1946" s="196" t="s">
        <v>1480</v>
      </c>
      <c r="L1946" s="179" t="s">
        <v>887</v>
      </c>
      <c r="M1946" s="157">
        <f t="shared" si="155"/>
        <v>2</v>
      </c>
      <c r="N1946" s="157">
        <f t="shared" si="156"/>
        <v>8000</v>
      </c>
      <c r="O1946" s="157">
        <f t="shared" si="157"/>
        <v>0</v>
      </c>
    </row>
    <row r="1947" s="157" customFormat="1" customHeight="1" spans="1:15">
      <c r="A1947" s="196" t="s">
        <v>1471</v>
      </c>
      <c r="B1947" s="179" t="s">
        <v>1055</v>
      </c>
      <c r="C1947" s="179" t="s">
        <v>315</v>
      </c>
      <c r="D1947" s="179" t="s">
        <v>330</v>
      </c>
      <c r="E1947" s="179" t="s">
        <v>786</v>
      </c>
      <c r="F1947" s="179" t="s">
        <v>158</v>
      </c>
      <c r="G1947" s="206">
        <v>2</v>
      </c>
      <c r="H1947" s="206">
        <v>200</v>
      </c>
      <c r="I1947" s="206">
        <f t="shared" si="154"/>
        <v>400</v>
      </c>
      <c r="J1947" s="259"/>
      <c r="K1947" s="196" t="s">
        <v>1480</v>
      </c>
      <c r="L1947" s="179" t="s">
        <v>887</v>
      </c>
      <c r="M1947" s="157">
        <f t="shared" si="155"/>
        <v>2</v>
      </c>
      <c r="N1947" s="157">
        <f t="shared" si="156"/>
        <v>400</v>
      </c>
      <c r="O1947" s="157">
        <f t="shared" si="157"/>
        <v>0</v>
      </c>
    </row>
    <row r="1948" s="157" customFormat="1" customHeight="1" spans="1:15">
      <c r="A1948" s="196" t="s">
        <v>1471</v>
      </c>
      <c r="B1948" s="179" t="s">
        <v>1060</v>
      </c>
      <c r="C1948" s="179" t="s">
        <v>535</v>
      </c>
      <c r="D1948" s="179" t="s">
        <v>844</v>
      </c>
      <c r="E1948" s="196" t="s">
        <v>157</v>
      </c>
      <c r="F1948" s="179" t="s">
        <v>158</v>
      </c>
      <c r="G1948" s="206">
        <v>4</v>
      </c>
      <c r="H1948" s="206">
        <v>4000</v>
      </c>
      <c r="I1948" s="206">
        <f t="shared" si="154"/>
        <v>16000</v>
      </c>
      <c r="J1948" s="259"/>
      <c r="K1948" s="196" t="s">
        <v>1481</v>
      </c>
      <c r="L1948" s="179" t="s">
        <v>887</v>
      </c>
      <c r="M1948" s="157">
        <f t="shared" si="155"/>
        <v>4</v>
      </c>
      <c r="N1948" s="157">
        <f t="shared" si="156"/>
        <v>16000</v>
      </c>
      <c r="O1948" s="157">
        <f t="shared" si="157"/>
        <v>0</v>
      </c>
    </row>
    <row r="1949" s="157" customFormat="1" customHeight="1" spans="1:15">
      <c r="A1949" s="196" t="s">
        <v>1471</v>
      </c>
      <c r="B1949" s="179" t="s">
        <v>1060</v>
      </c>
      <c r="C1949" s="179" t="s">
        <v>272</v>
      </c>
      <c r="D1949" s="179" t="s">
        <v>330</v>
      </c>
      <c r="E1949" s="196" t="s">
        <v>274</v>
      </c>
      <c r="F1949" s="179" t="s">
        <v>158</v>
      </c>
      <c r="G1949" s="206">
        <v>4</v>
      </c>
      <c r="H1949" s="206">
        <v>1320</v>
      </c>
      <c r="I1949" s="206">
        <f t="shared" si="154"/>
        <v>5280</v>
      </c>
      <c r="J1949" s="259"/>
      <c r="K1949" s="196" t="s">
        <v>1481</v>
      </c>
      <c r="L1949" s="179" t="s">
        <v>887</v>
      </c>
      <c r="M1949" s="157">
        <f t="shared" si="155"/>
        <v>4</v>
      </c>
      <c r="N1949" s="157">
        <f t="shared" si="156"/>
        <v>5280</v>
      </c>
      <c r="O1949" s="157">
        <f t="shared" si="157"/>
        <v>0</v>
      </c>
    </row>
    <row r="1950" s="157" customFormat="1" customHeight="1" spans="1:15">
      <c r="A1950" s="196" t="s">
        <v>1471</v>
      </c>
      <c r="B1950" s="179" t="s">
        <v>1060</v>
      </c>
      <c r="C1950" s="179" t="s">
        <v>395</v>
      </c>
      <c r="D1950" s="179" t="s">
        <v>393</v>
      </c>
      <c r="E1950" s="196" t="s">
        <v>335</v>
      </c>
      <c r="F1950" s="179" t="s">
        <v>229</v>
      </c>
      <c r="G1950" s="206">
        <v>2</v>
      </c>
      <c r="H1950" s="206">
        <v>3000</v>
      </c>
      <c r="I1950" s="206">
        <f t="shared" si="154"/>
        <v>6000</v>
      </c>
      <c r="J1950" s="259"/>
      <c r="K1950" s="196" t="s">
        <v>1481</v>
      </c>
      <c r="L1950" s="179" t="s">
        <v>887</v>
      </c>
      <c r="M1950" s="157">
        <f t="shared" si="155"/>
        <v>2</v>
      </c>
      <c r="N1950" s="157">
        <f t="shared" si="156"/>
        <v>6000</v>
      </c>
      <c r="O1950" s="157">
        <f t="shared" si="157"/>
        <v>0</v>
      </c>
    </row>
    <row r="1951" s="157" customFormat="1" customHeight="1" spans="1:15">
      <c r="A1951" s="196" t="s">
        <v>1471</v>
      </c>
      <c r="B1951" s="179" t="s">
        <v>1060</v>
      </c>
      <c r="C1951" s="179" t="s">
        <v>391</v>
      </c>
      <c r="D1951" s="179" t="s">
        <v>599</v>
      </c>
      <c r="E1951" s="196" t="s">
        <v>376</v>
      </c>
      <c r="F1951" s="179" t="s">
        <v>229</v>
      </c>
      <c r="G1951" s="206">
        <v>2</v>
      </c>
      <c r="H1951" s="206">
        <v>4000</v>
      </c>
      <c r="I1951" s="206">
        <f t="shared" si="154"/>
        <v>8000</v>
      </c>
      <c r="J1951" s="259"/>
      <c r="K1951" s="196" t="s">
        <v>1481</v>
      </c>
      <c r="L1951" s="179" t="s">
        <v>887</v>
      </c>
      <c r="M1951" s="157">
        <f t="shared" si="155"/>
        <v>2</v>
      </c>
      <c r="N1951" s="157">
        <f t="shared" si="156"/>
        <v>8000</v>
      </c>
      <c r="O1951" s="157">
        <f t="shared" si="157"/>
        <v>0</v>
      </c>
    </row>
    <row r="1952" s="157" customFormat="1" customHeight="1" spans="1:15">
      <c r="A1952" s="196" t="s">
        <v>1471</v>
      </c>
      <c r="B1952" s="179" t="s">
        <v>1060</v>
      </c>
      <c r="C1952" s="179" t="s">
        <v>315</v>
      </c>
      <c r="D1952" s="179" t="s">
        <v>330</v>
      </c>
      <c r="E1952" s="179" t="s">
        <v>786</v>
      </c>
      <c r="F1952" s="179" t="s">
        <v>158</v>
      </c>
      <c r="G1952" s="206">
        <v>2</v>
      </c>
      <c r="H1952" s="206">
        <v>200</v>
      </c>
      <c r="I1952" s="206">
        <f t="shared" si="154"/>
        <v>400</v>
      </c>
      <c r="J1952" s="259"/>
      <c r="K1952" s="196" t="s">
        <v>1481</v>
      </c>
      <c r="L1952" s="179" t="s">
        <v>887</v>
      </c>
      <c r="M1952" s="157">
        <f t="shared" si="155"/>
        <v>2</v>
      </c>
      <c r="N1952" s="157">
        <f t="shared" si="156"/>
        <v>400</v>
      </c>
      <c r="O1952" s="157">
        <f t="shared" si="157"/>
        <v>0</v>
      </c>
    </row>
    <row r="1953" s="157" customFormat="1" customHeight="1" spans="1:15">
      <c r="A1953" s="196" t="s">
        <v>1471</v>
      </c>
      <c r="B1953" s="179" t="s">
        <v>1066</v>
      </c>
      <c r="C1953" s="179" t="s">
        <v>533</v>
      </c>
      <c r="D1953" s="179" t="s">
        <v>176</v>
      </c>
      <c r="E1953" s="196" t="s">
        <v>157</v>
      </c>
      <c r="F1953" s="179" t="s">
        <v>158</v>
      </c>
      <c r="G1953" s="206">
        <v>1</v>
      </c>
      <c r="H1953" s="206">
        <v>6000</v>
      </c>
      <c r="I1953" s="206">
        <f t="shared" si="154"/>
        <v>6000</v>
      </c>
      <c r="J1953" s="259"/>
      <c r="K1953" s="196" t="s">
        <v>1482</v>
      </c>
      <c r="L1953" s="179" t="s">
        <v>887</v>
      </c>
      <c r="M1953" s="157">
        <f t="shared" si="155"/>
        <v>1</v>
      </c>
      <c r="N1953" s="157">
        <f t="shared" si="156"/>
        <v>6000</v>
      </c>
      <c r="O1953" s="157">
        <f t="shared" si="157"/>
        <v>0</v>
      </c>
    </row>
    <row r="1954" s="157" customFormat="1" customHeight="1" spans="1:15">
      <c r="A1954" s="196" t="s">
        <v>1471</v>
      </c>
      <c r="B1954" s="179" t="s">
        <v>1066</v>
      </c>
      <c r="C1954" s="179" t="s">
        <v>272</v>
      </c>
      <c r="D1954" s="179" t="s">
        <v>330</v>
      </c>
      <c r="E1954" s="196" t="s">
        <v>278</v>
      </c>
      <c r="F1954" s="179" t="s">
        <v>158</v>
      </c>
      <c r="G1954" s="206">
        <v>1</v>
      </c>
      <c r="H1954" s="206">
        <v>2000</v>
      </c>
      <c r="I1954" s="206">
        <f t="shared" si="154"/>
        <v>2000</v>
      </c>
      <c r="J1954" s="259"/>
      <c r="K1954" s="196" t="s">
        <v>1482</v>
      </c>
      <c r="L1954" s="179" t="s">
        <v>887</v>
      </c>
      <c r="M1954" s="157">
        <f t="shared" si="155"/>
        <v>1</v>
      </c>
      <c r="N1954" s="157">
        <f t="shared" si="156"/>
        <v>2000</v>
      </c>
      <c r="O1954" s="157">
        <f t="shared" si="157"/>
        <v>0</v>
      </c>
    </row>
    <row r="1955" s="157" customFormat="1" customHeight="1" spans="1:15">
      <c r="A1955" s="196" t="s">
        <v>1471</v>
      </c>
      <c r="B1955" s="179" t="s">
        <v>1066</v>
      </c>
      <c r="C1955" s="179" t="s">
        <v>318</v>
      </c>
      <c r="D1955" s="179" t="s">
        <v>728</v>
      </c>
      <c r="E1955" s="196" t="s">
        <v>320</v>
      </c>
      <c r="F1955" s="179" t="s">
        <v>158</v>
      </c>
      <c r="G1955" s="206">
        <v>2</v>
      </c>
      <c r="H1955" s="206">
        <v>800</v>
      </c>
      <c r="I1955" s="206">
        <f t="shared" si="154"/>
        <v>1600</v>
      </c>
      <c r="J1955" s="259"/>
      <c r="K1955" s="196" t="s">
        <v>1482</v>
      </c>
      <c r="L1955" s="179" t="s">
        <v>887</v>
      </c>
      <c r="M1955" s="157">
        <f t="shared" si="155"/>
        <v>2</v>
      </c>
      <c r="N1955" s="157">
        <f t="shared" si="156"/>
        <v>1600</v>
      </c>
      <c r="O1955" s="157">
        <f t="shared" si="157"/>
        <v>0</v>
      </c>
    </row>
    <row r="1956" s="157" customFormat="1" customHeight="1" spans="1:15">
      <c r="A1956" s="196" t="s">
        <v>1471</v>
      </c>
      <c r="B1956" s="179" t="s">
        <v>1066</v>
      </c>
      <c r="C1956" s="179" t="s">
        <v>395</v>
      </c>
      <c r="D1956" s="179" t="s">
        <v>393</v>
      </c>
      <c r="E1956" s="196" t="s">
        <v>335</v>
      </c>
      <c r="F1956" s="179" t="s">
        <v>229</v>
      </c>
      <c r="G1956" s="206">
        <v>1</v>
      </c>
      <c r="H1956" s="206">
        <v>3000</v>
      </c>
      <c r="I1956" s="206">
        <f t="shared" si="154"/>
        <v>3000</v>
      </c>
      <c r="J1956" s="259"/>
      <c r="K1956" s="196" t="s">
        <v>1482</v>
      </c>
      <c r="L1956" s="179" t="s">
        <v>887</v>
      </c>
      <c r="M1956" s="157">
        <f t="shared" si="155"/>
        <v>1</v>
      </c>
      <c r="N1956" s="157">
        <f t="shared" si="156"/>
        <v>3000</v>
      </c>
      <c r="O1956" s="157">
        <f t="shared" si="157"/>
        <v>0</v>
      </c>
    </row>
    <row r="1957" s="157" customFormat="1" customHeight="1" spans="1:15">
      <c r="A1957" s="196" t="s">
        <v>1471</v>
      </c>
      <c r="B1957" s="179" t="s">
        <v>1066</v>
      </c>
      <c r="C1957" s="179" t="s">
        <v>389</v>
      </c>
      <c r="D1957" s="179" t="s">
        <v>330</v>
      </c>
      <c r="E1957" s="196" t="s">
        <v>390</v>
      </c>
      <c r="F1957" s="179" t="s">
        <v>229</v>
      </c>
      <c r="G1957" s="206">
        <v>1</v>
      </c>
      <c r="H1957" s="206">
        <v>3000</v>
      </c>
      <c r="I1957" s="206">
        <f t="shared" si="154"/>
        <v>3000</v>
      </c>
      <c r="J1957" s="259"/>
      <c r="K1957" s="196" t="s">
        <v>1482</v>
      </c>
      <c r="L1957" s="179" t="s">
        <v>887</v>
      </c>
      <c r="M1957" s="157">
        <f t="shared" si="155"/>
        <v>1</v>
      </c>
      <c r="N1957" s="157">
        <f t="shared" si="156"/>
        <v>3000</v>
      </c>
      <c r="O1957" s="157">
        <f t="shared" si="157"/>
        <v>0</v>
      </c>
    </row>
    <row r="1958" s="157" customFormat="1" customHeight="1" spans="1:15">
      <c r="A1958" s="196" t="s">
        <v>1471</v>
      </c>
      <c r="B1958" s="179" t="s">
        <v>1066</v>
      </c>
      <c r="C1958" s="179" t="s">
        <v>467</v>
      </c>
      <c r="D1958" s="179" t="s">
        <v>330</v>
      </c>
      <c r="E1958" s="179" t="s">
        <v>468</v>
      </c>
      <c r="F1958" s="179" t="s">
        <v>229</v>
      </c>
      <c r="G1958" s="206">
        <v>1</v>
      </c>
      <c r="H1958" s="206">
        <v>150</v>
      </c>
      <c r="I1958" s="206">
        <f t="shared" si="154"/>
        <v>150</v>
      </c>
      <c r="J1958" s="259"/>
      <c r="K1958" s="196" t="s">
        <v>1482</v>
      </c>
      <c r="L1958" s="179" t="s">
        <v>887</v>
      </c>
      <c r="M1958" s="157">
        <f t="shared" si="155"/>
        <v>1</v>
      </c>
      <c r="N1958" s="157">
        <f t="shared" si="156"/>
        <v>150</v>
      </c>
      <c r="O1958" s="157">
        <f t="shared" si="157"/>
        <v>0</v>
      </c>
    </row>
    <row r="1959" s="157" customFormat="1" customHeight="1" spans="1:15">
      <c r="A1959" s="196" t="s">
        <v>1471</v>
      </c>
      <c r="B1959" s="179" t="s">
        <v>1066</v>
      </c>
      <c r="C1959" s="179" t="s">
        <v>346</v>
      </c>
      <c r="D1959" s="179" t="s">
        <v>347</v>
      </c>
      <c r="E1959" s="179" t="s">
        <v>348</v>
      </c>
      <c r="F1959" s="179" t="s">
        <v>229</v>
      </c>
      <c r="G1959" s="206">
        <v>1</v>
      </c>
      <c r="H1959" s="206">
        <v>1800</v>
      </c>
      <c r="I1959" s="206">
        <f t="shared" si="154"/>
        <v>1800</v>
      </c>
      <c r="J1959" s="259"/>
      <c r="K1959" s="196" t="s">
        <v>1482</v>
      </c>
      <c r="L1959" s="179" t="s">
        <v>887</v>
      </c>
      <c r="M1959" s="157">
        <f t="shared" si="155"/>
        <v>1</v>
      </c>
      <c r="N1959" s="157">
        <f t="shared" si="156"/>
        <v>1800</v>
      </c>
      <c r="O1959" s="157">
        <f t="shared" si="157"/>
        <v>0</v>
      </c>
    </row>
    <row r="1960" s="157" customFormat="1" customHeight="1" spans="1:15">
      <c r="A1960" s="196" t="s">
        <v>1471</v>
      </c>
      <c r="B1960" s="179" t="s">
        <v>1066</v>
      </c>
      <c r="C1960" s="179" t="s">
        <v>484</v>
      </c>
      <c r="D1960" s="179" t="s">
        <v>599</v>
      </c>
      <c r="E1960" s="179" t="s">
        <v>485</v>
      </c>
      <c r="F1960" s="179" t="s">
        <v>229</v>
      </c>
      <c r="G1960" s="206">
        <v>1</v>
      </c>
      <c r="H1960" s="206">
        <v>300</v>
      </c>
      <c r="I1960" s="206">
        <f t="shared" si="154"/>
        <v>300</v>
      </c>
      <c r="J1960" s="259"/>
      <c r="K1960" s="196" t="s">
        <v>1482</v>
      </c>
      <c r="L1960" s="179" t="s">
        <v>887</v>
      </c>
      <c r="M1960" s="157">
        <f t="shared" si="155"/>
        <v>1</v>
      </c>
      <c r="N1960" s="157">
        <f t="shared" si="156"/>
        <v>300</v>
      </c>
      <c r="O1960" s="157">
        <f t="shared" si="157"/>
        <v>0</v>
      </c>
    </row>
    <row r="1961" s="157" customFormat="1" customHeight="1" spans="1:15">
      <c r="A1961" s="196" t="s">
        <v>1471</v>
      </c>
      <c r="B1961" s="179" t="s">
        <v>1066</v>
      </c>
      <c r="C1961" s="179" t="s">
        <v>438</v>
      </c>
      <c r="D1961" s="179" t="s">
        <v>330</v>
      </c>
      <c r="E1961" s="196" t="s">
        <v>432</v>
      </c>
      <c r="F1961" s="179" t="s">
        <v>186</v>
      </c>
      <c r="G1961" s="206">
        <v>1</v>
      </c>
      <c r="H1961" s="206">
        <v>6000</v>
      </c>
      <c r="I1961" s="206">
        <f t="shared" si="154"/>
        <v>6000</v>
      </c>
      <c r="J1961" s="259"/>
      <c r="K1961" s="196" t="s">
        <v>1482</v>
      </c>
      <c r="L1961" s="179" t="s">
        <v>887</v>
      </c>
      <c r="M1961" s="157">
        <f t="shared" si="155"/>
        <v>1</v>
      </c>
      <c r="N1961" s="157">
        <f t="shared" si="156"/>
        <v>6000</v>
      </c>
      <c r="O1961" s="157">
        <f t="shared" si="157"/>
        <v>0</v>
      </c>
    </row>
    <row r="1962" s="157" customFormat="1" customHeight="1" spans="1:15">
      <c r="A1962" s="196" t="s">
        <v>1471</v>
      </c>
      <c r="B1962" s="179" t="s">
        <v>1066</v>
      </c>
      <c r="C1962" s="179" t="s">
        <v>262</v>
      </c>
      <c r="D1962" s="179" t="s">
        <v>263</v>
      </c>
      <c r="E1962" s="196" t="s">
        <v>188</v>
      </c>
      <c r="F1962" s="179" t="s">
        <v>229</v>
      </c>
      <c r="G1962" s="206">
        <v>1</v>
      </c>
      <c r="H1962" s="206">
        <v>1000</v>
      </c>
      <c r="I1962" s="206">
        <f t="shared" si="154"/>
        <v>1000</v>
      </c>
      <c r="J1962" s="259"/>
      <c r="K1962" s="196" t="s">
        <v>1482</v>
      </c>
      <c r="L1962" s="179" t="s">
        <v>887</v>
      </c>
      <c r="M1962" s="157">
        <f t="shared" si="155"/>
        <v>1</v>
      </c>
      <c r="N1962" s="157">
        <f t="shared" si="156"/>
        <v>1000</v>
      </c>
      <c r="O1962" s="157">
        <f t="shared" si="157"/>
        <v>0</v>
      </c>
    </row>
    <row r="1963" s="157" customFormat="1" customHeight="1" spans="1:15">
      <c r="A1963" s="196" t="s">
        <v>1471</v>
      </c>
      <c r="B1963" s="179" t="s">
        <v>1466</v>
      </c>
      <c r="C1963" s="179" t="s">
        <v>354</v>
      </c>
      <c r="D1963" s="179" t="s">
        <v>355</v>
      </c>
      <c r="E1963" s="196" t="s">
        <v>356</v>
      </c>
      <c r="F1963" s="213" t="s">
        <v>229</v>
      </c>
      <c r="G1963" s="206">
        <v>1</v>
      </c>
      <c r="H1963" s="206">
        <v>1000</v>
      </c>
      <c r="I1963" s="206">
        <f t="shared" si="154"/>
        <v>1000</v>
      </c>
      <c r="J1963" s="259"/>
      <c r="K1963" s="196" t="s">
        <v>1483</v>
      </c>
      <c r="L1963" s="179" t="s">
        <v>887</v>
      </c>
      <c r="M1963" s="157">
        <f t="shared" si="155"/>
        <v>1</v>
      </c>
      <c r="N1963" s="157">
        <f t="shared" si="156"/>
        <v>1000</v>
      </c>
      <c r="O1963" s="157">
        <f t="shared" si="157"/>
        <v>0</v>
      </c>
    </row>
    <row r="1964" s="157" customFormat="1" customHeight="1" spans="1:15">
      <c r="A1964" s="196" t="s">
        <v>1471</v>
      </c>
      <c r="B1964" s="179" t="s">
        <v>1466</v>
      </c>
      <c r="C1964" s="179" t="s">
        <v>262</v>
      </c>
      <c r="D1964" s="179" t="s">
        <v>263</v>
      </c>
      <c r="E1964" s="196" t="s">
        <v>188</v>
      </c>
      <c r="F1964" s="179" t="s">
        <v>229</v>
      </c>
      <c r="G1964" s="206">
        <v>1</v>
      </c>
      <c r="H1964" s="206">
        <v>1000</v>
      </c>
      <c r="I1964" s="206">
        <f t="shared" si="154"/>
        <v>1000</v>
      </c>
      <c r="J1964" s="259"/>
      <c r="K1964" s="196" t="s">
        <v>1483</v>
      </c>
      <c r="L1964" s="179" t="s">
        <v>887</v>
      </c>
      <c r="M1964" s="157">
        <f t="shared" si="155"/>
        <v>1</v>
      </c>
      <c r="N1964" s="157">
        <f t="shared" si="156"/>
        <v>1000</v>
      </c>
      <c r="O1964" s="157">
        <f t="shared" si="157"/>
        <v>0</v>
      </c>
    </row>
    <row r="1965" s="157" customFormat="1" customHeight="1" spans="1:15">
      <c r="A1965" s="196" t="s">
        <v>1471</v>
      </c>
      <c r="B1965" s="179" t="s">
        <v>1466</v>
      </c>
      <c r="C1965" s="179" t="s">
        <v>354</v>
      </c>
      <c r="D1965" s="179" t="s">
        <v>355</v>
      </c>
      <c r="E1965" s="196" t="s">
        <v>356</v>
      </c>
      <c r="F1965" s="179" t="s">
        <v>229</v>
      </c>
      <c r="G1965" s="206">
        <v>1</v>
      </c>
      <c r="H1965" s="206">
        <v>1000</v>
      </c>
      <c r="I1965" s="206">
        <f t="shared" si="154"/>
        <v>1000</v>
      </c>
      <c r="J1965" s="259"/>
      <c r="K1965" s="196" t="s">
        <v>1483</v>
      </c>
      <c r="L1965" s="179" t="s">
        <v>887</v>
      </c>
      <c r="M1965" s="157">
        <f t="shared" si="155"/>
        <v>1</v>
      </c>
      <c r="N1965" s="157">
        <f t="shared" si="156"/>
        <v>1000</v>
      </c>
      <c r="O1965" s="157">
        <f t="shared" si="157"/>
        <v>0</v>
      </c>
    </row>
    <row r="1966" s="157" customFormat="1" customHeight="1" spans="1:15">
      <c r="A1966" s="196" t="s">
        <v>1471</v>
      </c>
      <c r="B1966" s="179" t="s">
        <v>1466</v>
      </c>
      <c r="C1966" s="179" t="s">
        <v>213</v>
      </c>
      <c r="D1966" s="196" t="s">
        <v>220</v>
      </c>
      <c r="E1966" s="196" t="s">
        <v>188</v>
      </c>
      <c r="F1966" s="179" t="s">
        <v>158</v>
      </c>
      <c r="G1966" s="206">
        <v>2</v>
      </c>
      <c r="H1966" s="206">
        <v>4000</v>
      </c>
      <c r="I1966" s="206">
        <f t="shared" si="154"/>
        <v>8000</v>
      </c>
      <c r="J1966" s="259"/>
      <c r="K1966" s="196" t="s">
        <v>1483</v>
      </c>
      <c r="L1966" s="179" t="s">
        <v>887</v>
      </c>
      <c r="M1966" s="157">
        <f t="shared" si="155"/>
        <v>2</v>
      </c>
      <c r="N1966" s="157">
        <f t="shared" si="156"/>
        <v>8000</v>
      </c>
      <c r="O1966" s="157">
        <f t="shared" si="157"/>
        <v>0</v>
      </c>
    </row>
    <row r="1967" s="157" customFormat="1" customHeight="1" spans="1:15">
      <c r="A1967" s="196" t="s">
        <v>1471</v>
      </c>
      <c r="B1967" s="179" t="s">
        <v>1466</v>
      </c>
      <c r="C1967" s="179" t="s">
        <v>395</v>
      </c>
      <c r="D1967" s="179" t="s">
        <v>393</v>
      </c>
      <c r="E1967" s="196" t="s">
        <v>335</v>
      </c>
      <c r="F1967" s="179" t="s">
        <v>229</v>
      </c>
      <c r="G1967" s="206">
        <v>1</v>
      </c>
      <c r="H1967" s="206">
        <v>3000</v>
      </c>
      <c r="I1967" s="206">
        <f t="shared" si="154"/>
        <v>3000</v>
      </c>
      <c r="J1967" s="259"/>
      <c r="K1967" s="196" t="s">
        <v>1483</v>
      </c>
      <c r="L1967" s="179" t="s">
        <v>887</v>
      </c>
      <c r="M1967" s="157">
        <f t="shared" si="155"/>
        <v>1</v>
      </c>
      <c r="N1967" s="157">
        <f t="shared" si="156"/>
        <v>3000</v>
      </c>
      <c r="O1967" s="157">
        <f t="shared" si="157"/>
        <v>0</v>
      </c>
    </row>
    <row r="1968" s="157" customFormat="1" customHeight="1" spans="1:15">
      <c r="A1968" s="196" t="s">
        <v>1471</v>
      </c>
      <c r="B1968" s="179" t="s">
        <v>1466</v>
      </c>
      <c r="C1968" s="179" t="s">
        <v>389</v>
      </c>
      <c r="D1968" s="179" t="s">
        <v>330</v>
      </c>
      <c r="E1968" s="196" t="s">
        <v>390</v>
      </c>
      <c r="F1968" s="179" t="s">
        <v>229</v>
      </c>
      <c r="G1968" s="206">
        <v>1</v>
      </c>
      <c r="H1968" s="206">
        <v>3000</v>
      </c>
      <c r="I1968" s="206">
        <f t="shared" si="154"/>
        <v>3000</v>
      </c>
      <c r="J1968" s="259"/>
      <c r="K1968" s="196" t="s">
        <v>1483</v>
      </c>
      <c r="L1968" s="179" t="s">
        <v>887</v>
      </c>
      <c r="M1968" s="157">
        <f t="shared" si="155"/>
        <v>1</v>
      </c>
      <c r="N1968" s="157">
        <f t="shared" si="156"/>
        <v>3000</v>
      </c>
      <c r="O1968" s="157">
        <f t="shared" si="157"/>
        <v>0</v>
      </c>
    </row>
    <row r="1969" s="157" customFormat="1" customHeight="1" spans="1:15">
      <c r="A1969" s="196" t="s">
        <v>1471</v>
      </c>
      <c r="B1969" s="179" t="s">
        <v>1466</v>
      </c>
      <c r="C1969" s="179" t="s">
        <v>272</v>
      </c>
      <c r="D1969" s="179" t="s">
        <v>330</v>
      </c>
      <c r="E1969" s="196" t="s">
        <v>278</v>
      </c>
      <c r="F1969" s="179" t="s">
        <v>158</v>
      </c>
      <c r="G1969" s="206">
        <v>6</v>
      </c>
      <c r="H1969" s="206">
        <v>2000</v>
      </c>
      <c r="I1969" s="206">
        <f t="shared" si="154"/>
        <v>12000</v>
      </c>
      <c r="J1969" s="259"/>
      <c r="K1969" s="196" t="s">
        <v>1483</v>
      </c>
      <c r="L1969" s="179" t="s">
        <v>887</v>
      </c>
      <c r="M1969" s="157">
        <f t="shared" si="155"/>
        <v>6</v>
      </c>
      <c r="N1969" s="157">
        <f t="shared" si="156"/>
        <v>12000</v>
      </c>
      <c r="O1969" s="157">
        <f t="shared" si="157"/>
        <v>0</v>
      </c>
    </row>
    <row r="1970" s="157" customFormat="1" customHeight="1" spans="1:15">
      <c r="A1970" s="196" t="s">
        <v>1471</v>
      </c>
      <c r="B1970" s="179" t="s">
        <v>1466</v>
      </c>
      <c r="C1970" s="179" t="s">
        <v>315</v>
      </c>
      <c r="D1970" s="179" t="s">
        <v>330</v>
      </c>
      <c r="E1970" s="179" t="s">
        <v>786</v>
      </c>
      <c r="F1970" s="179" t="s">
        <v>158</v>
      </c>
      <c r="G1970" s="206">
        <v>8</v>
      </c>
      <c r="H1970" s="206">
        <v>200</v>
      </c>
      <c r="I1970" s="206">
        <f t="shared" si="154"/>
        <v>1600</v>
      </c>
      <c r="J1970" s="259"/>
      <c r="K1970" s="196" t="s">
        <v>1483</v>
      </c>
      <c r="L1970" s="179" t="s">
        <v>887</v>
      </c>
      <c r="M1970" s="157">
        <f t="shared" si="155"/>
        <v>8</v>
      </c>
      <c r="N1970" s="157">
        <f t="shared" si="156"/>
        <v>1600</v>
      </c>
      <c r="O1970" s="157">
        <f t="shared" si="157"/>
        <v>0</v>
      </c>
    </row>
    <row r="1971" s="157" customFormat="1" customHeight="1" spans="1:15">
      <c r="A1971" s="196" t="s">
        <v>1471</v>
      </c>
      <c r="B1971" s="179" t="s">
        <v>1460</v>
      </c>
      <c r="C1971" s="179" t="s">
        <v>213</v>
      </c>
      <c r="D1971" s="196" t="s">
        <v>215</v>
      </c>
      <c r="E1971" s="196" t="s">
        <v>188</v>
      </c>
      <c r="F1971" s="179" t="s">
        <v>158</v>
      </c>
      <c r="G1971" s="206">
        <v>4</v>
      </c>
      <c r="H1971" s="206">
        <v>3000</v>
      </c>
      <c r="I1971" s="206">
        <f t="shared" si="154"/>
        <v>12000</v>
      </c>
      <c r="J1971" s="259"/>
      <c r="K1971" s="196" t="s">
        <v>1484</v>
      </c>
      <c r="L1971" s="179" t="s">
        <v>887</v>
      </c>
      <c r="M1971" s="157">
        <f t="shared" si="155"/>
        <v>4</v>
      </c>
      <c r="N1971" s="157">
        <f t="shared" si="156"/>
        <v>12000</v>
      </c>
      <c r="O1971" s="157">
        <f t="shared" si="157"/>
        <v>0</v>
      </c>
    </row>
    <row r="1972" s="157" customFormat="1" customHeight="1" spans="1:15">
      <c r="A1972" s="196" t="s">
        <v>1471</v>
      </c>
      <c r="B1972" s="179" t="s">
        <v>1460</v>
      </c>
      <c r="C1972" s="179" t="s">
        <v>286</v>
      </c>
      <c r="D1972" s="213" t="s">
        <v>287</v>
      </c>
      <c r="E1972" s="196" t="s">
        <v>288</v>
      </c>
      <c r="F1972" s="179" t="s">
        <v>158</v>
      </c>
      <c r="G1972" s="206">
        <v>12</v>
      </c>
      <c r="H1972" s="206">
        <v>1100</v>
      </c>
      <c r="I1972" s="206">
        <f t="shared" ref="I1972:I2010" si="158" xml:space="preserve">G1972*H1972</f>
        <v>13200</v>
      </c>
      <c r="J1972" s="259"/>
      <c r="K1972" s="196" t="s">
        <v>1484</v>
      </c>
      <c r="L1972" s="179" t="s">
        <v>887</v>
      </c>
      <c r="M1972" s="157">
        <f t="shared" ref="M1972:M2010" si="159" xml:space="preserve">G1972</f>
        <v>12</v>
      </c>
      <c r="N1972" s="157">
        <f t="shared" ref="N1972:N2010" si="160" xml:space="preserve">M1972*H1972</f>
        <v>13200</v>
      </c>
      <c r="O1972" s="157">
        <f t="shared" si="157"/>
        <v>0</v>
      </c>
    </row>
    <row r="1973" s="157" customFormat="1" customHeight="1" spans="1:15">
      <c r="A1973" s="196" t="s">
        <v>1471</v>
      </c>
      <c r="B1973" s="179" t="s">
        <v>1460</v>
      </c>
      <c r="C1973" s="179" t="s">
        <v>315</v>
      </c>
      <c r="D1973" s="179" t="s">
        <v>330</v>
      </c>
      <c r="E1973" s="179" t="s">
        <v>786</v>
      </c>
      <c r="F1973" s="179" t="s">
        <v>158</v>
      </c>
      <c r="G1973" s="206">
        <v>10</v>
      </c>
      <c r="H1973" s="206">
        <v>200</v>
      </c>
      <c r="I1973" s="206">
        <f t="shared" si="158"/>
        <v>2000</v>
      </c>
      <c r="J1973" s="259"/>
      <c r="K1973" s="196" t="s">
        <v>1484</v>
      </c>
      <c r="L1973" s="179" t="s">
        <v>887</v>
      </c>
      <c r="M1973" s="157">
        <f t="shared" si="159"/>
        <v>10</v>
      </c>
      <c r="N1973" s="157">
        <f t="shared" si="160"/>
        <v>2000</v>
      </c>
      <c r="O1973" s="157">
        <f t="shared" si="157"/>
        <v>0</v>
      </c>
    </row>
    <row r="1974" s="157" customFormat="1" customHeight="1" spans="1:15">
      <c r="A1974" s="196" t="s">
        <v>1471</v>
      </c>
      <c r="B1974" s="179" t="s">
        <v>1460</v>
      </c>
      <c r="C1974" s="179" t="s">
        <v>354</v>
      </c>
      <c r="D1974" s="179" t="s">
        <v>355</v>
      </c>
      <c r="E1974" s="196" t="s">
        <v>356</v>
      </c>
      <c r="F1974" s="179" t="s">
        <v>229</v>
      </c>
      <c r="G1974" s="206">
        <v>1</v>
      </c>
      <c r="H1974" s="206">
        <v>1000</v>
      </c>
      <c r="I1974" s="206">
        <f t="shared" si="158"/>
        <v>1000</v>
      </c>
      <c r="J1974" s="259"/>
      <c r="K1974" s="196" t="s">
        <v>1484</v>
      </c>
      <c r="L1974" s="179" t="s">
        <v>887</v>
      </c>
      <c r="M1974" s="157">
        <f t="shared" si="159"/>
        <v>1</v>
      </c>
      <c r="N1974" s="157">
        <f t="shared" si="160"/>
        <v>1000</v>
      </c>
      <c r="O1974" s="157">
        <f t="shared" si="157"/>
        <v>0</v>
      </c>
    </row>
    <row r="1975" s="157" customFormat="1" customHeight="1" spans="1:15">
      <c r="A1975" s="196" t="s">
        <v>1471</v>
      </c>
      <c r="B1975" s="179" t="s">
        <v>1460</v>
      </c>
      <c r="C1975" s="179" t="s">
        <v>395</v>
      </c>
      <c r="D1975" s="179" t="s">
        <v>393</v>
      </c>
      <c r="E1975" s="196" t="s">
        <v>335</v>
      </c>
      <c r="F1975" s="179" t="s">
        <v>229</v>
      </c>
      <c r="G1975" s="206">
        <v>1</v>
      </c>
      <c r="H1975" s="206">
        <v>3000</v>
      </c>
      <c r="I1975" s="206">
        <f t="shared" si="158"/>
        <v>3000</v>
      </c>
      <c r="J1975" s="259"/>
      <c r="K1975" s="196" t="s">
        <v>1484</v>
      </c>
      <c r="L1975" s="179" t="s">
        <v>887</v>
      </c>
      <c r="M1975" s="157">
        <f t="shared" si="159"/>
        <v>1</v>
      </c>
      <c r="N1975" s="157">
        <f t="shared" si="160"/>
        <v>3000</v>
      </c>
      <c r="O1975" s="157">
        <f t="shared" si="157"/>
        <v>0</v>
      </c>
    </row>
    <row r="1976" s="157" customFormat="1" customHeight="1" spans="1:15">
      <c r="A1976" s="196" t="s">
        <v>1471</v>
      </c>
      <c r="B1976" s="179" t="s">
        <v>1462</v>
      </c>
      <c r="C1976" s="179" t="s">
        <v>411</v>
      </c>
      <c r="D1976" s="196" t="s">
        <v>412</v>
      </c>
      <c r="E1976" s="196" t="s">
        <v>359</v>
      </c>
      <c r="F1976" s="179" t="s">
        <v>229</v>
      </c>
      <c r="G1976" s="206">
        <v>2</v>
      </c>
      <c r="H1976" s="206">
        <v>3000</v>
      </c>
      <c r="I1976" s="206">
        <f t="shared" si="158"/>
        <v>6000</v>
      </c>
      <c r="J1976" s="259"/>
      <c r="K1976" s="196" t="s">
        <v>1485</v>
      </c>
      <c r="L1976" s="179" t="s">
        <v>887</v>
      </c>
      <c r="M1976" s="157">
        <f t="shared" si="159"/>
        <v>2</v>
      </c>
      <c r="N1976" s="157">
        <f t="shared" si="160"/>
        <v>6000</v>
      </c>
      <c r="O1976" s="157">
        <f t="shared" si="157"/>
        <v>0</v>
      </c>
    </row>
    <row r="1977" s="157" customFormat="1" customHeight="1" spans="1:15">
      <c r="A1977" s="196" t="s">
        <v>1471</v>
      </c>
      <c r="B1977" s="179" t="s">
        <v>1462</v>
      </c>
      <c r="C1977" s="179" t="s">
        <v>198</v>
      </c>
      <c r="D1977" s="196" t="s">
        <v>201</v>
      </c>
      <c r="E1977" s="196" t="s">
        <v>199</v>
      </c>
      <c r="F1977" s="179" t="s">
        <v>158</v>
      </c>
      <c r="G1977" s="206">
        <v>8</v>
      </c>
      <c r="H1977" s="206">
        <v>1200</v>
      </c>
      <c r="I1977" s="206">
        <f t="shared" si="158"/>
        <v>9600</v>
      </c>
      <c r="J1977" s="259"/>
      <c r="K1977" s="196" t="s">
        <v>1485</v>
      </c>
      <c r="L1977" s="179" t="s">
        <v>887</v>
      </c>
      <c r="M1977" s="157">
        <f t="shared" si="159"/>
        <v>8</v>
      </c>
      <c r="N1977" s="157">
        <f t="shared" si="160"/>
        <v>9600</v>
      </c>
      <c r="O1977" s="157">
        <f t="shared" si="157"/>
        <v>0</v>
      </c>
    </row>
    <row r="1978" s="157" customFormat="1" customHeight="1" spans="1:15">
      <c r="A1978" s="196" t="s">
        <v>1471</v>
      </c>
      <c r="B1978" s="179" t="s">
        <v>1462</v>
      </c>
      <c r="C1978" s="179" t="s">
        <v>286</v>
      </c>
      <c r="D1978" s="213" t="s">
        <v>287</v>
      </c>
      <c r="E1978" s="196" t="s">
        <v>288</v>
      </c>
      <c r="F1978" s="179" t="s">
        <v>229</v>
      </c>
      <c r="G1978" s="206">
        <v>30</v>
      </c>
      <c r="H1978" s="206">
        <v>1100</v>
      </c>
      <c r="I1978" s="206">
        <f t="shared" si="158"/>
        <v>33000</v>
      </c>
      <c r="J1978" s="259"/>
      <c r="K1978" s="196" t="s">
        <v>1485</v>
      </c>
      <c r="L1978" s="179" t="s">
        <v>887</v>
      </c>
      <c r="M1978" s="157">
        <f t="shared" si="159"/>
        <v>30</v>
      </c>
      <c r="N1978" s="157">
        <f t="shared" si="160"/>
        <v>33000</v>
      </c>
      <c r="O1978" s="157">
        <f t="shared" si="157"/>
        <v>0</v>
      </c>
    </row>
    <row r="1979" s="157" customFormat="1" customHeight="1" spans="1:15">
      <c r="A1979" s="196" t="s">
        <v>1471</v>
      </c>
      <c r="B1979" s="179" t="s">
        <v>1462</v>
      </c>
      <c r="C1979" s="179" t="s">
        <v>315</v>
      </c>
      <c r="D1979" s="179" t="s">
        <v>330</v>
      </c>
      <c r="E1979" s="213" t="s">
        <v>786</v>
      </c>
      <c r="F1979" s="179" t="s">
        <v>158</v>
      </c>
      <c r="G1979" s="206">
        <v>10</v>
      </c>
      <c r="H1979" s="206">
        <v>200</v>
      </c>
      <c r="I1979" s="206">
        <f t="shared" si="158"/>
        <v>2000</v>
      </c>
      <c r="J1979" s="259"/>
      <c r="K1979" s="196" t="s">
        <v>1485</v>
      </c>
      <c r="L1979" s="179" t="s">
        <v>887</v>
      </c>
      <c r="M1979" s="157">
        <f t="shared" si="159"/>
        <v>10</v>
      </c>
      <c r="N1979" s="157">
        <f t="shared" si="160"/>
        <v>2000</v>
      </c>
      <c r="O1979" s="157">
        <f t="shared" si="157"/>
        <v>0</v>
      </c>
    </row>
    <row r="1980" s="157" customFormat="1" customHeight="1" spans="1:15">
      <c r="A1980" s="196" t="s">
        <v>1471</v>
      </c>
      <c r="B1980" s="179" t="s">
        <v>1486</v>
      </c>
      <c r="C1980" s="179" t="s">
        <v>272</v>
      </c>
      <c r="D1980" s="179" t="s">
        <v>330</v>
      </c>
      <c r="E1980" s="196" t="s">
        <v>274</v>
      </c>
      <c r="F1980" s="179" t="s">
        <v>158</v>
      </c>
      <c r="G1980" s="206">
        <v>1</v>
      </c>
      <c r="H1980" s="206">
        <v>1320</v>
      </c>
      <c r="I1980" s="206">
        <f t="shared" si="158"/>
        <v>1320</v>
      </c>
      <c r="J1980" s="259"/>
      <c r="K1980" s="196" t="s">
        <v>1487</v>
      </c>
      <c r="L1980" s="179" t="s">
        <v>887</v>
      </c>
      <c r="M1980" s="157">
        <f t="shared" si="159"/>
        <v>1</v>
      </c>
      <c r="N1980" s="157">
        <f t="shared" si="160"/>
        <v>1320</v>
      </c>
      <c r="O1980" s="157">
        <f t="shared" si="157"/>
        <v>0</v>
      </c>
    </row>
    <row r="1981" s="157" customFormat="1" customHeight="1" spans="1:15">
      <c r="A1981" s="196" t="s">
        <v>1471</v>
      </c>
      <c r="B1981" s="179" t="s">
        <v>1486</v>
      </c>
      <c r="C1981" s="179" t="s">
        <v>155</v>
      </c>
      <c r="D1981" s="179" t="s">
        <v>844</v>
      </c>
      <c r="E1981" s="196" t="s">
        <v>157</v>
      </c>
      <c r="F1981" s="179" t="s">
        <v>158</v>
      </c>
      <c r="G1981" s="206">
        <v>1</v>
      </c>
      <c r="H1981" s="206">
        <v>4000</v>
      </c>
      <c r="I1981" s="206">
        <f t="shared" si="158"/>
        <v>4000</v>
      </c>
      <c r="J1981" s="259"/>
      <c r="K1981" s="196" t="s">
        <v>1487</v>
      </c>
      <c r="L1981" s="179" t="s">
        <v>887</v>
      </c>
      <c r="M1981" s="157">
        <f t="shared" si="159"/>
        <v>1</v>
      </c>
      <c r="N1981" s="157">
        <f t="shared" si="160"/>
        <v>4000</v>
      </c>
      <c r="O1981" s="157">
        <f t="shared" si="157"/>
        <v>0</v>
      </c>
    </row>
    <row r="1982" s="157" customFormat="1" customHeight="1" spans="1:15">
      <c r="A1982" s="196" t="s">
        <v>1471</v>
      </c>
      <c r="B1982" s="179" t="s">
        <v>1486</v>
      </c>
      <c r="C1982" s="179" t="s">
        <v>300</v>
      </c>
      <c r="D1982" s="179" t="s">
        <v>301</v>
      </c>
      <c r="E1982" s="196" t="s">
        <v>302</v>
      </c>
      <c r="F1982" s="179" t="s">
        <v>229</v>
      </c>
      <c r="G1982" s="206">
        <v>2</v>
      </c>
      <c r="H1982" s="206">
        <v>500</v>
      </c>
      <c r="I1982" s="206">
        <f t="shared" si="158"/>
        <v>1000</v>
      </c>
      <c r="J1982" s="259"/>
      <c r="K1982" s="196" t="s">
        <v>1487</v>
      </c>
      <c r="L1982" s="179" t="s">
        <v>887</v>
      </c>
      <c r="M1982" s="157">
        <f t="shared" si="159"/>
        <v>2</v>
      </c>
      <c r="N1982" s="157">
        <f t="shared" si="160"/>
        <v>1000</v>
      </c>
      <c r="O1982" s="157">
        <f t="shared" si="157"/>
        <v>0</v>
      </c>
    </row>
    <row r="1983" s="157" customFormat="1" customHeight="1" spans="1:15">
      <c r="A1983" s="196" t="s">
        <v>1471</v>
      </c>
      <c r="B1983" s="179" t="s">
        <v>1486</v>
      </c>
      <c r="C1983" s="179" t="s">
        <v>395</v>
      </c>
      <c r="D1983" s="179" t="s">
        <v>393</v>
      </c>
      <c r="E1983" s="196" t="s">
        <v>335</v>
      </c>
      <c r="F1983" s="179" t="s">
        <v>229</v>
      </c>
      <c r="G1983" s="206">
        <v>4</v>
      </c>
      <c r="H1983" s="206">
        <v>3000</v>
      </c>
      <c r="I1983" s="206">
        <f t="shared" si="158"/>
        <v>12000</v>
      </c>
      <c r="J1983" s="259"/>
      <c r="K1983" s="196" t="s">
        <v>1487</v>
      </c>
      <c r="L1983" s="179" t="s">
        <v>887</v>
      </c>
      <c r="M1983" s="157">
        <f t="shared" si="159"/>
        <v>4</v>
      </c>
      <c r="N1983" s="157">
        <f t="shared" si="160"/>
        <v>12000</v>
      </c>
      <c r="O1983" s="157">
        <f t="shared" si="157"/>
        <v>0</v>
      </c>
    </row>
    <row r="1984" s="157" customFormat="1" customHeight="1" spans="1:15">
      <c r="A1984" s="196" t="s">
        <v>1471</v>
      </c>
      <c r="B1984" s="179" t="s">
        <v>1486</v>
      </c>
      <c r="C1984" s="179" t="s">
        <v>471</v>
      </c>
      <c r="D1984" s="196" t="s">
        <v>476</v>
      </c>
      <c r="E1984" s="196" t="s">
        <v>473</v>
      </c>
      <c r="F1984" s="179" t="s">
        <v>474</v>
      </c>
      <c r="G1984" s="206">
        <v>47</v>
      </c>
      <c r="H1984" s="206">
        <v>4500</v>
      </c>
      <c r="I1984" s="206">
        <f t="shared" si="158"/>
        <v>211500</v>
      </c>
      <c r="J1984" s="775"/>
      <c r="K1984" s="196" t="s">
        <v>1487</v>
      </c>
      <c r="L1984" s="179" t="s">
        <v>887</v>
      </c>
      <c r="M1984" s="157">
        <f t="shared" si="159"/>
        <v>47</v>
      </c>
      <c r="N1984" s="157">
        <f t="shared" si="160"/>
        <v>211500</v>
      </c>
      <c r="O1984" s="157">
        <f t="shared" si="157"/>
        <v>0</v>
      </c>
    </row>
    <row r="1985" s="157" customFormat="1" customHeight="1" spans="1:15">
      <c r="A1985" s="196" t="s">
        <v>1471</v>
      </c>
      <c r="B1985" s="179" t="s">
        <v>1488</v>
      </c>
      <c r="C1985" s="179" t="s">
        <v>535</v>
      </c>
      <c r="D1985" s="179" t="s">
        <v>844</v>
      </c>
      <c r="E1985" s="196" t="s">
        <v>157</v>
      </c>
      <c r="F1985" s="179" t="s">
        <v>158</v>
      </c>
      <c r="G1985" s="206">
        <v>2</v>
      </c>
      <c r="H1985" s="206">
        <v>4000</v>
      </c>
      <c r="I1985" s="206">
        <f t="shared" si="158"/>
        <v>8000</v>
      </c>
      <c r="J1985" s="259"/>
      <c r="K1985" s="196" t="s">
        <v>1489</v>
      </c>
      <c r="L1985" s="179" t="s">
        <v>887</v>
      </c>
      <c r="M1985" s="157">
        <f t="shared" si="159"/>
        <v>2</v>
      </c>
      <c r="N1985" s="157">
        <f t="shared" si="160"/>
        <v>8000</v>
      </c>
      <c r="O1985" s="157">
        <f t="shared" si="157"/>
        <v>0</v>
      </c>
    </row>
    <row r="1986" s="157" customFormat="1" customHeight="1" spans="1:15">
      <c r="A1986" s="196" t="s">
        <v>1471</v>
      </c>
      <c r="B1986" s="179" t="s">
        <v>1488</v>
      </c>
      <c r="C1986" s="179" t="s">
        <v>272</v>
      </c>
      <c r="D1986" s="179" t="s">
        <v>330</v>
      </c>
      <c r="E1986" s="196" t="s">
        <v>274</v>
      </c>
      <c r="F1986" s="179" t="s">
        <v>158</v>
      </c>
      <c r="G1986" s="206">
        <v>2</v>
      </c>
      <c r="H1986" s="206">
        <v>1320</v>
      </c>
      <c r="I1986" s="206">
        <f t="shared" si="158"/>
        <v>2640</v>
      </c>
      <c r="J1986" s="259"/>
      <c r="K1986" s="196" t="s">
        <v>1489</v>
      </c>
      <c r="L1986" s="179" t="s">
        <v>887</v>
      </c>
      <c r="M1986" s="157">
        <f t="shared" si="159"/>
        <v>2</v>
      </c>
      <c r="N1986" s="157">
        <f t="shared" si="160"/>
        <v>2640</v>
      </c>
      <c r="O1986" s="157">
        <f t="shared" si="157"/>
        <v>0</v>
      </c>
    </row>
    <row r="1987" s="157" customFormat="1" customHeight="1" spans="1:15">
      <c r="A1987" s="196" t="s">
        <v>1471</v>
      </c>
      <c r="B1987" s="179" t="s">
        <v>1488</v>
      </c>
      <c r="C1987" s="179" t="s">
        <v>395</v>
      </c>
      <c r="D1987" s="179" t="s">
        <v>393</v>
      </c>
      <c r="E1987" s="196" t="s">
        <v>335</v>
      </c>
      <c r="F1987" s="179" t="s">
        <v>229</v>
      </c>
      <c r="G1987" s="206">
        <v>11</v>
      </c>
      <c r="H1987" s="206">
        <v>3000</v>
      </c>
      <c r="I1987" s="206">
        <f t="shared" si="158"/>
        <v>33000</v>
      </c>
      <c r="J1987" s="259"/>
      <c r="K1987" s="196" t="s">
        <v>1489</v>
      </c>
      <c r="L1987" s="179" t="s">
        <v>887</v>
      </c>
      <c r="M1987" s="157">
        <f t="shared" si="159"/>
        <v>11</v>
      </c>
      <c r="N1987" s="157">
        <f t="shared" si="160"/>
        <v>33000</v>
      </c>
      <c r="O1987" s="157">
        <f t="shared" si="157"/>
        <v>0</v>
      </c>
    </row>
    <row r="1988" s="157" customFormat="1" customHeight="1" spans="1:15">
      <c r="A1988" s="196" t="s">
        <v>1471</v>
      </c>
      <c r="B1988" s="179" t="s">
        <v>1488</v>
      </c>
      <c r="C1988" s="179" t="s">
        <v>315</v>
      </c>
      <c r="D1988" s="179" t="s">
        <v>330</v>
      </c>
      <c r="E1988" s="179" t="s">
        <v>786</v>
      </c>
      <c r="F1988" s="179" t="s">
        <v>158</v>
      </c>
      <c r="G1988" s="206">
        <v>2</v>
      </c>
      <c r="H1988" s="206">
        <v>200</v>
      </c>
      <c r="I1988" s="206">
        <f t="shared" si="158"/>
        <v>400</v>
      </c>
      <c r="J1988" s="259"/>
      <c r="K1988" s="196" t="s">
        <v>1489</v>
      </c>
      <c r="L1988" s="179" t="s">
        <v>887</v>
      </c>
      <c r="M1988" s="157">
        <f t="shared" si="159"/>
        <v>2</v>
      </c>
      <c r="N1988" s="157">
        <f t="shared" si="160"/>
        <v>400</v>
      </c>
      <c r="O1988" s="157">
        <f t="shared" si="157"/>
        <v>0</v>
      </c>
    </row>
    <row r="1989" s="157" customFormat="1" customHeight="1" spans="1:15">
      <c r="A1989" s="196" t="s">
        <v>1471</v>
      </c>
      <c r="B1989" s="179" t="s">
        <v>1488</v>
      </c>
      <c r="C1989" s="179" t="s">
        <v>346</v>
      </c>
      <c r="D1989" s="179" t="s">
        <v>347</v>
      </c>
      <c r="E1989" s="179" t="s">
        <v>348</v>
      </c>
      <c r="F1989" s="179" t="s">
        <v>229</v>
      </c>
      <c r="G1989" s="206">
        <v>1</v>
      </c>
      <c r="H1989" s="206">
        <v>1800</v>
      </c>
      <c r="I1989" s="206">
        <f t="shared" si="158"/>
        <v>1800</v>
      </c>
      <c r="J1989" s="259"/>
      <c r="K1989" s="196" t="s">
        <v>1489</v>
      </c>
      <c r="L1989" s="179" t="s">
        <v>887</v>
      </c>
      <c r="M1989" s="157">
        <f t="shared" si="159"/>
        <v>1</v>
      </c>
      <c r="N1989" s="157">
        <f t="shared" si="160"/>
        <v>1800</v>
      </c>
      <c r="O1989" s="157">
        <f t="shared" ref="O1989:O2052" si="161" xml:space="preserve">G1989-M1989</f>
        <v>0</v>
      </c>
    </row>
    <row r="1990" s="157" customFormat="1" customHeight="1" spans="1:15">
      <c r="A1990" s="196" t="s">
        <v>1471</v>
      </c>
      <c r="B1990" s="179" t="s">
        <v>1490</v>
      </c>
      <c r="C1990" s="179" t="s">
        <v>533</v>
      </c>
      <c r="D1990" s="426" t="s">
        <v>170</v>
      </c>
      <c r="E1990" s="309" t="s">
        <v>157</v>
      </c>
      <c r="F1990" s="179" t="s">
        <v>158</v>
      </c>
      <c r="G1990" s="206">
        <v>2</v>
      </c>
      <c r="H1990" s="206">
        <v>4000</v>
      </c>
      <c r="I1990" s="206">
        <f t="shared" si="158"/>
        <v>8000</v>
      </c>
      <c r="J1990" s="259"/>
      <c r="K1990" s="196" t="s">
        <v>1491</v>
      </c>
      <c r="L1990" s="179" t="s">
        <v>887</v>
      </c>
      <c r="M1990" s="157">
        <f t="shared" si="159"/>
        <v>2</v>
      </c>
      <c r="N1990" s="157">
        <f t="shared" si="160"/>
        <v>8000</v>
      </c>
      <c r="O1990" s="157">
        <f t="shared" si="161"/>
        <v>0</v>
      </c>
    </row>
    <row r="1991" s="157" customFormat="1" customHeight="1" spans="1:15">
      <c r="A1991" s="196" t="s">
        <v>1471</v>
      </c>
      <c r="B1991" s="179" t="s">
        <v>1490</v>
      </c>
      <c r="C1991" s="179" t="s">
        <v>272</v>
      </c>
      <c r="D1991" s="179" t="s">
        <v>330</v>
      </c>
      <c r="E1991" s="196" t="s">
        <v>278</v>
      </c>
      <c r="F1991" s="179" t="s">
        <v>158</v>
      </c>
      <c r="G1991" s="206">
        <v>2</v>
      </c>
      <c r="H1991" s="206">
        <v>1750</v>
      </c>
      <c r="I1991" s="206">
        <f t="shared" si="158"/>
        <v>3500</v>
      </c>
      <c r="J1991" s="259"/>
      <c r="K1991" s="196" t="s">
        <v>1491</v>
      </c>
      <c r="L1991" s="179" t="s">
        <v>887</v>
      </c>
      <c r="M1991" s="157">
        <f t="shared" si="159"/>
        <v>2</v>
      </c>
      <c r="N1991" s="157">
        <f t="shared" si="160"/>
        <v>3500</v>
      </c>
      <c r="O1991" s="157">
        <f t="shared" si="161"/>
        <v>0</v>
      </c>
    </row>
    <row r="1992" s="157" customFormat="1" customHeight="1" spans="1:15">
      <c r="A1992" s="196" t="s">
        <v>1471</v>
      </c>
      <c r="B1992" s="179" t="s">
        <v>1490</v>
      </c>
      <c r="C1992" s="179" t="s">
        <v>318</v>
      </c>
      <c r="D1992" s="179" t="s">
        <v>728</v>
      </c>
      <c r="E1992" s="196" t="s">
        <v>320</v>
      </c>
      <c r="F1992" s="179" t="s">
        <v>158</v>
      </c>
      <c r="G1992" s="206">
        <v>4</v>
      </c>
      <c r="H1992" s="206">
        <v>800</v>
      </c>
      <c r="I1992" s="206">
        <f t="shared" si="158"/>
        <v>3200</v>
      </c>
      <c r="J1992" s="259"/>
      <c r="K1992" s="196" t="s">
        <v>1491</v>
      </c>
      <c r="L1992" s="179" t="s">
        <v>887</v>
      </c>
      <c r="M1992" s="157">
        <f t="shared" si="159"/>
        <v>4</v>
      </c>
      <c r="N1992" s="157">
        <f t="shared" si="160"/>
        <v>3200</v>
      </c>
      <c r="O1992" s="157">
        <f t="shared" si="161"/>
        <v>0</v>
      </c>
    </row>
    <row r="1993" s="157" customFormat="1" customHeight="1" spans="1:15">
      <c r="A1993" s="196" t="s">
        <v>1471</v>
      </c>
      <c r="B1993" s="179" t="s">
        <v>1490</v>
      </c>
      <c r="C1993" s="179" t="s">
        <v>346</v>
      </c>
      <c r="D1993" s="179" t="s">
        <v>347</v>
      </c>
      <c r="E1993" s="213" t="s">
        <v>348</v>
      </c>
      <c r="F1993" s="179" t="s">
        <v>229</v>
      </c>
      <c r="G1993" s="206">
        <v>1</v>
      </c>
      <c r="H1993" s="206">
        <v>1800</v>
      </c>
      <c r="I1993" s="206">
        <f t="shared" si="158"/>
        <v>1800</v>
      </c>
      <c r="J1993" s="259"/>
      <c r="K1993" s="196" t="s">
        <v>1491</v>
      </c>
      <c r="L1993" s="179" t="s">
        <v>887</v>
      </c>
      <c r="M1993" s="157">
        <f t="shared" si="159"/>
        <v>1</v>
      </c>
      <c r="N1993" s="157">
        <f t="shared" si="160"/>
        <v>1800</v>
      </c>
      <c r="O1993" s="157">
        <f t="shared" si="161"/>
        <v>0</v>
      </c>
    </row>
    <row r="1994" s="157" customFormat="1" customHeight="1" spans="1:15">
      <c r="A1994" s="196" t="s">
        <v>1471</v>
      </c>
      <c r="B1994" s="179" t="s">
        <v>1490</v>
      </c>
      <c r="C1994" s="179" t="s">
        <v>484</v>
      </c>
      <c r="D1994" s="179" t="s">
        <v>599</v>
      </c>
      <c r="E1994" s="213" t="s">
        <v>485</v>
      </c>
      <c r="F1994" s="179" t="s">
        <v>229</v>
      </c>
      <c r="G1994" s="206">
        <v>2</v>
      </c>
      <c r="H1994" s="206">
        <v>300</v>
      </c>
      <c r="I1994" s="206">
        <f t="shared" si="158"/>
        <v>600</v>
      </c>
      <c r="J1994" s="259"/>
      <c r="K1994" s="196" t="s">
        <v>1491</v>
      </c>
      <c r="L1994" s="179" t="s">
        <v>887</v>
      </c>
      <c r="M1994" s="157">
        <f t="shared" si="159"/>
        <v>2</v>
      </c>
      <c r="N1994" s="157">
        <f t="shared" si="160"/>
        <v>600</v>
      </c>
      <c r="O1994" s="157">
        <f t="shared" si="161"/>
        <v>0</v>
      </c>
    </row>
    <row r="1995" s="157" customFormat="1" customHeight="1" spans="1:15">
      <c r="A1995" s="196" t="s">
        <v>1471</v>
      </c>
      <c r="B1995" s="179" t="s">
        <v>1490</v>
      </c>
      <c r="C1995" s="65" t="s">
        <v>431</v>
      </c>
      <c r="D1995" s="65" t="s">
        <v>710</v>
      </c>
      <c r="E1995" s="266" t="s">
        <v>432</v>
      </c>
      <c r="F1995" s="213" t="s">
        <v>229</v>
      </c>
      <c r="G1995" s="206">
        <v>2</v>
      </c>
      <c r="H1995" s="206">
        <v>1500</v>
      </c>
      <c r="I1995" s="206">
        <f t="shared" si="158"/>
        <v>3000</v>
      </c>
      <c r="J1995" s="259"/>
      <c r="K1995" s="196" t="s">
        <v>1491</v>
      </c>
      <c r="L1995" s="179" t="s">
        <v>887</v>
      </c>
      <c r="M1995" s="157">
        <f t="shared" si="159"/>
        <v>2</v>
      </c>
      <c r="N1995" s="157">
        <f t="shared" si="160"/>
        <v>3000</v>
      </c>
      <c r="O1995" s="157">
        <f t="shared" si="161"/>
        <v>0</v>
      </c>
    </row>
    <row r="1996" s="157" customFormat="1" customHeight="1" spans="1:15">
      <c r="A1996" s="196" t="s">
        <v>1471</v>
      </c>
      <c r="B1996" s="179" t="s">
        <v>1490</v>
      </c>
      <c r="C1996" s="65" t="s">
        <v>262</v>
      </c>
      <c r="D1996" s="65" t="s">
        <v>263</v>
      </c>
      <c r="E1996" s="196" t="s">
        <v>188</v>
      </c>
      <c r="F1996" s="179" t="s">
        <v>229</v>
      </c>
      <c r="G1996" s="206">
        <v>2</v>
      </c>
      <c r="H1996" s="206">
        <v>1000</v>
      </c>
      <c r="I1996" s="206">
        <f t="shared" si="158"/>
        <v>2000</v>
      </c>
      <c r="J1996" s="259"/>
      <c r="K1996" s="196" t="s">
        <v>1491</v>
      </c>
      <c r="L1996" s="179" t="s">
        <v>887</v>
      </c>
      <c r="M1996" s="157">
        <f t="shared" si="159"/>
        <v>2</v>
      </c>
      <c r="N1996" s="157">
        <f t="shared" si="160"/>
        <v>2000</v>
      </c>
      <c r="O1996" s="157">
        <f t="shared" si="161"/>
        <v>0</v>
      </c>
    </row>
    <row r="1997" s="157" customFormat="1" customHeight="1" spans="1:15">
      <c r="A1997" s="196" t="s">
        <v>1471</v>
      </c>
      <c r="B1997" s="179" t="s">
        <v>1490</v>
      </c>
      <c r="C1997" s="179" t="s">
        <v>535</v>
      </c>
      <c r="D1997" s="179" t="s">
        <v>844</v>
      </c>
      <c r="E1997" s="196" t="s">
        <v>157</v>
      </c>
      <c r="F1997" s="179" t="s">
        <v>158</v>
      </c>
      <c r="G1997" s="206">
        <v>6</v>
      </c>
      <c r="H1997" s="206">
        <v>4000</v>
      </c>
      <c r="I1997" s="206">
        <f t="shared" si="158"/>
        <v>24000</v>
      </c>
      <c r="J1997" s="259"/>
      <c r="K1997" s="196" t="s">
        <v>1491</v>
      </c>
      <c r="L1997" s="179" t="s">
        <v>887</v>
      </c>
      <c r="M1997" s="157">
        <f t="shared" si="159"/>
        <v>6</v>
      </c>
      <c r="N1997" s="157">
        <f t="shared" si="160"/>
        <v>24000</v>
      </c>
      <c r="O1997" s="157">
        <f t="shared" si="161"/>
        <v>0</v>
      </c>
    </row>
    <row r="1998" s="157" customFormat="1" customHeight="1" spans="1:15">
      <c r="A1998" s="196" t="s">
        <v>1471</v>
      </c>
      <c r="B1998" s="179" t="s">
        <v>1490</v>
      </c>
      <c r="C1998" s="179" t="s">
        <v>272</v>
      </c>
      <c r="D1998" s="179" t="s">
        <v>330</v>
      </c>
      <c r="E1998" s="196" t="s">
        <v>274</v>
      </c>
      <c r="F1998" s="179" t="s">
        <v>158</v>
      </c>
      <c r="G1998" s="206">
        <v>6</v>
      </c>
      <c r="H1998" s="206">
        <v>1320</v>
      </c>
      <c r="I1998" s="206">
        <f t="shared" si="158"/>
        <v>7920</v>
      </c>
      <c r="J1998" s="259"/>
      <c r="K1998" s="196" t="s">
        <v>1491</v>
      </c>
      <c r="L1998" s="179" t="s">
        <v>887</v>
      </c>
      <c r="M1998" s="157">
        <f t="shared" si="159"/>
        <v>6</v>
      </c>
      <c r="N1998" s="157">
        <f t="shared" si="160"/>
        <v>7920</v>
      </c>
      <c r="O1998" s="157">
        <f t="shared" si="161"/>
        <v>0</v>
      </c>
    </row>
    <row r="1999" s="157" customFormat="1" customHeight="1" spans="1:15">
      <c r="A1999" s="196" t="s">
        <v>1471</v>
      </c>
      <c r="B1999" s="179" t="s">
        <v>1490</v>
      </c>
      <c r="C1999" s="179" t="s">
        <v>392</v>
      </c>
      <c r="D1999" s="179" t="s">
        <v>330</v>
      </c>
      <c r="E1999" s="196" t="s">
        <v>335</v>
      </c>
      <c r="F1999" s="179" t="s">
        <v>229</v>
      </c>
      <c r="G1999" s="206">
        <v>5</v>
      </c>
      <c r="H1999" s="206">
        <v>3000</v>
      </c>
      <c r="I1999" s="206">
        <f t="shared" si="158"/>
        <v>15000</v>
      </c>
      <c r="J1999" s="259"/>
      <c r="K1999" s="196" t="s">
        <v>1491</v>
      </c>
      <c r="L1999" s="179" t="s">
        <v>887</v>
      </c>
      <c r="M1999" s="157">
        <f t="shared" si="159"/>
        <v>5</v>
      </c>
      <c r="N1999" s="157">
        <f t="shared" si="160"/>
        <v>15000</v>
      </c>
      <c r="O1999" s="157">
        <f t="shared" si="161"/>
        <v>0</v>
      </c>
    </row>
    <row r="2000" s="157" customFormat="1" customHeight="1" spans="1:15">
      <c r="A2000" s="196" t="s">
        <v>1471</v>
      </c>
      <c r="B2000" s="179" t="s">
        <v>1490</v>
      </c>
      <c r="C2000" s="196" t="s">
        <v>333</v>
      </c>
      <c r="D2000" s="179" t="s">
        <v>330</v>
      </c>
      <c r="E2000" s="196" t="s">
        <v>335</v>
      </c>
      <c r="F2000" s="179" t="s">
        <v>229</v>
      </c>
      <c r="G2000" s="206">
        <v>2</v>
      </c>
      <c r="H2000" s="206">
        <v>4000</v>
      </c>
      <c r="I2000" s="206">
        <f t="shared" si="158"/>
        <v>8000</v>
      </c>
      <c r="J2000" s="259"/>
      <c r="K2000" s="196" t="s">
        <v>1491</v>
      </c>
      <c r="L2000" s="179" t="s">
        <v>887</v>
      </c>
      <c r="M2000" s="157">
        <f t="shared" si="159"/>
        <v>2</v>
      </c>
      <c r="N2000" s="157">
        <f t="shared" si="160"/>
        <v>8000</v>
      </c>
      <c r="O2000" s="157">
        <f t="shared" si="161"/>
        <v>0</v>
      </c>
    </row>
    <row r="2001" s="157" customFormat="1" customHeight="1" spans="1:15">
      <c r="A2001" s="196" t="s">
        <v>1471</v>
      </c>
      <c r="B2001" s="179" t="s">
        <v>1490</v>
      </c>
      <c r="C2001" s="179" t="s">
        <v>375</v>
      </c>
      <c r="D2001" s="179" t="s">
        <v>599</v>
      </c>
      <c r="E2001" s="196" t="s">
        <v>376</v>
      </c>
      <c r="F2001" s="179" t="s">
        <v>229</v>
      </c>
      <c r="G2001" s="206">
        <v>2</v>
      </c>
      <c r="H2001" s="206">
        <v>8000</v>
      </c>
      <c r="I2001" s="206">
        <f t="shared" si="158"/>
        <v>16000</v>
      </c>
      <c r="J2001" s="259"/>
      <c r="K2001" s="196" t="s">
        <v>1491</v>
      </c>
      <c r="L2001" s="179" t="s">
        <v>887</v>
      </c>
      <c r="M2001" s="157">
        <f t="shared" si="159"/>
        <v>2</v>
      </c>
      <c r="N2001" s="157">
        <f t="shared" si="160"/>
        <v>16000</v>
      </c>
      <c r="O2001" s="157">
        <f t="shared" si="161"/>
        <v>0</v>
      </c>
    </row>
    <row r="2002" s="157" customFormat="1" customHeight="1" spans="1:15">
      <c r="A2002" s="196" t="s">
        <v>1471</v>
      </c>
      <c r="B2002" s="179" t="s">
        <v>1490</v>
      </c>
      <c r="C2002" s="179" t="s">
        <v>315</v>
      </c>
      <c r="D2002" s="179" t="s">
        <v>330</v>
      </c>
      <c r="E2002" s="179" t="s">
        <v>786</v>
      </c>
      <c r="F2002" s="179" t="s">
        <v>158</v>
      </c>
      <c r="G2002" s="206">
        <v>4</v>
      </c>
      <c r="H2002" s="206">
        <v>200</v>
      </c>
      <c r="I2002" s="206">
        <f t="shared" si="158"/>
        <v>800</v>
      </c>
      <c r="J2002" s="259"/>
      <c r="K2002" s="196" t="s">
        <v>1491</v>
      </c>
      <c r="L2002" s="179" t="s">
        <v>887</v>
      </c>
      <c r="M2002" s="157">
        <f t="shared" si="159"/>
        <v>4</v>
      </c>
      <c r="N2002" s="157">
        <f t="shared" si="160"/>
        <v>800</v>
      </c>
      <c r="O2002" s="157">
        <f t="shared" si="161"/>
        <v>0</v>
      </c>
    </row>
    <row r="2003" s="157" customFormat="1" customHeight="1" spans="1:15">
      <c r="A2003" s="196" t="s">
        <v>1471</v>
      </c>
      <c r="B2003" s="179" t="s">
        <v>972</v>
      </c>
      <c r="C2003" s="179" t="s">
        <v>535</v>
      </c>
      <c r="D2003" s="179" t="s">
        <v>844</v>
      </c>
      <c r="E2003" s="196" t="s">
        <v>157</v>
      </c>
      <c r="F2003" s="179" t="s">
        <v>158</v>
      </c>
      <c r="G2003" s="206">
        <v>11</v>
      </c>
      <c r="H2003" s="206">
        <v>4000</v>
      </c>
      <c r="I2003" s="206">
        <f t="shared" si="158"/>
        <v>44000</v>
      </c>
      <c r="J2003" s="259"/>
      <c r="K2003" s="196" t="s">
        <v>1492</v>
      </c>
      <c r="L2003" s="179" t="s">
        <v>887</v>
      </c>
      <c r="M2003" s="157">
        <f t="shared" si="159"/>
        <v>11</v>
      </c>
      <c r="N2003" s="157">
        <f t="shared" si="160"/>
        <v>44000</v>
      </c>
      <c r="O2003" s="157">
        <f t="shared" si="161"/>
        <v>0</v>
      </c>
    </row>
    <row r="2004" s="157" customFormat="1" customHeight="1" spans="1:15">
      <c r="A2004" s="196" t="s">
        <v>1471</v>
      </c>
      <c r="B2004" s="179" t="s">
        <v>972</v>
      </c>
      <c r="C2004" s="179" t="s">
        <v>272</v>
      </c>
      <c r="D2004" s="179" t="s">
        <v>330</v>
      </c>
      <c r="E2004" s="196" t="s">
        <v>274</v>
      </c>
      <c r="F2004" s="179" t="s">
        <v>158</v>
      </c>
      <c r="G2004" s="206">
        <v>11</v>
      </c>
      <c r="H2004" s="206">
        <v>1320</v>
      </c>
      <c r="I2004" s="206">
        <f t="shared" si="158"/>
        <v>14520</v>
      </c>
      <c r="J2004" s="259"/>
      <c r="K2004" s="196" t="s">
        <v>1492</v>
      </c>
      <c r="L2004" s="179" t="s">
        <v>887</v>
      </c>
      <c r="M2004" s="157">
        <f t="shared" si="159"/>
        <v>11</v>
      </c>
      <c r="N2004" s="157">
        <f t="shared" si="160"/>
        <v>14520</v>
      </c>
      <c r="O2004" s="157">
        <f t="shared" si="161"/>
        <v>0</v>
      </c>
    </row>
    <row r="2005" s="157" customFormat="1" customHeight="1" spans="1:15">
      <c r="A2005" s="196" t="s">
        <v>1471</v>
      </c>
      <c r="B2005" s="179" t="s">
        <v>972</v>
      </c>
      <c r="C2005" s="179" t="s">
        <v>155</v>
      </c>
      <c r="D2005" s="179" t="s">
        <v>844</v>
      </c>
      <c r="E2005" s="196" t="s">
        <v>157</v>
      </c>
      <c r="F2005" s="179" t="s">
        <v>158</v>
      </c>
      <c r="G2005" s="206">
        <v>1</v>
      </c>
      <c r="H2005" s="206">
        <v>4000</v>
      </c>
      <c r="I2005" s="206">
        <f t="shared" si="158"/>
        <v>4000</v>
      </c>
      <c r="J2005" s="259"/>
      <c r="K2005" s="196" t="s">
        <v>1492</v>
      </c>
      <c r="L2005" s="179" t="s">
        <v>887</v>
      </c>
      <c r="M2005" s="157">
        <f t="shared" si="159"/>
        <v>1</v>
      </c>
      <c r="N2005" s="157">
        <f t="shared" si="160"/>
        <v>4000</v>
      </c>
      <c r="O2005" s="157">
        <f t="shared" si="161"/>
        <v>0</v>
      </c>
    </row>
    <row r="2006" s="157" customFormat="1" customHeight="1" spans="1:15">
      <c r="A2006" s="196" t="s">
        <v>1471</v>
      </c>
      <c r="B2006" s="179" t="s">
        <v>972</v>
      </c>
      <c r="C2006" s="179" t="s">
        <v>318</v>
      </c>
      <c r="D2006" s="179" t="s">
        <v>728</v>
      </c>
      <c r="E2006" s="196" t="s">
        <v>320</v>
      </c>
      <c r="F2006" s="179" t="s">
        <v>158</v>
      </c>
      <c r="G2006" s="206">
        <v>4</v>
      </c>
      <c r="H2006" s="206">
        <v>800</v>
      </c>
      <c r="I2006" s="206">
        <f t="shared" si="158"/>
        <v>3200</v>
      </c>
      <c r="J2006" s="259"/>
      <c r="K2006" s="196" t="s">
        <v>1492</v>
      </c>
      <c r="L2006" s="179" t="s">
        <v>887</v>
      </c>
      <c r="M2006" s="157">
        <f t="shared" si="159"/>
        <v>4</v>
      </c>
      <c r="N2006" s="157">
        <f t="shared" si="160"/>
        <v>3200</v>
      </c>
      <c r="O2006" s="157">
        <f t="shared" si="161"/>
        <v>0</v>
      </c>
    </row>
    <row r="2007" s="157" customFormat="1" customHeight="1" spans="1:15">
      <c r="A2007" s="196" t="s">
        <v>1471</v>
      </c>
      <c r="B2007" s="179" t="s">
        <v>972</v>
      </c>
      <c r="C2007" s="179" t="s">
        <v>392</v>
      </c>
      <c r="D2007" s="179" t="s">
        <v>330</v>
      </c>
      <c r="E2007" s="196" t="s">
        <v>335</v>
      </c>
      <c r="F2007" s="179" t="s">
        <v>229</v>
      </c>
      <c r="G2007" s="206">
        <v>7</v>
      </c>
      <c r="H2007" s="206">
        <v>3000</v>
      </c>
      <c r="I2007" s="206">
        <f t="shared" si="158"/>
        <v>21000</v>
      </c>
      <c r="J2007" s="259"/>
      <c r="K2007" s="196" t="s">
        <v>1492</v>
      </c>
      <c r="L2007" s="179" t="s">
        <v>887</v>
      </c>
      <c r="M2007" s="157">
        <f t="shared" si="159"/>
        <v>7</v>
      </c>
      <c r="N2007" s="157">
        <f t="shared" si="160"/>
        <v>21000</v>
      </c>
      <c r="O2007" s="157">
        <f t="shared" si="161"/>
        <v>0</v>
      </c>
    </row>
    <row r="2008" s="157" customFormat="1" customHeight="1" spans="1:15">
      <c r="A2008" s="196" t="s">
        <v>1471</v>
      </c>
      <c r="B2008" s="179" t="s">
        <v>972</v>
      </c>
      <c r="C2008" s="179" t="s">
        <v>375</v>
      </c>
      <c r="D2008" s="179" t="s">
        <v>599</v>
      </c>
      <c r="E2008" s="196" t="s">
        <v>376</v>
      </c>
      <c r="F2008" s="179" t="s">
        <v>229</v>
      </c>
      <c r="G2008" s="206">
        <v>4</v>
      </c>
      <c r="H2008" s="206">
        <v>8000</v>
      </c>
      <c r="I2008" s="206">
        <f t="shared" si="158"/>
        <v>32000</v>
      </c>
      <c r="J2008" s="259"/>
      <c r="K2008" s="196" t="s">
        <v>1492</v>
      </c>
      <c r="L2008" s="179" t="s">
        <v>887</v>
      </c>
      <c r="M2008" s="157">
        <f t="shared" si="159"/>
        <v>4</v>
      </c>
      <c r="N2008" s="157">
        <f t="shared" si="160"/>
        <v>32000</v>
      </c>
      <c r="O2008" s="157">
        <f t="shared" si="161"/>
        <v>0</v>
      </c>
    </row>
    <row r="2009" s="157" customFormat="1" customHeight="1" spans="1:15">
      <c r="A2009" s="196" t="s">
        <v>1471</v>
      </c>
      <c r="B2009" s="179" t="s">
        <v>972</v>
      </c>
      <c r="C2009" s="179" t="s">
        <v>346</v>
      </c>
      <c r="D2009" s="179" t="s">
        <v>347</v>
      </c>
      <c r="E2009" s="179" t="s">
        <v>348</v>
      </c>
      <c r="F2009" s="179" t="s">
        <v>229</v>
      </c>
      <c r="G2009" s="206">
        <v>1</v>
      </c>
      <c r="H2009" s="206">
        <v>1800</v>
      </c>
      <c r="I2009" s="206">
        <f t="shared" si="158"/>
        <v>1800</v>
      </c>
      <c r="J2009" s="259"/>
      <c r="K2009" s="196" t="s">
        <v>1492</v>
      </c>
      <c r="L2009" s="179" t="s">
        <v>887</v>
      </c>
      <c r="M2009" s="157">
        <f t="shared" si="159"/>
        <v>1</v>
      </c>
      <c r="N2009" s="157">
        <f t="shared" si="160"/>
        <v>1800</v>
      </c>
      <c r="O2009" s="157">
        <f t="shared" si="161"/>
        <v>0</v>
      </c>
    </row>
    <row r="2010" s="157" customFormat="1" customHeight="1" spans="1:15">
      <c r="A2010" s="196" t="s">
        <v>1471</v>
      </c>
      <c r="B2010" s="179" t="s">
        <v>972</v>
      </c>
      <c r="C2010" s="179" t="s">
        <v>315</v>
      </c>
      <c r="D2010" s="179" t="s">
        <v>330</v>
      </c>
      <c r="E2010" s="179" t="s">
        <v>786</v>
      </c>
      <c r="F2010" s="179" t="s">
        <v>158</v>
      </c>
      <c r="G2010" s="206">
        <v>5</v>
      </c>
      <c r="H2010" s="206">
        <v>200</v>
      </c>
      <c r="I2010" s="206">
        <f t="shared" si="158"/>
        <v>1000</v>
      </c>
      <c r="J2010" s="259"/>
      <c r="K2010" s="196" t="s">
        <v>1492</v>
      </c>
      <c r="L2010" s="179" t="s">
        <v>887</v>
      </c>
      <c r="M2010" s="157">
        <f t="shared" si="159"/>
        <v>5</v>
      </c>
      <c r="N2010" s="157">
        <f t="shared" si="160"/>
        <v>1000</v>
      </c>
      <c r="O2010" s="157">
        <f t="shared" si="161"/>
        <v>0</v>
      </c>
    </row>
    <row r="2011" s="157" customFormat="1" customHeight="1" spans="1:15">
      <c r="A2011" s="196" t="s">
        <v>1493</v>
      </c>
      <c r="B2011" s="196" t="s">
        <v>1493</v>
      </c>
      <c r="C2011" s="196"/>
      <c r="D2011" s="196"/>
      <c r="E2011" s="196"/>
      <c r="F2011" s="196"/>
      <c r="G2011" s="206"/>
      <c r="H2011" s="206"/>
      <c r="I2011" s="206"/>
      <c r="J2011" s="259"/>
      <c r="K2011" s="196"/>
      <c r="L2011" s="196"/>
      <c r="O2011" s="157">
        <f t="shared" si="161"/>
        <v>0</v>
      </c>
    </row>
    <row r="2012" s="157" customFormat="1" customHeight="1" spans="1:15">
      <c r="A2012" s="196" t="s">
        <v>1494</v>
      </c>
      <c r="B2012" s="196" t="s">
        <v>1494</v>
      </c>
      <c r="C2012" s="196"/>
      <c r="D2012" s="196"/>
      <c r="E2012" s="196"/>
      <c r="F2012" s="196"/>
      <c r="G2012" s="206"/>
      <c r="H2012" s="206"/>
      <c r="I2012" s="206"/>
      <c r="J2012" s="259"/>
      <c r="K2012" s="196"/>
      <c r="L2012" s="196"/>
      <c r="O2012" s="157">
        <f t="shared" si="161"/>
        <v>0</v>
      </c>
    </row>
    <row r="2013" s="157" customFormat="1" customHeight="1" spans="1:15">
      <c r="A2013" s="196" t="s">
        <v>1495</v>
      </c>
      <c r="B2013" s="196" t="s">
        <v>1495</v>
      </c>
      <c r="C2013" s="196"/>
      <c r="D2013" s="196"/>
      <c r="E2013" s="196"/>
      <c r="F2013" s="196"/>
      <c r="G2013" s="206"/>
      <c r="H2013" s="206"/>
      <c r="I2013" s="206"/>
      <c r="J2013" s="259"/>
      <c r="K2013" s="196"/>
      <c r="L2013" s="196"/>
      <c r="O2013" s="157">
        <f t="shared" si="161"/>
        <v>0</v>
      </c>
    </row>
    <row r="2014" s="157" customFormat="1" customHeight="1" spans="1:15">
      <c r="A2014" s="196" t="s">
        <v>1496</v>
      </c>
      <c r="B2014" s="196" t="s">
        <v>1496</v>
      </c>
      <c r="C2014" s="196"/>
      <c r="D2014" s="196"/>
      <c r="E2014" s="196"/>
      <c r="F2014" s="196"/>
      <c r="G2014" s="206"/>
      <c r="H2014" s="206"/>
      <c r="I2014" s="206"/>
      <c r="J2014" s="259"/>
      <c r="K2014" s="196"/>
      <c r="L2014" s="196"/>
      <c r="O2014" s="157">
        <f t="shared" si="161"/>
        <v>0</v>
      </c>
    </row>
    <row r="2015" s="157" customFormat="1" customHeight="1" spans="1:15">
      <c r="A2015" s="196" t="s">
        <v>1496</v>
      </c>
      <c r="B2015" s="179" t="s">
        <v>1497</v>
      </c>
      <c r="C2015" s="179" t="s">
        <v>535</v>
      </c>
      <c r="D2015" s="179" t="s">
        <v>844</v>
      </c>
      <c r="E2015" s="196" t="s">
        <v>157</v>
      </c>
      <c r="F2015" s="179" t="s">
        <v>158</v>
      </c>
      <c r="G2015" s="206">
        <v>1</v>
      </c>
      <c r="H2015" s="206">
        <v>4000</v>
      </c>
      <c r="I2015" s="206">
        <f t="shared" ref="I2015:I2078" si="162" xml:space="preserve">G2015*H2015</f>
        <v>4000</v>
      </c>
      <c r="J2015" s="259"/>
      <c r="K2015" s="196" t="s">
        <v>1498</v>
      </c>
      <c r="L2015" s="179" t="s">
        <v>1420</v>
      </c>
      <c r="M2015" s="157">
        <f t="shared" ref="M2015:M2078" si="163" xml:space="preserve">G2015</f>
        <v>1</v>
      </c>
      <c r="N2015" s="157">
        <f t="shared" ref="N2015:N2078" si="164" xml:space="preserve">M2015*H2015</f>
        <v>4000</v>
      </c>
      <c r="O2015" s="157">
        <f t="shared" si="161"/>
        <v>0</v>
      </c>
    </row>
    <row r="2016" s="157" customFormat="1" customHeight="1" spans="1:15">
      <c r="A2016" s="196" t="s">
        <v>1496</v>
      </c>
      <c r="B2016" s="179" t="s">
        <v>1497</v>
      </c>
      <c r="C2016" s="179" t="s">
        <v>272</v>
      </c>
      <c r="D2016" s="179" t="s">
        <v>330</v>
      </c>
      <c r="E2016" s="196" t="s">
        <v>274</v>
      </c>
      <c r="F2016" s="179" t="s">
        <v>158</v>
      </c>
      <c r="G2016" s="206">
        <v>2</v>
      </c>
      <c r="H2016" s="206">
        <v>1320</v>
      </c>
      <c r="I2016" s="206">
        <f t="shared" si="162"/>
        <v>2640</v>
      </c>
      <c r="J2016" s="259"/>
      <c r="K2016" s="196" t="s">
        <v>1498</v>
      </c>
      <c r="L2016" s="179" t="s">
        <v>1420</v>
      </c>
      <c r="M2016" s="157">
        <f t="shared" si="163"/>
        <v>2</v>
      </c>
      <c r="N2016" s="157">
        <f t="shared" si="164"/>
        <v>2640</v>
      </c>
      <c r="O2016" s="157">
        <f t="shared" si="161"/>
        <v>0</v>
      </c>
    </row>
    <row r="2017" s="157" customFormat="1" customHeight="1" spans="1:15">
      <c r="A2017" s="196" t="s">
        <v>1496</v>
      </c>
      <c r="B2017" s="179" t="s">
        <v>1497</v>
      </c>
      <c r="C2017" s="179" t="s">
        <v>213</v>
      </c>
      <c r="D2017" s="196" t="s">
        <v>216</v>
      </c>
      <c r="E2017" s="196" t="s">
        <v>188</v>
      </c>
      <c r="F2017" s="179" t="s">
        <v>158</v>
      </c>
      <c r="G2017" s="206">
        <v>1</v>
      </c>
      <c r="H2017" s="206">
        <v>3000</v>
      </c>
      <c r="I2017" s="206">
        <f t="shared" si="162"/>
        <v>3000</v>
      </c>
      <c r="J2017" s="259"/>
      <c r="K2017" s="196" t="s">
        <v>1498</v>
      </c>
      <c r="L2017" s="179" t="s">
        <v>1420</v>
      </c>
      <c r="M2017" s="157">
        <f t="shared" si="163"/>
        <v>1</v>
      </c>
      <c r="N2017" s="157">
        <f t="shared" si="164"/>
        <v>3000</v>
      </c>
      <c r="O2017" s="157">
        <f t="shared" si="161"/>
        <v>0</v>
      </c>
    </row>
    <row r="2018" s="157" customFormat="1" customHeight="1" spans="1:15">
      <c r="A2018" s="196" t="s">
        <v>1496</v>
      </c>
      <c r="B2018" s="179" t="s">
        <v>1497</v>
      </c>
      <c r="C2018" s="179" t="s">
        <v>272</v>
      </c>
      <c r="D2018" s="179" t="s">
        <v>330</v>
      </c>
      <c r="E2018" s="196" t="s">
        <v>274</v>
      </c>
      <c r="F2018" s="179" t="s">
        <v>158</v>
      </c>
      <c r="G2018" s="206">
        <v>2</v>
      </c>
      <c r="H2018" s="206">
        <v>1320</v>
      </c>
      <c r="I2018" s="206">
        <f t="shared" si="162"/>
        <v>2640</v>
      </c>
      <c r="J2018" s="259"/>
      <c r="K2018" s="196" t="s">
        <v>1498</v>
      </c>
      <c r="L2018" s="179" t="s">
        <v>1420</v>
      </c>
      <c r="M2018" s="157">
        <f t="shared" si="163"/>
        <v>2</v>
      </c>
      <c r="N2018" s="157">
        <f t="shared" si="164"/>
        <v>2640</v>
      </c>
      <c r="O2018" s="157">
        <f t="shared" si="161"/>
        <v>0</v>
      </c>
    </row>
    <row r="2019" s="157" customFormat="1" customHeight="1" spans="1:15">
      <c r="A2019" s="196" t="s">
        <v>1496</v>
      </c>
      <c r="B2019" s="179" t="s">
        <v>1497</v>
      </c>
      <c r="C2019" s="179" t="s">
        <v>389</v>
      </c>
      <c r="D2019" s="792" t="s">
        <v>330</v>
      </c>
      <c r="E2019" s="196" t="s">
        <v>1499</v>
      </c>
      <c r="F2019" s="179" t="s">
        <v>229</v>
      </c>
      <c r="G2019" s="206">
        <v>10</v>
      </c>
      <c r="H2019" s="206">
        <v>3000</v>
      </c>
      <c r="I2019" s="206">
        <f t="shared" si="162"/>
        <v>30000</v>
      </c>
      <c r="J2019" s="259"/>
      <c r="K2019" s="196" t="s">
        <v>1498</v>
      </c>
      <c r="L2019" s="179" t="s">
        <v>1420</v>
      </c>
      <c r="M2019" s="157">
        <f t="shared" si="163"/>
        <v>10</v>
      </c>
      <c r="N2019" s="157">
        <f t="shared" si="164"/>
        <v>30000</v>
      </c>
      <c r="O2019" s="157">
        <f t="shared" si="161"/>
        <v>0</v>
      </c>
    </row>
    <row r="2020" s="157" customFormat="1" customHeight="1" spans="1:15">
      <c r="A2020" s="196" t="s">
        <v>1496</v>
      </c>
      <c r="B2020" s="179" t="s">
        <v>1497</v>
      </c>
      <c r="C2020" s="179" t="s">
        <v>346</v>
      </c>
      <c r="D2020" s="179" t="s">
        <v>347</v>
      </c>
      <c r="E2020" s="179" t="s">
        <v>348</v>
      </c>
      <c r="F2020" s="792" t="s">
        <v>229</v>
      </c>
      <c r="G2020" s="206">
        <v>9</v>
      </c>
      <c r="H2020" s="206">
        <v>1800</v>
      </c>
      <c r="I2020" s="206">
        <f t="shared" si="162"/>
        <v>16200</v>
      </c>
      <c r="J2020" s="259"/>
      <c r="K2020" s="196" t="s">
        <v>1498</v>
      </c>
      <c r="L2020" s="179" t="s">
        <v>1420</v>
      </c>
      <c r="M2020" s="157">
        <f t="shared" si="163"/>
        <v>9</v>
      </c>
      <c r="N2020" s="157">
        <f t="shared" si="164"/>
        <v>16200</v>
      </c>
      <c r="O2020" s="157">
        <f t="shared" si="161"/>
        <v>0</v>
      </c>
    </row>
    <row r="2021" s="157" customFormat="1" customHeight="1" spans="1:15">
      <c r="A2021" s="196" t="s">
        <v>1496</v>
      </c>
      <c r="B2021" s="179" t="s">
        <v>1497</v>
      </c>
      <c r="C2021" s="179" t="s">
        <v>346</v>
      </c>
      <c r="D2021" s="179" t="s">
        <v>1500</v>
      </c>
      <c r="E2021" s="179" t="s">
        <v>348</v>
      </c>
      <c r="F2021" s="792" t="s">
        <v>229</v>
      </c>
      <c r="G2021" s="206">
        <v>9</v>
      </c>
      <c r="H2021" s="206">
        <v>1800</v>
      </c>
      <c r="I2021" s="206">
        <f t="shared" si="162"/>
        <v>16200</v>
      </c>
      <c r="J2021" s="259"/>
      <c r="K2021" s="196" t="s">
        <v>1498</v>
      </c>
      <c r="L2021" s="179" t="s">
        <v>1420</v>
      </c>
      <c r="M2021" s="157">
        <f t="shared" si="163"/>
        <v>9</v>
      </c>
      <c r="N2021" s="157">
        <f t="shared" si="164"/>
        <v>16200</v>
      </c>
      <c r="O2021" s="157">
        <f t="shared" si="161"/>
        <v>0</v>
      </c>
    </row>
    <row r="2022" s="157" customFormat="1" customHeight="1" spans="1:15">
      <c r="A2022" s="196" t="s">
        <v>1496</v>
      </c>
      <c r="B2022" s="179" t="s">
        <v>1497</v>
      </c>
      <c r="C2022" s="179" t="s">
        <v>342</v>
      </c>
      <c r="D2022" s="792" t="s">
        <v>1501</v>
      </c>
      <c r="E2022" s="792" t="s">
        <v>344</v>
      </c>
      <c r="F2022" s="179" t="s">
        <v>345</v>
      </c>
      <c r="G2022" s="206">
        <v>20</v>
      </c>
      <c r="H2022" s="206">
        <v>4200</v>
      </c>
      <c r="I2022" s="206">
        <f t="shared" si="162"/>
        <v>84000</v>
      </c>
      <c r="J2022" s="775"/>
      <c r="K2022" s="196" t="s">
        <v>1498</v>
      </c>
      <c r="L2022" s="179" t="s">
        <v>1420</v>
      </c>
      <c r="M2022" s="157">
        <f t="shared" si="163"/>
        <v>20</v>
      </c>
      <c r="N2022" s="157">
        <f t="shared" si="164"/>
        <v>84000</v>
      </c>
      <c r="O2022" s="157">
        <f t="shared" si="161"/>
        <v>0</v>
      </c>
    </row>
    <row r="2023" s="157" customFormat="1" customHeight="1" spans="1:15">
      <c r="A2023" s="196" t="s">
        <v>1496</v>
      </c>
      <c r="B2023" s="179" t="s">
        <v>1497</v>
      </c>
      <c r="C2023" s="179" t="s">
        <v>386</v>
      </c>
      <c r="D2023" s="196" t="s">
        <v>387</v>
      </c>
      <c r="E2023" s="179" t="s">
        <v>388</v>
      </c>
      <c r="F2023" s="179" t="s">
        <v>229</v>
      </c>
      <c r="G2023" s="206">
        <v>1</v>
      </c>
      <c r="H2023" s="206">
        <v>2600</v>
      </c>
      <c r="I2023" s="206">
        <f t="shared" si="162"/>
        <v>2600</v>
      </c>
      <c r="J2023" s="775"/>
      <c r="K2023" s="196" t="s">
        <v>1498</v>
      </c>
      <c r="L2023" s="179" t="s">
        <v>1420</v>
      </c>
      <c r="M2023" s="157">
        <f t="shared" si="163"/>
        <v>1</v>
      </c>
      <c r="N2023" s="157">
        <f t="shared" si="164"/>
        <v>2600</v>
      </c>
      <c r="O2023" s="157">
        <f t="shared" si="161"/>
        <v>0</v>
      </c>
    </row>
    <row r="2024" s="157" customFormat="1" customHeight="1" spans="1:15">
      <c r="A2024" s="196" t="s">
        <v>1496</v>
      </c>
      <c r="B2024" s="179" t="s">
        <v>1497</v>
      </c>
      <c r="C2024" s="179" t="s">
        <v>495</v>
      </c>
      <c r="D2024" s="179" t="s">
        <v>701</v>
      </c>
      <c r="E2024" s="179" t="s">
        <v>497</v>
      </c>
      <c r="F2024" s="179" t="s">
        <v>498</v>
      </c>
      <c r="G2024" s="206">
        <v>1</v>
      </c>
      <c r="H2024" s="206">
        <v>12400</v>
      </c>
      <c r="I2024" s="206">
        <f t="shared" si="162"/>
        <v>12400</v>
      </c>
      <c r="J2024" s="259"/>
      <c r="K2024" s="196" t="s">
        <v>1498</v>
      </c>
      <c r="L2024" s="179" t="s">
        <v>1420</v>
      </c>
      <c r="M2024" s="157">
        <f t="shared" si="163"/>
        <v>1</v>
      </c>
      <c r="N2024" s="157">
        <f t="shared" si="164"/>
        <v>12400</v>
      </c>
      <c r="O2024" s="157">
        <f t="shared" si="161"/>
        <v>0</v>
      </c>
    </row>
    <row r="2025" s="157" customFormat="1" customHeight="1" spans="1:15">
      <c r="A2025" s="196" t="s">
        <v>1496</v>
      </c>
      <c r="B2025" s="179" t="s">
        <v>908</v>
      </c>
      <c r="C2025" s="179" t="s">
        <v>533</v>
      </c>
      <c r="D2025" s="179" t="s">
        <v>176</v>
      </c>
      <c r="E2025" s="196" t="s">
        <v>157</v>
      </c>
      <c r="F2025" s="179" t="s">
        <v>158</v>
      </c>
      <c r="G2025" s="206">
        <v>1</v>
      </c>
      <c r="H2025" s="206">
        <v>6000</v>
      </c>
      <c r="I2025" s="206">
        <f t="shared" si="162"/>
        <v>6000</v>
      </c>
      <c r="J2025" s="259"/>
      <c r="K2025" s="196" t="s">
        <v>1502</v>
      </c>
      <c r="L2025" s="179" t="s">
        <v>1420</v>
      </c>
      <c r="M2025" s="157">
        <f t="shared" si="163"/>
        <v>1</v>
      </c>
      <c r="N2025" s="157">
        <f t="shared" si="164"/>
        <v>6000</v>
      </c>
      <c r="O2025" s="157">
        <f t="shared" si="161"/>
        <v>0</v>
      </c>
    </row>
    <row r="2026" s="157" customFormat="1" customHeight="1" spans="1:15">
      <c r="A2026" s="196" t="s">
        <v>1496</v>
      </c>
      <c r="B2026" s="179" t="s">
        <v>908</v>
      </c>
      <c r="C2026" s="179" t="s">
        <v>272</v>
      </c>
      <c r="D2026" s="179" t="s">
        <v>330</v>
      </c>
      <c r="E2026" s="196" t="s">
        <v>278</v>
      </c>
      <c r="F2026" s="179" t="s">
        <v>158</v>
      </c>
      <c r="G2026" s="206">
        <v>1</v>
      </c>
      <c r="H2026" s="206">
        <v>2000</v>
      </c>
      <c r="I2026" s="206">
        <f t="shared" si="162"/>
        <v>2000</v>
      </c>
      <c r="J2026" s="259"/>
      <c r="K2026" s="196" t="s">
        <v>1502</v>
      </c>
      <c r="L2026" s="179" t="s">
        <v>1420</v>
      </c>
      <c r="M2026" s="157">
        <f t="shared" si="163"/>
        <v>1</v>
      </c>
      <c r="N2026" s="157">
        <f t="shared" si="164"/>
        <v>2000</v>
      </c>
      <c r="O2026" s="157">
        <f t="shared" si="161"/>
        <v>0</v>
      </c>
    </row>
    <row r="2027" s="157" customFormat="1" customHeight="1" spans="1:15">
      <c r="A2027" s="196" t="s">
        <v>1496</v>
      </c>
      <c r="B2027" s="179" t="s">
        <v>908</v>
      </c>
      <c r="C2027" s="179" t="s">
        <v>318</v>
      </c>
      <c r="D2027" s="179" t="s">
        <v>728</v>
      </c>
      <c r="E2027" s="196" t="s">
        <v>320</v>
      </c>
      <c r="F2027" s="179" t="s">
        <v>158</v>
      </c>
      <c r="G2027" s="206">
        <v>2</v>
      </c>
      <c r="H2027" s="206">
        <v>800</v>
      </c>
      <c r="I2027" s="206">
        <f t="shared" si="162"/>
        <v>1600</v>
      </c>
      <c r="J2027" s="259"/>
      <c r="K2027" s="196" t="s">
        <v>1502</v>
      </c>
      <c r="L2027" s="179" t="s">
        <v>1420</v>
      </c>
      <c r="M2027" s="157">
        <f t="shared" si="163"/>
        <v>2</v>
      </c>
      <c r="N2027" s="157">
        <f t="shared" si="164"/>
        <v>1600</v>
      </c>
      <c r="O2027" s="157">
        <f t="shared" si="161"/>
        <v>0</v>
      </c>
    </row>
    <row r="2028" s="157" customFormat="1" customHeight="1" spans="1:15">
      <c r="A2028" s="196" t="s">
        <v>1496</v>
      </c>
      <c r="B2028" s="179" t="s">
        <v>908</v>
      </c>
      <c r="C2028" s="179" t="s">
        <v>395</v>
      </c>
      <c r="D2028" s="179" t="s">
        <v>393</v>
      </c>
      <c r="E2028" s="196" t="s">
        <v>335</v>
      </c>
      <c r="F2028" s="179" t="s">
        <v>229</v>
      </c>
      <c r="G2028" s="206">
        <v>1</v>
      </c>
      <c r="H2028" s="206">
        <v>3000</v>
      </c>
      <c r="I2028" s="206">
        <f t="shared" si="162"/>
        <v>3000</v>
      </c>
      <c r="J2028" s="259"/>
      <c r="K2028" s="196" t="s">
        <v>1502</v>
      </c>
      <c r="L2028" s="179" t="s">
        <v>1420</v>
      </c>
      <c r="M2028" s="157">
        <f t="shared" si="163"/>
        <v>1</v>
      </c>
      <c r="N2028" s="157">
        <f t="shared" si="164"/>
        <v>3000</v>
      </c>
      <c r="O2028" s="157">
        <f t="shared" si="161"/>
        <v>0</v>
      </c>
    </row>
    <row r="2029" s="157" customFormat="1" customHeight="1" spans="1:15">
      <c r="A2029" s="196" t="s">
        <v>1496</v>
      </c>
      <c r="B2029" s="179" t="s">
        <v>908</v>
      </c>
      <c r="C2029" s="179" t="s">
        <v>389</v>
      </c>
      <c r="D2029" s="179" t="s">
        <v>330</v>
      </c>
      <c r="E2029" s="196" t="s">
        <v>390</v>
      </c>
      <c r="F2029" s="179" t="s">
        <v>229</v>
      </c>
      <c r="G2029" s="206">
        <v>1</v>
      </c>
      <c r="H2029" s="206">
        <v>3000</v>
      </c>
      <c r="I2029" s="206">
        <f t="shared" si="162"/>
        <v>3000</v>
      </c>
      <c r="J2029" s="259"/>
      <c r="K2029" s="196" t="s">
        <v>1502</v>
      </c>
      <c r="L2029" s="179" t="s">
        <v>1420</v>
      </c>
      <c r="M2029" s="157">
        <f t="shared" si="163"/>
        <v>1</v>
      </c>
      <c r="N2029" s="157">
        <f t="shared" si="164"/>
        <v>3000</v>
      </c>
      <c r="O2029" s="157">
        <f t="shared" si="161"/>
        <v>0</v>
      </c>
    </row>
    <row r="2030" s="157" customFormat="1" customHeight="1" spans="1:15">
      <c r="A2030" s="196" t="s">
        <v>1496</v>
      </c>
      <c r="B2030" s="179" t="s">
        <v>908</v>
      </c>
      <c r="C2030" s="179" t="s">
        <v>467</v>
      </c>
      <c r="D2030" s="179" t="s">
        <v>330</v>
      </c>
      <c r="E2030" s="179" t="s">
        <v>468</v>
      </c>
      <c r="F2030" s="179" t="s">
        <v>229</v>
      </c>
      <c r="G2030" s="206">
        <v>1</v>
      </c>
      <c r="H2030" s="206">
        <v>150</v>
      </c>
      <c r="I2030" s="206">
        <f t="shared" si="162"/>
        <v>150</v>
      </c>
      <c r="J2030" s="259"/>
      <c r="K2030" s="196" t="s">
        <v>1502</v>
      </c>
      <c r="L2030" s="179" t="s">
        <v>1420</v>
      </c>
      <c r="M2030" s="157">
        <f t="shared" si="163"/>
        <v>1</v>
      </c>
      <c r="N2030" s="157">
        <f t="shared" si="164"/>
        <v>150</v>
      </c>
      <c r="O2030" s="157">
        <f t="shared" si="161"/>
        <v>0</v>
      </c>
    </row>
    <row r="2031" s="157" customFormat="1" customHeight="1" spans="1:15">
      <c r="A2031" s="196" t="s">
        <v>1496</v>
      </c>
      <c r="B2031" s="179" t="s">
        <v>908</v>
      </c>
      <c r="C2031" s="179" t="s">
        <v>346</v>
      </c>
      <c r="D2031" s="179" t="s">
        <v>347</v>
      </c>
      <c r="E2031" s="179" t="s">
        <v>348</v>
      </c>
      <c r="F2031" s="179" t="s">
        <v>229</v>
      </c>
      <c r="G2031" s="206">
        <v>1</v>
      </c>
      <c r="H2031" s="206">
        <v>1800</v>
      </c>
      <c r="I2031" s="206">
        <f t="shared" si="162"/>
        <v>1800</v>
      </c>
      <c r="J2031" s="259"/>
      <c r="K2031" s="196" t="s">
        <v>1502</v>
      </c>
      <c r="L2031" s="179" t="s">
        <v>1420</v>
      </c>
      <c r="M2031" s="157">
        <f t="shared" si="163"/>
        <v>1</v>
      </c>
      <c r="N2031" s="157">
        <f t="shared" si="164"/>
        <v>1800</v>
      </c>
      <c r="O2031" s="157">
        <f t="shared" si="161"/>
        <v>0</v>
      </c>
    </row>
    <row r="2032" s="157" customFormat="1" customHeight="1" spans="1:15">
      <c r="A2032" s="196" t="s">
        <v>1496</v>
      </c>
      <c r="B2032" s="179" t="s">
        <v>908</v>
      </c>
      <c r="C2032" s="179" t="s">
        <v>484</v>
      </c>
      <c r="D2032" s="179" t="s">
        <v>599</v>
      </c>
      <c r="E2032" s="179" t="s">
        <v>485</v>
      </c>
      <c r="F2032" s="179" t="s">
        <v>229</v>
      </c>
      <c r="G2032" s="206">
        <v>1</v>
      </c>
      <c r="H2032" s="206">
        <v>300</v>
      </c>
      <c r="I2032" s="206">
        <f t="shared" si="162"/>
        <v>300</v>
      </c>
      <c r="J2032" s="259"/>
      <c r="K2032" s="196" t="s">
        <v>1502</v>
      </c>
      <c r="L2032" s="179" t="s">
        <v>1420</v>
      </c>
      <c r="M2032" s="157">
        <f t="shared" si="163"/>
        <v>1</v>
      </c>
      <c r="N2032" s="157">
        <f t="shared" si="164"/>
        <v>300</v>
      </c>
      <c r="O2032" s="157">
        <f t="shared" si="161"/>
        <v>0</v>
      </c>
    </row>
    <row r="2033" s="157" customFormat="1" customHeight="1" spans="1:15">
      <c r="A2033" s="196" t="s">
        <v>1496</v>
      </c>
      <c r="B2033" s="179" t="s">
        <v>1445</v>
      </c>
      <c r="C2033" s="179" t="s">
        <v>441</v>
      </c>
      <c r="D2033" s="179" t="s">
        <v>330</v>
      </c>
      <c r="E2033" s="196" t="s">
        <v>432</v>
      </c>
      <c r="F2033" s="179" t="s">
        <v>186</v>
      </c>
      <c r="G2033" s="206">
        <v>1</v>
      </c>
      <c r="H2033" s="206">
        <v>6000</v>
      </c>
      <c r="I2033" s="206">
        <f t="shared" si="162"/>
        <v>6000</v>
      </c>
      <c r="J2033" s="259"/>
      <c r="K2033" s="196" t="s">
        <v>1503</v>
      </c>
      <c r="L2033" s="179" t="s">
        <v>1420</v>
      </c>
      <c r="M2033" s="157">
        <f t="shared" si="163"/>
        <v>1</v>
      </c>
      <c r="N2033" s="157">
        <f t="shared" si="164"/>
        <v>6000</v>
      </c>
      <c r="O2033" s="157">
        <f t="shared" si="161"/>
        <v>0</v>
      </c>
    </row>
    <row r="2034" s="157" customFormat="1" customHeight="1" spans="1:15">
      <c r="A2034" s="196" t="s">
        <v>1496</v>
      </c>
      <c r="B2034" s="179" t="s">
        <v>1445</v>
      </c>
      <c r="C2034" s="179" t="s">
        <v>262</v>
      </c>
      <c r="D2034" s="179" t="s">
        <v>263</v>
      </c>
      <c r="E2034" s="196" t="s">
        <v>188</v>
      </c>
      <c r="F2034" s="179" t="s">
        <v>229</v>
      </c>
      <c r="G2034" s="206">
        <v>1</v>
      </c>
      <c r="H2034" s="206">
        <v>1000</v>
      </c>
      <c r="I2034" s="206">
        <f t="shared" si="162"/>
        <v>1000</v>
      </c>
      <c r="J2034" s="259"/>
      <c r="K2034" s="196" t="s">
        <v>1503</v>
      </c>
      <c r="L2034" s="179" t="s">
        <v>1420</v>
      </c>
      <c r="M2034" s="157">
        <f t="shared" si="163"/>
        <v>1</v>
      </c>
      <c r="N2034" s="157">
        <f t="shared" si="164"/>
        <v>1000</v>
      </c>
      <c r="O2034" s="157">
        <f t="shared" si="161"/>
        <v>0</v>
      </c>
    </row>
    <row r="2035" s="157" customFormat="1" customHeight="1" spans="1:15">
      <c r="A2035" s="196" t="s">
        <v>1496</v>
      </c>
      <c r="B2035" s="179" t="s">
        <v>1445</v>
      </c>
      <c r="C2035" s="179" t="s">
        <v>354</v>
      </c>
      <c r="D2035" s="179" t="s">
        <v>355</v>
      </c>
      <c r="E2035" s="196" t="s">
        <v>356</v>
      </c>
      <c r="F2035" s="179" t="s">
        <v>229</v>
      </c>
      <c r="G2035" s="206">
        <v>1</v>
      </c>
      <c r="H2035" s="206">
        <v>1000</v>
      </c>
      <c r="I2035" s="206">
        <f t="shared" si="162"/>
        <v>1000</v>
      </c>
      <c r="J2035" s="259"/>
      <c r="K2035" s="196" t="s">
        <v>1503</v>
      </c>
      <c r="L2035" s="179" t="s">
        <v>1420</v>
      </c>
      <c r="M2035" s="157">
        <f t="shared" si="163"/>
        <v>1</v>
      </c>
      <c r="N2035" s="157">
        <f t="shared" si="164"/>
        <v>1000</v>
      </c>
      <c r="O2035" s="157">
        <f t="shared" si="161"/>
        <v>0</v>
      </c>
    </row>
    <row r="2036" s="157" customFormat="1" customHeight="1" spans="1:15">
      <c r="A2036" s="196" t="s">
        <v>1496</v>
      </c>
      <c r="B2036" s="179" t="s">
        <v>910</v>
      </c>
      <c r="C2036" s="179" t="s">
        <v>533</v>
      </c>
      <c r="D2036" s="179" t="s">
        <v>176</v>
      </c>
      <c r="E2036" s="196" t="s">
        <v>157</v>
      </c>
      <c r="F2036" s="179" t="s">
        <v>158</v>
      </c>
      <c r="G2036" s="206">
        <v>1</v>
      </c>
      <c r="H2036" s="206">
        <v>6000</v>
      </c>
      <c r="I2036" s="206">
        <f t="shared" si="162"/>
        <v>6000</v>
      </c>
      <c r="J2036" s="259"/>
      <c r="K2036" s="196" t="s">
        <v>1504</v>
      </c>
      <c r="L2036" s="179" t="s">
        <v>1420</v>
      </c>
      <c r="M2036" s="157">
        <f t="shared" si="163"/>
        <v>1</v>
      </c>
      <c r="N2036" s="157">
        <f t="shared" si="164"/>
        <v>6000</v>
      </c>
      <c r="O2036" s="157">
        <f t="shared" si="161"/>
        <v>0</v>
      </c>
    </row>
    <row r="2037" s="157" customFormat="1" customHeight="1" spans="1:15">
      <c r="A2037" s="196" t="s">
        <v>1496</v>
      </c>
      <c r="B2037" s="179" t="s">
        <v>910</v>
      </c>
      <c r="C2037" s="179" t="s">
        <v>272</v>
      </c>
      <c r="D2037" s="179" t="s">
        <v>330</v>
      </c>
      <c r="E2037" s="196" t="s">
        <v>278</v>
      </c>
      <c r="F2037" s="179" t="s">
        <v>158</v>
      </c>
      <c r="G2037" s="206">
        <v>1</v>
      </c>
      <c r="H2037" s="206">
        <v>2000</v>
      </c>
      <c r="I2037" s="206">
        <f t="shared" si="162"/>
        <v>2000</v>
      </c>
      <c r="J2037" s="259"/>
      <c r="K2037" s="196" t="s">
        <v>1504</v>
      </c>
      <c r="L2037" s="179" t="s">
        <v>1420</v>
      </c>
      <c r="M2037" s="157">
        <f t="shared" si="163"/>
        <v>1</v>
      </c>
      <c r="N2037" s="157">
        <f t="shared" si="164"/>
        <v>2000</v>
      </c>
      <c r="O2037" s="157">
        <f t="shared" si="161"/>
        <v>0</v>
      </c>
    </row>
    <row r="2038" s="157" customFormat="1" customHeight="1" spans="1:15">
      <c r="A2038" s="196" t="s">
        <v>1496</v>
      </c>
      <c r="B2038" s="179" t="s">
        <v>910</v>
      </c>
      <c r="C2038" s="179" t="s">
        <v>318</v>
      </c>
      <c r="D2038" s="179" t="s">
        <v>728</v>
      </c>
      <c r="E2038" s="196" t="s">
        <v>320</v>
      </c>
      <c r="F2038" s="179" t="s">
        <v>158</v>
      </c>
      <c r="G2038" s="206">
        <v>2</v>
      </c>
      <c r="H2038" s="206">
        <v>800</v>
      </c>
      <c r="I2038" s="206">
        <f t="shared" si="162"/>
        <v>1600</v>
      </c>
      <c r="J2038" s="259"/>
      <c r="K2038" s="196" t="s">
        <v>1504</v>
      </c>
      <c r="L2038" s="179" t="s">
        <v>1420</v>
      </c>
      <c r="M2038" s="157">
        <f t="shared" si="163"/>
        <v>2</v>
      </c>
      <c r="N2038" s="157">
        <f t="shared" si="164"/>
        <v>1600</v>
      </c>
      <c r="O2038" s="157">
        <f t="shared" si="161"/>
        <v>0</v>
      </c>
    </row>
    <row r="2039" s="157" customFormat="1" customHeight="1" spans="1:15">
      <c r="A2039" s="196" t="s">
        <v>1496</v>
      </c>
      <c r="B2039" s="179" t="s">
        <v>910</v>
      </c>
      <c r="C2039" s="179" t="s">
        <v>395</v>
      </c>
      <c r="D2039" s="179" t="s">
        <v>393</v>
      </c>
      <c r="E2039" s="196" t="s">
        <v>335</v>
      </c>
      <c r="F2039" s="179" t="s">
        <v>229</v>
      </c>
      <c r="G2039" s="206">
        <v>1</v>
      </c>
      <c r="H2039" s="206">
        <v>3000</v>
      </c>
      <c r="I2039" s="206">
        <f t="shared" si="162"/>
        <v>3000</v>
      </c>
      <c r="J2039" s="259"/>
      <c r="K2039" s="196" t="s">
        <v>1504</v>
      </c>
      <c r="L2039" s="179" t="s">
        <v>1420</v>
      </c>
      <c r="M2039" s="157">
        <f t="shared" si="163"/>
        <v>1</v>
      </c>
      <c r="N2039" s="157">
        <f t="shared" si="164"/>
        <v>3000</v>
      </c>
      <c r="O2039" s="157">
        <f t="shared" si="161"/>
        <v>0</v>
      </c>
    </row>
    <row r="2040" s="157" customFormat="1" customHeight="1" spans="1:15">
      <c r="A2040" s="196" t="s">
        <v>1496</v>
      </c>
      <c r="B2040" s="179" t="s">
        <v>910</v>
      </c>
      <c r="C2040" s="179" t="s">
        <v>389</v>
      </c>
      <c r="D2040" s="179" t="s">
        <v>330</v>
      </c>
      <c r="E2040" s="196" t="s">
        <v>390</v>
      </c>
      <c r="F2040" s="179" t="s">
        <v>229</v>
      </c>
      <c r="G2040" s="206">
        <v>1</v>
      </c>
      <c r="H2040" s="206">
        <v>3000</v>
      </c>
      <c r="I2040" s="206">
        <f t="shared" si="162"/>
        <v>3000</v>
      </c>
      <c r="J2040" s="259"/>
      <c r="K2040" s="196" t="s">
        <v>1504</v>
      </c>
      <c r="L2040" s="179" t="s">
        <v>1420</v>
      </c>
      <c r="M2040" s="157">
        <f t="shared" si="163"/>
        <v>1</v>
      </c>
      <c r="N2040" s="157">
        <f t="shared" si="164"/>
        <v>3000</v>
      </c>
      <c r="O2040" s="157">
        <f t="shared" si="161"/>
        <v>0</v>
      </c>
    </row>
    <row r="2041" s="157" customFormat="1" customHeight="1" spans="1:15">
      <c r="A2041" s="196" t="s">
        <v>1496</v>
      </c>
      <c r="B2041" s="179" t="s">
        <v>910</v>
      </c>
      <c r="C2041" s="179" t="s">
        <v>467</v>
      </c>
      <c r="D2041" s="179" t="s">
        <v>330</v>
      </c>
      <c r="E2041" s="179" t="s">
        <v>468</v>
      </c>
      <c r="F2041" s="179" t="s">
        <v>229</v>
      </c>
      <c r="G2041" s="206">
        <v>1</v>
      </c>
      <c r="H2041" s="206">
        <v>150</v>
      </c>
      <c r="I2041" s="206">
        <f t="shared" si="162"/>
        <v>150</v>
      </c>
      <c r="J2041" s="259"/>
      <c r="K2041" s="196" t="s">
        <v>1504</v>
      </c>
      <c r="L2041" s="179" t="s">
        <v>1420</v>
      </c>
      <c r="M2041" s="157">
        <f t="shared" si="163"/>
        <v>1</v>
      </c>
      <c r="N2041" s="157">
        <f t="shared" si="164"/>
        <v>150</v>
      </c>
      <c r="O2041" s="157">
        <f t="shared" si="161"/>
        <v>0</v>
      </c>
    </row>
    <row r="2042" s="157" customFormat="1" customHeight="1" spans="1:15">
      <c r="A2042" s="196" t="s">
        <v>1496</v>
      </c>
      <c r="B2042" s="179" t="s">
        <v>910</v>
      </c>
      <c r="C2042" s="179" t="s">
        <v>346</v>
      </c>
      <c r="D2042" s="179" t="s">
        <v>347</v>
      </c>
      <c r="E2042" s="179" t="s">
        <v>348</v>
      </c>
      <c r="F2042" s="179" t="s">
        <v>229</v>
      </c>
      <c r="G2042" s="206">
        <v>1</v>
      </c>
      <c r="H2042" s="206">
        <v>1800</v>
      </c>
      <c r="I2042" s="206">
        <f t="shared" si="162"/>
        <v>1800</v>
      </c>
      <c r="J2042" s="259"/>
      <c r="K2042" s="196" t="s">
        <v>1504</v>
      </c>
      <c r="L2042" s="179" t="s">
        <v>1420</v>
      </c>
      <c r="M2042" s="157">
        <f t="shared" si="163"/>
        <v>1</v>
      </c>
      <c r="N2042" s="157">
        <f t="shared" si="164"/>
        <v>1800</v>
      </c>
      <c r="O2042" s="157">
        <f t="shared" si="161"/>
        <v>0</v>
      </c>
    </row>
    <row r="2043" s="157" customFormat="1" customHeight="1" spans="1:15">
      <c r="A2043" s="196" t="s">
        <v>1496</v>
      </c>
      <c r="B2043" s="179" t="s">
        <v>910</v>
      </c>
      <c r="C2043" s="179" t="s">
        <v>484</v>
      </c>
      <c r="D2043" s="179" t="s">
        <v>599</v>
      </c>
      <c r="E2043" s="179" t="s">
        <v>485</v>
      </c>
      <c r="F2043" s="179" t="s">
        <v>229</v>
      </c>
      <c r="G2043" s="206">
        <v>1</v>
      </c>
      <c r="H2043" s="206">
        <v>300</v>
      </c>
      <c r="I2043" s="206">
        <f t="shared" si="162"/>
        <v>300</v>
      </c>
      <c r="J2043" s="259"/>
      <c r="K2043" s="196" t="s">
        <v>1504</v>
      </c>
      <c r="L2043" s="179" t="s">
        <v>1420</v>
      </c>
      <c r="M2043" s="157">
        <f t="shared" si="163"/>
        <v>1</v>
      </c>
      <c r="N2043" s="157">
        <f t="shared" si="164"/>
        <v>300</v>
      </c>
      <c r="O2043" s="157">
        <f t="shared" si="161"/>
        <v>0</v>
      </c>
    </row>
    <row r="2044" s="157" customFormat="1" customHeight="1" spans="1:15">
      <c r="A2044" s="196" t="s">
        <v>1496</v>
      </c>
      <c r="B2044" s="179" t="s">
        <v>1505</v>
      </c>
      <c r="C2044" s="179" t="s">
        <v>441</v>
      </c>
      <c r="D2044" s="179" t="s">
        <v>330</v>
      </c>
      <c r="E2044" s="196" t="s">
        <v>432</v>
      </c>
      <c r="F2044" s="179" t="s">
        <v>186</v>
      </c>
      <c r="G2044" s="206">
        <v>1</v>
      </c>
      <c r="H2044" s="206">
        <v>6000</v>
      </c>
      <c r="I2044" s="206">
        <f t="shared" si="162"/>
        <v>6000</v>
      </c>
      <c r="J2044" s="259"/>
      <c r="K2044" s="196" t="s">
        <v>1506</v>
      </c>
      <c r="L2044" s="179" t="s">
        <v>1420</v>
      </c>
      <c r="M2044" s="157">
        <f t="shared" si="163"/>
        <v>1</v>
      </c>
      <c r="N2044" s="157">
        <f t="shared" si="164"/>
        <v>6000</v>
      </c>
      <c r="O2044" s="157">
        <f t="shared" si="161"/>
        <v>0</v>
      </c>
    </row>
    <row r="2045" s="157" customFormat="1" customHeight="1" spans="1:15">
      <c r="A2045" s="196" t="s">
        <v>1496</v>
      </c>
      <c r="B2045" s="179" t="s">
        <v>1505</v>
      </c>
      <c r="C2045" s="179" t="s">
        <v>262</v>
      </c>
      <c r="D2045" s="179" t="s">
        <v>263</v>
      </c>
      <c r="E2045" s="196" t="s">
        <v>188</v>
      </c>
      <c r="F2045" s="179" t="s">
        <v>229</v>
      </c>
      <c r="G2045" s="206">
        <v>1</v>
      </c>
      <c r="H2045" s="206">
        <v>1000</v>
      </c>
      <c r="I2045" s="206">
        <f t="shared" si="162"/>
        <v>1000</v>
      </c>
      <c r="J2045" s="259"/>
      <c r="K2045" s="196" t="s">
        <v>1506</v>
      </c>
      <c r="L2045" s="179" t="s">
        <v>1420</v>
      </c>
      <c r="M2045" s="157">
        <f t="shared" si="163"/>
        <v>1</v>
      </c>
      <c r="N2045" s="157">
        <f t="shared" si="164"/>
        <v>1000</v>
      </c>
      <c r="O2045" s="157">
        <f t="shared" si="161"/>
        <v>0</v>
      </c>
    </row>
    <row r="2046" s="157" customFormat="1" customHeight="1" spans="1:15">
      <c r="A2046" s="196" t="s">
        <v>1496</v>
      </c>
      <c r="B2046" s="179" t="s">
        <v>1505</v>
      </c>
      <c r="C2046" s="179" t="s">
        <v>354</v>
      </c>
      <c r="D2046" s="179" t="s">
        <v>355</v>
      </c>
      <c r="E2046" s="196" t="s">
        <v>356</v>
      </c>
      <c r="F2046" s="179" t="s">
        <v>229</v>
      </c>
      <c r="G2046" s="206">
        <v>1</v>
      </c>
      <c r="H2046" s="206">
        <v>1000</v>
      </c>
      <c r="I2046" s="206">
        <f t="shared" si="162"/>
        <v>1000</v>
      </c>
      <c r="J2046" s="259"/>
      <c r="K2046" s="196" t="s">
        <v>1506</v>
      </c>
      <c r="L2046" s="179" t="s">
        <v>1420</v>
      </c>
      <c r="M2046" s="157">
        <f t="shared" si="163"/>
        <v>1</v>
      </c>
      <c r="N2046" s="157">
        <f t="shared" si="164"/>
        <v>1000</v>
      </c>
      <c r="O2046" s="157">
        <f t="shared" si="161"/>
        <v>0</v>
      </c>
    </row>
    <row r="2047" s="157" customFormat="1" customHeight="1" spans="1:15">
      <c r="A2047" s="196" t="s">
        <v>1496</v>
      </c>
      <c r="B2047" s="179" t="s">
        <v>915</v>
      </c>
      <c r="C2047" s="179" t="s">
        <v>395</v>
      </c>
      <c r="D2047" s="179" t="s">
        <v>1507</v>
      </c>
      <c r="E2047" s="266" t="s">
        <v>335</v>
      </c>
      <c r="F2047" s="213" t="s">
        <v>229</v>
      </c>
      <c r="G2047" s="206">
        <v>10</v>
      </c>
      <c r="H2047" s="206">
        <v>3000</v>
      </c>
      <c r="I2047" s="206">
        <f t="shared" si="162"/>
        <v>30000</v>
      </c>
      <c r="J2047" s="259"/>
      <c r="K2047" s="196" t="s">
        <v>1508</v>
      </c>
      <c r="L2047" s="179" t="s">
        <v>1420</v>
      </c>
      <c r="M2047" s="157">
        <f t="shared" si="163"/>
        <v>10</v>
      </c>
      <c r="N2047" s="157">
        <f t="shared" si="164"/>
        <v>30000</v>
      </c>
      <c r="O2047" s="157">
        <f t="shared" si="161"/>
        <v>0</v>
      </c>
    </row>
    <row r="2048" s="157" customFormat="1" customHeight="1" spans="1:15">
      <c r="A2048" s="196" t="s">
        <v>1496</v>
      </c>
      <c r="B2048" s="179" t="s">
        <v>1509</v>
      </c>
      <c r="C2048" s="179" t="s">
        <v>535</v>
      </c>
      <c r="D2048" s="179" t="s">
        <v>844</v>
      </c>
      <c r="E2048" s="196" t="s">
        <v>157</v>
      </c>
      <c r="F2048" s="179" t="s">
        <v>158</v>
      </c>
      <c r="G2048" s="206">
        <v>1</v>
      </c>
      <c r="H2048" s="206">
        <v>4000</v>
      </c>
      <c r="I2048" s="206">
        <f t="shared" si="162"/>
        <v>4000</v>
      </c>
      <c r="J2048" s="259"/>
      <c r="K2048" s="196" t="s">
        <v>1510</v>
      </c>
      <c r="L2048" s="179" t="s">
        <v>1420</v>
      </c>
      <c r="M2048" s="157">
        <f t="shared" si="163"/>
        <v>1</v>
      </c>
      <c r="N2048" s="157">
        <f t="shared" si="164"/>
        <v>4000</v>
      </c>
      <c r="O2048" s="157">
        <f t="shared" si="161"/>
        <v>0</v>
      </c>
    </row>
    <row r="2049" s="157" customFormat="1" customHeight="1" spans="1:15">
      <c r="A2049" s="196" t="s">
        <v>1496</v>
      </c>
      <c r="B2049" s="179" t="s">
        <v>1509</v>
      </c>
      <c r="C2049" s="179" t="s">
        <v>272</v>
      </c>
      <c r="D2049" s="179" t="s">
        <v>330</v>
      </c>
      <c r="E2049" s="196" t="s">
        <v>274</v>
      </c>
      <c r="F2049" s="179" t="s">
        <v>158</v>
      </c>
      <c r="G2049" s="206">
        <v>1</v>
      </c>
      <c r="H2049" s="206">
        <v>1320</v>
      </c>
      <c r="I2049" s="206">
        <f t="shared" si="162"/>
        <v>1320</v>
      </c>
      <c r="J2049" s="259"/>
      <c r="K2049" s="196" t="s">
        <v>1510</v>
      </c>
      <c r="L2049" s="179" t="s">
        <v>1420</v>
      </c>
      <c r="M2049" s="157">
        <f t="shared" si="163"/>
        <v>1</v>
      </c>
      <c r="N2049" s="157">
        <f t="shared" si="164"/>
        <v>1320</v>
      </c>
      <c r="O2049" s="157">
        <f t="shared" si="161"/>
        <v>0</v>
      </c>
    </row>
    <row r="2050" s="157" customFormat="1" customHeight="1" spans="1:15">
      <c r="A2050" s="196" t="s">
        <v>1496</v>
      </c>
      <c r="B2050" s="179" t="s">
        <v>1509</v>
      </c>
      <c r="C2050" s="179" t="s">
        <v>395</v>
      </c>
      <c r="D2050" s="179" t="s">
        <v>393</v>
      </c>
      <c r="E2050" s="196" t="s">
        <v>335</v>
      </c>
      <c r="F2050" s="179" t="s">
        <v>229</v>
      </c>
      <c r="G2050" s="206">
        <v>1</v>
      </c>
      <c r="H2050" s="206">
        <v>3000</v>
      </c>
      <c r="I2050" s="206">
        <f t="shared" si="162"/>
        <v>3000</v>
      </c>
      <c r="J2050" s="259"/>
      <c r="K2050" s="196" t="s">
        <v>1510</v>
      </c>
      <c r="L2050" s="179" t="s">
        <v>1420</v>
      </c>
      <c r="M2050" s="157">
        <f t="shared" si="163"/>
        <v>1</v>
      </c>
      <c r="N2050" s="157">
        <f t="shared" si="164"/>
        <v>3000</v>
      </c>
      <c r="O2050" s="157">
        <f t="shared" si="161"/>
        <v>0</v>
      </c>
    </row>
    <row r="2051" s="157" customFormat="1" customHeight="1" spans="1:15">
      <c r="A2051" s="196" t="s">
        <v>1496</v>
      </c>
      <c r="B2051" s="179" t="s">
        <v>77</v>
      </c>
      <c r="C2051" s="179" t="s">
        <v>533</v>
      </c>
      <c r="D2051" s="179" t="s">
        <v>176</v>
      </c>
      <c r="E2051" s="196" t="s">
        <v>157</v>
      </c>
      <c r="F2051" s="179" t="s">
        <v>158</v>
      </c>
      <c r="G2051" s="206">
        <v>1</v>
      </c>
      <c r="H2051" s="206">
        <v>6000</v>
      </c>
      <c r="I2051" s="206">
        <f t="shared" si="162"/>
        <v>6000</v>
      </c>
      <c r="J2051" s="259"/>
      <c r="K2051" s="196" t="s">
        <v>1511</v>
      </c>
      <c r="L2051" s="179" t="s">
        <v>1420</v>
      </c>
      <c r="M2051" s="157">
        <f t="shared" si="163"/>
        <v>1</v>
      </c>
      <c r="N2051" s="157">
        <f t="shared" si="164"/>
        <v>6000</v>
      </c>
      <c r="O2051" s="157">
        <f t="shared" si="161"/>
        <v>0</v>
      </c>
    </row>
    <row r="2052" s="157" customFormat="1" customHeight="1" spans="1:15">
      <c r="A2052" s="196" t="s">
        <v>1496</v>
      </c>
      <c r="B2052" s="179" t="s">
        <v>77</v>
      </c>
      <c r="C2052" s="179" t="s">
        <v>272</v>
      </c>
      <c r="D2052" s="179" t="s">
        <v>330</v>
      </c>
      <c r="E2052" s="196" t="s">
        <v>278</v>
      </c>
      <c r="F2052" s="179" t="s">
        <v>158</v>
      </c>
      <c r="G2052" s="206">
        <v>1</v>
      </c>
      <c r="H2052" s="206">
        <v>2000</v>
      </c>
      <c r="I2052" s="206">
        <f t="shared" si="162"/>
        <v>2000</v>
      </c>
      <c r="J2052" s="259"/>
      <c r="K2052" s="196" t="s">
        <v>1511</v>
      </c>
      <c r="L2052" s="179" t="s">
        <v>1420</v>
      </c>
      <c r="M2052" s="157">
        <f t="shared" si="163"/>
        <v>1</v>
      </c>
      <c r="N2052" s="157">
        <f t="shared" si="164"/>
        <v>2000</v>
      </c>
      <c r="O2052" s="157">
        <f t="shared" si="161"/>
        <v>0</v>
      </c>
    </row>
    <row r="2053" s="157" customFormat="1" customHeight="1" spans="1:15">
      <c r="A2053" s="196" t="s">
        <v>1496</v>
      </c>
      <c r="B2053" s="179" t="s">
        <v>77</v>
      </c>
      <c r="C2053" s="179" t="s">
        <v>318</v>
      </c>
      <c r="D2053" s="179" t="s">
        <v>728</v>
      </c>
      <c r="E2053" s="196" t="s">
        <v>320</v>
      </c>
      <c r="F2053" s="179" t="s">
        <v>158</v>
      </c>
      <c r="G2053" s="206">
        <v>2</v>
      </c>
      <c r="H2053" s="206">
        <v>800</v>
      </c>
      <c r="I2053" s="206">
        <f t="shared" si="162"/>
        <v>1600</v>
      </c>
      <c r="J2053" s="259"/>
      <c r="K2053" s="196" t="s">
        <v>1511</v>
      </c>
      <c r="L2053" s="179" t="s">
        <v>1420</v>
      </c>
      <c r="M2053" s="157">
        <f t="shared" si="163"/>
        <v>2</v>
      </c>
      <c r="N2053" s="157">
        <f t="shared" si="164"/>
        <v>1600</v>
      </c>
      <c r="O2053" s="157">
        <f t="shared" ref="O2053:O2116" si="165" xml:space="preserve">G2053-M2053</f>
        <v>0</v>
      </c>
    </row>
    <row r="2054" s="157" customFormat="1" customHeight="1" spans="1:15">
      <c r="A2054" s="196" t="s">
        <v>1496</v>
      </c>
      <c r="B2054" s="179" t="s">
        <v>77</v>
      </c>
      <c r="C2054" s="179" t="s">
        <v>395</v>
      </c>
      <c r="D2054" s="179" t="s">
        <v>393</v>
      </c>
      <c r="E2054" s="196" t="s">
        <v>335</v>
      </c>
      <c r="F2054" s="179" t="s">
        <v>229</v>
      </c>
      <c r="G2054" s="206">
        <v>1</v>
      </c>
      <c r="H2054" s="206">
        <v>3000</v>
      </c>
      <c r="I2054" s="206">
        <f t="shared" si="162"/>
        <v>3000</v>
      </c>
      <c r="J2054" s="259"/>
      <c r="K2054" s="196" t="s">
        <v>1511</v>
      </c>
      <c r="L2054" s="179" t="s">
        <v>1420</v>
      </c>
      <c r="M2054" s="157">
        <f t="shared" si="163"/>
        <v>1</v>
      </c>
      <c r="N2054" s="157">
        <f t="shared" si="164"/>
        <v>3000</v>
      </c>
      <c r="O2054" s="157">
        <f t="shared" si="165"/>
        <v>0</v>
      </c>
    </row>
    <row r="2055" s="157" customFormat="1" customHeight="1" spans="1:15">
      <c r="A2055" s="196" t="s">
        <v>1496</v>
      </c>
      <c r="B2055" s="179" t="s">
        <v>77</v>
      </c>
      <c r="C2055" s="179" t="s">
        <v>389</v>
      </c>
      <c r="D2055" s="179" t="s">
        <v>330</v>
      </c>
      <c r="E2055" s="196" t="s">
        <v>390</v>
      </c>
      <c r="F2055" s="179" t="s">
        <v>229</v>
      </c>
      <c r="G2055" s="206">
        <v>1</v>
      </c>
      <c r="H2055" s="206">
        <v>3000</v>
      </c>
      <c r="I2055" s="206">
        <f t="shared" si="162"/>
        <v>3000</v>
      </c>
      <c r="J2055" s="259"/>
      <c r="K2055" s="196" t="s">
        <v>1511</v>
      </c>
      <c r="L2055" s="179" t="s">
        <v>1420</v>
      </c>
      <c r="M2055" s="157">
        <f t="shared" si="163"/>
        <v>1</v>
      </c>
      <c r="N2055" s="157">
        <f t="shared" si="164"/>
        <v>3000</v>
      </c>
      <c r="O2055" s="157">
        <f t="shared" si="165"/>
        <v>0</v>
      </c>
    </row>
    <row r="2056" s="157" customFormat="1" customHeight="1" spans="1:15">
      <c r="A2056" s="196" t="s">
        <v>1496</v>
      </c>
      <c r="B2056" s="179" t="s">
        <v>77</v>
      </c>
      <c r="C2056" s="179" t="s">
        <v>467</v>
      </c>
      <c r="D2056" s="179" t="s">
        <v>330</v>
      </c>
      <c r="E2056" s="179" t="s">
        <v>468</v>
      </c>
      <c r="F2056" s="179" t="s">
        <v>229</v>
      </c>
      <c r="G2056" s="206">
        <v>1</v>
      </c>
      <c r="H2056" s="206">
        <v>150</v>
      </c>
      <c r="I2056" s="206">
        <f t="shared" si="162"/>
        <v>150</v>
      </c>
      <c r="J2056" s="259"/>
      <c r="K2056" s="196" t="s">
        <v>1511</v>
      </c>
      <c r="L2056" s="179" t="s">
        <v>1420</v>
      </c>
      <c r="M2056" s="157">
        <f t="shared" si="163"/>
        <v>1</v>
      </c>
      <c r="N2056" s="157">
        <f t="shared" si="164"/>
        <v>150</v>
      </c>
      <c r="O2056" s="157">
        <f t="shared" si="165"/>
        <v>0</v>
      </c>
    </row>
    <row r="2057" s="157" customFormat="1" customHeight="1" spans="1:15">
      <c r="A2057" s="196" t="s">
        <v>1496</v>
      </c>
      <c r="B2057" s="179" t="s">
        <v>77</v>
      </c>
      <c r="C2057" s="179" t="s">
        <v>346</v>
      </c>
      <c r="D2057" s="179" t="s">
        <v>347</v>
      </c>
      <c r="E2057" s="179" t="s">
        <v>348</v>
      </c>
      <c r="F2057" s="179" t="s">
        <v>229</v>
      </c>
      <c r="G2057" s="206">
        <v>1</v>
      </c>
      <c r="H2057" s="206">
        <v>1800</v>
      </c>
      <c r="I2057" s="206">
        <f t="shared" si="162"/>
        <v>1800</v>
      </c>
      <c r="J2057" s="259"/>
      <c r="K2057" s="196" t="s">
        <v>1511</v>
      </c>
      <c r="L2057" s="179" t="s">
        <v>1420</v>
      </c>
      <c r="M2057" s="157">
        <f t="shared" si="163"/>
        <v>1</v>
      </c>
      <c r="N2057" s="157">
        <f t="shared" si="164"/>
        <v>1800</v>
      </c>
      <c r="O2057" s="157">
        <f t="shared" si="165"/>
        <v>0</v>
      </c>
    </row>
    <row r="2058" s="157" customFormat="1" customHeight="1" spans="1:15">
      <c r="A2058" s="196" t="s">
        <v>1496</v>
      </c>
      <c r="B2058" s="179" t="s">
        <v>77</v>
      </c>
      <c r="C2058" s="179" t="s">
        <v>484</v>
      </c>
      <c r="D2058" s="179" t="s">
        <v>599</v>
      </c>
      <c r="E2058" s="179" t="s">
        <v>485</v>
      </c>
      <c r="F2058" s="179" t="s">
        <v>229</v>
      </c>
      <c r="G2058" s="206">
        <v>1</v>
      </c>
      <c r="H2058" s="206">
        <v>300</v>
      </c>
      <c r="I2058" s="206">
        <f t="shared" si="162"/>
        <v>300</v>
      </c>
      <c r="J2058" s="259"/>
      <c r="K2058" s="196" t="s">
        <v>1511</v>
      </c>
      <c r="L2058" s="179" t="s">
        <v>1420</v>
      </c>
      <c r="M2058" s="157">
        <f t="shared" si="163"/>
        <v>1</v>
      </c>
      <c r="N2058" s="157">
        <f t="shared" si="164"/>
        <v>300</v>
      </c>
      <c r="O2058" s="157">
        <f t="shared" si="165"/>
        <v>0</v>
      </c>
    </row>
    <row r="2059" s="157" customFormat="1" customHeight="1" spans="1:15">
      <c r="A2059" s="196" t="s">
        <v>1496</v>
      </c>
      <c r="B2059" s="179" t="s">
        <v>1512</v>
      </c>
      <c r="C2059" s="179" t="s">
        <v>431</v>
      </c>
      <c r="D2059" s="179" t="s">
        <v>330</v>
      </c>
      <c r="E2059" s="196" t="s">
        <v>432</v>
      </c>
      <c r="F2059" s="179" t="s">
        <v>229</v>
      </c>
      <c r="G2059" s="206">
        <v>6</v>
      </c>
      <c r="H2059" s="206">
        <v>1500</v>
      </c>
      <c r="I2059" s="206">
        <f t="shared" si="162"/>
        <v>9000</v>
      </c>
      <c r="J2059" s="775" t="s">
        <v>1513</v>
      </c>
      <c r="K2059" s="196" t="s">
        <v>1514</v>
      </c>
      <c r="L2059" s="179" t="s">
        <v>1420</v>
      </c>
      <c r="M2059" s="157">
        <f t="shared" si="163"/>
        <v>6</v>
      </c>
      <c r="N2059" s="157">
        <f t="shared" si="164"/>
        <v>9000</v>
      </c>
      <c r="O2059" s="157">
        <f t="shared" si="165"/>
        <v>0</v>
      </c>
    </row>
    <row r="2060" s="157" customFormat="1" customHeight="1" spans="1:15">
      <c r="A2060" s="196" t="s">
        <v>1496</v>
      </c>
      <c r="B2060" s="179" t="s">
        <v>1512</v>
      </c>
      <c r="C2060" s="179" t="s">
        <v>262</v>
      </c>
      <c r="D2060" s="179" t="s">
        <v>263</v>
      </c>
      <c r="E2060" s="196" t="s">
        <v>188</v>
      </c>
      <c r="F2060" s="179" t="s">
        <v>229</v>
      </c>
      <c r="G2060" s="206">
        <v>5</v>
      </c>
      <c r="H2060" s="206">
        <v>1000</v>
      </c>
      <c r="I2060" s="206">
        <f t="shared" si="162"/>
        <v>5000</v>
      </c>
      <c r="J2060" s="259"/>
      <c r="K2060" s="196" t="s">
        <v>1514</v>
      </c>
      <c r="L2060" s="179" t="s">
        <v>1420</v>
      </c>
      <c r="M2060" s="157">
        <f t="shared" si="163"/>
        <v>5</v>
      </c>
      <c r="N2060" s="157">
        <f t="shared" si="164"/>
        <v>5000</v>
      </c>
      <c r="O2060" s="157">
        <f t="shared" si="165"/>
        <v>0</v>
      </c>
    </row>
    <row r="2061" s="157" customFormat="1" customHeight="1" spans="1:15">
      <c r="A2061" s="196" t="s">
        <v>1496</v>
      </c>
      <c r="B2061" s="179" t="s">
        <v>1512</v>
      </c>
      <c r="C2061" s="179" t="s">
        <v>354</v>
      </c>
      <c r="D2061" s="179" t="s">
        <v>355</v>
      </c>
      <c r="E2061" s="196" t="s">
        <v>356</v>
      </c>
      <c r="F2061" s="179" t="s">
        <v>229</v>
      </c>
      <c r="G2061" s="206">
        <v>1</v>
      </c>
      <c r="H2061" s="206">
        <v>1000</v>
      </c>
      <c r="I2061" s="206">
        <f t="shared" si="162"/>
        <v>1000</v>
      </c>
      <c r="J2061" s="259"/>
      <c r="K2061" s="196" t="s">
        <v>1514</v>
      </c>
      <c r="L2061" s="179" t="s">
        <v>1420</v>
      </c>
      <c r="M2061" s="157">
        <f t="shared" si="163"/>
        <v>1</v>
      </c>
      <c r="N2061" s="157">
        <f t="shared" si="164"/>
        <v>1000</v>
      </c>
      <c r="O2061" s="157">
        <f t="shared" si="165"/>
        <v>0</v>
      </c>
    </row>
    <row r="2062" s="157" customFormat="1" customHeight="1" spans="1:15">
      <c r="A2062" s="196" t="s">
        <v>1496</v>
      </c>
      <c r="B2062" s="179" t="s">
        <v>1512</v>
      </c>
      <c r="C2062" s="179" t="s">
        <v>441</v>
      </c>
      <c r="D2062" s="179" t="s">
        <v>330</v>
      </c>
      <c r="E2062" s="196" t="s">
        <v>432</v>
      </c>
      <c r="F2062" s="179" t="s">
        <v>186</v>
      </c>
      <c r="G2062" s="206">
        <v>1</v>
      </c>
      <c r="H2062" s="206">
        <v>6000</v>
      </c>
      <c r="I2062" s="206">
        <f t="shared" si="162"/>
        <v>6000</v>
      </c>
      <c r="J2062" s="259"/>
      <c r="K2062" s="196" t="s">
        <v>1514</v>
      </c>
      <c r="L2062" s="179" t="s">
        <v>1420</v>
      </c>
      <c r="M2062" s="157">
        <f t="shared" si="163"/>
        <v>1</v>
      </c>
      <c r="N2062" s="157">
        <f t="shared" si="164"/>
        <v>6000</v>
      </c>
      <c r="O2062" s="157">
        <f t="shared" si="165"/>
        <v>0</v>
      </c>
    </row>
    <row r="2063" s="157" customFormat="1" customHeight="1" spans="1:15">
      <c r="A2063" s="196" t="s">
        <v>1496</v>
      </c>
      <c r="B2063" s="179" t="s">
        <v>1512</v>
      </c>
      <c r="C2063" s="179" t="s">
        <v>262</v>
      </c>
      <c r="D2063" s="179" t="s">
        <v>263</v>
      </c>
      <c r="E2063" s="196" t="s">
        <v>188</v>
      </c>
      <c r="F2063" s="179" t="s">
        <v>229</v>
      </c>
      <c r="G2063" s="206">
        <v>1</v>
      </c>
      <c r="H2063" s="206">
        <v>1000</v>
      </c>
      <c r="I2063" s="206">
        <f t="shared" si="162"/>
        <v>1000</v>
      </c>
      <c r="J2063" s="259"/>
      <c r="K2063" s="196" t="s">
        <v>1514</v>
      </c>
      <c r="L2063" s="179" t="s">
        <v>1420</v>
      </c>
      <c r="M2063" s="157">
        <f t="shared" si="163"/>
        <v>1</v>
      </c>
      <c r="N2063" s="157">
        <f t="shared" si="164"/>
        <v>1000</v>
      </c>
      <c r="O2063" s="157">
        <f t="shared" si="165"/>
        <v>0</v>
      </c>
    </row>
    <row r="2064" s="157" customFormat="1" customHeight="1" spans="1:15">
      <c r="A2064" s="196" t="s">
        <v>1496</v>
      </c>
      <c r="B2064" s="179" t="s">
        <v>913</v>
      </c>
      <c r="C2064" s="179" t="s">
        <v>535</v>
      </c>
      <c r="D2064" s="179" t="s">
        <v>844</v>
      </c>
      <c r="E2064" s="196" t="s">
        <v>157</v>
      </c>
      <c r="F2064" s="179" t="s">
        <v>158</v>
      </c>
      <c r="G2064" s="206">
        <v>4</v>
      </c>
      <c r="H2064" s="206">
        <v>4000</v>
      </c>
      <c r="I2064" s="206">
        <f t="shared" si="162"/>
        <v>16000</v>
      </c>
      <c r="J2064" s="259"/>
      <c r="K2064" s="196" t="s">
        <v>1515</v>
      </c>
      <c r="L2064" s="179" t="s">
        <v>1420</v>
      </c>
      <c r="M2064" s="157">
        <f t="shared" si="163"/>
        <v>4</v>
      </c>
      <c r="N2064" s="157">
        <f t="shared" si="164"/>
        <v>16000</v>
      </c>
      <c r="O2064" s="157">
        <f t="shared" si="165"/>
        <v>0</v>
      </c>
    </row>
    <row r="2065" s="157" customFormat="1" customHeight="1" spans="1:15">
      <c r="A2065" s="196" t="s">
        <v>1496</v>
      </c>
      <c r="B2065" s="179" t="s">
        <v>913</v>
      </c>
      <c r="C2065" s="179" t="s">
        <v>272</v>
      </c>
      <c r="D2065" s="179" t="s">
        <v>330</v>
      </c>
      <c r="E2065" s="196" t="s">
        <v>274</v>
      </c>
      <c r="F2065" s="179" t="s">
        <v>158</v>
      </c>
      <c r="G2065" s="206">
        <v>4</v>
      </c>
      <c r="H2065" s="206">
        <v>1320</v>
      </c>
      <c r="I2065" s="206">
        <f t="shared" si="162"/>
        <v>5280</v>
      </c>
      <c r="J2065" s="259"/>
      <c r="K2065" s="196" t="s">
        <v>1515</v>
      </c>
      <c r="L2065" s="179" t="s">
        <v>1420</v>
      </c>
      <c r="M2065" s="157">
        <f t="shared" si="163"/>
        <v>4</v>
      </c>
      <c r="N2065" s="157">
        <f t="shared" si="164"/>
        <v>5280</v>
      </c>
      <c r="O2065" s="157">
        <f t="shared" si="165"/>
        <v>0</v>
      </c>
    </row>
    <row r="2066" s="157" customFormat="1" customHeight="1" spans="1:15">
      <c r="A2066" s="196" t="s">
        <v>1496</v>
      </c>
      <c r="B2066" s="179" t="s">
        <v>913</v>
      </c>
      <c r="C2066" s="179" t="s">
        <v>395</v>
      </c>
      <c r="D2066" s="179" t="s">
        <v>393</v>
      </c>
      <c r="E2066" s="196" t="s">
        <v>335</v>
      </c>
      <c r="F2066" s="179" t="s">
        <v>229</v>
      </c>
      <c r="G2066" s="206">
        <v>4</v>
      </c>
      <c r="H2066" s="206">
        <v>3000</v>
      </c>
      <c r="I2066" s="206">
        <f t="shared" si="162"/>
        <v>12000</v>
      </c>
      <c r="J2066" s="259"/>
      <c r="K2066" s="196" t="s">
        <v>1515</v>
      </c>
      <c r="L2066" s="179" t="s">
        <v>1420</v>
      </c>
      <c r="M2066" s="157">
        <f t="shared" si="163"/>
        <v>4</v>
      </c>
      <c r="N2066" s="157">
        <f t="shared" si="164"/>
        <v>12000</v>
      </c>
      <c r="O2066" s="157">
        <f t="shared" si="165"/>
        <v>0</v>
      </c>
    </row>
    <row r="2067" s="157" customFormat="1" customHeight="1" spans="1:15">
      <c r="A2067" s="196" t="s">
        <v>1496</v>
      </c>
      <c r="B2067" s="179" t="s">
        <v>913</v>
      </c>
      <c r="C2067" s="179" t="s">
        <v>389</v>
      </c>
      <c r="D2067" s="179" t="s">
        <v>330</v>
      </c>
      <c r="E2067" s="196" t="s">
        <v>390</v>
      </c>
      <c r="F2067" s="179" t="s">
        <v>229</v>
      </c>
      <c r="G2067" s="206">
        <v>4</v>
      </c>
      <c r="H2067" s="206">
        <v>3000</v>
      </c>
      <c r="I2067" s="206">
        <f t="shared" si="162"/>
        <v>12000</v>
      </c>
      <c r="J2067" s="259"/>
      <c r="K2067" s="196" t="s">
        <v>1515</v>
      </c>
      <c r="L2067" s="179" t="s">
        <v>1420</v>
      </c>
      <c r="M2067" s="157">
        <f t="shared" si="163"/>
        <v>4</v>
      </c>
      <c r="N2067" s="157">
        <f t="shared" si="164"/>
        <v>12000</v>
      </c>
      <c r="O2067" s="157">
        <f t="shared" si="165"/>
        <v>0</v>
      </c>
    </row>
    <row r="2068" s="157" customFormat="1" customHeight="1" spans="1:15">
      <c r="A2068" s="196" t="s">
        <v>1496</v>
      </c>
      <c r="B2068" s="179" t="s">
        <v>913</v>
      </c>
      <c r="C2068" s="179" t="s">
        <v>354</v>
      </c>
      <c r="D2068" s="179" t="s">
        <v>355</v>
      </c>
      <c r="E2068" s="196" t="s">
        <v>356</v>
      </c>
      <c r="F2068" s="179" t="s">
        <v>229</v>
      </c>
      <c r="G2068" s="206">
        <v>1</v>
      </c>
      <c r="H2068" s="206">
        <v>1000</v>
      </c>
      <c r="I2068" s="206">
        <f t="shared" si="162"/>
        <v>1000</v>
      </c>
      <c r="J2068" s="259"/>
      <c r="K2068" s="196" t="s">
        <v>1515</v>
      </c>
      <c r="L2068" s="179" t="s">
        <v>1420</v>
      </c>
      <c r="M2068" s="157">
        <f t="shared" si="163"/>
        <v>1</v>
      </c>
      <c r="N2068" s="157">
        <f t="shared" si="164"/>
        <v>1000</v>
      </c>
      <c r="O2068" s="157">
        <f t="shared" si="165"/>
        <v>0</v>
      </c>
    </row>
    <row r="2069" s="157" customFormat="1" customHeight="1" spans="1:15">
      <c r="A2069" s="196" t="s">
        <v>1496</v>
      </c>
      <c r="B2069" s="179" t="s">
        <v>1454</v>
      </c>
      <c r="C2069" s="179" t="s">
        <v>533</v>
      </c>
      <c r="D2069" s="179" t="s">
        <v>176</v>
      </c>
      <c r="E2069" s="196" t="s">
        <v>157</v>
      </c>
      <c r="F2069" s="179" t="s">
        <v>158</v>
      </c>
      <c r="G2069" s="206">
        <v>1</v>
      </c>
      <c r="H2069" s="206">
        <v>6000</v>
      </c>
      <c r="I2069" s="206">
        <f t="shared" si="162"/>
        <v>6000</v>
      </c>
      <c r="J2069" s="259"/>
      <c r="K2069" s="196" t="s">
        <v>1516</v>
      </c>
      <c r="L2069" s="179" t="s">
        <v>1420</v>
      </c>
      <c r="M2069" s="157">
        <f t="shared" si="163"/>
        <v>1</v>
      </c>
      <c r="N2069" s="157">
        <f t="shared" si="164"/>
        <v>6000</v>
      </c>
      <c r="O2069" s="157">
        <f t="shared" si="165"/>
        <v>0</v>
      </c>
    </row>
    <row r="2070" s="157" customFormat="1" customHeight="1" spans="1:15">
      <c r="A2070" s="196" t="s">
        <v>1496</v>
      </c>
      <c r="B2070" s="179" t="s">
        <v>1454</v>
      </c>
      <c r="C2070" s="179" t="s">
        <v>272</v>
      </c>
      <c r="D2070" s="179" t="s">
        <v>330</v>
      </c>
      <c r="E2070" s="196" t="s">
        <v>278</v>
      </c>
      <c r="F2070" s="179" t="s">
        <v>158</v>
      </c>
      <c r="G2070" s="206">
        <v>1</v>
      </c>
      <c r="H2070" s="206">
        <v>2000</v>
      </c>
      <c r="I2070" s="206">
        <f t="shared" si="162"/>
        <v>2000</v>
      </c>
      <c r="J2070" s="259"/>
      <c r="K2070" s="196" t="s">
        <v>1516</v>
      </c>
      <c r="L2070" s="179" t="s">
        <v>1420</v>
      </c>
      <c r="M2070" s="157">
        <f t="shared" si="163"/>
        <v>1</v>
      </c>
      <c r="N2070" s="157">
        <f t="shared" si="164"/>
        <v>2000</v>
      </c>
      <c r="O2070" s="157">
        <f t="shared" si="165"/>
        <v>0</v>
      </c>
    </row>
    <row r="2071" s="157" customFormat="1" customHeight="1" spans="1:15">
      <c r="A2071" s="196" t="s">
        <v>1496</v>
      </c>
      <c r="B2071" s="179" t="s">
        <v>1454</v>
      </c>
      <c r="C2071" s="179" t="s">
        <v>318</v>
      </c>
      <c r="D2071" s="179" t="s">
        <v>728</v>
      </c>
      <c r="E2071" s="196" t="s">
        <v>320</v>
      </c>
      <c r="F2071" s="179" t="s">
        <v>158</v>
      </c>
      <c r="G2071" s="206">
        <v>2</v>
      </c>
      <c r="H2071" s="206">
        <v>800</v>
      </c>
      <c r="I2071" s="206">
        <f t="shared" si="162"/>
        <v>1600</v>
      </c>
      <c r="J2071" s="259"/>
      <c r="K2071" s="196" t="s">
        <v>1516</v>
      </c>
      <c r="L2071" s="179" t="s">
        <v>1420</v>
      </c>
      <c r="M2071" s="157">
        <f t="shared" si="163"/>
        <v>2</v>
      </c>
      <c r="N2071" s="157">
        <f t="shared" si="164"/>
        <v>1600</v>
      </c>
      <c r="O2071" s="157">
        <f t="shared" si="165"/>
        <v>0</v>
      </c>
    </row>
    <row r="2072" s="157" customFormat="1" customHeight="1" spans="1:15">
      <c r="A2072" s="196" t="s">
        <v>1496</v>
      </c>
      <c r="B2072" s="179" t="s">
        <v>1454</v>
      </c>
      <c r="C2072" s="179" t="s">
        <v>395</v>
      </c>
      <c r="D2072" s="179" t="s">
        <v>393</v>
      </c>
      <c r="E2072" s="196" t="s">
        <v>335</v>
      </c>
      <c r="F2072" s="179" t="s">
        <v>229</v>
      </c>
      <c r="G2072" s="206">
        <v>1</v>
      </c>
      <c r="H2072" s="206">
        <v>3000</v>
      </c>
      <c r="I2072" s="206">
        <f t="shared" si="162"/>
        <v>3000</v>
      </c>
      <c r="J2072" s="259"/>
      <c r="K2072" s="196" t="s">
        <v>1516</v>
      </c>
      <c r="L2072" s="179" t="s">
        <v>1420</v>
      </c>
      <c r="M2072" s="157">
        <f t="shared" si="163"/>
        <v>1</v>
      </c>
      <c r="N2072" s="157">
        <f t="shared" si="164"/>
        <v>3000</v>
      </c>
      <c r="O2072" s="157">
        <f t="shared" si="165"/>
        <v>0</v>
      </c>
    </row>
    <row r="2073" s="157" customFormat="1" customHeight="1" spans="1:15">
      <c r="A2073" s="131" t="s">
        <v>1496</v>
      </c>
      <c r="B2073" s="214" t="s">
        <v>1454</v>
      </c>
      <c r="C2073" s="214" t="s">
        <v>389</v>
      </c>
      <c r="D2073" s="214" t="s">
        <v>330</v>
      </c>
      <c r="E2073" s="131" t="s">
        <v>390</v>
      </c>
      <c r="F2073" s="214" t="s">
        <v>229</v>
      </c>
      <c r="G2073" s="857">
        <v>1</v>
      </c>
      <c r="H2073" s="857">
        <v>3000</v>
      </c>
      <c r="I2073" s="206">
        <f t="shared" si="162"/>
        <v>3000</v>
      </c>
      <c r="J2073" s="873"/>
      <c r="K2073" s="131" t="s">
        <v>1516</v>
      </c>
      <c r="L2073" s="214" t="s">
        <v>1420</v>
      </c>
      <c r="M2073" s="157">
        <f t="shared" si="163"/>
        <v>1</v>
      </c>
      <c r="N2073" s="157">
        <f t="shared" si="164"/>
        <v>3000</v>
      </c>
      <c r="O2073" s="157">
        <f t="shared" si="165"/>
        <v>0</v>
      </c>
    </row>
    <row r="2074" s="157" customFormat="1" customHeight="1" spans="1:15">
      <c r="A2074" s="52" t="s">
        <v>1496</v>
      </c>
      <c r="B2074" s="65" t="s">
        <v>1454</v>
      </c>
      <c r="C2074" s="65" t="s">
        <v>467</v>
      </c>
      <c r="D2074" s="65" t="s">
        <v>330</v>
      </c>
      <c r="E2074" s="65" t="s">
        <v>468</v>
      </c>
      <c r="F2074" s="65" t="s">
        <v>229</v>
      </c>
      <c r="G2074" s="64">
        <v>1</v>
      </c>
      <c r="H2074" s="64">
        <v>150</v>
      </c>
      <c r="I2074" s="206">
        <f t="shared" si="162"/>
        <v>150</v>
      </c>
      <c r="J2074" s="52"/>
      <c r="K2074" s="52" t="s">
        <v>1516</v>
      </c>
      <c r="L2074" s="65" t="s">
        <v>1420</v>
      </c>
      <c r="M2074" s="157">
        <f t="shared" si="163"/>
        <v>1</v>
      </c>
      <c r="N2074" s="157">
        <f t="shared" si="164"/>
        <v>150</v>
      </c>
      <c r="O2074" s="157">
        <f t="shared" si="165"/>
        <v>0</v>
      </c>
    </row>
    <row r="2075" s="157" customFormat="1" customHeight="1" spans="1:15">
      <c r="A2075" s="52" t="s">
        <v>1496</v>
      </c>
      <c r="B2075" s="65" t="s">
        <v>1454</v>
      </c>
      <c r="C2075" s="65" t="s">
        <v>346</v>
      </c>
      <c r="D2075" s="65" t="s">
        <v>347</v>
      </c>
      <c r="E2075" s="65" t="s">
        <v>348</v>
      </c>
      <c r="F2075" s="65" t="s">
        <v>229</v>
      </c>
      <c r="G2075" s="64">
        <v>1</v>
      </c>
      <c r="H2075" s="64">
        <v>1800</v>
      </c>
      <c r="I2075" s="206">
        <f t="shared" si="162"/>
        <v>1800</v>
      </c>
      <c r="J2075" s="52"/>
      <c r="K2075" s="52" t="s">
        <v>1516</v>
      </c>
      <c r="L2075" s="65" t="s">
        <v>1420</v>
      </c>
      <c r="M2075" s="157">
        <f t="shared" si="163"/>
        <v>1</v>
      </c>
      <c r="N2075" s="157">
        <f t="shared" si="164"/>
        <v>1800</v>
      </c>
      <c r="O2075" s="157">
        <f t="shared" si="165"/>
        <v>0</v>
      </c>
    </row>
    <row r="2076" s="157" customFormat="1" customHeight="1" spans="1:15">
      <c r="A2076" s="52" t="s">
        <v>1496</v>
      </c>
      <c r="B2076" s="65" t="s">
        <v>1454</v>
      </c>
      <c r="C2076" s="65" t="s">
        <v>484</v>
      </c>
      <c r="D2076" s="65" t="s">
        <v>599</v>
      </c>
      <c r="E2076" s="75" t="s">
        <v>485</v>
      </c>
      <c r="F2076" s="75" t="s">
        <v>229</v>
      </c>
      <c r="G2076" s="64">
        <v>1</v>
      </c>
      <c r="H2076" s="64">
        <v>300</v>
      </c>
      <c r="I2076" s="206">
        <f t="shared" si="162"/>
        <v>300</v>
      </c>
      <c r="J2076" s="52"/>
      <c r="K2076" s="52" t="s">
        <v>1516</v>
      </c>
      <c r="L2076" s="65" t="s">
        <v>1420</v>
      </c>
      <c r="M2076" s="157">
        <f t="shared" si="163"/>
        <v>1</v>
      </c>
      <c r="N2076" s="157">
        <f t="shared" si="164"/>
        <v>300</v>
      </c>
      <c r="O2076" s="157">
        <f t="shared" si="165"/>
        <v>0</v>
      </c>
    </row>
    <row r="2077" s="157" customFormat="1" customHeight="1" spans="1:15">
      <c r="A2077" s="52" t="s">
        <v>1496</v>
      </c>
      <c r="B2077" s="65" t="s">
        <v>1456</v>
      </c>
      <c r="C2077" s="65" t="s">
        <v>395</v>
      </c>
      <c r="D2077" s="65" t="s">
        <v>1517</v>
      </c>
      <c r="E2077" s="78" t="s">
        <v>335</v>
      </c>
      <c r="F2077" s="75" t="s">
        <v>229</v>
      </c>
      <c r="G2077" s="64">
        <v>10</v>
      </c>
      <c r="H2077" s="64">
        <v>3000</v>
      </c>
      <c r="I2077" s="206">
        <f t="shared" si="162"/>
        <v>30000</v>
      </c>
      <c r="J2077" s="52"/>
      <c r="K2077" s="52" t="s">
        <v>1518</v>
      </c>
      <c r="L2077" s="65" t="s">
        <v>1420</v>
      </c>
      <c r="M2077" s="157">
        <f t="shared" si="163"/>
        <v>10</v>
      </c>
      <c r="N2077" s="157">
        <f t="shared" si="164"/>
        <v>30000</v>
      </c>
      <c r="O2077" s="157">
        <f t="shared" si="165"/>
        <v>0</v>
      </c>
    </row>
    <row r="2078" s="157" customFormat="1" customHeight="1" spans="1:15">
      <c r="A2078" s="52" t="s">
        <v>1496</v>
      </c>
      <c r="B2078" s="65" t="s">
        <v>1458</v>
      </c>
      <c r="C2078" s="65" t="s">
        <v>441</v>
      </c>
      <c r="D2078" s="65" t="s">
        <v>330</v>
      </c>
      <c r="E2078" s="52" t="s">
        <v>432</v>
      </c>
      <c r="F2078" s="65" t="s">
        <v>186</v>
      </c>
      <c r="G2078" s="64">
        <v>1</v>
      </c>
      <c r="H2078" s="64">
        <v>6000</v>
      </c>
      <c r="I2078" s="206">
        <f t="shared" si="162"/>
        <v>6000</v>
      </c>
      <c r="J2078" s="52"/>
      <c r="K2078" s="52" t="s">
        <v>1519</v>
      </c>
      <c r="L2078" s="65" t="s">
        <v>1420</v>
      </c>
      <c r="M2078" s="157">
        <f t="shared" si="163"/>
        <v>1</v>
      </c>
      <c r="N2078" s="157">
        <f t="shared" si="164"/>
        <v>6000</v>
      </c>
      <c r="O2078" s="157">
        <f t="shared" si="165"/>
        <v>0</v>
      </c>
    </row>
    <row r="2079" s="157" customFormat="1" customHeight="1" spans="1:15">
      <c r="A2079" s="52" t="s">
        <v>1496</v>
      </c>
      <c r="B2079" s="65" t="s">
        <v>1458</v>
      </c>
      <c r="C2079" s="65" t="s">
        <v>262</v>
      </c>
      <c r="D2079" s="65" t="s">
        <v>263</v>
      </c>
      <c r="E2079" s="78" t="s">
        <v>188</v>
      </c>
      <c r="F2079" s="75" t="s">
        <v>229</v>
      </c>
      <c r="G2079" s="64">
        <v>1</v>
      </c>
      <c r="H2079" s="64">
        <v>1000</v>
      </c>
      <c r="I2079" s="206">
        <f t="shared" ref="I2079:I2123" si="166" xml:space="preserve">G2079*H2079</f>
        <v>1000</v>
      </c>
      <c r="J2079" s="52"/>
      <c r="K2079" s="52" t="s">
        <v>1519</v>
      </c>
      <c r="L2079" s="65" t="s">
        <v>1420</v>
      </c>
      <c r="M2079" s="157">
        <f t="shared" ref="M2079:M2123" si="167" xml:space="preserve">G2079</f>
        <v>1</v>
      </c>
      <c r="N2079" s="157">
        <f t="shared" ref="N2079:N2123" si="168" xml:space="preserve">M2079*H2079</f>
        <v>1000</v>
      </c>
      <c r="O2079" s="157">
        <f t="shared" si="165"/>
        <v>0</v>
      </c>
    </row>
    <row r="2080" s="157" customFormat="1" customHeight="1" spans="1:15">
      <c r="A2080" s="52" t="s">
        <v>1496</v>
      </c>
      <c r="B2080" s="65" t="s">
        <v>1458</v>
      </c>
      <c r="C2080" s="65" t="s">
        <v>354</v>
      </c>
      <c r="D2080" s="65" t="s">
        <v>355</v>
      </c>
      <c r="E2080" s="52" t="s">
        <v>356</v>
      </c>
      <c r="F2080" s="65" t="s">
        <v>229</v>
      </c>
      <c r="G2080" s="64">
        <v>1</v>
      </c>
      <c r="H2080" s="64">
        <v>1000</v>
      </c>
      <c r="I2080" s="206">
        <f t="shared" si="166"/>
        <v>1000</v>
      </c>
      <c r="J2080" s="52"/>
      <c r="K2080" s="52" t="s">
        <v>1519</v>
      </c>
      <c r="L2080" s="65" t="s">
        <v>1420</v>
      </c>
      <c r="M2080" s="157">
        <f t="shared" si="167"/>
        <v>1</v>
      </c>
      <c r="N2080" s="157">
        <f t="shared" si="168"/>
        <v>1000</v>
      </c>
      <c r="O2080" s="157">
        <f t="shared" si="165"/>
        <v>0</v>
      </c>
    </row>
    <row r="2081" s="157" customFormat="1" customHeight="1" spans="1:15">
      <c r="A2081" s="52" t="s">
        <v>1496</v>
      </c>
      <c r="B2081" s="65" t="s">
        <v>1520</v>
      </c>
      <c r="C2081" s="65" t="s">
        <v>431</v>
      </c>
      <c r="D2081" s="65" t="s">
        <v>330</v>
      </c>
      <c r="E2081" s="52" t="s">
        <v>432</v>
      </c>
      <c r="F2081" s="75" t="s">
        <v>229</v>
      </c>
      <c r="G2081" s="64">
        <v>8</v>
      </c>
      <c r="H2081" s="64">
        <v>1500</v>
      </c>
      <c r="I2081" s="206">
        <f t="shared" si="166"/>
        <v>12000</v>
      </c>
      <c r="J2081" s="52"/>
      <c r="K2081" s="52" t="s">
        <v>1521</v>
      </c>
      <c r="L2081" s="65" t="s">
        <v>1420</v>
      </c>
      <c r="M2081" s="157">
        <f t="shared" si="167"/>
        <v>8</v>
      </c>
      <c r="N2081" s="157">
        <f t="shared" si="168"/>
        <v>12000</v>
      </c>
      <c r="O2081" s="157">
        <f t="shared" si="165"/>
        <v>0</v>
      </c>
    </row>
    <row r="2082" s="157" customFormat="1" customHeight="1" spans="1:15">
      <c r="A2082" s="52" t="s">
        <v>1496</v>
      </c>
      <c r="B2082" s="65" t="s">
        <v>1520</v>
      </c>
      <c r="C2082" s="65" t="s">
        <v>262</v>
      </c>
      <c r="D2082" s="65" t="s">
        <v>263</v>
      </c>
      <c r="E2082" s="78" t="s">
        <v>188</v>
      </c>
      <c r="F2082" s="75" t="s">
        <v>229</v>
      </c>
      <c r="G2082" s="64">
        <v>5</v>
      </c>
      <c r="H2082" s="64">
        <v>1000</v>
      </c>
      <c r="I2082" s="206">
        <f t="shared" si="166"/>
        <v>5000</v>
      </c>
      <c r="J2082" s="52"/>
      <c r="K2082" s="52" t="s">
        <v>1521</v>
      </c>
      <c r="L2082" s="65" t="s">
        <v>1420</v>
      </c>
      <c r="M2082" s="157">
        <f t="shared" si="167"/>
        <v>5</v>
      </c>
      <c r="N2082" s="157">
        <f t="shared" si="168"/>
        <v>5000</v>
      </c>
      <c r="O2082" s="157">
        <f t="shared" si="165"/>
        <v>0</v>
      </c>
    </row>
    <row r="2083" s="157" customFormat="1" customHeight="1" spans="1:15">
      <c r="A2083" s="52" t="s">
        <v>1496</v>
      </c>
      <c r="B2083" s="65" t="s">
        <v>1520</v>
      </c>
      <c r="C2083" s="65" t="s">
        <v>354</v>
      </c>
      <c r="D2083" s="65" t="s">
        <v>355</v>
      </c>
      <c r="E2083" s="52" t="s">
        <v>356</v>
      </c>
      <c r="F2083" s="65" t="s">
        <v>229</v>
      </c>
      <c r="G2083" s="64">
        <v>1</v>
      </c>
      <c r="H2083" s="64">
        <v>1000</v>
      </c>
      <c r="I2083" s="206">
        <f t="shared" si="166"/>
        <v>1000</v>
      </c>
      <c r="J2083" s="52"/>
      <c r="K2083" s="52" t="s">
        <v>1521</v>
      </c>
      <c r="L2083" s="65" t="s">
        <v>1420</v>
      </c>
      <c r="M2083" s="157">
        <f t="shared" si="167"/>
        <v>1</v>
      </c>
      <c r="N2083" s="157">
        <f t="shared" si="168"/>
        <v>1000</v>
      </c>
      <c r="O2083" s="157">
        <f t="shared" si="165"/>
        <v>0</v>
      </c>
    </row>
    <row r="2084" s="157" customFormat="1" customHeight="1" spans="1:15">
      <c r="A2084" s="52" t="s">
        <v>1496</v>
      </c>
      <c r="B2084" s="65" t="s">
        <v>1522</v>
      </c>
      <c r="C2084" s="179" t="s">
        <v>191</v>
      </c>
      <c r="D2084" s="196" t="s">
        <v>192</v>
      </c>
      <c r="E2084" s="196" t="s">
        <v>188</v>
      </c>
      <c r="F2084" s="179" t="s">
        <v>158</v>
      </c>
      <c r="G2084" s="206">
        <v>1</v>
      </c>
      <c r="H2084" s="206">
        <v>12000</v>
      </c>
      <c r="I2084" s="206">
        <f t="shared" si="166"/>
        <v>12000</v>
      </c>
      <c r="J2084" s="52"/>
      <c r="K2084" s="52" t="s">
        <v>1523</v>
      </c>
      <c r="L2084" s="65" t="s">
        <v>1421</v>
      </c>
      <c r="M2084" s="157">
        <f t="shared" si="167"/>
        <v>1</v>
      </c>
      <c r="N2084" s="157">
        <f t="shared" si="168"/>
        <v>12000</v>
      </c>
      <c r="O2084" s="157">
        <f t="shared" si="165"/>
        <v>0</v>
      </c>
    </row>
    <row r="2085" s="157" customFormat="1" customHeight="1" spans="1:15">
      <c r="A2085" s="52" t="s">
        <v>1496</v>
      </c>
      <c r="B2085" s="65" t="s">
        <v>1522</v>
      </c>
      <c r="C2085" s="179" t="s">
        <v>286</v>
      </c>
      <c r="D2085" s="213" t="s">
        <v>287</v>
      </c>
      <c r="E2085" s="196" t="s">
        <v>288</v>
      </c>
      <c r="F2085" s="179" t="s">
        <v>158</v>
      </c>
      <c r="G2085" s="206">
        <v>24</v>
      </c>
      <c r="H2085" s="206">
        <v>1100</v>
      </c>
      <c r="I2085" s="206">
        <f t="shared" si="166"/>
        <v>26400</v>
      </c>
      <c r="J2085" s="52"/>
      <c r="K2085" s="52" t="s">
        <v>1523</v>
      </c>
      <c r="L2085" s="65" t="s">
        <v>1421</v>
      </c>
      <c r="M2085" s="157">
        <f t="shared" si="167"/>
        <v>24</v>
      </c>
      <c r="N2085" s="157">
        <f t="shared" si="168"/>
        <v>26400</v>
      </c>
      <c r="O2085" s="157">
        <f t="shared" si="165"/>
        <v>0</v>
      </c>
    </row>
    <row r="2086" s="157" customFormat="1" customHeight="1" spans="1:15">
      <c r="A2086" s="52" t="s">
        <v>1496</v>
      </c>
      <c r="B2086" s="65" t="s">
        <v>1522</v>
      </c>
      <c r="C2086" s="65" t="s">
        <v>315</v>
      </c>
      <c r="D2086" s="65" t="s">
        <v>330</v>
      </c>
      <c r="E2086" s="75" t="s">
        <v>786</v>
      </c>
      <c r="F2086" s="75" t="s">
        <v>158</v>
      </c>
      <c r="G2086" s="64">
        <v>10</v>
      </c>
      <c r="H2086" s="64">
        <v>200</v>
      </c>
      <c r="I2086" s="206">
        <f t="shared" si="166"/>
        <v>2000</v>
      </c>
      <c r="J2086" s="52"/>
      <c r="K2086" s="52" t="s">
        <v>1523</v>
      </c>
      <c r="L2086" s="65" t="s">
        <v>1421</v>
      </c>
      <c r="M2086" s="157">
        <f t="shared" si="167"/>
        <v>10</v>
      </c>
      <c r="N2086" s="157">
        <f t="shared" si="168"/>
        <v>2000</v>
      </c>
      <c r="O2086" s="157">
        <f t="shared" si="165"/>
        <v>0</v>
      </c>
    </row>
    <row r="2087" s="157" customFormat="1" customHeight="1" spans="1:15">
      <c r="A2087" s="52" t="s">
        <v>1496</v>
      </c>
      <c r="B2087" s="65" t="s">
        <v>1134</v>
      </c>
      <c r="C2087" s="65" t="s">
        <v>395</v>
      </c>
      <c r="D2087" s="65" t="s">
        <v>393</v>
      </c>
      <c r="E2087" s="78" t="s">
        <v>335</v>
      </c>
      <c r="F2087" s="75" t="s">
        <v>229</v>
      </c>
      <c r="G2087" s="64">
        <v>9</v>
      </c>
      <c r="H2087" s="64">
        <v>3000</v>
      </c>
      <c r="I2087" s="206">
        <f t="shared" si="166"/>
        <v>27000</v>
      </c>
      <c r="J2087" s="52"/>
      <c r="K2087" s="52" t="s">
        <v>1524</v>
      </c>
      <c r="L2087" s="65" t="s">
        <v>1420</v>
      </c>
      <c r="M2087" s="157">
        <f t="shared" si="167"/>
        <v>9</v>
      </c>
      <c r="N2087" s="157">
        <f t="shared" si="168"/>
        <v>27000</v>
      </c>
      <c r="O2087" s="157">
        <f t="shared" si="165"/>
        <v>0</v>
      </c>
    </row>
    <row r="2088" s="157" customFormat="1" customHeight="1" spans="1:15">
      <c r="A2088" s="52" t="s">
        <v>1496</v>
      </c>
      <c r="B2088" s="65" t="s">
        <v>1134</v>
      </c>
      <c r="C2088" s="65" t="s">
        <v>535</v>
      </c>
      <c r="D2088" s="65" t="s">
        <v>844</v>
      </c>
      <c r="E2088" s="52" t="s">
        <v>157</v>
      </c>
      <c r="F2088" s="65" t="s">
        <v>158</v>
      </c>
      <c r="G2088" s="64">
        <v>4</v>
      </c>
      <c r="H2088" s="64">
        <v>4000</v>
      </c>
      <c r="I2088" s="206">
        <f t="shared" si="166"/>
        <v>16000</v>
      </c>
      <c r="J2088" s="52"/>
      <c r="K2088" s="52" t="s">
        <v>1524</v>
      </c>
      <c r="L2088" s="65" t="s">
        <v>1420</v>
      </c>
      <c r="M2088" s="157">
        <f t="shared" si="167"/>
        <v>4</v>
      </c>
      <c r="N2088" s="157">
        <f t="shared" si="168"/>
        <v>16000</v>
      </c>
      <c r="O2088" s="157">
        <f t="shared" si="165"/>
        <v>0</v>
      </c>
    </row>
    <row r="2089" s="157" customFormat="1" customHeight="1" spans="1:15">
      <c r="A2089" s="52" t="s">
        <v>1496</v>
      </c>
      <c r="B2089" s="65" t="s">
        <v>1134</v>
      </c>
      <c r="C2089" s="65" t="s">
        <v>272</v>
      </c>
      <c r="D2089" s="65" t="s">
        <v>330</v>
      </c>
      <c r="E2089" s="52" t="s">
        <v>274</v>
      </c>
      <c r="F2089" s="65" t="s">
        <v>158</v>
      </c>
      <c r="G2089" s="64">
        <v>2</v>
      </c>
      <c r="H2089" s="64">
        <v>1320</v>
      </c>
      <c r="I2089" s="206">
        <f t="shared" si="166"/>
        <v>2640</v>
      </c>
      <c r="J2089" s="52"/>
      <c r="K2089" s="52" t="s">
        <v>1524</v>
      </c>
      <c r="L2089" s="65" t="s">
        <v>1420</v>
      </c>
      <c r="M2089" s="157">
        <f t="shared" si="167"/>
        <v>2</v>
      </c>
      <c r="N2089" s="157">
        <f t="shared" si="168"/>
        <v>2640</v>
      </c>
      <c r="O2089" s="157">
        <f t="shared" si="165"/>
        <v>0</v>
      </c>
    </row>
    <row r="2090" s="157" customFormat="1" customHeight="1" spans="1:15">
      <c r="A2090" s="52" t="s">
        <v>1496</v>
      </c>
      <c r="B2090" s="65" t="s">
        <v>1134</v>
      </c>
      <c r="C2090" s="65" t="s">
        <v>315</v>
      </c>
      <c r="D2090" s="201" t="s">
        <v>330</v>
      </c>
      <c r="E2090" s="562" t="s">
        <v>786</v>
      </c>
      <c r="F2090" s="75" t="s">
        <v>158</v>
      </c>
      <c r="G2090" s="64">
        <v>2</v>
      </c>
      <c r="H2090" s="64">
        <v>200</v>
      </c>
      <c r="I2090" s="206">
        <f t="shared" si="166"/>
        <v>400</v>
      </c>
      <c r="J2090" s="52"/>
      <c r="K2090" s="52" t="s">
        <v>1524</v>
      </c>
      <c r="L2090" s="65" t="s">
        <v>1420</v>
      </c>
      <c r="M2090" s="157">
        <f t="shared" si="167"/>
        <v>2</v>
      </c>
      <c r="N2090" s="157">
        <f t="shared" si="168"/>
        <v>400</v>
      </c>
      <c r="O2090" s="157">
        <f t="shared" si="165"/>
        <v>0</v>
      </c>
    </row>
    <row r="2091" s="157" customFormat="1" customHeight="1" spans="1:15">
      <c r="A2091" s="52" t="s">
        <v>1496</v>
      </c>
      <c r="B2091" s="65" t="s">
        <v>1134</v>
      </c>
      <c r="C2091" s="65" t="s">
        <v>354</v>
      </c>
      <c r="D2091" s="65" t="s">
        <v>355</v>
      </c>
      <c r="E2091" s="52" t="s">
        <v>356</v>
      </c>
      <c r="F2091" s="65" t="s">
        <v>229</v>
      </c>
      <c r="G2091" s="64">
        <v>1</v>
      </c>
      <c r="H2091" s="64">
        <v>1000</v>
      </c>
      <c r="I2091" s="206">
        <f t="shared" si="166"/>
        <v>1000</v>
      </c>
      <c r="J2091" s="52"/>
      <c r="K2091" s="52" t="s">
        <v>1524</v>
      </c>
      <c r="L2091" s="65" t="s">
        <v>1420</v>
      </c>
      <c r="M2091" s="157">
        <f t="shared" si="167"/>
        <v>1</v>
      </c>
      <c r="N2091" s="157">
        <f t="shared" si="168"/>
        <v>1000</v>
      </c>
      <c r="O2091" s="157">
        <f t="shared" si="165"/>
        <v>0</v>
      </c>
    </row>
    <row r="2092" s="157" customFormat="1" customHeight="1" spans="1:15">
      <c r="A2092" s="52" t="s">
        <v>1496</v>
      </c>
      <c r="B2092" s="65" t="s">
        <v>1050</v>
      </c>
      <c r="C2092" s="65" t="s">
        <v>533</v>
      </c>
      <c r="D2092" s="65" t="s">
        <v>170</v>
      </c>
      <c r="E2092" s="52" t="s">
        <v>157</v>
      </c>
      <c r="F2092" s="65" t="s">
        <v>158</v>
      </c>
      <c r="G2092" s="64">
        <v>2</v>
      </c>
      <c r="H2092" s="64">
        <v>4000</v>
      </c>
      <c r="I2092" s="206">
        <f t="shared" si="166"/>
        <v>8000</v>
      </c>
      <c r="J2092" s="52"/>
      <c r="K2092" s="52" t="s">
        <v>1525</v>
      </c>
      <c r="L2092" s="65" t="s">
        <v>1434</v>
      </c>
      <c r="M2092" s="157">
        <f t="shared" si="167"/>
        <v>2</v>
      </c>
      <c r="N2092" s="157">
        <f t="shared" si="168"/>
        <v>8000</v>
      </c>
      <c r="O2092" s="157">
        <f t="shared" si="165"/>
        <v>0</v>
      </c>
    </row>
    <row r="2093" s="157" customFormat="1" customHeight="1" spans="1:15">
      <c r="A2093" s="52" t="s">
        <v>1496</v>
      </c>
      <c r="B2093" s="65" t="s">
        <v>1050</v>
      </c>
      <c r="C2093" s="65" t="s">
        <v>272</v>
      </c>
      <c r="D2093" s="65" t="s">
        <v>330</v>
      </c>
      <c r="E2093" s="52" t="s">
        <v>278</v>
      </c>
      <c r="F2093" s="65" t="s">
        <v>158</v>
      </c>
      <c r="G2093" s="64">
        <v>2</v>
      </c>
      <c r="H2093" s="64">
        <v>1750</v>
      </c>
      <c r="I2093" s="206">
        <f t="shared" si="166"/>
        <v>3500</v>
      </c>
      <c r="J2093" s="52"/>
      <c r="K2093" s="52" t="s">
        <v>1525</v>
      </c>
      <c r="L2093" s="65" t="s">
        <v>1434</v>
      </c>
      <c r="M2093" s="157">
        <f t="shared" si="167"/>
        <v>2</v>
      </c>
      <c r="N2093" s="157">
        <f t="shared" si="168"/>
        <v>3500</v>
      </c>
      <c r="O2093" s="157">
        <f t="shared" si="165"/>
        <v>0</v>
      </c>
    </row>
    <row r="2094" s="157" customFormat="1" customHeight="1" spans="1:15">
      <c r="A2094" s="52" t="s">
        <v>1496</v>
      </c>
      <c r="B2094" s="65" t="s">
        <v>1050</v>
      </c>
      <c r="C2094" s="65" t="s">
        <v>318</v>
      </c>
      <c r="D2094" s="75" t="s">
        <v>728</v>
      </c>
      <c r="E2094" s="52" t="s">
        <v>320</v>
      </c>
      <c r="F2094" s="65" t="s">
        <v>158</v>
      </c>
      <c r="G2094" s="64">
        <v>2</v>
      </c>
      <c r="H2094" s="64">
        <v>800</v>
      </c>
      <c r="I2094" s="206">
        <f t="shared" si="166"/>
        <v>1600</v>
      </c>
      <c r="J2094" s="52"/>
      <c r="K2094" s="52" t="s">
        <v>1525</v>
      </c>
      <c r="L2094" s="65" t="s">
        <v>1434</v>
      </c>
      <c r="M2094" s="157">
        <f t="shared" si="167"/>
        <v>2</v>
      </c>
      <c r="N2094" s="157">
        <f t="shared" si="168"/>
        <v>1600</v>
      </c>
      <c r="O2094" s="157">
        <f t="shared" si="165"/>
        <v>0</v>
      </c>
    </row>
    <row r="2095" s="157" customFormat="1" customHeight="1" spans="1:15">
      <c r="A2095" s="52" t="s">
        <v>1496</v>
      </c>
      <c r="B2095" s="65" t="s">
        <v>1050</v>
      </c>
      <c r="C2095" s="65" t="s">
        <v>431</v>
      </c>
      <c r="D2095" s="65" t="s">
        <v>710</v>
      </c>
      <c r="E2095" s="78" t="s">
        <v>432</v>
      </c>
      <c r="F2095" s="75" t="s">
        <v>229</v>
      </c>
      <c r="G2095" s="64">
        <v>2</v>
      </c>
      <c r="H2095" s="64">
        <v>1500</v>
      </c>
      <c r="I2095" s="206">
        <f t="shared" si="166"/>
        <v>3000</v>
      </c>
      <c r="J2095" s="52"/>
      <c r="K2095" s="52" t="s">
        <v>1525</v>
      </c>
      <c r="L2095" s="65" t="s">
        <v>1434</v>
      </c>
      <c r="M2095" s="157">
        <f t="shared" si="167"/>
        <v>2</v>
      </c>
      <c r="N2095" s="157">
        <f t="shared" si="168"/>
        <v>3000</v>
      </c>
      <c r="O2095" s="157">
        <f t="shared" si="165"/>
        <v>0</v>
      </c>
    </row>
    <row r="2096" s="157" customFormat="1" customHeight="1" spans="1:15">
      <c r="A2096" s="52" t="s">
        <v>1496</v>
      </c>
      <c r="B2096" s="65" t="s">
        <v>1050</v>
      </c>
      <c r="C2096" s="65" t="s">
        <v>262</v>
      </c>
      <c r="D2096" s="65" t="s">
        <v>263</v>
      </c>
      <c r="E2096" s="78" t="s">
        <v>188</v>
      </c>
      <c r="F2096" s="75" t="s">
        <v>229</v>
      </c>
      <c r="G2096" s="64">
        <v>2</v>
      </c>
      <c r="H2096" s="64">
        <v>1000</v>
      </c>
      <c r="I2096" s="206">
        <f t="shared" si="166"/>
        <v>2000</v>
      </c>
      <c r="J2096" s="52"/>
      <c r="K2096" s="52" t="s">
        <v>1525</v>
      </c>
      <c r="L2096" s="65" t="s">
        <v>1434</v>
      </c>
      <c r="M2096" s="157">
        <f t="shared" si="167"/>
        <v>2</v>
      </c>
      <c r="N2096" s="157">
        <f t="shared" si="168"/>
        <v>2000</v>
      </c>
      <c r="O2096" s="157">
        <f t="shared" si="165"/>
        <v>0</v>
      </c>
    </row>
    <row r="2097" s="157" customFormat="1" customHeight="1" spans="1:15">
      <c r="A2097" s="52" t="s">
        <v>1496</v>
      </c>
      <c r="B2097" s="65" t="s">
        <v>1050</v>
      </c>
      <c r="C2097" s="65" t="s">
        <v>535</v>
      </c>
      <c r="D2097" s="65" t="s">
        <v>844</v>
      </c>
      <c r="E2097" s="52" t="s">
        <v>157</v>
      </c>
      <c r="F2097" s="65" t="s">
        <v>158</v>
      </c>
      <c r="G2097" s="64">
        <v>11</v>
      </c>
      <c r="H2097" s="64">
        <v>4000</v>
      </c>
      <c r="I2097" s="206">
        <f t="shared" si="166"/>
        <v>44000</v>
      </c>
      <c r="J2097" s="52"/>
      <c r="K2097" s="52" t="s">
        <v>1525</v>
      </c>
      <c r="L2097" s="65" t="s">
        <v>1434</v>
      </c>
      <c r="M2097" s="157">
        <f t="shared" si="167"/>
        <v>11</v>
      </c>
      <c r="N2097" s="157">
        <f t="shared" si="168"/>
        <v>44000</v>
      </c>
      <c r="O2097" s="157">
        <f t="shared" si="165"/>
        <v>0</v>
      </c>
    </row>
    <row r="2098" s="157" customFormat="1" customHeight="1" spans="1:15">
      <c r="A2098" s="52" t="s">
        <v>1496</v>
      </c>
      <c r="B2098" s="65" t="s">
        <v>1050</v>
      </c>
      <c r="C2098" s="65" t="s">
        <v>272</v>
      </c>
      <c r="D2098" s="65" t="s">
        <v>330</v>
      </c>
      <c r="E2098" s="52" t="s">
        <v>274</v>
      </c>
      <c r="F2098" s="65" t="s">
        <v>158</v>
      </c>
      <c r="G2098" s="64">
        <v>11</v>
      </c>
      <c r="H2098" s="64">
        <v>1320</v>
      </c>
      <c r="I2098" s="206">
        <f t="shared" si="166"/>
        <v>14520</v>
      </c>
      <c r="J2098" s="52"/>
      <c r="K2098" s="52" t="s">
        <v>1525</v>
      </c>
      <c r="L2098" s="65" t="s">
        <v>1434</v>
      </c>
      <c r="M2098" s="157">
        <f t="shared" si="167"/>
        <v>11</v>
      </c>
      <c r="N2098" s="157">
        <f t="shared" si="168"/>
        <v>14520</v>
      </c>
      <c r="O2098" s="157">
        <f t="shared" si="165"/>
        <v>0</v>
      </c>
    </row>
    <row r="2099" s="157" customFormat="1" customHeight="1" spans="1:15">
      <c r="A2099" s="52" t="s">
        <v>1496</v>
      </c>
      <c r="B2099" s="65" t="s">
        <v>1050</v>
      </c>
      <c r="C2099" s="65" t="s">
        <v>395</v>
      </c>
      <c r="D2099" s="65" t="s">
        <v>393</v>
      </c>
      <c r="E2099" s="78" t="s">
        <v>335</v>
      </c>
      <c r="F2099" s="75" t="s">
        <v>229</v>
      </c>
      <c r="G2099" s="64">
        <v>10</v>
      </c>
      <c r="H2099" s="64">
        <v>3000</v>
      </c>
      <c r="I2099" s="206">
        <f t="shared" si="166"/>
        <v>30000</v>
      </c>
      <c r="J2099" s="52"/>
      <c r="K2099" s="52" t="s">
        <v>1525</v>
      </c>
      <c r="L2099" s="65" t="s">
        <v>1434</v>
      </c>
      <c r="M2099" s="157">
        <f t="shared" si="167"/>
        <v>10</v>
      </c>
      <c r="N2099" s="157">
        <f t="shared" si="168"/>
        <v>30000</v>
      </c>
      <c r="O2099" s="157">
        <f t="shared" si="165"/>
        <v>0</v>
      </c>
    </row>
    <row r="2100" s="157" customFormat="1" customHeight="1" spans="1:15">
      <c r="A2100" s="52" t="s">
        <v>1496</v>
      </c>
      <c r="B2100" s="65" t="s">
        <v>1050</v>
      </c>
      <c r="C2100" s="65" t="s">
        <v>389</v>
      </c>
      <c r="D2100" s="65" t="s">
        <v>330</v>
      </c>
      <c r="E2100" s="52" t="s">
        <v>390</v>
      </c>
      <c r="F2100" s="65" t="s">
        <v>229</v>
      </c>
      <c r="G2100" s="64">
        <v>7</v>
      </c>
      <c r="H2100" s="64">
        <v>3000</v>
      </c>
      <c r="I2100" s="206">
        <f t="shared" si="166"/>
        <v>21000</v>
      </c>
      <c r="J2100" s="52"/>
      <c r="K2100" s="52" t="s">
        <v>1525</v>
      </c>
      <c r="L2100" s="65" t="s">
        <v>1434</v>
      </c>
      <c r="M2100" s="157">
        <f t="shared" si="167"/>
        <v>7</v>
      </c>
      <c r="N2100" s="157">
        <f t="shared" si="168"/>
        <v>21000</v>
      </c>
      <c r="O2100" s="157">
        <f t="shared" si="165"/>
        <v>0</v>
      </c>
    </row>
    <row r="2101" s="157" customFormat="1" customHeight="1" spans="1:15">
      <c r="A2101" s="52" t="s">
        <v>1496</v>
      </c>
      <c r="B2101" s="65" t="s">
        <v>1050</v>
      </c>
      <c r="C2101" s="65" t="s">
        <v>346</v>
      </c>
      <c r="D2101" s="65" t="s">
        <v>347</v>
      </c>
      <c r="E2101" s="65" t="s">
        <v>348</v>
      </c>
      <c r="F2101" s="65" t="s">
        <v>229</v>
      </c>
      <c r="G2101" s="64">
        <v>2</v>
      </c>
      <c r="H2101" s="64">
        <v>1800</v>
      </c>
      <c r="I2101" s="206">
        <f t="shared" si="166"/>
        <v>3600</v>
      </c>
      <c r="J2101" s="52"/>
      <c r="K2101" s="52" t="s">
        <v>1525</v>
      </c>
      <c r="L2101" s="65" t="s">
        <v>1434</v>
      </c>
      <c r="M2101" s="157">
        <f t="shared" si="167"/>
        <v>2</v>
      </c>
      <c r="N2101" s="157">
        <f t="shared" si="168"/>
        <v>3600</v>
      </c>
      <c r="O2101" s="157">
        <f t="shared" si="165"/>
        <v>0</v>
      </c>
    </row>
    <row r="2102" s="157" customFormat="1" customHeight="1" spans="1:15">
      <c r="A2102" s="52" t="s">
        <v>1496</v>
      </c>
      <c r="B2102" s="65" t="s">
        <v>1050</v>
      </c>
      <c r="C2102" s="65" t="s">
        <v>198</v>
      </c>
      <c r="D2102" s="179" t="s">
        <v>207</v>
      </c>
      <c r="E2102" s="78" t="s">
        <v>199</v>
      </c>
      <c r="F2102" s="75" t="s">
        <v>158</v>
      </c>
      <c r="G2102" s="64">
        <v>5</v>
      </c>
      <c r="H2102" s="64">
        <v>900</v>
      </c>
      <c r="I2102" s="206">
        <f t="shared" si="166"/>
        <v>4500</v>
      </c>
      <c r="J2102" s="65"/>
      <c r="K2102" s="52" t="s">
        <v>1525</v>
      </c>
      <c r="L2102" s="65" t="s">
        <v>1434</v>
      </c>
      <c r="M2102" s="157">
        <f t="shared" si="167"/>
        <v>5</v>
      </c>
      <c r="N2102" s="157">
        <f t="shared" si="168"/>
        <v>4500</v>
      </c>
      <c r="O2102" s="157">
        <f t="shared" si="165"/>
        <v>0</v>
      </c>
    </row>
    <row r="2103" s="157" customFormat="1" customHeight="1" spans="1:15">
      <c r="A2103" s="52" t="s">
        <v>1496</v>
      </c>
      <c r="B2103" s="65" t="s">
        <v>1050</v>
      </c>
      <c r="C2103" s="65" t="s">
        <v>315</v>
      </c>
      <c r="D2103" s="65" t="s">
        <v>330</v>
      </c>
      <c r="E2103" s="75" t="s">
        <v>786</v>
      </c>
      <c r="F2103" s="75" t="s">
        <v>158</v>
      </c>
      <c r="G2103" s="64">
        <v>8</v>
      </c>
      <c r="H2103" s="64">
        <v>200</v>
      </c>
      <c r="I2103" s="206">
        <f t="shared" si="166"/>
        <v>1600</v>
      </c>
      <c r="J2103" s="65"/>
      <c r="K2103" s="52" t="s">
        <v>1525</v>
      </c>
      <c r="L2103" s="65" t="s">
        <v>1434</v>
      </c>
      <c r="M2103" s="157">
        <f t="shared" si="167"/>
        <v>8</v>
      </c>
      <c r="N2103" s="157">
        <f t="shared" si="168"/>
        <v>1600</v>
      </c>
      <c r="O2103" s="157">
        <f t="shared" si="165"/>
        <v>0</v>
      </c>
    </row>
    <row r="2104" s="157" customFormat="1" customHeight="1" spans="1:15">
      <c r="A2104" s="52" t="s">
        <v>1496</v>
      </c>
      <c r="B2104" s="65" t="s">
        <v>1050</v>
      </c>
      <c r="C2104" s="65" t="s">
        <v>484</v>
      </c>
      <c r="D2104" s="65" t="s">
        <v>599</v>
      </c>
      <c r="E2104" s="75" t="s">
        <v>485</v>
      </c>
      <c r="F2104" s="75" t="s">
        <v>229</v>
      </c>
      <c r="G2104" s="64">
        <v>1</v>
      </c>
      <c r="H2104" s="64">
        <v>300</v>
      </c>
      <c r="I2104" s="206">
        <f t="shared" si="166"/>
        <v>300</v>
      </c>
      <c r="J2104" s="65"/>
      <c r="K2104" s="52" t="s">
        <v>1525</v>
      </c>
      <c r="L2104" s="65" t="s">
        <v>1434</v>
      </c>
      <c r="M2104" s="157">
        <f t="shared" si="167"/>
        <v>1</v>
      </c>
      <c r="N2104" s="157">
        <f t="shared" si="168"/>
        <v>300</v>
      </c>
      <c r="O2104" s="157">
        <f t="shared" si="165"/>
        <v>0</v>
      </c>
    </row>
    <row r="2105" s="157" customFormat="1" customHeight="1" spans="1:15">
      <c r="A2105" s="52" t="s">
        <v>1496</v>
      </c>
      <c r="B2105" s="65" t="s">
        <v>1526</v>
      </c>
      <c r="C2105" s="65" t="s">
        <v>535</v>
      </c>
      <c r="D2105" s="65" t="s">
        <v>844</v>
      </c>
      <c r="E2105" s="52" t="s">
        <v>157</v>
      </c>
      <c r="F2105" s="65" t="s">
        <v>158</v>
      </c>
      <c r="G2105" s="64">
        <v>10</v>
      </c>
      <c r="H2105" s="64">
        <v>4000</v>
      </c>
      <c r="I2105" s="206">
        <f t="shared" si="166"/>
        <v>40000</v>
      </c>
      <c r="J2105" s="65"/>
      <c r="K2105" s="52" t="s">
        <v>1527</v>
      </c>
      <c r="L2105" s="65" t="s">
        <v>1420</v>
      </c>
      <c r="M2105" s="157">
        <f t="shared" si="167"/>
        <v>10</v>
      </c>
      <c r="N2105" s="157">
        <f t="shared" si="168"/>
        <v>40000</v>
      </c>
      <c r="O2105" s="157">
        <f t="shared" si="165"/>
        <v>0</v>
      </c>
    </row>
    <row r="2106" s="157" customFormat="1" customHeight="1" spans="1:15">
      <c r="A2106" s="52" t="s">
        <v>1496</v>
      </c>
      <c r="B2106" s="65" t="s">
        <v>1526</v>
      </c>
      <c r="C2106" s="65" t="s">
        <v>272</v>
      </c>
      <c r="D2106" s="65" t="s">
        <v>330</v>
      </c>
      <c r="E2106" s="52" t="s">
        <v>274</v>
      </c>
      <c r="F2106" s="65" t="s">
        <v>158</v>
      </c>
      <c r="G2106" s="64">
        <v>10</v>
      </c>
      <c r="H2106" s="64">
        <v>1320</v>
      </c>
      <c r="I2106" s="206">
        <f t="shared" si="166"/>
        <v>13200</v>
      </c>
      <c r="J2106" s="65"/>
      <c r="K2106" s="52" t="s">
        <v>1527</v>
      </c>
      <c r="L2106" s="65" t="s">
        <v>1420</v>
      </c>
      <c r="M2106" s="157">
        <f t="shared" si="167"/>
        <v>10</v>
      </c>
      <c r="N2106" s="157">
        <f t="shared" si="168"/>
        <v>13200</v>
      </c>
      <c r="O2106" s="157">
        <f t="shared" si="165"/>
        <v>0</v>
      </c>
    </row>
    <row r="2107" s="157" customFormat="1" customHeight="1" spans="1:15">
      <c r="A2107" s="52" t="s">
        <v>1496</v>
      </c>
      <c r="B2107" s="65" t="s">
        <v>1526</v>
      </c>
      <c r="C2107" s="65" t="s">
        <v>346</v>
      </c>
      <c r="D2107" s="65" t="s">
        <v>347</v>
      </c>
      <c r="E2107" s="65" t="s">
        <v>348</v>
      </c>
      <c r="F2107" s="65" t="s">
        <v>229</v>
      </c>
      <c r="G2107" s="64">
        <v>2</v>
      </c>
      <c r="H2107" s="64">
        <v>1800</v>
      </c>
      <c r="I2107" s="206">
        <f t="shared" si="166"/>
        <v>3600</v>
      </c>
      <c r="J2107" s="65"/>
      <c r="K2107" s="52" t="s">
        <v>1527</v>
      </c>
      <c r="L2107" s="65" t="s">
        <v>1420</v>
      </c>
      <c r="M2107" s="157">
        <f t="shared" si="167"/>
        <v>2</v>
      </c>
      <c r="N2107" s="157">
        <f t="shared" si="168"/>
        <v>3600</v>
      </c>
      <c r="O2107" s="157">
        <f t="shared" si="165"/>
        <v>0</v>
      </c>
    </row>
    <row r="2108" s="157" customFormat="1" customHeight="1" spans="1:15">
      <c r="A2108" s="52" t="s">
        <v>1496</v>
      </c>
      <c r="B2108" s="65" t="s">
        <v>1526</v>
      </c>
      <c r="C2108" s="65" t="s">
        <v>366</v>
      </c>
      <c r="D2108" s="52" t="s">
        <v>367</v>
      </c>
      <c r="E2108" s="52" t="s">
        <v>188</v>
      </c>
      <c r="F2108" s="65" t="s">
        <v>229</v>
      </c>
      <c r="G2108" s="64">
        <v>7</v>
      </c>
      <c r="H2108" s="64">
        <v>3000</v>
      </c>
      <c r="I2108" s="206">
        <f t="shared" si="166"/>
        <v>21000</v>
      </c>
      <c r="J2108" s="65"/>
      <c r="K2108" s="52" t="s">
        <v>1527</v>
      </c>
      <c r="L2108" s="65" t="s">
        <v>1420</v>
      </c>
      <c r="M2108" s="157">
        <f t="shared" si="167"/>
        <v>7</v>
      </c>
      <c r="N2108" s="157">
        <f t="shared" si="168"/>
        <v>21000</v>
      </c>
      <c r="O2108" s="157">
        <f t="shared" si="165"/>
        <v>0</v>
      </c>
    </row>
    <row r="2109" s="157" customFormat="1" customHeight="1" spans="1:15">
      <c r="A2109" s="52" t="s">
        <v>1496</v>
      </c>
      <c r="B2109" s="65" t="s">
        <v>1528</v>
      </c>
      <c r="C2109" s="65" t="s">
        <v>533</v>
      </c>
      <c r="D2109" s="65" t="s">
        <v>170</v>
      </c>
      <c r="E2109" s="52" t="s">
        <v>157</v>
      </c>
      <c r="F2109" s="65" t="s">
        <v>158</v>
      </c>
      <c r="G2109" s="64">
        <v>1</v>
      </c>
      <c r="H2109" s="64">
        <v>4000</v>
      </c>
      <c r="I2109" s="206">
        <f t="shared" si="166"/>
        <v>4000</v>
      </c>
      <c r="J2109" s="65"/>
      <c r="K2109" s="52" t="s">
        <v>1527</v>
      </c>
      <c r="L2109" s="65" t="s">
        <v>1420</v>
      </c>
      <c r="M2109" s="157">
        <f t="shared" si="167"/>
        <v>1</v>
      </c>
      <c r="N2109" s="157">
        <f t="shared" si="168"/>
        <v>4000</v>
      </c>
      <c r="O2109" s="157">
        <f t="shared" si="165"/>
        <v>0</v>
      </c>
    </row>
    <row r="2110" s="157" customFormat="1" customHeight="1" spans="1:15">
      <c r="A2110" s="52" t="s">
        <v>1496</v>
      </c>
      <c r="B2110" s="65" t="s">
        <v>1528</v>
      </c>
      <c r="C2110" s="65" t="s">
        <v>272</v>
      </c>
      <c r="D2110" s="65" t="s">
        <v>330</v>
      </c>
      <c r="E2110" s="52" t="s">
        <v>278</v>
      </c>
      <c r="F2110" s="65" t="s">
        <v>158</v>
      </c>
      <c r="G2110" s="64">
        <v>1</v>
      </c>
      <c r="H2110" s="64">
        <v>1750</v>
      </c>
      <c r="I2110" s="206">
        <f t="shared" si="166"/>
        <v>1750</v>
      </c>
      <c r="J2110" s="65"/>
      <c r="K2110" s="52" t="s">
        <v>1527</v>
      </c>
      <c r="L2110" s="65" t="s">
        <v>1420</v>
      </c>
      <c r="M2110" s="157">
        <f t="shared" si="167"/>
        <v>1</v>
      </c>
      <c r="N2110" s="157">
        <f t="shared" si="168"/>
        <v>1750</v>
      </c>
      <c r="O2110" s="157">
        <f t="shared" si="165"/>
        <v>0</v>
      </c>
    </row>
    <row r="2111" s="157" customFormat="1" customHeight="1" spans="1:15">
      <c r="A2111" s="52" t="s">
        <v>1496</v>
      </c>
      <c r="B2111" s="65" t="s">
        <v>1528</v>
      </c>
      <c r="C2111" s="65" t="s">
        <v>346</v>
      </c>
      <c r="D2111" s="65" t="s">
        <v>347</v>
      </c>
      <c r="E2111" s="65" t="s">
        <v>348</v>
      </c>
      <c r="F2111" s="65" t="s">
        <v>229</v>
      </c>
      <c r="G2111" s="64">
        <v>1</v>
      </c>
      <c r="H2111" s="64">
        <v>1800</v>
      </c>
      <c r="I2111" s="206">
        <f t="shared" si="166"/>
        <v>1800</v>
      </c>
      <c r="J2111" s="65"/>
      <c r="K2111" s="52" t="s">
        <v>1527</v>
      </c>
      <c r="L2111" s="65" t="s">
        <v>1420</v>
      </c>
      <c r="M2111" s="157">
        <f t="shared" si="167"/>
        <v>1</v>
      </c>
      <c r="N2111" s="157">
        <f t="shared" si="168"/>
        <v>1800</v>
      </c>
      <c r="O2111" s="157">
        <f t="shared" si="165"/>
        <v>0</v>
      </c>
    </row>
    <row r="2112" s="157" customFormat="1" customHeight="1" spans="1:15">
      <c r="A2112" s="52" t="s">
        <v>1496</v>
      </c>
      <c r="B2112" s="65" t="s">
        <v>1528</v>
      </c>
      <c r="C2112" s="65" t="s">
        <v>395</v>
      </c>
      <c r="D2112" s="65" t="s">
        <v>393</v>
      </c>
      <c r="E2112" s="78" t="s">
        <v>335</v>
      </c>
      <c r="F2112" s="75" t="s">
        <v>229</v>
      </c>
      <c r="G2112" s="64">
        <v>1</v>
      </c>
      <c r="H2112" s="64">
        <v>3000</v>
      </c>
      <c r="I2112" s="206">
        <f t="shared" si="166"/>
        <v>3000</v>
      </c>
      <c r="J2112" s="65"/>
      <c r="K2112" s="52" t="s">
        <v>1527</v>
      </c>
      <c r="L2112" s="65" t="s">
        <v>1420</v>
      </c>
      <c r="M2112" s="157">
        <f t="shared" si="167"/>
        <v>1</v>
      </c>
      <c r="N2112" s="157">
        <f t="shared" si="168"/>
        <v>3000</v>
      </c>
      <c r="O2112" s="157">
        <f t="shared" si="165"/>
        <v>0</v>
      </c>
    </row>
    <row r="2113" s="157" customFormat="1" customHeight="1" spans="1:15">
      <c r="A2113" s="52" t="s">
        <v>1496</v>
      </c>
      <c r="B2113" s="65" t="s">
        <v>1528</v>
      </c>
      <c r="C2113" s="65" t="s">
        <v>354</v>
      </c>
      <c r="D2113" s="65" t="s">
        <v>355</v>
      </c>
      <c r="E2113" s="52" t="s">
        <v>356</v>
      </c>
      <c r="F2113" s="65" t="s">
        <v>229</v>
      </c>
      <c r="G2113" s="64">
        <v>1</v>
      </c>
      <c r="H2113" s="64">
        <v>1000</v>
      </c>
      <c r="I2113" s="206">
        <f t="shared" si="166"/>
        <v>1000</v>
      </c>
      <c r="J2113" s="65"/>
      <c r="K2113" s="52" t="s">
        <v>1527</v>
      </c>
      <c r="L2113" s="65" t="s">
        <v>1420</v>
      </c>
      <c r="M2113" s="157">
        <f t="shared" si="167"/>
        <v>1</v>
      </c>
      <c r="N2113" s="157">
        <f t="shared" si="168"/>
        <v>1000</v>
      </c>
      <c r="O2113" s="157">
        <f t="shared" si="165"/>
        <v>0</v>
      </c>
    </row>
    <row r="2114" s="157" customFormat="1" customHeight="1" spans="1:15">
      <c r="A2114" s="52" t="s">
        <v>1496</v>
      </c>
      <c r="B2114" s="65" t="s">
        <v>1528</v>
      </c>
      <c r="C2114" s="65" t="s">
        <v>262</v>
      </c>
      <c r="D2114" s="65" t="s">
        <v>263</v>
      </c>
      <c r="E2114" s="78" t="s">
        <v>188</v>
      </c>
      <c r="F2114" s="75" t="s">
        <v>229</v>
      </c>
      <c r="G2114" s="64">
        <v>1</v>
      </c>
      <c r="H2114" s="64">
        <v>1000</v>
      </c>
      <c r="I2114" s="206">
        <f t="shared" si="166"/>
        <v>1000</v>
      </c>
      <c r="J2114" s="65"/>
      <c r="K2114" s="52" t="s">
        <v>1527</v>
      </c>
      <c r="L2114" s="65" t="s">
        <v>1420</v>
      </c>
      <c r="M2114" s="157">
        <f t="shared" si="167"/>
        <v>1</v>
      </c>
      <c r="N2114" s="157">
        <f t="shared" si="168"/>
        <v>1000</v>
      </c>
      <c r="O2114" s="157">
        <f t="shared" si="165"/>
        <v>0</v>
      </c>
    </row>
    <row r="2115" s="157" customFormat="1" customHeight="1" spans="1:15">
      <c r="A2115" s="52" t="s">
        <v>1496</v>
      </c>
      <c r="B2115" s="65" t="s">
        <v>1528</v>
      </c>
      <c r="C2115" s="65" t="s">
        <v>431</v>
      </c>
      <c r="D2115" s="65" t="s">
        <v>710</v>
      </c>
      <c r="E2115" s="78" t="s">
        <v>432</v>
      </c>
      <c r="F2115" s="75" t="s">
        <v>229</v>
      </c>
      <c r="G2115" s="64">
        <v>1</v>
      </c>
      <c r="H2115" s="64">
        <v>1500</v>
      </c>
      <c r="I2115" s="206">
        <f t="shared" si="166"/>
        <v>1500</v>
      </c>
      <c r="J2115" s="65"/>
      <c r="K2115" s="52" t="s">
        <v>1527</v>
      </c>
      <c r="L2115" s="65" t="s">
        <v>1420</v>
      </c>
      <c r="M2115" s="157">
        <f t="shared" si="167"/>
        <v>1</v>
      </c>
      <c r="N2115" s="157">
        <f t="shared" si="168"/>
        <v>1500</v>
      </c>
      <c r="O2115" s="157">
        <f t="shared" si="165"/>
        <v>0</v>
      </c>
    </row>
    <row r="2116" s="157" customFormat="1" customHeight="1" spans="1:15">
      <c r="A2116" s="52" t="s">
        <v>1496</v>
      </c>
      <c r="B2116" s="65" t="s">
        <v>1528</v>
      </c>
      <c r="C2116" s="65" t="s">
        <v>484</v>
      </c>
      <c r="D2116" s="65" t="s">
        <v>599</v>
      </c>
      <c r="E2116" s="75" t="s">
        <v>485</v>
      </c>
      <c r="F2116" s="75" t="s">
        <v>229</v>
      </c>
      <c r="G2116" s="64">
        <v>1</v>
      </c>
      <c r="H2116" s="64">
        <v>300</v>
      </c>
      <c r="I2116" s="206">
        <f t="shared" si="166"/>
        <v>300</v>
      </c>
      <c r="J2116" s="65"/>
      <c r="K2116" s="52" t="s">
        <v>1527</v>
      </c>
      <c r="L2116" s="65" t="s">
        <v>1420</v>
      </c>
      <c r="M2116" s="157">
        <f t="shared" si="167"/>
        <v>1</v>
      </c>
      <c r="N2116" s="157">
        <f t="shared" si="168"/>
        <v>300</v>
      </c>
      <c r="O2116" s="157">
        <f t="shared" si="165"/>
        <v>0</v>
      </c>
    </row>
    <row r="2117" s="157" customFormat="1" customHeight="1" spans="1:15">
      <c r="A2117" s="52" t="s">
        <v>1496</v>
      </c>
      <c r="B2117" s="65" t="s">
        <v>1068</v>
      </c>
      <c r="C2117" s="65" t="s">
        <v>533</v>
      </c>
      <c r="D2117" s="65" t="s">
        <v>170</v>
      </c>
      <c r="E2117" s="52" t="s">
        <v>157</v>
      </c>
      <c r="F2117" s="65" t="s">
        <v>158</v>
      </c>
      <c r="G2117" s="64">
        <v>1</v>
      </c>
      <c r="H2117" s="64">
        <v>4000</v>
      </c>
      <c r="I2117" s="206">
        <f t="shared" si="166"/>
        <v>4000</v>
      </c>
      <c r="J2117" s="65"/>
      <c r="K2117" s="52" t="s">
        <v>1527</v>
      </c>
      <c r="L2117" s="65" t="s">
        <v>1420</v>
      </c>
      <c r="M2117" s="157">
        <f t="shared" si="167"/>
        <v>1</v>
      </c>
      <c r="N2117" s="157">
        <f t="shared" si="168"/>
        <v>4000</v>
      </c>
      <c r="O2117" s="157">
        <f t="shared" ref="O2117:O2128" si="169" xml:space="preserve">G2117-M2117</f>
        <v>0</v>
      </c>
    </row>
    <row r="2118" s="157" customFormat="1" customHeight="1" spans="1:15">
      <c r="A2118" s="52" t="s">
        <v>1496</v>
      </c>
      <c r="B2118" s="65" t="s">
        <v>1068</v>
      </c>
      <c r="C2118" s="65" t="s">
        <v>272</v>
      </c>
      <c r="D2118" s="65" t="s">
        <v>330</v>
      </c>
      <c r="E2118" s="52" t="s">
        <v>278</v>
      </c>
      <c r="F2118" s="65" t="s">
        <v>158</v>
      </c>
      <c r="G2118" s="64">
        <v>1</v>
      </c>
      <c r="H2118" s="64">
        <v>1750</v>
      </c>
      <c r="I2118" s="206">
        <f t="shared" si="166"/>
        <v>1750</v>
      </c>
      <c r="J2118" s="65"/>
      <c r="K2118" s="52" t="s">
        <v>1527</v>
      </c>
      <c r="L2118" s="65" t="s">
        <v>1420</v>
      </c>
      <c r="M2118" s="157">
        <f t="shared" si="167"/>
        <v>1</v>
      </c>
      <c r="N2118" s="157">
        <f t="shared" si="168"/>
        <v>1750</v>
      </c>
      <c r="O2118" s="157">
        <f t="shared" si="169"/>
        <v>0</v>
      </c>
    </row>
    <row r="2119" s="157" customFormat="1" customHeight="1" spans="1:15">
      <c r="A2119" s="52" t="s">
        <v>1496</v>
      </c>
      <c r="B2119" s="65" t="s">
        <v>1068</v>
      </c>
      <c r="C2119" s="65" t="s">
        <v>346</v>
      </c>
      <c r="D2119" s="65" t="s">
        <v>347</v>
      </c>
      <c r="E2119" s="65" t="s">
        <v>348</v>
      </c>
      <c r="F2119" s="65" t="s">
        <v>229</v>
      </c>
      <c r="G2119" s="64">
        <v>1</v>
      </c>
      <c r="H2119" s="64">
        <v>1800</v>
      </c>
      <c r="I2119" s="206">
        <f t="shared" si="166"/>
        <v>1800</v>
      </c>
      <c r="J2119" s="65"/>
      <c r="K2119" s="52" t="s">
        <v>1527</v>
      </c>
      <c r="L2119" s="65" t="s">
        <v>1420</v>
      </c>
      <c r="M2119" s="157">
        <f t="shared" si="167"/>
        <v>1</v>
      </c>
      <c r="N2119" s="157">
        <f t="shared" si="168"/>
        <v>1800</v>
      </c>
      <c r="O2119" s="157">
        <f t="shared" si="169"/>
        <v>0</v>
      </c>
    </row>
    <row r="2120" s="157" customFormat="1" customHeight="1" spans="1:15">
      <c r="A2120" s="52" t="s">
        <v>1496</v>
      </c>
      <c r="B2120" s="65" t="s">
        <v>1068</v>
      </c>
      <c r="C2120" s="65" t="s">
        <v>395</v>
      </c>
      <c r="D2120" s="65" t="s">
        <v>393</v>
      </c>
      <c r="E2120" s="78" t="s">
        <v>335</v>
      </c>
      <c r="F2120" s="75" t="s">
        <v>229</v>
      </c>
      <c r="G2120" s="64">
        <v>1</v>
      </c>
      <c r="H2120" s="64">
        <v>3000</v>
      </c>
      <c r="I2120" s="206">
        <f t="shared" si="166"/>
        <v>3000</v>
      </c>
      <c r="J2120" s="65"/>
      <c r="K2120" s="52" t="s">
        <v>1527</v>
      </c>
      <c r="L2120" s="65" t="s">
        <v>1420</v>
      </c>
      <c r="M2120" s="157">
        <f t="shared" si="167"/>
        <v>1</v>
      </c>
      <c r="N2120" s="157">
        <f t="shared" si="168"/>
        <v>3000</v>
      </c>
      <c r="O2120" s="157">
        <f t="shared" si="169"/>
        <v>0</v>
      </c>
    </row>
    <row r="2121" s="157" customFormat="1" customHeight="1" spans="1:15">
      <c r="A2121" s="52" t="s">
        <v>1496</v>
      </c>
      <c r="B2121" s="65" t="s">
        <v>1068</v>
      </c>
      <c r="C2121" s="65" t="s">
        <v>262</v>
      </c>
      <c r="D2121" s="65" t="s">
        <v>263</v>
      </c>
      <c r="E2121" s="78" t="s">
        <v>188</v>
      </c>
      <c r="F2121" s="75" t="s">
        <v>229</v>
      </c>
      <c r="G2121" s="64">
        <v>1</v>
      </c>
      <c r="H2121" s="64">
        <v>1000</v>
      </c>
      <c r="I2121" s="206">
        <f t="shared" si="166"/>
        <v>1000</v>
      </c>
      <c r="J2121" s="65"/>
      <c r="K2121" s="52" t="s">
        <v>1527</v>
      </c>
      <c r="L2121" s="65" t="s">
        <v>1420</v>
      </c>
      <c r="M2121" s="157">
        <f t="shared" si="167"/>
        <v>1</v>
      </c>
      <c r="N2121" s="157">
        <f t="shared" si="168"/>
        <v>1000</v>
      </c>
      <c r="O2121" s="157">
        <f t="shared" si="169"/>
        <v>0</v>
      </c>
    </row>
    <row r="2122" s="157" customFormat="1" customHeight="1" spans="1:15">
      <c r="A2122" s="52" t="s">
        <v>1496</v>
      </c>
      <c r="B2122" s="65" t="s">
        <v>1068</v>
      </c>
      <c r="C2122" s="65" t="s">
        <v>431</v>
      </c>
      <c r="D2122" s="65" t="s">
        <v>710</v>
      </c>
      <c r="E2122" s="78" t="s">
        <v>432</v>
      </c>
      <c r="F2122" s="75" t="s">
        <v>229</v>
      </c>
      <c r="G2122" s="65">
        <v>1</v>
      </c>
      <c r="H2122" s="858">
        <v>1500</v>
      </c>
      <c r="I2122" s="206">
        <f t="shared" si="166"/>
        <v>1500</v>
      </c>
      <c r="J2122" s="52"/>
      <c r="K2122" s="52" t="s">
        <v>1527</v>
      </c>
      <c r="L2122" s="65" t="s">
        <v>1420</v>
      </c>
      <c r="M2122" s="157">
        <f t="shared" si="167"/>
        <v>1</v>
      </c>
      <c r="N2122" s="157">
        <f t="shared" si="168"/>
        <v>1500</v>
      </c>
      <c r="O2122" s="157">
        <f t="shared" si="169"/>
        <v>0</v>
      </c>
    </row>
    <row r="2123" s="157" customFormat="1" customHeight="1" spans="1:15">
      <c r="A2123" s="52" t="s">
        <v>1496</v>
      </c>
      <c r="B2123" s="65" t="s">
        <v>1068</v>
      </c>
      <c r="C2123" s="65" t="s">
        <v>484</v>
      </c>
      <c r="D2123" s="65" t="s">
        <v>599</v>
      </c>
      <c r="E2123" s="75" t="s">
        <v>485</v>
      </c>
      <c r="F2123" s="75" t="s">
        <v>229</v>
      </c>
      <c r="G2123" s="64">
        <v>1</v>
      </c>
      <c r="H2123" s="52">
        <v>300</v>
      </c>
      <c r="I2123" s="206">
        <f t="shared" si="166"/>
        <v>300</v>
      </c>
      <c r="J2123" s="858"/>
      <c r="K2123" s="52" t="s">
        <v>1527</v>
      </c>
      <c r="L2123" s="65" t="s">
        <v>1420</v>
      </c>
      <c r="M2123" s="157">
        <f t="shared" si="167"/>
        <v>1</v>
      </c>
      <c r="N2123" s="157">
        <f t="shared" si="168"/>
        <v>300</v>
      </c>
      <c r="O2123" s="157">
        <f t="shared" si="169"/>
        <v>0</v>
      </c>
    </row>
    <row r="2124" s="157" customFormat="1" customHeight="1" spans="1:15">
      <c r="A2124" s="52" t="s">
        <v>1529</v>
      </c>
      <c r="B2124" s="52" t="s">
        <v>1529</v>
      </c>
      <c r="C2124" s="52"/>
      <c r="D2124" s="52"/>
      <c r="E2124" s="52"/>
      <c r="F2124" s="52"/>
      <c r="G2124" s="64"/>
      <c r="H2124" s="64"/>
      <c r="I2124" s="206"/>
      <c r="J2124" s="52"/>
      <c r="K2124" s="52"/>
      <c r="L2124" s="52"/>
      <c r="O2124" s="157">
        <f t="shared" si="169"/>
        <v>0</v>
      </c>
    </row>
    <row r="2125" s="157" customFormat="1" customHeight="1" spans="1:15">
      <c r="A2125" s="52" t="s">
        <v>1530</v>
      </c>
      <c r="B2125" s="52" t="s">
        <v>1530</v>
      </c>
      <c r="C2125" s="52"/>
      <c r="D2125" s="52"/>
      <c r="E2125" s="52"/>
      <c r="F2125" s="52"/>
      <c r="G2125" s="64"/>
      <c r="H2125" s="64"/>
      <c r="I2125" s="206"/>
      <c r="J2125" s="52"/>
      <c r="K2125" s="52"/>
      <c r="L2125" s="52"/>
      <c r="O2125" s="157">
        <f t="shared" si="169"/>
        <v>0</v>
      </c>
    </row>
    <row r="2126" s="157" customFormat="1" customHeight="1" spans="1:15">
      <c r="A2126" s="52" t="s">
        <v>1531</v>
      </c>
      <c r="B2126" s="52" t="s">
        <v>1531</v>
      </c>
      <c r="C2126" s="52"/>
      <c r="D2126" s="52"/>
      <c r="E2126" s="52"/>
      <c r="F2126" s="52"/>
      <c r="G2126" s="64"/>
      <c r="H2126" s="64"/>
      <c r="I2126" s="206"/>
      <c r="J2126" s="52"/>
      <c r="K2126" s="52"/>
      <c r="L2126" s="52"/>
      <c r="O2126" s="157">
        <f t="shared" si="169"/>
        <v>0</v>
      </c>
    </row>
    <row r="2127" s="157" customFormat="1" customHeight="1" spans="1:15">
      <c r="A2127" s="52" t="s">
        <v>1532</v>
      </c>
      <c r="B2127" s="52" t="s">
        <v>1532</v>
      </c>
      <c r="C2127" s="52"/>
      <c r="D2127" s="52"/>
      <c r="E2127" s="52"/>
      <c r="F2127" s="52"/>
      <c r="G2127" s="64"/>
      <c r="H2127" s="64"/>
      <c r="I2127" s="206"/>
      <c r="J2127" s="52"/>
      <c r="K2127" s="52"/>
      <c r="L2127" s="52"/>
      <c r="O2127" s="157">
        <f t="shared" si="169"/>
        <v>0</v>
      </c>
    </row>
    <row r="2128" s="157" customFormat="1" customHeight="1" spans="1:15">
      <c r="A2128" s="52" t="s">
        <v>1533</v>
      </c>
      <c r="B2128" s="52" t="s">
        <v>1533</v>
      </c>
      <c r="C2128" s="52"/>
      <c r="D2128" s="52"/>
      <c r="E2128" s="52"/>
      <c r="F2128" s="52"/>
      <c r="G2128" s="64"/>
      <c r="H2128" s="64"/>
      <c r="I2128" s="206"/>
      <c r="J2128" s="52"/>
      <c r="K2128" s="52"/>
      <c r="L2128" s="52"/>
      <c r="O2128" s="157">
        <f t="shared" si="169"/>
        <v>0</v>
      </c>
    </row>
    <row r="2129" s="846" customFormat="1" customHeight="1" spans="1:14">
      <c r="A2129" s="59"/>
      <c r="B2129" s="81"/>
      <c r="C2129" s="81" t="s">
        <v>145</v>
      </c>
      <c r="D2129" s="60"/>
      <c r="E2129" s="60"/>
      <c r="F2129" s="60"/>
      <c r="G2129" s="61">
        <f xml:space="preserve">SUM(G9:G2123)</f>
        <v>14803</v>
      </c>
      <c r="H2129" s="61"/>
      <c r="I2129" s="61">
        <f xml:space="preserve">I3+I1745</f>
        <v>35213804.4</v>
      </c>
      <c r="J2129" s="718"/>
      <c r="K2129" s="718"/>
      <c r="L2129" s="718"/>
      <c r="N2129" s="846">
        <f xml:space="preserve">SUM(N4:N2128)</f>
        <v>34138872.9</v>
      </c>
    </row>
    <row r="2130" s="846" customFormat="1" customHeight="1" spans="1:14">
      <c r="A2130" s="847"/>
      <c r="D2130" s="157"/>
      <c r="G2130" s="848"/>
      <c r="H2130" s="848"/>
      <c r="I2130" s="848">
        <v>35207024.4</v>
      </c>
      <c r="K2130" s="849"/>
      <c r="L2130" s="849"/>
    </row>
  </sheetData>
  <sheetProtection formatCells="0" formatColumns="0" formatRows="0" insertRows="0" insertColumns="0" insertHyperlinks="0" deleteColumns="0" deleteRows="0" sort="0" autoFilter="0" pivotTables="0"/>
  <autoFilter xmlns:etc="http://www.wps.cn/officeDocument/2017/etCustomData" ref="A2:Q2130" etc:filterBottomFollowUsedRange="0">
    <extLst/>
  </autoFilter>
  <mergeCells count="2">
    <mergeCell ref="M1:N1"/>
    <mergeCell ref="O1:P1"/>
  </mergeCells>
  <pageMargins left="0.751388888888889" right="0.751388888888889" top="1" bottom="1" header="0.5" footer="0.5"/>
  <pageSetup paperSize="9" scale="47"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88"/>
  <sheetViews>
    <sheetView view="pageBreakPreview" zoomScale="80" zoomScaleNormal="100" workbookViewId="0">
      <pane ySplit="2" topLeftCell="A2921" activePane="bottomLeft" state="frozen"/>
      <selection/>
      <selection pane="bottomLeft" activeCell="C124" sqref="$A1:$XFD1048576"/>
    </sheetView>
  </sheetViews>
  <sheetFormatPr defaultColWidth="9" defaultRowHeight="25" customHeight="1"/>
  <cols>
    <col min="1" max="1" width="5.75" style="136" customWidth="1"/>
    <col min="2" max="2" width="9" style="136"/>
    <col min="3" max="3" width="13.1333333333333" style="136" customWidth="1"/>
    <col min="4" max="4" width="15.6333333333333" style="136" customWidth="1"/>
    <col min="5" max="5" width="11.775" style="136" customWidth="1"/>
    <col min="6" max="6" width="8.89166666666667" style="136" customWidth="1"/>
    <col min="7" max="7" width="8.5" style="136" customWidth="1"/>
    <col min="8" max="8" width="7.25" style="136" customWidth="1"/>
    <col min="9" max="9" width="10" style="195" customWidth="1"/>
    <col min="10" max="10" width="11.1666666666667" style="136" customWidth="1"/>
    <col min="11" max="11" width="13.225" style="136" customWidth="1"/>
    <col min="12" max="12" width="15.5833333333333" style="136" customWidth="1"/>
    <col min="13" max="13" width="13.75" style="136" customWidth="1"/>
    <col min="14" max="14" width="9" style="136"/>
    <col min="15" max="15" width="11.75" style="136" customWidth="1"/>
    <col min="16" max="16384" width="9" style="136"/>
  </cols>
  <sheetData>
    <row r="1" s="137" customFormat="1" customHeight="1" spans="1:13">
      <c r="A1" s="819" t="s">
        <v>1534</v>
      </c>
      <c r="B1" s="820"/>
      <c r="C1" s="820"/>
      <c r="D1" s="820"/>
      <c r="E1" s="820"/>
      <c r="F1" s="820"/>
      <c r="G1" s="820"/>
      <c r="H1" s="820"/>
      <c r="I1" s="821"/>
      <c r="J1" s="820"/>
      <c r="K1" s="820"/>
      <c r="L1" s="820"/>
      <c r="M1" s="53"/>
    </row>
    <row r="2" s="205" customFormat="1" ht="34" customHeight="1" spans="1:13">
      <c r="A2" s="822" t="s">
        <v>33</v>
      </c>
      <c r="B2" s="822" t="s">
        <v>1535</v>
      </c>
      <c r="C2" s="822" t="s">
        <v>1536</v>
      </c>
      <c r="D2" s="822" t="s">
        <v>1537</v>
      </c>
      <c r="E2" s="823" t="s">
        <v>1538</v>
      </c>
      <c r="F2" s="824" t="s">
        <v>1539</v>
      </c>
      <c r="G2" s="824" t="s">
        <v>1540</v>
      </c>
      <c r="H2" s="825" t="s">
        <v>1541</v>
      </c>
      <c r="I2" s="824" t="s">
        <v>1542</v>
      </c>
      <c r="J2" s="822" t="s">
        <v>1543</v>
      </c>
      <c r="K2" s="822" t="s">
        <v>1544</v>
      </c>
      <c r="L2" s="822" t="s">
        <v>37</v>
      </c>
      <c r="M2" s="57"/>
    </row>
    <row r="3" s="205" customFormat="1" customHeight="1" spans="1:13">
      <c r="A3" s="248" t="s">
        <v>38</v>
      </c>
      <c r="B3" s="248" t="s">
        <v>741</v>
      </c>
      <c r="C3" s="248"/>
      <c r="D3" s="248"/>
      <c r="E3" s="248"/>
      <c r="F3" s="248"/>
      <c r="G3" s="248"/>
      <c r="H3" s="248"/>
      <c r="I3" s="248"/>
      <c r="J3" s="248"/>
      <c r="K3" s="248"/>
      <c r="L3" s="142"/>
      <c r="M3" s="57"/>
    </row>
    <row r="4" s="44" customFormat="1" customHeight="1" outlineLevel="1" spans="1:13">
      <c r="A4" s="196">
        <v>1</v>
      </c>
      <c r="B4" s="131" t="s">
        <v>1545</v>
      </c>
      <c r="C4" s="196" t="s">
        <v>1546</v>
      </c>
      <c r="D4" s="196" t="s">
        <v>1547</v>
      </c>
      <c r="E4" s="826">
        <v>14.178</v>
      </c>
      <c r="F4" s="826"/>
      <c r="G4" s="266">
        <v>3.036</v>
      </c>
      <c r="H4" s="826">
        <v>1</v>
      </c>
      <c r="I4" s="826">
        <v>43.044408</v>
      </c>
      <c r="J4" s="826"/>
      <c r="K4" s="826"/>
      <c r="L4" s="142" t="s">
        <v>1548</v>
      </c>
      <c r="M4" s="44">
        <v>702</v>
      </c>
    </row>
    <row r="5" s="44" customFormat="1" customHeight="1" outlineLevel="1" spans="1:13">
      <c r="A5" s="196">
        <v>2</v>
      </c>
      <c r="B5" s="315"/>
      <c r="C5" s="196" t="s">
        <v>1546</v>
      </c>
      <c r="D5" s="196" t="s">
        <v>1547</v>
      </c>
      <c r="E5" s="826">
        <v>8.874</v>
      </c>
      <c r="F5" s="826"/>
      <c r="G5" s="266">
        <v>3.036</v>
      </c>
      <c r="H5" s="826">
        <v>1</v>
      </c>
      <c r="I5" s="826">
        <v>26.941464</v>
      </c>
      <c r="J5" s="826"/>
      <c r="K5" s="826"/>
      <c r="L5" s="142" t="s">
        <v>1549</v>
      </c>
      <c r="M5" s="44">
        <v>702</v>
      </c>
    </row>
    <row r="6" s="136" customFormat="1" customHeight="1" outlineLevel="1" spans="1:13">
      <c r="A6" s="196">
        <v>3</v>
      </c>
      <c r="B6" s="315"/>
      <c r="C6" s="196" t="s">
        <v>1546</v>
      </c>
      <c r="D6" s="196" t="s">
        <v>1547</v>
      </c>
      <c r="E6" s="826">
        <v>15.096</v>
      </c>
      <c r="F6" s="826"/>
      <c r="G6" s="266">
        <v>3.036</v>
      </c>
      <c r="H6" s="826">
        <v>1</v>
      </c>
      <c r="I6" s="826">
        <v>45.831456</v>
      </c>
      <c r="J6" s="826"/>
      <c r="K6" s="826"/>
      <c r="L6" s="142" t="s">
        <v>1550</v>
      </c>
      <c r="M6" s="44">
        <v>702</v>
      </c>
    </row>
    <row r="7" s="136" customFormat="1" customHeight="1" outlineLevel="1" spans="1:13">
      <c r="A7" s="196">
        <v>4</v>
      </c>
      <c r="B7" s="315"/>
      <c r="C7" s="196" t="s">
        <v>1546</v>
      </c>
      <c r="D7" s="196" t="s">
        <v>1547</v>
      </c>
      <c r="E7" s="826">
        <v>9.18</v>
      </c>
      <c r="F7" s="826"/>
      <c r="G7" s="266">
        <v>3.036</v>
      </c>
      <c r="H7" s="826">
        <v>1</v>
      </c>
      <c r="I7" s="826">
        <v>27.87048</v>
      </c>
      <c r="J7" s="826"/>
      <c r="K7" s="826"/>
      <c r="L7" s="142" t="s">
        <v>1551</v>
      </c>
      <c r="M7" s="44">
        <v>702</v>
      </c>
    </row>
    <row r="8" s="136" customFormat="1" customHeight="1" outlineLevel="1" spans="1:13">
      <c r="A8" s="196">
        <v>5</v>
      </c>
      <c r="B8" s="315"/>
      <c r="C8" s="196" t="s">
        <v>1552</v>
      </c>
      <c r="D8" s="196" t="s">
        <v>1547</v>
      </c>
      <c r="E8" s="826">
        <v>1.224</v>
      </c>
      <c r="F8" s="826"/>
      <c r="G8" s="266">
        <v>1.188</v>
      </c>
      <c r="H8" s="826">
        <v>1</v>
      </c>
      <c r="I8" s="826">
        <v>1.454112</v>
      </c>
      <c r="J8" s="826"/>
      <c r="K8" s="826"/>
      <c r="L8" s="142" t="s">
        <v>748</v>
      </c>
      <c r="M8" s="44">
        <v>702</v>
      </c>
    </row>
    <row r="9" s="136" customFormat="1" customHeight="1" outlineLevel="1" spans="1:13">
      <c r="A9" s="196">
        <v>6</v>
      </c>
      <c r="B9" s="315"/>
      <c r="C9" s="196" t="s">
        <v>1552</v>
      </c>
      <c r="D9" s="196" t="s">
        <v>1547</v>
      </c>
      <c r="E9" s="826">
        <v>1.224</v>
      </c>
      <c r="F9" s="826"/>
      <c r="G9" s="266">
        <v>1.584</v>
      </c>
      <c r="H9" s="826">
        <v>1</v>
      </c>
      <c r="I9" s="826">
        <v>1.938816</v>
      </c>
      <c r="J9" s="826"/>
      <c r="K9" s="826"/>
      <c r="L9" s="142" t="s">
        <v>751</v>
      </c>
      <c r="M9" s="44">
        <v>702</v>
      </c>
    </row>
    <row r="10" s="136" customFormat="1" customHeight="1" outlineLevel="1" spans="1:13">
      <c r="A10" s="196">
        <v>7</v>
      </c>
      <c r="B10" s="315"/>
      <c r="C10" s="196" t="s">
        <v>1552</v>
      </c>
      <c r="D10" s="196" t="s">
        <v>1547</v>
      </c>
      <c r="E10" s="826">
        <v>1.224</v>
      </c>
      <c r="F10" s="826"/>
      <c r="G10" s="266">
        <v>1.584</v>
      </c>
      <c r="H10" s="826">
        <v>2</v>
      </c>
      <c r="I10" s="826">
        <v>3.877632</v>
      </c>
      <c r="J10" s="826"/>
      <c r="K10" s="826"/>
      <c r="L10" s="142" t="s">
        <v>753</v>
      </c>
      <c r="M10" s="44">
        <v>702</v>
      </c>
    </row>
    <row r="11" s="136" customFormat="1" customHeight="1" outlineLevel="1" spans="1:13">
      <c r="A11" s="196">
        <v>8</v>
      </c>
      <c r="B11" s="315"/>
      <c r="C11" s="196" t="s">
        <v>1552</v>
      </c>
      <c r="D11" s="196" t="s">
        <v>1547</v>
      </c>
      <c r="E11" s="826">
        <v>1.224</v>
      </c>
      <c r="F11" s="826"/>
      <c r="G11" s="266">
        <v>1.584</v>
      </c>
      <c r="H11" s="826">
        <v>2</v>
      </c>
      <c r="I11" s="826">
        <v>3.877632</v>
      </c>
      <c r="J11" s="826"/>
      <c r="K11" s="826"/>
      <c r="L11" s="142" t="s">
        <v>755</v>
      </c>
      <c r="M11" s="44">
        <v>702</v>
      </c>
    </row>
    <row r="12" s="136" customFormat="1" customHeight="1" outlineLevel="1" spans="1:13">
      <c r="A12" s="196">
        <v>11</v>
      </c>
      <c r="B12" s="315"/>
      <c r="C12" s="196" t="s">
        <v>789</v>
      </c>
      <c r="D12" s="196" t="s">
        <v>1553</v>
      </c>
      <c r="E12" s="826">
        <v>3.162</v>
      </c>
      <c r="F12" s="826">
        <v>1.5</v>
      </c>
      <c r="G12" s="826">
        <v>2.3</v>
      </c>
      <c r="H12" s="826">
        <v>1</v>
      </c>
      <c r="I12" s="826"/>
      <c r="J12" s="826">
        <v>4.743</v>
      </c>
      <c r="K12" s="826">
        <v>3.362</v>
      </c>
      <c r="L12" s="142" t="s">
        <v>790</v>
      </c>
      <c r="M12" s="44">
        <v>702</v>
      </c>
    </row>
    <row r="13" s="136" customFormat="1" customHeight="1" outlineLevel="1" spans="1:13">
      <c r="A13" s="196">
        <v>12</v>
      </c>
      <c r="B13" s="315"/>
      <c r="C13" s="196" t="s">
        <v>791</v>
      </c>
      <c r="D13" s="196" t="s">
        <v>1553</v>
      </c>
      <c r="E13" s="826">
        <v>3.162</v>
      </c>
      <c r="F13" s="826">
        <v>1.5</v>
      </c>
      <c r="G13" s="826">
        <v>2.3</v>
      </c>
      <c r="H13" s="826">
        <v>1</v>
      </c>
      <c r="I13" s="826"/>
      <c r="J13" s="826">
        <v>4.743</v>
      </c>
      <c r="K13" s="826">
        <v>3.362</v>
      </c>
      <c r="L13" s="142" t="s">
        <v>792</v>
      </c>
      <c r="M13" s="44">
        <v>702</v>
      </c>
    </row>
    <row r="14" s="136" customFormat="1" customHeight="1" outlineLevel="1" spans="1:13">
      <c r="A14" s="196">
        <v>13</v>
      </c>
      <c r="B14" s="315"/>
      <c r="C14" s="196" t="s">
        <v>1554</v>
      </c>
      <c r="D14" s="196" t="s">
        <v>1553</v>
      </c>
      <c r="E14" s="826">
        <v>3.162</v>
      </c>
      <c r="F14" s="826">
        <v>1.5</v>
      </c>
      <c r="G14" s="826">
        <v>2.3</v>
      </c>
      <c r="H14" s="826">
        <v>1</v>
      </c>
      <c r="I14" s="826"/>
      <c r="J14" s="826">
        <v>4.743</v>
      </c>
      <c r="K14" s="826">
        <v>3.362</v>
      </c>
      <c r="L14" s="142" t="s">
        <v>794</v>
      </c>
      <c r="M14" s="44">
        <v>702</v>
      </c>
    </row>
    <row r="15" s="136" customFormat="1" customHeight="1" outlineLevel="1" spans="1:13">
      <c r="A15" s="196">
        <v>14</v>
      </c>
      <c r="B15" s="315"/>
      <c r="C15" s="196" t="s">
        <v>1554</v>
      </c>
      <c r="D15" s="196" t="s">
        <v>1553</v>
      </c>
      <c r="E15" s="826">
        <v>3.57</v>
      </c>
      <c r="F15" s="826">
        <v>1.5</v>
      </c>
      <c r="G15" s="826">
        <v>2.3</v>
      </c>
      <c r="H15" s="826">
        <v>1</v>
      </c>
      <c r="I15" s="826"/>
      <c r="J15" s="826">
        <v>5.355</v>
      </c>
      <c r="K15" s="826">
        <v>3.77</v>
      </c>
      <c r="L15" s="142" t="s">
        <v>796</v>
      </c>
      <c r="M15" s="44">
        <v>702</v>
      </c>
    </row>
    <row r="16" s="136" customFormat="1" customHeight="1" outlineLevel="1" spans="1:13">
      <c r="A16" s="196">
        <v>15</v>
      </c>
      <c r="B16" s="315"/>
      <c r="C16" s="196" t="s">
        <v>797</v>
      </c>
      <c r="D16" s="196" t="s">
        <v>1553</v>
      </c>
      <c r="E16" s="826">
        <v>2.04</v>
      </c>
      <c r="F16" s="826">
        <v>1.5</v>
      </c>
      <c r="G16" s="826">
        <v>2.3</v>
      </c>
      <c r="H16" s="826">
        <v>1</v>
      </c>
      <c r="I16" s="826"/>
      <c r="J16" s="826">
        <v>3.06</v>
      </c>
      <c r="K16" s="826">
        <v>2.24</v>
      </c>
      <c r="L16" s="142" t="s">
        <v>798</v>
      </c>
      <c r="M16" s="44">
        <v>702</v>
      </c>
    </row>
    <row r="17" s="136" customFormat="1" customHeight="1" outlineLevel="1" spans="1:13">
      <c r="A17" s="196">
        <v>16</v>
      </c>
      <c r="B17" s="315"/>
      <c r="C17" s="196" t="s">
        <v>799</v>
      </c>
      <c r="D17" s="196" t="s">
        <v>1553</v>
      </c>
      <c r="E17" s="826">
        <v>2.04</v>
      </c>
      <c r="F17" s="826">
        <v>1.5</v>
      </c>
      <c r="G17" s="826">
        <v>2.3</v>
      </c>
      <c r="H17" s="826">
        <v>1</v>
      </c>
      <c r="I17" s="826"/>
      <c r="J17" s="826">
        <v>3.06</v>
      </c>
      <c r="K17" s="826">
        <v>2.24</v>
      </c>
      <c r="L17" s="142" t="s">
        <v>800</v>
      </c>
      <c r="M17" s="44">
        <v>702</v>
      </c>
    </row>
    <row r="18" s="137" customFormat="1" customHeight="1" outlineLevel="1" spans="1:13">
      <c r="A18" s="196">
        <v>17</v>
      </c>
      <c r="B18" s="315"/>
      <c r="C18" s="196" t="s">
        <v>939</v>
      </c>
      <c r="D18" s="196" t="s">
        <v>1555</v>
      </c>
      <c r="E18" s="826">
        <v>9.18</v>
      </c>
      <c r="F18" s="826">
        <v>1.5</v>
      </c>
      <c r="G18" s="826">
        <v>3</v>
      </c>
      <c r="H18" s="826">
        <v>1</v>
      </c>
      <c r="I18" s="826"/>
      <c r="J18" s="826">
        <v>13.77</v>
      </c>
      <c r="K18" s="826">
        <v>9.38</v>
      </c>
      <c r="L18" s="142" t="s">
        <v>1556</v>
      </c>
      <c r="M18" s="44">
        <v>702</v>
      </c>
    </row>
    <row r="19" s="137" customFormat="1" customHeight="1" outlineLevel="1" spans="1:13">
      <c r="A19" s="196">
        <v>18</v>
      </c>
      <c r="B19" s="315"/>
      <c r="C19" s="196" t="s">
        <v>814</v>
      </c>
      <c r="D19" s="196" t="s">
        <v>1553</v>
      </c>
      <c r="E19" s="826">
        <v>5.1</v>
      </c>
      <c r="F19" s="826">
        <v>1.5</v>
      </c>
      <c r="G19" s="826">
        <v>3</v>
      </c>
      <c r="H19" s="826">
        <v>1</v>
      </c>
      <c r="I19" s="826"/>
      <c r="J19" s="826">
        <v>7.65</v>
      </c>
      <c r="K19" s="826">
        <v>5.3</v>
      </c>
      <c r="L19" s="142" t="s">
        <v>815</v>
      </c>
      <c r="M19" s="44">
        <v>702</v>
      </c>
    </row>
    <row r="20" s="137" customFormat="1" customHeight="1" outlineLevel="1" spans="1:13">
      <c r="A20" s="196">
        <v>19</v>
      </c>
      <c r="B20" s="315"/>
      <c r="C20" s="196" t="s">
        <v>816</v>
      </c>
      <c r="D20" s="196" t="s">
        <v>1555</v>
      </c>
      <c r="E20" s="826">
        <v>6.63</v>
      </c>
      <c r="F20" s="826">
        <v>1.5</v>
      </c>
      <c r="G20" s="826">
        <v>3</v>
      </c>
      <c r="H20" s="826">
        <v>2</v>
      </c>
      <c r="I20" s="826"/>
      <c r="J20" s="826">
        <v>19.89</v>
      </c>
      <c r="K20" s="826">
        <v>6.83</v>
      </c>
      <c r="L20" s="142" t="s">
        <v>817</v>
      </c>
      <c r="M20" s="44">
        <v>702</v>
      </c>
    </row>
    <row r="21" s="137" customFormat="1" customHeight="1" outlineLevel="1" spans="1:13">
      <c r="A21" s="196">
        <v>20</v>
      </c>
      <c r="B21" s="315"/>
      <c r="C21" s="196" t="s">
        <v>818</v>
      </c>
      <c r="D21" s="196" t="s">
        <v>1555</v>
      </c>
      <c r="E21" s="826">
        <v>6.63</v>
      </c>
      <c r="F21" s="826">
        <v>1.5</v>
      </c>
      <c r="G21" s="826">
        <v>3</v>
      </c>
      <c r="H21" s="826">
        <v>2</v>
      </c>
      <c r="I21" s="826"/>
      <c r="J21" s="826">
        <v>19.89</v>
      </c>
      <c r="K21" s="826">
        <v>6.83</v>
      </c>
      <c r="L21" s="142" t="s">
        <v>819</v>
      </c>
      <c r="M21" s="44">
        <v>702</v>
      </c>
    </row>
    <row r="22" s="137" customFormat="1" customHeight="1" outlineLevel="1" spans="1:13">
      <c r="A22" s="196">
        <v>21</v>
      </c>
      <c r="B22" s="315"/>
      <c r="C22" s="196" t="s">
        <v>820</v>
      </c>
      <c r="D22" s="196" t="s">
        <v>1555</v>
      </c>
      <c r="E22" s="826">
        <v>6.63</v>
      </c>
      <c r="F22" s="826">
        <v>1.5</v>
      </c>
      <c r="G22" s="826">
        <v>3</v>
      </c>
      <c r="H22" s="826">
        <v>2</v>
      </c>
      <c r="I22" s="826"/>
      <c r="J22" s="826">
        <v>19.89</v>
      </c>
      <c r="K22" s="826">
        <v>6.83</v>
      </c>
      <c r="L22" s="142" t="s">
        <v>821</v>
      </c>
      <c r="M22" s="44">
        <v>702</v>
      </c>
    </row>
    <row r="23" s="136" customFormat="1" customHeight="1" outlineLevel="1" spans="1:13">
      <c r="A23" s="196">
        <v>22</v>
      </c>
      <c r="B23" s="315"/>
      <c r="C23" s="196" t="s">
        <v>822</v>
      </c>
      <c r="D23" s="196" t="s">
        <v>1555</v>
      </c>
      <c r="E23" s="826">
        <v>6.63</v>
      </c>
      <c r="F23" s="826">
        <v>1.5</v>
      </c>
      <c r="G23" s="826">
        <v>3</v>
      </c>
      <c r="H23" s="826">
        <v>2</v>
      </c>
      <c r="I23" s="826"/>
      <c r="J23" s="826">
        <v>19.89</v>
      </c>
      <c r="K23" s="826">
        <v>6.83</v>
      </c>
      <c r="L23" s="142" t="s">
        <v>823</v>
      </c>
      <c r="M23" s="44">
        <v>702</v>
      </c>
    </row>
    <row r="24" s="136" customFormat="1" customHeight="1" outlineLevel="1" spans="1:13">
      <c r="A24" s="196">
        <v>23</v>
      </c>
      <c r="B24" s="315"/>
      <c r="C24" s="196" t="s">
        <v>824</v>
      </c>
      <c r="D24" s="196" t="s">
        <v>1555</v>
      </c>
      <c r="E24" s="826">
        <v>6.63</v>
      </c>
      <c r="F24" s="826">
        <v>1.5</v>
      </c>
      <c r="G24" s="826">
        <v>3</v>
      </c>
      <c r="H24" s="826">
        <v>2</v>
      </c>
      <c r="I24" s="826"/>
      <c r="J24" s="826">
        <v>19.89</v>
      </c>
      <c r="K24" s="826">
        <v>6.83</v>
      </c>
      <c r="L24" s="142" t="s">
        <v>825</v>
      </c>
      <c r="M24" s="44">
        <v>702</v>
      </c>
    </row>
    <row r="25" s="136" customFormat="1" customHeight="1" outlineLevel="1" spans="1:13">
      <c r="A25" s="196">
        <v>24</v>
      </c>
      <c r="B25" s="315"/>
      <c r="C25" s="196" t="s">
        <v>826</v>
      </c>
      <c r="D25" s="196" t="s">
        <v>1555</v>
      </c>
      <c r="E25" s="826">
        <v>6.63</v>
      </c>
      <c r="F25" s="826">
        <v>1.5</v>
      </c>
      <c r="G25" s="826">
        <v>3</v>
      </c>
      <c r="H25" s="826">
        <v>2</v>
      </c>
      <c r="I25" s="826"/>
      <c r="J25" s="826">
        <v>19.89</v>
      </c>
      <c r="K25" s="826">
        <v>6.83</v>
      </c>
      <c r="L25" s="142" t="s">
        <v>827</v>
      </c>
      <c r="M25" s="44">
        <v>702</v>
      </c>
    </row>
    <row r="26" s="136" customFormat="1" customHeight="1" outlineLevel="1" spans="1:13">
      <c r="A26" s="196">
        <v>25</v>
      </c>
      <c r="B26" s="315"/>
      <c r="C26" s="196" t="s">
        <v>828</v>
      </c>
      <c r="D26" s="196" t="s">
        <v>1555</v>
      </c>
      <c r="E26" s="826">
        <v>6.63</v>
      </c>
      <c r="F26" s="826">
        <v>1.5</v>
      </c>
      <c r="G26" s="826">
        <v>3</v>
      </c>
      <c r="H26" s="826">
        <v>2</v>
      </c>
      <c r="I26" s="826"/>
      <c r="J26" s="826">
        <v>19.89</v>
      </c>
      <c r="K26" s="826">
        <v>6.83</v>
      </c>
      <c r="L26" s="142" t="s">
        <v>829</v>
      </c>
      <c r="M26" s="44">
        <v>702</v>
      </c>
    </row>
    <row r="27" s="136" customFormat="1" customHeight="1" outlineLevel="1" spans="1:13">
      <c r="A27" s="196">
        <v>26</v>
      </c>
      <c r="B27" s="315"/>
      <c r="C27" s="196" t="s">
        <v>830</v>
      </c>
      <c r="D27" s="196" t="s">
        <v>1555</v>
      </c>
      <c r="E27" s="826">
        <v>6.63</v>
      </c>
      <c r="F27" s="826">
        <v>1.5</v>
      </c>
      <c r="G27" s="826">
        <v>3</v>
      </c>
      <c r="H27" s="826">
        <v>2</v>
      </c>
      <c r="I27" s="826"/>
      <c r="J27" s="826">
        <v>19.89</v>
      </c>
      <c r="K27" s="826">
        <v>6.83</v>
      </c>
      <c r="L27" s="142" t="s">
        <v>831</v>
      </c>
      <c r="M27" s="44">
        <v>702</v>
      </c>
    </row>
    <row r="28" s="136" customFormat="1" customHeight="1" outlineLevel="1" spans="1:13">
      <c r="A28" s="196">
        <v>27</v>
      </c>
      <c r="B28" s="315"/>
      <c r="C28" s="196" t="s">
        <v>832</v>
      </c>
      <c r="D28" s="196" t="s">
        <v>1555</v>
      </c>
      <c r="E28" s="826">
        <v>6.63</v>
      </c>
      <c r="F28" s="826">
        <v>1.5</v>
      </c>
      <c r="G28" s="826">
        <v>3</v>
      </c>
      <c r="H28" s="826">
        <v>2</v>
      </c>
      <c r="I28" s="826"/>
      <c r="J28" s="826">
        <v>19.89</v>
      </c>
      <c r="K28" s="826">
        <v>6.83</v>
      </c>
      <c r="L28" s="142" t="s">
        <v>833</v>
      </c>
      <c r="M28" s="44">
        <v>702</v>
      </c>
    </row>
    <row r="29" s="136" customFormat="1" customHeight="1" outlineLevel="1" spans="1:13">
      <c r="A29" s="196">
        <v>28</v>
      </c>
      <c r="B29" s="315"/>
      <c r="C29" s="196" t="s">
        <v>834</v>
      </c>
      <c r="D29" s="196" t="s">
        <v>1555</v>
      </c>
      <c r="E29" s="826">
        <v>3.366</v>
      </c>
      <c r="F29" s="826">
        <v>1.5</v>
      </c>
      <c r="G29" s="826">
        <v>3</v>
      </c>
      <c r="H29" s="826">
        <v>1</v>
      </c>
      <c r="I29" s="826"/>
      <c r="J29" s="826">
        <v>5.049</v>
      </c>
      <c r="K29" s="826">
        <v>3.566</v>
      </c>
      <c r="L29" s="142" t="s">
        <v>835</v>
      </c>
      <c r="M29" s="44">
        <v>702</v>
      </c>
    </row>
    <row r="30" s="136" customFormat="1" customHeight="1" outlineLevel="1" spans="1:13">
      <c r="A30" s="196">
        <v>29</v>
      </c>
      <c r="B30" s="315"/>
      <c r="C30" s="196" t="s">
        <v>1557</v>
      </c>
      <c r="D30" s="196" t="s">
        <v>1553</v>
      </c>
      <c r="E30" s="826">
        <v>3.366</v>
      </c>
      <c r="F30" s="826">
        <v>1.5</v>
      </c>
      <c r="G30" s="826">
        <v>3</v>
      </c>
      <c r="H30" s="826">
        <v>1</v>
      </c>
      <c r="I30" s="826"/>
      <c r="J30" s="826">
        <v>5.049</v>
      </c>
      <c r="K30" s="826">
        <v>3.566</v>
      </c>
      <c r="L30" s="142" t="s">
        <v>837</v>
      </c>
      <c r="M30" s="44">
        <v>702</v>
      </c>
    </row>
    <row r="31" s="136" customFormat="1" customHeight="1" outlineLevel="1" spans="1:13">
      <c r="A31" s="196">
        <v>30</v>
      </c>
      <c r="B31" s="315"/>
      <c r="C31" s="196" t="s">
        <v>838</v>
      </c>
      <c r="D31" s="196" t="s">
        <v>1547</v>
      </c>
      <c r="E31" s="826">
        <v>4.386</v>
      </c>
      <c r="F31" s="826"/>
      <c r="G31" s="266">
        <v>3.036</v>
      </c>
      <c r="H31" s="826">
        <v>1</v>
      </c>
      <c r="I31" s="826">
        <v>13.315896</v>
      </c>
      <c r="J31" s="826"/>
      <c r="K31" s="826"/>
      <c r="L31" s="142" t="s">
        <v>839</v>
      </c>
      <c r="M31" s="44">
        <v>702</v>
      </c>
    </row>
    <row r="32" s="136" customFormat="1" customHeight="1" outlineLevel="1" spans="1:13">
      <c r="A32" s="196">
        <v>31</v>
      </c>
      <c r="B32" s="827" t="s">
        <v>1558</v>
      </c>
      <c r="C32" s="196" t="s">
        <v>75</v>
      </c>
      <c r="D32" s="196" t="s">
        <v>1547</v>
      </c>
      <c r="E32" s="826">
        <v>0.714</v>
      </c>
      <c r="F32" s="826"/>
      <c r="G32" s="266">
        <v>3.96</v>
      </c>
      <c r="H32" s="826">
        <v>2</v>
      </c>
      <c r="I32" s="826">
        <v>5.65488</v>
      </c>
      <c r="J32" s="826"/>
      <c r="K32" s="826"/>
      <c r="L32" s="142" t="s">
        <v>842</v>
      </c>
      <c r="M32" s="44">
        <v>702</v>
      </c>
    </row>
    <row r="33" s="136" customFormat="1" customHeight="1" outlineLevel="1" spans="1:13">
      <c r="A33" s="196">
        <v>32</v>
      </c>
      <c r="B33" s="827"/>
      <c r="C33" s="196" t="s">
        <v>1559</v>
      </c>
      <c r="D33" s="196" t="s">
        <v>1547</v>
      </c>
      <c r="E33" s="826">
        <v>0.714</v>
      </c>
      <c r="F33" s="826"/>
      <c r="G33" s="266">
        <v>3.96</v>
      </c>
      <c r="H33" s="826">
        <v>9</v>
      </c>
      <c r="I33" s="826">
        <v>25.44696</v>
      </c>
      <c r="J33" s="826"/>
      <c r="K33" s="826"/>
      <c r="L33" s="142" t="s">
        <v>845</v>
      </c>
      <c r="M33" s="44">
        <v>702</v>
      </c>
    </row>
    <row r="34" s="136" customFormat="1" customHeight="1" outlineLevel="1" spans="1:13">
      <c r="A34" s="196">
        <v>33</v>
      </c>
      <c r="B34" s="827"/>
      <c r="C34" s="196" t="s">
        <v>1560</v>
      </c>
      <c r="D34" s="196" t="s">
        <v>1547</v>
      </c>
      <c r="E34" s="826">
        <v>20.4</v>
      </c>
      <c r="F34" s="826"/>
      <c r="G34" s="266">
        <v>3.96</v>
      </c>
      <c r="H34" s="826">
        <v>10</v>
      </c>
      <c r="I34" s="826">
        <v>807.84</v>
      </c>
      <c r="J34" s="826"/>
      <c r="K34" s="826"/>
      <c r="L34" s="142" t="s">
        <v>1561</v>
      </c>
      <c r="M34" s="44">
        <v>702</v>
      </c>
    </row>
    <row r="35" s="136" customFormat="1" customHeight="1" outlineLevel="1" spans="1:13">
      <c r="A35" s="196">
        <v>34</v>
      </c>
      <c r="B35" s="827"/>
      <c r="C35" s="196" t="s">
        <v>1562</v>
      </c>
      <c r="D35" s="196" t="s">
        <v>1553</v>
      </c>
      <c r="E35" s="826">
        <v>4.08</v>
      </c>
      <c r="F35" s="826">
        <v>1.5</v>
      </c>
      <c r="G35" s="826">
        <v>3</v>
      </c>
      <c r="H35" s="826">
        <v>1</v>
      </c>
      <c r="I35" s="826"/>
      <c r="J35" s="826">
        <v>6.12</v>
      </c>
      <c r="K35" s="826">
        <v>4.28</v>
      </c>
      <c r="L35" s="142" t="s">
        <v>864</v>
      </c>
      <c r="M35" s="44">
        <v>702</v>
      </c>
    </row>
    <row r="36" s="136" customFormat="1" customHeight="1" outlineLevel="1" spans="1:13">
      <c r="A36" s="196">
        <v>35</v>
      </c>
      <c r="B36" s="827"/>
      <c r="C36" s="196" t="s">
        <v>1563</v>
      </c>
      <c r="D36" s="196" t="s">
        <v>1553</v>
      </c>
      <c r="E36" s="826">
        <v>3.978</v>
      </c>
      <c r="F36" s="826">
        <v>1.5</v>
      </c>
      <c r="G36" s="826">
        <v>3</v>
      </c>
      <c r="H36" s="826">
        <v>1</v>
      </c>
      <c r="I36" s="826"/>
      <c r="J36" s="826">
        <v>5.967</v>
      </c>
      <c r="K36" s="826">
        <v>4.178</v>
      </c>
      <c r="L36" s="142" t="s">
        <v>866</v>
      </c>
      <c r="M36" s="44">
        <v>702</v>
      </c>
    </row>
    <row r="37" s="136" customFormat="1" customHeight="1" outlineLevel="1" spans="1:13">
      <c r="A37" s="196">
        <v>36</v>
      </c>
      <c r="B37" s="827"/>
      <c r="C37" s="196" t="s">
        <v>1563</v>
      </c>
      <c r="D37" s="196" t="s">
        <v>1553</v>
      </c>
      <c r="E37" s="826">
        <v>3.825</v>
      </c>
      <c r="F37" s="826">
        <v>1.5</v>
      </c>
      <c r="G37" s="826">
        <v>3</v>
      </c>
      <c r="H37" s="826">
        <v>1</v>
      </c>
      <c r="I37" s="826"/>
      <c r="J37" s="826">
        <v>5.7375</v>
      </c>
      <c r="K37" s="826">
        <v>4.025</v>
      </c>
      <c r="L37" s="142" t="s">
        <v>870</v>
      </c>
      <c r="M37" s="44">
        <v>702</v>
      </c>
    </row>
    <row r="38" s="136" customFormat="1" customHeight="1" outlineLevel="1" spans="1:13">
      <c r="A38" s="196">
        <v>37</v>
      </c>
      <c r="B38" s="827"/>
      <c r="C38" s="196" t="s">
        <v>1563</v>
      </c>
      <c r="D38" s="196" t="s">
        <v>1553</v>
      </c>
      <c r="E38" s="826">
        <v>3.978</v>
      </c>
      <c r="F38" s="826">
        <v>1.5</v>
      </c>
      <c r="G38" s="826">
        <v>3</v>
      </c>
      <c r="H38" s="826">
        <v>1</v>
      </c>
      <c r="I38" s="826"/>
      <c r="J38" s="826">
        <v>5.967</v>
      </c>
      <c r="K38" s="826">
        <v>4.178</v>
      </c>
      <c r="L38" s="142" t="s">
        <v>872</v>
      </c>
      <c r="M38" s="44">
        <v>702</v>
      </c>
    </row>
    <row r="39" s="136" customFormat="1" customHeight="1" outlineLevel="1" spans="1:13">
      <c r="A39" s="196">
        <v>38</v>
      </c>
      <c r="B39" s="827"/>
      <c r="C39" s="196" t="s">
        <v>1563</v>
      </c>
      <c r="D39" s="196" t="s">
        <v>1553</v>
      </c>
      <c r="E39" s="826">
        <v>3.978</v>
      </c>
      <c r="F39" s="826">
        <v>1.5</v>
      </c>
      <c r="G39" s="826">
        <v>3</v>
      </c>
      <c r="H39" s="826">
        <v>1</v>
      </c>
      <c r="I39" s="826"/>
      <c r="J39" s="826">
        <v>5.967</v>
      </c>
      <c r="K39" s="826">
        <v>4.178</v>
      </c>
      <c r="L39" s="142" t="s">
        <v>874</v>
      </c>
      <c r="M39" s="44">
        <v>702</v>
      </c>
    </row>
    <row r="40" s="136" customFormat="1" customHeight="1" outlineLevel="1" spans="1:13">
      <c r="A40" s="196">
        <v>39</v>
      </c>
      <c r="B40" s="827"/>
      <c r="C40" s="196" t="s">
        <v>1563</v>
      </c>
      <c r="D40" s="196" t="s">
        <v>1553</v>
      </c>
      <c r="E40" s="826">
        <v>3.111</v>
      </c>
      <c r="F40" s="826">
        <v>1.5</v>
      </c>
      <c r="G40" s="826">
        <v>3</v>
      </c>
      <c r="H40" s="826">
        <v>1</v>
      </c>
      <c r="I40" s="826"/>
      <c r="J40" s="826">
        <v>4.6665</v>
      </c>
      <c r="K40" s="826">
        <v>3.311</v>
      </c>
      <c r="L40" s="142" t="s">
        <v>876</v>
      </c>
      <c r="M40" s="44">
        <v>702</v>
      </c>
    </row>
    <row r="41" s="136" customFormat="1" customHeight="1" outlineLevel="1" spans="1:13">
      <c r="A41" s="196">
        <v>40</v>
      </c>
      <c r="B41" s="827"/>
      <c r="C41" s="196" t="s">
        <v>1563</v>
      </c>
      <c r="D41" s="196" t="s">
        <v>1553</v>
      </c>
      <c r="E41" s="826">
        <v>3.111</v>
      </c>
      <c r="F41" s="826">
        <v>1.5</v>
      </c>
      <c r="G41" s="826">
        <v>3</v>
      </c>
      <c r="H41" s="826">
        <v>1</v>
      </c>
      <c r="I41" s="826"/>
      <c r="J41" s="826">
        <v>4.6665</v>
      </c>
      <c r="K41" s="826">
        <v>3.311</v>
      </c>
      <c r="L41" s="142" t="s">
        <v>1564</v>
      </c>
      <c r="M41" s="44">
        <v>702</v>
      </c>
    </row>
    <row r="42" s="136" customFormat="1" customHeight="1" outlineLevel="1" spans="1:13">
      <c r="A42" s="196">
        <v>41</v>
      </c>
      <c r="B42" s="827"/>
      <c r="C42" s="196" t="s">
        <v>1563</v>
      </c>
      <c r="D42" s="196" t="s">
        <v>1553</v>
      </c>
      <c r="E42" s="826">
        <v>2.856</v>
      </c>
      <c r="F42" s="826">
        <v>1.5</v>
      </c>
      <c r="G42" s="826">
        <v>3</v>
      </c>
      <c r="H42" s="826">
        <v>1</v>
      </c>
      <c r="I42" s="826"/>
      <c r="J42" s="826">
        <v>4.284</v>
      </c>
      <c r="K42" s="826">
        <v>3.056</v>
      </c>
      <c r="L42" s="142" t="s">
        <v>878</v>
      </c>
      <c r="M42" s="44">
        <v>702</v>
      </c>
    </row>
    <row r="43" s="136" customFormat="1" customHeight="1" outlineLevel="1" spans="1:13">
      <c r="A43" s="196">
        <v>42</v>
      </c>
      <c r="B43" s="827"/>
      <c r="C43" s="196" t="s">
        <v>1563</v>
      </c>
      <c r="D43" s="196" t="s">
        <v>1553</v>
      </c>
      <c r="E43" s="826">
        <v>3.06</v>
      </c>
      <c r="F43" s="826">
        <v>1.5</v>
      </c>
      <c r="G43" s="826">
        <v>3</v>
      </c>
      <c r="H43" s="826">
        <v>1</v>
      </c>
      <c r="I43" s="826"/>
      <c r="J43" s="826">
        <v>4.59</v>
      </c>
      <c r="K43" s="826">
        <v>3.26</v>
      </c>
      <c r="L43" s="142" t="s">
        <v>880</v>
      </c>
      <c r="M43" s="44">
        <v>702</v>
      </c>
    </row>
    <row r="44" s="136" customFormat="1" customHeight="1" outlineLevel="1" spans="1:13">
      <c r="A44" s="196">
        <v>43</v>
      </c>
      <c r="B44" s="827"/>
      <c r="C44" s="196" t="s">
        <v>1563</v>
      </c>
      <c r="D44" s="196" t="s">
        <v>1553</v>
      </c>
      <c r="E44" s="826">
        <v>3.06</v>
      </c>
      <c r="F44" s="826">
        <v>1.5</v>
      </c>
      <c r="G44" s="826">
        <v>3</v>
      </c>
      <c r="H44" s="826">
        <v>1</v>
      </c>
      <c r="I44" s="826"/>
      <c r="J44" s="826">
        <v>4.59</v>
      </c>
      <c r="K44" s="826">
        <v>3.26</v>
      </c>
      <c r="L44" s="142" t="s">
        <v>882</v>
      </c>
      <c r="M44" s="44">
        <v>702</v>
      </c>
    </row>
    <row r="45" s="136" customFormat="1" customHeight="1" outlineLevel="1" spans="1:13">
      <c r="A45" s="196">
        <v>44</v>
      </c>
      <c r="B45" s="315" t="s">
        <v>1565</v>
      </c>
      <c r="C45" s="131" t="s">
        <v>1546</v>
      </c>
      <c r="D45" s="196" t="s">
        <v>1553</v>
      </c>
      <c r="E45" s="826">
        <v>6.834</v>
      </c>
      <c r="F45" s="826">
        <v>1.5</v>
      </c>
      <c r="G45" s="826">
        <v>3</v>
      </c>
      <c r="H45" s="826">
        <v>1</v>
      </c>
      <c r="I45" s="826"/>
      <c r="J45" s="826">
        <v>10.251</v>
      </c>
      <c r="K45" s="826">
        <v>7.034</v>
      </c>
      <c r="L45" s="285" t="s">
        <v>1566</v>
      </c>
      <c r="M45" s="44">
        <v>702</v>
      </c>
    </row>
    <row r="46" s="136" customFormat="1" customHeight="1" outlineLevel="1" spans="1:13">
      <c r="A46" s="196">
        <v>45</v>
      </c>
      <c r="B46" s="315"/>
      <c r="C46" s="263"/>
      <c r="D46" s="196" t="s">
        <v>1553</v>
      </c>
      <c r="E46" s="826">
        <v>15.3</v>
      </c>
      <c r="F46" s="826">
        <v>1.5</v>
      </c>
      <c r="G46" s="826">
        <v>3</v>
      </c>
      <c r="H46" s="826">
        <v>1</v>
      </c>
      <c r="I46" s="826"/>
      <c r="J46" s="826">
        <v>22.95</v>
      </c>
      <c r="K46" s="826">
        <v>15.5</v>
      </c>
      <c r="L46" s="290"/>
      <c r="M46" s="44">
        <v>702</v>
      </c>
    </row>
    <row r="47" s="136" customFormat="1" customHeight="1" outlineLevel="1" spans="1:13">
      <c r="A47" s="196">
        <v>46</v>
      </c>
      <c r="B47" s="315"/>
      <c r="C47" s="196" t="s">
        <v>75</v>
      </c>
      <c r="D47" s="196" t="s">
        <v>1553</v>
      </c>
      <c r="E47" s="826">
        <v>2.142</v>
      </c>
      <c r="F47" s="826">
        <v>1.5</v>
      </c>
      <c r="G47" s="826">
        <v>3</v>
      </c>
      <c r="H47" s="826">
        <v>2</v>
      </c>
      <c r="I47" s="826"/>
      <c r="J47" s="826">
        <v>6.426</v>
      </c>
      <c r="K47" s="826">
        <v>2.342</v>
      </c>
      <c r="L47" s="142" t="s">
        <v>901</v>
      </c>
      <c r="M47" s="44">
        <v>702</v>
      </c>
    </row>
    <row r="48" s="136" customFormat="1" customHeight="1" outlineLevel="1" spans="1:13">
      <c r="A48" s="196">
        <v>47</v>
      </c>
      <c r="B48" s="315"/>
      <c r="C48" s="196" t="s">
        <v>893</v>
      </c>
      <c r="D48" s="196" t="s">
        <v>1553</v>
      </c>
      <c r="E48" s="826">
        <v>2.856</v>
      </c>
      <c r="F48" s="826">
        <v>1.5</v>
      </c>
      <c r="G48" s="826">
        <v>3</v>
      </c>
      <c r="H48" s="826">
        <v>1</v>
      </c>
      <c r="I48" s="826"/>
      <c r="J48" s="826">
        <v>4.284</v>
      </c>
      <c r="K48" s="826">
        <v>3.056</v>
      </c>
      <c r="L48" s="142" t="s">
        <v>905</v>
      </c>
      <c r="M48" s="44">
        <v>702</v>
      </c>
    </row>
    <row r="49" s="136" customFormat="1" customHeight="1" outlineLevel="1" spans="1:13">
      <c r="A49" s="196">
        <v>48</v>
      </c>
      <c r="B49" s="315"/>
      <c r="C49" s="196" t="s">
        <v>893</v>
      </c>
      <c r="D49" s="196" t="s">
        <v>1553</v>
      </c>
      <c r="E49" s="826">
        <v>13.77</v>
      </c>
      <c r="F49" s="826">
        <v>1.5</v>
      </c>
      <c r="G49" s="826">
        <v>3</v>
      </c>
      <c r="H49" s="826">
        <v>1</v>
      </c>
      <c r="I49" s="826"/>
      <c r="J49" s="826">
        <v>20.655</v>
      </c>
      <c r="K49" s="826">
        <v>13.97</v>
      </c>
      <c r="L49" s="142" t="s">
        <v>912</v>
      </c>
      <c r="M49" s="44">
        <v>702</v>
      </c>
    </row>
    <row r="50" s="136" customFormat="1" customHeight="1" outlineLevel="1" spans="1:13">
      <c r="A50" s="196">
        <v>49</v>
      </c>
      <c r="B50" s="315"/>
      <c r="C50" s="196" t="s">
        <v>893</v>
      </c>
      <c r="D50" s="196" t="s">
        <v>1553</v>
      </c>
      <c r="E50" s="826">
        <v>7.956</v>
      </c>
      <c r="F50" s="826">
        <v>1.5</v>
      </c>
      <c r="G50" s="826">
        <v>3</v>
      </c>
      <c r="H50" s="826">
        <v>1</v>
      </c>
      <c r="I50" s="826"/>
      <c r="J50" s="826">
        <v>11.934</v>
      </c>
      <c r="K50" s="826">
        <v>8.156</v>
      </c>
      <c r="L50" s="142" t="s">
        <v>909</v>
      </c>
      <c r="M50" s="44">
        <v>702</v>
      </c>
    </row>
    <row r="51" s="136" customFormat="1" customHeight="1" outlineLevel="1" spans="1:13">
      <c r="A51" s="196">
        <v>50</v>
      </c>
      <c r="B51" s="315"/>
      <c r="C51" s="196" t="s">
        <v>1567</v>
      </c>
      <c r="D51" s="196" t="s">
        <v>1553</v>
      </c>
      <c r="E51" s="826">
        <v>3.672</v>
      </c>
      <c r="F51" s="826">
        <v>1.5</v>
      </c>
      <c r="G51" s="826">
        <v>3</v>
      </c>
      <c r="H51" s="826">
        <v>1</v>
      </c>
      <c r="I51" s="826"/>
      <c r="J51" s="826">
        <v>5.508</v>
      </c>
      <c r="K51" s="826">
        <v>3.872</v>
      </c>
      <c r="L51" s="142" t="s">
        <v>1561</v>
      </c>
      <c r="M51" s="44">
        <v>702</v>
      </c>
    </row>
    <row r="52" s="136" customFormat="1" customHeight="1" outlineLevel="1" spans="1:13">
      <c r="A52" s="196">
        <v>51</v>
      </c>
      <c r="B52" s="315"/>
      <c r="C52" s="196" t="s">
        <v>1568</v>
      </c>
      <c r="D52" s="196" t="s">
        <v>1553</v>
      </c>
      <c r="E52" s="826">
        <v>4.59</v>
      </c>
      <c r="F52" s="826">
        <v>1.5</v>
      </c>
      <c r="G52" s="826">
        <v>3</v>
      </c>
      <c r="H52" s="826">
        <v>1</v>
      </c>
      <c r="I52" s="826"/>
      <c r="J52" s="826">
        <v>6.885</v>
      </c>
      <c r="K52" s="826">
        <v>4.79</v>
      </c>
      <c r="L52" s="142" t="s">
        <v>1561</v>
      </c>
      <c r="M52" s="44">
        <v>702</v>
      </c>
    </row>
    <row r="53" s="136" customFormat="1" customHeight="1" outlineLevel="1" spans="1:13">
      <c r="A53" s="196">
        <v>52</v>
      </c>
      <c r="B53" s="315"/>
      <c r="C53" s="196" t="s">
        <v>943</v>
      </c>
      <c r="D53" s="196" t="s">
        <v>1553</v>
      </c>
      <c r="E53" s="826">
        <v>18.36</v>
      </c>
      <c r="F53" s="826">
        <v>1.5</v>
      </c>
      <c r="G53" s="826">
        <v>3</v>
      </c>
      <c r="H53" s="826">
        <v>1</v>
      </c>
      <c r="I53" s="826"/>
      <c r="J53" s="826">
        <v>27.54</v>
      </c>
      <c r="K53" s="826">
        <v>18.56</v>
      </c>
      <c r="L53" s="142" t="s">
        <v>944</v>
      </c>
      <c r="M53" s="44">
        <v>702</v>
      </c>
    </row>
    <row r="54" s="136" customFormat="1" customHeight="1" outlineLevel="1" spans="1:13">
      <c r="A54" s="196">
        <v>53</v>
      </c>
      <c r="B54" s="315"/>
      <c r="C54" s="196" t="s">
        <v>1569</v>
      </c>
      <c r="D54" s="196" t="s">
        <v>1553</v>
      </c>
      <c r="E54" s="826">
        <v>6.936</v>
      </c>
      <c r="F54" s="826">
        <v>1.5</v>
      </c>
      <c r="G54" s="826">
        <v>3</v>
      </c>
      <c r="H54" s="826">
        <v>1</v>
      </c>
      <c r="I54" s="826"/>
      <c r="J54" s="826">
        <v>10.404</v>
      </c>
      <c r="K54" s="826">
        <v>7.136</v>
      </c>
      <c r="L54" s="142" t="s">
        <v>946</v>
      </c>
      <c r="M54" s="44">
        <v>702</v>
      </c>
    </row>
    <row r="55" s="136" customFormat="1" customHeight="1" outlineLevel="1" spans="1:13">
      <c r="A55" s="196">
        <v>54</v>
      </c>
      <c r="B55" s="315"/>
      <c r="C55" s="196" t="s">
        <v>1569</v>
      </c>
      <c r="D55" s="196" t="s">
        <v>1553</v>
      </c>
      <c r="E55" s="826">
        <v>5.304</v>
      </c>
      <c r="F55" s="826">
        <v>1.5</v>
      </c>
      <c r="G55" s="826">
        <v>3</v>
      </c>
      <c r="H55" s="826">
        <v>1</v>
      </c>
      <c r="I55" s="826"/>
      <c r="J55" s="826">
        <v>7.956</v>
      </c>
      <c r="K55" s="826">
        <v>5.504</v>
      </c>
      <c r="L55" s="142" t="s">
        <v>948</v>
      </c>
      <c r="M55" s="44">
        <v>702</v>
      </c>
    </row>
    <row r="56" s="136" customFormat="1" customHeight="1" outlineLevel="1" spans="1:13">
      <c r="A56" s="196">
        <v>55</v>
      </c>
      <c r="B56" s="315"/>
      <c r="C56" s="196" t="s">
        <v>1569</v>
      </c>
      <c r="D56" s="196" t="s">
        <v>1553</v>
      </c>
      <c r="E56" s="826">
        <v>5.304</v>
      </c>
      <c r="F56" s="826">
        <v>1.5</v>
      </c>
      <c r="G56" s="826">
        <v>3</v>
      </c>
      <c r="H56" s="826">
        <v>1</v>
      </c>
      <c r="I56" s="826"/>
      <c r="J56" s="826">
        <v>7.956</v>
      </c>
      <c r="K56" s="826">
        <v>5.504</v>
      </c>
      <c r="L56" s="142" t="s">
        <v>950</v>
      </c>
      <c r="M56" s="44">
        <v>702</v>
      </c>
    </row>
    <row r="57" s="136" customFormat="1" customHeight="1" outlineLevel="1" spans="1:13">
      <c r="A57" s="196">
        <v>56</v>
      </c>
      <c r="B57" s="315"/>
      <c r="C57" s="196" t="s">
        <v>1569</v>
      </c>
      <c r="D57" s="196" t="s">
        <v>1553</v>
      </c>
      <c r="E57" s="826">
        <v>5.304</v>
      </c>
      <c r="F57" s="826">
        <v>1.5</v>
      </c>
      <c r="G57" s="826">
        <v>3</v>
      </c>
      <c r="H57" s="826">
        <v>1</v>
      </c>
      <c r="I57" s="826"/>
      <c r="J57" s="826">
        <v>7.956</v>
      </c>
      <c r="K57" s="826">
        <v>5.504</v>
      </c>
      <c r="L57" s="142" t="s">
        <v>952</v>
      </c>
      <c r="M57" s="44">
        <v>702</v>
      </c>
    </row>
    <row r="58" s="136" customFormat="1" customHeight="1" outlineLevel="1" spans="1:13">
      <c r="A58" s="196">
        <v>57</v>
      </c>
      <c r="B58" s="315"/>
      <c r="C58" s="196" t="s">
        <v>953</v>
      </c>
      <c r="D58" s="196" t="s">
        <v>1553</v>
      </c>
      <c r="E58" s="826">
        <v>5.304</v>
      </c>
      <c r="F58" s="826">
        <v>1.5</v>
      </c>
      <c r="G58" s="826">
        <v>3</v>
      </c>
      <c r="H58" s="826">
        <v>1</v>
      </c>
      <c r="I58" s="826"/>
      <c r="J58" s="826">
        <v>7.956</v>
      </c>
      <c r="K58" s="826">
        <v>5.504</v>
      </c>
      <c r="L58" s="285" t="s">
        <v>954</v>
      </c>
      <c r="M58" s="44">
        <v>702</v>
      </c>
    </row>
    <row r="59" s="136" customFormat="1" customHeight="1" outlineLevel="1" spans="1:13">
      <c r="A59" s="196">
        <v>58</v>
      </c>
      <c r="B59" s="315"/>
      <c r="C59" s="196"/>
      <c r="D59" s="196" t="s">
        <v>1555</v>
      </c>
      <c r="E59" s="826">
        <v>6.63</v>
      </c>
      <c r="F59" s="826">
        <v>1.5</v>
      </c>
      <c r="G59" s="826">
        <v>3</v>
      </c>
      <c r="H59" s="826">
        <v>6</v>
      </c>
      <c r="I59" s="826"/>
      <c r="J59" s="826">
        <v>59.67</v>
      </c>
      <c r="K59" s="826">
        <v>6.83</v>
      </c>
      <c r="L59" s="290"/>
      <c r="M59" s="44">
        <v>702</v>
      </c>
    </row>
    <row r="60" s="136" customFormat="1" customHeight="1" outlineLevel="1" spans="1:13">
      <c r="A60" s="196">
        <v>59</v>
      </c>
      <c r="B60" s="315"/>
      <c r="C60" s="196" t="s">
        <v>812</v>
      </c>
      <c r="D60" s="196" t="s">
        <v>1553</v>
      </c>
      <c r="E60" s="826">
        <v>10.2</v>
      </c>
      <c r="F60" s="826">
        <v>1.5</v>
      </c>
      <c r="G60" s="826">
        <v>3</v>
      </c>
      <c r="H60" s="826">
        <v>1</v>
      </c>
      <c r="I60" s="826"/>
      <c r="J60" s="826">
        <v>15.3</v>
      </c>
      <c r="K60" s="826">
        <v>10.4</v>
      </c>
      <c r="L60" s="142" t="s">
        <v>957</v>
      </c>
      <c r="M60" s="44">
        <v>702</v>
      </c>
    </row>
    <row r="61" s="136" customFormat="1" customHeight="1" outlineLevel="1" spans="1:13">
      <c r="A61" s="196">
        <v>60</v>
      </c>
      <c r="B61" s="315"/>
      <c r="C61" s="196" t="s">
        <v>1570</v>
      </c>
      <c r="D61" s="196" t="s">
        <v>1553</v>
      </c>
      <c r="E61" s="826">
        <v>33.66</v>
      </c>
      <c r="F61" s="826">
        <v>1.5</v>
      </c>
      <c r="G61" s="826">
        <v>3</v>
      </c>
      <c r="H61" s="826">
        <v>1</v>
      </c>
      <c r="I61" s="826"/>
      <c r="J61" s="826">
        <v>50.49</v>
      </c>
      <c r="K61" s="826">
        <v>33.86</v>
      </c>
      <c r="L61" s="142" t="s">
        <v>1561</v>
      </c>
      <c r="M61" s="44">
        <v>702</v>
      </c>
    </row>
    <row r="62" s="136" customFormat="1" customHeight="1" outlineLevel="1" spans="1:13">
      <c r="A62" s="196">
        <v>61</v>
      </c>
      <c r="B62" s="315"/>
      <c r="C62" s="196" t="s">
        <v>1569</v>
      </c>
      <c r="D62" s="196" t="s">
        <v>1553</v>
      </c>
      <c r="E62" s="826">
        <v>2.856</v>
      </c>
      <c r="F62" s="826">
        <v>1.5</v>
      </c>
      <c r="G62" s="826">
        <v>3</v>
      </c>
      <c r="H62" s="826">
        <v>1</v>
      </c>
      <c r="I62" s="826"/>
      <c r="J62" s="826">
        <v>4.284</v>
      </c>
      <c r="K62" s="826">
        <v>3.056</v>
      </c>
      <c r="L62" s="142" t="s">
        <v>959</v>
      </c>
      <c r="M62" s="44">
        <v>702</v>
      </c>
    </row>
    <row r="63" s="136" customFormat="1" customHeight="1" outlineLevel="1" spans="1:13">
      <c r="A63" s="196">
        <v>62</v>
      </c>
      <c r="B63" s="315"/>
      <c r="C63" s="196" t="s">
        <v>1569</v>
      </c>
      <c r="D63" s="196" t="s">
        <v>1553</v>
      </c>
      <c r="E63" s="826">
        <v>3.06</v>
      </c>
      <c r="F63" s="826">
        <v>1.5</v>
      </c>
      <c r="G63" s="826">
        <v>3</v>
      </c>
      <c r="H63" s="826">
        <v>1</v>
      </c>
      <c r="I63" s="826"/>
      <c r="J63" s="826">
        <v>4.59</v>
      </c>
      <c r="K63" s="826">
        <v>3.26</v>
      </c>
      <c r="L63" s="142" t="s">
        <v>961</v>
      </c>
      <c r="M63" s="44">
        <v>702</v>
      </c>
    </row>
    <row r="64" s="136" customFormat="1" customHeight="1" outlineLevel="1" spans="1:13">
      <c r="A64" s="196">
        <v>63</v>
      </c>
      <c r="B64" s="315"/>
      <c r="C64" s="196" t="s">
        <v>1569</v>
      </c>
      <c r="D64" s="196" t="s">
        <v>1553</v>
      </c>
      <c r="E64" s="826">
        <v>4.998</v>
      </c>
      <c r="F64" s="826">
        <v>1.5</v>
      </c>
      <c r="G64" s="826">
        <v>3</v>
      </c>
      <c r="H64" s="826">
        <v>1</v>
      </c>
      <c r="I64" s="826"/>
      <c r="J64" s="826">
        <v>7.497</v>
      </c>
      <c r="K64" s="826">
        <v>5.198</v>
      </c>
      <c r="L64" s="142" t="s">
        <v>963</v>
      </c>
      <c r="M64" s="44">
        <v>702</v>
      </c>
    </row>
    <row r="65" s="136" customFormat="1" customHeight="1" outlineLevel="1" spans="1:13">
      <c r="A65" s="196">
        <v>64</v>
      </c>
      <c r="B65" s="315"/>
      <c r="C65" s="196" t="s">
        <v>1569</v>
      </c>
      <c r="D65" s="196" t="s">
        <v>1553</v>
      </c>
      <c r="E65" s="826">
        <v>5.61</v>
      </c>
      <c r="F65" s="826">
        <v>1.5</v>
      </c>
      <c r="G65" s="826">
        <v>3</v>
      </c>
      <c r="H65" s="826">
        <v>1</v>
      </c>
      <c r="I65" s="826"/>
      <c r="J65" s="826">
        <v>8.415</v>
      </c>
      <c r="K65" s="826">
        <v>5.81</v>
      </c>
      <c r="L65" s="142" t="s">
        <v>965</v>
      </c>
      <c r="M65" s="44">
        <v>702</v>
      </c>
    </row>
    <row r="66" s="136" customFormat="1" customHeight="1" outlineLevel="1" spans="1:13">
      <c r="A66" s="196">
        <v>65</v>
      </c>
      <c r="B66" s="315"/>
      <c r="C66" s="196" t="s">
        <v>966</v>
      </c>
      <c r="D66" s="196" t="s">
        <v>1553</v>
      </c>
      <c r="E66" s="826">
        <v>17.34</v>
      </c>
      <c r="F66" s="826">
        <v>1.5</v>
      </c>
      <c r="G66" s="826">
        <v>3</v>
      </c>
      <c r="H66" s="826">
        <v>1</v>
      </c>
      <c r="I66" s="826"/>
      <c r="J66" s="826">
        <v>26.01</v>
      </c>
      <c r="K66" s="826">
        <v>17.54</v>
      </c>
      <c r="L66" s="142" t="s">
        <v>967</v>
      </c>
      <c r="M66" s="44">
        <v>702</v>
      </c>
    </row>
    <row r="67" s="136" customFormat="1" customHeight="1" outlineLevel="1" spans="1:13">
      <c r="A67" s="196">
        <v>66</v>
      </c>
      <c r="B67" s="315"/>
      <c r="C67" s="196" t="s">
        <v>966</v>
      </c>
      <c r="D67" s="196" t="s">
        <v>1553</v>
      </c>
      <c r="E67" s="826">
        <v>19.38</v>
      </c>
      <c r="F67" s="826">
        <v>1.5</v>
      </c>
      <c r="G67" s="826">
        <v>3</v>
      </c>
      <c r="H67" s="826">
        <v>1</v>
      </c>
      <c r="I67" s="826"/>
      <c r="J67" s="826">
        <v>29.07</v>
      </c>
      <c r="K67" s="826">
        <v>19.58</v>
      </c>
      <c r="L67" s="142" t="s">
        <v>968</v>
      </c>
      <c r="M67" s="44">
        <v>702</v>
      </c>
    </row>
    <row r="68" s="136" customFormat="1" customHeight="1" outlineLevel="1" spans="1:13">
      <c r="A68" s="196">
        <v>67</v>
      </c>
      <c r="B68" s="315"/>
      <c r="C68" s="196" t="s">
        <v>1571</v>
      </c>
      <c r="D68" s="196" t="s">
        <v>1553</v>
      </c>
      <c r="E68" s="826">
        <v>5.916</v>
      </c>
      <c r="F68" s="826">
        <v>1.5</v>
      </c>
      <c r="G68" s="826">
        <v>3</v>
      </c>
      <c r="H68" s="826">
        <v>1</v>
      </c>
      <c r="I68" s="826"/>
      <c r="J68" s="826">
        <v>8.874</v>
      </c>
      <c r="K68" s="826">
        <v>6.116</v>
      </c>
      <c r="L68" s="142" t="s">
        <v>1561</v>
      </c>
      <c r="M68" s="44">
        <v>702</v>
      </c>
    </row>
    <row r="69" s="136" customFormat="1" customHeight="1" outlineLevel="1" spans="1:13">
      <c r="A69" s="196">
        <v>68</v>
      </c>
      <c r="B69" s="315"/>
      <c r="C69" s="196" t="s">
        <v>966</v>
      </c>
      <c r="D69" s="196" t="s">
        <v>1553</v>
      </c>
      <c r="E69" s="826">
        <v>5.61</v>
      </c>
      <c r="F69" s="826">
        <v>1.5</v>
      </c>
      <c r="G69" s="826">
        <v>3</v>
      </c>
      <c r="H69" s="826">
        <v>1</v>
      </c>
      <c r="I69" s="826"/>
      <c r="J69" s="826">
        <v>8.415</v>
      </c>
      <c r="K69" s="826">
        <v>5.81</v>
      </c>
      <c r="L69" s="142" t="s">
        <v>969</v>
      </c>
      <c r="M69" s="44">
        <v>702</v>
      </c>
    </row>
    <row r="70" s="136" customFormat="1" customHeight="1" outlineLevel="1" spans="1:13">
      <c r="A70" s="196">
        <v>69</v>
      </c>
      <c r="B70" s="315"/>
      <c r="C70" s="196" t="s">
        <v>966</v>
      </c>
      <c r="D70" s="196" t="s">
        <v>1553</v>
      </c>
      <c r="E70" s="826">
        <v>20.91</v>
      </c>
      <c r="F70" s="826">
        <v>1.5</v>
      </c>
      <c r="G70" s="826">
        <v>3</v>
      </c>
      <c r="H70" s="826">
        <v>1</v>
      </c>
      <c r="I70" s="826"/>
      <c r="J70" s="826">
        <v>31.365</v>
      </c>
      <c r="K70" s="826">
        <v>21.11</v>
      </c>
      <c r="L70" s="142" t="s">
        <v>971</v>
      </c>
      <c r="M70" s="44">
        <v>702</v>
      </c>
    </row>
    <row r="71" s="136" customFormat="1" customHeight="1" outlineLevel="1" spans="1:13">
      <c r="A71" s="196">
        <v>70</v>
      </c>
      <c r="B71" s="315"/>
      <c r="C71" s="196" t="s">
        <v>1569</v>
      </c>
      <c r="D71" s="196" t="s">
        <v>1553</v>
      </c>
      <c r="E71" s="826">
        <v>3.774</v>
      </c>
      <c r="F71" s="826">
        <v>1.5</v>
      </c>
      <c r="G71" s="826">
        <v>3</v>
      </c>
      <c r="H71" s="826">
        <v>1</v>
      </c>
      <c r="I71" s="826"/>
      <c r="J71" s="826">
        <v>5.661</v>
      </c>
      <c r="K71" s="826">
        <v>3.974</v>
      </c>
      <c r="L71" s="142" t="s">
        <v>973</v>
      </c>
      <c r="M71" s="44">
        <v>702</v>
      </c>
    </row>
    <row r="72" s="136" customFormat="1" customHeight="1" outlineLevel="1" spans="1:13">
      <c r="A72" s="196">
        <v>71</v>
      </c>
      <c r="B72" s="315"/>
      <c r="C72" s="196" t="s">
        <v>1572</v>
      </c>
      <c r="D72" s="196" t="s">
        <v>1553</v>
      </c>
      <c r="E72" s="826">
        <v>3.06</v>
      </c>
      <c r="F72" s="826">
        <v>1.5</v>
      </c>
      <c r="G72" s="826">
        <v>3</v>
      </c>
      <c r="H72" s="826">
        <v>1</v>
      </c>
      <c r="I72" s="826"/>
      <c r="J72" s="826">
        <v>4.59</v>
      </c>
      <c r="K72" s="826">
        <v>3.26</v>
      </c>
      <c r="L72" s="142" t="s">
        <v>1561</v>
      </c>
      <c r="M72" s="44">
        <v>702</v>
      </c>
    </row>
    <row r="73" s="136" customFormat="1" customHeight="1" outlineLevel="1" spans="1:13">
      <c r="A73" s="196">
        <v>72</v>
      </c>
      <c r="B73" s="315"/>
      <c r="C73" s="196" t="s">
        <v>1573</v>
      </c>
      <c r="D73" s="196" t="s">
        <v>1553</v>
      </c>
      <c r="E73" s="826">
        <v>1.53</v>
      </c>
      <c r="F73" s="826">
        <v>1.5</v>
      </c>
      <c r="G73" s="826">
        <v>3</v>
      </c>
      <c r="H73" s="826">
        <v>1</v>
      </c>
      <c r="I73" s="826"/>
      <c r="J73" s="826">
        <v>2.295</v>
      </c>
      <c r="K73" s="826">
        <v>1.73</v>
      </c>
      <c r="L73" s="142" t="s">
        <v>1561</v>
      </c>
      <c r="M73" s="44">
        <v>702</v>
      </c>
    </row>
    <row r="74" s="136" customFormat="1" customHeight="1" outlineLevel="1" spans="1:13">
      <c r="A74" s="196">
        <v>73</v>
      </c>
      <c r="B74" s="131" t="s">
        <v>1574</v>
      </c>
      <c r="C74" s="196" t="s">
        <v>979</v>
      </c>
      <c r="D74" s="196" t="s">
        <v>1553</v>
      </c>
      <c r="E74" s="826">
        <v>8.67</v>
      </c>
      <c r="F74" s="826">
        <v>1.5</v>
      </c>
      <c r="G74" s="826">
        <v>3</v>
      </c>
      <c r="H74" s="826">
        <v>1</v>
      </c>
      <c r="I74" s="826"/>
      <c r="J74" s="826">
        <v>13.005</v>
      </c>
      <c r="K74" s="826">
        <v>8.87</v>
      </c>
      <c r="L74" s="142" t="s">
        <v>980</v>
      </c>
      <c r="M74" s="44">
        <v>702</v>
      </c>
    </row>
    <row r="75" s="136" customFormat="1" customHeight="1" outlineLevel="1" spans="1:13">
      <c r="A75" s="196">
        <v>74</v>
      </c>
      <c r="B75" s="315"/>
      <c r="C75" s="196" t="s">
        <v>982</v>
      </c>
      <c r="D75" s="196" t="s">
        <v>1553</v>
      </c>
      <c r="E75" s="826">
        <v>7.956</v>
      </c>
      <c r="F75" s="826">
        <v>1.5</v>
      </c>
      <c r="G75" s="826">
        <v>3</v>
      </c>
      <c r="H75" s="826">
        <v>1</v>
      </c>
      <c r="I75" s="826"/>
      <c r="J75" s="826">
        <v>11.934</v>
      </c>
      <c r="K75" s="826">
        <v>8.156</v>
      </c>
      <c r="L75" s="142" t="s">
        <v>983</v>
      </c>
      <c r="M75" s="44">
        <v>702</v>
      </c>
    </row>
    <row r="76" s="136" customFormat="1" customHeight="1" outlineLevel="1" spans="1:13">
      <c r="A76" s="196">
        <v>75</v>
      </c>
      <c r="B76" s="315"/>
      <c r="C76" s="196" t="s">
        <v>984</v>
      </c>
      <c r="D76" s="196" t="s">
        <v>1553</v>
      </c>
      <c r="E76" s="826">
        <v>8.976</v>
      </c>
      <c r="F76" s="826">
        <v>1.5</v>
      </c>
      <c r="G76" s="826">
        <v>3</v>
      </c>
      <c r="H76" s="826">
        <v>3</v>
      </c>
      <c r="I76" s="826"/>
      <c r="J76" s="826">
        <v>40.392</v>
      </c>
      <c r="K76" s="826">
        <v>9.176</v>
      </c>
      <c r="L76" s="142" t="s">
        <v>985</v>
      </c>
      <c r="M76" s="44">
        <v>702</v>
      </c>
    </row>
    <row r="77" s="136" customFormat="1" customHeight="1" outlineLevel="1" spans="1:13">
      <c r="A77" s="196">
        <v>76</v>
      </c>
      <c r="B77" s="315"/>
      <c r="C77" s="196" t="s">
        <v>986</v>
      </c>
      <c r="D77" s="196" t="s">
        <v>1553</v>
      </c>
      <c r="E77" s="826">
        <v>4.794</v>
      </c>
      <c r="F77" s="826">
        <v>1.5</v>
      </c>
      <c r="G77" s="826">
        <v>3</v>
      </c>
      <c r="H77" s="826">
        <v>1</v>
      </c>
      <c r="I77" s="826"/>
      <c r="J77" s="826">
        <v>7.191</v>
      </c>
      <c r="K77" s="826">
        <v>4.994</v>
      </c>
      <c r="L77" s="142" t="s">
        <v>987</v>
      </c>
      <c r="M77" s="44">
        <v>702</v>
      </c>
    </row>
    <row r="78" s="136" customFormat="1" customHeight="1" outlineLevel="1" spans="1:13">
      <c r="A78" s="196">
        <v>77</v>
      </c>
      <c r="B78" s="315"/>
      <c r="C78" s="196" t="s">
        <v>988</v>
      </c>
      <c r="D78" s="196" t="s">
        <v>1553</v>
      </c>
      <c r="E78" s="826">
        <v>0.714</v>
      </c>
      <c r="F78" s="826">
        <v>1.5</v>
      </c>
      <c r="G78" s="826">
        <v>3.4</v>
      </c>
      <c r="H78" s="826">
        <v>2</v>
      </c>
      <c r="I78" s="826"/>
      <c r="J78" s="826">
        <v>2.142</v>
      </c>
      <c r="K78" s="826">
        <v>0.914</v>
      </c>
      <c r="L78" s="142" t="s">
        <v>989</v>
      </c>
      <c r="M78" s="44">
        <v>702</v>
      </c>
    </row>
    <row r="79" s="136" customFormat="1" customHeight="1" outlineLevel="1" spans="1:13">
      <c r="A79" s="196">
        <v>78</v>
      </c>
      <c r="B79" s="315"/>
      <c r="C79" s="196" t="s">
        <v>990</v>
      </c>
      <c r="D79" s="196" t="s">
        <v>1553</v>
      </c>
      <c r="E79" s="826">
        <v>0.714</v>
      </c>
      <c r="F79" s="826">
        <v>1.5</v>
      </c>
      <c r="G79" s="826">
        <v>3.4</v>
      </c>
      <c r="H79" s="826">
        <v>5</v>
      </c>
      <c r="I79" s="826"/>
      <c r="J79" s="826">
        <v>5.355</v>
      </c>
      <c r="K79" s="826">
        <v>0.914</v>
      </c>
      <c r="L79" s="142" t="s">
        <v>991</v>
      </c>
      <c r="M79" s="44">
        <v>702</v>
      </c>
    </row>
    <row r="80" s="136" customFormat="1" customHeight="1" outlineLevel="1" spans="1:13">
      <c r="A80" s="196">
        <v>79</v>
      </c>
      <c r="B80" s="315"/>
      <c r="C80" s="196" t="s">
        <v>996</v>
      </c>
      <c r="D80" s="196" t="s">
        <v>1553</v>
      </c>
      <c r="E80" s="826">
        <v>0.714</v>
      </c>
      <c r="F80" s="826">
        <v>1.5</v>
      </c>
      <c r="G80" s="826">
        <v>3.4</v>
      </c>
      <c r="H80" s="826">
        <v>3</v>
      </c>
      <c r="I80" s="826"/>
      <c r="J80" s="826">
        <v>3.213</v>
      </c>
      <c r="K80" s="826">
        <v>0.914</v>
      </c>
      <c r="L80" s="142" t="s">
        <v>997</v>
      </c>
      <c r="M80" s="44">
        <v>702</v>
      </c>
    </row>
    <row r="81" s="136" customFormat="1" customHeight="1" outlineLevel="1" spans="1:13">
      <c r="A81" s="196">
        <v>80</v>
      </c>
      <c r="B81" s="315"/>
      <c r="C81" s="196" t="s">
        <v>998</v>
      </c>
      <c r="D81" s="196" t="s">
        <v>1553</v>
      </c>
      <c r="E81" s="826">
        <v>0.714</v>
      </c>
      <c r="F81" s="826">
        <v>1.5</v>
      </c>
      <c r="G81" s="826">
        <v>3.4</v>
      </c>
      <c r="H81" s="826">
        <v>3</v>
      </c>
      <c r="I81" s="826"/>
      <c r="J81" s="826">
        <v>3.213</v>
      </c>
      <c r="K81" s="826">
        <v>0.914</v>
      </c>
      <c r="L81" s="142" t="s">
        <v>999</v>
      </c>
      <c r="M81" s="44">
        <v>702</v>
      </c>
    </row>
    <row r="82" s="136" customFormat="1" customHeight="1" outlineLevel="1" spans="1:13">
      <c r="A82" s="196">
        <v>81</v>
      </c>
      <c r="B82" s="315"/>
      <c r="C82" s="196" t="s">
        <v>81</v>
      </c>
      <c r="D82" s="196" t="s">
        <v>1553</v>
      </c>
      <c r="E82" s="826">
        <v>0.714</v>
      </c>
      <c r="F82" s="826">
        <v>1.5</v>
      </c>
      <c r="G82" s="826">
        <v>3.4</v>
      </c>
      <c r="H82" s="826">
        <v>3</v>
      </c>
      <c r="I82" s="826"/>
      <c r="J82" s="826">
        <v>3.213</v>
      </c>
      <c r="K82" s="826">
        <v>0.914</v>
      </c>
      <c r="L82" s="142" t="s">
        <v>1001</v>
      </c>
      <c r="M82" s="44">
        <v>702</v>
      </c>
    </row>
    <row r="83" s="136" customFormat="1" customHeight="1" outlineLevel="1" spans="1:13">
      <c r="A83" s="196">
        <v>82</v>
      </c>
      <c r="B83" s="315"/>
      <c r="C83" s="196" t="s">
        <v>1002</v>
      </c>
      <c r="D83" s="196" t="s">
        <v>1553</v>
      </c>
      <c r="E83" s="826">
        <v>0.714</v>
      </c>
      <c r="F83" s="826">
        <v>1.5</v>
      </c>
      <c r="G83" s="826">
        <v>3.4</v>
      </c>
      <c r="H83" s="826">
        <v>2</v>
      </c>
      <c r="I83" s="826"/>
      <c r="J83" s="826">
        <v>2.142</v>
      </c>
      <c r="K83" s="826">
        <v>0.914</v>
      </c>
      <c r="L83" s="142" t="s">
        <v>1003</v>
      </c>
      <c r="M83" s="44">
        <v>702</v>
      </c>
    </row>
    <row r="84" s="136" customFormat="1" customHeight="1" outlineLevel="1" spans="1:13">
      <c r="A84" s="196">
        <v>83</v>
      </c>
      <c r="B84" s="315"/>
      <c r="C84" s="196" t="s">
        <v>1004</v>
      </c>
      <c r="D84" s="196" t="s">
        <v>1553</v>
      </c>
      <c r="E84" s="826">
        <v>0.714</v>
      </c>
      <c r="F84" s="826">
        <v>1.5</v>
      </c>
      <c r="G84" s="826">
        <v>3.4</v>
      </c>
      <c r="H84" s="826">
        <v>3</v>
      </c>
      <c r="I84" s="826"/>
      <c r="J84" s="826">
        <v>3.213</v>
      </c>
      <c r="K84" s="826">
        <v>0.914</v>
      </c>
      <c r="L84" s="142" t="s">
        <v>1005</v>
      </c>
      <c r="M84" s="44">
        <v>702</v>
      </c>
    </row>
    <row r="85" s="136" customFormat="1" customHeight="1" outlineLevel="1" spans="1:13">
      <c r="A85" s="196">
        <v>84</v>
      </c>
      <c r="B85" s="315"/>
      <c r="C85" s="131" t="s">
        <v>1006</v>
      </c>
      <c r="D85" s="196" t="s">
        <v>1553</v>
      </c>
      <c r="E85" s="826">
        <v>0.714</v>
      </c>
      <c r="F85" s="826">
        <v>1.5</v>
      </c>
      <c r="G85" s="826">
        <v>3.4</v>
      </c>
      <c r="H85" s="826">
        <v>2</v>
      </c>
      <c r="I85" s="826"/>
      <c r="J85" s="826">
        <v>2.142</v>
      </c>
      <c r="K85" s="826">
        <v>0.914</v>
      </c>
      <c r="L85" s="142" t="s">
        <v>1007</v>
      </c>
      <c r="M85" s="44">
        <v>702</v>
      </c>
    </row>
    <row r="86" s="136" customFormat="1" customHeight="1" outlineLevel="1" spans="1:13">
      <c r="A86" s="196">
        <v>85</v>
      </c>
      <c r="B86" s="315"/>
      <c r="C86" s="196" t="s">
        <v>1008</v>
      </c>
      <c r="D86" s="196" t="s">
        <v>1553</v>
      </c>
      <c r="E86" s="826">
        <v>0.714</v>
      </c>
      <c r="F86" s="826">
        <v>1.5</v>
      </c>
      <c r="G86" s="826">
        <v>3.4</v>
      </c>
      <c r="H86" s="826">
        <v>3</v>
      </c>
      <c r="I86" s="826"/>
      <c r="J86" s="826">
        <v>3.213</v>
      </c>
      <c r="K86" s="826">
        <v>0.914</v>
      </c>
      <c r="L86" s="142" t="s">
        <v>1009</v>
      </c>
      <c r="M86" s="44">
        <v>702</v>
      </c>
    </row>
    <row r="87" s="136" customFormat="1" customHeight="1" outlineLevel="1" spans="1:13">
      <c r="A87" s="196">
        <v>86</v>
      </c>
      <c r="B87" s="315"/>
      <c r="C87" s="196" t="s">
        <v>1575</v>
      </c>
      <c r="D87" s="196" t="s">
        <v>1553</v>
      </c>
      <c r="E87" s="826">
        <v>10.71</v>
      </c>
      <c r="F87" s="826">
        <v>1.5</v>
      </c>
      <c r="G87" s="826">
        <v>3</v>
      </c>
      <c r="H87" s="826">
        <v>1</v>
      </c>
      <c r="I87" s="826"/>
      <c r="J87" s="826">
        <v>16.065</v>
      </c>
      <c r="K87" s="826">
        <v>10.91</v>
      </c>
      <c r="L87" s="142" t="s">
        <v>1561</v>
      </c>
      <c r="M87" s="44">
        <v>702</v>
      </c>
    </row>
    <row r="88" s="136" customFormat="1" customHeight="1" outlineLevel="1" spans="1:13">
      <c r="A88" s="196">
        <v>87</v>
      </c>
      <c r="B88" s="315"/>
      <c r="C88" s="196" t="s">
        <v>1568</v>
      </c>
      <c r="D88" s="196" t="s">
        <v>1553</v>
      </c>
      <c r="E88" s="826">
        <v>0.714</v>
      </c>
      <c r="F88" s="826">
        <v>1.5</v>
      </c>
      <c r="G88" s="826">
        <v>3.4</v>
      </c>
      <c r="H88" s="826">
        <v>2</v>
      </c>
      <c r="I88" s="826"/>
      <c r="J88" s="826">
        <v>2.142</v>
      </c>
      <c r="K88" s="826">
        <v>0.914</v>
      </c>
      <c r="L88" s="142" t="s">
        <v>1561</v>
      </c>
      <c r="M88" s="44">
        <v>702</v>
      </c>
    </row>
    <row r="89" s="136" customFormat="1" customHeight="1" outlineLevel="1" spans="1:13">
      <c r="A89" s="196">
        <v>88</v>
      </c>
      <c r="B89" s="315"/>
      <c r="C89" s="196" t="s">
        <v>1573</v>
      </c>
      <c r="D89" s="196" t="s">
        <v>1553</v>
      </c>
      <c r="E89" s="826">
        <v>0.714</v>
      </c>
      <c r="F89" s="826">
        <v>1.5</v>
      </c>
      <c r="G89" s="826">
        <v>3.4</v>
      </c>
      <c r="H89" s="826">
        <v>2</v>
      </c>
      <c r="I89" s="826"/>
      <c r="J89" s="826">
        <v>2.142</v>
      </c>
      <c r="K89" s="826">
        <v>0.914</v>
      </c>
      <c r="L89" s="142" t="s">
        <v>1561</v>
      </c>
      <c r="M89" s="44">
        <v>702</v>
      </c>
    </row>
    <row r="90" s="136" customFormat="1" customHeight="1" outlineLevel="1" spans="1:13">
      <c r="A90" s="196">
        <v>89</v>
      </c>
      <c r="B90" s="315"/>
      <c r="C90" s="131" t="s">
        <v>1042</v>
      </c>
      <c r="D90" s="196" t="s">
        <v>1553</v>
      </c>
      <c r="E90" s="826">
        <v>0.714</v>
      </c>
      <c r="F90" s="826">
        <v>1.5</v>
      </c>
      <c r="G90" s="826">
        <v>3.4</v>
      </c>
      <c r="H90" s="826">
        <v>3</v>
      </c>
      <c r="I90" s="826"/>
      <c r="J90" s="826">
        <v>3.213</v>
      </c>
      <c r="K90" s="826">
        <v>0.914</v>
      </c>
      <c r="L90" s="285" t="s">
        <v>1043</v>
      </c>
      <c r="M90" s="44">
        <v>702</v>
      </c>
    </row>
    <row r="91" s="136" customFormat="1" customHeight="1" outlineLevel="1" spans="1:13">
      <c r="A91" s="196">
        <v>90</v>
      </c>
      <c r="B91" s="315"/>
      <c r="C91" s="315"/>
      <c r="D91" s="196" t="s">
        <v>1553</v>
      </c>
      <c r="E91" s="826">
        <v>1.224</v>
      </c>
      <c r="F91" s="826">
        <v>1.5</v>
      </c>
      <c r="G91" s="826">
        <v>1.5</v>
      </c>
      <c r="H91" s="826">
        <v>2</v>
      </c>
      <c r="I91" s="826"/>
      <c r="J91" s="826">
        <v>3.672</v>
      </c>
      <c r="K91" s="826">
        <v>1.424</v>
      </c>
      <c r="L91" s="273"/>
      <c r="M91" s="44">
        <v>702</v>
      </c>
    </row>
    <row r="92" s="136" customFormat="1" customHeight="1" outlineLevel="1" spans="1:13">
      <c r="A92" s="196">
        <v>91</v>
      </c>
      <c r="B92" s="315"/>
      <c r="C92" s="263"/>
      <c r="D92" s="196" t="s">
        <v>1553</v>
      </c>
      <c r="E92" s="826">
        <v>14.79</v>
      </c>
      <c r="F92" s="826">
        <v>1.5</v>
      </c>
      <c r="G92" s="826">
        <v>3</v>
      </c>
      <c r="H92" s="826">
        <v>1</v>
      </c>
      <c r="I92" s="826"/>
      <c r="J92" s="826">
        <v>22.185</v>
      </c>
      <c r="K92" s="826">
        <v>14.99</v>
      </c>
      <c r="L92" s="290"/>
      <c r="M92" s="44">
        <v>702</v>
      </c>
    </row>
    <row r="93" s="136" customFormat="1" customHeight="1" outlineLevel="1" spans="1:13">
      <c r="A93" s="196">
        <v>92</v>
      </c>
      <c r="B93" s="315"/>
      <c r="C93" s="196" t="s">
        <v>1012</v>
      </c>
      <c r="D93" s="196" t="s">
        <v>1553</v>
      </c>
      <c r="E93" s="826">
        <v>0.714</v>
      </c>
      <c r="F93" s="826">
        <v>1.5</v>
      </c>
      <c r="G93" s="826">
        <v>3.4</v>
      </c>
      <c r="H93" s="826">
        <v>2</v>
      </c>
      <c r="I93" s="826"/>
      <c r="J93" s="826">
        <v>2.142</v>
      </c>
      <c r="K93" s="826">
        <v>0.914</v>
      </c>
      <c r="L93" s="142" t="s">
        <v>1013</v>
      </c>
      <c r="M93" s="44">
        <v>702</v>
      </c>
    </row>
    <row r="94" s="136" customFormat="1" customHeight="1" outlineLevel="1" spans="1:13">
      <c r="A94" s="196">
        <v>93</v>
      </c>
      <c r="B94" s="315"/>
      <c r="C94" s="196" t="s">
        <v>1014</v>
      </c>
      <c r="D94" s="196" t="s">
        <v>1553</v>
      </c>
      <c r="E94" s="826">
        <v>0.714</v>
      </c>
      <c r="F94" s="826">
        <v>1.5</v>
      </c>
      <c r="G94" s="826">
        <v>3.4</v>
      </c>
      <c r="H94" s="826">
        <v>3</v>
      </c>
      <c r="I94" s="826"/>
      <c r="J94" s="826">
        <v>3.213</v>
      </c>
      <c r="K94" s="826">
        <v>0.914</v>
      </c>
      <c r="L94" s="142" t="s">
        <v>1015</v>
      </c>
      <c r="M94" s="44">
        <v>702</v>
      </c>
    </row>
    <row r="95" s="136" customFormat="1" customHeight="1" outlineLevel="1" spans="1:13">
      <c r="A95" s="196">
        <v>94</v>
      </c>
      <c r="B95" s="315"/>
      <c r="C95" s="196" t="s">
        <v>1576</v>
      </c>
      <c r="D95" s="196" t="s">
        <v>1553</v>
      </c>
      <c r="E95" s="826">
        <v>0.714</v>
      </c>
      <c r="F95" s="826">
        <v>1.5</v>
      </c>
      <c r="G95" s="826">
        <v>3.4</v>
      </c>
      <c r="H95" s="826">
        <v>1</v>
      </c>
      <c r="I95" s="826"/>
      <c r="J95" s="826">
        <v>1.071</v>
      </c>
      <c r="K95" s="826">
        <v>0.914</v>
      </c>
      <c r="L95" s="142" t="s">
        <v>1019</v>
      </c>
      <c r="M95" s="44">
        <v>702</v>
      </c>
    </row>
    <row r="96" s="136" customFormat="1" customHeight="1" outlineLevel="1" spans="1:13">
      <c r="A96" s="196">
        <v>95</v>
      </c>
      <c r="B96" s="315"/>
      <c r="C96" s="196" t="s">
        <v>1577</v>
      </c>
      <c r="D96" s="196" t="s">
        <v>1553</v>
      </c>
      <c r="E96" s="826">
        <v>0.714</v>
      </c>
      <c r="F96" s="826">
        <v>1.5</v>
      </c>
      <c r="G96" s="826">
        <v>3.4</v>
      </c>
      <c r="H96" s="826">
        <v>2</v>
      </c>
      <c r="I96" s="826"/>
      <c r="J96" s="826">
        <v>2.142</v>
      </c>
      <c r="K96" s="826">
        <v>0.914</v>
      </c>
      <c r="L96" s="142" t="s">
        <v>1578</v>
      </c>
      <c r="M96" s="44">
        <v>702</v>
      </c>
    </row>
    <row r="97" s="136" customFormat="1" customHeight="1" outlineLevel="1" spans="1:13">
      <c r="A97" s="196">
        <v>96</v>
      </c>
      <c r="B97" s="315"/>
      <c r="C97" s="196" t="s">
        <v>1021</v>
      </c>
      <c r="D97" s="196" t="s">
        <v>1553</v>
      </c>
      <c r="E97" s="826">
        <v>0.714</v>
      </c>
      <c r="F97" s="826">
        <v>1.5</v>
      </c>
      <c r="G97" s="826">
        <v>3.4</v>
      </c>
      <c r="H97" s="826">
        <v>1</v>
      </c>
      <c r="I97" s="826"/>
      <c r="J97" s="826">
        <v>1.071</v>
      </c>
      <c r="K97" s="826">
        <v>0.914</v>
      </c>
      <c r="L97" s="142" t="s">
        <v>1022</v>
      </c>
      <c r="M97" s="44">
        <v>702</v>
      </c>
    </row>
    <row r="98" s="136" customFormat="1" customHeight="1" outlineLevel="1" spans="1:13">
      <c r="A98" s="196">
        <v>97</v>
      </c>
      <c r="B98" s="315"/>
      <c r="C98" s="196" t="s">
        <v>1579</v>
      </c>
      <c r="D98" s="196" t="s">
        <v>1553</v>
      </c>
      <c r="E98" s="826">
        <v>0.714</v>
      </c>
      <c r="F98" s="826">
        <v>1.5</v>
      </c>
      <c r="G98" s="826">
        <v>3.4</v>
      </c>
      <c r="H98" s="826">
        <v>10</v>
      </c>
      <c r="I98" s="826"/>
      <c r="J98" s="826">
        <v>10.71</v>
      </c>
      <c r="K98" s="826">
        <v>0.914</v>
      </c>
      <c r="L98" s="142" t="s">
        <v>1580</v>
      </c>
      <c r="M98" s="44">
        <v>702</v>
      </c>
    </row>
    <row r="99" s="136" customFormat="1" customHeight="1" outlineLevel="1" spans="1:13">
      <c r="A99" s="196">
        <v>98</v>
      </c>
      <c r="B99" s="315"/>
      <c r="C99" s="196" t="s">
        <v>893</v>
      </c>
      <c r="D99" s="196" t="s">
        <v>1553</v>
      </c>
      <c r="E99" s="826">
        <v>3.264</v>
      </c>
      <c r="F99" s="826">
        <v>1.5</v>
      </c>
      <c r="G99" s="826">
        <v>3</v>
      </c>
      <c r="H99" s="826">
        <v>1</v>
      </c>
      <c r="I99" s="826"/>
      <c r="J99" s="826">
        <v>4.896</v>
      </c>
      <c r="K99" s="826">
        <v>3.464</v>
      </c>
      <c r="L99" s="142" t="s">
        <v>1046</v>
      </c>
      <c r="M99" s="44">
        <v>702</v>
      </c>
    </row>
    <row r="100" s="136" customFormat="1" customHeight="1" outlineLevel="1" spans="1:13">
      <c r="A100" s="196">
        <v>99</v>
      </c>
      <c r="B100" s="315"/>
      <c r="C100" s="196" t="s">
        <v>893</v>
      </c>
      <c r="D100" s="196" t="s">
        <v>1553</v>
      </c>
      <c r="E100" s="826">
        <v>6.63</v>
      </c>
      <c r="F100" s="826">
        <v>1.5</v>
      </c>
      <c r="G100" s="826">
        <v>3</v>
      </c>
      <c r="H100" s="826">
        <v>1</v>
      </c>
      <c r="I100" s="826"/>
      <c r="J100" s="826">
        <v>9.945</v>
      </c>
      <c r="K100" s="826">
        <v>6.83</v>
      </c>
      <c r="L100" s="142" t="s">
        <v>1048</v>
      </c>
      <c r="M100" s="44">
        <v>702</v>
      </c>
    </row>
    <row r="101" s="136" customFormat="1" customHeight="1" outlineLevel="1" spans="1:13">
      <c r="A101" s="196">
        <v>100</v>
      </c>
      <c r="B101" s="315"/>
      <c r="C101" s="196" t="s">
        <v>893</v>
      </c>
      <c r="D101" s="196" t="s">
        <v>1553</v>
      </c>
      <c r="E101" s="826">
        <v>9.792</v>
      </c>
      <c r="F101" s="826">
        <v>1.5</v>
      </c>
      <c r="G101" s="826">
        <v>3</v>
      </c>
      <c r="H101" s="826">
        <v>1</v>
      </c>
      <c r="I101" s="826"/>
      <c r="J101" s="826">
        <v>14.688</v>
      </c>
      <c r="K101" s="826">
        <v>9.992</v>
      </c>
      <c r="L101" s="142" t="s">
        <v>1049</v>
      </c>
      <c r="M101" s="44">
        <v>702</v>
      </c>
    </row>
    <row r="102" s="136" customFormat="1" customHeight="1" outlineLevel="1" spans="1:13">
      <c r="A102" s="196">
        <v>101</v>
      </c>
      <c r="B102" s="315"/>
      <c r="C102" s="196" t="s">
        <v>893</v>
      </c>
      <c r="D102" s="196" t="s">
        <v>1553</v>
      </c>
      <c r="E102" s="826">
        <v>5.916</v>
      </c>
      <c r="F102" s="826">
        <v>1.5</v>
      </c>
      <c r="G102" s="826">
        <v>3</v>
      </c>
      <c r="H102" s="826">
        <v>1</v>
      </c>
      <c r="I102" s="826"/>
      <c r="J102" s="826">
        <v>8.874</v>
      </c>
      <c r="K102" s="826">
        <v>6.116</v>
      </c>
      <c r="L102" s="142" t="s">
        <v>1051</v>
      </c>
      <c r="M102" s="44">
        <v>702</v>
      </c>
    </row>
    <row r="103" s="136" customFormat="1" customHeight="1" outlineLevel="1" spans="1:13">
      <c r="A103" s="196">
        <v>102</v>
      </c>
      <c r="B103" s="315"/>
      <c r="C103" s="196" t="s">
        <v>1581</v>
      </c>
      <c r="D103" s="196" t="s">
        <v>1553</v>
      </c>
      <c r="E103" s="826">
        <v>1.02</v>
      </c>
      <c r="F103" s="826">
        <v>1.5</v>
      </c>
      <c r="G103" s="826">
        <v>1.5</v>
      </c>
      <c r="H103" s="826">
        <v>1</v>
      </c>
      <c r="I103" s="826"/>
      <c r="J103" s="826">
        <v>1.53</v>
      </c>
      <c r="K103" s="826">
        <v>1.22</v>
      </c>
      <c r="L103" s="142" t="s">
        <v>1561</v>
      </c>
      <c r="M103" s="44">
        <v>702</v>
      </c>
    </row>
    <row r="104" s="136" customFormat="1" customHeight="1" outlineLevel="1" spans="1:13">
      <c r="A104" s="196">
        <v>103</v>
      </c>
      <c r="B104" s="315"/>
      <c r="C104" s="196" t="s">
        <v>857</v>
      </c>
      <c r="D104" s="196" t="s">
        <v>1553</v>
      </c>
      <c r="E104" s="826">
        <v>6.834</v>
      </c>
      <c r="F104" s="826">
        <v>1.5</v>
      </c>
      <c r="G104" s="826">
        <v>3</v>
      </c>
      <c r="H104" s="826">
        <v>1</v>
      </c>
      <c r="I104" s="826"/>
      <c r="J104" s="826">
        <v>10.251</v>
      </c>
      <c r="K104" s="826">
        <v>7.034</v>
      </c>
      <c r="L104" s="142" t="s">
        <v>1052</v>
      </c>
      <c r="M104" s="44">
        <v>702</v>
      </c>
    </row>
    <row r="105" s="136" customFormat="1" customHeight="1" outlineLevel="1" spans="1:13">
      <c r="A105" s="196">
        <v>104</v>
      </c>
      <c r="B105" s="315"/>
      <c r="C105" s="196" t="s">
        <v>1570</v>
      </c>
      <c r="D105" s="196" t="s">
        <v>1553</v>
      </c>
      <c r="E105" s="826">
        <v>28.56</v>
      </c>
      <c r="F105" s="826">
        <v>1.5</v>
      </c>
      <c r="G105" s="826">
        <v>3</v>
      </c>
      <c r="H105" s="826">
        <v>1</v>
      </c>
      <c r="I105" s="826"/>
      <c r="J105" s="826">
        <v>42.84</v>
      </c>
      <c r="K105" s="826">
        <v>28.76</v>
      </c>
      <c r="L105" s="142" t="s">
        <v>1561</v>
      </c>
      <c r="M105" s="44">
        <v>702</v>
      </c>
    </row>
    <row r="106" s="136" customFormat="1" customHeight="1" outlineLevel="1" spans="1:13">
      <c r="A106" s="196">
        <v>105</v>
      </c>
      <c r="B106" s="315"/>
      <c r="C106" s="196" t="s">
        <v>966</v>
      </c>
      <c r="D106" s="196" t="s">
        <v>1553</v>
      </c>
      <c r="E106" s="826">
        <v>29.58</v>
      </c>
      <c r="F106" s="826">
        <v>1.5</v>
      </c>
      <c r="G106" s="826">
        <v>3</v>
      </c>
      <c r="H106" s="826">
        <v>1</v>
      </c>
      <c r="I106" s="826"/>
      <c r="J106" s="826">
        <v>44.37</v>
      </c>
      <c r="K106" s="826">
        <v>29.78</v>
      </c>
      <c r="L106" s="142" t="s">
        <v>1053</v>
      </c>
      <c r="M106" s="44">
        <v>702</v>
      </c>
    </row>
    <row r="107" s="136" customFormat="1" customHeight="1" outlineLevel="1" spans="1:13">
      <c r="A107" s="196">
        <v>106</v>
      </c>
      <c r="B107" s="315"/>
      <c r="C107" s="196" t="s">
        <v>893</v>
      </c>
      <c r="D107" s="196" t="s">
        <v>1553</v>
      </c>
      <c r="E107" s="826">
        <v>5.814</v>
      </c>
      <c r="F107" s="826">
        <v>1.5</v>
      </c>
      <c r="G107" s="826">
        <v>3</v>
      </c>
      <c r="H107" s="826">
        <v>1</v>
      </c>
      <c r="I107" s="826"/>
      <c r="J107" s="826">
        <v>8.721</v>
      </c>
      <c r="K107" s="826">
        <v>6.014</v>
      </c>
      <c r="L107" s="142" t="s">
        <v>1056</v>
      </c>
      <c r="M107" s="44">
        <v>702</v>
      </c>
    </row>
    <row r="108" s="136" customFormat="1" customHeight="1" outlineLevel="1" spans="1:13">
      <c r="A108" s="196">
        <v>107</v>
      </c>
      <c r="B108" s="315"/>
      <c r="C108" s="196" t="s">
        <v>893</v>
      </c>
      <c r="D108" s="196" t="s">
        <v>1553</v>
      </c>
      <c r="E108" s="826">
        <v>9.18</v>
      </c>
      <c r="F108" s="826">
        <v>1.5</v>
      </c>
      <c r="G108" s="826">
        <v>3</v>
      </c>
      <c r="H108" s="826">
        <v>1</v>
      </c>
      <c r="I108" s="826"/>
      <c r="J108" s="826">
        <v>13.77</v>
      </c>
      <c r="K108" s="826">
        <v>9.38</v>
      </c>
      <c r="L108" s="142" t="s">
        <v>1057</v>
      </c>
      <c r="M108" s="44">
        <v>702</v>
      </c>
    </row>
    <row r="109" s="136" customFormat="1" customHeight="1" outlineLevel="1" spans="1:13">
      <c r="A109" s="196">
        <v>108</v>
      </c>
      <c r="B109" s="315"/>
      <c r="C109" s="196" t="s">
        <v>966</v>
      </c>
      <c r="D109" s="196" t="s">
        <v>1553</v>
      </c>
      <c r="E109" s="826">
        <v>20.4</v>
      </c>
      <c r="F109" s="826">
        <v>1.5</v>
      </c>
      <c r="G109" s="826">
        <v>3</v>
      </c>
      <c r="H109" s="826">
        <v>1</v>
      </c>
      <c r="I109" s="826"/>
      <c r="J109" s="826">
        <v>30.6</v>
      </c>
      <c r="K109" s="826">
        <v>20.6</v>
      </c>
      <c r="L109" s="142" t="s">
        <v>1058</v>
      </c>
      <c r="M109" s="44">
        <v>702</v>
      </c>
    </row>
    <row r="110" s="136" customFormat="1" customHeight="1" outlineLevel="1" spans="1:13">
      <c r="A110" s="196">
        <v>109</v>
      </c>
      <c r="B110" s="315"/>
      <c r="C110" s="196" t="s">
        <v>893</v>
      </c>
      <c r="D110" s="196" t="s">
        <v>1553</v>
      </c>
      <c r="E110" s="826">
        <v>11.22</v>
      </c>
      <c r="F110" s="826">
        <v>1.5</v>
      </c>
      <c r="G110" s="826">
        <v>3</v>
      </c>
      <c r="H110" s="826">
        <v>1</v>
      </c>
      <c r="I110" s="826"/>
      <c r="J110" s="826">
        <v>16.83</v>
      </c>
      <c r="K110" s="826">
        <v>11.42</v>
      </c>
      <c r="L110" s="142" t="s">
        <v>1059</v>
      </c>
      <c r="M110" s="44">
        <v>702</v>
      </c>
    </row>
    <row r="111" s="136" customFormat="1" customHeight="1" outlineLevel="1" spans="1:13">
      <c r="A111" s="196">
        <v>110</v>
      </c>
      <c r="B111" s="315"/>
      <c r="C111" s="196" t="s">
        <v>893</v>
      </c>
      <c r="D111" s="196" t="s">
        <v>1553</v>
      </c>
      <c r="E111" s="826">
        <v>6.12</v>
      </c>
      <c r="F111" s="826">
        <v>1.5</v>
      </c>
      <c r="G111" s="826">
        <v>3</v>
      </c>
      <c r="H111" s="826">
        <v>1</v>
      </c>
      <c r="I111" s="826"/>
      <c r="J111" s="826">
        <v>9.18</v>
      </c>
      <c r="K111" s="826">
        <v>6.32</v>
      </c>
      <c r="L111" s="142" t="s">
        <v>1061</v>
      </c>
      <c r="M111" s="44">
        <v>702</v>
      </c>
    </row>
    <row r="112" s="136" customFormat="1" customHeight="1" outlineLevel="1" spans="1:13">
      <c r="A112" s="196">
        <v>111</v>
      </c>
      <c r="B112" s="315"/>
      <c r="C112" s="196" t="s">
        <v>1582</v>
      </c>
      <c r="D112" s="196" t="s">
        <v>1553</v>
      </c>
      <c r="E112" s="826">
        <v>2.958</v>
      </c>
      <c r="F112" s="826">
        <v>1.5</v>
      </c>
      <c r="G112" s="826">
        <v>3</v>
      </c>
      <c r="H112" s="826">
        <v>1</v>
      </c>
      <c r="I112" s="826"/>
      <c r="J112" s="826">
        <v>4.437</v>
      </c>
      <c r="K112" s="826">
        <v>3.158</v>
      </c>
      <c r="L112" s="142" t="s">
        <v>1561</v>
      </c>
      <c r="M112" s="44">
        <v>702</v>
      </c>
    </row>
    <row r="113" s="136" customFormat="1" customHeight="1" outlineLevel="1" spans="1:13">
      <c r="A113" s="196">
        <v>112</v>
      </c>
      <c r="B113" s="315"/>
      <c r="C113" s="196" t="s">
        <v>1582</v>
      </c>
      <c r="D113" s="196" t="s">
        <v>1553</v>
      </c>
      <c r="E113" s="826">
        <v>3.774</v>
      </c>
      <c r="F113" s="826">
        <v>1.5</v>
      </c>
      <c r="G113" s="826">
        <v>3</v>
      </c>
      <c r="H113" s="826">
        <v>1</v>
      </c>
      <c r="I113" s="826"/>
      <c r="J113" s="826">
        <v>5.661</v>
      </c>
      <c r="K113" s="826">
        <v>3.974</v>
      </c>
      <c r="L113" s="142" t="s">
        <v>1561</v>
      </c>
      <c r="M113" s="44">
        <v>702</v>
      </c>
    </row>
    <row r="114" s="136" customFormat="1" customHeight="1" outlineLevel="1" spans="1:13">
      <c r="A114" s="196">
        <v>113</v>
      </c>
      <c r="B114" s="315"/>
      <c r="C114" s="196" t="s">
        <v>893</v>
      </c>
      <c r="D114" s="196" t="s">
        <v>1553</v>
      </c>
      <c r="E114" s="826">
        <v>5.916</v>
      </c>
      <c r="F114" s="826">
        <v>1.5</v>
      </c>
      <c r="G114" s="826">
        <v>3</v>
      </c>
      <c r="H114" s="826">
        <v>1</v>
      </c>
      <c r="I114" s="826"/>
      <c r="J114" s="826">
        <v>8.874</v>
      </c>
      <c r="K114" s="826">
        <v>6.116</v>
      </c>
      <c r="L114" s="142" t="s">
        <v>1067</v>
      </c>
      <c r="M114" s="44">
        <v>702</v>
      </c>
    </row>
    <row r="115" s="136" customFormat="1" customHeight="1" outlineLevel="1" spans="1:13">
      <c r="A115" s="196">
        <v>114</v>
      </c>
      <c r="B115" s="315"/>
      <c r="C115" s="196" t="s">
        <v>893</v>
      </c>
      <c r="D115" s="196" t="s">
        <v>1553</v>
      </c>
      <c r="E115" s="826">
        <v>8.976</v>
      </c>
      <c r="F115" s="826">
        <v>1.5</v>
      </c>
      <c r="G115" s="826">
        <v>3</v>
      </c>
      <c r="H115" s="826">
        <v>1</v>
      </c>
      <c r="I115" s="826"/>
      <c r="J115" s="826">
        <v>13.464</v>
      </c>
      <c r="K115" s="826">
        <v>9.176</v>
      </c>
      <c r="L115" s="142" t="s">
        <v>1069</v>
      </c>
      <c r="M115" s="44">
        <v>702</v>
      </c>
    </row>
    <row r="116" s="136" customFormat="1" customHeight="1" outlineLevel="1" spans="1:13">
      <c r="A116" s="196">
        <v>115</v>
      </c>
      <c r="B116" s="315"/>
      <c r="C116" s="196" t="s">
        <v>1572</v>
      </c>
      <c r="D116" s="196" t="s">
        <v>1553</v>
      </c>
      <c r="E116" s="826">
        <v>3.06</v>
      </c>
      <c r="F116" s="826">
        <v>1.5</v>
      </c>
      <c r="G116" s="826">
        <v>3</v>
      </c>
      <c r="H116" s="826">
        <v>1</v>
      </c>
      <c r="I116" s="826"/>
      <c r="J116" s="826">
        <v>4.59</v>
      </c>
      <c r="K116" s="826">
        <v>3.26</v>
      </c>
      <c r="L116" s="142" t="s">
        <v>1561</v>
      </c>
      <c r="M116" s="44">
        <v>702</v>
      </c>
    </row>
    <row r="117" s="136" customFormat="1" customHeight="1" outlineLevel="1" spans="1:13">
      <c r="A117" s="196">
        <v>116</v>
      </c>
      <c r="B117" s="263"/>
      <c r="C117" s="196" t="s">
        <v>1075</v>
      </c>
      <c r="D117" s="196" t="s">
        <v>1553</v>
      </c>
      <c r="E117" s="826">
        <v>11.73</v>
      </c>
      <c r="F117" s="826">
        <v>1.5</v>
      </c>
      <c r="G117" s="826">
        <v>3</v>
      </c>
      <c r="H117" s="826">
        <v>1</v>
      </c>
      <c r="I117" s="826"/>
      <c r="J117" s="826">
        <v>17.595</v>
      </c>
      <c r="K117" s="826">
        <v>11.93</v>
      </c>
      <c r="L117" s="142" t="s">
        <v>1077</v>
      </c>
      <c r="M117" s="44">
        <v>702</v>
      </c>
    </row>
    <row r="118" s="136" customFormat="1" customHeight="1" outlineLevel="1" spans="1:13">
      <c r="A118" s="196">
        <v>117</v>
      </c>
      <c r="B118" s="196" t="s">
        <v>1583</v>
      </c>
      <c r="C118" s="131" t="s">
        <v>1584</v>
      </c>
      <c r="D118" s="196" t="s">
        <v>1553</v>
      </c>
      <c r="E118" s="826">
        <v>12.036</v>
      </c>
      <c r="F118" s="826">
        <v>1.5</v>
      </c>
      <c r="G118" s="826">
        <v>3</v>
      </c>
      <c r="H118" s="826">
        <v>1</v>
      </c>
      <c r="I118" s="826"/>
      <c r="J118" s="826">
        <v>18.054</v>
      </c>
      <c r="K118" s="826">
        <v>12.236</v>
      </c>
      <c r="L118" s="285" t="s">
        <v>1585</v>
      </c>
      <c r="M118" s="44">
        <v>702</v>
      </c>
    </row>
    <row r="119" s="136" customFormat="1" customHeight="1" outlineLevel="1" spans="1:13">
      <c r="A119" s="196">
        <v>118</v>
      </c>
      <c r="B119" s="196"/>
      <c r="C119" s="263"/>
      <c r="D119" s="196" t="s">
        <v>1553</v>
      </c>
      <c r="E119" s="826">
        <v>21.012</v>
      </c>
      <c r="F119" s="826">
        <v>1.5</v>
      </c>
      <c r="G119" s="826">
        <v>3</v>
      </c>
      <c r="H119" s="826">
        <v>1</v>
      </c>
      <c r="I119" s="826"/>
      <c r="J119" s="826">
        <v>31.518</v>
      </c>
      <c r="K119" s="826">
        <v>21.212</v>
      </c>
      <c r="L119" s="290"/>
      <c r="M119" s="44">
        <v>702</v>
      </c>
    </row>
    <row r="120" s="136" customFormat="1" customHeight="1" outlineLevel="1" spans="1:13">
      <c r="A120" s="196">
        <v>119</v>
      </c>
      <c r="B120" s="196"/>
      <c r="C120" s="131" t="s">
        <v>1586</v>
      </c>
      <c r="D120" s="196" t="s">
        <v>1547</v>
      </c>
      <c r="E120" s="826">
        <v>8.976</v>
      </c>
      <c r="F120" s="826"/>
      <c r="G120" s="266">
        <v>3.96</v>
      </c>
      <c r="H120" s="826">
        <v>6</v>
      </c>
      <c r="I120" s="826">
        <v>213.26976</v>
      </c>
      <c r="J120" s="826"/>
      <c r="K120" s="826"/>
      <c r="L120" s="285" t="s">
        <v>1587</v>
      </c>
      <c r="M120" s="44">
        <v>702</v>
      </c>
    </row>
    <row r="121" s="136" customFormat="1" customHeight="1" outlineLevel="1" spans="1:13">
      <c r="A121" s="196">
        <v>120</v>
      </c>
      <c r="B121" s="196"/>
      <c r="C121" s="263"/>
      <c r="D121" s="196" t="s">
        <v>1547</v>
      </c>
      <c r="E121" s="826">
        <v>0.714</v>
      </c>
      <c r="F121" s="826"/>
      <c r="G121" s="266">
        <v>4.488</v>
      </c>
      <c r="H121" s="826">
        <v>4</v>
      </c>
      <c r="I121" s="826">
        <v>12.817728</v>
      </c>
      <c r="J121" s="826"/>
      <c r="K121" s="826"/>
      <c r="L121" s="290"/>
      <c r="M121" s="44">
        <v>702</v>
      </c>
    </row>
    <row r="122" s="136" customFormat="1" customHeight="1" outlineLevel="1" spans="1:13">
      <c r="A122" s="196">
        <v>121</v>
      </c>
      <c r="B122" s="196"/>
      <c r="C122" s="196" t="s">
        <v>893</v>
      </c>
      <c r="D122" s="196" t="s">
        <v>1547</v>
      </c>
      <c r="E122" s="826">
        <v>0.714</v>
      </c>
      <c r="F122" s="826"/>
      <c r="G122" s="266">
        <v>4.488</v>
      </c>
      <c r="H122" s="826">
        <v>4</v>
      </c>
      <c r="I122" s="826">
        <v>12.817728</v>
      </c>
      <c r="J122" s="826"/>
      <c r="K122" s="826"/>
      <c r="L122" s="142" t="s">
        <v>1085</v>
      </c>
      <c r="M122" s="44">
        <v>702</v>
      </c>
    </row>
    <row r="123" s="136" customFormat="1" customHeight="1" outlineLevel="1" spans="1:13">
      <c r="A123" s="196">
        <v>122</v>
      </c>
      <c r="B123" s="196"/>
      <c r="C123" s="196" t="s">
        <v>996</v>
      </c>
      <c r="D123" s="196" t="s">
        <v>1547</v>
      </c>
      <c r="E123" s="826">
        <v>0.714</v>
      </c>
      <c r="F123" s="826"/>
      <c r="G123" s="266">
        <v>4.488</v>
      </c>
      <c r="H123" s="826">
        <v>1</v>
      </c>
      <c r="I123" s="826">
        <v>3.204432</v>
      </c>
      <c r="J123" s="826"/>
      <c r="K123" s="826"/>
      <c r="L123" s="142" t="s">
        <v>1086</v>
      </c>
      <c r="M123" s="44">
        <v>702</v>
      </c>
    </row>
    <row r="124" s="136" customFormat="1" customHeight="1" outlineLevel="1" spans="1:13">
      <c r="A124" s="196">
        <v>123</v>
      </c>
      <c r="B124" s="196"/>
      <c r="C124" s="196" t="s">
        <v>1588</v>
      </c>
      <c r="D124" s="196" t="s">
        <v>1547</v>
      </c>
      <c r="E124" s="826">
        <v>0.714</v>
      </c>
      <c r="F124" s="826"/>
      <c r="G124" s="266">
        <v>4.488</v>
      </c>
      <c r="H124" s="826">
        <v>2</v>
      </c>
      <c r="I124" s="826">
        <v>6.408864</v>
      </c>
      <c r="J124" s="826"/>
      <c r="K124" s="826"/>
      <c r="L124" s="142" t="s">
        <v>1589</v>
      </c>
      <c r="M124" s="44">
        <v>702</v>
      </c>
    </row>
    <row r="125" s="136" customFormat="1" customHeight="1" outlineLevel="1" spans="1:13">
      <c r="A125" s="196">
        <v>124</v>
      </c>
      <c r="B125" s="196"/>
      <c r="C125" s="196" t="s">
        <v>1590</v>
      </c>
      <c r="D125" s="196" t="s">
        <v>1547</v>
      </c>
      <c r="E125" s="826">
        <v>0.714</v>
      </c>
      <c r="F125" s="826"/>
      <c r="G125" s="266">
        <v>4.488</v>
      </c>
      <c r="H125" s="826">
        <v>3</v>
      </c>
      <c r="I125" s="826">
        <v>9.613296</v>
      </c>
      <c r="J125" s="826"/>
      <c r="K125" s="826"/>
      <c r="L125" s="142" t="s">
        <v>1561</v>
      </c>
      <c r="M125" s="44">
        <v>702</v>
      </c>
    </row>
    <row r="126" s="136" customFormat="1" customHeight="1" outlineLevel="1" spans="1:13">
      <c r="A126" s="196">
        <v>125</v>
      </c>
      <c r="B126" s="196"/>
      <c r="C126" s="196" t="s">
        <v>1591</v>
      </c>
      <c r="D126" s="196" t="s">
        <v>1547</v>
      </c>
      <c r="E126" s="826">
        <v>0.714</v>
      </c>
      <c r="F126" s="826"/>
      <c r="G126" s="266">
        <v>4.488</v>
      </c>
      <c r="H126" s="826">
        <v>4</v>
      </c>
      <c r="I126" s="826">
        <v>12.817728</v>
      </c>
      <c r="J126" s="826"/>
      <c r="K126" s="826"/>
      <c r="L126" s="142" t="s">
        <v>1561</v>
      </c>
      <c r="M126" s="44">
        <v>702</v>
      </c>
    </row>
    <row r="127" s="136" customFormat="1" customHeight="1" outlineLevel="1" spans="1:13">
      <c r="A127" s="196">
        <v>126</v>
      </c>
      <c r="B127" s="196"/>
      <c r="C127" s="196" t="s">
        <v>1592</v>
      </c>
      <c r="D127" s="196" t="s">
        <v>1547</v>
      </c>
      <c r="E127" s="826">
        <v>13.26</v>
      </c>
      <c r="F127" s="826"/>
      <c r="G127" s="266">
        <v>3.96</v>
      </c>
      <c r="H127" s="826">
        <v>1</v>
      </c>
      <c r="I127" s="826">
        <v>52.5096</v>
      </c>
      <c r="J127" s="826"/>
      <c r="K127" s="826"/>
      <c r="L127" s="142" t="s">
        <v>1561</v>
      </c>
      <c r="M127" s="44">
        <v>702</v>
      </c>
    </row>
    <row r="128" s="136" customFormat="1" customHeight="1" outlineLevel="1" spans="1:13">
      <c r="A128" s="196">
        <v>127</v>
      </c>
      <c r="B128" s="196"/>
      <c r="C128" s="196" t="s">
        <v>1593</v>
      </c>
      <c r="D128" s="196" t="s">
        <v>1553</v>
      </c>
      <c r="E128" s="826">
        <v>41.514</v>
      </c>
      <c r="F128" s="826">
        <v>1.5</v>
      </c>
      <c r="G128" s="826">
        <v>3</v>
      </c>
      <c r="H128" s="826">
        <v>1</v>
      </c>
      <c r="I128" s="826"/>
      <c r="J128" s="826">
        <v>62.271</v>
      </c>
      <c r="K128" s="826">
        <v>41.714</v>
      </c>
      <c r="L128" s="142" t="s">
        <v>1561</v>
      </c>
      <c r="M128" s="44">
        <v>702</v>
      </c>
    </row>
    <row r="129" s="136" customFormat="1" customHeight="1" outlineLevel="1" spans="1:13">
      <c r="A129" s="196">
        <v>128</v>
      </c>
      <c r="B129" s="196"/>
      <c r="C129" s="196" t="s">
        <v>1087</v>
      </c>
      <c r="D129" s="196" t="s">
        <v>1553</v>
      </c>
      <c r="E129" s="826">
        <v>10.2</v>
      </c>
      <c r="F129" s="826">
        <v>1.5</v>
      </c>
      <c r="G129" s="826">
        <v>3</v>
      </c>
      <c r="H129" s="826">
        <v>1</v>
      </c>
      <c r="I129" s="826"/>
      <c r="J129" s="826">
        <v>15.3</v>
      </c>
      <c r="K129" s="826">
        <v>10.4</v>
      </c>
      <c r="L129" s="142" t="s">
        <v>1088</v>
      </c>
      <c r="M129" s="44">
        <v>702</v>
      </c>
    </row>
    <row r="130" s="136" customFormat="1" customHeight="1" outlineLevel="1" spans="1:13">
      <c r="A130" s="196">
        <v>129</v>
      </c>
      <c r="B130" s="196"/>
      <c r="C130" s="196" t="s">
        <v>917</v>
      </c>
      <c r="D130" s="196" t="s">
        <v>1553</v>
      </c>
      <c r="E130" s="826">
        <v>4.182</v>
      </c>
      <c r="F130" s="826">
        <v>1.5</v>
      </c>
      <c r="G130" s="826">
        <v>3</v>
      </c>
      <c r="H130" s="826">
        <v>1</v>
      </c>
      <c r="I130" s="826"/>
      <c r="J130" s="826">
        <v>6.273</v>
      </c>
      <c r="K130" s="826">
        <v>4.382</v>
      </c>
      <c r="L130" s="142" t="s">
        <v>1091</v>
      </c>
      <c r="M130" s="44">
        <v>702</v>
      </c>
    </row>
    <row r="131" s="136" customFormat="1" customHeight="1" outlineLevel="1" spans="1:13">
      <c r="A131" s="196">
        <v>130</v>
      </c>
      <c r="B131" s="196"/>
      <c r="C131" s="196" t="s">
        <v>1092</v>
      </c>
      <c r="D131" s="196" t="s">
        <v>1553</v>
      </c>
      <c r="E131" s="826">
        <v>14.586</v>
      </c>
      <c r="F131" s="826">
        <v>1.5</v>
      </c>
      <c r="G131" s="826">
        <v>3</v>
      </c>
      <c r="H131" s="826">
        <v>1</v>
      </c>
      <c r="I131" s="826"/>
      <c r="J131" s="826">
        <v>21.879</v>
      </c>
      <c r="K131" s="826">
        <v>14.786</v>
      </c>
      <c r="L131" s="142" t="s">
        <v>1093</v>
      </c>
      <c r="M131" s="44">
        <v>702</v>
      </c>
    </row>
    <row r="132" s="136" customFormat="1" customHeight="1" outlineLevel="1" spans="1:13">
      <c r="A132" s="196">
        <v>131</v>
      </c>
      <c r="B132" s="196"/>
      <c r="C132" s="196" t="s">
        <v>1594</v>
      </c>
      <c r="D132" s="196" t="s">
        <v>1553</v>
      </c>
      <c r="E132" s="826">
        <v>6.834</v>
      </c>
      <c r="F132" s="826">
        <v>1.5</v>
      </c>
      <c r="G132" s="826">
        <v>3</v>
      </c>
      <c r="H132" s="826">
        <v>1</v>
      </c>
      <c r="I132" s="826"/>
      <c r="J132" s="826">
        <v>10.251</v>
      </c>
      <c r="K132" s="826">
        <v>7.034</v>
      </c>
      <c r="L132" s="142" t="s">
        <v>1561</v>
      </c>
      <c r="M132" s="44">
        <v>702</v>
      </c>
    </row>
    <row r="133" s="136" customFormat="1" customHeight="1" outlineLevel="1" spans="1:13">
      <c r="A133" s="196">
        <v>132</v>
      </c>
      <c r="B133" s="196"/>
      <c r="C133" s="196" t="s">
        <v>1570</v>
      </c>
      <c r="D133" s="196" t="s">
        <v>1553</v>
      </c>
      <c r="E133" s="826">
        <v>7.752</v>
      </c>
      <c r="F133" s="826">
        <v>1.5</v>
      </c>
      <c r="G133" s="826">
        <v>3</v>
      </c>
      <c r="H133" s="826">
        <v>1</v>
      </c>
      <c r="I133" s="826"/>
      <c r="J133" s="826">
        <v>11.628</v>
      </c>
      <c r="K133" s="826">
        <v>7.952</v>
      </c>
      <c r="L133" s="142" t="s">
        <v>1561</v>
      </c>
      <c r="M133" s="44">
        <v>702</v>
      </c>
    </row>
    <row r="134" s="136" customFormat="1" customHeight="1" outlineLevel="1" spans="1:13">
      <c r="A134" s="196">
        <v>133</v>
      </c>
      <c r="B134" s="196"/>
      <c r="C134" s="196" t="s">
        <v>1595</v>
      </c>
      <c r="D134" s="196" t="s">
        <v>1553</v>
      </c>
      <c r="E134" s="826">
        <v>7.14</v>
      </c>
      <c r="F134" s="826">
        <v>1.5</v>
      </c>
      <c r="G134" s="826">
        <v>3</v>
      </c>
      <c r="H134" s="826">
        <v>1</v>
      </c>
      <c r="I134" s="826"/>
      <c r="J134" s="826">
        <v>10.71</v>
      </c>
      <c r="K134" s="826">
        <v>7.34</v>
      </c>
      <c r="L134" s="142" t="s">
        <v>1097</v>
      </c>
      <c r="M134" s="44">
        <v>702</v>
      </c>
    </row>
    <row r="135" s="136" customFormat="1" customHeight="1" outlineLevel="1" spans="1:13">
      <c r="A135" s="196">
        <v>134</v>
      </c>
      <c r="B135" s="196"/>
      <c r="C135" s="196" t="s">
        <v>1103</v>
      </c>
      <c r="D135" s="196" t="s">
        <v>1553</v>
      </c>
      <c r="E135" s="826">
        <v>6.834</v>
      </c>
      <c r="F135" s="826">
        <v>1.5</v>
      </c>
      <c r="G135" s="826">
        <v>3</v>
      </c>
      <c r="H135" s="826">
        <v>1</v>
      </c>
      <c r="I135" s="826"/>
      <c r="J135" s="826">
        <v>10.251</v>
      </c>
      <c r="K135" s="826">
        <v>7.034</v>
      </c>
      <c r="L135" s="142" t="s">
        <v>1104</v>
      </c>
      <c r="M135" s="44">
        <v>702</v>
      </c>
    </row>
    <row r="136" s="136" customFormat="1" customHeight="1" outlineLevel="1" spans="1:13">
      <c r="A136" s="196">
        <v>135</v>
      </c>
      <c r="B136" s="196"/>
      <c r="C136" s="196" t="s">
        <v>1105</v>
      </c>
      <c r="D136" s="196" t="s">
        <v>1553</v>
      </c>
      <c r="E136" s="826">
        <v>6.12</v>
      </c>
      <c r="F136" s="826">
        <v>1.5</v>
      </c>
      <c r="G136" s="826">
        <v>3</v>
      </c>
      <c r="H136" s="826">
        <v>1</v>
      </c>
      <c r="I136" s="826"/>
      <c r="J136" s="826">
        <v>9.18</v>
      </c>
      <c r="K136" s="826">
        <v>6.32</v>
      </c>
      <c r="L136" s="142" t="s">
        <v>1106</v>
      </c>
      <c r="M136" s="44">
        <v>702</v>
      </c>
    </row>
    <row r="137" s="136" customFormat="1" customHeight="1" outlineLevel="1" spans="1:13">
      <c r="A137" s="196">
        <v>136</v>
      </c>
      <c r="B137" s="196"/>
      <c r="C137" s="196" t="s">
        <v>1595</v>
      </c>
      <c r="D137" s="196" t="s">
        <v>1553</v>
      </c>
      <c r="E137" s="826">
        <v>9.792</v>
      </c>
      <c r="F137" s="826">
        <v>1.5</v>
      </c>
      <c r="G137" s="826">
        <v>3</v>
      </c>
      <c r="H137" s="826">
        <v>1</v>
      </c>
      <c r="I137" s="826"/>
      <c r="J137" s="826">
        <v>14.688</v>
      </c>
      <c r="K137" s="826">
        <v>9.992</v>
      </c>
      <c r="L137" s="142" t="s">
        <v>1109</v>
      </c>
      <c r="M137" s="44">
        <v>702</v>
      </c>
    </row>
    <row r="138" s="136" customFormat="1" customHeight="1" outlineLevel="1" spans="1:13">
      <c r="A138" s="196">
        <v>137</v>
      </c>
      <c r="B138" s="196"/>
      <c r="C138" s="196" t="s">
        <v>1595</v>
      </c>
      <c r="D138" s="196" t="s">
        <v>1553</v>
      </c>
      <c r="E138" s="826">
        <v>8.16</v>
      </c>
      <c r="F138" s="826">
        <v>1.5</v>
      </c>
      <c r="G138" s="826">
        <v>3</v>
      </c>
      <c r="H138" s="826">
        <v>1</v>
      </c>
      <c r="I138" s="826"/>
      <c r="J138" s="826">
        <v>12.24</v>
      </c>
      <c r="K138" s="826">
        <v>8.36</v>
      </c>
      <c r="L138" s="142" t="s">
        <v>1111</v>
      </c>
      <c r="M138" s="44">
        <v>702</v>
      </c>
    </row>
    <row r="139" s="136" customFormat="1" customHeight="1" outlineLevel="1" spans="1:13">
      <c r="A139" s="196">
        <v>138</v>
      </c>
      <c r="B139" s="196"/>
      <c r="C139" s="196" t="s">
        <v>1596</v>
      </c>
      <c r="D139" s="196" t="s">
        <v>1553</v>
      </c>
      <c r="E139" s="826">
        <v>4.08</v>
      </c>
      <c r="F139" s="826">
        <v>1.5</v>
      </c>
      <c r="G139" s="826">
        <v>3</v>
      </c>
      <c r="H139" s="826">
        <v>1</v>
      </c>
      <c r="I139" s="826"/>
      <c r="J139" s="826">
        <v>6.12</v>
      </c>
      <c r="K139" s="826">
        <v>4.28</v>
      </c>
      <c r="L139" s="142" t="s">
        <v>1113</v>
      </c>
      <c r="M139" s="44">
        <v>702</v>
      </c>
    </row>
    <row r="140" s="136" customFormat="1" customHeight="1" outlineLevel="1" spans="1:13">
      <c r="A140" s="196">
        <v>139</v>
      </c>
      <c r="B140" s="196"/>
      <c r="C140" s="196" t="s">
        <v>1597</v>
      </c>
      <c r="D140" s="196" t="s">
        <v>1553</v>
      </c>
      <c r="E140" s="826">
        <v>2.652</v>
      </c>
      <c r="F140" s="826">
        <v>1.5</v>
      </c>
      <c r="G140" s="826">
        <v>3</v>
      </c>
      <c r="H140" s="826">
        <v>2</v>
      </c>
      <c r="I140" s="826"/>
      <c r="J140" s="826">
        <v>7.956</v>
      </c>
      <c r="K140" s="826">
        <v>2.852</v>
      </c>
      <c r="L140" s="142" t="s">
        <v>1117</v>
      </c>
      <c r="M140" s="44">
        <v>702</v>
      </c>
    </row>
    <row r="141" s="136" customFormat="1" customHeight="1" outlineLevel="1" spans="1:13">
      <c r="A141" s="196">
        <v>140</v>
      </c>
      <c r="B141" s="196"/>
      <c r="C141" s="196" t="s">
        <v>1597</v>
      </c>
      <c r="D141" s="196" t="s">
        <v>1553</v>
      </c>
      <c r="E141" s="826">
        <v>2.652</v>
      </c>
      <c r="F141" s="826">
        <v>1.5</v>
      </c>
      <c r="G141" s="826">
        <v>3</v>
      </c>
      <c r="H141" s="826">
        <v>2</v>
      </c>
      <c r="I141" s="826"/>
      <c r="J141" s="826">
        <v>7.956</v>
      </c>
      <c r="K141" s="826">
        <v>2.852</v>
      </c>
      <c r="L141" s="142" t="s">
        <v>1119</v>
      </c>
      <c r="M141" s="44">
        <v>702</v>
      </c>
    </row>
    <row r="142" s="136" customFormat="1" customHeight="1" outlineLevel="1" spans="1:13">
      <c r="A142" s="196">
        <v>141</v>
      </c>
      <c r="B142" s="196"/>
      <c r="C142" s="196" t="s">
        <v>1597</v>
      </c>
      <c r="D142" s="196" t="s">
        <v>1553</v>
      </c>
      <c r="E142" s="826">
        <v>2.652</v>
      </c>
      <c r="F142" s="826">
        <v>1.5</v>
      </c>
      <c r="G142" s="826">
        <v>3</v>
      </c>
      <c r="H142" s="826">
        <v>2</v>
      </c>
      <c r="I142" s="826"/>
      <c r="J142" s="826">
        <v>7.956</v>
      </c>
      <c r="K142" s="826">
        <v>2.852</v>
      </c>
      <c r="L142" s="142" t="s">
        <v>1121</v>
      </c>
      <c r="M142" s="44">
        <v>702</v>
      </c>
    </row>
    <row r="143" s="136" customFormat="1" customHeight="1" outlineLevel="1" spans="1:13">
      <c r="A143" s="196">
        <v>142</v>
      </c>
      <c r="B143" s="196"/>
      <c r="C143" s="196" t="s">
        <v>1597</v>
      </c>
      <c r="D143" s="196" t="s">
        <v>1553</v>
      </c>
      <c r="E143" s="826">
        <v>2.652</v>
      </c>
      <c r="F143" s="826">
        <v>1.5</v>
      </c>
      <c r="G143" s="826">
        <v>3</v>
      </c>
      <c r="H143" s="826">
        <v>2</v>
      </c>
      <c r="I143" s="826"/>
      <c r="J143" s="826">
        <v>7.956</v>
      </c>
      <c r="K143" s="826">
        <v>2.852</v>
      </c>
      <c r="L143" s="142" t="s">
        <v>1125</v>
      </c>
      <c r="M143" s="44">
        <v>702</v>
      </c>
    </row>
    <row r="144" s="136" customFormat="1" customHeight="1" outlineLevel="1" spans="1:13">
      <c r="A144" s="196">
        <v>143</v>
      </c>
      <c r="B144" s="196"/>
      <c r="C144" s="196" t="s">
        <v>1597</v>
      </c>
      <c r="D144" s="196" t="s">
        <v>1553</v>
      </c>
      <c r="E144" s="826">
        <v>2.652</v>
      </c>
      <c r="F144" s="826">
        <v>1.5</v>
      </c>
      <c r="G144" s="826">
        <v>3</v>
      </c>
      <c r="H144" s="826">
        <v>2</v>
      </c>
      <c r="I144" s="826"/>
      <c r="J144" s="826">
        <v>7.956</v>
      </c>
      <c r="K144" s="826">
        <v>2.852</v>
      </c>
      <c r="L144" s="142" t="s">
        <v>1127</v>
      </c>
      <c r="M144" s="44">
        <v>702</v>
      </c>
    </row>
    <row r="145" s="136" customFormat="1" customHeight="1" outlineLevel="1" spans="1:13">
      <c r="A145" s="196">
        <v>144</v>
      </c>
      <c r="B145" s="196"/>
      <c r="C145" s="196" t="s">
        <v>1597</v>
      </c>
      <c r="D145" s="196" t="s">
        <v>1553</v>
      </c>
      <c r="E145" s="826">
        <v>2.652</v>
      </c>
      <c r="F145" s="826">
        <v>1.5</v>
      </c>
      <c r="G145" s="826">
        <v>3</v>
      </c>
      <c r="H145" s="826">
        <v>2</v>
      </c>
      <c r="I145" s="826"/>
      <c r="J145" s="826">
        <v>7.956</v>
      </c>
      <c r="K145" s="826">
        <v>2.852</v>
      </c>
      <c r="L145" s="142" t="s">
        <v>1129</v>
      </c>
      <c r="M145" s="44">
        <v>702</v>
      </c>
    </row>
    <row r="146" s="136" customFormat="1" customHeight="1" outlineLevel="1" spans="1:13">
      <c r="A146" s="196">
        <v>145</v>
      </c>
      <c r="B146" s="196"/>
      <c r="C146" s="196" t="s">
        <v>1130</v>
      </c>
      <c r="D146" s="196" t="s">
        <v>1553</v>
      </c>
      <c r="E146" s="826">
        <v>9.69</v>
      </c>
      <c r="F146" s="826">
        <v>1.5</v>
      </c>
      <c r="G146" s="826">
        <v>3</v>
      </c>
      <c r="H146" s="826">
        <v>1</v>
      </c>
      <c r="I146" s="826"/>
      <c r="J146" s="826">
        <v>14.535</v>
      </c>
      <c r="K146" s="826">
        <v>9.89</v>
      </c>
      <c r="L146" s="142" t="s">
        <v>1131</v>
      </c>
      <c r="M146" s="44">
        <v>702</v>
      </c>
    </row>
    <row r="147" s="136" customFormat="1" customHeight="1" outlineLevel="1" spans="1:13">
      <c r="A147" s="196">
        <v>146</v>
      </c>
      <c r="B147" s="196"/>
      <c r="C147" s="196" t="s">
        <v>893</v>
      </c>
      <c r="D147" s="196" t="s">
        <v>1553</v>
      </c>
      <c r="E147" s="826">
        <v>4.386</v>
      </c>
      <c r="F147" s="826">
        <v>1.5</v>
      </c>
      <c r="G147" s="826">
        <v>3</v>
      </c>
      <c r="H147" s="826">
        <v>1</v>
      </c>
      <c r="I147" s="826"/>
      <c r="J147" s="826">
        <v>6.579</v>
      </c>
      <c r="K147" s="826">
        <v>4.586</v>
      </c>
      <c r="L147" s="142" t="s">
        <v>1133</v>
      </c>
      <c r="M147" s="44">
        <v>702</v>
      </c>
    </row>
    <row r="148" s="136" customFormat="1" customHeight="1" outlineLevel="1" spans="1:13">
      <c r="A148" s="196">
        <v>147</v>
      </c>
      <c r="B148" s="196"/>
      <c r="C148" s="196" t="s">
        <v>1134</v>
      </c>
      <c r="D148" s="196" t="s">
        <v>1553</v>
      </c>
      <c r="E148" s="826">
        <v>8.976</v>
      </c>
      <c r="F148" s="826">
        <v>1.5</v>
      </c>
      <c r="G148" s="826">
        <v>3</v>
      </c>
      <c r="H148" s="826">
        <v>1</v>
      </c>
      <c r="I148" s="826"/>
      <c r="J148" s="826">
        <v>13.464</v>
      </c>
      <c r="K148" s="826">
        <v>9.176</v>
      </c>
      <c r="L148" s="142" t="s">
        <v>1135</v>
      </c>
      <c r="M148" s="44">
        <v>702</v>
      </c>
    </row>
    <row r="149" s="136" customFormat="1" customHeight="1" outlineLevel="1" spans="1:13">
      <c r="A149" s="196">
        <v>148</v>
      </c>
      <c r="B149" s="196"/>
      <c r="C149" s="196" t="s">
        <v>1598</v>
      </c>
      <c r="D149" s="196" t="s">
        <v>1553</v>
      </c>
      <c r="E149" s="826">
        <v>5.916</v>
      </c>
      <c r="F149" s="826">
        <v>1.5</v>
      </c>
      <c r="G149" s="826">
        <v>3</v>
      </c>
      <c r="H149" s="826">
        <v>1</v>
      </c>
      <c r="I149" s="826"/>
      <c r="J149" s="826">
        <v>8.874</v>
      </c>
      <c r="K149" s="826">
        <v>6.116</v>
      </c>
      <c r="L149" s="142" t="s">
        <v>1599</v>
      </c>
      <c r="M149" s="44">
        <v>702</v>
      </c>
    </row>
    <row r="150" s="136" customFormat="1" customHeight="1" outlineLevel="1" spans="1:13">
      <c r="A150" s="196">
        <v>149</v>
      </c>
      <c r="B150" s="196"/>
      <c r="C150" s="196" t="s">
        <v>1594</v>
      </c>
      <c r="D150" s="196" t="s">
        <v>1553</v>
      </c>
      <c r="E150" s="826">
        <v>5.202</v>
      </c>
      <c r="F150" s="826">
        <v>1.5</v>
      </c>
      <c r="G150" s="826">
        <v>3</v>
      </c>
      <c r="H150" s="826">
        <v>1</v>
      </c>
      <c r="I150" s="826"/>
      <c r="J150" s="826">
        <v>7.803</v>
      </c>
      <c r="K150" s="826">
        <v>5.402</v>
      </c>
      <c r="L150" s="142" t="s">
        <v>1561</v>
      </c>
      <c r="M150" s="44">
        <v>702</v>
      </c>
    </row>
    <row r="151" s="136" customFormat="1" customHeight="1" outlineLevel="1" spans="1:13">
      <c r="A151" s="196">
        <v>150</v>
      </c>
      <c r="B151" s="196"/>
      <c r="C151" s="196" t="s">
        <v>893</v>
      </c>
      <c r="D151" s="196" t="s">
        <v>1553</v>
      </c>
      <c r="E151" s="826">
        <v>8.16</v>
      </c>
      <c r="F151" s="826">
        <v>1.5</v>
      </c>
      <c r="G151" s="826">
        <v>3</v>
      </c>
      <c r="H151" s="826">
        <v>1</v>
      </c>
      <c r="I151" s="826"/>
      <c r="J151" s="826">
        <v>12.24</v>
      </c>
      <c r="K151" s="826">
        <v>8.36</v>
      </c>
      <c r="L151" s="142" t="s">
        <v>1140</v>
      </c>
      <c r="M151" s="44">
        <v>702</v>
      </c>
    </row>
    <row r="152" s="136" customFormat="1" customHeight="1" outlineLevel="1" spans="1:13">
      <c r="A152" s="196">
        <v>151</v>
      </c>
      <c r="B152" s="196"/>
      <c r="C152" s="196" t="s">
        <v>1600</v>
      </c>
      <c r="D152" s="196" t="s">
        <v>1553</v>
      </c>
      <c r="E152" s="826">
        <v>2.856</v>
      </c>
      <c r="F152" s="826">
        <v>1.5</v>
      </c>
      <c r="G152" s="826">
        <v>3</v>
      </c>
      <c r="H152" s="826">
        <v>1</v>
      </c>
      <c r="I152" s="826"/>
      <c r="J152" s="826">
        <v>4.284</v>
      </c>
      <c r="K152" s="826">
        <v>3.056</v>
      </c>
      <c r="L152" s="142" t="s">
        <v>1561</v>
      </c>
      <c r="M152" s="44">
        <v>702</v>
      </c>
    </row>
    <row r="153" s="136" customFormat="1" customHeight="1" outlineLevel="1" spans="1:13">
      <c r="A153" s="196">
        <v>152</v>
      </c>
      <c r="B153" s="196"/>
      <c r="C153" s="196" t="s">
        <v>1600</v>
      </c>
      <c r="D153" s="196" t="s">
        <v>1553</v>
      </c>
      <c r="E153" s="826">
        <v>6.834</v>
      </c>
      <c r="F153" s="826">
        <v>1.5</v>
      </c>
      <c r="G153" s="826">
        <v>3</v>
      </c>
      <c r="H153" s="826">
        <v>1</v>
      </c>
      <c r="I153" s="826"/>
      <c r="J153" s="826">
        <v>10.251</v>
      </c>
      <c r="K153" s="826">
        <v>7.034</v>
      </c>
      <c r="L153" s="142" t="s">
        <v>1561</v>
      </c>
      <c r="M153" s="44">
        <v>702</v>
      </c>
    </row>
    <row r="154" s="136" customFormat="1" customHeight="1" outlineLevel="1" spans="1:13">
      <c r="A154" s="196">
        <v>153</v>
      </c>
      <c r="B154" s="196"/>
      <c r="C154" s="196" t="s">
        <v>1601</v>
      </c>
      <c r="D154" s="196" t="s">
        <v>1553</v>
      </c>
      <c r="E154" s="826">
        <v>3.06</v>
      </c>
      <c r="F154" s="826">
        <v>1.5</v>
      </c>
      <c r="G154" s="826">
        <v>3</v>
      </c>
      <c r="H154" s="826">
        <v>1</v>
      </c>
      <c r="I154" s="826"/>
      <c r="J154" s="826">
        <v>4.59</v>
      </c>
      <c r="K154" s="826">
        <v>3.26</v>
      </c>
      <c r="L154" s="142" t="s">
        <v>1561</v>
      </c>
      <c r="M154" s="44">
        <v>702</v>
      </c>
    </row>
    <row r="155" s="136" customFormat="1" customHeight="1" outlineLevel="1" spans="1:13">
      <c r="A155" s="196">
        <v>154</v>
      </c>
      <c r="B155" s="196"/>
      <c r="C155" s="196" t="s">
        <v>1602</v>
      </c>
      <c r="D155" s="196" t="s">
        <v>1553</v>
      </c>
      <c r="E155" s="826">
        <v>3.672</v>
      </c>
      <c r="F155" s="826">
        <v>1.5</v>
      </c>
      <c r="G155" s="826">
        <v>3</v>
      </c>
      <c r="H155" s="826">
        <v>1</v>
      </c>
      <c r="I155" s="826"/>
      <c r="J155" s="826">
        <v>5.508</v>
      </c>
      <c r="K155" s="826">
        <v>3.872</v>
      </c>
      <c r="L155" s="142" t="s">
        <v>1561</v>
      </c>
      <c r="M155" s="44">
        <v>702</v>
      </c>
    </row>
    <row r="156" s="136" customFormat="1" customHeight="1" outlineLevel="1" spans="1:13">
      <c r="A156" s="196">
        <v>155</v>
      </c>
      <c r="B156" s="196"/>
      <c r="C156" s="196" t="s">
        <v>893</v>
      </c>
      <c r="D156" s="196" t="s">
        <v>1553</v>
      </c>
      <c r="E156" s="826">
        <v>25.5</v>
      </c>
      <c r="F156" s="826">
        <v>1.5</v>
      </c>
      <c r="G156" s="826">
        <v>3</v>
      </c>
      <c r="H156" s="826">
        <v>1</v>
      </c>
      <c r="I156" s="826"/>
      <c r="J156" s="826">
        <v>38.25</v>
      </c>
      <c r="K156" s="826">
        <v>25.7</v>
      </c>
      <c r="L156" s="142" t="s">
        <v>1143</v>
      </c>
      <c r="M156" s="44">
        <v>702</v>
      </c>
    </row>
    <row r="157" s="136" customFormat="1" customHeight="1" outlineLevel="1" spans="1:13">
      <c r="A157" s="196">
        <v>156</v>
      </c>
      <c r="B157" s="196"/>
      <c r="C157" s="196" t="s">
        <v>893</v>
      </c>
      <c r="D157" s="196" t="s">
        <v>1553</v>
      </c>
      <c r="E157" s="826">
        <v>20.4</v>
      </c>
      <c r="F157" s="826">
        <v>1.5</v>
      </c>
      <c r="G157" s="826">
        <v>3</v>
      </c>
      <c r="H157" s="826">
        <v>1</v>
      </c>
      <c r="I157" s="826"/>
      <c r="J157" s="826">
        <v>30.6</v>
      </c>
      <c r="K157" s="826">
        <v>20.6</v>
      </c>
      <c r="L157" s="142" t="s">
        <v>1146</v>
      </c>
      <c r="M157" s="44">
        <v>702</v>
      </c>
    </row>
    <row r="158" s="136" customFormat="1" customHeight="1" outlineLevel="1" spans="1:13">
      <c r="A158" s="196">
        <v>157</v>
      </c>
      <c r="B158" s="196"/>
      <c r="C158" s="196" t="s">
        <v>893</v>
      </c>
      <c r="D158" s="196" t="s">
        <v>1553</v>
      </c>
      <c r="E158" s="826">
        <v>8.16</v>
      </c>
      <c r="F158" s="826">
        <v>1.5</v>
      </c>
      <c r="G158" s="826">
        <v>3</v>
      </c>
      <c r="H158" s="826">
        <v>1</v>
      </c>
      <c r="I158" s="826"/>
      <c r="J158" s="826">
        <v>12.24</v>
      </c>
      <c r="K158" s="826">
        <v>8.36</v>
      </c>
      <c r="L158" s="142" t="s">
        <v>1148</v>
      </c>
      <c r="M158" s="44">
        <v>702</v>
      </c>
    </row>
    <row r="159" s="136" customFormat="1" customHeight="1" outlineLevel="1" spans="1:13">
      <c r="A159" s="196">
        <v>158</v>
      </c>
      <c r="B159" s="196"/>
      <c r="C159" s="196" t="s">
        <v>893</v>
      </c>
      <c r="D159" s="196" t="s">
        <v>1553</v>
      </c>
      <c r="E159" s="826">
        <v>9.69</v>
      </c>
      <c r="F159" s="826">
        <v>1.5</v>
      </c>
      <c r="G159" s="826">
        <v>3</v>
      </c>
      <c r="H159" s="826">
        <v>1</v>
      </c>
      <c r="I159" s="826"/>
      <c r="J159" s="826">
        <v>14.535</v>
      </c>
      <c r="K159" s="826">
        <v>9.89</v>
      </c>
      <c r="L159" s="142" t="s">
        <v>1149</v>
      </c>
      <c r="M159" s="44">
        <v>702</v>
      </c>
    </row>
    <row r="160" s="136" customFormat="1" customHeight="1" outlineLevel="1" spans="1:13">
      <c r="A160" s="196">
        <v>159</v>
      </c>
      <c r="B160" s="131" t="s">
        <v>1603</v>
      </c>
      <c r="C160" s="196" t="s">
        <v>1604</v>
      </c>
      <c r="D160" s="196" t="s">
        <v>1553</v>
      </c>
      <c r="E160" s="826">
        <v>3.06</v>
      </c>
      <c r="F160" s="826">
        <v>1.5</v>
      </c>
      <c r="G160" s="826">
        <v>3</v>
      </c>
      <c r="H160" s="826">
        <v>1</v>
      </c>
      <c r="I160" s="826"/>
      <c r="J160" s="826">
        <v>4.59</v>
      </c>
      <c r="K160" s="826">
        <v>3.26</v>
      </c>
      <c r="L160" s="285" t="s">
        <v>1605</v>
      </c>
      <c r="M160" s="44">
        <v>702</v>
      </c>
    </row>
    <row r="161" s="136" customFormat="1" customHeight="1" outlineLevel="1" spans="1:13">
      <c r="A161" s="196">
        <v>160</v>
      </c>
      <c r="B161" s="315"/>
      <c r="C161" s="196"/>
      <c r="D161" s="196" t="s">
        <v>1606</v>
      </c>
      <c r="E161" s="826">
        <v>3.06</v>
      </c>
      <c r="F161" s="826">
        <v>1.5</v>
      </c>
      <c r="G161" s="826">
        <v>3</v>
      </c>
      <c r="H161" s="826">
        <v>1</v>
      </c>
      <c r="I161" s="826"/>
      <c r="J161" s="826">
        <v>4.59</v>
      </c>
      <c r="K161" s="826">
        <v>3.26</v>
      </c>
      <c r="L161" s="290"/>
      <c r="M161" s="44">
        <v>702</v>
      </c>
    </row>
    <row r="162" s="136" customFormat="1" customHeight="1" outlineLevel="1" spans="1:13">
      <c r="A162" s="196">
        <v>161</v>
      </c>
      <c r="B162" s="315"/>
      <c r="C162" s="196" t="s">
        <v>1604</v>
      </c>
      <c r="D162" s="196" t="s">
        <v>1553</v>
      </c>
      <c r="E162" s="826">
        <v>3.06</v>
      </c>
      <c r="F162" s="826">
        <v>1.5</v>
      </c>
      <c r="G162" s="826">
        <v>3</v>
      </c>
      <c r="H162" s="826">
        <v>1</v>
      </c>
      <c r="I162" s="826"/>
      <c r="J162" s="826">
        <v>4.59</v>
      </c>
      <c r="K162" s="826">
        <v>3.26</v>
      </c>
      <c r="L162" s="285" t="s">
        <v>1607</v>
      </c>
      <c r="M162" s="44">
        <v>702</v>
      </c>
    </row>
    <row r="163" s="136" customFormat="1" customHeight="1" outlineLevel="1" spans="1:13">
      <c r="A163" s="196">
        <v>162</v>
      </c>
      <c r="B163" s="315"/>
      <c r="C163" s="196"/>
      <c r="D163" s="266" t="s">
        <v>1606</v>
      </c>
      <c r="E163" s="826">
        <v>3.06</v>
      </c>
      <c r="F163" s="826">
        <v>1.5</v>
      </c>
      <c r="G163" s="826">
        <v>3</v>
      </c>
      <c r="H163" s="826">
        <v>1</v>
      </c>
      <c r="I163" s="826"/>
      <c r="J163" s="826">
        <v>4.59</v>
      </c>
      <c r="K163" s="826">
        <v>3.26</v>
      </c>
      <c r="L163" s="290"/>
      <c r="M163" s="44">
        <v>702</v>
      </c>
    </row>
    <row r="164" s="136" customFormat="1" customHeight="1" outlineLevel="1" spans="1:13">
      <c r="A164" s="196">
        <v>163</v>
      </c>
      <c r="B164" s="315"/>
      <c r="C164" s="196" t="s">
        <v>1604</v>
      </c>
      <c r="D164" s="196" t="s">
        <v>1553</v>
      </c>
      <c r="E164" s="826">
        <v>3.06</v>
      </c>
      <c r="F164" s="826">
        <v>1.5</v>
      </c>
      <c r="G164" s="826">
        <v>3</v>
      </c>
      <c r="H164" s="826">
        <v>1</v>
      </c>
      <c r="I164" s="826"/>
      <c r="J164" s="826">
        <v>4.59</v>
      </c>
      <c r="K164" s="826">
        <v>3.26</v>
      </c>
      <c r="L164" s="285" t="s">
        <v>1608</v>
      </c>
      <c r="M164" s="44">
        <v>702</v>
      </c>
    </row>
    <row r="165" s="136" customFormat="1" customHeight="1" outlineLevel="1" spans="1:13">
      <c r="A165" s="196">
        <v>164</v>
      </c>
      <c r="B165" s="315"/>
      <c r="C165" s="196"/>
      <c r="D165" s="266" t="s">
        <v>1606</v>
      </c>
      <c r="E165" s="826">
        <v>3.06</v>
      </c>
      <c r="F165" s="826">
        <v>1.5</v>
      </c>
      <c r="G165" s="826">
        <v>3</v>
      </c>
      <c r="H165" s="826">
        <v>1</v>
      </c>
      <c r="I165" s="826"/>
      <c r="J165" s="826">
        <v>4.59</v>
      </c>
      <c r="K165" s="826">
        <v>3.26</v>
      </c>
      <c r="L165" s="290"/>
      <c r="M165" s="44">
        <v>702</v>
      </c>
    </row>
    <row r="166" s="136" customFormat="1" customHeight="1" outlineLevel="1" spans="1:13">
      <c r="A166" s="196">
        <v>165</v>
      </c>
      <c r="B166" s="315"/>
      <c r="C166" s="196" t="s">
        <v>1604</v>
      </c>
      <c r="D166" s="196" t="s">
        <v>1553</v>
      </c>
      <c r="E166" s="826">
        <v>3.06</v>
      </c>
      <c r="F166" s="826">
        <v>1.5</v>
      </c>
      <c r="G166" s="826">
        <v>3</v>
      </c>
      <c r="H166" s="826">
        <v>1</v>
      </c>
      <c r="I166" s="826"/>
      <c r="J166" s="826">
        <v>4.59</v>
      </c>
      <c r="K166" s="826">
        <v>3.26</v>
      </c>
      <c r="L166" s="285" t="s">
        <v>1609</v>
      </c>
      <c r="M166" s="44">
        <v>702</v>
      </c>
    </row>
    <row r="167" s="136" customFormat="1" customHeight="1" outlineLevel="1" spans="1:13">
      <c r="A167" s="196">
        <v>166</v>
      </c>
      <c r="B167" s="315"/>
      <c r="C167" s="196"/>
      <c r="D167" s="266" t="s">
        <v>1606</v>
      </c>
      <c r="E167" s="826">
        <v>3.06</v>
      </c>
      <c r="F167" s="826">
        <v>1.5</v>
      </c>
      <c r="G167" s="826">
        <v>3</v>
      </c>
      <c r="H167" s="826">
        <v>1</v>
      </c>
      <c r="I167" s="826"/>
      <c r="J167" s="826">
        <v>4.59</v>
      </c>
      <c r="K167" s="826">
        <v>3.26</v>
      </c>
      <c r="L167" s="290"/>
      <c r="M167" s="44">
        <v>702</v>
      </c>
    </row>
    <row r="168" s="136" customFormat="1" customHeight="1" outlineLevel="1" spans="1:13">
      <c r="A168" s="196">
        <v>167</v>
      </c>
      <c r="B168" s="315"/>
      <c r="C168" s="196" t="s">
        <v>1594</v>
      </c>
      <c r="D168" s="196" t="s">
        <v>1553</v>
      </c>
      <c r="E168" s="826">
        <v>3.57</v>
      </c>
      <c r="F168" s="826">
        <v>1.5</v>
      </c>
      <c r="G168" s="826">
        <v>3</v>
      </c>
      <c r="H168" s="826">
        <v>1</v>
      </c>
      <c r="I168" s="826"/>
      <c r="J168" s="826">
        <v>5.355</v>
      </c>
      <c r="K168" s="826">
        <v>3.77</v>
      </c>
      <c r="L168" s="273" t="s">
        <v>1561</v>
      </c>
      <c r="M168" s="44">
        <v>702</v>
      </c>
    </row>
    <row r="169" s="136" customFormat="1" customHeight="1" outlineLevel="1" spans="1:13">
      <c r="A169" s="196">
        <v>168</v>
      </c>
      <c r="B169" s="315"/>
      <c r="C169" s="196" t="s">
        <v>1610</v>
      </c>
      <c r="D169" s="196" t="s">
        <v>1553</v>
      </c>
      <c r="E169" s="826">
        <v>8.466</v>
      </c>
      <c r="F169" s="826">
        <v>1.5</v>
      </c>
      <c r="G169" s="826">
        <v>3</v>
      </c>
      <c r="H169" s="826">
        <v>1</v>
      </c>
      <c r="I169" s="826"/>
      <c r="J169" s="826">
        <v>12.699</v>
      </c>
      <c r="K169" s="826">
        <v>8.666</v>
      </c>
      <c r="L169" s="285" t="s">
        <v>1611</v>
      </c>
      <c r="M169" s="44">
        <v>702</v>
      </c>
    </row>
    <row r="170" s="136" customFormat="1" customHeight="1" outlineLevel="1" spans="1:13">
      <c r="A170" s="196">
        <v>169</v>
      </c>
      <c r="B170" s="315"/>
      <c r="C170" s="196"/>
      <c r="D170" s="266" t="s">
        <v>1606</v>
      </c>
      <c r="E170" s="826">
        <v>8.466</v>
      </c>
      <c r="F170" s="826">
        <v>1.5</v>
      </c>
      <c r="G170" s="826">
        <v>3</v>
      </c>
      <c r="H170" s="826">
        <v>1</v>
      </c>
      <c r="I170" s="826"/>
      <c r="J170" s="826">
        <v>12.699</v>
      </c>
      <c r="K170" s="826">
        <v>8.666</v>
      </c>
      <c r="L170" s="290"/>
      <c r="M170" s="44">
        <v>702</v>
      </c>
    </row>
    <row r="171" s="136" customFormat="1" customHeight="1" outlineLevel="1" spans="1:13">
      <c r="A171" s="196">
        <v>170</v>
      </c>
      <c r="B171" s="315"/>
      <c r="C171" s="196" t="s">
        <v>797</v>
      </c>
      <c r="D171" s="196" t="s">
        <v>1553</v>
      </c>
      <c r="E171" s="826">
        <v>2.04</v>
      </c>
      <c r="F171" s="826">
        <v>1.5</v>
      </c>
      <c r="G171" s="826">
        <v>3</v>
      </c>
      <c r="H171" s="826">
        <v>1</v>
      </c>
      <c r="I171" s="826"/>
      <c r="J171" s="826">
        <v>3.06</v>
      </c>
      <c r="K171" s="826">
        <v>2.24</v>
      </c>
      <c r="L171" s="142" t="s">
        <v>1612</v>
      </c>
      <c r="M171" s="44">
        <v>702</v>
      </c>
    </row>
    <row r="172" s="136" customFormat="1" customHeight="1" outlineLevel="1" spans="1:13">
      <c r="A172" s="196">
        <v>171</v>
      </c>
      <c r="B172" s="315"/>
      <c r="C172" s="196" t="s">
        <v>799</v>
      </c>
      <c r="D172" s="196" t="s">
        <v>1553</v>
      </c>
      <c r="E172" s="826">
        <v>2.04</v>
      </c>
      <c r="F172" s="826">
        <v>1.5</v>
      </c>
      <c r="G172" s="826">
        <v>3</v>
      </c>
      <c r="H172" s="826">
        <v>1</v>
      </c>
      <c r="I172" s="826"/>
      <c r="J172" s="826">
        <v>3.06</v>
      </c>
      <c r="K172" s="826">
        <v>2.24</v>
      </c>
      <c r="L172" s="142" t="s">
        <v>1613</v>
      </c>
      <c r="M172" s="44">
        <v>702</v>
      </c>
    </row>
    <row r="173" s="136" customFormat="1" customHeight="1" outlineLevel="1" spans="1:13">
      <c r="A173" s="196">
        <v>172</v>
      </c>
      <c r="B173" s="315"/>
      <c r="C173" s="196" t="s">
        <v>1588</v>
      </c>
      <c r="D173" s="196" t="s">
        <v>1553</v>
      </c>
      <c r="E173" s="826">
        <v>3.264</v>
      </c>
      <c r="F173" s="826">
        <v>1.5</v>
      </c>
      <c r="G173" s="826">
        <v>3</v>
      </c>
      <c r="H173" s="826">
        <v>1</v>
      </c>
      <c r="I173" s="826"/>
      <c r="J173" s="826">
        <v>4.896</v>
      </c>
      <c r="K173" s="826">
        <v>3.464</v>
      </c>
      <c r="L173" s="142" t="s">
        <v>1614</v>
      </c>
      <c r="M173" s="44">
        <v>702</v>
      </c>
    </row>
    <row r="174" s="136" customFormat="1" customHeight="1" outlineLevel="1" spans="1:13">
      <c r="A174" s="196">
        <v>173</v>
      </c>
      <c r="B174" s="315"/>
      <c r="C174" s="196" t="s">
        <v>893</v>
      </c>
      <c r="D174" s="196" t="s">
        <v>1553</v>
      </c>
      <c r="E174" s="826">
        <v>4.896</v>
      </c>
      <c r="F174" s="826">
        <v>1.5</v>
      </c>
      <c r="G174" s="826">
        <v>3</v>
      </c>
      <c r="H174" s="826">
        <v>1</v>
      </c>
      <c r="I174" s="826"/>
      <c r="J174" s="826">
        <v>7.344</v>
      </c>
      <c r="K174" s="826">
        <v>5.096</v>
      </c>
      <c r="L174" s="142" t="s">
        <v>1615</v>
      </c>
      <c r="M174" s="44">
        <v>702</v>
      </c>
    </row>
    <row r="175" s="136" customFormat="1" customHeight="1" outlineLevel="1" spans="1:13">
      <c r="A175" s="196">
        <v>174</v>
      </c>
      <c r="B175" s="315"/>
      <c r="C175" s="196" t="s">
        <v>1590</v>
      </c>
      <c r="D175" s="196" t="s">
        <v>1553</v>
      </c>
      <c r="E175" s="826">
        <v>5.304</v>
      </c>
      <c r="F175" s="826">
        <v>1.5</v>
      </c>
      <c r="G175" s="826">
        <v>3</v>
      </c>
      <c r="H175" s="826">
        <v>1</v>
      </c>
      <c r="I175" s="826"/>
      <c r="J175" s="826">
        <v>7.956</v>
      </c>
      <c r="K175" s="826">
        <v>5.504</v>
      </c>
      <c r="L175" s="142" t="s">
        <v>1616</v>
      </c>
      <c r="M175" s="44">
        <v>702</v>
      </c>
    </row>
    <row r="176" s="136" customFormat="1" customHeight="1" outlineLevel="1" spans="1:13">
      <c r="A176" s="196">
        <v>175</v>
      </c>
      <c r="B176" s="315"/>
      <c r="C176" s="196" t="s">
        <v>1617</v>
      </c>
      <c r="D176" s="196" t="s">
        <v>1553</v>
      </c>
      <c r="E176" s="826">
        <v>8.16</v>
      </c>
      <c r="F176" s="826">
        <v>1.5</v>
      </c>
      <c r="G176" s="826">
        <v>3</v>
      </c>
      <c r="H176" s="826">
        <v>1</v>
      </c>
      <c r="I176" s="826"/>
      <c r="J176" s="826">
        <v>12.24</v>
      </c>
      <c r="K176" s="826">
        <v>8.36</v>
      </c>
      <c r="L176" s="142" t="s">
        <v>1618</v>
      </c>
      <c r="M176" s="44">
        <v>702</v>
      </c>
    </row>
    <row r="177" s="136" customFormat="1" customHeight="1" outlineLevel="1" spans="1:13">
      <c r="A177" s="196">
        <v>176</v>
      </c>
      <c r="B177" s="315"/>
      <c r="C177" s="196" t="s">
        <v>1591</v>
      </c>
      <c r="D177" s="196" t="s">
        <v>1553</v>
      </c>
      <c r="E177" s="826">
        <v>8.16</v>
      </c>
      <c r="F177" s="826">
        <v>1.5</v>
      </c>
      <c r="G177" s="826">
        <v>3</v>
      </c>
      <c r="H177" s="826">
        <v>1</v>
      </c>
      <c r="I177" s="826"/>
      <c r="J177" s="826">
        <v>12.24</v>
      </c>
      <c r="K177" s="826">
        <v>8.36</v>
      </c>
      <c r="L177" s="142" t="s">
        <v>1619</v>
      </c>
      <c r="M177" s="44">
        <v>702</v>
      </c>
    </row>
    <row r="178" s="136" customFormat="1" customHeight="1" outlineLevel="1" spans="1:13">
      <c r="A178" s="196">
        <v>177</v>
      </c>
      <c r="B178" s="315"/>
      <c r="C178" s="196" t="s">
        <v>1620</v>
      </c>
      <c r="D178" s="196" t="s">
        <v>1553</v>
      </c>
      <c r="E178" s="826">
        <v>11.526</v>
      </c>
      <c r="F178" s="826">
        <v>1.5</v>
      </c>
      <c r="G178" s="826">
        <v>3</v>
      </c>
      <c r="H178" s="826">
        <v>1</v>
      </c>
      <c r="I178" s="826"/>
      <c r="J178" s="826">
        <v>17.289</v>
      </c>
      <c r="K178" s="826">
        <v>11.726</v>
      </c>
      <c r="L178" s="142" t="s">
        <v>1621</v>
      </c>
      <c r="M178" s="44">
        <v>702</v>
      </c>
    </row>
    <row r="179" s="136" customFormat="1" customHeight="1" outlineLevel="1" spans="1:13">
      <c r="A179" s="196">
        <v>178</v>
      </c>
      <c r="B179" s="315"/>
      <c r="C179" s="196" t="s">
        <v>1592</v>
      </c>
      <c r="D179" s="196" t="s">
        <v>1553</v>
      </c>
      <c r="E179" s="826">
        <v>11.526</v>
      </c>
      <c r="F179" s="826">
        <v>1.5</v>
      </c>
      <c r="G179" s="826">
        <v>3</v>
      </c>
      <c r="H179" s="826">
        <v>1</v>
      </c>
      <c r="I179" s="826"/>
      <c r="J179" s="826">
        <v>17.289</v>
      </c>
      <c r="K179" s="826">
        <v>11.726</v>
      </c>
      <c r="L179" s="142" t="s">
        <v>1561</v>
      </c>
      <c r="M179" s="44">
        <v>702</v>
      </c>
    </row>
    <row r="180" s="136" customFormat="1" customHeight="1" outlineLevel="1" spans="1:13">
      <c r="A180" s="196">
        <v>179</v>
      </c>
      <c r="B180" s="315"/>
      <c r="C180" s="196" t="s">
        <v>1602</v>
      </c>
      <c r="D180" s="196" t="s">
        <v>1553</v>
      </c>
      <c r="E180" s="826">
        <v>8.364</v>
      </c>
      <c r="F180" s="826">
        <v>1.5</v>
      </c>
      <c r="G180" s="826">
        <v>3</v>
      </c>
      <c r="H180" s="826">
        <v>1</v>
      </c>
      <c r="I180" s="826"/>
      <c r="J180" s="826">
        <v>12.546</v>
      </c>
      <c r="K180" s="826">
        <v>8.564</v>
      </c>
      <c r="L180" s="142" t="s">
        <v>1561</v>
      </c>
      <c r="M180" s="44">
        <v>702</v>
      </c>
    </row>
    <row r="181" s="136" customFormat="1" customHeight="1" outlineLevel="1" spans="1:13">
      <c r="A181" s="196">
        <v>180</v>
      </c>
      <c r="B181" s="315"/>
      <c r="C181" s="196" t="s">
        <v>1622</v>
      </c>
      <c r="D181" s="196" t="s">
        <v>1553</v>
      </c>
      <c r="E181" s="826">
        <v>47.94</v>
      </c>
      <c r="F181" s="826">
        <v>1.5</v>
      </c>
      <c r="G181" s="826">
        <v>3</v>
      </c>
      <c r="H181" s="826">
        <v>1</v>
      </c>
      <c r="I181" s="826"/>
      <c r="J181" s="826">
        <v>71.91</v>
      </c>
      <c r="K181" s="826">
        <v>48.14</v>
      </c>
      <c r="L181" s="285" t="s">
        <v>1623</v>
      </c>
      <c r="M181" s="44">
        <v>702</v>
      </c>
    </row>
    <row r="182" s="136" customFormat="1" customHeight="1" outlineLevel="1" spans="1:13">
      <c r="A182" s="196">
        <v>181</v>
      </c>
      <c r="B182" s="315"/>
      <c r="C182" s="196"/>
      <c r="D182" s="266" t="s">
        <v>1606</v>
      </c>
      <c r="E182" s="826">
        <v>47.94</v>
      </c>
      <c r="F182" s="826">
        <v>1.5</v>
      </c>
      <c r="G182" s="826">
        <v>3</v>
      </c>
      <c r="H182" s="826">
        <v>1</v>
      </c>
      <c r="I182" s="826"/>
      <c r="J182" s="826">
        <v>71.91</v>
      </c>
      <c r="K182" s="826">
        <v>48.14</v>
      </c>
      <c r="L182" s="290"/>
      <c r="M182" s="44">
        <v>702</v>
      </c>
    </row>
    <row r="183" s="136" customFormat="1" customHeight="1" outlineLevel="1" spans="1:13">
      <c r="A183" s="196">
        <v>182</v>
      </c>
      <c r="B183" s="315"/>
      <c r="C183" s="196" t="s">
        <v>1624</v>
      </c>
      <c r="D183" s="196" t="s">
        <v>1553</v>
      </c>
      <c r="E183" s="826">
        <v>5.1</v>
      </c>
      <c r="F183" s="826">
        <v>1.5</v>
      </c>
      <c r="G183" s="826">
        <v>3</v>
      </c>
      <c r="H183" s="826">
        <v>1</v>
      </c>
      <c r="I183" s="826"/>
      <c r="J183" s="826">
        <v>7.65</v>
      </c>
      <c r="K183" s="826">
        <v>5.3</v>
      </c>
      <c r="L183" s="285" t="s">
        <v>1625</v>
      </c>
      <c r="M183" s="44">
        <v>702</v>
      </c>
    </row>
    <row r="184" s="136" customFormat="1" customHeight="1" outlineLevel="1" spans="1:13">
      <c r="A184" s="196">
        <v>183</v>
      </c>
      <c r="B184" s="315"/>
      <c r="C184" s="196"/>
      <c r="D184" s="266" t="s">
        <v>1606</v>
      </c>
      <c r="E184" s="826">
        <v>5.1</v>
      </c>
      <c r="F184" s="826">
        <v>1.5</v>
      </c>
      <c r="G184" s="826">
        <v>3</v>
      </c>
      <c r="H184" s="826">
        <v>1</v>
      </c>
      <c r="I184" s="826"/>
      <c r="J184" s="826">
        <v>7.65</v>
      </c>
      <c r="K184" s="826">
        <v>5.3</v>
      </c>
      <c r="L184" s="290"/>
      <c r="M184" s="44">
        <v>702</v>
      </c>
    </row>
    <row r="185" s="136" customFormat="1" customHeight="1" outlineLevel="1" spans="1:13">
      <c r="A185" s="196">
        <v>184</v>
      </c>
      <c r="B185" s="315"/>
      <c r="C185" s="131" t="s">
        <v>1626</v>
      </c>
      <c r="D185" s="196" t="s">
        <v>1553</v>
      </c>
      <c r="E185" s="826">
        <v>5.1</v>
      </c>
      <c r="F185" s="826">
        <v>1.5</v>
      </c>
      <c r="G185" s="826">
        <v>3</v>
      </c>
      <c r="H185" s="826">
        <v>1</v>
      </c>
      <c r="I185" s="826"/>
      <c r="J185" s="826">
        <v>7.65</v>
      </c>
      <c r="K185" s="826">
        <v>5.3</v>
      </c>
      <c r="L185" s="285" t="s">
        <v>1627</v>
      </c>
      <c r="M185" s="44">
        <v>702</v>
      </c>
    </row>
    <row r="186" s="136" customFormat="1" customHeight="1" outlineLevel="1" spans="1:13">
      <c r="A186" s="196">
        <v>185</v>
      </c>
      <c r="B186" s="315"/>
      <c r="C186" s="263"/>
      <c r="D186" s="266" t="s">
        <v>1606</v>
      </c>
      <c r="E186" s="826">
        <v>5.1</v>
      </c>
      <c r="F186" s="826">
        <v>1.5</v>
      </c>
      <c r="G186" s="826">
        <v>3</v>
      </c>
      <c r="H186" s="826">
        <v>1</v>
      </c>
      <c r="I186" s="826"/>
      <c r="J186" s="826">
        <v>7.65</v>
      </c>
      <c r="K186" s="826">
        <v>5.3</v>
      </c>
      <c r="L186" s="290"/>
      <c r="M186" s="44">
        <v>702</v>
      </c>
    </row>
    <row r="187" s="136" customFormat="1" customHeight="1" outlineLevel="1" spans="1:13">
      <c r="A187" s="196">
        <v>186</v>
      </c>
      <c r="B187" s="315"/>
      <c r="C187" s="196" t="s">
        <v>1628</v>
      </c>
      <c r="D187" s="196" t="s">
        <v>1553</v>
      </c>
      <c r="E187" s="826">
        <v>6.528</v>
      </c>
      <c r="F187" s="826">
        <v>1.5</v>
      </c>
      <c r="G187" s="826">
        <v>3</v>
      </c>
      <c r="H187" s="826">
        <v>1</v>
      </c>
      <c r="I187" s="826"/>
      <c r="J187" s="826">
        <v>9.792</v>
      </c>
      <c r="K187" s="826">
        <v>6.728</v>
      </c>
      <c r="L187" s="285" t="s">
        <v>1629</v>
      </c>
      <c r="M187" s="44">
        <v>702</v>
      </c>
    </row>
    <row r="188" s="136" customFormat="1" customHeight="1" outlineLevel="1" spans="1:13">
      <c r="A188" s="196">
        <v>187</v>
      </c>
      <c r="B188" s="315"/>
      <c r="C188" s="196"/>
      <c r="D188" s="266" t="s">
        <v>1606</v>
      </c>
      <c r="E188" s="826">
        <v>6.528</v>
      </c>
      <c r="F188" s="826">
        <v>1.5</v>
      </c>
      <c r="G188" s="826">
        <v>3</v>
      </c>
      <c r="H188" s="826">
        <v>1</v>
      </c>
      <c r="I188" s="826"/>
      <c r="J188" s="826">
        <v>9.792</v>
      </c>
      <c r="K188" s="826">
        <v>6.728</v>
      </c>
      <c r="L188" s="290"/>
      <c r="M188" s="44">
        <v>702</v>
      </c>
    </row>
    <row r="189" s="136" customFormat="1" customHeight="1" outlineLevel="1" spans="1:13">
      <c r="A189" s="196">
        <v>188</v>
      </c>
      <c r="B189" s="315"/>
      <c r="C189" s="131" t="s">
        <v>1630</v>
      </c>
      <c r="D189" s="196" t="s">
        <v>1553</v>
      </c>
      <c r="E189" s="826">
        <v>3.06</v>
      </c>
      <c r="F189" s="826">
        <v>1.5</v>
      </c>
      <c r="G189" s="826">
        <v>3</v>
      </c>
      <c r="H189" s="826">
        <v>1</v>
      </c>
      <c r="I189" s="826"/>
      <c r="J189" s="826">
        <v>4.59</v>
      </c>
      <c r="K189" s="826">
        <v>3.26</v>
      </c>
      <c r="L189" s="285" t="s">
        <v>1631</v>
      </c>
      <c r="M189" s="44">
        <v>702</v>
      </c>
    </row>
    <row r="190" s="136" customFormat="1" customHeight="1" outlineLevel="1" spans="1:13">
      <c r="A190" s="196">
        <v>189</v>
      </c>
      <c r="B190" s="315"/>
      <c r="C190" s="263"/>
      <c r="D190" s="266" t="s">
        <v>1606</v>
      </c>
      <c r="E190" s="826">
        <v>3.06</v>
      </c>
      <c r="F190" s="826">
        <v>1.5</v>
      </c>
      <c r="G190" s="826">
        <v>3</v>
      </c>
      <c r="H190" s="826">
        <v>1</v>
      </c>
      <c r="I190" s="826"/>
      <c r="J190" s="826">
        <v>4.59</v>
      </c>
      <c r="K190" s="826">
        <v>3.26</v>
      </c>
      <c r="L190" s="290"/>
      <c r="M190" s="44">
        <v>702</v>
      </c>
    </row>
    <row r="191" s="136" customFormat="1" customHeight="1" outlineLevel="1" spans="1:13">
      <c r="A191" s="196">
        <v>190</v>
      </c>
      <c r="B191" s="315"/>
      <c r="C191" s="196" t="s">
        <v>1632</v>
      </c>
      <c r="D191" s="196" t="s">
        <v>1553</v>
      </c>
      <c r="E191" s="826">
        <v>9.282</v>
      </c>
      <c r="F191" s="826">
        <v>1.5</v>
      </c>
      <c r="G191" s="826">
        <v>3</v>
      </c>
      <c r="H191" s="826">
        <v>1</v>
      </c>
      <c r="I191" s="826"/>
      <c r="J191" s="826">
        <v>13.923</v>
      </c>
      <c r="K191" s="826">
        <v>9.482</v>
      </c>
      <c r="L191" s="285" t="s">
        <v>1633</v>
      </c>
      <c r="M191" s="44">
        <v>702</v>
      </c>
    </row>
    <row r="192" s="136" customFormat="1" customHeight="1" outlineLevel="1" spans="1:13">
      <c r="A192" s="196">
        <v>191</v>
      </c>
      <c r="B192" s="315"/>
      <c r="C192" s="196"/>
      <c r="D192" s="266" t="s">
        <v>1606</v>
      </c>
      <c r="E192" s="826">
        <v>9.282</v>
      </c>
      <c r="F192" s="826">
        <v>1.5</v>
      </c>
      <c r="G192" s="826">
        <v>3</v>
      </c>
      <c r="H192" s="826">
        <v>1</v>
      </c>
      <c r="I192" s="826"/>
      <c r="J192" s="826">
        <v>13.923</v>
      </c>
      <c r="K192" s="826">
        <v>9.482</v>
      </c>
      <c r="L192" s="290"/>
      <c r="M192" s="44">
        <v>702</v>
      </c>
    </row>
    <row r="193" s="136" customFormat="1" customHeight="1" outlineLevel="1" spans="1:13">
      <c r="A193" s="196">
        <v>192</v>
      </c>
      <c r="B193" s="315"/>
      <c r="C193" s="131" t="s">
        <v>1634</v>
      </c>
      <c r="D193" s="196" t="s">
        <v>1553</v>
      </c>
      <c r="E193" s="826">
        <v>4.488</v>
      </c>
      <c r="F193" s="826">
        <v>1.5</v>
      </c>
      <c r="G193" s="826">
        <v>3</v>
      </c>
      <c r="H193" s="826">
        <v>1</v>
      </c>
      <c r="I193" s="826"/>
      <c r="J193" s="826">
        <v>6.732</v>
      </c>
      <c r="K193" s="826">
        <v>4.688</v>
      </c>
      <c r="L193" s="285" t="s">
        <v>1635</v>
      </c>
      <c r="M193" s="44">
        <v>702</v>
      </c>
    </row>
    <row r="194" s="136" customFormat="1" customHeight="1" outlineLevel="1" spans="1:13">
      <c r="A194" s="196">
        <v>193</v>
      </c>
      <c r="B194" s="315"/>
      <c r="C194" s="263"/>
      <c r="D194" s="266" t="s">
        <v>1606</v>
      </c>
      <c r="E194" s="826">
        <v>4.488</v>
      </c>
      <c r="F194" s="826">
        <v>1.5</v>
      </c>
      <c r="G194" s="826">
        <v>3</v>
      </c>
      <c r="H194" s="826">
        <v>1</v>
      </c>
      <c r="I194" s="826"/>
      <c r="J194" s="826">
        <v>6.732</v>
      </c>
      <c r="K194" s="826">
        <v>4.688</v>
      </c>
      <c r="L194" s="290"/>
      <c r="M194" s="44">
        <v>702</v>
      </c>
    </row>
    <row r="195" s="136" customFormat="1" customHeight="1" outlineLevel="1" spans="1:13">
      <c r="A195" s="196">
        <v>194</v>
      </c>
      <c r="B195" s="315"/>
      <c r="C195" s="196" t="s">
        <v>1636</v>
      </c>
      <c r="D195" s="196" t="s">
        <v>1553</v>
      </c>
      <c r="E195" s="826">
        <v>11.73</v>
      </c>
      <c r="F195" s="826">
        <v>1.5</v>
      </c>
      <c r="G195" s="826">
        <v>3</v>
      </c>
      <c r="H195" s="826">
        <v>1</v>
      </c>
      <c r="I195" s="826"/>
      <c r="J195" s="826">
        <v>17.595</v>
      </c>
      <c r="K195" s="826">
        <v>11.93</v>
      </c>
      <c r="L195" s="285" t="s">
        <v>1637</v>
      </c>
      <c r="M195" s="44">
        <v>702</v>
      </c>
    </row>
    <row r="196" s="136" customFormat="1" customHeight="1" outlineLevel="1" spans="1:13">
      <c r="A196" s="196">
        <v>195</v>
      </c>
      <c r="B196" s="315"/>
      <c r="C196" s="196"/>
      <c r="D196" s="266" t="s">
        <v>1606</v>
      </c>
      <c r="E196" s="826">
        <v>11.73</v>
      </c>
      <c r="F196" s="826">
        <v>1.5</v>
      </c>
      <c r="G196" s="826">
        <v>3</v>
      </c>
      <c r="H196" s="826">
        <v>1</v>
      </c>
      <c r="I196" s="826"/>
      <c r="J196" s="826">
        <v>17.595</v>
      </c>
      <c r="K196" s="826">
        <v>11.93</v>
      </c>
      <c r="L196" s="290"/>
      <c r="M196" s="44">
        <v>702</v>
      </c>
    </row>
    <row r="197" s="136" customFormat="1" customHeight="1" outlineLevel="1" spans="1:13">
      <c r="A197" s="196">
        <v>196</v>
      </c>
      <c r="B197" s="315"/>
      <c r="C197" s="131" t="s">
        <v>1638</v>
      </c>
      <c r="D197" s="196" t="s">
        <v>1553</v>
      </c>
      <c r="E197" s="826">
        <v>4.59</v>
      </c>
      <c r="F197" s="826">
        <v>1.5</v>
      </c>
      <c r="G197" s="826">
        <v>3</v>
      </c>
      <c r="H197" s="826">
        <v>1</v>
      </c>
      <c r="I197" s="826"/>
      <c r="J197" s="826">
        <v>6.885</v>
      </c>
      <c r="K197" s="826">
        <v>4.79</v>
      </c>
      <c r="L197" s="285" t="s">
        <v>1639</v>
      </c>
      <c r="M197" s="44">
        <v>702</v>
      </c>
    </row>
    <row r="198" s="136" customFormat="1" customHeight="1" outlineLevel="1" spans="1:13">
      <c r="A198" s="196">
        <v>197</v>
      </c>
      <c r="B198" s="315"/>
      <c r="C198" s="263"/>
      <c r="D198" s="266" t="s">
        <v>1606</v>
      </c>
      <c r="E198" s="826">
        <v>4.59</v>
      </c>
      <c r="F198" s="826">
        <v>1.5</v>
      </c>
      <c r="G198" s="826">
        <v>3</v>
      </c>
      <c r="H198" s="826">
        <v>1</v>
      </c>
      <c r="I198" s="826"/>
      <c r="J198" s="826">
        <v>6.885</v>
      </c>
      <c r="K198" s="826">
        <v>4.79</v>
      </c>
      <c r="L198" s="290"/>
      <c r="M198" s="44">
        <v>702</v>
      </c>
    </row>
    <row r="199" s="136" customFormat="1" customHeight="1" outlineLevel="1" spans="1:13">
      <c r="A199" s="196">
        <v>198</v>
      </c>
      <c r="B199" s="315"/>
      <c r="C199" s="196" t="s">
        <v>1640</v>
      </c>
      <c r="D199" s="196" t="s">
        <v>1553</v>
      </c>
      <c r="E199" s="826">
        <v>10.2</v>
      </c>
      <c r="F199" s="826">
        <v>1.5</v>
      </c>
      <c r="G199" s="826">
        <v>3</v>
      </c>
      <c r="H199" s="826">
        <v>1</v>
      </c>
      <c r="I199" s="826"/>
      <c r="J199" s="826">
        <v>15.3</v>
      </c>
      <c r="K199" s="826">
        <v>10.4</v>
      </c>
      <c r="L199" s="285" t="s">
        <v>1641</v>
      </c>
      <c r="M199" s="44">
        <v>702</v>
      </c>
    </row>
    <row r="200" s="136" customFormat="1" customHeight="1" outlineLevel="1" spans="1:13">
      <c r="A200" s="196">
        <v>199</v>
      </c>
      <c r="B200" s="315"/>
      <c r="C200" s="196"/>
      <c r="D200" s="266" t="s">
        <v>1606</v>
      </c>
      <c r="E200" s="826">
        <v>10.2</v>
      </c>
      <c r="F200" s="826">
        <v>1.5</v>
      </c>
      <c r="G200" s="826">
        <v>3</v>
      </c>
      <c r="H200" s="826">
        <v>1</v>
      </c>
      <c r="I200" s="826"/>
      <c r="J200" s="826">
        <v>15.3</v>
      </c>
      <c r="K200" s="826">
        <v>10.4</v>
      </c>
      <c r="L200" s="290"/>
      <c r="M200" s="44">
        <v>702</v>
      </c>
    </row>
    <row r="201" s="136" customFormat="1" customHeight="1" outlineLevel="1" spans="1:13">
      <c r="A201" s="196">
        <v>200</v>
      </c>
      <c r="B201" s="315"/>
      <c r="C201" s="196" t="s">
        <v>1640</v>
      </c>
      <c r="D201" s="196" t="s">
        <v>1553</v>
      </c>
      <c r="E201" s="826">
        <v>36.72</v>
      </c>
      <c r="F201" s="826">
        <v>1.5</v>
      </c>
      <c r="G201" s="826">
        <v>3</v>
      </c>
      <c r="H201" s="826">
        <v>1</v>
      </c>
      <c r="I201" s="826"/>
      <c r="J201" s="826">
        <v>55.08</v>
      </c>
      <c r="K201" s="826">
        <v>36.92</v>
      </c>
      <c r="L201" s="285" t="s">
        <v>1642</v>
      </c>
      <c r="M201" s="44">
        <v>702</v>
      </c>
    </row>
    <row r="202" s="136" customFormat="1" customHeight="1" outlineLevel="1" spans="1:13">
      <c r="A202" s="196">
        <v>201</v>
      </c>
      <c r="B202" s="263"/>
      <c r="C202" s="196"/>
      <c r="D202" s="266" t="s">
        <v>1606</v>
      </c>
      <c r="E202" s="826">
        <v>36.72</v>
      </c>
      <c r="F202" s="826">
        <v>1.5</v>
      </c>
      <c r="G202" s="826">
        <v>3</v>
      </c>
      <c r="H202" s="826">
        <v>1</v>
      </c>
      <c r="I202" s="826"/>
      <c r="J202" s="826">
        <v>55.08</v>
      </c>
      <c r="K202" s="826">
        <v>36.92</v>
      </c>
      <c r="L202" s="290"/>
      <c r="M202" s="44">
        <v>702</v>
      </c>
    </row>
    <row r="203" s="136" customFormat="1" customHeight="1" outlineLevel="1" spans="1:13">
      <c r="A203" s="196">
        <v>202</v>
      </c>
      <c r="B203" s="196" t="s">
        <v>1643</v>
      </c>
      <c r="C203" s="196" t="s">
        <v>1190</v>
      </c>
      <c r="D203" s="196" t="s">
        <v>1553</v>
      </c>
      <c r="E203" s="826">
        <v>9.69</v>
      </c>
      <c r="F203" s="826">
        <v>1.5</v>
      </c>
      <c r="G203" s="826">
        <v>3</v>
      </c>
      <c r="H203" s="826">
        <v>1</v>
      </c>
      <c r="I203" s="826"/>
      <c r="J203" s="826">
        <v>14.535</v>
      </c>
      <c r="K203" s="826">
        <v>9.89</v>
      </c>
      <c r="L203" s="142" t="s">
        <v>1644</v>
      </c>
      <c r="M203" s="44">
        <v>702</v>
      </c>
    </row>
    <row r="204" s="136" customFormat="1" customHeight="1" outlineLevel="1" spans="1:13">
      <c r="A204" s="196">
        <v>203</v>
      </c>
      <c r="B204" s="196"/>
      <c r="C204" s="196" t="s">
        <v>1239</v>
      </c>
      <c r="D204" s="196" t="s">
        <v>1553</v>
      </c>
      <c r="E204" s="826">
        <v>8.67</v>
      </c>
      <c r="F204" s="826">
        <v>1.5</v>
      </c>
      <c r="G204" s="826">
        <v>3</v>
      </c>
      <c r="H204" s="826">
        <v>1</v>
      </c>
      <c r="I204" s="826"/>
      <c r="J204" s="826">
        <v>13.005</v>
      </c>
      <c r="K204" s="826">
        <v>8.87</v>
      </c>
      <c r="L204" s="142" t="s">
        <v>1561</v>
      </c>
      <c r="M204" s="44">
        <v>702</v>
      </c>
    </row>
    <row r="205" s="136" customFormat="1" customHeight="1" outlineLevel="1" spans="1:13">
      <c r="A205" s="196">
        <v>204</v>
      </c>
      <c r="B205" s="196"/>
      <c r="C205" s="196" t="s">
        <v>85</v>
      </c>
      <c r="D205" s="196" t="s">
        <v>1553</v>
      </c>
      <c r="E205" s="826">
        <v>1.836</v>
      </c>
      <c r="F205" s="826">
        <v>1.5</v>
      </c>
      <c r="G205" s="826">
        <v>3</v>
      </c>
      <c r="H205" s="826">
        <v>1</v>
      </c>
      <c r="I205" s="826"/>
      <c r="J205" s="826">
        <v>2.754</v>
      </c>
      <c r="K205" s="826">
        <v>2.036</v>
      </c>
      <c r="L205" s="142" t="s">
        <v>1645</v>
      </c>
      <c r="M205" s="44">
        <v>702</v>
      </c>
    </row>
    <row r="206" s="136" customFormat="1" customHeight="1" outlineLevel="1" spans="1:13">
      <c r="A206" s="196">
        <v>205</v>
      </c>
      <c r="B206" s="196"/>
      <c r="C206" s="196"/>
      <c r="D206" s="266" t="s">
        <v>1606</v>
      </c>
      <c r="E206" s="826">
        <v>1.836</v>
      </c>
      <c r="F206" s="826">
        <v>1.5</v>
      </c>
      <c r="G206" s="826">
        <v>3</v>
      </c>
      <c r="H206" s="826">
        <v>1</v>
      </c>
      <c r="I206" s="826"/>
      <c r="J206" s="826">
        <v>2.754</v>
      </c>
      <c r="K206" s="826">
        <v>2.036</v>
      </c>
      <c r="L206" s="142"/>
      <c r="M206" s="44">
        <v>702</v>
      </c>
    </row>
    <row r="207" s="136" customFormat="1" customHeight="1" outlineLevel="1" spans="1:13">
      <c r="A207" s="196">
        <v>206</v>
      </c>
      <c r="B207" s="196"/>
      <c r="C207" s="196"/>
      <c r="D207" s="196" t="s">
        <v>1555</v>
      </c>
      <c r="E207" s="826">
        <v>6.63</v>
      </c>
      <c r="F207" s="826">
        <v>1.5</v>
      </c>
      <c r="G207" s="826">
        <v>3</v>
      </c>
      <c r="H207" s="826">
        <v>2</v>
      </c>
      <c r="I207" s="826"/>
      <c r="J207" s="826">
        <v>19.89</v>
      </c>
      <c r="K207" s="826">
        <v>6.83</v>
      </c>
      <c r="L207" s="142"/>
      <c r="M207" s="44">
        <v>702</v>
      </c>
    </row>
    <row r="208" s="136" customFormat="1" customHeight="1" outlineLevel="1" spans="1:13">
      <c r="A208" s="196">
        <v>207</v>
      </c>
      <c r="B208" s="196"/>
      <c r="C208" s="196"/>
      <c r="D208" s="196" t="s">
        <v>1547</v>
      </c>
      <c r="E208" s="826">
        <v>1.428</v>
      </c>
      <c r="F208" s="826">
        <v>1.5</v>
      </c>
      <c r="G208" s="266">
        <v>3.96</v>
      </c>
      <c r="H208" s="826">
        <v>1</v>
      </c>
      <c r="I208" s="826">
        <v>5.65488</v>
      </c>
      <c r="J208" s="826"/>
      <c r="K208" s="826"/>
      <c r="L208" s="142"/>
      <c r="M208" s="44">
        <v>702</v>
      </c>
    </row>
    <row r="209" s="136" customFormat="1" customHeight="1" outlineLevel="1" spans="1:13">
      <c r="A209" s="196">
        <v>208</v>
      </c>
      <c r="B209" s="196"/>
      <c r="C209" s="196" t="s">
        <v>85</v>
      </c>
      <c r="D209" s="196" t="s">
        <v>1553</v>
      </c>
      <c r="E209" s="826">
        <v>1.836</v>
      </c>
      <c r="F209" s="826">
        <v>1.5</v>
      </c>
      <c r="G209" s="826">
        <v>3</v>
      </c>
      <c r="H209" s="826">
        <v>1</v>
      </c>
      <c r="I209" s="826"/>
      <c r="J209" s="826">
        <v>2.754</v>
      </c>
      <c r="K209" s="826">
        <v>2.036</v>
      </c>
      <c r="L209" s="142" t="s">
        <v>1646</v>
      </c>
      <c r="M209" s="44">
        <v>702</v>
      </c>
    </row>
    <row r="210" s="136" customFormat="1" customHeight="1" outlineLevel="1" spans="1:13">
      <c r="A210" s="196">
        <v>209</v>
      </c>
      <c r="B210" s="196"/>
      <c r="C210" s="196"/>
      <c r="D210" s="266" t="s">
        <v>1606</v>
      </c>
      <c r="E210" s="826">
        <v>1.836</v>
      </c>
      <c r="F210" s="826">
        <v>1.5</v>
      </c>
      <c r="G210" s="826">
        <v>3</v>
      </c>
      <c r="H210" s="826">
        <v>1</v>
      </c>
      <c r="I210" s="826"/>
      <c r="J210" s="826">
        <v>2.754</v>
      </c>
      <c r="K210" s="826">
        <v>2.036</v>
      </c>
      <c r="L210" s="142"/>
      <c r="M210" s="44">
        <v>702</v>
      </c>
    </row>
    <row r="211" s="136" customFormat="1" customHeight="1" outlineLevel="1" spans="1:13">
      <c r="A211" s="196">
        <v>210</v>
      </c>
      <c r="B211" s="196"/>
      <c r="C211" s="196"/>
      <c r="D211" s="196" t="s">
        <v>1555</v>
      </c>
      <c r="E211" s="826">
        <v>6.63</v>
      </c>
      <c r="F211" s="826">
        <v>1.5</v>
      </c>
      <c r="G211" s="826">
        <v>3</v>
      </c>
      <c r="H211" s="826">
        <v>2</v>
      </c>
      <c r="I211" s="826"/>
      <c r="J211" s="826">
        <v>19.89</v>
      </c>
      <c r="K211" s="826">
        <v>6.83</v>
      </c>
      <c r="L211" s="142"/>
      <c r="M211" s="44">
        <v>702</v>
      </c>
    </row>
    <row r="212" s="136" customFormat="1" customHeight="1" outlineLevel="1" spans="1:13">
      <c r="A212" s="196">
        <v>211</v>
      </c>
      <c r="B212" s="196"/>
      <c r="C212" s="196"/>
      <c r="D212" s="196" t="s">
        <v>1547</v>
      </c>
      <c r="E212" s="826">
        <v>1.428</v>
      </c>
      <c r="F212" s="826">
        <v>1.5</v>
      </c>
      <c r="G212" s="266">
        <v>3.96</v>
      </c>
      <c r="H212" s="826">
        <v>1</v>
      </c>
      <c r="I212" s="826">
        <v>5.65488</v>
      </c>
      <c r="J212" s="826"/>
      <c r="K212" s="826"/>
      <c r="L212" s="142"/>
      <c r="M212" s="44">
        <v>702</v>
      </c>
    </row>
    <row r="213" s="136" customFormat="1" customHeight="1" outlineLevel="1" spans="1:13">
      <c r="A213" s="196">
        <v>212</v>
      </c>
      <c r="B213" s="196"/>
      <c r="C213" s="196" t="s">
        <v>85</v>
      </c>
      <c r="D213" s="196" t="s">
        <v>1553</v>
      </c>
      <c r="E213" s="826">
        <v>1.836</v>
      </c>
      <c r="F213" s="826">
        <v>1.5</v>
      </c>
      <c r="G213" s="826">
        <v>3</v>
      </c>
      <c r="H213" s="826">
        <v>1</v>
      </c>
      <c r="I213" s="826"/>
      <c r="J213" s="826">
        <v>2.754</v>
      </c>
      <c r="K213" s="826">
        <v>2.036</v>
      </c>
      <c r="L213" s="142" t="s">
        <v>1647</v>
      </c>
      <c r="M213" s="44">
        <v>702</v>
      </c>
    </row>
    <row r="214" s="136" customFormat="1" customHeight="1" outlineLevel="1" spans="1:13">
      <c r="A214" s="196">
        <v>213</v>
      </c>
      <c r="B214" s="196"/>
      <c r="C214" s="196"/>
      <c r="D214" s="266" t="s">
        <v>1606</v>
      </c>
      <c r="E214" s="826">
        <v>1.836</v>
      </c>
      <c r="F214" s="826">
        <v>1.5</v>
      </c>
      <c r="G214" s="826">
        <v>3</v>
      </c>
      <c r="H214" s="826">
        <v>1</v>
      </c>
      <c r="I214" s="826"/>
      <c r="J214" s="826">
        <v>2.754</v>
      </c>
      <c r="K214" s="826">
        <v>2.036</v>
      </c>
      <c r="L214" s="142"/>
      <c r="M214" s="44">
        <v>702</v>
      </c>
    </row>
    <row r="215" s="136" customFormat="1" customHeight="1" outlineLevel="1" spans="1:13">
      <c r="A215" s="196">
        <v>214</v>
      </c>
      <c r="B215" s="196"/>
      <c r="C215" s="196"/>
      <c r="D215" s="196" t="s">
        <v>1555</v>
      </c>
      <c r="E215" s="826">
        <v>6.63</v>
      </c>
      <c r="F215" s="826">
        <v>1.5</v>
      </c>
      <c r="G215" s="826">
        <v>3</v>
      </c>
      <c r="H215" s="826">
        <v>2</v>
      </c>
      <c r="I215" s="826"/>
      <c r="J215" s="826">
        <v>19.89</v>
      </c>
      <c r="K215" s="826">
        <v>6.83</v>
      </c>
      <c r="L215" s="142"/>
      <c r="M215" s="44">
        <v>702</v>
      </c>
    </row>
    <row r="216" s="136" customFormat="1" customHeight="1" outlineLevel="1" spans="1:13">
      <c r="A216" s="196">
        <v>215</v>
      </c>
      <c r="B216" s="196"/>
      <c r="C216" s="196"/>
      <c r="D216" s="196" t="s">
        <v>1547</v>
      </c>
      <c r="E216" s="826">
        <v>1.428</v>
      </c>
      <c r="F216" s="826">
        <v>1.5</v>
      </c>
      <c r="G216" s="266">
        <v>3.96</v>
      </c>
      <c r="H216" s="826">
        <v>1</v>
      </c>
      <c r="I216" s="826">
        <v>5.65488</v>
      </c>
      <c r="J216" s="826"/>
      <c r="K216" s="826"/>
      <c r="L216" s="142"/>
      <c r="M216" s="44">
        <v>702</v>
      </c>
    </row>
    <row r="217" s="136" customFormat="1" customHeight="1" outlineLevel="1" spans="1:13">
      <c r="A217" s="196">
        <v>216</v>
      </c>
      <c r="B217" s="196"/>
      <c r="C217" s="196" t="s">
        <v>85</v>
      </c>
      <c r="D217" s="196" t="s">
        <v>1553</v>
      </c>
      <c r="E217" s="826">
        <v>1.836</v>
      </c>
      <c r="F217" s="826">
        <v>1.5</v>
      </c>
      <c r="G217" s="826">
        <v>3</v>
      </c>
      <c r="H217" s="826">
        <v>1</v>
      </c>
      <c r="I217" s="826"/>
      <c r="J217" s="826">
        <v>2.754</v>
      </c>
      <c r="K217" s="826">
        <v>2.036</v>
      </c>
      <c r="L217" s="142" t="s">
        <v>1648</v>
      </c>
      <c r="M217" s="44">
        <v>702</v>
      </c>
    </row>
    <row r="218" s="136" customFormat="1" customHeight="1" outlineLevel="1" spans="1:13">
      <c r="A218" s="196">
        <v>217</v>
      </c>
      <c r="B218" s="196"/>
      <c r="C218" s="196"/>
      <c r="D218" s="266" t="s">
        <v>1606</v>
      </c>
      <c r="E218" s="826">
        <v>1.836</v>
      </c>
      <c r="F218" s="826">
        <v>1.5</v>
      </c>
      <c r="G218" s="826">
        <v>3</v>
      </c>
      <c r="H218" s="826">
        <v>1</v>
      </c>
      <c r="I218" s="826"/>
      <c r="J218" s="826">
        <v>2.754</v>
      </c>
      <c r="K218" s="826">
        <v>2.036</v>
      </c>
      <c r="L218" s="142"/>
      <c r="M218" s="44">
        <v>702</v>
      </c>
    </row>
    <row r="219" s="136" customFormat="1" customHeight="1" outlineLevel="1" spans="1:13">
      <c r="A219" s="196">
        <v>218</v>
      </c>
      <c r="B219" s="196"/>
      <c r="C219" s="196"/>
      <c r="D219" s="196" t="s">
        <v>1555</v>
      </c>
      <c r="E219" s="826">
        <v>6.63</v>
      </c>
      <c r="F219" s="826">
        <v>1.5</v>
      </c>
      <c r="G219" s="826">
        <v>3</v>
      </c>
      <c r="H219" s="826">
        <v>2</v>
      </c>
      <c r="I219" s="826"/>
      <c r="J219" s="826">
        <v>19.89</v>
      </c>
      <c r="K219" s="826">
        <v>6.83</v>
      </c>
      <c r="L219" s="142"/>
      <c r="M219" s="44">
        <v>702</v>
      </c>
    </row>
    <row r="220" s="136" customFormat="1" customHeight="1" outlineLevel="1" spans="1:13">
      <c r="A220" s="196">
        <v>219</v>
      </c>
      <c r="B220" s="196"/>
      <c r="C220" s="196"/>
      <c r="D220" s="196" t="s">
        <v>1547</v>
      </c>
      <c r="E220" s="826">
        <v>1.428</v>
      </c>
      <c r="F220" s="826">
        <v>1.5</v>
      </c>
      <c r="G220" s="266">
        <v>3.96</v>
      </c>
      <c r="H220" s="826">
        <v>1</v>
      </c>
      <c r="I220" s="826">
        <v>5.65488</v>
      </c>
      <c r="J220" s="826"/>
      <c r="K220" s="826"/>
      <c r="L220" s="142"/>
      <c r="M220" s="44">
        <v>702</v>
      </c>
    </row>
    <row r="221" s="136" customFormat="1" customHeight="1" outlineLevel="1" spans="1:13">
      <c r="A221" s="196">
        <v>220</v>
      </c>
      <c r="B221" s="196"/>
      <c r="C221" s="196" t="s">
        <v>87</v>
      </c>
      <c r="D221" s="196" t="s">
        <v>1553</v>
      </c>
      <c r="E221" s="826">
        <v>1.836</v>
      </c>
      <c r="F221" s="826">
        <v>1.5</v>
      </c>
      <c r="G221" s="826">
        <v>3</v>
      </c>
      <c r="H221" s="826">
        <v>1</v>
      </c>
      <c r="I221" s="826"/>
      <c r="J221" s="826">
        <v>2.754</v>
      </c>
      <c r="K221" s="826">
        <v>2.036</v>
      </c>
      <c r="L221" s="142" t="s">
        <v>1649</v>
      </c>
      <c r="M221" s="44">
        <v>702</v>
      </c>
    </row>
    <row r="222" s="136" customFormat="1" customHeight="1" outlineLevel="1" spans="1:13">
      <c r="A222" s="196">
        <v>221</v>
      </c>
      <c r="B222" s="196"/>
      <c r="C222" s="196"/>
      <c r="D222" s="266" t="s">
        <v>1606</v>
      </c>
      <c r="E222" s="826">
        <v>1.836</v>
      </c>
      <c r="F222" s="826">
        <v>1.5</v>
      </c>
      <c r="G222" s="826">
        <v>3</v>
      </c>
      <c r="H222" s="826">
        <v>1</v>
      </c>
      <c r="I222" s="826"/>
      <c r="J222" s="826">
        <v>2.754</v>
      </c>
      <c r="K222" s="826">
        <v>2.036</v>
      </c>
      <c r="L222" s="142"/>
      <c r="M222" s="44">
        <v>702</v>
      </c>
    </row>
    <row r="223" s="136" customFormat="1" customHeight="1" outlineLevel="1" spans="1:13">
      <c r="A223" s="196">
        <v>222</v>
      </c>
      <c r="B223" s="196"/>
      <c r="C223" s="196"/>
      <c r="D223" s="196" t="s">
        <v>1555</v>
      </c>
      <c r="E223" s="826">
        <v>6.63</v>
      </c>
      <c r="F223" s="826">
        <v>1.5</v>
      </c>
      <c r="G223" s="826">
        <v>3</v>
      </c>
      <c r="H223" s="826">
        <v>3</v>
      </c>
      <c r="I223" s="826"/>
      <c r="J223" s="826">
        <v>29.835</v>
      </c>
      <c r="K223" s="826">
        <v>6.83</v>
      </c>
      <c r="L223" s="142"/>
      <c r="M223" s="44">
        <v>702</v>
      </c>
    </row>
    <row r="224" s="136" customFormat="1" customHeight="1" outlineLevel="1" spans="1:13">
      <c r="A224" s="196">
        <v>223</v>
      </c>
      <c r="B224" s="196"/>
      <c r="C224" s="196"/>
      <c r="D224" s="196" t="s">
        <v>1547</v>
      </c>
      <c r="E224" s="826">
        <v>1.428</v>
      </c>
      <c r="F224" s="826">
        <v>1.5</v>
      </c>
      <c r="G224" s="266">
        <v>3.96</v>
      </c>
      <c r="H224" s="826">
        <v>1</v>
      </c>
      <c r="I224" s="826">
        <v>5.65488</v>
      </c>
      <c r="J224" s="826"/>
      <c r="K224" s="826"/>
      <c r="L224" s="142"/>
      <c r="M224" s="44">
        <v>702</v>
      </c>
    </row>
    <row r="225" s="136" customFormat="1" customHeight="1" outlineLevel="1" spans="1:13">
      <c r="A225" s="196">
        <v>224</v>
      </c>
      <c r="B225" s="196"/>
      <c r="C225" s="196" t="s">
        <v>87</v>
      </c>
      <c r="D225" s="196" t="s">
        <v>1553</v>
      </c>
      <c r="E225" s="826">
        <v>1.836</v>
      </c>
      <c r="F225" s="826">
        <v>1.5</v>
      </c>
      <c r="G225" s="826">
        <v>3</v>
      </c>
      <c r="H225" s="826">
        <v>1</v>
      </c>
      <c r="I225" s="826"/>
      <c r="J225" s="826">
        <v>2.754</v>
      </c>
      <c r="K225" s="826">
        <v>2.036</v>
      </c>
      <c r="L225" s="142" t="s">
        <v>1650</v>
      </c>
      <c r="M225" s="44">
        <v>702</v>
      </c>
    </row>
    <row r="226" s="136" customFormat="1" customHeight="1" outlineLevel="1" spans="1:13">
      <c r="A226" s="196">
        <v>225</v>
      </c>
      <c r="B226" s="196"/>
      <c r="C226" s="196"/>
      <c r="D226" s="266" t="s">
        <v>1606</v>
      </c>
      <c r="E226" s="826">
        <v>1.836</v>
      </c>
      <c r="F226" s="826">
        <v>1.5</v>
      </c>
      <c r="G226" s="826">
        <v>3</v>
      </c>
      <c r="H226" s="826">
        <v>1</v>
      </c>
      <c r="I226" s="826"/>
      <c r="J226" s="826">
        <v>2.754</v>
      </c>
      <c r="K226" s="826">
        <v>2.036</v>
      </c>
      <c r="L226" s="142"/>
      <c r="M226" s="44">
        <v>702</v>
      </c>
    </row>
    <row r="227" s="136" customFormat="1" customHeight="1" outlineLevel="1" spans="1:13">
      <c r="A227" s="196">
        <v>226</v>
      </c>
      <c r="B227" s="196"/>
      <c r="C227" s="196"/>
      <c r="D227" s="196" t="s">
        <v>1555</v>
      </c>
      <c r="E227" s="826">
        <v>6.63</v>
      </c>
      <c r="F227" s="826">
        <v>1.5</v>
      </c>
      <c r="G227" s="826">
        <v>3</v>
      </c>
      <c r="H227" s="826">
        <v>3</v>
      </c>
      <c r="I227" s="826"/>
      <c r="J227" s="826">
        <v>29.835</v>
      </c>
      <c r="K227" s="826">
        <v>6.83</v>
      </c>
      <c r="L227" s="142"/>
      <c r="M227" s="44">
        <v>702</v>
      </c>
    </row>
    <row r="228" s="136" customFormat="1" customHeight="1" outlineLevel="1" spans="1:13">
      <c r="A228" s="196">
        <v>227</v>
      </c>
      <c r="B228" s="196"/>
      <c r="C228" s="196"/>
      <c r="D228" s="196" t="s">
        <v>1547</v>
      </c>
      <c r="E228" s="826">
        <v>1.428</v>
      </c>
      <c r="F228" s="826">
        <v>1.5</v>
      </c>
      <c r="G228" s="266">
        <v>3.96</v>
      </c>
      <c r="H228" s="826">
        <v>1</v>
      </c>
      <c r="I228" s="826">
        <v>5.65488</v>
      </c>
      <c r="J228" s="826"/>
      <c r="K228" s="826"/>
      <c r="L228" s="142"/>
      <c r="M228" s="44">
        <v>702</v>
      </c>
    </row>
    <row r="229" s="136" customFormat="1" customHeight="1" outlineLevel="1" spans="1:13">
      <c r="A229" s="196">
        <v>228</v>
      </c>
      <c r="B229" s="196"/>
      <c r="C229" s="196" t="s">
        <v>87</v>
      </c>
      <c r="D229" s="196" t="s">
        <v>1553</v>
      </c>
      <c r="E229" s="826">
        <v>1.836</v>
      </c>
      <c r="F229" s="826">
        <v>1.5</v>
      </c>
      <c r="G229" s="826">
        <v>3</v>
      </c>
      <c r="H229" s="826">
        <v>1</v>
      </c>
      <c r="I229" s="826"/>
      <c r="J229" s="826">
        <v>2.754</v>
      </c>
      <c r="K229" s="826">
        <v>2.036</v>
      </c>
      <c r="L229" s="142" t="s">
        <v>1651</v>
      </c>
      <c r="M229" s="44">
        <v>702</v>
      </c>
    </row>
    <row r="230" s="136" customFormat="1" customHeight="1" outlineLevel="1" spans="1:13">
      <c r="A230" s="196">
        <v>229</v>
      </c>
      <c r="B230" s="196"/>
      <c r="C230" s="196"/>
      <c r="D230" s="266" t="s">
        <v>1606</v>
      </c>
      <c r="E230" s="826">
        <v>1.836</v>
      </c>
      <c r="F230" s="826">
        <v>1.5</v>
      </c>
      <c r="G230" s="826">
        <v>3</v>
      </c>
      <c r="H230" s="826">
        <v>1</v>
      </c>
      <c r="I230" s="826"/>
      <c r="J230" s="826">
        <v>2.754</v>
      </c>
      <c r="K230" s="826">
        <v>2.036</v>
      </c>
      <c r="L230" s="142"/>
      <c r="M230" s="44">
        <v>702</v>
      </c>
    </row>
    <row r="231" s="136" customFormat="1" customHeight="1" outlineLevel="1" spans="1:13">
      <c r="A231" s="196">
        <v>230</v>
      </c>
      <c r="B231" s="196"/>
      <c r="C231" s="196"/>
      <c r="D231" s="196" t="s">
        <v>1555</v>
      </c>
      <c r="E231" s="826">
        <v>6.63</v>
      </c>
      <c r="F231" s="826">
        <v>1.5</v>
      </c>
      <c r="G231" s="826">
        <v>3</v>
      </c>
      <c r="H231" s="826">
        <v>3</v>
      </c>
      <c r="I231" s="826"/>
      <c r="J231" s="826">
        <v>29.835</v>
      </c>
      <c r="K231" s="826">
        <v>6.83</v>
      </c>
      <c r="L231" s="142"/>
      <c r="M231" s="44">
        <v>702</v>
      </c>
    </row>
    <row r="232" s="136" customFormat="1" customHeight="1" outlineLevel="1" spans="1:13">
      <c r="A232" s="196">
        <v>231</v>
      </c>
      <c r="B232" s="196"/>
      <c r="C232" s="196"/>
      <c r="D232" s="196" t="s">
        <v>1547</v>
      </c>
      <c r="E232" s="826">
        <v>1.428</v>
      </c>
      <c r="F232" s="826">
        <v>1.5</v>
      </c>
      <c r="G232" s="266">
        <v>3.96</v>
      </c>
      <c r="H232" s="826">
        <v>1</v>
      </c>
      <c r="I232" s="826">
        <v>5.65488</v>
      </c>
      <c r="J232" s="826"/>
      <c r="K232" s="826"/>
      <c r="L232" s="142"/>
      <c r="M232" s="44">
        <v>702</v>
      </c>
    </row>
    <row r="233" s="136" customFormat="1" customHeight="1" outlineLevel="1" spans="1:13">
      <c r="A233" s="196">
        <v>232</v>
      </c>
      <c r="B233" s="196"/>
      <c r="C233" s="196" t="s">
        <v>83</v>
      </c>
      <c r="D233" s="196" t="s">
        <v>1553</v>
      </c>
      <c r="E233" s="826">
        <v>3.264</v>
      </c>
      <c r="F233" s="826">
        <v>1.5</v>
      </c>
      <c r="G233" s="826">
        <v>3</v>
      </c>
      <c r="H233" s="826">
        <v>1</v>
      </c>
      <c r="I233" s="826"/>
      <c r="J233" s="826">
        <v>4.896</v>
      </c>
      <c r="K233" s="826">
        <v>3.464</v>
      </c>
      <c r="L233" s="142" t="s">
        <v>1652</v>
      </c>
      <c r="M233" s="44">
        <v>702</v>
      </c>
    </row>
    <row r="234" s="136" customFormat="1" customHeight="1" outlineLevel="1" spans="1:13">
      <c r="A234" s="196">
        <v>233</v>
      </c>
      <c r="B234" s="196"/>
      <c r="C234" s="196"/>
      <c r="D234" s="266" t="s">
        <v>1606</v>
      </c>
      <c r="E234" s="826">
        <v>3.264</v>
      </c>
      <c r="F234" s="826">
        <v>1.5</v>
      </c>
      <c r="G234" s="826">
        <v>3</v>
      </c>
      <c r="H234" s="826">
        <v>1</v>
      </c>
      <c r="I234" s="826"/>
      <c r="J234" s="826">
        <v>4.896</v>
      </c>
      <c r="K234" s="826">
        <v>3.464</v>
      </c>
      <c r="L234" s="142"/>
      <c r="M234" s="44">
        <v>702</v>
      </c>
    </row>
    <row r="235" s="136" customFormat="1" customHeight="1" outlineLevel="1" spans="1:13">
      <c r="A235" s="196">
        <v>234</v>
      </c>
      <c r="B235" s="196"/>
      <c r="C235" s="196"/>
      <c r="D235" s="196" t="s">
        <v>1555</v>
      </c>
      <c r="E235" s="826">
        <v>6.63</v>
      </c>
      <c r="F235" s="826">
        <v>1.5</v>
      </c>
      <c r="G235" s="826">
        <v>3</v>
      </c>
      <c r="H235" s="826">
        <v>1</v>
      </c>
      <c r="I235" s="826"/>
      <c r="J235" s="826">
        <v>9.945</v>
      </c>
      <c r="K235" s="826">
        <v>6.83</v>
      </c>
      <c r="L235" s="142"/>
      <c r="M235" s="44">
        <v>702</v>
      </c>
    </row>
    <row r="236" s="136" customFormat="1" customHeight="1" outlineLevel="1" spans="1:13">
      <c r="A236" s="196">
        <v>236</v>
      </c>
      <c r="B236" s="196"/>
      <c r="C236" s="196" t="s">
        <v>83</v>
      </c>
      <c r="D236" s="196" t="s">
        <v>1553</v>
      </c>
      <c r="E236" s="826">
        <v>3.264</v>
      </c>
      <c r="F236" s="826">
        <v>1.5</v>
      </c>
      <c r="G236" s="826">
        <v>3</v>
      </c>
      <c r="H236" s="826">
        <v>1</v>
      </c>
      <c r="I236" s="826"/>
      <c r="J236" s="826">
        <v>4.896</v>
      </c>
      <c r="K236" s="826">
        <v>3.464</v>
      </c>
      <c r="L236" s="142" t="s">
        <v>1653</v>
      </c>
      <c r="M236" s="44">
        <v>702</v>
      </c>
    </row>
    <row r="237" s="136" customFormat="1" customHeight="1" outlineLevel="1" spans="1:13">
      <c r="A237" s="196">
        <v>237</v>
      </c>
      <c r="B237" s="196"/>
      <c r="C237" s="196"/>
      <c r="D237" s="266" t="s">
        <v>1606</v>
      </c>
      <c r="E237" s="826">
        <v>3.264</v>
      </c>
      <c r="F237" s="826">
        <v>1.5</v>
      </c>
      <c r="G237" s="826">
        <v>3</v>
      </c>
      <c r="H237" s="826">
        <v>1</v>
      </c>
      <c r="I237" s="826"/>
      <c r="J237" s="826">
        <v>4.896</v>
      </c>
      <c r="K237" s="826">
        <v>3.464</v>
      </c>
      <c r="L237" s="142"/>
      <c r="M237" s="44">
        <v>702</v>
      </c>
    </row>
    <row r="238" s="136" customFormat="1" customHeight="1" outlineLevel="1" spans="1:13">
      <c r="A238" s="196">
        <v>238</v>
      </c>
      <c r="B238" s="196"/>
      <c r="C238" s="196"/>
      <c r="D238" s="196" t="s">
        <v>1555</v>
      </c>
      <c r="E238" s="826">
        <v>6.63</v>
      </c>
      <c r="F238" s="826">
        <v>1.5</v>
      </c>
      <c r="G238" s="826">
        <v>3</v>
      </c>
      <c r="H238" s="826">
        <v>1</v>
      </c>
      <c r="I238" s="826"/>
      <c r="J238" s="826">
        <v>9.945</v>
      </c>
      <c r="K238" s="826">
        <v>6.83</v>
      </c>
      <c r="L238" s="142"/>
      <c r="M238" s="44">
        <v>702</v>
      </c>
    </row>
    <row r="239" s="136" customFormat="1" customHeight="1" outlineLevel="1" spans="1:13">
      <c r="A239" s="196">
        <v>240</v>
      </c>
      <c r="B239" s="196"/>
      <c r="C239" s="196" t="s">
        <v>87</v>
      </c>
      <c r="D239" s="196" t="s">
        <v>1553</v>
      </c>
      <c r="E239" s="826">
        <v>1.836</v>
      </c>
      <c r="F239" s="826">
        <v>1.5</v>
      </c>
      <c r="G239" s="826">
        <v>3</v>
      </c>
      <c r="H239" s="826">
        <v>1</v>
      </c>
      <c r="I239" s="826"/>
      <c r="J239" s="826">
        <v>2.754</v>
      </c>
      <c r="K239" s="826">
        <v>2.036</v>
      </c>
      <c r="L239" s="142" t="s">
        <v>1654</v>
      </c>
      <c r="M239" s="44">
        <v>702</v>
      </c>
    </row>
    <row r="240" s="136" customFormat="1" customHeight="1" outlineLevel="1" spans="1:13">
      <c r="A240" s="196">
        <v>241</v>
      </c>
      <c r="B240" s="196"/>
      <c r="C240" s="196"/>
      <c r="D240" s="266" t="s">
        <v>1606</v>
      </c>
      <c r="E240" s="826">
        <v>1.836</v>
      </c>
      <c r="F240" s="826">
        <v>1.5</v>
      </c>
      <c r="G240" s="826">
        <v>3</v>
      </c>
      <c r="H240" s="826">
        <v>1</v>
      </c>
      <c r="I240" s="826"/>
      <c r="J240" s="826">
        <v>2.754</v>
      </c>
      <c r="K240" s="826">
        <v>2.036</v>
      </c>
      <c r="L240" s="142"/>
      <c r="M240" s="44">
        <v>702</v>
      </c>
    </row>
    <row r="241" s="136" customFormat="1" customHeight="1" outlineLevel="1" spans="1:13">
      <c r="A241" s="196">
        <v>242</v>
      </c>
      <c r="B241" s="196"/>
      <c r="C241" s="196"/>
      <c r="D241" s="196" t="s">
        <v>1555</v>
      </c>
      <c r="E241" s="826">
        <v>6.63</v>
      </c>
      <c r="F241" s="826">
        <v>1.5</v>
      </c>
      <c r="G241" s="826">
        <v>3</v>
      </c>
      <c r="H241" s="826">
        <v>3</v>
      </c>
      <c r="I241" s="826"/>
      <c r="J241" s="826">
        <v>29.835</v>
      </c>
      <c r="K241" s="826">
        <v>6.83</v>
      </c>
      <c r="L241" s="142"/>
      <c r="M241" s="44">
        <v>702</v>
      </c>
    </row>
    <row r="242" s="136" customFormat="1" customHeight="1" outlineLevel="1" spans="1:13">
      <c r="A242" s="196">
        <v>243</v>
      </c>
      <c r="B242" s="196"/>
      <c r="C242" s="196"/>
      <c r="D242" s="196" t="s">
        <v>1547</v>
      </c>
      <c r="E242" s="826">
        <v>1.428</v>
      </c>
      <c r="F242" s="826">
        <v>1.5</v>
      </c>
      <c r="G242" s="266">
        <v>3.96</v>
      </c>
      <c r="H242" s="826">
        <v>1</v>
      </c>
      <c r="I242" s="826">
        <v>5.65488</v>
      </c>
      <c r="J242" s="826"/>
      <c r="K242" s="826"/>
      <c r="L242" s="142"/>
      <c r="M242" s="44">
        <v>702</v>
      </c>
    </row>
    <row r="243" s="136" customFormat="1" customHeight="1" outlineLevel="1" spans="1:13">
      <c r="A243" s="196">
        <v>244</v>
      </c>
      <c r="B243" s="196"/>
      <c r="C243" s="196" t="s">
        <v>87</v>
      </c>
      <c r="D243" s="196" t="s">
        <v>1553</v>
      </c>
      <c r="E243" s="826">
        <v>1.836</v>
      </c>
      <c r="F243" s="826">
        <v>1.5</v>
      </c>
      <c r="G243" s="826">
        <v>3</v>
      </c>
      <c r="H243" s="826">
        <v>1</v>
      </c>
      <c r="I243" s="826"/>
      <c r="J243" s="826">
        <v>2.754</v>
      </c>
      <c r="K243" s="826">
        <v>2.036</v>
      </c>
      <c r="L243" s="142" t="s">
        <v>1655</v>
      </c>
      <c r="M243" s="44">
        <v>702</v>
      </c>
    </row>
    <row r="244" s="136" customFormat="1" customHeight="1" outlineLevel="1" spans="1:13">
      <c r="A244" s="196">
        <v>245</v>
      </c>
      <c r="B244" s="196"/>
      <c r="C244" s="196"/>
      <c r="D244" s="266" t="s">
        <v>1606</v>
      </c>
      <c r="E244" s="826">
        <v>1.836</v>
      </c>
      <c r="F244" s="826">
        <v>1.5</v>
      </c>
      <c r="G244" s="826">
        <v>3</v>
      </c>
      <c r="H244" s="826">
        <v>1</v>
      </c>
      <c r="I244" s="826"/>
      <c r="J244" s="826">
        <v>2.754</v>
      </c>
      <c r="K244" s="826">
        <v>2.036</v>
      </c>
      <c r="L244" s="142"/>
      <c r="M244" s="44">
        <v>702</v>
      </c>
    </row>
    <row r="245" s="136" customFormat="1" customHeight="1" outlineLevel="1" spans="1:13">
      <c r="A245" s="196">
        <v>246</v>
      </c>
      <c r="B245" s="196"/>
      <c r="C245" s="196"/>
      <c r="D245" s="196" t="s">
        <v>1555</v>
      </c>
      <c r="E245" s="826">
        <v>6.63</v>
      </c>
      <c r="F245" s="826">
        <v>1.5</v>
      </c>
      <c r="G245" s="826">
        <v>3</v>
      </c>
      <c r="H245" s="826">
        <v>3</v>
      </c>
      <c r="I245" s="826"/>
      <c r="J245" s="826">
        <v>29.835</v>
      </c>
      <c r="K245" s="826">
        <v>6.83</v>
      </c>
      <c r="L245" s="142"/>
      <c r="M245" s="44">
        <v>702</v>
      </c>
    </row>
    <row r="246" s="136" customFormat="1" customHeight="1" outlineLevel="1" spans="1:13">
      <c r="A246" s="196">
        <v>247</v>
      </c>
      <c r="B246" s="196"/>
      <c r="C246" s="196"/>
      <c r="D246" s="196" t="s">
        <v>1547</v>
      </c>
      <c r="E246" s="826">
        <v>1.428</v>
      </c>
      <c r="F246" s="826">
        <v>1.5</v>
      </c>
      <c r="G246" s="266">
        <v>3.96</v>
      </c>
      <c r="H246" s="826">
        <v>1</v>
      </c>
      <c r="I246" s="826">
        <v>5.65488</v>
      </c>
      <c r="J246" s="826"/>
      <c r="K246" s="826"/>
      <c r="L246" s="142"/>
      <c r="M246" s="44">
        <v>702</v>
      </c>
    </row>
    <row r="247" s="136" customFormat="1" customHeight="1" outlineLevel="1" spans="1:13">
      <c r="A247" s="196">
        <v>248</v>
      </c>
      <c r="B247" s="196"/>
      <c r="C247" s="196" t="s">
        <v>87</v>
      </c>
      <c r="D247" s="196" t="s">
        <v>1553</v>
      </c>
      <c r="E247" s="826">
        <v>1.836</v>
      </c>
      <c r="F247" s="826">
        <v>1.5</v>
      </c>
      <c r="G247" s="826">
        <v>3</v>
      </c>
      <c r="H247" s="826">
        <v>1</v>
      </c>
      <c r="I247" s="826"/>
      <c r="J247" s="826">
        <v>2.754</v>
      </c>
      <c r="K247" s="826">
        <v>2.036</v>
      </c>
      <c r="L247" s="142" t="s">
        <v>1656</v>
      </c>
      <c r="M247" s="44">
        <v>702</v>
      </c>
    </row>
    <row r="248" s="136" customFormat="1" customHeight="1" outlineLevel="1" spans="1:13">
      <c r="A248" s="196">
        <v>249</v>
      </c>
      <c r="B248" s="196"/>
      <c r="C248" s="196"/>
      <c r="D248" s="266" t="s">
        <v>1606</v>
      </c>
      <c r="E248" s="826">
        <v>1.836</v>
      </c>
      <c r="F248" s="826">
        <v>1.5</v>
      </c>
      <c r="G248" s="826">
        <v>3</v>
      </c>
      <c r="H248" s="826">
        <v>1</v>
      </c>
      <c r="I248" s="826"/>
      <c r="J248" s="826">
        <v>2.754</v>
      </c>
      <c r="K248" s="826">
        <v>2.036</v>
      </c>
      <c r="L248" s="142"/>
      <c r="M248" s="44">
        <v>702</v>
      </c>
    </row>
    <row r="249" s="136" customFormat="1" customHeight="1" outlineLevel="1" spans="1:13">
      <c r="A249" s="196">
        <v>250</v>
      </c>
      <c r="B249" s="196"/>
      <c r="C249" s="196"/>
      <c r="D249" s="196" t="s">
        <v>1555</v>
      </c>
      <c r="E249" s="826">
        <v>6.63</v>
      </c>
      <c r="F249" s="826">
        <v>1.5</v>
      </c>
      <c r="G249" s="826">
        <v>3</v>
      </c>
      <c r="H249" s="826">
        <v>3</v>
      </c>
      <c r="I249" s="826"/>
      <c r="J249" s="826">
        <v>29.835</v>
      </c>
      <c r="K249" s="826">
        <v>6.83</v>
      </c>
      <c r="L249" s="142"/>
      <c r="M249" s="44">
        <v>702</v>
      </c>
    </row>
    <row r="250" s="136" customFormat="1" customHeight="1" outlineLevel="1" spans="1:13">
      <c r="A250" s="196">
        <v>251</v>
      </c>
      <c r="B250" s="196"/>
      <c r="C250" s="196"/>
      <c r="D250" s="196" t="s">
        <v>1547</v>
      </c>
      <c r="E250" s="826">
        <v>1.428</v>
      </c>
      <c r="F250" s="826">
        <v>1.5</v>
      </c>
      <c r="G250" s="266">
        <v>3.96</v>
      </c>
      <c r="H250" s="826">
        <v>1</v>
      </c>
      <c r="I250" s="826">
        <v>5.65488</v>
      </c>
      <c r="J250" s="826"/>
      <c r="K250" s="826"/>
      <c r="L250" s="142"/>
      <c r="M250" s="44">
        <v>702</v>
      </c>
    </row>
    <row r="251" s="136" customFormat="1" customHeight="1" outlineLevel="1" spans="1:13">
      <c r="A251" s="196">
        <v>252</v>
      </c>
      <c r="B251" s="196"/>
      <c r="C251" s="196" t="s">
        <v>87</v>
      </c>
      <c r="D251" s="196" t="s">
        <v>1553</v>
      </c>
      <c r="E251" s="826">
        <v>1.836</v>
      </c>
      <c r="F251" s="826">
        <v>1.5</v>
      </c>
      <c r="G251" s="826">
        <v>3</v>
      </c>
      <c r="H251" s="826">
        <v>1</v>
      </c>
      <c r="I251" s="826"/>
      <c r="J251" s="826">
        <v>2.754</v>
      </c>
      <c r="K251" s="826">
        <v>2.036</v>
      </c>
      <c r="L251" s="142" t="s">
        <v>1657</v>
      </c>
      <c r="M251" s="44">
        <v>702</v>
      </c>
    </row>
    <row r="252" s="136" customFormat="1" customHeight="1" outlineLevel="1" spans="1:13">
      <c r="A252" s="196">
        <v>253</v>
      </c>
      <c r="B252" s="196"/>
      <c r="C252" s="196"/>
      <c r="D252" s="266" t="s">
        <v>1606</v>
      </c>
      <c r="E252" s="826">
        <v>1.836</v>
      </c>
      <c r="F252" s="826">
        <v>1.5</v>
      </c>
      <c r="G252" s="826">
        <v>3</v>
      </c>
      <c r="H252" s="826">
        <v>1</v>
      </c>
      <c r="I252" s="826"/>
      <c r="J252" s="826">
        <v>2.754</v>
      </c>
      <c r="K252" s="826">
        <v>2.036</v>
      </c>
      <c r="L252" s="142"/>
      <c r="M252" s="44">
        <v>702</v>
      </c>
    </row>
    <row r="253" s="136" customFormat="1" customHeight="1" outlineLevel="1" spans="1:13">
      <c r="A253" s="196">
        <v>254</v>
      </c>
      <c r="B253" s="196"/>
      <c r="C253" s="196"/>
      <c r="D253" s="196" t="s">
        <v>1555</v>
      </c>
      <c r="E253" s="826">
        <v>6.63</v>
      </c>
      <c r="F253" s="826">
        <v>1.5</v>
      </c>
      <c r="G253" s="826">
        <v>3</v>
      </c>
      <c r="H253" s="826">
        <v>3</v>
      </c>
      <c r="I253" s="826"/>
      <c r="J253" s="826">
        <v>29.835</v>
      </c>
      <c r="K253" s="826">
        <v>6.83</v>
      </c>
      <c r="L253" s="142"/>
      <c r="M253" s="44">
        <v>702</v>
      </c>
    </row>
    <row r="254" s="136" customFormat="1" customHeight="1" outlineLevel="1" spans="1:13">
      <c r="A254" s="196">
        <v>255</v>
      </c>
      <c r="B254" s="196"/>
      <c r="C254" s="196"/>
      <c r="D254" s="196" t="s">
        <v>1547</v>
      </c>
      <c r="E254" s="826">
        <v>1.428</v>
      </c>
      <c r="F254" s="826">
        <v>1.5</v>
      </c>
      <c r="G254" s="266">
        <v>3.96</v>
      </c>
      <c r="H254" s="826">
        <v>1</v>
      </c>
      <c r="I254" s="826">
        <v>5.65488</v>
      </c>
      <c r="J254" s="826"/>
      <c r="K254" s="826"/>
      <c r="L254" s="142"/>
      <c r="M254" s="44">
        <v>702</v>
      </c>
    </row>
    <row r="255" s="136" customFormat="1" customHeight="1" outlineLevel="1" spans="1:13">
      <c r="A255" s="196">
        <v>256</v>
      </c>
      <c r="B255" s="196"/>
      <c r="C255" s="196" t="s">
        <v>85</v>
      </c>
      <c r="D255" s="196" t="s">
        <v>1553</v>
      </c>
      <c r="E255" s="826">
        <v>1.836</v>
      </c>
      <c r="F255" s="826">
        <v>1.5</v>
      </c>
      <c r="G255" s="826">
        <v>3</v>
      </c>
      <c r="H255" s="826">
        <v>1</v>
      </c>
      <c r="I255" s="826"/>
      <c r="J255" s="826">
        <v>2.754</v>
      </c>
      <c r="K255" s="826">
        <v>2.036</v>
      </c>
      <c r="L255" s="142" t="s">
        <v>1658</v>
      </c>
      <c r="M255" s="44">
        <v>702</v>
      </c>
    </row>
    <row r="256" s="136" customFormat="1" customHeight="1" outlineLevel="1" spans="1:13">
      <c r="A256" s="196">
        <v>257</v>
      </c>
      <c r="B256" s="196"/>
      <c r="C256" s="196"/>
      <c r="D256" s="266" t="s">
        <v>1606</v>
      </c>
      <c r="E256" s="826">
        <v>1.836</v>
      </c>
      <c r="F256" s="826">
        <v>1.5</v>
      </c>
      <c r="G256" s="826">
        <v>3</v>
      </c>
      <c r="H256" s="826">
        <v>1</v>
      </c>
      <c r="I256" s="826"/>
      <c r="J256" s="826">
        <v>2.754</v>
      </c>
      <c r="K256" s="826">
        <v>2.036</v>
      </c>
      <c r="L256" s="142"/>
      <c r="M256" s="44">
        <v>702</v>
      </c>
    </row>
    <row r="257" s="136" customFormat="1" customHeight="1" outlineLevel="1" spans="1:13">
      <c r="A257" s="196">
        <v>258</v>
      </c>
      <c r="B257" s="196"/>
      <c r="C257" s="196"/>
      <c r="D257" s="196" t="s">
        <v>1555</v>
      </c>
      <c r="E257" s="826">
        <v>6.63</v>
      </c>
      <c r="F257" s="826">
        <v>1.5</v>
      </c>
      <c r="G257" s="826">
        <v>3</v>
      </c>
      <c r="H257" s="826">
        <v>2</v>
      </c>
      <c r="I257" s="826"/>
      <c r="J257" s="826">
        <v>19.89</v>
      </c>
      <c r="K257" s="826">
        <v>6.83</v>
      </c>
      <c r="L257" s="142"/>
      <c r="M257" s="44">
        <v>702</v>
      </c>
    </row>
    <row r="258" s="136" customFormat="1" customHeight="1" outlineLevel="1" spans="1:13">
      <c r="A258" s="196">
        <v>259</v>
      </c>
      <c r="B258" s="196"/>
      <c r="C258" s="196"/>
      <c r="D258" s="196" t="s">
        <v>1547</v>
      </c>
      <c r="E258" s="826">
        <v>1.428</v>
      </c>
      <c r="F258" s="826">
        <v>1.5</v>
      </c>
      <c r="G258" s="266">
        <v>3.96</v>
      </c>
      <c r="H258" s="826">
        <v>1</v>
      </c>
      <c r="I258" s="826">
        <v>5.65488</v>
      </c>
      <c r="J258" s="826"/>
      <c r="K258" s="826"/>
      <c r="L258" s="142"/>
      <c r="M258" s="44">
        <v>702</v>
      </c>
    </row>
    <row r="259" s="136" customFormat="1" customHeight="1" outlineLevel="1" spans="1:13">
      <c r="A259" s="196">
        <v>260</v>
      </c>
      <c r="B259" s="196"/>
      <c r="C259" s="196" t="s">
        <v>85</v>
      </c>
      <c r="D259" s="196" t="s">
        <v>1553</v>
      </c>
      <c r="E259" s="826">
        <v>1.836</v>
      </c>
      <c r="F259" s="826">
        <v>1.5</v>
      </c>
      <c r="G259" s="826">
        <v>3</v>
      </c>
      <c r="H259" s="826">
        <v>1</v>
      </c>
      <c r="I259" s="826"/>
      <c r="J259" s="826">
        <v>2.754</v>
      </c>
      <c r="K259" s="826">
        <v>2.036</v>
      </c>
      <c r="L259" s="142" t="s">
        <v>1659</v>
      </c>
      <c r="M259" s="44">
        <v>702</v>
      </c>
    </row>
    <row r="260" s="136" customFormat="1" customHeight="1" outlineLevel="1" spans="1:13">
      <c r="A260" s="196">
        <v>261</v>
      </c>
      <c r="B260" s="196"/>
      <c r="C260" s="196"/>
      <c r="D260" s="266" t="s">
        <v>1606</v>
      </c>
      <c r="E260" s="826">
        <v>1.836</v>
      </c>
      <c r="F260" s="826">
        <v>1.5</v>
      </c>
      <c r="G260" s="826">
        <v>3</v>
      </c>
      <c r="H260" s="826">
        <v>1</v>
      </c>
      <c r="I260" s="826"/>
      <c r="J260" s="826">
        <v>2.754</v>
      </c>
      <c r="K260" s="826">
        <v>2.036</v>
      </c>
      <c r="L260" s="142"/>
      <c r="M260" s="44">
        <v>702</v>
      </c>
    </row>
    <row r="261" s="136" customFormat="1" customHeight="1" outlineLevel="1" spans="1:13">
      <c r="A261" s="196">
        <v>262</v>
      </c>
      <c r="B261" s="196"/>
      <c r="C261" s="196"/>
      <c r="D261" s="196" t="s">
        <v>1555</v>
      </c>
      <c r="E261" s="826">
        <v>6.63</v>
      </c>
      <c r="F261" s="826">
        <v>1.5</v>
      </c>
      <c r="G261" s="826">
        <v>3</v>
      </c>
      <c r="H261" s="826">
        <v>2</v>
      </c>
      <c r="I261" s="826"/>
      <c r="J261" s="826">
        <v>19.89</v>
      </c>
      <c r="K261" s="826">
        <v>6.83</v>
      </c>
      <c r="L261" s="142"/>
      <c r="M261" s="44">
        <v>702</v>
      </c>
    </row>
    <row r="262" s="136" customFormat="1" customHeight="1" outlineLevel="1" spans="1:13">
      <c r="A262" s="196">
        <v>263</v>
      </c>
      <c r="B262" s="196"/>
      <c r="C262" s="196"/>
      <c r="D262" s="196" t="s">
        <v>1547</v>
      </c>
      <c r="E262" s="826">
        <v>1.428</v>
      </c>
      <c r="F262" s="826">
        <v>1.5</v>
      </c>
      <c r="G262" s="266">
        <v>3.96</v>
      </c>
      <c r="H262" s="826">
        <v>1</v>
      </c>
      <c r="I262" s="826">
        <v>5.65488</v>
      </c>
      <c r="J262" s="826"/>
      <c r="K262" s="826"/>
      <c r="L262" s="142"/>
      <c r="M262" s="44">
        <v>702</v>
      </c>
    </row>
    <row r="263" s="136" customFormat="1" customHeight="1" outlineLevel="1" spans="1:13">
      <c r="A263" s="196">
        <v>264</v>
      </c>
      <c r="B263" s="196"/>
      <c r="C263" s="196" t="s">
        <v>85</v>
      </c>
      <c r="D263" s="196" t="s">
        <v>1553</v>
      </c>
      <c r="E263" s="826">
        <v>1.836</v>
      </c>
      <c r="F263" s="826">
        <v>1.5</v>
      </c>
      <c r="G263" s="826">
        <v>3</v>
      </c>
      <c r="H263" s="826">
        <v>1</v>
      </c>
      <c r="I263" s="826"/>
      <c r="J263" s="826">
        <v>2.754</v>
      </c>
      <c r="K263" s="826">
        <v>2.036</v>
      </c>
      <c r="L263" s="142" t="s">
        <v>1660</v>
      </c>
      <c r="M263" s="44">
        <v>702</v>
      </c>
    </row>
    <row r="264" s="136" customFormat="1" customHeight="1" outlineLevel="1" spans="1:13">
      <c r="A264" s="196">
        <v>265</v>
      </c>
      <c r="B264" s="196"/>
      <c r="C264" s="196"/>
      <c r="D264" s="266" t="s">
        <v>1606</v>
      </c>
      <c r="E264" s="826">
        <v>1.836</v>
      </c>
      <c r="F264" s="826">
        <v>1.5</v>
      </c>
      <c r="G264" s="826">
        <v>3</v>
      </c>
      <c r="H264" s="826">
        <v>1</v>
      </c>
      <c r="I264" s="826"/>
      <c r="J264" s="826">
        <v>2.754</v>
      </c>
      <c r="K264" s="826">
        <v>2.036</v>
      </c>
      <c r="L264" s="142"/>
      <c r="M264" s="44">
        <v>702</v>
      </c>
    </row>
    <row r="265" s="136" customFormat="1" customHeight="1" outlineLevel="1" spans="1:13">
      <c r="A265" s="196">
        <v>266</v>
      </c>
      <c r="B265" s="196"/>
      <c r="C265" s="196"/>
      <c r="D265" s="196" t="s">
        <v>1555</v>
      </c>
      <c r="E265" s="826">
        <v>6.63</v>
      </c>
      <c r="F265" s="826">
        <v>1.5</v>
      </c>
      <c r="G265" s="826">
        <v>3</v>
      </c>
      <c r="H265" s="826">
        <v>2</v>
      </c>
      <c r="I265" s="826"/>
      <c r="J265" s="826">
        <v>19.89</v>
      </c>
      <c r="K265" s="826">
        <v>6.83</v>
      </c>
      <c r="L265" s="142"/>
      <c r="M265" s="44">
        <v>702</v>
      </c>
    </row>
    <row r="266" s="136" customFormat="1" customHeight="1" outlineLevel="1" spans="1:13">
      <c r="A266" s="196">
        <v>267</v>
      </c>
      <c r="B266" s="196"/>
      <c r="C266" s="196"/>
      <c r="D266" s="196" t="s">
        <v>1547</v>
      </c>
      <c r="E266" s="826">
        <v>1.428</v>
      </c>
      <c r="F266" s="826">
        <v>1.5</v>
      </c>
      <c r="G266" s="266">
        <v>3.96</v>
      </c>
      <c r="H266" s="826">
        <v>1</v>
      </c>
      <c r="I266" s="826">
        <v>5.65488</v>
      </c>
      <c r="J266" s="826"/>
      <c r="K266" s="826"/>
      <c r="L266" s="142"/>
      <c r="M266" s="44">
        <v>702</v>
      </c>
    </row>
    <row r="267" s="136" customFormat="1" customHeight="1" outlineLevel="1" spans="1:13">
      <c r="A267" s="196">
        <v>268</v>
      </c>
      <c r="B267" s="196"/>
      <c r="C267" s="196" t="s">
        <v>85</v>
      </c>
      <c r="D267" s="196" t="s">
        <v>1553</v>
      </c>
      <c r="E267" s="826">
        <v>1.836</v>
      </c>
      <c r="F267" s="826">
        <v>1.5</v>
      </c>
      <c r="G267" s="826">
        <v>3</v>
      </c>
      <c r="H267" s="826">
        <v>1</v>
      </c>
      <c r="I267" s="826"/>
      <c r="J267" s="826">
        <v>2.754</v>
      </c>
      <c r="K267" s="826">
        <v>2.036</v>
      </c>
      <c r="L267" s="142" t="s">
        <v>1661</v>
      </c>
      <c r="M267" s="44">
        <v>702</v>
      </c>
    </row>
    <row r="268" s="136" customFormat="1" customHeight="1" outlineLevel="1" spans="1:13">
      <c r="A268" s="196">
        <v>269</v>
      </c>
      <c r="B268" s="196"/>
      <c r="C268" s="196"/>
      <c r="D268" s="266" t="s">
        <v>1606</v>
      </c>
      <c r="E268" s="826">
        <v>1.836</v>
      </c>
      <c r="F268" s="826">
        <v>1.5</v>
      </c>
      <c r="G268" s="826">
        <v>3</v>
      </c>
      <c r="H268" s="826">
        <v>1</v>
      </c>
      <c r="I268" s="826"/>
      <c r="J268" s="826">
        <v>2.754</v>
      </c>
      <c r="K268" s="826">
        <v>2.036</v>
      </c>
      <c r="L268" s="142"/>
      <c r="M268" s="44">
        <v>702</v>
      </c>
    </row>
    <row r="269" s="136" customFormat="1" customHeight="1" outlineLevel="1" spans="1:13">
      <c r="A269" s="196">
        <v>270</v>
      </c>
      <c r="B269" s="196"/>
      <c r="C269" s="196"/>
      <c r="D269" s="196" t="s">
        <v>1555</v>
      </c>
      <c r="E269" s="826">
        <v>6.63</v>
      </c>
      <c r="F269" s="826">
        <v>1.5</v>
      </c>
      <c r="G269" s="826">
        <v>3</v>
      </c>
      <c r="H269" s="826">
        <v>2</v>
      </c>
      <c r="I269" s="826"/>
      <c r="J269" s="826">
        <v>19.89</v>
      </c>
      <c r="K269" s="826">
        <v>6.83</v>
      </c>
      <c r="L269" s="142"/>
      <c r="M269" s="44">
        <v>702</v>
      </c>
    </row>
    <row r="270" s="136" customFormat="1" customHeight="1" outlineLevel="1" spans="1:13">
      <c r="A270" s="196">
        <v>271</v>
      </c>
      <c r="B270" s="196"/>
      <c r="C270" s="196"/>
      <c r="D270" s="196" t="s">
        <v>1547</v>
      </c>
      <c r="E270" s="826">
        <v>1.428</v>
      </c>
      <c r="F270" s="826">
        <v>1.5</v>
      </c>
      <c r="G270" s="266">
        <v>3.96</v>
      </c>
      <c r="H270" s="826">
        <v>1</v>
      </c>
      <c r="I270" s="826">
        <v>5.65488</v>
      </c>
      <c r="J270" s="826"/>
      <c r="K270" s="826"/>
      <c r="L270" s="142"/>
      <c r="M270" s="44">
        <v>702</v>
      </c>
    </row>
    <row r="271" s="136" customFormat="1" customHeight="1" outlineLevel="1" spans="1:13">
      <c r="A271" s="196">
        <v>272</v>
      </c>
      <c r="B271" s="196"/>
      <c r="C271" s="131" t="s">
        <v>1163</v>
      </c>
      <c r="D271" s="196" t="s">
        <v>1555</v>
      </c>
      <c r="E271" s="826">
        <v>9.792</v>
      </c>
      <c r="F271" s="826">
        <v>1.5</v>
      </c>
      <c r="G271" s="826">
        <v>3</v>
      </c>
      <c r="H271" s="826">
        <v>1</v>
      </c>
      <c r="I271" s="826"/>
      <c r="J271" s="826">
        <v>14.688</v>
      </c>
      <c r="K271" s="826">
        <v>9.992</v>
      </c>
      <c r="L271" s="142" t="s">
        <v>1662</v>
      </c>
      <c r="M271" s="44">
        <v>702</v>
      </c>
    </row>
    <row r="272" s="136" customFormat="1" customHeight="1" outlineLevel="1" spans="1:13">
      <c r="A272" s="196">
        <v>273</v>
      </c>
      <c r="B272" s="196"/>
      <c r="C272" s="315"/>
      <c r="D272" s="196" t="s">
        <v>1553</v>
      </c>
      <c r="E272" s="826">
        <v>5.712</v>
      </c>
      <c r="F272" s="826">
        <v>1.5</v>
      </c>
      <c r="G272" s="826">
        <v>3</v>
      </c>
      <c r="H272" s="826">
        <v>1</v>
      </c>
      <c r="I272" s="826"/>
      <c r="J272" s="826">
        <v>8.568</v>
      </c>
      <c r="K272" s="826">
        <v>5.912</v>
      </c>
      <c r="L272" s="142"/>
      <c r="M272" s="44">
        <v>702</v>
      </c>
    </row>
    <row r="273" s="136" customFormat="1" customHeight="1" outlineLevel="1" spans="1:13">
      <c r="A273" s="196">
        <v>274</v>
      </c>
      <c r="B273" s="196"/>
      <c r="C273" s="263"/>
      <c r="D273" s="266" t="s">
        <v>1606</v>
      </c>
      <c r="E273" s="826">
        <v>5.712</v>
      </c>
      <c r="F273" s="826">
        <v>1.5</v>
      </c>
      <c r="G273" s="826">
        <v>3</v>
      </c>
      <c r="H273" s="826">
        <v>1</v>
      </c>
      <c r="I273" s="826"/>
      <c r="J273" s="826">
        <v>8.568</v>
      </c>
      <c r="K273" s="826">
        <v>5.912</v>
      </c>
      <c r="L273" s="142"/>
      <c r="M273" s="44">
        <v>702</v>
      </c>
    </row>
    <row r="274" s="136" customFormat="1" customHeight="1" outlineLevel="1" spans="1:13">
      <c r="A274" s="196">
        <v>275</v>
      </c>
      <c r="B274" s="196"/>
      <c r="C274" s="196" t="s">
        <v>1165</v>
      </c>
      <c r="D274" s="196" t="s">
        <v>1553</v>
      </c>
      <c r="E274" s="826">
        <v>3.366</v>
      </c>
      <c r="F274" s="826">
        <v>1.5</v>
      </c>
      <c r="G274" s="826">
        <v>1.4</v>
      </c>
      <c r="H274" s="826">
        <v>1</v>
      </c>
      <c r="I274" s="826"/>
      <c r="J274" s="826">
        <v>5.049</v>
      </c>
      <c r="K274" s="826">
        <v>3.566</v>
      </c>
      <c r="L274" s="142" t="s">
        <v>1663</v>
      </c>
      <c r="M274" s="44">
        <v>702</v>
      </c>
    </row>
    <row r="275" s="136" customFormat="1" customHeight="1" outlineLevel="1" spans="1:13">
      <c r="A275" s="196">
        <v>276</v>
      </c>
      <c r="B275" s="196"/>
      <c r="C275" s="196" t="s">
        <v>1664</v>
      </c>
      <c r="D275" s="196" t="s">
        <v>1553</v>
      </c>
      <c r="E275" s="826">
        <v>1.3668</v>
      </c>
      <c r="F275" s="826">
        <v>1.5</v>
      </c>
      <c r="G275" s="826">
        <v>3</v>
      </c>
      <c r="H275" s="826">
        <v>1</v>
      </c>
      <c r="I275" s="826"/>
      <c r="J275" s="826">
        <v>2.0502</v>
      </c>
      <c r="K275" s="826">
        <v>1.5668</v>
      </c>
      <c r="L275" s="142" t="s">
        <v>1665</v>
      </c>
      <c r="M275" s="44">
        <v>702</v>
      </c>
    </row>
    <row r="276" s="136" customFormat="1" customHeight="1" outlineLevel="1" spans="1:13">
      <c r="A276" s="196">
        <v>277</v>
      </c>
      <c r="B276" s="196"/>
      <c r="C276" s="196" t="s">
        <v>893</v>
      </c>
      <c r="D276" s="196" t="s">
        <v>1553</v>
      </c>
      <c r="E276" s="826">
        <v>4.131</v>
      </c>
      <c r="F276" s="826">
        <v>1.5</v>
      </c>
      <c r="G276" s="826">
        <v>3</v>
      </c>
      <c r="H276" s="826">
        <v>1</v>
      </c>
      <c r="I276" s="826"/>
      <c r="J276" s="826">
        <v>6.1965</v>
      </c>
      <c r="K276" s="826">
        <v>4.331</v>
      </c>
      <c r="L276" s="142" t="s">
        <v>1666</v>
      </c>
      <c r="M276" s="44">
        <v>702</v>
      </c>
    </row>
    <row r="277" s="136" customFormat="1" customHeight="1" outlineLevel="1" spans="1:13">
      <c r="A277" s="196">
        <v>278</v>
      </c>
      <c r="B277" s="196"/>
      <c r="C277" s="196" t="s">
        <v>893</v>
      </c>
      <c r="D277" s="196" t="s">
        <v>1553</v>
      </c>
      <c r="E277" s="826">
        <v>3.5802</v>
      </c>
      <c r="F277" s="826">
        <v>1.5</v>
      </c>
      <c r="G277" s="826">
        <v>3</v>
      </c>
      <c r="H277" s="826">
        <v>1</v>
      </c>
      <c r="I277" s="826"/>
      <c r="J277" s="826">
        <v>5.3703</v>
      </c>
      <c r="K277" s="826">
        <v>3.7802</v>
      </c>
      <c r="L277" s="142" t="s">
        <v>1667</v>
      </c>
      <c r="M277" s="44">
        <v>702</v>
      </c>
    </row>
    <row r="278" s="136" customFormat="1" customHeight="1" outlineLevel="1" spans="1:13">
      <c r="A278" s="196">
        <v>279</v>
      </c>
      <c r="B278" s="196"/>
      <c r="C278" s="196" t="s">
        <v>893</v>
      </c>
      <c r="D278" s="196" t="s">
        <v>1553</v>
      </c>
      <c r="E278" s="826">
        <v>2.907</v>
      </c>
      <c r="F278" s="826">
        <v>1.5</v>
      </c>
      <c r="G278" s="826">
        <v>3</v>
      </c>
      <c r="H278" s="826">
        <v>1</v>
      </c>
      <c r="I278" s="826"/>
      <c r="J278" s="826">
        <v>4.3605</v>
      </c>
      <c r="K278" s="826">
        <v>3.107</v>
      </c>
      <c r="L278" s="142" t="s">
        <v>1668</v>
      </c>
      <c r="M278" s="44">
        <v>702</v>
      </c>
    </row>
    <row r="279" s="136" customFormat="1" customHeight="1" outlineLevel="1" spans="1:13">
      <c r="A279" s="196">
        <v>280</v>
      </c>
      <c r="B279" s="196"/>
      <c r="C279" s="196" t="s">
        <v>75</v>
      </c>
      <c r="D279" s="196" t="s">
        <v>1553</v>
      </c>
      <c r="E279" s="826">
        <v>3.366</v>
      </c>
      <c r="F279" s="826">
        <v>1.5</v>
      </c>
      <c r="G279" s="826">
        <v>3</v>
      </c>
      <c r="H279" s="826">
        <v>1</v>
      </c>
      <c r="I279" s="826"/>
      <c r="J279" s="826">
        <v>5.049</v>
      </c>
      <c r="K279" s="826">
        <v>3.566</v>
      </c>
      <c r="L279" s="142" t="s">
        <v>1669</v>
      </c>
      <c r="M279" s="44">
        <v>702</v>
      </c>
    </row>
    <row r="280" s="136" customFormat="1" customHeight="1" outlineLevel="1" spans="1:13">
      <c r="A280" s="196">
        <v>281</v>
      </c>
      <c r="B280" s="196"/>
      <c r="C280" s="196" t="s">
        <v>75</v>
      </c>
      <c r="D280" s="196" t="s">
        <v>1553</v>
      </c>
      <c r="E280" s="826">
        <v>2.907</v>
      </c>
      <c r="F280" s="826">
        <v>1.5</v>
      </c>
      <c r="G280" s="826">
        <v>3</v>
      </c>
      <c r="H280" s="826">
        <v>1</v>
      </c>
      <c r="I280" s="826"/>
      <c r="J280" s="826">
        <v>4.3605</v>
      </c>
      <c r="K280" s="826">
        <v>3.107</v>
      </c>
      <c r="L280" s="142" t="s">
        <v>1670</v>
      </c>
      <c r="M280" s="44">
        <v>702</v>
      </c>
    </row>
    <row r="281" s="136" customFormat="1" customHeight="1" outlineLevel="1" spans="1:13">
      <c r="A281" s="196">
        <v>282</v>
      </c>
      <c r="B281" s="196"/>
      <c r="C281" s="196" t="s">
        <v>1664</v>
      </c>
      <c r="D281" s="196" t="s">
        <v>1553</v>
      </c>
      <c r="E281" s="826">
        <v>3.366</v>
      </c>
      <c r="F281" s="826">
        <v>1.5</v>
      </c>
      <c r="G281" s="826">
        <v>3</v>
      </c>
      <c r="H281" s="826">
        <v>1</v>
      </c>
      <c r="I281" s="826"/>
      <c r="J281" s="826">
        <v>5.049</v>
      </c>
      <c r="K281" s="826">
        <v>3.566</v>
      </c>
      <c r="L281" s="142" t="s">
        <v>1671</v>
      </c>
      <c r="M281" s="44">
        <v>702</v>
      </c>
    </row>
    <row r="282" s="136" customFormat="1" customHeight="1" outlineLevel="1" spans="1:13">
      <c r="A282" s="196">
        <v>283</v>
      </c>
      <c r="B282" s="196"/>
      <c r="C282" s="196" t="s">
        <v>75</v>
      </c>
      <c r="D282" s="196" t="s">
        <v>1553</v>
      </c>
      <c r="E282" s="826">
        <v>2.55</v>
      </c>
      <c r="F282" s="826">
        <v>1.5</v>
      </c>
      <c r="G282" s="826">
        <v>3</v>
      </c>
      <c r="H282" s="826">
        <v>1</v>
      </c>
      <c r="I282" s="826"/>
      <c r="J282" s="826">
        <v>3.825</v>
      </c>
      <c r="K282" s="826">
        <v>2.75</v>
      </c>
      <c r="L282" s="142" t="s">
        <v>1672</v>
      </c>
      <c r="M282" s="44">
        <v>702</v>
      </c>
    </row>
    <row r="283" s="136" customFormat="1" customHeight="1" outlineLevel="1" spans="1:13">
      <c r="A283" s="196">
        <v>284</v>
      </c>
      <c r="B283" s="196"/>
      <c r="C283" s="196" t="s">
        <v>75</v>
      </c>
      <c r="D283" s="196" t="s">
        <v>1553</v>
      </c>
      <c r="E283" s="826">
        <v>2.04</v>
      </c>
      <c r="F283" s="826">
        <v>1.5</v>
      </c>
      <c r="G283" s="826">
        <v>3</v>
      </c>
      <c r="H283" s="826">
        <v>1</v>
      </c>
      <c r="I283" s="826"/>
      <c r="J283" s="826">
        <v>3.06</v>
      </c>
      <c r="K283" s="826">
        <v>2.24</v>
      </c>
      <c r="L283" s="142" t="s">
        <v>1673</v>
      </c>
      <c r="M283" s="44">
        <v>702</v>
      </c>
    </row>
    <row r="284" s="136" customFormat="1" customHeight="1" outlineLevel="1" spans="1:13">
      <c r="A284" s="196">
        <v>285</v>
      </c>
      <c r="B284" s="196"/>
      <c r="C284" s="196" t="s">
        <v>893</v>
      </c>
      <c r="D284" s="196" t="s">
        <v>1553</v>
      </c>
      <c r="E284" s="826">
        <v>2.55</v>
      </c>
      <c r="F284" s="826">
        <v>1.5</v>
      </c>
      <c r="G284" s="826">
        <v>3</v>
      </c>
      <c r="H284" s="826">
        <v>1</v>
      </c>
      <c r="I284" s="826"/>
      <c r="J284" s="826">
        <v>3.825</v>
      </c>
      <c r="K284" s="826">
        <v>2.75</v>
      </c>
      <c r="L284" s="142" t="s">
        <v>1674</v>
      </c>
      <c r="M284" s="44">
        <v>702</v>
      </c>
    </row>
    <row r="285" s="136" customFormat="1" customHeight="1" outlineLevel="1" spans="1:13">
      <c r="A285" s="196">
        <v>286</v>
      </c>
      <c r="B285" s="196"/>
      <c r="C285" s="196" t="s">
        <v>893</v>
      </c>
      <c r="D285" s="196" t="s">
        <v>1553</v>
      </c>
      <c r="E285" s="826">
        <v>2.652</v>
      </c>
      <c r="F285" s="826">
        <v>1.5</v>
      </c>
      <c r="G285" s="826">
        <v>3</v>
      </c>
      <c r="H285" s="826">
        <v>1</v>
      </c>
      <c r="I285" s="826"/>
      <c r="J285" s="826">
        <v>3.978</v>
      </c>
      <c r="K285" s="826">
        <v>2.852</v>
      </c>
      <c r="L285" s="142" t="s">
        <v>1675</v>
      </c>
      <c r="M285" s="44">
        <v>702</v>
      </c>
    </row>
    <row r="286" s="136" customFormat="1" customHeight="1" outlineLevel="1" spans="1:13">
      <c r="A286" s="196">
        <v>287</v>
      </c>
      <c r="B286" s="196"/>
      <c r="C286" s="196" t="s">
        <v>893</v>
      </c>
      <c r="D286" s="196" t="s">
        <v>1553</v>
      </c>
      <c r="E286" s="826">
        <v>2.04</v>
      </c>
      <c r="F286" s="826">
        <v>1.5</v>
      </c>
      <c r="G286" s="826">
        <v>3</v>
      </c>
      <c r="H286" s="826">
        <v>1</v>
      </c>
      <c r="I286" s="826"/>
      <c r="J286" s="826">
        <v>3.06</v>
      </c>
      <c r="K286" s="826">
        <v>2.24</v>
      </c>
      <c r="L286" s="142" t="s">
        <v>1676</v>
      </c>
      <c r="M286" s="44">
        <v>702</v>
      </c>
    </row>
    <row r="287" s="136" customFormat="1" customHeight="1" outlineLevel="1" spans="1:13">
      <c r="A287" s="196">
        <v>288</v>
      </c>
      <c r="B287" s="196"/>
      <c r="C287" s="196" t="s">
        <v>1190</v>
      </c>
      <c r="D287" s="196" t="s">
        <v>1553</v>
      </c>
      <c r="E287" s="826">
        <v>9.69</v>
      </c>
      <c r="F287" s="826">
        <v>1.5</v>
      </c>
      <c r="G287" s="826">
        <v>3</v>
      </c>
      <c r="H287" s="826">
        <v>1</v>
      </c>
      <c r="I287" s="826"/>
      <c r="J287" s="826">
        <v>14.535</v>
      </c>
      <c r="K287" s="826">
        <v>9.89</v>
      </c>
      <c r="L287" s="142" t="s">
        <v>1677</v>
      </c>
      <c r="M287" s="136">
        <v>498</v>
      </c>
    </row>
    <row r="288" s="136" customFormat="1" customHeight="1" outlineLevel="1" spans="1:13">
      <c r="A288" s="196">
        <v>289</v>
      </c>
      <c r="B288" s="196"/>
      <c r="C288" s="196" t="s">
        <v>1239</v>
      </c>
      <c r="D288" s="196" t="s">
        <v>1553</v>
      </c>
      <c r="E288" s="826">
        <v>29.376</v>
      </c>
      <c r="F288" s="826">
        <v>1.5</v>
      </c>
      <c r="G288" s="826">
        <v>3</v>
      </c>
      <c r="H288" s="826">
        <v>1</v>
      </c>
      <c r="I288" s="826"/>
      <c r="J288" s="826">
        <v>44.064</v>
      </c>
      <c r="K288" s="826">
        <v>29.576</v>
      </c>
      <c r="L288" s="142" t="s">
        <v>1561</v>
      </c>
      <c r="M288" s="136">
        <v>498</v>
      </c>
    </row>
    <row r="289" s="136" customFormat="1" customHeight="1" outlineLevel="1" spans="1:13">
      <c r="A289" s="196">
        <v>290</v>
      </c>
      <c r="B289" s="196"/>
      <c r="C289" s="196" t="s">
        <v>87</v>
      </c>
      <c r="D289" s="196" t="s">
        <v>1553</v>
      </c>
      <c r="E289" s="826">
        <v>1.836</v>
      </c>
      <c r="F289" s="826">
        <v>1.5</v>
      </c>
      <c r="G289" s="826">
        <v>3</v>
      </c>
      <c r="H289" s="826">
        <v>1</v>
      </c>
      <c r="I289" s="826"/>
      <c r="J289" s="826">
        <v>2.754</v>
      </c>
      <c r="K289" s="826">
        <v>2.036</v>
      </c>
      <c r="L289" s="142" t="s">
        <v>1678</v>
      </c>
      <c r="M289" s="136">
        <v>498</v>
      </c>
    </row>
    <row r="290" s="136" customFormat="1" customHeight="1" outlineLevel="1" spans="1:13">
      <c r="A290" s="196">
        <v>291</v>
      </c>
      <c r="B290" s="196"/>
      <c r="C290" s="196"/>
      <c r="D290" s="266" t="s">
        <v>1606</v>
      </c>
      <c r="E290" s="826">
        <v>1.836</v>
      </c>
      <c r="F290" s="826">
        <v>1.5</v>
      </c>
      <c r="G290" s="826">
        <v>3</v>
      </c>
      <c r="H290" s="826">
        <v>1</v>
      </c>
      <c r="I290" s="826"/>
      <c r="J290" s="826">
        <v>2.754</v>
      </c>
      <c r="K290" s="826">
        <v>2.036</v>
      </c>
      <c r="L290" s="142"/>
      <c r="M290" s="136">
        <v>498</v>
      </c>
    </row>
    <row r="291" s="136" customFormat="1" customHeight="1" outlineLevel="1" spans="1:13">
      <c r="A291" s="196">
        <v>292</v>
      </c>
      <c r="B291" s="196"/>
      <c r="C291" s="196"/>
      <c r="D291" s="196" t="s">
        <v>1555</v>
      </c>
      <c r="E291" s="826">
        <v>6.63</v>
      </c>
      <c r="F291" s="826">
        <v>1.5</v>
      </c>
      <c r="G291" s="826">
        <v>3</v>
      </c>
      <c r="H291" s="826">
        <v>3</v>
      </c>
      <c r="I291" s="826"/>
      <c r="J291" s="826">
        <v>29.835</v>
      </c>
      <c r="K291" s="826">
        <v>6.83</v>
      </c>
      <c r="L291" s="142"/>
      <c r="M291" s="136">
        <v>498</v>
      </c>
    </row>
    <row r="292" s="136" customFormat="1" customHeight="1" outlineLevel="1" spans="1:13">
      <c r="A292" s="196">
        <v>293</v>
      </c>
      <c r="B292" s="196"/>
      <c r="C292" s="196"/>
      <c r="D292" s="196" t="s">
        <v>1547</v>
      </c>
      <c r="E292" s="826">
        <v>1.428</v>
      </c>
      <c r="F292" s="826">
        <v>1.5</v>
      </c>
      <c r="G292" s="266">
        <v>3.96</v>
      </c>
      <c r="H292" s="826">
        <v>1</v>
      </c>
      <c r="I292" s="826">
        <v>5.65488</v>
      </c>
      <c r="J292" s="826"/>
      <c r="K292" s="826"/>
      <c r="L292" s="142"/>
      <c r="M292" s="136">
        <v>498</v>
      </c>
    </row>
    <row r="293" s="136" customFormat="1" customHeight="1" outlineLevel="1" spans="1:13">
      <c r="A293" s="196">
        <v>294</v>
      </c>
      <c r="B293" s="196"/>
      <c r="C293" s="196" t="s">
        <v>87</v>
      </c>
      <c r="D293" s="196" t="s">
        <v>1553</v>
      </c>
      <c r="E293" s="826">
        <v>1.836</v>
      </c>
      <c r="F293" s="826">
        <v>1.5</v>
      </c>
      <c r="G293" s="826">
        <v>3</v>
      </c>
      <c r="H293" s="826">
        <v>1</v>
      </c>
      <c r="I293" s="826"/>
      <c r="J293" s="826">
        <v>2.754</v>
      </c>
      <c r="K293" s="826">
        <v>2.036</v>
      </c>
      <c r="L293" s="142" t="s">
        <v>1679</v>
      </c>
      <c r="M293" s="136">
        <v>498</v>
      </c>
    </row>
    <row r="294" s="136" customFormat="1" customHeight="1" outlineLevel="1" spans="1:13">
      <c r="A294" s="196">
        <v>295</v>
      </c>
      <c r="B294" s="196"/>
      <c r="C294" s="196"/>
      <c r="D294" s="266" t="s">
        <v>1606</v>
      </c>
      <c r="E294" s="826">
        <v>1.836</v>
      </c>
      <c r="F294" s="826">
        <v>1.5</v>
      </c>
      <c r="G294" s="826">
        <v>3</v>
      </c>
      <c r="H294" s="826">
        <v>1</v>
      </c>
      <c r="I294" s="826"/>
      <c r="J294" s="826">
        <v>2.754</v>
      </c>
      <c r="K294" s="826">
        <v>2.036</v>
      </c>
      <c r="L294" s="142"/>
      <c r="M294" s="136">
        <v>498</v>
      </c>
    </row>
    <row r="295" s="136" customFormat="1" customHeight="1" outlineLevel="1" spans="1:13">
      <c r="A295" s="196">
        <v>296</v>
      </c>
      <c r="B295" s="196"/>
      <c r="C295" s="196"/>
      <c r="D295" s="196" t="s">
        <v>1555</v>
      </c>
      <c r="E295" s="826">
        <v>6.63</v>
      </c>
      <c r="F295" s="826">
        <v>1.5</v>
      </c>
      <c r="G295" s="826">
        <v>3</v>
      </c>
      <c r="H295" s="826">
        <v>3</v>
      </c>
      <c r="I295" s="826"/>
      <c r="J295" s="826">
        <v>29.835</v>
      </c>
      <c r="K295" s="826">
        <v>6.83</v>
      </c>
      <c r="L295" s="142"/>
      <c r="M295" s="136">
        <v>498</v>
      </c>
    </row>
    <row r="296" s="136" customFormat="1" customHeight="1" outlineLevel="1" spans="1:13">
      <c r="A296" s="196">
        <v>297</v>
      </c>
      <c r="B296" s="196"/>
      <c r="C296" s="196"/>
      <c r="D296" s="196" t="s">
        <v>1547</v>
      </c>
      <c r="E296" s="826">
        <v>1.428</v>
      </c>
      <c r="F296" s="826">
        <v>1.5</v>
      </c>
      <c r="G296" s="266">
        <v>3.96</v>
      </c>
      <c r="H296" s="826">
        <v>1</v>
      </c>
      <c r="I296" s="826">
        <v>5.65488</v>
      </c>
      <c r="J296" s="826"/>
      <c r="K296" s="826"/>
      <c r="L296" s="142"/>
      <c r="M296" s="136">
        <v>498</v>
      </c>
    </row>
    <row r="297" s="136" customFormat="1" customHeight="1" outlineLevel="1" spans="1:13">
      <c r="A297" s="196">
        <v>298</v>
      </c>
      <c r="B297" s="196"/>
      <c r="C297" s="196" t="s">
        <v>87</v>
      </c>
      <c r="D297" s="196" t="s">
        <v>1553</v>
      </c>
      <c r="E297" s="826">
        <v>1.836</v>
      </c>
      <c r="F297" s="826">
        <v>1.5</v>
      </c>
      <c r="G297" s="826">
        <v>3</v>
      </c>
      <c r="H297" s="826">
        <v>1</v>
      </c>
      <c r="I297" s="826"/>
      <c r="J297" s="826">
        <v>2.754</v>
      </c>
      <c r="K297" s="826">
        <v>2.036</v>
      </c>
      <c r="L297" s="142" t="s">
        <v>1680</v>
      </c>
      <c r="M297" s="136">
        <v>498</v>
      </c>
    </row>
    <row r="298" s="136" customFormat="1" customHeight="1" outlineLevel="1" spans="1:13">
      <c r="A298" s="196">
        <v>299</v>
      </c>
      <c r="B298" s="196"/>
      <c r="C298" s="196"/>
      <c r="D298" s="266" t="s">
        <v>1606</v>
      </c>
      <c r="E298" s="826">
        <v>1.836</v>
      </c>
      <c r="F298" s="826">
        <v>1.5</v>
      </c>
      <c r="G298" s="826">
        <v>3</v>
      </c>
      <c r="H298" s="826">
        <v>1</v>
      </c>
      <c r="I298" s="826"/>
      <c r="J298" s="826">
        <v>2.754</v>
      </c>
      <c r="K298" s="826">
        <v>2.036</v>
      </c>
      <c r="L298" s="142"/>
      <c r="M298" s="136">
        <v>498</v>
      </c>
    </row>
    <row r="299" s="136" customFormat="1" customHeight="1" outlineLevel="1" spans="1:13">
      <c r="A299" s="196">
        <v>300</v>
      </c>
      <c r="B299" s="196"/>
      <c r="C299" s="196"/>
      <c r="D299" s="196" t="s">
        <v>1555</v>
      </c>
      <c r="E299" s="826">
        <v>6.63</v>
      </c>
      <c r="F299" s="826">
        <v>1.5</v>
      </c>
      <c r="G299" s="826">
        <v>3</v>
      </c>
      <c r="H299" s="826">
        <v>3</v>
      </c>
      <c r="I299" s="826"/>
      <c r="J299" s="826">
        <v>29.835</v>
      </c>
      <c r="K299" s="826">
        <v>6.83</v>
      </c>
      <c r="L299" s="142"/>
      <c r="M299" s="136">
        <v>498</v>
      </c>
    </row>
    <row r="300" s="136" customFormat="1" customHeight="1" outlineLevel="1" spans="1:13">
      <c r="A300" s="196">
        <v>301</v>
      </c>
      <c r="B300" s="196"/>
      <c r="C300" s="196"/>
      <c r="D300" s="196" t="s">
        <v>1547</v>
      </c>
      <c r="E300" s="826">
        <v>1.428</v>
      </c>
      <c r="F300" s="826">
        <v>1.5</v>
      </c>
      <c r="G300" s="266">
        <v>3.96</v>
      </c>
      <c r="H300" s="826">
        <v>1</v>
      </c>
      <c r="I300" s="826">
        <v>5.65488</v>
      </c>
      <c r="J300" s="826"/>
      <c r="K300" s="826"/>
      <c r="L300" s="142"/>
      <c r="M300" s="136">
        <v>498</v>
      </c>
    </row>
    <row r="301" s="136" customFormat="1" customHeight="1" outlineLevel="1" spans="1:13">
      <c r="A301" s="196">
        <v>302</v>
      </c>
      <c r="B301" s="196"/>
      <c r="C301" s="196" t="s">
        <v>87</v>
      </c>
      <c r="D301" s="196" t="s">
        <v>1553</v>
      </c>
      <c r="E301" s="826">
        <v>1.836</v>
      </c>
      <c r="F301" s="826">
        <v>1.5</v>
      </c>
      <c r="G301" s="826">
        <v>3</v>
      </c>
      <c r="H301" s="826">
        <v>1</v>
      </c>
      <c r="I301" s="826"/>
      <c r="J301" s="826">
        <v>2.754</v>
      </c>
      <c r="K301" s="826">
        <v>2.036</v>
      </c>
      <c r="L301" s="142" t="s">
        <v>1681</v>
      </c>
      <c r="M301" s="136">
        <v>498</v>
      </c>
    </row>
    <row r="302" s="136" customFormat="1" customHeight="1" outlineLevel="1" spans="1:13">
      <c r="A302" s="196">
        <v>303</v>
      </c>
      <c r="B302" s="196"/>
      <c r="C302" s="196"/>
      <c r="D302" s="266" t="s">
        <v>1606</v>
      </c>
      <c r="E302" s="826">
        <v>1.836</v>
      </c>
      <c r="F302" s="826">
        <v>1.5</v>
      </c>
      <c r="G302" s="826">
        <v>3</v>
      </c>
      <c r="H302" s="826">
        <v>1</v>
      </c>
      <c r="I302" s="826"/>
      <c r="J302" s="826">
        <v>2.754</v>
      </c>
      <c r="K302" s="826">
        <v>2.036</v>
      </c>
      <c r="L302" s="142"/>
      <c r="M302" s="136">
        <v>498</v>
      </c>
    </row>
    <row r="303" s="136" customFormat="1" customHeight="1" outlineLevel="1" spans="1:13">
      <c r="A303" s="196">
        <v>304</v>
      </c>
      <c r="B303" s="196"/>
      <c r="C303" s="196"/>
      <c r="D303" s="196" t="s">
        <v>1555</v>
      </c>
      <c r="E303" s="826">
        <v>6.63</v>
      </c>
      <c r="F303" s="826">
        <v>1.5</v>
      </c>
      <c r="G303" s="826">
        <v>3</v>
      </c>
      <c r="H303" s="826">
        <v>3</v>
      </c>
      <c r="I303" s="826"/>
      <c r="J303" s="826">
        <v>29.835</v>
      </c>
      <c r="K303" s="826">
        <v>6.83</v>
      </c>
      <c r="L303" s="142"/>
      <c r="M303" s="136">
        <v>498</v>
      </c>
    </row>
    <row r="304" s="136" customFormat="1" customHeight="1" outlineLevel="1" spans="1:13">
      <c r="A304" s="196">
        <v>305</v>
      </c>
      <c r="B304" s="196"/>
      <c r="C304" s="196"/>
      <c r="D304" s="196" t="s">
        <v>1547</v>
      </c>
      <c r="E304" s="826">
        <v>1.428</v>
      </c>
      <c r="F304" s="826">
        <v>1.5</v>
      </c>
      <c r="G304" s="266">
        <v>3.96</v>
      </c>
      <c r="H304" s="826">
        <v>1</v>
      </c>
      <c r="I304" s="826">
        <v>5.65488</v>
      </c>
      <c r="J304" s="826"/>
      <c r="K304" s="826"/>
      <c r="L304" s="142"/>
      <c r="M304" s="136">
        <v>498</v>
      </c>
    </row>
    <row r="305" s="136" customFormat="1" customHeight="1" outlineLevel="1" spans="1:13">
      <c r="A305" s="196">
        <v>306</v>
      </c>
      <c r="B305" s="196"/>
      <c r="C305" s="196" t="s">
        <v>85</v>
      </c>
      <c r="D305" s="196" t="s">
        <v>1553</v>
      </c>
      <c r="E305" s="826">
        <v>1.836</v>
      </c>
      <c r="F305" s="826">
        <v>1.5</v>
      </c>
      <c r="G305" s="826">
        <v>3</v>
      </c>
      <c r="H305" s="826">
        <v>1</v>
      </c>
      <c r="I305" s="826"/>
      <c r="J305" s="826">
        <v>2.754</v>
      </c>
      <c r="K305" s="826">
        <v>2.036</v>
      </c>
      <c r="L305" s="142" t="s">
        <v>1682</v>
      </c>
      <c r="M305" s="136">
        <v>498</v>
      </c>
    </row>
    <row r="306" s="136" customFormat="1" customHeight="1" outlineLevel="1" spans="1:13">
      <c r="A306" s="196">
        <v>307</v>
      </c>
      <c r="B306" s="196"/>
      <c r="C306" s="196"/>
      <c r="D306" s="266" t="s">
        <v>1606</v>
      </c>
      <c r="E306" s="826">
        <v>1.836</v>
      </c>
      <c r="F306" s="826">
        <v>1.5</v>
      </c>
      <c r="G306" s="826">
        <v>3</v>
      </c>
      <c r="H306" s="826">
        <v>1</v>
      </c>
      <c r="I306" s="826"/>
      <c r="J306" s="826">
        <v>2.754</v>
      </c>
      <c r="K306" s="826">
        <v>2.036</v>
      </c>
      <c r="L306" s="142"/>
      <c r="M306" s="136">
        <v>498</v>
      </c>
    </row>
    <row r="307" s="136" customFormat="1" customHeight="1" outlineLevel="1" spans="1:13">
      <c r="A307" s="196">
        <v>308</v>
      </c>
      <c r="B307" s="196"/>
      <c r="C307" s="196"/>
      <c r="D307" s="196" t="s">
        <v>1555</v>
      </c>
      <c r="E307" s="826">
        <v>6.63</v>
      </c>
      <c r="F307" s="826">
        <v>1.5</v>
      </c>
      <c r="G307" s="826">
        <v>3</v>
      </c>
      <c r="H307" s="826">
        <v>2</v>
      </c>
      <c r="I307" s="826"/>
      <c r="J307" s="826">
        <v>19.89</v>
      </c>
      <c r="K307" s="826">
        <v>6.83</v>
      </c>
      <c r="L307" s="142"/>
      <c r="M307" s="136">
        <v>498</v>
      </c>
    </row>
    <row r="308" s="136" customFormat="1" customHeight="1" outlineLevel="1" spans="1:13">
      <c r="A308" s="196">
        <v>309</v>
      </c>
      <c r="B308" s="196"/>
      <c r="C308" s="196"/>
      <c r="D308" s="196" t="s">
        <v>1547</v>
      </c>
      <c r="E308" s="826">
        <v>1.428</v>
      </c>
      <c r="F308" s="826">
        <v>1.5</v>
      </c>
      <c r="G308" s="266">
        <v>3.96</v>
      </c>
      <c r="H308" s="826">
        <v>1</v>
      </c>
      <c r="I308" s="826">
        <v>5.65488</v>
      </c>
      <c r="J308" s="826"/>
      <c r="K308" s="826"/>
      <c r="L308" s="142"/>
      <c r="M308" s="136">
        <v>498</v>
      </c>
    </row>
    <row r="309" s="136" customFormat="1" customHeight="1" outlineLevel="1" spans="1:13">
      <c r="A309" s="196">
        <v>310</v>
      </c>
      <c r="B309" s="196"/>
      <c r="C309" s="196" t="s">
        <v>85</v>
      </c>
      <c r="D309" s="196" t="s">
        <v>1553</v>
      </c>
      <c r="E309" s="826">
        <v>1.836</v>
      </c>
      <c r="F309" s="826">
        <v>1.5</v>
      </c>
      <c r="G309" s="826">
        <v>3</v>
      </c>
      <c r="H309" s="826">
        <v>1</v>
      </c>
      <c r="I309" s="826"/>
      <c r="J309" s="826">
        <v>2.754</v>
      </c>
      <c r="K309" s="826">
        <v>2.036</v>
      </c>
      <c r="L309" s="142" t="s">
        <v>1683</v>
      </c>
      <c r="M309" s="136">
        <v>498</v>
      </c>
    </row>
    <row r="310" s="136" customFormat="1" customHeight="1" outlineLevel="1" spans="1:13">
      <c r="A310" s="196">
        <v>311</v>
      </c>
      <c r="B310" s="196"/>
      <c r="C310" s="196"/>
      <c r="D310" s="266" t="s">
        <v>1606</v>
      </c>
      <c r="E310" s="826">
        <v>1.836</v>
      </c>
      <c r="F310" s="826">
        <v>1.5</v>
      </c>
      <c r="G310" s="826">
        <v>3</v>
      </c>
      <c r="H310" s="826">
        <v>1</v>
      </c>
      <c r="I310" s="826"/>
      <c r="J310" s="826">
        <v>2.754</v>
      </c>
      <c r="K310" s="826">
        <v>2.036</v>
      </c>
      <c r="L310" s="142"/>
      <c r="M310" s="136">
        <v>498</v>
      </c>
    </row>
    <row r="311" s="136" customFormat="1" customHeight="1" outlineLevel="1" spans="1:13">
      <c r="A311" s="196">
        <v>312</v>
      </c>
      <c r="B311" s="196"/>
      <c r="C311" s="196"/>
      <c r="D311" s="196" t="s">
        <v>1555</v>
      </c>
      <c r="E311" s="826">
        <v>6.63</v>
      </c>
      <c r="F311" s="826">
        <v>1.5</v>
      </c>
      <c r="G311" s="826">
        <v>3</v>
      </c>
      <c r="H311" s="826">
        <v>2</v>
      </c>
      <c r="I311" s="826"/>
      <c r="J311" s="826">
        <v>19.89</v>
      </c>
      <c r="K311" s="826">
        <v>6.83</v>
      </c>
      <c r="L311" s="142"/>
      <c r="M311" s="136">
        <v>498</v>
      </c>
    </row>
    <row r="312" s="136" customFormat="1" customHeight="1" outlineLevel="1" spans="1:13">
      <c r="A312" s="196">
        <v>313</v>
      </c>
      <c r="B312" s="196"/>
      <c r="C312" s="196"/>
      <c r="D312" s="196" t="s">
        <v>1547</v>
      </c>
      <c r="E312" s="826">
        <v>1.428</v>
      </c>
      <c r="F312" s="826">
        <v>1.5</v>
      </c>
      <c r="G312" s="266">
        <v>3.96</v>
      </c>
      <c r="H312" s="826">
        <v>1</v>
      </c>
      <c r="I312" s="826">
        <v>5.65488</v>
      </c>
      <c r="J312" s="826"/>
      <c r="K312" s="826"/>
      <c r="L312" s="142"/>
      <c r="M312" s="136">
        <v>498</v>
      </c>
    </row>
    <row r="313" s="136" customFormat="1" customHeight="1" outlineLevel="1" spans="1:13">
      <c r="A313" s="196">
        <v>314</v>
      </c>
      <c r="B313" s="196"/>
      <c r="C313" s="196" t="s">
        <v>85</v>
      </c>
      <c r="D313" s="196" t="s">
        <v>1553</v>
      </c>
      <c r="E313" s="826">
        <v>1.836</v>
      </c>
      <c r="F313" s="826">
        <v>1.5</v>
      </c>
      <c r="G313" s="826">
        <v>3</v>
      </c>
      <c r="H313" s="826">
        <v>1</v>
      </c>
      <c r="I313" s="826"/>
      <c r="J313" s="826">
        <v>2.754</v>
      </c>
      <c r="K313" s="826">
        <v>2.036</v>
      </c>
      <c r="L313" s="142" t="s">
        <v>1684</v>
      </c>
      <c r="M313" s="136">
        <v>498</v>
      </c>
    </row>
    <row r="314" s="136" customFormat="1" customHeight="1" outlineLevel="1" spans="1:13">
      <c r="A314" s="196">
        <v>315</v>
      </c>
      <c r="B314" s="196"/>
      <c r="C314" s="196"/>
      <c r="D314" s="266" t="s">
        <v>1606</v>
      </c>
      <c r="E314" s="826">
        <v>1.836</v>
      </c>
      <c r="F314" s="826">
        <v>1.5</v>
      </c>
      <c r="G314" s="826">
        <v>3</v>
      </c>
      <c r="H314" s="826">
        <v>1</v>
      </c>
      <c r="I314" s="826"/>
      <c r="J314" s="826">
        <v>2.754</v>
      </c>
      <c r="K314" s="826">
        <v>2.036</v>
      </c>
      <c r="L314" s="142"/>
      <c r="M314" s="136">
        <v>498</v>
      </c>
    </row>
    <row r="315" s="136" customFormat="1" customHeight="1" outlineLevel="1" spans="1:13">
      <c r="A315" s="196">
        <v>316</v>
      </c>
      <c r="B315" s="196"/>
      <c r="C315" s="196"/>
      <c r="D315" s="196" t="s">
        <v>1555</v>
      </c>
      <c r="E315" s="826">
        <v>6.63</v>
      </c>
      <c r="F315" s="826">
        <v>1.5</v>
      </c>
      <c r="G315" s="826">
        <v>3</v>
      </c>
      <c r="H315" s="826">
        <v>2</v>
      </c>
      <c r="I315" s="826"/>
      <c r="J315" s="826">
        <v>19.89</v>
      </c>
      <c r="K315" s="826">
        <v>6.83</v>
      </c>
      <c r="L315" s="142"/>
      <c r="M315" s="136">
        <v>498</v>
      </c>
    </row>
    <row r="316" s="136" customFormat="1" customHeight="1" outlineLevel="1" spans="1:13">
      <c r="A316" s="196">
        <v>317</v>
      </c>
      <c r="B316" s="196"/>
      <c r="C316" s="196"/>
      <c r="D316" s="196" t="s">
        <v>1547</v>
      </c>
      <c r="E316" s="826">
        <v>1.428</v>
      </c>
      <c r="F316" s="826">
        <v>1.5</v>
      </c>
      <c r="G316" s="266">
        <v>3.96</v>
      </c>
      <c r="H316" s="826">
        <v>1</v>
      </c>
      <c r="I316" s="826">
        <v>5.65488</v>
      </c>
      <c r="J316" s="826"/>
      <c r="K316" s="826"/>
      <c r="L316" s="142"/>
      <c r="M316" s="136">
        <v>498</v>
      </c>
    </row>
    <row r="317" s="136" customFormat="1" customHeight="1" outlineLevel="1" spans="1:13">
      <c r="A317" s="196">
        <v>318</v>
      </c>
      <c r="B317" s="196"/>
      <c r="C317" s="196" t="s">
        <v>85</v>
      </c>
      <c r="D317" s="196" t="s">
        <v>1553</v>
      </c>
      <c r="E317" s="826">
        <v>1.836</v>
      </c>
      <c r="F317" s="826">
        <v>1.5</v>
      </c>
      <c r="G317" s="826">
        <v>3</v>
      </c>
      <c r="H317" s="826">
        <v>1</v>
      </c>
      <c r="I317" s="826"/>
      <c r="J317" s="826">
        <v>2.754</v>
      </c>
      <c r="K317" s="826">
        <v>2.036</v>
      </c>
      <c r="L317" s="142" t="s">
        <v>1685</v>
      </c>
      <c r="M317" s="136">
        <v>498</v>
      </c>
    </row>
    <row r="318" s="136" customFormat="1" customHeight="1" outlineLevel="1" spans="1:13">
      <c r="A318" s="196">
        <v>319</v>
      </c>
      <c r="B318" s="196"/>
      <c r="C318" s="196"/>
      <c r="D318" s="266" t="s">
        <v>1606</v>
      </c>
      <c r="E318" s="826">
        <v>1.836</v>
      </c>
      <c r="F318" s="826">
        <v>1.5</v>
      </c>
      <c r="G318" s="826">
        <v>3</v>
      </c>
      <c r="H318" s="826">
        <v>1</v>
      </c>
      <c r="I318" s="826"/>
      <c r="J318" s="826">
        <v>2.754</v>
      </c>
      <c r="K318" s="826">
        <v>2.036</v>
      </c>
      <c r="L318" s="142"/>
      <c r="M318" s="136">
        <v>498</v>
      </c>
    </row>
    <row r="319" s="136" customFormat="1" customHeight="1" outlineLevel="1" spans="1:13">
      <c r="A319" s="196">
        <v>320</v>
      </c>
      <c r="B319" s="196"/>
      <c r="C319" s="196"/>
      <c r="D319" s="196" t="s">
        <v>1555</v>
      </c>
      <c r="E319" s="826">
        <v>6.63</v>
      </c>
      <c r="F319" s="826">
        <v>1.5</v>
      </c>
      <c r="G319" s="826">
        <v>3</v>
      </c>
      <c r="H319" s="826">
        <v>2</v>
      </c>
      <c r="I319" s="826"/>
      <c r="J319" s="826">
        <v>19.89</v>
      </c>
      <c r="K319" s="826">
        <v>6.83</v>
      </c>
      <c r="L319" s="142"/>
      <c r="M319" s="136">
        <v>498</v>
      </c>
    </row>
    <row r="320" s="136" customFormat="1" customHeight="1" outlineLevel="1" spans="1:13">
      <c r="A320" s="196">
        <v>321</v>
      </c>
      <c r="B320" s="196"/>
      <c r="C320" s="196"/>
      <c r="D320" s="196" t="s">
        <v>1547</v>
      </c>
      <c r="E320" s="826">
        <v>1.428</v>
      </c>
      <c r="F320" s="826">
        <v>1.5</v>
      </c>
      <c r="G320" s="266">
        <v>3.96</v>
      </c>
      <c r="H320" s="826">
        <v>1</v>
      </c>
      <c r="I320" s="826">
        <v>5.65488</v>
      </c>
      <c r="J320" s="826"/>
      <c r="K320" s="826"/>
      <c r="L320" s="142"/>
      <c r="M320" s="136">
        <v>498</v>
      </c>
    </row>
    <row r="321" s="136" customFormat="1" customHeight="1" outlineLevel="1" spans="1:13">
      <c r="A321" s="196">
        <v>322</v>
      </c>
      <c r="B321" s="196"/>
      <c r="C321" s="196" t="s">
        <v>83</v>
      </c>
      <c r="D321" s="196" t="s">
        <v>1553</v>
      </c>
      <c r="E321" s="826">
        <v>3.264</v>
      </c>
      <c r="F321" s="826">
        <v>1.5</v>
      </c>
      <c r="G321" s="826">
        <v>3</v>
      </c>
      <c r="H321" s="826">
        <v>1</v>
      </c>
      <c r="I321" s="826"/>
      <c r="J321" s="826">
        <v>4.896</v>
      </c>
      <c r="K321" s="826">
        <v>3.464</v>
      </c>
      <c r="L321" s="142" t="s">
        <v>1686</v>
      </c>
      <c r="M321" s="136">
        <v>498</v>
      </c>
    </row>
    <row r="322" s="136" customFormat="1" customHeight="1" outlineLevel="1" spans="1:13">
      <c r="A322" s="196">
        <v>323</v>
      </c>
      <c r="B322" s="196"/>
      <c r="C322" s="196"/>
      <c r="D322" s="266" t="s">
        <v>1606</v>
      </c>
      <c r="E322" s="826">
        <v>3.264</v>
      </c>
      <c r="F322" s="826">
        <v>1.5</v>
      </c>
      <c r="G322" s="826">
        <v>3</v>
      </c>
      <c r="H322" s="826">
        <v>1</v>
      </c>
      <c r="I322" s="826"/>
      <c r="J322" s="826">
        <v>4.896</v>
      </c>
      <c r="K322" s="826">
        <v>3.464</v>
      </c>
      <c r="L322" s="142"/>
      <c r="M322" s="136">
        <v>498</v>
      </c>
    </row>
    <row r="323" s="136" customFormat="1" customHeight="1" outlineLevel="1" spans="1:13">
      <c r="A323" s="196">
        <v>324</v>
      </c>
      <c r="B323" s="196"/>
      <c r="C323" s="196"/>
      <c r="D323" s="196" t="s">
        <v>1555</v>
      </c>
      <c r="E323" s="826">
        <v>6.63</v>
      </c>
      <c r="F323" s="826">
        <v>1.5</v>
      </c>
      <c r="G323" s="826">
        <v>3</v>
      </c>
      <c r="H323" s="826">
        <v>1</v>
      </c>
      <c r="I323" s="826"/>
      <c r="J323" s="826">
        <v>9.945</v>
      </c>
      <c r="K323" s="826">
        <v>6.83</v>
      </c>
      <c r="L323" s="142"/>
      <c r="M323" s="136">
        <v>498</v>
      </c>
    </row>
    <row r="324" s="136" customFormat="1" customHeight="1" outlineLevel="1" spans="1:13">
      <c r="A324" s="196">
        <v>326</v>
      </c>
      <c r="B324" s="196"/>
      <c r="C324" s="196" t="s">
        <v>83</v>
      </c>
      <c r="D324" s="196" t="s">
        <v>1553</v>
      </c>
      <c r="E324" s="826">
        <v>3.264</v>
      </c>
      <c r="F324" s="826">
        <v>1.5</v>
      </c>
      <c r="G324" s="826">
        <v>3</v>
      </c>
      <c r="H324" s="826">
        <v>1</v>
      </c>
      <c r="I324" s="826"/>
      <c r="J324" s="826">
        <v>4.896</v>
      </c>
      <c r="K324" s="826">
        <v>3.464</v>
      </c>
      <c r="L324" s="142" t="s">
        <v>1687</v>
      </c>
      <c r="M324" s="136">
        <v>498</v>
      </c>
    </row>
    <row r="325" s="136" customFormat="1" customHeight="1" outlineLevel="1" spans="1:13">
      <c r="A325" s="196">
        <v>327</v>
      </c>
      <c r="B325" s="196"/>
      <c r="C325" s="196"/>
      <c r="D325" s="266" t="s">
        <v>1606</v>
      </c>
      <c r="E325" s="826">
        <v>3.264</v>
      </c>
      <c r="F325" s="826">
        <v>1.5</v>
      </c>
      <c r="G325" s="826">
        <v>3</v>
      </c>
      <c r="H325" s="826">
        <v>1</v>
      </c>
      <c r="I325" s="826"/>
      <c r="J325" s="826">
        <v>4.896</v>
      </c>
      <c r="K325" s="826">
        <v>3.464</v>
      </c>
      <c r="L325" s="142"/>
      <c r="M325" s="136">
        <v>498</v>
      </c>
    </row>
    <row r="326" s="136" customFormat="1" customHeight="1" outlineLevel="1" spans="1:13">
      <c r="A326" s="196">
        <v>328</v>
      </c>
      <c r="B326" s="196"/>
      <c r="C326" s="196"/>
      <c r="D326" s="196" t="s">
        <v>1555</v>
      </c>
      <c r="E326" s="826">
        <v>6.63</v>
      </c>
      <c r="F326" s="826">
        <v>1.5</v>
      </c>
      <c r="G326" s="826">
        <v>3</v>
      </c>
      <c r="H326" s="826">
        <v>1</v>
      </c>
      <c r="I326" s="826"/>
      <c r="J326" s="826">
        <v>9.945</v>
      </c>
      <c r="K326" s="826">
        <v>6.83</v>
      </c>
      <c r="L326" s="142"/>
      <c r="M326" s="136">
        <v>498</v>
      </c>
    </row>
    <row r="327" s="136" customFormat="1" customHeight="1" outlineLevel="1" spans="1:13">
      <c r="A327" s="196">
        <v>330</v>
      </c>
      <c r="B327" s="196"/>
      <c r="C327" s="196" t="s">
        <v>87</v>
      </c>
      <c r="D327" s="196" t="s">
        <v>1553</v>
      </c>
      <c r="E327" s="826">
        <v>1.836</v>
      </c>
      <c r="F327" s="826">
        <v>1.5</v>
      </c>
      <c r="G327" s="826">
        <v>3</v>
      </c>
      <c r="H327" s="826">
        <v>1</v>
      </c>
      <c r="I327" s="826"/>
      <c r="J327" s="826">
        <v>2.754</v>
      </c>
      <c r="K327" s="826">
        <v>2.036</v>
      </c>
      <c r="L327" s="142" t="s">
        <v>1688</v>
      </c>
      <c r="M327" s="136">
        <v>498</v>
      </c>
    </row>
    <row r="328" s="136" customFormat="1" customHeight="1" outlineLevel="1" spans="1:13">
      <c r="A328" s="196">
        <v>331</v>
      </c>
      <c r="B328" s="196"/>
      <c r="C328" s="196"/>
      <c r="D328" s="266" t="s">
        <v>1606</v>
      </c>
      <c r="E328" s="826">
        <v>1.836</v>
      </c>
      <c r="F328" s="826">
        <v>1.5</v>
      </c>
      <c r="G328" s="826">
        <v>3</v>
      </c>
      <c r="H328" s="826">
        <v>1</v>
      </c>
      <c r="I328" s="826"/>
      <c r="J328" s="826">
        <v>2.754</v>
      </c>
      <c r="K328" s="826">
        <v>2.036</v>
      </c>
      <c r="L328" s="142"/>
      <c r="M328" s="136">
        <v>498</v>
      </c>
    </row>
    <row r="329" s="136" customFormat="1" customHeight="1" outlineLevel="1" spans="1:13">
      <c r="A329" s="196">
        <v>332</v>
      </c>
      <c r="B329" s="196"/>
      <c r="C329" s="196"/>
      <c r="D329" s="196" t="s">
        <v>1555</v>
      </c>
      <c r="E329" s="826">
        <v>6.63</v>
      </c>
      <c r="F329" s="826">
        <v>1.5</v>
      </c>
      <c r="G329" s="826">
        <v>3</v>
      </c>
      <c r="H329" s="826">
        <v>3</v>
      </c>
      <c r="I329" s="826"/>
      <c r="J329" s="826">
        <v>29.835</v>
      </c>
      <c r="K329" s="826">
        <v>6.83</v>
      </c>
      <c r="L329" s="142"/>
      <c r="M329" s="136">
        <v>498</v>
      </c>
    </row>
    <row r="330" s="136" customFormat="1" customHeight="1" outlineLevel="1" spans="1:13">
      <c r="A330" s="196">
        <v>333</v>
      </c>
      <c r="B330" s="196"/>
      <c r="C330" s="196"/>
      <c r="D330" s="196" t="s">
        <v>1547</v>
      </c>
      <c r="E330" s="826">
        <v>1.428</v>
      </c>
      <c r="F330" s="826">
        <v>1.5</v>
      </c>
      <c r="G330" s="266">
        <v>3.96</v>
      </c>
      <c r="H330" s="826">
        <v>1</v>
      </c>
      <c r="I330" s="826">
        <v>5.65488</v>
      </c>
      <c r="J330" s="826"/>
      <c r="K330" s="826"/>
      <c r="L330" s="142"/>
      <c r="M330" s="136">
        <v>498</v>
      </c>
    </row>
    <row r="331" s="136" customFormat="1" customHeight="1" outlineLevel="1" spans="1:13">
      <c r="A331" s="196">
        <v>334</v>
      </c>
      <c r="B331" s="196"/>
      <c r="C331" s="196" t="s">
        <v>87</v>
      </c>
      <c r="D331" s="196" t="s">
        <v>1553</v>
      </c>
      <c r="E331" s="826">
        <v>1.836</v>
      </c>
      <c r="F331" s="826">
        <v>1.5</v>
      </c>
      <c r="G331" s="826">
        <v>3</v>
      </c>
      <c r="H331" s="826">
        <v>1</v>
      </c>
      <c r="I331" s="826"/>
      <c r="J331" s="826">
        <v>2.754</v>
      </c>
      <c r="K331" s="826">
        <v>2.036</v>
      </c>
      <c r="L331" s="142" t="s">
        <v>1689</v>
      </c>
      <c r="M331" s="136">
        <v>498</v>
      </c>
    </row>
    <row r="332" s="136" customFormat="1" customHeight="1" outlineLevel="1" spans="1:13">
      <c r="A332" s="196">
        <v>335</v>
      </c>
      <c r="B332" s="196"/>
      <c r="C332" s="196"/>
      <c r="D332" s="266" t="s">
        <v>1606</v>
      </c>
      <c r="E332" s="826">
        <v>1.836</v>
      </c>
      <c r="F332" s="826">
        <v>1.5</v>
      </c>
      <c r="G332" s="826">
        <v>3</v>
      </c>
      <c r="H332" s="826">
        <v>1</v>
      </c>
      <c r="I332" s="826"/>
      <c r="J332" s="826">
        <v>2.754</v>
      </c>
      <c r="K332" s="826">
        <v>2.036</v>
      </c>
      <c r="L332" s="142"/>
      <c r="M332" s="136">
        <v>498</v>
      </c>
    </row>
    <row r="333" s="136" customFormat="1" customHeight="1" outlineLevel="1" spans="1:13">
      <c r="A333" s="196">
        <v>336</v>
      </c>
      <c r="B333" s="196"/>
      <c r="C333" s="196"/>
      <c r="D333" s="196" t="s">
        <v>1555</v>
      </c>
      <c r="E333" s="826">
        <v>6.63</v>
      </c>
      <c r="F333" s="826">
        <v>1.5</v>
      </c>
      <c r="G333" s="826">
        <v>3</v>
      </c>
      <c r="H333" s="826">
        <v>3</v>
      </c>
      <c r="I333" s="826"/>
      <c r="J333" s="826">
        <v>29.835</v>
      </c>
      <c r="K333" s="826">
        <v>6.83</v>
      </c>
      <c r="L333" s="142"/>
      <c r="M333" s="136">
        <v>498</v>
      </c>
    </row>
    <row r="334" s="136" customFormat="1" customHeight="1" outlineLevel="1" spans="1:13">
      <c r="A334" s="196">
        <v>337</v>
      </c>
      <c r="B334" s="196"/>
      <c r="C334" s="196"/>
      <c r="D334" s="196" t="s">
        <v>1547</v>
      </c>
      <c r="E334" s="826">
        <v>1.428</v>
      </c>
      <c r="F334" s="826">
        <v>1.5</v>
      </c>
      <c r="G334" s="266">
        <v>3.96</v>
      </c>
      <c r="H334" s="826">
        <v>1</v>
      </c>
      <c r="I334" s="826">
        <v>5.65488</v>
      </c>
      <c r="J334" s="826"/>
      <c r="K334" s="826"/>
      <c r="L334" s="142"/>
      <c r="M334" s="136">
        <v>498</v>
      </c>
    </row>
    <row r="335" s="136" customFormat="1" customHeight="1" outlineLevel="1" spans="1:13">
      <c r="A335" s="196">
        <v>338</v>
      </c>
      <c r="B335" s="196"/>
      <c r="C335" s="196" t="s">
        <v>87</v>
      </c>
      <c r="D335" s="196" t="s">
        <v>1553</v>
      </c>
      <c r="E335" s="826">
        <v>1.836</v>
      </c>
      <c r="F335" s="826">
        <v>1.5</v>
      </c>
      <c r="G335" s="826">
        <v>3</v>
      </c>
      <c r="H335" s="826">
        <v>1</v>
      </c>
      <c r="I335" s="826"/>
      <c r="J335" s="826">
        <v>2.754</v>
      </c>
      <c r="K335" s="826">
        <v>2.036</v>
      </c>
      <c r="L335" s="142" t="s">
        <v>1690</v>
      </c>
      <c r="M335" s="136">
        <v>498</v>
      </c>
    </row>
    <row r="336" s="136" customFormat="1" customHeight="1" outlineLevel="1" spans="1:13">
      <c r="A336" s="196">
        <v>339</v>
      </c>
      <c r="B336" s="196"/>
      <c r="C336" s="196"/>
      <c r="D336" s="266" t="s">
        <v>1606</v>
      </c>
      <c r="E336" s="826">
        <v>1.836</v>
      </c>
      <c r="F336" s="826">
        <v>1.5</v>
      </c>
      <c r="G336" s="826">
        <v>3</v>
      </c>
      <c r="H336" s="826">
        <v>1</v>
      </c>
      <c r="I336" s="826"/>
      <c r="J336" s="826">
        <v>2.754</v>
      </c>
      <c r="K336" s="826">
        <v>2.036</v>
      </c>
      <c r="L336" s="142"/>
      <c r="M336" s="136">
        <v>498</v>
      </c>
    </row>
    <row r="337" s="136" customFormat="1" customHeight="1" outlineLevel="1" spans="1:13">
      <c r="A337" s="196">
        <v>340</v>
      </c>
      <c r="B337" s="196"/>
      <c r="C337" s="196"/>
      <c r="D337" s="196" t="s">
        <v>1555</v>
      </c>
      <c r="E337" s="826">
        <v>6.63</v>
      </c>
      <c r="F337" s="826">
        <v>1.5</v>
      </c>
      <c r="G337" s="826">
        <v>3</v>
      </c>
      <c r="H337" s="826">
        <v>3</v>
      </c>
      <c r="I337" s="826"/>
      <c r="J337" s="826">
        <v>29.835</v>
      </c>
      <c r="K337" s="826">
        <v>6.83</v>
      </c>
      <c r="L337" s="142"/>
      <c r="M337" s="136">
        <v>498</v>
      </c>
    </row>
    <row r="338" s="136" customFormat="1" customHeight="1" outlineLevel="1" spans="1:13">
      <c r="A338" s="196">
        <v>341</v>
      </c>
      <c r="B338" s="196"/>
      <c r="C338" s="196"/>
      <c r="D338" s="196" t="s">
        <v>1547</v>
      </c>
      <c r="E338" s="826">
        <v>1.428</v>
      </c>
      <c r="F338" s="826">
        <v>1.5</v>
      </c>
      <c r="G338" s="266">
        <v>3.96</v>
      </c>
      <c r="H338" s="826">
        <v>1</v>
      </c>
      <c r="I338" s="826">
        <v>5.65488</v>
      </c>
      <c r="J338" s="826"/>
      <c r="K338" s="826"/>
      <c r="L338" s="142"/>
      <c r="M338" s="136">
        <v>498</v>
      </c>
    </row>
    <row r="339" s="136" customFormat="1" customHeight="1" outlineLevel="1" spans="1:13">
      <c r="A339" s="196">
        <v>342</v>
      </c>
      <c r="B339" s="196"/>
      <c r="C339" s="196" t="s">
        <v>85</v>
      </c>
      <c r="D339" s="196" t="s">
        <v>1553</v>
      </c>
      <c r="E339" s="826">
        <v>1.836</v>
      </c>
      <c r="F339" s="826">
        <v>1.5</v>
      </c>
      <c r="G339" s="826">
        <v>3</v>
      </c>
      <c r="H339" s="826">
        <v>1</v>
      </c>
      <c r="I339" s="826"/>
      <c r="J339" s="826">
        <v>2.754</v>
      </c>
      <c r="K339" s="826">
        <v>2.036</v>
      </c>
      <c r="L339" s="142" t="s">
        <v>1691</v>
      </c>
      <c r="M339" s="136">
        <v>498</v>
      </c>
    </row>
    <row r="340" s="136" customFormat="1" customHeight="1" outlineLevel="1" spans="1:13">
      <c r="A340" s="196">
        <v>343</v>
      </c>
      <c r="B340" s="196"/>
      <c r="C340" s="196"/>
      <c r="D340" s="266" t="s">
        <v>1606</v>
      </c>
      <c r="E340" s="826">
        <v>1.836</v>
      </c>
      <c r="F340" s="826">
        <v>1.5</v>
      </c>
      <c r="G340" s="826">
        <v>3</v>
      </c>
      <c r="H340" s="826">
        <v>1</v>
      </c>
      <c r="I340" s="826"/>
      <c r="J340" s="826">
        <v>2.754</v>
      </c>
      <c r="K340" s="826">
        <v>2.036</v>
      </c>
      <c r="L340" s="142"/>
      <c r="M340" s="136">
        <v>498</v>
      </c>
    </row>
    <row r="341" s="136" customFormat="1" customHeight="1" outlineLevel="1" spans="1:13">
      <c r="A341" s="196">
        <v>344</v>
      </c>
      <c r="B341" s="196"/>
      <c r="C341" s="196"/>
      <c r="D341" s="196" t="s">
        <v>1555</v>
      </c>
      <c r="E341" s="826">
        <v>6.63</v>
      </c>
      <c r="F341" s="826">
        <v>1.5</v>
      </c>
      <c r="G341" s="826">
        <v>3</v>
      </c>
      <c r="H341" s="826">
        <v>2</v>
      </c>
      <c r="I341" s="826"/>
      <c r="J341" s="826">
        <v>19.89</v>
      </c>
      <c r="K341" s="826">
        <v>6.83</v>
      </c>
      <c r="L341" s="142"/>
      <c r="M341" s="136">
        <v>498</v>
      </c>
    </row>
    <row r="342" s="136" customFormat="1" customHeight="1" outlineLevel="1" spans="1:13">
      <c r="A342" s="196">
        <v>345</v>
      </c>
      <c r="B342" s="196"/>
      <c r="C342" s="196"/>
      <c r="D342" s="196" t="s">
        <v>1547</v>
      </c>
      <c r="E342" s="826">
        <v>1.428</v>
      </c>
      <c r="F342" s="826">
        <v>1.5</v>
      </c>
      <c r="G342" s="266">
        <v>3.96</v>
      </c>
      <c r="H342" s="826">
        <v>1</v>
      </c>
      <c r="I342" s="826">
        <v>5.65488</v>
      </c>
      <c r="J342" s="826"/>
      <c r="K342" s="826"/>
      <c r="L342" s="142"/>
      <c r="M342" s="136">
        <v>498</v>
      </c>
    </row>
    <row r="343" s="136" customFormat="1" customHeight="1" outlineLevel="1" spans="1:13">
      <c r="A343" s="196">
        <v>346</v>
      </c>
      <c r="B343" s="196"/>
      <c r="C343" s="196" t="s">
        <v>85</v>
      </c>
      <c r="D343" s="196" t="s">
        <v>1553</v>
      </c>
      <c r="E343" s="826">
        <v>1.836</v>
      </c>
      <c r="F343" s="826">
        <v>1.5</v>
      </c>
      <c r="G343" s="826">
        <v>3</v>
      </c>
      <c r="H343" s="826">
        <v>1</v>
      </c>
      <c r="I343" s="826"/>
      <c r="J343" s="826">
        <v>2.754</v>
      </c>
      <c r="K343" s="826">
        <v>2.036</v>
      </c>
      <c r="L343" s="142" t="s">
        <v>1692</v>
      </c>
      <c r="M343" s="136">
        <v>498</v>
      </c>
    </row>
    <row r="344" s="136" customFormat="1" customHeight="1" outlineLevel="1" spans="1:13">
      <c r="A344" s="196">
        <v>347</v>
      </c>
      <c r="B344" s="196"/>
      <c r="C344" s="196"/>
      <c r="D344" s="266" t="s">
        <v>1606</v>
      </c>
      <c r="E344" s="826">
        <v>1.836</v>
      </c>
      <c r="F344" s="826">
        <v>1.5</v>
      </c>
      <c r="G344" s="826">
        <v>3</v>
      </c>
      <c r="H344" s="826">
        <v>1</v>
      </c>
      <c r="I344" s="826"/>
      <c r="J344" s="826">
        <v>2.754</v>
      </c>
      <c r="K344" s="826">
        <v>2.036</v>
      </c>
      <c r="L344" s="142"/>
      <c r="M344" s="136">
        <v>498</v>
      </c>
    </row>
    <row r="345" s="136" customFormat="1" customHeight="1" outlineLevel="1" spans="1:13">
      <c r="A345" s="196">
        <v>348</v>
      </c>
      <c r="B345" s="196"/>
      <c r="C345" s="196"/>
      <c r="D345" s="196" t="s">
        <v>1555</v>
      </c>
      <c r="E345" s="826">
        <v>6.63</v>
      </c>
      <c r="F345" s="826">
        <v>1.5</v>
      </c>
      <c r="G345" s="826">
        <v>3</v>
      </c>
      <c r="H345" s="826">
        <v>2</v>
      </c>
      <c r="I345" s="826"/>
      <c r="J345" s="826">
        <v>19.89</v>
      </c>
      <c r="K345" s="826">
        <v>6.83</v>
      </c>
      <c r="L345" s="142"/>
      <c r="M345" s="136">
        <v>498</v>
      </c>
    </row>
    <row r="346" s="136" customFormat="1" customHeight="1" outlineLevel="1" spans="1:13">
      <c r="A346" s="196">
        <v>349</v>
      </c>
      <c r="B346" s="196"/>
      <c r="C346" s="196"/>
      <c r="D346" s="196" t="s">
        <v>1547</v>
      </c>
      <c r="E346" s="826">
        <v>1.428</v>
      </c>
      <c r="F346" s="826">
        <v>1.5</v>
      </c>
      <c r="G346" s="266">
        <v>3.96</v>
      </c>
      <c r="H346" s="826">
        <v>1</v>
      </c>
      <c r="I346" s="826">
        <v>5.65488</v>
      </c>
      <c r="J346" s="826"/>
      <c r="K346" s="826"/>
      <c r="L346" s="142"/>
      <c r="M346" s="136">
        <v>498</v>
      </c>
    </row>
    <row r="347" s="136" customFormat="1" customHeight="1" outlineLevel="1" spans="1:13">
      <c r="A347" s="196">
        <v>350</v>
      </c>
      <c r="B347" s="196"/>
      <c r="C347" s="196" t="s">
        <v>85</v>
      </c>
      <c r="D347" s="196" t="s">
        <v>1553</v>
      </c>
      <c r="E347" s="826">
        <v>1.836</v>
      </c>
      <c r="F347" s="826">
        <v>1.5</v>
      </c>
      <c r="G347" s="826">
        <v>3</v>
      </c>
      <c r="H347" s="826">
        <v>1</v>
      </c>
      <c r="I347" s="826"/>
      <c r="J347" s="826">
        <v>2.754</v>
      </c>
      <c r="K347" s="826">
        <v>2.036</v>
      </c>
      <c r="L347" s="142" t="s">
        <v>1693</v>
      </c>
      <c r="M347" s="136">
        <v>498</v>
      </c>
    </row>
    <row r="348" s="136" customFormat="1" customHeight="1" outlineLevel="1" spans="1:13">
      <c r="A348" s="196">
        <v>351</v>
      </c>
      <c r="B348" s="196"/>
      <c r="C348" s="196"/>
      <c r="D348" s="266" t="s">
        <v>1606</v>
      </c>
      <c r="E348" s="826">
        <v>1.836</v>
      </c>
      <c r="F348" s="826">
        <v>1.5</v>
      </c>
      <c r="G348" s="826">
        <v>3</v>
      </c>
      <c r="H348" s="826">
        <v>1</v>
      </c>
      <c r="I348" s="826"/>
      <c r="J348" s="826">
        <v>2.754</v>
      </c>
      <c r="K348" s="826">
        <v>2.036</v>
      </c>
      <c r="L348" s="142"/>
      <c r="M348" s="136">
        <v>498</v>
      </c>
    </row>
    <row r="349" s="136" customFormat="1" customHeight="1" outlineLevel="1" spans="1:13">
      <c r="A349" s="196">
        <v>352</v>
      </c>
      <c r="B349" s="196"/>
      <c r="C349" s="196"/>
      <c r="D349" s="196" t="s">
        <v>1555</v>
      </c>
      <c r="E349" s="826">
        <v>6.63</v>
      </c>
      <c r="F349" s="826">
        <v>1.5</v>
      </c>
      <c r="G349" s="826">
        <v>3</v>
      </c>
      <c r="H349" s="826">
        <v>2</v>
      </c>
      <c r="I349" s="826"/>
      <c r="J349" s="826">
        <v>19.89</v>
      </c>
      <c r="K349" s="826">
        <v>6.83</v>
      </c>
      <c r="L349" s="142"/>
      <c r="M349" s="136">
        <v>498</v>
      </c>
    </row>
    <row r="350" s="136" customFormat="1" customHeight="1" outlineLevel="1" spans="1:13">
      <c r="A350" s="196">
        <v>353</v>
      </c>
      <c r="B350" s="196"/>
      <c r="C350" s="196"/>
      <c r="D350" s="196" t="s">
        <v>1547</v>
      </c>
      <c r="E350" s="826">
        <v>1.428</v>
      </c>
      <c r="F350" s="826">
        <v>1.5</v>
      </c>
      <c r="G350" s="266">
        <v>3.96</v>
      </c>
      <c r="H350" s="826">
        <v>1</v>
      </c>
      <c r="I350" s="826">
        <v>5.65488</v>
      </c>
      <c r="J350" s="826"/>
      <c r="K350" s="826"/>
      <c r="L350" s="142"/>
      <c r="M350" s="136">
        <v>498</v>
      </c>
    </row>
    <row r="351" s="136" customFormat="1" customHeight="1" outlineLevel="1" spans="1:13">
      <c r="A351" s="196">
        <v>354</v>
      </c>
      <c r="B351" s="196"/>
      <c r="C351" s="196" t="s">
        <v>85</v>
      </c>
      <c r="D351" s="196" t="s">
        <v>1553</v>
      </c>
      <c r="E351" s="826">
        <v>1.836</v>
      </c>
      <c r="F351" s="826">
        <v>1.5</v>
      </c>
      <c r="G351" s="826">
        <v>3</v>
      </c>
      <c r="H351" s="826">
        <v>1</v>
      </c>
      <c r="I351" s="826"/>
      <c r="J351" s="826">
        <v>2.754</v>
      </c>
      <c r="K351" s="826">
        <v>2.036</v>
      </c>
      <c r="L351" s="142" t="s">
        <v>1694</v>
      </c>
      <c r="M351" s="136">
        <v>498</v>
      </c>
    </row>
    <row r="352" s="136" customFormat="1" customHeight="1" outlineLevel="1" spans="1:13">
      <c r="A352" s="196">
        <v>355</v>
      </c>
      <c r="B352" s="196"/>
      <c r="C352" s="196"/>
      <c r="D352" s="266" t="s">
        <v>1606</v>
      </c>
      <c r="E352" s="826">
        <v>1.836</v>
      </c>
      <c r="F352" s="826">
        <v>1.5</v>
      </c>
      <c r="G352" s="826">
        <v>3</v>
      </c>
      <c r="H352" s="826">
        <v>1</v>
      </c>
      <c r="I352" s="826"/>
      <c r="J352" s="826">
        <v>2.754</v>
      </c>
      <c r="K352" s="826">
        <v>2.036</v>
      </c>
      <c r="L352" s="142"/>
      <c r="M352" s="136">
        <v>498</v>
      </c>
    </row>
    <row r="353" s="136" customFormat="1" customHeight="1" outlineLevel="1" spans="1:13">
      <c r="A353" s="196">
        <v>356</v>
      </c>
      <c r="B353" s="196"/>
      <c r="C353" s="196"/>
      <c r="D353" s="196" t="s">
        <v>1555</v>
      </c>
      <c r="E353" s="826">
        <v>6.63</v>
      </c>
      <c r="F353" s="826">
        <v>1.5</v>
      </c>
      <c r="G353" s="826">
        <v>3</v>
      </c>
      <c r="H353" s="826">
        <v>2</v>
      </c>
      <c r="I353" s="826"/>
      <c r="J353" s="826">
        <v>19.89</v>
      </c>
      <c r="K353" s="826">
        <v>6.83</v>
      </c>
      <c r="L353" s="142"/>
      <c r="M353" s="136">
        <v>498</v>
      </c>
    </row>
    <row r="354" s="136" customFormat="1" customHeight="1" outlineLevel="1" spans="1:13">
      <c r="A354" s="196">
        <v>357</v>
      </c>
      <c r="B354" s="196"/>
      <c r="C354" s="196"/>
      <c r="D354" s="196" t="s">
        <v>1547</v>
      </c>
      <c r="E354" s="826">
        <v>1.428</v>
      </c>
      <c r="F354" s="826">
        <v>1.5</v>
      </c>
      <c r="G354" s="266">
        <v>3.96</v>
      </c>
      <c r="H354" s="826">
        <v>1</v>
      </c>
      <c r="I354" s="826">
        <v>5.65488</v>
      </c>
      <c r="J354" s="826"/>
      <c r="K354" s="826"/>
      <c r="L354" s="142"/>
      <c r="M354" s="136">
        <v>498</v>
      </c>
    </row>
    <row r="355" s="136" customFormat="1" customHeight="1" outlineLevel="1" spans="1:13">
      <c r="A355" s="196">
        <v>358</v>
      </c>
      <c r="B355" s="196"/>
      <c r="C355" s="131" t="s">
        <v>1163</v>
      </c>
      <c r="D355" s="196" t="s">
        <v>1555</v>
      </c>
      <c r="E355" s="826">
        <v>9.792</v>
      </c>
      <c r="F355" s="826">
        <v>1.5</v>
      </c>
      <c r="G355" s="826">
        <v>3</v>
      </c>
      <c r="H355" s="826">
        <v>1</v>
      </c>
      <c r="I355" s="826"/>
      <c r="J355" s="826">
        <v>14.688</v>
      </c>
      <c r="K355" s="826">
        <v>9.992</v>
      </c>
      <c r="L355" s="142" t="s">
        <v>1695</v>
      </c>
      <c r="M355" s="136">
        <v>498</v>
      </c>
    </row>
    <row r="356" s="136" customFormat="1" customHeight="1" outlineLevel="1" spans="1:13">
      <c r="A356" s="196">
        <v>359</v>
      </c>
      <c r="B356" s="196"/>
      <c r="C356" s="315"/>
      <c r="D356" s="196" t="s">
        <v>1553</v>
      </c>
      <c r="E356" s="826">
        <v>5.712</v>
      </c>
      <c r="F356" s="826">
        <v>1.5</v>
      </c>
      <c r="G356" s="826">
        <v>3</v>
      </c>
      <c r="H356" s="826">
        <v>1</v>
      </c>
      <c r="I356" s="826"/>
      <c r="J356" s="826">
        <v>8.568</v>
      </c>
      <c r="K356" s="826">
        <v>5.912</v>
      </c>
      <c r="L356" s="142"/>
      <c r="M356" s="136">
        <v>498</v>
      </c>
    </row>
    <row r="357" s="136" customFormat="1" customHeight="1" outlineLevel="1" spans="1:13">
      <c r="A357" s="196">
        <v>360</v>
      </c>
      <c r="B357" s="196"/>
      <c r="C357" s="263"/>
      <c r="D357" s="266" t="s">
        <v>1606</v>
      </c>
      <c r="E357" s="826">
        <v>5.712</v>
      </c>
      <c r="F357" s="826">
        <v>1.5</v>
      </c>
      <c r="G357" s="826">
        <v>3</v>
      </c>
      <c r="H357" s="826">
        <v>1</v>
      </c>
      <c r="I357" s="826"/>
      <c r="J357" s="826">
        <v>8.568</v>
      </c>
      <c r="K357" s="826">
        <v>5.912</v>
      </c>
      <c r="L357" s="142"/>
      <c r="M357" s="136">
        <v>498</v>
      </c>
    </row>
    <row r="358" s="136" customFormat="1" customHeight="1" outlineLevel="1" spans="1:13">
      <c r="A358" s="196">
        <v>361</v>
      </c>
      <c r="B358" s="196"/>
      <c r="C358" s="196" t="s">
        <v>1165</v>
      </c>
      <c r="D358" s="196" t="s">
        <v>1553</v>
      </c>
      <c r="E358" s="826">
        <v>3.366</v>
      </c>
      <c r="F358" s="826">
        <v>1.5</v>
      </c>
      <c r="G358" s="826">
        <v>1.4</v>
      </c>
      <c r="H358" s="826">
        <v>1</v>
      </c>
      <c r="I358" s="826"/>
      <c r="J358" s="826">
        <v>5.049</v>
      </c>
      <c r="K358" s="826">
        <v>3.566</v>
      </c>
      <c r="L358" s="142" t="s">
        <v>1696</v>
      </c>
      <c r="M358" s="136">
        <v>498</v>
      </c>
    </row>
    <row r="359" s="136" customFormat="1" customHeight="1" outlineLevel="1" spans="1:13">
      <c r="A359" s="196">
        <v>362</v>
      </c>
      <c r="B359" s="196" t="s">
        <v>1697</v>
      </c>
      <c r="C359" s="196" t="s">
        <v>1190</v>
      </c>
      <c r="D359" s="196" t="s">
        <v>1553</v>
      </c>
      <c r="E359" s="826">
        <v>9.69</v>
      </c>
      <c r="F359" s="826">
        <v>1.5</v>
      </c>
      <c r="G359" s="826">
        <v>3</v>
      </c>
      <c r="H359" s="826">
        <v>1</v>
      </c>
      <c r="I359" s="826"/>
      <c r="J359" s="826">
        <v>14.535</v>
      </c>
      <c r="K359" s="826">
        <v>9.89</v>
      </c>
      <c r="L359" s="142" t="s">
        <v>1698</v>
      </c>
      <c r="M359" s="136">
        <v>702</v>
      </c>
    </row>
    <row r="360" s="136" customFormat="1" customHeight="1" outlineLevel="1" spans="1:13">
      <c r="A360" s="196">
        <v>363</v>
      </c>
      <c r="B360" s="196"/>
      <c r="C360" s="196" t="s">
        <v>1239</v>
      </c>
      <c r="D360" s="196" t="s">
        <v>1553</v>
      </c>
      <c r="E360" s="826">
        <v>8.67</v>
      </c>
      <c r="F360" s="826">
        <v>1.5</v>
      </c>
      <c r="G360" s="826">
        <v>3</v>
      </c>
      <c r="H360" s="826">
        <v>1</v>
      </c>
      <c r="I360" s="826"/>
      <c r="J360" s="826">
        <v>13.005</v>
      </c>
      <c r="K360" s="826">
        <v>8.87</v>
      </c>
      <c r="L360" s="142" t="s">
        <v>1561</v>
      </c>
      <c r="M360" s="136">
        <v>702</v>
      </c>
    </row>
    <row r="361" s="136" customFormat="1" customHeight="1" outlineLevel="1" spans="1:13">
      <c r="A361" s="196">
        <v>364</v>
      </c>
      <c r="B361" s="196"/>
      <c r="C361" s="196" t="s">
        <v>85</v>
      </c>
      <c r="D361" s="196" t="s">
        <v>1553</v>
      </c>
      <c r="E361" s="826">
        <v>1.836</v>
      </c>
      <c r="F361" s="826">
        <v>1.5</v>
      </c>
      <c r="G361" s="826">
        <v>3</v>
      </c>
      <c r="H361" s="826">
        <v>1</v>
      </c>
      <c r="I361" s="826"/>
      <c r="J361" s="826">
        <v>2.754</v>
      </c>
      <c r="K361" s="826">
        <v>2.036</v>
      </c>
      <c r="L361" s="142" t="s">
        <v>1699</v>
      </c>
      <c r="M361" s="136">
        <v>702</v>
      </c>
    </row>
    <row r="362" s="136" customFormat="1" customHeight="1" outlineLevel="1" spans="1:13">
      <c r="A362" s="196">
        <v>365</v>
      </c>
      <c r="B362" s="196"/>
      <c r="C362" s="196"/>
      <c r="D362" s="266" t="s">
        <v>1606</v>
      </c>
      <c r="E362" s="826">
        <v>1.836</v>
      </c>
      <c r="F362" s="826">
        <v>1.5</v>
      </c>
      <c r="G362" s="826">
        <v>3</v>
      </c>
      <c r="H362" s="826">
        <v>1</v>
      </c>
      <c r="I362" s="826"/>
      <c r="J362" s="826">
        <v>2.754</v>
      </c>
      <c r="K362" s="826">
        <v>2.036</v>
      </c>
      <c r="L362" s="142"/>
      <c r="M362" s="136">
        <v>702</v>
      </c>
    </row>
    <row r="363" s="136" customFormat="1" customHeight="1" outlineLevel="1" spans="1:13">
      <c r="A363" s="196">
        <v>366</v>
      </c>
      <c r="B363" s="196"/>
      <c r="C363" s="196"/>
      <c r="D363" s="196" t="s">
        <v>1555</v>
      </c>
      <c r="E363" s="826">
        <v>6.63</v>
      </c>
      <c r="F363" s="826">
        <v>1.5</v>
      </c>
      <c r="G363" s="826">
        <v>3</v>
      </c>
      <c r="H363" s="826">
        <v>2</v>
      </c>
      <c r="I363" s="826"/>
      <c r="J363" s="826">
        <v>19.89</v>
      </c>
      <c r="K363" s="826">
        <v>6.83</v>
      </c>
      <c r="L363" s="142"/>
      <c r="M363" s="136">
        <v>702</v>
      </c>
    </row>
    <row r="364" s="136" customFormat="1" customHeight="1" outlineLevel="1" spans="1:13">
      <c r="A364" s="196">
        <v>367</v>
      </c>
      <c r="B364" s="196"/>
      <c r="C364" s="196"/>
      <c r="D364" s="196" t="s">
        <v>1547</v>
      </c>
      <c r="E364" s="826">
        <v>1.428</v>
      </c>
      <c r="F364" s="826">
        <v>1.5</v>
      </c>
      <c r="G364" s="266">
        <v>3.96</v>
      </c>
      <c r="H364" s="826">
        <v>1</v>
      </c>
      <c r="I364" s="826">
        <v>5.65488</v>
      </c>
      <c r="J364" s="826"/>
      <c r="K364" s="826"/>
      <c r="L364" s="142"/>
      <c r="M364" s="136">
        <v>702</v>
      </c>
    </row>
    <row r="365" s="136" customFormat="1" customHeight="1" outlineLevel="1" spans="1:13">
      <c r="A365" s="196">
        <v>368</v>
      </c>
      <c r="B365" s="196"/>
      <c r="C365" s="196" t="s">
        <v>85</v>
      </c>
      <c r="D365" s="196" t="s">
        <v>1553</v>
      </c>
      <c r="E365" s="826">
        <v>1.836</v>
      </c>
      <c r="F365" s="826">
        <v>1.5</v>
      </c>
      <c r="G365" s="826">
        <v>3</v>
      </c>
      <c r="H365" s="826">
        <v>1</v>
      </c>
      <c r="I365" s="826"/>
      <c r="J365" s="826">
        <v>2.754</v>
      </c>
      <c r="K365" s="826">
        <v>2.036</v>
      </c>
      <c r="L365" s="142" t="s">
        <v>1700</v>
      </c>
      <c r="M365" s="136">
        <v>702</v>
      </c>
    </row>
    <row r="366" s="136" customFormat="1" customHeight="1" outlineLevel="1" spans="1:13">
      <c r="A366" s="196">
        <v>369</v>
      </c>
      <c r="B366" s="196"/>
      <c r="C366" s="196"/>
      <c r="D366" s="266" t="s">
        <v>1606</v>
      </c>
      <c r="E366" s="826">
        <v>1.836</v>
      </c>
      <c r="F366" s="826">
        <v>1.5</v>
      </c>
      <c r="G366" s="826">
        <v>3</v>
      </c>
      <c r="H366" s="826">
        <v>1</v>
      </c>
      <c r="I366" s="826"/>
      <c r="J366" s="826">
        <v>2.754</v>
      </c>
      <c r="K366" s="826">
        <v>2.036</v>
      </c>
      <c r="L366" s="142"/>
      <c r="M366" s="136">
        <v>702</v>
      </c>
    </row>
    <row r="367" s="136" customFormat="1" customHeight="1" outlineLevel="1" spans="1:13">
      <c r="A367" s="196">
        <v>370</v>
      </c>
      <c r="B367" s="196"/>
      <c r="C367" s="196"/>
      <c r="D367" s="196" t="s">
        <v>1555</v>
      </c>
      <c r="E367" s="826">
        <v>6.63</v>
      </c>
      <c r="F367" s="826">
        <v>1.5</v>
      </c>
      <c r="G367" s="826">
        <v>3</v>
      </c>
      <c r="H367" s="826">
        <v>2</v>
      </c>
      <c r="I367" s="826"/>
      <c r="J367" s="826">
        <v>19.89</v>
      </c>
      <c r="K367" s="826">
        <v>6.83</v>
      </c>
      <c r="L367" s="142"/>
      <c r="M367" s="136">
        <v>702</v>
      </c>
    </row>
    <row r="368" s="136" customFormat="1" customHeight="1" outlineLevel="1" spans="1:13">
      <c r="A368" s="196">
        <v>371</v>
      </c>
      <c r="B368" s="196"/>
      <c r="C368" s="196"/>
      <c r="D368" s="196" t="s">
        <v>1547</v>
      </c>
      <c r="E368" s="826">
        <v>1.428</v>
      </c>
      <c r="F368" s="826">
        <v>1.5</v>
      </c>
      <c r="G368" s="266">
        <v>3.96</v>
      </c>
      <c r="H368" s="826">
        <v>1</v>
      </c>
      <c r="I368" s="826">
        <v>5.65488</v>
      </c>
      <c r="J368" s="826"/>
      <c r="K368" s="826"/>
      <c r="L368" s="142"/>
      <c r="M368" s="136">
        <v>702</v>
      </c>
    </row>
    <row r="369" s="136" customFormat="1" customHeight="1" outlineLevel="1" spans="1:13">
      <c r="A369" s="196">
        <v>372</v>
      </c>
      <c r="B369" s="196"/>
      <c r="C369" s="196" t="s">
        <v>85</v>
      </c>
      <c r="D369" s="196" t="s">
        <v>1553</v>
      </c>
      <c r="E369" s="826">
        <v>1.836</v>
      </c>
      <c r="F369" s="826">
        <v>1.5</v>
      </c>
      <c r="G369" s="826">
        <v>3</v>
      </c>
      <c r="H369" s="826">
        <v>1</v>
      </c>
      <c r="I369" s="826"/>
      <c r="J369" s="826">
        <v>2.754</v>
      </c>
      <c r="K369" s="826">
        <v>2.036</v>
      </c>
      <c r="L369" s="142" t="s">
        <v>1701</v>
      </c>
      <c r="M369" s="136">
        <v>702</v>
      </c>
    </row>
    <row r="370" s="136" customFormat="1" customHeight="1" outlineLevel="1" spans="1:13">
      <c r="A370" s="196">
        <v>373</v>
      </c>
      <c r="B370" s="196"/>
      <c r="C370" s="196"/>
      <c r="D370" s="266" t="s">
        <v>1606</v>
      </c>
      <c r="E370" s="826">
        <v>1.836</v>
      </c>
      <c r="F370" s="826">
        <v>1.5</v>
      </c>
      <c r="G370" s="826">
        <v>3</v>
      </c>
      <c r="H370" s="826">
        <v>1</v>
      </c>
      <c r="I370" s="826"/>
      <c r="J370" s="826">
        <v>2.754</v>
      </c>
      <c r="K370" s="826">
        <v>2.036</v>
      </c>
      <c r="L370" s="142"/>
      <c r="M370" s="136">
        <v>702</v>
      </c>
    </row>
    <row r="371" s="136" customFormat="1" customHeight="1" outlineLevel="1" spans="1:13">
      <c r="A371" s="196">
        <v>374</v>
      </c>
      <c r="B371" s="196"/>
      <c r="C371" s="196"/>
      <c r="D371" s="196" t="s">
        <v>1555</v>
      </c>
      <c r="E371" s="826">
        <v>6.63</v>
      </c>
      <c r="F371" s="826">
        <v>1.5</v>
      </c>
      <c r="G371" s="826">
        <v>3</v>
      </c>
      <c r="H371" s="826">
        <v>2</v>
      </c>
      <c r="I371" s="826"/>
      <c r="J371" s="826">
        <v>19.89</v>
      </c>
      <c r="K371" s="826">
        <v>6.83</v>
      </c>
      <c r="L371" s="142"/>
      <c r="M371" s="136">
        <v>702</v>
      </c>
    </row>
    <row r="372" s="136" customFormat="1" customHeight="1" outlineLevel="1" spans="1:13">
      <c r="A372" s="196">
        <v>375</v>
      </c>
      <c r="B372" s="196"/>
      <c r="C372" s="196"/>
      <c r="D372" s="196" t="s">
        <v>1547</v>
      </c>
      <c r="E372" s="826">
        <v>1.428</v>
      </c>
      <c r="F372" s="826">
        <v>1.5</v>
      </c>
      <c r="G372" s="266">
        <v>3.96</v>
      </c>
      <c r="H372" s="826">
        <v>1</v>
      </c>
      <c r="I372" s="826">
        <v>5.65488</v>
      </c>
      <c r="J372" s="826"/>
      <c r="K372" s="826"/>
      <c r="L372" s="142"/>
      <c r="M372" s="136">
        <v>702</v>
      </c>
    </row>
    <row r="373" s="136" customFormat="1" customHeight="1" outlineLevel="1" spans="1:13">
      <c r="A373" s="196">
        <v>376</v>
      </c>
      <c r="B373" s="196"/>
      <c r="C373" s="196" t="s">
        <v>85</v>
      </c>
      <c r="D373" s="196" t="s">
        <v>1553</v>
      </c>
      <c r="E373" s="826">
        <v>1.836</v>
      </c>
      <c r="F373" s="826">
        <v>1.5</v>
      </c>
      <c r="G373" s="826">
        <v>3</v>
      </c>
      <c r="H373" s="826">
        <v>1</v>
      </c>
      <c r="I373" s="826"/>
      <c r="J373" s="826">
        <v>2.754</v>
      </c>
      <c r="K373" s="826">
        <v>2.036</v>
      </c>
      <c r="L373" s="142" t="s">
        <v>1702</v>
      </c>
      <c r="M373" s="136">
        <v>702</v>
      </c>
    </row>
    <row r="374" s="136" customFormat="1" customHeight="1" outlineLevel="1" spans="1:13">
      <c r="A374" s="196">
        <v>377</v>
      </c>
      <c r="B374" s="196"/>
      <c r="C374" s="196"/>
      <c r="D374" s="266" t="s">
        <v>1606</v>
      </c>
      <c r="E374" s="826">
        <v>1.836</v>
      </c>
      <c r="F374" s="826">
        <v>1.5</v>
      </c>
      <c r="G374" s="826">
        <v>3</v>
      </c>
      <c r="H374" s="826">
        <v>1</v>
      </c>
      <c r="I374" s="826"/>
      <c r="J374" s="826">
        <v>2.754</v>
      </c>
      <c r="K374" s="826">
        <v>2.036</v>
      </c>
      <c r="L374" s="142"/>
      <c r="M374" s="136">
        <v>702</v>
      </c>
    </row>
    <row r="375" s="136" customFormat="1" customHeight="1" outlineLevel="1" spans="1:13">
      <c r="A375" s="196">
        <v>378</v>
      </c>
      <c r="B375" s="196"/>
      <c r="C375" s="196"/>
      <c r="D375" s="196" t="s">
        <v>1555</v>
      </c>
      <c r="E375" s="826">
        <v>6.63</v>
      </c>
      <c r="F375" s="826">
        <v>1.5</v>
      </c>
      <c r="G375" s="826">
        <v>3</v>
      </c>
      <c r="H375" s="826">
        <v>2</v>
      </c>
      <c r="I375" s="826"/>
      <c r="J375" s="826">
        <v>19.89</v>
      </c>
      <c r="K375" s="826">
        <v>6.83</v>
      </c>
      <c r="L375" s="142"/>
      <c r="M375" s="136">
        <v>702</v>
      </c>
    </row>
    <row r="376" s="136" customFormat="1" customHeight="1" outlineLevel="1" spans="1:13">
      <c r="A376" s="196">
        <v>379</v>
      </c>
      <c r="B376" s="196"/>
      <c r="C376" s="196"/>
      <c r="D376" s="196" t="s">
        <v>1547</v>
      </c>
      <c r="E376" s="826">
        <v>1.428</v>
      </c>
      <c r="F376" s="826">
        <v>1.5</v>
      </c>
      <c r="G376" s="266">
        <v>3.96</v>
      </c>
      <c r="H376" s="826">
        <v>1</v>
      </c>
      <c r="I376" s="826">
        <v>5.65488</v>
      </c>
      <c r="J376" s="826"/>
      <c r="K376" s="826"/>
      <c r="L376" s="142"/>
      <c r="M376" s="136">
        <v>702</v>
      </c>
    </row>
    <row r="377" s="136" customFormat="1" customHeight="1" outlineLevel="1" spans="1:13">
      <c r="A377" s="196">
        <v>380</v>
      </c>
      <c r="B377" s="196"/>
      <c r="C377" s="196" t="s">
        <v>87</v>
      </c>
      <c r="D377" s="196" t="s">
        <v>1553</v>
      </c>
      <c r="E377" s="826">
        <v>1.836</v>
      </c>
      <c r="F377" s="826">
        <v>1.5</v>
      </c>
      <c r="G377" s="826">
        <v>3</v>
      </c>
      <c r="H377" s="826">
        <v>1</v>
      </c>
      <c r="I377" s="826"/>
      <c r="J377" s="826">
        <v>2.754</v>
      </c>
      <c r="K377" s="826">
        <v>2.036</v>
      </c>
      <c r="L377" s="142" t="s">
        <v>1703</v>
      </c>
      <c r="M377" s="136">
        <v>702</v>
      </c>
    </row>
    <row r="378" s="136" customFormat="1" customHeight="1" outlineLevel="1" spans="1:13">
      <c r="A378" s="196">
        <v>381</v>
      </c>
      <c r="B378" s="196"/>
      <c r="C378" s="196"/>
      <c r="D378" s="266" t="s">
        <v>1606</v>
      </c>
      <c r="E378" s="826">
        <v>1.836</v>
      </c>
      <c r="F378" s="826">
        <v>1.5</v>
      </c>
      <c r="G378" s="826">
        <v>3</v>
      </c>
      <c r="H378" s="826">
        <v>1</v>
      </c>
      <c r="I378" s="826"/>
      <c r="J378" s="826">
        <v>2.754</v>
      </c>
      <c r="K378" s="826">
        <v>2.036</v>
      </c>
      <c r="L378" s="142"/>
      <c r="M378" s="136">
        <v>702</v>
      </c>
    </row>
    <row r="379" s="136" customFormat="1" customHeight="1" outlineLevel="1" spans="1:13">
      <c r="A379" s="196">
        <v>382</v>
      </c>
      <c r="B379" s="196"/>
      <c r="C379" s="196"/>
      <c r="D379" s="196" t="s">
        <v>1555</v>
      </c>
      <c r="E379" s="826">
        <v>6.63</v>
      </c>
      <c r="F379" s="826">
        <v>1.5</v>
      </c>
      <c r="G379" s="826">
        <v>3</v>
      </c>
      <c r="H379" s="826">
        <v>3</v>
      </c>
      <c r="I379" s="826"/>
      <c r="J379" s="826">
        <v>29.835</v>
      </c>
      <c r="K379" s="826">
        <v>6.83</v>
      </c>
      <c r="L379" s="142"/>
      <c r="M379" s="136">
        <v>702</v>
      </c>
    </row>
    <row r="380" s="136" customFormat="1" customHeight="1" outlineLevel="1" spans="1:13">
      <c r="A380" s="196">
        <v>383</v>
      </c>
      <c r="B380" s="196"/>
      <c r="C380" s="196"/>
      <c r="D380" s="196" t="s">
        <v>1547</v>
      </c>
      <c r="E380" s="826">
        <v>1.428</v>
      </c>
      <c r="F380" s="826">
        <v>1.5</v>
      </c>
      <c r="G380" s="266">
        <v>3.96</v>
      </c>
      <c r="H380" s="826">
        <v>1</v>
      </c>
      <c r="I380" s="826">
        <v>5.65488</v>
      </c>
      <c r="J380" s="826"/>
      <c r="K380" s="826"/>
      <c r="L380" s="142"/>
      <c r="M380" s="136">
        <v>702</v>
      </c>
    </row>
    <row r="381" s="136" customFormat="1" customHeight="1" outlineLevel="1" spans="1:13">
      <c r="A381" s="196">
        <v>384</v>
      </c>
      <c r="B381" s="196"/>
      <c r="C381" s="196" t="s">
        <v>87</v>
      </c>
      <c r="D381" s="196" t="s">
        <v>1553</v>
      </c>
      <c r="E381" s="826">
        <v>1.836</v>
      </c>
      <c r="F381" s="826">
        <v>1.5</v>
      </c>
      <c r="G381" s="826">
        <v>3</v>
      </c>
      <c r="H381" s="826">
        <v>1</v>
      </c>
      <c r="I381" s="826"/>
      <c r="J381" s="826">
        <v>2.754</v>
      </c>
      <c r="K381" s="826">
        <v>2.036</v>
      </c>
      <c r="L381" s="142" t="s">
        <v>1704</v>
      </c>
      <c r="M381" s="136">
        <v>702</v>
      </c>
    </row>
    <row r="382" s="136" customFormat="1" customHeight="1" outlineLevel="1" spans="1:13">
      <c r="A382" s="196">
        <v>385</v>
      </c>
      <c r="B382" s="196"/>
      <c r="C382" s="196"/>
      <c r="D382" s="266" t="s">
        <v>1606</v>
      </c>
      <c r="E382" s="826">
        <v>1.836</v>
      </c>
      <c r="F382" s="826">
        <v>1.5</v>
      </c>
      <c r="G382" s="826">
        <v>3</v>
      </c>
      <c r="H382" s="826">
        <v>1</v>
      </c>
      <c r="I382" s="826"/>
      <c r="J382" s="826">
        <v>2.754</v>
      </c>
      <c r="K382" s="826">
        <v>2.036</v>
      </c>
      <c r="L382" s="142"/>
      <c r="M382" s="136">
        <v>702</v>
      </c>
    </row>
    <row r="383" s="136" customFormat="1" customHeight="1" outlineLevel="1" spans="1:13">
      <c r="A383" s="196">
        <v>386</v>
      </c>
      <c r="B383" s="196"/>
      <c r="C383" s="196"/>
      <c r="D383" s="196" t="s">
        <v>1555</v>
      </c>
      <c r="E383" s="826">
        <v>6.63</v>
      </c>
      <c r="F383" s="826">
        <v>1.5</v>
      </c>
      <c r="G383" s="826">
        <v>3</v>
      </c>
      <c r="H383" s="826">
        <v>3</v>
      </c>
      <c r="I383" s="826"/>
      <c r="J383" s="826">
        <v>29.835</v>
      </c>
      <c r="K383" s="826">
        <v>6.83</v>
      </c>
      <c r="L383" s="142"/>
      <c r="M383" s="136">
        <v>702</v>
      </c>
    </row>
    <row r="384" s="136" customFormat="1" customHeight="1" outlineLevel="1" spans="1:13">
      <c r="A384" s="196">
        <v>387</v>
      </c>
      <c r="B384" s="196"/>
      <c r="C384" s="196"/>
      <c r="D384" s="196" t="s">
        <v>1547</v>
      </c>
      <c r="E384" s="826">
        <v>1.428</v>
      </c>
      <c r="F384" s="826">
        <v>1.5</v>
      </c>
      <c r="G384" s="266">
        <v>3.96</v>
      </c>
      <c r="H384" s="826">
        <v>1</v>
      </c>
      <c r="I384" s="826">
        <v>5.65488</v>
      </c>
      <c r="J384" s="826"/>
      <c r="K384" s="826"/>
      <c r="L384" s="142"/>
      <c r="M384" s="136">
        <v>702</v>
      </c>
    </row>
    <row r="385" s="136" customFormat="1" customHeight="1" outlineLevel="1" spans="1:13">
      <c r="A385" s="196">
        <v>388</v>
      </c>
      <c r="B385" s="196"/>
      <c r="C385" s="196" t="s">
        <v>87</v>
      </c>
      <c r="D385" s="196" t="s">
        <v>1553</v>
      </c>
      <c r="E385" s="826">
        <v>1.836</v>
      </c>
      <c r="F385" s="826">
        <v>1.5</v>
      </c>
      <c r="G385" s="826">
        <v>3</v>
      </c>
      <c r="H385" s="826">
        <v>1</v>
      </c>
      <c r="I385" s="826"/>
      <c r="J385" s="826">
        <v>2.754</v>
      </c>
      <c r="K385" s="826">
        <v>2.036</v>
      </c>
      <c r="L385" s="142" t="s">
        <v>1705</v>
      </c>
      <c r="M385" s="136">
        <v>702</v>
      </c>
    </row>
    <row r="386" s="136" customFormat="1" customHeight="1" outlineLevel="1" spans="1:13">
      <c r="A386" s="196">
        <v>389</v>
      </c>
      <c r="B386" s="196"/>
      <c r="C386" s="196"/>
      <c r="D386" s="266" t="s">
        <v>1606</v>
      </c>
      <c r="E386" s="826">
        <v>1.836</v>
      </c>
      <c r="F386" s="826">
        <v>1.5</v>
      </c>
      <c r="G386" s="826">
        <v>3</v>
      </c>
      <c r="H386" s="826">
        <v>1</v>
      </c>
      <c r="I386" s="826"/>
      <c r="J386" s="826">
        <v>2.754</v>
      </c>
      <c r="K386" s="826">
        <v>2.036</v>
      </c>
      <c r="L386" s="142"/>
      <c r="M386" s="136">
        <v>702</v>
      </c>
    </row>
    <row r="387" s="136" customFormat="1" customHeight="1" outlineLevel="1" spans="1:13">
      <c r="A387" s="196">
        <v>390</v>
      </c>
      <c r="B387" s="196"/>
      <c r="C387" s="196"/>
      <c r="D387" s="196" t="s">
        <v>1555</v>
      </c>
      <c r="E387" s="826">
        <v>6.63</v>
      </c>
      <c r="F387" s="826">
        <v>1.5</v>
      </c>
      <c r="G387" s="826">
        <v>3</v>
      </c>
      <c r="H387" s="826">
        <v>3</v>
      </c>
      <c r="I387" s="826"/>
      <c r="J387" s="826">
        <v>29.835</v>
      </c>
      <c r="K387" s="826">
        <v>6.83</v>
      </c>
      <c r="L387" s="142"/>
      <c r="M387" s="136">
        <v>702</v>
      </c>
    </row>
    <row r="388" s="136" customFormat="1" customHeight="1" outlineLevel="1" spans="1:13">
      <c r="A388" s="196">
        <v>391</v>
      </c>
      <c r="B388" s="196"/>
      <c r="C388" s="196"/>
      <c r="D388" s="196" t="s">
        <v>1547</v>
      </c>
      <c r="E388" s="826">
        <v>1.428</v>
      </c>
      <c r="F388" s="826">
        <v>1.5</v>
      </c>
      <c r="G388" s="266">
        <v>3.96</v>
      </c>
      <c r="H388" s="826">
        <v>1</v>
      </c>
      <c r="I388" s="826">
        <v>5.65488</v>
      </c>
      <c r="J388" s="826"/>
      <c r="K388" s="826"/>
      <c r="L388" s="142"/>
      <c r="M388" s="136">
        <v>702</v>
      </c>
    </row>
    <row r="389" s="136" customFormat="1" customHeight="1" outlineLevel="1" spans="1:13">
      <c r="A389" s="196">
        <v>392</v>
      </c>
      <c r="B389" s="196"/>
      <c r="C389" s="196" t="s">
        <v>83</v>
      </c>
      <c r="D389" s="196" t="s">
        <v>1553</v>
      </c>
      <c r="E389" s="826">
        <v>3.264</v>
      </c>
      <c r="F389" s="826">
        <v>1.5</v>
      </c>
      <c r="G389" s="826">
        <v>3</v>
      </c>
      <c r="H389" s="826">
        <v>1</v>
      </c>
      <c r="I389" s="826"/>
      <c r="J389" s="826">
        <v>4.896</v>
      </c>
      <c r="K389" s="826">
        <v>3.464</v>
      </c>
      <c r="L389" s="142" t="s">
        <v>1706</v>
      </c>
      <c r="M389" s="136">
        <v>702</v>
      </c>
    </row>
    <row r="390" s="136" customFormat="1" customHeight="1" outlineLevel="1" spans="1:13">
      <c r="A390" s="196">
        <v>393</v>
      </c>
      <c r="B390" s="196"/>
      <c r="C390" s="196"/>
      <c r="D390" s="266" t="s">
        <v>1606</v>
      </c>
      <c r="E390" s="826">
        <v>3.264</v>
      </c>
      <c r="F390" s="826">
        <v>1.5</v>
      </c>
      <c r="G390" s="826">
        <v>3</v>
      </c>
      <c r="H390" s="826">
        <v>1</v>
      </c>
      <c r="I390" s="826"/>
      <c r="J390" s="826">
        <v>4.896</v>
      </c>
      <c r="K390" s="826">
        <v>3.464</v>
      </c>
      <c r="L390" s="142"/>
      <c r="M390" s="136">
        <v>702</v>
      </c>
    </row>
    <row r="391" s="136" customFormat="1" customHeight="1" outlineLevel="1" spans="1:13">
      <c r="A391" s="196">
        <v>394</v>
      </c>
      <c r="B391" s="196"/>
      <c r="C391" s="196"/>
      <c r="D391" s="196" t="s">
        <v>1555</v>
      </c>
      <c r="E391" s="826">
        <v>6.63</v>
      </c>
      <c r="F391" s="826">
        <v>1.5</v>
      </c>
      <c r="G391" s="826">
        <v>3</v>
      </c>
      <c r="H391" s="826">
        <v>1</v>
      </c>
      <c r="I391" s="826"/>
      <c r="J391" s="826">
        <v>9.945</v>
      </c>
      <c r="K391" s="826">
        <v>6.83</v>
      </c>
      <c r="L391" s="142"/>
      <c r="M391" s="136">
        <v>702</v>
      </c>
    </row>
    <row r="392" s="136" customFormat="1" customHeight="1" outlineLevel="1" spans="1:13">
      <c r="A392" s="196">
        <v>396</v>
      </c>
      <c r="B392" s="196"/>
      <c r="C392" s="196" t="s">
        <v>83</v>
      </c>
      <c r="D392" s="196" t="s">
        <v>1553</v>
      </c>
      <c r="E392" s="826">
        <v>3.264</v>
      </c>
      <c r="F392" s="826">
        <v>1.5</v>
      </c>
      <c r="G392" s="826">
        <v>3</v>
      </c>
      <c r="H392" s="826">
        <v>1</v>
      </c>
      <c r="I392" s="826"/>
      <c r="J392" s="826">
        <v>4.896</v>
      </c>
      <c r="K392" s="826">
        <v>3.464</v>
      </c>
      <c r="L392" s="142" t="s">
        <v>1707</v>
      </c>
      <c r="M392" s="136">
        <v>702</v>
      </c>
    </row>
    <row r="393" s="136" customFormat="1" customHeight="1" outlineLevel="1" spans="1:13">
      <c r="A393" s="196">
        <v>397</v>
      </c>
      <c r="B393" s="196"/>
      <c r="C393" s="196"/>
      <c r="D393" s="266" t="s">
        <v>1606</v>
      </c>
      <c r="E393" s="826">
        <v>3.264</v>
      </c>
      <c r="F393" s="826">
        <v>1.5</v>
      </c>
      <c r="G393" s="826">
        <v>3</v>
      </c>
      <c r="H393" s="826">
        <v>1</v>
      </c>
      <c r="I393" s="826"/>
      <c r="J393" s="826">
        <v>4.896</v>
      </c>
      <c r="K393" s="826">
        <v>3.464</v>
      </c>
      <c r="L393" s="142"/>
      <c r="M393" s="136">
        <v>702</v>
      </c>
    </row>
    <row r="394" s="136" customFormat="1" customHeight="1" outlineLevel="1" spans="1:13">
      <c r="A394" s="196">
        <v>398</v>
      </c>
      <c r="B394" s="196"/>
      <c r="C394" s="196"/>
      <c r="D394" s="196" t="s">
        <v>1555</v>
      </c>
      <c r="E394" s="826">
        <v>6.63</v>
      </c>
      <c r="F394" s="826">
        <v>1.5</v>
      </c>
      <c r="G394" s="826">
        <v>3</v>
      </c>
      <c r="H394" s="826">
        <v>1</v>
      </c>
      <c r="I394" s="826"/>
      <c r="J394" s="826">
        <v>9.945</v>
      </c>
      <c r="K394" s="826">
        <v>6.83</v>
      </c>
      <c r="L394" s="142"/>
      <c r="M394" s="136">
        <v>702</v>
      </c>
    </row>
    <row r="395" s="136" customFormat="1" customHeight="1" outlineLevel="1" spans="1:13">
      <c r="A395" s="196">
        <v>400</v>
      </c>
      <c r="B395" s="196"/>
      <c r="C395" s="196" t="s">
        <v>87</v>
      </c>
      <c r="D395" s="196" t="s">
        <v>1553</v>
      </c>
      <c r="E395" s="826">
        <v>1.836</v>
      </c>
      <c r="F395" s="826">
        <v>1.5</v>
      </c>
      <c r="G395" s="826">
        <v>3</v>
      </c>
      <c r="H395" s="826">
        <v>1</v>
      </c>
      <c r="I395" s="826"/>
      <c r="J395" s="826">
        <v>2.754</v>
      </c>
      <c r="K395" s="826">
        <v>2.036</v>
      </c>
      <c r="L395" s="142" t="s">
        <v>1708</v>
      </c>
      <c r="M395" s="136">
        <v>702</v>
      </c>
    </row>
    <row r="396" s="136" customFormat="1" customHeight="1" outlineLevel="1" spans="1:13">
      <c r="A396" s="196">
        <v>401</v>
      </c>
      <c r="B396" s="196"/>
      <c r="C396" s="196"/>
      <c r="D396" s="266" t="s">
        <v>1606</v>
      </c>
      <c r="E396" s="826">
        <v>1.836</v>
      </c>
      <c r="F396" s="826">
        <v>1.5</v>
      </c>
      <c r="G396" s="826">
        <v>3</v>
      </c>
      <c r="H396" s="826">
        <v>1</v>
      </c>
      <c r="I396" s="826"/>
      <c r="J396" s="826">
        <v>2.754</v>
      </c>
      <c r="K396" s="826">
        <v>2.036</v>
      </c>
      <c r="L396" s="142"/>
      <c r="M396" s="136">
        <v>702</v>
      </c>
    </row>
    <row r="397" s="136" customFormat="1" customHeight="1" outlineLevel="1" spans="1:13">
      <c r="A397" s="196">
        <v>402</v>
      </c>
      <c r="B397" s="196"/>
      <c r="C397" s="196"/>
      <c r="D397" s="196" t="s">
        <v>1555</v>
      </c>
      <c r="E397" s="826">
        <v>6.63</v>
      </c>
      <c r="F397" s="826">
        <v>1.5</v>
      </c>
      <c r="G397" s="826">
        <v>3</v>
      </c>
      <c r="H397" s="826">
        <v>3</v>
      </c>
      <c r="I397" s="826"/>
      <c r="J397" s="826">
        <v>29.835</v>
      </c>
      <c r="K397" s="826">
        <v>6.83</v>
      </c>
      <c r="L397" s="142"/>
      <c r="M397" s="136">
        <v>702</v>
      </c>
    </row>
    <row r="398" s="136" customFormat="1" customHeight="1" outlineLevel="1" spans="1:13">
      <c r="A398" s="196">
        <v>403</v>
      </c>
      <c r="B398" s="196"/>
      <c r="C398" s="196"/>
      <c r="D398" s="196" t="s">
        <v>1547</v>
      </c>
      <c r="E398" s="826">
        <v>1.428</v>
      </c>
      <c r="F398" s="826">
        <v>1.5</v>
      </c>
      <c r="G398" s="266">
        <v>3.96</v>
      </c>
      <c r="H398" s="826">
        <v>1</v>
      </c>
      <c r="I398" s="826">
        <v>5.65488</v>
      </c>
      <c r="J398" s="826"/>
      <c r="K398" s="826"/>
      <c r="L398" s="142"/>
      <c r="M398" s="136">
        <v>702</v>
      </c>
    </row>
    <row r="399" s="136" customFormat="1" customHeight="1" outlineLevel="1" spans="1:13">
      <c r="A399" s="196">
        <v>404</v>
      </c>
      <c r="B399" s="196"/>
      <c r="C399" s="196" t="s">
        <v>87</v>
      </c>
      <c r="D399" s="196" t="s">
        <v>1553</v>
      </c>
      <c r="E399" s="826">
        <v>1.836</v>
      </c>
      <c r="F399" s="826">
        <v>1.5</v>
      </c>
      <c r="G399" s="826">
        <v>3</v>
      </c>
      <c r="H399" s="826">
        <v>1</v>
      </c>
      <c r="I399" s="826"/>
      <c r="J399" s="826">
        <v>2.754</v>
      </c>
      <c r="K399" s="826">
        <v>2.036</v>
      </c>
      <c r="L399" s="142" t="s">
        <v>1709</v>
      </c>
      <c r="M399" s="136">
        <v>702</v>
      </c>
    </row>
    <row r="400" s="136" customFormat="1" customHeight="1" outlineLevel="1" spans="1:13">
      <c r="A400" s="196">
        <v>405</v>
      </c>
      <c r="B400" s="196"/>
      <c r="C400" s="196"/>
      <c r="D400" s="266" t="s">
        <v>1606</v>
      </c>
      <c r="E400" s="826">
        <v>1.836</v>
      </c>
      <c r="F400" s="826">
        <v>1.5</v>
      </c>
      <c r="G400" s="826">
        <v>3</v>
      </c>
      <c r="H400" s="826">
        <v>1</v>
      </c>
      <c r="I400" s="826"/>
      <c r="J400" s="826">
        <v>2.754</v>
      </c>
      <c r="K400" s="826">
        <v>2.036</v>
      </c>
      <c r="L400" s="142"/>
      <c r="M400" s="136">
        <v>702</v>
      </c>
    </row>
    <row r="401" s="136" customFormat="1" customHeight="1" outlineLevel="1" spans="1:13">
      <c r="A401" s="196">
        <v>406</v>
      </c>
      <c r="B401" s="196"/>
      <c r="C401" s="196"/>
      <c r="D401" s="196" t="s">
        <v>1555</v>
      </c>
      <c r="E401" s="826">
        <v>6.63</v>
      </c>
      <c r="F401" s="826">
        <v>1.5</v>
      </c>
      <c r="G401" s="826">
        <v>3</v>
      </c>
      <c r="H401" s="826">
        <v>3</v>
      </c>
      <c r="I401" s="826"/>
      <c r="J401" s="826">
        <v>29.835</v>
      </c>
      <c r="K401" s="826">
        <v>6.83</v>
      </c>
      <c r="L401" s="142"/>
      <c r="M401" s="136">
        <v>702</v>
      </c>
    </row>
    <row r="402" s="136" customFormat="1" customHeight="1" outlineLevel="1" spans="1:13">
      <c r="A402" s="196">
        <v>407</v>
      </c>
      <c r="B402" s="196"/>
      <c r="C402" s="196"/>
      <c r="D402" s="196" t="s">
        <v>1547</v>
      </c>
      <c r="E402" s="826">
        <v>1.428</v>
      </c>
      <c r="F402" s="826">
        <v>1.5</v>
      </c>
      <c r="G402" s="266">
        <v>3.96</v>
      </c>
      <c r="H402" s="826">
        <v>1</v>
      </c>
      <c r="I402" s="826">
        <v>5.65488</v>
      </c>
      <c r="J402" s="826"/>
      <c r="K402" s="826"/>
      <c r="L402" s="142"/>
      <c r="M402" s="136">
        <v>702</v>
      </c>
    </row>
    <row r="403" s="136" customFormat="1" customHeight="1" outlineLevel="1" spans="1:13">
      <c r="A403" s="196">
        <v>408</v>
      </c>
      <c r="B403" s="196"/>
      <c r="C403" s="196" t="s">
        <v>87</v>
      </c>
      <c r="D403" s="196" t="s">
        <v>1553</v>
      </c>
      <c r="E403" s="826">
        <v>1.836</v>
      </c>
      <c r="F403" s="826">
        <v>1.5</v>
      </c>
      <c r="G403" s="826">
        <v>3</v>
      </c>
      <c r="H403" s="826">
        <v>1</v>
      </c>
      <c r="I403" s="826"/>
      <c r="J403" s="826">
        <v>2.754</v>
      </c>
      <c r="K403" s="826">
        <v>2.036</v>
      </c>
      <c r="L403" s="142" t="s">
        <v>1710</v>
      </c>
      <c r="M403" s="136">
        <v>702</v>
      </c>
    </row>
    <row r="404" s="136" customFormat="1" customHeight="1" outlineLevel="1" spans="1:13">
      <c r="A404" s="196">
        <v>409</v>
      </c>
      <c r="B404" s="196"/>
      <c r="C404" s="196"/>
      <c r="D404" s="266" t="s">
        <v>1606</v>
      </c>
      <c r="E404" s="826">
        <v>1.836</v>
      </c>
      <c r="F404" s="826">
        <v>1.5</v>
      </c>
      <c r="G404" s="826">
        <v>3</v>
      </c>
      <c r="H404" s="826">
        <v>1</v>
      </c>
      <c r="I404" s="826"/>
      <c r="J404" s="826">
        <v>2.754</v>
      </c>
      <c r="K404" s="826">
        <v>2.036</v>
      </c>
      <c r="L404" s="142"/>
      <c r="M404" s="136">
        <v>702</v>
      </c>
    </row>
    <row r="405" s="136" customFormat="1" customHeight="1" outlineLevel="1" spans="1:13">
      <c r="A405" s="196">
        <v>410</v>
      </c>
      <c r="B405" s="196"/>
      <c r="C405" s="196"/>
      <c r="D405" s="196" t="s">
        <v>1555</v>
      </c>
      <c r="E405" s="826">
        <v>6.63</v>
      </c>
      <c r="F405" s="826">
        <v>1.5</v>
      </c>
      <c r="G405" s="826">
        <v>3</v>
      </c>
      <c r="H405" s="826">
        <v>3</v>
      </c>
      <c r="I405" s="826"/>
      <c r="J405" s="826">
        <v>29.835</v>
      </c>
      <c r="K405" s="826">
        <v>6.83</v>
      </c>
      <c r="L405" s="142"/>
      <c r="M405" s="136">
        <v>702</v>
      </c>
    </row>
    <row r="406" s="136" customFormat="1" customHeight="1" outlineLevel="1" spans="1:13">
      <c r="A406" s="196">
        <v>411</v>
      </c>
      <c r="B406" s="196"/>
      <c r="C406" s="196"/>
      <c r="D406" s="196" t="s">
        <v>1547</v>
      </c>
      <c r="E406" s="826">
        <v>1.428</v>
      </c>
      <c r="F406" s="826">
        <v>1.5</v>
      </c>
      <c r="G406" s="266">
        <v>3.96</v>
      </c>
      <c r="H406" s="826">
        <v>1</v>
      </c>
      <c r="I406" s="826">
        <v>5.65488</v>
      </c>
      <c r="J406" s="826"/>
      <c r="K406" s="826"/>
      <c r="L406" s="142"/>
      <c r="M406" s="136">
        <v>702</v>
      </c>
    </row>
    <row r="407" s="136" customFormat="1" customHeight="1" outlineLevel="1" spans="1:13">
      <c r="A407" s="196">
        <v>412</v>
      </c>
      <c r="B407" s="196"/>
      <c r="C407" s="196" t="s">
        <v>87</v>
      </c>
      <c r="D407" s="196" t="s">
        <v>1553</v>
      </c>
      <c r="E407" s="826">
        <v>1.836</v>
      </c>
      <c r="F407" s="826">
        <v>1.5</v>
      </c>
      <c r="G407" s="826">
        <v>3</v>
      </c>
      <c r="H407" s="826">
        <v>1</v>
      </c>
      <c r="I407" s="826"/>
      <c r="J407" s="826">
        <v>2.754</v>
      </c>
      <c r="K407" s="826">
        <v>2.036</v>
      </c>
      <c r="L407" s="142" t="s">
        <v>1711</v>
      </c>
      <c r="M407" s="136">
        <v>702</v>
      </c>
    </row>
    <row r="408" s="136" customFormat="1" customHeight="1" outlineLevel="1" spans="1:13">
      <c r="A408" s="196">
        <v>413</v>
      </c>
      <c r="B408" s="196"/>
      <c r="C408" s="196"/>
      <c r="D408" s="266" t="s">
        <v>1606</v>
      </c>
      <c r="E408" s="826">
        <v>1.836</v>
      </c>
      <c r="F408" s="826">
        <v>1.5</v>
      </c>
      <c r="G408" s="826">
        <v>3</v>
      </c>
      <c r="H408" s="826">
        <v>1</v>
      </c>
      <c r="I408" s="826"/>
      <c r="J408" s="826">
        <v>2.754</v>
      </c>
      <c r="K408" s="826">
        <v>2.036</v>
      </c>
      <c r="L408" s="142"/>
      <c r="M408" s="136">
        <v>702</v>
      </c>
    </row>
    <row r="409" s="136" customFormat="1" customHeight="1" outlineLevel="1" spans="1:13">
      <c r="A409" s="196">
        <v>414</v>
      </c>
      <c r="B409" s="196"/>
      <c r="C409" s="196"/>
      <c r="D409" s="196" t="s">
        <v>1555</v>
      </c>
      <c r="E409" s="826">
        <v>6.63</v>
      </c>
      <c r="F409" s="826">
        <v>1.5</v>
      </c>
      <c r="G409" s="826">
        <v>3</v>
      </c>
      <c r="H409" s="826">
        <v>3</v>
      </c>
      <c r="I409" s="826"/>
      <c r="J409" s="826">
        <v>29.835</v>
      </c>
      <c r="K409" s="826">
        <v>6.83</v>
      </c>
      <c r="L409" s="142"/>
      <c r="M409" s="136">
        <v>702</v>
      </c>
    </row>
    <row r="410" s="136" customFormat="1" customHeight="1" outlineLevel="1" spans="1:13">
      <c r="A410" s="196">
        <v>415</v>
      </c>
      <c r="B410" s="196"/>
      <c r="C410" s="196"/>
      <c r="D410" s="196" t="s">
        <v>1547</v>
      </c>
      <c r="E410" s="826">
        <v>1.428</v>
      </c>
      <c r="F410" s="826">
        <v>1.5</v>
      </c>
      <c r="G410" s="266">
        <v>3.96</v>
      </c>
      <c r="H410" s="826">
        <v>1</v>
      </c>
      <c r="I410" s="826">
        <v>5.65488</v>
      </c>
      <c r="J410" s="826"/>
      <c r="K410" s="826"/>
      <c r="L410" s="142"/>
      <c r="M410" s="136">
        <v>702</v>
      </c>
    </row>
    <row r="411" s="136" customFormat="1" customHeight="1" outlineLevel="1" spans="1:13">
      <c r="A411" s="196">
        <v>416</v>
      </c>
      <c r="B411" s="196"/>
      <c r="C411" s="196" t="s">
        <v>85</v>
      </c>
      <c r="D411" s="196" t="s">
        <v>1553</v>
      </c>
      <c r="E411" s="826">
        <v>1.836</v>
      </c>
      <c r="F411" s="826">
        <v>1.5</v>
      </c>
      <c r="G411" s="826">
        <v>3</v>
      </c>
      <c r="H411" s="826">
        <v>1</v>
      </c>
      <c r="I411" s="826"/>
      <c r="J411" s="826">
        <v>2.754</v>
      </c>
      <c r="K411" s="826">
        <v>2.036</v>
      </c>
      <c r="L411" s="142" t="s">
        <v>1712</v>
      </c>
      <c r="M411" s="136">
        <v>702</v>
      </c>
    </row>
    <row r="412" s="136" customFormat="1" customHeight="1" outlineLevel="1" spans="1:13">
      <c r="A412" s="196">
        <v>417</v>
      </c>
      <c r="B412" s="196"/>
      <c r="C412" s="196"/>
      <c r="D412" s="266" t="s">
        <v>1606</v>
      </c>
      <c r="E412" s="826">
        <v>1.836</v>
      </c>
      <c r="F412" s="826">
        <v>1.5</v>
      </c>
      <c r="G412" s="826">
        <v>3</v>
      </c>
      <c r="H412" s="826">
        <v>1</v>
      </c>
      <c r="I412" s="826"/>
      <c r="J412" s="826">
        <v>2.754</v>
      </c>
      <c r="K412" s="826">
        <v>2.036</v>
      </c>
      <c r="L412" s="142"/>
      <c r="M412" s="136">
        <v>702</v>
      </c>
    </row>
    <row r="413" s="136" customFormat="1" customHeight="1" outlineLevel="1" spans="1:13">
      <c r="A413" s="196">
        <v>418</v>
      </c>
      <c r="B413" s="196"/>
      <c r="C413" s="196"/>
      <c r="D413" s="196" t="s">
        <v>1555</v>
      </c>
      <c r="E413" s="826">
        <v>6.63</v>
      </c>
      <c r="F413" s="826">
        <v>1.5</v>
      </c>
      <c r="G413" s="826">
        <v>3</v>
      </c>
      <c r="H413" s="826">
        <v>2</v>
      </c>
      <c r="I413" s="826"/>
      <c r="J413" s="826">
        <v>19.89</v>
      </c>
      <c r="K413" s="826">
        <v>6.83</v>
      </c>
      <c r="L413" s="142"/>
      <c r="M413" s="136">
        <v>702</v>
      </c>
    </row>
    <row r="414" s="136" customFormat="1" customHeight="1" outlineLevel="1" spans="1:13">
      <c r="A414" s="196">
        <v>419</v>
      </c>
      <c r="B414" s="196"/>
      <c r="C414" s="196"/>
      <c r="D414" s="196" t="s">
        <v>1547</v>
      </c>
      <c r="E414" s="826">
        <v>1.428</v>
      </c>
      <c r="F414" s="826">
        <v>1.5</v>
      </c>
      <c r="G414" s="266">
        <v>3.96</v>
      </c>
      <c r="H414" s="826">
        <v>1</v>
      </c>
      <c r="I414" s="826">
        <v>5.65488</v>
      </c>
      <c r="J414" s="826"/>
      <c r="K414" s="826"/>
      <c r="L414" s="142"/>
      <c r="M414" s="136">
        <v>702</v>
      </c>
    </row>
    <row r="415" s="136" customFormat="1" customHeight="1" outlineLevel="1" spans="1:13">
      <c r="A415" s="196">
        <v>420</v>
      </c>
      <c r="B415" s="196"/>
      <c r="C415" s="196" t="s">
        <v>85</v>
      </c>
      <c r="D415" s="196" t="s">
        <v>1553</v>
      </c>
      <c r="E415" s="826">
        <v>1.836</v>
      </c>
      <c r="F415" s="826">
        <v>1.5</v>
      </c>
      <c r="G415" s="826">
        <v>3</v>
      </c>
      <c r="H415" s="826">
        <v>1</v>
      </c>
      <c r="I415" s="826"/>
      <c r="J415" s="826">
        <v>2.754</v>
      </c>
      <c r="K415" s="826">
        <v>2.036</v>
      </c>
      <c r="L415" s="142" t="s">
        <v>1713</v>
      </c>
      <c r="M415" s="136">
        <v>702</v>
      </c>
    </row>
    <row r="416" s="136" customFormat="1" customHeight="1" outlineLevel="1" spans="1:13">
      <c r="A416" s="196">
        <v>421</v>
      </c>
      <c r="B416" s="196"/>
      <c r="C416" s="196"/>
      <c r="D416" s="266" t="s">
        <v>1606</v>
      </c>
      <c r="E416" s="826">
        <v>1.836</v>
      </c>
      <c r="F416" s="826">
        <v>1.5</v>
      </c>
      <c r="G416" s="826">
        <v>3</v>
      </c>
      <c r="H416" s="826">
        <v>1</v>
      </c>
      <c r="I416" s="826"/>
      <c r="J416" s="826">
        <v>2.754</v>
      </c>
      <c r="K416" s="826">
        <v>2.036</v>
      </c>
      <c r="L416" s="142"/>
      <c r="M416" s="136">
        <v>702</v>
      </c>
    </row>
    <row r="417" s="136" customFormat="1" customHeight="1" outlineLevel="1" spans="1:13">
      <c r="A417" s="196">
        <v>422</v>
      </c>
      <c r="B417" s="196"/>
      <c r="C417" s="196"/>
      <c r="D417" s="196" t="s">
        <v>1555</v>
      </c>
      <c r="E417" s="826">
        <v>6.63</v>
      </c>
      <c r="F417" s="826">
        <v>1.5</v>
      </c>
      <c r="G417" s="826">
        <v>3</v>
      </c>
      <c r="H417" s="826">
        <v>2</v>
      </c>
      <c r="I417" s="826"/>
      <c r="J417" s="826">
        <v>19.89</v>
      </c>
      <c r="K417" s="826">
        <v>6.83</v>
      </c>
      <c r="L417" s="142"/>
      <c r="M417" s="136">
        <v>702</v>
      </c>
    </row>
    <row r="418" s="136" customFormat="1" customHeight="1" outlineLevel="1" spans="1:13">
      <c r="A418" s="196">
        <v>423</v>
      </c>
      <c r="B418" s="196"/>
      <c r="C418" s="196"/>
      <c r="D418" s="196" t="s">
        <v>1547</v>
      </c>
      <c r="E418" s="826">
        <v>1.428</v>
      </c>
      <c r="F418" s="826">
        <v>1.5</v>
      </c>
      <c r="G418" s="266">
        <v>3.96</v>
      </c>
      <c r="H418" s="826">
        <v>1</v>
      </c>
      <c r="I418" s="826">
        <v>5.65488</v>
      </c>
      <c r="J418" s="826"/>
      <c r="K418" s="826"/>
      <c r="L418" s="142"/>
      <c r="M418" s="136">
        <v>702</v>
      </c>
    </row>
    <row r="419" s="136" customFormat="1" customHeight="1" outlineLevel="1" spans="1:13">
      <c r="A419" s="196">
        <v>424</v>
      </c>
      <c r="B419" s="196"/>
      <c r="C419" s="196" t="s">
        <v>85</v>
      </c>
      <c r="D419" s="196" t="s">
        <v>1553</v>
      </c>
      <c r="E419" s="826">
        <v>1.836</v>
      </c>
      <c r="F419" s="826">
        <v>1.5</v>
      </c>
      <c r="G419" s="826">
        <v>3</v>
      </c>
      <c r="H419" s="826">
        <v>1</v>
      </c>
      <c r="I419" s="826"/>
      <c r="J419" s="826">
        <v>2.754</v>
      </c>
      <c r="K419" s="826">
        <v>2.036</v>
      </c>
      <c r="L419" s="142" t="s">
        <v>1714</v>
      </c>
      <c r="M419" s="136">
        <v>702</v>
      </c>
    </row>
    <row r="420" s="136" customFormat="1" customHeight="1" outlineLevel="1" spans="1:13">
      <c r="A420" s="196">
        <v>425</v>
      </c>
      <c r="B420" s="196"/>
      <c r="C420" s="196"/>
      <c r="D420" s="266" t="s">
        <v>1606</v>
      </c>
      <c r="E420" s="826">
        <v>1.836</v>
      </c>
      <c r="F420" s="826">
        <v>1.5</v>
      </c>
      <c r="G420" s="826">
        <v>3</v>
      </c>
      <c r="H420" s="826">
        <v>1</v>
      </c>
      <c r="I420" s="826"/>
      <c r="J420" s="826">
        <v>2.754</v>
      </c>
      <c r="K420" s="826">
        <v>2.036</v>
      </c>
      <c r="L420" s="142"/>
      <c r="M420" s="136">
        <v>702</v>
      </c>
    </row>
    <row r="421" s="136" customFormat="1" customHeight="1" outlineLevel="1" spans="1:13">
      <c r="A421" s="196">
        <v>426</v>
      </c>
      <c r="B421" s="196"/>
      <c r="C421" s="196"/>
      <c r="D421" s="196" t="s">
        <v>1555</v>
      </c>
      <c r="E421" s="826">
        <v>6.63</v>
      </c>
      <c r="F421" s="826">
        <v>1.5</v>
      </c>
      <c r="G421" s="826">
        <v>3</v>
      </c>
      <c r="H421" s="826">
        <v>2</v>
      </c>
      <c r="I421" s="826"/>
      <c r="J421" s="826">
        <v>19.89</v>
      </c>
      <c r="K421" s="826">
        <v>6.83</v>
      </c>
      <c r="L421" s="142"/>
      <c r="M421" s="136">
        <v>702</v>
      </c>
    </row>
    <row r="422" s="136" customFormat="1" customHeight="1" outlineLevel="1" spans="1:13">
      <c r="A422" s="196">
        <v>427</v>
      </c>
      <c r="B422" s="196"/>
      <c r="C422" s="196"/>
      <c r="D422" s="196" t="s">
        <v>1547</v>
      </c>
      <c r="E422" s="826">
        <v>1.428</v>
      </c>
      <c r="F422" s="826">
        <v>1.5</v>
      </c>
      <c r="G422" s="266">
        <v>3.96</v>
      </c>
      <c r="H422" s="826">
        <v>1</v>
      </c>
      <c r="I422" s="826">
        <v>5.65488</v>
      </c>
      <c r="J422" s="826"/>
      <c r="K422" s="826"/>
      <c r="L422" s="142"/>
      <c r="M422" s="136">
        <v>702</v>
      </c>
    </row>
    <row r="423" s="136" customFormat="1" customHeight="1" outlineLevel="1" spans="1:13">
      <c r="A423" s="196">
        <v>428</v>
      </c>
      <c r="B423" s="196"/>
      <c r="C423" s="196" t="s">
        <v>85</v>
      </c>
      <c r="D423" s="196" t="s">
        <v>1553</v>
      </c>
      <c r="E423" s="826">
        <v>1.836</v>
      </c>
      <c r="F423" s="826">
        <v>1.5</v>
      </c>
      <c r="G423" s="826">
        <v>3</v>
      </c>
      <c r="H423" s="826">
        <v>1</v>
      </c>
      <c r="I423" s="826"/>
      <c r="J423" s="826">
        <v>2.754</v>
      </c>
      <c r="K423" s="826">
        <v>2.036</v>
      </c>
      <c r="L423" s="142" t="s">
        <v>1715</v>
      </c>
      <c r="M423" s="136">
        <v>702</v>
      </c>
    </row>
    <row r="424" s="136" customFormat="1" customHeight="1" outlineLevel="1" spans="1:13">
      <c r="A424" s="196">
        <v>429</v>
      </c>
      <c r="B424" s="196"/>
      <c r="C424" s="196"/>
      <c r="D424" s="266" t="s">
        <v>1606</v>
      </c>
      <c r="E424" s="826">
        <v>1.836</v>
      </c>
      <c r="F424" s="826">
        <v>1.5</v>
      </c>
      <c r="G424" s="826">
        <v>3</v>
      </c>
      <c r="H424" s="826">
        <v>1</v>
      </c>
      <c r="I424" s="826"/>
      <c r="J424" s="826">
        <v>2.754</v>
      </c>
      <c r="K424" s="826">
        <v>2.036</v>
      </c>
      <c r="L424" s="142"/>
      <c r="M424" s="136">
        <v>702</v>
      </c>
    </row>
    <row r="425" s="136" customFormat="1" customHeight="1" outlineLevel="1" spans="1:13">
      <c r="A425" s="196">
        <v>430</v>
      </c>
      <c r="B425" s="196"/>
      <c r="C425" s="196"/>
      <c r="D425" s="196" t="s">
        <v>1555</v>
      </c>
      <c r="E425" s="826">
        <v>6.63</v>
      </c>
      <c r="F425" s="826">
        <v>1.5</v>
      </c>
      <c r="G425" s="826">
        <v>3</v>
      </c>
      <c r="H425" s="826">
        <v>2</v>
      </c>
      <c r="I425" s="826"/>
      <c r="J425" s="826">
        <v>19.89</v>
      </c>
      <c r="K425" s="826">
        <v>6.83</v>
      </c>
      <c r="L425" s="142"/>
      <c r="M425" s="136">
        <v>702</v>
      </c>
    </row>
    <row r="426" s="136" customFormat="1" customHeight="1" outlineLevel="1" spans="1:13">
      <c r="A426" s="196">
        <v>431</v>
      </c>
      <c r="B426" s="196"/>
      <c r="C426" s="196"/>
      <c r="D426" s="196" t="s">
        <v>1547</v>
      </c>
      <c r="E426" s="826">
        <v>1.428</v>
      </c>
      <c r="F426" s="826">
        <v>1.5</v>
      </c>
      <c r="G426" s="266">
        <v>3.96</v>
      </c>
      <c r="H426" s="826">
        <v>1</v>
      </c>
      <c r="I426" s="826">
        <v>5.65488</v>
      </c>
      <c r="J426" s="826"/>
      <c r="K426" s="826"/>
      <c r="L426" s="142"/>
      <c r="M426" s="136">
        <v>702</v>
      </c>
    </row>
    <row r="427" s="136" customFormat="1" customHeight="1" outlineLevel="1" spans="1:13">
      <c r="A427" s="196">
        <v>432</v>
      </c>
      <c r="B427" s="196"/>
      <c r="C427" s="131" t="s">
        <v>1163</v>
      </c>
      <c r="D427" s="196" t="s">
        <v>1555</v>
      </c>
      <c r="E427" s="826">
        <v>9.792</v>
      </c>
      <c r="F427" s="826">
        <v>1.5</v>
      </c>
      <c r="G427" s="826">
        <v>3</v>
      </c>
      <c r="H427" s="826">
        <v>1</v>
      </c>
      <c r="I427" s="826"/>
      <c r="J427" s="826">
        <v>14.688</v>
      </c>
      <c r="K427" s="826">
        <v>9.992</v>
      </c>
      <c r="L427" s="142" t="s">
        <v>1716</v>
      </c>
      <c r="M427" s="136">
        <v>702</v>
      </c>
    </row>
    <row r="428" s="136" customFormat="1" customHeight="1" outlineLevel="1" spans="1:13">
      <c r="A428" s="196">
        <v>433</v>
      </c>
      <c r="B428" s="196"/>
      <c r="C428" s="315"/>
      <c r="D428" s="196" t="s">
        <v>1553</v>
      </c>
      <c r="E428" s="826">
        <v>5.712</v>
      </c>
      <c r="F428" s="826">
        <v>1.5</v>
      </c>
      <c r="G428" s="826">
        <v>3</v>
      </c>
      <c r="H428" s="826">
        <v>1</v>
      </c>
      <c r="I428" s="826"/>
      <c r="J428" s="826">
        <v>8.568</v>
      </c>
      <c r="K428" s="826">
        <v>5.912</v>
      </c>
      <c r="L428" s="142"/>
      <c r="M428" s="136">
        <v>702</v>
      </c>
    </row>
    <row r="429" s="136" customFormat="1" customHeight="1" outlineLevel="1" spans="1:13">
      <c r="A429" s="196">
        <v>434</v>
      </c>
      <c r="B429" s="196"/>
      <c r="C429" s="263"/>
      <c r="D429" s="266" t="s">
        <v>1606</v>
      </c>
      <c r="E429" s="826">
        <v>5.712</v>
      </c>
      <c r="F429" s="826">
        <v>1.5</v>
      </c>
      <c r="G429" s="826">
        <v>3</v>
      </c>
      <c r="H429" s="826">
        <v>1</v>
      </c>
      <c r="I429" s="826"/>
      <c r="J429" s="826">
        <v>8.568</v>
      </c>
      <c r="K429" s="826">
        <v>5.912</v>
      </c>
      <c r="L429" s="142"/>
      <c r="M429" s="136">
        <v>702</v>
      </c>
    </row>
    <row r="430" s="136" customFormat="1" customHeight="1" outlineLevel="1" spans="1:13">
      <c r="A430" s="196">
        <v>435</v>
      </c>
      <c r="B430" s="196"/>
      <c r="C430" s="196" t="s">
        <v>1165</v>
      </c>
      <c r="D430" s="196" t="s">
        <v>1553</v>
      </c>
      <c r="E430" s="826">
        <v>3.366</v>
      </c>
      <c r="F430" s="826">
        <v>1.5</v>
      </c>
      <c r="G430" s="826">
        <v>1.4</v>
      </c>
      <c r="H430" s="826">
        <v>1</v>
      </c>
      <c r="I430" s="826"/>
      <c r="J430" s="826">
        <v>5.049</v>
      </c>
      <c r="K430" s="826">
        <v>3.566</v>
      </c>
      <c r="L430" s="142" t="s">
        <v>1717</v>
      </c>
      <c r="M430" s="136">
        <v>702</v>
      </c>
    </row>
    <row r="431" s="136" customFormat="1" customHeight="1" outlineLevel="1" spans="1:13">
      <c r="A431" s="196">
        <v>436</v>
      </c>
      <c r="B431" s="196"/>
      <c r="C431" s="196" t="s">
        <v>1664</v>
      </c>
      <c r="D431" s="196" t="s">
        <v>1553</v>
      </c>
      <c r="E431" s="826">
        <v>1.3668</v>
      </c>
      <c r="F431" s="826">
        <v>1.5</v>
      </c>
      <c r="G431" s="826">
        <v>3</v>
      </c>
      <c r="H431" s="826">
        <v>1</v>
      </c>
      <c r="I431" s="826"/>
      <c r="J431" s="826">
        <v>2.0502</v>
      </c>
      <c r="K431" s="826">
        <v>1.5668</v>
      </c>
      <c r="L431" s="142" t="s">
        <v>1718</v>
      </c>
      <c r="M431" s="136">
        <v>702</v>
      </c>
    </row>
    <row r="432" s="136" customFormat="1" customHeight="1" outlineLevel="1" spans="1:13">
      <c r="A432" s="196">
        <v>437</v>
      </c>
      <c r="B432" s="196"/>
      <c r="C432" s="196" t="s">
        <v>893</v>
      </c>
      <c r="D432" s="196" t="s">
        <v>1553</v>
      </c>
      <c r="E432" s="826">
        <v>4.131</v>
      </c>
      <c r="F432" s="826">
        <v>1.5</v>
      </c>
      <c r="G432" s="826">
        <v>3</v>
      </c>
      <c r="H432" s="826">
        <v>1</v>
      </c>
      <c r="I432" s="826"/>
      <c r="J432" s="826">
        <v>6.1965</v>
      </c>
      <c r="K432" s="826">
        <v>4.331</v>
      </c>
      <c r="L432" s="142" t="s">
        <v>1719</v>
      </c>
      <c r="M432" s="136">
        <v>702</v>
      </c>
    </row>
    <row r="433" s="136" customFormat="1" customHeight="1" outlineLevel="1" spans="1:13">
      <c r="A433" s="196">
        <v>438</v>
      </c>
      <c r="B433" s="196"/>
      <c r="C433" s="196" t="s">
        <v>893</v>
      </c>
      <c r="D433" s="196" t="s">
        <v>1553</v>
      </c>
      <c r="E433" s="826">
        <v>3.5802</v>
      </c>
      <c r="F433" s="826">
        <v>1.5</v>
      </c>
      <c r="G433" s="826">
        <v>3</v>
      </c>
      <c r="H433" s="826">
        <v>1</v>
      </c>
      <c r="I433" s="826"/>
      <c r="J433" s="826">
        <v>5.3703</v>
      </c>
      <c r="K433" s="826">
        <v>3.7802</v>
      </c>
      <c r="L433" s="142" t="s">
        <v>1720</v>
      </c>
      <c r="M433" s="136">
        <v>702</v>
      </c>
    </row>
    <row r="434" s="136" customFormat="1" customHeight="1" outlineLevel="1" spans="1:13">
      <c r="A434" s="196">
        <v>439</v>
      </c>
      <c r="B434" s="196"/>
      <c r="C434" s="196" t="s">
        <v>893</v>
      </c>
      <c r="D434" s="196" t="s">
        <v>1553</v>
      </c>
      <c r="E434" s="826">
        <v>2.907</v>
      </c>
      <c r="F434" s="826">
        <v>1.5</v>
      </c>
      <c r="G434" s="826">
        <v>3</v>
      </c>
      <c r="H434" s="826">
        <v>1</v>
      </c>
      <c r="I434" s="826"/>
      <c r="J434" s="826">
        <v>4.3605</v>
      </c>
      <c r="K434" s="826">
        <v>3.107</v>
      </c>
      <c r="L434" s="142" t="s">
        <v>1721</v>
      </c>
      <c r="M434" s="136">
        <v>702</v>
      </c>
    </row>
    <row r="435" s="136" customFormat="1" customHeight="1" outlineLevel="1" spans="1:13">
      <c r="A435" s="196">
        <v>440</v>
      </c>
      <c r="B435" s="196"/>
      <c r="C435" s="196" t="s">
        <v>75</v>
      </c>
      <c r="D435" s="196" t="s">
        <v>1553</v>
      </c>
      <c r="E435" s="826">
        <v>3.366</v>
      </c>
      <c r="F435" s="826">
        <v>1.5</v>
      </c>
      <c r="G435" s="826">
        <v>3</v>
      </c>
      <c r="H435" s="826">
        <v>1</v>
      </c>
      <c r="I435" s="826"/>
      <c r="J435" s="826">
        <v>5.049</v>
      </c>
      <c r="K435" s="826">
        <v>3.566</v>
      </c>
      <c r="L435" s="142" t="s">
        <v>1722</v>
      </c>
      <c r="M435" s="136">
        <v>702</v>
      </c>
    </row>
    <row r="436" s="136" customFormat="1" customHeight="1" outlineLevel="1" spans="1:13">
      <c r="A436" s="196">
        <v>441</v>
      </c>
      <c r="B436" s="196"/>
      <c r="C436" s="196" t="s">
        <v>75</v>
      </c>
      <c r="D436" s="196" t="s">
        <v>1553</v>
      </c>
      <c r="E436" s="826">
        <v>2.907</v>
      </c>
      <c r="F436" s="826">
        <v>1.5</v>
      </c>
      <c r="G436" s="826">
        <v>3</v>
      </c>
      <c r="H436" s="826">
        <v>1</v>
      </c>
      <c r="I436" s="826"/>
      <c r="J436" s="826">
        <v>4.3605</v>
      </c>
      <c r="K436" s="826">
        <v>3.107</v>
      </c>
      <c r="L436" s="142" t="s">
        <v>1723</v>
      </c>
      <c r="M436" s="136">
        <v>702</v>
      </c>
    </row>
    <row r="437" s="136" customFormat="1" customHeight="1" outlineLevel="1" spans="1:13">
      <c r="A437" s="196">
        <v>442</v>
      </c>
      <c r="B437" s="196"/>
      <c r="C437" s="196" t="s">
        <v>1664</v>
      </c>
      <c r="D437" s="196" t="s">
        <v>1553</v>
      </c>
      <c r="E437" s="826">
        <v>3.366</v>
      </c>
      <c r="F437" s="826">
        <v>1.5</v>
      </c>
      <c r="G437" s="826">
        <v>3</v>
      </c>
      <c r="H437" s="826">
        <v>1</v>
      </c>
      <c r="I437" s="826"/>
      <c r="J437" s="826">
        <v>5.049</v>
      </c>
      <c r="K437" s="826">
        <v>3.566</v>
      </c>
      <c r="L437" s="142" t="s">
        <v>1724</v>
      </c>
      <c r="M437" s="136">
        <v>702</v>
      </c>
    </row>
    <row r="438" s="136" customFormat="1" customHeight="1" outlineLevel="1" spans="1:13">
      <c r="A438" s="196">
        <v>443</v>
      </c>
      <c r="B438" s="196"/>
      <c r="C438" s="196" t="s">
        <v>75</v>
      </c>
      <c r="D438" s="196" t="s">
        <v>1553</v>
      </c>
      <c r="E438" s="826">
        <v>2.55</v>
      </c>
      <c r="F438" s="826">
        <v>1.5</v>
      </c>
      <c r="G438" s="826">
        <v>3</v>
      </c>
      <c r="H438" s="826">
        <v>1</v>
      </c>
      <c r="I438" s="826"/>
      <c r="J438" s="826">
        <v>3.825</v>
      </c>
      <c r="K438" s="826">
        <v>2.75</v>
      </c>
      <c r="L438" s="142" t="s">
        <v>1725</v>
      </c>
      <c r="M438" s="136">
        <v>702</v>
      </c>
    </row>
    <row r="439" s="136" customFormat="1" customHeight="1" outlineLevel="1" spans="1:13">
      <c r="A439" s="196">
        <v>444</v>
      </c>
      <c r="B439" s="196"/>
      <c r="C439" s="196" t="s">
        <v>75</v>
      </c>
      <c r="D439" s="196" t="s">
        <v>1553</v>
      </c>
      <c r="E439" s="826">
        <v>2.04</v>
      </c>
      <c r="F439" s="826">
        <v>1.5</v>
      </c>
      <c r="G439" s="826">
        <v>3</v>
      </c>
      <c r="H439" s="826">
        <v>1</v>
      </c>
      <c r="I439" s="826"/>
      <c r="J439" s="826">
        <v>3.06</v>
      </c>
      <c r="K439" s="826">
        <v>2.24</v>
      </c>
      <c r="L439" s="142" t="s">
        <v>1726</v>
      </c>
      <c r="M439" s="136">
        <v>702</v>
      </c>
    </row>
    <row r="440" s="136" customFormat="1" customHeight="1" outlineLevel="1" spans="1:13">
      <c r="A440" s="196">
        <v>445</v>
      </c>
      <c r="B440" s="196"/>
      <c r="C440" s="196" t="s">
        <v>893</v>
      </c>
      <c r="D440" s="196" t="s">
        <v>1553</v>
      </c>
      <c r="E440" s="826">
        <v>2.55</v>
      </c>
      <c r="F440" s="826">
        <v>1.5</v>
      </c>
      <c r="G440" s="826">
        <v>3</v>
      </c>
      <c r="H440" s="826">
        <v>1</v>
      </c>
      <c r="I440" s="826"/>
      <c r="J440" s="826">
        <v>3.825</v>
      </c>
      <c r="K440" s="826">
        <v>2.75</v>
      </c>
      <c r="L440" s="142" t="s">
        <v>1727</v>
      </c>
      <c r="M440" s="136">
        <v>702</v>
      </c>
    </row>
    <row r="441" s="136" customFormat="1" customHeight="1" outlineLevel="1" spans="1:13">
      <c r="A441" s="196">
        <v>446</v>
      </c>
      <c r="B441" s="196"/>
      <c r="C441" s="196" t="s">
        <v>893</v>
      </c>
      <c r="D441" s="196" t="s">
        <v>1553</v>
      </c>
      <c r="E441" s="826">
        <v>2.652</v>
      </c>
      <c r="F441" s="826">
        <v>1.5</v>
      </c>
      <c r="G441" s="826">
        <v>3</v>
      </c>
      <c r="H441" s="826">
        <v>1</v>
      </c>
      <c r="I441" s="826"/>
      <c r="J441" s="826">
        <v>3.978</v>
      </c>
      <c r="K441" s="826">
        <v>2.852</v>
      </c>
      <c r="L441" s="142" t="s">
        <v>1728</v>
      </c>
      <c r="M441" s="136">
        <v>702</v>
      </c>
    </row>
    <row r="442" s="136" customFormat="1" customHeight="1" outlineLevel="1" spans="1:13">
      <c r="A442" s="196">
        <v>447</v>
      </c>
      <c r="B442" s="196"/>
      <c r="C442" s="196" t="s">
        <v>893</v>
      </c>
      <c r="D442" s="196" t="s">
        <v>1553</v>
      </c>
      <c r="E442" s="826">
        <v>2.04</v>
      </c>
      <c r="F442" s="826">
        <v>1.5</v>
      </c>
      <c r="G442" s="826">
        <v>3</v>
      </c>
      <c r="H442" s="826">
        <v>1</v>
      </c>
      <c r="I442" s="826"/>
      <c r="J442" s="826">
        <v>3.06</v>
      </c>
      <c r="K442" s="826">
        <v>2.24</v>
      </c>
      <c r="L442" s="142" t="s">
        <v>1729</v>
      </c>
      <c r="M442" s="136">
        <v>702</v>
      </c>
    </row>
    <row r="443" s="136" customFormat="1" customHeight="1" outlineLevel="1" spans="1:13">
      <c r="A443" s="196">
        <v>448</v>
      </c>
      <c r="B443" s="196"/>
      <c r="C443" s="196" t="s">
        <v>1190</v>
      </c>
      <c r="D443" s="196" t="s">
        <v>1553</v>
      </c>
      <c r="E443" s="826">
        <v>9.69</v>
      </c>
      <c r="F443" s="826">
        <v>1.5</v>
      </c>
      <c r="G443" s="826">
        <v>3</v>
      </c>
      <c r="H443" s="826">
        <v>1</v>
      </c>
      <c r="I443" s="826"/>
      <c r="J443" s="826">
        <v>14.535</v>
      </c>
      <c r="K443" s="826">
        <v>9.89</v>
      </c>
      <c r="L443" s="142" t="s">
        <v>1730</v>
      </c>
      <c r="M443" s="136">
        <v>498</v>
      </c>
    </row>
    <row r="444" s="136" customFormat="1" customHeight="1" outlineLevel="1" spans="1:13">
      <c r="A444" s="196">
        <v>449</v>
      </c>
      <c r="B444" s="196"/>
      <c r="C444" s="196" t="s">
        <v>1239</v>
      </c>
      <c r="D444" s="196" t="s">
        <v>1553</v>
      </c>
      <c r="E444" s="826">
        <v>29.376</v>
      </c>
      <c r="F444" s="826">
        <v>1.5</v>
      </c>
      <c r="G444" s="826">
        <v>3</v>
      </c>
      <c r="H444" s="826">
        <v>1</v>
      </c>
      <c r="I444" s="826"/>
      <c r="J444" s="826">
        <v>44.064</v>
      </c>
      <c r="K444" s="826">
        <v>29.576</v>
      </c>
      <c r="L444" s="142" t="s">
        <v>1561</v>
      </c>
      <c r="M444" s="136">
        <v>498</v>
      </c>
    </row>
    <row r="445" s="136" customFormat="1" customHeight="1" outlineLevel="1" spans="1:13">
      <c r="A445" s="196">
        <v>450</v>
      </c>
      <c r="B445" s="196"/>
      <c r="C445" s="196" t="s">
        <v>87</v>
      </c>
      <c r="D445" s="196" t="s">
        <v>1553</v>
      </c>
      <c r="E445" s="826">
        <v>1.836</v>
      </c>
      <c r="F445" s="826">
        <v>1.5</v>
      </c>
      <c r="G445" s="826">
        <v>3</v>
      </c>
      <c r="H445" s="826">
        <v>1</v>
      </c>
      <c r="I445" s="826"/>
      <c r="J445" s="826">
        <v>2.754</v>
      </c>
      <c r="K445" s="826">
        <v>2.036</v>
      </c>
      <c r="L445" s="142" t="s">
        <v>1731</v>
      </c>
      <c r="M445" s="136">
        <v>498</v>
      </c>
    </row>
    <row r="446" s="136" customFormat="1" customHeight="1" outlineLevel="1" spans="1:13">
      <c r="A446" s="196">
        <v>451</v>
      </c>
      <c r="B446" s="196"/>
      <c r="C446" s="196"/>
      <c r="D446" s="266" t="s">
        <v>1606</v>
      </c>
      <c r="E446" s="826">
        <v>1.836</v>
      </c>
      <c r="F446" s="826">
        <v>1.5</v>
      </c>
      <c r="G446" s="826">
        <v>3</v>
      </c>
      <c r="H446" s="826">
        <v>1</v>
      </c>
      <c r="I446" s="826"/>
      <c r="J446" s="826">
        <v>2.754</v>
      </c>
      <c r="K446" s="826">
        <v>2.036</v>
      </c>
      <c r="L446" s="142"/>
      <c r="M446" s="136">
        <v>498</v>
      </c>
    </row>
    <row r="447" s="136" customFormat="1" customHeight="1" outlineLevel="1" spans="1:13">
      <c r="A447" s="196">
        <v>452</v>
      </c>
      <c r="B447" s="196"/>
      <c r="C447" s="196"/>
      <c r="D447" s="196" t="s">
        <v>1555</v>
      </c>
      <c r="E447" s="826">
        <v>6.63</v>
      </c>
      <c r="F447" s="826">
        <v>1.5</v>
      </c>
      <c r="G447" s="826">
        <v>3</v>
      </c>
      <c r="H447" s="826">
        <v>3</v>
      </c>
      <c r="I447" s="826"/>
      <c r="J447" s="826">
        <v>29.835</v>
      </c>
      <c r="K447" s="826">
        <v>6.83</v>
      </c>
      <c r="L447" s="142"/>
      <c r="M447" s="136">
        <v>498</v>
      </c>
    </row>
    <row r="448" s="136" customFormat="1" customHeight="1" outlineLevel="1" spans="1:13">
      <c r="A448" s="196">
        <v>453</v>
      </c>
      <c r="B448" s="196"/>
      <c r="C448" s="196"/>
      <c r="D448" s="196" t="s">
        <v>1547</v>
      </c>
      <c r="E448" s="826">
        <v>1.428</v>
      </c>
      <c r="F448" s="826">
        <v>1.5</v>
      </c>
      <c r="G448" s="266">
        <v>3.96</v>
      </c>
      <c r="H448" s="826">
        <v>1</v>
      </c>
      <c r="I448" s="826">
        <v>5.65488</v>
      </c>
      <c r="J448" s="826"/>
      <c r="K448" s="826"/>
      <c r="L448" s="142"/>
      <c r="M448" s="136">
        <v>498</v>
      </c>
    </row>
    <row r="449" s="136" customFormat="1" customHeight="1" outlineLevel="1" spans="1:13">
      <c r="A449" s="196">
        <v>454</v>
      </c>
      <c r="B449" s="196"/>
      <c r="C449" s="196" t="s">
        <v>87</v>
      </c>
      <c r="D449" s="196" t="s">
        <v>1553</v>
      </c>
      <c r="E449" s="826">
        <v>1.836</v>
      </c>
      <c r="F449" s="826">
        <v>1.5</v>
      </c>
      <c r="G449" s="826">
        <v>3</v>
      </c>
      <c r="H449" s="826">
        <v>1</v>
      </c>
      <c r="I449" s="826"/>
      <c r="J449" s="826">
        <v>2.754</v>
      </c>
      <c r="K449" s="826">
        <v>2.036</v>
      </c>
      <c r="L449" s="142" t="s">
        <v>1732</v>
      </c>
      <c r="M449" s="136">
        <v>498</v>
      </c>
    </row>
    <row r="450" s="136" customFormat="1" customHeight="1" outlineLevel="1" spans="1:13">
      <c r="A450" s="196">
        <v>455</v>
      </c>
      <c r="B450" s="196"/>
      <c r="C450" s="196"/>
      <c r="D450" s="266" t="s">
        <v>1606</v>
      </c>
      <c r="E450" s="826">
        <v>1.836</v>
      </c>
      <c r="F450" s="826">
        <v>1.5</v>
      </c>
      <c r="G450" s="826">
        <v>3</v>
      </c>
      <c r="H450" s="826">
        <v>1</v>
      </c>
      <c r="I450" s="826"/>
      <c r="J450" s="826">
        <v>2.754</v>
      </c>
      <c r="K450" s="826">
        <v>2.036</v>
      </c>
      <c r="L450" s="142"/>
      <c r="M450" s="136">
        <v>498</v>
      </c>
    </row>
    <row r="451" s="136" customFormat="1" customHeight="1" outlineLevel="1" spans="1:13">
      <c r="A451" s="196">
        <v>456</v>
      </c>
      <c r="B451" s="196"/>
      <c r="C451" s="196"/>
      <c r="D451" s="196" t="s">
        <v>1555</v>
      </c>
      <c r="E451" s="826">
        <v>6.63</v>
      </c>
      <c r="F451" s="826">
        <v>1.5</v>
      </c>
      <c r="G451" s="826">
        <v>3</v>
      </c>
      <c r="H451" s="826">
        <v>3</v>
      </c>
      <c r="I451" s="826"/>
      <c r="J451" s="826">
        <v>29.835</v>
      </c>
      <c r="K451" s="826">
        <v>6.83</v>
      </c>
      <c r="L451" s="142"/>
      <c r="M451" s="136">
        <v>498</v>
      </c>
    </row>
    <row r="452" s="136" customFormat="1" customHeight="1" outlineLevel="1" spans="1:13">
      <c r="A452" s="196">
        <v>457</v>
      </c>
      <c r="B452" s="196"/>
      <c r="C452" s="196"/>
      <c r="D452" s="196" t="s">
        <v>1547</v>
      </c>
      <c r="E452" s="826">
        <v>1.428</v>
      </c>
      <c r="F452" s="826">
        <v>1.5</v>
      </c>
      <c r="G452" s="266">
        <v>3.96</v>
      </c>
      <c r="H452" s="826">
        <v>1</v>
      </c>
      <c r="I452" s="826">
        <v>5.65488</v>
      </c>
      <c r="J452" s="826"/>
      <c r="K452" s="826"/>
      <c r="L452" s="142"/>
      <c r="M452" s="136">
        <v>498</v>
      </c>
    </row>
    <row r="453" s="136" customFormat="1" customHeight="1" outlineLevel="1" spans="1:13">
      <c r="A453" s="196">
        <v>458</v>
      </c>
      <c r="B453" s="196"/>
      <c r="C453" s="196" t="s">
        <v>87</v>
      </c>
      <c r="D453" s="196" t="s">
        <v>1553</v>
      </c>
      <c r="E453" s="826">
        <v>1.836</v>
      </c>
      <c r="F453" s="826">
        <v>1.5</v>
      </c>
      <c r="G453" s="826">
        <v>3</v>
      </c>
      <c r="H453" s="826">
        <v>1</v>
      </c>
      <c r="I453" s="826"/>
      <c r="J453" s="826">
        <v>2.754</v>
      </c>
      <c r="K453" s="826">
        <v>2.036</v>
      </c>
      <c r="L453" s="142" t="s">
        <v>1680</v>
      </c>
      <c r="M453" s="136">
        <v>498</v>
      </c>
    </row>
    <row r="454" s="136" customFormat="1" customHeight="1" outlineLevel="1" spans="1:13">
      <c r="A454" s="196">
        <v>459</v>
      </c>
      <c r="B454" s="196"/>
      <c r="C454" s="196"/>
      <c r="D454" s="266" t="s">
        <v>1606</v>
      </c>
      <c r="E454" s="826">
        <v>1.836</v>
      </c>
      <c r="F454" s="826">
        <v>1.5</v>
      </c>
      <c r="G454" s="826">
        <v>3</v>
      </c>
      <c r="H454" s="826">
        <v>1</v>
      </c>
      <c r="I454" s="826"/>
      <c r="J454" s="826">
        <v>2.754</v>
      </c>
      <c r="K454" s="826">
        <v>2.036</v>
      </c>
      <c r="L454" s="142"/>
      <c r="M454" s="136">
        <v>498</v>
      </c>
    </row>
    <row r="455" s="136" customFormat="1" customHeight="1" outlineLevel="1" spans="1:13">
      <c r="A455" s="196">
        <v>460</v>
      </c>
      <c r="B455" s="196"/>
      <c r="C455" s="196"/>
      <c r="D455" s="196" t="s">
        <v>1555</v>
      </c>
      <c r="E455" s="826">
        <v>6.63</v>
      </c>
      <c r="F455" s="826">
        <v>1.5</v>
      </c>
      <c r="G455" s="826">
        <v>3</v>
      </c>
      <c r="H455" s="826">
        <v>3</v>
      </c>
      <c r="I455" s="826"/>
      <c r="J455" s="826">
        <v>29.835</v>
      </c>
      <c r="K455" s="826">
        <v>6.83</v>
      </c>
      <c r="L455" s="142"/>
      <c r="M455" s="136">
        <v>498</v>
      </c>
    </row>
    <row r="456" s="136" customFormat="1" customHeight="1" outlineLevel="1" spans="1:13">
      <c r="A456" s="196">
        <v>461</v>
      </c>
      <c r="B456" s="196"/>
      <c r="C456" s="196"/>
      <c r="D456" s="196" t="s">
        <v>1547</v>
      </c>
      <c r="E456" s="826">
        <v>1.428</v>
      </c>
      <c r="F456" s="826">
        <v>1.5</v>
      </c>
      <c r="G456" s="266">
        <v>3.96</v>
      </c>
      <c r="H456" s="826">
        <v>1</v>
      </c>
      <c r="I456" s="826">
        <v>5.65488</v>
      </c>
      <c r="J456" s="826"/>
      <c r="K456" s="826"/>
      <c r="L456" s="142"/>
      <c r="M456" s="136">
        <v>498</v>
      </c>
    </row>
    <row r="457" s="136" customFormat="1" customHeight="1" outlineLevel="1" spans="1:13">
      <c r="A457" s="196">
        <v>462</v>
      </c>
      <c r="B457" s="196"/>
      <c r="C457" s="196" t="s">
        <v>87</v>
      </c>
      <c r="D457" s="196" t="s">
        <v>1553</v>
      </c>
      <c r="E457" s="826">
        <v>1.836</v>
      </c>
      <c r="F457" s="826">
        <v>1.5</v>
      </c>
      <c r="G457" s="826">
        <v>3</v>
      </c>
      <c r="H457" s="826">
        <v>1</v>
      </c>
      <c r="I457" s="826"/>
      <c r="J457" s="826">
        <v>2.754</v>
      </c>
      <c r="K457" s="826">
        <v>2.036</v>
      </c>
      <c r="L457" s="142" t="s">
        <v>1733</v>
      </c>
      <c r="M457" s="136">
        <v>498</v>
      </c>
    </row>
    <row r="458" s="136" customFormat="1" customHeight="1" outlineLevel="1" spans="1:13">
      <c r="A458" s="196">
        <v>463</v>
      </c>
      <c r="B458" s="196"/>
      <c r="C458" s="196"/>
      <c r="D458" s="266" t="s">
        <v>1606</v>
      </c>
      <c r="E458" s="826">
        <v>1.836</v>
      </c>
      <c r="F458" s="826">
        <v>1.5</v>
      </c>
      <c r="G458" s="826">
        <v>3</v>
      </c>
      <c r="H458" s="826">
        <v>1</v>
      </c>
      <c r="I458" s="826"/>
      <c r="J458" s="826">
        <v>2.754</v>
      </c>
      <c r="K458" s="826">
        <v>2.036</v>
      </c>
      <c r="L458" s="142"/>
      <c r="M458" s="136">
        <v>498</v>
      </c>
    </row>
    <row r="459" s="136" customFormat="1" customHeight="1" outlineLevel="1" spans="1:13">
      <c r="A459" s="196">
        <v>464</v>
      </c>
      <c r="B459" s="196"/>
      <c r="C459" s="196"/>
      <c r="D459" s="196" t="s">
        <v>1555</v>
      </c>
      <c r="E459" s="826">
        <v>6.63</v>
      </c>
      <c r="F459" s="826">
        <v>1.5</v>
      </c>
      <c r="G459" s="826">
        <v>3</v>
      </c>
      <c r="H459" s="826">
        <v>3</v>
      </c>
      <c r="I459" s="826"/>
      <c r="J459" s="826">
        <v>29.835</v>
      </c>
      <c r="K459" s="826">
        <v>6.83</v>
      </c>
      <c r="L459" s="142"/>
      <c r="M459" s="136">
        <v>498</v>
      </c>
    </row>
    <row r="460" s="136" customFormat="1" customHeight="1" outlineLevel="1" spans="1:13">
      <c r="A460" s="196">
        <v>465</v>
      </c>
      <c r="B460" s="196"/>
      <c r="C460" s="196"/>
      <c r="D460" s="196" t="s">
        <v>1547</v>
      </c>
      <c r="E460" s="826">
        <v>1.428</v>
      </c>
      <c r="F460" s="826">
        <v>1.5</v>
      </c>
      <c r="G460" s="266">
        <v>3.96</v>
      </c>
      <c r="H460" s="826">
        <v>1</v>
      </c>
      <c r="I460" s="826">
        <v>5.65488</v>
      </c>
      <c r="J460" s="826"/>
      <c r="K460" s="826"/>
      <c r="L460" s="142"/>
      <c r="M460" s="136">
        <v>498</v>
      </c>
    </row>
    <row r="461" s="136" customFormat="1" customHeight="1" outlineLevel="1" spans="1:13">
      <c r="A461" s="196">
        <v>466</v>
      </c>
      <c r="B461" s="196"/>
      <c r="C461" s="196" t="s">
        <v>85</v>
      </c>
      <c r="D461" s="196" t="s">
        <v>1553</v>
      </c>
      <c r="E461" s="826">
        <v>1.836</v>
      </c>
      <c r="F461" s="826">
        <v>1.5</v>
      </c>
      <c r="G461" s="826">
        <v>3</v>
      </c>
      <c r="H461" s="826">
        <v>1</v>
      </c>
      <c r="I461" s="826"/>
      <c r="J461" s="826">
        <v>2.754</v>
      </c>
      <c r="K461" s="826">
        <v>2.036</v>
      </c>
      <c r="L461" s="142" t="s">
        <v>1734</v>
      </c>
      <c r="M461" s="136">
        <v>498</v>
      </c>
    </row>
    <row r="462" s="136" customFormat="1" customHeight="1" outlineLevel="1" spans="1:13">
      <c r="A462" s="196">
        <v>467</v>
      </c>
      <c r="B462" s="196"/>
      <c r="C462" s="196"/>
      <c r="D462" s="266" t="s">
        <v>1606</v>
      </c>
      <c r="E462" s="826">
        <v>1.836</v>
      </c>
      <c r="F462" s="826">
        <v>1.5</v>
      </c>
      <c r="G462" s="826">
        <v>3</v>
      </c>
      <c r="H462" s="826">
        <v>1</v>
      </c>
      <c r="I462" s="826"/>
      <c r="J462" s="826">
        <v>2.754</v>
      </c>
      <c r="K462" s="826">
        <v>2.036</v>
      </c>
      <c r="L462" s="142"/>
      <c r="M462" s="136">
        <v>498</v>
      </c>
    </row>
    <row r="463" s="136" customFormat="1" customHeight="1" outlineLevel="1" spans="1:13">
      <c r="A463" s="196">
        <v>468</v>
      </c>
      <c r="B463" s="196"/>
      <c r="C463" s="196"/>
      <c r="D463" s="196" t="s">
        <v>1555</v>
      </c>
      <c r="E463" s="826">
        <v>6.63</v>
      </c>
      <c r="F463" s="826">
        <v>1.5</v>
      </c>
      <c r="G463" s="826">
        <v>3</v>
      </c>
      <c r="H463" s="826">
        <v>2</v>
      </c>
      <c r="I463" s="826"/>
      <c r="J463" s="826">
        <v>19.89</v>
      </c>
      <c r="K463" s="826">
        <v>6.83</v>
      </c>
      <c r="L463" s="142"/>
      <c r="M463" s="136">
        <v>498</v>
      </c>
    </row>
    <row r="464" s="136" customFormat="1" customHeight="1" outlineLevel="1" spans="1:13">
      <c r="A464" s="196">
        <v>469</v>
      </c>
      <c r="B464" s="196"/>
      <c r="C464" s="196"/>
      <c r="D464" s="196" t="s">
        <v>1547</v>
      </c>
      <c r="E464" s="826">
        <v>1.428</v>
      </c>
      <c r="F464" s="826">
        <v>1.5</v>
      </c>
      <c r="G464" s="266">
        <v>3.96</v>
      </c>
      <c r="H464" s="826">
        <v>1</v>
      </c>
      <c r="I464" s="826">
        <v>5.65488</v>
      </c>
      <c r="J464" s="826"/>
      <c r="K464" s="826"/>
      <c r="L464" s="142"/>
      <c r="M464" s="136">
        <v>498</v>
      </c>
    </row>
    <row r="465" s="136" customFormat="1" customHeight="1" outlineLevel="1" spans="1:13">
      <c r="A465" s="196">
        <v>470</v>
      </c>
      <c r="B465" s="196"/>
      <c r="C465" s="196" t="s">
        <v>85</v>
      </c>
      <c r="D465" s="196" t="s">
        <v>1553</v>
      </c>
      <c r="E465" s="826">
        <v>1.836</v>
      </c>
      <c r="F465" s="826">
        <v>1.5</v>
      </c>
      <c r="G465" s="826">
        <v>3</v>
      </c>
      <c r="H465" s="826">
        <v>1</v>
      </c>
      <c r="I465" s="826"/>
      <c r="J465" s="826">
        <v>2.754</v>
      </c>
      <c r="K465" s="826">
        <v>2.036</v>
      </c>
      <c r="L465" s="142" t="s">
        <v>1735</v>
      </c>
      <c r="M465" s="136">
        <v>498</v>
      </c>
    </row>
    <row r="466" s="136" customFormat="1" customHeight="1" outlineLevel="1" spans="1:13">
      <c r="A466" s="196">
        <v>471</v>
      </c>
      <c r="B466" s="196"/>
      <c r="C466" s="196"/>
      <c r="D466" s="266" t="s">
        <v>1606</v>
      </c>
      <c r="E466" s="826">
        <v>1.836</v>
      </c>
      <c r="F466" s="826">
        <v>1.5</v>
      </c>
      <c r="G466" s="826">
        <v>3</v>
      </c>
      <c r="H466" s="826">
        <v>1</v>
      </c>
      <c r="I466" s="826"/>
      <c r="J466" s="826">
        <v>2.754</v>
      </c>
      <c r="K466" s="826">
        <v>2.036</v>
      </c>
      <c r="L466" s="142"/>
      <c r="M466" s="136">
        <v>498</v>
      </c>
    </row>
    <row r="467" s="136" customFormat="1" customHeight="1" outlineLevel="1" spans="1:13">
      <c r="A467" s="196">
        <v>472</v>
      </c>
      <c r="B467" s="196"/>
      <c r="C467" s="196"/>
      <c r="D467" s="196" t="s">
        <v>1555</v>
      </c>
      <c r="E467" s="826">
        <v>6.63</v>
      </c>
      <c r="F467" s="826">
        <v>1.5</v>
      </c>
      <c r="G467" s="826">
        <v>3</v>
      </c>
      <c r="H467" s="826">
        <v>2</v>
      </c>
      <c r="I467" s="826"/>
      <c r="J467" s="826">
        <v>19.89</v>
      </c>
      <c r="K467" s="826">
        <v>6.83</v>
      </c>
      <c r="L467" s="142"/>
      <c r="M467" s="136">
        <v>498</v>
      </c>
    </row>
    <row r="468" s="136" customFormat="1" customHeight="1" outlineLevel="1" spans="1:13">
      <c r="A468" s="196">
        <v>473</v>
      </c>
      <c r="B468" s="196"/>
      <c r="C468" s="196"/>
      <c r="D468" s="196" t="s">
        <v>1547</v>
      </c>
      <c r="E468" s="826">
        <v>1.428</v>
      </c>
      <c r="F468" s="826">
        <v>1.5</v>
      </c>
      <c r="G468" s="266">
        <v>3.96</v>
      </c>
      <c r="H468" s="826">
        <v>1</v>
      </c>
      <c r="I468" s="826">
        <v>5.65488</v>
      </c>
      <c r="J468" s="826"/>
      <c r="K468" s="826"/>
      <c r="L468" s="142"/>
      <c r="M468" s="136">
        <v>498</v>
      </c>
    </row>
    <row r="469" s="136" customFormat="1" customHeight="1" outlineLevel="1" spans="1:13">
      <c r="A469" s="196">
        <v>474</v>
      </c>
      <c r="B469" s="196"/>
      <c r="C469" s="196" t="s">
        <v>85</v>
      </c>
      <c r="D469" s="196" t="s">
        <v>1553</v>
      </c>
      <c r="E469" s="826">
        <v>1.836</v>
      </c>
      <c r="F469" s="826">
        <v>1.5</v>
      </c>
      <c r="G469" s="826">
        <v>3</v>
      </c>
      <c r="H469" s="826">
        <v>1</v>
      </c>
      <c r="I469" s="826"/>
      <c r="J469" s="826">
        <v>2.754</v>
      </c>
      <c r="K469" s="826">
        <v>2.036</v>
      </c>
      <c r="L469" s="142" t="s">
        <v>1736</v>
      </c>
      <c r="M469" s="136">
        <v>498</v>
      </c>
    </row>
    <row r="470" s="136" customFormat="1" customHeight="1" outlineLevel="1" spans="1:13">
      <c r="A470" s="196">
        <v>475</v>
      </c>
      <c r="B470" s="196"/>
      <c r="C470" s="196"/>
      <c r="D470" s="266" t="s">
        <v>1606</v>
      </c>
      <c r="E470" s="826">
        <v>1.836</v>
      </c>
      <c r="F470" s="826">
        <v>1.5</v>
      </c>
      <c r="G470" s="826">
        <v>3</v>
      </c>
      <c r="H470" s="826">
        <v>1</v>
      </c>
      <c r="I470" s="826"/>
      <c r="J470" s="826">
        <v>2.754</v>
      </c>
      <c r="K470" s="826">
        <v>2.036</v>
      </c>
      <c r="L470" s="142"/>
      <c r="M470" s="136">
        <v>498</v>
      </c>
    </row>
    <row r="471" s="136" customFormat="1" customHeight="1" outlineLevel="1" spans="1:13">
      <c r="A471" s="196">
        <v>476</v>
      </c>
      <c r="B471" s="196"/>
      <c r="C471" s="196"/>
      <c r="D471" s="196" t="s">
        <v>1555</v>
      </c>
      <c r="E471" s="826">
        <v>6.63</v>
      </c>
      <c r="F471" s="826">
        <v>1.5</v>
      </c>
      <c r="G471" s="826">
        <v>3</v>
      </c>
      <c r="H471" s="826">
        <v>2</v>
      </c>
      <c r="I471" s="826"/>
      <c r="J471" s="826">
        <v>19.89</v>
      </c>
      <c r="K471" s="826">
        <v>6.83</v>
      </c>
      <c r="L471" s="142"/>
      <c r="M471" s="136">
        <v>498</v>
      </c>
    </row>
    <row r="472" s="136" customFormat="1" customHeight="1" outlineLevel="1" spans="1:13">
      <c r="A472" s="196">
        <v>477</v>
      </c>
      <c r="B472" s="196"/>
      <c r="C472" s="196"/>
      <c r="D472" s="196" t="s">
        <v>1547</v>
      </c>
      <c r="E472" s="826">
        <v>1.428</v>
      </c>
      <c r="F472" s="826">
        <v>1.5</v>
      </c>
      <c r="G472" s="266">
        <v>3.96</v>
      </c>
      <c r="H472" s="826">
        <v>1</v>
      </c>
      <c r="I472" s="826">
        <v>5.65488</v>
      </c>
      <c r="J472" s="826"/>
      <c r="K472" s="826"/>
      <c r="L472" s="142"/>
      <c r="M472" s="136">
        <v>498</v>
      </c>
    </row>
    <row r="473" s="136" customFormat="1" customHeight="1" outlineLevel="1" spans="1:13">
      <c r="A473" s="196">
        <v>478</v>
      </c>
      <c r="B473" s="196"/>
      <c r="C473" s="196" t="s">
        <v>85</v>
      </c>
      <c r="D473" s="196" t="s">
        <v>1553</v>
      </c>
      <c r="E473" s="826">
        <v>1.836</v>
      </c>
      <c r="F473" s="826">
        <v>1.5</v>
      </c>
      <c r="G473" s="826">
        <v>3</v>
      </c>
      <c r="H473" s="826">
        <v>1</v>
      </c>
      <c r="I473" s="826"/>
      <c r="J473" s="826">
        <v>2.754</v>
      </c>
      <c r="K473" s="826">
        <v>2.036</v>
      </c>
      <c r="L473" s="142" t="s">
        <v>1737</v>
      </c>
      <c r="M473" s="136">
        <v>498</v>
      </c>
    </row>
    <row r="474" s="136" customFormat="1" customHeight="1" outlineLevel="1" spans="1:13">
      <c r="A474" s="196">
        <v>479</v>
      </c>
      <c r="B474" s="196"/>
      <c r="C474" s="196"/>
      <c r="D474" s="266" t="s">
        <v>1606</v>
      </c>
      <c r="E474" s="826">
        <v>1.836</v>
      </c>
      <c r="F474" s="826">
        <v>1.5</v>
      </c>
      <c r="G474" s="826">
        <v>3</v>
      </c>
      <c r="H474" s="826">
        <v>1</v>
      </c>
      <c r="I474" s="826"/>
      <c r="J474" s="826">
        <v>2.754</v>
      </c>
      <c r="K474" s="826">
        <v>2.036</v>
      </c>
      <c r="L474" s="142"/>
      <c r="M474" s="136">
        <v>498</v>
      </c>
    </row>
    <row r="475" s="136" customFormat="1" customHeight="1" outlineLevel="1" spans="1:13">
      <c r="A475" s="196">
        <v>480</v>
      </c>
      <c r="B475" s="196"/>
      <c r="C475" s="196"/>
      <c r="D475" s="196" t="s">
        <v>1555</v>
      </c>
      <c r="E475" s="826">
        <v>6.63</v>
      </c>
      <c r="F475" s="826">
        <v>1.5</v>
      </c>
      <c r="G475" s="826">
        <v>3</v>
      </c>
      <c r="H475" s="826">
        <v>2</v>
      </c>
      <c r="I475" s="826"/>
      <c r="J475" s="826">
        <v>19.89</v>
      </c>
      <c r="K475" s="826">
        <v>6.83</v>
      </c>
      <c r="L475" s="142"/>
      <c r="M475" s="136">
        <v>498</v>
      </c>
    </row>
    <row r="476" s="136" customFormat="1" customHeight="1" outlineLevel="1" spans="1:13">
      <c r="A476" s="196">
        <v>481</v>
      </c>
      <c r="B476" s="196"/>
      <c r="C476" s="196"/>
      <c r="D476" s="196" t="s">
        <v>1547</v>
      </c>
      <c r="E476" s="826">
        <v>1.428</v>
      </c>
      <c r="F476" s="826">
        <v>1.5</v>
      </c>
      <c r="G476" s="266">
        <v>3.96</v>
      </c>
      <c r="H476" s="826">
        <v>1</v>
      </c>
      <c r="I476" s="826">
        <v>5.65488</v>
      </c>
      <c r="J476" s="826"/>
      <c r="K476" s="826"/>
      <c r="L476" s="142"/>
      <c r="M476" s="136">
        <v>498</v>
      </c>
    </row>
    <row r="477" s="136" customFormat="1" customHeight="1" outlineLevel="1" spans="1:13">
      <c r="A477" s="196">
        <v>482</v>
      </c>
      <c r="B477" s="196"/>
      <c r="C477" s="196" t="s">
        <v>83</v>
      </c>
      <c r="D477" s="196" t="s">
        <v>1553</v>
      </c>
      <c r="E477" s="826">
        <v>3.264</v>
      </c>
      <c r="F477" s="826">
        <v>1.5</v>
      </c>
      <c r="G477" s="826">
        <v>3</v>
      </c>
      <c r="H477" s="826">
        <v>1</v>
      </c>
      <c r="I477" s="826"/>
      <c r="J477" s="826">
        <v>4.896</v>
      </c>
      <c r="K477" s="826">
        <v>3.464</v>
      </c>
      <c r="L477" s="142" t="s">
        <v>1738</v>
      </c>
      <c r="M477" s="136">
        <v>498</v>
      </c>
    </row>
    <row r="478" s="136" customFormat="1" customHeight="1" outlineLevel="1" spans="1:13">
      <c r="A478" s="196">
        <v>483</v>
      </c>
      <c r="B478" s="196"/>
      <c r="C478" s="196"/>
      <c r="D478" s="266" t="s">
        <v>1606</v>
      </c>
      <c r="E478" s="826">
        <v>3.264</v>
      </c>
      <c r="F478" s="826">
        <v>1.5</v>
      </c>
      <c r="G478" s="826">
        <v>3</v>
      </c>
      <c r="H478" s="826">
        <v>1</v>
      </c>
      <c r="I478" s="826"/>
      <c r="J478" s="826">
        <v>4.896</v>
      </c>
      <c r="K478" s="826">
        <v>3.464</v>
      </c>
      <c r="L478" s="142"/>
      <c r="M478" s="136">
        <v>498</v>
      </c>
    </row>
    <row r="479" s="136" customFormat="1" customHeight="1" outlineLevel="1" spans="1:13">
      <c r="A479" s="196">
        <v>484</v>
      </c>
      <c r="B479" s="196"/>
      <c r="C479" s="196"/>
      <c r="D479" s="196" t="s">
        <v>1555</v>
      </c>
      <c r="E479" s="826">
        <v>6.63</v>
      </c>
      <c r="F479" s="826">
        <v>1.5</v>
      </c>
      <c r="G479" s="826">
        <v>3</v>
      </c>
      <c r="H479" s="826">
        <v>1</v>
      </c>
      <c r="I479" s="826"/>
      <c r="J479" s="826">
        <v>9.945</v>
      </c>
      <c r="K479" s="826">
        <v>6.83</v>
      </c>
      <c r="L479" s="142"/>
      <c r="M479" s="136">
        <v>498</v>
      </c>
    </row>
    <row r="480" s="136" customFormat="1" customHeight="1" outlineLevel="1" spans="1:13">
      <c r="A480" s="196">
        <v>486</v>
      </c>
      <c r="B480" s="196"/>
      <c r="C480" s="196" t="s">
        <v>83</v>
      </c>
      <c r="D480" s="196" t="s">
        <v>1553</v>
      </c>
      <c r="E480" s="826">
        <v>3.264</v>
      </c>
      <c r="F480" s="826">
        <v>1.5</v>
      </c>
      <c r="G480" s="826">
        <v>3</v>
      </c>
      <c r="H480" s="826">
        <v>1</v>
      </c>
      <c r="I480" s="826"/>
      <c r="J480" s="826">
        <v>4.896</v>
      </c>
      <c r="K480" s="826">
        <v>3.464</v>
      </c>
      <c r="L480" s="142" t="s">
        <v>1739</v>
      </c>
      <c r="M480" s="136">
        <v>498</v>
      </c>
    </row>
    <row r="481" s="136" customFormat="1" customHeight="1" outlineLevel="1" spans="1:13">
      <c r="A481" s="196">
        <v>487</v>
      </c>
      <c r="B481" s="196"/>
      <c r="C481" s="196"/>
      <c r="D481" s="266" t="s">
        <v>1606</v>
      </c>
      <c r="E481" s="826">
        <v>3.264</v>
      </c>
      <c r="F481" s="826">
        <v>1.5</v>
      </c>
      <c r="G481" s="826">
        <v>3</v>
      </c>
      <c r="H481" s="826">
        <v>1</v>
      </c>
      <c r="I481" s="826"/>
      <c r="J481" s="826">
        <v>4.896</v>
      </c>
      <c r="K481" s="826">
        <v>3.464</v>
      </c>
      <c r="L481" s="142"/>
      <c r="M481" s="136">
        <v>498</v>
      </c>
    </row>
    <row r="482" s="136" customFormat="1" customHeight="1" outlineLevel="1" spans="1:13">
      <c r="A482" s="196">
        <v>488</v>
      </c>
      <c r="B482" s="196"/>
      <c r="C482" s="196"/>
      <c r="D482" s="196" t="s">
        <v>1555</v>
      </c>
      <c r="E482" s="826">
        <v>6.63</v>
      </c>
      <c r="F482" s="826">
        <v>1.5</v>
      </c>
      <c r="G482" s="826">
        <v>3</v>
      </c>
      <c r="H482" s="826">
        <v>1</v>
      </c>
      <c r="I482" s="826"/>
      <c r="J482" s="826">
        <v>9.945</v>
      </c>
      <c r="K482" s="826">
        <v>6.83</v>
      </c>
      <c r="L482" s="142"/>
      <c r="M482" s="136">
        <v>498</v>
      </c>
    </row>
    <row r="483" s="136" customFormat="1" customHeight="1" outlineLevel="1" spans="1:13">
      <c r="A483" s="196">
        <v>490</v>
      </c>
      <c r="B483" s="196"/>
      <c r="C483" s="196" t="s">
        <v>87</v>
      </c>
      <c r="D483" s="196" t="s">
        <v>1553</v>
      </c>
      <c r="E483" s="826">
        <v>1.836</v>
      </c>
      <c r="F483" s="826">
        <v>1.5</v>
      </c>
      <c r="G483" s="826">
        <v>3</v>
      </c>
      <c r="H483" s="826">
        <v>1</v>
      </c>
      <c r="I483" s="826"/>
      <c r="J483" s="826">
        <v>2.754</v>
      </c>
      <c r="K483" s="826">
        <v>2.036</v>
      </c>
      <c r="L483" s="142" t="s">
        <v>1740</v>
      </c>
      <c r="M483" s="136">
        <v>498</v>
      </c>
    </row>
    <row r="484" s="136" customFormat="1" customHeight="1" outlineLevel="1" spans="1:13">
      <c r="A484" s="196">
        <v>491</v>
      </c>
      <c r="B484" s="196"/>
      <c r="C484" s="196"/>
      <c r="D484" s="266" t="s">
        <v>1606</v>
      </c>
      <c r="E484" s="826">
        <v>1.836</v>
      </c>
      <c r="F484" s="826">
        <v>1.5</v>
      </c>
      <c r="G484" s="826">
        <v>3</v>
      </c>
      <c r="H484" s="826">
        <v>1</v>
      </c>
      <c r="I484" s="826"/>
      <c r="J484" s="826">
        <v>2.754</v>
      </c>
      <c r="K484" s="826">
        <v>2.036</v>
      </c>
      <c r="L484" s="142"/>
      <c r="M484" s="136">
        <v>498</v>
      </c>
    </row>
    <row r="485" s="136" customFormat="1" customHeight="1" outlineLevel="1" spans="1:13">
      <c r="A485" s="196">
        <v>492</v>
      </c>
      <c r="B485" s="196"/>
      <c r="C485" s="196"/>
      <c r="D485" s="196" t="s">
        <v>1555</v>
      </c>
      <c r="E485" s="826">
        <v>6.63</v>
      </c>
      <c r="F485" s="826">
        <v>1.5</v>
      </c>
      <c r="G485" s="826">
        <v>3</v>
      </c>
      <c r="H485" s="826">
        <v>3</v>
      </c>
      <c r="I485" s="826"/>
      <c r="J485" s="826">
        <v>29.835</v>
      </c>
      <c r="K485" s="826">
        <v>6.83</v>
      </c>
      <c r="L485" s="142"/>
      <c r="M485" s="136">
        <v>498</v>
      </c>
    </row>
    <row r="486" s="136" customFormat="1" customHeight="1" outlineLevel="1" spans="1:13">
      <c r="A486" s="196">
        <v>493</v>
      </c>
      <c r="B486" s="196"/>
      <c r="C486" s="196"/>
      <c r="D486" s="196" t="s">
        <v>1547</v>
      </c>
      <c r="E486" s="826">
        <v>1.428</v>
      </c>
      <c r="F486" s="826">
        <v>1.5</v>
      </c>
      <c r="G486" s="266">
        <v>3.96</v>
      </c>
      <c r="H486" s="826">
        <v>1</v>
      </c>
      <c r="I486" s="826">
        <v>5.65488</v>
      </c>
      <c r="J486" s="826"/>
      <c r="K486" s="826"/>
      <c r="L486" s="142"/>
      <c r="M486" s="136">
        <v>498</v>
      </c>
    </row>
    <row r="487" s="136" customFormat="1" customHeight="1" outlineLevel="1" spans="1:13">
      <c r="A487" s="196">
        <v>494</v>
      </c>
      <c r="B487" s="196"/>
      <c r="C487" s="196" t="s">
        <v>87</v>
      </c>
      <c r="D487" s="196" t="s">
        <v>1553</v>
      </c>
      <c r="E487" s="826">
        <v>1.836</v>
      </c>
      <c r="F487" s="826">
        <v>1.5</v>
      </c>
      <c r="G487" s="826">
        <v>3</v>
      </c>
      <c r="H487" s="826">
        <v>1</v>
      </c>
      <c r="I487" s="826"/>
      <c r="J487" s="826">
        <v>2.754</v>
      </c>
      <c r="K487" s="826">
        <v>2.036</v>
      </c>
      <c r="L487" s="142" t="s">
        <v>1741</v>
      </c>
      <c r="M487" s="136">
        <v>498</v>
      </c>
    </row>
    <row r="488" s="136" customFormat="1" customHeight="1" outlineLevel="1" spans="1:13">
      <c r="A488" s="196">
        <v>495</v>
      </c>
      <c r="B488" s="196"/>
      <c r="C488" s="196"/>
      <c r="D488" s="266" t="s">
        <v>1606</v>
      </c>
      <c r="E488" s="826">
        <v>1.836</v>
      </c>
      <c r="F488" s="826">
        <v>1.5</v>
      </c>
      <c r="G488" s="826">
        <v>3</v>
      </c>
      <c r="H488" s="826">
        <v>1</v>
      </c>
      <c r="I488" s="826"/>
      <c r="J488" s="826">
        <v>2.754</v>
      </c>
      <c r="K488" s="826">
        <v>2.036</v>
      </c>
      <c r="L488" s="142"/>
      <c r="M488" s="136">
        <v>498</v>
      </c>
    </row>
    <row r="489" s="136" customFormat="1" customHeight="1" outlineLevel="1" spans="1:13">
      <c r="A489" s="196">
        <v>496</v>
      </c>
      <c r="B489" s="196"/>
      <c r="C489" s="196"/>
      <c r="D489" s="196" t="s">
        <v>1555</v>
      </c>
      <c r="E489" s="826">
        <v>6.63</v>
      </c>
      <c r="F489" s="826">
        <v>1.5</v>
      </c>
      <c r="G489" s="826">
        <v>3</v>
      </c>
      <c r="H489" s="826">
        <v>3</v>
      </c>
      <c r="I489" s="826"/>
      <c r="J489" s="826">
        <v>29.835</v>
      </c>
      <c r="K489" s="826">
        <v>6.83</v>
      </c>
      <c r="L489" s="142"/>
      <c r="M489" s="136">
        <v>498</v>
      </c>
    </row>
    <row r="490" s="136" customFormat="1" customHeight="1" outlineLevel="1" spans="1:13">
      <c r="A490" s="196">
        <v>497</v>
      </c>
      <c r="B490" s="196"/>
      <c r="C490" s="196"/>
      <c r="D490" s="196" t="s">
        <v>1547</v>
      </c>
      <c r="E490" s="826">
        <v>1.428</v>
      </c>
      <c r="F490" s="826">
        <v>1.5</v>
      </c>
      <c r="G490" s="266">
        <v>3.96</v>
      </c>
      <c r="H490" s="826">
        <v>1</v>
      </c>
      <c r="I490" s="826">
        <v>5.65488</v>
      </c>
      <c r="J490" s="826"/>
      <c r="K490" s="826"/>
      <c r="L490" s="142"/>
      <c r="M490" s="136">
        <v>498</v>
      </c>
    </row>
    <row r="491" s="136" customFormat="1" customHeight="1" outlineLevel="1" spans="1:13">
      <c r="A491" s="196">
        <v>498</v>
      </c>
      <c r="B491" s="196"/>
      <c r="C491" s="196" t="s">
        <v>87</v>
      </c>
      <c r="D491" s="196" t="s">
        <v>1553</v>
      </c>
      <c r="E491" s="826">
        <v>1.836</v>
      </c>
      <c r="F491" s="826">
        <v>1.5</v>
      </c>
      <c r="G491" s="826">
        <v>3</v>
      </c>
      <c r="H491" s="826">
        <v>1</v>
      </c>
      <c r="I491" s="826"/>
      <c r="J491" s="826">
        <v>2.754</v>
      </c>
      <c r="K491" s="826">
        <v>2.036</v>
      </c>
      <c r="L491" s="142" t="s">
        <v>1742</v>
      </c>
      <c r="M491" s="136">
        <v>498</v>
      </c>
    </row>
    <row r="492" s="136" customFormat="1" customHeight="1" outlineLevel="1" spans="1:13">
      <c r="A492" s="196">
        <v>499</v>
      </c>
      <c r="B492" s="196"/>
      <c r="C492" s="196"/>
      <c r="D492" s="266" t="s">
        <v>1606</v>
      </c>
      <c r="E492" s="826">
        <v>1.836</v>
      </c>
      <c r="F492" s="826">
        <v>1.5</v>
      </c>
      <c r="G492" s="826">
        <v>3</v>
      </c>
      <c r="H492" s="826">
        <v>1</v>
      </c>
      <c r="I492" s="826"/>
      <c r="J492" s="826">
        <v>2.754</v>
      </c>
      <c r="K492" s="826">
        <v>2.036</v>
      </c>
      <c r="L492" s="142"/>
      <c r="M492" s="136">
        <v>498</v>
      </c>
    </row>
    <row r="493" s="136" customFormat="1" customHeight="1" outlineLevel="1" spans="1:13">
      <c r="A493" s="196">
        <v>500</v>
      </c>
      <c r="B493" s="196"/>
      <c r="C493" s="196"/>
      <c r="D493" s="196" t="s">
        <v>1555</v>
      </c>
      <c r="E493" s="826">
        <v>6.63</v>
      </c>
      <c r="F493" s="826">
        <v>1.5</v>
      </c>
      <c r="G493" s="826">
        <v>3</v>
      </c>
      <c r="H493" s="826">
        <v>3</v>
      </c>
      <c r="I493" s="826"/>
      <c r="J493" s="826">
        <v>29.835</v>
      </c>
      <c r="K493" s="826">
        <v>6.83</v>
      </c>
      <c r="L493" s="142"/>
      <c r="M493" s="136">
        <v>498</v>
      </c>
    </row>
    <row r="494" s="136" customFormat="1" customHeight="1" outlineLevel="1" spans="1:13">
      <c r="A494" s="196">
        <v>501</v>
      </c>
      <c r="B494" s="196"/>
      <c r="C494" s="196"/>
      <c r="D494" s="196" t="s">
        <v>1547</v>
      </c>
      <c r="E494" s="826">
        <v>1.428</v>
      </c>
      <c r="F494" s="826">
        <v>1.5</v>
      </c>
      <c r="G494" s="266">
        <v>3.96</v>
      </c>
      <c r="H494" s="826">
        <v>1</v>
      </c>
      <c r="I494" s="826">
        <v>5.65488</v>
      </c>
      <c r="J494" s="826"/>
      <c r="K494" s="826"/>
      <c r="L494" s="142"/>
      <c r="M494" s="136">
        <v>498</v>
      </c>
    </row>
    <row r="495" s="136" customFormat="1" customHeight="1" outlineLevel="1" spans="1:13">
      <c r="A495" s="196">
        <v>502</v>
      </c>
      <c r="B495" s="196"/>
      <c r="C495" s="196" t="s">
        <v>85</v>
      </c>
      <c r="D495" s="196" t="s">
        <v>1553</v>
      </c>
      <c r="E495" s="826">
        <v>1.836</v>
      </c>
      <c r="F495" s="826">
        <v>1.5</v>
      </c>
      <c r="G495" s="826">
        <v>3</v>
      </c>
      <c r="H495" s="826">
        <v>1</v>
      </c>
      <c r="I495" s="826"/>
      <c r="J495" s="826">
        <v>2.754</v>
      </c>
      <c r="K495" s="826">
        <v>2.036</v>
      </c>
      <c r="L495" s="142" t="s">
        <v>1743</v>
      </c>
      <c r="M495" s="136">
        <v>498</v>
      </c>
    </row>
    <row r="496" s="136" customFormat="1" customHeight="1" outlineLevel="1" spans="1:13">
      <c r="A496" s="196">
        <v>503</v>
      </c>
      <c r="B496" s="196"/>
      <c r="C496" s="196"/>
      <c r="D496" s="266" t="s">
        <v>1606</v>
      </c>
      <c r="E496" s="826">
        <v>1.836</v>
      </c>
      <c r="F496" s="826">
        <v>1.5</v>
      </c>
      <c r="G496" s="826">
        <v>3</v>
      </c>
      <c r="H496" s="826">
        <v>1</v>
      </c>
      <c r="I496" s="826"/>
      <c r="J496" s="826">
        <v>2.754</v>
      </c>
      <c r="K496" s="826">
        <v>2.036</v>
      </c>
      <c r="L496" s="142"/>
      <c r="M496" s="136">
        <v>498</v>
      </c>
    </row>
    <row r="497" s="136" customFormat="1" customHeight="1" outlineLevel="1" spans="1:13">
      <c r="A497" s="196">
        <v>504</v>
      </c>
      <c r="B497" s="196"/>
      <c r="C497" s="196"/>
      <c r="D497" s="196" t="s">
        <v>1555</v>
      </c>
      <c r="E497" s="826">
        <v>6.63</v>
      </c>
      <c r="F497" s="826">
        <v>1.5</v>
      </c>
      <c r="G497" s="826">
        <v>3</v>
      </c>
      <c r="H497" s="826">
        <v>2</v>
      </c>
      <c r="I497" s="826"/>
      <c r="J497" s="826">
        <v>19.89</v>
      </c>
      <c r="K497" s="826">
        <v>6.83</v>
      </c>
      <c r="L497" s="142"/>
      <c r="M497" s="136">
        <v>498</v>
      </c>
    </row>
    <row r="498" s="136" customFormat="1" customHeight="1" outlineLevel="1" spans="1:13">
      <c r="A498" s="196">
        <v>505</v>
      </c>
      <c r="B498" s="196"/>
      <c r="C498" s="196"/>
      <c r="D498" s="196" t="s">
        <v>1547</v>
      </c>
      <c r="E498" s="826">
        <v>1.428</v>
      </c>
      <c r="F498" s="826">
        <v>1.5</v>
      </c>
      <c r="G498" s="266">
        <v>3.96</v>
      </c>
      <c r="H498" s="826">
        <v>1</v>
      </c>
      <c r="I498" s="826">
        <v>5.65488</v>
      </c>
      <c r="J498" s="826"/>
      <c r="K498" s="826"/>
      <c r="L498" s="142"/>
      <c r="M498" s="136">
        <v>498</v>
      </c>
    </row>
    <row r="499" s="136" customFormat="1" customHeight="1" outlineLevel="1" spans="1:13">
      <c r="A499" s="196">
        <v>506</v>
      </c>
      <c r="B499" s="196"/>
      <c r="C499" s="196" t="s">
        <v>85</v>
      </c>
      <c r="D499" s="196" t="s">
        <v>1553</v>
      </c>
      <c r="E499" s="826">
        <v>1.836</v>
      </c>
      <c r="F499" s="826">
        <v>1.5</v>
      </c>
      <c r="G499" s="826">
        <v>3</v>
      </c>
      <c r="H499" s="826">
        <v>1</v>
      </c>
      <c r="I499" s="826"/>
      <c r="J499" s="826">
        <v>2.754</v>
      </c>
      <c r="K499" s="826">
        <v>2.036</v>
      </c>
      <c r="L499" s="142" t="s">
        <v>1744</v>
      </c>
      <c r="M499" s="136">
        <v>498</v>
      </c>
    </row>
    <row r="500" s="136" customFormat="1" customHeight="1" outlineLevel="1" spans="1:13">
      <c r="A500" s="196">
        <v>507</v>
      </c>
      <c r="B500" s="196"/>
      <c r="C500" s="196"/>
      <c r="D500" s="266" t="s">
        <v>1606</v>
      </c>
      <c r="E500" s="826">
        <v>1.836</v>
      </c>
      <c r="F500" s="826">
        <v>1.5</v>
      </c>
      <c r="G500" s="826">
        <v>3</v>
      </c>
      <c r="H500" s="826">
        <v>1</v>
      </c>
      <c r="I500" s="826"/>
      <c r="J500" s="826">
        <v>2.754</v>
      </c>
      <c r="K500" s="826">
        <v>2.036</v>
      </c>
      <c r="L500" s="142"/>
      <c r="M500" s="136">
        <v>498</v>
      </c>
    </row>
    <row r="501" s="136" customFormat="1" customHeight="1" outlineLevel="1" spans="1:13">
      <c r="A501" s="196">
        <v>508</v>
      </c>
      <c r="B501" s="196"/>
      <c r="C501" s="196"/>
      <c r="D501" s="196" t="s">
        <v>1555</v>
      </c>
      <c r="E501" s="826">
        <v>6.63</v>
      </c>
      <c r="F501" s="826">
        <v>1.5</v>
      </c>
      <c r="G501" s="826">
        <v>3</v>
      </c>
      <c r="H501" s="826">
        <v>2</v>
      </c>
      <c r="I501" s="826"/>
      <c r="J501" s="826">
        <v>19.89</v>
      </c>
      <c r="K501" s="826">
        <v>6.83</v>
      </c>
      <c r="L501" s="142"/>
      <c r="M501" s="136">
        <v>498</v>
      </c>
    </row>
    <row r="502" s="136" customFormat="1" customHeight="1" outlineLevel="1" spans="1:13">
      <c r="A502" s="196">
        <v>509</v>
      </c>
      <c r="B502" s="196"/>
      <c r="C502" s="196"/>
      <c r="D502" s="196" t="s">
        <v>1547</v>
      </c>
      <c r="E502" s="826">
        <v>1.428</v>
      </c>
      <c r="F502" s="826">
        <v>1.5</v>
      </c>
      <c r="G502" s="266">
        <v>3.96</v>
      </c>
      <c r="H502" s="826">
        <v>1</v>
      </c>
      <c r="I502" s="826">
        <v>5.65488</v>
      </c>
      <c r="J502" s="826"/>
      <c r="K502" s="826"/>
      <c r="L502" s="142"/>
      <c r="M502" s="136">
        <v>498</v>
      </c>
    </row>
    <row r="503" s="136" customFormat="1" customHeight="1" outlineLevel="1" spans="1:13">
      <c r="A503" s="196">
        <v>510</v>
      </c>
      <c r="B503" s="196"/>
      <c r="C503" s="196" t="s">
        <v>85</v>
      </c>
      <c r="D503" s="196" t="s">
        <v>1553</v>
      </c>
      <c r="E503" s="826">
        <v>1.836</v>
      </c>
      <c r="F503" s="826">
        <v>1.5</v>
      </c>
      <c r="G503" s="826">
        <v>3</v>
      </c>
      <c r="H503" s="826">
        <v>1</v>
      </c>
      <c r="I503" s="826"/>
      <c r="J503" s="826">
        <v>2.754</v>
      </c>
      <c r="K503" s="826">
        <v>2.036</v>
      </c>
      <c r="L503" s="142" t="s">
        <v>1745</v>
      </c>
      <c r="M503" s="136">
        <v>498</v>
      </c>
    </row>
    <row r="504" s="136" customFormat="1" customHeight="1" outlineLevel="1" spans="1:13">
      <c r="A504" s="196">
        <v>511</v>
      </c>
      <c r="B504" s="196"/>
      <c r="C504" s="196"/>
      <c r="D504" s="266" t="s">
        <v>1606</v>
      </c>
      <c r="E504" s="826">
        <v>1.836</v>
      </c>
      <c r="F504" s="826">
        <v>1.5</v>
      </c>
      <c r="G504" s="826">
        <v>3</v>
      </c>
      <c r="H504" s="826">
        <v>1</v>
      </c>
      <c r="I504" s="826"/>
      <c r="J504" s="826">
        <v>2.754</v>
      </c>
      <c r="K504" s="826">
        <v>2.036</v>
      </c>
      <c r="L504" s="142"/>
      <c r="M504" s="136">
        <v>498</v>
      </c>
    </row>
    <row r="505" s="136" customFormat="1" customHeight="1" outlineLevel="1" spans="1:13">
      <c r="A505" s="196">
        <v>512</v>
      </c>
      <c r="B505" s="196"/>
      <c r="C505" s="196"/>
      <c r="D505" s="196" t="s">
        <v>1555</v>
      </c>
      <c r="E505" s="826">
        <v>6.63</v>
      </c>
      <c r="F505" s="826">
        <v>1.5</v>
      </c>
      <c r="G505" s="826">
        <v>3</v>
      </c>
      <c r="H505" s="826">
        <v>2</v>
      </c>
      <c r="I505" s="826"/>
      <c r="J505" s="826">
        <v>19.89</v>
      </c>
      <c r="K505" s="826">
        <v>6.83</v>
      </c>
      <c r="L505" s="142"/>
      <c r="M505" s="136">
        <v>498</v>
      </c>
    </row>
    <row r="506" s="136" customFormat="1" customHeight="1" outlineLevel="1" spans="1:13">
      <c r="A506" s="196">
        <v>513</v>
      </c>
      <c r="B506" s="196"/>
      <c r="C506" s="196"/>
      <c r="D506" s="196" t="s">
        <v>1547</v>
      </c>
      <c r="E506" s="826">
        <v>1.428</v>
      </c>
      <c r="F506" s="826">
        <v>1.5</v>
      </c>
      <c r="G506" s="266">
        <v>3.96</v>
      </c>
      <c r="H506" s="826">
        <v>1</v>
      </c>
      <c r="I506" s="826">
        <v>5.65488</v>
      </c>
      <c r="J506" s="826"/>
      <c r="K506" s="826"/>
      <c r="L506" s="142"/>
      <c r="M506" s="136">
        <v>498</v>
      </c>
    </row>
    <row r="507" s="136" customFormat="1" customHeight="1" outlineLevel="1" spans="1:13">
      <c r="A507" s="196">
        <v>514</v>
      </c>
      <c r="B507" s="196"/>
      <c r="C507" s="196" t="s">
        <v>85</v>
      </c>
      <c r="D507" s="196" t="s">
        <v>1553</v>
      </c>
      <c r="E507" s="826">
        <v>1.836</v>
      </c>
      <c r="F507" s="826">
        <v>1.5</v>
      </c>
      <c r="G507" s="826">
        <v>3</v>
      </c>
      <c r="H507" s="826">
        <v>1</v>
      </c>
      <c r="I507" s="826"/>
      <c r="J507" s="826">
        <v>2.754</v>
      </c>
      <c r="K507" s="826">
        <v>2.036</v>
      </c>
      <c r="L507" s="142" t="s">
        <v>1746</v>
      </c>
      <c r="M507" s="136">
        <v>498</v>
      </c>
    </row>
    <row r="508" s="136" customFormat="1" customHeight="1" outlineLevel="1" spans="1:13">
      <c r="A508" s="196">
        <v>515</v>
      </c>
      <c r="B508" s="196"/>
      <c r="C508" s="196"/>
      <c r="D508" s="266" t="s">
        <v>1606</v>
      </c>
      <c r="E508" s="826">
        <v>1.836</v>
      </c>
      <c r="F508" s="826">
        <v>1.5</v>
      </c>
      <c r="G508" s="826">
        <v>3</v>
      </c>
      <c r="H508" s="826">
        <v>1</v>
      </c>
      <c r="I508" s="826"/>
      <c r="J508" s="826">
        <v>2.754</v>
      </c>
      <c r="K508" s="826">
        <v>2.036</v>
      </c>
      <c r="L508" s="142"/>
      <c r="M508" s="136">
        <v>498</v>
      </c>
    </row>
    <row r="509" s="136" customFormat="1" customHeight="1" outlineLevel="1" spans="1:13">
      <c r="A509" s="196">
        <v>516</v>
      </c>
      <c r="B509" s="196"/>
      <c r="C509" s="196"/>
      <c r="D509" s="196" t="s">
        <v>1555</v>
      </c>
      <c r="E509" s="826">
        <v>6.63</v>
      </c>
      <c r="F509" s="826">
        <v>1.5</v>
      </c>
      <c r="G509" s="826">
        <v>3</v>
      </c>
      <c r="H509" s="826">
        <v>2</v>
      </c>
      <c r="I509" s="826"/>
      <c r="J509" s="826">
        <v>19.89</v>
      </c>
      <c r="K509" s="826">
        <v>6.83</v>
      </c>
      <c r="L509" s="142"/>
      <c r="M509" s="136">
        <v>498</v>
      </c>
    </row>
    <row r="510" s="136" customFormat="1" customHeight="1" outlineLevel="1" spans="1:13">
      <c r="A510" s="196">
        <v>517</v>
      </c>
      <c r="B510" s="196"/>
      <c r="C510" s="196"/>
      <c r="D510" s="196" t="s">
        <v>1547</v>
      </c>
      <c r="E510" s="826">
        <v>1.428</v>
      </c>
      <c r="F510" s="826">
        <v>1.5</v>
      </c>
      <c r="G510" s="266">
        <v>3.96</v>
      </c>
      <c r="H510" s="826">
        <v>1</v>
      </c>
      <c r="I510" s="826">
        <v>5.65488</v>
      </c>
      <c r="J510" s="826"/>
      <c r="K510" s="826"/>
      <c r="L510" s="142"/>
      <c r="M510" s="136">
        <v>498</v>
      </c>
    </row>
    <row r="511" s="136" customFormat="1" customHeight="1" outlineLevel="1" spans="1:13">
      <c r="A511" s="196">
        <v>518</v>
      </c>
      <c r="B511" s="196"/>
      <c r="C511" s="131" t="s">
        <v>1163</v>
      </c>
      <c r="D511" s="196" t="s">
        <v>1555</v>
      </c>
      <c r="E511" s="826">
        <v>9.792</v>
      </c>
      <c r="F511" s="826">
        <v>1.5</v>
      </c>
      <c r="G511" s="826">
        <v>3</v>
      </c>
      <c r="H511" s="826">
        <v>1</v>
      </c>
      <c r="I511" s="826"/>
      <c r="J511" s="826">
        <v>14.688</v>
      </c>
      <c r="K511" s="826">
        <v>9.992</v>
      </c>
      <c r="L511" s="142" t="s">
        <v>1747</v>
      </c>
      <c r="M511" s="136">
        <v>498</v>
      </c>
    </row>
    <row r="512" s="136" customFormat="1" customHeight="1" outlineLevel="1" spans="1:13">
      <c r="A512" s="196">
        <v>519</v>
      </c>
      <c r="B512" s="196"/>
      <c r="C512" s="315"/>
      <c r="D512" s="196" t="s">
        <v>1553</v>
      </c>
      <c r="E512" s="826">
        <v>5.712</v>
      </c>
      <c r="F512" s="826">
        <v>1.5</v>
      </c>
      <c r="G512" s="826">
        <v>3</v>
      </c>
      <c r="H512" s="826">
        <v>1</v>
      </c>
      <c r="I512" s="826"/>
      <c r="J512" s="826">
        <v>8.568</v>
      </c>
      <c r="K512" s="826">
        <v>5.912</v>
      </c>
      <c r="L512" s="142"/>
      <c r="M512" s="136">
        <v>498</v>
      </c>
    </row>
    <row r="513" s="136" customFormat="1" customHeight="1" outlineLevel="1" spans="1:13">
      <c r="A513" s="196">
        <v>520</v>
      </c>
      <c r="B513" s="196"/>
      <c r="C513" s="263"/>
      <c r="D513" s="266" t="s">
        <v>1606</v>
      </c>
      <c r="E513" s="826">
        <v>5.712</v>
      </c>
      <c r="F513" s="826">
        <v>1.5</v>
      </c>
      <c r="G513" s="826">
        <v>3</v>
      </c>
      <c r="H513" s="826">
        <v>1</v>
      </c>
      <c r="I513" s="826"/>
      <c r="J513" s="826">
        <v>8.568</v>
      </c>
      <c r="K513" s="826">
        <v>5.912</v>
      </c>
      <c r="L513" s="142"/>
      <c r="M513" s="136">
        <v>498</v>
      </c>
    </row>
    <row r="514" s="136" customFormat="1" customHeight="1" outlineLevel="1" spans="1:13">
      <c r="A514" s="196">
        <v>521</v>
      </c>
      <c r="B514" s="196"/>
      <c r="C514" s="196" t="s">
        <v>1165</v>
      </c>
      <c r="D514" s="196" t="s">
        <v>1553</v>
      </c>
      <c r="E514" s="826">
        <v>3.366</v>
      </c>
      <c r="F514" s="826">
        <v>1.5</v>
      </c>
      <c r="G514" s="826">
        <v>1.4</v>
      </c>
      <c r="H514" s="826">
        <v>1</v>
      </c>
      <c r="I514" s="826"/>
      <c r="J514" s="826">
        <v>5.049</v>
      </c>
      <c r="K514" s="826">
        <v>3.566</v>
      </c>
      <c r="L514" s="142" t="s">
        <v>1748</v>
      </c>
      <c r="M514" s="136">
        <v>498</v>
      </c>
    </row>
    <row r="515" s="136" customFormat="1" customHeight="1" outlineLevel="1" spans="1:13">
      <c r="A515" s="196">
        <v>522</v>
      </c>
      <c r="B515" s="196" t="s">
        <v>1749</v>
      </c>
      <c r="C515" s="196" t="s">
        <v>1190</v>
      </c>
      <c r="D515" s="196" t="s">
        <v>1553</v>
      </c>
      <c r="E515" s="826">
        <v>9.69</v>
      </c>
      <c r="F515" s="826">
        <v>1.5</v>
      </c>
      <c r="G515" s="826">
        <v>3</v>
      </c>
      <c r="H515" s="826">
        <v>1</v>
      </c>
      <c r="I515" s="826"/>
      <c r="J515" s="826">
        <v>14.535</v>
      </c>
      <c r="K515" s="826">
        <v>9.89</v>
      </c>
      <c r="L515" s="142" t="s">
        <v>1750</v>
      </c>
      <c r="M515" s="136">
        <v>702</v>
      </c>
    </row>
    <row r="516" s="136" customFormat="1" customHeight="1" outlineLevel="1" spans="1:13">
      <c r="A516" s="196">
        <v>523</v>
      </c>
      <c r="B516" s="196"/>
      <c r="C516" s="196" t="s">
        <v>1239</v>
      </c>
      <c r="D516" s="196" t="s">
        <v>1553</v>
      </c>
      <c r="E516" s="826">
        <v>8.67</v>
      </c>
      <c r="F516" s="826">
        <v>1.5</v>
      </c>
      <c r="G516" s="826">
        <v>3</v>
      </c>
      <c r="H516" s="826">
        <v>1</v>
      </c>
      <c r="I516" s="826"/>
      <c r="J516" s="826">
        <v>13.005</v>
      </c>
      <c r="K516" s="826">
        <v>8.87</v>
      </c>
      <c r="L516" s="142" t="s">
        <v>1561</v>
      </c>
      <c r="M516" s="136">
        <v>702</v>
      </c>
    </row>
    <row r="517" s="136" customFormat="1" customHeight="1" outlineLevel="1" spans="1:13">
      <c r="A517" s="196">
        <v>524</v>
      </c>
      <c r="B517" s="196"/>
      <c r="C517" s="196" t="s">
        <v>85</v>
      </c>
      <c r="D517" s="196" t="s">
        <v>1553</v>
      </c>
      <c r="E517" s="826">
        <v>1.836</v>
      </c>
      <c r="F517" s="826">
        <v>1.5</v>
      </c>
      <c r="G517" s="826">
        <v>3</v>
      </c>
      <c r="H517" s="826">
        <v>1</v>
      </c>
      <c r="I517" s="826"/>
      <c r="J517" s="826">
        <v>2.754</v>
      </c>
      <c r="K517" s="826">
        <v>2.036</v>
      </c>
      <c r="L517" s="142" t="s">
        <v>1751</v>
      </c>
      <c r="M517" s="136">
        <v>702</v>
      </c>
    </row>
    <row r="518" s="136" customFormat="1" customHeight="1" outlineLevel="1" spans="1:13">
      <c r="A518" s="196">
        <v>525</v>
      </c>
      <c r="B518" s="196"/>
      <c r="C518" s="196"/>
      <c r="D518" s="266" t="s">
        <v>1606</v>
      </c>
      <c r="E518" s="826">
        <v>1.836</v>
      </c>
      <c r="F518" s="826">
        <v>1.5</v>
      </c>
      <c r="G518" s="826">
        <v>3</v>
      </c>
      <c r="H518" s="826">
        <v>1</v>
      </c>
      <c r="I518" s="826"/>
      <c r="J518" s="826">
        <v>2.754</v>
      </c>
      <c r="K518" s="826">
        <v>2.036</v>
      </c>
      <c r="L518" s="142"/>
      <c r="M518" s="136">
        <v>702</v>
      </c>
    </row>
    <row r="519" s="136" customFormat="1" customHeight="1" outlineLevel="1" spans="1:13">
      <c r="A519" s="196">
        <v>526</v>
      </c>
      <c r="B519" s="196"/>
      <c r="C519" s="196"/>
      <c r="D519" s="196" t="s">
        <v>1555</v>
      </c>
      <c r="E519" s="826">
        <v>6.63</v>
      </c>
      <c r="F519" s="826">
        <v>1.5</v>
      </c>
      <c r="G519" s="826">
        <v>3</v>
      </c>
      <c r="H519" s="826">
        <v>2</v>
      </c>
      <c r="I519" s="826"/>
      <c r="J519" s="826">
        <v>19.89</v>
      </c>
      <c r="K519" s="826">
        <v>6.83</v>
      </c>
      <c r="L519" s="142"/>
      <c r="M519" s="136">
        <v>702</v>
      </c>
    </row>
    <row r="520" s="136" customFormat="1" customHeight="1" outlineLevel="1" spans="1:13">
      <c r="A520" s="196">
        <v>527</v>
      </c>
      <c r="B520" s="196"/>
      <c r="C520" s="196"/>
      <c r="D520" s="196" t="s">
        <v>1547</v>
      </c>
      <c r="E520" s="826">
        <v>1.428</v>
      </c>
      <c r="F520" s="826">
        <v>1.5</v>
      </c>
      <c r="G520" s="266">
        <v>3.96</v>
      </c>
      <c r="H520" s="826">
        <v>1</v>
      </c>
      <c r="I520" s="826">
        <v>5.65488</v>
      </c>
      <c r="J520" s="826"/>
      <c r="K520" s="826"/>
      <c r="L520" s="142"/>
      <c r="M520" s="136">
        <v>702</v>
      </c>
    </row>
    <row r="521" s="136" customFormat="1" customHeight="1" outlineLevel="1" spans="1:13">
      <c r="A521" s="196">
        <v>528</v>
      </c>
      <c r="B521" s="196"/>
      <c r="C521" s="196" t="s">
        <v>85</v>
      </c>
      <c r="D521" s="196" t="s">
        <v>1553</v>
      </c>
      <c r="E521" s="826">
        <v>1.836</v>
      </c>
      <c r="F521" s="826">
        <v>1.5</v>
      </c>
      <c r="G521" s="826">
        <v>3</v>
      </c>
      <c r="H521" s="826">
        <v>1</v>
      </c>
      <c r="I521" s="826"/>
      <c r="J521" s="826">
        <v>2.754</v>
      </c>
      <c r="K521" s="826">
        <v>2.036</v>
      </c>
      <c r="L521" s="142" t="s">
        <v>1752</v>
      </c>
      <c r="M521" s="136">
        <v>702</v>
      </c>
    </row>
    <row r="522" s="136" customFormat="1" customHeight="1" outlineLevel="1" spans="1:13">
      <c r="A522" s="196">
        <v>529</v>
      </c>
      <c r="B522" s="196"/>
      <c r="C522" s="196"/>
      <c r="D522" s="266" t="s">
        <v>1606</v>
      </c>
      <c r="E522" s="826">
        <v>1.836</v>
      </c>
      <c r="F522" s="826">
        <v>1.5</v>
      </c>
      <c r="G522" s="826">
        <v>3</v>
      </c>
      <c r="H522" s="826">
        <v>1</v>
      </c>
      <c r="I522" s="826"/>
      <c r="J522" s="826">
        <v>2.754</v>
      </c>
      <c r="K522" s="826">
        <v>2.036</v>
      </c>
      <c r="L522" s="142"/>
      <c r="M522" s="136">
        <v>702</v>
      </c>
    </row>
    <row r="523" s="136" customFormat="1" customHeight="1" outlineLevel="1" spans="1:13">
      <c r="A523" s="196">
        <v>530</v>
      </c>
      <c r="B523" s="196"/>
      <c r="C523" s="196"/>
      <c r="D523" s="196" t="s">
        <v>1555</v>
      </c>
      <c r="E523" s="826">
        <v>6.63</v>
      </c>
      <c r="F523" s="826">
        <v>1.5</v>
      </c>
      <c r="G523" s="826">
        <v>3</v>
      </c>
      <c r="H523" s="826">
        <v>2</v>
      </c>
      <c r="I523" s="826"/>
      <c r="J523" s="826">
        <v>19.89</v>
      </c>
      <c r="K523" s="826">
        <v>6.83</v>
      </c>
      <c r="L523" s="142"/>
      <c r="M523" s="136">
        <v>702</v>
      </c>
    </row>
    <row r="524" s="136" customFormat="1" customHeight="1" outlineLevel="1" spans="1:13">
      <c r="A524" s="196">
        <v>531</v>
      </c>
      <c r="B524" s="196"/>
      <c r="C524" s="196"/>
      <c r="D524" s="196" t="s">
        <v>1547</v>
      </c>
      <c r="E524" s="826">
        <v>1.428</v>
      </c>
      <c r="F524" s="826">
        <v>1.5</v>
      </c>
      <c r="G524" s="266">
        <v>3.96</v>
      </c>
      <c r="H524" s="826">
        <v>1</v>
      </c>
      <c r="I524" s="826">
        <v>5.65488</v>
      </c>
      <c r="J524" s="826"/>
      <c r="K524" s="826"/>
      <c r="L524" s="142"/>
      <c r="M524" s="136">
        <v>702</v>
      </c>
    </row>
    <row r="525" s="136" customFormat="1" customHeight="1" outlineLevel="1" spans="1:13">
      <c r="A525" s="196">
        <v>532</v>
      </c>
      <c r="B525" s="196"/>
      <c r="C525" s="196" t="s">
        <v>85</v>
      </c>
      <c r="D525" s="196" t="s">
        <v>1553</v>
      </c>
      <c r="E525" s="826">
        <v>1.836</v>
      </c>
      <c r="F525" s="826">
        <v>1.5</v>
      </c>
      <c r="G525" s="826">
        <v>3</v>
      </c>
      <c r="H525" s="826">
        <v>1</v>
      </c>
      <c r="I525" s="826"/>
      <c r="J525" s="826">
        <v>2.754</v>
      </c>
      <c r="K525" s="826">
        <v>2.036</v>
      </c>
      <c r="L525" s="142" t="s">
        <v>1753</v>
      </c>
      <c r="M525" s="136">
        <v>702</v>
      </c>
    </row>
    <row r="526" s="136" customFormat="1" customHeight="1" outlineLevel="1" spans="1:13">
      <c r="A526" s="196">
        <v>533</v>
      </c>
      <c r="B526" s="196"/>
      <c r="C526" s="196"/>
      <c r="D526" s="266" t="s">
        <v>1606</v>
      </c>
      <c r="E526" s="826">
        <v>1.836</v>
      </c>
      <c r="F526" s="826">
        <v>1.5</v>
      </c>
      <c r="G526" s="826">
        <v>3</v>
      </c>
      <c r="H526" s="826">
        <v>1</v>
      </c>
      <c r="I526" s="826"/>
      <c r="J526" s="826">
        <v>2.754</v>
      </c>
      <c r="K526" s="826">
        <v>2.036</v>
      </c>
      <c r="L526" s="142"/>
      <c r="M526" s="136">
        <v>702</v>
      </c>
    </row>
    <row r="527" s="136" customFormat="1" customHeight="1" outlineLevel="1" spans="1:13">
      <c r="A527" s="196">
        <v>534</v>
      </c>
      <c r="B527" s="196"/>
      <c r="C527" s="196"/>
      <c r="D527" s="196" t="s">
        <v>1555</v>
      </c>
      <c r="E527" s="826">
        <v>6.63</v>
      </c>
      <c r="F527" s="826">
        <v>1.5</v>
      </c>
      <c r="G527" s="826">
        <v>3</v>
      </c>
      <c r="H527" s="826">
        <v>2</v>
      </c>
      <c r="I527" s="826"/>
      <c r="J527" s="826">
        <v>19.89</v>
      </c>
      <c r="K527" s="826">
        <v>6.83</v>
      </c>
      <c r="L527" s="142"/>
      <c r="M527" s="136">
        <v>702</v>
      </c>
    </row>
    <row r="528" s="136" customFormat="1" customHeight="1" outlineLevel="1" spans="1:13">
      <c r="A528" s="196">
        <v>535</v>
      </c>
      <c r="B528" s="196"/>
      <c r="C528" s="196"/>
      <c r="D528" s="196" t="s">
        <v>1547</v>
      </c>
      <c r="E528" s="826">
        <v>1.428</v>
      </c>
      <c r="F528" s="826">
        <v>1.5</v>
      </c>
      <c r="G528" s="266">
        <v>3.96</v>
      </c>
      <c r="H528" s="826">
        <v>1</v>
      </c>
      <c r="I528" s="826">
        <v>5.65488</v>
      </c>
      <c r="J528" s="826"/>
      <c r="K528" s="826"/>
      <c r="L528" s="142"/>
      <c r="M528" s="136">
        <v>702</v>
      </c>
    </row>
    <row r="529" s="136" customFormat="1" customHeight="1" outlineLevel="1" spans="1:13">
      <c r="A529" s="196">
        <v>536</v>
      </c>
      <c r="B529" s="196"/>
      <c r="C529" s="196" t="s">
        <v>85</v>
      </c>
      <c r="D529" s="196" t="s">
        <v>1553</v>
      </c>
      <c r="E529" s="826">
        <v>1.836</v>
      </c>
      <c r="F529" s="826">
        <v>1.5</v>
      </c>
      <c r="G529" s="826">
        <v>3</v>
      </c>
      <c r="H529" s="826">
        <v>1</v>
      </c>
      <c r="I529" s="826"/>
      <c r="J529" s="826">
        <v>2.754</v>
      </c>
      <c r="K529" s="826">
        <v>2.036</v>
      </c>
      <c r="L529" s="142" t="s">
        <v>1754</v>
      </c>
      <c r="M529" s="136">
        <v>702</v>
      </c>
    </row>
    <row r="530" s="136" customFormat="1" customHeight="1" outlineLevel="1" spans="1:13">
      <c r="A530" s="196">
        <v>537</v>
      </c>
      <c r="B530" s="196"/>
      <c r="C530" s="196"/>
      <c r="D530" s="266" t="s">
        <v>1606</v>
      </c>
      <c r="E530" s="826">
        <v>1.836</v>
      </c>
      <c r="F530" s="826">
        <v>1.5</v>
      </c>
      <c r="G530" s="826">
        <v>3</v>
      </c>
      <c r="H530" s="826">
        <v>1</v>
      </c>
      <c r="I530" s="826"/>
      <c r="J530" s="826">
        <v>2.754</v>
      </c>
      <c r="K530" s="826">
        <v>2.036</v>
      </c>
      <c r="L530" s="142"/>
      <c r="M530" s="136">
        <v>702</v>
      </c>
    </row>
    <row r="531" s="136" customFormat="1" customHeight="1" outlineLevel="1" spans="1:13">
      <c r="A531" s="196">
        <v>538</v>
      </c>
      <c r="B531" s="196"/>
      <c r="C531" s="196"/>
      <c r="D531" s="196" t="s">
        <v>1555</v>
      </c>
      <c r="E531" s="826">
        <v>6.63</v>
      </c>
      <c r="F531" s="826">
        <v>1.5</v>
      </c>
      <c r="G531" s="826">
        <v>3</v>
      </c>
      <c r="H531" s="826">
        <v>2</v>
      </c>
      <c r="I531" s="826"/>
      <c r="J531" s="826">
        <v>19.89</v>
      </c>
      <c r="K531" s="826">
        <v>6.83</v>
      </c>
      <c r="L531" s="142"/>
      <c r="M531" s="136">
        <v>702</v>
      </c>
    </row>
    <row r="532" s="136" customFormat="1" customHeight="1" outlineLevel="1" spans="1:13">
      <c r="A532" s="196">
        <v>539</v>
      </c>
      <c r="B532" s="196"/>
      <c r="C532" s="196"/>
      <c r="D532" s="196" t="s">
        <v>1547</v>
      </c>
      <c r="E532" s="826">
        <v>1.428</v>
      </c>
      <c r="F532" s="826">
        <v>1.5</v>
      </c>
      <c r="G532" s="266">
        <v>3.96</v>
      </c>
      <c r="H532" s="826">
        <v>1</v>
      </c>
      <c r="I532" s="826">
        <v>5.65488</v>
      </c>
      <c r="J532" s="826"/>
      <c r="K532" s="826"/>
      <c r="L532" s="142"/>
      <c r="M532" s="136">
        <v>702</v>
      </c>
    </row>
    <row r="533" s="136" customFormat="1" customHeight="1" outlineLevel="1" spans="1:13">
      <c r="A533" s="196">
        <v>540</v>
      </c>
      <c r="B533" s="196"/>
      <c r="C533" s="196" t="s">
        <v>87</v>
      </c>
      <c r="D533" s="196" t="s">
        <v>1553</v>
      </c>
      <c r="E533" s="826">
        <v>1.836</v>
      </c>
      <c r="F533" s="826">
        <v>1.5</v>
      </c>
      <c r="G533" s="826">
        <v>3</v>
      </c>
      <c r="H533" s="826">
        <v>1</v>
      </c>
      <c r="I533" s="826"/>
      <c r="J533" s="826">
        <v>2.754</v>
      </c>
      <c r="K533" s="826">
        <v>2.036</v>
      </c>
      <c r="L533" s="142" t="s">
        <v>1755</v>
      </c>
      <c r="M533" s="136">
        <v>702</v>
      </c>
    </row>
    <row r="534" s="136" customFormat="1" customHeight="1" outlineLevel="1" spans="1:13">
      <c r="A534" s="196">
        <v>541</v>
      </c>
      <c r="B534" s="196"/>
      <c r="C534" s="196"/>
      <c r="D534" s="266" t="s">
        <v>1606</v>
      </c>
      <c r="E534" s="826">
        <v>1.836</v>
      </c>
      <c r="F534" s="826">
        <v>1.5</v>
      </c>
      <c r="G534" s="826">
        <v>3</v>
      </c>
      <c r="H534" s="826">
        <v>1</v>
      </c>
      <c r="I534" s="826"/>
      <c r="J534" s="826">
        <v>2.754</v>
      </c>
      <c r="K534" s="826">
        <v>2.036</v>
      </c>
      <c r="L534" s="142"/>
      <c r="M534" s="136">
        <v>702</v>
      </c>
    </row>
    <row r="535" s="136" customFormat="1" customHeight="1" outlineLevel="1" spans="1:13">
      <c r="A535" s="196">
        <v>542</v>
      </c>
      <c r="B535" s="196"/>
      <c r="C535" s="196"/>
      <c r="D535" s="196" t="s">
        <v>1555</v>
      </c>
      <c r="E535" s="826">
        <v>6.63</v>
      </c>
      <c r="F535" s="826">
        <v>1.5</v>
      </c>
      <c r="G535" s="826">
        <v>3</v>
      </c>
      <c r="H535" s="826">
        <v>3</v>
      </c>
      <c r="I535" s="826"/>
      <c r="J535" s="826">
        <v>29.835</v>
      </c>
      <c r="K535" s="826">
        <v>6.83</v>
      </c>
      <c r="L535" s="142"/>
      <c r="M535" s="136">
        <v>702</v>
      </c>
    </row>
    <row r="536" s="136" customFormat="1" customHeight="1" outlineLevel="1" spans="1:13">
      <c r="A536" s="196">
        <v>543</v>
      </c>
      <c r="B536" s="196"/>
      <c r="C536" s="196"/>
      <c r="D536" s="196" t="s">
        <v>1547</v>
      </c>
      <c r="E536" s="826">
        <v>1.428</v>
      </c>
      <c r="F536" s="826">
        <v>1.5</v>
      </c>
      <c r="G536" s="266">
        <v>3.96</v>
      </c>
      <c r="H536" s="826">
        <v>1</v>
      </c>
      <c r="I536" s="826">
        <v>5.65488</v>
      </c>
      <c r="J536" s="826"/>
      <c r="K536" s="826"/>
      <c r="L536" s="142"/>
      <c r="M536" s="136">
        <v>702</v>
      </c>
    </row>
    <row r="537" s="136" customFormat="1" customHeight="1" outlineLevel="1" spans="1:13">
      <c r="A537" s="196">
        <v>544</v>
      </c>
      <c r="B537" s="196"/>
      <c r="C537" s="196" t="s">
        <v>87</v>
      </c>
      <c r="D537" s="196" t="s">
        <v>1553</v>
      </c>
      <c r="E537" s="826">
        <v>1.836</v>
      </c>
      <c r="F537" s="826">
        <v>1.5</v>
      </c>
      <c r="G537" s="826">
        <v>3</v>
      </c>
      <c r="H537" s="826">
        <v>1</v>
      </c>
      <c r="I537" s="826"/>
      <c r="J537" s="826">
        <v>2.754</v>
      </c>
      <c r="K537" s="826">
        <v>2.036</v>
      </c>
      <c r="L537" s="142" t="s">
        <v>1756</v>
      </c>
      <c r="M537" s="136">
        <v>702</v>
      </c>
    </row>
    <row r="538" s="136" customFormat="1" customHeight="1" outlineLevel="1" spans="1:13">
      <c r="A538" s="196">
        <v>545</v>
      </c>
      <c r="B538" s="196"/>
      <c r="C538" s="196"/>
      <c r="D538" s="266" t="s">
        <v>1606</v>
      </c>
      <c r="E538" s="826">
        <v>1.836</v>
      </c>
      <c r="F538" s="826">
        <v>1.5</v>
      </c>
      <c r="G538" s="826">
        <v>3</v>
      </c>
      <c r="H538" s="826">
        <v>1</v>
      </c>
      <c r="I538" s="826"/>
      <c r="J538" s="826">
        <v>2.754</v>
      </c>
      <c r="K538" s="826">
        <v>2.036</v>
      </c>
      <c r="L538" s="142"/>
      <c r="M538" s="136">
        <v>702</v>
      </c>
    </row>
    <row r="539" s="136" customFormat="1" customHeight="1" outlineLevel="1" spans="1:13">
      <c r="A539" s="196">
        <v>546</v>
      </c>
      <c r="B539" s="196"/>
      <c r="C539" s="196"/>
      <c r="D539" s="196" t="s">
        <v>1555</v>
      </c>
      <c r="E539" s="826">
        <v>6.63</v>
      </c>
      <c r="F539" s="826">
        <v>1.5</v>
      </c>
      <c r="G539" s="826">
        <v>3</v>
      </c>
      <c r="H539" s="826">
        <v>3</v>
      </c>
      <c r="I539" s="826"/>
      <c r="J539" s="826">
        <v>29.835</v>
      </c>
      <c r="K539" s="826">
        <v>6.83</v>
      </c>
      <c r="L539" s="142"/>
      <c r="M539" s="136">
        <v>702</v>
      </c>
    </row>
    <row r="540" s="136" customFormat="1" customHeight="1" outlineLevel="1" spans="1:13">
      <c r="A540" s="196">
        <v>547</v>
      </c>
      <c r="B540" s="196"/>
      <c r="C540" s="196"/>
      <c r="D540" s="196" t="s">
        <v>1547</v>
      </c>
      <c r="E540" s="826">
        <v>1.428</v>
      </c>
      <c r="F540" s="826">
        <v>1.5</v>
      </c>
      <c r="G540" s="266">
        <v>3.96</v>
      </c>
      <c r="H540" s="826">
        <v>1</v>
      </c>
      <c r="I540" s="826">
        <v>5.65488</v>
      </c>
      <c r="J540" s="826"/>
      <c r="K540" s="826"/>
      <c r="L540" s="142"/>
      <c r="M540" s="136">
        <v>702</v>
      </c>
    </row>
    <row r="541" s="136" customFormat="1" customHeight="1" outlineLevel="1" spans="1:13">
      <c r="A541" s="196">
        <v>548</v>
      </c>
      <c r="B541" s="196"/>
      <c r="C541" s="196" t="s">
        <v>87</v>
      </c>
      <c r="D541" s="196" t="s">
        <v>1553</v>
      </c>
      <c r="E541" s="826">
        <v>1.836</v>
      </c>
      <c r="F541" s="826">
        <v>1.5</v>
      </c>
      <c r="G541" s="826">
        <v>3</v>
      </c>
      <c r="H541" s="826">
        <v>1</v>
      </c>
      <c r="I541" s="826"/>
      <c r="J541" s="826">
        <v>2.754</v>
      </c>
      <c r="K541" s="826">
        <v>2.036</v>
      </c>
      <c r="L541" s="142" t="s">
        <v>1757</v>
      </c>
      <c r="M541" s="136">
        <v>702</v>
      </c>
    </row>
    <row r="542" s="136" customFormat="1" customHeight="1" outlineLevel="1" spans="1:13">
      <c r="A542" s="196">
        <v>549</v>
      </c>
      <c r="B542" s="196"/>
      <c r="C542" s="196"/>
      <c r="D542" s="266" t="s">
        <v>1606</v>
      </c>
      <c r="E542" s="826">
        <v>1.836</v>
      </c>
      <c r="F542" s="826">
        <v>1.5</v>
      </c>
      <c r="G542" s="826">
        <v>3</v>
      </c>
      <c r="H542" s="826">
        <v>1</v>
      </c>
      <c r="I542" s="826"/>
      <c r="J542" s="826">
        <v>2.754</v>
      </c>
      <c r="K542" s="826">
        <v>2.036</v>
      </c>
      <c r="L542" s="142"/>
      <c r="M542" s="136">
        <v>702</v>
      </c>
    </row>
    <row r="543" s="136" customFormat="1" customHeight="1" outlineLevel="1" spans="1:13">
      <c r="A543" s="196">
        <v>550</v>
      </c>
      <c r="B543" s="196"/>
      <c r="C543" s="196"/>
      <c r="D543" s="196" t="s">
        <v>1555</v>
      </c>
      <c r="E543" s="826">
        <v>6.63</v>
      </c>
      <c r="F543" s="826">
        <v>1.5</v>
      </c>
      <c r="G543" s="826">
        <v>3</v>
      </c>
      <c r="H543" s="826">
        <v>3</v>
      </c>
      <c r="I543" s="826"/>
      <c r="J543" s="826">
        <v>29.835</v>
      </c>
      <c r="K543" s="826">
        <v>6.83</v>
      </c>
      <c r="L543" s="142"/>
      <c r="M543" s="136">
        <v>702</v>
      </c>
    </row>
    <row r="544" s="136" customFormat="1" customHeight="1" outlineLevel="1" spans="1:13">
      <c r="A544" s="196">
        <v>551</v>
      </c>
      <c r="B544" s="196"/>
      <c r="C544" s="196"/>
      <c r="D544" s="196" t="s">
        <v>1547</v>
      </c>
      <c r="E544" s="826">
        <v>1.428</v>
      </c>
      <c r="F544" s="826">
        <v>1.5</v>
      </c>
      <c r="G544" s="266">
        <v>3.96</v>
      </c>
      <c r="H544" s="826">
        <v>1</v>
      </c>
      <c r="I544" s="826">
        <v>5.65488</v>
      </c>
      <c r="J544" s="826"/>
      <c r="K544" s="826"/>
      <c r="L544" s="142"/>
      <c r="M544" s="136">
        <v>702</v>
      </c>
    </row>
    <row r="545" s="136" customFormat="1" customHeight="1" outlineLevel="1" spans="1:13">
      <c r="A545" s="196">
        <v>552</v>
      </c>
      <c r="B545" s="196"/>
      <c r="C545" s="196" t="s">
        <v>83</v>
      </c>
      <c r="D545" s="196" t="s">
        <v>1553</v>
      </c>
      <c r="E545" s="826">
        <v>3.264</v>
      </c>
      <c r="F545" s="826">
        <v>1.5</v>
      </c>
      <c r="G545" s="826">
        <v>3</v>
      </c>
      <c r="H545" s="826">
        <v>1</v>
      </c>
      <c r="I545" s="826"/>
      <c r="J545" s="826">
        <v>4.896</v>
      </c>
      <c r="K545" s="826">
        <v>3.464</v>
      </c>
      <c r="L545" s="142" t="s">
        <v>1758</v>
      </c>
      <c r="M545" s="136">
        <v>702</v>
      </c>
    </row>
    <row r="546" s="136" customFormat="1" customHeight="1" outlineLevel="1" spans="1:13">
      <c r="A546" s="196">
        <v>553</v>
      </c>
      <c r="B546" s="196"/>
      <c r="C546" s="196"/>
      <c r="D546" s="266" t="s">
        <v>1606</v>
      </c>
      <c r="E546" s="826">
        <v>3.264</v>
      </c>
      <c r="F546" s="826">
        <v>1.5</v>
      </c>
      <c r="G546" s="826">
        <v>3</v>
      </c>
      <c r="H546" s="826">
        <v>1</v>
      </c>
      <c r="I546" s="826"/>
      <c r="J546" s="826">
        <v>4.896</v>
      </c>
      <c r="K546" s="826">
        <v>3.464</v>
      </c>
      <c r="L546" s="142"/>
      <c r="M546" s="136">
        <v>702</v>
      </c>
    </row>
    <row r="547" s="136" customFormat="1" customHeight="1" outlineLevel="1" spans="1:13">
      <c r="A547" s="196">
        <v>554</v>
      </c>
      <c r="B547" s="196"/>
      <c r="C547" s="196"/>
      <c r="D547" s="196" t="s">
        <v>1555</v>
      </c>
      <c r="E547" s="826">
        <v>6.63</v>
      </c>
      <c r="F547" s="826">
        <v>1.5</v>
      </c>
      <c r="G547" s="826">
        <v>3</v>
      </c>
      <c r="H547" s="826">
        <v>1</v>
      </c>
      <c r="I547" s="826"/>
      <c r="J547" s="826">
        <v>9.945</v>
      </c>
      <c r="K547" s="826">
        <v>6.83</v>
      </c>
      <c r="L547" s="142"/>
      <c r="M547" s="136">
        <v>702</v>
      </c>
    </row>
    <row r="548" s="136" customFormat="1" customHeight="1" outlineLevel="1" spans="1:13">
      <c r="A548" s="196">
        <v>556</v>
      </c>
      <c r="B548" s="196"/>
      <c r="C548" s="196" t="s">
        <v>83</v>
      </c>
      <c r="D548" s="196" t="s">
        <v>1553</v>
      </c>
      <c r="E548" s="826">
        <v>3.264</v>
      </c>
      <c r="F548" s="826">
        <v>1.5</v>
      </c>
      <c r="G548" s="826">
        <v>3</v>
      </c>
      <c r="H548" s="826">
        <v>1</v>
      </c>
      <c r="I548" s="826"/>
      <c r="J548" s="826">
        <v>4.896</v>
      </c>
      <c r="K548" s="826">
        <v>3.464</v>
      </c>
      <c r="L548" s="142" t="s">
        <v>1759</v>
      </c>
      <c r="M548" s="136">
        <v>702</v>
      </c>
    </row>
    <row r="549" s="136" customFormat="1" customHeight="1" outlineLevel="1" spans="1:13">
      <c r="A549" s="196">
        <v>557</v>
      </c>
      <c r="B549" s="196"/>
      <c r="C549" s="196"/>
      <c r="D549" s="266" t="s">
        <v>1606</v>
      </c>
      <c r="E549" s="826">
        <v>3.264</v>
      </c>
      <c r="F549" s="826">
        <v>1.5</v>
      </c>
      <c r="G549" s="826">
        <v>3</v>
      </c>
      <c r="H549" s="826">
        <v>1</v>
      </c>
      <c r="I549" s="826"/>
      <c r="J549" s="826">
        <v>4.896</v>
      </c>
      <c r="K549" s="826">
        <v>3.464</v>
      </c>
      <c r="L549" s="142"/>
      <c r="M549" s="136">
        <v>702</v>
      </c>
    </row>
    <row r="550" s="136" customFormat="1" customHeight="1" outlineLevel="1" spans="1:13">
      <c r="A550" s="196">
        <v>558</v>
      </c>
      <c r="B550" s="196"/>
      <c r="C550" s="196"/>
      <c r="D550" s="196" t="s">
        <v>1555</v>
      </c>
      <c r="E550" s="826">
        <v>6.63</v>
      </c>
      <c r="F550" s="826">
        <v>1.5</v>
      </c>
      <c r="G550" s="826">
        <v>3</v>
      </c>
      <c r="H550" s="826">
        <v>1</v>
      </c>
      <c r="I550" s="826"/>
      <c r="J550" s="826">
        <v>9.945</v>
      </c>
      <c r="K550" s="826">
        <v>6.83</v>
      </c>
      <c r="L550" s="142"/>
      <c r="M550" s="136">
        <v>702</v>
      </c>
    </row>
    <row r="551" s="136" customFormat="1" customHeight="1" outlineLevel="1" spans="1:13">
      <c r="A551" s="196">
        <v>560</v>
      </c>
      <c r="B551" s="196"/>
      <c r="C551" s="196" t="s">
        <v>87</v>
      </c>
      <c r="D551" s="196" t="s">
        <v>1553</v>
      </c>
      <c r="E551" s="826">
        <v>1.836</v>
      </c>
      <c r="F551" s="826">
        <v>1.5</v>
      </c>
      <c r="G551" s="826">
        <v>3</v>
      </c>
      <c r="H551" s="826">
        <v>1</v>
      </c>
      <c r="I551" s="826"/>
      <c r="J551" s="826">
        <v>2.754</v>
      </c>
      <c r="K551" s="826">
        <v>2.036</v>
      </c>
      <c r="L551" s="142" t="s">
        <v>1760</v>
      </c>
      <c r="M551" s="136">
        <v>702</v>
      </c>
    </row>
    <row r="552" s="136" customFormat="1" customHeight="1" outlineLevel="1" spans="1:13">
      <c r="A552" s="196">
        <v>561</v>
      </c>
      <c r="B552" s="196"/>
      <c r="C552" s="196"/>
      <c r="D552" s="266" t="s">
        <v>1606</v>
      </c>
      <c r="E552" s="826">
        <v>1.836</v>
      </c>
      <c r="F552" s="826">
        <v>1.5</v>
      </c>
      <c r="G552" s="826">
        <v>3</v>
      </c>
      <c r="H552" s="826">
        <v>1</v>
      </c>
      <c r="I552" s="826"/>
      <c r="J552" s="826">
        <v>2.754</v>
      </c>
      <c r="K552" s="826">
        <v>2.036</v>
      </c>
      <c r="L552" s="142"/>
      <c r="M552" s="136">
        <v>702</v>
      </c>
    </row>
    <row r="553" s="136" customFormat="1" customHeight="1" outlineLevel="1" spans="1:13">
      <c r="A553" s="196">
        <v>562</v>
      </c>
      <c r="B553" s="196"/>
      <c r="C553" s="196"/>
      <c r="D553" s="196" t="s">
        <v>1555</v>
      </c>
      <c r="E553" s="826">
        <v>6.63</v>
      </c>
      <c r="F553" s="826">
        <v>1.5</v>
      </c>
      <c r="G553" s="826">
        <v>3</v>
      </c>
      <c r="H553" s="826">
        <v>3</v>
      </c>
      <c r="I553" s="826"/>
      <c r="J553" s="826">
        <v>29.835</v>
      </c>
      <c r="K553" s="826">
        <v>6.83</v>
      </c>
      <c r="L553" s="142"/>
      <c r="M553" s="136">
        <v>702</v>
      </c>
    </row>
    <row r="554" s="136" customFormat="1" customHeight="1" outlineLevel="1" spans="1:13">
      <c r="A554" s="196">
        <v>563</v>
      </c>
      <c r="B554" s="196"/>
      <c r="C554" s="196"/>
      <c r="D554" s="196" t="s">
        <v>1547</v>
      </c>
      <c r="E554" s="826">
        <v>1.428</v>
      </c>
      <c r="F554" s="826">
        <v>1.5</v>
      </c>
      <c r="G554" s="266">
        <v>3.96</v>
      </c>
      <c r="H554" s="826">
        <v>1</v>
      </c>
      <c r="I554" s="826">
        <v>5.65488</v>
      </c>
      <c r="J554" s="826"/>
      <c r="K554" s="826"/>
      <c r="L554" s="142"/>
      <c r="M554" s="136">
        <v>702</v>
      </c>
    </row>
    <row r="555" s="136" customFormat="1" customHeight="1" outlineLevel="1" spans="1:13">
      <c r="A555" s="196">
        <v>564</v>
      </c>
      <c r="B555" s="196"/>
      <c r="C555" s="196" t="s">
        <v>87</v>
      </c>
      <c r="D555" s="196" t="s">
        <v>1553</v>
      </c>
      <c r="E555" s="826">
        <v>1.836</v>
      </c>
      <c r="F555" s="826">
        <v>1.5</v>
      </c>
      <c r="G555" s="826">
        <v>3</v>
      </c>
      <c r="H555" s="826">
        <v>1</v>
      </c>
      <c r="I555" s="826"/>
      <c r="J555" s="826">
        <v>2.754</v>
      </c>
      <c r="K555" s="826">
        <v>2.036</v>
      </c>
      <c r="L555" s="142" t="s">
        <v>1761</v>
      </c>
      <c r="M555" s="136">
        <v>702</v>
      </c>
    </row>
    <row r="556" s="136" customFormat="1" customHeight="1" outlineLevel="1" spans="1:13">
      <c r="A556" s="196">
        <v>565</v>
      </c>
      <c r="B556" s="196"/>
      <c r="C556" s="196"/>
      <c r="D556" s="266" t="s">
        <v>1606</v>
      </c>
      <c r="E556" s="826">
        <v>1.836</v>
      </c>
      <c r="F556" s="826">
        <v>1.5</v>
      </c>
      <c r="G556" s="826">
        <v>3</v>
      </c>
      <c r="H556" s="826">
        <v>1</v>
      </c>
      <c r="I556" s="826"/>
      <c r="J556" s="826">
        <v>2.754</v>
      </c>
      <c r="K556" s="826">
        <v>2.036</v>
      </c>
      <c r="L556" s="142"/>
      <c r="M556" s="136">
        <v>702</v>
      </c>
    </row>
    <row r="557" s="136" customFormat="1" customHeight="1" outlineLevel="1" spans="1:13">
      <c r="A557" s="196">
        <v>566</v>
      </c>
      <c r="B557" s="196"/>
      <c r="C557" s="196"/>
      <c r="D557" s="196" t="s">
        <v>1555</v>
      </c>
      <c r="E557" s="826">
        <v>6.63</v>
      </c>
      <c r="F557" s="826">
        <v>1.5</v>
      </c>
      <c r="G557" s="826">
        <v>3</v>
      </c>
      <c r="H557" s="826">
        <v>3</v>
      </c>
      <c r="I557" s="826"/>
      <c r="J557" s="826">
        <v>29.835</v>
      </c>
      <c r="K557" s="826">
        <v>6.83</v>
      </c>
      <c r="L557" s="142"/>
      <c r="M557" s="136">
        <v>702</v>
      </c>
    </row>
    <row r="558" s="136" customFormat="1" customHeight="1" outlineLevel="1" spans="1:13">
      <c r="A558" s="196">
        <v>567</v>
      </c>
      <c r="B558" s="196"/>
      <c r="C558" s="196"/>
      <c r="D558" s="196" t="s">
        <v>1547</v>
      </c>
      <c r="E558" s="826">
        <v>1.428</v>
      </c>
      <c r="F558" s="826">
        <v>1.5</v>
      </c>
      <c r="G558" s="266">
        <v>3.96</v>
      </c>
      <c r="H558" s="826">
        <v>1</v>
      </c>
      <c r="I558" s="826">
        <v>5.65488</v>
      </c>
      <c r="J558" s="826"/>
      <c r="K558" s="826"/>
      <c r="L558" s="142"/>
      <c r="M558" s="136">
        <v>702</v>
      </c>
    </row>
    <row r="559" s="136" customFormat="1" customHeight="1" outlineLevel="1" spans="1:13">
      <c r="A559" s="196">
        <v>568</v>
      </c>
      <c r="B559" s="196"/>
      <c r="C559" s="196" t="s">
        <v>87</v>
      </c>
      <c r="D559" s="196" t="s">
        <v>1553</v>
      </c>
      <c r="E559" s="826">
        <v>1.836</v>
      </c>
      <c r="F559" s="826">
        <v>1.5</v>
      </c>
      <c r="G559" s="826">
        <v>3</v>
      </c>
      <c r="H559" s="826">
        <v>1</v>
      </c>
      <c r="I559" s="826"/>
      <c r="J559" s="826">
        <v>2.754</v>
      </c>
      <c r="K559" s="826">
        <v>2.036</v>
      </c>
      <c r="L559" s="142" t="s">
        <v>1762</v>
      </c>
      <c r="M559" s="136">
        <v>702</v>
      </c>
    </row>
    <row r="560" s="136" customFormat="1" customHeight="1" outlineLevel="1" spans="1:13">
      <c r="A560" s="196">
        <v>569</v>
      </c>
      <c r="B560" s="196"/>
      <c r="C560" s="196"/>
      <c r="D560" s="266" t="s">
        <v>1606</v>
      </c>
      <c r="E560" s="826">
        <v>1.836</v>
      </c>
      <c r="F560" s="826">
        <v>1.5</v>
      </c>
      <c r="G560" s="826">
        <v>3</v>
      </c>
      <c r="H560" s="826">
        <v>1</v>
      </c>
      <c r="I560" s="826"/>
      <c r="J560" s="826">
        <v>2.754</v>
      </c>
      <c r="K560" s="826">
        <v>2.036</v>
      </c>
      <c r="L560" s="142"/>
      <c r="M560" s="136">
        <v>702</v>
      </c>
    </row>
    <row r="561" s="136" customFormat="1" customHeight="1" outlineLevel="1" spans="1:13">
      <c r="A561" s="196">
        <v>570</v>
      </c>
      <c r="B561" s="196"/>
      <c r="C561" s="196"/>
      <c r="D561" s="196" t="s">
        <v>1555</v>
      </c>
      <c r="E561" s="826">
        <v>6.63</v>
      </c>
      <c r="F561" s="826">
        <v>1.5</v>
      </c>
      <c r="G561" s="826">
        <v>3</v>
      </c>
      <c r="H561" s="826">
        <v>3</v>
      </c>
      <c r="I561" s="826"/>
      <c r="J561" s="826">
        <v>29.835</v>
      </c>
      <c r="K561" s="826">
        <v>6.83</v>
      </c>
      <c r="L561" s="142"/>
      <c r="M561" s="136">
        <v>702</v>
      </c>
    </row>
    <row r="562" s="136" customFormat="1" customHeight="1" outlineLevel="1" spans="1:13">
      <c r="A562" s="196">
        <v>571</v>
      </c>
      <c r="B562" s="196"/>
      <c r="C562" s="196"/>
      <c r="D562" s="196" t="s">
        <v>1547</v>
      </c>
      <c r="E562" s="826">
        <v>1.428</v>
      </c>
      <c r="F562" s="826">
        <v>1.5</v>
      </c>
      <c r="G562" s="266">
        <v>3.96</v>
      </c>
      <c r="H562" s="826">
        <v>1</v>
      </c>
      <c r="I562" s="826">
        <v>5.65488</v>
      </c>
      <c r="J562" s="826"/>
      <c r="K562" s="826"/>
      <c r="L562" s="142"/>
      <c r="M562" s="136">
        <v>702</v>
      </c>
    </row>
    <row r="563" s="136" customFormat="1" customHeight="1" outlineLevel="1" spans="1:13">
      <c r="A563" s="196">
        <v>572</v>
      </c>
      <c r="B563" s="196"/>
      <c r="C563" s="196" t="s">
        <v>87</v>
      </c>
      <c r="D563" s="196" t="s">
        <v>1553</v>
      </c>
      <c r="E563" s="826">
        <v>1.836</v>
      </c>
      <c r="F563" s="826">
        <v>1.5</v>
      </c>
      <c r="G563" s="826">
        <v>3</v>
      </c>
      <c r="H563" s="826">
        <v>1</v>
      </c>
      <c r="I563" s="826"/>
      <c r="J563" s="826">
        <v>2.754</v>
      </c>
      <c r="K563" s="826">
        <v>2.036</v>
      </c>
      <c r="L563" s="142" t="s">
        <v>1763</v>
      </c>
      <c r="M563" s="136">
        <v>702</v>
      </c>
    </row>
    <row r="564" s="136" customFormat="1" customHeight="1" outlineLevel="1" spans="1:13">
      <c r="A564" s="196">
        <v>573</v>
      </c>
      <c r="B564" s="196"/>
      <c r="C564" s="196"/>
      <c r="D564" s="266" t="s">
        <v>1606</v>
      </c>
      <c r="E564" s="826">
        <v>1.836</v>
      </c>
      <c r="F564" s="826">
        <v>1.5</v>
      </c>
      <c r="G564" s="826">
        <v>3</v>
      </c>
      <c r="H564" s="826">
        <v>1</v>
      </c>
      <c r="I564" s="826"/>
      <c r="J564" s="826">
        <v>2.754</v>
      </c>
      <c r="K564" s="826">
        <v>2.036</v>
      </c>
      <c r="L564" s="142"/>
      <c r="M564" s="136">
        <v>702</v>
      </c>
    </row>
    <row r="565" s="136" customFormat="1" customHeight="1" outlineLevel="1" spans="1:13">
      <c r="A565" s="196">
        <v>574</v>
      </c>
      <c r="B565" s="196"/>
      <c r="C565" s="196"/>
      <c r="D565" s="196" t="s">
        <v>1555</v>
      </c>
      <c r="E565" s="826">
        <v>6.63</v>
      </c>
      <c r="F565" s="826">
        <v>1.5</v>
      </c>
      <c r="G565" s="826">
        <v>3</v>
      </c>
      <c r="H565" s="826">
        <v>3</v>
      </c>
      <c r="I565" s="826"/>
      <c r="J565" s="826">
        <v>29.835</v>
      </c>
      <c r="K565" s="826">
        <v>6.83</v>
      </c>
      <c r="L565" s="142"/>
      <c r="M565" s="136">
        <v>702</v>
      </c>
    </row>
    <row r="566" s="136" customFormat="1" customHeight="1" outlineLevel="1" spans="1:13">
      <c r="A566" s="196">
        <v>575</v>
      </c>
      <c r="B566" s="196"/>
      <c r="C566" s="196"/>
      <c r="D566" s="196" t="s">
        <v>1547</v>
      </c>
      <c r="E566" s="826">
        <v>1.428</v>
      </c>
      <c r="F566" s="826">
        <v>1.5</v>
      </c>
      <c r="G566" s="266">
        <v>3.96</v>
      </c>
      <c r="H566" s="826">
        <v>1</v>
      </c>
      <c r="I566" s="826">
        <v>5.65488</v>
      </c>
      <c r="J566" s="826"/>
      <c r="K566" s="826"/>
      <c r="L566" s="142"/>
      <c r="M566" s="136">
        <v>702</v>
      </c>
    </row>
    <row r="567" s="136" customFormat="1" customHeight="1" outlineLevel="1" spans="1:13">
      <c r="A567" s="196">
        <v>576</v>
      </c>
      <c r="B567" s="196"/>
      <c r="C567" s="196" t="s">
        <v>85</v>
      </c>
      <c r="D567" s="196" t="s">
        <v>1553</v>
      </c>
      <c r="E567" s="826">
        <v>1.836</v>
      </c>
      <c r="F567" s="826">
        <v>1.5</v>
      </c>
      <c r="G567" s="826">
        <v>3</v>
      </c>
      <c r="H567" s="826">
        <v>1</v>
      </c>
      <c r="I567" s="826"/>
      <c r="J567" s="826">
        <v>2.754</v>
      </c>
      <c r="K567" s="826">
        <v>2.036</v>
      </c>
      <c r="L567" s="142" t="s">
        <v>1764</v>
      </c>
      <c r="M567" s="136">
        <v>702</v>
      </c>
    </row>
    <row r="568" s="136" customFormat="1" customHeight="1" outlineLevel="1" spans="1:13">
      <c r="A568" s="196">
        <v>577</v>
      </c>
      <c r="B568" s="196"/>
      <c r="C568" s="196"/>
      <c r="D568" s="266" t="s">
        <v>1606</v>
      </c>
      <c r="E568" s="826">
        <v>1.836</v>
      </c>
      <c r="F568" s="826">
        <v>1.5</v>
      </c>
      <c r="G568" s="826">
        <v>3</v>
      </c>
      <c r="H568" s="826">
        <v>1</v>
      </c>
      <c r="I568" s="826"/>
      <c r="J568" s="826">
        <v>2.754</v>
      </c>
      <c r="K568" s="826">
        <v>2.036</v>
      </c>
      <c r="L568" s="142"/>
      <c r="M568" s="136">
        <v>702</v>
      </c>
    </row>
    <row r="569" s="136" customFormat="1" customHeight="1" outlineLevel="1" spans="1:13">
      <c r="A569" s="196">
        <v>578</v>
      </c>
      <c r="B569" s="196"/>
      <c r="C569" s="196"/>
      <c r="D569" s="196" t="s">
        <v>1555</v>
      </c>
      <c r="E569" s="826">
        <v>6.63</v>
      </c>
      <c r="F569" s="826">
        <v>1.5</v>
      </c>
      <c r="G569" s="826">
        <v>3</v>
      </c>
      <c r="H569" s="826">
        <v>2</v>
      </c>
      <c r="I569" s="826"/>
      <c r="J569" s="826">
        <v>19.89</v>
      </c>
      <c r="K569" s="826">
        <v>6.83</v>
      </c>
      <c r="L569" s="142"/>
      <c r="M569" s="136">
        <v>702</v>
      </c>
    </row>
    <row r="570" s="136" customFormat="1" customHeight="1" outlineLevel="1" spans="1:13">
      <c r="A570" s="196">
        <v>579</v>
      </c>
      <c r="B570" s="196"/>
      <c r="C570" s="196"/>
      <c r="D570" s="196" t="s">
        <v>1547</v>
      </c>
      <c r="E570" s="826">
        <v>1.428</v>
      </c>
      <c r="F570" s="826">
        <v>1.5</v>
      </c>
      <c r="G570" s="266">
        <v>3.96</v>
      </c>
      <c r="H570" s="826">
        <v>1</v>
      </c>
      <c r="I570" s="826">
        <v>5.65488</v>
      </c>
      <c r="J570" s="826"/>
      <c r="K570" s="826"/>
      <c r="L570" s="142"/>
      <c r="M570" s="136">
        <v>702</v>
      </c>
    </row>
    <row r="571" s="136" customFormat="1" customHeight="1" outlineLevel="1" spans="1:13">
      <c r="A571" s="196">
        <v>580</v>
      </c>
      <c r="B571" s="196"/>
      <c r="C571" s="196" t="s">
        <v>85</v>
      </c>
      <c r="D571" s="196" t="s">
        <v>1553</v>
      </c>
      <c r="E571" s="826">
        <v>1.836</v>
      </c>
      <c r="F571" s="826">
        <v>1.5</v>
      </c>
      <c r="G571" s="826">
        <v>3</v>
      </c>
      <c r="H571" s="826">
        <v>1</v>
      </c>
      <c r="I571" s="826"/>
      <c r="J571" s="826">
        <v>2.754</v>
      </c>
      <c r="K571" s="826">
        <v>2.036</v>
      </c>
      <c r="L571" s="142" t="s">
        <v>1765</v>
      </c>
      <c r="M571" s="136">
        <v>702</v>
      </c>
    </row>
    <row r="572" s="136" customFormat="1" customHeight="1" outlineLevel="1" spans="1:13">
      <c r="A572" s="196">
        <v>581</v>
      </c>
      <c r="B572" s="196"/>
      <c r="C572" s="196"/>
      <c r="D572" s="266" t="s">
        <v>1606</v>
      </c>
      <c r="E572" s="826">
        <v>1.836</v>
      </c>
      <c r="F572" s="826">
        <v>1.5</v>
      </c>
      <c r="G572" s="826">
        <v>3</v>
      </c>
      <c r="H572" s="826">
        <v>1</v>
      </c>
      <c r="I572" s="826"/>
      <c r="J572" s="826">
        <v>2.754</v>
      </c>
      <c r="K572" s="826">
        <v>2.036</v>
      </c>
      <c r="L572" s="142"/>
      <c r="M572" s="136">
        <v>702</v>
      </c>
    </row>
    <row r="573" s="136" customFormat="1" customHeight="1" outlineLevel="1" spans="1:13">
      <c r="A573" s="196">
        <v>582</v>
      </c>
      <c r="B573" s="196"/>
      <c r="C573" s="196"/>
      <c r="D573" s="196" t="s">
        <v>1555</v>
      </c>
      <c r="E573" s="826">
        <v>6.63</v>
      </c>
      <c r="F573" s="826">
        <v>1.5</v>
      </c>
      <c r="G573" s="826">
        <v>3</v>
      </c>
      <c r="H573" s="826">
        <v>2</v>
      </c>
      <c r="I573" s="826"/>
      <c r="J573" s="826">
        <v>19.89</v>
      </c>
      <c r="K573" s="826">
        <v>6.83</v>
      </c>
      <c r="L573" s="142"/>
      <c r="M573" s="136">
        <v>702</v>
      </c>
    </row>
    <row r="574" s="136" customFormat="1" customHeight="1" outlineLevel="1" spans="1:13">
      <c r="A574" s="196">
        <v>583</v>
      </c>
      <c r="B574" s="196"/>
      <c r="C574" s="196"/>
      <c r="D574" s="196" t="s">
        <v>1547</v>
      </c>
      <c r="E574" s="826">
        <v>1.428</v>
      </c>
      <c r="F574" s="826">
        <v>1.5</v>
      </c>
      <c r="G574" s="266">
        <v>3.96</v>
      </c>
      <c r="H574" s="826">
        <v>1</v>
      </c>
      <c r="I574" s="826">
        <v>5.65488</v>
      </c>
      <c r="J574" s="826"/>
      <c r="K574" s="826"/>
      <c r="L574" s="142"/>
      <c r="M574" s="136">
        <v>702</v>
      </c>
    </row>
    <row r="575" s="136" customFormat="1" customHeight="1" outlineLevel="1" spans="1:13">
      <c r="A575" s="196">
        <v>584</v>
      </c>
      <c r="B575" s="196"/>
      <c r="C575" s="196" t="s">
        <v>85</v>
      </c>
      <c r="D575" s="196" t="s">
        <v>1553</v>
      </c>
      <c r="E575" s="826">
        <v>1.836</v>
      </c>
      <c r="F575" s="826">
        <v>1.5</v>
      </c>
      <c r="G575" s="826">
        <v>3</v>
      </c>
      <c r="H575" s="826">
        <v>1</v>
      </c>
      <c r="I575" s="826"/>
      <c r="J575" s="826">
        <v>2.754</v>
      </c>
      <c r="K575" s="826">
        <v>2.036</v>
      </c>
      <c r="L575" s="142" t="s">
        <v>1766</v>
      </c>
      <c r="M575" s="136">
        <v>702</v>
      </c>
    </row>
    <row r="576" s="136" customFormat="1" customHeight="1" outlineLevel="1" spans="1:13">
      <c r="A576" s="196">
        <v>585</v>
      </c>
      <c r="B576" s="196"/>
      <c r="C576" s="196"/>
      <c r="D576" s="266" t="s">
        <v>1606</v>
      </c>
      <c r="E576" s="826">
        <v>1.836</v>
      </c>
      <c r="F576" s="826">
        <v>1.5</v>
      </c>
      <c r="G576" s="826">
        <v>3</v>
      </c>
      <c r="H576" s="826">
        <v>1</v>
      </c>
      <c r="I576" s="826"/>
      <c r="J576" s="826">
        <v>2.754</v>
      </c>
      <c r="K576" s="826">
        <v>2.036</v>
      </c>
      <c r="L576" s="142"/>
      <c r="M576" s="136">
        <v>702</v>
      </c>
    </row>
    <row r="577" s="136" customFormat="1" customHeight="1" outlineLevel="1" spans="1:13">
      <c r="A577" s="196">
        <v>586</v>
      </c>
      <c r="B577" s="196"/>
      <c r="C577" s="196"/>
      <c r="D577" s="196" t="s">
        <v>1555</v>
      </c>
      <c r="E577" s="826">
        <v>6.63</v>
      </c>
      <c r="F577" s="826">
        <v>1.5</v>
      </c>
      <c r="G577" s="826">
        <v>3</v>
      </c>
      <c r="H577" s="826">
        <v>2</v>
      </c>
      <c r="I577" s="826"/>
      <c r="J577" s="826">
        <v>19.89</v>
      </c>
      <c r="K577" s="826">
        <v>6.83</v>
      </c>
      <c r="L577" s="142"/>
      <c r="M577" s="136">
        <v>702</v>
      </c>
    </row>
    <row r="578" s="136" customFormat="1" customHeight="1" outlineLevel="1" spans="1:13">
      <c r="A578" s="196">
        <v>587</v>
      </c>
      <c r="B578" s="196"/>
      <c r="C578" s="196"/>
      <c r="D578" s="196" t="s">
        <v>1547</v>
      </c>
      <c r="E578" s="826">
        <v>1.428</v>
      </c>
      <c r="F578" s="826">
        <v>1.5</v>
      </c>
      <c r="G578" s="266">
        <v>3.96</v>
      </c>
      <c r="H578" s="826">
        <v>1</v>
      </c>
      <c r="I578" s="826">
        <v>5.65488</v>
      </c>
      <c r="J578" s="826"/>
      <c r="K578" s="826"/>
      <c r="L578" s="142"/>
      <c r="M578" s="136">
        <v>702</v>
      </c>
    </row>
    <row r="579" s="136" customFormat="1" customHeight="1" outlineLevel="1" spans="1:13">
      <c r="A579" s="196">
        <v>588</v>
      </c>
      <c r="B579" s="196"/>
      <c r="C579" s="196" t="s">
        <v>85</v>
      </c>
      <c r="D579" s="196" t="s">
        <v>1553</v>
      </c>
      <c r="E579" s="826">
        <v>1.836</v>
      </c>
      <c r="F579" s="826">
        <v>1.5</v>
      </c>
      <c r="G579" s="826">
        <v>3</v>
      </c>
      <c r="H579" s="826">
        <v>1</v>
      </c>
      <c r="I579" s="826"/>
      <c r="J579" s="826">
        <v>2.754</v>
      </c>
      <c r="K579" s="826">
        <v>2.036</v>
      </c>
      <c r="L579" s="142" t="s">
        <v>1767</v>
      </c>
      <c r="M579" s="136">
        <v>702</v>
      </c>
    </row>
    <row r="580" s="136" customFormat="1" customHeight="1" outlineLevel="1" spans="1:13">
      <c r="A580" s="196">
        <v>589</v>
      </c>
      <c r="B580" s="196"/>
      <c r="C580" s="196"/>
      <c r="D580" s="266" t="s">
        <v>1606</v>
      </c>
      <c r="E580" s="826">
        <v>1.836</v>
      </c>
      <c r="F580" s="826">
        <v>1.5</v>
      </c>
      <c r="G580" s="826">
        <v>3</v>
      </c>
      <c r="H580" s="826">
        <v>1</v>
      </c>
      <c r="I580" s="826"/>
      <c r="J580" s="826">
        <v>2.754</v>
      </c>
      <c r="K580" s="826">
        <v>2.036</v>
      </c>
      <c r="L580" s="142"/>
      <c r="M580" s="136">
        <v>702</v>
      </c>
    </row>
    <row r="581" s="136" customFormat="1" customHeight="1" outlineLevel="1" spans="1:13">
      <c r="A581" s="196">
        <v>590</v>
      </c>
      <c r="B581" s="196"/>
      <c r="C581" s="196"/>
      <c r="D581" s="196" t="s">
        <v>1555</v>
      </c>
      <c r="E581" s="826">
        <v>6.63</v>
      </c>
      <c r="F581" s="826">
        <v>1.5</v>
      </c>
      <c r="G581" s="826">
        <v>3</v>
      </c>
      <c r="H581" s="826">
        <v>2</v>
      </c>
      <c r="I581" s="826"/>
      <c r="J581" s="826">
        <v>19.89</v>
      </c>
      <c r="K581" s="826">
        <v>6.83</v>
      </c>
      <c r="L581" s="142"/>
      <c r="M581" s="136">
        <v>702</v>
      </c>
    </row>
    <row r="582" s="136" customFormat="1" customHeight="1" outlineLevel="1" spans="1:13">
      <c r="A582" s="196">
        <v>591</v>
      </c>
      <c r="B582" s="196"/>
      <c r="C582" s="196"/>
      <c r="D582" s="196" t="s">
        <v>1547</v>
      </c>
      <c r="E582" s="826">
        <v>1.428</v>
      </c>
      <c r="F582" s="826">
        <v>1.5</v>
      </c>
      <c r="G582" s="266">
        <v>3.96</v>
      </c>
      <c r="H582" s="826">
        <v>1</v>
      </c>
      <c r="I582" s="826">
        <v>5.65488</v>
      </c>
      <c r="J582" s="826"/>
      <c r="K582" s="826"/>
      <c r="L582" s="142"/>
      <c r="M582" s="136">
        <v>702</v>
      </c>
    </row>
    <row r="583" s="136" customFormat="1" customHeight="1" outlineLevel="1" spans="1:13">
      <c r="A583" s="196">
        <v>592</v>
      </c>
      <c r="B583" s="196"/>
      <c r="C583" s="131" t="s">
        <v>1163</v>
      </c>
      <c r="D583" s="196" t="s">
        <v>1555</v>
      </c>
      <c r="E583" s="826">
        <v>9.792</v>
      </c>
      <c r="F583" s="826">
        <v>1.5</v>
      </c>
      <c r="G583" s="826">
        <v>3</v>
      </c>
      <c r="H583" s="826">
        <v>1</v>
      </c>
      <c r="I583" s="826"/>
      <c r="J583" s="826">
        <v>14.688</v>
      </c>
      <c r="K583" s="826">
        <v>9.992</v>
      </c>
      <c r="L583" s="142" t="s">
        <v>1768</v>
      </c>
      <c r="M583" s="136">
        <v>702</v>
      </c>
    </row>
    <row r="584" s="136" customFormat="1" customHeight="1" outlineLevel="1" spans="1:13">
      <c r="A584" s="196">
        <v>593</v>
      </c>
      <c r="B584" s="196"/>
      <c r="C584" s="315"/>
      <c r="D584" s="196" t="s">
        <v>1553</v>
      </c>
      <c r="E584" s="826">
        <v>5.712</v>
      </c>
      <c r="F584" s="826">
        <v>1.5</v>
      </c>
      <c r="G584" s="826">
        <v>3</v>
      </c>
      <c r="H584" s="826">
        <v>1</v>
      </c>
      <c r="I584" s="826"/>
      <c r="J584" s="826">
        <v>8.568</v>
      </c>
      <c r="K584" s="826">
        <v>5.912</v>
      </c>
      <c r="L584" s="142"/>
      <c r="M584" s="136">
        <v>702</v>
      </c>
    </row>
    <row r="585" s="136" customFormat="1" customHeight="1" outlineLevel="1" spans="1:13">
      <c r="A585" s="196">
        <v>594</v>
      </c>
      <c r="B585" s="196"/>
      <c r="C585" s="263"/>
      <c r="D585" s="266" t="s">
        <v>1606</v>
      </c>
      <c r="E585" s="826">
        <v>5.712</v>
      </c>
      <c r="F585" s="826">
        <v>1.5</v>
      </c>
      <c r="G585" s="826">
        <v>3</v>
      </c>
      <c r="H585" s="826">
        <v>1</v>
      </c>
      <c r="I585" s="826"/>
      <c r="J585" s="826">
        <v>8.568</v>
      </c>
      <c r="K585" s="826">
        <v>5.912</v>
      </c>
      <c r="L585" s="142"/>
      <c r="M585" s="136">
        <v>702</v>
      </c>
    </row>
    <row r="586" s="136" customFormat="1" customHeight="1" outlineLevel="1" spans="1:13">
      <c r="A586" s="196">
        <v>595</v>
      </c>
      <c r="B586" s="196"/>
      <c r="C586" s="196" t="s">
        <v>1165</v>
      </c>
      <c r="D586" s="196" t="s">
        <v>1553</v>
      </c>
      <c r="E586" s="826">
        <v>3.366</v>
      </c>
      <c r="F586" s="826">
        <v>1.5</v>
      </c>
      <c r="G586" s="826">
        <v>1.4</v>
      </c>
      <c r="H586" s="826">
        <v>1</v>
      </c>
      <c r="I586" s="826"/>
      <c r="J586" s="826">
        <v>5.049</v>
      </c>
      <c r="K586" s="826">
        <v>3.566</v>
      </c>
      <c r="L586" s="142" t="s">
        <v>1769</v>
      </c>
      <c r="M586" s="136">
        <v>702</v>
      </c>
    </row>
    <row r="587" s="136" customFormat="1" customHeight="1" outlineLevel="1" spans="1:13">
      <c r="A587" s="196">
        <v>596</v>
      </c>
      <c r="B587" s="196"/>
      <c r="C587" s="196" t="s">
        <v>1664</v>
      </c>
      <c r="D587" s="196" t="s">
        <v>1553</v>
      </c>
      <c r="E587" s="826">
        <v>1.3668</v>
      </c>
      <c r="F587" s="826">
        <v>1.5</v>
      </c>
      <c r="G587" s="826">
        <v>3</v>
      </c>
      <c r="H587" s="826">
        <v>1</v>
      </c>
      <c r="I587" s="826"/>
      <c r="J587" s="826">
        <v>2.0502</v>
      </c>
      <c r="K587" s="826">
        <v>1.5668</v>
      </c>
      <c r="L587" s="142" t="s">
        <v>1770</v>
      </c>
      <c r="M587" s="136">
        <v>702</v>
      </c>
    </row>
    <row r="588" s="136" customFormat="1" customHeight="1" outlineLevel="1" spans="1:13">
      <c r="A588" s="196">
        <v>597</v>
      </c>
      <c r="B588" s="196"/>
      <c r="C588" s="196" t="s">
        <v>893</v>
      </c>
      <c r="D588" s="196" t="s">
        <v>1553</v>
      </c>
      <c r="E588" s="826">
        <v>4.131</v>
      </c>
      <c r="F588" s="826">
        <v>1.5</v>
      </c>
      <c r="G588" s="826">
        <v>3</v>
      </c>
      <c r="H588" s="826">
        <v>1</v>
      </c>
      <c r="I588" s="826"/>
      <c r="J588" s="826">
        <v>6.1965</v>
      </c>
      <c r="K588" s="826">
        <v>4.331</v>
      </c>
      <c r="L588" s="142" t="s">
        <v>1771</v>
      </c>
      <c r="M588" s="136">
        <v>702</v>
      </c>
    </row>
    <row r="589" s="136" customFormat="1" customHeight="1" outlineLevel="1" spans="1:13">
      <c r="A589" s="196">
        <v>598</v>
      </c>
      <c r="B589" s="196"/>
      <c r="C589" s="196" t="s">
        <v>893</v>
      </c>
      <c r="D589" s="196" t="s">
        <v>1553</v>
      </c>
      <c r="E589" s="826">
        <v>3.5802</v>
      </c>
      <c r="F589" s="826">
        <v>1.5</v>
      </c>
      <c r="G589" s="826">
        <v>3</v>
      </c>
      <c r="H589" s="826">
        <v>1</v>
      </c>
      <c r="I589" s="826"/>
      <c r="J589" s="826">
        <v>5.3703</v>
      </c>
      <c r="K589" s="826">
        <v>3.7802</v>
      </c>
      <c r="L589" s="142" t="s">
        <v>1772</v>
      </c>
      <c r="M589" s="136">
        <v>702</v>
      </c>
    </row>
    <row r="590" s="136" customFormat="1" customHeight="1" outlineLevel="1" spans="1:13">
      <c r="A590" s="196">
        <v>599</v>
      </c>
      <c r="B590" s="196"/>
      <c r="C590" s="196" t="s">
        <v>893</v>
      </c>
      <c r="D590" s="196" t="s">
        <v>1553</v>
      </c>
      <c r="E590" s="826">
        <v>2.907</v>
      </c>
      <c r="F590" s="826">
        <v>1.5</v>
      </c>
      <c r="G590" s="826">
        <v>3</v>
      </c>
      <c r="H590" s="826">
        <v>1</v>
      </c>
      <c r="I590" s="826"/>
      <c r="J590" s="826">
        <v>4.3605</v>
      </c>
      <c r="K590" s="826">
        <v>3.107</v>
      </c>
      <c r="L590" s="142" t="s">
        <v>1773</v>
      </c>
      <c r="M590" s="136">
        <v>702</v>
      </c>
    </row>
    <row r="591" s="136" customFormat="1" customHeight="1" outlineLevel="1" spans="1:13">
      <c r="A591" s="196">
        <v>600</v>
      </c>
      <c r="B591" s="196"/>
      <c r="C591" s="196" t="s">
        <v>75</v>
      </c>
      <c r="D591" s="196" t="s">
        <v>1553</v>
      </c>
      <c r="E591" s="826">
        <v>3.366</v>
      </c>
      <c r="F591" s="826">
        <v>1.5</v>
      </c>
      <c r="G591" s="826">
        <v>3</v>
      </c>
      <c r="H591" s="826">
        <v>1</v>
      </c>
      <c r="I591" s="826"/>
      <c r="J591" s="826">
        <v>5.049</v>
      </c>
      <c r="K591" s="826">
        <v>3.566</v>
      </c>
      <c r="L591" s="142" t="s">
        <v>1774</v>
      </c>
      <c r="M591" s="136">
        <v>702</v>
      </c>
    </row>
    <row r="592" s="136" customFormat="1" customHeight="1" outlineLevel="1" spans="1:13">
      <c r="A592" s="196">
        <v>601</v>
      </c>
      <c r="B592" s="196"/>
      <c r="C592" s="196" t="s">
        <v>75</v>
      </c>
      <c r="D592" s="196" t="s">
        <v>1553</v>
      </c>
      <c r="E592" s="826">
        <v>2.907</v>
      </c>
      <c r="F592" s="826">
        <v>1.5</v>
      </c>
      <c r="G592" s="826">
        <v>3</v>
      </c>
      <c r="H592" s="826">
        <v>1</v>
      </c>
      <c r="I592" s="826"/>
      <c r="J592" s="826">
        <v>4.3605</v>
      </c>
      <c r="K592" s="826">
        <v>3.107</v>
      </c>
      <c r="L592" s="142" t="s">
        <v>1775</v>
      </c>
      <c r="M592" s="136">
        <v>702</v>
      </c>
    </row>
    <row r="593" s="136" customFormat="1" customHeight="1" outlineLevel="1" spans="1:13">
      <c r="A593" s="196">
        <v>602</v>
      </c>
      <c r="B593" s="196"/>
      <c r="C593" s="196" t="s">
        <v>1664</v>
      </c>
      <c r="D593" s="196" t="s">
        <v>1553</v>
      </c>
      <c r="E593" s="826">
        <v>3.366</v>
      </c>
      <c r="F593" s="826">
        <v>1.5</v>
      </c>
      <c r="G593" s="826">
        <v>3</v>
      </c>
      <c r="H593" s="826">
        <v>1</v>
      </c>
      <c r="I593" s="826"/>
      <c r="J593" s="826">
        <v>5.049</v>
      </c>
      <c r="K593" s="826">
        <v>3.566</v>
      </c>
      <c r="L593" s="142" t="s">
        <v>1776</v>
      </c>
      <c r="M593" s="136">
        <v>702</v>
      </c>
    </row>
    <row r="594" s="136" customFormat="1" customHeight="1" outlineLevel="1" spans="1:13">
      <c r="A594" s="196">
        <v>603</v>
      </c>
      <c r="B594" s="196"/>
      <c r="C594" s="196" t="s">
        <v>75</v>
      </c>
      <c r="D594" s="196" t="s">
        <v>1553</v>
      </c>
      <c r="E594" s="826">
        <v>2.55</v>
      </c>
      <c r="F594" s="826">
        <v>1.5</v>
      </c>
      <c r="G594" s="826">
        <v>3</v>
      </c>
      <c r="H594" s="826">
        <v>1</v>
      </c>
      <c r="I594" s="826"/>
      <c r="J594" s="826">
        <v>3.825</v>
      </c>
      <c r="K594" s="826">
        <v>2.75</v>
      </c>
      <c r="L594" s="142" t="s">
        <v>1777</v>
      </c>
      <c r="M594" s="136">
        <v>702</v>
      </c>
    </row>
    <row r="595" s="136" customFormat="1" customHeight="1" outlineLevel="1" spans="1:13">
      <c r="A595" s="196">
        <v>604</v>
      </c>
      <c r="B595" s="196"/>
      <c r="C595" s="196" t="s">
        <v>75</v>
      </c>
      <c r="D595" s="196" t="s">
        <v>1553</v>
      </c>
      <c r="E595" s="826">
        <v>2.04</v>
      </c>
      <c r="F595" s="826">
        <v>1.5</v>
      </c>
      <c r="G595" s="826">
        <v>3</v>
      </c>
      <c r="H595" s="826">
        <v>1</v>
      </c>
      <c r="I595" s="826"/>
      <c r="J595" s="826">
        <v>3.06</v>
      </c>
      <c r="K595" s="826">
        <v>2.24</v>
      </c>
      <c r="L595" s="142" t="s">
        <v>1778</v>
      </c>
      <c r="M595" s="136">
        <v>702</v>
      </c>
    </row>
    <row r="596" s="136" customFormat="1" customHeight="1" outlineLevel="1" spans="1:13">
      <c r="A596" s="196">
        <v>605</v>
      </c>
      <c r="B596" s="196"/>
      <c r="C596" s="196" t="s">
        <v>893</v>
      </c>
      <c r="D596" s="196" t="s">
        <v>1553</v>
      </c>
      <c r="E596" s="826">
        <v>2.55</v>
      </c>
      <c r="F596" s="826">
        <v>1.5</v>
      </c>
      <c r="G596" s="826">
        <v>3</v>
      </c>
      <c r="H596" s="826">
        <v>1</v>
      </c>
      <c r="I596" s="826"/>
      <c r="J596" s="826">
        <v>3.825</v>
      </c>
      <c r="K596" s="826">
        <v>2.75</v>
      </c>
      <c r="L596" s="142" t="s">
        <v>1779</v>
      </c>
      <c r="M596" s="136">
        <v>702</v>
      </c>
    </row>
    <row r="597" s="136" customFormat="1" customHeight="1" outlineLevel="1" spans="1:13">
      <c r="A597" s="196">
        <v>606</v>
      </c>
      <c r="B597" s="196"/>
      <c r="C597" s="196" t="s">
        <v>893</v>
      </c>
      <c r="D597" s="196" t="s">
        <v>1553</v>
      </c>
      <c r="E597" s="826">
        <v>2.652</v>
      </c>
      <c r="F597" s="826">
        <v>1.5</v>
      </c>
      <c r="G597" s="826">
        <v>3</v>
      </c>
      <c r="H597" s="826">
        <v>1</v>
      </c>
      <c r="I597" s="826"/>
      <c r="J597" s="826">
        <v>3.978</v>
      </c>
      <c r="K597" s="826">
        <v>2.852</v>
      </c>
      <c r="L597" s="142" t="s">
        <v>1780</v>
      </c>
      <c r="M597" s="136">
        <v>702</v>
      </c>
    </row>
    <row r="598" s="136" customFormat="1" customHeight="1" outlineLevel="1" spans="1:13">
      <c r="A598" s="196">
        <v>607</v>
      </c>
      <c r="B598" s="196"/>
      <c r="C598" s="196" t="s">
        <v>893</v>
      </c>
      <c r="D598" s="196" t="s">
        <v>1553</v>
      </c>
      <c r="E598" s="826">
        <v>2.04</v>
      </c>
      <c r="F598" s="826">
        <v>1.5</v>
      </c>
      <c r="G598" s="826">
        <v>3</v>
      </c>
      <c r="H598" s="826">
        <v>1</v>
      </c>
      <c r="I598" s="826"/>
      <c r="J598" s="826">
        <v>3.06</v>
      </c>
      <c r="K598" s="826">
        <v>2.24</v>
      </c>
      <c r="L598" s="142" t="s">
        <v>1781</v>
      </c>
      <c r="M598" s="136">
        <v>702</v>
      </c>
    </row>
    <row r="599" s="136" customFormat="1" customHeight="1" outlineLevel="1" spans="1:13">
      <c r="A599" s="196">
        <v>608</v>
      </c>
      <c r="B599" s="196"/>
      <c r="C599" s="196" t="s">
        <v>1190</v>
      </c>
      <c r="D599" s="196" t="s">
        <v>1553</v>
      </c>
      <c r="E599" s="826">
        <v>9.69</v>
      </c>
      <c r="F599" s="826">
        <v>1.5</v>
      </c>
      <c r="G599" s="826">
        <v>3</v>
      </c>
      <c r="H599" s="826">
        <v>1</v>
      </c>
      <c r="I599" s="826"/>
      <c r="J599" s="826">
        <v>14.535</v>
      </c>
      <c r="K599" s="826">
        <v>9.89</v>
      </c>
      <c r="L599" s="142" t="s">
        <v>1782</v>
      </c>
      <c r="M599" s="136">
        <v>498</v>
      </c>
    </row>
    <row r="600" s="136" customFormat="1" customHeight="1" outlineLevel="1" spans="1:13">
      <c r="A600" s="196">
        <v>609</v>
      </c>
      <c r="B600" s="196"/>
      <c r="C600" s="196" t="s">
        <v>1239</v>
      </c>
      <c r="D600" s="196" t="s">
        <v>1553</v>
      </c>
      <c r="E600" s="826">
        <v>29.376</v>
      </c>
      <c r="F600" s="826">
        <v>1.5</v>
      </c>
      <c r="G600" s="826">
        <v>3</v>
      </c>
      <c r="H600" s="826">
        <v>1</v>
      </c>
      <c r="I600" s="826"/>
      <c r="J600" s="826">
        <v>44.064</v>
      </c>
      <c r="K600" s="826">
        <v>29.576</v>
      </c>
      <c r="L600" s="142" t="s">
        <v>1561</v>
      </c>
      <c r="M600" s="136">
        <v>498</v>
      </c>
    </row>
    <row r="601" s="136" customFormat="1" customHeight="1" outlineLevel="1" spans="1:13">
      <c r="A601" s="196">
        <v>610</v>
      </c>
      <c r="B601" s="196"/>
      <c r="C601" s="196" t="s">
        <v>87</v>
      </c>
      <c r="D601" s="196" t="s">
        <v>1553</v>
      </c>
      <c r="E601" s="826">
        <v>1.836</v>
      </c>
      <c r="F601" s="826">
        <v>1.5</v>
      </c>
      <c r="G601" s="826">
        <v>3</v>
      </c>
      <c r="H601" s="826">
        <v>1</v>
      </c>
      <c r="I601" s="826"/>
      <c r="J601" s="826">
        <v>2.754</v>
      </c>
      <c r="K601" s="826">
        <v>2.036</v>
      </c>
      <c r="L601" s="142" t="s">
        <v>1783</v>
      </c>
      <c r="M601" s="136">
        <v>498</v>
      </c>
    </row>
    <row r="602" s="136" customFormat="1" customHeight="1" outlineLevel="1" spans="1:13">
      <c r="A602" s="196">
        <v>611</v>
      </c>
      <c r="B602" s="196"/>
      <c r="C602" s="196"/>
      <c r="D602" s="266" t="s">
        <v>1606</v>
      </c>
      <c r="E602" s="826">
        <v>1.836</v>
      </c>
      <c r="F602" s="826">
        <v>1.5</v>
      </c>
      <c r="G602" s="826">
        <v>3</v>
      </c>
      <c r="H602" s="826">
        <v>1</v>
      </c>
      <c r="I602" s="826"/>
      <c r="J602" s="826">
        <v>2.754</v>
      </c>
      <c r="K602" s="826">
        <v>2.036</v>
      </c>
      <c r="L602" s="142"/>
      <c r="M602" s="136">
        <v>498</v>
      </c>
    </row>
    <row r="603" s="136" customFormat="1" customHeight="1" outlineLevel="1" spans="1:13">
      <c r="A603" s="196">
        <v>612</v>
      </c>
      <c r="B603" s="196"/>
      <c r="C603" s="196"/>
      <c r="D603" s="196" t="s">
        <v>1555</v>
      </c>
      <c r="E603" s="826">
        <v>6.63</v>
      </c>
      <c r="F603" s="826">
        <v>1.5</v>
      </c>
      <c r="G603" s="826">
        <v>3</v>
      </c>
      <c r="H603" s="826">
        <v>3</v>
      </c>
      <c r="I603" s="826"/>
      <c r="J603" s="826">
        <v>29.835</v>
      </c>
      <c r="K603" s="826">
        <v>6.83</v>
      </c>
      <c r="L603" s="142"/>
      <c r="M603" s="136">
        <v>498</v>
      </c>
    </row>
    <row r="604" s="136" customFormat="1" customHeight="1" outlineLevel="1" spans="1:13">
      <c r="A604" s="196">
        <v>613</v>
      </c>
      <c r="B604" s="196"/>
      <c r="C604" s="196"/>
      <c r="D604" s="196" t="s">
        <v>1547</v>
      </c>
      <c r="E604" s="826">
        <v>1.428</v>
      </c>
      <c r="F604" s="826">
        <v>1.5</v>
      </c>
      <c r="G604" s="266">
        <v>3.96</v>
      </c>
      <c r="H604" s="826">
        <v>1</v>
      </c>
      <c r="I604" s="826">
        <v>5.65488</v>
      </c>
      <c r="J604" s="826"/>
      <c r="K604" s="826"/>
      <c r="L604" s="142"/>
      <c r="M604" s="136">
        <v>498</v>
      </c>
    </row>
    <row r="605" s="136" customFormat="1" customHeight="1" outlineLevel="1" spans="1:13">
      <c r="A605" s="196">
        <v>614</v>
      </c>
      <c r="B605" s="196"/>
      <c r="C605" s="196" t="s">
        <v>87</v>
      </c>
      <c r="D605" s="196" t="s">
        <v>1553</v>
      </c>
      <c r="E605" s="826">
        <v>1.836</v>
      </c>
      <c r="F605" s="826">
        <v>1.5</v>
      </c>
      <c r="G605" s="826">
        <v>3</v>
      </c>
      <c r="H605" s="826">
        <v>1</v>
      </c>
      <c r="I605" s="826"/>
      <c r="J605" s="826">
        <v>2.754</v>
      </c>
      <c r="K605" s="826">
        <v>2.036</v>
      </c>
      <c r="L605" s="142" t="s">
        <v>1784</v>
      </c>
      <c r="M605" s="136">
        <v>498</v>
      </c>
    </row>
    <row r="606" s="136" customFormat="1" customHeight="1" outlineLevel="1" spans="1:13">
      <c r="A606" s="196">
        <v>615</v>
      </c>
      <c r="B606" s="196"/>
      <c r="C606" s="196"/>
      <c r="D606" s="266" t="s">
        <v>1606</v>
      </c>
      <c r="E606" s="826">
        <v>1.836</v>
      </c>
      <c r="F606" s="826">
        <v>1.5</v>
      </c>
      <c r="G606" s="826">
        <v>3</v>
      </c>
      <c r="H606" s="826">
        <v>1</v>
      </c>
      <c r="I606" s="826"/>
      <c r="J606" s="826">
        <v>2.754</v>
      </c>
      <c r="K606" s="826">
        <v>2.036</v>
      </c>
      <c r="L606" s="142"/>
      <c r="M606" s="136">
        <v>498</v>
      </c>
    </row>
    <row r="607" s="136" customFormat="1" customHeight="1" outlineLevel="1" spans="1:13">
      <c r="A607" s="196">
        <v>616</v>
      </c>
      <c r="B607" s="196"/>
      <c r="C607" s="196"/>
      <c r="D607" s="196" t="s">
        <v>1555</v>
      </c>
      <c r="E607" s="826">
        <v>6.63</v>
      </c>
      <c r="F607" s="826">
        <v>1.5</v>
      </c>
      <c r="G607" s="826">
        <v>3</v>
      </c>
      <c r="H607" s="826">
        <v>3</v>
      </c>
      <c r="I607" s="826"/>
      <c r="J607" s="826">
        <v>29.835</v>
      </c>
      <c r="K607" s="826">
        <v>6.83</v>
      </c>
      <c r="L607" s="142"/>
      <c r="M607" s="136">
        <v>498</v>
      </c>
    </row>
    <row r="608" s="136" customFormat="1" customHeight="1" outlineLevel="1" spans="1:13">
      <c r="A608" s="196">
        <v>617</v>
      </c>
      <c r="B608" s="196"/>
      <c r="C608" s="196"/>
      <c r="D608" s="196" t="s">
        <v>1547</v>
      </c>
      <c r="E608" s="826">
        <v>1.428</v>
      </c>
      <c r="F608" s="826">
        <v>1.5</v>
      </c>
      <c r="G608" s="266">
        <v>3.96</v>
      </c>
      <c r="H608" s="826">
        <v>1</v>
      </c>
      <c r="I608" s="826">
        <v>5.65488</v>
      </c>
      <c r="J608" s="826"/>
      <c r="K608" s="826"/>
      <c r="L608" s="142"/>
      <c r="M608" s="136">
        <v>498</v>
      </c>
    </row>
    <row r="609" s="136" customFormat="1" customHeight="1" outlineLevel="1" spans="1:13">
      <c r="A609" s="196">
        <v>618</v>
      </c>
      <c r="B609" s="196"/>
      <c r="C609" s="196" t="s">
        <v>87</v>
      </c>
      <c r="D609" s="196" t="s">
        <v>1553</v>
      </c>
      <c r="E609" s="826">
        <v>1.836</v>
      </c>
      <c r="F609" s="826">
        <v>1.5</v>
      </c>
      <c r="G609" s="826">
        <v>3</v>
      </c>
      <c r="H609" s="826">
        <v>1</v>
      </c>
      <c r="I609" s="826"/>
      <c r="J609" s="826">
        <v>2.754</v>
      </c>
      <c r="K609" s="826">
        <v>2.036</v>
      </c>
      <c r="L609" s="142" t="s">
        <v>1785</v>
      </c>
      <c r="M609" s="136">
        <v>498</v>
      </c>
    </row>
    <row r="610" s="136" customFormat="1" customHeight="1" outlineLevel="1" spans="1:13">
      <c r="A610" s="196">
        <v>619</v>
      </c>
      <c r="B610" s="196"/>
      <c r="C610" s="196"/>
      <c r="D610" s="266" t="s">
        <v>1606</v>
      </c>
      <c r="E610" s="826">
        <v>1.836</v>
      </c>
      <c r="F610" s="826">
        <v>1.5</v>
      </c>
      <c r="G610" s="826">
        <v>3</v>
      </c>
      <c r="H610" s="826">
        <v>1</v>
      </c>
      <c r="I610" s="826"/>
      <c r="J610" s="826">
        <v>2.754</v>
      </c>
      <c r="K610" s="826">
        <v>2.036</v>
      </c>
      <c r="L610" s="142"/>
      <c r="M610" s="136">
        <v>498</v>
      </c>
    </row>
    <row r="611" s="136" customFormat="1" customHeight="1" outlineLevel="1" spans="1:13">
      <c r="A611" s="196">
        <v>620</v>
      </c>
      <c r="B611" s="196"/>
      <c r="C611" s="196"/>
      <c r="D611" s="196" t="s">
        <v>1555</v>
      </c>
      <c r="E611" s="826">
        <v>6.63</v>
      </c>
      <c r="F611" s="826">
        <v>1.5</v>
      </c>
      <c r="G611" s="826">
        <v>3</v>
      </c>
      <c r="H611" s="826">
        <v>3</v>
      </c>
      <c r="I611" s="826"/>
      <c r="J611" s="826">
        <v>29.835</v>
      </c>
      <c r="K611" s="826">
        <v>6.83</v>
      </c>
      <c r="L611" s="142"/>
      <c r="M611" s="136">
        <v>498</v>
      </c>
    </row>
    <row r="612" s="136" customFormat="1" customHeight="1" outlineLevel="1" spans="1:13">
      <c r="A612" s="196">
        <v>621</v>
      </c>
      <c r="B612" s="196"/>
      <c r="C612" s="196"/>
      <c r="D612" s="196" t="s">
        <v>1547</v>
      </c>
      <c r="E612" s="826">
        <v>1.428</v>
      </c>
      <c r="F612" s="826">
        <v>1.5</v>
      </c>
      <c r="G612" s="266">
        <v>3.96</v>
      </c>
      <c r="H612" s="826">
        <v>1</v>
      </c>
      <c r="I612" s="826">
        <v>5.65488</v>
      </c>
      <c r="J612" s="826"/>
      <c r="K612" s="826"/>
      <c r="L612" s="142"/>
      <c r="M612" s="136">
        <v>498</v>
      </c>
    </row>
    <row r="613" s="136" customFormat="1" customHeight="1" outlineLevel="1" spans="1:13">
      <c r="A613" s="196">
        <v>622</v>
      </c>
      <c r="B613" s="196"/>
      <c r="C613" s="196" t="s">
        <v>87</v>
      </c>
      <c r="D613" s="196" t="s">
        <v>1553</v>
      </c>
      <c r="E613" s="826">
        <v>1.836</v>
      </c>
      <c r="F613" s="826">
        <v>1.5</v>
      </c>
      <c r="G613" s="826">
        <v>3</v>
      </c>
      <c r="H613" s="826">
        <v>1</v>
      </c>
      <c r="I613" s="826"/>
      <c r="J613" s="826">
        <v>2.754</v>
      </c>
      <c r="K613" s="826">
        <v>2.036</v>
      </c>
      <c r="L613" s="142" t="s">
        <v>1786</v>
      </c>
      <c r="M613" s="136">
        <v>498</v>
      </c>
    </row>
    <row r="614" s="136" customFormat="1" customHeight="1" outlineLevel="1" spans="1:13">
      <c r="A614" s="196">
        <v>623</v>
      </c>
      <c r="B614" s="196"/>
      <c r="C614" s="196"/>
      <c r="D614" s="266" t="s">
        <v>1606</v>
      </c>
      <c r="E614" s="826">
        <v>1.836</v>
      </c>
      <c r="F614" s="826">
        <v>1.5</v>
      </c>
      <c r="G614" s="826">
        <v>3</v>
      </c>
      <c r="H614" s="826">
        <v>1</v>
      </c>
      <c r="I614" s="826"/>
      <c r="J614" s="826">
        <v>2.754</v>
      </c>
      <c r="K614" s="826">
        <v>2.036</v>
      </c>
      <c r="L614" s="142"/>
      <c r="M614" s="136">
        <v>498</v>
      </c>
    </row>
    <row r="615" s="136" customFormat="1" customHeight="1" outlineLevel="1" spans="1:13">
      <c r="A615" s="196">
        <v>624</v>
      </c>
      <c r="B615" s="196"/>
      <c r="C615" s="196"/>
      <c r="D615" s="196" t="s">
        <v>1555</v>
      </c>
      <c r="E615" s="826">
        <v>6.63</v>
      </c>
      <c r="F615" s="826">
        <v>1.5</v>
      </c>
      <c r="G615" s="826">
        <v>3</v>
      </c>
      <c r="H615" s="826">
        <v>3</v>
      </c>
      <c r="I615" s="826"/>
      <c r="J615" s="826">
        <v>29.835</v>
      </c>
      <c r="K615" s="826">
        <v>6.83</v>
      </c>
      <c r="L615" s="142"/>
      <c r="M615" s="136">
        <v>498</v>
      </c>
    </row>
    <row r="616" s="136" customFormat="1" customHeight="1" outlineLevel="1" spans="1:13">
      <c r="A616" s="196">
        <v>625</v>
      </c>
      <c r="B616" s="196"/>
      <c r="C616" s="196"/>
      <c r="D616" s="196" t="s">
        <v>1547</v>
      </c>
      <c r="E616" s="826">
        <v>1.428</v>
      </c>
      <c r="F616" s="826">
        <v>1.5</v>
      </c>
      <c r="G616" s="266">
        <v>3.96</v>
      </c>
      <c r="H616" s="826">
        <v>1</v>
      </c>
      <c r="I616" s="826">
        <v>5.65488</v>
      </c>
      <c r="J616" s="826"/>
      <c r="K616" s="826"/>
      <c r="L616" s="142"/>
      <c r="M616" s="136">
        <v>498</v>
      </c>
    </row>
    <row r="617" s="136" customFormat="1" customHeight="1" outlineLevel="1" spans="1:13">
      <c r="A617" s="196">
        <v>626</v>
      </c>
      <c r="B617" s="196"/>
      <c r="C617" s="196" t="s">
        <v>85</v>
      </c>
      <c r="D617" s="196" t="s">
        <v>1553</v>
      </c>
      <c r="E617" s="826">
        <v>1.836</v>
      </c>
      <c r="F617" s="826">
        <v>1.5</v>
      </c>
      <c r="G617" s="826">
        <v>3</v>
      </c>
      <c r="H617" s="826">
        <v>1</v>
      </c>
      <c r="I617" s="826"/>
      <c r="J617" s="826">
        <v>2.754</v>
      </c>
      <c r="K617" s="826">
        <v>2.036</v>
      </c>
      <c r="L617" s="142" t="s">
        <v>1787</v>
      </c>
      <c r="M617" s="136">
        <v>498</v>
      </c>
    </row>
    <row r="618" s="136" customFormat="1" customHeight="1" outlineLevel="1" spans="1:13">
      <c r="A618" s="196">
        <v>627</v>
      </c>
      <c r="B618" s="196"/>
      <c r="C618" s="196"/>
      <c r="D618" s="266" t="s">
        <v>1606</v>
      </c>
      <c r="E618" s="826">
        <v>1.836</v>
      </c>
      <c r="F618" s="826">
        <v>1.5</v>
      </c>
      <c r="G618" s="826">
        <v>3</v>
      </c>
      <c r="H618" s="826">
        <v>1</v>
      </c>
      <c r="I618" s="826"/>
      <c r="J618" s="826">
        <v>2.754</v>
      </c>
      <c r="K618" s="826">
        <v>2.036</v>
      </c>
      <c r="L618" s="142"/>
      <c r="M618" s="136">
        <v>498</v>
      </c>
    </row>
    <row r="619" s="136" customFormat="1" customHeight="1" outlineLevel="1" spans="1:13">
      <c r="A619" s="196">
        <v>628</v>
      </c>
      <c r="B619" s="196"/>
      <c r="C619" s="196"/>
      <c r="D619" s="196" t="s">
        <v>1555</v>
      </c>
      <c r="E619" s="826">
        <v>6.63</v>
      </c>
      <c r="F619" s="826">
        <v>1.5</v>
      </c>
      <c r="G619" s="826">
        <v>3</v>
      </c>
      <c r="H619" s="826">
        <v>2</v>
      </c>
      <c r="I619" s="826"/>
      <c r="J619" s="826">
        <v>19.89</v>
      </c>
      <c r="K619" s="826">
        <v>6.83</v>
      </c>
      <c r="L619" s="142"/>
      <c r="M619" s="136">
        <v>498</v>
      </c>
    </row>
    <row r="620" s="136" customFormat="1" customHeight="1" outlineLevel="1" spans="1:13">
      <c r="A620" s="196">
        <v>629</v>
      </c>
      <c r="B620" s="196"/>
      <c r="C620" s="196"/>
      <c r="D620" s="196" t="s">
        <v>1547</v>
      </c>
      <c r="E620" s="826">
        <v>1.428</v>
      </c>
      <c r="F620" s="826">
        <v>1.5</v>
      </c>
      <c r="G620" s="266">
        <v>3.96</v>
      </c>
      <c r="H620" s="826">
        <v>1</v>
      </c>
      <c r="I620" s="826">
        <v>5.65488</v>
      </c>
      <c r="J620" s="826"/>
      <c r="K620" s="826"/>
      <c r="L620" s="142"/>
      <c r="M620" s="136">
        <v>498</v>
      </c>
    </row>
    <row r="621" s="136" customFormat="1" customHeight="1" outlineLevel="1" spans="1:13">
      <c r="A621" s="196">
        <v>630</v>
      </c>
      <c r="B621" s="196"/>
      <c r="C621" s="196" t="s">
        <v>85</v>
      </c>
      <c r="D621" s="196" t="s">
        <v>1553</v>
      </c>
      <c r="E621" s="826">
        <v>1.836</v>
      </c>
      <c r="F621" s="826">
        <v>1.5</v>
      </c>
      <c r="G621" s="826">
        <v>3</v>
      </c>
      <c r="H621" s="826">
        <v>1</v>
      </c>
      <c r="I621" s="826"/>
      <c r="J621" s="826">
        <v>2.754</v>
      </c>
      <c r="K621" s="826">
        <v>2.036</v>
      </c>
      <c r="L621" s="142" t="s">
        <v>1788</v>
      </c>
      <c r="M621" s="136">
        <v>498</v>
      </c>
    </row>
    <row r="622" s="136" customFormat="1" customHeight="1" outlineLevel="1" spans="1:13">
      <c r="A622" s="196">
        <v>631</v>
      </c>
      <c r="B622" s="196"/>
      <c r="C622" s="196"/>
      <c r="D622" s="266" t="s">
        <v>1606</v>
      </c>
      <c r="E622" s="826">
        <v>1.836</v>
      </c>
      <c r="F622" s="826">
        <v>1.5</v>
      </c>
      <c r="G622" s="826">
        <v>3</v>
      </c>
      <c r="H622" s="826">
        <v>1</v>
      </c>
      <c r="I622" s="826"/>
      <c r="J622" s="826">
        <v>2.754</v>
      </c>
      <c r="K622" s="826">
        <v>2.036</v>
      </c>
      <c r="L622" s="142"/>
      <c r="M622" s="136">
        <v>498</v>
      </c>
    </row>
    <row r="623" s="136" customFormat="1" customHeight="1" outlineLevel="1" spans="1:13">
      <c r="A623" s="196">
        <v>632</v>
      </c>
      <c r="B623" s="196"/>
      <c r="C623" s="196"/>
      <c r="D623" s="196" t="s">
        <v>1555</v>
      </c>
      <c r="E623" s="826">
        <v>6.63</v>
      </c>
      <c r="F623" s="826">
        <v>1.5</v>
      </c>
      <c r="G623" s="826">
        <v>3</v>
      </c>
      <c r="H623" s="826">
        <v>2</v>
      </c>
      <c r="I623" s="826"/>
      <c r="J623" s="826">
        <v>19.89</v>
      </c>
      <c r="K623" s="826">
        <v>6.83</v>
      </c>
      <c r="L623" s="142"/>
      <c r="M623" s="136">
        <v>498</v>
      </c>
    </row>
    <row r="624" s="136" customFormat="1" customHeight="1" outlineLevel="1" spans="1:13">
      <c r="A624" s="196">
        <v>633</v>
      </c>
      <c r="B624" s="196"/>
      <c r="C624" s="196"/>
      <c r="D624" s="196" t="s">
        <v>1547</v>
      </c>
      <c r="E624" s="826">
        <v>1.428</v>
      </c>
      <c r="F624" s="826">
        <v>1.5</v>
      </c>
      <c r="G624" s="266">
        <v>3.96</v>
      </c>
      <c r="H624" s="826">
        <v>1</v>
      </c>
      <c r="I624" s="826">
        <v>5.65488</v>
      </c>
      <c r="J624" s="826"/>
      <c r="K624" s="826"/>
      <c r="L624" s="142"/>
      <c r="M624" s="136">
        <v>498</v>
      </c>
    </row>
    <row r="625" s="136" customFormat="1" customHeight="1" outlineLevel="1" spans="1:13">
      <c r="A625" s="196">
        <v>634</v>
      </c>
      <c r="B625" s="196"/>
      <c r="C625" s="196" t="s">
        <v>85</v>
      </c>
      <c r="D625" s="196" t="s">
        <v>1553</v>
      </c>
      <c r="E625" s="826">
        <v>1.836</v>
      </c>
      <c r="F625" s="826">
        <v>1.5</v>
      </c>
      <c r="G625" s="826">
        <v>3</v>
      </c>
      <c r="H625" s="826">
        <v>1</v>
      </c>
      <c r="I625" s="826"/>
      <c r="J625" s="826">
        <v>2.754</v>
      </c>
      <c r="K625" s="826">
        <v>2.036</v>
      </c>
      <c r="L625" s="142" t="s">
        <v>1789</v>
      </c>
      <c r="M625" s="136">
        <v>498</v>
      </c>
    </row>
    <row r="626" s="136" customFormat="1" customHeight="1" outlineLevel="1" spans="1:13">
      <c r="A626" s="196">
        <v>635</v>
      </c>
      <c r="B626" s="196"/>
      <c r="C626" s="196"/>
      <c r="D626" s="266" t="s">
        <v>1606</v>
      </c>
      <c r="E626" s="826">
        <v>1.836</v>
      </c>
      <c r="F626" s="826">
        <v>1.5</v>
      </c>
      <c r="G626" s="826">
        <v>3</v>
      </c>
      <c r="H626" s="826">
        <v>1</v>
      </c>
      <c r="I626" s="826"/>
      <c r="J626" s="826">
        <v>2.754</v>
      </c>
      <c r="K626" s="826">
        <v>2.036</v>
      </c>
      <c r="L626" s="142"/>
      <c r="M626" s="136">
        <v>498</v>
      </c>
    </row>
    <row r="627" s="136" customFormat="1" customHeight="1" outlineLevel="1" spans="1:13">
      <c r="A627" s="196">
        <v>636</v>
      </c>
      <c r="B627" s="196"/>
      <c r="C627" s="196"/>
      <c r="D627" s="196" t="s">
        <v>1555</v>
      </c>
      <c r="E627" s="826">
        <v>6.63</v>
      </c>
      <c r="F627" s="826">
        <v>1.5</v>
      </c>
      <c r="G627" s="826">
        <v>3</v>
      </c>
      <c r="H627" s="826">
        <v>2</v>
      </c>
      <c r="I627" s="826"/>
      <c r="J627" s="826">
        <v>19.89</v>
      </c>
      <c r="K627" s="826">
        <v>6.83</v>
      </c>
      <c r="L627" s="142"/>
      <c r="M627" s="136">
        <v>498</v>
      </c>
    </row>
    <row r="628" s="136" customFormat="1" customHeight="1" outlineLevel="1" spans="1:13">
      <c r="A628" s="196">
        <v>637</v>
      </c>
      <c r="B628" s="196"/>
      <c r="C628" s="196"/>
      <c r="D628" s="196" t="s">
        <v>1547</v>
      </c>
      <c r="E628" s="826">
        <v>1.428</v>
      </c>
      <c r="F628" s="826">
        <v>1.5</v>
      </c>
      <c r="G628" s="266">
        <v>3.96</v>
      </c>
      <c r="H628" s="826">
        <v>1</v>
      </c>
      <c r="I628" s="826">
        <v>5.65488</v>
      </c>
      <c r="J628" s="826"/>
      <c r="K628" s="826"/>
      <c r="L628" s="142"/>
      <c r="M628" s="136">
        <v>498</v>
      </c>
    </row>
    <row r="629" s="136" customFormat="1" customHeight="1" outlineLevel="1" spans="1:13">
      <c r="A629" s="196">
        <v>638</v>
      </c>
      <c r="B629" s="196"/>
      <c r="C629" s="196" t="s">
        <v>85</v>
      </c>
      <c r="D629" s="196" t="s">
        <v>1553</v>
      </c>
      <c r="E629" s="826">
        <v>1.836</v>
      </c>
      <c r="F629" s="826">
        <v>1.5</v>
      </c>
      <c r="G629" s="826">
        <v>3</v>
      </c>
      <c r="H629" s="826">
        <v>1</v>
      </c>
      <c r="I629" s="826"/>
      <c r="J629" s="826">
        <v>2.754</v>
      </c>
      <c r="K629" s="826">
        <v>2.036</v>
      </c>
      <c r="L629" s="142" t="s">
        <v>1790</v>
      </c>
      <c r="M629" s="136">
        <v>498</v>
      </c>
    </row>
    <row r="630" s="136" customFormat="1" customHeight="1" outlineLevel="1" spans="1:13">
      <c r="A630" s="196">
        <v>639</v>
      </c>
      <c r="B630" s="196"/>
      <c r="C630" s="196"/>
      <c r="D630" s="266" t="s">
        <v>1606</v>
      </c>
      <c r="E630" s="826">
        <v>1.836</v>
      </c>
      <c r="F630" s="826">
        <v>1.5</v>
      </c>
      <c r="G630" s="826">
        <v>3</v>
      </c>
      <c r="H630" s="826">
        <v>1</v>
      </c>
      <c r="I630" s="826"/>
      <c r="J630" s="826">
        <v>2.754</v>
      </c>
      <c r="K630" s="826">
        <v>2.036</v>
      </c>
      <c r="L630" s="142"/>
      <c r="M630" s="136">
        <v>498</v>
      </c>
    </row>
    <row r="631" s="136" customFormat="1" customHeight="1" outlineLevel="1" spans="1:13">
      <c r="A631" s="196">
        <v>640</v>
      </c>
      <c r="B631" s="196"/>
      <c r="C631" s="196"/>
      <c r="D631" s="196" t="s">
        <v>1555</v>
      </c>
      <c r="E631" s="826">
        <v>6.63</v>
      </c>
      <c r="F631" s="826">
        <v>1.5</v>
      </c>
      <c r="G631" s="826">
        <v>3</v>
      </c>
      <c r="H631" s="826">
        <v>2</v>
      </c>
      <c r="I631" s="826"/>
      <c r="J631" s="826">
        <v>19.89</v>
      </c>
      <c r="K631" s="826">
        <v>6.83</v>
      </c>
      <c r="L631" s="142"/>
      <c r="M631" s="136">
        <v>498</v>
      </c>
    </row>
    <row r="632" s="136" customFormat="1" customHeight="1" outlineLevel="1" spans="1:13">
      <c r="A632" s="196">
        <v>641</v>
      </c>
      <c r="B632" s="196"/>
      <c r="C632" s="196"/>
      <c r="D632" s="196" t="s">
        <v>1547</v>
      </c>
      <c r="E632" s="826">
        <v>1.428</v>
      </c>
      <c r="F632" s="826">
        <v>1.5</v>
      </c>
      <c r="G632" s="266">
        <v>3.96</v>
      </c>
      <c r="H632" s="826">
        <v>1</v>
      </c>
      <c r="I632" s="826">
        <v>5.65488</v>
      </c>
      <c r="J632" s="826"/>
      <c r="K632" s="826"/>
      <c r="L632" s="142"/>
      <c r="M632" s="136">
        <v>498</v>
      </c>
    </row>
    <row r="633" s="136" customFormat="1" customHeight="1" outlineLevel="1" spans="1:13">
      <c r="A633" s="196">
        <v>642</v>
      </c>
      <c r="B633" s="196"/>
      <c r="C633" s="196" t="s">
        <v>83</v>
      </c>
      <c r="D633" s="196" t="s">
        <v>1553</v>
      </c>
      <c r="E633" s="826">
        <v>3.264</v>
      </c>
      <c r="F633" s="826">
        <v>1.5</v>
      </c>
      <c r="G633" s="826">
        <v>3</v>
      </c>
      <c r="H633" s="826">
        <v>1</v>
      </c>
      <c r="I633" s="826"/>
      <c r="J633" s="826">
        <v>4.896</v>
      </c>
      <c r="K633" s="826">
        <v>3.464</v>
      </c>
      <c r="L633" s="142" t="s">
        <v>1791</v>
      </c>
      <c r="M633" s="136">
        <v>498</v>
      </c>
    </row>
    <row r="634" s="136" customFormat="1" customHeight="1" outlineLevel="1" spans="1:13">
      <c r="A634" s="196">
        <v>643</v>
      </c>
      <c r="B634" s="196"/>
      <c r="C634" s="196"/>
      <c r="D634" s="266" t="s">
        <v>1606</v>
      </c>
      <c r="E634" s="826">
        <v>3.264</v>
      </c>
      <c r="F634" s="826">
        <v>1.5</v>
      </c>
      <c r="G634" s="826">
        <v>3</v>
      </c>
      <c r="H634" s="826">
        <v>1</v>
      </c>
      <c r="I634" s="826"/>
      <c r="J634" s="826">
        <v>4.896</v>
      </c>
      <c r="K634" s="826">
        <v>3.464</v>
      </c>
      <c r="L634" s="142"/>
      <c r="M634" s="136">
        <v>498</v>
      </c>
    </row>
    <row r="635" s="136" customFormat="1" customHeight="1" outlineLevel="1" spans="1:13">
      <c r="A635" s="196">
        <v>644</v>
      </c>
      <c r="B635" s="196"/>
      <c r="C635" s="196"/>
      <c r="D635" s="196" t="s">
        <v>1555</v>
      </c>
      <c r="E635" s="826">
        <v>6.63</v>
      </c>
      <c r="F635" s="826">
        <v>1.5</v>
      </c>
      <c r="G635" s="826">
        <v>3</v>
      </c>
      <c r="H635" s="826">
        <v>1</v>
      </c>
      <c r="I635" s="826"/>
      <c r="J635" s="826">
        <v>9.945</v>
      </c>
      <c r="K635" s="826">
        <v>6.83</v>
      </c>
      <c r="L635" s="142"/>
      <c r="M635" s="136">
        <v>498</v>
      </c>
    </row>
    <row r="636" s="136" customFormat="1" customHeight="1" outlineLevel="1" spans="1:13">
      <c r="A636" s="196">
        <v>646</v>
      </c>
      <c r="B636" s="196"/>
      <c r="C636" s="196" t="s">
        <v>83</v>
      </c>
      <c r="D636" s="196" t="s">
        <v>1553</v>
      </c>
      <c r="E636" s="826">
        <v>3.264</v>
      </c>
      <c r="F636" s="826">
        <v>1.5</v>
      </c>
      <c r="G636" s="826">
        <v>3</v>
      </c>
      <c r="H636" s="826">
        <v>1</v>
      </c>
      <c r="I636" s="826"/>
      <c r="J636" s="826">
        <v>4.896</v>
      </c>
      <c r="K636" s="826">
        <v>3.464</v>
      </c>
      <c r="L636" s="142" t="s">
        <v>1792</v>
      </c>
      <c r="M636" s="136">
        <v>498</v>
      </c>
    </row>
    <row r="637" s="136" customFormat="1" customHeight="1" outlineLevel="1" spans="1:13">
      <c r="A637" s="196">
        <v>647</v>
      </c>
      <c r="B637" s="196"/>
      <c r="C637" s="196"/>
      <c r="D637" s="266" t="s">
        <v>1606</v>
      </c>
      <c r="E637" s="826">
        <v>3.264</v>
      </c>
      <c r="F637" s="826">
        <v>1.5</v>
      </c>
      <c r="G637" s="826">
        <v>3</v>
      </c>
      <c r="H637" s="826">
        <v>1</v>
      </c>
      <c r="I637" s="826"/>
      <c r="J637" s="826">
        <v>4.896</v>
      </c>
      <c r="K637" s="826">
        <v>3.464</v>
      </c>
      <c r="L637" s="142"/>
      <c r="M637" s="136">
        <v>498</v>
      </c>
    </row>
    <row r="638" s="136" customFormat="1" customHeight="1" outlineLevel="1" spans="1:13">
      <c r="A638" s="196">
        <v>648</v>
      </c>
      <c r="B638" s="196"/>
      <c r="C638" s="196"/>
      <c r="D638" s="196" t="s">
        <v>1555</v>
      </c>
      <c r="E638" s="826">
        <v>6.63</v>
      </c>
      <c r="F638" s="826">
        <v>1.5</v>
      </c>
      <c r="G638" s="826">
        <v>3</v>
      </c>
      <c r="H638" s="826">
        <v>1</v>
      </c>
      <c r="I638" s="826"/>
      <c r="J638" s="826">
        <v>9.945</v>
      </c>
      <c r="K638" s="826">
        <v>6.83</v>
      </c>
      <c r="L638" s="142"/>
      <c r="M638" s="136">
        <v>498</v>
      </c>
    </row>
    <row r="639" s="136" customFormat="1" customHeight="1" outlineLevel="1" spans="1:13">
      <c r="A639" s="196">
        <v>650</v>
      </c>
      <c r="B639" s="196"/>
      <c r="C639" s="196" t="s">
        <v>87</v>
      </c>
      <c r="D639" s="196" t="s">
        <v>1553</v>
      </c>
      <c r="E639" s="826">
        <v>1.836</v>
      </c>
      <c r="F639" s="826">
        <v>1.5</v>
      </c>
      <c r="G639" s="826">
        <v>3</v>
      </c>
      <c r="H639" s="826">
        <v>1</v>
      </c>
      <c r="I639" s="826"/>
      <c r="J639" s="826">
        <v>2.754</v>
      </c>
      <c r="K639" s="826">
        <v>2.036</v>
      </c>
      <c r="L639" s="142" t="s">
        <v>1793</v>
      </c>
      <c r="M639" s="136">
        <v>498</v>
      </c>
    </row>
    <row r="640" s="136" customFormat="1" customHeight="1" outlineLevel="1" spans="1:13">
      <c r="A640" s="196">
        <v>651</v>
      </c>
      <c r="B640" s="196"/>
      <c r="C640" s="196"/>
      <c r="D640" s="266" t="s">
        <v>1606</v>
      </c>
      <c r="E640" s="826">
        <v>1.836</v>
      </c>
      <c r="F640" s="826">
        <v>1.5</v>
      </c>
      <c r="G640" s="826">
        <v>3</v>
      </c>
      <c r="H640" s="826">
        <v>1</v>
      </c>
      <c r="I640" s="826"/>
      <c r="J640" s="826">
        <v>2.754</v>
      </c>
      <c r="K640" s="826">
        <v>2.036</v>
      </c>
      <c r="L640" s="142"/>
      <c r="M640" s="136">
        <v>498</v>
      </c>
    </row>
    <row r="641" s="136" customFormat="1" customHeight="1" outlineLevel="1" spans="1:13">
      <c r="A641" s="196">
        <v>652</v>
      </c>
      <c r="B641" s="196"/>
      <c r="C641" s="196"/>
      <c r="D641" s="196" t="s">
        <v>1555</v>
      </c>
      <c r="E641" s="826">
        <v>6.63</v>
      </c>
      <c r="F641" s="826">
        <v>1.5</v>
      </c>
      <c r="G641" s="826">
        <v>3</v>
      </c>
      <c r="H641" s="826">
        <v>3</v>
      </c>
      <c r="I641" s="826"/>
      <c r="J641" s="826">
        <v>29.835</v>
      </c>
      <c r="K641" s="826">
        <v>6.83</v>
      </c>
      <c r="L641" s="142"/>
      <c r="M641" s="136">
        <v>498</v>
      </c>
    </row>
    <row r="642" s="136" customFormat="1" customHeight="1" outlineLevel="1" spans="1:13">
      <c r="A642" s="196">
        <v>653</v>
      </c>
      <c r="B642" s="196"/>
      <c r="C642" s="196"/>
      <c r="D642" s="196" t="s">
        <v>1547</v>
      </c>
      <c r="E642" s="826">
        <v>1.428</v>
      </c>
      <c r="F642" s="826">
        <v>1.5</v>
      </c>
      <c r="G642" s="266">
        <v>3.96</v>
      </c>
      <c r="H642" s="826">
        <v>1</v>
      </c>
      <c r="I642" s="826">
        <v>5.65488</v>
      </c>
      <c r="J642" s="826"/>
      <c r="K642" s="826"/>
      <c r="L642" s="142"/>
      <c r="M642" s="136">
        <v>498</v>
      </c>
    </row>
    <row r="643" s="136" customFormat="1" customHeight="1" outlineLevel="1" spans="1:13">
      <c r="A643" s="196">
        <v>654</v>
      </c>
      <c r="B643" s="196"/>
      <c r="C643" s="196" t="s">
        <v>87</v>
      </c>
      <c r="D643" s="196" t="s">
        <v>1553</v>
      </c>
      <c r="E643" s="826">
        <v>1.836</v>
      </c>
      <c r="F643" s="826">
        <v>1.5</v>
      </c>
      <c r="G643" s="826">
        <v>3</v>
      </c>
      <c r="H643" s="826">
        <v>1</v>
      </c>
      <c r="I643" s="826"/>
      <c r="J643" s="826">
        <v>2.754</v>
      </c>
      <c r="K643" s="826">
        <v>2.036</v>
      </c>
      <c r="L643" s="142" t="s">
        <v>1794</v>
      </c>
      <c r="M643" s="136">
        <v>498</v>
      </c>
    </row>
    <row r="644" s="136" customFormat="1" customHeight="1" outlineLevel="1" spans="1:13">
      <c r="A644" s="196">
        <v>655</v>
      </c>
      <c r="B644" s="196"/>
      <c r="C644" s="196"/>
      <c r="D644" s="266" t="s">
        <v>1606</v>
      </c>
      <c r="E644" s="826">
        <v>1.836</v>
      </c>
      <c r="F644" s="826">
        <v>1.5</v>
      </c>
      <c r="G644" s="826">
        <v>3</v>
      </c>
      <c r="H644" s="826">
        <v>1</v>
      </c>
      <c r="I644" s="826"/>
      <c r="J644" s="826">
        <v>2.754</v>
      </c>
      <c r="K644" s="826">
        <v>2.036</v>
      </c>
      <c r="L644" s="142"/>
      <c r="M644" s="136">
        <v>498</v>
      </c>
    </row>
    <row r="645" s="136" customFormat="1" customHeight="1" outlineLevel="1" spans="1:13">
      <c r="A645" s="196">
        <v>656</v>
      </c>
      <c r="B645" s="196"/>
      <c r="C645" s="196"/>
      <c r="D645" s="196" t="s">
        <v>1555</v>
      </c>
      <c r="E645" s="826">
        <v>6.63</v>
      </c>
      <c r="F645" s="826">
        <v>1.5</v>
      </c>
      <c r="G645" s="826">
        <v>3</v>
      </c>
      <c r="H645" s="826">
        <v>3</v>
      </c>
      <c r="I645" s="826"/>
      <c r="J645" s="826">
        <v>29.835</v>
      </c>
      <c r="K645" s="826">
        <v>6.83</v>
      </c>
      <c r="L645" s="142"/>
      <c r="M645" s="136">
        <v>498</v>
      </c>
    </row>
    <row r="646" s="136" customFormat="1" customHeight="1" outlineLevel="1" spans="1:13">
      <c r="A646" s="196">
        <v>657</v>
      </c>
      <c r="B646" s="196"/>
      <c r="C646" s="196"/>
      <c r="D646" s="196" t="s">
        <v>1547</v>
      </c>
      <c r="E646" s="826">
        <v>1.428</v>
      </c>
      <c r="F646" s="826">
        <v>1.5</v>
      </c>
      <c r="G646" s="266">
        <v>3.96</v>
      </c>
      <c r="H646" s="826">
        <v>1</v>
      </c>
      <c r="I646" s="826">
        <v>5.65488</v>
      </c>
      <c r="J646" s="826"/>
      <c r="K646" s="826"/>
      <c r="L646" s="142"/>
      <c r="M646" s="136">
        <v>498</v>
      </c>
    </row>
    <row r="647" s="136" customFormat="1" customHeight="1" outlineLevel="1" spans="1:13">
      <c r="A647" s="196">
        <v>658</v>
      </c>
      <c r="B647" s="196"/>
      <c r="C647" s="196" t="s">
        <v>87</v>
      </c>
      <c r="D647" s="196" t="s">
        <v>1553</v>
      </c>
      <c r="E647" s="826">
        <v>1.836</v>
      </c>
      <c r="F647" s="826">
        <v>1.5</v>
      </c>
      <c r="G647" s="826">
        <v>3</v>
      </c>
      <c r="H647" s="826">
        <v>1</v>
      </c>
      <c r="I647" s="826"/>
      <c r="J647" s="826">
        <v>2.754</v>
      </c>
      <c r="K647" s="826">
        <v>2.036</v>
      </c>
      <c r="L647" s="142" t="s">
        <v>1795</v>
      </c>
      <c r="M647" s="136">
        <v>498</v>
      </c>
    </row>
    <row r="648" s="136" customFormat="1" customHeight="1" outlineLevel="1" spans="1:13">
      <c r="A648" s="196">
        <v>659</v>
      </c>
      <c r="B648" s="196"/>
      <c r="C648" s="196"/>
      <c r="D648" s="266" t="s">
        <v>1606</v>
      </c>
      <c r="E648" s="826">
        <v>1.836</v>
      </c>
      <c r="F648" s="826">
        <v>1.5</v>
      </c>
      <c r="G648" s="826">
        <v>3</v>
      </c>
      <c r="H648" s="826">
        <v>1</v>
      </c>
      <c r="I648" s="826"/>
      <c r="J648" s="826">
        <v>2.754</v>
      </c>
      <c r="K648" s="826">
        <v>2.036</v>
      </c>
      <c r="L648" s="142"/>
      <c r="M648" s="136">
        <v>498</v>
      </c>
    </row>
    <row r="649" s="136" customFormat="1" customHeight="1" outlineLevel="1" spans="1:13">
      <c r="A649" s="196">
        <v>660</v>
      </c>
      <c r="B649" s="196"/>
      <c r="C649" s="196"/>
      <c r="D649" s="196" t="s">
        <v>1555</v>
      </c>
      <c r="E649" s="826">
        <v>6.63</v>
      </c>
      <c r="F649" s="826">
        <v>1.5</v>
      </c>
      <c r="G649" s="826">
        <v>3</v>
      </c>
      <c r="H649" s="826">
        <v>3</v>
      </c>
      <c r="I649" s="826"/>
      <c r="J649" s="826">
        <v>29.835</v>
      </c>
      <c r="K649" s="826">
        <v>6.83</v>
      </c>
      <c r="L649" s="142"/>
      <c r="M649" s="136">
        <v>498</v>
      </c>
    </row>
    <row r="650" s="136" customFormat="1" customHeight="1" outlineLevel="1" spans="1:13">
      <c r="A650" s="196">
        <v>661</v>
      </c>
      <c r="B650" s="196"/>
      <c r="C650" s="196"/>
      <c r="D650" s="196" t="s">
        <v>1547</v>
      </c>
      <c r="E650" s="826">
        <v>1.428</v>
      </c>
      <c r="F650" s="826">
        <v>1.5</v>
      </c>
      <c r="G650" s="266">
        <v>3.96</v>
      </c>
      <c r="H650" s="826">
        <v>1</v>
      </c>
      <c r="I650" s="826">
        <v>5.65488</v>
      </c>
      <c r="J650" s="826"/>
      <c r="K650" s="826"/>
      <c r="L650" s="142"/>
      <c r="M650" s="136">
        <v>498</v>
      </c>
    </row>
    <row r="651" s="136" customFormat="1" customHeight="1" outlineLevel="1" spans="1:13">
      <c r="A651" s="196">
        <v>662</v>
      </c>
      <c r="B651" s="196"/>
      <c r="C651" s="196" t="s">
        <v>85</v>
      </c>
      <c r="D651" s="196" t="s">
        <v>1553</v>
      </c>
      <c r="E651" s="826">
        <v>1.836</v>
      </c>
      <c r="F651" s="826">
        <v>1.5</v>
      </c>
      <c r="G651" s="826">
        <v>3</v>
      </c>
      <c r="H651" s="826">
        <v>1</v>
      </c>
      <c r="I651" s="826"/>
      <c r="J651" s="826">
        <v>2.754</v>
      </c>
      <c r="K651" s="826">
        <v>2.036</v>
      </c>
      <c r="L651" s="142" t="s">
        <v>1796</v>
      </c>
      <c r="M651" s="136">
        <v>498</v>
      </c>
    </row>
    <row r="652" s="136" customFormat="1" customHeight="1" outlineLevel="1" spans="1:13">
      <c r="A652" s="196">
        <v>663</v>
      </c>
      <c r="B652" s="196"/>
      <c r="C652" s="196"/>
      <c r="D652" s="266" t="s">
        <v>1606</v>
      </c>
      <c r="E652" s="826">
        <v>1.836</v>
      </c>
      <c r="F652" s="826">
        <v>1.5</v>
      </c>
      <c r="G652" s="826">
        <v>3</v>
      </c>
      <c r="H652" s="826">
        <v>1</v>
      </c>
      <c r="I652" s="826"/>
      <c r="J652" s="826">
        <v>2.754</v>
      </c>
      <c r="K652" s="826">
        <v>2.036</v>
      </c>
      <c r="L652" s="142"/>
      <c r="M652" s="136">
        <v>498</v>
      </c>
    </row>
    <row r="653" s="136" customFormat="1" customHeight="1" outlineLevel="1" spans="1:13">
      <c r="A653" s="196">
        <v>664</v>
      </c>
      <c r="B653" s="196"/>
      <c r="C653" s="196"/>
      <c r="D653" s="196" t="s">
        <v>1555</v>
      </c>
      <c r="E653" s="826">
        <v>6.63</v>
      </c>
      <c r="F653" s="826">
        <v>1.5</v>
      </c>
      <c r="G653" s="826">
        <v>3</v>
      </c>
      <c r="H653" s="826">
        <v>2</v>
      </c>
      <c r="I653" s="826"/>
      <c r="J653" s="826">
        <v>19.89</v>
      </c>
      <c r="K653" s="826">
        <v>6.83</v>
      </c>
      <c r="L653" s="142"/>
      <c r="M653" s="136">
        <v>498</v>
      </c>
    </row>
    <row r="654" s="136" customFormat="1" customHeight="1" outlineLevel="1" spans="1:13">
      <c r="A654" s="196">
        <v>665</v>
      </c>
      <c r="B654" s="196"/>
      <c r="C654" s="196"/>
      <c r="D654" s="196" t="s">
        <v>1547</v>
      </c>
      <c r="E654" s="826">
        <v>1.428</v>
      </c>
      <c r="F654" s="826">
        <v>1.5</v>
      </c>
      <c r="G654" s="266">
        <v>3.96</v>
      </c>
      <c r="H654" s="826">
        <v>1</v>
      </c>
      <c r="I654" s="826">
        <v>5.65488</v>
      </c>
      <c r="J654" s="826"/>
      <c r="K654" s="826"/>
      <c r="L654" s="142"/>
      <c r="M654" s="136">
        <v>498</v>
      </c>
    </row>
    <row r="655" s="136" customFormat="1" customHeight="1" outlineLevel="1" spans="1:13">
      <c r="A655" s="196">
        <v>666</v>
      </c>
      <c r="B655" s="196"/>
      <c r="C655" s="196" t="s">
        <v>85</v>
      </c>
      <c r="D655" s="196" t="s">
        <v>1553</v>
      </c>
      <c r="E655" s="826">
        <v>1.836</v>
      </c>
      <c r="F655" s="826">
        <v>1.5</v>
      </c>
      <c r="G655" s="826">
        <v>3</v>
      </c>
      <c r="H655" s="826">
        <v>1</v>
      </c>
      <c r="I655" s="826"/>
      <c r="J655" s="826">
        <v>2.754</v>
      </c>
      <c r="K655" s="826">
        <v>2.036</v>
      </c>
      <c r="L655" s="142" t="s">
        <v>1797</v>
      </c>
      <c r="M655" s="136">
        <v>498</v>
      </c>
    </row>
    <row r="656" s="136" customFormat="1" customHeight="1" outlineLevel="1" spans="1:13">
      <c r="A656" s="196">
        <v>667</v>
      </c>
      <c r="B656" s="196"/>
      <c r="C656" s="196"/>
      <c r="D656" s="266" t="s">
        <v>1606</v>
      </c>
      <c r="E656" s="826">
        <v>1.836</v>
      </c>
      <c r="F656" s="826">
        <v>1.5</v>
      </c>
      <c r="G656" s="826">
        <v>3</v>
      </c>
      <c r="H656" s="826">
        <v>1</v>
      </c>
      <c r="I656" s="826"/>
      <c r="J656" s="826">
        <v>2.754</v>
      </c>
      <c r="K656" s="826">
        <v>2.036</v>
      </c>
      <c r="L656" s="142"/>
      <c r="M656" s="136">
        <v>498</v>
      </c>
    </row>
    <row r="657" s="136" customFormat="1" customHeight="1" outlineLevel="1" spans="1:13">
      <c r="A657" s="196">
        <v>668</v>
      </c>
      <c r="B657" s="196"/>
      <c r="C657" s="196"/>
      <c r="D657" s="196" t="s">
        <v>1555</v>
      </c>
      <c r="E657" s="826">
        <v>6.63</v>
      </c>
      <c r="F657" s="826">
        <v>1.5</v>
      </c>
      <c r="G657" s="826">
        <v>3</v>
      </c>
      <c r="H657" s="826">
        <v>2</v>
      </c>
      <c r="I657" s="826"/>
      <c r="J657" s="826">
        <v>19.89</v>
      </c>
      <c r="K657" s="826">
        <v>6.83</v>
      </c>
      <c r="L657" s="142"/>
      <c r="M657" s="136">
        <v>498</v>
      </c>
    </row>
    <row r="658" s="136" customFormat="1" customHeight="1" outlineLevel="1" spans="1:13">
      <c r="A658" s="196">
        <v>669</v>
      </c>
      <c r="B658" s="196"/>
      <c r="C658" s="196"/>
      <c r="D658" s="196" t="s">
        <v>1547</v>
      </c>
      <c r="E658" s="826">
        <v>1.428</v>
      </c>
      <c r="F658" s="826">
        <v>1.5</v>
      </c>
      <c r="G658" s="266">
        <v>3.96</v>
      </c>
      <c r="H658" s="826">
        <v>1</v>
      </c>
      <c r="I658" s="826">
        <v>5.65488</v>
      </c>
      <c r="J658" s="826"/>
      <c r="K658" s="826"/>
      <c r="L658" s="142"/>
      <c r="M658" s="136">
        <v>498</v>
      </c>
    </row>
    <row r="659" s="136" customFormat="1" customHeight="1" outlineLevel="1" spans="1:13">
      <c r="A659" s="196">
        <v>670</v>
      </c>
      <c r="B659" s="196"/>
      <c r="C659" s="196" t="s">
        <v>85</v>
      </c>
      <c r="D659" s="196" t="s">
        <v>1553</v>
      </c>
      <c r="E659" s="826">
        <v>1.836</v>
      </c>
      <c r="F659" s="826">
        <v>1.5</v>
      </c>
      <c r="G659" s="826">
        <v>3</v>
      </c>
      <c r="H659" s="826">
        <v>1</v>
      </c>
      <c r="I659" s="826"/>
      <c r="J659" s="826">
        <v>2.754</v>
      </c>
      <c r="K659" s="826">
        <v>2.036</v>
      </c>
      <c r="L659" s="142" t="s">
        <v>1798</v>
      </c>
      <c r="M659" s="136">
        <v>498</v>
      </c>
    </row>
    <row r="660" s="136" customFormat="1" customHeight="1" outlineLevel="1" spans="1:13">
      <c r="A660" s="196">
        <v>671</v>
      </c>
      <c r="B660" s="196"/>
      <c r="C660" s="196"/>
      <c r="D660" s="266" t="s">
        <v>1606</v>
      </c>
      <c r="E660" s="826">
        <v>1.836</v>
      </c>
      <c r="F660" s="826">
        <v>1.5</v>
      </c>
      <c r="G660" s="826">
        <v>3</v>
      </c>
      <c r="H660" s="826">
        <v>1</v>
      </c>
      <c r="I660" s="826"/>
      <c r="J660" s="826">
        <v>2.754</v>
      </c>
      <c r="K660" s="826">
        <v>2.036</v>
      </c>
      <c r="L660" s="142"/>
      <c r="M660" s="136">
        <v>498</v>
      </c>
    </row>
    <row r="661" s="136" customFormat="1" customHeight="1" outlineLevel="1" spans="1:13">
      <c r="A661" s="196">
        <v>672</v>
      </c>
      <c r="B661" s="196"/>
      <c r="C661" s="196"/>
      <c r="D661" s="196" t="s">
        <v>1555</v>
      </c>
      <c r="E661" s="826">
        <v>6.63</v>
      </c>
      <c r="F661" s="826">
        <v>1.5</v>
      </c>
      <c r="G661" s="826">
        <v>3</v>
      </c>
      <c r="H661" s="826">
        <v>2</v>
      </c>
      <c r="I661" s="826"/>
      <c r="J661" s="826">
        <v>19.89</v>
      </c>
      <c r="K661" s="826">
        <v>6.83</v>
      </c>
      <c r="L661" s="142"/>
      <c r="M661" s="136">
        <v>498</v>
      </c>
    </row>
    <row r="662" s="136" customFormat="1" customHeight="1" outlineLevel="1" spans="1:13">
      <c r="A662" s="196">
        <v>673</v>
      </c>
      <c r="B662" s="196"/>
      <c r="C662" s="196"/>
      <c r="D662" s="196" t="s">
        <v>1547</v>
      </c>
      <c r="E662" s="826">
        <v>1.428</v>
      </c>
      <c r="F662" s="826">
        <v>1.5</v>
      </c>
      <c r="G662" s="266">
        <v>3.96</v>
      </c>
      <c r="H662" s="826">
        <v>1</v>
      </c>
      <c r="I662" s="826">
        <v>5.65488</v>
      </c>
      <c r="J662" s="826"/>
      <c r="K662" s="826"/>
      <c r="L662" s="142"/>
      <c r="M662" s="136">
        <v>498</v>
      </c>
    </row>
    <row r="663" s="136" customFormat="1" customHeight="1" outlineLevel="1" spans="1:13">
      <c r="A663" s="196">
        <v>674</v>
      </c>
      <c r="B663" s="196"/>
      <c r="C663" s="196" t="s">
        <v>85</v>
      </c>
      <c r="D663" s="196" t="s">
        <v>1553</v>
      </c>
      <c r="E663" s="826">
        <v>1.836</v>
      </c>
      <c r="F663" s="826">
        <v>1.5</v>
      </c>
      <c r="G663" s="826">
        <v>3</v>
      </c>
      <c r="H663" s="826">
        <v>1</v>
      </c>
      <c r="I663" s="826"/>
      <c r="J663" s="826">
        <v>2.754</v>
      </c>
      <c r="K663" s="826">
        <v>2.036</v>
      </c>
      <c r="L663" s="142" t="s">
        <v>1799</v>
      </c>
      <c r="M663" s="136">
        <v>498</v>
      </c>
    </row>
    <row r="664" s="136" customFormat="1" customHeight="1" outlineLevel="1" spans="1:13">
      <c r="A664" s="196">
        <v>675</v>
      </c>
      <c r="B664" s="196"/>
      <c r="C664" s="196"/>
      <c r="D664" s="266" t="s">
        <v>1606</v>
      </c>
      <c r="E664" s="826">
        <v>1.836</v>
      </c>
      <c r="F664" s="826">
        <v>1.5</v>
      </c>
      <c r="G664" s="826">
        <v>3</v>
      </c>
      <c r="H664" s="826">
        <v>1</v>
      </c>
      <c r="I664" s="826"/>
      <c r="J664" s="826">
        <v>2.754</v>
      </c>
      <c r="K664" s="826">
        <v>2.036</v>
      </c>
      <c r="L664" s="142"/>
      <c r="M664" s="136">
        <v>498</v>
      </c>
    </row>
    <row r="665" s="136" customFormat="1" customHeight="1" outlineLevel="1" spans="1:13">
      <c r="A665" s="196">
        <v>676</v>
      </c>
      <c r="B665" s="196"/>
      <c r="C665" s="196"/>
      <c r="D665" s="196" t="s">
        <v>1555</v>
      </c>
      <c r="E665" s="826">
        <v>6.63</v>
      </c>
      <c r="F665" s="826">
        <v>1.5</v>
      </c>
      <c r="G665" s="826">
        <v>3</v>
      </c>
      <c r="H665" s="826">
        <v>2</v>
      </c>
      <c r="I665" s="826"/>
      <c r="J665" s="826">
        <v>19.89</v>
      </c>
      <c r="K665" s="826">
        <v>6.83</v>
      </c>
      <c r="L665" s="142"/>
      <c r="M665" s="136">
        <v>498</v>
      </c>
    </row>
    <row r="666" s="136" customFormat="1" customHeight="1" outlineLevel="1" spans="1:13">
      <c r="A666" s="196">
        <v>677</v>
      </c>
      <c r="B666" s="196"/>
      <c r="C666" s="196"/>
      <c r="D666" s="196" t="s">
        <v>1547</v>
      </c>
      <c r="E666" s="826">
        <v>1.428</v>
      </c>
      <c r="F666" s="826">
        <v>1.5</v>
      </c>
      <c r="G666" s="266">
        <v>3.96</v>
      </c>
      <c r="H666" s="826">
        <v>1</v>
      </c>
      <c r="I666" s="826">
        <v>5.65488</v>
      </c>
      <c r="J666" s="826"/>
      <c r="K666" s="826"/>
      <c r="L666" s="142"/>
      <c r="M666" s="136">
        <v>498</v>
      </c>
    </row>
    <row r="667" s="136" customFormat="1" customHeight="1" outlineLevel="1" spans="1:13">
      <c r="A667" s="196">
        <v>678</v>
      </c>
      <c r="B667" s="196"/>
      <c r="C667" s="131" t="s">
        <v>1163</v>
      </c>
      <c r="D667" s="196" t="s">
        <v>1555</v>
      </c>
      <c r="E667" s="826">
        <v>9.792</v>
      </c>
      <c r="F667" s="826">
        <v>1.5</v>
      </c>
      <c r="G667" s="826">
        <v>3</v>
      </c>
      <c r="H667" s="826">
        <v>1</v>
      </c>
      <c r="I667" s="826"/>
      <c r="J667" s="826">
        <v>14.688</v>
      </c>
      <c r="K667" s="826">
        <v>9.992</v>
      </c>
      <c r="L667" s="142" t="s">
        <v>1800</v>
      </c>
      <c r="M667" s="136">
        <v>498</v>
      </c>
    </row>
    <row r="668" s="136" customFormat="1" customHeight="1" outlineLevel="1" spans="1:13">
      <c r="A668" s="196">
        <v>679</v>
      </c>
      <c r="B668" s="196"/>
      <c r="C668" s="315"/>
      <c r="D668" s="196" t="s">
        <v>1553</v>
      </c>
      <c r="E668" s="826">
        <v>5.712</v>
      </c>
      <c r="F668" s="826">
        <v>1.5</v>
      </c>
      <c r="G668" s="826">
        <v>3</v>
      </c>
      <c r="H668" s="826">
        <v>1</v>
      </c>
      <c r="I668" s="826"/>
      <c r="J668" s="826">
        <v>8.568</v>
      </c>
      <c r="K668" s="826">
        <v>5.912</v>
      </c>
      <c r="L668" s="142"/>
      <c r="M668" s="136">
        <v>498</v>
      </c>
    </row>
    <row r="669" s="136" customFormat="1" customHeight="1" outlineLevel="1" spans="1:13">
      <c r="A669" s="196">
        <v>680</v>
      </c>
      <c r="B669" s="196"/>
      <c r="C669" s="263"/>
      <c r="D669" s="266" t="s">
        <v>1606</v>
      </c>
      <c r="E669" s="826">
        <v>5.712</v>
      </c>
      <c r="F669" s="826">
        <v>1.5</v>
      </c>
      <c r="G669" s="826">
        <v>3</v>
      </c>
      <c r="H669" s="826">
        <v>1</v>
      </c>
      <c r="I669" s="826"/>
      <c r="J669" s="826">
        <v>8.568</v>
      </c>
      <c r="K669" s="826">
        <v>5.912</v>
      </c>
      <c r="L669" s="142"/>
      <c r="M669" s="136">
        <v>498</v>
      </c>
    </row>
    <row r="670" s="136" customFormat="1" customHeight="1" outlineLevel="1" spans="1:13">
      <c r="A670" s="196">
        <v>681</v>
      </c>
      <c r="B670" s="196"/>
      <c r="C670" s="196" t="s">
        <v>1165</v>
      </c>
      <c r="D670" s="196" t="s">
        <v>1553</v>
      </c>
      <c r="E670" s="826">
        <v>3.366</v>
      </c>
      <c r="F670" s="826">
        <v>1.5</v>
      </c>
      <c r="G670" s="826">
        <v>1.4</v>
      </c>
      <c r="H670" s="826">
        <v>1</v>
      </c>
      <c r="I670" s="826"/>
      <c r="J670" s="826">
        <v>5.049</v>
      </c>
      <c r="K670" s="826">
        <v>3.566</v>
      </c>
      <c r="L670" s="142" t="s">
        <v>1801</v>
      </c>
      <c r="M670" s="136">
        <v>498</v>
      </c>
    </row>
    <row r="671" s="136" customFormat="1" customHeight="1" outlineLevel="1" spans="1:13">
      <c r="A671" s="196">
        <v>682</v>
      </c>
      <c r="B671" s="196" t="s">
        <v>1802</v>
      </c>
      <c r="C671" s="196" t="s">
        <v>1190</v>
      </c>
      <c r="D671" s="196" t="s">
        <v>1553</v>
      </c>
      <c r="E671" s="826">
        <v>9.69</v>
      </c>
      <c r="F671" s="826">
        <v>1.5</v>
      </c>
      <c r="G671" s="826">
        <v>3</v>
      </c>
      <c r="H671" s="826">
        <v>1</v>
      </c>
      <c r="I671" s="826"/>
      <c r="J671" s="826">
        <v>14.535</v>
      </c>
      <c r="K671" s="826">
        <v>9.89</v>
      </c>
      <c r="L671" s="142" t="s">
        <v>1803</v>
      </c>
      <c r="M671" s="136">
        <v>702</v>
      </c>
    </row>
    <row r="672" s="136" customFormat="1" customHeight="1" outlineLevel="1" spans="1:13">
      <c r="A672" s="196">
        <v>683</v>
      </c>
      <c r="B672" s="196"/>
      <c r="C672" s="196" t="s">
        <v>1239</v>
      </c>
      <c r="D672" s="196" t="s">
        <v>1553</v>
      </c>
      <c r="E672" s="826">
        <v>8.67</v>
      </c>
      <c r="F672" s="826">
        <v>1.5</v>
      </c>
      <c r="G672" s="826">
        <v>3</v>
      </c>
      <c r="H672" s="826">
        <v>1</v>
      </c>
      <c r="I672" s="826"/>
      <c r="J672" s="826">
        <v>13.005</v>
      </c>
      <c r="K672" s="826">
        <v>8.87</v>
      </c>
      <c r="L672" s="142" t="s">
        <v>1561</v>
      </c>
      <c r="M672" s="136">
        <v>702</v>
      </c>
    </row>
    <row r="673" s="136" customFormat="1" customHeight="1" outlineLevel="1" spans="1:13">
      <c r="A673" s="196">
        <v>684</v>
      </c>
      <c r="B673" s="196"/>
      <c r="C673" s="196" t="s">
        <v>85</v>
      </c>
      <c r="D673" s="196" t="s">
        <v>1553</v>
      </c>
      <c r="E673" s="826">
        <v>1.836</v>
      </c>
      <c r="F673" s="826">
        <v>1.5</v>
      </c>
      <c r="G673" s="826">
        <v>3</v>
      </c>
      <c r="H673" s="826">
        <v>1</v>
      </c>
      <c r="I673" s="826"/>
      <c r="J673" s="826">
        <v>2.754</v>
      </c>
      <c r="K673" s="826">
        <v>2.036</v>
      </c>
      <c r="L673" s="142" t="s">
        <v>1804</v>
      </c>
      <c r="M673" s="136">
        <v>702</v>
      </c>
    </row>
    <row r="674" s="136" customFormat="1" customHeight="1" outlineLevel="1" spans="1:13">
      <c r="A674" s="196">
        <v>685</v>
      </c>
      <c r="B674" s="196"/>
      <c r="C674" s="196"/>
      <c r="D674" s="266" t="s">
        <v>1606</v>
      </c>
      <c r="E674" s="826">
        <v>1.836</v>
      </c>
      <c r="F674" s="826">
        <v>1.5</v>
      </c>
      <c r="G674" s="826">
        <v>3</v>
      </c>
      <c r="H674" s="826">
        <v>1</v>
      </c>
      <c r="I674" s="826"/>
      <c r="J674" s="826">
        <v>2.754</v>
      </c>
      <c r="K674" s="826">
        <v>2.036</v>
      </c>
      <c r="L674" s="142"/>
      <c r="M674" s="136">
        <v>702</v>
      </c>
    </row>
    <row r="675" s="136" customFormat="1" customHeight="1" outlineLevel="1" spans="1:13">
      <c r="A675" s="196">
        <v>686</v>
      </c>
      <c r="B675" s="196"/>
      <c r="C675" s="196"/>
      <c r="D675" s="196" t="s">
        <v>1555</v>
      </c>
      <c r="E675" s="826">
        <v>6.63</v>
      </c>
      <c r="F675" s="826">
        <v>1.5</v>
      </c>
      <c r="G675" s="826">
        <v>3</v>
      </c>
      <c r="H675" s="826">
        <v>2</v>
      </c>
      <c r="I675" s="826"/>
      <c r="J675" s="826">
        <v>19.89</v>
      </c>
      <c r="K675" s="826">
        <v>6.83</v>
      </c>
      <c r="L675" s="142"/>
      <c r="M675" s="136">
        <v>702</v>
      </c>
    </row>
    <row r="676" s="136" customFormat="1" customHeight="1" outlineLevel="1" spans="1:13">
      <c r="A676" s="196">
        <v>687</v>
      </c>
      <c r="B676" s="196"/>
      <c r="C676" s="196"/>
      <c r="D676" s="196" t="s">
        <v>1547</v>
      </c>
      <c r="E676" s="826">
        <v>1.428</v>
      </c>
      <c r="F676" s="826">
        <v>1.5</v>
      </c>
      <c r="G676" s="266">
        <v>3.96</v>
      </c>
      <c r="H676" s="826">
        <v>1</v>
      </c>
      <c r="I676" s="826">
        <v>5.65488</v>
      </c>
      <c r="J676" s="826"/>
      <c r="K676" s="826"/>
      <c r="L676" s="142"/>
      <c r="M676" s="136">
        <v>702</v>
      </c>
    </row>
    <row r="677" s="136" customFormat="1" customHeight="1" outlineLevel="1" spans="1:13">
      <c r="A677" s="196">
        <v>688</v>
      </c>
      <c r="B677" s="196"/>
      <c r="C677" s="196" t="s">
        <v>85</v>
      </c>
      <c r="D677" s="196" t="s">
        <v>1553</v>
      </c>
      <c r="E677" s="826">
        <v>1.836</v>
      </c>
      <c r="F677" s="826">
        <v>1.5</v>
      </c>
      <c r="G677" s="826">
        <v>3</v>
      </c>
      <c r="H677" s="826">
        <v>1</v>
      </c>
      <c r="I677" s="826"/>
      <c r="J677" s="826">
        <v>2.754</v>
      </c>
      <c r="K677" s="826">
        <v>2.036</v>
      </c>
      <c r="L677" s="142" t="s">
        <v>1805</v>
      </c>
      <c r="M677" s="136">
        <v>702</v>
      </c>
    </row>
    <row r="678" s="136" customFormat="1" customHeight="1" outlineLevel="1" spans="1:13">
      <c r="A678" s="196">
        <v>689</v>
      </c>
      <c r="B678" s="196"/>
      <c r="C678" s="196"/>
      <c r="D678" s="266" t="s">
        <v>1606</v>
      </c>
      <c r="E678" s="826">
        <v>1.836</v>
      </c>
      <c r="F678" s="826">
        <v>1.5</v>
      </c>
      <c r="G678" s="826">
        <v>3</v>
      </c>
      <c r="H678" s="826">
        <v>1</v>
      </c>
      <c r="I678" s="826"/>
      <c r="J678" s="826">
        <v>2.754</v>
      </c>
      <c r="K678" s="826">
        <v>2.036</v>
      </c>
      <c r="L678" s="142"/>
      <c r="M678" s="136">
        <v>702</v>
      </c>
    </row>
    <row r="679" s="136" customFormat="1" customHeight="1" outlineLevel="1" spans="1:13">
      <c r="A679" s="196">
        <v>690</v>
      </c>
      <c r="B679" s="196"/>
      <c r="C679" s="196"/>
      <c r="D679" s="196" t="s">
        <v>1555</v>
      </c>
      <c r="E679" s="826">
        <v>6.63</v>
      </c>
      <c r="F679" s="826">
        <v>1.5</v>
      </c>
      <c r="G679" s="826">
        <v>3</v>
      </c>
      <c r="H679" s="826">
        <v>2</v>
      </c>
      <c r="I679" s="826"/>
      <c r="J679" s="826">
        <v>19.89</v>
      </c>
      <c r="K679" s="826">
        <v>6.83</v>
      </c>
      <c r="L679" s="142"/>
      <c r="M679" s="136">
        <v>702</v>
      </c>
    </row>
    <row r="680" s="136" customFormat="1" customHeight="1" outlineLevel="1" spans="1:13">
      <c r="A680" s="196">
        <v>691</v>
      </c>
      <c r="B680" s="196"/>
      <c r="C680" s="196"/>
      <c r="D680" s="196" t="s">
        <v>1547</v>
      </c>
      <c r="E680" s="826">
        <v>1.428</v>
      </c>
      <c r="F680" s="826">
        <v>1.5</v>
      </c>
      <c r="G680" s="266">
        <v>3.96</v>
      </c>
      <c r="H680" s="826">
        <v>1</v>
      </c>
      <c r="I680" s="826">
        <v>5.65488</v>
      </c>
      <c r="J680" s="826"/>
      <c r="K680" s="826"/>
      <c r="L680" s="142"/>
      <c r="M680" s="136">
        <v>702</v>
      </c>
    </row>
    <row r="681" s="136" customFormat="1" customHeight="1" outlineLevel="1" spans="1:13">
      <c r="A681" s="196">
        <v>692</v>
      </c>
      <c r="B681" s="196"/>
      <c r="C681" s="196" t="s">
        <v>85</v>
      </c>
      <c r="D681" s="196" t="s">
        <v>1553</v>
      </c>
      <c r="E681" s="826">
        <v>1.836</v>
      </c>
      <c r="F681" s="826">
        <v>1.5</v>
      </c>
      <c r="G681" s="826">
        <v>3</v>
      </c>
      <c r="H681" s="826">
        <v>1</v>
      </c>
      <c r="I681" s="826"/>
      <c r="J681" s="826">
        <v>2.754</v>
      </c>
      <c r="K681" s="826">
        <v>2.036</v>
      </c>
      <c r="L681" s="142" t="s">
        <v>1806</v>
      </c>
      <c r="M681" s="136">
        <v>702</v>
      </c>
    </row>
    <row r="682" s="136" customFormat="1" customHeight="1" outlineLevel="1" spans="1:13">
      <c r="A682" s="196">
        <v>693</v>
      </c>
      <c r="B682" s="196"/>
      <c r="C682" s="196"/>
      <c r="D682" s="266" t="s">
        <v>1606</v>
      </c>
      <c r="E682" s="826">
        <v>1.836</v>
      </c>
      <c r="F682" s="826">
        <v>1.5</v>
      </c>
      <c r="G682" s="826">
        <v>3</v>
      </c>
      <c r="H682" s="826">
        <v>1</v>
      </c>
      <c r="I682" s="826"/>
      <c r="J682" s="826">
        <v>2.754</v>
      </c>
      <c r="K682" s="826">
        <v>2.036</v>
      </c>
      <c r="L682" s="142"/>
      <c r="M682" s="136">
        <v>702</v>
      </c>
    </row>
    <row r="683" s="136" customFormat="1" customHeight="1" outlineLevel="1" spans="1:13">
      <c r="A683" s="196">
        <v>694</v>
      </c>
      <c r="B683" s="196"/>
      <c r="C683" s="196"/>
      <c r="D683" s="196" t="s">
        <v>1555</v>
      </c>
      <c r="E683" s="826">
        <v>6.63</v>
      </c>
      <c r="F683" s="826">
        <v>1.5</v>
      </c>
      <c r="G683" s="826">
        <v>3</v>
      </c>
      <c r="H683" s="826">
        <v>2</v>
      </c>
      <c r="I683" s="826"/>
      <c r="J683" s="826">
        <v>19.89</v>
      </c>
      <c r="K683" s="826">
        <v>6.83</v>
      </c>
      <c r="L683" s="142"/>
      <c r="M683" s="136">
        <v>702</v>
      </c>
    </row>
    <row r="684" s="136" customFormat="1" customHeight="1" outlineLevel="1" spans="1:13">
      <c r="A684" s="196">
        <v>695</v>
      </c>
      <c r="B684" s="196"/>
      <c r="C684" s="196"/>
      <c r="D684" s="196" t="s">
        <v>1547</v>
      </c>
      <c r="E684" s="826">
        <v>1.428</v>
      </c>
      <c r="F684" s="826">
        <v>1.5</v>
      </c>
      <c r="G684" s="266">
        <v>3.96</v>
      </c>
      <c r="H684" s="826">
        <v>1</v>
      </c>
      <c r="I684" s="826">
        <v>5.65488</v>
      </c>
      <c r="J684" s="826"/>
      <c r="K684" s="826"/>
      <c r="L684" s="142"/>
      <c r="M684" s="136">
        <v>702</v>
      </c>
    </row>
    <row r="685" s="136" customFormat="1" customHeight="1" outlineLevel="1" spans="1:13">
      <c r="A685" s="196">
        <v>696</v>
      </c>
      <c r="B685" s="196"/>
      <c r="C685" s="196" t="s">
        <v>85</v>
      </c>
      <c r="D685" s="196" t="s">
        <v>1553</v>
      </c>
      <c r="E685" s="826">
        <v>1.836</v>
      </c>
      <c r="F685" s="826">
        <v>1.5</v>
      </c>
      <c r="G685" s="826">
        <v>3</v>
      </c>
      <c r="H685" s="826">
        <v>1</v>
      </c>
      <c r="I685" s="826"/>
      <c r="J685" s="826">
        <v>2.754</v>
      </c>
      <c r="K685" s="826">
        <v>2.036</v>
      </c>
      <c r="L685" s="142" t="s">
        <v>1807</v>
      </c>
      <c r="M685" s="136">
        <v>702</v>
      </c>
    </row>
    <row r="686" s="136" customFormat="1" customHeight="1" outlineLevel="1" spans="1:13">
      <c r="A686" s="196">
        <v>697</v>
      </c>
      <c r="B686" s="196"/>
      <c r="C686" s="196"/>
      <c r="D686" s="266" t="s">
        <v>1606</v>
      </c>
      <c r="E686" s="826">
        <v>1.836</v>
      </c>
      <c r="F686" s="826">
        <v>1.5</v>
      </c>
      <c r="G686" s="826">
        <v>3</v>
      </c>
      <c r="H686" s="826">
        <v>1</v>
      </c>
      <c r="I686" s="826"/>
      <c r="J686" s="826">
        <v>2.754</v>
      </c>
      <c r="K686" s="826">
        <v>2.036</v>
      </c>
      <c r="L686" s="142"/>
      <c r="M686" s="136">
        <v>702</v>
      </c>
    </row>
    <row r="687" s="136" customFormat="1" customHeight="1" outlineLevel="1" spans="1:13">
      <c r="A687" s="196">
        <v>698</v>
      </c>
      <c r="B687" s="196"/>
      <c r="C687" s="196"/>
      <c r="D687" s="196" t="s">
        <v>1555</v>
      </c>
      <c r="E687" s="826">
        <v>6.63</v>
      </c>
      <c r="F687" s="826">
        <v>1.5</v>
      </c>
      <c r="G687" s="826">
        <v>3</v>
      </c>
      <c r="H687" s="826">
        <v>2</v>
      </c>
      <c r="I687" s="826"/>
      <c r="J687" s="826">
        <v>19.89</v>
      </c>
      <c r="K687" s="826">
        <v>6.83</v>
      </c>
      <c r="L687" s="142"/>
      <c r="M687" s="136">
        <v>702</v>
      </c>
    </row>
    <row r="688" s="136" customFormat="1" customHeight="1" outlineLevel="1" spans="1:13">
      <c r="A688" s="196">
        <v>699</v>
      </c>
      <c r="B688" s="196"/>
      <c r="C688" s="196"/>
      <c r="D688" s="196" t="s">
        <v>1547</v>
      </c>
      <c r="E688" s="826">
        <v>1.428</v>
      </c>
      <c r="F688" s="826">
        <v>1.5</v>
      </c>
      <c r="G688" s="266">
        <v>3.96</v>
      </c>
      <c r="H688" s="826">
        <v>1</v>
      </c>
      <c r="I688" s="826">
        <v>5.65488</v>
      </c>
      <c r="J688" s="826"/>
      <c r="K688" s="826"/>
      <c r="L688" s="142"/>
      <c r="M688" s="136">
        <v>702</v>
      </c>
    </row>
    <row r="689" s="136" customFormat="1" customHeight="1" outlineLevel="1" spans="1:13">
      <c r="A689" s="196">
        <v>700</v>
      </c>
      <c r="B689" s="196"/>
      <c r="C689" s="196" t="s">
        <v>87</v>
      </c>
      <c r="D689" s="196" t="s">
        <v>1553</v>
      </c>
      <c r="E689" s="826">
        <v>1.836</v>
      </c>
      <c r="F689" s="826">
        <v>1.5</v>
      </c>
      <c r="G689" s="826">
        <v>3</v>
      </c>
      <c r="H689" s="826">
        <v>1</v>
      </c>
      <c r="I689" s="826"/>
      <c r="J689" s="826">
        <v>2.754</v>
      </c>
      <c r="K689" s="826">
        <v>2.036</v>
      </c>
      <c r="L689" s="142" t="s">
        <v>1808</v>
      </c>
      <c r="M689" s="136">
        <v>702</v>
      </c>
    </row>
    <row r="690" s="136" customFormat="1" customHeight="1" outlineLevel="1" spans="1:13">
      <c r="A690" s="196">
        <v>701</v>
      </c>
      <c r="B690" s="196"/>
      <c r="C690" s="196"/>
      <c r="D690" s="266" t="s">
        <v>1606</v>
      </c>
      <c r="E690" s="826">
        <v>1.836</v>
      </c>
      <c r="F690" s="826">
        <v>1.5</v>
      </c>
      <c r="G690" s="826">
        <v>3</v>
      </c>
      <c r="H690" s="826">
        <v>1</v>
      </c>
      <c r="I690" s="826"/>
      <c r="J690" s="826">
        <v>2.754</v>
      </c>
      <c r="K690" s="826">
        <v>2.036</v>
      </c>
      <c r="L690" s="142"/>
      <c r="M690" s="136">
        <v>702</v>
      </c>
    </row>
    <row r="691" s="136" customFormat="1" customHeight="1" outlineLevel="1" spans="1:13">
      <c r="A691" s="196">
        <v>702</v>
      </c>
      <c r="B691" s="196"/>
      <c r="C691" s="196"/>
      <c r="D691" s="196" t="s">
        <v>1555</v>
      </c>
      <c r="E691" s="826">
        <v>6.63</v>
      </c>
      <c r="F691" s="826">
        <v>1.5</v>
      </c>
      <c r="G691" s="826">
        <v>3</v>
      </c>
      <c r="H691" s="826">
        <v>3</v>
      </c>
      <c r="I691" s="826"/>
      <c r="J691" s="826">
        <v>29.835</v>
      </c>
      <c r="K691" s="826">
        <v>6.83</v>
      </c>
      <c r="L691" s="142"/>
      <c r="M691" s="136">
        <v>702</v>
      </c>
    </row>
    <row r="692" s="136" customFormat="1" customHeight="1" outlineLevel="1" spans="1:13">
      <c r="A692" s="196">
        <v>703</v>
      </c>
      <c r="B692" s="196"/>
      <c r="C692" s="196"/>
      <c r="D692" s="196" t="s">
        <v>1547</v>
      </c>
      <c r="E692" s="826">
        <v>1.428</v>
      </c>
      <c r="F692" s="826">
        <v>1.5</v>
      </c>
      <c r="G692" s="266">
        <v>3.96</v>
      </c>
      <c r="H692" s="826">
        <v>1</v>
      </c>
      <c r="I692" s="826">
        <v>5.65488</v>
      </c>
      <c r="J692" s="826"/>
      <c r="K692" s="826"/>
      <c r="L692" s="142"/>
      <c r="M692" s="136">
        <v>702</v>
      </c>
    </row>
    <row r="693" s="136" customFormat="1" customHeight="1" outlineLevel="1" spans="1:13">
      <c r="A693" s="196">
        <v>704</v>
      </c>
      <c r="B693" s="196"/>
      <c r="C693" s="196" t="s">
        <v>87</v>
      </c>
      <c r="D693" s="196" t="s">
        <v>1553</v>
      </c>
      <c r="E693" s="826">
        <v>1.836</v>
      </c>
      <c r="F693" s="826">
        <v>1.5</v>
      </c>
      <c r="G693" s="826">
        <v>3</v>
      </c>
      <c r="H693" s="826">
        <v>1</v>
      </c>
      <c r="I693" s="826"/>
      <c r="J693" s="826">
        <v>2.754</v>
      </c>
      <c r="K693" s="826">
        <v>2.036</v>
      </c>
      <c r="L693" s="142" t="s">
        <v>1809</v>
      </c>
      <c r="M693" s="136">
        <v>702</v>
      </c>
    </row>
    <row r="694" s="136" customFormat="1" customHeight="1" outlineLevel="1" spans="1:13">
      <c r="A694" s="196">
        <v>705</v>
      </c>
      <c r="B694" s="196"/>
      <c r="C694" s="196"/>
      <c r="D694" s="266" t="s">
        <v>1606</v>
      </c>
      <c r="E694" s="826">
        <v>1.836</v>
      </c>
      <c r="F694" s="826">
        <v>1.5</v>
      </c>
      <c r="G694" s="826">
        <v>3</v>
      </c>
      <c r="H694" s="826">
        <v>1</v>
      </c>
      <c r="I694" s="826"/>
      <c r="J694" s="826">
        <v>2.754</v>
      </c>
      <c r="K694" s="826">
        <v>2.036</v>
      </c>
      <c r="L694" s="142"/>
      <c r="M694" s="136">
        <v>702</v>
      </c>
    </row>
    <row r="695" s="136" customFormat="1" customHeight="1" outlineLevel="1" spans="1:13">
      <c r="A695" s="196">
        <v>706</v>
      </c>
      <c r="B695" s="196"/>
      <c r="C695" s="196"/>
      <c r="D695" s="196" t="s">
        <v>1555</v>
      </c>
      <c r="E695" s="826">
        <v>6.63</v>
      </c>
      <c r="F695" s="826">
        <v>1.5</v>
      </c>
      <c r="G695" s="826">
        <v>3</v>
      </c>
      <c r="H695" s="826">
        <v>3</v>
      </c>
      <c r="I695" s="826"/>
      <c r="J695" s="826">
        <v>29.835</v>
      </c>
      <c r="K695" s="826">
        <v>6.83</v>
      </c>
      <c r="L695" s="142"/>
      <c r="M695" s="136">
        <v>702</v>
      </c>
    </row>
    <row r="696" s="136" customFormat="1" customHeight="1" outlineLevel="1" spans="1:13">
      <c r="A696" s="196">
        <v>707</v>
      </c>
      <c r="B696" s="196"/>
      <c r="C696" s="196"/>
      <c r="D696" s="196" t="s">
        <v>1547</v>
      </c>
      <c r="E696" s="826">
        <v>1.428</v>
      </c>
      <c r="F696" s="826">
        <v>1.5</v>
      </c>
      <c r="G696" s="266">
        <v>3.96</v>
      </c>
      <c r="H696" s="826">
        <v>1</v>
      </c>
      <c r="I696" s="826">
        <v>5.65488</v>
      </c>
      <c r="J696" s="826"/>
      <c r="K696" s="826"/>
      <c r="L696" s="142"/>
      <c r="M696" s="136">
        <v>702</v>
      </c>
    </row>
    <row r="697" s="136" customFormat="1" customHeight="1" outlineLevel="1" spans="1:13">
      <c r="A697" s="196">
        <v>708</v>
      </c>
      <c r="B697" s="196"/>
      <c r="C697" s="196" t="s">
        <v>87</v>
      </c>
      <c r="D697" s="196" t="s">
        <v>1553</v>
      </c>
      <c r="E697" s="826">
        <v>1.836</v>
      </c>
      <c r="F697" s="826">
        <v>1.5</v>
      </c>
      <c r="G697" s="826">
        <v>3</v>
      </c>
      <c r="H697" s="826">
        <v>1</v>
      </c>
      <c r="I697" s="826"/>
      <c r="J697" s="826">
        <v>2.754</v>
      </c>
      <c r="K697" s="826">
        <v>2.036</v>
      </c>
      <c r="L697" s="142" t="s">
        <v>1810</v>
      </c>
      <c r="M697" s="136">
        <v>702</v>
      </c>
    </row>
    <row r="698" s="136" customFormat="1" customHeight="1" outlineLevel="1" spans="1:13">
      <c r="A698" s="196">
        <v>709</v>
      </c>
      <c r="B698" s="196"/>
      <c r="C698" s="196"/>
      <c r="D698" s="266" t="s">
        <v>1606</v>
      </c>
      <c r="E698" s="826">
        <v>1.836</v>
      </c>
      <c r="F698" s="826">
        <v>1.5</v>
      </c>
      <c r="G698" s="826">
        <v>3</v>
      </c>
      <c r="H698" s="826">
        <v>1</v>
      </c>
      <c r="I698" s="826"/>
      <c r="J698" s="826">
        <v>2.754</v>
      </c>
      <c r="K698" s="826">
        <v>2.036</v>
      </c>
      <c r="L698" s="142"/>
      <c r="M698" s="136">
        <v>702</v>
      </c>
    </row>
    <row r="699" s="136" customFormat="1" customHeight="1" outlineLevel="1" spans="1:13">
      <c r="A699" s="196">
        <v>710</v>
      </c>
      <c r="B699" s="196"/>
      <c r="C699" s="196"/>
      <c r="D699" s="196" t="s">
        <v>1555</v>
      </c>
      <c r="E699" s="826">
        <v>6.63</v>
      </c>
      <c r="F699" s="826">
        <v>1.5</v>
      </c>
      <c r="G699" s="826">
        <v>3</v>
      </c>
      <c r="H699" s="826">
        <v>3</v>
      </c>
      <c r="I699" s="826"/>
      <c r="J699" s="826">
        <v>29.835</v>
      </c>
      <c r="K699" s="826">
        <v>6.83</v>
      </c>
      <c r="L699" s="142"/>
      <c r="M699" s="136">
        <v>702</v>
      </c>
    </row>
    <row r="700" s="136" customFormat="1" customHeight="1" outlineLevel="1" spans="1:13">
      <c r="A700" s="196">
        <v>711</v>
      </c>
      <c r="B700" s="196"/>
      <c r="C700" s="196"/>
      <c r="D700" s="196" t="s">
        <v>1547</v>
      </c>
      <c r="E700" s="826">
        <v>1.428</v>
      </c>
      <c r="F700" s="826">
        <v>1.5</v>
      </c>
      <c r="G700" s="266">
        <v>3.96</v>
      </c>
      <c r="H700" s="826">
        <v>1</v>
      </c>
      <c r="I700" s="826">
        <v>5.65488</v>
      </c>
      <c r="J700" s="826"/>
      <c r="K700" s="826"/>
      <c r="L700" s="142"/>
      <c r="M700" s="136">
        <v>702</v>
      </c>
    </row>
    <row r="701" s="136" customFormat="1" customHeight="1" outlineLevel="1" spans="1:13">
      <c r="A701" s="196">
        <v>712</v>
      </c>
      <c r="B701" s="196"/>
      <c r="C701" s="196" t="s">
        <v>83</v>
      </c>
      <c r="D701" s="196" t="s">
        <v>1553</v>
      </c>
      <c r="E701" s="826">
        <v>3.264</v>
      </c>
      <c r="F701" s="826">
        <v>1.5</v>
      </c>
      <c r="G701" s="826">
        <v>3</v>
      </c>
      <c r="H701" s="826">
        <v>1</v>
      </c>
      <c r="I701" s="826"/>
      <c r="J701" s="826">
        <v>4.896</v>
      </c>
      <c r="K701" s="826">
        <v>3.464</v>
      </c>
      <c r="L701" s="142" t="s">
        <v>1811</v>
      </c>
      <c r="M701" s="136">
        <v>702</v>
      </c>
    </row>
    <row r="702" s="136" customFormat="1" customHeight="1" outlineLevel="1" spans="1:13">
      <c r="A702" s="196">
        <v>713</v>
      </c>
      <c r="B702" s="196"/>
      <c r="C702" s="196"/>
      <c r="D702" s="266" t="s">
        <v>1606</v>
      </c>
      <c r="E702" s="826">
        <v>3.264</v>
      </c>
      <c r="F702" s="826">
        <v>1.5</v>
      </c>
      <c r="G702" s="826">
        <v>3</v>
      </c>
      <c r="H702" s="826">
        <v>1</v>
      </c>
      <c r="I702" s="826"/>
      <c r="J702" s="826">
        <v>4.896</v>
      </c>
      <c r="K702" s="826">
        <v>3.464</v>
      </c>
      <c r="L702" s="142"/>
      <c r="M702" s="136">
        <v>702</v>
      </c>
    </row>
    <row r="703" s="136" customFormat="1" customHeight="1" outlineLevel="1" spans="1:13">
      <c r="A703" s="196">
        <v>714</v>
      </c>
      <c r="B703" s="196"/>
      <c r="C703" s="196"/>
      <c r="D703" s="196" t="s">
        <v>1555</v>
      </c>
      <c r="E703" s="826">
        <v>6.63</v>
      </c>
      <c r="F703" s="826">
        <v>1.5</v>
      </c>
      <c r="G703" s="826">
        <v>3</v>
      </c>
      <c r="H703" s="826">
        <v>1</v>
      </c>
      <c r="I703" s="826"/>
      <c r="J703" s="826">
        <v>9.945</v>
      </c>
      <c r="K703" s="826">
        <v>6.83</v>
      </c>
      <c r="L703" s="142"/>
      <c r="M703" s="136">
        <v>702</v>
      </c>
    </row>
    <row r="704" s="136" customFormat="1" customHeight="1" outlineLevel="1" spans="1:13">
      <c r="A704" s="196">
        <v>716</v>
      </c>
      <c r="B704" s="196"/>
      <c r="C704" s="196" t="s">
        <v>83</v>
      </c>
      <c r="D704" s="196" t="s">
        <v>1553</v>
      </c>
      <c r="E704" s="826">
        <v>3.264</v>
      </c>
      <c r="F704" s="826">
        <v>1.5</v>
      </c>
      <c r="G704" s="826">
        <v>3</v>
      </c>
      <c r="H704" s="826">
        <v>1</v>
      </c>
      <c r="I704" s="826"/>
      <c r="J704" s="826">
        <v>4.896</v>
      </c>
      <c r="K704" s="826">
        <v>3.464</v>
      </c>
      <c r="L704" s="142" t="s">
        <v>1812</v>
      </c>
      <c r="M704" s="136">
        <v>702</v>
      </c>
    </row>
    <row r="705" s="136" customFormat="1" customHeight="1" outlineLevel="1" spans="1:13">
      <c r="A705" s="196">
        <v>717</v>
      </c>
      <c r="B705" s="196"/>
      <c r="C705" s="196"/>
      <c r="D705" s="266" t="s">
        <v>1606</v>
      </c>
      <c r="E705" s="826">
        <v>3.264</v>
      </c>
      <c r="F705" s="826">
        <v>1.5</v>
      </c>
      <c r="G705" s="826">
        <v>3</v>
      </c>
      <c r="H705" s="826">
        <v>1</v>
      </c>
      <c r="I705" s="826"/>
      <c r="J705" s="826">
        <v>4.896</v>
      </c>
      <c r="K705" s="826">
        <v>3.464</v>
      </c>
      <c r="L705" s="142"/>
      <c r="M705" s="136">
        <v>702</v>
      </c>
    </row>
    <row r="706" s="136" customFormat="1" customHeight="1" outlineLevel="1" spans="1:13">
      <c r="A706" s="196">
        <v>718</v>
      </c>
      <c r="B706" s="196"/>
      <c r="C706" s="196"/>
      <c r="D706" s="196" t="s">
        <v>1555</v>
      </c>
      <c r="E706" s="826">
        <v>6.63</v>
      </c>
      <c r="F706" s="826">
        <v>1.5</v>
      </c>
      <c r="G706" s="826">
        <v>3</v>
      </c>
      <c r="H706" s="826">
        <v>1</v>
      </c>
      <c r="I706" s="826"/>
      <c r="J706" s="826">
        <v>9.945</v>
      </c>
      <c r="K706" s="826">
        <v>6.83</v>
      </c>
      <c r="L706" s="142"/>
      <c r="M706" s="136">
        <v>702</v>
      </c>
    </row>
    <row r="707" s="136" customFormat="1" customHeight="1" outlineLevel="1" spans="1:13">
      <c r="A707" s="196">
        <v>720</v>
      </c>
      <c r="B707" s="196"/>
      <c r="C707" s="196" t="s">
        <v>87</v>
      </c>
      <c r="D707" s="196" t="s">
        <v>1553</v>
      </c>
      <c r="E707" s="826">
        <v>1.836</v>
      </c>
      <c r="F707" s="826">
        <v>1.5</v>
      </c>
      <c r="G707" s="826">
        <v>3</v>
      </c>
      <c r="H707" s="826">
        <v>1</v>
      </c>
      <c r="I707" s="826"/>
      <c r="J707" s="826">
        <v>2.754</v>
      </c>
      <c r="K707" s="826">
        <v>2.036</v>
      </c>
      <c r="L707" s="142" t="s">
        <v>1813</v>
      </c>
      <c r="M707" s="136">
        <v>702</v>
      </c>
    </row>
    <row r="708" s="136" customFormat="1" customHeight="1" outlineLevel="1" spans="1:13">
      <c r="A708" s="196">
        <v>721</v>
      </c>
      <c r="B708" s="196"/>
      <c r="C708" s="196"/>
      <c r="D708" s="266" t="s">
        <v>1606</v>
      </c>
      <c r="E708" s="826">
        <v>1.836</v>
      </c>
      <c r="F708" s="826">
        <v>1.5</v>
      </c>
      <c r="G708" s="826">
        <v>3</v>
      </c>
      <c r="H708" s="826">
        <v>1</v>
      </c>
      <c r="I708" s="826"/>
      <c r="J708" s="826">
        <v>2.754</v>
      </c>
      <c r="K708" s="826">
        <v>2.036</v>
      </c>
      <c r="L708" s="142"/>
      <c r="M708" s="136">
        <v>702</v>
      </c>
    </row>
    <row r="709" s="136" customFormat="1" customHeight="1" outlineLevel="1" spans="1:13">
      <c r="A709" s="196">
        <v>722</v>
      </c>
      <c r="B709" s="196"/>
      <c r="C709" s="196"/>
      <c r="D709" s="196" t="s">
        <v>1555</v>
      </c>
      <c r="E709" s="826">
        <v>6.63</v>
      </c>
      <c r="F709" s="826">
        <v>1.5</v>
      </c>
      <c r="G709" s="826">
        <v>3</v>
      </c>
      <c r="H709" s="826">
        <v>3</v>
      </c>
      <c r="I709" s="826"/>
      <c r="J709" s="826">
        <v>29.835</v>
      </c>
      <c r="K709" s="826">
        <v>6.83</v>
      </c>
      <c r="L709" s="142"/>
      <c r="M709" s="136">
        <v>702</v>
      </c>
    </row>
    <row r="710" s="136" customFormat="1" customHeight="1" outlineLevel="1" spans="1:13">
      <c r="A710" s="196">
        <v>723</v>
      </c>
      <c r="B710" s="196"/>
      <c r="C710" s="196"/>
      <c r="D710" s="196" t="s">
        <v>1547</v>
      </c>
      <c r="E710" s="826">
        <v>1.428</v>
      </c>
      <c r="F710" s="826">
        <v>1.5</v>
      </c>
      <c r="G710" s="266">
        <v>3.96</v>
      </c>
      <c r="H710" s="826">
        <v>1</v>
      </c>
      <c r="I710" s="826">
        <v>5.65488</v>
      </c>
      <c r="J710" s="826"/>
      <c r="K710" s="826"/>
      <c r="L710" s="142"/>
      <c r="M710" s="136">
        <v>702</v>
      </c>
    </row>
    <row r="711" s="136" customFormat="1" customHeight="1" outlineLevel="1" spans="1:13">
      <c r="A711" s="196">
        <v>724</v>
      </c>
      <c r="B711" s="196"/>
      <c r="C711" s="196" t="s">
        <v>87</v>
      </c>
      <c r="D711" s="196" t="s">
        <v>1553</v>
      </c>
      <c r="E711" s="826">
        <v>1.836</v>
      </c>
      <c r="F711" s="826">
        <v>1.5</v>
      </c>
      <c r="G711" s="826">
        <v>3</v>
      </c>
      <c r="H711" s="826">
        <v>1</v>
      </c>
      <c r="I711" s="826"/>
      <c r="J711" s="826">
        <v>2.754</v>
      </c>
      <c r="K711" s="826">
        <v>2.036</v>
      </c>
      <c r="L711" s="142" t="s">
        <v>1814</v>
      </c>
      <c r="M711" s="136">
        <v>702</v>
      </c>
    </row>
    <row r="712" s="136" customFormat="1" customHeight="1" outlineLevel="1" spans="1:13">
      <c r="A712" s="196">
        <v>725</v>
      </c>
      <c r="B712" s="196"/>
      <c r="C712" s="196"/>
      <c r="D712" s="266" t="s">
        <v>1606</v>
      </c>
      <c r="E712" s="826">
        <v>1.836</v>
      </c>
      <c r="F712" s="826">
        <v>1.5</v>
      </c>
      <c r="G712" s="826">
        <v>3</v>
      </c>
      <c r="H712" s="826">
        <v>1</v>
      </c>
      <c r="I712" s="826"/>
      <c r="J712" s="826">
        <v>2.754</v>
      </c>
      <c r="K712" s="826">
        <v>2.036</v>
      </c>
      <c r="L712" s="142"/>
      <c r="M712" s="136">
        <v>702</v>
      </c>
    </row>
    <row r="713" s="136" customFormat="1" customHeight="1" outlineLevel="1" spans="1:13">
      <c r="A713" s="196">
        <v>726</v>
      </c>
      <c r="B713" s="196"/>
      <c r="C713" s="196"/>
      <c r="D713" s="196" t="s">
        <v>1555</v>
      </c>
      <c r="E713" s="826">
        <v>6.63</v>
      </c>
      <c r="F713" s="826">
        <v>1.5</v>
      </c>
      <c r="G713" s="826">
        <v>3</v>
      </c>
      <c r="H713" s="826">
        <v>3</v>
      </c>
      <c r="I713" s="826"/>
      <c r="J713" s="826">
        <v>29.835</v>
      </c>
      <c r="K713" s="826">
        <v>6.83</v>
      </c>
      <c r="L713" s="142"/>
      <c r="M713" s="136">
        <v>702</v>
      </c>
    </row>
    <row r="714" s="136" customFormat="1" customHeight="1" outlineLevel="1" spans="1:13">
      <c r="A714" s="196">
        <v>727</v>
      </c>
      <c r="B714" s="196"/>
      <c r="C714" s="196"/>
      <c r="D714" s="196" t="s">
        <v>1547</v>
      </c>
      <c r="E714" s="826">
        <v>1.428</v>
      </c>
      <c r="F714" s="826">
        <v>1.5</v>
      </c>
      <c r="G714" s="266">
        <v>3.96</v>
      </c>
      <c r="H714" s="826">
        <v>1</v>
      </c>
      <c r="I714" s="826">
        <v>5.65488</v>
      </c>
      <c r="J714" s="826"/>
      <c r="K714" s="826"/>
      <c r="L714" s="142"/>
      <c r="M714" s="136">
        <v>702</v>
      </c>
    </row>
    <row r="715" s="136" customFormat="1" customHeight="1" outlineLevel="1" spans="1:13">
      <c r="A715" s="196">
        <v>728</v>
      </c>
      <c r="B715" s="196"/>
      <c r="C715" s="196" t="s">
        <v>87</v>
      </c>
      <c r="D715" s="196" t="s">
        <v>1553</v>
      </c>
      <c r="E715" s="826">
        <v>1.836</v>
      </c>
      <c r="F715" s="826">
        <v>1.5</v>
      </c>
      <c r="G715" s="826">
        <v>3</v>
      </c>
      <c r="H715" s="826">
        <v>1</v>
      </c>
      <c r="I715" s="826"/>
      <c r="J715" s="826">
        <v>2.754</v>
      </c>
      <c r="K715" s="826">
        <v>2.036</v>
      </c>
      <c r="L715" s="142" t="s">
        <v>1815</v>
      </c>
      <c r="M715" s="136">
        <v>702</v>
      </c>
    </row>
    <row r="716" s="136" customFormat="1" customHeight="1" outlineLevel="1" spans="1:13">
      <c r="A716" s="196">
        <v>729</v>
      </c>
      <c r="B716" s="196"/>
      <c r="C716" s="196"/>
      <c r="D716" s="266" t="s">
        <v>1606</v>
      </c>
      <c r="E716" s="826">
        <v>1.836</v>
      </c>
      <c r="F716" s="826">
        <v>1.5</v>
      </c>
      <c r="G716" s="826">
        <v>3</v>
      </c>
      <c r="H716" s="826">
        <v>1</v>
      </c>
      <c r="I716" s="826"/>
      <c r="J716" s="826">
        <v>2.754</v>
      </c>
      <c r="K716" s="826">
        <v>2.036</v>
      </c>
      <c r="L716" s="142"/>
      <c r="M716" s="136">
        <v>702</v>
      </c>
    </row>
    <row r="717" s="136" customFormat="1" customHeight="1" outlineLevel="1" spans="1:13">
      <c r="A717" s="196">
        <v>730</v>
      </c>
      <c r="B717" s="196"/>
      <c r="C717" s="196"/>
      <c r="D717" s="196" t="s">
        <v>1555</v>
      </c>
      <c r="E717" s="826">
        <v>6.63</v>
      </c>
      <c r="F717" s="826">
        <v>1.5</v>
      </c>
      <c r="G717" s="826">
        <v>3</v>
      </c>
      <c r="H717" s="826">
        <v>3</v>
      </c>
      <c r="I717" s="826"/>
      <c r="J717" s="826">
        <v>29.835</v>
      </c>
      <c r="K717" s="826">
        <v>6.83</v>
      </c>
      <c r="L717" s="142"/>
      <c r="M717" s="136">
        <v>702</v>
      </c>
    </row>
    <row r="718" s="136" customFormat="1" customHeight="1" outlineLevel="1" spans="1:13">
      <c r="A718" s="196">
        <v>731</v>
      </c>
      <c r="B718" s="196"/>
      <c r="C718" s="196"/>
      <c r="D718" s="196" t="s">
        <v>1547</v>
      </c>
      <c r="E718" s="826">
        <v>1.428</v>
      </c>
      <c r="F718" s="826">
        <v>1.5</v>
      </c>
      <c r="G718" s="266">
        <v>3.96</v>
      </c>
      <c r="H718" s="826">
        <v>1</v>
      </c>
      <c r="I718" s="826">
        <v>5.65488</v>
      </c>
      <c r="J718" s="826"/>
      <c r="K718" s="826"/>
      <c r="L718" s="142"/>
      <c r="M718" s="136">
        <v>702</v>
      </c>
    </row>
    <row r="719" s="136" customFormat="1" customHeight="1" outlineLevel="1" spans="1:13">
      <c r="A719" s="196">
        <v>732</v>
      </c>
      <c r="B719" s="196"/>
      <c r="C719" s="196" t="s">
        <v>87</v>
      </c>
      <c r="D719" s="196" t="s">
        <v>1553</v>
      </c>
      <c r="E719" s="826">
        <v>1.836</v>
      </c>
      <c r="F719" s="826">
        <v>1.5</v>
      </c>
      <c r="G719" s="826">
        <v>3</v>
      </c>
      <c r="H719" s="826">
        <v>1</v>
      </c>
      <c r="I719" s="826"/>
      <c r="J719" s="826">
        <v>2.754</v>
      </c>
      <c r="K719" s="826">
        <v>2.036</v>
      </c>
      <c r="L719" s="142" t="s">
        <v>1816</v>
      </c>
      <c r="M719" s="136">
        <v>702</v>
      </c>
    </row>
    <row r="720" s="136" customFormat="1" customHeight="1" outlineLevel="1" spans="1:13">
      <c r="A720" s="196">
        <v>733</v>
      </c>
      <c r="B720" s="196"/>
      <c r="C720" s="196"/>
      <c r="D720" s="266" t="s">
        <v>1606</v>
      </c>
      <c r="E720" s="826">
        <v>1.836</v>
      </c>
      <c r="F720" s="826">
        <v>1.5</v>
      </c>
      <c r="G720" s="826">
        <v>3</v>
      </c>
      <c r="H720" s="826">
        <v>1</v>
      </c>
      <c r="I720" s="826"/>
      <c r="J720" s="826">
        <v>2.754</v>
      </c>
      <c r="K720" s="826">
        <v>2.036</v>
      </c>
      <c r="L720" s="142"/>
      <c r="M720" s="136">
        <v>702</v>
      </c>
    </row>
    <row r="721" s="136" customFormat="1" customHeight="1" outlineLevel="1" spans="1:13">
      <c r="A721" s="196">
        <v>734</v>
      </c>
      <c r="B721" s="196"/>
      <c r="C721" s="196"/>
      <c r="D721" s="196" t="s">
        <v>1555</v>
      </c>
      <c r="E721" s="826">
        <v>6.63</v>
      </c>
      <c r="F721" s="826">
        <v>1.5</v>
      </c>
      <c r="G721" s="826">
        <v>3</v>
      </c>
      <c r="H721" s="826">
        <v>3</v>
      </c>
      <c r="I721" s="826"/>
      <c r="J721" s="826">
        <v>29.835</v>
      </c>
      <c r="K721" s="826">
        <v>6.83</v>
      </c>
      <c r="L721" s="142"/>
      <c r="M721" s="136">
        <v>702</v>
      </c>
    </row>
    <row r="722" s="136" customFormat="1" customHeight="1" outlineLevel="1" spans="1:13">
      <c r="A722" s="196">
        <v>735</v>
      </c>
      <c r="B722" s="196"/>
      <c r="C722" s="196"/>
      <c r="D722" s="196" t="s">
        <v>1547</v>
      </c>
      <c r="E722" s="826">
        <v>1.428</v>
      </c>
      <c r="F722" s="826">
        <v>1.5</v>
      </c>
      <c r="G722" s="266">
        <v>3.96</v>
      </c>
      <c r="H722" s="826">
        <v>1</v>
      </c>
      <c r="I722" s="826">
        <v>5.65488</v>
      </c>
      <c r="J722" s="826"/>
      <c r="K722" s="826"/>
      <c r="L722" s="142"/>
      <c r="M722" s="136">
        <v>702</v>
      </c>
    </row>
    <row r="723" s="136" customFormat="1" customHeight="1" outlineLevel="1" spans="1:13">
      <c r="A723" s="196">
        <v>736</v>
      </c>
      <c r="B723" s="196"/>
      <c r="C723" s="196" t="s">
        <v>85</v>
      </c>
      <c r="D723" s="196" t="s">
        <v>1553</v>
      </c>
      <c r="E723" s="826">
        <v>1.836</v>
      </c>
      <c r="F723" s="826">
        <v>1.5</v>
      </c>
      <c r="G723" s="826">
        <v>3</v>
      </c>
      <c r="H723" s="826">
        <v>1</v>
      </c>
      <c r="I723" s="826"/>
      <c r="J723" s="826">
        <v>2.754</v>
      </c>
      <c r="K723" s="826">
        <v>2.036</v>
      </c>
      <c r="L723" s="142" t="s">
        <v>1817</v>
      </c>
      <c r="M723" s="136">
        <v>702</v>
      </c>
    </row>
    <row r="724" s="136" customFormat="1" customHeight="1" outlineLevel="1" spans="1:13">
      <c r="A724" s="196">
        <v>737</v>
      </c>
      <c r="B724" s="196"/>
      <c r="C724" s="196"/>
      <c r="D724" s="266" t="s">
        <v>1606</v>
      </c>
      <c r="E724" s="826">
        <v>1.836</v>
      </c>
      <c r="F724" s="826">
        <v>1.5</v>
      </c>
      <c r="G724" s="826">
        <v>3</v>
      </c>
      <c r="H724" s="826">
        <v>1</v>
      </c>
      <c r="I724" s="826"/>
      <c r="J724" s="826">
        <v>2.754</v>
      </c>
      <c r="K724" s="826">
        <v>2.036</v>
      </c>
      <c r="L724" s="142"/>
      <c r="M724" s="136">
        <v>702</v>
      </c>
    </row>
    <row r="725" s="136" customFormat="1" customHeight="1" outlineLevel="1" spans="1:13">
      <c r="A725" s="196">
        <v>738</v>
      </c>
      <c r="B725" s="196"/>
      <c r="C725" s="196"/>
      <c r="D725" s="196" t="s">
        <v>1555</v>
      </c>
      <c r="E725" s="826">
        <v>6.63</v>
      </c>
      <c r="F725" s="826">
        <v>1.5</v>
      </c>
      <c r="G725" s="826">
        <v>3</v>
      </c>
      <c r="H725" s="826">
        <v>2</v>
      </c>
      <c r="I725" s="826"/>
      <c r="J725" s="826">
        <v>19.89</v>
      </c>
      <c r="K725" s="826">
        <v>6.83</v>
      </c>
      <c r="L725" s="142"/>
      <c r="M725" s="136">
        <v>702</v>
      </c>
    </row>
    <row r="726" s="136" customFormat="1" customHeight="1" outlineLevel="1" spans="1:13">
      <c r="A726" s="196">
        <v>739</v>
      </c>
      <c r="B726" s="196"/>
      <c r="C726" s="196"/>
      <c r="D726" s="196" t="s">
        <v>1547</v>
      </c>
      <c r="E726" s="826">
        <v>1.428</v>
      </c>
      <c r="F726" s="826">
        <v>1.5</v>
      </c>
      <c r="G726" s="266">
        <v>3.96</v>
      </c>
      <c r="H726" s="826">
        <v>1</v>
      </c>
      <c r="I726" s="826">
        <v>5.65488</v>
      </c>
      <c r="J726" s="826"/>
      <c r="K726" s="826"/>
      <c r="L726" s="142"/>
      <c r="M726" s="136">
        <v>702</v>
      </c>
    </row>
    <row r="727" s="136" customFormat="1" customHeight="1" outlineLevel="1" spans="1:13">
      <c r="A727" s="196">
        <v>740</v>
      </c>
      <c r="B727" s="196"/>
      <c r="C727" s="196" t="s">
        <v>85</v>
      </c>
      <c r="D727" s="196" t="s">
        <v>1553</v>
      </c>
      <c r="E727" s="826">
        <v>1.836</v>
      </c>
      <c r="F727" s="826">
        <v>1.5</v>
      </c>
      <c r="G727" s="826">
        <v>3</v>
      </c>
      <c r="H727" s="826">
        <v>1</v>
      </c>
      <c r="I727" s="826"/>
      <c r="J727" s="826">
        <v>2.754</v>
      </c>
      <c r="K727" s="826">
        <v>2.036</v>
      </c>
      <c r="L727" s="142" t="s">
        <v>1818</v>
      </c>
      <c r="M727" s="136">
        <v>702</v>
      </c>
    </row>
    <row r="728" s="136" customFormat="1" customHeight="1" outlineLevel="1" spans="1:13">
      <c r="A728" s="196">
        <v>741</v>
      </c>
      <c r="B728" s="196"/>
      <c r="C728" s="196"/>
      <c r="D728" s="266" t="s">
        <v>1606</v>
      </c>
      <c r="E728" s="826">
        <v>1.836</v>
      </c>
      <c r="F728" s="826">
        <v>1.5</v>
      </c>
      <c r="G728" s="826">
        <v>3</v>
      </c>
      <c r="H728" s="826">
        <v>1</v>
      </c>
      <c r="I728" s="826"/>
      <c r="J728" s="826">
        <v>2.754</v>
      </c>
      <c r="K728" s="826">
        <v>2.036</v>
      </c>
      <c r="L728" s="142"/>
      <c r="M728" s="136">
        <v>702</v>
      </c>
    </row>
    <row r="729" s="136" customFormat="1" customHeight="1" outlineLevel="1" spans="1:13">
      <c r="A729" s="196">
        <v>742</v>
      </c>
      <c r="B729" s="196"/>
      <c r="C729" s="196"/>
      <c r="D729" s="196" t="s">
        <v>1555</v>
      </c>
      <c r="E729" s="826">
        <v>6.63</v>
      </c>
      <c r="F729" s="826">
        <v>1.5</v>
      </c>
      <c r="G729" s="826">
        <v>3</v>
      </c>
      <c r="H729" s="826">
        <v>2</v>
      </c>
      <c r="I729" s="826"/>
      <c r="J729" s="826">
        <v>19.89</v>
      </c>
      <c r="K729" s="826">
        <v>6.83</v>
      </c>
      <c r="L729" s="142"/>
      <c r="M729" s="136">
        <v>702</v>
      </c>
    </row>
    <row r="730" s="136" customFormat="1" customHeight="1" outlineLevel="1" spans="1:13">
      <c r="A730" s="196">
        <v>743</v>
      </c>
      <c r="B730" s="196"/>
      <c r="C730" s="196"/>
      <c r="D730" s="196" t="s">
        <v>1547</v>
      </c>
      <c r="E730" s="826">
        <v>1.428</v>
      </c>
      <c r="F730" s="826">
        <v>1.5</v>
      </c>
      <c r="G730" s="266">
        <v>3.96</v>
      </c>
      <c r="H730" s="826">
        <v>1</v>
      </c>
      <c r="I730" s="826">
        <v>5.65488</v>
      </c>
      <c r="J730" s="826"/>
      <c r="K730" s="826"/>
      <c r="L730" s="142"/>
      <c r="M730" s="136">
        <v>702</v>
      </c>
    </row>
    <row r="731" s="136" customFormat="1" customHeight="1" outlineLevel="1" spans="1:13">
      <c r="A731" s="196">
        <v>744</v>
      </c>
      <c r="B731" s="196"/>
      <c r="C731" s="196" t="s">
        <v>85</v>
      </c>
      <c r="D731" s="196" t="s">
        <v>1553</v>
      </c>
      <c r="E731" s="826">
        <v>1.836</v>
      </c>
      <c r="F731" s="826">
        <v>1.5</v>
      </c>
      <c r="G731" s="826">
        <v>3</v>
      </c>
      <c r="H731" s="826">
        <v>1</v>
      </c>
      <c r="I731" s="826"/>
      <c r="J731" s="826">
        <v>2.754</v>
      </c>
      <c r="K731" s="826">
        <v>2.036</v>
      </c>
      <c r="L731" s="142" t="s">
        <v>1819</v>
      </c>
      <c r="M731" s="136">
        <v>702</v>
      </c>
    </row>
    <row r="732" s="136" customFormat="1" customHeight="1" outlineLevel="1" spans="1:13">
      <c r="A732" s="196">
        <v>745</v>
      </c>
      <c r="B732" s="196"/>
      <c r="C732" s="196"/>
      <c r="D732" s="266" t="s">
        <v>1606</v>
      </c>
      <c r="E732" s="826">
        <v>1.836</v>
      </c>
      <c r="F732" s="826">
        <v>1.5</v>
      </c>
      <c r="G732" s="826">
        <v>3</v>
      </c>
      <c r="H732" s="826">
        <v>1</v>
      </c>
      <c r="I732" s="826"/>
      <c r="J732" s="826">
        <v>2.754</v>
      </c>
      <c r="K732" s="826">
        <v>2.036</v>
      </c>
      <c r="L732" s="142"/>
      <c r="M732" s="136">
        <v>702</v>
      </c>
    </row>
    <row r="733" s="136" customFormat="1" customHeight="1" outlineLevel="1" spans="1:13">
      <c r="A733" s="196">
        <v>746</v>
      </c>
      <c r="B733" s="196"/>
      <c r="C733" s="196"/>
      <c r="D733" s="196" t="s">
        <v>1555</v>
      </c>
      <c r="E733" s="826">
        <v>6.63</v>
      </c>
      <c r="F733" s="826">
        <v>1.5</v>
      </c>
      <c r="G733" s="826">
        <v>3</v>
      </c>
      <c r="H733" s="826">
        <v>2</v>
      </c>
      <c r="I733" s="826"/>
      <c r="J733" s="826">
        <v>19.89</v>
      </c>
      <c r="K733" s="826">
        <v>6.83</v>
      </c>
      <c r="L733" s="142"/>
      <c r="M733" s="136">
        <v>702</v>
      </c>
    </row>
    <row r="734" s="136" customFormat="1" customHeight="1" outlineLevel="1" spans="1:13">
      <c r="A734" s="196">
        <v>747</v>
      </c>
      <c r="B734" s="196"/>
      <c r="C734" s="196"/>
      <c r="D734" s="196" t="s">
        <v>1547</v>
      </c>
      <c r="E734" s="826">
        <v>1.428</v>
      </c>
      <c r="F734" s="826">
        <v>1.5</v>
      </c>
      <c r="G734" s="266">
        <v>3.96</v>
      </c>
      <c r="H734" s="826">
        <v>1</v>
      </c>
      <c r="I734" s="826">
        <v>5.65488</v>
      </c>
      <c r="J734" s="826"/>
      <c r="K734" s="826"/>
      <c r="L734" s="142"/>
      <c r="M734" s="136">
        <v>702</v>
      </c>
    </row>
    <row r="735" s="136" customFormat="1" customHeight="1" outlineLevel="1" spans="1:13">
      <c r="A735" s="196">
        <v>748</v>
      </c>
      <c r="B735" s="196"/>
      <c r="C735" s="196" t="s">
        <v>85</v>
      </c>
      <c r="D735" s="196" t="s">
        <v>1553</v>
      </c>
      <c r="E735" s="826">
        <v>1.836</v>
      </c>
      <c r="F735" s="826">
        <v>1.5</v>
      </c>
      <c r="G735" s="826">
        <v>3</v>
      </c>
      <c r="H735" s="826">
        <v>1</v>
      </c>
      <c r="I735" s="826"/>
      <c r="J735" s="826">
        <v>2.754</v>
      </c>
      <c r="K735" s="826">
        <v>2.036</v>
      </c>
      <c r="L735" s="142" t="s">
        <v>1820</v>
      </c>
      <c r="M735" s="136">
        <v>702</v>
      </c>
    </row>
    <row r="736" s="136" customFormat="1" customHeight="1" outlineLevel="1" spans="1:13">
      <c r="A736" s="196">
        <v>749</v>
      </c>
      <c r="B736" s="196"/>
      <c r="C736" s="196"/>
      <c r="D736" s="266" t="s">
        <v>1606</v>
      </c>
      <c r="E736" s="826">
        <v>1.836</v>
      </c>
      <c r="F736" s="826">
        <v>1.5</v>
      </c>
      <c r="G736" s="826">
        <v>3</v>
      </c>
      <c r="H736" s="826">
        <v>1</v>
      </c>
      <c r="I736" s="826"/>
      <c r="J736" s="826">
        <v>2.754</v>
      </c>
      <c r="K736" s="826">
        <v>2.036</v>
      </c>
      <c r="L736" s="142"/>
      <c r="M736" s="136">
        <v>702</v>
      </c>
    </row>
    <row r="737" s="136" customFormat="1" customHeight="1" outlineLevel="1" spans="1:13">
      <c r="A737" s="196">
        <v>750</v>
      </c>
      <c r="B737" s="196"/>
      <c r="C737" s="196"/>
      <c r="D737" s="196" t="s">
        <v>1555</v>
      </c>
      <c r="E737" s="826">
        <v>6.63</v>
      </c>
      <c r="F737" s="826">
        <v>1.5</v>
      </c>
      <c r="G737" s="826">
        <v>3</v>
      </c>
      <c r="H737" s="826">
        <v>2</v>
      </c>
      <c r="I737" s="826"/>
      <c r="J737" s="826">
        <v>19.89</v>
      </c>
      <c r="K737" s="826">
        <v>6.83</v>
      </c>
      <c r="L737" s="142"/>
      <c r="M737" s="136">
        <v>702</v>
      </c>
    </row>
    <row r="738" s="136" customFormat="1" customHeight="1" outlineLevel="1" spans="1:13">
      <c r="A738" s="196">
        <v>751</v>
      </c>
      <c r="B738" s="196"/>
      <c r="C738" s="196"/>
      <c r="D738" s="196" t="s">
        <v>1547</v>
      </c>
      <c r="E738" s="826">
        <v>1.428</v>
      </c>
      <c r="F738" s="826">
        <v>1.5</v>
      </c>
      <c r="G738" s="266">
        <v>3.96</v>
      </c>
      <c r="H738" s="826">
        <v>1</v>
      </c>
      <c r="I738" s="826">
        <v>5.65488</v>
      </c>
      <c r="J738" s="826"/>
      <c r="K738" s="826"/>
      <c r="L738" s="142"/>
      <c r="M738" s="136">
        <v>702</v>
      </c>
    </row>
    <row r="739" s="136" customFormat="1" customHeight="1" outlineLevel="1" spans="1:13">
      <c r="A739" s="196">
        <v>752</v>
      </c>
      <c r="B739" s="196"/>
      <c r="C739" s="131" t="s">
        <v>1163</v>
      </c>
      <c r="D739" s="196" t="s">
        <v>1555</v>
      </c>
      <c r="E739" s="826">
        <v>9.792</v>
      </c>
      <c r="F739" s="826">
        <v>1.5</v>
      </c>
      <c r="G739" s="826">
        <v>3</v>
      </c>
      <c r="H739" s="826">
        <v>1</v>
      </c>
      <c r="I739" s="826"/>
      <c r="J739" s="826">
        <v>14.688</v>
      </c>
      <c r="K739" s="826">
        <v>9.992</v>
      </c>
      <c r="L739" s="142" t="s">
        <v>1821</v>
      </c>
      <c r="M739" s="136">
        <v>702</v>
      </c>
    </row>
    <row r="740" s="136" customFormat="1" customHeight="1" outlineLevel="1" spans="1:13">
      <c r="A740" s="196">
        <v>753</v>
      </c>
      <c r="B740" s="196"/>
      <c r="C740" s="315"/>
      <c r="D740" s="196" t="s">
        <v>1553</v>
      </c>
      <c r="E740" s="826">
        <v>5.712</v>
      </c>
      <c r="F740" s="826">
        <v>1.5</v>
      </c>
      <c r="G740" s="826">
        <v>3</v>
      </c>
      <c r="H740" s="826">
        <v>1</v>
      </c>
      <c r="I740" s="826"/>
      <c r="J740" s="826">
        <v>8.568</v>
      </c>
      <c r="K740" s="826">
        <v>5.912</v>
      </c>
      <c r="L740" s="142"/>
      <c r="M740" s="136">
        <v>702</v>
      </c>
    </row>
    <row r="741" s="136" customFormat="1" customHeight="1" outlineLevel="1" spans="1:13">
      <c r="A741" s="196">
        <v>754</v>
      </c>
      <c r="B741" s="196"/>
      <c r="C741" s="263"/>
      <c r="D741" s="266" t="s">
        <v>1606</v>
      </c>
      <c r="E741" s="826">
        <v>5.712</v>
      </c>
      <c r="F741" s="826">
        <v>1.5</v>
      </c>
      <c r="G741" s="826">
        <v>3</v>
      </c>
      <c r="H741" s="826">
        <v>1</v>
      </c>
      <c r="I741" s="826"/>
      <c r="J741" s="826">
        <v>8.568</v>
      </c>
      <c r="K741" s="826">
        <v>5.912</v>
      </c>
      <c r="L741" s="142"/>
      <c r="M741" s="136">
        <v>702</v>
      </c>
    </row>
    <row r="742" s="136" customFormat="1" customHeight="1" outlineLevel="1" spans="1:13">
      <c r="A742" s="196">
        <v>755</v>
      </c>
      <c r="B742" s="196"/>
      <c r="C742" s="196" t="s">
        <v>1165</v>
      </c>
      <c r="D742" s="196" t="s">
        <v>1553</v>
      </c>
      <c r="E742" s="826">
        <v>3.366</v>
      </c>
      <c r="F742" s="826">
        <v>1.5</v>
      </c>
      <c r="G742" s="826">
        <v>1.4</v>
      </c>
      <c r="H742" s="826">
        <v>1</v>
      </c>
      <c r="I742" s="826"/>
      <c r="J742" s="826">
        <v>5.049</v>
      </c>
      <c r="K742" s="826">
        <v>3.566</v>
      </c>
      <c r="L742" s="142" t="s">
        <v>1822</v>
      </c>
      <c r="M742" s="136">
        <v>702</v>
      </c>
    </row>
    <row r="743" s="136" customFormat="1" customHeight="1" outlineLevel="1" spans="1:13">
      <c r="A743" s="196">
        <v>756</v>
      </c>
      <c r="B743" s="196"/>
      <c r="C743" s="196" t="s">
        <v>1664</v>
      </c>
      <c r="D743" s="196" t="s">
        <v>1553</v>
      </c>
      <c r="E743" s="826">
        <v>1.3668</v>
      </c>
      <c r="F743" s="826">
        <v>1.5</v>
      </c>
      <c r="G743" s="826">
        <v>3</v>
      </c>
      <c r="H743" s="826">
        <v>1</v>
      </c>
      <c r="I743" s="826"/>
      <c r="J743" s="826">
        <v>2.0502</v>
      </c>
      <c r="K743" s="826">
        <v>1.5668</v>
      </c>
      <c r="L743" s="142" t="s">
        <v>1823</v>
      </c>
      <c r="M743" s="136">
        <v>702</v>
      </c>
    </row>
    <row r="744" s="136" customFormat="1" customHeight="1" outlineLevel="1" spans="1:13">
      <c r="A744" s="196">
        <v>757</v>
      </c>
      <c r="B744" s="196"/>
      <c r="C744" s="196" t="s">
        <v>893</v>
      </c>
      <c r="D744" s="196" t="s">
        <v>1553</v>
      </c>
      <c r="E744" s="826">
        <v>4.131</v>
      </c>
      <c r="F744" s="826">
        <v>1.5</v>
      </c>
      <c r="G744" s="826">
        <v>3</v>
      </c>
      <c r="H744" s="826">
        <v>1</v>
      </c>
      <c r="I744" s="826"/>
      <c r="J744" s="826">
        <v>6.1965</v>
      </c>
      <c r="K744" s="826">
        <v>4.331</v>
      </c>
      <c r="L744" s="142" t="s">
        <v>1824</v>
      </c>
      <c r="M744" s="136">
        <v>702</v>
      </c>
    </row>
    <row r="745" s="136" customFormat="1" customHeight="1" outlineLevel="1" spans="1:13">
      <c r="A745" s="196">
        <v>758</v>
      </c>
      <c r="B745" s="196"/>
      <c r="C745" s="196" t="s">
        <v>893</v>
      </c>
      <c r="D745" s="196" t="s">
        <v>1553</v>
      </c>
      <c r="E745" s="826">
        <v>3.5802</v>
      </c>
      <c r="F745" s="826">
        <v>1.5</v>
      </c>
      <c r="G745" s="826">
        <v>3</v>
      </c>
      <c r="H745" s="826">
        <v>1</v>
      </c>
      <c r="I745" s="826"/>
      <c r="J745" s="826">
        <v>5.3703</v>
      </c>
      <c r="K745" s="826">
        <v>3.7802</v>
      </c>
      <c r="L745" s="142" t="s">
        <v>1825</v>
      </c>
      <c r="M745" s="136">
        <v>702</v>
      </c>
    </row>
    <row r="746" s="136" customFormat="1" customHeight="1" outlineLevel="1" spans="1:13">
      <c r="A746" s="196">
        <v>759</v>
      </c>
      <c r="B746" s="196"/>
      <c r="C746" s="196" t="s">
        <v>893</v>
      </c>
      <c r="D746" s="196" t="s">
        <v>1553</v>
      </c>
      <c r="E746" s="826">
        <v>2.907</v>
      </c>
      <c r="F746" s="826">
        <v>1.5</v>
      </c>
      <c r="G746" s="826">
        <v>3</v>
      </c>
      <c r="H746" s="826">
        <v>1</v>
      </c>
      <c r="I746" s="826"/>
      <c r="J746" s="826">
        <v>4.3605</v>
      </c>
      <c r="K746" s="826">
        <v>3.107</v>
      </c>
      <c r="L746" s="142" t="s">
        <v>1826</v>
      </c>
      <c r="M746" s="136">
        <v>702</v>
      </c>
    </row>
    <row r="747" s="136" customFormat="1" customHeight="1" outlineLevel="1" spans="1:13">
      <c r="A747" s="196">
        <v>760</v>
      </c>
      <c r="B747" s="196"/>
      <c r="C747" s="196" t="s">
        <v>75</v>
      </c>
      <c r="D747" s="196" t="s">
        <v>1553</v>
      </c>
      <c r="E747" s="826">
        <v>3.366</v>
      </c>
      <c r="F747" s="826">
        <v>1.5</v>
      </c>
      <c r="G747" s="826">
        <v>3</v>
      </c>
      <c r="H747" s="826">
        <v>1</v>
      </c>
      <c r="I747" s="826"/>
      <c r="J747" s="826">
        <v>5.049</v>
      </c>
      <c r="K747" s="826">
        <v>3.566</v>
      </c>
      <c r="L747" s="142" t="s">
        <v>1827</v>
      </c>
      <c r="M747" s="136">
        <v>702</v>
      </c>
    </row>
    <row r="748" s="136" customFormat="1" customHeight="1" outlineLevel="1" spans="1:13">
      <c r="A748" s="196">
        <v>761</v>
      </c>
      <c r="B748" s="196"/>
      <c r="C748" s="196" t="s">
        <v>75</v>
      </c>
      <c r="D748" s="196" t="s">
        <v>1553</v>
      </c>
      <c r="E748" s="826">
        <v>2.907</v>
      </c>
      <c r="F748" s="826">
        <v>1.5</v>
      </c>
      <c r="G748" s="826">
        <v>3</v>
      </c>
      <c r="H748" s="826">
        <v>1</v>
      </c>
      <c r="I748" s="826"/>
      <c r="J748" s="826">
        <v>4.3605</v>
      </c>
      <c r="K748" s="826">
        <v>3.107</v>
      </c>
      <c r="L748" s="142" t="s">
        <v>1828</v>
      </c>
      <c r="M748" s="136">
        <v>702</v>
      </c>
    </row>
    <row r="749" s="136" customFormat="1" customHeight="1" outlineLevel="1" spans="1:13">
      <c r="A749" s="196">
        <v>762</v>
      </c>
      <c r="B749" s="196"/>
      <c r="C749" s="196" t="s">
        <v>1664</v>
      </c>
      <c r="D749" s="196" t="s">
        <v>1553</v>
      </c>
      <c r="E749" s="826">
        <v>3.366</v>
      </c>
      <c r="F749" s="826">
        <v>1.5</v>
      </c>
      <c r="G749" s="826">
        <v>3</v>
      </c>
      <c r="H749" s="826">
        <v>1</v>
      </c>
      <c r="I749" s="826"/>
      <c r="J749" s="826">
        <v>5.049</v>
      </c>
      <c r="K749" s="826">
        <v>3.566</v>
      </c>
      <c r="L749" s="142" t="s">
        <v>1829</v>
      </c>
      <c r="M749" s="136">
        <v>702</v>
      </c>
    </row>
    <row r="750" s="136" customFormat="1" customHeight="1" outlineLevel="1" spans="1:13">
      <c r="A750" s="196">
        <v>763</v>
      </c>
      <c r="B750" s="196"/>
      <c r="C750" s="196" t="s">
        <v>75</v>
      </c>
      <c r="D750" s="196" t="s">
        <v>1553</v>
      </c>
      <c r="E750" s="826">
        <v>2.55</v>
      </c>
      <c r="F750" s="826">
        <v>1.5</v>
      </c>
      <c r="G750" s="826">
        <v>3</v>
      </c>
      <c r="H750" s="826">
        <v>1</v>
      </c>
      <c r="I750" s="826"/>
      <c r="J750" s="826">
        <v>3.825</v>
      </c>
      <c r="K750" s="826">
        <v>2.75</v>
      </c>
      <c r="L750" s="142" t="s">
        <v>1830</v>
      </c>
      <c r="M750" s="136">
        <v>702</v>
      </c>
    </row>
    <row r="751" s="136" customFormat="1" customHeight="1" outlineLevel="1" spans="1:13">
      <c r="A751" s="196">
        <v>764</v>
      </c>
      <c r="B751" s="196"/>
      <c r="C751" s="196" t="s">
        <v>75</v>
      </c>
      <c r="D751" s="196" t="s">
        <v>1553</v>
      </c>
      <c r="E751" s="826">
        <v>2.04</v>
      </c>
      <c r="F751" s="826">
        <v>1.5</v>
      </c>
      <c r="G751" s="826">
        <v>3</v>
      </c>
      <c r="H751" s="826">
        <v>1</v>
      </c>
      <c r="I751" s="826"/>
      <c r="J751" s="826">
        <v>3.06</v>
      </c>
      <c r="K751" s="826">
        <v>2.24</v>
      </c>
      <c r="L751" s="142" t="s">
        <v>1831</v>
      </c>
      <c r="M751" s="136">
        <v>702</v>
      </c>
    </row>
    <row r="752" s="136" customFormat="1" customHeight="1" outlineLevel="1" spans="1:13">
      <c r="A752" s="196">
        <v>765</v>
      </c>
      <c r="B752" s="196"/>
      <c r="C752" s="196" t="s">
        <v>893</v>
      </c>
      <c r="D752" s="196" t="s">
        <v>1553</v>
      </c>
      <c r="E752" s="826">
        <v>2.55</v>
      </c>
      <c r="F752" s="826">
        <v>1.5</v>
      </c>
      <c r="G752" s="826">
        <v>3</v>
      </c>
      <c r="H752" s="826">
        <v>1</v>
      </c>
      <c r="I752" s="826"/>
      <c r="J752" s="826">
        <v>3.825</v>
      </c>
      <c r="K752" s="826">
        <v>2.75</v>
      </c>
      <c r="L752" s="142" t="s">
        <v>1832</v>
      </c>
      <c r="M752" s="136">
        <v>702</v>
      </c>
    </row>
    <row r="753" s="136" customFormat="1" customHeight="1" outlineLevel="1" spans="1:13">
      <c r="A753" s="196">
        <v>766</v>
      </c>
      <c r="B753" s="196"/>
      <c r="C753" s="196" t="s">
        <v>893</v>
      </c>
      <c r="D753" s="196" t="s">
        <v>1553</v>
      </c>
      <c r="E753" s="826">
        <v>2.652</v>
      </c>
      <c r="F753" s="826">
        <v>1.5</v>
      </c>
      <c r="G753" s="826">
        <v>3</v>
      </c>
      <c r="H753" s="826">
        <v>1</v>
      </c>
      <c r="I753" s="826"/>
      <c r="J753" s="826">
        <v>3.978</v>
      </c>
      <c r="K753" s="826">
        <v>2.852</v>
      </c>
      <c r="L753" s="142" t="s">
        <v>1833</v>
      </c>
      <c r="M753" s="136">
        <v>702</v>
      </c>
    </row>
    <row r="754" s="136" customFormat="1" customHeight="1" outlineLevel="1" spans="1:13">
      <c r="A754" s="196">
        <v>767</v>
      </c>
      <c r="B754" s="196"/>
      <c r="C754" s="196" t="s">
        <v>893</v>
      </c>
      <c r="D754" s="196" t="s">
        <v>1553</v>
      </c>
      <c r="E754" s="826">
        <v>2.04</v>
      </c>
      <c r="F754" s="826">
        <v>1.5</v>
      </c>
      <c r="G754" s="826">
        <v>3</v>
      </c>
      <c r="H754" s="826">
        <v>1</v>
      </c>
      <c r="I754" s="826"/>
      <c r="J754" s="826">
        <v>3.06</v>
      </c>
      <c r="K754" s="826">
        <v>2.24</v>
      </c>
      <c r="L754" s="142" t="s">
        <v>1834</v>
      </c>
      <c r="M754" s="136">
        <v>702</v>
      </c>
    </row>
    <row r="755" s="136" customFormat="1" customHeight="1" outlineLevel="1" spans="1:13">
      <c r="A755" s="196">
        <v>768</v>
      </c>
      <c r="B755" s="196"/>
      <c r="C755" s="196" t="s">
        <v>1190</v>
      </c>
      <c r="D755" s="196" t="s">
        <v>1553</v>
      </c>
      <c r="E755" s="826">
        <v>9.69</v>
      </c>
      <c r="F755" s="826">
        <v>1.5</v>
      </c>
      <c r="G755" s="826">
        <v>3</v>
      </c>
      <c r="H755" s="826">
        <v>1</v>
      </c>
      <c r="I755" s="826"/>
      <c r="J755" s="826">
        <v>14.535</v>
      </c>
      <c r="K755" s="826">
        <v>9.89</v>
      </c>
      <c r="L755" s="142" t="s">
        <v>1835</v>
      </c>
      <c r="M755" s="136">
        <v>498</v>
      </c>
    </row>
    <row r="756" s="136" customFormat="1" customHeight="1" outlineLevel="1" spans="1:13">
      <c r="A756" s="196">
        <v>769</v>
      </c>
      <c r="B756" s="196"/>
      <c r="C756" s="196" t="s">
        <v>1239</v>
      </c>
      <c r="D756" s="196" t="s">
        <v>1553</v>
      </c>
      <c r="E756" s="826">
        <v>29.376</v>
      </c>
      <c r="F756" s="826">
        <v>1.5</v>
      </c>
      <c r="G756" s="826">
        <v>3</v>
      </c>
      <c r="H756" s="826">
        <v>1</v>
      </c>
      <c r="I756" s="826"/>
      <c r="J756" s="826">
        <v>44.064</v>
      </c>
      <c r="K756" s="826">
        <v>29.576</v>
      </c>
      <c r="L756" s="142" t="s">
        <v>1561</v>
      </c>
      <c r="M756" s="136">
        <v>498</v>
      </c>
    </row>
    <row r="757" s="136" customFormat="1" customHeight="1" outlineLevel="1" spans="1:13">
      <c r="A757" s="196">
        <v>770</v>
      </c>
      <c r="B757" s="196"/>
      <c r="C757" s="196" t="s">
        <v>87</v>
      </c>
      <c r="D757" s="196" t="s">
        <v>1553</v>
      </c>
      <c r="E757" s="826">
        <v>1.836</v>
      </c>
      <c r="F757" s="826">
        <v>1.5</v>
      </c>
      <c r="G757" s="826">
        <v>3</v>
      </c>
      <c r="H757" s="826">
        <v>1</v>
      </c>
      <c r="I757" s="826"/>
      <c r="J757" s="826">
        <v>2.754</v>
      </c>
      <c r="K757" s="826">
        <v>2.036</v>
      </c>
      <c r="L757" s="142" t="s">
        <v>1836</v>
      </c>
      <c r="M757" s="136">
        <v>498</v>
      </c>
    </row>
    <row r="758" s="136" customFormat="1" customHeight="1" outlineLevel="1" spans="1:13">
      <c r="A758" s="196">
        <v>771</v>
      </c>
      <c r="B758" s="196"/>
      <c r="C758" s="196"/>
      <c r="D758" s="266" t="s">
        <v>1606</v>
      </c>
      <c r="E758" s="826">
        <v>1.836</v>
      </c>
      <c r="F758" s="826">
        <v>1.5</v>
      </c>
      <c r="G758" s="826">
        <v>3</v>
      </c>
      <c r="H758" s="826">
        <v>1</v>
      </c>
      <c r="I758" s="826"/>
      <c r="J758" s="826">
        <v>2.754</v>
      </c>
      <c r="K758" s="826">
        <v>2.036</v>
      </c>
      <c r="L758" s="142"/>
      <c r="M758" s="136">
        <v>498</v>
      </c>
    </row>
    <row r="759" s="136" customFormat="1" customHeight="1" outlineLevel="1" spans="1:13">
      <c r="A759" s="196">
        <v>772</v>
      </c>
      <c r="B759" s="196"/>
      <c r="C759" s="196"/>
      <c r="D759" s="196" t="s">
        <v>1555</v>
      </c>
      <c r="E759" s="826">
        <v>6.63</v>
      </c>
      <c r="F759" s="826">
        <v>1.5</v>
      </c>
      <c r="G759" s="826">
        <v>3</v>
      </c>
      <c r="H759" s="826">
        <v>3</v>
      </c>
      <c r="I759" s="826"/>
      <c r="J759" s="826">
        <v>29.835</v>
      </c>
      <c r="K759" s="826">
        <v>6.83</v>
      </c>
      <c r="L759" s="142"/>
      <c r="M759" s="136">
        <v>498</v>
      </c>
    </row>
    <row r="760" s="136" customFormat="1" customHeight="1" outlineLevel="1" spans="1:13">
      <c r="A760" s="196">
        <v>773</v>
      </c>
      <c r="B760" s="196"/>
      <c r="C760" s="196"/>
      <c r="D760" s="196" t="s">
        <v>1547</v>
      </c>
      <c r="E760" s="826">
        <v>1.428</v>
      </c>
      <c r="F760" s="826">
        <v>1.5</v>
      </c>
      <c r="G760" s="266">
        <v>3.96</v>
      </c>
      <c r="H760" s="826">
        <v>1</v>
      </c>
      <c r="I760" s="826">
        <v>5.65488</v>
      </c>
      <c r="J760" s="826"/>
      <c r="K760" s="826"/>
      <c r="L760" s="142"/>
      <c r="M760" s="136">
        <v>498</v>
      </c>
    </row>
    <row r="761" s="136" customFormat="1" customHeight="1" outlineLevel="1" spans="1:13">
      <c r="A761" s="196">
        <v>774</v>
      </c>
      <c r="B761" s="196"/>
      <c r="C761" s="196" t="s">
        <v>87</v>
      </c>
      <c r="D761" s="196" t="s">
        <v>1553</v>
      </c>
      <c r="E761" s="826">
        <v>1.836</v>
      </c>
      <c r="F761" s="826">
        <v>1.5</v>
      </c>
      <c r="G761" s="826">
        <v>3</v>
      </c>
      <c r="H761" s="826">
        <v>1</v>
      </c>
      <c r="I761" s="826"/>
      <c r="J761" s="826">
        <v>2.754</v>
      </c>
      <c r="K761" s="826">
        <v>2.036</v>
      </c>
      <c r="L761" s="142" t="s">
        <v>1837</v>
      </c>
      <c r="M761" s="136">
        <v>498</v>
      </c>
    </row>
    <row r="762" s="136" customFormat="1" customHeight="1" outlineLevel="1" spans="1:13">
      <c r="A762" s="196">
        <v>775</v>
      </c>
      <c r="B762" s="196"/>
      <c r="C762" s="196"/>
      <c r="D762" s="266" t="s">
        <v>1606</v>
      </c>
      <c r="E762" s="826">
        <v>1.836</v>
      </c>
      <c r="F762" s="826">
        <v>1.5</v>
      </c>
      <c r="G762" s="826">
        <v>3</v>
      </c>
      <c r="H762" s="826">
        <v>1</v>
      </c>
      <c r="I762" s="826"/>
      <c r="J762" s="826">
        <v>2.754</v>
      </c>
      <c r="K762" s="826">
        <v>2.036</v>
      </c>
      <c r="L762" s="142"/>
      <c r="M762" s="136">
        <v>498</v>
      </c>
    </row>
    <row r="763" s="136" customFormat="1" customHeight="1" outlineLevel="1" spans="1:13">
      <c r="A763" s="196">
        <v>776</v>
      </c>
      <c r="B763" s="196"/>
      <c r="C763" s="196"/>
      <c r="D763" s="196" t="s">
        <v>1555</v>
      </c>
      <c r="E763" s="826">
        <v>6.63</v>
      </c>
      <c r="F763" s="826">
        <v>1.5</v>
      </c>
      <c r="G763" s="826">
        <v>3</v>
      </c>
      <c r="H763" s="826">
        <v>3</v>
      </c>
      <c r="I763" s="826"/>
      <c r="J763" s="826">
        <v>29.835</v>
      </c>
      <c r="K763" s="826">
        <v>6.83</v>
      </c>
      <c r="L763" s="142"/>
      <c r="M763" s="136">
        <v>498</v>
      </c>
    </row>
    <row r="764" s="136" customFormat="1" customHeight="1" outlineLevel="1" spans="1:13">
      <c r="A764" s="196">
        <v>777</v>
      </c>
      <c r="B764" s="196"/>
      <c r="C764" s="196"/>
      <c r="D764" s="196" t="s">
        <v>1547</v>
      </c>
      <c r="E764" s="826">
        <v>1.428</v>
      </c>
      <c r="F764" s="826">
        <v>1.5</v>
      </c>
      <c r="G764" s="266">
        <v>3.96</v>
      </c>
      <c r="H764" s="826">
        <v>1</v>
      </c>
      <c r="I764" s="826">
        <v>5.65488</v>
      </c>
      <c r="J764" s="826"/>
      <c r="K764" s="826"/>
      <c r="L764" s="142"/>
      <c r="M764" s="136">
        <v>498</v>
      </c>
    </row>
    <row r="765" s="136" customFormat="1" customHeight="1" outlineLevel="1" spans="1:13">
      <c r="A765" s="196">
        <v>778</v>
      </c>
      <c r="B765" s="196"/>
      <c r="C765" s="196" t="s">
        <v>87</v>
      </c>
      <c r="D765" s="196" t="s">
        <v>1553</v>
      </c>
      <c r="E765" s="826">
        <v>1.836</v>
      </c>
      <c r="F765" s="826">
        <v>1.5</v>
      </c>
      <c r="G765" s="826">
        <v>3</v>
      </c>
      <c r="H765" s="826">
        <v>1</v>
      </c>
      <c r="I765" s="826"/>
      <c r="J765" s="826">
        <v>2.754</v>
      </c>
      <c r="K765" s="826">
        <v>2.036</v>
      </c>
      <c r="L765" s="142" t="s">
        <v>1838</v>
      </c>
      <c r="M765" s="136">
        <v>498</v>
      </c>
    </row>
    <row r="766" s="136" customFormat="1" customHeight="1" outlineLevel="1" spans="1:13">
      <c r="A766" s="196">
        <v>779</v>
      </c>
      <c r="B766" s="196"/>
      <c r="C766" s="196"/>
      <c r="D766" s="266" t="s">
        <v>1606</v>
      </c>
      <c r="E766" s="826">
        <v>1.836</v>
      </c>
      <c r="F766" s="826">
        <v>1.5</v>
      </c>
      <c r="G766" s="826">
        <v>3</v>
      </c>
      <c r="H766" s="826">
        <v>1</v>
      </c>
      <c r="I766" s="826"/>
      <c r="J766" s="826">
        <v>2.754</v>
      </c>
      <c r="K766" s="826">
        <v>2.036</v>
      </c>
      <c r="L766" s="142"/>
      <c r="M766" s="136">
        <v>498</v>
      </c>
    </row>
    <row r="767" s="136" customFormat="1" customHeight="1" outlineLevel="1" spans="1:13">
      <c r="A767" s="196">
        <v>780</v>
      </c>
      <c r="B767" s="196"/>
      <c r="C767" s="196"/>
      <c r="D767" s="196" t="s">
        <v>1555</v>
      </c>
      <c r="E767" s="826">
        <v>6.63</v>
      </c>
      <c r="F767" s="826">
        <v>1.5</v>
      </c>
      <c r="G767" s="826">
        <v>3</v>
      </c>
      <c r="H767" s="826">
        <v>3</v>
      </c>
      <c r="I767" s="826"/>
      <c r="J767" s="826">
        <v>29.835</v>
      </c>
      <c r="K767" s="826">
        <v>6.83</v>
      </c>
      <c r="L767" s="142"/>
      <c r="M767" s="136">
        <v>498</v>
      </c>
    </row>
    <row r="768" s="136" customFormat="1" customHeight="1" outlineLevel="1" spans="1:13">
      <c r="A768" s="196">
        <v>781</v>
      </c>
      <c r="B768" s="196"/>
      <c r="C768" s="196"/>
      <c r="D768" s="196" t="s">
        <v>1547</v>
      </c>
      <c r="E768" s="826">
        <v>1.428</v>
      </c>
      <c r="F768" s="826">
        <v>1.5</v>
      </c>
      <c r="G768" s="266">
        <v>3.96</v>
      </c>
      <c r="H768" s="826">
        <v>1</v>
      </c>
      <c r="I768" s="826">
        <v>5.65488</v>
      </c>
      <c r="J768" s="826"/>
      <c r="K768" s="826"/>
      <c r="L768" s="142"/>
      <c r="M768" s="136">
        <v>498</v>
      </c>
    </row>
    <row r="769" s="136" customFormat="1" customHeight="1" outlineLevel="1" spans="1:13">
      <c r="A769" s="196">
        <v>782</v>
      </c>
      <c r="B769" s="196"/>
      <c r="C769" s="196" t="s">
        <v>87</v>
      </c>
      <c r="D769" s="196" t="s">
        <v>1553</v>
      </c>
      <c r="E769" s="826">
        <v>1.836</v>
      </c>
      <c r="F769" s="826">
        <v>1.5</v>
      </c>
      <c r="G769" s="826">
        <v>3</v>
      </c>
      <c r="H769" s="826">
        <v>1</v>
      </c>
      <c r="I769" s="826"/>
      <c r="J769" s="826">
        <v>2.754</v>
      </c>
      <c r="K769" s="826">
        <v>2.036</v>
      </c>
      <c r="L769" s="142" t="s">
        <v>1839</v>
      </c>
      <c r="M769" s="136">
        <v>498</v>
      </c>
    </row>
    <row r="770" s="136" customFormat="1" customHeight="1" outlineLevel="1" spans="1:13">
      <c r="A770" s="196">
        <v>783</v>
      </c>
      <c r="B770" s="196"/>
      <c r="C770" s="196"/>
      <c r="D770" s="266" t="s">
        <v>1606</v>
      </c>
      <c r="E770" s="826">
        <v>1.836</v>
      </c>
      <c r="F770" s="826">
        <v>1.5</v>
      </c>
      <c r="G770" s="826">
        <v>3</v>
      </c>
      <c r="H770" s="826">
        <v>1</v>
      </c>
      <c r="I770" s="826"/>
      <c r="J770" s="826">
        <v>2.754</v>
      </c>
      <c r="K770" s="826">
        <v>2.036</v>
      </c>
      <c r="L770" s="142"/>
      <c r="M770" s="136">
        <v>498</v>
      </c>
    </row>
    <row r="771" s="136" customFormat="1" customHeight="1" outlineLevel="1" spans="1:13">
      <c r="A771" s="196">
        <v>784</v>
      </c>
      <c r="B771" s="196"/>
      <c r="C771" s="196"/>
      <c r="D771" s="196" t="s">
        <v>1555</v>
      </c>
      <c r="E771" s="826">
        <v>6.63</v>
      </c>
      <c r="F771" s="826">
        <v>1.5</v>
      </c>
      <c r="G771" s="826">
        <v>3</v>
      </c>
      <c r="H771" s="826">
        <v>3</v>
      </c>
      <c r="I771" s="826"/>
      <c r="J771" s="826">
        <v>29.835</v>
      </c>
      <c r="K771" s="826">
        <v>6.83</v>
      </c>
      <c r="L771" s="142"/>
      <c r="M771" s="136">
        <v>498</v>
      </c>
    </row>
    <row r="772" s="136" customFormat="1" customHeight="1" outlineLevel="1" spans="1:13">
      <c r="A772" s="196">
        <v>785</v>
      </c>
      <c r="B772" s="196"/>
      <c r="C772" s="196"/>
      <c r="D772" s="196" t="s">
        <v>1547</v>
      </c>
      <c r="E772" s="826">
        <v>1.428</v>
      </c>
      <c r="F772" s="826">
        <v>1.5</v>
      </c>
      <c r="G772" s="266">
        <v>3.96</v>
      </c>
      <c r="H772" s="826">
        <v>1</v>
      </c>
      <c r="I772" s="826">
        <v>5.65488</v>
      </c>
      <c r="J772" s="826"/>
      <c r="K772" s="826"/>
      <c r="L772" s="142"/>
      <c r="M772" s="136">
        <v>498</v>
      </c>
    </row>
    <row r="773" s="136" customFormat="1" customHeight="1" outlineLevel="1" spans="1:13">
      <c r="A773" s="196">
        <v>786</v>
      </c>
      <c r="B773" s="196"/>
      <c r="C773" s="196" t="s">
        <v>85</v>
      </c>
      <c r="D773" s="196" t="s">
        <v>1553</v>
      </c>
      <c r="E773" s="826">
        <v>1.836</v>
      </c>
      <c r="F773" s="826">
        <v>1.5</v>
      </c>
      <c r="G773" s="826">
        <v>3</v>
      </c>
      <c r="H773" s="826">
        <v>1</v>
      </c>
      <c r="I773" s="826"/>
      <c r="J773" s="826">
        <v>2.754</v>
      </c>
      <c r="K773" s="826">
        <v>2.036</v>
      </c>
      <c r="L773" s="142" t="s">
        <v>1840</v>
      </c>
      <c r="M773" s="136">
        <v>498</v>
      </c>
    </row>
    <row r="774" s="136" customFormat="1" customHeight="1" outlineLevel="1" spans="1:13">
      <c r="A774" s="196">
        <v>787</v>
      </c>
      <c r="B774" s="196"/>
      <c r="C774" s="196"/>
      <c r="D774" s="266" t="s">
        <v>1606</v>
      </c>
      <c r="E774" s="826">
        <v>1.836</v>
      </c>
      <c r="F774" s="826">
        <v>1.5</v>
      </c>
      <c r="G774" s="826">
        <v>3</v>
      </c>
      <c r="H774" s="826">
        <v>1</v>
      </c>
      <c r="I774" s="826"/>
      <c r="J774" s="826">
        <v>2.754</v>
      </c>
      <c r="K774" s="826">
        <v>2.036</v>
      </c>
      <c r="L774" s="142"/>
      <c r="M774" s="136">
        <v>498</v>
      </c>
    </row>
    <row r="775" s="136" customFormat="1" customHeight="1" outlineLevel="1" spans="1:13">
      <c r="A775" s="196">
        <v>788</v>
      </c>
      <c r="B775" s="196"/>
      <c r="C775" s="196"/>
      <c r="D775" s="196" t="s">
        <v>1555</v>
      </c>
      <c r="E775" s="826">
        <v>6.63</v>
      </c>
      <c r="F775" s="826">
        <v>1.5</v>
      </c>
      <c r="G775" s="826">
        <v>3</v>
      </c>
      <c r="H775" s="826">
        <v>2</v>
      </c>
      <c r="I775" s="826"/>
      <c r="J775" s="826">
        <v>19.89</v>
      </c>
      <c r="K775" s="826">
        <v>6.83</v>
      </c>
      <c r="L775" s="142"/>
      <c r="M775" s="136">
        <v>498</v>
      </c>
    </row>
    <row r="776" s="136" customFormat="1" customHeight="1" outlineLevel="1" spans="1:13">
      <c r="A776" s="196">
        <v>789</v>
      </c>
      <c r="B776" s="196"/>
      <c r="C776" s="196"/>
      <c r="D776" s="196" t="s">
        <v>1547</v>
      </c>
      <c r="E776" s="826">
        <v>1.428</v>
      </c>
      <c r="F776" s="826">
        <v>1.5</v>
      </c>
      <c r="G776" s="266">
        <v>3.96</v>
      </c>
      <c r="H776" s="826">
        <v>1</v>
      </c>
      <c r="I776" s="826">
        <v>5.65488</v>
      </c>
      <c r="J776" s="826"/>
      <c r="K776" s="826"/>
      <c r="L776" s="142"/>
      <c r="M776" s="136">
        <v>498</v>
      </c>
    </row>
    <row r="777" s="136" customFormat="1" customHeight="1" outlineLevel="1" spans="1:13">
      <c r="A777" s="196">
        <v>790</v>
      </c>
      <c r="B777" s="196"/>
      <c r="C777" s="196" t="s">
        <v>85</v>
      </c>
      <c r="D777" s="196" t="s">
        <v>1553</v>
      </c>
      <c r="E777" s="826">
        <v>1.836</v>
      </c>
      <c r="F777" s="826">
        <v>1.5</v>
      </c>
      <c r="G777" s="826">
        <v>3</v>
      </c>
      <c r="H777" s="826">
        <v>1</v>
      </c>
      <c r="I777" s="826"/>
      <c r="J777" s="826">
        <v>2.754</v>
      </c>
      <c r="K777" s="826">
        <v>2.036</v>
      </c>
      <c r="L777" s="142" t="s">
        <v>1841</v>
      </c>
      <c r="M777" s="136">
        <v>498</v>
      </c>
    </row>
    <row r="778" s="136" customFormat="1" customHeight="1" outlineLevel="1" spans="1:13">
      <c r="A778" s="196">
        <v>791</v>
      </c>
      <c r="B778" s="196"/>
      <c r="C778" s="196"/>
      <c r="D778" s="266" t="s">
        <v>1606</v>
      </c>
      <c r="E778" s="826">
        <v>1.836</v>
      </c>
      <c r="F778" s="826">
        <v>1.5</v>
      </c>
      <c r="G778" s="826">
        <v>3</v>
      </c>
      <c r="H778" s="826">
        <v>1</v>
      </c>
      <c r="I778" s="826"/>
      <c r="J778" s="826">
        <v>2.754</v>
      </c>
      <c r="K778" s="826">
        <v>2.036</v>
      </c>
      <c r="L778" s="142"/>
      <c r="M778" s="136">
        <v>498</v>
      </c>
    </row>
    <row r="779" s="136" customFormat="1" customHeight="1" outlineLevel="1" spans="1:13">
      <c r="A779" s="196">
        <v>792</v>
      </c>
      <c r="B779" s="196"/>
      <c r="C779" s="196"/>
      <c r="D779" s="196" t="s">
        <v>1555</v>
      </c>
      <c r="E779" s="826">
        <v>6.63</v>
      </c>
      <c r="F779" s="826">
        <v>1.5</v>
      </c>
      <c r="G779" s="826">
        <v>3</v>
      </c>
      <c r="H779" s="826">
        <v>2</v>
      </c>
      <c r="I779" s="826"/>
      <c r="J779" s="826">
        <v>19.89</v>
      </c>
      <c r="K779" s="826">
        <v>6.83</v>
      </c>
      <c r="L779" s="142"/>
      <c r="M779" s="136">
        <v>498</v>
      </c>
    </row>
    <row r="780" s="136" customFormat="1" customHeight="1" outlineLevel="1" spans="1:13">
      <c r="A780" s="196">
        <v>793</v>
      </c>
      <c r="B780" s="196"/>
      <c r="C780" s="196"/>
      <c r="D780" s="196" t="s">
        <v>1547</v>
      </c>
      <c r="E780" s="826">
        <v>1.428</v>
      </c>
      <c r="F780" s="826">
        <v>1.5</v>
      </c>
      <c r="G780" s="266">
        <v>3.96</v>
      </c>
      <c r="H780" s="826">
        <v>1</v>
      </c>
      <c r="I780" s="826">
        <v>5.65488</v>
      </c>
      <c r="J780" s="826"/>
      <c r="K780" s="826"/>
      <c r="L780" s="142"/>
      <c r="M780" s="136">
        <v>498</v>
      </c>
    </row>
    <row r="781" s="136" customFormat="1" customHeight="1" outlineLevel="1" spans="1:13">
      <c r="A781" s="196">
        <v>794</v>
      </c>
      <c r="B781" s="196"/>
      <c r="C781" s="196" t="s">
        <v>85</v>
      </c>
      <c r="D781" s="196" t="s">
        <v>1553</v>
      </c>
      <c r="E781" s="826">
        <v>1.836</v>
      </c>
      <c r="F781" s="826">
        <v>1.5</v>
      </c>
      <c r="G781" s="826">
        <v>3</v>
      </c>
      <c r="H781" s="826">
        <v>1</v>
      </c>
      <c r="I781" s="826"/>
      <c r="J781" s="826">
        <v>2.754</v>
      </c>
      <c r="K781" s="826">
        <v>2.036</v>
      </c>
      <c r="L781" s="142" t="s">
        <v>1842</v>
      </c>
      <c r="M781" s="136">
        <v>498</v>
      </c>
    </row>
    <row r="782" s="136" customFormat="1" customHeight="1" outlineLevel="1" spans="1:13">
      <c r="A782" s="196">
        <v>795</v>
      </c>
      <c r="B782" s="196"/>
      <c r="C782" s="196"/>
      <c r="D782" s="266" t="s">
        <v>1606</v>
      </c>
      <c r="E782" s="826">
        <v>1.836</v>
      </c>
      <c r="F782" s="826">
        <v>1.5</v>
      </c>
      <c r="G782" s="826">
        <v>3</v>
      </c>
      <c r="H782" s="826">
        <v>1</v>
      </c>
      <c r="I782" s="826"/>
      <c r="J782" s="826">
        <v>2.754</v>
      </c>
      <c r="K782" s="826">
        <v>2.036</v>
      </c>
      <c r="L782" s="142"/>
      <c r="M782" s="136">
        <v>498</v>
      </c>
    </row>
    <row r="783" s="136" customFormat="1" customHeight="1" outlineLevel="1" spans="1:13">
      <c r="A783" s="196">
        <v>796</v>
      </c>
      <c r="B783" s="196"/>
      <c r="C783" s="196"/>
      <c r="D783" s="196" t="s">
        <v>1555</v>
      </c>
      <c r="E783" s="826">
        <v>6.63</v>
      </c>
      <c r="F783" s="826">
        <v>1.5</v>
      </c>
      <c r="G783" s="826">
        <v>3</v>
      </c>
      <c r="H783" s="826">
        <v>2</v>
      </c>
      <c r="I783" s="826"/>
      <c r="J783" s="826">
        <v>19.89</v>
      </c>
      <c r="K783" s="826">
        <v>6.83</v>
      </c>
      <c r="L783" s="142"/>
      <c r="M783" s="136">
        <v>498</v>
      </c>
    </row>
    <row r="784" s="136" customFormat="1" customHeight="1" outlineLevel="1" spans="1:13">
      <c r="A784" s="196">
        <v>797</v>
      </c>
      <c r="B784" s="196"/>
      <c r="C784" s="196"/>
      <c r="D784" s="196" t="s">
        <v>1547</v>
      </c>
      <c r="E784" s="826">
        <v>1.428</v>
      </c>
      <c r="F784" s="826">
        <v>1.5</v>
      </c>
      <c r="G784" s="266">
        <v>3.96</v>
      </c>
      <c r="H784" s="826">
        <v>1</v>
      </c>
      <c r="I784" s="826">
        <v>5.65488</v>
      </c>
      <c r="J784" s="826"/>
      <c r="K784" s="826"/>
      <c r="L784" s="142"/>
      <c r="M784" s="136">
        <v>498</v>
      </c>
    </row>
    <row r="785" s="136" customFormat="1" customHeight="1" outlineLevel="1" spans="1:13">
      <c r="A785" s="196">
        <v>798</v>
      </c>
      <c r="B785" s="196"/>
      <c r="C785" s="196" t="s">
        <v>85</v>
      </c>
      <c r="D785" s="196" t="s">
        <v>1553</v>
      </c>
      <c r="E785" s="826">
        <v>1.836</v>
      </c>
      <c r="F785" s="826">
        <v>1.5</v>
      </c>
      <c r="G785" s="826">
        <v>3</v>
      </c>
      <c r="H785" s="826">
        <v>1</v>
      </c>
      <c r="I785" s="826"/>
      <c r="J785" s="826">
        <v>2.754</v>
      </c>
      <c r="K785" s="826">
        <v>2.036</v>
      </c>
      <c r="L785" s="142" t="s">
        <v>1843</v>
      </c>
      <c r="M785" s="136">
        <v>498</v>
      </c>
    </row>
    <row r="786" s="136" customFormat="1" customHeight="1" outlineLevel="1" spans="1:13">
      <c r="A786" s="196">
        <v>799</v>
      </c>
      <c r="B786" s="196"/>
      <c r="C786" s="196"/>
      <c r="D786" s="266" t="s">
        <v>1606</v>
      </c>
      <c r="E786" s="826">
        <v>1.836</v>
      </c>
      <c r="F786" s="826">
        <v>1.5</v>
      </c>
      <c r="G786" s="826">
        <v>3</v>
      </c>
      <c r="H786" s="826">
        <v>1</v>
      </c>
      <c r="I786" s="826"/>
      <c r="J786" s="826">
        <v>2.754</v>
      </c>
      <c r="K786" s="826">
        <v>2.036</v>
      </c>
      <c r="L786" s="142"/>
      <c r="M786" s="136">
        <v>498</v>
      </c>
    </row>
    <row r="787" s="136" customFormat="1" customHeight="1" outlineLevel="1" spans="1:13">
      <c r="A787" s="196">
        <v>800</v>
      </c>
      <c r="B787" s="196"/>
      <c r="C787" s="196"/>
      <c r="D787" s="196" t="s">
        <v>1555</v>
      </c>
      <c r="E787" s="826">
        <v>6.63</v>
      </c>
      <c r="F787" s="826">
        <v>1.5</v>
      </c>
      <c r="G787" s="826">
        <v>3</v>
      </c>
      <c r="H787" s="826">
        <v>2</v>
      </c>
      <c r="I787" s="826"/>
      <c r="J787" s="826">
        <v>19.89</v>
      </c>
      <c r="K787" s="826">
        <v>6.83</v>
      </c>
      <c r="L787" s="142"/>
      <c r="M787" s="136">
        <v>498</v>
      </c>
    </row>
    <row r="788" s="136" customFormat="1" customHeight="1" outlineLevel="1" spans="1:13">
      <c r="A788" s="196">
        <v>801</v>
      </c>
      <c r="B788" s="196"/>
      <c r="C788" s="196"/>
      <c r="D788" s="196" t="s">
        <v>1547</v>
      </c>
      <c r="E788" s="826">
        <v>1.428</v>
      </c>
      <c r="F788" s="826">
        <v>1.5</v>
      </c>
      <c r="G788" s="266">
        <v>3.96</v>
      </c>
      <c r="H788" s="826">
        <v>1</v>
      </c>
      <c r="I788" s="826">
        <v>5.65488</v>
      </c>
      <c r="J788" s="826"/>
      <c r="K788" s="826"/>
      <c r="L788" s="142"/>
      <c r="M788" s="136">
        <v>498</v>
      </c>
    </row>
    <row r="789" s="136" customFormat="1" customHeight="1" outlineLevel="1" spans="1:13">
      <c r="A789" s="196">
        <v>802</v>
      </c>
      <c r="B789" s="196"/>
      <c r="C789" s="196" t="s">
        <v>83</v>
      </c>
      <c r="D789" s="196" t="s">
        <v>1553</v>
      </c>
      <c r="E789" s="826">
        <v>3.264</v>
      </c>
      <c r="F789" s="826">
        <v>1.5</v>
      </c>
      <c r="G789" s="826">
        <v>3</v>
      </c>
      <c r="H789" s="826">
        <v>1</v>
      </c>
      <c r="I789" s="826"/>
      <c r="J789" s="826">
        <v>4.896</v>
      </c>
      <c r="K789" s="826">
        <v>3.464</v>
      </c>
      <c r="L789" s="142" t="s">
        <v>1844</v>
      </c>
      <c r="M789" s="136">
        <v>498</v>
      </c>
    </row>
    <row r="790" s="136" customFormat="1" customHeight="1" outlineLevel="1" spans="1:13">
      <c r="A790" s="196">
        <v>803</v>
      </c>
      <c r="B790" s="196"/>
      <c r="C790" s="196"/>
      <c r="D790" s="266" t="s">
        <v>1606</v>
      </c>
      <c r="E790" s="826">
        <v>3.264</v>
      </c>
      <c r="F790" s="826">
        <v>1.5</v>
      </c>
      <c r="G790" s="826">
        <v>3</v>
      </c>
      <c r="H790" s="826">
        <v>1</v>
      </c>
      <c r="I790" s="826"/>
      <c r="J790" s="826">
        <v>4.896</v>
      </c>
      <c r="K790" s="826">
        <v>3.464</v>
      </c>
      <c r="L790" s="142"/>
      <c r="M790" s="136">
        <v>498</v>
      </c>
    </row>
    <row r="791" s="136" customFormat="1" customHeight="1" outlineLevel="1" spans="1:13">
      <c r="A791" s="196">
        <v>804</v>
      </c>
      <c r="B791" s="196"/>
      <c r="C791" s="196"/>
      <c r="D791" s="196" t="s">
        <v>1555</v>
      </c>
      <c r="E791" s="826">
        <v>6.63</v>
      </c>
      <c r="F791" s="826">
        <v>1.5</v>
      </c>
      <c r="G791" s="826">
        <v>3</v>
      </c>
      <c r="H791" s="826">
        <v>1</v>
      </c>
      <c r="I791" s="826"/>
      <c r="J791" s="826">
        <v>9.945</v>
      </c>
      <c r="K791" s="826">
        <v>6.83</v>
      </c>
      <c r="L791" s="142"/>
      <c r="M791" s="136">
        <v>498</v>
      </c>
    </row>
    <row r="792" s="136" customFormat="1" customHeight="1" outlineLevel="1" spans="1:13">
      <c r="A792" s="196">
        <v>806</v>
      </c>
      <c r="B792" s="196"/>
      <c r="C792" s="196" t="s">
        <v>83</v>
      </c>
      <c r="D792" s="196" t="s">
        <v>1553</v>
      </c>
      <c r="E792" s="826">
        <v>3.264</v>
      </c>
      <c r="F792" s="826">
        <v>1.5</v>
      </c>
      <c r="G792" s="826">
        <v>3</v>
      </c>
      <c r="H792" s="826">
        <v>1</v>
      </c>
      <c r="I792" s="826"/>
      <c r="J792" s="826">
        <v>4.896</v>
      </c>
      <c r="K792" s="826">
        <v>3.464</v>
      </c>
      <c r="L792" s="142" t="s">
        <v>1845</v>
      </c>
      <c r="M792" s="136">
        <v>498</v>
      </c>
    </row>
    <row r="793" s="136" customFormat="1" customHeight="1" outlineLevel="1" spans="1:13">
      <c r="A793" s="196">
        <v>807</v>
      </c>
      <c r="B793" s="196"/>
      <c r="C793" s="196"/>
      <c r="D793" s="266" t="s">
        <v>1606</v>
      </c>
      <c r="E793" s="826">
        <v>3.264</v>
      </c>
      <c r="F793" s="826">
        <v>1.5</v>
      </c>
      <c r="G793" s="826">
        <v>3</v>
      </c>
      <c r="H793" s="826">
        <v>1</v>
      </c>
      <c r="I793" s="826"/>
      <c r="J793" s="826">
        <v>4.896</v>
      </c>
      <c r="K793" s="826">
        <v>3.464</v>
      </c>
      <c r="L793" s="142"/>
      <c r="M793" s="136">
        <v>498</v>
      </c>
    </row>
    <row r="794" s="136" customFormat="1" customHeight="1" outlineLevel="1" spans="1:13">
      <c r="A794" s="196">
        <v>808</v>
      </c>
      <c r="B794" s="196"/>
      <c r="C794" s="196"/>
      <c r="D794" s="196" t="s">
        <v>1555</v>
      </c>
      <c r="E794" s="826">
        <v>6.63</v>
      </c>
      <c r="F794" s="826">
        <v>1.5</v>
      </c>
      <c r="G794" s="826">
        <v>3</v>
      </c>
      <c r="H794" s="826">
        <v>1</v>
      </c>
      <c r="I794" s="826"/>
      <c r="J794" s="826">
        <v>9.945</v>
      </c>
      <c r="K794" s="826">
        <v>6.83</v>
      </c>
      <c r="L794" s="142"/>
      <c r="M794" s="136">
        <v>498</v>
      </c>
    </row>
    <row r="795" s="136" customFormat="1" customHeight="1" outlineLevel="1" spans="1:13">
      <c r="A795" s="196">
        <v>810</v>
      </c>
      <c r="B795" s="196"/>
      <c r="C795" s="196" t="s">
        <v>87</v>
      </c>
      <c r="D795" s="196" t="s">
        <v>1553</v>
      </c>
      <c r="E795" s="826">
        <v>1.836</v>
      </c>
      <c r="F795" s="826">
        <v>1.5</v>
      </c>
      <c r="G795" s="826">
        <v>3</v>
      </c>
      <c r="H795" s="826">
        <v>1</v>
      </c>
      <c r="I795" s="826"/>
      <c r="J795" s="826">
        <v>2.754</v>
      </c>
      <c r="K795" s="826">
        <v>2.036</v>
      </c>
      <c r="L795" s="142" t="s">
        <v>1846</v>
      </c>
      <c r="M795" s="136">
        <v>498</v>
      </c>
    </row>
    <row r="796" s="136" customFormat="1" customHeight="1" outlineLevel="1" spans="1:13">
      <c r="A796" s="196">
        <v>811</v>
      </c>
      <c r="B796" s="196"/>
      <c r="C796" s="196"/>
      <c r="D796" s="266" t="s">
        <v>1606</v>
      </c>
      <c r="E796" s="826">
        <v>1.836</v>
      </c>
      <c r="F796" s="826">
        <v>1.5</v>
      </c>
      <c r="G796" s="826">
        <v>3</v>
      </c>
      <c r="H796" s="826">
        <v>1</v>
      </c>
      <c r="I796" s="826"/>
      <c r="J796" s="826">
        <v>2.754</v>
      </c>
      <c r="K796" s="826">
        <v>2.036</v>
      </c>
      <c r="L796" s="142"/>
      <c r="M796" s="136">
        <v>498</v>
      </c>
    </row>
    <row r="797" s="136" customFormat="1" customHeight="1" outlineLevel="1" spans="1:13">
      <c r="A797" s="196">
        <v>812</v>
      </c>
      <c r="B797" s="196"/>
      <c r="C797" s="196"/>
      <c r="D797" s="196" t="s">
        <v>1555</v>
      </c>
      <c r="E797" s="826">
        <v>6.63</v>
      </c>
      <c r="F797" s="826">
        <v>1.5</v>
      </c>
      <c r="G797" s="826">
        <v>3</v>
      </c>
      <c r="H797" s="826">
        <v>3</v>
      </c>
      <c r="I797" s="826"/>
      <c r="J797" s="826">
        <v>29.835</v>
      </c>
      <c r="K797" s="826">
        <v>6.83</v>
      </c>
      <c r="L797" s="142"/>
      <c r="M797" s="136">
        <v>498</v>
      </c>
    </row>
    <row r="798" s="136" customFormat="1" customHeight="1" outlineLevel="1" spans="1:13">
      <c r="A798" s="196">
        <v>813</v>
      </c>
      <c r="B798" s="196"/>
      <c r="C798" s="196"/>
      <c r="D798" s="196" t="s">
        <v>1547</v>
      </c>
      <c r="E798" s="826">
        <v>1.428</v>
      </c>
      <c r="F798" s="826">
        <v>1.5</v>
      </c>
      <c r="G798" s="266">
        <v>3.96</v>
      </c>
      <c r="H798" s="826">
        <v>1</v>
      </c>
      <c r="I798" s="826">
        <v>5.65488</v>
      </c>
      <c r="J798" s="826"/>
      <c r="K798" s="826"/>
      <c r="L798" s="142"/>
      <c r="M798" s="136">
        <v>498</v>
      </c>
    </row>
    <row r="799" s="136" customFormat="1" customHeight="1" outlineLevel="1" spans="1:13">
      <c r="A799" s="196">
        <v>814</v>
      </c>
      <c r="B799" s="196"/>
      <c r="C799" s="196" t="s">
        <v>87</v>
      </c>
      <c r="D799" s="196" t="s">
        <v>1553</v>
      </c>
      <c r="E799" s="826">
        <v>1.836</v>
      </c>
      <c r="F799" s="826">
        <v>1.5</v>
      </c>
      <c r="G799" s="826">
        <v>3</v>
      </c>
      <c r="H799" s="826">
        <v>1</v>
      </c>
      <c r="I799" s="826"/>
      <c r="J799" s="826">
        <v>2.754</v>
      </c>
      <c r="K799" s="826">
        <v>2.036</v>
      </c>
      <c r="L799" s="142" t="s">
        <v>1847</v>
      </c>
      <c r="M799" s="136">
        <v>498</v>
      </c>
    </row>
    <row r="800" s="136" customFormat="1" customHeight="1" outlineLevel="1" spans="1:13">
      <c r="A800" s="196">
        <v>815</v>
      </c>
      <c r="B800" s="196"/>
      <c r="C800" s="196"/>
      <c r="D800" s="266" t="s">
        <v>1606</v>
      </c>
      <c r="E800" s="826">
        <v>1.836</v>
      </c>
      <c r="F800" s="826">
        <v>1.5</v>
      </c>
      <c r="G800" s="826">
        <v>3</v>
      </c>
      <c r="H800" s="826">
        <v>1</v>
      </c>
      <c r="I800" s="826"/>
      <c r="J800" s="826">
        <v>2.754</v>
      </c>
      <c r="K800" s="826">
        <v>2.036</v>
      </c>
      <c r="L800" s="142"/>
      <c r="M800" s="136">
        <v>498</v>
      </c>
    </row>
    <row r="801" s="136" customFormat="1" customHeight="1" outlineLevel="1" spans="1:13">
      <c r="A801" s="196">
        <v>816</v>
      </c>
      <c r="B801" s="196"/>
      <c r="C801" s="196"/>
      <c r="D801" s="196" t="s">
        <v>1555</v>
      </c>
      <c r="E801" s="826">
        <v>6.63</v>
      </c>
      <c r="F801" s="826">
        <v>1.5</v>
      </c>
      <c r="G801" s="826">
        <v>3</v>
      </c>
      <c r="H801" s="826">
        <v>3</v>
      </c>
      <c r="I801" s="826"/>
      <c r="J801" s="826">
        <v>29.835</v>
      </c>
      <c r="K801" s="826">
        <v>6.83</v>
      </c>
      <c r="L801" s="142"/>
      <c r="M801" s="136">
        <v>498</v>
      </c>
    </row>
    <row r="802" s="136" customFormat="1" customHeight="1" outlineLevel="1" spans="1:13">
      <c r="A802" s="196">
        <v>817</v>
      </c>
      <c r="B802" s="196"/>
      <c r="C802" s="196"/>
      <c r="D802" s="196" t="s">
        <v>1547</v>
      </c>
      <c r="E802" s="826">
        <v>1.428</v>
      </c>
      <c r="F802" s="826">
        <v>1.5</v>
      </c>
      <c r="G802" s="266">
        <v>3.96</v>
      </c>
      <c r="H802" s="826">
        <v>1</v>
      </c>
      <c r="I802" s="826">
        <v>5.65488</v>
      </c>
      <c r="J802" s="826"/>
      <c r="K802" s="826"/>
      <c r="L802" s="142"/>
      <c r="M802" s="136">
        <v>498</v>
      </c>
    </row>
    <row r="803" s="136" customFormat="1" customHeight="1" outlineLevel="1" spans="1:13">
      <c r="A803" s="196">
        <v>818</v>
      </c>
      <c r="B803" s="196"/>
      <c r="C803" s="196" t="s">
        <v>87</v>
      </c>
      <c r="D803" s="196" t="s">
        <v>1553</v>
      </c>
      <c r="E803" s="826">
        <v>1.836</v>
      </c>
      <c r="F803" s="826">
        <v>1.5</v>
      </c>
      <c r="G803" s="826">
        <v>3</v>
      </c>
      <c r="H803" s="826">
        <v>1</v>
      </c>
      <c r="I803" s="826"/>
      <c r="J803" s="826">
        <v>2.754</v>
      </c>
      <c r="K803" s="826">
        <v>2.036</v>
      </c>
      <c r="L803" s="142" t="s">
        <v>1848</v>
      </c>
      <c r="M803" s="136">
        <v>498</v>
      </c>
    </row>
    <row r="804" s="136" customFormat="1" customHeight="1" outlineLevel="1" spans="1:13">
      <c r="A804" s="196">
        <v>819</v>
      </c>
      <c r="B804" s="196"/>
      <c r="C804" s="196"/>
      <c r="D804" s="266" t="s">
        <v>1606</v>
      </c>
      <c r="E804" s="826">
        <v>1.836</v>
      </c>
      <c r="F804" s="826">
        <v>1.5</v>
      </c>
      <c r="G804" s="826">
        <v>3</v>
      </c>
      <c r="H804" s="826">
        <v>1</v>
      </c>
      <c r="I804" s="826"/>
      <c r="J804" s="826">
        <v>2.754</v>
      </c>
      <c r="K804" s="826">
        <v>2.036</v>
      </c>
      <c r="L804" s="142"/>
      <c r="M804" s="136">
        <v>498</v>
      </c>
    </row>
    <row r="805" s="136" customFormat="1" customHeight="1" outlineLevel="1" spans="1:13">
      <c r="A805" s="196">
        <v>820</v>
      </c>
      <c r="B805" s="196"/>
      <c r="C805" s="196"/>
      <c r="D805" s="196" t="s">
        <v>1555</v>
      </c>
      <c r="E805" s="826">
        <v>6.63</v>
      </c>
      <c r="F805" s="826">
        <v>1.5</v>
      </c>
      <c r="G805" s="826">
        <v>3</v>
      </c>
      <c r="H805" s="826">
        <v>3</v>
      </c>
      <c r="I805" s="826"/>
      <c r="J805" s="826">
        <v>29.835</v>
      </c>
      <c r="K805" s="826">
        <v>6.83</v>
      </c>
      <c r="L805" s="142"/>
      <c r="M805" s="136">
        <v>498</v>
      </c>
    </row>
    <row r="806" s="136" customFormat="1" customHeight="1" outlineLevel="1" spans="1:13">
      <c r="A806" s="196">
        <v>821</v>
      </c>
      <c r="B806" s="196"/>
      <c r="C806" s="196"/>
      <c r="D806" s="196" t="s">
        <v>1547</v>
      </c>
      <c r="E806" s="826">
        <v>1.428</v>
      </c>
      <c r="F806" s="826">
        <v>1.5</v>
      </c>
      <c r="G806" s="266">
        <v>3.96</v>
      </c>
      <c r="H806" s="826">
        <v>1</v>
      </c>
      <c r="I806" s="826">
        <v>5.65488</v>
      </c>
      <c r="J806" s="826"/>
      <c r="K806" s="826"/>
      <c r="L806" s="142"/>
      <c r="M806" s="136">
        <v>498</v>
      </c>
    </row>
    <row r="807" s="136" customFormat="1" customHeight="1" outlineLevel="1" spans="1:13">
      <c r="A807" s="196">
        <v>822</v>
      </c>
      <c r="B807" s="196"/>
      <c r="C807" s="196" t="s">
        <v>85</v>
      </c>
      <c r="D807" s="196" t="s">
        <v>1553</v>
      </c>
      <c r="E807" s="826">
        <v>1.836</v>
      </c>
      <c r="F807" s="826">
        <v>1.5</v>
      </c>
      <c r="G807" s="826">
        <v>3</v>
      </c>
      <c r="H807" s="826">
        <v>1</v>
      </c>
      <c r="I807" s="826"/>
      <c r="J807" s="826">
        <v>2.754</v>
      </c>
      <c r="K807" s="826">
        <v>2.036</v>
      </c>
      <c r="L807" s="142" t="s">
        <v>1849</v>
      </c>
      <c r="M807" s="136">
        <v>498</v>
      </c>
    </row>
    <row r="808" s="136" customFormat="1" customHeight="1" outlineLevel="1" spans="1:13">
      <c r="A808" s="196">
        <v>823</v>
      </c>
      <c r="B808" s="196"/>
      <c r="C808" s="196"/>
      <c r="D808" s="266" t="s">
        <v>1606</v>
      </c>
      <c r="E808" s="826">
        <v>1.836</v>
      </c>
      <c r="F808" s="826">
        <v>1.5</v>
      </c>
      <c r="G808" s="826">
        <v>3</v>
      </c>
      <c r="H808" s="826">
        <v>1</v>
      </c>
      <c r="I808" s="826"/>
      <c r="J808" s="826">
        <v>2.754</v>
      </c>
      <c r="K808" s="826">
        <v>2.036</v>
      </c>
      <c r="L808" s="142"/>
      <c r="M808" s="136">
        <v>498</v>
      </c>
    </row>
    <row r="809" s="136" customFormat="1" customHeight="1" outlineLevel="1" spans="1:13">
      <c r="A809" s="196">
        <v>824</v>
      </c>
      <c r="B809" s="196"/>
      <c r="C809" s="196"/>
      <c r="D809" s="196" t="s">
        <v>1555</v>
      </c>
      <c r="E809" s="826">
        <v>6.63</v>
      </c>
      <c r="F809" s="826">
        <v>1.5</v>
      </c>
      <c r="G809" s="826">
        <v>3</v>
      </c>
      <c r="H809" s="826">
        <v>2</v>
      </c>
      <c r="I809" s="826"/>
      <c r="J809" s="826">
        <v>19.89</v>
      </c>
      <c r="K809" s="826">
        <v>6.83</v>
      </c>
      <c r="L809" s="142"/>
      <c r="M809" s="136">
        <v>498</v>
      </c>
    </row>
    <row r="810" s="136" customFormat="1" customHeight="1" outlineLevel="1" spans="1:13">
      <c r="A810" s="196">
        <v>825</v>
      </c>
      <c r="B810" s="196"/>
      <c r="C810" s="196"/>
      <c r="D810" s="196" t="s">
        <v>1547</v>
      </c>
      <c r="E810" s="826">
        <v>1.428</v>
      </c>
      <c r="F810" s="826">
        <v>1.5</v>
      </c>
      <c r="G810" s="266">
        <v>3.96</v>
      </c>
      <c r="H810" s="826">
        <v>1</v>
      </c>
      <c r="I810" s="826">
        <v>5.65488</v>
      </c>
      <c r="J810" s="826"/>
      <c r="K810" s="826"/>
      <c r="L810" s="142"/>
      <c r="M810" s="136">
        <v>498</v>
      </c>
    </row>
    <row r="811" s="136" customFormat="1" customHeight="1" outlineLevel="1" spans="1:13">
      <c r="A811" s="196">
        <v>826</v>
      </c>
      <c r="B811" s="196"/>
      <c r="C811" s="196" t="s">
        <v>85</v>
      </c>
      <c r="D811" s="196" t="s">
        <v>1553</v>
      </c>
      <c r="E811" s="826">
        <v>1.836</v>
      </c>
      <c r="F811" s="826">
        <v>1.5</v>
      </c>
      <c r="G811" s="826">
        <v>3</v>
      </c>
      <c r="H811" s="826">
        <v>1</v>
      </c>
      <c r="I811" s="826"/>
      <c r="J811" s="826">
        <v>2.754</v>
      </c>
      <c r="K811" s="826">
        <v>2.036</v>
      </c>
      <c r="L811" s="142" t="s">
        <v>1850</v>
      </c>
      <c r="M811" s="136">
        <v>498</v>
      </c>
    </row>
    <row r="812" s="136" customFormat="1" customHeight="1" outlineLevel="1" spans="1:13">
      <c r="A812" s="196">
        <v>827</v>
      </c>
      <c r="B812" s="196"/>
      <c r="C812" s="196"/>
      <c r="D812" s="266" t="s">
        <v>1606</v>
      </c>
      <c r="E812" s="826">
        <v>1.836</v>
      </c>
      <c r="F812" s="826">
        <v>1.5</v>
      </c>
      <c r="G812" s="826">
        <v>3</v>
      </c>
      <c r="H812" s="826">
        <v>1</v>
      </c>
      <c r="I812" s="826"/>
      <c r="J812" s="826">
        <v>2.754</v>
      </c>
      <c r="K812" s="826">
        <v>2.036</v>
      </c>
      <c r="L812" s="142"/>
      <c r="M812" s="136">
        <v>498</v>
      </c>
    </row>
    <row r="813" s="136" customFormat="1" customHeight="1" outlineLevel="1" spans="1:13">
      <c r="A813" s="196">
        <v>828</v>
      </c>
      <c r="B813" s="196"/>
      <c r="C813" s="196"/>
      <c r="D813" s="196" t="s">
        <v>1555</v>
      </c>
      <c r="E813" s="826">
        <v>6.63</v>
      </c>
      <c r="F813" s="826">
        <v>1.5</v>
      </c>
      <c r="G813" s="826">
        <v>3</v>
      </c>
      <c r="H813" s="826">
        <v>2</v>
      </c>
      <c r="I813" s="826"/>
      <c r="J813" s="826">
        <v>19.89</v>
      </c>
      <c r="K813" s="826">
        <v>6.83</v>
      </c>
      <c r="L813" s="142"/>
      <c r="M813" s="136">
        <v>498</v>
      </c>
    </row>
    <row r="814" s="136" customFormat="1" customHeight="1" outlineLevel="1" spans="1:13">
      <c r="A814" s="196">
        <v>829</v>
      </c>
      <c r="B814" s="196"/>
      <c r="C814" s="196"/>
      <c r="D814" s="196" t="s">
        <v>1547</v>
      </c>
      <c r="E814" s="826">
        <v>1.428</v>
      </c>
      <c r="F814" s="826">
        <v>1.5</v>
      </c>
      <c r="G814" s="266">
        <v>3.96</v>
      </c>
      <c r="H814" s="826">
        <v>1</v>
      </c>
      <c r="I814" s="826">
        <v>5.65488</v>
      </c>
      <c r="J814" s="826"/>
      <c r="K814" s="826"/>
      <c r="L814" s="142"/>
      <c r="M814" s="136">
        <v>498</v>
      </c>
    </row>
    <row r="815" s="136" customFormat="1" customHeight="1" outlineLevel="1" spans="1:13">
      <c r="A815" s="196">
        <v>830</v>
      </c>
      <c r="B815" s="196"/>
      <c r="C815" s="196" t="s">
        <v>85</v>
      </c>
      <c r="D815" s="196" t="s">
        <v>1553</v>
      </c>
      <c r="E815" s="826">
        <v>1.836</v>
      </c>
      <c r="F815" s="826">
        <v>1.5</v>
      </c>
      <c r="G815" s="826">
        <v>3</v>
      </c>
      <c r="H815" s="826">
        <v>1</v>
      </c>
      <c r="I815" s="826"/>
      <c r="J815" s="826">
        <v>2.754</v>
      </c>
      <c r="K815" s="826">
        <v>2.036</v>
      </c>
      <c r="L815" s="142" t="s">
        <v>1851</v>
      </c>
      <c r="M815" s="136">
        <v>498</v>
      </c>
    </row>
    <row r="816" s="136" customFormat="1" customHeight="1" outlineLevel="1" spans="1:13">
      <c r="A816" s="196">
        <v>831</v>
      </c>
      <c r="B816" s="196"/>
      <c r="C816" s="196"/>
      <c r="D816" s="266" t="s">
        <v>1606</v>
      </c>
      <c r="E816" s="826">
        <v>1.836</v>
      </c>
      <c r="F816" s="826">
        <v>1.5</v>
      </c>
      <c r="G816" s="826">
        <v>3</v>
      </c>
      <c r="H816" s="826">
        <v>1</v>
      </c>
      <c r="I816" s="826"/>
      <c r="J816" s="826">
        <v>2.754</v>
      </c>
      <c r="K816" s="826">
        <v>2.036</v>
      </c>
      <c r="L816" s="142"/>
      <c r="M816" s="136">
        <v>498</v>
      </c>
    </row>
    <row r="817" s="136" customFormat="1" customHeight="1" outlineLevel="1" spans="1:13">
      <c r="A817" s="196">
        <v>832</v>
      </c>
      <c r="B817" s="196"/>
      <c r="C817" s="196"/>
      <c r="D817" s="196" t="s">
        <v>1555</v>
      </c>
      <c r="E817" s="826">
        <v>6.63</v>
      </c>
      <c r="F817" s="826">
        <v>1.5</v>
      </c>
      <c r="G817" s="826">
        <v>3</v>
      </c>
      <c r="H817" s="826">
        <v>2</v>
      </c>
      <c r="I817" s="826"/>
      <c r="J817" s="826">
        <v>19.89</v>
      </c>
      <c r="K817" s="826">
        <v>6.83</v>
      </c>
      <c r="L817" s="142"/>
      <c r="M817" s="136">
        <v>498</v>
      </c>
    </row>
    <row r="818" s="136" customFormat="1" customHeight="1" outlineLevel="1" spans="1:13">
      <c r="A818" s="196">
        <v>833</v>
      </c>
      <c r="B818" s="196"/>
      <c r="C818" s="196"/>
      <c r="D818" s="196" t="s">
        <v>1547</v>
      </c>
      <c r="E818" s="826">
        <v>1.428</v>
      </c>
      <c r="F818" s="826">
        <v>1.5</v>
      </c>
      <c r="G818" s="266">
        <v>3.96</v>
      </c>
      <c r="H818" s="826">
        <v>1</v>
      </c>
      <c r="I818" s="826">
        <v>5.65488</v>
      </c>
      <c r="J818" s="826"/>
      <c r="K818" s="826"/>
      <c r="L818" s="142"/>
      <c r="M818" s="136">
        <v>498</v>
      </c>
    </row>
    <row r="819" s="136" customFormat="1" customHeight="1" outlineLevel="1" spans="1:13">
      <c r="A819" s="196">
        <v>834</v>
      </c>
      <c r="B819" s="196"/>
      <c r="C819" s="196" t="s">
        <v>85</v>
      </c>
      <c r="D819" s="196" t="s">
        <v>1553</v>
      </c>
      <c r="E819" s="826">
        <v>1.836</v>
      </c>
      <c r="F819" s="826">
        <v>1.5</v>
      </c>
      <c r="G819" s="826">
        <v>3</v>
      </c>
      <c r="H819" s="826">
        <v>1</v>
      </c>
      <c r="I819" s="826"/>
      <c r="J819" s="826">
        <v>2.754</v>
      </c>
      <c r="K819" s="826">
        <v>2.036</v>
      </c>
      <c r="L819" s="142" t="s">
        <v>1852</v>
      </c>
      <c r="M819" s="136">
        <v>498</v>
      </c>
    </row>
    <row r="820" s="136" customFormat="1" customHeight="1" outlineLevel="1" spans="1:13">
      <c r="A820" s="196">
        <v>835</v>
      </c>
      <c r="B820" s="196"/>
      <c r="C820" s="196"/>
      <c r="D820" s="266" t="s">
        <v>1606</v>
      </c>
      <c r="E820" s="826">
        <v>1.836</v>
      </c>
      <c r="F820" s="826">
        <v>1.5</v>
      </c>
      <c r="G820" s="826">
        <v>3</v>
      </c>
      <c r="H820" s="826">
        <v>1</v>
      </c>
      <c r="I820" s="826"/>
      <c r="J820" s="826">
        <v>2.754</v>
      </c>
      <c r="K820" s="826">
        <v>2.036</v>
      </c>
      <c r="L820" s="142"/>
      <c r="M820" s="136">
        <v>498</v>
      </c>
    </row>
    <row r="821" s="136" customFormat="1" customHeight="1" outlineLevel="1" spans="1:13">
      <c r="A821" s="196">
        <v>836</v>
      </c>
      <c r="B821" s="196"/>
      <c r="C821" s="196"/>
      <c r="D821" s="196" t="s">
        <v>1555</v>
      </c>
      <c r="E821" s="826">
        <v>6.63</v>
      </c>
      <c r="F821" s="826">
        <v>1.5</v>
      </c>
      <c r="G821" s="826">
        <v>3</v>
      </c>
      <c r="H821" s="826">
        <v>2</v>
      </c>
      <c r="I821" s="826"/>
      <c r="J821" s="826">
        <v>19.89</v>
      </c>
      <c r="K821" s="826">
        <v>6.83</v>
      </c>
      <c r="L821" s="142"/>
      <c r="M821" s="136">
        <v>498</v>
      </c>
    </row>
    <row r="822" s="136" customFormat="1" customHeight="1" outlineLevel="1" spans="1:13">
      <c r="A822" s="196">
        <v>837</v>
      </c>
      <c r="B822" s="196"/>
      <c r="C822" s="196"/>
      <c r="D822" s="196" t="s">
        <v>1547</v>
      </c>
      <c r="E822" s="826">
        <v>1.428</v>
      </c>
      <c r="F822" s="826">
        <v>1.5</v>
      </c>
      <c r="G822" s="266">
        <v>3.96</v>
      </c>
      <c r="H822" s="826">
        <v>1</v>
      </c>
      <c r="I822" s="826">
        <v>5.65488</v>
      </c>
      <c r="J822" s="826"/>
      <c r="K822" s="826"/>
      <c r="L822" s="142"/>
      <c r="M822" s="136">
        <v>498</v>
      </c>
    </row>
    <row r="823" s="136" customFormat="1" customHeight="1" outlineLevel="1" spans="1:13">
      <c r="A823" s="196">
        <v>838</v>
      </c>
      <c r="B823" s="196"/>
      <c r="C823" s="131" t="s">
        <v>1163</v>
      </c>
      <c r="D823" s="196" t="s">
        <v>1555</v>
      </c>
      <c r="E823" s="826">
        <v>9.792</v>
      </c>
      <c r="F823" s="826">
        <v>1.5</v>
      </c>
      <c r="G823" s="826">
        <v>3</v>
      </c>
      <c r="H823" s="826">
        <v>1</v>
      </c>
      <c r="I823" s="826"/>
      <c r="J823" s="826">
        <v>14.688</v>
      </c>
      <c r="K823" s="826">
        <v>9.992</v>
      </c>
      <c r="L823" s="142" t="s">
        <v>1853</v>
      </c>
      <c r="M823" s="136">
        <v>498</v>
      </c>
    </row>
    <row r="824" s="136" customFormat="1" customHeight="1" outlineLevel="1" spans="1:13">
      <c r="A824" s="196">
        <v>839</v>
      </c>
      <c r="B824" s="196"/>
      <c r="C824" s="315"/>
      <c r="D824" s="196" t="s">
        <v>1553</v>
      </c>
      <c r="E824" s="826">
        <v>5.712</v>
      </c>
      <c r="F824" s="826">
        <v>1.5</v>
      </c>
      <c r="G824" s="826">
        <v>3</v>
      </c>
      <c r="H824" s="826">
        <v>1</v>
      </c>
      <c r="I824" s="826"/>
      <c r="J824" s="826">
        <v>8.568</v>
      </c>
      <c r="K824" s="826">
        <v>5.912</v>
      </c>
      <c r="L824" s="142"/>
      <c r="M824" s="136">
        <v>498</v>
      </c>
    </row>
    <row r="825" s="136" customFormat="1" customHeight="1" outlineLevel="1" spans="1:13">
      <c r="A825" s="196">
        <v>840</v>
      </c>
      <c r="B825" s="196"/>
      <c r="C825" s="263"/>
      <c r="D825" s="266" t="s">
        <v>1606</v>
      </c>
      <c r="E825" s="826">
        <v>5.712</v>
      </c>
      <c r="F825" s="826">
        <v>1.5</v>
      </c>
      <c r="G825" s="826">
        <v>3</v>
      </c>
      <c r="H825" s="826">
        <v>1</v>
      </c>
      <c r="I825" s="826"/>
      <c r="J825" s="826">
        <v>8.568</v>
      </c>
      <c r="K825" s="826">
        <v>5.912</v>
      </c>
      <c r="L825" s="142"/>
      <c r="M825" s="136">
        <v>498</v>
      </c>
    </row>
    <row r="826" s="136" customFormat="1" customHeight="1" outlineLevel="1" spans="1:13">
      <c r="A826" s="196">
        <v>841</v>
      </c>
      <c r="B826" s="196"/>
      <c r="C826" s="196" t="s">
        <v>1165</v>
      </c>
      <c r="D826" s="196" t="s">
        <v>1553</v>
      </c>
      <c r="E826" s="826">
        <v>3.366</v>
      </c>
      <c r="F826" s="826">
        <v>1.5</v>
      </c>
      <c r="G826" s="826">
        <v>1.4</v>
      </c>
      <c r="H826" s="826">
        <v>1</v>
      </c>
      <c r="I826" s="826"/>
      <c r="J826" s="826">
        <v>5.049</v>
      </c>
      <c r="K826" s="826">
        <v>3.566</v>
      </c>
      <c r="L826" s="142" t="s">
        <v>1854</v>
      </c>
      <c r="M826" s="136">
        <v>498</v>
      </c>
    </row>
    <row r="827" s="136" customFormat="1" customHeight="1" outlineLevel="1" spans="1:13">
      <c r="A827" s="196">
        <v>842</v>
      </c>
      <c r="B827" s="196" t="s">
        <v>1855</v>
      </c>
      <c r="C827" s="196" t="s">
        <v>1190</v>
      </c>
      <c r="D827" s="196" t="s">
        <v>1553</v>
      </c>
      <c r="E827" s="826">
        <v>9.69</v>
      </c>
      <c r="F827" s="826">
        <v>1.5</v>
      </c>
      <c r="G827" s="826">
        <v>3</v>
      </c>
      <c r="H827" s="826">
        <v>1</v>
      </c>
      <c r="I827" s="826"/>
      <c r="J827" s="826">
        <v>14.535</v>
      </c>
      <c r="K827" s="826">
        <v>9.89</v>
      </c>
      <c r="L827" s="142" t="s">
        <v>1856</v>
      </c>
      <c r="M827" s="136">
        <v>702</v>
      </c>
    </row>
    <row r="828" s="136" customFormat="1" customHeight="1" outlineLevel="1" spans="1:13">
      <c r="A828" s="196">
        <v>843</v>
      </c>
      <c r="B828" s="196"/>
      <c r="C828" s="196" t="s">
        <v>1239</v>
      </c>
      <c r="D828" s="196" t="s">
        <v>1553</v>
      </c>
      <c r="E828" s="826">
        <v>8.67</v>
      </c>
      <c r="F828" s="826">
        <v>1.5</v>
      </c>
      <c r="G828" s="826">
        <v>3</v>
      </c>
      <c r="H828" s="826">
        <v>1</v>
      </c>
      <c r="I828" s="826"/>
      <c r="J828" s="826">
        <v>13.005</v>
      </c>
      <c r="K828" s="826">
        <v>8.87</v>
      </c>
      <c r="L828" s="142" t="s">
        <v>1561</v>
      </c>
      <c r="M828" s="136">
        <v>702</v>
      </c>
    </row>
    <row r="829" s="136" customFormat="1" customHeight="1" outlineLevel="1" spans="1:13">
      <c r="A829" s="196">
        <v>844</v>
      </c>
      <c r="B829" s="196"/>
      <c r="C829" s="196" t="s">
        <v>85</v>
      </c>
      <c r="D829" s="196" t="s">
        <v>1553</v>
      </c>
      <c r="E829" s="826">
        <v>1.836</v>
      </c>
      <c r="F829" s="826">
        <v>1.5</v>
      </c>
      <c r="G829" s="826">
        <v>3</v>
      </c>
      <c r="H829" s="826">
        <v>1</v>
      </c>
      <c r="I829" s="826"/>
      <c r="J829" s="826">
        <v>2.754</v>
      </c>
      <c r="K829" s="826">
        <v>2.036</v>
      </c>
      <c r="L829" s="142" t="s">
        <v>1857</v>
      </c>
      <c r="M829" s="136">
        <v>702</v>
      </c>
    </row>
    <row r="830" s="136" customFormat="1" customHeight="1" outlineLevel="1" spans="1:13">
      <c r="A830" s="196">
        <v>845</v>
      </c>
      <c r="B830" s="196"/>
      <c r="C830" s="196"/>
      <c r="D830" s="266" t="s">
        <v>1606</v>
      </c>
      <c r="E830" s="826">
        <v>1.836</v>
      </c>
      <c r="F830" s="826">
        <v>1.5</v>
      </c>
      <c r="G830" s="826">
        <v>3</v>
      </c>
      <c r="H830" s="826">
        <v>1</v>
      </c>
      <c r="I830" s="826"/>
      <c r="J830" s="826">
        <v>2.754</v>
      </c>
      <c r="K830" s="826">
        <v>2.036</v>
      </c>
      <c r="L830" s="142"/>
      <c r="M830" s="136">
        <v>702</v>
      </c>
    </row>
    <row r="831" s="136" customFormat="1" customHeight="1" outlineLevel="1" spans="1:13">
      <c r="A831" s="196">
        <v>846</v>
      </c>
      <c r="B831" s="196"/>
      <c r="C831" s="196"/>
      <c r="D831" s="196" t="s">
        <v>1555</v>
      </c>
      <c r="E831" s="826">
        <v>6.63</v>
      </c>
      <c r="F831" s="826">
        <v>1.5</v>
      </c>
      <c r="G831" s="826">
        <v>3</v>
      </c>
      <c r="H831" s="826">
        <v>2</v>
      </c>
      <c r="I831" s="826"/>
      <c r="J831" s="826">
        <v>19.89</v>
      </c>
      <c r="K831" s="826">
        <v>6.83</v>
      </c>
      <c r="L831" s="142"/>
      <c r="M831" s="136">
        <v>702</v>
      </c>
    </row>
    <row r="832" s="136" customFormat="1" customHeight="1" outlineLevel="1" spans="1:13">
      <c r="A832" s="196">
        <v>847</v>
      </c>
      <c r="B832" s="196"/>
      <c r="C832" s="196"/>
      <c r="D832" s="196" t="s">
        <v>1547</v>
      </c>
      <c r="E832" s="826">
        <v>1.428</v>
      </c>
      <c r="F832" s="826">
        <v>1.5</v>
      </c>
      <c r="G832" s="266">
        <v>3.96</v>
      </c>
      <c r="H832" s="826">
        <v>1</v>
      </c>
      <c r="I832" s="826">
        <v>5.65488</v>
      </c>
      <c r="J832" s="826"/>
      <c r="K832" s="826"/>
      <c r="L832" s="142"/>
      <c r="M832" s="136">
        <v>702</v>
      </c>
    </row>
    <row r="833" s="136" customFormat="1" customHeight="1" outlineLevel="1" spans="1:13">
      <c r="A833" s="196">
        <v>848</v>
      </c>
      <c r="B833" s="196"/>
      <c r="C833" s="196" t="s">
        <v>85</v>
      </c>
      <c r="D833" s="196" t="s">
        <v>1553</v>
      </c>
      <c r="E833" s="826">
        <v>1.836</v>
      </c>
      <c r="F833" s="826">
        <v>1.5</v>
      </c>
      <c r="G833" s="826">
        <v>3</v>
      </c>
      <c r="H833" s="826">
        <v>1</v>
      </c>
      <c r="I833" s="826"/>
      <c r="J833" s="826">
        <v>2.754</v>
      </c>
      <c r="K833" s="826">
        <v>2.036</v>
      </c>
      <c r="L833" s="142" t="s">
        <v>1858</v>
      </c>
      <c r="M833" s="136">
        <v>702</v>
      </c>
    </row>
    <row r="834" s="136" customFormat="1" customHeight="1" outlineLevel="1" spans="1:13">
      <c r="A834" s="196">
        <v>849</v>
      </c>
      <c r="B834" s="196"/>
      <c r="C834" s="196"/>
      <c r="D834" s="266" t="s">
        <v>1606</v>
      </c>
      <c r="E834" s="826">
        <v>1.836</v>
      </c>
      <c r="F834" s="826">
        <v>1.5</v>
      </c>
      <c r="G834" s="826">
        <v>3</v>
      </c>
      <c r="H834" s="826">
        <v>1</v>
      </c>
      <c r="I834" s="826"/>
      <c r="J834" s="826">
        <v>2.754</v>
      </c>
      <c r="K834" s="826">
        <v>2.036</v>
      </c>
      <c r="L834" s="142"/>
      <c r="M834" s="136">
        <v>702</v>
      </c>
    </row>
    <row r="835" s="136" customFormat="1" customHeight="1" outlineLevel="1" spans="1:13">
      <c r="A835" s="196">
        <v>850</v>
      </c>
      <c r="B835" s="196"/>
      <c r="C835" s="196"/>
      <c r="D835" s="196" t="s">
        <v>1555</v>
      </c>
      <c r="E835" s="826">
        <v>6.63</v>
      </c>
      <c r="F835" s="826">
        <v>1.5</v>
      </c>
      <c r="G835" s="826">
        <v>3</v>
      </c>
      <c r="H835" s="826">
        <v>2</v>
      </c>
      <c r="I835" s="826"/>
      <c r="J835" s="826">
        <v>19.89</v>
      </c>
      <c r="K835" s="826">
        <v>6.83</v>
      </c>
      <c r="L835" s="142"/>
      <c r="M835" s="136">
        <v>702</v>
      </c>
    </row>
    <row r="836" s="136" customFormat="1" customHeight="1" outlineLevel="1" spans="1:13">
      <c r="A836" s="196">
        <v>851</v>
      </c>
      <c r="B836" s="196"/>
      <c r="C836" s="196"/>
      <c r="D836" s="196" t="s">
        <v>1547</v>
      </c>
      <c r="E836" s="826">
        <v>1.428</v>
      </c>
      <c r="F836" s="826">
        <v>1.5</v>
      </c>
      <c r="G836" s="266">
        <v>3.96</v>
      </c>
      <c r="H836" s="826">
        <v>1</v>
      </c>
      <c r="I836" s="826">
        <v>5.65488</v>
      </c>
      <c r="J836" s="826"/>
      <c r="K836" s="826"/>
      <c r="L836" s="142"/>
      <c r="M836" s="136">
        <v>702</v>
      </c>
    </row>
    <row r="837" s="136" customFormat="1" customHeight="1" outlineLevel="1" spans="1:13">
      <c r="A837" s="196">
        <v>852</v>
      </c>
      <c r="B837" s="196"/>
      <c r="C837" s="196" t="s">
        <v>85</v>
      </c>
      <c r="D837" s="196" t="s">
        <v>1553</v>
      </c>
      <c r="E837" s="826">
        <v>1.836</v>
      </c>
      <c r="F837" s="826">
        <v>1.5</v>
      </c>
      <c r="G837" s="826">
        <v>3</v>
      </c>
      <c r="H837" s="826">
        <v>1</v>
      </c>
      <c r="I837" s="826"/>
      <c r="J837" s="826">
        <v>2.754</v>
      </c>
      <c r="K837" s="826">
        <v>2.036</v>
      </c>
      <c r="L837" s="142" t="s">
        <v>1859</v>
      </c>
      <c r="M837" s="136">
        <v>702</v>
      </c>
    </row>
    <row r="838" s="136" customFormat="1" customHeight="1" outlineLevel="1" spans="1:13">
      <c r="A838" s="196">
        <v>853</v>
      </c>
      <c r="B838" s="196"/>
      <c r="C838" s="196"/>
      <c r="D838" s="266" t="s">
        <v>1606</v>
      </c>
      <c r="E838" s="826">
        <v>1.836</v>
      </c>
      <c r="F838" s="826">
        <v>1.5</v>
      </c>
      <c r="G838" s="826">
        <v>3</v>
      </c>
      <c r="H838" s="826">
        <v>1</v>
      </c>
      <c r="I838" s="826"/>
      <c r="J838" s="826">
        <v>2.754</v>
      </c>
      <c r="K838" s="826">
        <v>2.036</v>
      </c>
      <c r="L838" s="142"/>
      <c r="M838" s="136">
        <v>702</v>
      </c>
    </row>
    <row r="839" s="136" customFormat="1" customHeight="1" outlineLevel="1" spans="1:13">
      <c r="A839" s="196">
        <v>854</v>
      </c>
      <c r="B839" s="196"/>
      <c r="C839" s="196"/>
      <c r="D839" s="196" t="s">
        <v>1555</v>
      </c>
      <c r="E839" s="826">
        <v>6.63</v>
      </c>
      <c r="F839" s="826">
        <v>1.5</v>
      </c>
      <c r="G839" s="826">
        <v>3</v>
      </c>
      <c r="H839" s="826">
        <v>2</v>
      </c>
      <c r="I839" s="826"/>
      <c r="J839" s="826">
        <v>19.89</v>
      </c>
      <c r="K839" s="826">
        <v>6.83</v>
      </c>
      <c r="L839" s="142"/>
      <c r="M839" s="136">
        <v>702</v>
      </c>
    </row>
    <row r="840" s="136" customFormat="1" customHeight="1" outlineLevel="1" spans="1:13">
      <c r="A840" s="196">
        <v>855</v>
      </c>
      <c r="B840" s="196"/>
      <c r="C840" s="196"/>
      <c r="D840" s="196" t="s">
        <v>1547</v>
      </c>
      <c r="E840" s="826">
        <v>1.428</v>
      </c>
      <c r="F840" s="826">
        <v>1.5</v>
      </c>
      <c r="G840" s="266">
        <v>3.96</v>
      </c>
      <c r="H840" s="826">
        <v>1</v>
      </c>
      <c r="I840" s="826">
        <v>5.65488</v>
      </c>
      <c r="J840" s="826"/>
      <c r="K840" s="826"/>
      <c r="L840" s="142"/>
      <c r="M840" s="136">
        <v>702</v>
      </c>
    </row>
    <row r="841" s="136" customFormat="1" customHeight="1" outlineLevel="1" spans="1:13">
      <c r="A841" s="196">
        <v>856</v>
      </c>
      <c r="B841" s="196"/>
      <c r="C841" s="196" t="s">
        <v>85</v>
      </c>
      <c r="D841" s="196" t="s">
        <v>1553</v>
      </c>
      <c r="E841" s="826">
        <v>1.836</v>
      </c>
      <c r="F841" s="826">
        <v>1.5</v>
      </c>
      <c r="G841" s="826">
        <v>3</v>
      </c>
      <c r="H841" s="826">
        <v>1</v>
      </c>
      <c r="I841" s="826"/>
      <c r="J841" s="826">
        <v>2.754</v>
      </c>
      <c r="K841" s="826">
        <v>2.036</v>
      </c>
      <c r="L841" s="142" t="s">
        <v>1860</v>
      </c>
      <c r="M841" s="136">
        <v>702</v>
      </c>
    </row>
    <row r="842" s="136" customFormat="1" customHeight="1" outlineLevel="1" spans="1:13">
      <c r="A842" s="196">
        <v>857</v>
      </c>
      <c r="B842" s="196"/>
      <c r="C842" s="196"/>
      <c r="D842" s="266" t="s">
        <v>1606</v>
      </c>
      <c r="E842" s="826">
        <v>1.836</v>
      </c>
      <c r="F842" s="826">
        <v>1.5</v>
      </c>
      <c r="G842" s="826">
        <v>3</v>
      </c>
      <c r="H842" s="826">
        <v>1</v>
      </c>
      <c r="I842" s="826"/>
      <c r="J842" s="826">
        <v>2.754</v>
      </c>
      <c r="K842" s="826">
        <v>2.036</v>
      </c>
      <c r="L842" s="142"/>
      <c r="M842" s="136">
        <v>702</v>
      </c>
    </row>
    <row r="843" s="136" customFormat="1" customHeight="1" outlineLevel="1" spans="1:13">
      <c r="A843" s="196">
        <v>858</v>
      </c>
      <c r="B843" s="196"/>
      <c r="C843" s="196"/>
      <c r="D843" s="196" t="s">
        <v>1555</v>
      </c>
      <c r="E843" s="826">
        <v>6.63</v>
      </c>
      <c r="F843" s="826">
        <v>1.5</v>
      </c>
      <c r="G843" s="826">
        <v>3</v>
      </c>
      <c r="H843" s="826">
        <v>2</v>
      </c>
      <c r="I843" s="826"/>
      <c r="J843" s="826">
        <v>19.89</v>
      </c>
      <c r="K843" s="826">
        <v>6.83</v>
      </c>
      <c r="L843" s="142"/>
      <c r="M843" s="136">
        <v>702</v>
      </c>
    </row>
    <row r="844" s="136" customFormat="1" customHeight="1" outlineLevel="1" spans="1:13">
      <c r="A844" s="196">
        <v>859</v>
      </c>
      <c r="B844" s="196"/>
      <c r="C844" s="196"/>
      <c r="D844" s="196" t="s">
        <v>1547</v>
      </c>
      <c r="E844" s="826">
        <v>1.428</v>
      </c>
      <c r="F844" s="826">
        <v>1.5</v>
      </c>
      <c r="G844" s="266">
        <v>3.96</v>
      </c>
      <c r="H844" s="826">
        <v>1</v>
      </c>
      <c r="I844" s="826">
        <v>5.65488</v>
      </c>
      <c r="J844" s="826"/>
      <c r="K844" s="826"/>
      <c r="L844" s="142"/>
      <c r="M844" s="136">
        <v>702</v>
      </c>
    </row>
    <row r="845" s="136" customFormat="1" customHeight="1" outlineLevel="1" spans="1:13">
      <c r="A845" s="196">
        <v>860</v>
      </c>
      <c r="B845" s="196"/>
      <c r="C845" s="196" t="s">
        <v>87</v>
      </c>
      <c r="D845" s="196" t="s">
        <v>1553</v>
      </c>
      <c r="E845" s="826">
        <v>1.836</v>
      </c>
      <c r="F845" s="826">
        <v>1.5</v>
      </c>
      <c r="G845" s="826">
        <v>3</v>
      </c>
      <c r="H845" s="826">
        <v>1</v>
      </c>
      <c r="I845" s="826"/>
      <c r="J845" s="826">
        <v>2.754</v>
      </c>
      <c r="K845" s="826">
        <v>2.036</v>
      </c>
      <c r="L845" s="142" t="s">
        <v>1861</v>
      </c>
      <c r="M845" s="136">
        <v>702</v>
      </c>
    </row>
    <row r="846" s="136" customFormat="1" customHeight="1" outlineLevel="1" spans="1:13">
      <c r="A846" s="196">
        <v>861</v>
      </c>
      <c r="B846" s="196"/>
      <c r="C846" s="196"/>
      <c r="D846" s="266" t="s">
        <v>1606</v>
      </c>
      <c r="E846" s="826">
        <v>1.836</v>
      </c>
      <c r="F846" s="826">
        <v>1.5</v>
      </c>
      <c r="G846" s="826">
        <v>3</v>
      </c>
      <c r="H846" s="826">
        <v>1</v>
      </c>
      <c r="I846" s="826"/>
      <c r="J846" s="826">
        <v>2.754</v>
      </c>
      <c r="K846" s="826">
        <v>2.036</v>
      </c>
      <c r="L846" s="142"/>
      <c r="M846" s="136">
        <v>702</v>
      </c>
    </row>
    <row r="847" s="136" customFormat="1" customHeight="1" outlineLevel="1" spans="1:13">
      <c r="A847" s="196">
        <v>862</v>
      </c>
      <c r="B847" s="196"/>
      <c r="C847" s="196"/>
      <c r="D847" s="196" t="s">
        <v>1555</v>
      </c>
      <c r="E847" s="826">
        <v>6.63</v>
      </c>
      <c r="F847" s="826">
        <v>1.5</v>
      </c>
      <c r="G847" s="826">
        <v>3</v>
      </c>
      <c r="H847" s="826">
        <v>3</v>
      </c>
      <c r="I847" s="826"/>
      <c r="J847" s="826">
        <v>29.835</v>
      </c>
      <c r="K847" s="826">
        <v>6.83</v>
      </c>
      <c r="L847" s="142"/>
      <c r="M847" s="136">
        <v>702</v>
      </c>
    </row>
    <row r="848" s="136" customFormat="1" customHeight="1" outlineLevel="1" spans="1:13">
      <c r="A848" s="196">
        <v>863</v>
      </c>
      <c r="B848" s="196"/>
      <c r="C848" s="196"/>
      <c r="D848" s="196" t="s">
        <v>1547</v>
      </c>
      <c r="E848" s="826">
        <v>1.428</v>
      </c>
      <c r="F848" s="826">
        <v>1.5</v>
      </c>
      <c r="G848" s="266">
        <v>3.96</v>
      </c>
      <c r="H848" s="826">
        <v>1</v>
      </c>
      <c r="I848" s="826">
        <v>5.65488</v>
      </c>
      <c r="J848" s="826"/>
      <c r="K848" s="826"/>
      <c r="L848" s="142"/>
      <c r="M848" s="136">
        <v>702</v>
      </c>
    </row>
    <row r="849" s="136" customFormat="1" customHeight="1" outlineLevel="1" spans="1:13">
      <c r="A849" s="196">
        <v>864</v>
      </c>
      <c r="B849" s="196"/>
      <c r="C849" s="196" t="s">
        <v>87</v>
      </c>
      <c r="D849" s="196" t="s">
        <v>1553</v>
      </c>
      <c r="E849" s="826">
        <v>1.836</v>
      </c>
      <c r="F849" s="826">
        <v>1.5</v>
      </c>
      <c r="G849" s="826">
        <v>3</v>
      </c>
      <c r="H849" s="826">
        <v>1</v>
      </c>
      <c r="I849" s="826"/>
      <c r="J849" s="826">
        <v>2.754</v>
      </c>
      <c r="K849" s="826">
        <v>2.036</v>
      </c>
      <c r="L849" s="142" t="s">
        <v>1862</v>
      </c>
      <c r="M849" s="136">
        <v>702</v>
      </c>
    </row>
    <row r="850" s="136" customFormat="1" customHeight="1" outlineLevel="1" spans="1:13">
      <c r="A850" s="196">
        <v>865</v>
      </c>
      <c r="B850" s="196"/>
      <c r="C850" s="196"/>
      <c r="D850" s="266" t="s">
        <v>1606</v>
      </c>
      <c r="E850" s="826">
        <v>1.836</v>
      </c>
      <c r="F850" s="826">
        <v>1.5</v>
      </c>
      <c r="G850" s="826">
        <v>3</v>
      </c>
      <c r="H850" s="826">
        <v>1</v>
      </c>
      <c r="I850" s="826"/>
      <c r="J850" s="826">
        <v>2.754</v>
      </c>
      <c r="K850" s="826">
        <v>2.036</v>
      </c>
      <c r="L850" s="142"/>
      <c r="M850" s="136">
        <v>702</v>
      </c>
    </row>
    <row r="851" s="136" customFormat="1" customHeight="1" outlineLevel="1" spans="1:13">
      <c r="A851" s="196">
        <v>866</v>
      </c>
      <c r="B851" s="196"/>
      <c r="C851" s="196"/>
      <c r="D851" s="196" t="s">
        <v>1555</v>
      </c>
      <c r="E851" s="826">
        <v>6.63</v>
      </c>
      <c r="F851" s="826">
        <v>1.5</v>
      </c>
      <c r="G851" s="826">
        <v>3</v>
      </c>
      <c r="H851" s="826">
        <v>3</v>
      </c>
      <c r="I851" s="826"/>
      <c r="J851" s="826">
        <v>29.835</v>
      </c>
      <c r="K851" s="826">
        <v>6.83</v>
      </c>
      <c r="L851" s="142"/>
      <c r="M851" s="136">
        <v>702</v>
      </c>
    </row>
    <row r="852" s="136" customFormat="1" customHeight="1" outlineLevel="1" spans="1:13">
      <c r="A852" s="196">
        <v>867</v>
      </c>
      <c r="B852" s="196"/>
      <c r="C852" s="196"/>
      <c r="D852" s="196" t="s">
        <v>1547</v>
      </c>
      <c r="E852" s="826">
        <v>1.428</v>
      </c>
      <c r="F852" s="826">
        <v>1.5</v>
      </c>
      <c r="G852" s="266">
        <v>3.96</v>
      </c>
      <c r="H852" s="826">
        <v>1</v>
      </c>
      <c r="I852" s="826">
        <v>5.65488</v>
      </c>
      <c r="J852" s="826"/>
      <c r="K852" s="826"/>
      <c r="L852" s="142"/>
      <c r="M852" s="136">
        <v>702</v>
      </c>
    </row>
    <row r="853" s="136" customFormat="1" customHeight="1" outlineLevel="1" spans="1:13">
      <c r="A853" s="196">
        <v>868</v>
      </c>
      <c r="B853" s="196"/>
      <c r="C853" s="196" t="s">
        <v>87</v>
      </c>
      <c r="D853" s="196" t="s">
        <v>1553</v>
      </c>
      <c r="E853" s="826">
        <v>1.836</v>
      </c>
      <c r="F853" s="826">
        <v>1.5</v>
      </c>
      <c r="G853" s="826">
        <v>3</v>
      </c>
      <c r="H853" s="826">
        <v>1</v>
      </c>
      <c r="I853" s="826"/>
      <c r="J853" s="826">
        <v>2.754</v>
      </c>
      <c r="K853" s="826">
        <v>2.036</v>
      </c>
      <c r="L853" s="142" t="s">
        <v>1863</v>
      </c>
      <c r="M853" s="136">
        <v>702</v>
      </c>
    </row>
    <row r="854" s="136" customFormat="1" customHeight="1" outlineLevel="1" spans="1:13">
      <c r="A854" s="196">
        <v>869</v>
      </c>
      <c r="B854" s="196"/>
      <c r="C854" s="196"/>
      <c r="D854" s="266" t="s">
        <v>1606</v>
      </c>
      <c r="E854" s="826">
        <v>1.836</v>
      </c>
      <c r="F854" s="826">
        <v>1.5</v>
      </c>
      <c r="G854" s="826">
        <v>3</v>
      </c>
      <c r="H854" s="826">
        <v>1</v>
      </c>
      <c r="I854" s="826"/>
      <c r="J854" s="826">
        <v>2.754</v>
      </c>
      <c r="K854" s="826">
        <v>2.036</v>
      </c>
      <c r="L854" s="142"/>
      <c r="M854" s="136">
        <v>702</v>
      </c>
    </row>
    <row r="855" s="136" customFormat="1" customHeight="1" outlineLevel="1" spans="1:13">
      <c r="A855" s="196">
        <v>870</v>
      </c>
      <c r="B855" s="196"/>
      <c r="C855" s="196"/>
      <c r="D855" s="196" t="s">
        <v>1555</v>
      </c>
      <c r="E855" s="826">
        <v>6.63</v>
      </c>
      <c r="F855" s="826">
        <v>1.5</v>
      </c>
      <c r="G855" s="826">
        <v>3</v>
      </c>
      <c r="H855" s="826">
        <v>3</v>
      </c>
      <c r="I855" s="826"/>
      <c r="J855" s="826">
        <v>29.835</v>
      </c>
      <c r="K855" s="826">
        <v>6.83</v>
      </c>
      <c r="L855" s="142"/>
      <c r="M855" s="136">
        <v>702</v>
      </c>
    </row>
    <row r="856" s="136" customFormat="1" customHeight="1" outlineLevel="1" spans="1:13">
      <c r="A856" s="196">
        <v>871</v>
      </c>
      <c r="B856" s="196"/>
      <c r="C856" s="196"/>
      <c r="D856" s="196" t="s">
        <v>1547</v>
      </c>
      <c r="E856" s="826">
        <v>1.428</v>
      </c>
      <c r="F856" s="826">
        <v>1.5</v>
      </c>
      <c r="G856" s="266">
        <v>3.96</v>
      </c>
      <c r="H856" s="826">
        <v>1</v>
      </c>
      <c r="I856" s="826">
        <v>5.65488</v>
      </c>
      <c r="J856" s="826"/>
      <c r="K856" s="826"/>
      <c r="L856" s="142"/>
      <c r="M856" s="136">
        <v>702</v>
      </c>
    </row>
    <row r="857" s="136" customFormat="1" customHeight="1" outlineLevel="1" spans="1:13">
      <c r="A857" s="196">
        <v>872</v>
      </c>
      <c r="B857" s="196"/>
      <c r="C857" s="196" t="s">
        <v>83</v>
      </c>
      <c r="D857" s="196" t="s">
        <v>1553</v>
      </c>
      <c r="E857" s="826">
        <v>3.264</v>
      </c>
      <c r="F857" s="826">
        <v>1.5</v>
      </c>
      <c r="G857" s="826">
        <v>3</v>
      </c>
      <c r="H857" s="826">
        <v>1</v>
      </c>
      <c r="I857" s="826"/>
      <c r="J857" s="826">
        <v>4.896</v>
      </c>
      <c r="K857" s="826">
        <v>3.464</v>
      </c>
      <c r="L857" s="142" t="s">
        <v>1864</v>
      </c>
      <c r="M857" s="136">
        <v>702</v>
      </c>
    </row>
    <row r="858" s="136" customFormat="1" customHeight="1" outlineLevel="1" spans="1:13">
      <c r="A858" s="196">
        <v>873</v>
      </c>
      <c r="B858" s="196"/>
      <c r="C858" s="196"/>
      <c r="D858" s="266" t="s">
        <v>1606</v>
      </c>
      <c r="E858" s="826">
        <v>3.264</v>
      </c>
      <c r="F858" s="826">
        <v>1.5</v>
      </c>
      <c r="G858" s="826">
        <v>3</v>
      </c>
      <c r="H858" s="826">
        <v>1</v>
      </c>
      <c r="I858" s="826"/>
      <c r="J858" s="826">
        <v>4.896</v>
      </c>
      <c r="K858" s="826">
        <v>3.464</v>
      </c>
      <c r="L858" s="142"/>
      <c r="M858" s="136">
        <v>702</v>
      </c>
    </row>
    <row r="859" s="136" customFormat="1" customHeight="1" outlineLevel="1" spans="1:13">
      <c r="A859" s="196">
        <v>874</v>
      </c>
      <c r="B859" s="196"/>
      <c r="C859" s="196"/>
      <c r="D859" s="196" t="s">
        <v>1555</v>
      </c>
      <c r="E859" s="826">
        <v>6.63</v>
      </c>
      <c r="F859" s="826">
        <v>1.5</v>
      </c>
      <c r="G859" s="826">
        <v>3</v>
      </c>
      <c r="H859" s="826">
        <v>1</v>
      </c>
      <c r="I859" s="826"/>
      <c r="J859" s="826">
        <v>9.945</v>
      </c>
      <c r="K859" s="826">
        <v>6.83</v>
      </c>
      <c r="L859" s="142"/>
      <c r="M859" s="136">
        <v>702</v>
      </c>
    </row>
    <row r="860" s="136" customFormat="1" customHeight="1" outlineLevel="1" spans="1:13">
      <c r="A860" s="196">
        <v>876</v>
      </c>
      <c r="B860" s="196"/>
      <c r="C860" s="196" t="s">
        <v>83</v>
      </c>
      <c r="D860" s="196" t="s">
        <v>1553</v>
      </c>
      <c r="E860" s="826">
        <v>3.264</v>
      </c>
      <c r="F860" s="826">
        <v>1.5</v>
      </c>
      <c r="G860" s="826">
        <v>3</v>
      </c>
      <c r="H860" s="826">
        <v>1</v>
      </c>
      <c r="I860" s="826"/>
      <c r="J860" s="826">
        <v>4.896</v>
      </c>
      <c r="K860" s="826">
        <v>3.464</v>
      </c>
      <c r="L860" s="142" t="s">
        <v>1865</v>
      </c>
      <c r="M860" s="136">
        <v>702</v>
      </c>
    </row>
    <row r="861" s="136" customFormat="1" customHeight="1" outlineLevel="1" spans="1:13">
      <c r="A861" s="196">
        <v>877</v>
      </c>
      <c r="B861" s="196"/>
      <c r="C861" s="196"/>
      <c r="D861" s="266" t="s">
        <v>1606</v>
      </c>
      <c r="E861" s="826">
        <v>3.264</v>
      </c>
      <c r="F861" s="826">
        <v>1.5</v>
      </c>
      <c r="G861" s="826">
        <v>3</v>
      </c>
      <c r="H861" s="826">
        <v>1</v>
      </c>
      <c r="I861" s="826"/>
      <c r="J861" s="826">
        <v>4.896</v>
      </c>
      <c r="K861" s="826">
        <v>3.464</v>
      </c>
      <c r="L861" s="142"/>
      <c r="M861" s="136">
        <v>702</v>
      </c>
    </row>
    <row r="862" s="136" customFormat="1" customHeight="1" outlineLevel="1" spans="1:13">
      <c r="A862" s="196">
        <v>878</v>
      </c>
      <c r="B862" s="196"/>
      <c r="C862" s="196"/>
      <c r="D862" s="196" t="s">
        <v>1555</v>
      </c>
      <c r="E862" s="826">
        <v>6.63</v>
      </c>
      <c r="F862" s="826">
        <v>1.5</v>
      </c>
      <c r="G862" s="826">
        <v>3</v>
      </c>
      <c r="H862" s="826">
        <v>1</v>
      </c>
      <c r="I862" s="826"/>
      <c r="J862" s="826">
        <v>9.945</v>
      </c>
      <c r="K862" s="826">
        <v>6.83</v>
      </c>
      <c r="L862" s="142"/>
      <c r="M862" s="136">
        <v>702</v>
      </c>
    </row>
    <row r="863" s="136" customFormat="1" customHeight="1" outlineLevel="1" spans="1:13">
      <c r="A863" s="196">
        <v>880</v>
      </c>
      <c r="B863" s="196"/>
      <c r="C863" s="196" t="s">
        <v>87</v>
      </c>
      <c r="D863" s="196" t="s">
        <v>1553</v>
      </c>
      <c r="E863" s="826">
        <v>1.836</v>
      </c>
      <c r="F863" s="826">
        <v>1.5</v>
      </c>
      <c r="G863" s="826">
        <v>3</v>
      </c>
      <c r="H863" s="826">
        <v>1</v>
      </c>
      <c r="I863" s="826"/>
      <c r="J863" s="826">
        <v>2.754</v>
      </c>
      <c r="K863" s="826">
        <v>2.036</v>
      </c>
      <c r="L863" s="142" t="s">
        <v>1866</v>
      </c>
      <c r="M863" s="136">
        <v>702</v>
      </c>
    </row>
    <row r="864" s="136" customFormat="1" customHeight="1" outlineLevel="1" spans="1:13">
      <c r="A864" s="196">
        <v>881</v>
      </c>
      <c r="B864" s="196"/>
      <c r="C864" s="196"/>
      <c r="D864" s="266" t="s">
        <v>1606</v>
      </c>
      <c r="E864" s="826">
        <v>1.836</v>
      </c>
      <c r="F864" s="826">
        <v>1.5</v>
      </c>
      <c r="G864" s="826">
        <v>3</v>
      </c>
      <c r="H864" s="826">
        <v>1</v>
      </c>
      <c r="I864" s="826"/>
      <c r="J864" s="826">
        <v>2.754</v>
      </c>
      <c r="K864" s="826">
        <v>2.036</v>
      </c>
      <c r="L864" s="142"/>
      <c r="M864" s="136">
        <v>702</v>
      </c>
    </row>
    <row r="865" s="136" customFormat="1" customHeight="1" outlineLevel="1" spans="1:13">
      <c r="A865" s="196">
        <v>882</v>
      </c>
      <c r="B865" s="196"/>
      <c r="C865" s="196"/>
      <c r="D865" s="196" t="s">
        <v>1555</v>
      </c>
      <c r="E865" s="826">
        <v>6.63</v>
      </c>
      <c r="F865" s="826">
        <v>1.5</v>
      </c>
      <c r="G865" s="826">
        <v>3</v>
      </c>
      <c r="H865" s="826">
        <v>3</v>
      </c>
      <c r="I865" s="826"/>
      <c r="J865" s="826">
        <v>29.835</v>
      </c>
      <c r="K865" s="826">
        <v>6.83</v>
      </c>
      <c r="L865" s="142"/>
      <c r="M865" s="136">
        <v>702</v>
      </c>
    </row>
    <row r="866" s="136" customFormat="1" customHeight="1" outlineLevel="1" spans="1:13">
      <c r="A866" s="196">
        <v>883</v>
      </c>
      <c r="B866" s="196"/>
      <c r="C866" s="196"/>
      <c r="D866" s="196" t="s">
        <v>1547</v>
      </c>
      <c r="E866" s="826">
        <v>1.428</v>
      </c>
      <c r="F866" s="826">
        <v>1.5</v>
      </c>
      <c r="G866" s="266">
        <v>3.96</v>
      </c>
      <c r="H866" s="826">
        <v>1</v>
      </c>
      <c r="I866" s="826">
        <v>5.65488</v>
      </c>
      <c r="J866" s="826"/>
      <c r="K866" s="826"/>
      <c r="L866" s="142"/>
      <c r="M866" s="136">
        <v>702</v>
      </c>
    </row>
    <row r="867" s="136" customFormat="1" customHeight="1" outlineLevel="1" spans="1:13">
      <c r="A867" s="196">
        <v>884</v>
      </c>
      <c r="B867" s="196"/>
      <c r="C867" s="196" t="s">
        <v>87</v>
      </c>
      <c r="D867" s="196" t="s">
        <v>1553</v>
      </c>
      <c r="E867" s="826">
        <v>1.836</v>
      </c>
      <c r="F867" s="826">
        <v>1.5</v>
      </c>
      <c r="G867" s="826">
        <v>3</v>
      </c>
      <c r="H867" s="826">
        <v>1</v>
      </c>
      <c r="I867" s="826"/>
      <c r="J867" s="826">
        <v>2.754</v>
      </c>
      <c r="K867" s="826">
        <v>2.036</v>
      </c>
      <c r="L867" s="142" t="s">
        <v>1867</v>
      </c>
      <c r="M867" s="136">
        <v>702</v>
      </c>
    </row>
    <row r="868" s="136" customFormat="1" customHeight="1" outlineLevel="1" spans="1:13">
      <c r="A868" s="196">
        <v>885</v>
      </c>
      <c r="B868" s="196"/>
      <c r="C868" s="196"/>
      <c r="D868" s="266" t="s">
        <v>1606</v>
      </c>
      <c r="E868" s="826">
        <v>1.836</v>
      </c>
      <c r="F868" s="826">
        <v>1.5</v>
      </c>
      <c r="G868" s="826">
        <v>3</v>
      </c>
      <c r="H868" s="826">
        <v>1</v>
      </c>
      <c r="I868" s="826"/>
      <c r="J868" s="826">
        <v>2.754</v>
      </c>
      <c r="K868" s="826">
        <v>2.036</v>
      </c>
      <c r="L868" s="142"/>
      <c r="M868" s="136">
        <v>702</v>
      </c>
    </row>
    <row r="869" s="136" customFormat="1" customHeight="1" outlineLevel="1" spans="1:13">
      <c r="A869" s="196">
        <v>886</v>
      </c>
      <c r="B869" s="196"/>
      <c r="C869" s="196"/>
      <c r="D869" s="196" t="s">
        <v>1555</v>
      </c>
      <c r="E869" s="826">
        <v>6.63</v>
      </c>
      <c r="F869" s="826">
        <v>1.5</v>
      </c>
      <c r="G869" s="826">
        <v>3</v>
      </c>
      <c r="H869" s="826">
        <v>3</v>
      </c>
      <c r="I869" s="826"/>
      <c r="J869" s="826">
        <v>29.835</v>
      </c>
      <c r="K869" s="826">
        <v>6.83</v>
      </c>
      <c r="L869" s="142"/>
      <c r="M869" s="136">
        <v>702</v>
      </c>
    </row>
    <row r="870" s="136" customFormat="1" customHeight="1" outlineLevel="1" spans="1:13">
      <c r="A870" s="196">
        <v>887</v>
      </c>
      <c r="B870" s="196"/>
      <c r="C870" s="196"/>
      <c r="D870" s="196" t="s">
        <v>1547</v>
      </c>
      <c r="E870" s="826">
        <v>1.428</v>
      </c>
      <c r="F870" s="826">
        <v>1.5</v>
      </c>
      <c r="G870" s="266">
        <v>3.96</v>
      </c>
      <c r="H870" s="826">
        <v>1</v>
      </c>
      <c r="I870" s="826">
        <v>5.65488</v>
      </c>
      <c r="J870" s="826"/>
      <c r="K870" s="826"/>
      <c r="L870" s="142"/>
      <c r="M870" s="136">
        <v>702</v>
      </c>
    </row>
    <row r="871" s="136" customFormat="1" customHeight="1" outlineLevel="1" spans="1:13">
      <c r="A871" s="196">
        <v>888</v>
      </c>
      <c r="B871" s="196"/>
      <c r="C871" s="196" t="s">
        <v>87</v>
      </c>
      <c r="D871" s="196" t="s">
        <v>1553</v>
      </c>
      <c r="E871" s="826">
        <v>1.836</v>
      </c>
      <c r="F871" s="826">
        <v>1.5</v>
      </c>
      <c r="G871" s="826">
        <v>3</v>
      </c>
      <c r="H871" s="826">
        <v>1</v>
      </c>
      <c r="I871" s="826"/>
      <c r="J871" s="826">
        <v>2.754</v>
      </c>
      <c r="K871" s="826">
        <v>2.036</v>
      </c>
      <c r="L871" s="142" t="s">
        <v>1868</v>
      </c>
      <c r="M871" s="136">
        <v>702</v>
      </c>
    </row>
    <row r="872" s="136" customFormat="1" customHeight="1" outlineLevel="1" spans="1:13">
      <c r="A872" s="196">
        <v>889</v>
      </c>
      <c r="B872" s="196"/>
      <c r="C872" s="196"/>
      <c r="D872" s="266" t="s">
        <v>1606</v>
      </c>
      <c r="E872" s="826">
        <v>1.836</v>
      </c>
      <c r="F872" s="826">
        <v>1.5</v>
      </c>
      <c r="G872" s="826">
        <v>3</v>
      </c>
      <c r="H872" s="826">
        <v>1</v>
      </c>
      <c r="I872" s="826"/>
      <c r="J872" s="826">
        <v>2.754</v>
      </c>
      <c r="K872" s="826">
        <v>2.036</v>
      </c>
      <c r="L872" s="142"/>
      <c r="M872" s="136">
        <v>702</v>
      </c>
    </row>
    <row r="873" s="136" customFormat="1" customHeight="1" outlineLevel="1" spans="1:13">
      <c r="A873" s="196">
        <v>890</v>
      </c>
      <c r="B873" s="196"/>
      <c r="C873" s="196"/>
      <c r="D873" s="196" t="s">
        <v>1555</v>
      </c>
      <c r="E873" s="826">
        <v>6.63</v>
      </c>
      <c r="F873" s="826">
        <v>1.5</v>
      </c>
      <c r="G873" s="826">
        <v>3</v>
      </c>
      <c r="H873" s="826">
        <v>3</v>
      </c>
      <c r="I873" s="826"/>
      <c r="J873" s="826">
        <v>29.835</v>
      </c>
      <c r="K873" s="826">
        <v>6.83</v>
      </c>
      <c r="L873" s="142"/>
      <c r="M873" s="136">
        <v>702</v>
      </c>
    </row>
    <row r="874" s="136" customFormat="1" customHeight="1" outlineLevel="1" spans="1:13">
      <c r="A874" s="196">
        <v>891</v>
      </c>
      <c r="B874" s="196"/>
      <c r="C874" s="196"/>
      <c r="D874" s="196" t="s">
        <v>1547</v>
      </c>
      <c r="E874" s="826">
        <v>1.428</v>
      </c>
      <c r="F874" s="826">
        <v>1.5</v>
      </c>
      <c r="G874" s="266">
        <v>3.96</v>
      </c>
      <c r="H874" s="826">
        <v>1</v>
      </c>
      <c r="I874" s="826">
        <v>5.65488</v>
      </c>
      <c r="J874" s="826"/>
      <c r="K874" s="826"/>
      <c r="L874" s="142"/>
      <c r="M874" s="136">
        <v>702</v>
      </c>
    </row>
    <row r="875" s="136" customFormat="1" customHeight="1" outlineLevel="1" spans="1:13">
      <c r="A875" s="196">
        <v>892</v>
      </c>
      <c r="B875" s="196"/>
      <c r="C875" s="196" t="s">
        <v>85</v>
      </c>
      <c r="D875" s="196" t="s">
        <v>1553</v>
      </c>
      <c r="E875" s="826">
        <v>1.836</v>
      </c>
      <c r="F875" s="826">
        <v>1.5</v>
      </c>
      <c r="G875" s="826">
        <v>3</v>
      </c>
      <c r="H875" s="826">
        <v>1</v>
      </c>
      <c r="I875" s="826"/>
      <c r="J875" s="826">
        <v>2.754</v>
      </c>
      <c r="K875" s="826">
        <v>2.036</v>
      </c>
      <c r="L875" s="142" t="s">
        <v>1869</v>
      </c>
      <c r="M875" s="136">
        <v>702</v>
      </c>
    </row>
    <row r="876" s="136" customFormat="1" customHeight="1" outlineLevel="1" spans="1:13">
      <c r="A876" s="196">
        <v>893</v>
      </c>
      <c r="B876" s="196"/>
      <c r="C876" s="196"/>
      <c r="D876" s="266" t="s">
        <v>1606</v>
      </c>
      <c r="E876" s="826">
        <v>1.836</v>
      </c>
      <c r="F876" s="826">
        <v>1.5</v>
      </c>
      <c r="G876" s="826">
        <v>3</v>
      </c>
      <c r="H876" s="826">
        <v>1</v>
      </c>
      <c r="I876" s="826"/>
      <c r="J876" s="826">
        <v>2.754</v>
      </c>
      <c r="K876" s="826">
        <v>2.036</v>
      </c>
      <c r="L876" s="142"/>
      <c r="M876" s="136">
        <v>702</v>
      </c>
    </row>
    <row r="877" s="136" customFormat="1" customHeight="1" outlineLevel="1" spans="1:13">
      <c r="A877" s="196">
        <v>894</v>
      </c>
      <c r="B877" s="196"/>
      <c r="C877" s="196"/>
      <c r="D877" s="196" t="s">
        <v>1555</v>
      </c>
      <c r="E877" s="826">
        <v>6.63</v>
      </c>
      <c r="F877" s="826">
        <v>1.5</v>
      </c>
      <c r="G877" s="826">
        <v>3</v>
      </c>
      <c r="H877" s="826">
        <v>3</v>
      </c>
      <c r="I877" s="826"/>
      <c r="J877" s="826">
        <v>29.835</v>
      </c>
      <c r="K877" s="826">
        <v>6.83</v>
      </c>
      <c r="L877" s="142"/>
      <c r="M877" s="136">
        <v>702</v>
      </c>
    </row>
    <row r="878" s="136" customFormat="1" customHeight="1" outlineLevel="1" spans="1:13">
      <c r="A878" s="196">
        <v>895</v>
      </c>
      <c r="B878" s="196"/>
      <c r="C878" s="196"/>
      <c r="D878" s="196" t="s">
        <v>1547</v>
      </c>
      <c r="E878" s="826">
        <v>1.428</v>
      </c>
      <c r="F878" s="826">
        <v>1.5</v>
      </c>
      <c r="G878" s="266">
        <v>3.96</v>
      </c>
      <c r="H878" s="826">
        <v>1</v>
      </c>
      <c r="I878" s="826">
        <v>5.65488</v>
      </c>
      <c r="J878" s="826"/>
      <c r="K878" s="826"/>
      <c r="L878" s="142"/>
      <c r="M878" s="136">
        <v>702</v>
      </c>
    </row>
    <row r="879" s="136" customFormat="1" customHeight="1" outlineLevel="1" spans="1:13">
      <c r="A879" s="196">
        <v>896</v>
      </c>
      <c r="B879" s="196"/>
      <c r="C879" s="196" t="s">
        <v>85</v>
      </c>
      <c r="D879" s="196" t="s">
        <v>1553</v>
      </c>
      <c r="E879" s="826">
        <v>1.836</v>
      </c>
      <c r="F879" s="826">
        <v>1.5</v>
      </c>
      <c r="G879" s="826">
        <v>3</v>
      </c>
      <c r="H879" s="826">
        <v>1</v>
      </c>
      <c r="I879" s="826"/>
      <c r="J879" s="826">
        <v>2.754</v>
      </c>
      <c r="K879" s="826">
        <v>2.036</v>
      </c>
      <c r="L879" s="142" t="s">
        <v>1870</v>
      </c>
      <c r="M879" s="136">
        <v>702</v>
      </c>
    </row>
    <row r="880" s="136" customFormat="1" customHeight="1" outlineLevel="1" spans="1:13">
      <c r="A880" s="196">
        <v>897</v>
      </c>
      <c r="B880" s="196"/>
      <c r="C880" s="196"/>
      <c r="D880" s="266" t="s">
        <v>1606</v>
      </c>
      <c r="E880" s="826">
        <v>1.836</v>
      </c>
      <c r="F880" s="826">
        <v>1.5</v>
      </c>
      <c r="G880" s="826">
        <v>3</v>
      </c>
      <c r="H880" s="826">
        <v>1</v>
      </c>
      <c r="I880" s="826"/>
      <c r="J880" s="826">
        <v>2.754</v>
      </c>
      <c r="K880" s="826">
        <v>2.036</v>
      </c>
      <c r="L880" s="142"/>
      <c r="M880" s="136">
        <v>702</v>
      </c>
    </row>
    <row r="881" s="136" customFormat="1" customHeight="1" outlineLevel="1" spans="1:13">
      <c r="A881" s="196">
        <v>898</v>
      </c>
      <c r="B881" s="196"/>
      <c r="C881" s="196"/>
      <c r="D881" s="196" t="s">
        <v>1555</v>
      </c>
      <c r="E881" s="826">
        <v>6.63</v>
      </c>
      <c r="F881" s="826">
        <v>1.5</v>
      </c>
      <c r="G881" s="826">
        <v>3</v>
      </c>
      <c r="H881" s="826">
        <v>2</v>
      </c>
      <c r="I881" s="826"/>
      <c r="J881" s="826">
        <v>19.89</v>
      </c>
      <c r="K881" s="826">
        <v>6.83</v>
      </c>
      <c r="L881" s="142"/>
      <c r="M881" s="136">
        <v>702</v>
      </c>
    </row>
    <row r="882" s="136" customFormat="1" customHeight="1" outlineLevel="1" spans="1:13">
      <c r="A882" s="196">
        <v>899</v>
      </c>
      <c r="B882" s="196"/>
      <c r="C882" s="196"/>
      <c r="D882" s="196" t="s">
        <v>1547</v>
      </c>
      <c r="E882" s="826">
        <v>1.428</v>
      </c>
      <c r="F882" s="826">
        <v>1.5</v>
      </c>
      <c r="G882" s="266">
        <v>3.96</v>
      </c>
      <c r="H882" s="826">
        <v>1</v>
      </c>
      <c r="I882" s="826">
        <v>5.65488</v>
      </c>
      <c r="J882" s="826"/>
      <c r="K882" s="826"/>
      <c r="L882" s="142"/>
      <c r="M882" s="136">
        <v>702</v>
      </c>
    </row>
    <row r="883" s="136" customFormat="1" customHeight="1" outlineLevel="1" spans="1:13">
      <c r="A883" s="196">
        <v>900</v>
      </c>
      <c r="B883" s="196"/>
      <c r="C883" s="196" t="s">
        <v>85</v>
      </c>
      <c r="D883" s="196" t="s">
        <v>1553</v>
      </c>
      <c r="E883" s="826">
        <v>1.836</v>
      </c>
      <c r="F883" s="826">
        <v>1.5</v>
      </c>
      <c r="G883" s="826">
        <v>3</v>
      </c>
      <c r="H883" s="826">
        <v>1</v>
      </c>
      <c r="I883" s="826"/>
      <c r="J883" s="826">
        <v>2.754</v>
      </c>
      <c r="K883" s="826">
        <v>2.036</v>
      </c>
      <c r="L883" s="142" t="s">
        <v>1871</v>
      </c>
      <c r="M883" s="136">
        <v>702</v>
      </c>
    </row>
    <row r="884" s="136" customFormat="1" customHeight="1" outlineLevel="1" spans="1:13">
      <c r="A884" s="196">
        <v>901</v>
      </c>
      <c r="B884" s="196"/>
      <c r="C884" s="196"/>
      <c r="D884" s="266" t="s">
        <v>1606</v>
      </c>
      <c r="E884" s="826">
        <v>1.836</v>
      </c>
      <c r="F884" s="826">
        <v>1.5</v>
      </c>
      <c r="G884" s="826">
        <v>3</v>
      </c>
      <c r="H884" s="826">
        <v>1</v>
      </c>
      <c r="I884" s="826"/>
      <c r="J884" s="826">
        <v>2.754</v>
      </c>
      <c r="K884" s="826">
        <v>2.036</v>
      </c>
      <c r="L884" s="142"/>
      <c r="M884" s="136">
        <v>702</v>
      </c>
    </row>
    <row r="885" s="136" customFormat="1" customHeight="1" outlineLevel="1" spans="1:13">
      <c r="A885" s="196">
        <v>902</v>
      </c>
      <c r="B885" s="196"/>
      <c r="C885" s="196"/>
      <c r="D885" s="196" t="s">
        <v>1555</v>
      </c>
      <c r="E885" s="826">
        <v>6.63</v>
      </c>
      <c r="F885" s="826">
        <v>1.5</v>
      </c>
      <c r="G885" s="826">
        <v>3</v>
      </c>
      <c r="H885" s="826">
        <v>2</v>
      </c>
      <c r="I885" s="826"/>
      <c r="J885" s="826">
        <v>19.89</v>
      </c>
      <c r="K885" s="826">
        <v>6.83</v>
      </c>
      <c r="L885" s="142"/>
      <c r="M885" s="136">
        <v>702</v>
      </c>
    </row>
    <row r="886" s="136" customFormat="1" customHeight="1" outlineLevel="1" spans="1:13">
      <c r="A886" s="196">
        <v>903</v>
      </c>
      <c r="B886" s="196"/>
      <c r="C886" s="196"/>
      <c r="D886" s="196" t="s">
        <v>1547</v>
      </c>
      <c r="E886" s="826">
        <v>1.428</v>
      </c>
      <c r="F886" s="826">
        <v>1.5</v>
      </c>
      <c r="G886" s="266">
        <v>3.96</v>
      </c>
      <c r="H886" s="826">
        <v>1</v>
      </c>
      <c r="I886" s="826">
        <v>5.65488</v>
      </c>
      <c r="J886" s="826"/>
      <c r="K886" s="826"/>
      <c r="L886" s="142"/>
      <c r="M886" s="136">
        <v>702</v>
      </c>
    </row>
    <row r="887" s="136" customFormat="1" customHeight="1" outlineLevel="1" spans="1:13">
      <c r="A887" s="196">
        <v>904</v>
      </c>
      <c r="B887" s="196"/>
      <c r="C887" s="196" t="s">
        <v>85</v>
      </c>
      <c r="D887" s="196" t="s">
        <v>1553</v>
      </c>
      <c r="E887" s="826">
        <v>1.836</v>
      </c>
      <c r="F887" s="826">
        <v>1.5</v>
      </c>
      <c r="G887" s="826">
        <v>3</v>
      </c>
      <c r="H887" s="826">
        <v>1</v>
      </c>
      <c r="I887" s="826"/>
      <c r="J887" s="826">
        <v>2.754</v>
      </c>
      <c r="K887" s="826">
        <v>2.036</v>
      </c>
      <c r="L887" s="142" t="s">
        <v>1872</v>
      </c>
      <c r="M887" s="136">
        <v>702</v>
      </c>
    </row>
    <row r="888" s="136" customFormat="1" customHeight="1" outlineLevel="1" spans="1:13">
      <c r="A888" s="196">
        <v>905</v>
      </c>
      <c r="B888" s="196"/>
      <c r="C888" s="196"/>
      <c r="D888" s="266" t="s">
        <v>1606</v>
      </c>
      <c r="E888" s="826">
        <v>1.836</v>
      </c>
      <c r="F888" s="826">
        <v>1.5</v>
      </c>
      <c r="G888" s="826">
        <v>3</v>
      </c>
      <c r="H888" s="826">
        <v>1</v>
      </c>
      <c r="I888" s="826"/>
      <c r="J888" s="826">
        <v>2.754</v>
      </c>
      <c r="K888" s="826">
        <v>2.036</v>
      </c>
      <c r="L888" s="142"/>
      <c r="M888" s="136">
        <v>702</v>
      </c>
    </row>
    <row r="889" s="136" customFormat="1" customHeight="1" outlineLevel="1" spans="1:13">
      <c r="A889" s="196">
        <v>906</v>
      </c>
      <c r="B889" s="196"/>
      <c r="C889" s="196"/>
      <c r="D889" s="196" t="s">
        <v>1555</v>
      </c>
      <c r="E889" s="826">
        <v>6.63</v>
      </c>
      <c r="F889" s="826">
        <v>1.5</v>
      </c>
      <c r="G889" s="826">
        <v>3</v>
      </c>
      <c r="H889" s="826">
        <v>2</v>
      </c>
      <c r="I889" s="826"/>
      <c r="J889" s="826">
        <v>19.89</v>
      </c>
      <c r="K889" s="826">
        <v>6.83</v>
      </c>
      <c r="L889" s="142"/>
      <c r="M889" s="136">
        <v>702</v>
      </c>
    </row>
    <row r="890" s="136" customFormat="1" customHeight="1" outlineLevel="1" spans="1:13">
      <c r="A890" s="196">
        <v>907</v>
      </c>
      <c r="B890" s="196"/>
      <c r="C890" s="196"/>
      <c r="D890" s="196" t="s">
        <v>1547</v>
      </c>
      <c r="E890" s="826">
        <v>1.428</v>
      </c>
      <c r="F890" s="826">
        <v>1.5</v>
      </c>
      <c r="G890" s="266">
        <v>3.96</v>
      </c>
      <c r="H890" s="826">
        <v>1</v>
      </c>
      <c r="I890" s="826">
        <v>5.65488</v>
      </c>
      <c r="J890" s="826"/>
      <c r="K890" s="826"/>
      <c r="L890" s="142"/>
      <c r="M890" s="136">
        <v>702</v>
      </c>
    </row>
    <row r="891" s="136" customFormat="1" customHeight="1" outlineLevel="1" spans="1:13">
      <c r="A891" s="196">
        <v>908</v>
      </c>
      <c r="B891" s="196"/>
      <c r="C891" s="196" t="s">
        <v>85</v>
      </c>
      <c r="D891" s="196" t="s">
        <v>1553</v>
      </c>
      <c r="E891" s="826">
        <v>1.836</v>
      </c>
      <c r="F891" s="826">
        <v>1.5</v>
      </c>
      <c r="G891" s="826">
        <v>3</v>
      </c>
      <c r="H891" s="826">
        <v>1</v>
      </c>
      <c r="I891" s="826"/>
      <c r="J891" s="826">
        <v>2.754</v>
      </c>
      <c r="K891" s="826">
        <v>2.036</v>
      </c>
      <c r="L891" s="142" t="s">
        <v>1873</v>
      </c>
      <c r="M891" s="136">
        <v>702</v>
      </c>
    </row>
    <row r="892" s="136" customFormat="1" customHeight="1" outlineLevel="1" spans="1:13">
      <c r="A892" s="196">
        <v>909</v>
      </c>
      <c r="B892" s="196"/>
      <c r="C892" s="196"/>
      <c r="D892" s="266" t="s">
        <v>1606</v>
      </c>
      <c r="E892" s="826">
        <v>1.836</v>
      </c>
      <c r="F892" s="826">
        <v>1.5</v>
      </c>
      <c r="G892" s="826">
        <v>3</v>
      </c>
      <c r="H892" s="826">
        <v>1</v>
      </c>
      <c r="I892" s="826"/>
      <c r="J892" s="826">
        <v>2.754</v>
      </c>
      <c r="K892" s="826">
        <v>2.036</v>
      </c>
      <c r="L892" s="142"/>
      <c r="M892" s="136">
        <v>702</v>
      </c>
    </row>
    <row r="893" s="136" customFormat="1" customHeight="1" outlineLevel="1" spans="1:13">
      <c r="A893" s="196">
        <v>910</v>
      </c>
      <c r="B893" s="196"/>
      <c r="C893" s="196"/>
      <c r="D893" s="196" t="s">
        <v>1555</v>
      </c>
      <c r="E893" s="826">
        <v>6.63</v>
      </c>
      <c r="F893" s="826">
        <v>1.5</v>
      </c>
      <c r="G893" s="826">
        <v>3</v>
      </c>
      <c r="H893" s="826">
        <v>2</v>
      </c>
      <c r="I893" s="826"/>
      <c r="J893" s="826">
        <v>19.89</v>
      </c>
      <c r="K893" s="826">
        <v>6.83</v>
      </c>
      <c r="L893" s="142"/>
      <c r="M893" s="136">
        <v>702</v>
      </c>
    </row>
    <row r="894" s="136" customFormat="1" customHeight="1" outlineLevel="1" spans="1:13">
      <c r="A894" s="196">
        <v>911</v>
      </c>
      <c r="B894" s="196"/>
      <c r="C894" s="196"/>
      <c r="D894" s="196" t="s">
        <v>1547</v>
      </c>
      <c r="E894" s="826">
        <v>1.428</v>
      </c>
      <c r="F894" s="826">
        <v>1.5</v>
      </c>
      <c r="G894" s="266">
        <v>3.96</v>
      </c>
      <c r="H894" s="826">
        <v>1</v>
      </c>
      <c r="I894" s="826">
        <v>5.65488</v>
      </c>
      <c r="J894" s="826"/>
      <c r="K894" s="826"/>
      <c r="L894" s="142"/>
      <c r="M894" s="136">
        <v>702</v>
      </c>
    </row>
    <row r="895" s="136" customFormat="1" customHeight="1" outlineLevel="1" spans="1:13">
      <c r="A895" s="196">
        <v>912</v>
      </c>
      <c r="B895" s="196"/>
      <c r="C895" s="131" t="s">
        <v>1163</v>
      </c>
      <c r="D895" s="196" t="s">
        <v>1555</v>
      </c>
      <c r="E895" s="826">
        <v>9.792</v>
      </c>
      <c r="F895" s="826">
        <v>1.5</v>
      </c>
      <c r="G895" s="826">
        <v>3</v>
      </c>
      <c r="H895" s="826">
        <v>1</v>
      </c>
      <c r="I895" s="826"/>
      <c r="J895" s="826">
        <v>14.688</v>
      </c>
      <c r="K895" s="826">
        <v>9.992</v>
      </c>
      <c r="L895" s="142" t="s">
        <v>1874</v>
      </c>
      <c r="M895" s="136">
        <v>702</v>
      </c>
    </row>
    <row r="896" s="136" customFormat="1" customHeight="1" outlineLevel="1" spans="1:13">
      <c r="A896" s="196">
        <v>913</v>
      </c>
      <c r="B896" s="196"/>
      <c r="C896" s="315"/>
      <c r="D896" s="196" t="s">
        <v>1553</v>
      </c>
      <c r="E896" s="826">
        <v>5.712</v>
      </c>
      <c r="F896" s="826">
        <v>1.5</v>
      </c>
      <c r="G896" s="826">
        <v>3</v>
      </c>
      <c r="H896" s="826">
        <v>1</v>
      </c>
      <c r="I896" s="826"/>
      <c r="J896" s="826">
        <v>8.568</v>
      </c>
      <c r="K896" s="826">
        <v>5.912</v>
      </c>
      <c r="L896" s="142"/>
      <c r="M896" s="136">
        <v>702</v>
      </c>
    </row>
    <row r="897" s="136" customFormat="1" customHeight="1" outlineLevel="1" spans="1:13">
      <c r="A897" s="196">
        <v>914</v>
      </c>
      <c r="B897" s="196"/>
      <c r="C897" s="263"/>
      <c r="D897" s="266" t="s">
        <v>1606</v>
      </c>
      <c r="E897" s="826">
        <v>5.712</v>
      </c>
      <c r="F897" s="826">
        <v>1.5</v>
      </c>
      <c r="G897" s="826">
        <v>3</v>
      </c>
      <c r="H897" s="826">
        <v>1</v>
      </c>
      <c r="I897" s="826"/>
      <c r="J897" s="826">
        <v>8.568</v>
      </c>
      <c r="K897" s="826">
        <v>5.912</v>
      </c>
      <c r="L897" s="142"/>
      <c r="M897" s="136">
        <v>702</v>
      </c>
    </row>
    <row r="898" s="136" customFormat="1" customHeight="1" outlineLevel="1" spans="1:13">
      <c r="A898" s="196">
        <v>915</v>
      </c>
      <c r="B898" s="196"/>
      <c r="C898" s="196" t="s">
        <v>1165</v>
      </c>
      <c r="D898" s="196" t="s">
        <v>1553</v>
      </c>
      <c r="E898" s="826">
        <v>3.366</v>
      </c>
      <c r="F898" s="826">
        <v>1.5</v>
      </c>
      <c r="G898" s="826">
        <v>1.4</v>
      </c>
      <c r="H898" s="826">
        <v>1</v>
      </c>
      <c r="I898" s="826"/>
      <c r="J898" s="826">
        <v>5.049</v>
      </c>
      <c r="K898" s="826">
        <v>3.566</v>
      </c>
      <c r="L898" s="142" t="s">
        <v>1875</v>
      </c>
      <c r="M898" s="136">
        <v>702</v>
      </c>
    </row>
    <row r="899" s="136" customFormat="1" customHeight="1" outlineLevel="1" spans="1:13">
      <c r="A899" s="196">
        <v>916</v>
      </c>
      <c r="B899" s="196"/>
      <c r="C899" s="196" t="s">
        <v>1664</v>
      </c>
      <c r="D899" s="196" t="s">
        <v>1553</v>
      </c>
      <c r="E899" s="826">
        <v>1.3668</v>
      </c>
      <c r="F899" s="826">
        <v>1.5</v>
      </c>
      <c r="G899" s="826">
        <v>3</v>
      </c>
      <c r="H899" s="826">
        <v>1</v>
      </c>
      <c r="I899" s="826"/>
      <c r="J899" s="826">
        <v>2.0502</v>
      </c>
      <c r="K899" s="826">
        <v>1.5668</v>
      </c>
      <c r="L899" s="142" t="s">
        <v>1876</v>
      </c>
      <c r="M899" s="136">
        <v>702</v>
      </c>
    </row>
    <row r="900" s="136" customFormat="1" customHeight="1" outlineLevel="1" spans="1:13">
      <c r="A900" s="196">
        <v>917</v>
      </c>
      <c r="B900" s="196"/>
      <c r="C900" s="196" t="s">
        <v>893</v>
      </c>
      <c r="D900" s="196" t="s">
        <v>1553</v>
      </c>
      <c r="E900" s="826">
        <v>4.131</v>
      </c>
      <c r="F900" s="826">
        <v>1.5</v>
      </c>
      <c r="G900" s="826">
        <v>3</v>
      </c>
      <c r="H900" s="826">
        <v>1</v>
      </c>
      <c r="I900" s="826"/>
      <c r="J900" s="826">
        <v>6.1965</v>
      </c>
      <c r="K900" s="826">
        <v>4.331</v>
      </c>
      <c r="L900" s="142" t="s">
        <v>1877</v>
      </c>
      <c r="M900" s="136">
        <v>702</v>
      </c>
    </row>
    <row r="901" s="136" customFormat="1" customHeight="1" outlineLevel="1" spans="1:13">
      <c r="A901" s="196">
        <v>918</v>
      </c>
      <c r="B901" s="196"/>
      <c r="C901" s="196" t="s">
        <v>893</v>
      </c>
      <c r="D901" s="196" t="s">
        <v>1553</v>
      </c>
      <c r="E901" s="826">
        <v>3.5802</v>
      </c>
      <c r="F901" s="826">
        <v>1.5</v>
      </c>
      <c r="G901" s="826">
        <v>3</v>
      </c>
      <c r="H901" s="826">
        <v>1</v>
      </c>
      <c r="I901" s="826"/>
      <c r="J901" s="826">
        <v>5.3703</v>
      </c>
      <c r="K901" s="826">
        <v>3.7802</v>
      </c>
      <c r="L901" s="142" t="s">
        <v>1878</v>
      </c>
      <c r="M901" s="136">
        <v>702</v>
      </c>
    </row>
    <row r="902" s="136" customFormat="1" customHeight="1" outlineLevel="1" spans="1:13">
      <c r="A902" s="196">
        <v>919</v>
      </c>
      <c r="B902" s="196"/>
      <c r="C902" s="196" t="s">
        <v>893</v>
      </c>
      <c r="D902" s="196" t="s">
        <v>1553</v>
      </c>
      <c r="E902" s="826">
        <v>2.907</v>
      </c>
      <c r="F902" s="826">
        <v>1.5</v>
      </c>
      <c r="G902" s="826">
        <v>3</v>
      </c>
      <c r="H902" s="826">
        <v>1</v>
      </c>
      <c r="I902" s="826"/>
      <c r="J902" s="826">
        <v>4.3605</v>
      </c>
      <c r="K902" s="826">
        <v>3.107</v>
      </c>
      <c r="L902" s="142" t="s">
        <v>1879</v>
      </c>
      <c r="M902" s="136">
        <v>702</v>
      </c>
    </row>
    <row r="903" s="136" customFormat="1" customHeight="1" outlineLevel="1" spans="1:13">
      <c r="A903" s="196">
        <v>920</v>
      </c>
      <c r="B903" s="196"/>
      <c r="C903" s="196" t="s">
        <v>75</v>
      </c>
      <c r="D903" s="196" t="s">
        <v>1553</v>
      </c>
      <c r="E903" s="826">
        <v>3.366</v>
      </c>
      <c r="F903" s="826">
        <v>1.5</v>
      </c>
      <c r="G903" s="826">
        <v>3</v>
      </c>
      <c r="H903" s="826">
        <v>1</v>
      </c>
      <c r="I903" s="826"/>
      <c r="J903" s="826">
        <v>5.049</v>
      </c>
      <c r="K903" s="826">
        <v>3.566</v>
      </c>
      <c r="L903" s="142" t="s">
        <v>1880</v>
      </c>
      <c r="M903" s="136">
        <v>498</v>
      </c>
    </row>
    <row r="904" s="136" customFormat="1" customHeight="1" outlineLevel="1" spans="1:13">
      <c r="A904" s="196">
        <v>921</v>
      </c>
      <c r="B904" s="196"/>
      <c r="C904" s="196" t="s">
        <v>75</v>
      </c>
      <c r="D904" s="196" t="s">
        <v>1553</v>
      </c>
      <c r="E904" s="826">
        <v>2.907</v>
      </c>
      <c r="F904" s="826">
        <v>1.5</v>
      </c>
      <c r="G904" s="826">
        <v>3</v>
      </c>
      <c r="H904" s="826">
        <v>1</v>
      </c>
      <c r="I904" s="826"/>
      <c r="J904" s="826">
        <v>4.3605</v>
      </c>
      <c r="K904" s="826">
        <v>3.107</v>
      </c>
      <c r="L904" s="142" t="s">
        <v>1881</v>
      </c>
      <c r="M904" s="136">
        <v>498</v>
      </c>
    </row>
    <row r="905" s="136" customFormat="1" customHeight="1" outlineLevel="1" spans="1:13">
      <c r="A905" s="196">
        <v>922</v>
      </c>
      <c r="B905" s="196"/>
      <c r="C905" s="196" t="s">
        <v>1664</v>
      </c>
      <c r="D905" s="196" t="s">
        <v>1553</v>
      </c>
      <c r="E905" s="826">
        <v>3.366</v>
      </c>
      <c r="F905" s="826">
        <v>1.5</v>
      </c>
      <c r="G905" s="826">
        <v>3</v>
      </c>
      <c r="H905" s="826">
        <v>1</v>
      </c>
      <c r="I905" s="826"/>
      <c r="J905" s="826">
        <v>5.049</v>
      </c>
      <c r="K905" s="826">
        <v>3.566</v>
      </c>
      <c r="L905" s="142" t="s">
        <v>1210</v>
      </c>
      <c r="M905" s="136">
        <v>498</v>
      </c>
    </row>
    <row r="906" s="136" customFormat="1" customHeight="1" outlineLevel="1" spans="1:13">
      <c r="A906" s="196">
        <v>923</v>
      </c>
      <c r="B906" s="196"/>
      <c r="C906" s="196" t="s">
        <v>75</v>
      </c>
      <c r="D906" s="196" t="s">
        <v>1553</v>
      </c>
      <c r="E906" s="826">
        <v>2.55</v>
      </c>
      <c r="F906" s="826">
        <v>1.5</v>
      </c>
      <c r="G906" s="826">
        <v>3</v>
      </c>
      <c r="H906" s="826">
        <v>1</v>
      </c>
      <c r="I906" s="826"/>
      <c r="J906" s="826">
        <v>3.825</v>
      </c>
      <c r="K906" s="826">
        <v>2.75</v>
      </c>
      <c r="L906" s="142" t="s">
        <v>1882</v>
      </c>
      <c r="M906" s="136">
        <v>498</v>
      </c>
    </row>
    <row r="907" s="136" customFormat="1" customHeight="1" outlineLevel="1" spans="1:13">
      <c r="A907" s="196">
        <v>924</v>
      </c>
      <c r="B907" s="196"/>
      <c r="C907" s="196" t="s">
        <v>75</v>
      </c>
      <c r="D907" s="196" t="s">
        <v>1553</v>
      </c>
      <c r="E907" s="826">
        <v>2.04</v>
      </c>
      <c r="F907" s="826">
        <v>1.5</v>
      </c>
      <c r="G907" s="826">
        <v>3</v>
      </c>
      <c r="H907" s="826">
        <v>1</v>
      </c>
      <c r="I907" s="826"/>
      <c r="J907" s="826">
        <v>3.06</v>
      </c>
      <c r="K907" s="826">
        <v>2.24</v>
      </c>
      <c r="L907" s="142" t="s">
        <v>1883</v>
      </c>
      <c r="M907" s="136">
        <v>498</v>
      </c>
    </row>
    <row r="908" s="136" customFormat="1" customHeight="1" outlineLevel="1" spans="1:13">
      <c r="A908" s="196">
        <v>925</v>
      </c>
      <c r="B908" s="196"/>
      <c r="C908" s="196" t="s">
        <v>893</v>
      </c>
      <c r="D908" s="196" t="s">
        <v>1553</v>
      </c>
      <c r="E908" s="826">
        <v>2.55</v>
      </c>
      <c r="F908" s="826">
        <v>1.5</v>
      </c>
      <c r="G908" s="826">
        <v>3</v>
      </c>
      <c r="H908" s="826">
        <v>1</v>
      </c>
      <c r="I908" s="826"/>
      <c r="J908" s="826">
        <v>3.825</v>
      </c>
      <c r="K908" s="826">
        <v>2.75</v>
      </c>
      <c r="L908" s="142" t="s">
        <v>1213</v>
      </c>
      <c r="M908" s="136">
        <v>498</v>
      </c>
    </row>
    <row r="909" s="136" customFormat="1" customHeight="1" outlineLevel="1" spans="1:13">
      <c r="A909" s="196">
        <v>926</v>
      </c>
      <c r="B909" s="196"/>
      <c r="C909" s="196" t="s">
        <v>893</v>
      </c>
      <c r="D909" s="196" t="s">
        <v>1553</v>
      </c>
      <c r="E909" s="826">
        <v>2.652</v>
      </c>
      <c r="F909" s="826">
        <v>1.5</v>
      </c>
      <c r="G909" s="826">
        <v>3</v>
      </c>
      <c r="H909" s="826">
        <v>1</v>
      </c>
      <c r="I909" s="826"/>
      <c r="J909" s="826">
        <v>3.978</v>
      </c>
      <c r="K909" s="826">
        <v>2.852</v>
      </c>
      <c r="L909" s="142" t="s">
        <v>1214</v>
      </c>
      <c r="M909" s="136">
        <v>498</v>
      </c>
    </row>
    <row r="910" s="136" customFormat="1" customHeight="1" outlineLevel="1" spans="1:13">
      <c r="A910" s="196">
        <v>927</v>
      </c>
      <c r="B910" s="196"/>
      <c r="C910" s="196" t="s">
        <v>893</v>
      </c>
      <c r="D910" s="196" t="s">
        <v>1553</v>
      </c>
      <c r="E910" s="826">
        <v>2.04</v>
      </c>
      <c r="F910" s="826">
        <v>1.5</v>
      </c>
      <c r="G910" s="826">
        <v>3</v>
      </c>
      <c r="H910" s="826">
        <v>1</v>
      </c>
      <c r="I910" s="826"/>
      <c r="J910" s="826">
        <v>3.06</v>
      </c>
      <c r="K910" s="826">
        <v>2.24</v>
      </c>
      <c r="L910" s="142" t="s">
        <v>1215</v>
      </c>
      <c r="M910" s="136">
        <v>498</v>
      </c>
    </row>
    <row r="911" s="136" customFormat="1" customHeight="1" outlineLevel="1" spans="1:13">
      <c r="A911" s="196">
        <v>928</v>
      </c>
      <c r="B911" s="196"/>
      <c r="C911" s="196" t="s">
        <v>1190</v>
      </c>
      <c r="D911" s="196" t="s">
        <v>1553</v>
      </c>
      <c r="E911" s="826">
        <v>9.69</v>
      </c>
      <c r="F911" s="826">
        <v>1.5</v>
      </c>
      <c r="G911" s="826">
        <v>3</v>
      </c>
      <c r="H911" s="826">
        <v>1</v>
      </c>
      <c r="I911" s="826"/>
      <c r="J911" s="826">
        <v>14.535</v>
      </c>
      <c r="K911" s="826">
        <v>9.89</v>
      </c>
      <c r="L911" s="142" t="s">
        <v>1217</v>
      </c>
      <c r="M911" s="136">
        <v>498</v>
      </c>
    </row>
    <row r="912" s="136" customFormat="1" customHeight="1" outlineLevel="1" spans="1:13">
      <c r="A912" s="196">
        <v>929</v>
      </c>
      <c r="B912" s="196"/>
      <c r="C912" s="196" t="s">
        <v>1239</v>
      </c>
      <c r="D912" s="196" t="s">
        <v>1553</v>
      </c>
      <c r="E912" s="826">
        <v>29.376</v>
      </c>
      <c r="F912" s="826">
        <v>1.5</v>
      </c>
      <c r="G912" s="826">
        <v>3</v>
      </c>
      <c r="H912" s="826">
        <v>1</v>
      </c>
      <c r="I912" s="826"/>
      <c r="J912" s="826">
        <v>44.064</v>
      </c>
      <c r="K912" s="826">
        <v>29.576</v>
      </c>
      <c r="L912" s="142" t="s">
        <v>1561</v>
      </c>
      <c r="M912" s="136">
        <v>498</v>
      </c>
    </row>
    <row r="913" s="136" customFormat="1" customHeight="1" outlineLevel="1" spans="1:13">
      <c r="A913" s="196">
        <v>930</v>
      </c>
      <c r="B913" s="196"/>
      <c r="C913" s="196" t="s">
        <v>87</v>
      </c>
      <c r="D913" s="196" t="s">
        <v>1553</v>
      </c>
      <c r="E913" s="826">
        <v>1.836</v>
      </c>
      <c r="F913" s="826">
        <v>1.5</v>
      </c>
      <c r="G913" s="826">
        <v>3</v>
      </c>
      <c r="H913" s="826">
        <v>1</v>
      </c>
      <c r="I913" s="826"/>
      <c r="J913" s="826">
        <v>2.754</v>
      </c>
      <c r="K913" s="826">
        <v>2.036</v>
      </c>
      <c r="L913" s="142" t="s">
        <v>1884</v>
      </c>
      <c r="M913" s="136">
        <v>498</v>
      </c>
    </row>
    <row r="914" s="136" customFormat="1" customHeight="1" outlineLevel="1" spans="1:13">
      <c r="A914" s="196">
        <v>931</v>
      </c>
      <c r="B914" s="196"/>
      <c r="C914" s="196"/>
      <c r="D914" s="266" t="s">
        <v>1606</v>
      </c>
      <c r="E914" s="826">
        <v>1.836</v>
      </c>
      <c r="F914" s="826">
        <v>1.5</v>
      </c>
      <c r="G914" s="826">
        <v>3</v>
      </c>
      <c r="H914" s="826">
        <v>1</v>
      </c>
      <c r="I914" s="826"/>
      <c r="J914" s="826">
        <v>2.754</v>
      </c>
      <c r="K914" s="826">
        <v>2.036</v>
      </c>
      <c r="L914" s="142"/>
      <c r="M914" s="136">
        <v>498</v>
      </c>
    </row>
    <row r="915" s="136" customFormat="1" customHeight="1" outlineLevel="1" spans="1:13">
      <c r="A915" s="196">
        <v>932</v>
      </c>
      <c r="B915" s="196"/>
      <c r="C915" s="196"/>
      <c r="D915" s="196" t="s">
        <v>1555</v>
      </c>
      <c r="E915" s="826">
        <v>6.63</v>
      </c>
      <c r="F915" s="826">
        <v>1.5</v>
      </c>
      <c r="G915" s="826">
        <v>3</v>
      </c>
      <c r="H915" s="826">
        <v>3</v>
      </c>
      <c r="I915" s="826"/>
      <c r="J915" s="826">
        <v>29.835</v>
      </c>
      <c r="K915" s="826">
        <v>6.83</v>
      </c>
      <c r="L915" s="142"/>
      <c r="M915" s="136">
        <v>498</v>
      </c>
    </row>
    <row r="916" s="136" customFormat="1" customHeight="1" outlineLevel="1" spans="1:13">
      <c r="A916" s="196">
        <v>933</v>
      </c>
      <c r="B916" s="196"/>
      <c r="C916" s="196"/>
      <c r="D916" s="196" t="s">
        <v>1547</v>
      </c>
      <c r="E916" s="826">
        <v>1.428</v>
      </c>
      <c r="F916" s="826">
        <v>1.5</v>
      </c>
      <c r="G916" s="266">
        <v>3.96</v>
      </c>
      <c r="H916" s="826">
        <v>1</v>
      </c>
      <c r="I916" s="826">
        <v>5.65488</v>
      </c>
      <c r="J916" s="826"/>
      <c r="K916" s="826"/>
      <c r="L916" s="142"/>
      <c r="M916" s="136">
        <v>498</v>
      </c>
    </row>
    <row r="917" s="136" customFormat="1" customHeight="1" outlineLevel="1" spans="1:13">
      <c r="A917" s="196">
        <v>934</v>
      </c>
      <c r="B917" s="196"/>
      <c r="C917" s="196" t="s">
        <v>87</v>
      </c>
      <c r="D917" s="196" t="s">
        <v>1553</v>
      </c>
      <c r="E917" s="826">
        <v>1.836</v>
      </c>
      <c r="F917" s="826">
        <v>1.5</v>
      </c>
      <c r="G917" s="826">
        <v>3</v>
      </c>
      <c r="H917" s="826">
        <v>1</v>
      </c>
      <c r="I917" s="826"/>
      <c r="J917" s="826">
        <v>2.754</v>
      </c>
      <c r="K917" s="826">
        <v>2.036</v>
      </c>
      <c r="L917" s="142" t="s">
        <v>1885</v>
      </c>
      <c r="M917" s="136">
        <v>498</v>
      </c>
    </row>
    <row r="918" s="136" customFormat="1" customHeight="1" outlineLevel="1" spans="1:13">
      <c r="A918" s="196">
        <v>935</v>
      </c>
      <c r="B918" s="196"/>
      <c r="C918" s="196"/>
      <c r="D918" s="266" t="s">
        <v>1606</v>
      </c>
      <c r="E918" s="826">
        <v>1.836</v>
      </c>
      <c r="F918" s="826">
        <v>1.5</v>
      </c>
      <c r="G918" s="826">
        <v>3</v>
      </c>
      <c r="H918" s="826">
        <v>1</v>
      </c>
      <c r="I918" s="826"/>
      <c r="J918" s="826">
        <v>2.754</v>
      </c>
      <c r="K918" s="826">
        <v>2.036</v>
      </c>
      <c r="L918" s="142"/>
      <c r="M918" s="136">
        <v>498</v>
      </c>
    </row>
    <row r="919" s="136" customFormat="1" customHeight="1" outlineLevel="1" spans="1:13">
      <c r="A919" s="196">
        <v>936</v>
      </c>
      <c r="B919" s="196"/>
      <c r="C919" s="196"/>
      <c r="D919" s="196" t="s">
        <v>1555</v>
      </c>
      <c r="E919" s="826">
        <v>6.63</v>
      </c>
      <c r="F919" s="826">
        <v>1.5</v>
      </c>
      <c r="G919" s="826">
        <v>3</v>
      </c>
      <c r="H919" s="826">
        <v>3</v>
      </c>
      <c r="I919" s="826"/>
      <c r="J919" s="826">
        <v>29.835</v>
      </c>
      <c r="K919" s="826">
        <v>6.83</v>
      </c>
      <c r="L919" s="142"/>
      <c r="M919" s="136">
        <v>498</v>
      </c>
    </row>
    <row r="920" s="136" customFormat="1" customHeight="1" outlineLevel="1" spans="1:13">
      <c r="A920" s="196">
        <v>937</v>
      </c>
      <c r="B920" s="196"/>
      <c r="C920" s="196"/>
      <c r="D920" s="196" t="s">
        <v>1547</v>
      </c>
      <c r="E920" s="826">
        <v>1.428</v>
      </c>
      <c r="F920" s="826">
        <v>1.5</v>
      </c>
      <c r="G920" s="266">
        <v>3.96</v>
      </c>
      <c r="H920" s="826">
        <v>1</v>
      </c>
      <c r="I920" s="826">
        <v>5.65488</v>
      </c>
      <c r="J920" s="826"/>
      <c r="K920" s="826"/>
      <c r="L920" s="142"/>
      <c r="M920" s="136">
        <v>498</v>
      </c>
    </row>
    <row r="921" s="136" customFormat="1" customHeight="1" outlineLevel="1" spans="1:13">
      <c r="A921" s="196">
        <v>938</v>
      </c>
      <c r="B921" s="196"/>
      <c r="C921" s="196" t="s">
        <v>87</v>
      </c>
      <c r="D921" s="196" t="s">
        <v>1553</v>
      </c>
      <c r="E921" s="826">
        <v>1.836</v>
      </c>
      <c r="F921" s="826">
        <v>1.5</v>
      </c>
      <c r="G921" s="826">
        <v>3</v>
      </c>
      <c r="H921" s="826">
        <v>1</v>
      </c>
      <c r="I921" s="826"/>
      <c r="J921" s="826">
        <v>2.754</v>
      </c>
      <c r="K921" s="826">
        <v>2.036</v>
      </c>
      <c r="L921" s="142" t="s">
        <v>1886</v>
      </c>
      <c r="M921" s="136">
        <v>498</v>
      </c>
    </row>
    <row r="922" s="136" customFormat="1" customHeight="1" outlineLevel="1" spans="1:13">
      <c r="A922" s="196">
        <v>939</v>
      </c>
      <c r="B922" s="196"/>
      <c r="C922" s="196"/>
      <c r="D922" s="266" t="s">
        <v>1606</v>
      </c>
      <c r="E922" s="826">
        <v>1.836</v>
      </c>
      <c r="F922" s="826">
        <v>1.5</v>
      </c>
      <c r="G922" s="826">
        <v>3</v>
      </c>
      <c r="H922" s="826">
        <v>1</v>
      </c>
      <c r="I922" s="826"/>
      <c r="J922" s="826">
        <v>2.754</v>
      </c>
      <c r="K922" s="826">
        <v>2.036</v>
      </c>
      <c r="L922" s="142"/>
      <c r="M922" s="136">
        <v>498</v>
      </c>
    </row>
    <row r="923" s="136" customFormat="1" customHeight="1" outlineLevel="1" spans="1:13">
      <c r="A923" s="196">
        <v>940</v>
      </c>
      <c r="B923" s="196"/>
      <c r="C923" s="196"/>
      <c r="D923" s="196" t="s">
        <v>1555</v>
      </c>
      <c r="E923" s="826">
        <v>6.63</v>
      </c>
      <c r="F923" s="826">
        <v>1.5</v>
      </c>
      <c r="G923" s="826">
        <v>3</v>
      </c>
      <c r="H923" s="826">
        <v>3</v>
      </c>
      <c r="I923" s="826"/>
      <c r="J923" s="826">
        <v>29.835</v>
      </c>
      <c r="K923" s="826">
        <v>6.83</v>
      </c>
      <c r="L923" s="142"/>
      <c r="M923" s="136">
        <v>498</v>
      </c>
    </row>
    <row r="924" s="136" customFormat="1" customHeight="1" outlineLevel="1" spans="1:13">
      <c r="A924" s="196">
        <v>941</v>
      </c>
      <c r="B924" s="196"/>
      <c r="C924" s="196"/>
      <c r="D924" s="196" t="s">
        <v>1547</v>
      </c>
      <c r="E924" s="826">
        <v>1.428</v>
      </c>
      <c r="F924" s="826">
        <v>1.5</v>
      </c>
      <c r="G924" s="266">
        <v>3.96</v>
      </c>
      <c r="H924" s="826">
        <v>1</v>
      </c>
      <c r="I924" s="826">
        <v>5.65488</v>
      </c>
      <c r="J924" s="826"/>
      <c r="K924" s="826"/>
      <c r="L924" s="142"/>
      <c r="M924" s="136">
        <v>498</v>
      </c>
    </row>
    <row r="925" s="136" customFormat="1" customHeight="1" outlineLevel="1" spans="1:13">
      <c r="A925" s="196">
        <v>942</v>
      </c>
      <c r="B925" s="196"/>
      <c r="C925" s="196" t="s">
        <v>85</v>
      </c>
      <c r="D925" s="196" t="s">
        <v>1553</v>
      </c>
      <c r="E925" s="826">
        <v>1.836</v>
      </c>
      <c r="F925" s="826">
        <v>1.5</v>
      </c>
      <c r="G925" s="826">
        <v>3</v>
      </c>
      <c r="H925" s="826">
        <v>1</v>
      </c>
      <c r="I925" s="826"/>
      <c r="J925" s="826">
        <v>2.754</v>
      </c>
      <c r="K925" s="826">
        <v>2.036</v>
      </c>
      <c r="L925" s="142" t="s">
        <v>1887</v>
      </c>
      <c r="M925" s="136">
        <v>498</v>
      </c>
    </row>
    <row r="926" s="136" customFormat="1" customHeight="1" outlineLevel="1" spans="1:13">
      <c r="A926" s="196">
        <v>943</v>
      </c>
      <c r="B926" s="196"/>
      <c r="C926" s="196"/>
      <c r="D926" s="266" t="s">
        <v>1606</v>
      </c>
      <c r="E926" s="826">
        <v>1.836</v>
      </c>
      <c r="F926" s="826">
        <v>1.5</v>
      </c>
      <c r="G926" s="826">
        <v>3</v>
      </c>
      <c r="H926" s="826">
        <v>1</v>
      </c>
      <c r="I926" s="826"/>
      <c r="J926" s="826">
        <v>2.754</v>
      </c>
      <c r="K926" s="826">
        <v>2.036</v>
      </c>
      <c r="L926" s="142"/>
      <c r="M926" s="136">
        <v>498</v>
      </c>
    </row>
    <row r="927" s="136" customFormat="1" customHeight="1" outlineLevel="1" spans="1:13">
      <c r="A927" s="196">
        <v>944</v>
      </c>
      <c r="B927" s="196"/>
      <c r="C927" s="196"/>
      <c r="D927" s="196" t="s">
        <v>1555</v>
      </c>
      <c r="E927" s="826">
        <v>6.63</v>
      </c>
      <c r="F927" s="826">
        <v>1.5</v>
      </c>
      <c r="G927" s="826">
        <v>3</v>
      </c>
      <c r="H927" s="826">
        <v>3</v>
      </c>
      <c r="I927" s="826"/>
      <c r="J927" s="826">
        <v>29.835</v>
      </c>
      <c r="K927" s="826">
        <v>6.83</v>
      </c>
      <c r="L927" s="142"/>
      <c r="M927" s="136">
        <v>498</v>
      </c>
    </row>
    <row r="928" s="136" customFormat="1" customHeight="1" outlineLevel="1" spans="1:13">
      <c r="A928" s="196">
        <v>945</v>
      </c>
      <c r="B928" s="196"/>
      <c r="C928" s="196"/>
      <c r="D928" s="196" t="s">
        <v>1547</v>
      </c>
      <c r="E928" s="826">
        <v>1.428</v>
      </c>
      <c r="F928" s="826">
        <v>1.5</v>
      </c>
      <c r="G928" s="266">
        <v>3.96</v>
      </c>
      <c r="H928" s="826">
        <v>1</v>
      </c>
      <c r="I928" s="826">
        <v>5.65488</v>
      </c>
      <c r="J928" s="826"/>
      <c r="K928" s="826"/>
      <c r="L928" s="142"/>
      <c r="M928" s="136">
        <v>498</v>
      </c>
    </row>
    <row r="929" s="136" customFormat="1" customHeight="1" outlineLevel="1" spans="1:13">
      <c r="A929" s="196">
        <v>946</v>
      </c>
      <c r="B929" s="196"/>
      <c r="C929" s="196" t="s">
        <v>85</v>
      </c>
      <c r="D929" s="196" t="s">
        <v>1553</v>
      </c>
      <c r="E929" s="826">
        <v>1.836</v>
      </c>
      <c r="F929" s="826">
        <v>1.5</v>
      </c>
      <c r="G929" s="826">
        <v>3</v>
      </c>
      <c r="H929" s="826">
        <v>1</v>
      </c>
      <c r="I929" s="826"/>
      <c r="J929" s="826">
        <v>2.754</v>
      </c>
      <c r="K929" s="826">
        <v>2.036</v>
      </c>
      <c r="L929" s="142" t="s">
        <v>1888</v>
      </c>
      <c r="M929" s="136">
        <v>498</v>
      </c>
    </row>
    <row r="930" s="136" customFormat="1" customHeight="1" outlineLevel="1" spans="1:13">
      <c r="A930" s="196">
        <v>947</v>
      </c>
      <c r="B930" s="196"/>
      <c r="C930" s="196"/>
      <c r="D930" s="266" t="s">
        <v>1606</v>
      </c>
      <c r="E930" s="826">
        <v>1.836</v>
      </c>
      <c r="F930" s="826">
        <v>1.5</v>
      </c>
      <c r="G930" s="826">
        <v>3</v>
      </c>
      <c r="H930" s="826">
        <v>1</v>
      </c>
      <c r="I930" s="826"/>
      <c r="J930" s="826">
        <v>2.754</v>
      </c>
      <c r="K930" s="826">
        <v>2.036</v>
      </c>
      <c r="L930" s="142"/>
      <c r="M930" s="136">
        <v>498</v>
      </c>
    </row>
    <row r="931" s="136" customFormat="1" customHeight="1" outlineLevel="1" spans="1:13">
      <c r="A931" s="196">
        <v>948</v>
      </c>
      <c r="B931" s="196"/>
      <c r="C931" s="196"/>
      <c r="D931" s="196" t="s">
        <v>1555</v>
      </c>
      <c r="E931" s="826">
        <v>6.63</v>
      </c>
      <c r="F931" s="826">
        <v>1.5</v>
      </c>
      <c r="G931" s="826">
        <v>3</v>
      </c>
      <c r="H931" s="826">
        <v>2</v>
      </c>
      <c r="I931" s="826"/>
      <c r="J931" s="826">
        <v>19.89</v>
      </c>
      <c r="K931" s="826">
        <v>6.83</v>
      </c>
      <c r="L931" s="142"/>
      <c r="M931" s="136">
        <v>498</v>
      </c>
    </row>
    <row r="932" s="136" customFormat="1" customHeight="1" outlineLevel="1" spans="1:13">
      <c r="A932" s="196">
        <v>949</v>
      </c>
      <c r="B932" s="196"/>
      <c r="C932" s="196"/>
      <c r="D932" s="196" t="s">
        <v>1547</v>
      </c>
      <c r="E932" s="826">
        <v>1.428</v>
      </c>
      <c r="F932" s="826">
        <v>1.5</v>
      </c>
      <c r="G932" s="266">
        <v>3.96</v>
      </c>
      <c r="H932" s="826">
        <v>1</v>
      </c>
      <c r="I932" s="826">
        <v>5.65488</v>
      </c>
      <c r="J932" s="826"/>
      <c r="K932" s="826"/>
      <c r="L932" s="142"/>
      <c r="M932" s="136">
        <v>498</v>
      </c>
    </row>
    <row r="933" s="136" customFormat="1" customHeight="1" outlineLevel="1" spans="1:13">
      <c r="A933" s="196">
        <v>950</v>
      </c>
      <c r="B933" s="196"/>
      <c r="C933" s="196" t="s">
        <v>85</v>
      </c>
      <c r="D933" s="196" t="s">
        <v>1553</v>
      </c>
      <c r="E933" s="826">
        <v>1.836</v>
      </c>
      <c r="F933" s="826">
        <v>1.5</v>
      </c>
      <c r="G933" s="826">
        <v>3</v>
      </c>
      <c r="H933" s="826">
        <v>1</v>
      </c>
      <c r="I933" s="826"/>
      <c r="J933" s="826">
        <v>2.754</v>
      </c>
      <c r="K933" s="826">
        <v>2.036</v>
      </c>
      <c r="L933" s="142" t="s">
        <v>1889</v>
      </c>
      <c r="M933" s="136">
        <v>498</v>
      </c>
    </row>
    <row r="934" s="136" customFormat="1" customHeight="1" outlineLevel="1" spans="1:13">
      <c r="A934" s="196">
        <v>951</v>
      </c>
      <c r="B934" s="196"/>
      <c r="C934" s="196"/>
      <c r="D934" s="266" t="s">
        <v>1606</v>
      </c>
      <c r="E934" s="826">
        <v>1.836</v>
      </c>
      <c r="F934" s="826">
        <v>1.5</v>
      </c>
      <c r="G934" s="826">
        <v>3</v>
      </c>
      <c r="H934" s="826">
        <v>1</v>
      </c>
      <c r="I934" s="826"/>
      <c r="J934" s="826">
        <v>2.754</v>
      </c>
      <c r="K934" s="826">
        <v>2.036</v>
      </c>
      <c r="L934" s="142"/>
      <c r="M934" s="136">
        <v>498</v>
      </c>
    </row>
    <row r="935" s="136" customFormat="1" customHeight="1" outlineLevel="1" spans="1:13">
      <c r="A935" s="196">
        <v>952</v>
      </c>
      <c r="B935" s="196"/>
      <c r="C935" s="196"/>
      <c r="D935" s="196" t="s">
        <v>1555</v>
      </c>
      <c r="E935" s="826">
        <v>6.63</v>
      </c>
      <c r="F935" s="826">
        <v>1.5</v>
      </c>
      <c r="G935" s="826">
        <v>3</v>
      </c>
      <c r="H935" s="826">
        <v>2</v>
      </c>
      <c r="I935" s="826"/>
      <c r="J935" s="826">
        <v>19.89</v>
      </c>
      <c r="K935" s="826">
        <v>6.83</v>
      </c>
      <c r="L935" s="142"/>
      <c r="M935" s="136">
        <v>498</v>
      </c>
    </row>
    <row r="936" s="136" customFormat="1" customHeight="1" outlineLevel="1" spans="1:13">
      <c r="A936" s="196">
        <v>953</v>
      </c>
      <c r="B936" s="196"/>
      <c r="C936" s="196"/>
      <c r="D936" s="196" t="s">
        <v>1547</v>
      </c>
      <c r="E936" s="826">
        <v>1.428</v>
      </c>
      <c r="F936" s="826">
        <v>1.5</v>
      </c>
      <c r="G936" s="266">
        <v>3.96</v>
      </c>
      <c r="H936" s="826">
        <v>1</v>
      </c>
      <c r="I936" s="826">
        <v>5.65488</v>
      </c>
      <c r="J936" s="826"/>
      <c r="K936" s="826"/>
      <c r="L936" s="142"/>
      <c r="M936" s="136">
        <v>498</v>
      </c>
    </row>
    <row r="937" s="136" customFormat="1" customHeight="1" outlineLevel="1" spans="1:13">
      <c r="A937" s="196">
        <v>954</v>
      </c>
      <c r="B937" s="196"/>
      <c r="C937" s="196" t="s">
        <v>85</v>
      </c>
      <c r="D937" s="196" t="s">
        <v>1553</v>
      </c>
      <c r="E937" s="826">
        <v>1.836</v>
      </c>
      <c r="F937" s="826">
        <v>1.5</v>
      </c>
      <c r="G937" s="826">
        <v>3</v>
      </c>
      <c r="H937" s="826">
        <v>1</v>
      </c>
      <c r="I937" s="826"/>
      <c r="J937" s="826">
        <v>2.754</v>
      </c>
      <c r="K937" s="826">
        <v>2.036</v>
      </c>
      <c r="L937" s="142" t="s">
        <v>1890</v>
      </c>
      <c r="M937" s="136">
        <v>498</v>
      </c>
    </row>
    <row r="938" s="136" customFormat="1" customHeight="1" outlineLevel="1" spans="1:13">
      <c r="A938" s="196">
        <v>955</v>
      </c>
      <c r="B938" s="196"/>
      <c r="C938" s="196"/>
      <c r="D938" s="266" t="s">
        <v>1606</v>
      </c>
      <c r="E938" s="826">
        <v>1.836</v>
      </c>
      <c r="F938" s="826">
        <v>1.5</v>
      </c>
      <c r="G938" s="826">
        <v>3</v>
      </c>
      <c r="H938" s="826">
        <v>1</v>
      </c>
      <c r="I938" s="826"/>
      <c r="J938" s="826">
        <v>2.754</v>
      </c>
      <c r="K938" s="826">
        <v>2.036</v>
      </c>
      <c r="L938" s="142"/>
      <c r="M938" s="136">
        <v>498</v>
      </c>
    </row>
    <row r="939" s="136" customFormat="1" customHeight="1" outlineLevel="1" spans="1:13">
      <c r="A939" s="196">
        <v>956</v>
      </c>
      <c r="B939" s="196"/>
      <c r="C939" s="196"/>
      <c r="D939" s="196" t="s">
        <v>1555</v>
      </c>
      <c r="E939" s="826">
        <v>6.63</v>
      </c>
      <c r="F939" s="826">
        <v>1.5</v>
      </c>
      <c r="G939" s="826">
        <v>3</v>
      </c>
      <c r="H939" s="826">
        <v>2</v>
      </c>
      <c r="I939" s="826"/>
      <c r="J939" s="826">
        <v>19.89</v>
      </c>
      <c r="K939" s="826">
        <v>6.83</v>
      </c>
      <c r="L939" s="142"/>
      <c r="M939" s="136">
        <v>498</v>
      </c>
    </row>
    <row r="940" s="136" customFormat="1" customHeight="1" outlineLevel="1" spans="1:13">
      <c r="A940" s="196">
        <v>957</v>
      </c>
      <c r="B940" s="196"/>
      <c r="C940" s="196"/>
      <c r="D940" s="196" t="s">
        <v>1547</v>
      </c>
      <c r="E940" s="826">
        <v>1.428</v>
      </c>
      <c r="F940" s="826">
        <v>1.5</v>
      </c>
      <c r="G940" s="266">
        <v>3.96</v>
      </c>
      <c r="H940" s="826">
        <v>1</v>
      </c>
      <c r="I940" s="826">
        <v>5.65488</v>
      </c>
      <c r="J940" s="826"/>
      <c r="K940" s="826"/>
      <c r="L940" s="142"/>
      <c r="M940" s="136">
        <v>498</v>
      </c>
    </row>
    <row r="941" s="136" customFormat="1" customHeight="1" outlineLevel="1" spans="1:13">
      <c r="A941" s="196">
        <v>958</v>
      </c>
      <c r="B941" s="196"/>
      <c r="C941" s="196" t="s">
        <v>85</v>
      </c>
      <c r="D941" s="196" t="s">
        <v>1553</v>
      </c>
      <c r="E941" s="826">
        <v>1.836</v>
      </c>
      <c r="F941" s="826">
        <v>1.5</v>
      </c>
      <c r="G941" s="826">
        <v>3</v>
      </c>
      <c r="H941" s="826">
        <v>1</v>
      </c>
      <c r="I941" s="826"/>
      <c r="J941" s="826">
        <v>2.754</v>
      </c>
      <c r="K941" s="826">
        <v>2.036</v>
      </c>
      <c r="L941" s="142" t="s">
        <v>1891</v>
      </c>
      <c r="M941" s="136">
        <v>498</v>
      </c>
    </row>
    <row r="942" s="136" customFormat="1" customHeight="1" outlineLevel="1" spans="1:13">
      <c r="A942" s="196">
        <v>959</v>
      </c>
      <c r="B942" s="196"/>
      <c r="C942" s="196"/>
      <c r="D942" s="266" t="s">
        <v>1606</v>
      </c>
      <c r="E942" s="826">
        <v>1.836</v>
      </c>
      <c r="F942" s="826">
        <v>1.5</v>
      </c>
      <c r="G942" s="826">
        <v>3</v>
      </c>
      <c r="H942" s="826">
        <v>1</v>
      </c>
      <c r="I942" s="826"/>
      <c r="J942" s="826">
        <v>2.754</v>
      </c>
      <c r="K942" s="826">
        <v>2.036</v>
      </c>
      <c r="L942" s="142"/>
      <c r="M942" s="136">
        <v>498</v>
      </c>
    </row>
    <row r="943" s="136" customFormat="1" customHeight="1" outlineLevel="1" spans="1:13">
      <c r="A943" s="196">
        <v>960</v>
      </c>
      <c r="B943" s="196"/>
      <c r="C943" s="196"/>
      <c r="D943" s="196" t="s">
        <v>1555</v>
      </c>
      <c r="E943" s="826">
        <v>6.63</v>
      </c>
      <c r="F943" s="826">
        <v>1.5</v>
      </c>
      <c r="G943" s="826">
        <v>3</v>
      </c>
      <c r="H943" s="826">
        <v>2</v>
      </c>
      <c r="I943" s="826"/>
      <c r="J943" s="826">
        <v>19.89</v>
      </c>
      <c r="K943" s="826">
        <v>6.83</v>
      </c>
      <c r="L943" s="142"/>
      <c r="M943" s="136">
        <v>498</v>
      </c>
    </row>
    <row r="944" s="136" customFormat="1" customHeight="1" outlineLevel="1" spans="1:13">
      <c r="A944" s="196">
        <v>961</v>
      </c>
      <c r="B944" s="196"/>
      <c r="C944" s="196"/>
      <c r="D944" s="196" t="s">
        <v>1547</v>
      </c>
      <c r="E944" s="826">
        <v>1.428</v>
      </c>
      <c r="F944" s="826">
        <v>1.5</v>
      </c>
      <c r="G944" s="266">
        <v>3.96</v>
      </c>
      <c r="H944" s="826">
        <v>1</v>
      </c>
      <c r="I944" s="826">
        <v>5.65488</v>
      </c>
      <c r="J944" s="826"/>
      <c r="K944" s="826"/>
      <c r="L944" s="142"/>
      <c r="M944" s="136">
        <v>498</v>
      </c>
    </row>
    <row r="945" s="136" customFormat="1" customHeight="1" outlineLevel="1" spans="1:13">
      <c r="A945" s="196">
        <v>962</v>
      </c>
      <c r="B945" s="196"/>
      <c r="C945" s="196" t="s">
        <v>83</v>
      </c>
      <c r="D945" s="196" t="s">
        <v>1553</v>
      </c>
      <c r="E945" s="826">
        <v>3.264</v>
      </c>
      <c r="F945" s="826">
        <v>1.5</v>
      </c>
      <c r="G945" s="826">
        <v>3</v>
      </c>
      <c r="H945" s="826">
        <v>1</v>
      </c>
      <c r="I945" s="826"/>
      <c r="J945" s="826">
        <v>4.896</v>
      </c>
      <c r="K945" s="826">
        <v>3.464</v>
      </c>
      <c r="L945" s="142" t="s">
        <v>1892</v>
      </c>
      <c r="M945" s="136">
        <v>498</v>
      </c>
    </row>
    <row r="946" s="136" customFormat="1" customHeight="1" outlineLevel="1" spans="1:13">
      <c r="A946" s="196">
        <v>963</v>
      </c>
      <c r="B946" s="196"/>
      <c r="C946" s="196"/>
      <c r="D946" s="266" t="s">
        <v>1606</v>
      </c>
      <c r="E946" s="826">
        <v>3.264</v>
      </c>
      <c r="F946" s="826">
        <v>1.5</v>
      </c>
      <c r="G946" s="826">
        <v>3</v>
      </c>
      <c r="H946" s="826">
        <v>1</v>
      </c>
      <c r="I946" s="826"/>
      <c r="J946" s="826">
        <v>4.896</v>
      </c>
      <c r="K946" s="826">
        <v>3.464</v>
      </c>
      <c r="L946" s="142"/>
      <c r="M946" s="136">
        <v>498</v>
      </c>
    </row>
    <row r="947" s="136" customFormat="1" customHeight="1" outlineLevel="1" spans="1:13">
      <c r="A947" s="196">
        <v>964</v>
      </c>
      <c r="B947" s="196"/>
      <c r="C947" s="196"/>
      <c r="D947" s="196" t="s">
        <v>1555</v>
      </c>
      <c r="E947" s="826">
        <v>6.63</v>
      </c>
      <c r="F947" s="826">
        <v>1.5</v>
      </c>
      <c r="G947" s="826">
        <v>3</v>
      </c>
      <c r="H947" s="826">
        <v>1</v>
      </c>
      <c r="I947" s="826"/>
      <c r="J947" s="826">
        <v>9.945</v>
      </c>
      <c r="K947" s="826">
        <v>6.83</v>
      </c>
      <c r="L947" s="142"/>
      <c r="M947" s="136">
        <v>498</v>
      </c>
    </row>
    <row r="948" s="136" customFormat="1" customHeight="1" outlineLevel="1" spans="1:13">
      <c r="A948" s="196">
        <v>966</v>
      </c>
      <c r="B948" s="196"/>
      <c r="C948" s="196" t="s">
        <v>83</v>
      </c>
      <c r="D948" s="196" t="s">
        <v>1553</v>
      </c>
      <c r="E948" s="826">
        <v>3.264</v>
      </c>
      <c r="F948" s="826">
        <v>1.5</v>
      </c>
      <c r="G948" s="826">
        <v>3</v>
      </c>
      <c r="H948" s="826">
        <v>1</v>
      </c>
      <c r="I948" s="826"/>
      <c r="J948" s="826">
        <v>4.896</v>
      </c>
      <c r="K948" s="826">
        <v>3.464</v>
      </c>
      <c r="L948" s="142" t="s">
        <v>1893</v>
      </c>
      <c r="M948" s="136">
        <v>498</v>
      </c>
    </row>
    <row r="949" s="136" customFormat="1" customHeight="1" outlineLevel="1" spans="1:13">
      <c r="A949" s="196">
        <v>967</v>
      </c>
      <c r="B949" s="196"/>
      <c r="C949" s="196"/>
      <c r="D949" s="266" t="s">
        <v>1606</v>
      </c>
      <c r="E949" s="826">
        <v>3.264</v>
      </c>
      <c r="F949" s="826">
        <v>1.5</v>
      </c>
      <c r="G949" s="826">
        <v>3</v>
      </c>
      <c r="H949" s="826">
        <v>1</v>
      </c>
      <c r="I949" s="826"/>
      <c r="J949" s="826">
        <v>4.896</v>
      </c>
      <c r="K949" s="826">
        <v>3.464</v>
      </c>
      <c r="L949" s="142"/>
      <c r="M949" s="136">
        <v>498</v>
      </c>
    </row>
    <row r="950" s="136" customFormat="1" customHeight="1" outlineLevel="1" spans="1:13">
      <c r="A950" s="196">
        <v>968</v>
      </c>
      <c r="B950" s="196"/>
      <c r="C950" s="196"/>
      <c r="D950" s="196" t="s">
        <v>1555</v>
      </c>
      <c r="E950" s="826">
        <v>6.63</v>
      </c>
      <c r="F950" s="826">
        <v>1.5</v>
      </c>
      <c r="G950" s="826">
        <v>3</v>
      </c>
      <c r="H950" s="826">
        <v>1</v>
      </c>
      <c r="I950" s="826"/>
      <c r="J950" s="826">
        <v>9.945</v>
      </c>
      <c r="K950" s="826">
        <v>6.83</v>
      </c>
      <c r="L950" s="142"/>
      <c r="M950" s="136">
        <v>498</v>
      </c>
    </row>
    <row r="951" s="136" customFormat="1" customHeight="1" outlineLevel="1" spans="1:13">
      <c r="A951" s="196">
        <v>970</v>
      </c>
      <c r="B951" s="196"/>
      <c r="C951" s="196" t="s">
        <v>87</v>
      </c>
      <c r="D951" s="196" t="s">
        <v>1553</v>
      </c>
      <c r="E951" s="826">
        <v>1.836</v>
      </c>
      <c r="F951" s="826">
        <v>1.5</v>
      </c>
      <c r="G951" s="826">
        <v>3</v>
      </c>
      <c r="H951" s="826">
        <v>1</v>
      </c>
      <c r="I951" s="826"/>
      <c r="J951" s="826">
        <v>2.754</v>
      </c>
      <c r="K951" s="826">
        <v>2.036</v>
      </c>
      <c r="L951" s="142" t="s">
        <v>1894</v>
      </c>
      <c r="M951" s="136">
        <v>498</v>
      </c>
    </row>
    <row r="952" s="136" customFormat="1" customHeight="1" outlineLevel="1" spans="1:13">
      <c r="A952" s="196">
        <v>971</v>
      </c>
      <c r="B952" s="196"/>
      <c r="C952" s="196"/>
      <c r="D952" s="266" t="s">
        <v>1606</v>
      </c>
      <c r="E952" s="826">
        <v>1.836</v>
      </c>
      <c r="F952" s="826">
        <v>1.5</v>
      </c>
      <c r="G952" s="826">
        <v>3</v>
      </c>
      <c r="H952" s="826">
        <v>1</v>
      </c>
      <c r="I952" s="826"/>
      <c r="J952" s="826">
        <v>2.754</v>
      </c>
      <c r="K952" s="826">
        <v>2.036</v>
      </c>
      <c r="L952" s="142"/>
      <c r="M952" s="136">
        <v>498</v>
      </c>
    </row>
    <row r="953" s="136" customFormat="1" customHeight="1" outlineLevel="1" spans="1:13">
      <c r="A953" s="196">
        <v>972</v>
      </c>
      <c r="B953" s="196"/>
      <c r="C953" s="196"/>
      <c r="D953" s="196" t="s">
        <v>1555</v>
      </c>
      <c r="E953" s="826">
        <v>6.63</v>
      </c>
      <c r="F953" s="826">
        <v>1.5</v>
      </c>
      <c r="G953" s="826">
        <v>3</v>
      </c>
      <c r="H953" s="826">
        <v>3</v>
      </c>
      <c r="I953" s="826"/>
      <c r="J953" s="826">
        <v>29.835</v>
      </c>
      <c r="K953" s="826">
        <v>6.83</v>
      </c>
      <c r="L953" s="142"/>
      <c r="M953" s="136">
        <v>498</v>
      </c>
    </row>
    <row r="954" s="136" customFormat="1" customHeight="1" outlineLevel="1" spans="1:13">
      <c r="A954" s="196">
        <v>973</v>
      </c>
      <c r="B954" s="196"/>
      <c r="C954" s="196"/>
      <c r="D954" s="196" t="s">
        <v>1547</v>
      </c>
      <c r="E954" s="826">
        <v>1.428</v>
      </c>
      <c r="F954" s="826">
        <v>1.5</v>
      </c>
      <c r="G954" s="266">
        <v>3.96</v>
      </c>
      <c r="H954" s="826">
        <v>1</v>
      </c>
      <c r="I954" s="826">
        <v>5.65488</v>
      </c>
      <c r="J954" s="826"/>
      <c r="K954" s="826"/>
      <c r="L954" s="142"/>
      <c r="M954" s="136">
        <v>498</v>
      </c>
    </row>
    <row r="955" s="136" customFormat="1" customHeight="1" outlineLevel="1" spans="1:13">
      <c r="A955" s="196">
        <v>974</v>
      </c>
      <c r="B955" s="196"/>
      <c r="C955" s="196" t="s">
        <v>87</v>
      </c>
      <c r="D955" s="196" t="s">
        <v>1553</v>
      </c>
      <c r="E955" s="826">
        <v>1.836</v>
      </c>
      <c r="F955" s="826">
        <v>1.5</v>
      </c>
      <c r="G955" s="826">
        <v>3</v>
      </c>
      <c r="H955" s="826">
        <v>1</v>
      </c>
      <c r="I955" s="826"/>
      <c r="J955" s="826">
        <v>2.754</v>
      </c>
      <c r="K955" s="826">
        <v>2.036</v>
      </c>
      <c r="L955" s="142" t="s">
        <v>1895</v>
      </c>
      <c r="M955" s="136">
        <v>498</v>
      </c>
    </row>
    <row r="956" s="136" customFormat="1" customHeight="1" outlineLevel="1" spans="1:13">
      <c r="A956" s="196">
        <v>975</v>
      </c>
      <c r="B956" s="196"/>
      <c r="C956" s="196"/>
      <c r="D956" s="266" t="s">
        <v>1606</v>
      </c>
      <c r="E956" s="826">
        <v>1.836</v>
      </c>
      <c r="F956" s="826">
        <v>1.5</v>
      </c>
      <c r="G956" s="826">
        <v>3</v>
      </c>
      <c r="H956" s="826">
        <v>1</v>
      </c>
      <c r="I956" s="826"/>
      <c r="J956" s="826">
        <v>2.754</v>
      </c>
      <c r="K956" s="826">
        <v>2.036</v>
      </c>
      <c r="L956" s="142"/>
      <c r="M956" s="136">
        <v>498</v>
      </c>
    </row>
    <row r="957" s="136" customFormat="1" customHeight="1" outlineLevel="1" spans="1:13">
      <c r="A957" s="196">
        <v>976</v>
      </c>
      <c r="B957" s="196"/>
      <c r="C957" s="196"/>
      <c r="D957" s="196" t="s">
        <v>1555</v>
      </c>
      <c r="E957" s="826">
        <v>6.63</v>
      </c>
      <c r="F957" s="826">
        <v>1.5</v>
      </c>
      <c r="G957" s="826">
        <v>3</v>
      </c>
      <c r="H957" s="826">
        <v>3</v>
      </c>
      <c r="I957" s="826"/>
      <c r="J957" s="826">
        <v>29.835</v>
      </c>
      <c r="K957" s="826">
        <v>6.83</v>
      </c>
      <c r="L957" s="142"/>
      <c r="M957" s="136">
        <v>498</v>
      </c>
    </row>
    <row r="958" s="136" customFormat="1" customHeight="1" outlineLevel="1" spans="1:13">
      <c r="A958" s="196">
        <v>977</v>
      </c>
      <c r="B958" s="196"/>
      <c r="C958" s="196"/>
      <c r="D958" s="196" t="s">
        <v>1547</v>
      </c>
      <c r="E958" s="826">
        <v>1.428</v>
      </c>
      <c r="F958" s="826">
        <v>1.5</v>
      </c>
      <c r="G958" s="266">
        <v>3.96</v>
      </c>
      <c r="H958" s="826">
        <v>1</v>
      </c>
      <c r="I958" s="826">
        <v>5.65488</v>
      </c>
      <c r="J958" s="826"/>
      <c r="K958" s="826"/>
      <c r="L958" s="142"/>
      <c r="M958" s="136">
        <v>498</v>
      </c>
    </row>
    <row r="959" s="136" customFormat="1" customHeight="1" outlineLevel="1" spans="1:13">
      <c r="A959" s="196">
        <v>978</v>
      </c>
      <c r="B959" s="196"/>
      <c r="C959" s="196" t="s">
        <v>87</v>
      </c>
      <c r="D959" s="196" t="s">
        <v>1553</v>
      </c>
      <c r="E959" s="826">
        <v>1.836</v>
      </c>
      <c r="F959" s="826">
        <v>1.5</v>
      </c>
      <c r="G959" s="826">
        <v>3</v>
      </c>
      <c r="H959" s="826">
        <v>1</v>
      </c>
      <c r="I959" s="826"/>
      <c r="J959" s="826">
        <v>2.754</v>
      </c>
      <c r="K959" s="826">
        <v>2.036</v>
      </c>
      <c r="L959" s="142" t="s">
        <v>1896</v>
      </c>
      <c r="M959" s="136">
        <v>498</v>
      </c>
    </row>
    <row r="960" s="136" customFormat="1" customHeight="1" outlineLevel="1" spans="1:13">
      <c r="A960" s="196">
        <v>979</v>
      </c>
      <c r="B960" s="196"/>
      <c r="C960" s="196"/>
      <c r="D960" s="266" t="s">
        <v>1606</v>
      </c>
      <c r="E960" s="826">
        <v>1.836</v>
      </c>
      <c r="F960" s="826">
        <v>1.5</v>
      </c>
      <c r="G960" s="826">
        <v>3</v>
      </c>
      <c r="H960" s="826">
        <v>1</v>
      </c>
      <c r="I960" s="826"/>
      <c r="J960" s="826">
        <v>2.754</v>
      </c>
      <c r="K960" s="826">
        <v>2.036</v>
      </c>
      <c r="L960" s="142"/>
      <c r="M960" s="136">
        <v>498</v>
      </c>
    </row>
    <row r="961" s="136" customFormat="1" customHeight="1" outlineLevel="1" spans="1:13">
      <c r="A961" s="196">
        <v>980</v>
      </c>
      <c r="B961" s="196"/>
      <c r="C961" s="196"/>
      <c r="D961" s="196" t="s">
        <v>1555</v>
      </c>
      <c r="E961" s="826">
        <v>6.63</v>
      </c>
      <c r="F961" s="826">
        <v>1.5</v>
      </c>
      <c r="G961" s="826">
        <v>3</v>
      </c>
      <c r="H961" s="826">
        <v>3</v>
      </c>
      <c r="I961" s="826"/>
      <c r="J961" s="826">
        <v>29.835</v>
      </c>
      <c r="K961" s="826">
        <v>6.83</v>
      </c>
      <c r="L961" s="142"/>
      <c r="M961" s="136">
        <v>498</v>
      </c>
    </row>
    <row r="962" s="136" customFormat="1" customHeight="1" outlineLevel="1" spans="1:13">
      <c r="A962" s="196">
        <v>981</v>
      </c>
      <c r="B962" s="196"/>
      <c r="C962" s="196"/>
      <c r="D962" s="196" t="s">
        <v>1547</v>
      </c>
      <c r="E962" s="826">
        <v>1.428</v>
      </c>
      <c r="F962" s="826">
        <v>1.5</v>
      </c>
      <c r="G962" s="266">
        <v>3.96</v>
      </c>
      <c r="H962" s="826">
        <v>1</v>
      </c>
      <c r="I962" s="826">
        <v>5.65488</v>
      </c>
      <c r="J962" s="826"/>
      <c r="K962" s="826"/>
      <c r="L962" s="142"/>
      <c r="M962" s="136">
        <v>498</v>
      </c>
    </row>
    <row r="963" s="136" customFormat="1" customHeight="1" outlineLevel="1" spans="1:13">
      <c r="A963" s="196">
        <v>982</v>
      </c>
      <c r="B963" s="196"/>
      <c r="C963" s="196" t="s">
        <v>85</v>
      </c>
      <c r="D963" s="196" t="s">
        <v>1553</v>
      </c>
      <c r="E963" s="826">
        <v>1.836</v>
      </c>
      <c r="F963" s="826">
        <v>1.5</v>
      </c>
      <c r="G963" s="826">
        <v>3</v>
      </c>
      <c r="H963" s="826">
        <v>1</v>
      </c>
      <c r="I963" s="826"/>
      <c r="J963" s="826">
        <v>2.754</v>
      </c>
      <c r="K963" s="826">
        <v>2.036</v>
      </c>
      <c r="L963" s="142" t="s">
        <v>1897</v>
      </c>
      <c r="M963" s="136">
        <v>498</v>
      </c>
    </row>
    <row r="964" s="136" customFormat="1" customHeight="1" outlineLevel="1" spans="1:13">
      <c r="A964" s="196">
        <v>983</v>
      </c>
      <c r="B964" s="196"/>
      <c r="C964" s="196"/>
      <c r="D964" s="266" t="s">
        <v>1606</v>
      </c>
      <c r="E964" s="826">
        <v>1.836</v>
      </c>
      <c r="F964" s="826">
        <v>1.5</v>
      </c>
      <c r="G964" s="826">
        <v>3</v>
      </c>
      <c r="H964" s="826">
        <v>1</v>
      </c>
      <c r="I964" s="826"/>
      <c r="J964" s="826">
        <v>2.754</v>
      </c>
      <c r="K964" s="826">
        <v>2.036</v>
      </c>
      <c r="L964" s="142"/>
      <c r="M964" s="136">
        <v>498</v>
      </c>
    </row>
    <row r="965" s="136" customFormat="1" customHeight="1" outlineLevel="1" spans="1:13">
      <c r="A965" s="196">
        <v>984</v>
      </c>
      <c r="B965" s="196"/>
      <c r="C965" s="196"/>
      <c r="D965" s="196" t="s">
        <v>1555</v>
      </c>
      <c r="E965" s="826">
        <v>6.63</v>
      </c>
      <c r="F965" s="826">
        <v>1.5</v>
      </c>
      <c r="G965" s="826">
        <v>3</v>
      </c>
      <c r="H965" s="826">
        <v>2</v>
      </c>
      <c r="I965" s="826"/>
      <c r="J965" s="826">
        <v>19.89</v>
      </c>
      <c r="K965" s="826">
        <v>6.83</v>
      </c>
      <c r="L965" s="142"/>
      <c r="M965" s="136">
        <v>498</v>
      </c>
    </row>
    <row r="966" s="136" customFormat="1" customHeight="1" outlineLevel="1" spans="1:13">
      <c r="A966" s="196">
        <v>985</v>
      </c>
      <c r="B966" s="196"/>
      <c r="C966" s="196"/>
      <c r="D966" s="196" t="s">
        <v>1547</v>
      </c>
      <c r="E966" s="826">
        <v>1.428</v>
      </c>
      <c r="F966" s="826">
        <v>1.5</v>
      </c>
      <c r="G966" s="266">
        <v>3.96</v>
      </c>
      <c r="H966" s="826">
        <v>1</v>
      </c>
      <c r="I966" s="826">
        <v>5.65488</v>
      </c>
      <c r="J966" s="826"/>
      <c r="K966" s="826"/>
      <c r="L966" s="142"/>
      <c r="M966" s="136">
        <v>498</v>
      </c>
    </row>
    <row r="967" s="136" customFormat="1" customHeight="1" outlineLevel="1" spans="1:13">
      <c r="A967" s="196">
        <v>986</v>
      </c>
      <c r="B967" s="196"/>
      <c r="C967" s="196" t="s">
        <v>85</v>
      </c>
      <c r="D967" s="196" t="s">
        <v>1553</v>
      </c>
      <c r="E967" s="826">
        <v>1.836</v>
      </c>
      <c r="F967" s="826">
        <v>1.5</v>
      </c>
      <c r="G967" s="826">
        <v>3</v>
      </c>
      <c r="H967" s="826">
        <v>1</v>
      </c>
      <c r="I967" s="826"/>
      <c r="J967" s="826">
        <v>2.754</v>
      </c>
      <c r="K967" s="826">
        <v>2.036</v>
      </c>
      <c r="L967" s="142" t="s">
        <v>1898</v>
      </c>
      <c r="M967" s="136">
        <v>498</v>
      </c>
    </row>
    <row r="968" s="136" customFormat="1" customHeight="1" outlineLevel="1" spans="1:13">
      <c r="A968" s="196">
        <v>987</v>
      </c>
      <c r="B968" s="196"/>
      <c r="C968" s="196"/>
      <c r="D968" s="266" t="s">
        <v>1606</v>
      </c>
      <c r="E968" s="826">
        <v>1.836</v>
      </c>
      <c r="F968" s="826">
        <v>1.5</v>
      </c>
      <c r="G968" s="826">
        <v>3</v>
      </c>
      <c r="H968" s="826">
        <v>1</v>
      </c>
      <c r="I968" s="826"/>
      <c r="J968" s="826">
        <v>2.754</v>
      </c>
      <c r="K968" s="826">
        <v>2.036</v>
      </c>
      <c r="L968" s="142"/>
      <c r="M968" s="136">
        <v>498</v>
      </c>
    </row>
    <row r="969" s="136" customFormat="1" customHeight="1" outlineLevel="1" spans="1:13">
      <c r="A969" s="196">
        <v>988</v>
      </c>
      <c r="B969" s="196"/>
      <c r="C969" s="196"/>
      <c r="D969" s="196" t="s">
        <v>1555</v>
      </c>
      <c r="E969" s="826">
        <v>6.63</v>
      </c>
      <c r="F969" s="826">
        <v>1.5</v>
      </c>
      <c r="G969" s="826">
        <v>3</v>
      </c>
      <c r="H969" s="826">
        <v>2</v>
      </c>
      <c r="I969" s="826"/>
      <c r="J969" s="826">
        <v>19.89</v>
      </c>
      <c r="K969" s="826">
        <v>6.83</v>
      </c>
      <c r="L969" s="142"/>
      <c r="M969" s="136">
        <v>498</v>
      </c>
    </row>
    <row r="970" s="136" customFormat="1" customHeight="1" outlineLevel="1" spans="1:13">
      <c r="A970" s="196">
        <v>989</v>
      </c>
      <c r="B970" s="196"/>
      <c r="C970" s="196"/>
      <c r="D970" s="196" t="s">
        <v>1547</v>
      </c>
      <c r="E970" s="826">
        <v>1.428</v>
      </c>
      <c r="F970" s="826">
        <v>1.5</v>
      </c>
      <c r="G970" s="266">
        <v>3.96</v>
      </c>
      <c r="H970" s="826">
        <v>1</v>
      </c>
      <c r="I970" s="826">
        <v>5.65488</v>
      </c>
      <c r="J970" s="826"/>
      <c r="K970" s="826"/>
      <c r="L970" s="142"/>
      <c r="M970" s="136">
        <v>498</v>
      </c>
    </row>
    <row r="971" s="136" customFormat="1" customHeight="1" outlineLevel="1" spans="1:13">
      <c r="A971" s="196">
        <v>990</v>
      </c>
      <c r="B971" s="196"/>
      <c r="C971" s="196" t="s">
        <v>85</v>
      </c>
      <c r="D971" s="196" t="s">
        <v>1553</v>
      </c>
      <c r="E971" s="826">
        <v>1.836</v>
      </c>
      <c r="F971" s="826">
        <v>1.5</v>
      </c>
      <c r="G971" s="826">
        <v>3</v>
      </c>
      <c r="H971" s="826">
        <v>1</v>
      </c>
      <c r="I971" s="826"/>
      <c r="J971" s="826">
        <v>2.754</v>
      </c>
      <c r="K971" s="826">
        <v>2.036</v>
      </c>
      <c r="L971" s="142" t="s">
        <v>1899</v>
      </c>
      <c r="M971" s="136">
        <v>498</v>
      </c>
    </row>
    <row r="972" s="136" customFormat="1" customHeight="1" outlineLevel="1" spans="1:13">
      <c r="A972" s="196">
        <v>991</v>
      </c>
      <c r="B972" s="196"/>
      <c r="C972" s="196"/>
      <c r="D972" s="266" t="s">
        <v>1606</v>
      </c>
      <c r="E972" s="826">
        <v>1.836</v>
      </c>
      <c r="F972" s="826">
        <v>1.5</v>
      </c>
      <c r="G972" s="826">
        <v>3</v>
      </c>
      <c r="H972" s="826">
        <v>1</v>
      </c>
      <c r="I972" s="826"/>
      <c r="J972" s="826">
        <v>2.754</v>
      </c>
      <c r="K972" s="826">
        <v>2.036</v>
      </c>
      <c r="L972" s="142"/>
      <c r="M972" s="136">
        <v>498</v>
      </c>
    </row>
    <row r="973" s="136" customFormat="1" customHeight="1" outlineLevel="1" spans="1:13">
      <c r="A973" s="196">
        <v>992</v>
      </c>
      <c r="B973" s="196"/>
      <c r="C973" s="196"/>
      <c r="D973" s="196" t="s">
        <v>1555</v>
      </c>
      <c r="E973" s="826">
        <v>6.63</v>
      </c>
      <c r="F973" s="826">
        <v>1.5</v>
      </c>
      <c r="G973" s="826">
        <v>3</v>
      </c>
      <c r="H973" s="826">
        <v>2</v>
      </c>
      <c r="I973" s="826"/>
      <c r="J973" s="826">
        <v>19.89</v>
      </c>
      <c r="K973" s="826">
        <v>6.83</v>
      </c>
      <c r="L973" s="142"/>
      <c r="M973" s="136">
        <v>498</v>
      </c>
    </row>
    <row r="974" s="136" customFormat="1" customHeight="1" outlineLevel="1" spans="1:13">
      <c r="A974" s="196">
        <v>993</v>
      </c>
      <c r="B974" s="196"/>
      <c r="C974" s="196"/>
      <c r="D974" s="196" t="s">
        <v>1547</v>
      </c>
      <c r="E974" s="826">
        <v>1.428</v>
      </c>
      <c r="F974" s="826">
        <v>1.5</v>
      </c>
      <c r="G974" s="266">
        <v>3.96</v>
      </c>
      <c r="H974" s="826">
        <v>1</v>
      </c>
      <c r="I974" s="826">
        <v>5.65488</v>
      </c>
      <c r="J974" s="826"/>
      <c r="K974" s="826"/>
      <c r="L974" s="142"/>
      <c r="M974" s="136">
        <v>498</v>
      </c>
    </row>
    <row r="975" s="136" customFormat="1" customHeight="1" outlineLevel="1" spans="1:13">
      <c r="A975" s="196">
        <v>994</v>
      </c>
      <c r="B975" s="196"/>
      <c r="C975" s="196" t="s">
        <v>85</v>
      </c>
      <c r="D975" s="196" t="s">
        <v>1553</v>
      </c>
      <c r="E975" s="826">
        <v>1.836</v>
      </c>
      <c r="F975" s="826">
        <v>1.5</v>
      </c>
      <c r="G975" s="826">
        <v>3</v>
      </c>
      <c r="H975" s="826">
        <v>1</v>
      </c>
      <c r="I975" s="826"/>
      <c r="J975" s="826">
        <v>2.754</v>
      </c>
      <c r="K975" s="826">
        <v>2.036</v>
      </c>
      <c r="L975" s="142" t="s">
        <v>1900</v>
      </c>
      <c r="M975" s="136">
        <v>498</v>
      </c>
    </row>
    <row r="976" s="136" customFormat="1" customHeight="1" outlineLevel="1" spans="1:13">
      <c r="A976" s="196">
        <v>995</v>
      </c>
      <c r="B976" s="196"/>
      <c r="C976" s="196"/>
      <c r="D976" s="266" t="s">
        <v>1606</v>
      </c>
      <c r="E976" s="826">
        <v>1.836</v>
      </c>
      <c r="F976" s="826">
        <v>1.5</v>
      </c>
      <c r="G976" s="826">
        <v>3</v>
      </c>
      <c r="H976" s="826">
        <v>1</v>
      </c>
      <c r="I976" s="826"/>
      <c r="J976" s="826">
        <v>2.754</v>
      </c>
      <c r="K976" s="826">
        <v>2.036</v>
      </c>
      <c r="L976" s="142"/>
      <c r="M976" s="136">
        <v>498</v>
      </c>
    </row>
    <row r="977" s="136" customFormat="1" customHeight="1" outlineLevel="1" spans="1:13">
      <c r="A977" s="196">
        <v>996</v>
      </c>
      <c r="B977" s="196"/>
      <c r="C977" s="196"/>
      <c r="D977" s="196" t="s">
        <v>1555</v>
      </c>
      <c r="E977" s="826">
        <v>6.63</v>
      </c>
      <c r="F977" s="826">
        <v>1.5</v>
      </c>
      <c r="G977" s="826">
        <v>3</v>
      </c>
      <c r="H977" s="826">
        <v>2</v>
      </c>
      <c r="I977" s="826"/>
      <c r="J977" s="826">
        <v>19.89</v>
      </c>
      <c r="K977" s="826">
        <v>6.83</v>
      </c>
      <c r="L977" s="142"/>
      <c r="M977" s="136">
        <v>498</v>
      </c>
    </row>
    <row r="978" s="136" customFormat="1" customHeight="1" outlineLevel="1" spans="1:13">
      <c r="A978" s="196">
        <v>997</v>
      </c>
      <c r="B978" s="196"/>
      <c r="C978" s="196"/>
      <c r="D978" s="196" t="s">
        <v>1547</v>
      </c>
      <c r="E978" s="826">
        <v>1.428</v>
      </c>
      <c r="F978" s="826">
        <v>1.5</v>
      </c>
      <c r="G978" s="266">
        <v>3.96</v>
      </c>
      <c r="H978" s="826">
        <v>1</v>
      </c>
      <c r="I978" s="826">
        <v>5.65488</v>
      </c>
      <c r="J978" s="826"/>
      <c r="K978" s="826"/>
      <c r="L978" s="142"/>
      <c r="M978" s="136">
        <v>498</v>
      </c>
    </row>
    <row r="979" s="136" customFormat="1" customHeight="1" outlineLevel="1" spans="1:13">
      <c r="A979" s="196">
        <v>998</v>
      </c>
      <c r="B979" s="196"/>
      <c r="C979" s="131" t="s">
        <v>1163</v>
      </c>
      <c r="D979" s="196" t="s">
        <v>1555</v>
      </c>
      <c r="E979" s="826">
        <v>9.792</v>
      </c>
      <c r="F979" s="826">
        <v>1.5</v>
      </c>
      <c r="G979" s="826">
        <v>3</v>
      </c>
      <c r="H979" s="826">
        <v>1</v>
      </c>
      <c r="I979" s="826"/>
      <c r="J979" s="826">
        <v>14.688</v>
      </c>
      <c r="K979" s="826">
        <v>9.992</v>
      </c>
      <c r="L979" s="142" t="s">
        <v>1202</v>
      </c>
      <c r="M979" s="136">
        <v>498</v>
      </c>
    </row>
    <row r="980" s="136" customFormat="1" customHeight="1" outlineLevel="1" spans="1:13">
      <c r="A980" s="196">
        <v>999</v>
      </c>
      <c r="B980" s="196"/>
      <c r="C980" s="315"/>
      <c r="D980" s="196" t="s">
        <v>1553</v>
      </c>
      <c r="E980" s="826">
        <v>5.712</v>
      </c>
      <c r="F980" s="826">
        <v>1.5</v>
      </c>
      <c r="G980" s="826">
        <v>3</v>
      </c>
      <c r="H980" s="826">
        <v>1</v>
      </c>
      <c r="I980" s="826"/>
      <c r="J980" s="826">
        <v>8.568</v>
      </c>
      <c r="K980" s="826">
        <v>5.912</v>
      </c>
      <c r="L980" s="142"/>
      <c r="M980" s="136">
        <v>498</v>
      </c>
    </row>
    <row r="981" s="136" customFormat="1" customHeight="1" outlineLevel="1" spans="1:13">
      <c r="A981" s="196">
        <v>1000</v>
      </c>
      <c r="B981" s="196"/>
      <c r="C981" s="263"/>
      <c r="D981" s="266" t="s">
        <v>1606</v>
      </c>
      <c r="E981" s="826">
        <v>5.712</v>
      </c>
      <c r="F981" s="826">
        <v>1.5</v>
      </c>
      <c r="G981" s="826">
        <v>3</v>
      </c>
      <c r="H981" s="826">
        <v>1</v>
      </c>
      <c r="I981" s="826"/>
      <c r="J981" s="826">
        <v>8.568</v>
      </c>
      <c r="K981" s="826">
        <v>5.912</v>
      </c>
      <c r="L981" s="142"/>
      <c r="M981" s="136">
        <v>498</v>
      </c>
    </row>
    <row r="982" s="136" customFormat="1" customHeight="1" outlineLevel="1" spans="1:13">
      <c r="A982" s="196">
        <v>1001</v>
      </c>
      <c r="B982" s="196"/>
      <c r="C982" s="196" t="s">
        <v>1165</v>
      </c>
      <c r="D982" s="196" t="s">
        <v>1553</v>
      </c>
      <c r="E982" s="826">
        <v>3.366</v>
      </c>
      <c r="F982" s="826">
        <v>1.5</v>
      </c>
      <c r="G982" s="826">
        <v>1.4</v>
      </c>
      <c r="H982" s="826">
        <v>1</v>
      </c>
      <c r="I982" s="826"/>
      <c r="J982" s="826">
        <v>5.049</v>
      </c>
      <c r="K982" s="826">
        <v>3.566</v>
      </c>
      <c r="L982" s="142" t="s">
        <v>1203</v>
      </c>
      <c r="M982" s="136">
        <v>498</v>
      </c>
    </row>
    <row r="983" s="136" customFormat="1" customHeight="1" outlineLevel="1" spans="1:13">
      <c r="A983" s="196">
        <v>1002</v>
      </c>
      <c r="B983" s="196" t="s">
        <v>1901</v>
      </c>
      <c r="C983" s="196" t="s">
        <v>1190</v>
      </c>
      <c r="D983" s="196" t="s">
        <v>1553</v>
      </c>
      <c r="E983" s="826">
        <v>9.69</v>
      </c>
      <c r="F983" s="826">
        <v>1.5</v>
      </c>
      <c r="G983" s="826">
        <v>3</v>
      </c>
      <c r="H983" s="826">
        <v>1</v>
      </c>
      <c r="I983" s="826"/>
      <c r="J983" s="826">
        <v>14.535</v>
      </c>
      <c r="K983" s="826">
        <v>9.89</v>
      </c>
      <c r="L983" s="142" t="s">
        <v>1902</v>
      </c>
      <c r="M983" s="136">
        <v>702</v>
      </c>
    </row>
    <row r="984" s="136" customFormat="1" customHeight="1" outlineLevel="1" spans="1:13">
      <c r="A984" s="196">
        <v>1003</v>
      </c>
      <c r="B984" s="196"/>
      <c r="C984" s="196" t="s">
        <v>1239</v>
      </c>
      <c r="D984" s="196" t="s">
        <v>1553</v>
      </c>
      <c r="E984" s="826">
        <v>8.67</v>
      </c>
      <c r="F984" s="826">
        <v>1.5</v>
      </c>
      <c r="G984" s="826">
        <v>3</v>
      </c>
      <c r="H984" s="826">
        <v>1</v>
      </c>
      <c r="I984" s="826">
        <v>26.01</v>
      </c>
      <c r="J984" s="826"/>
      <c r="K984" s="826">
        <v>8.87</v>
      </c>
      <c r="L984" s="142" t="s">
        <v>1561</v>
      </c>
      <c r="M984" s="136">
        <v>702</v>
      </c>
    </row>
    <row r="985" s="136" customFormat="1" customHeight="1" outlineLevel="1" spans="1:13">
      <c r="A985" s="196">
        <v>1004</v>
      </c>
      <c r="B985" s="196"/>
      <c r="C985" s="196" t="s">
        <v>85</v>
      </c>
      <c r="D985" s="196" t="s">
        <v>1553</v>
      </c>
      <c r="E985" s="826">
        <v>1.836</v>
      </c>
      <c r="F985" s="826">
        <v>1.5</v>
      </c>
      <c r="G985" s="826">
        <v>3</v>
      </c>
      <c r="H985" s="826">
        <v>1</v>
      </c>
      <c r="I985" s="826"/>
      <c r="J985" s="826">
        <v>2.754</v>
      </c>
      <c r="K985" s="826">
        <v>2.036</v>
      </c>
      <c r="L985" s="142" t="s">
        <v>1903</v>
      </c>
      <c r="M985" s="136">
        <v>702</v>
      </c>
    </row>
    <row r="986" s="136" customFormat="1" customHeight="1" outlineLevel="1" spans="1:13">
      <c r="A986" s="196">
        <v>1005</v>
      </c>
      <c r="B986" s="196"/>
      <c r="C986" s="196"/>
      <c r="D986" s="266" t="s">
        <v>1606</v>
      </c>
      <c r="E986" s="826">
        <v>1.836</v>
      </c>
      <c r="F986" s="826">
        <v>1.5</v>
      </c>
      <c r="G986" s="826">
        <v>3</v>
      </c>
      <c r="H986" s="826">
        <v>1</v>
      </c>
      <c r="I986" s="826"/>
      <c r="J986" s="826">
        <v>2.754</v>
      </c>
      <c r="K986" s="826">
        <v>2.036</v>
      </c>
      <c r="L986" s="142"/>
      <c r="M986" s="136">
        <v>702</v>
      </c>
    </row>
    <row r="987" s="136" customFormat="1" customHeight="1" outlineLevel="1" spans="1:13">
      <c r="A987" s="196">
        <v>1006</v>
      </c>
      <c r="B987" s="196"/>
      <c r="C987" s="196"/>
      <c r="D987" s="196" t="s">
        <v>1555</v>
      </c>
      <c r="E987" s="826">
        <v>6.63</v>
      </c>
      <c r="F987" s="826">
        <v>1.5</v>
      </c>
      <c r="G987" s="826">
        <v>3</v>
      </c>
      <c r="H987" s="826">
        <v>2</v>
      </c>
      <c r="I987" s="826"/>
      <c r="J987" s="826">
        <v>19.89</v>
      </c>
      <c r="K987" s="826">
        <v>6.83</v>
      </c>
      <c r="L987" s="142"/>
      <c r="M987" s="136">
        <v>702</v>
      </c>
    </row>
    <row r="988" s="136" customFormat="1" customHeight="1" outlineLevel="1" spans="1:13">
      <c r="A988" s="196">
        <v>1007</v>
      </c>
      <c r="B988" s="196"/>
      <c r="C988" s="196"/>
      <c r="D988" s="196" t="s">
        <v>1547</v>
      </c>
      <c r="E988" s="826">
        <v>1.428</v>
      </c>
      <c r="F988" s="826">
        <v>1.5</v>
      </c>
      <c r="G988" s="266">
        <v>3.96</v>
      </c>
      <c r="H988" s="826">
        <v>1</v>
      </c>
      <c r="I988" s="826">
        <v>5.65488</v>
      </c>
      <c r="J988" s="826"/>
      <c r="K988" s="826"/>
      <c r="L988" s="142"/>
      <c r="M988" s="136">
        <v>702</v>
      </c>
    </row>
    <row r="989" s="136" customFormat="1" customHeight="1" outlineLevel="1" spans="1:13">
      <c r="A989" s="196">
        <v>1008</v>
      </c>
      <c r="B989" s="196"/>
      <c r="C989" s="196" t="s">
        <v>85</v>
      </c>
      <c r="D989" s="196" t="s">
        <v>1553</v>
      </c>
      <c r="E989" s="826">
        <v>1.836</v>
      </c>
      <c r="F989" s="826">
        <v>1.5</v>
      </c>
      <c r="G989" s="826">
        <v>3</v>
      </c>
      <c r="H989" s="826">
        <v>1</v>
      </c>
      <c r="I989" s="826"/>
      <c r="J989" s="826">
        <v>2.754</v>
      </c>
      <c r="K989" s="826">
        <v>2.036</v>
      </c>
      <c r="L989" s="142" t="s">
        <v>1904</v>
      </c>
      <c r="M989" s="136">
        <v>702</v>
      </c>
    </row>
    <row r="990" s="136" customFormat="1" customHeight="1" outlineLevel="1" spans="1:13">
      <c r="A990" s="196">
        <v>1009</v>
      </c>
      <c r="B990" s="196"/>
      <c r="C990" s="196"/>
      <c r="D990" s="266" t="s">
        <v>1606</v>
      </c>
      <c r="E990" s="826">
        <v>1.836</v>
      </c>
      <c r="F990" s="826">
        <v>1.5</v>
      </c>
      <c r="G990" s="826">
        <v>3</v>
      </c>
      <c r="H990" s="826">
        <v>1</v>
      </c>
      <c r="I990" s="826"/>
      <c r="J990" s="826">
        <v>2.754</v>
      </c>
      <c r="K990" s="826">
        <v>2.036</v>
      </c>
      <c r="L990" s="142"/>
      <c r="M990" s="136">
        <v>702</v>
      </c>
    </row>
    <row r="991" s="136" customFormat="1" customHeight="1" outlineLevel="1" spans="1:13">
      <c r="A991" s="196">
        <v>1010</v>
      </c>
      <c r="B991" s="196"/>
      <c r="C991" s="196"/>
      <c r="D991" s="196" t="s">
        <v>1555</v>
      </c>
      <c r="E991" s="826">
        <v>6.63</v>
      </c>
      <c r="F991" s="826">
        <v>1.5</v>
      </c>
      <c r="G991" s="826">
        <v>3</v>
      </c>
      <c r="H991" s="826">
        <v>2</v>
      </c>
      <c r="I991" s="826"/>
      <c r="J991" s="826">
        <v>19.89</v>
      </c>
      <c r="K991" s="826">
        <v>6.83</v>
      </c>
      <c r="L991" s="142"/>
      <c r="M991" s="136">
        <v>702</v>
      </c>
    </row>
    <row r="992" s="136" customFormat="1" customHeight="1" outlineLevel="1" spans="1:13">
      <c r="A992" s="196">
        <v>1011</v>
      </c>
      <c r="B992" s="196"/>
      <c r="C992" s="196"/>
      <c r="D992" s="196" t="s">
        <v>1547</v>
      </c>
      <c r="E992" s="826">
        <v>1.428</v>
      </c>
      <c r="F992" s="826">
        <v>1.5</v>
      </c>
      <c r="G992" s="266">
        <v>3.96</v>
      </c>
      <c r="H992" s="826">
        <v>1</v>
      </c>
      <c r="I992" s="826">
        <v>5.65488</v>
      </c>
      <c r="J992" s="826"/>
      <c r="K992" s="826"/>
      <c r="L992" s="142"/>
      <c r="M992" s="136">
        <v>702</v>
      </c>
    </row>
    <row r="993" s="136" customFormat="1" customHeight="1" outlineLevel="1" spans="1:13">
      <c r="A993" s="196">
        <v>1012</v>
      </c>
      <c r="B993" s="196"/>
      <c r="C993" s="196" t="s">
        <v>85</v>
      </c>
      <c r="D993" s="196" t="s">
        <v>1553</v>
      </c>
      <c r="E993" s="826">
        <v>1.836</v>
      </c>
      <c r="F993" s="826">
        <v>1.5</v>
      </c>
      <c r="G993" s="826">
        <v>3</v>
      </c>
      <c r="H993" s="826">
        <v>1</v>
      </c>
      <c r="I993" s="826"/>
      <c r="J993" s="826">
        <v>2.754</v>
      </c>
      <c r="K993" s="826">
        <v>2.036</v>
      </c>
      <c r="L993" s="142" t="s">
        <v>1905</v>
      </c>
      <c r="M993" s="136">
        <v>702</v>
      </c>
    </row>
    <row r="994" s="136" customFormat="1" customHeight="1" outlineLevel="1" spans="1:13">
      <c r="A994" s="196">
        <v>1013</v>
      </c>
      <c r="B994" s="196"/>
      <c r="C994" s="196"/>
      <c r="D994" s="266" t="s">
        <v>1606</v>
      </c>
      <c r="E994" s="826">
        <v>1.836</v>
      </c>
      <c r="F994" s="826">
        <v>1.5</v>
      </c>
      <c r="G994" s="826">
        <v>3</v>
      </c>
      <c r="H994" s="826">
        <v>1</v>
      </c>
      <c r="I994" s="826"/>
      <c r="J994" s="826">
        <v>2.754</v>
      </c>
      <c r="K994" s="826">
        <v>2.036</v>
      </c>
      <c r="L994" s="142"/>
      <c r="M994" s="136">
        <v>702</v>
      </c>
    </row>
    <row r="995" s="136" customFormat="1" customHeight="1" outlineLevel="1" spans="1:13">
      <c r="A995" s="196">
        <v>1014</v>
      </c>
      <c r="B995" s="196"/>
      <c r="C995" s="196"/>
      <c r="D995" s="196" t="s">
        <v>1555</v>
      </c>
      <c r="E995" s="826">
        <v>6.63</v>
      </c>
      <c r="F995" s="826">
        <v>1.5</v>
      </c>
      <c r="G995" s="826">
        <v>3</v>
      </c>
      <c r="H995" s="826">
        <v>2</v>
      </c>
      <c r="I995" s="826"/>
      <c r="J995" s="826">
        <v>19.89</v>
      </c>
      <c r="K995" s="826">
        <v>6.83</v>
      </c>
      <c r="L995" s="142"/>
      <c r="M995" s="136">
        <v>702</v>
      </c>
    </row>
    <row r="996" s="136" customFormat="1" customHeight="1" outlineLevel="1" spans="1:13">
      <c r="A996" s="196">
        <v>1015</v>
      </c>
      <c r="B996" s="196"/>
      <c r="C996" s="196"/>
      <c r="D996" s="196" t="s">
        <v>1547</v>
      </c>
      <c r="E996" s="826">
        <v>1.428</v>
      </c>
      <c r="F996" s="826">
        <v>1.5</v>
      </c>
      <c r="G996" s="266">
        <v>3.96</v>
      </c>
      <c r="H996" s="826">
        <v>1</v>
      </c>
      <c r="I996" s="826">
        <v>5.65488</v>
      </c>
      <c r="J996" s="826"/>
      <c r="K996" s="826"/>
      <c r="L996" s="142"/>
      <c r="M996" s="136">
        <v>702</v>
      </c>
    </row>
    <row r="997" s="136" customFormat="1" customHeight="1" outlineLevel="1" spans="1:13">
      <c r="A997" s="196">
        <v>1016</v>
      </c>
      <c r="B997" s="196"/>
      <c r="C997" s="196" t="s">
        <v>85</v>
      </c>
      <c r="D997" s="196" t="s">
        <v>1553</v>
      </c>
      <c r="E997" s="826">
        <v>1.836</v>
      </c>
      <c r="F997" s="826">
        <v>1.5</v>
      </c>
      <c r="G997" s="826">
        <v>3</v>
      </c>
      <c r="H997" s="826">
        <v>1</v>
      </c>
      <c r="I997" s="826"/>
      <c r="J997" s="826">
        <v>2.754</v>
      </c>
      <c r="K997" s="826">
        <v>2.036</v>
      </c>
      <c r="L997" s="142" t="s">
        <v>1906</v>
      </c>
      <c r="M997" s="136">
        <v>702</v>
      </c>
    </row>
    <row r="998" s="136" customFormat="1" customHeight="1" outlineLevel="1" spans="1:13">
      <c r="A998" s="196">
        <v>1017</v>
      </c>
      <c r="B998" s="196"/>
      <c r="C998" s="196"/>
      <c r="D998" s="266" t="s">
        <v>1606</v>
      </c>
      <c r="E998" s="826">
        <v>1.836</v>
      </c>
      <c r="F998" s="826">
        <v>1.5</v>
      </c>
      <c r="G998" s="826">
        <v>3</v>
      </c>
      <c r="H998" s="826">
        <v>1</v>
      </c>
      <c r="I998" s="826"/>
      <c r="J998" s="826">
        <v>2.754</v>
      </c>
      <c r="K998" s="826">
        <v>2.036</v>
      </c>
      <c r="L998" s="142"/>
      <c r="M998" s="136">
        <v>702</v>
      </c>
    </row>
    <row r="999" s="136" customFormat="1" customHeight="1" outlineLevel="1" spans="1:13">
      <c r="A999" s="196">
        <v>1018</v>
      </c>
      <c r="B999" s="196"/>
      <c r="C999" s="196"/>
      <c r="D999" s="196" t="s">
        <v>1555</v>
      </c>
      <c r="E999" s="826">
        <v>6.63</v>
      </c>
      <c r="F999" s="826">
        <v>1.5</v>
      </c>
      <c r="G999" s="826">
        <v>3</v>
      </c>
      <c r="H999" s="826">
        <v>2</v>
      </c>
      <c r="I999" s="826"/>
      <c r="J999" s="826">
        <v>19.89</v>
      </c>
      <c r="K999" s="826">
        <v>6.83</v>
      </c>
      <c r="L999" s="142"/>
      <c r="M999" s="136">
        <v>702</v>
      </c>
    </row>
    <row r="1000" s="136" customFormat="1" customHeight="1" outlineLevel="1" spans="1:13">
      <c r="A1000" s="196">
        <v>1019</v>
      </c>
      <c r="B1000" s="196"/>
      <c r="C1000" s="196"/>
      <c r="D1000" s="196" t="s">
        <v>1547</v>
      </c>
      <c r="E1000" s="826">
        <v>1.428</v>
      </c>
      <c r="F1000" s="826">
        <v>1.5</v>
      </c>
      <c r="G1000" s="266">
        <v>3.96</v>
      </c>
      <c r="H1000" s="826">
        <v>1</v>
      </c>
      <c r="I1000" s="826">
        <v>5.65488</v>
      </c>
      <c r="J1000" s="826"/>
      <c r="K1000" s="826"/>
      <c r="L1000" s="142"/>
      <c r="M1000" s="136">
        <v>702</v>
      </c>
    </row>
    <row r="1001" s="136" customFormat="1" customHeight="1" outlineLevel="1" spans="1:13">
      <c r="A1001" s="196">
        <v>1020</v>
      </c>
      <c r="B1001" s="196"/>
      <c r="C1001" s="196" t="s">
        <v>87</v>
      </c>
      <c r="D1001" s="196" t="s">
        <v>1553</v>
      </c>
      <c r="E1001" s="826">
        <v>1.836</v>
      </c>
      <c r="F1001" s="826">
        <v>1.5</v>
      </c>
      <c r="G1001" s="826">
        <v>3</v>
      </c>
      <c r="H1001" s="826">
        <v>1</v>
      </c>
      <c r="I1001" s="826"/>
      <c r="J1001" s="826">
        <v>2.754</v>
      </c>
      <c r="K1001" s="826">
        <v>2.036</v>
      </c>
      <c r="L1001" s="142" t="s">
        <v>1907</v>
      </c>
      <c r="M1001" s="136">
        <v>702</v>
      </c>
    </row>
    <row r="1002" s="136" customFormat="1" customHeight="1" outlineLevel="1" spans="1:13">
      <c r="A1002" s="196">
        <v>1021</v>
      </c>
      <c r="B1002" s="196"/>
      <c r="C1002" s="196"/>
      <c r="D1002" s="266" t="s">
        <v>1606</v>
      </c>
      <c r="E1002" s="826">
        <v>1.836</v>
      </c>
      <c r="F1002" s="826">
        <v>1.5</v>
      </c>
      <c r="G1002" s="826">
        <v>3</v>
      </c>
      <c r="H1002" s="826">
        <v>1</v>
      </c>
      <c r="I1002" s="826"/>
      <c r="J1002" s="826">
        <v>2.754</v>
      </c>
      <c r="K1002" s="826">
        <v>2.036</v>
      </c>
      <c r="L1002" s="142"/>
      <c r="M1002" s="136">
        <v>702</v>
      </c>
    </row>
    <row r="1003" s="136" customFormat="1" customHeight="1" outlineLevel="1" spans="1:13">
      <c r="A1003" s="196">
        <v>1022</v>
      </c>
      <c r="B1003" s="196"/>
      <c r="C1003" s="196"/>
      <c r="D1003" s="196" t="s">
        <v>1555</v>
      </c>
      <c r="E1003" s="826">
        <v>6.63</v>
      </c>
      <c r="F1003" s="826">
        <v>1.5</v>
      </c>
      <c r="G1003" s="826">
        <v>3</v>
      </c>
      <c r="H1003" s="826">
        <v>3</v>
      </c>
      <c r="I1003" s="826"/>
      <c r="J1003" s="826">
        <v>29.835</v>
      </c>
      <c r="K1003" s="826">
        <v>6.83</v>
      </c>
      <c r="L1003" s="142"/>
      <c r="M1003" s="136">
        <v>702</v>
      </c>
    </row>
    <row r="1004" s="136" customFormat="1" customHeight="1" outlineLevel="1" spans="1:13">
      <c r="A1004" s="196">
        <v>1023</v>
      </c>
      <c r="B1004" s="196"/>
      <c r="C1004" s="196"/>
      <c r="D1004" s="196" t="s">
        <v>1547</v>
      </c>
      <c r="E1004" s="826">
        <v>1.428</v>
      </c>
      <c r="F1004" s="826">
        <v>1.5</v>
      </c>
      <c r="G1004" s="266">
        <v>3.96</v>
      </c>
      <c r="H1004" s="826">
        <v>1</v>
      </c>
      <c r="I1004" s="826">
        <v>5.65488</v>
      </c>
      <c r="J1004" s="826"/>
      <c r="K1004" s="826"/>
      <c r="L1004" s="142"/>
      <c r="M1004" s="136">
        <v>702</v>
      </c>
    </row>
    <row r="1005" s="136" customFormat="1" customHeight="1" outlineLevel="1" spans="1:13">
      <c r="A1005" s="196">
        <v>1024</v>
      </c>
      <c r="B1005" s="196"/>
      <c r="C1005" s="196" t="s">
        <v>87</v>
      </c>
      <c r="D1005" s="196" t="s">
        <v>1553</v>
      </c>
      <c r="E1005" s="826">
        <v>1.836</v>
      </c>
      <c r="F1005" s="826">
        <v>1.5</v>
      </c>
      <c r="G1005" s="826">
        <v>3</v>
      </c>
      <c r="H1005" s="826">
        <v>1</v>
      </c>
      <c r="I1005" s="826"/>
      <c r="J1005" s="826">
        <v>2.754</v>
      </c>
      <c r="K1005" s="826">
        <v>2.036</v>
      </c>
      <c r="L1005" s="142" t="s">
        <v>1908</v>
      </c>
      <c r="M1005" s="136">
        <v>702</v>
      </c>
    </row>
    <row r="1006" s="136" customFormat="1" customHeight="1" outlineLevel="1" spans="1:13">
      <c r="A1006" s="196">
        <v>1025</v>
      </c>
      <c r="B1006" s="196"/>
      <c r="C1006" s="196"/>
      <c r="D1006" s="266" t="s">
        <v>1606</v>
      </c>
      <c r="E1006" s="826">
        <v>1.836</v>
      </c>
      <c r="F1006" s="826">
        <v>1.5</v>
      </c>
      <c r="G1006" s="826">
        <v>3</v>
      </c>
      <c r="H1006" s="826">
        <v>1</v>
      </c>
      <c r="I1006" s="826"/>
      <c r="J1006" s="826">
        <v>2.754</v>
      </c>
      <c r="K1006" s="826">
        <v>2.036</v>
      </c>
      <c r="L1006" s="142"/>
      <c r="M1006" s="136">
        <v>702</v>
      </c>
    </row>
    <row r="1007" s="136" customFormat="1" customHeight="1" outlineLevel="1" spans="1:13">
      <c r="A1007" s="196">
        <v>1026</v>
      </c>
      <c r="B1007" s="196"/>
      <c r="C1007" s="196"/>
      <c r="D1007" s="196" t="s">
        <v>1555</v>
      </c>
      <c r="E1007" s="826">
        <v>6.63</v>
      </c>
      <c r="F1007" s="826">
        <v>1.5</v>
      </c>
      <c r="G1007" s="826">
        <v>3</v>
      </c>
      <c r="H1007" s="826">
        <v>3</v>
      </c>
      <c r="I1007" s="826"/>
      <c r="J1007" s="826">
        <v>29.835</v>
      </c>
      <c r="K1007" s="826">
        <v>6.83</v>
      </c>
      <c r="L1007" s="142"/>
      <c r="M1007" s="136">
        <v>702</v>
      </c>
    </row>
    <row r="1008" s="136" customFormat="1" customHeight="1" outlineLevel="1" spans="1:13">
      <c r="A1008" s="196">
        <v>1027</v>
      </c>
      <c r="B1008" s="196"/>
      <c r="C1008" s="196"/>
      <c r="D1008" s="196" t="s">
        <v>1547</v>
      </c>
      <c r="E1008" s="826">
        <v>1.428</v>
      </c>
      <c r="F1008" s="826">
        <v>1.5</v>
      </c>
      <c r="G1008" s="266">
        <v>3.96</v>
      </c>
      <c r="H1008" s="826">
        <v>1</v>
      </c>
      <c r="I1008" s="826">
        <v>5.65488</v>
      </c>
      <c r="J1008" s="826"/>
      <c r="K1008" s="826"/>
      <c r="L1008" s="142"/>
      <c r="M1008" s="136">
        <v>702</v>
      </c>
    </row>
    <row r="1009" s="136" customFormat="1" customHeight="1" outlineLevel="1" spans="1:13">
      <c r="A1009" s="196">
        <v>1028</v>
      </c>
      <c r="B1009" s="196"/>
      <c r="C1009" s="196" t="s">
        <v>87</v>
      </c>
      <c r="D1009" s="196" t="s">
        <v>1553</v>
      </c>
      <c r="E1009" s="826">
        <v>1.836</v>
      </c>
      <c r="F1009" s="826">
        <v>1.5</v>
      </c>
      <c r="G1009" s="826">
        <v>3</v>
      </c>
      <c r="H1009" s="826">
        <v>1</v>
      </c>
      <c r="I1009" s="826"/>
      <c r="J1009" s="826">
        <v>2.754</v>
      </c>
      <c r="K1009" s="826">
        <v>2.036</v>
      </c>
      <c r="L1009" s="142" t="s">
        <v>1909</v>
      </c>
      <c r="M1009" s="136">
        <v>702</v>
      </c>
    </row>
    <row r="1010" s="136" customFormat="1" customHeight="1" outlineLevel="1" spans="1:13">
      <c r="A1010" s="196">
        <v>1029</v>
      </c>
      <c r="B1010" s="196"/>
      <c r="C1010" s="196"/>
      <c r="D1010" s="266" t="s">
        <v>1606</v>
      </c>
      <c r="E1010" s="826">
        <v>1.836</v>
      </c>
      <c r="F1010" s="826">
        <v>1.5</v>
      </c>
      <c r="G1010" s="826">
        <v>3</v>
      </c>
      <c r="H1010" s="826">
        <v>1</v>
      </c>
      <c r="I1010" s="826"/>
      <c r="J1010" s="826">
        <v>2.754</v>
      </c>
      <c r="K1010" s="826">
        <v>2.036</v>
      </c>
      <c r="L1010" s="142"/>
      <c r="M1010" s="136">
        <v>702</v>
      </c>
    </row>
    <row r="1011" s="136" customFormat="1" customHeight="1" outlineLevel="1" spans="1:13">
      <c r="A1011" s="196">
        <v>1030</v>
      </c>
      <c r="B1011" s="196"/>
      <c r="C1011" s="196"/>
      <c r="D1011" s="196" t="s">
        <v>1555</v>
      </c>
      <c r="E1011" s="826">
        <v>6.63</v>
      </c>
      <c r="F1011" s="826">
        <v>1.5</v>
      </c>
      <c r="G1011" s="826">
        <v>3</v>
      </c>
      <c r="H1011" s="826">
        <v>3</v>
      </c>
      <c r="I1011" s="826"/>
      <c r="J1011" s="826">
        <v>29.835</v>
      </c>
      <c r="K1011" s="826">
        <v>6.83</v>
      </c>
      <c r="L1011" s="142"/>
      <c r="M1011" s="136">
        <v>702</v>
      </c>
    </row>
    <row r="1012" s="136" customFormat="1" customHeight="1" outlineLevel="1" spans="1:13">
      <c r="A1012" s="196">
        <v>1031</v>
      </c>
      <c r="B1012" s="196"/>
      <c r="C1012" s="196"/>
      <c r="D1012" s="196" t="s">
        <v>1547</v>
      </c>
      <c r="E1012" s="826">
        <v>1.428</v>
      </c>
      <c r="F1012" s="826">
        <v>1.5</v>
      </c>
      <c r="G1012" s="266">
        <v>3.96</v>
      </c>
      <c r="H1012" s="826">
        <v>1</v>
      </c>
      <c r="I1012" s="826">
        <v>5.65488</v>
      </c>
      <c r="J1012" s="826"/>
      <c r="K1012" s="826"/>
      <c r="L1012" s="142"/>
      <c r="M1012" s="136">
        <v>702</v>
      </c>
    </row>
    <row r="1013" s="136" customFormat="1" customHeight="1" outlineLevel="1" spans="1:13">
      <c r="A1013" s="196">
        <v>1032</v>
      </c>
      <c r="B1013" s="196"/>
      <c r="C1013" s="196" t="s">
        <v>83</v>
      </c>
      <c r="D1013" s="196" t="s">
        <v>1553</v>
      </c>
      <c r="E1013" s="826">
        <v>3.264</v>
      </c>
      <c r="F1013" s="826">
        <v>1.5</v>
      </c>
      <c r="G1013" s="826">
        <v>3</v>
      </c>
      <c r="H1013" s="826">
        <v>1</v>
      </c>
      <c r="I1013" s="826"/>
      <c r="J1013" s="826">
        <v>4.896</v>
      </c>
      <c r="K1013" s="826">
        <v>3.464</v>
      </c>
      <c r="L1013" s="142" t="s">
        <v>1910</v>
      </c>
      <c r="M1013" s="136">
        <v>702</v>
      </c>
    </row>
    <row r="1014" s="136" customFormat="1" customHeight="1" outlineLevel="1" spans="1:13">
      <c r="A1014" s="196">
        <v>1033</v>
      </c>
      <c r="B1014" s="196"/>
      <c r="C1014" s="196"/>
      <c r="D1014" s="266" t="s">
        <v>1606</v>
      </c>
      <c r="E1014" s="826">
        <v>3.264</v>
      </c>
      <c r="F1014" s="826">
        <v>1.5</v>
      </c>
      <c r="G1014" s="826">
        <v>3</v>
      </c>
      <c r="H1014" s="826">
        <v>1</v>
      </c>
      <c r="I1014" s="826"/>
      <c r="J1014" s="826">
        <v>4.896</v>
      </c>
      <c r="K1014" s="826">
        <v>3.464</v>
      </c>
      <c r="L1014" s="142"/>
      <c r="M1014" s="136">
        <v>702</v>
      </c>
    </row>
    <row r="1015" s="136" customFormat="1" customHeight="1" outlineLevel="1" spans="1:13">
      <c r="A1015" s="196">
        <v>1034</v>
      </c>
      <c r="B1015" s="196"/>
      <c r="C1015" s="196"/>
      <c r="D1015" s="196" t="s">
        <v>1555</v>
      </c>
      <c r="E1015" s="826">
        <v>6.63</v>
      </c>
      <c r="F1015" s="826">
        <v>1.5</v>
      </c>
      <c r="G1015" s="826">
        <v>3</v>
      </c>
      <c r="H1015" s="826">
        <v>1</v>
      </c>
      <c r="I1015" s="826"/>
      <c r="J1015" s="826">
        <v>9.945</v>
      </c>
      <c r="K1015" s="826">
        <v>6.83</v>
      </c>
      <c r="L1015" s="142"/>
      <c r="M1015" s="136">
        <v>702</v>
      </c>
    </row>
    <row r="1016" s="136" customFormat="1" customHeight="1" outlineLevel="1" spans="1:13">
      <c r="A1016" s="196">
        <v>1036</v>
      </c>
      <c r="B1016" s="196"/>
      <c r="C1016" s="196" t="s">
        <v>87</v>
      </c>
      <c r="D1016" s="196" t="s">
        <v>1553</v>
      </c>
      <c r="E1016" s="826">
        <v>1.836</v>
      </c>
      <c r="F1016" s="826">
        <v>1.5</v>
      </c>
      <c r="G1016" s="826">
        <v>3</v>
      </c>
      <c r="H1016" s="826">
        <v>1</v>
      </c>
      <c r="I1016" s="826"/>
      <c r="J1016" s="826">
        <v>2.754</v>
      </c>
      <c r="K1016" s="826">
        <v>2.036</v>
      </c>
      <c r="L1016" s="142" t="s">
        <v>1911</v>
      </c>
      <c r="M1016" s="136">
        <v>702</v>
      </c>
    </row>
    <row r="1017" s="136" customFormat="1" customHeight="1" outlineLevel="1" spans="1:13">
      <c r="A1017" s="196">
        <v>1037</v>
      </c>
      <c r="B1017" s="196"/>
      <c r="C1017" s="196"/>
      <c r="D1017" s="266" t="s">
        <v>1606</v>
      </c>
      <c r="E1017" s="826">
        <v>1.836</v>
      </c>
      <c r="F1017" s="826">
        <v>1.5</v>
      </c>
      <c r="G1017" s="826">
        <v>3</v>
      </c>
      <c r="H1017" s="826">
        <v>1</v>
      </c>
      <c r="I1017" s="826"/>
      <c r="J1017" s="826">
        <v>2.754</v>
      </c>
      <c r="K1017" s="826">
        <v>2.036</v>
      </c>
      <c r="L1017" s="142"/>
      <c r="M1017" s="136">
        <v>702</v>
      </c>
    </row>
    <row r="1018" s="136" customFormat="1" customHeight="1" outlineLevel="1" spans="1:13">
      <c r="A1018" s="196">
        <v>1038</v>
      </c>
      <c r="B1018" s="196"/>
      <c r="C1018" s="196"/>
      <c r="D1018" s="196" t="s">
        <v>1555</v>
      </c>
      <c r="E1018" s="826">
        <v>6.63</v>
      </c>
      <c r="F1018" s="826">
        <v>1.5</v>
      </c>
      <c r="G1018" s="826">
        <v>3</v>
      </c>
      <c r="H1018" s="826">
        <v>3</v>
      </c>
      <c r="I1018" s="826"/>
      <c r="J1018" s="826">
        <v>29.835</v>
      </c>
      <c r="K1018" s="826">
        <v>6.83</v>
      </c>
      <c r="L1018" s="142"/>
      <c r="M1018" s="136">
        <v>702</v>
      </c>
    </row>
    <row r="1019" s="136" customFormat="1" customHeight="1" outlineLevel="1" spans="1:13">
      <c r="A1019" s="196">
        <v>1039</v>
      </c>
      <c r="B1019" s="196"/>
      <c r="C1019" s="196"/>
      <c r="D1019" s="196" t="s">
        <v>1547</v>
      </c>
      <c r="E1019" s="826">
        <v>1.428</v>
      </c>
      <c r="F1019" s="826">
        <v>1.5</v>
      </c>
      <c r="G1019" s="266">
        <v>3.96</v>
      </c>
      <c r="H1019" s="826">
        <v>1</v>
      </c>
      <c r="I1019" s="826">
        <v>5.65488</v>
      </c>
      <c r="J1019" s="826"/>
      <c r="K1019" s="826"/>
      <c r="L1019" s="142"/>
      <c r="M1019" s="136">
        <v>702</v>
      </c>
    </row>
    <row r="1020" s="136" customFormat="1" customHeight="1" outlineLevel="1" spans="1:13">
      <c r="A1020" s="196">
        <v>1040</v>
      </c>
      <c r="B1020" s="196"/>
      <c r="C1020" s="196" t="s">
        <v>87</v>
      </c>
      <c r="D1020" s="196" t="s">
        <v>1553</v>
      </c>
      <c r="E1020" s="826">
        <v>1.836</v>
      </c>
      <c r="F1020" s="826">
        <v>1.5</v>
      </c>
      <c r="G1020" s="826">
        <v>3</v>
      </c>
      <c r="H1020" s="826">
        <v>1</v>
      </c>
      <c r="I1020" s="826"/>
      <c r="J1020" s="826">
        <v>2.754</v>
      </c>
      <c r="K1020" s="826">
        <v>2.036</v>
      </c>
      <c r="L1020" s="142" t="s">
        <v>1912</v>
      </c>
      <c r="M1020" s="136">
        <v>702</v>
      </c>
    </row>
    <row r="1021" s="136" customFormat="1" customHeight="1" outlineLevel="1" spans="1:13">
      <c r="A1021" s="196">
        <v>1041</v>
      </c>
      <c r="B1021" s="196"/>
      <c r="C1021" s="196"/>
      <c r="D1021" s="266" t="s">
        <v>1606</v>
      </c>
      <c r="E1021" s="826">
        <v>1.836</v>
      </c>
      <c r="F1021" s="826">
        <v>1.5</v>
      </c>
      <c r="G1021" s="826">
        <v>3</v>
      </c>
      <c r="H1021" s="826">
        <v>1</v>
      </c>
      <c r="I1021" s="826"/>
      <c r="J1021" s="826">
        <v>2.754</v>
      </c>
      <c r="K1021" s="826">
        <v>2.036</v>
      </c>
      <c r="L1021" s="142"/>
      <c r="M1021" s="136">
        <v>702</v>
      </c>
    </row>
    <row r="1022" s="136" customFormat="1" customHeight="1" outlineLevel="1" spans="1:13">
      <c r="A1022" s="196">
        <v>1042</v>
      </c>
      <c r="B1022" s="196"/>
      <c r="C1022" s="196"/>
      <c r="D1022" s="196" t="s">
        <v>1555</v>
      </c>
      <c r="E1022" s="826">
        <v>6.63</v>
      </c>
      <c r="F1022" s="826">
        <v>1.5</v>
      </c>
      <c r="G1022" s="826">
        <v>3</v>
      </c>
      <c r="H1022" s="826">
        <v>3</v>
      </c>
      <c r="I1022" s="826"/>
      <c r="J1022" s="826">
        <v>29.835</v>
      </c>
      <c r="K1022" s="826">
        <v>6.83</v>
      </c>
      <c r="L1022" s="142"/>
      <c r="M1022" s="136">
        <v>702</v>
      </c>
    </row>
    <row r="1023" s="136" customFormat="1" customHeight="1" outlineLevel="1" spans="1:13">
      <c r="A1023" s="196">
        <v>1043</v>
      </c>
      <c r="B1023" s="196"/>
      <c r="C1023" s="196"/>
      <c r="D1023" s="196" t="s">
        <v>1547</v>
      </c>
      <c r="E1023" s="826">
        <v>1.428</v>
      </c>
      <c r="F1023" s="826">
        <v>1.5</v>
      </c>
      <c r="G1023" s="266">
        <v>3.96</v>
      </c>
      <c r="H1023" s="826">
        <v>1</v>
      </c>
      <c r="I1023" s="826">
        <v>5.65488</v>
      </c>
      <c r="J1023" s="826"/>
      <c r="K1023" s="826"/>
      <c r="L1023" s="142"/>
      <c r="M1023" s="136">
        <v>702</v>
      </c>
    </row>
    <row r="1024" s="136" customFormat="1" customHeight="1" outlineLevel="1" spans="1:13">
      <c r="A1024" s="196">
        <v>1044</v>
      </c>
      <c r="B1024" s="196"/>
      <c r="C1024" s="196" t="s">
        <v>87</v>
      </c>
      <c r="D1024" s="196" t="s">
        <v>1553</v>
      </c>
      <c r="E1024" s="826">
        <v>1.836</v>
      </c>
      <c r="F1024" s="826">
        <v>1.5</v>
      </c>
      <c r="G1024" s="826">
        <v>3</v>
      </c>
      <c r="H1024" s="826">
        <v>1</v>
      </c>
      <c r="I1024" s="826"/>
      <c r="J1024" s="826">
        <v>2.754</v>
      </c>
      <c r="K1024" s="826">
        <v>2.036</v>
      </c>
      <c r="L1024" s="142" t="s">
        <v>1913</v>
      </c>
      <c r="M1024" s="136">
        <v>702</v>
      </c>
    </row>
    <row r="1025" s="136" customFormat="1" customHeight="1" outlineLevel="1" spans="1:13">
      <c r="A1025" s="196">
        <v>1045</v>
      </c>
      <c r="B1025" s="196"/>
      <c r="C1025" s="196"/>
      <c r="D1025" s="266" t="s">
        <v>1606</v>
      </c>
      <c r="E1025" s="826">
        <v>1.836</v>
      </c>
      <c r="F1025" s="826">
        <v>1.5</v>
      </c>
      <c r="G1025" s="826">
        <v>3</v>
      </c>
      <c r="H1025" s="826">
        <v>1</v>
      </c>
      <c r="I1025" s="826"/>
      <c r="J1025" s="826">
        <v>2.754</v>
      </c>
      <c r="K1025" s="826">
        <v>2.036</v>
      </c>
      <c r="L1025" s="142"/>
      <c r="M1025" s="136">
        <v>702</v>
      </c>
    </row>
    <row r="1026" s="136" customFormat="1" customHeight="1" outlineLevel="1" spans="1:13">
      <c r="A1026" s="196">
        <v>1046</v>
      </c>
      <c r="B1026" s="196"/>
      <c r="C1026" s="196"/>
      <c r="D1026" s="196" t="s">
        <v>1555</v>
      </c>
      <c r="E1026" s="826">
        <v>6.63</v>
      </c>
      <c r="F1026" s="826">
        <v>1.5</v>
      </c>
      <c r="G1026" s="826">
        <v>3</v>
      </c>
      <c r="H1026" s="826">
        <v>3</v>
      </c>
      <c r="I1026" s="826"/>
      <c r="J1026" s="826">
        <v>29.835</v>
      </c>
      <c r="K1026" s="826">
        <v>6.83</v>
      </c>
      <c r="L1026" s="142"/>
      <c r="M1026" s="136">
        <v>702</v>
      </c>
    </row>
    <row r="1027" s="136" customFormat="1" customHeight="1" outlineLevel="1" spans="1:13">
      <c r="A1027" s="196">
        <v>1047</v>
      </c>
      <c r="B1027" s="196"/>
      <c r="C1027" s="196"/>
      <c r="D1027" s="196" t="s">
        <v>1547</v>
      </c>
      <c r="E1027" s="826">
        <v>1.428</v>
      </c>
      <c r="F1027" s="826">
        <v>1.5</v>
      </c>
      <c r="G1027" s="266">
        <v>3.96</v>
      </c>
      <c r="H1027" s="826">
        <v>1</v>
      </c>
      <c r="I1027" s="826">
        <v>5.65488</v>
      </c>
      <c r="J1027" s="826"/>
      <c r="K1027" s="826"/>
      <c r="L1027" s="142"/>
      <c r="M1027" s="136">
        <v>702</v>
      </c>
    </row>
    <row r="1028" s="136" customFormat="1" customHeight="1" outlineLevel="1" spans="1:13">
      <c r="A1028" s="196">
        <v>1048</v>
      </c>
      <c r="B1028" s="196"/>
      <c r="C1028" s="196" t="s">
        <v>85</v>
      </c>
      <c r="D1028" s="196" t="s">
        <v>1553</v>
      </c>
      <c r="E1028" s="826">
        <v>1.836</v>
      </c>
      <c r="F1028" s="826">
        <v>1.5</v>
      </c>
      <c r="G1028" s="826">
        <v>3</v>
      </c>
      <c r="H1028" s="826">
        <v>1</v>
      </c>
      <c r="I1028" s="826"/>
      <c r="J1028" s="826">
        <v>2.754</v>
      </c>
      <c r="K1028" s="826">
        <v>2.036</v>
      </c>
      <c r="L1028" s="142" t="s">
        <v>1914</v>
      </c>
      <c r="M1028" s="136">
        <v>702</v>
      </c>
    </row>
    <row r="1029" s="136" customFormat="1" customHeight="1" outlineLevel="1" spans="1:13">
      <c r="A1029" s="196">
        <v>1049</v>
      </c>
      <c r="B1029" s="196"/>
      <c r="C1029" s="196"/>
      <c r="D1029" s="266" t="s">
        <v>1606</v>
      </c>
      <c r="E1029" s="826">
        <v>1.836</v>
      </c>
      <c r="F1029" s="826">
        <v>1.5</v>
      </c>
      <c r="G1029" s="826">
        <v>3</v>
      </c>
      <c r="H1029" s="826">
        <v>1</v>
      </c>
      <c r="I1029" s="826"/>
      <c r="J1029" s="826">
        <v>2.754</v>
      </c>
      <c r="K1029" s="826">
        <v>2.036</v>
      </c>
      <c r="L1029" s="142"/>
      <c r="M1029" s="136">
        <v>702</v>
      </c>
    </row>
    <row r="1030" s="136" customFormat="1" customHeight="1" outlineLevel="1" spans="1:13">
      <c r="A1030" s="196">
        <v>1050</v>
      </c>
      <c r="B1030" s="196"/>
      <c r="C1030" s="196"/>
      <c r="D1030" s="196" t="s">
        <v>1555</v>
      </c>
      <c r="E1030" s="826">
        <v>6.63</v>
      </c>
      <c r="F1030" s="826">
        <v>1.5</v>
      </c>
      <c r="G1030" s="826">
        <v>3</v>
      </c>
      <c r="H1030" s="826">
        <v>3</v>
      </c>
      <c r="I1030" s="826"/>
      <c r="J1030" s="826">
        <v>29.835</v>
      </c>
      <c r="K1030" s="826">
        <v>6.83</v>
      </c>
      <c r="L1030" s="142"/>
      <c r="M1030" s="136">
        <v>702</v>
      </c>
    </row>
    <row r="1031" s="136" customFormat="1" customHeight="1" outlineLevel="1" spans="1:13">
      <c r="A1031" s="196">
        <v>1051</v>
      </c>
      <c r="B1031" s="196"/>
      <c r="C1031" s="196"/>
      <c r="D1031" s="196" t="s">
        <v>1547</v>
      </c>
      <c r="E1031" s="826">
        <v>1.428</v>
      </c>
      <c r="F1031" s="826">
        <v>1.5</v>
      </c>
      <c r="G1031" s="266">
        <v>3.96</v>
      </c>
      <c r="H1031" s="826">
        <v>1</v>
      </c>
      <c r="I1031" s="826">
        <v>5.65488</v>
      </c>
      <c r="J1031" s="826"/>
      <c r="K1031" s="826"/>
      <c r="L1031" s="142"/>
      <c r="M1031" s="136">
        <v>702</v>
      </c>
    </row>
    <row r="1032" s="136" customFormat="1" customHeight="1" outlineLevel="1" spans="1:13">
      <c r="A1032" s="196">
        <v>1052</v>
      </c>
      <c r="B1032" s="196"/>
      <c r="C1032" s="196" t="s">
        <v>85</v>
      </c>
      <c r="D1032" s="196" t="s">
        <v>1553</v>
      </c>
      <c r="E1032" s="826">
        <v>1.836</v>
      </c>
      <c r="F1032" s="826">
        <v>1.5</v>
      </c>
      <c r="G1032" s="826">
        <v>3</v>
      </c>
      <c r="H1032" s="826">
        <v>1</v>
      </c>
      <c r="I1032" s="826"/>
      <c r="J1032" s="826">
        <v>2.754</v>
      </c>
      <c r="K1032" s="826">
        <v>2.036</v>
      </c>
      <c r="L1032" s="142" t="s">
        <v>1915</v>
      </c>
      <c r="M1032" s="136">
        <v>702</v>
      </c>
    </row>
    <row r="1033" s="136" customFormat="1" customHeight="1" outlineLevel="1" spans="1:13">
      <c r="A1033" s="196">
        <v>1053</v>
      </c>
      <c r="B1033" s="196"/>
      <c r="C1033" s="196"/>
      <c r="D1033" s="266" t="s">
        <v>1606</v>
      </c>
      <c r="E1033" s="826">
        <v>1.836</v>
      </c>
      <c r="F1033" s="826">
        <v>1.5</v>
      </c>
      <c r="G1033" s="826">
        <v>3</v>
      </c>
      <c r="H1033" s="826">
        <v>1</v>
      </c>
      <c r="I1033" s="826"/>
      <c r="J1033" s="826">
        <v>2.754</v>
      </c>
      <c r="K1033" s="826">
        <v>2.036</v>
      </c>
      <c r="L1033" s="142"/>
      <c r="M1033" s="136">
        <v>702</v>
      </c>
    </row>
    <row r="1034" s="136" customFormat="1" customHeight="1" outlineLevel="1" spans="1:13">
      <c r="A1034" s="196">
        <v>1054</v>
      </c>
      <c r="B1034" s="196"/>
      <c r="C1034" s="196"/>
      <c r="D1034" s="196" t="s">
        <v>1555</v>
      </c>
      <c r="E1034" s="826">
        <v>6.63</v>
      </c>
      <c r="F1034" s="826">
        <v>1.5</v>
      </c>
      <c r="G1034" s="826">
        <v>3</v>
      </c>
      <c r="H1034" s="826">
        <v>2</v>
      </c>
      <c r="I1034" s="826"/>
      <c r="J1034" s="826">
        <v>19.89</v>
      </c>
      <c r="K1034" s="826">
        <v>6.83</v>
      </c>
      <c r="L1034" s="142"/>
      <c r="M1034" s="136">
        <v>702</v>
      </c>
    </row>
    <row r="1035" s="136" customFormat="1" customHeight="1" outlineLevel="1" spans="1:13">
      <c r="A1035" s="196">
        <v>1055</v>
      </c>
      <c r="B1035" s="196"/>
      <c r="C1035" s="196"/>
      <c r="D1035" s="196" t="s">
        <v>1547</v>
      </c>
      <c r="E1035" s="826">
        <v>1.428</v>
      </c>
      <c r="F1035" s="826">
        <v>1.5</v>
      </c>
      <c r="G1035" s="266">
        <v>3.96</v>
      </c>
      <c r="H1035" s="826">
        <v>1</v>
      </c>
      <c r="I1035" s="826">
        <v>5.65488</v>
      </c>
      <c r="J1035" s="826"/>
      <c r="K1035" s="826"/>
      <c r="L1035" s="142"/>
      <c r="M1035" s="136">
        <v>702</v>
      </c>
    </row>
    <row r="1036" s="136" customFormat="1" customHeight="1" outlineLevel="1" spans="1:13">
      <c r="A1036" s="196">
        <v>1056</v>
      </c>
      <c r="B1036" s="196"/>
      <c r="C1036" s="196" t="s">
        <v>85</v>
      </c>
      <c r="D1036" s="196" t="s">
        <v>1553</v>
      </c>
      <c r="E1036" s="826">
        <v>1.836</v>
      </c>
      <c r="F1036" s="826">
        <v>1.5</v>
      </c>
      <c r="G1036" s="826">
        <v>3</v>
      </c>
      <c r="H1036" s="826">
        <v>1</v>
      </c>
      <c r="I1036" s="826"/>
      <c r="J1036" s="826">
        <v>2.754</v>
      </c>
      <c r="K1036" s="826">
        <v>2.036</v>
      </c>
      <c r="L1036" s="142" t="s">
        <v>1916</v>
      </c>
      <c r="M1036" s="136">
        <v>702</v>
      </c>
    </row>
    <row r="1037" s="136" customFormat="1" customHeight="1" outlineLevel="1" spans="1:13">
      <c r="A1037" s="196">
        <v>1057</v>
      </c>
      <c r="B1037" s="196"/>
      <c r="C1037" s="196"/>
      <c r="D1037" s="266" t="s">
        <v>1606</v>
      </c>
      <c r="E1037" s="826">
        <v>1.836</v>
      </c>
      <c r="F1037" s="826">
        <v>1.5</v>
      </c>
      <c r="G1037" s="826">
        <v>3</v>
      </c>
      <c r="H1037" s="826">
        <v>1</v>
      </c>
      <c r="I1037" s="826"/>
      <c r="J1037" s="826">
        <v>2.754</v>
      </c>
      <c r="K1037" s="826">
        <v>2.036</v>
      </c>
      <c r="L1037" s="142"/>
      <c r="M1037" s="136">
        <v>702</v>
      </c>
    </row>
    <row r="1038" s="136" customFormat="1" customHeight="1" outlineLevel="1" spans="1:13">
      <c r="A1038" s="196">
        <v>1058</v>
      </c>
      <c r="B1038" s="196"/>
      <c r="C1038" s="196"/>
      <c r="D1038" s="196" t="s">
        <v>1555</v>
      </c>
      <c r="E1038" s="826">
        <v>6.63</v>
      </c>
      <c r="F1038" s="826">
        <v>1.5</v>
      </c>
      <c r="G1038" s="826">
        <v>3</v>
      </c>
      <c r="H1038" s="826">
        <v>2</v>
      </c>
      <c r="I1038" s="826"/>
      <c r="J1038" s="826">
        <v>19.89</v>
      </c>
      <c r="K1038" s="826">
        <v>6.83</v>
      </c>
      <c r="L1038" s="142"/>
      <c r="M1038" s="136">
        <v>702</v>
      </c>
    </row>
    <row r="1039" s="136" customFormat="1" customHeight="1" outlineLevel="1" spans="1:13">
      <c r="A1039" s="196">
        <v>1059</v>
      </c>
      <c r="B1039" s="196"/>
      <c r="C1039" s="196"/>
      <c r="D1039" s="196" t="s">
        <v>1547</v>
      </c>
      <c r="E1039" s="826">
        <v>1.428</v>
      </c>
      <c r="F1039" s="826">
        <v>1.5</v>
      </c>
      <c r="G1039" s="266">
        <v>3.96</v>
      </c>
      <c r="H1039" s="826">
        <v>1</v>
      </c>
      <c r="I1039" s="826">
        <v>5.65488</v>
      </c>
      <c r="J1039" s="826"/>
      <c r="K1039" s="826"/>
      <c r="L1039" s="142"/>
      <c r="M1039" s="136">
        <v>702</v>
      </c>
    </row>
    <row r="1040" s="136" customFormat="1" customHeight="1" outlineLevel="1" spans="1:13">
      <c r="A1040" s="196">
        <v>1060</v>
      </c>
      <c r="B1040" s="196"/>
      <c r="C1040" s="196" t="s">
        <v>85</v>
      </c>
      <c r="D1040" s="196" t="s">
        <v>1553</v>
      </c>
      <c r="E1040" s="826">
        <v>1.836</v>
      </c>
      <c r="F1040" s="826">
        <v>1.5</v>
      </c>
      <c r="G1040" s="826">
        <v>3</v>
      </c>
      <c r="H1040" s="826">
        <v>1</v>
      </c>
      <c r="I1040" s="826"/>
      <c r="J1040" s="826">
        <v>2.754</v>
      </c>
      <c r="K1040" s="826">
        <v>2.036</v>
      </c>
      <c r="L1040" s="142" t="s">
        <v>1917</v>
      </c>
      <c r="M1040" s="136">
        <v>702</v>
      </c>
    </row>
    <row r="1041" s="136" customFormat="1" customHeight="1" outlineLevel="1" spans="1:13">
      <c r="A1041" s="196">
        <v>1061</v>
      </c>
      <c r="B1041" s="196"/>
      <c r="C1041" s="196"/>
      <c r="D1041" s="266" t="s">
        <v>1606</v>
      </c>
      <c r="E1041" s="826">
        <v>1.836</v>
      </c>
      <c r="F1041" s="826">
        <v>1.5</v>
      </c>
      <c r="G1041" s="826">
        <v>3</v>
      </c>
      <c r="H1041" s="826">
        <v>1</v>
      </c>
      <c r="I1041" s="826"/>
      <c r="J1041" s="826">
        <v>2.754</v>
      </c>
      <c r="K1041" s="826">
        <v>2.036</v>
      </c>
      <c r="L1041" s="142"/>
      <c r="M1041" s="136">
        <v>702</v>
      </c>
    </row>
    <row r="1042" s="136" customFormat="1" customHeight="1" outlineLevel="1" spans="1:13">
      <c r="A1042" s="196">
        <v>1062</v>
      </c>
      <c r="B1042" s="196"/>
      <c r="C1042" s="196"/>
      <c r="D1042" s="196" t="s">
        <v>1555</v>
      </c>
      <c r="E1042" s="826">
        <v>6.63</v>
      </c>
      <c r="F1042" s="826">
        <v>1.5</v>
      </c>
      <c r="G1042" s="826">
        <v>3</v>
      </c>
      <c r="H1042" s="826">
        <v>2</v>
      </c>
      <c r="I1042" s="826"/>
      <c r="J1042" s="826">
        <v>19.89</v>
      </c>
      <c r="K1042" s="826">
        <v>6.83</v>
      </c>
      <c r="L1042" s="142"/>
      <c r="M1042" s="136">
        <v>702</v>
      </c>
    </row>
    <row r="1043" s="136" customFormat="1" customHeight="1" outlineLevel="1" spans="1:13">
      <c r="A1043" s="196">
        <v>1063</v>
      </c>
      <c r="B1043" s="196"/>
      <c r="C1043" s="196"/>
      <c r="D1043" s="196" t="s">
        <v>1547</v>
      </c>
      <c r="E1043" s="826">
        <v>1.428</v>
      </c>
      <c r="F1043" s="826">
        <v>1.5</v>
      </c>
      <c r="G1043" s="266">
        <v>3.96</v>
      </c>
      <c r="H1043" s="826">
        <v>1</v>
      </c>
      <c r="I1043" s="826">
        <v>5.65488</v>
      </c>
      <c r="J1043" s="826"/>
      <c r="K1043" s="826"/>
      <c r="L1043" s="142"/>
      <c r="M1043" s="136">
        <v>702</v>
      </c>
    </row>
    <row r="1044" s="136" customFormat="1" customHeight="1" outlineLevel="1" spans="1:13">
      <c r="A1044" s="196">
        <v>1064</v>
      </c>
      <c r="B1044" s="196"/>
      <c r="C1044" s="196" t="s">
        <v>85</v>
      </c>
      <c r="D1044" s="196" t="s">
        <v>1553</v>
      </c>
      <c r="E1044" s="826">
        <v>1.836</v>
      </c>
      <c r="F1044" s="826">
        <v>1.5</v>
      </c>
      <c r="G1044" s="826">
        <v>3</v>
      </c>
      <c r="H1044" s="826">
        <v>1</v>
      </c>
      <c r="I1044" s="826"/>
      <c r="J1044" s="826">
        <v>2.754</v>
      </c>
      <c r="K1044" s="826">
        <v>2.036</v>
      </c>
      <c r="L1044" s="142" t="s">
        <v>1918</v>
      </c>
      <c r="M1044" s="136">
        <v>702</v>
      </c>
    </row>
    <row r="1045" s="136" customFormat="1" customHeight="1" outlineLevel="1" spans="1:13">
      <c r="A1045" s="196">
        <v>1065</v>
      </c>
      <c r="B1045" s="196"/>
      <c r="C1045" s="196"/>
      <c r="D1045" s="266" t="s">
        <v>1606</v>
      </c>
      <c r="E1045" s="826">
        <v>1.836</v>
      </c>
      <c r="F1045" s="826">
        <v>1.5</v>
      </c>
      <c r="G1045" s="826">
        <v>3</v>
      </c>
      <c r="H1045" s="826">
        <v>1</v>
      </c>
      <c r="I1045" s="826"/>
      <c r="J1045" s="826">
        <v>2.754</v>
      </c>
      <c r="K1045" s="826">
        <v>2.036</v>
      </c>
      <c r="L1045" s="142"/>
      <c r="M1045" s="136">
        <v>702</v>
      </c>
    </row>
    <row r="1046" s="136" customFormat="1" customHeight="1" outlineLevel="1" spans="1:13">
      <c r="A1046" s="196">
        <v>1066</v>
      </c>
      <c r="B1046" s="196"/>
      <c r="C1046" s="196"/>
      <c r="D1046" s="196" t="s">
        <v>1555</v>
      </c>
      <c r="E1046" s="826">
        <v>6.63</v>
      </c>
      <c r="F1046" s="826">
        <v>1.5</v>
      </c>
      <c r="G1046" s="826">
        <v>3</v>
      </c>
      <c r="H1046" s="826">
        <v>2</v>
      </c>
      <c r="I1046" s="826"/>
      <c r="J1046" s="826">
        <v>19.89</v>
      </c>
      <c r="K1046" s="826">
        <v>6.83</v>
      </c>
      <c r="L1046" s="142"/>
      <c r="M1046" s="136">
        <v>702</v>
      </c>
    </row>
    <row r="1047" s="136" customFormat="1" customHeight="1" outlineLevel="1" spans="1:13">
      <c r="A1047" s="196">
        <v>1067</v>
      </c>
      <c r="B1047" s="196"/>
      <c r="C1047" s="196"/>
      <c r="D1047" s="196" t="s">
        <v>1547</v>
      </c>
      <c r="E1047" s="826">
        <v>1.428</v>
      </c>
      <c r="F1047" s="826">
        <v>1.5</v>
      </c>
      <c r="G1047" s="266">
        <v>3.96</v>
      </c>
      <c r="H1047" s="826">
        <v>1</v>
      </c>
      <c r="I1047" s="826">
        <v>5.65488</v>
      </c>
      <c r="J1047" s="826"/>
      <c r="K1047" s="826"/>
      <c r="L1047" s="142"/>
      <c r="M1047" s="136">
        <v>702</v>
      </c>
    </row>
    <row r="1048" s="136" customFormat="1" customHeight="1" outlineLevel="1" spans="1:13">
      <c r="A1048" s="196">
        <v>1068</v>
      </c>
      <c r="B1048" s="196"/>
      <c r="C1048" s="131" t="s">
        <v>1163</v>
      </c>
      <c r="D1048" s="196" t="s">
        <v>1555</v>
      </c>
      <c r="E1048" s="826">
        <v>9.792</v>
      </c>
      <c r="F1048" s="826">
        <v>1.5</v>
      </c>
      <c r="G1048" s="826">
        <v>3</v>
      </c>
      <c r="H1048" s="826">
        <v>1</v>
      </c>
      <c r="I1048" s="826"/>
      <c r="J1048" s="826">
        <v>14.688</v>
      </c>
      <c r="K1048" s="826">
        <v>9.992</v>
      </c>
      <c r="L1048" s="142" t="s">
        <v>1919</v>
      </c>
      <c r="M1048" s="136">
        <v>702</v>
      </c>
    </row>
    <row r="1049" s="136" customFormat="1" customHeight="1" outlineLevel="1" spans="1:13">
      <c r="A1049" s="196">
        <v>1069</v>
      </c>
      <c r="B1049" s="196"/>
      <c r="C1049" s="315"/>
      <c r="D1049" s="196" t="s">
        <v>1553</v>
      </c>
      <c r="E1049" s="826">
        <v>5.712</v>
      </c>
      <c r="F1049" s="826">
        <v>1.5</v>
      </c>
      <c r="G1049" s="826">
        <v>3</v>
      </c>
      <c r="H1049" s="826">
        <v>1</v>
      </c>
      <c r="I1049" s="826"/>
      <c r="J1049" s="826">
        <v>8.568</v>
      </c>
      <c r="K1049" s="826">
        <v>5.912</v>
      </c>
      <c r="L1049" s="142"/>
      <c r="M1049" s="136">
        <v>702</v>
      </c>
    </row>
    <row r="1050" s="136" customFormat="1" customHeight="1" outlineLevel="1" spans="1:13">
      <c r="A1050" s="196">
        <v>1070</v>
      </c>
      <c r="B1050" s="196"/>
      <c r="C1050" s="263"/>
      <c r="D1050" s="266" t="s">
        <v>1606</v>
      </c>
      <c r="E1050" s="826">
        <v>5.712</v>
      </c>
      <c r="F1050" s="826">
        <v>1.5</v>
      </c>
      <c r="G1050" s="826">
        <v>3</v>
      </c>
      <c r="H1050" s="826">
        <v>1</v>
      </c>
      <c r="I1050" s="826"/>
      <c r="J1050" s="826">
        <v>8.568</v>
      </c>
      <c r="K1050" s="826">
        <v>5.912</v>
      </c>
      <c r="L1050" s="142"/>
      <c r="M1050" s="136">
        <v>702</v>
      </c>
    </row>
    <row r="1051" s="136" customFormat="1" customHeight="1" outlineLevel="1" spans="1:13">
      <c r="A1051" s="196">
        <v>1071</v>
      </c>
      <c r="B1051" s="196"/>
      <c r="C1051" s="196" t="s">
        <v>1165</v>
      </c>
      <c r="D1051" s="196" t="s">
        <v>1553</v>
      </c>
      <c r="E1051" s="826">
        <v>3.366</v>
      </c>
      <c r="F1051" s="826">
        <v>1.5</v>
      </c>
      <c r="G1051" s="826">
        <v>1.4</v>
      </c>
      <c r="H1051" s="826">
        <v>1</v>
      </c>
      <c r="I1051" s="826"/>
      <c r="J1051" s="826">
        <v>5.049</v>
      </c>
      <c r="K1051" s="826">
        <v>3.566</v>
      </c>
      <c r="L1051" s="142" t="s">
        <v>1920</v>
      </c>
      <c r="M1051" s="136">
        <v>702</v>
      </c>
    </row>
    <row r="1052" s="136" customFormat="1" customHeight="1" outlineLevel="1" spans="1:13">
      <c r="A1052" s="196">
        <v>1072</v>
      </c>
      <c r="B1052" s="196"/>
      <c r="C1052" s="196" t="s">
        <v>1664</v>
      </c>
      <c r="D1052" s="196" t="s">
        <v>1553</v>
      </c>
      <c r="E1052" s="826">
        <v>1.3668</v>
      </c>
      <c r="F1052" s="826">
        <v>1.5</v>
      </c>
      <c r="G1052" s="826">
        <v>3</v>
      </c>
      <c r="H1052" s="826">
        <v>1</v>
      </c>
      <c r="I1052" s="826"/>
      <c r="J1052" s="826">
        <v>2.0502</v>
      </c>
      <c r="K1052" s="826">
        <v>1.5668</v>
      </c>
      <c r="L1052" s="142" t="s">
        <v>1921</v>
      </c>
      <c r="M1052" s="136">
        <v>702</v>
      </c>
    </row>
    <row r="1053" s="136" customFormat="1" customHeight="1" outlineLevel="1" spans="1:13">
      <c r="A1053" s="196">
        <v>1073</v>
      </c>
      <c r="B1053" s="196"/>
      <c r="C1053" s="196" t="s">
        <v>893</v>
      </c>
      <c r="D1053" s="196" t="s">
        <v>1553</v>
      </c>
      <c r="E1053" s="826">
        <v>4.131</v>
      </c>
      <c r="F1053" s="826">
        <v>1.5</v>
      </c>
      <c r="G1053" s="826">
        <v>3</v>
      </c>
      <c r="H1053" s="826">
        <v>1</v>
      </c>
      <c r="I1053" s="826"/>
      <c r="J1053" s="826">
        <v>6.1965</v>
      </c>
      <c r="K1053" s="826">
        <v>4.331</v>
      </c>
      <c r="L1053" s="142" t="s">
        <v>1922</v>
      </c>
      <c r="M1053" s="136">
        <v>702</v>
      </c>
    </row>
    <row r="1054" s="136" customFormat="1" customHeight="1" outlineLevel="1" spans="1:13">
      <c r="A1054" s="196">
        <v>1074</v>
      </c>
      <c r="B1054" s="196"/>
      <c r="C1054" s="196" t="s">
        <v>893</v>
      </c>
      <c r="D1054" s="196" t="s">
        <v>1553</v>
      </c>
      <c r="E1054" s="826">
        <v>3.5802</v>
      </c>
      <c r="F1054" s="826">
        <v>1.5</v>
      </c>
      <c r="G1054" s="826">
        <v>3</v>
      </c>
      <c r="H1054" s="826">
        <v>1</v>
      </c>
      <c r="I1054" s="826"/>
      <c r="J1054" s="826">
        <v>5.3703</v>
      </c>
      <c r="K1054" s="826">
        <v>3.7802</v>
      </c>
      <c r="L1054" s="142" t="s">
        <v>1923</v>
      </c>
      <c r="M1054" s="136">
        <v>702</v>
      </c>
    </row>
    <row r="1055" s="136" customFormat="1" customHeight="1" outlineLevel="1" spans="1:13">
      <c r="A1055" s="196">
        <v>1075</v>
      </c>
      <c r="B1055" s="196"/>
      <c r="C1055" s="196" t="s">
        <v>893</v>
      </c>
      <c r="D1055" s="196" t="s">
        <v>1553</v>
      </c>
      <c r="E1055" s="826">
        <v>2.907</v>
      </c>
      <c r="F1055" s="826">
        <v>1.5</v>
      </c>
      <c r="G1055" s="826">
        <v>3</v>
      </c>
      <c r="H1055" s="826">
        <v>1</v>
      </c>
      <c r="I1055" s="826"/>
      <c r="J1055" s="826">
        <v>4.3605</v>
      </c>
      <c r="K1055" s="826">
        <v>3.107</v>
      </c>
      <c r="L1055" s="142" t="s">
        <v>1924</v>
      </c>
      <c r="M1055" s="136">
        <v>702</v>
      </c>
    </row>
    <row r="1056" s="136" customFormat="1" customHeight="1" outlineLevel="1" spans="1:13">
      <c r="A1056" s="196">
        <v>1076</v>
      </c>
      <c r="B1056" s="196"/>
      <c r="C1056" s="196" t="s">
        <v>1594</v>
      </c>
      <c r="D1056" s="196" t="s">
        <v>1553</v>
      </c>
      <c r="E1056" s="826">
        <v>6.375</v>
      </c>
      <c r="F1056" s="826">
        <v>1.5</v>
      </c>
      <c r="G1056" s="826">
        <v>3</v>
      </c>
      <c r="H1056" s="826">
        <v>1</v>
      </c>
      <c r="I1056" s="826"/>
      <c r="J1056" s="826">
        <v>9.5625</v>
      </c>
      <c r="K1056" s="826">
        <v>6.575</v>
      </c>
      <c r="L1056" s="142" t="s">
        <v>1561</v>
      </c>
      <c r="M1056" s="136">
        <v>702</v>
      </c>
    </row>
    <row r="1057" s="136" customFormat="1" customHeight="1" outlineLevel="1" spans="1:13">
      <c r="A1057" s="196">
        <v>1077</v>
      </c>
      <c r="B1057" s="196"/>
      <c r="C1057" s="196" t="s">
        <v>1664</v>
      </c>
      <c r="D1057" s="196" t="s">
        <v>1553</v>
      </c>
      <c r="E1057" s="826">
        <v>3.366</v>
      </c>
      <c r="F1057" s="826">
        <v>1.5</v>
      </c>
      <c r="G1057" s="826">
        <v>3</v>
      </c>
      <c r="H1057" s="826">
        <v>1</v>
      </c>
      <c r="I1057" s="826"/>
      <c r="J1057" s="826">
        <v>5.049</v>
      </c>
      <c r="K1057" s="826">
        <v>3.566</v>
      </c>
      <c r="L1057" s="142" t="s">
        <v>1232</v>
      </c>
      <c r="M1057" s="136">
        <v>702</v>
      </c>
    </row>
    <row r="1058" s="136" customFormat="1" customHeight="1" outlineLevel="1" spans="1:13">
      <c r="A1058" s="196">
        <v>1078</v>
      </c>
      <c r="B1058" s="196"/>
      <c r="C1058" s="196" t="s">
        <v>893</v>
      </c>
      <c r="D1058" s="196" t="s">
        <v>1553</v>
      </c>
      <c r="E1058" s="826">
        <v>2.55</v>
      </c>
      <c r="F1058" s="826">
        <v>1.5</v>
      </c>
      <c r="G1058" s="826">
        <v>3</v>
      </c>
      <c r="H1058" s="826">
        <v>1</v>
      </c>
      <c r="I1058" s="826"/>
      <c r="J1058" s="826">
        <v>3.825</v>
      </c>
      <c r="K1058" s="826">
        <v>2.75</v>
      </c>
      <c r="L1058" s="142" t="s">
        <v>1233</v>
      </c>
      <c r="M1058" s="136">
        <v>702</v>
      </c>
    </row>
    <row r="1059" s="136" customFormat="1" customHeight="1" outlineLevel="1" spans="1:13">
      <c r="A1059" s="196">
        <v>1079</v>
      </c>
      <c r="B1059" s="196"/>
      <c r="C1059" s="196" t="s">
        <v>893</v>
      </c>
      <c r="D1059" s="196" t="s">
        <v>1553</v>
      </c>
      <c r="E1059" s="826">
        <v>2.04</v>
      </c>
      <c r="F1059" s="826">
        <v>1.5</v>
      </c>
      <c r="G1059" s="826">
        <v>3</v>
      </c>
      <c r="H1059" s="826">
        <v>1</v>
      </c>
      <c r="I1059" s="826"/>
      <c r="J1059" s="826">
        <v>3.06</v>
      </c>
      <c r="K1059" s="826">
        <v>2.24</v>
      </c>
      <c r="L1059" s="142" t="s">
        <v>1234</v>
      </c>
      <c r="M1059" s="136">
        <v>702</v>
      </c>
    </row>
    <row r="1060" s="136" customFormat="1" customHeight="1" outlineLevel="1" spans="1:13">
      <c r="A1060" s="196">
        <v>1080</v>
      </c>
      <c r="B1060" s="196"/>
      <c r="C1060" s="196" t="s">
        <v>893</v>
      </c>
      <c r="D1060" s="196" t="s">
        <v>1553</v>
      </c>
      <c r="E1060" s="826">
        <v>2.55</v>
      </c>
      <c r="F1060" s="826">
        <v>1.5</v>
      </c>
      <c r="G1060" s="826">
        <v>3</v>
      </c>
      <c r="H1060" s="826">
        <v>1</v>
      </c>
      <c r="I1060" s="826"/>
      <c r="J1060" s="826">
        <v>3.825</v>
      </c>
      <c r="K1060" s="826">
        <v>2.75</v>
      </c>
      <c r="L1060" s="142" t="s">
        <v>1236</v>
      </c>
      <c r="M1060" s="136">
        <v>702</v>
      </c>
    </row>
    <row r="1061" s="136" customFormat="1" customHeight="1" outlineLevel="1" spans="1:13">
      <c r="A1061" s="196">
        <v>1081</v>
      </c>
      <c r="B1061" s="196"/>
      <c r="C1061" s="196" t="s">
        <v>1594</v>
      </c>
      <c r="D1061" s="196" t="s">
        <v>1553</v>
      </c>
      <c r="E1061" s="826">
        <v>4.845</v>
      </c>
      <c r="F1061" s="826">
        <v>1.5</v>
      </c>
      <c r="G1061" s="826">
        <v>3</v>
      </c>
      <c r="H1061" s="826">
        <v>1</v>
      </c>
      <c r="I1061" s="826"/>
      <c r="J1061" s="826">
        <v>7.2675</v>
      </c>
      <c r="K1061" s="826">
        <v>5.045</v>
      </c>
      <c r="L1061" s="142" t="s">
        <v>1561</v>
      </c>
      <c r="M1061" s="136">
        <v>702</v>
      </c>
    </row>
    <row r="1062" s="136" customFormat="1" customHeight="1" outlineLevel="1" spans="1:13">
      <c r="A1062" s="196">
        <v>1082</v>
      </c>
      <c r="B1062" s="196"/>
      <c r="C1062" s="196" t="s">
        <v>1190</v>
      </c>
      <c r="D1062" s="196" t="s">
        <v>1553</v>
      </c>
      <c r="E1062" s="826">
        <v>9.69</v>
      </c>
      <c r="F1062" s="826">
        <v>1.5</v>
      </c>
      <c r="G1062" s="826">
        <v>3</v>
      </c>
      <c r="H1062" s="826">
        <v>1</v>
      </c>
      <c r="I1062" s="826"/>
      <c r="J1062" s="826">
        <v>14.535</v>
      </c>
      <c r="K1062" s="826">
        <v>9.89</v>
      </c>
      <c r="L1062" s="142" t="s">
        <v>1238</v>
      </c>
      <c r="M1062" s="136">
        <v>498</v>
      </c>
    </row>
    <row r="1063" s="136" customFormat="1" customHeight="1" outlineLevel="1" spans="1:13">
      <c r="A1063" s="196">
        <v>1083</v>
      </c>
      <c r="B1063" s="196"/>
      <c r="C1063" s="196" t="s">
        <v>1239</v>
      </c>
      <c r="D1063" s="196" t="s">
        <v>1553</v>
      </c>
      <c r="E1063" s="826">
        <v>8.67</v>
      </c>
      <c r="F1063" s="826">
        <v>1.5</v>
      </c>
      <c r="G1063" s="826">
        <v>3</v>
      </c>
      <c r="H1063" s="826">
        <v>1</v>
      </c>
      <c r="I1063" s="826">
        <v>26.01</v>
      </c>
      <c r="J1063" s="826"/>
      <c r="K1063" s="826">
        <v>8.87</v>
      </c>
      <c r="L1063" s="142" t="s">
        <v>1561</v>
      </c>
      <c r="M1063" s="136">
        <v>498</v>
      </c>
    </row>
    <row r="1064" s="136" customFormat="1" customHeight="1" outlineLevel="1" spans="1:13">
      <c r="A1064" s="196">
        <v>1084</v>
      </c>
      <c r="B1064" s="196"/>
      <c r="C1064" s="196" t="s">
        <v>87</v>
      </c>
      <c r="D1064" s="196" t="s">
        <v>1553</v>
      </c>
      <c r="E1064" s="826">
        <v>1.836</v>
      </c>
      <c r="F1064" s="826">
        <v>1.5</v>
      </c>
      <c r="G1064" s="826">
        <v>3</v>
      </c>
      <c r="H1064" s="826">
        <v>1</v>
      </c>
      <c r="I1064" s="826"/>
      <c r="J1064" s="826">
        <v>2.754</v>
      </c>
      <c r="K1064" s="826">
        <v>2.036</v>
      </c>
      <c r="L1064" s="142" t="s">
        <v>1925</v>
      </c>
      <c r="M1064" s="136">
        <v>498</v>
      </c>
    </row>
    <row r="1065" s="136" customFormat="1" customHeight="1" outlineLevel="1" spans="1:13">
      <c r="A1065" s="196">
        <v>1085</v>
      </c>
      <c r="B1065" s="196"/>
      <c r="C1065" s="196"/>
      <c r="D1065" s="266" t="s">
        <v>1606</v>
      </c>
      <c r="E1065" s="826">
        <v>1.836</v>
      </c>
      <c r="F1065" s="826">
        <v>1.5</v>
      </c>
      <c r="G1065" s="826">
        <v>3</v>
      </c>
      <c r="H1065" s="826">
        <v>1</v>
      </c>
      <c r="I1065" s="826"/>
      <c r="J1065" s="826">
        <v>2.754</v>
      </c>
      <c r="K1065" s="826">
        <v>2.036</v>
      </c>
      <c r="L1065" s="142"/>
      <c r="M1065" s="136">
        <v>498</v>
      </c>
    </row>
    <row r="1066" s="136" customFormat="1" customHeight="1" outlineLevel="1" spans="1:13">
      <c r="A1066" s="196">
        <v>1086</v>
      </c>
      <c r="B1066" s="196"/>
      <c r="C1066" s="196"/>
      <c r="D1066" s="196" t="s">
        <v>1555</v>
      </c>
      <c r="E1066" s="826">
        <v>6.63</v>
      </c>
      <c r="F1066" s="826">
        <v>1.5</v>
      </c>
      <c r="G1066" s="826">
        <v>3</v>
      </c>
      <c r="H1066" s="826">
        <v>3</v>
      </c>
      <c r="I1066" s="826"/>
      <c r="J1066" s="826">
        <v>29.835</v>
      </c>
      <c r="K1066" s="826">
        <v>6.83</v>
      </c>
      <c r="L1066" s="142"/>
      <c r="M1066" s="136">
        <v>498</v>
      </c>
    </row>
    <row r="1067" s="136" customFormat="1" customHeight="1" outlineLevel="1" spans="1:13">
      <c r="A1067" s="196">
        <v>1087</v>
      </c>
      <c r="B1067" s="196"/>
      <c r="C1067" s="196"/>
      <c r="D1067" s="196" t="s">
        <v>1547</v>
      </c>
      <c r="E1067" s="826">
        <v>1.428</v>
      </c>
      <c r="F1067" s="826">
        <v>1.5</v>
      </c>
      <c r="G1067" s="266">
        <v>3.96</v>
      </c>
      <c r="H1067" s="826">
        <v>1</v>
      </c>
      <c r="I1067" s="826">
        <v>5.65488</v>
      </c>
      <c r="J1067" s="826"/>
      <c r="K1067" s="826"/>
      <c r="L1067" s="142"/>
      <c r="M1067" s="136">
        <v>498</v>
      </c>
    </row>
    <row r="1068" s="136" customFormat="1" customHeight="1" outlineLevel="1" spans="1:13">
      <c r="A1068" s="196">
        <v>1088</v>
      </c>
      <c r="B1068" s="196"/>
      <c r="C1068" s="196" t="s">
        <v>87</v>
      </c>
      <c r="D1068" s="196" t="s">
        <v>1553</v>
      </c>
      <c r="E1068" s="826">
        <v>1.836</v>
      </c>
      <c r="F1068" s="826">
        <v>1.5</v>
      </c>
      <c r="G1068" s="826">
        <v>3</v>
      </c>
      <c r="H1068" s="826">
        <v>1</v>
      </c>
      <c r="I1068" s="826"/>
      <c r="J1068" s="826">
        <v>2.754</v>
      </c>
      <c r="K1068" s="826">
        <v>2.036</v>
      </c>
      <c r="L1068" s="142" t="s">
        <v>1926</v>
      </c>
      <c r="M1068" s="136">
        <v>498</v>
      </c>
    </row>
    <row r="1069" s="136" customFormat="1" customHeight="1" outlineLevel="1" spans="1:13">
      <c r="A1069" s="196">
        <v>1089</v>
      </c>
      <c r="B1069" s="196"/>
      <c r="C1069" s="196"/>
      <c r="D1069" s="266" t="s">
        <v>1606</v>
      </c>
      <c r="E1069" s="826">
        <v>1.836</v>
      </c>
      <c r="F1069" s="826">
        <v>1.5</v>
      </c>
      <c r="G1069" s="826">
        <v>3</v>
      </c>
      <c r="H1069" s="826">
        <v>1</v>
      </c>
      <c r="I1069" s="826"/>
      <c r="J1069" s="826">
        <v>2.754</v>
      </c>
      <c r="K1069" s="826">
        <v>2.036</v>
      </c>
      <c r="L1069" s="142"/>
      <c r="M1069" s="136">
        <v>498</v>
      </c>
    </row>
    <row r="1070" s="136" customFormat="1" customHeight="1" outlineLevel="1" spans="1:13">
      <c r="A1070" s="196">
        <v>1090</v>
      </c>
      <c r="B1070" s="196"/>
      <c r="C1070" s="196"/>
      <c r="D1070" s="196" t="s">
        <v>1555</v>
      </c>
      <c r="E1070" s="826">
        <v>6.63</v>
      </c>
      <c r="F1070" s="826">
        <v>1.5</v>
      </c>
      <c r="G1070" s="826">
        <v>3</v>
      </c>
      <c r="H1070" s="826">
        <v>3</v>
      </c>
      <c r="I1070" s="826"/>
      <c r="J1070" s="826">
        <v>29.835</v>
      </c>
      <c r="K1070" s="826">
        <v>6.83</v>
      </c>
      <c r="L1070" s="142"/>
      <c r="M1070" s="136">
        <v>498</v>
      </c>
    </row>
    <row r="1071" s="136" customFormat="1" customHeight="1" outlineLevel="1" spans="1:13">
      <c r="A1071" s="196">
        <v>1091</v>
      </c>
      <c r="B1071" s="196"/>
      <c r="C1071" s="196"/>
      <c r="D1071" s="196" t="s">
        <v>1547</v>
      </c>
      <c r="E1071" s="826">
        <v>1.428</v>
      </c>
      <c r="F1071" s="826">
        <v>1.5</v>
      </c>
      <c r="G1071" s="266">
        <v>3.96</v>
      </c>
      <c r="H1071" s="826">
        <v>1</v>
      </c>
      <c r="I1071" s="826">
        <v>5.65488</v>
      </c>
      <c r="J1071" s="826"/>
      <c r="K1071" s="826"/>
      <c r="L1071" s="142"/>
      <c r="M1071" s="136">
        <v>498</v>
      </c>
    </row>
    <row r="1072" s="136" customFormat="1" customHeight="1" outlineLevel="1" spans="1:13">
      <c r="A1072" s="196">
        <v>1092</v>
      </c>
      <c r="B1072" s="196"/>
      <c r="C1072" s="196" t="s">
        <v>87</v>
      </c>
      <c r="D1072" s="196" t="s">
        <v>1553</v>
      </c>
      <c r="E1072" s="826">
        <v>1.836</v>
      </c>
      <c r="F1072" s="826">
        <v>1.5</v>
      </c>
      <c r="G1072" s="826">
        <v>3</v>
      </c>
      <c r="H1072" s="826">
        <v>1</v>
      </c>
      <c r="I1072" s="826"/>
      <c r="J1072" s="826">
        <v>2.754</v>
      </c>
      <c r="K1072" s="826">
        <v>2.036</v>
      </c>
      <c r="L1072" s="142" t="s">
        <v>1927</v>
      </c>
      <c r="M1072" s="136">
        <v>498</v>
      </c>
    </row>
    <row r="1073" s="136" customFormat="1" customHeight="1" outlineLevel="1" spans="1:13">
      <c r="A1073" s="196">
        <v>1093</v>
      </c>
      <c r="B1073" s="196"/>
      <c r="C1073" s="196"/>
      <c r="D1073" s="266" t="s">
        <v>1606</v>
      </c>
      <c r="E1073" s="826">
        <v>1.836</v>
      </c>
      <c r="F1073" s="826">
        <v>1.5</v>
      </c>
      <c r="G1073" s="826">
        <v>3</v>
      </c>
      <c r="H1073" s="826">
        <v>1</v>
      </c>
      <c r="I1073" s="826"/>
      <c r="J1073" s="826">
        <v>2.754</v>
      </c>
      <c r="K1073" s="826">
        <v>2.036</v>
      </c>
      <c r="L1073" s="142"/>
      <c r="M1073" s="136">
        <v>498</v>
      </c>
    </row>
    <row r="1074" s="136" customFormat="1" customHeight="1" outlineLevel="1" spans="1:13">
      <c r="A1074" s="196">
        <v>1094</v>
      </c>
      <c r="B1074" s="196"/>
      <c r="C1074" s="196"/>
      <c r="D1074" s="196" t="s">
        <v>1555</v>
      </c>
      <c r="E1074" s="826">
        <v>6.63</v>
      </c>
      <c r="F1074" s="826">
        <v>1.5</v>
      </c>
      <c r="G1074" s="826">
        <v>3</v>
      </c>
      <c r="H1074" s="826">
        <v>3</v>
      </c>
      <c r="I1074" s="826"/>
      <c r="J1074" s="826">
        <v>29.835</v>
      </c>
      <c r="K1074" s="826">
        <v>6.83</v>
      </c>
      <c r="L1074" s="142"/>
      <c r="M1074" s="136">
        <v>498</v>
      </c>
    </row>
    <row r="1075" s="136" customFormat="1" customHeight="1" outlineLevel="1" spans="1:13">
      <c r="A1075" s="196">
        <v>1095</v>
      </c>
      <c r="B1075" s="196"/>
      <c r="C1075" s="196"/>
      <c r="D1075" s="196" t="s">
        <v>1547</v>
      </c>
      <c r="E1075" s="826">
        <v>1.428</v>
      </c>
      <c r="F1075" s="826">
        <v>1.5</v>
      </c>
      <c r="G1075" s="266">
        <v>3.96</v>
      </c>
      <c r="H1075" s="826">
        <v>1</v>
      </c>
      <c r="I1075" s="826">
        <v>5.65488</v>
      </c>
      <c r="J1075" s="826"/>
      <c r="K1075" s="826"/>
      <c r="L1075" s="142"/>
      <c r="M1075" s="136">
        <v>498</v>
      </c>
    </row>
    <row r="1076" s="136" customFormat="1" customHeight="1" outlineLevel="1" spans="1:13">
      <c r="A1076" s="196">
        <v>1096</v>
      </c>
      <c r="B1076" s="196"/>
      <c r="C1076" s="196" t="s">
        <v>87</v>
      </c>
      <c r="D1076" s="196" t="s">
        <v>1553</v>
      </c>
      <c r="E1076" s="826">
        <v>1.836</v>
      </c>
      <c r="F1076" s="826">
        <v>1.5</v>
      </c>
      <c r="G1076" s="826">
        <v>3</v>
      </c>
      <c r="H1076" s="826">
        <v>1</v>
      </c>
      <c r="I1076" s="826"/>
      <c r="J1076" s="826">
        <v>2.754</v>
      </c>
      <c r="K1076" s="826">
        <v>2.036</v>
      </c>
      <c r="L1076" s="142" t="s">
        <v>1928</v>
      </c>
      <c r="M1076" s="136">
        <v>498</v>
      </c>
    </row>
    <row r="1077" s="136" customFormat="1" customHeight="1" outlineLevel="1" spans="1:13">
      <c r="A1077" s="196">
        <v>1097</v>
      </c>
      <c r="B1077" s="196"/>
      <c r="C1077" s="196"/>
      <c r="D1077" s="266" t="s">
        <v>1606</v>
      </c>
      <c r="E1077" s="826">
        <v>1.836</v>
      </c>
      <c r="F1077" s="826">
        <v>1.5</v>
      </c>
      <c r="G1077" s="826">
        <v>3</v>
      </c>
      <c r="H1077" s="826">
        <v>1</v>
      </c>
      <c r="I1077" s="826"/>
      <c r="J1077" s="826">
        <v>2.754</v>
      </c>
      <c r="K1077" s="826">
        <v>2.036</v>
      </c>
      <c r="L1077" s="142"/>
      <c r="M1077" s="136">
        <v>498</v>
      </c>
    </row>
    <row r="1078" s="136" customFormat="1" customHeight="1" outlineLevel="1" spans="1:13">
      <c r="A1078" s="196">
        <v>1098</v>
      </c>
      <c r="B1078" s="196"/>
      <c r="C1078" s="196"/>
      <c r="D1078" s="196" t="s">
        <v>1555</v>
      </c>
      <c r="E1078" s="826">
        <v>6.63</v>
      </c>
      <c r="F1078" s="826">
        <v>1.5</v>
      </c>
      <c r="G1078" s="826">
        <v>3</v>
      </c>
      <c r="H1078" s="826">
        <v>3</v>
      </c>
      <c r="I1078" s="826"/>
      <c r="J1078" s="826">
        <v>29.835</v>
      </c>
      <c r="K1078" s="826">
        <v>6.83</v>
      </c>
      <c r="L1078" s="142"/>
      <c r="M1078" s="136">
        <v>498</v>
      </c>
    </row>
    <row r="1079" s="136" customFormat="1" customHeight="1" outlineLevel="1" spans="1:13">
      <c r="A1079" s="196">
        <v>1099</v>
      </c>
      <c r="B1079" s="196"/>
      <c r="C1079" s="196"/>
      <c r="D1079" s="196" t="s">
        <v>1547</v>
      </c>
      <c r="E1079" s="826">
        <v>1.428</v>
      </c>
      <c r="F1079" s="826">
        <v>1.5</v>
      </c>
      <c r="G1079" s="266">
        <v>3.96</v>
      </c>
      <c r="H1079" s="826">
        <v>1</v>
      </c>
      <c r="I1079" s="826">
        <v>5.65488</v>
      </c>
      <c r="J1079" s="826"/>
      <c r="K1079" s="826"/>
      <c r="L1079" s="142"/>
      <c r="M1079" s="136">
        <v>498</v>
      </c>
    </row>
    <row r="1080" s="136" customFormat="1" customHeight="1" outlineLevel="1" spans="1:13">
      <c r="A1080" s="196">
        <v>1100</v>
      </c>
      <c r="B1080" s="196"/>
      <c r="C1080" s="196" t="s">
        <v>85</v>
      </c>
      <c r="D1080" s="196" t="s">
        <v>1553</v>
      </c>
      <c r="E1080" s="826">
        <v>1.836</v>
      </c>
      <c r="F1080" s="826">
        <v>1.5</v>
      </c>
      <c r="G1080" s="826">
        <v>3</v>
      </c>
      <c r="H1080" s="826">
        <v>1</v>
      </c>
      <c r="I1080" s="826"/>
      <c r="J1080" s="826">
        <v>2.754</v>
      </c>
      <c r="K1080" s="826">
        <v>2.036</v>
      </c>
      <c r="L1080" s="142" t="s">
        <v>1929</v>
      </c>
      <c r="M1080" s="136">
        <v>498</v>
      </c>
    </row>
    <row r="1081" s="136" customFormat="1" customHeight="1" outlineLevel="1" spans="1:13">
      <c r="A1081" s="196">
        <v>1101</v>
      </c>
      <c r="B1081" s="196"/>
      <c r="C1081" s="196"/>
      <c r="D1081" s="266" t="s">
        <v>1606</v>
      </c>
      <c r="E1081" s="826">
        <v>1.836</v>
      </c>
      <c r="F1081" s="826">
        <v>1.5</v>
      </c>
      <c r="G1081" s="826">
        <v>3</v>
      </c>
      <c r="H1081" s="826">
        <v>1</v>
      </c>
      <c r="I1081" s="826"/>
      <c r="J1081" s="826">
        <v>2.754</v>
      </c>
      <c r="K1081" s="826">
        <v>2.036</v>
      </c>
      <c r="L1081" s="142"/>
      <c r="M1081" s="136">
        <v>498</v>
      </c>
    </row>
    <row r="1082" s="136" customFormat="1" customHeight="1" outlineLevel="1" spans="1:13">
      <c r="A1082" s="196">
        <v>1102</v>
      </c>
      <c r="B1082" s="196"/>
      <c r="C1082" s="196"/>
      <c r="D1082" s="196" t="s">
        <v>1555</v>
      </c>
      <c r="E1082" s="826">
        <v>6.63</v>
      </c>
      <c r="F1082" s="826">
        <v>1.5</v>
      </c>
      <c r="G1082" s="826">
        <v>3</v>
      </c>
      <c r="H1082" s="826">
        <v>2</v>
      </c>
      <c r="I1082" s="826"/>
      <c r="J1082" s="826">
        <v>19.89</v>
      </c>
      <c r="K1082" s="826">
        <v>6.83</v>
      </c>
      <c r="L1082" s="142"/>
      <c r="M1082" s="136">
        <v>498</v>
      </c>
    </row>
    <row r="1083" s="136" customFormat="1" customHeight="1" outlineLevel="1" spans="1:13">
      <c r="A1083" s="196">
        <v>1103</v>
      </c>
      <c r="B1083" s="196"/>
      <c r="C1083" s="196"/>
      <c r="D1083" s="196" t="s">
        <v>1547</v>
      </c>
      <c r="E1083" s="826">
        <v>1.428</v>
      </c>
      <c r="F1083" s="826">
        <v>1.5</v>
      </c>
      <c r="G1083" s="266">
        <v>3.96</v>
      </c>
      <c r="H1083" s="826">
        <v>1</v>
      </c>
      <c r="I1083" s="826">
        <v>5.65488</v>
      </c>
      <c r="J1083" s="826"/>
      <c r="K1083" s="826"/>
      <c r="L1083" s="142"/>
      <c r="M1083" s="136">
        <v>498</v>
      </c>
    </row>
    <row r="1084" s="136" customFormat="1" customHeight="1" outlineLevel="1" spans="1:13">
      <c r="A1084" s="196">
        <v>1104</v>
      </c>
      <c r="B1084" s="196"/>
      <c r="C1084" s="196" t="s">
        <v>85</v>
      </c>
      <c r="D1084" s="196" t="s">
        <v>1553</v>
      </c>
      <c r="E1084" s="826">
        <v>1.836</v>
      </c>
      <c r="F1084" s="826">
        <v>1.5</v>
      </c>
      <c r="G1084" s="826">
        <v>3</v>
      </c>
      <c r="H1084" s="826">
        <v>1</v>
      </c>
      <c r="I1084" s="826"/>
      <c r="J1084" s="826">
        <v>2.754</v>
      </c>
      <c r="K1084" s="826">
        <v>2.036</v>
      </c>
      <c r="L1084" s="142" t="s">
        <v>1930</v>
      </c>
      <c r="M1084" s="136">
        <v>498</v>
      </c>
    </row>
    <row r="1085" s="136" customFormat="1" customHeight="1" outlineLevel="1" spans="1:13">
      <c r="A1085" s="196">
        <v>1105</v>
      </c>
      <c r="B1085" s="196"/>
      <c r="C1085" s="196"/>
      <c r="D1085" s="266" t="s">
        <v>1606</v>
      </c>
      <c r="E1085" s="826">
        <v>1.836</v>
      </c>
      <c r="F1085" s="826">
        <v>1.5</v>
      </c>
      <c r="G1085" s="826">
        <v>3</v>
      </c>
      <c r="H1085" s="826">
        <v>1</v>
      </c>
      <c r="I1085" s="826"/>
      <c r="J1085" s="826">
        <v>2.754</v>
      </c>
      <c r="K1085" s="826">
        <v>2.036</v>
      </c>
      <c r="L1085" s="142"/>
      <c r="M1085" s="136">
        <v>498</v>
      </c>
    </row>
    <row r="1086" s="136" customFormat="1" customHeight="1" outlineLevel="1" spans="1:13">
      <c r="A1086" s="196">
        <v>1106</v>
      </c>
      <c r="B1086" s="196"/>
      <c r="C1086" s="196"/>
      <c r="D1086" s="196" t="s">
        <v>1555</v>
      </c>
      <c r="E1086" s="826">
        <v>6.63</v>
      </c>
      <c r="F1086" s="826">
        <v>1.5</v>
      </c>
      <c r="G1086" s="826">
        <v>3</v>
      </c>
      <c r="H1086" s="826">
        <v>2</v>
      </c>
      <c r="I1086" s="826"/>
      <c r="J1086" s="826">
        <v>19.89</v>
      </c>
      <c r="K1086" s="826">
        <v>6.83</v>
      </c>
      <c r="L1086" s="142"/>
      <c r="M1086" s="136">
        <v>498</v>
      </c>
    </row>
    <row r="1087" s="136" customFormat="1" customHeight="1" outlineLevel="1" spans="1:13">
      <c r="A1087" s="196">
        <v>1107</v>
      </c>
      <c r="B1087" s="196"/>
      <c r="C1087" s="196"/>
      <c r="D1087" s="196" t="s">
        <v>1547</v>
      </c>
      <c r="E1087" s="826">
        <v>1.428</v>
      </c>
      <c r="F1087" s="826">
        <v>1.5</v>
      </c>
      <c r="G1087" s="266">
        <v>3.96</v>
      </c>
      <c r="H1087" s="826">
        <v>1</v>
      </c>
      <c r="I1087" s="826">
        <v>5.65488</v>
      </c>
      <c r="J1087" s="826"/>
      <c r="K1087" s="826"/>
      <c r="L1087" s="142"/>
      <c r="M1087" s="136">
        <v>498</v>
      </c>
    </row>
    <row r="1088" s="136" customFormat="1" customHeight="1" outlineLevel="1" spans="1:13">
      <c r="A1088" s="196">
        <v>1108</v>
      </c>
      <c r="B1088" s="196"/>
      <c r="C1088" s="196" t="s">
        <v>85</v>
      </c>
      <c r="D1088" s="196" t="s">
        <v>1553</v>
      </c>
      <c r="E1088" s="826">
        <v>1.836</v>
      </c>
      <c r="F1088" s="826">
        <v>1.5</v>
      </c>
      <c r="G1088" s="826">
        <v>3</v>
      </c>
      <c r="H1088" s="826">
        <v>1</v>
      </c>
      <c r="I1088" s="826"/>
      <c r="J1088" s="826">
        <v>2.754</v>
      </c>
      <c r="K1088" s="826">
        <v>2.036</v>
      </c>
      <c r="L1088" s="142" t="s">
        <v>1931</v>
      </c>
      <c r="M1088" s="136">
        <v>498</v>
      </c>
    </row>
    <row r="1089" s="136" customFormat="1" customHeight="1" outlineLevel="1" spans="1:13">
      <c r="A1089" s="196">
        <v>1109</v>
      </c>
      <c r="B1089" s="196"/>
      <c r="C1089" s="196"/>
      <c r="D1089" s="266" t="s">
        <v>1606</v>
      </c>
      <c r="E1089" s="826">
        <v>1.836</v>
      </c>
      <c r="F1089" s="826">
        <v>1.5</v>
      </c>
      <c r="G1089" s="826">
        <v>3</v>
      </c>
      <c r="H1089" s="826">
        <v>1</v>
      </c>
      <c r="I1089" s="826"/>
      <c r="J1089" s="826">
        <v>2.754</v>
      </c>
      <c r="K1089" s="826">
        <v>2.036</v>
      </c>
      <c r="L1089" s="142"/>
      <c r="M1089" s="136">
        <v>498</v>
      </c>
    </row>
    <row r="1090" s="136" customFormat="1" customHeight="1" outlineLevel="1" spans="1:13">
      <c r="A1090" s="196">
        <v>1110</v>
      </c>
      <c r="B1090" s="196"/>
      <c r="C1090" s="196"/>
      <c r="D1090" s="196" t="s">
        <v>1555</v>
      </c>
      <c r="E1090" s="826">
        <v>6.63</v>
      </c>
      <c r="F1090" s="826">
        <v>1.5</v>
      </c>
      <c r="G1090" s="826">
        <v>3</v>
      </c>
      <c r="H1090" s="826">
        <v>2</v>
      </c>
      <c r="I1090" s="826"/>
      <c r="J1090" s="826">
        <v>19.89</v>
      </c>
      <c r="K1090" s="826">
        <v>6.83</v>
      </c>
      <c r="L1090" s="142"/>
      <c r="M1090" s="136">
        <v>498</v>
      </c>
    </row>
    <row r="1091" s="136" customFormat="1" customHeight="1" outlineLevel="1" spans="1:13">
      <c r="A1091" s="196">
        <v>1111</v>
      </c>
      <c r="B1091" s="196"/>
      <c r="C1091" s="196"/>
      <c r="D1091" s="196" t="s">
        <v>1547</v>
      </c>
      <c r="E1091" s="826">
        <v>1.428</v>
      </c>
      <c r="F1091" s="826">
        <v>1.5</v>
      </c>
      <c r="G1091" s="266">
        <v>3.96</v>
      </c>
      <c r="H1091" s="826">
        <v>1</v>
      </c>
      <c r="I1091" s="826">
        <v>5.65488</v>
      </c>
      <c r="J1091" s="826"/>
      <c r="K1091" s="826"/>
      <c r="L1091" s="142"/>
      <c r="M1091" s="136">
        <v>498</v>
      </c>
    </row>
    <row r="1092" s="136" customFormat="1" customHeight="1" outlineLevel="1" spans="1:13">
      <c r="A1092" s="196">
        <v>1112</v>
      </c>
      <c r="B1092" s="196"/>
      <c r="C1092" s="196" t="s">
        <v>85</v>
      </c>
      <c r="D1092" s="196" t="s">
        <v>1553</v>
      </c>
      <c r="E1092" s="826">
        <v>1.836</v>
      </c>
      <c r="F1092" s="826">
        <v>1.5</v>
      </c>
      <c r="G1092" s="826">
        <v>3</v>
      </c>
      <c r="H1092" s="826">
        <v>1</v>
      </c>
      <c r="I1092" s="826"/>
      <c r="J1092" s="826">
        <v>2.754</v>
      </c>
      <c r="K1092" s="826">
        <v>2.036</v>
      </c>
      <c r="L1092" s="142" t="s">
        <v>1932</v>
      </c>
      <c r="M1092" s="136">
        <v>498</v>
      </c>
    </row>
    <row r="1093" s="136" customFormat="1" customHeight="1" outlineLevel="1" spans="1:13">
      <c r="A1093" s="196">
        <v>1113</v>
      </c>
      <c r="B1093" s="196"/>
      <c r="C1093" s="196"/>
      <c r="D1093" s="266" t="s">
        <v>1606</v>
      </c>
      <c r="E1093" s="826">
        <v>1.836</v>
      </c>
      <c r="F1093" s="826">
        <v>1.5</v>
      </c>
      <c r="G1093" s="826">
        <v>3</v>
      </c>
      <c r="H1093" s="826">
        <v>1</v>
      </c>
      <c r="I1093" s="826"/>
      <c r="J1093" s="826">
        <v>2.754</v>
      </c>
      <c r="K1093" s="826">
        <v>2.036</v>
      </c>
      <c r="L1093" s="142"/>
      <c r="M1093" s="136">
        <v>498</v>
      </c>
    </row>
    <row r="1094" s="136" customFormat="1" customHeight="1" outlineLevel="1" spans="1:13">
      <c r="A1094" s="196">
        <v>1114</v>
      </c>
      <c r="B1094" s="196"/>
      <c r="C1094" s="196"/>
      <c r="D1094" s="196" t="s">
        <v>1555</v>
      </c>
      <c r="E1094" s="826">
        <v>6.63</v>
      </c>
      <c r="F1094" s="826">
        <v>1.5</v>
      </c>
      <c r="G1094" s="826">
        <v>3</v>
      </c>
      <c r="H1094" s="826">
        <v>2</v>
      </c>
      <c r="I1094" s="826"/>
      <c r="J1094" s="826">
        <v>19.89</v>
      </c>
      <c r="K1094" s="826">
        <v>6.83</v>
      </c>
      <c r="L1094" s="142"/>
      <c r="M1094" s="136">
        <v>498</v>
      </c>
    </row>
    <row r="1095" s="136" customFormat="1" customHeight="1" outlineLevel="1" spans="1:13">
      <c r="A1095" s="196">
        <v>1115</v>
      </c>
      <c r="B1095" s="196"/>
      <c r="C1095" s="196"/>
      <c r="D1095" s="196" t="s">
        <v>1547</v>
      </c>
      <c r="E1095" s="826">
        <v>1.428</v>
      </c>
      <c r="F1095" s="826">
        <v>1.5</v>
      </c>
      <c r="G1095" s="266">
        <v>3.96</v>
      </c>
      <c r="H1095" s="826">
        <v>1</v>
      </c>
      <c r="I1095" s="826">
        <v>5.65488</v>
      </c>
      <c r="J1095" s="826"/>
      <c r="K1095" s="826"/>
      <c r="L1095" s="142"/>
      <c r="M1095" s="136">
        <v>498</v>
      </c>
    </row>
    <row r="1096" s="136" customFormat="1" customHeight="1" outlineLevel="1" spans="1:13">
      <c r="A1096" s="196">
        <v>1116</v>
      </c>
      <c r="B1096" s="196"/>
      <c r="C1096" s="196" t="s">
        <v>83</v>
      </c>
      <c r="D1096" s="196" t="s">
        <v>1553</v>
      </c>
      <c r="E1096" s="826">
        <v>3.264</v>
      </c>
      <c r="F1096" s="826">
        <v>1.5</v>
      </c>
      <c r="G1096" s="826">
        <v>3</v>
      </c>
      <c r="H1096" s="826">
        <v>1</v>
      </c>
      <c r="I1096" s="826"/>
      <c r="J1096" s="826">
        <v>4.896</v>
      </c>
      <c r="K1096" s="826">
        <v>3.464</v>
      </c>
      <c r="L1096" s="142" t="s">
        <v>1221</v>
      </c>
      <c r="M1096" s="136">
        <v>498</v>
      </c>
    </row>
    <row r="1097" s="136" customFormat="1" customHeight="1" outlineLevel="1" spans="1:13">
      <c r="A1097" s="196">
        <v>1117</v>
      </c>
      <c r="B1097" s="196"/>
      <c r="C1097" s="196"/>
      <c r="D1097" s="266" t="s">
        <v>1606</v>
      </c>
      <c r="E1097" s="826">
        <v>3.264</v>
      </c>
      <c r="F1097" s="826">
        <v>1.5</v>
      </c>
      <c r="G1097" s="826">
        <v>3</v>
      </c>
      <c r="H1097" s="826">
        <v>1</v>
      </c>
      <c r="I1097" s="826"/>
      <c r="J1097" s="826">
        <v>4.896</v>
      </c>
      <c r="K1097" s="826">
        <v>3.464</v>
      </c>
      <c r="L1097" s="142"/>
      <c r="M1097" s="136">
        <v>498</v>
      </c>
    </row>
    <row r="1098" s="136" customFormat="1" customHeight="1" outlineLevel="1" spans="1:13">
      <c r="A1098" s="196">
        <v>1118</v>
      </c>
      <c r="B1098" s="196"/>
      <c r="C1098" s="196"/>
      <c r="D1098" s="196" t="s">
        <v>1555</v>
      </c>
      <c r="E1098" s="826">
        <v>6.63</v>
      </c>
      <c r="F1098" s="826">
        <v>1.5</v>
      </c>
      <c r="G1098" s="826">
        <v>3</v>
      </c>
      <c r="H1098" s="826">
        <v>1</v>
      </c>
      <c r="I1098" s="826"/>
      <c r="J1098" s="826">
        <v>9.945</v>
      </c>
      <c r="K1098" s="826">
        <v>6.83</v>
      </c>
      <c r="L1098" s="142"/>
      <c r="M1098" s="136">
        <v>498</v>
      </c>
    </row>
    <row r="1099" s="136" customFormat="1" customHeight="1" outlineLevel="1" spans="1:13">
      <c r="A1099" s="196">
        <v>1120</v>
      </c>
      <c r="B1099" s="196"/>
      <c r="C1099" s="196" t="s">
        <v>87</v>
      </c>
      <c r="D1099" s="196" t="s">
        <v>1553</v>
      </c>
      <c r="E1099" s="826">
        <v>1.836</v>
      </c>
      <c r="F1099" s="826">
        <v>1.5</v>
      </c>
      <c r="G1099" s="826">
        <v>3</v>
      </c>
      <c r="H1099" s="826">
        <v>1</v>
      </c>
      <c r="I1099" s="826"/>
      <c r="J1099" s="826">
        <v>2.754</v>
      </c>
      <c r="K1099" s="826">
        <v>2.036</v>
      </c>
      <c r="L1099" s="142" t="s">
        <v>1933</v>
      </c>
      <c r="M1099" s="136">
        <v>498</v>
      </c>
    </row>
    <row r="1100" s="136" customFormat="1" customHeight="1" outlineLevel="1" spans="1:13">
      <c r="A1100" s="196">
        <v>1121</v>
      </c>
      <c r="B1100" s="196"/>
      <c r="C1100" s="196"/>
      <c r="D1100" s="266" t="s">
        <v>1606</v>
      </c>
      <c r="E1100" s="826">
        <v>1.836</v>
      </c>
      <c r="F1100" s="826">
        <v>1.5</v>
      </c>
      <c r="G1100" s="826">
        <v>3</v>
      </c>
      <c r="H1100" s="826">
        <v>1</v>
      </c>
      <c r="I1100" s="826"/>
      <c r="J1100" s="826">
        <v>2.754</v>
      </c>
      <c r="K1100" s="826">
        <v>2.036</v>
      </c>
      <c r="L1100" s="142"/>
      <c r="M1100" s="136">
        <v>498</v>
      </c>
    </row>
    <row r="1101" s="136" customFormat="1" customHeight="1" outlineLevel="1" spans="1:13">
      <c r="A1101" s="196">
        <v>1122</v>
      </c>
      <c r="B1101" s="196"/>
      <c r="C1101" s="196"/>
      <c r="D1101" s="196" t="s">
        <v>1555</v>
      </c>
      <c r="E1101" s="826">
        <v>6.63</v>
      </c>
      <c r="F1101" s="826">
        <v>1.5</v>
      </c>
      <c r="G1101" s="826">
        <v>3</v>
      </c>
      <c r="H1101" s="826">
        <v>3</v>
      </c>
      <c r="I1101" s="826"/>
      <c r="J1101" s="826">
        <v>29.835</v>
      </c>
      <c r="K1101" s="826">
        <v>6.83</v>
      </c>
      <c r="L1101" s="142"/>
      <c r="M1101" s="136">
        <v>498</v>
      </c>
    </row>
    <row r="1102" s="136" customFormat="1" customHeight="1" outlineLevel="1" spans="1:13">
      <c r="A1102" s="196">
        <v>1123</v>
      </c>
      <c r="B1102" s="196"/>
      <c r="C1102" s="196"/>
      <c r="D1102" s="196" t="s">
        <v>1547</v>
      </c>
      <c r="E1102" s="826">
        <v>1.428</v>
      </c>
      <c r="F1102" s="826">
        <v>1.5</v>
      </c>
      <c r="G1102" s="266">
        <v>3.96</v>
      </c>
      <c r="H1102" s="826">
        <v>1</v>
      </c>
      <c r="I1102" s="826">
        <v>5.65488</v>
      </c>
      <c r="J1102" s="826"/>
      <c r="K1102" s="826"/>
      <c r="L1102" s="142"/>
      <c r="M1102" s="136">
        <v>498</v>
      </c>
    </row>
    <row r="1103" s="136" customFormat="1" customHeight="1" outlineLevel="1" spans="1:13">
      <c r="A1103" s="196">
        <v>1124</v>
      </c>
      <c r="B1103" s="196"/>
      <c r="C1103" s="196" t="s">
        <v>87</v>
      </c>
      <c r="D1103" s="196" t="s">
        <v>1553</v>
      </c>
      <c r="E1103" s="826">
        <v>1.836</v>
      </c>
      <c r="F1103" s="826">
        <v>1.5</v>
      </c>
      <c r="G1103" s="826">
        <v>3</v>
      </c>
      <c r="H1103" s="826">
        <v>1</v>
      </c>
      <c r="I1103" s="826"/>
      <c r="J1103" s="826">
        <v>2.754</v>
      </c>
      <c r="K1103" s="826">
        <v>2.036</v>
      </c>
      <c r="L1103" s="142" t="s">
        <v>1934</v>
      </c>
      <c r="M1103" s="136">
        <v>498</v>
      </c>
    </row>
    <row r="1104" s="136" customFormat="1" customHeight="1" outlineLevel="1" spans="1:13">
      <c r="A1104" s="196">
        <v>1125</v>
      </c>
      <c r="B1104" s="196"/>
      <c r="C1104" s="196"/>
      <c r="D1104" s="266" t="s">
        <v>1606</v>
      </c>
      <c r="E1104" s="826">
        <v>1.836</v>
      </c>
      <c r="F1104" s="826">
        <v>1.5</v>
      </c>
      <c r="G1104" s="826">
        <v>3</v>
      </c>
      <c r="H1104" s="826">
        <v>1</v>
      </c>
      <c r="I1104" s="826"/>
      <c r="J1104" s="826">
        <v>2.754</v>
      </c>
      <c r="K1104" s="826">
        <v>2.036</v>
      </c>
      <c r="L1104" s="142"/>
      <c r="M1104" s="136">
        <v>498</v>
      </c>
    </row>
    <row r="1105" s="136" customFormat="1" customHeight="1" outlineLevel="1" spans="1:13">
      <c r="A1105" s="196">
        <v>1126</v>
      </c>
      <c r="B1105" s="196"/>
      <c r="C1105" s="196"/>
      <c r="D1105" s="196" t="s">
        <v>1555</v>
      </c>
      <c r="E1105" s="826">
        <v>6.63</v>
      </c>
      <c r="F1105" s="826">
        <v>1.5</v>
      </c>
      <c r="G1105" s="826">
        <v>3</v>
      </c>
      <c r="H1105" s="826">
        <v>3</v>
      </c>
      <c r="I1105" s="826"/>
      <c r="J1105" s="826">
        <v>29.835</v>
      </c>
      <c r="K1105" s="826">
        <v>6.83</v>
      </c>
      <c r="L1105" s="142"/>
      <c r="M1105" s="136">
        <v>498</v>
      </c>
    </row>
    <row r="1106" s="136" customFormat="1" customHeight="1" outlineLevel="1" spans="1:13">
      <c r="A1106" s="196">
        <v>1127</v>
      </c>
      <c r="B1106" s="196"/>
      <c r="C1106" s="196"/>
      <c r="D1106" s="196" t="s">
        <v>1547</v>
      </c>
      <c r="E1106" s="826">
        <v>1.428</v>
      </c>
      <c r="F1106" s="826">
        <v>1.5</v>
      </c>
      <c r="G1106" s="266">
        <v>3.96</v>
      </c>
      <c r="H1106" s="826">
        <v>1</v>
      </c>
      <c r="I1106" s="826">
        <v>5.65488</v>
      </c>
      <c r="J1106" s="826"/>
      <c r="K1106" s="826"/>
      <c r="L1106" s="142"/>
      <c r="M1106" s="136">
        <v>498</v>
      </c>
    </row>
    <row r="1107" s="136" customFormat="1" customHeight="1" outlineLevel="1" spans="1:13">
      <c r="A1107" s="196">
        <v>1128</v>
      </c>
      <c r="B1107" s="196"/>
      <c r="C1107" s="196" t="s">
        <v>87</v>
      </c>
      <c r="D1107" s="196" t="s">
        <v>1553</v>
      </c>
      <c r="E1107" s="826">
        <v>1.836</v>
      </c>
      <c r="F1107" s="826">
        <v>1.5</v>
      </c>
      <c r="G1107" s="826">
        <v>3</v>
      </c>
      <c r="H1107" s="826">
        <v>1</v>
      </c>
      <c r="I1107" s="826"/>
      <c r="J1107" s="826">
        <v>2.754</v>
      </c>
      <c r="K1107" s="826">
        <v>2.036</v>
      </c>
      <c r="L1107" s="142" t="s">
        <v>1935</v>
      </c>
      <c r="M1107" s="136">
        <v>498</v>
      </c>
    </row>
    <row r="1108" s="136" customFormat="1" customHeight="1" outlineLevel="1" spans="1:13">
      <c r="A1108" s="196">
        <v>1129</v>
      </c>
      <c r="B1108" s="196"/>
      <c r="C1108" s="196"/>
      <c r="D1108" s="266" t="s">
        <v>1606</v>
      </c>
      <c r="E1108" s="826">
        <v>1.836</v>
      </c>
      <c r="F1108" s="826">
        <v>1.5</v>
      </c>
      <c r="G1108" s="826">
        <v>3</v>
      </c>
      <c r="H1108" s="826">
        <v>1</v>
      </c>
      <c r="I1108" s="826"/>
      <c r="J1108" s="826">
        <v>2.754</v>
      </c>
      <c r="K1108" s="826">
        <v>2.036</v>
      </c>
      <c r="L1108" s="142"/>
      <c r="M1108" s="136">
        <v>498</v>
      </c>
    </row>
    <row r="1109" s="136" customFormat="1" customHeight="1" outlineLevel="1" spans="1:13">
      <c r="A1109" s="196">
        <v>1130</v>
      </c>
      <c r="B1109" s="196"/>
      <c r="C1109" s="196"/>
      <c r="D1109" s="196" t="s">
        <v>1555</v>
      </c>
      <c r="E1109" s="826">
        <v>6.63</v>
      </c>
      <c r="F1109" s="826">
        <v>1.5</v>
      </c>
      <c r="G1109" s="826">
        <v>3</v>
      </c>
      <c r="H1109" s="826">
        <v>3</v>
      </c>
      <c r="I1109" s="826"/>
      <c r="J1109" s="826">
        <v>29.835</v>
      </c>
      <c r="K1109" s="826">
        <v>6.83</v>
      </c>
      <c r="L1109" s="142"/>
      <c r="M1109" s="136">
        <v>498</v>
      </c>
    </row>
    <row r="1110" s="136" customFormat="1" customHeight="1" outlineLevel="1" spans="1:13">
      <c r="A1110" s="196">
        <v>1131</v>
      </c>
      <c r="B1110" s="196"/>
      <c r="C1110" s="196"/>
      <c r="D1110" s="196" t="s">
        <v>1547</v>
      </c>
      <c r="E1110" s="826">
        <v>1.428</v>
      </c>
      <c r="F1110" s="826">
        <v>1.5</v>
      </c>
      <c r="G1110" s="266">
        <v>3.96</v>
      </c>
      <c r="H1110" s="826">
        <v>1</v>
      </c>
      <c r="I1110" s="826">
        <v>5.65488</v>
      </c>
      <c r="J1110" s="826"/>
      <c r="K1110" s="826"/>
      <c r="L1110" s="142"/>
      <c r="M1110" s="136">
        <v>498</v>
      </c>
    </row>
    <row r="1111" s="136" customFormat="1" customHeight="1" outlineLevel="1" spans="1:13">
      <c r="A1111" s="196">
        <v>1132</v>
      </c>
      <c r="B1111" s="196"/>
      <c r="C1111" s="196" t="s">
        <v>85</v>
      </c>
      <c r="D1111" s="196" t="s">
        <v>1553</v>
      </c>
      <c r="E1111" s="826">
        <v>1.836</v>
      </c>
      <c r="F1111" s="826">
        <v>1.5</v>
      </c>
      <c r="G1111" s="826">
        <v>3</v>
      </c>
      <c r="H1111" s="826">
        <v>1</v>
      </c>
      <c r="I1111" s="826"/>
      <c r="J1111" s="826">
        <v>2.754</v>
      </c>
      <c r="K1111" s="826">
        <v>2.036</v>
      </c>
      <c r="L1111" s="142" t="s">
        <v>1936</v>
      </c>
      <c r="M1111" s="136">
        <v>498</v>
      </c>
    </row>
    <row r="1112" s="136" customFormat="1" customHeight="1" outlineLevel="1" spans="1:13">
      <c r="A1112" s="196">
        <v>1133</v>
      </c>
      <c r="B1112" s="196"/>
      <c r="C1112" s="196"/>
      <c r="D1112" s="266" t="s">
        <v>1606</v>
      </c>
      <c r="E1112" s="826">
        <v>1.836</v>
      </c>
      <c r="F1112" s="826">
        <v>1.5</v>
      </c>
      <c r="G1112" s="826">
        <v>3</v>
      </c>
      <c r="H1112" s="826">
        <v>1</v>
      </c>
      <c r="I1112" s="826"/>
      <c r="J1112" s="826">
        <v>2.754</v>
      </c>
      <c r="K1112" s="826">
        <v>2.036</v>
      </c>
      <c r="L1112" s="142"/>
      <c r="M1112" s="136">
        <v>498</v>
      </c>
    </row>
    <row r="1113" s="136" customFormat="1" customHeight="1" outlineLevel="1" spans="1:13">
      <c r="A1113" s="196">
        <v>1134</v>
      </c>
      <c r="B1113" s="196"/>
      <c r="C1113" s="196"/>
      <c r="D1113" s="196" t="s">
        <v>1555</v>
      </c>
      <c r="E1113" s="826">
        <v>6.63</v>
      </c>
      <c r="F1113" s="826">
        <v>1.5</v>
      </c>
      <c r="G1113" s="826">
        <v>3</v>
      </c>
      <c r="H1113" s="826">
        <v>2</v>
      </c>
      <c r="I1113" s="826"/>
      <c r="J1113" s="826">
        <v>19.89</v>
      </c>
      <c r="K1113" s="826">
        <v>6.83</v>
      </c>
      <c r="L1113" s="142"/>
      <c r="M1113" s="136">
        <v>498</v>
      </c>
    </row>
    <row r="1114" s="136" customFormat="1" customHeight="1" outlineLevel="1" spans="1:13">
      <c r="A1114" s="196">
        <v>1135</v>
      </c>
      <c r="B1114" s="196"/>
      <c r="C1114" s="196"/>
      <c r="D1114" s="196" t="s">
        <v>1547</v>
      </c>
      <c r="E1114" s="826">
        <v>1.428</v>
      </c>
      <c r="F1114" s="826">
        <v>1.5</v>
      </c>
      <c r="G1114" s="266">
        <v>3.96</v>
      </c>
      <c r="H1114" s="826">
        <v>1</v>
      </c>
      <c r="I1114" s="826">
        <v>5.65488</v>
      </c>
      <c r="J1114" s="826"/>
      <c r="K1114" s="826"/>
      <c r="L1114" s="142"/>
      <c r="M1114" s="136">
        <v>498</v>
      </c>
    </row>
    <row r="1115" s="136" customFormat="1" customHeight="1" outlineLevel="1" spans="1:13">
      <c r="A1115" s="196">
        <v>1136</v>
      </c>
      <c r="B1115" s="196"/>
      <c r="C1115" s="196" t="s">
        <v>85</v>
      </c>
      <c r="D1115" s="196" t="s">
        <v>1553</v>
      </c>
      <c r="E1115" s="826">
        <v>1.836</v>
      </c>
      <c r="F1115" s="826">
        <v>1.5</v>
      </c>
      <c r="G1115" s="826">
        <v>3</v>
      </c>
      <c r="H1115" s="826">
        <v>1</v>
      </c>
      <c r="I1115" s="826"/>
      <c r="J1115" s="826">
        <v>2.754</v>
      </c>
      <c r="K1115" s="826">
        <v>2.036</v>
      </c>
      <c r="L1115" s="142" t="s">
        <v>1937</v>
      </c>
      <c r="M1115" s="136">
        <v>498</v>
      </c>
    </row>
    <row r="1116" s="136" customFormat="1" customHeight="1" outlineLevel="1" spans="1:13">
      <c r="A1116" s="196">
        <v>1137</v>
      </c>
      <c r="B1116" s="196"/>
      <c r="C1116" s="196"/>
      <c r="D1116" s="266" t="s">
        <v>1606</v>
      </c>
      <c r="E1116" s="826">
        <v>1.836</v>
      </c>
      <c r="F1116" s="826">
        <v>1.5</v>
      </c>
      <c r="G1116" s="826">
        <v>3</v>
      </c>
      <c r="H1116" s="826">
        <v>1</v>
      </c>
      <c r="I1116" s="826"/>
      <c r="J1116" s="826">
        <v>2.754</v>
      </c>
      <c r="K1116" s="826">
        <v>2.036</v>
      </c>
      <c r="L1116" s="142"/>
      <c r="M1116" s="136">
        <v>498</v>
      </c>
    </row>
    <row r="1117" s="136" customFormat="1" customHeight="1" outlineLevel="1" spans="1:13">
      <c r="A1117" s="196">
        <v>1138</v>
      </c>
      <c r="B1117" s="196"/>
      <c r="C1117" s="196"/>
      <c r="D1117" s="196" t="s">
        <v>1555</v>
      </c>
      <c r="E1117" s="826">
        <v>6.63</v>
      </c>
      <c r="F1117" s="826">
        <v>1.5</v>
      </c>
      <c r="G1117" s="826">
        <v>3</v>
      </c>
      <c r="H1117" s="826">
        <v>2</v>
      </c>
      <c r="I1117" s="826"/>
      <c r="J1117" s="826">
        <v>19.89</v>
      </c>
      <c r="K1117" s="826">
        <v>6.83</v>
      </c>
      <c r="L1117" s="142"/>
      <c r="M1117" s="136">
        <v>498</v>
      </c>
    </row>
    <row r="1118" s="136" customFormat="1" customHeight="1" outlineLevel="1" spans="1:13">
      <c r="A1118" s="196">
        <v>1139</v>
      </c>
      <c r="B1118" s="196"/>
      <c r="C1118" s="196"/>
      <c r="D1118" s="196" t="s">
        <v>1547</v>
      </c>
      <c r="E1118" s="826">
        <v>1.428</v>
      </c>
      <c r="F1118" s="826">
        <v>1.5</v>
      </c>
      <c r="G1118" s="266">
        <v>3.96</v>
      </c>
      <c r="H1118" s="826">
        <v>1</v>
      </c>
      <c r="I1118" s="826">
        <v>5.65488</v>
      </c>
      <c r="J1118" s="826"/>
      <c r="K1118" s="826"/>
      <c r="L1118" s="142"/>
      <c r="M1118" s="136">
        <v>498</v>
      </c>
    </row>
    <row r="1119" s="136" customFormat="1" customHeight="1" outlineLevel="1" spans="1:13">
      <c r="A1119" s="196">
        <v>1140</v>
      </c>
      <c r="B1119" s="196"/>
      <c r="C1119" s="196" t="s">
        <v>85</v>
      </c>
      <c r="D1119" s="196" t="s">
        <v>1553</v>
      </c>
      <c r="E1119" s="826">
        <v>1.836</v>
      </c>
      <c r="F1119" s="826">
        <v>1.5</v>
      </c>
      <c r="G1119" s="826">
        <v>3</v>
      </c>
      <c r="H1119" s="826">
        <v>1</v>
      </c>
      <c r="I1119" s="826"/>
      <c r="J1119" s="826">
        <v>2.754</v>
      </c>
      <c r="K1119" s="826">
        <v>2.036</v>
      </c>
      <c r="L1119" s="142" t="s">
        <v>1938</v>
      </c>
      <c r="M1119" s="136">
        <v>498</v>
      </c>
    </row>
    <row r="1120" s="136" customFormat="1" customHeight="1" outlineLevel="1" spans="1:13">
      <c r="A1120" s="196">
        <v>1141</v>
      </c>
      <c r="B1120" s="196"/>
      <c r="C1120" s="196"/>
      <c r="D1120" s="266" t="s">
        <v>1606</v>
      </c>
      <c r="E1120" s="826">
        <v>1.836</v>
      </c>
      <c r="F1120" s="826">
        <v>1.5</v>
      </c>
      <c r="G1120" s="826">
        <v>3</v>
      </c>
      <c r="H1120" s="826">
        <v>1</v>
      </c>
      <c r="I1120" s="826"/>
      <c r="J1120" s="826">
        <v>2.754</v>
      </c>
      <c r="K1120" s="826">
        <v>2.036</v>
      </c>
      <c r="L1120" s="142"/>
      <c r="M1120" s="136">
        <v>498</v>
      </c>
    </row>
    <row r="1121" s="136" customFormat="1" customHeight="1" outlineLevel="1" spans="1:13">
      <c r="A1121" s="196">
        <v>1142</v>
      </c>
      <c r="B1121" s="196"/>
      <c r="C1121" s="196"/>
      <c r="D1121" s="196" t="s">
        <v>1555</v>
      </c>
      <c r="E1121" s="826">
        <v>6.63</v>
      </c>
      <c r="F1121" s="826">
        <v>1.5</v>
      </c>
      <c r="G1121" s="826">
        <v>3</v>
      </c>
      <c r="H1121" s="826">
        <v>2</v>
      </c>
      <c r="I1121" s="826"/>
      <c r="J1121" s="826">
        <v>19.89</v>
      </c>
      <c r="K1121" s="826">
        <v>6.83</v>
      </c>
      <c r="L1121" s="142"/>
      <c r="M1121" s="136">
        <v>498</v>
      </c>
    </row>
    <row r="1122" s="136" customFormat="1" customHeight="1" outlineLevel="1" spans="1:13">
      <c r="A1122" s="196">
        <v>1143</v>
      </c>
      <c r="B1122" s="196"/>
      <c r="C1122" s="196"/>
      <c r="D1122" s="196" t="s">
        <v>1547</v>
      </c>
      <c r="E1122" s="826">
        <v>1.428</v>
      </c>
      <c r="F1122" s="826">
        <v>1.5</v>
      </c>
      <c r="G1122" s="266">
        <v>3.96</v>
      </c>
      <c r="H1122" s="826">
        <v>1</v>
      </c>
      <c r="I1122" s="826">
        <v>5.65488</v>
      </c>
      <c r="J1122" s="826"/>
      <c r="K1122" s="826"/>
      <c r="L1122" s="142"/>
      <c r="M1122" s="136">
        <v>498</v>
      </c>
    </row>
    <row r="1123" s="136" customFormat="1" customHeight="1" outlineLevel="1" spans="1:13">
      <c r="A1123" s="196">
        <v>1144</v>
      </c>
      <c r="B1123" s="196"/>
      <c r="C1123" s="196" t="s">
        <v>85</v>
      </c>
      <c r="D1123" s="196" t="s">
        <v>1553</v>
      </c>
      <c r="E1123" s="826">
        <v>1.836</v>
      </c>
      <c r="F1123" s="826">
        <v>1.5</v>
      </c>
      <c r="G1123" s="826">
        <v>3</v>
      </c>
      <c r="H1123" s="826">
        <v>1</v>
      </c>
      <c r="I1123" s="826"/>
      <c r="J1123" s="826">
        <v>2.754</v>
      </c>
      <c r="K1123" s="826">
        <v>2.036</v>
      </c>
      <c r="L1123" s="142" t="s">
        <v>1939</v>
      </c>
      <c r="M1123" s="136">
        <v>498</v>
      </c>
    </row>
    <row r="1124" s="136" customFormat="1" customHeight="1" outlineLevel="1" spans="1:13">
      <c r="A1124" s="196">
        <v>1145</v>
      </c>
      <c r="B1124" s="196"/>
      <c r="C1124" s="196"/>
      <c r="D1124" s="266" t="s">
        <v>1606</v>
      </c>
      <c r="E1124" s="826">
        <v>1.836</v>
      </c>
      <c r="F1124" s="826">
        <v>1.5</v>
      </c>
      <c r="G1124" s="826">
        <v>3</v>
      </c>
      <c r="H1124" s="826">
        <v>1</v>
      </c>
      <c r="I1124" s="826"/>
      <c r="J1124" s="826">
        <v>2.754</v>
      </c>
      <c r="K1124" s="826">
        <v>2.036</v>
      </c>
      <c r="L1124" s="142"/>
      <c r="M1124" s="136">
        <v>498</v>
      </c>
    </row>
    <row r="1125" s="136" customFormat="1" customHeight="1" outlineLevel="1" spans="1:13">
      <c r="A1125" s="196">
        <v>1146</v>
      </c>
      <c r="B1125" s="196"/>
      <c r="C1125" s="196"/>
      <c r="D1125" s="196" t="s">
        <v>1555</v>
      </c>
      <c r="E1125" s="826">
        <v>6.63</v>
      </c>
      <c r="F1125" s="826">
        <v>1.5</v>
      </c>
      <c r="G1125" s="826">
        <v>3</v>
      </c>
      <c r="H1125" s="826">
        <v>2</v>
      </c>
      <c r="I1125" s="826"/>
      <c r="J1125" s="826">
        <v>19.89</v>
      </c>
      <c r="K1125" s="826">
        <v>6.83</v>
      </c>
      <c r="L1125" s="142"/>
      <c r="M1125" s="136">
        <v>498</v>
      </c>
    </row>
    <row r="1126" s="136" customFormat="1" customHeight="1" outlineLevel="1" spans="1:13">
      <c r="A1126" s="196">
        <v>1147</v>
      </c>
      <c r="B1126" s="196"/>
      <c r="C1126" s="196"/>
      <c r="D1126" s="196" t="s">
        <v>1547</v>
      </c>
      <c r="E1126" s="826">
        <v>1.428</v>
      </c>
      <c r="F1126" s="826">
        <v>1.5</v>
      </c>
      <c r="G1126" s="266">
        <v>3.96</v>
      </c>
      <c r="H1126" s="826">
        <v>1</v>
      </c>
      <c r="I1126" s="826">
        <v>5.65488</v>
      </c>
      <c r="J1126" s="826"/>
      <c r="K1126" s="826"/>
      <c r="L1126" s="142"/>
      <c r="M1126" s="136">
        <v>498</v>
      </c>
    </row>
    <row r="1127" s="136" customFormat="1" customHeight="1" outlineLevel="1" spans="1:13">
      <c r="A1127" s="196">
        <v>1148</v>
      </c>
      <c r="B1127" s="196"/>
      <c r="C1127" s="131" t="s">
        <v>1163</v>
      </c>
      <c r="D1127" s="196" t="s">
        <v>1555</v>
      </c>
      <c r="E1127" s="826">
        <v>9.792</v>
      </c>
      <c r="F1127" s="826">
        <v>1.5</v>
      </c>
      <c r="G1127" s="826">
        <v>3</v>
      </c>
      <c r="H1127" s="826">
        <v>1</v>
      </c>
      <c r="I1127" s="826"/>
      <c r="J1127" s="826">
        <v>14.688</v>
      </c>
      <c r="K1127" s="826">
        <v>9.992</v>
      </c>
      <c r="L1127" s="142" t="s">
        <v>1224</v>
      </c>
      <c r="M1127" s="136">
        <v>498</v>
      </c>
    </row>
    <row r="1128" s="136" customFormat="1" customHeight="1" outlineLevel="1" spans="1:13">
      <c r="A1128" s="196">
        <v>1149</v>
      </c>
      <c r="B1128" s="196"/>
      <c r="C1128" s="315"/>
      <c r="D1128" s="196" t="s">
        <v>1553</v>
      </c>
      <c r="E1128" s="826">
        <v>5.712</v>
      </c>
      <c r="F1128" s="826">
        <v>1.5</v>
      </c>
      <c r="G1128" s="826">
        <v>3</v>
      </c>
      <c r="H1128" s="826">
        <v>1</v>
      </c>
      <c r="I1128" s="826"/>
      <c r="J1128" s="826">
        <v>8.568</v>
      </c>
      <c r="K1128" s="826">
        <v>5.912</v>
      </c>
      <c r="L1128" s="142"/>
      <c r="M1128" s="136">
        <v>498</v>
      </c>
    </row>
    <row r="1129" s="136" customFormat="1" customHeight="1" outlineLevel="1" spans="1:13">
      <c r="A1129" s="196">
        <v>1150</v>
      </c>
      <c r="B1129" s="196"/>
      <c r="C1129" s="263"/>
      <c r="D1129" s="266" t="s">
        <v>1606</v>
      </c>
      <c r="E1129" s="826">
        <v>5.712</v>
      </c>
      <c r="F1129" s="826">
        <v>1.5</v>
      </c>
      <c r="G1129" s="826">
        <v>3</v>
      </c>
      <c r="H1129" s="826">
        <v>1</v>
      </c>
      <c r="I1129" s="826"/>
      <c r="J1129" s="826">
        <v>8.568</v>
      </c>
      <c r="K1129" s="826">
        <v>5.912</v>
      </c>
      <c r="L1129" s="142"/>
      <c r="M1129" s="136">
        <v>498</v>
      </c>
    </row>
    <row r="1130" s="136" customFormat="1" customHeight="1" outlineLevel="1" spans="1:13">
      <c r="A1130" s="196">
        <v>1151</v>
      </c>
      <c r="B1130" s="196"/>
      <c r="C1130" s="196" t="s">
        <v>1165</v>
      </c>
      <c r="D1130" s="196" t="s">
        <v>1553</v>
      </c>
      <c r="E1130" s="826">
        <v>3.366</v>
      </c>
      <c r="F1130" s="826">
        <v>1.5</v>
      </c>
      <c r="G1130" s="826">
        <v>1.4</v>
      </c>
      <c r="H1130" s="826">
        <v>1</v>
      </c>
      <c r="I1130" s="826"/>
      <c r="J1130" s="826">
        <v>5.049</v>
      </c>
      <c r="K1130" s="826">
        <v>3.566</v>
      </c>
      <c r="L1130" s="142" t="s">
        <v>1225</v>
      </c>
      <c r="M1130" s="136">
        <v>498</v>
      </c>
    </row>
    <row r="1131" s="136" customFormat="1" customHeight="1" outlineLevel="1" spans="1:13">
      <c r="A1131" s="196">
        <v>1152</v>
      </c>
      <c r="B1131" s="196" t="s">
        <v>1940</v>
      </c>
      <c r="C1131" s="196" t="s">
        <v>1190</v>
      </c>
      <c r="D1131" s="196" t="s">
        <v>1553</v>
      </c>
      <c r="E1131" s="826">
        <v>9.69</v>
      </c>
      <c r="F1131" s="826">
        <v>1.5</v>
      </c>
      <c r="G1131" s="826">
        <v>3</v>
      </c>
      <c r="H1131" s="826">
        <v>1</v>
      </c>
      <c r="I1131" s="826"/>
      <c r="J1131" s="826">
        <v>14.535</v>
      </c>
      <c r="K1131" s="826">
        <v>9.89</v>
      </c>
      <c r="L1131" s="142" t="s">
        <v>1941</v>
      </c>
      <c r="M1131" s="136">
        <v>702</v>
      </c>
    </row>
    <row r="1132" s="136" customFormat="1" customHeight="1" outlineLevel="1" spans="1:13">
      <c r="A1132" s="196">
        <v>1153</v>
      </c>
      <c r="B1132" s="196"/>
      <c r="C1132" s="196" t="s">
        <v>1239</v>
      </c>
      <c r="D1132" s="196" t="s">
        <v>1553</v>
      </c>
      <c r="E1132" s="826">
        <v>8.67</v>
      </c>
      <c r="F1132" s="826">
        <v>1.5</v>
      </c>
      <c r="G1132" s="826">
        <v>3</v>
      </c>
      <c r="H1132" s="826">
        <v>1</v>
      </c>
      <c r="I1132" s="826"/>
      <c r="J1132" s="826">
        <v>13.005</v>
      </c>
      <c r="K1132" s="826">
        <v>8.87</v>
      </c>
      <c r="L1132" s="142" t="s">
        <v>1561</v>
      </c>
      <c r="M1132" s="136">
        <v>702</v>
      </c>
    </row>
    <row r="1133" s="136" customFormat="1" customHeight="1" outlineLevel="1" spans="1:13">
      <c r="A1133" s="196">
        <v>1154</v>
      </c>
      <c r="B1133" s="196"/>
      <c r="C1133" s="196" t="s">
        <v>85</v>
      </c>
      <c r="D1133" s="196" t="s">
        <v>1553</v>
      </c>
      <c r="E1133" s="826">
        <v>1.836</v>
      </c>
      <c r="F1133" s="826">
        <v>1.5</v>
      </c>
      <c r="G1133" s="826">
        <v>3</v>
      </c>
      <c r="H1133" s="826">
        <v>1</v>
      </c>
      <c r="I1133" s="826"/>
      <c r="J1133" s="826">
        <v>2.754</v>
      </c>
      <c r="K1133" s="826">
        <v>2.036</v>
      </c>
      <c r="L1133" s="142" t="s">
        <v>1942</v>
      </c>
      <c r="M1133" s="136">
        <v>702</v>
      </c>
    </row>
    <row r="1134" s="136" customFormat="1" customHeight="1" outlineLevel="1" spans="1:13">
      <c r="A1134" s="196">
        <v>1155</v>
      </c>
      <c r="B1134" s="196"/>
      <c r="C1134" s="196"/>
      <c r="D1134" s="266" t="s">
        <v>1606</v>
      </c>
      <c r="E1134" s="826">
        <v>1.836</v>
      </c>
      <c r="F1134" s="826">
        <v>1.5</v>
      </c>
      <c r="G1134" s="826">
        <v>3</v>
      </c>
      <c r="H1134" s="826">
        <v>1</v>
      </c>
      <c r="I1134" s="826"/>
      <c r="J1134" s="826">
        <v>2.754</v>
      </c>
      <c r="K1134" s="826">
        <v>2.036</v>
      </c>
      <c r="L1134" s="142"/>
      <c r="M1134" s="136">
        <v>702</v>
      </c>
    </row>
    <row r="1135" s="136" customFormat="1" customHeight="1" outlineLevel="1" spans="1:13">
      <c r="A1135" s="196">
        <v>1156</v>
      </c>
      <c r="B1135" s="196"/>
      <c r="C1135" s="196"/>
      <c r="D1135" s="196" t="s">
        <v>1555</v>
      </c>
      <c r="E1135" s="826">
        <v>6.63</v>
      </c>
      <c r="F1135" s="826">
        <v>1.5</v>
      </c>
      <c r="G1135" s="826">
        <v>3</v>
      </c>
      <c r="H1135" s="826">
        <v>2</v>
      </c>
      <c r="I1135" s="826"/>
      <c r="J1135" s="826">
        <v>19.89</v>
      </c>
      <c r="K1135" s="826">
        <v>6.83</v>
      </c>
      <c r="L1135" s="142"/>
      <c r="M1135" s="136">
        <v>702</v>
      </c>
    </row>
    <row r="1136" s="136" customFormat="1" customHeight="1" outlineLevel="1" spans="1:13">
      <c r="A1136" s="196">
        <v>1157</v>
      </c>
      <c r="B1136" s="196"/>
      <c r="C1136" s="196"/>
      <c r="D1136" s="196" t="s">
        <v>1547</v>
      </c>
      <c r="E1136" s="826">
        <v>1.428</v>
      </c>
      <c r="F1136" s="826">
        <v>1.5</v>
      </c>
      <c r="G1136" s="266">
        <v>3.96</v>
      </c>
      <c r="H1136" s="826">
        <v>1</v>
      </c>
      <c r="I1136" s="826">
        <v>5.65488</v>
      </c>
      <c r="J1136" s="826"/>
      <c r="K1136" s="826"/>
      <c r="L1136" s="142"/>
      <c r="M1136" s="136">
        <v>702</v>
      </c>
    </row>
    <row r="1137" s="136" customFormat="1" customHeight="1" outlineLevel="1" spans="1:13">
      <c r="A1137" s="196">
        <v>1158</v>
      </c>
      <c r="B1137" s="196"/>
      <c r="C1137" s="196" t="s">
        <v>85</v>
      </c>
      <c r="D1137" s="196" t="s">
        <v>1553</v>
      </c>
      <c r="E1137" s="826">
        <v>1.836</v>
      </c>
      <c r="F1137" s="826">
        <v>1.5</v>
      </c>
      <c r="G1137" s="826">
        <v>3</v>
      </c>
      <c r="H1137" s="826">
        <v>1</v>
      </c>
      <c r="I1137" s="826"/>
      <c r="J1137" s="826">
        <v>2.754</v>
      </c>
      <c r="K1137" s="826">
        <v>2.036</v>
      </c>
      <c r="L1137" s="142" t="s">
        <v>1943</v>
      </c>
      <c r="M1137" s="136">
        <v>702</v>
      </c>
    </row>
    <row r="1138" s="136" customFormat="1" customHeight="1" outlineLevel="1" spans="1:13">
      <c r="A1138" s="196">
        <v>1159</v>
      </c>
      <c r="B1138" s="196"/>
      <c r="C1138" s="196"/>
      <c r="D1138" s="266" t="s">
        <v>1606</v>
      </c>
      <c r="E1138" s="826">
        <v>1.836</v>
      </c>
      <c r="F1138" s="826">
        <v>1.5</v>
      </c>
      <c r="G1138" s="826">
        <v>3</v>
      </c>
      <c r="H1138" s="826">
        <v>1</v>
      </c>
      <c r="I1138" s="826"/>
      <c r="J1138" s="826">
        <v>2.754</v>
      </c>
      <c r="K1138" s="826">
        <v>2.036</v>
      </c>
      <c r="L1138" s="142"/>
      <c r="M1138" s="136">
        <v>702</v>
      </c>
    </row>
    <row r="1139" s="136" customFormat="1" customHeight="1" outlineLevel="1" spans="1:13">
      <c r="A1139" s="196">
        <v>1160</v>
      </c>
      <c r="B1139" s="196"/>
      <c r="C1139" s="196"/>
      <c r="D1139" s="196" t="s">
        <v>1555</v>
      </c>
      <c r="E1139" s="826">
        <v>6.63</v>
      </c>
      <c r="F1139" s="826">
        <v>1.5</v>
      </c>
      <c r="G1139" s="826">
        <v>3</v>
      </c>
      <c r="H1139" s="826">
        <v>2</v>
      </c>
      <c r="I1139" s="826"/>
      <c r="J1139" s="826">
        <v>19.89</v>
      </c>
      <c r="K1139" s="826">
        <v>6.83</v>
      </c>
      <c r="L1139" s="142"/>
      <c r="M1139" s="136">
        <v>702</v>
      </c>
    </row>
    <row r="1140" s="136" customFormat="1" customHeight="1" outlineLevel="1" spans="1:13">
      <c r="A1140" s="196">
        <v>1161</v>
      </c>
      <c r="B1140" s="196"/>
      <c r="C1140" s="196"/>
      <c r="D1140" s="196" t="s">
        <v>1547</v>
      </c>
      <c r="E1140" s="826">
        <v>1.428</v>
      </c>
      <c r="F1140" s="826">
        <v>1.5</v>
      </c>
      <c r="G1140" s="266">
        <v>3.96</v>
      </c>
      <c r="H1140" s="826">
        <v>1</v>
      </c>
      <c r="I1140" s="826">
        <v>5.65488</v>
      </c>
      <c r="J1140" s="826"/>
      <c r="K1140" s="826"/>
      <c r="L1140" s="142"/>
      <c r="M1140" s="136">
        <v>702</v>
      </c>
    </row>
    <row r="1141" s="136" customFormat="1" customHeight="1" outlineLevel="1" spans="1:13">
      <c r="A1141" s="196">
        <v>1162</v>
      </c>
      <c r="B1141" s="196"/>
      <c r="C1141" s="196" t="s">
        <v>85</v>
      </c>
      <c r="D1141" s="196" t="s">
        <v>1553</v>
      </c>
      <c r="E1141" s="826">
        <v>1.836</v>
      </c>
      <c r="F1141" s="826">
        <v>1.5</v>
      </c>
      <c r="G1141" s="826">
        <v>3</v>
      </c>
      <c r="H1141" s="826">
        <v>1</v>
      </c>
      <c r="I1141" s="826"/>
      <c r="J1141" s="826">
        <v>2.754</v>
      </c>
      <c r="K1141" s="826">
        <v>2.036</v>
      </c>
      <c r="L1141" s="142" t="s">
        <v>1944</v>
      </c>
      <c r="M1141" s="136">
        <v>702</v>
      </c>
    </row>
    <row r="1142" s="136" customFormat="1" customHeight="1" outlineLevel="1" spans="1:13">
      <c r="A1142" s="196">
        <v>1163</v>
      </c>
      <c r="B1142" s="196"/>
      <c r="C1142" s="196"/>
      <c r="D1142" s="266" t="s">
        <v>1606</v>
      </c>
      <c r="E1142" s="826">
        <v>1.836</v>
      </c>
      <c r="F1142" s="826">
        <v>1.5</v>
      </c>
      <c r="G1142" s="826">
        <v>3</v>
      </c>
      <c r="H1142" s="826">
        <v>1</v>
      </c>
      <c r="I1142" s="826"/>
      <c r="J1142" s="826">
        <v>2.754</v>
      </c>
      <c r="K1142" s="826">
        <v>2.036</v>
      </c>
      <c r="L1142" s="142"/>
      <c r="M1142" s="136">
        <v>702</v>
      </c>
    </row>
    <row r="1143" s="136" customFormat="1" customHeight="1" outlineLevel="1" spans="1:13">
      <c r="A1143" s="196">
        <v>1164</v>
      </c>
      <c r="B1143" s="196"/>
      <c r="C1143" s="196"/>
      <c r="D1143" s="196" t="s">
        <v>1555</v>
      </c>
      <c r="E1143" s="826">
        <v>6.63</v>
      </c>
      <c r="F1143" s="826">
        <v>1.5</v>
      </c>
      <c r="G1143" s="826">
        <v>3</v>
      </c>
      <c r="H1143" s="826">
        <v>2</v>
      </c>
      <c r="I1143" s="826"/>
      <c r="J1143" s="826">
        <v>19.89</v>
      </c>
      <c r="K1143" s="826">
        <v>6.83</v>
      </c>
      <c r="L1143" s="142"/>
      <c r="M1143" s="136">
        <v>702</v>
      </c>
    </row>
    <row r="1144" s="136" customFormat="1" customHeight="1" outlineLevel="1" spans="1:13">
      <c r="A1144" s="196">
        <v>1165</v>
      </c>
      <c r="B1144" s="196"/>
      <c r="C1144" s="196"/>
      <c r="D1144" s="196" t="s">
        <v>1547</v>
      </c>
      <c r="E1144" s="826">
        <v>1.428</v>
      </c>
      <c r="F1144" s="826">
        <v>1.5</v>
      </c>
      <c r="G1144" s="266">
        <v>3.96</v>
      </c>
      <c r="H1144" s="826">
        <v>1</v>
      </c>
      <c r="I1144" s="826">
        <v>5.65488</v>
      </c>
      <c r="J1144" s="826"/>
      <c r="K1144" s="826"/>
      <c r="L1144" s="142"/>
      <c r="M1144" s="136">
        <v>702</v>
      </c>
    </row>
    <row r="1145" s="136" customFormat="1" customHeight="1" outlineLevel="1" spans="1:13">
      <c r="A1145" s="196">
        <v>1166</v>
      </c>
      <c r="B1145" s="196"/>
      <c r="C1145" s="196" t="s">
        <v>85</v>
      </c>
      <c r="D1145" s="196" t="s">
        <v>1553</v>
      </c>
      <c r="E1145" s="826">
        <v>1.836</v>
      </c>
      <c r="F1145" s="826">
        <v>1.5</v>
      </c>
      <c r="G1145" s="826">
        <v>3</v>
      </c>
      <c r="H1145" s="826">
        <v>1</v>
      </c>
      <c r="I1145" s="826"/>
      <c r="J1145" s="826">
        <v>2.754</v>
      </c>
      <c r="K1145" s="826">
        <v>2.036</v>
      </c>
      <c r="L1145" s="142" t="s">
        <v>1945</v>
      </c>
      <c r="M1145" s="136">
        <v>702</v>
      </c>
    </row>
    <row r="1146" s="136" customFormat="1" customHeight="1" outlineLevel="1" spans="1:13">
      <c r="A1146" s="196">
        <v>1167</v>
      </c>
      <c r="B1146" s="196"/>
      <c r="C1146" s="196"/>
      <c r="D1146" s="266" t="s">
        <v>1606</v>
      </c>
      <c r="E1146" s="826">
        <v>1.836</v>
      </c>
      <c r="F1146" s="826">
        <v>1.5</v>
      </c>
      <c r="G1146" s="826">
        <v>3</v>
      </c>
      <c r="H1146" s="826">
        <v>1</v>
      </c>
      <c r="I1146" s="826"/>
      <c r="J1146" s="826">
        <v>2.754</v>
      </c>
      <c r="K1146" s="826">
        <v>2.036</v>
      </c>
      <c r="L1146" s="142"/>
      <c r="M1146" s="136">
        <v>702</v>
      </c>
    </row>
    <row r="1147" s="136" customFormat="1" customHeight="1" outlineLevel="1" spans="1:13">
      <c r="A1147" s="196">
        <v>1168</v>
      </c>
      <c r="B1147" s="196"/>
      <c r="C1147" s="196"/>
      <c r="D1147" s="196" t="s">
        <v>1555</v>
      </c>
      <c r="E1147" s="826">
        <v>6.63</v>
      </c>
      <c r="F1147" s="826">
        <v>1.5</v>
      </c>
      <c r="G1147" s="826">
        <v>3</v>
      </c>
      <c r="H1147" s="826">
        <v>2</v>
      </c>
      <c r="I1147" s="826"/>
      <c r="J1147" s="826">
        <v>19.89</v>
      </c>
      <c r="K1147" s="826">
        <v>6.83</v>
      </c>
      <c r="L1147" s="142"/>
      <c r="M1147" s="136">
        <v>702</v>
      </c>
    </row>
    <row r="1148" s="136" customFormat="1" customHeight="1" outlineLevel="1" spans="1:13">
      <c r="A1148" s="196">
        <v>1169</v>
      </c>
      <c r="B1148" s="196"/>
      <c r="C1148" s="196"/>
      <c r="D1148" s="196" t="s">
        <v>1547</v>
      </c>
      <c r="E1148" s="826">
        <v>1.428</v>
      </c>
      <c r="F1148" s="826">
        <v>1.5</v>
      </c>
      <c r="G1148" s="266">
        <v>3.96</v>
      </c>
      <c r="H1148" s="826">
        <v>1</v>
      </c>
      <c r="I1148" s="826">
        <v>5.65488</v>
      </c>
      <c r="J1148" s="826"/>
      <c r="K1148" s="826"/>
      <c r="L1148" s="142"/>
      <c r="M1148" s="136">
        <v>702</v>
      </c>
    </row>
    <row r="1149" s="136" customFormat="1" customHeight="1" outlineLevel="1" spans="1:13">
      <c r="A1149" s="196">
        <v>1170</v>
      </c>
      <c r="B1149" s="196"/>
      <c r="C1149" s="196" t="s">
        <v>87</v>
      </c>
      <c r="D1149" s="196" t="s">
        <v>1553</v>
      </c>
      <c r="E1149" s="826">
        <v>1.836</v>
      </c>
      <c r="F1149" s="826">
        <v>1.5</v>
      </c>
      <c r="G1149" s="826">
        <v>3</v>
      </c>
      <c r="H1149" s="826">
        <v>1</v>
      </c>
      <c r="I1149" s="826"/>
      <c r="J1149" s="826">
        <v>2.754</v>
      </c>
      <c r="K1149" s="826">
        <v>2.036</v>
      </c>
      <c r="L1149" s="142" t="s">
        <v>1946</v>
      </c>
      <c r="M1149" s="136">
        <v>702</v>
      </c>
    </row>
    <row r="1150" s="136" customFormat="1" customHeight="1" outlineLevel="1" spans="1:13">
      <c r="A1150" s="196">
        <v>1171</v>
      </c>
      <c r="B1150" s="196"/>
      <c r="C1150" s="196"/>
      <c r="D1150" s="266" t="s">
        <v>1606</v>
      </c>
      <c r="E1150" s="826">
        <v>1.836</v>
      </c>
      <c r="F1150" s="826">
        <v>1.5</v>
      </c>
      <c r="G1150" s="826">
        <v>3</v>
      </c>
      <c r="H1150" s="826">
        <v>1</v>
      </c>
      <c r="I1150" s="826"/>
      <c r="J1150" s="826">
        <v>2.754</v>
      </c>
      <c r="K1150" s="826">
        <v>2.036</v>
      </c>
      <c r="L1150" s="142"/>
      <c r="M1150" s="136">
        <v>702</v>
      </c>
    </row>
    <row r="1151" s="136" customFormat="1" customHeight="1" outlineLevel="1" spans="1:13">
      <c r="A1151" s="196">
        <v>1172</v>
      </c>
      <c r="B1151" s="196"/>
      <c r="C1151" s="196"/>
      <c r="D1151" s="196" t="s">
        <v>1555</v>
      </c>
      <c r="E1151" s="826">
        <v>6.63</v>
      </c>
      <c r="F1151" s="826">
        <v>1.5</v>
      </c>
      <c r="G1151" s="826">
        <v>3</v>
      </c>
      <c r="H1151" s="826">
        <v>3</v>
      </c>
      <c r="I1151" s="826"/>
      <c r="J1151" s="826">
        <v>29.835</v>
      </c>
      <c r="K1151" s="826">
        <v>6.83</v>
      </c>
      <c r="L1151" s="142"/>
      <c r="M1151" s="136">
        <v>702</v>
      </c>
    </row>
    <row r="1152" s="136" customFormat="1" customHeight="1" outlineLevel="1" spans="1:13">
      <c r="A1152" s="196">
        <v>1173</v>
      </c>
      <c r="B1152" s="196"/>
      <c r="C1152" s="196"/>
      <c r="D1152" s="196" t="s">
        <v>1547</v>
      </c>
      <c r="E1152" s="826">
        <v>1.428</v>
      </c>
      <c r="F1152" s="826">
        <v>1.5</v>
      </c>
      <c r="G1152" s="266">
        <v>3.96</v>
      </c>
      <c r="H1152" s="826">
        <v>1</v>
      </c>
      <c r="I1152" s="826">
        <v>5.65488</v>
      </c>
      <c r="J1152" s="826"/>
      <c r="K1152" s="826"/>
      <c r="L1152" s="142"/>
      <c r="M1152" s="136">
        <v>702</v>
      </c>
    </row>
    <row r="1153" s="136" customFormat="1" customHeight="1" outlineLevel="1" spans="1:13">
      <c r="A1153" s="196">
        <v>1174</v>
      </c>
      <c r="B1153" s="196"/>
      <c r="C1153" s="196" t="s">
        <v>87</v>
      </c>
      <c r="D1153" s="196" t="s">
        <v>1553</v>
      </c>
      <c r="E1153" s="826">
        <v>1.836</v>
      </c>
      <c r="F1153" s="826">
        <v>1.5</v>
      </c>
      <c r="G1153" s="826">
        <v>3</v>
      </c>
      <c r="H1153" s="826">
        <v>1</v>
      </c>
      <c r="I1153" s="826"/>
      <c r="J1153" s="826">
        <v>2.754</v>
      </c>
      <c r="K1153" s="826">
        <v>2.036</v>
      </c>
      <c r="L1153" s="142" t="s">
        <v>1947</v>
      </c>
      <c r="M1153" s="136">
        <v>702</v>
      </c>
    </row>
    <row r="1154" s="136" customFormat="1" customHeight="1" outlineLevel="1" spans="1:13">
      <c r="A1154" s="196">
        <v>1175</v>
      </c>
      <c r="B1154" s="196"/>
      <c r="C1154" s="196"/>
      <c r="D1154" s="266" t="s">
        <v>1606</v>
      </c>
      <c r="E1154" s="826">
        <v>1.836</v>
      </c>
      <c r="F1154" s="826">
        <v>1.5</v>
      </c>
      <c r="G1154" s="826">
        <v>3</v>
      </c>
      <c r="H1154" s="826">
        <v>1</v>
      </c>
      <c r="I1154" s="826"/>
      <c r="J1154" s="826">
        <v>2.754</v>
      </c>
      <c r="K1154" s="826">
        <v>2.036</v>
      </c>
      <c r="L1154" s="142"/>
      <c r="M1154" s="136">
        <v>702</v>
      </c>
    </row>
    <row r="1155" s="136" customFormat="1" customHeight="1" outlineLevel="1" spans="1:13">
      <c r="A1155" s="196">
        <v>1176</v>
      </c>
      <c r="B1155" s="196"/>
      <c r="C1155" s="196"/>
      <c r="D1155" s="196" t="s">
        <v>1555</v>
      </c>
      <c r="E1155" s="826">
        <v>6.63</v>
      </c>
      <c r="F1155" s="826">
        <v>1.5</v>
      </c>
      <c r="G1155" s="826">
        <v>3</v>
      </c>
      <c r="H1155" s="826">
        <v>3</v>
      </c>
      <c r="I1155" s="826"/>
      <c r="J1155" s="826">
        <v>29.835</v>
      </c>
      <c r="K1155" s="826">
        <v>6.83</v>
      </c>
      <c r="L1155" s="142"/>
      <c r="M1155" s="136">
        <v>702</v>
      </c>
    </row>
    <row r="1156" s="136" customFormat="1" customHeight="1" outlineLevel="1" spans="1:13">
      <c r="A1156" s="196">
        <v>1177</v>
      </c>
      <c r="B1156" s="196"/>
      <c r="C1156" s="196"/>
      <c r="D1156" s="196" t="s">
        <v>1547</v>
      </c>
      <c r="E1156" s="826">
        <v>1.428</v>
      </c>
      <c r="F1156" s="826">
        <v>1.5</v>
      </c>
      <c r="G1156" s="266">
        <v>3.96</v>
      </c>
      <c r="H1156" s="826">
        <v>1</v>
      </c>
      <c r="I1156" s="826">
        <v>5.65488</v>
      </c>
      <c r="J1156" s="826"/>
      <c r="K1156" s="826"/>
      <c r="L1156" s="142"/>
      <c r="M1156" s="136">
        <v>702</v>
      </c>
    </row>
    <row r="1157" s="136" customFormat="1" customHeight="1" outlineLevel="1" spans="1:13">
      <c r="A1157" s="196">
        <v>1178</v>
      </c>
      <c r="B1157" s="196"/>
      <c r="C1157" s="196" t="s">
        <v>87</v>
      </c>
      <c r="D1157" s="196" t="s">
        <v>1553</v>
      </c>
      <c r="E1157" s="826">
        <v>1.836</v>
      </c>
      <c r="F1157" s="826">
        <v>1.5</v>
      </c>
      <c r="G1157" s="826">
        <v>3</v>
      </c>
      <c r="H1157" s="826">
        <v>1</v>
      </c>
      <c r="I1157" s="826"/>
      <c r="J1157" s="826">
        <v>2.754</v>
      </c>
      <c r="K1157" s="826">
        <v>2.036</v>
      </c>
      <c r="L1157" s="142" t="s">
        <v>1948</v>
      </c>
      <c r="M1157" s="136">
        <v>702</v>
      </c>
    </row>
    <row r="1158" s="136" customFormat="1" customHeight="1" outlineLevel="1" spans="1:13">
      <c r="A1158" s="196">
        <v>1179</v>
      </c>
      <c r="B1158" s="196"/>
      <c r="C1158" s="196"/>
      <c r="D1158" s="266" t="s">
        <v>1606</v>
      </c>
      <c r="E1158" s="826">
        <v>1.836</v>
      </c>
      <c r="F1158" s="826">
        <v>1.5</v>
      </c>
      <c r="G1158" s="826">
        <v>3</v>
      </c>
      <c r="H1158" s="826">
        <v>1</v>
      </c>
      <c r="I1158" s="826"/>
      <c r="J1158" s="826">
        <v>2.754</v>
      </c>
      <c r="K1158" s="826">
        <v>2.036</v>
      </c>
      <c r="L1158" s="142"/>
      <c r="M1158" s="136">
        <v>702</v>
      </c>
    </row>
    <row r="1159" s="136" customFormat="1" customHeight="1" outlineLevel="1" spans="1:13">
      <c r="A1159" s="196">
        <v>1180</v>
      </c>
      <c r="B1159" s="196"/>
      <c r="C1159" s="196"/>
      <c r="D1159" s="196" t="s">
        <v>1555</v>
      </c>
      <c r="E1159" s="826">
        <v>6.63</v>
      </c>
      <c r="F1159" s="826">
        <v>1.5</v>
      </c>
      <c r="G1159" s="826">
        <v>3</v>
      </c>
      <c r="H1159" s="826">
        <v>3</v>
      </c>
      <c r="I1159" s="826"/>
      <c r="J1159" s="826">
        <v>29.835</v>
      </c>
      <c r="K1159" s="826">
        <v>6.83</v>
      </c>
      <c r="L1159" s="142"/>
      <c r="M1159" s="136">
        <v>702</v>
      </c>
    </row>
    <row r="1160" s="136" customFormat="1" customHeight="1" outlineLevel="1" spans="1:13">
      <c r="A1160" s="196">
        <v>1181</v>
      </c>
      <c r="B1160" s="196"/>
      <c r="C1160" s="196"/>
      <c r="D1160" s="196" t="s">
        <v>1547</v>
      </c>
      <c r="E1160" s="826">
        <v>1.428</v>
      </c>
      <c r="F1160" s="826">
        <v>1.5</v>
      </c>
      <c r="G1160" s="266">
        <v>3.96</v>
      </c>
      <c r="H1160" s="826">
        <v>1</v>
      </c>
      <c r="I1160" s="826">
        <v>5.65488</v>
      </c>
      <c r="J1160" s="826"/>
      <c r="K1160" s="826"/>
      <c r="L1160" s="142"/>
      <c r="M1160" s="136">
        <v>702</v>
      </c>
    </row>
    <row r="1161" s="136" customFormat="1" customHeight="1" outlineLevel="1" spans="1:13">
      <c r="A1161" s="196">
        <v>1182</v>
      </c>
      <c r="B1161" s="196"/>
      <c r="C1161" s="196" t="s">
        <v>83</v>
      </c>
      <c r="D1161" s="196" t="s">
        <v>1553</v>
      </c>
      <c r="E1161" s="826">
        <v>3.264</v>
      </c>
      <c r="F1161" s="826">
        <v>1.5</v>
      </c>
      <c r="G1161" s="826">
        <v>3</v>
      </c>
      <c r="H1161" s="826">
        <v>1</v>
      </c>
      <c r="I1161" s="826"/>
      <c r="J1161" s="826">
        <v>4.896</v>
      </c>
      <c r="K1161" s="826">
        <v>3.464</v>
      </c>
      <c r="L1161" s="142" t="s">
        <v>1949</v>
      </c>
      <c r="M1161" s="136">
        <v>702</v>
      </c>
    </row>
    <row r="1162" s="136" customFormat="1" customHeight="1" outlineLevel="1" spans="1:13">
      <c r="A1162" s="196">
        <v>1183</v>
      </c>
      <c r="B1162" s="196"/>
      <c r="C1162" s="196"/>
      <c r="D1162" s="266" t="s">
        <v>1606</v>
      </c>
      <c r="E1162" s="826">
        <v>3.264</v>
      </c>
      <c r="F1162" s="826">
        <v>1.5</v>
      </c>
      <c r="G1162" s="826">
        <v>3</v>
      </c>
      <c r="H1162" s="826">
        <v>1</v>
      </c>
      <c r="I1162" s="826"/>
      <c r="J1162" s="826">
        <v>4.896</v>
      </c>
      <c r="K1162" s="826">
        <v>3.464</v>
      </c>
      <c r="L1162" s="142"/>
      <c r="M1162" s="136">
        <v>702</v>
      </c>
    </row>
    <row r="1163" s="136" customFormat="1" customHeight="1" outlineLevel="1" spans="1:13">
      <c r="A1163" s="196">
        <v>1184</v>
      </c>
      <c r="B1163" s="196"/>
      <c r="C1163" s="196"/>
      <c r="D1163" s="196" t="s">
        <v>1555</v>
      </c>
      <c r="E1163" s="826">
        <v>6.63</v>
      </c>
      <c r="F1163" s="826">
        <v>1.5</v>
      </c>
      <c r="G1163" s="826">
        <v>3</v>
      </c>
      <c r="H1163" s="826">
        <v>1</v>
      </c>
      <c r="I1163" s="826"/>
      <c r="J1163" s="826">
        <v>9.945</v>
      </c>
      <c r="K1163" s="826">
        <v>6.83</v>
      </c>
      <c r="L1163" s="142"/>
      <c r="M1163" s="136">
        <v>702</v>
      </c>
    </row>
    <row r="1164" s="136" customFormat="1" customHeight="1" outlineLevel="1" spans="1:13">
      <c r="A1164" s="196">
        <v>1186</v>
      </c>
      <c r="B1164" s="196"/>
      <c r="C1164" s="196" t="s">
        <v>83</v>
      </c>
      <c r="D1164" s="196" t="s">
        <v>1553</v>
      </c>
      <c r="E1164" s="826">
        <v>3.264</v>
      </c>
      <c r="F1164" s="826">
        <v>1.5</v>
      </c>
      <c r="G1164" s="826">
        <v>3</v>
      </c>
      <c r="H1164" s="826">
        <v>1</v>
      </c>
      <c r="I1164" s="826"/>
      <c r="J1164" s="826">
        <v>4.896</v>
      </c>
      <c r="K1164" s="826">
        <v>3.464</v>
      </c>
      <c r="L1164" s="142" t="s">
        <v>1950</v>
      </c>
      <c r="M1164" s="136">
        <v>702</v>
      </c>
    </row>
    <row r="1165" s="136" customFormat="1" customHeight="1" outlineLevel="1" spans="1:13">
      <c r="A1165" s="196">
        <v>1187</v>
      </c>
      <c r="B1165" s="196"/>
      <c r="C1165" s="196"/>
      <c r="D1165" s="266" t="s">
        <v>1606</v>
      </c>
      <c r="E1165" s="826">
        <v>3.264</v>
      </c>
      <c r="F1165" s="826">
        <v>1.5</v>
      </c>
      <c r="G1165" s="826">
        <v>3</v>
      </c>
      <c r="H1165" s="826">
        <v>1</v>
      </c>
      <c r="I1165" s="826"/>
      <c r="J1165" s="826">
        <v>4.896</v>
      </c>
      <c r="K1165" s="826">
        <v>3.464</v>
      </c>
      <c r="L1165" s="142"/>
      <c r="M1165" s="136">
        <v>702</v>
      </c>
    </row>
    <row r="1166" s="136" customFormat="1" customHeight="1" outlineLevel="1" spans="1:13">
      <c r="A1166" s="196">
        <v>1188</v>
      </c>
      <c r="B1166" s="196"/>
      <c r="C1166" s="196"/>
      <c r="D1166" s="196" t="s">
        <v>1555</v>
      </c>
      <c r="E1166" s="826">
        <v>6.63</v>
      </c>
      <c r="F1166" s="826">
        <v>1.5</v>
      </c>
      <c r="G1166" s="826">
        <v>3</v>
      </c>
      <c r="H1166" s="826">
        <v>1</v>
      </c>
      <c r="I1166" s="826"/>
      <c r="J1166" s="826">
        <v>9.945</v>
      </c>
      <c r="K1166" s="826">
        <v>6.83</v>
      </c>
      <c r="L1166" s="142"/>
      <c r="M1166" s="136">
        <v>702</v>
      </c>
    </row>
    <row r="1167" s="136" customFormat="1" customHeight="1" outlineLevel="1" spans="1:13">
      <c r="A1167" s="196">
        <v>1190</v>
      </c>
      <c r="B1167" s="196"/>
      <c r="C1167" s="196" t="s">
        <v>87</v>
      </c>
      <c r="D1167" s="196" t="s">
        <v>1553</v>
      </c>
      <c r="E1167" s="826">
        <v>1.836</v>
      </c>
      <c r="F1167" s="826">
        <v>1.5</v>
      </c>
      <c r="G1167" s="826">
        <v>3</v>
      </c>
      <c r="H1167" s="826">
        <v>1</v>
      </c>
      <c r="I1167" s="826"/>
      <c r="J1167" s="826">
        <v>2.754</v>
      </c>
      <c r="K1167" s="826">
        <v>2.036</v>
      </c>
      <c r="L1167" s="142" t="s">
        <v>1951</v>
      </c>
      <c r="M1167" s="136">
        <v>702</v>
      </c>
    </row>
    <row r="1168" s="136" customFormat="1" customHeight="1" outlineLevel="1" spans="1:13">
      <c r="A1168" s="196">
        <v>1191</v>
      </c>
      <c r="B1168" s="196"/>
      <c r="C1168" s="196"/>
      <c r="D1168" s="266" t="s">
        <v>1606</v>
      </c>
      <c r="E1168" s="826">
        <v>1.836</v>
      </c>
      <c r="F1168" s="826">
        <v>1.5</v>
      </c>
      <c r="G1168" s="826">
        <v>3</v>
      </c>
      <c r="H1168" s="826">
        <v>1</v>
      </c>
      <c r="I1168" s="826"/>
      <c r="J1168" s="826">
        <v>2.754</v>
      </c>
      <c r="K1168" s="826">
        <v>2.036</v>
      </c>
      <c r="L1168" s="142"/>
      <c r="M1168" s="136">
        <v>702</v>
      </c>
    </row>
    <row r="1169" s="136" customFormat="1" customHeight="1" outlineLevel="1" spans="1:13">
      <c r="A1169" s="196">
        <v>1192</v>
      </c>
      <c r="B1169" s="196"/>
      <c r="C1169" s="196"/>
      <c r="D1169" s="196" t="s">
        <v>1555</v>
      </c>
      <c r="E1169" s="826">
        <v>6.63</v>
      </c>
      <c r="F1169" s="826">
        <v>1.5</v>
      </c>
      <c r="G1169" s="826">
        <v>3</v>
      </c>
      <c r="H1169" s="826">
        <v>3</v>
      </c>
      <c r="I1169" s="826"/>
      <c r="J1169" s="826">
        <v>29.835</v>
      </c>
      <c r="K1169" s="826">
        <v>6.83</v>
      </c>
      <c r="L1169" s="142"/>
      <c r="M1169" s="136">
        <v>702</v>
      </c>
    </row>
    <row r="1170" s="136" customFormat="1" customHeight="1" outlineLevel="1" spans="1:13">
      <c r="A1170" s="196">
        <v>1193</v>
      </c>
      <c r="B1170" s="196"/>
      <c r="C1170" s="196"/>
      <c r="D1170" s="196" t="s">
        <v>1547</v>
      </c>
      <c r="E1170" s="826">
        <v>1.428</v>
      </c>
      <c r="F1170" s="826">
        <v>1.5</v>
      </c>
      <c r="G1170" s="266">
        <v>3.96</v>
      </c>
      <c r="H1170" s="826">
        <v>1</v>
      </c>
      <c r="I1170" s="826">
        <v>5.65488</v>
      </c>
      <c r="J1170" s="826"/>
      <c r="K1170" s="826"/>
      <c r="L1170" s="142"/>
      <c r="M1170" s="136">
        <v>702</v>
      </c>
    </row>
    <row r="1171" s="136" customFormat="1" customHeight="1" outlineLevel="1" spans="1:13">
      <c r="A1171" s="196">
        <v>1194</v>
      </c>
      <c r="B1171" s="196"/>
      <c r="C1171" s="196" t="s">
        <v>87</v>
      </c>
      <c r="D1171" s="196" t="s">
        <v>1553</v>
      </c>
      <c r="E1171" s="826">
        <v>1.836</v>
      </c>
      <c r="F1171" s="826">
        <v>1.5</v>
      </c>
      <c r="G1171" s="826">
        <v>3</v>
      </c>
      <c r="H1171" s="826">
        <v>1</v>
      </c>
      <c r="I1171" s="826"/>
      <c r="J1171" s="826">
        <v>2.754</v>
      </c>
      <c r="K1171" s="826">
        <v>2.036</v>
      </c>
      <c r="L1171" s="142" t="s">
        <v>1952</v>
      </c>
      <c r="M1171" s="136">
        <v>702</v>
      </c>
    </row>
    <row r="1172" s="136" customFormat="1" customHeight="1" outlineLevel="1" spans="1:13">
      <c r="A1172" s="196">
        <v>1195</v>
      </c>
      <c r="B1172" s="196"/>
      <c r="C1172" s="196"/>
      <c r="D1172" s="266" t="s">
        <v>1606</v>
      </c>
      <c r="E1172" s="826">
        <v>1.836</v>
      </c>
      <c r="F1172" s="826">
        <v>1.5</v>
      </c>
      <c r="G1172" s="826">
        <v>3</v>
      </c>
      <c r="H1172" s="826">
        <v>1</v>
      </c>
      <c r="I1172" s="826"/>
      <c r="J1172" s="826">
        <v>2.754</v>
      </c>
      <c r="K1172" s="826">
        <v>2.036</v>
      </c>
      <c r="L1172" s="142"/>
      <c r="M1172" s="136">
        <v>702</v>
      </c>
    </row>
    <row r="1173" s="136" customFormat="1" customHeight="1" outlineLevel="1" spans="1:13">
      <c r="A1173" s="196">
        <v>1196</v>
      </c>
      <c r="B1173" s="196"/>
      <c r="C1173" s="196"/>
      <c r="D1173" s="196" t="s">
        <v>1555</v>
      </c>
      <c r="E1173" s="826">
        <v>6.63</v>
      </c>
      <c r="F1173" s="826">
        <v>1.5</v>
      </c>
      <c r="G1173" s="826">
        <v>3</v>
      </c>
      <c r="H1173" s="826">
        <v>3</v>
      </c>
      <c r="I1173" s="826"/>
      <c r="J1173" s="826">
        <v>29.835</v>
      </c>
      <c r="K1173" s="826">
        <v>6.83</v>
      </c>
      <c r="L1173" s="142"/>
      <c r="M1173" s="136">
        <v>702</v>
      </c>
    </row>
    <row r="1174" s="136" customFormat="1" customHeight="1" outlineLevel="1" spans="1:13">
      <c r="A1174" s="196">
        <v>1197</v>
      </c>
      <c r="B1174" s="196"/>
      <c r="C1174" s="196"/>
      <c r="D1174" s="196" t="s">
        <v>1547</v>
      </c>
      <c r="E1174" s="826">
        <v>1.428</v>
      </c>
      <c r="F1174" s="826">
        <v>1.5</v>
      </c>
      <c r="G1174" s="266">
        <v>3.96</v>
      </c>
      <c r="H1174" s="826">
        <v>1</v>
      </c>
      <c r="I1174" s="826">
        <v>5.65488</v>
      </c>
      <c r="J1174" s="826"/>
      <c r="K1174" s="826"/>
      <c r="L1174" s="142"/>
      <c r="M1174" s="136">
        <v>702</v>
      </c>
    </row>
    <row r="1175" s="136" customFormat="1" customHeight="1" outlineLevel="1" spans="1:13">
      <c r="A1175" s="196">
        <v>1198</v>
      </c>
      <c r="B1175" s="196"/>
      <c r="C1175" s="196" t="s">
        <v>87</v>
      </c>
      <c r="D1175" s="196" t="s">
        <v>1553</v>
      </c>
      <c r="E1175" s="826">
        <v>1.836</v>
      </c>
      <c r="F1175" s="826">
        <v>1.5</v>
      </c>
      <c r="G1175" s="826">
        <v>3</v>
      </c>
      <c r="H1175" s="826">
        <v>1</v>
      </c>
      <c r="I1175" s="826"/>
      <c r="J1175" s="826">
        <v>2.754</v>
      </c>
      <c r="K1175" s="826">
        <v>2.036</v>
      </c>
      <c r="L1175" s="142" t="s">
        <v>1953</v>
      </c>
      <c r="M1175" s="136">
        <v>702</v>
      </c>
    </row>
    <row r="1176" s="136" customFormat="1" customHeight="1" outlineLevel="1" spans="1:13">
      <c r="A1176" s="196">
        <v>1199</v>
      </c>
      <c r="B1176" s="196"/>
      <c r="C1176" s="196"/>
      <c r="D1176" s="266" t="s">
        <v>1606</v>
      </c>
      <c r="E1176" s="826">
        <v>1.836</v>
      </c>
      <c r="F1176" s="826">
        <v>1.5</v>
      </c>
      <c r="G1176" s="826">
        <v>3</v>
      </c>
      <c r="H1176" s="826">
        <v>1</v>
      </c>
      <c r="I1176" s="826"/>
      <c r="J1176" s="826">
        <v>2.754</v>
      </c>
      <c r="K1176" s="826">
        <v>2.036</v>
      </c>
      <c r="L1176" s="142"/>
      <c r="M1176" s="136">
        <v>702</v>
      </c>
    </row>
    <row r="1177" s="136" customFormat="1" customHeight="1" outlineLevel="1" spans="1:13">
      <c r="A1177" s="196">
        <v>1200</v>
      </c>
      <c r="B1177" s="196"/>
      <c r="C1177" s="196"/>
      <c r="D1177" s="196" t="s">
        <v>1555</v>
      </c>
      <c r="E1177" s="826">
        <v>6.63</v>
      </c>
      <c r="F1177" s="826">
        <v>1.5</v>
      </c>
      <c r="G1177" s="826">
        <v>3</v>
      </c>
      <c r="H1177" s="826">
        <v>3</v>
      </c>
      <c r="I1177" s="826"/>
      <c r="J1177" s="826">
        <v>29.835</v>
      </c>
      <c r="K1177" s="826">
        <v>6.83</v>
      </c>
      <c r="L1177" s="142"/>
      <c r="M1177" s="136">
        <v>702</v>
      </c>
    </row>
    <row r="1178" s="136" customFormat="1" customHeight="1" outlineLevel="1" spans="1:13">
      <c r="A1178" s="196">
        <v>1201</v>
      </c>
      <c r="B1178" s="196"/>
      <c r="C1178" s="196"/>
      <c r="D1178" s="196" t="s">
        <v>1547</v>
      </c>
      <c r="E1178" s="826">
        <v>1.428</v>
      </c>
      <c r="F1178" s="826">
        <v>1.5</v>
      </c>
      <c r="G1178" s="266">
        <v>3.96</v>
      </c>
      <c r="H1178" s="826">
        <v>1</v>
      </c>
      <c r="I1178" s="826">
        <v>5.65488</v>
      </c>
      <c r="J1178" s="826"/>
      <c r="K1178" s="826"/>
      <c r="L1178" s="142"/>
      <c r="M1178" s="136">
        <v>702</v>
      </c>
    </row>
    <row r="1179" s="136" customFormat="1" customHeight="1" outlineLevel="1" spans="1:13">
      <c r="A1179" s="196">
        <v>1202</v>
      </c>
      <c r="B1179" s="196"/>
      <c r="C1179" s="196" t="s">
        <v>85</v>
      </c>
      <c r="D1179" s="196" t="s">
        <v>1553</v>
      </c>
      <c r="E1179" s="826">
        <v>1.836</v>
      </c>
      <c r="F1179" s="826">
        <v>1.5</v>
      </c>
      <c r="G1179" s="826">
        <v>3</v>
      </c>
      <c r="H1179" s="826">
        <v>1</v>
      </c>
      <c r="I1179" s="826"/>
      <c r="J1179" s="826">
        <v>2.754</v>
      </c>
      <c r="K1179" s="826">
        <v>2.036</v>
      </c>
      <c r="L1179" s="142" t="s">
        <v>1954</v>
      </c>
      <c r="M1179" s="136">
        <v>702</v>
      </c>
    </row>
    <row r="1180" s="136" customFormat="1" customHeight="1" outlineLevel="1" spans="1:13">
      <c r="A1180" s="196">
        <v>1203</v>
      </c>
      <c r="B1180" s="196"/>
      <c r="C1180" s="196"/>
      <c r="D1180" s="266" t="s">
        <v>1606</v>
      </c>
      <c r="E1180" s="826">
        <v>1.836</v>
      </c>
      <c r="F1180" s="826">
        <v>1.5</v>
      </c>
      <c r="G1180" s="826">
        <v>3</v>
      </c>
      <c r="H1180" s="826">
        <v>1</v>
      </c>
      <c r="I1180" s="826"/>
      <c r="J1180" s="826">
        <v>2.754</v>
      </c>
      <c r="K1180" s="826">
        <v>2.036</v>
      </c>
      <c r="L1180" s="142"/>
      <c r="M1180" s="136">
        <v>702</v>
      </c>
    </row>
    <row r="1181" s="136" customFormat="1" customHeight="1" outlineLevel="1" spans="1:13">
      <c r="A1181" s="196">
        <v>1204</v>
      </c>
      <c r="B1181" s="196"/>
      <c r="C1181" s="196"/>
      <c r="D1181" s="196" t="s">
        <v>1555</v>
      </c>
      <c r="E1181" s="826">
        <v>6.63</v>
      </c>
      <c r="F1181" s="826">
        <v>1.5</v>
      </c>
      <c r="G1181" s="826">
        <v>3</v>
      </c>
      <c r="H1181" s="826">
        <v>3</v>
      </c>
      <c r="I1181" s="826"/>
      <c r="J1181" s="826">
        <v>29.835</v>
      </c>
      <c r="K1181" s="826">
        <v>6.83</v>
      </c>
      <c r="L1181" s="142"/>
      <c r="M1181" s="136">
        <v>702</v>
      </c>
    </row>
    <row r="1182" s="136" customFormat="1" customHeight="1" outlineLevel="1" spans="1:13">
      <c r="A1182" s="196">
        <v>1205</v>
      </c>
      <c r="B1182" s="196"/>
      <c r="C1182" s="196"/>
      <c r="D1182" s="196" t="s">
        <v>1547</v>
      </c>
      <c r="E1182" s="826">
        <v>1.428</v>
      </c>
      <c r="F1182" s="826">
        <v>1.5</v>
      </c>
      <c r="G1182" s="266">
        <v>3.96</v>
      </c>
      <c r="H1182" s="826">
        <v>1</v>
      </c>
      <c r="I1182" s="826">
        <v>5.65488</v>
      </c>
      <c r="J1182" s="826"/>
      <c r="K1182" s="826"/>
      <c r="L1182" s="142"/>
      <c r="M1182" s="136">
        <v>702</v>
      </c>
    </row>
    <row r="1183" s="136" customFormat="1" customHeight="1" outlineLevel="1" spans="1:13">
      <c r="A1183" s="196">
        <v>1206</v>
      </c>
      <c r="B1183" s="196"/>
      <c r="C1183" s="196" t="s">
        <v>85</v>
      </c>
      <c r="D1183" s="196" t="s">
        <v>1553</v>
      </c>
      <c r="E1183" s="826">
        <v>1.836</v>
      </c>
      <c r="F1183" s="826">
        <v>1.5</v>
      </c>
      <c r="G1183" s="826">
        <v>3</v>
      </c>
      <c r="H1183" s="826">
        <v>1</v>
      </c>
      <c r="I1183" s="826"/>
      <c r="J1183" s="826">
        <v>2.754</v>
      </c>
      <c r="K1183" s="826">
        <v>2.036</v>
      </c>
      <c r="L1183" s="142" t="s">
        <v>1955</v>
      </c>
      <c r="M1183" s="136">
        <v>702</v>
      </c>
    </row>
    <row r="1184" s="136" customFormat="1" customHeight="1" outlineLevel="1" spans="1:13">
      <c r="A1184" s="196">
        <v>1207</v>
      </c>
      <c r="B1184" s="196"/>
      <c r="C1184" s="196"/>
      <c r="D1184" s="266" t="s">
        <v>1606</v>
      </c>
      <c r="E1184" s="826">
        <v>1.836</v>
      </c>
      <c r="F1184" s="826">
        <v>1.5</v>
      </c>
      <c r="G1184" s="826">
        <v>3</v>
      </c>
      <c r="H1184" s="826">
        <v>1</v>
      </c>
      <c r="I1184" s="826"/>
      <c r="J1184" s="826">
        <v>2.754</v>
      </c>
      <c r="K1184" s="826">
        <v>2.036</v>
      </c>
      <c r="L1184" s="142"/>
      <c r="M1184" s="136">
        <v>702</v>
      </c>
    </row>
    <row r="1185" s="136" customFormat="1" customHeight="1" outlineLevel="1" spans="1:13">
      <c r="A1185" s="196">
        <v>1208</v>
      </c>
      <c r="B1185" s="196"/>
      <c r="C1185" s="196"/>
      <c r="D1185" s="196" t="s">
        <v>1555</v>
      </c>
      <c r="E1185" s="826">
        <v>6.63</v>
      </c>
      <c r="F1185" s="826">
        <v>1.5</v>
      </c>
      <c r="G1185" s="826">
        <v>3</v>
      </c>
      <c r="H1185" s="826">
        <v>2</v>
      </c>
      <c r="I1185" s="826"/>
      <c r="J1185" s="826">
        <v>19.89</v>
      </c>
      <c r="K1185" s="826">
        <v>6.83</v>
      </c>
      <c r="L1185" s="142"/>
      <c r="M1185" s="136">
        <v>702</v>
      </c>
    </row>
    <row r="1186" s="136" customFormat="1" customHeight="1" outlineLevel="1" spans="1:13">
      <c r="A1186" s="196">
        <v>1209</v>
      </c>
      <c r="B1186" s="196"/>
      <c r="C1186" s="196"/>
      <c r="D1186" s="196" t="s">
        <v>1547</v>
      </c>
      <c r="E1186" s="826">
        <v>1.428</v>
      </c>
      <c r="F1186" s="826">
        <v>1.5</v>
      </c>
      <c r="G1186" s="266">
        <v>3.96</v>
      </c>
      <c r="H1186" s="826">
        <v>1</v>
      </c>
      <c r="I1186" s="826">
        <v>5.65488</v>
      </c>
      <c r="J1186" s="826"/>
      <c r="K1186" s="826"/>
      <c r="L1186" s="142"/>
      <c r="M1186" s="136">
        <v>702</v>
      </c>
    </row>
    <row r="1187" s="136" customFormat="1" customHeight="1" outlineLevel="1" spans="1:13">
      <c r="A1187" s="196">
        <v>1210</v>
      </c>
      <c r="B1187" s="196"/>
      <c r="C1187" s="196" t="s">
        <v>85</v>
      </c>
      <c r="D1187" s="196" t="s">
        <v>1553</v>
      </c>
      <c r="E1187" s="826">
        <v>1.836</v>
      </c>
      <c r="F1187" s="826">
        <v>1.5</v>
      </c>
      <c r="G1187" s="826">
        <v>3</v>
      </c>
      <c r="H1187" s="826">
        <v>1</v>
      </c>
      <c r="I1187" s="826"/>
      <c r="J1187" s="826">
        <v>2.754</v>
      </c>
      <c r="K1187" s="826">
        <v>2.036</v>
      </c>
      <c r="L1187" s="142" t="s">
        <v>1956</v>
      </c>
      <c r="M1187" s="136">
        <v>702</v>
      </c>
    </row>
    <row r="1188" s="136" customFormat="1" customHeight="1" outlineLevel="1" spans="1:13">
      <c r="A1188" s="196">
        <v>1211</v>
      </c>
      <c r="B1188" s="196"/>
      <c r="C1188" s="196"/>
      <c r="D1188" s="266" t="s">
        <v>1606</v>
      </c>
      <c r="E1188" s="826">
        <v>1.836</v>
      </c>
      <c r="F1188" s="826">
        <v>1.5</v>
      </c>
      <c r="G1188" s="826">
        <v>3</v>
      </c>
      <c r="H1188" s="826">
        <v>1</v>
      </c>
      <c r="I1188" s="826"/>
      <c r="J1188" s="826">
        <v>2.754</v>
      </c>
      <c r="K1188" s="826">
        <v>2.036</v>
      </c>
      <c r="L1188" s="142"/>
      <c r="M1188" s="136">
        <v>702</v>
      </c>
    </row>
    <row r="1189" s="136" customFormat="1" customHeight="1" outlineLevel="1" spans="1:13">
      <c r="A1189" s="196">
        <v>1212</v>
      </c>
      <c r="B1189" s="196"/>
      <c r="C1189" s="196"/>
      <c r="D1189" s="196" t="s">
        <v>1555</v>
      </c>
      <c r="E1189" s="826">
        <v>6.63</v>
      </c>
      <c r="F1189" s="826">
        <v>1.5</v>
      </c>
      <c r="G1189" s="826">
        <v>3</v>
      </c>
      <c r="H1189" s="826">
        <v>2</v>
      </c>
      <c r="I1189" s="826"/>
      <c r="J1189" s="826">
        <v>19.89</v>
      </c>
      <c r="K1189" s="826">
        <v>6.83</v>
      </c>
      <c r="L1189" s="142"/>
      <c r="M1189" s="136">
        <v>702</v>
      </c>
    </row>
    <row r="1190" s="136" customFormat="1" customHeight="1" outlineLevel="1" spans="1:13">
      <c r="A1190" s="196">
        <v>1213</v>
      </c>
      <c r="B1190" s="196"/>
      <c r="C1190" s="196"/>
      <c r="D1190" s="196" t="s">
        <v>1547</v>
      </c>
      <c r="E1190" s="826">
        <v>1.428</v>
      </c>
      <c r="F1190" s="826">
        <v>1.5</v>
      </c>
      <c r="G1190" s="266">
        <v>3.96</v>
      </c>
      <c r="H1190" s="826">
        <v>1</v>
      </c>
      <c r="I1190" s="826">
        <v>5.65488</v>
      </c>
      <c r="J1190" s="826"/>
      <c r="K1190" s="826"/>
      <c r="L1190" s="142"/>
      <c r="M1190" s="136">
        <v>702</v>
      </c>
    </row>
    <row r="1191" s="136" customFormat="1" customHeight="1" outlineLevel="1" spans="1:13">
      <c r="A1191" s="196">
        <v>1214</v>
      </c>
      <c r="B1191" s="196"/>
      <c r="C1191" s="196" t="s">
        <v>85</v>
      </c>
      <c r="D1191" s="196" t="s">
        <v>1553</v>
      </c>
      <c r="E1191" s="826">
        <v>1.836</v>
      </c>
      <c r="F1191" s="826">
        <v>1.5</v>
      </c>
      <c r="G1191" s="826">
        <v>3</v>
      </c>
      <c r="H1191" s="826">
        <v>1</v>
      </c>
      <c r="I1191" s="826"/>
      <c r="J1191" s="826">
        <v>2.754</v>
      </c>
      <c r="K1191" s="826">
        <v>2.036</v>
      </c>
      <c r="L1191" s="142" t="s">
        <v>1957</v>
      </c>
      <c r="M1191" s="136">
        <v>702</v>
      </c>
    </row>
    <row r="1192" s="136" customFormat="1" customHeight="1" outlineLevel="1" spans="1:13">
      <c r="A1192" s="196">
        <v>1215</v>
      </c>
      <c r="B1192" s="196"/>
      <c r="C1192" s="196"/>
      <c r="D1192" s="266" t="s">
        <v>1606</v>
      </c>
      <c r="E1192" s="826">
        <v>1.836</v>
      </c>
      <c r="F1192" s="826">
        <v>1.5</v>
      </c>
      <c r="G1192" s="826">
        <v>3</v>
      </c>
      <c r="H1192" s="826">
        <v>1</v>
      </c>
      <c r="I1192" s="826"/>
      <c r="J1192" s="826">
        <v>2.754</v>
      </c>
      <c r="K1192" s="826">
        <v>2.036</v>
      </c>
      <c r="L1192" s="142"/>
      <c r="M1192" s="136">
        <v>702</v>
      </c>
    </row>
    <row r="1193" s="136" customFormat="1" customHeight="1" outlineLevel="1" spans="1:13">
      <c r="A1193" s="196">
        <v>1216</v>
      </c>
      <c r="B1193" s="196"/>
      <c r="C1193" s="196"/>
      <c r="D1193" s="196" t="s">
        <v>1555</v>
      </c>
      <c r="E1193" s="826">
        <v>6.63</v>
      </c>
      <c r="F1193" s="826">
        <v>1.5</v>
      </c>
      <c r="G1193" s="826">
        <v>3</v>
      </c>
      <c r="H1193" s="826">
        <v>2</v>
      </c>
      <c r="I1193" s="826"/>
      <c r="J1193" s="826">
        <v>19.89</v>
      </c>
      <c r="K1193" s="826">
        <v>6.83</v>
      </c>
      <c r="L1193" s="142"/>
      <c r="M1193" s="136">
        <v>702</v>
      </c>
    </row>
    <row r="1194" s="136" customFormat="1" customHeight="1" outlineLevel="1" spans="1:13">
      <c r="A1194" s="196">
        <v>1217</v>
      </c>
      <c r="B1194" s="196"/>
      <c r="C1194" s="196"/>
      <c r="D1194" s="196" t="s">
        <v>1547</v>
      </c>
      <c r="E1194" s="826">
        <v>1.428</v>
      </c>
      <c r="F1194" s="826">
        <v>1.5</v>
      </c>
      <c r="G1194" s="266">
        <v>3.96</v>
      </c>
      <c r="H1194" s="826">
        <v>1</v>
      </c>
      <c r="I1194" s="826">
        <v>5.65488</v>
      </c>
      <c r="J1194" s="826"/>
      <c r="K1194" s="826"/>
      <c r="L1194" s="142"/>
      <c r="M1194" s="136">
        <v>702</v>
      </c>
    </row>
    <row r="1195" s="136" customFormat="1" customHeight="1" outlineLevel="1" spans="1:13">
      <c r="A1195" s="196">
        <v>1218</v>
      </c>
      <c r="B1195" s="196"/>
      <c r="C1195" s="196" t="s">
        <v>85</v>
      </c>
      <c r="D1195" s="196" t="s">
        <v>1553</v>
      </c>
      <c r="E1195" s="826">
        <v>1.836</v>
      </c>
      <c r="F1195" s="826">
        <v>1.5</v>
      </c>
      <c r="G1195" s="826">
        <v>3</v>
      </c>
      <c r="H1195" s="826">
        <v>1</v>
      </c>
      <c r="I1195" s="826"/>
      <c r="J1195" s="826">
        <v>2.754</v>
      </c>
      <c r="K1195" s="826">
        <v>2.036</v>
      </c>
      <c r="L1195" s="142" t="s">
        <v>1958</v>
      </c>
      <c r="M1195" s="136">
        <v>702</v>
      </c>
    </row>
    <row r="1196" s="136" customFormat="1" customHeight="1" outlineLevel="1" spans="1:13">
      <c r="A1196" s="196">
        <v>1219</v>
      </c>
      <c r="B1196" s="196"/>
      <c r="C1196" s="196"/>
      <c r="D1196" s="266" t="s">
        <v>1606</v>
      </c>
      <c r="E1196" s="826">
        <v>1.836</v>
      </c>
      <c r="F1196" s="826">
        <v>1.5</v>
      </c>
      <c r="G1196" s="826">
        <v>3</v>
      </c>
      <c r="H1196" s="826">
        <v>1</v>
      </c>
      <c r="I1196" s="826"/>
      <c r="J1196" s="826">
        <v>2.754</v>
      </c>
      <c r="K1196" s="826">
        <v>2.036</v>
      </c>
      <c r="L1196" s="142"/>
      <c r="M1196" s="136">
        <v>702</v>
      </c>
    </row>
    <row r="1197" s="136" customFormat="1" customHeight="1" outlineLevel="1" spans="1:13">
      <c r="A1197" s="196">
        <v>1220</v>
      </c>
      <c r="B1197" s="196"/>
      <c r="C1197" s="196"/>
      <c r="D1197" s="196" t="s">
        <v>1555</v>
      </c>
      <c r="E1197" s="826">
        <v>6.63</v>
      </c>
      <c r="F1197" s="826">
        <v>1.5</v>
      </c>
      <c r="G1197" s="826">
        <v>3</v>
      </c>
      <c r="H1197" s="826">
        <v>2</v>
      </c>
      <c r="I1197" s="826"/>
      <c r="J1197" s="826">
        <v>19.89</v>
      </c>
      <c r="K1197" s="826">
        <v>6.83</v>
      </c>
      <c r="L1197" s="142"/>
      <c r="M1197" s="136">
        <v>702</v>
      </c>
    </row>
    <row r="1198" s="136" customFormat="1" customHeight="1" outlineLevel="1" spans="1:13">
      <c r="A1198" s="196">
        <v>1221</v>
      </c>
      <c r="B1198" s="196"/>
      <c r="C1198" s="196"/>
      <c r="D1198" s="196" t="s">
        <v>1547</v>
      </c>
      <c r="E1198" s="826">
        <v>1.428</v>
      </c>
      <c r="F1198" s="826">
        <v>1.5</v>
      </c>
      <c r="G1198" s="266">
        <v>3.96</v>
      </c>
      <c r="H1198" s="826">
        <v>1</v>
      </c>
      <c r="I1198" s="826">
        <v>5.65488</v>
      </c>
      <c r="J1198" s="826"/>
      <c r="K1198" s="826"/>
      <c r="L1198" s="142"/>
      <c r="M1198" s="136">
        <v>702</v>
      </c>
    </row>
    <row r="1199" s="136" customFormat="1" customHeight="1" outlineLevel="1" spans="1:13">
      <c r="A1199" s="196">
        <v>1222</v>
      </c>
      <c r="B1199" s="196"/>
      <c r="C1199" s="131" t="s">
        <v>1163</v>
      </c>
      <c r="D1199" s="196" t="s">
        <v>1555</v>
      </c>
      <c r="E1199" s="826">
        <v>9.792</v>
      </c>
      <c r="F1199" s="826">
        <v>1.5</v>
      </c>
      <c r="G1199" s="826">
        <v>3</v>
      </c>
      <c r="H1199" s="826">
        <v>1</v>
      </c>
      <c r="I1199" s="826"/>
      <c r="J1199" s="826">
        <v>14.688</v>
      </c>
      <c r="K1199" s="826">
        <v>9.992</v>
      </c>
      <c r="L1199" s="142" t="s">
        <v>1959</v>
      </c>
      <c r="M1199" s="136">
        <v>702</v>
      </c>
    </row>
    <row r="1200" s="136" customFormat="1" customHeight="1" outlineLevel="1" spans="1:13">
      <c r="A1200" s="196">
        <v>1223</v>
      </c>
      <c r="B1200" s="196"/>
      <c r="C1200" s="315"/>
      <c r="D1200" s="196" t="s">
        <v>1553</v>
      </c>
      <c r="E1200" s="826">
        <v>5.712</v>
      </c>
      <c r="F1200" s="826">
        <v>1.5</v>
      </c>
      <c r="G1200" s="826">
        <v>3</v>
      </c>
      <c r="H1200" s="826">
        <v>1</v>
      </c>
      <c r="I1200" s="826"/>
      <c r="J1200" s="826">
        <v>8.568</v>
      </c>
      <c r="K1200" s="826">
        <v>5.912</v>
      </c>
      <c r="L1200" s="142"/>
      <c r="M1200" s="136">
        <v>702</v>
      </c>
    </row>
    <row r="1201" s="136" customFormat="1" customHeight="1" outlineLevel="1" spans="1:13">
      <c r="A1201" s="196">
        <v>1224</v>
      </c>
      <c r="B1201" s="196"/>
      <c r="C1201" s="263"/>
      <c r="D1201" s="266" t="s">
        <v>1606</v>
      </c>
      <c r="E1201" s="826">
        <v>5.712</v>
      </c>
      <c r="F1201" s="826">
        <v>1.5</v>
      </c>
      <c r="G1201" s="826">
        <v>3</v>
      </c>
      <c r="H1201" s="826">
        <v>1</v>
      </c>
      <c r="I1201" s="826"/>
      <c r="J1201" s="826">
        <v>8.568</v>
      </c>
      <c r="K1201" s="826">
        <v>5.912</v>
      </c>
      <c r="L1201" s="142"/>
      <c r="M1201" s="136">
        <v>702</v>
      </c>
    </row>
    <row r="1202" s="136" customFormat="1" customHeight="1" outlineLevel="1" spans="1:13">
      <c r="A1202" s="196">
        <v>1225</v>
      </c>
      <c r="B1202" s="196"/>
      <c r="C1202" s="196" t="s">
        <v>1165</v>
      </c>
      <c r="D1202" s="196" t="s">
        <v>1553</v>
      </c>
      <c r="E1202" s="826">
        <v>3.366</v>
      </c>
      <c r="F1202" s="826">
        <v>1.5</v>
      </c>
      <c r="G1202" s="826">
        <v>1.4</v>
      </c>
      <c r="H1202" s="826">
        <v>1</v>
      </c>
      <c r="I1202" s="826"/>
      <c r="J1202" s="826">
        <v>5.049</v>
      </c>
      <c r="K1202" s="826">
        <v>3.566</v>
      </c>
      <c r="L1202" s="142" t="s">
        <v>1960</v>
      </c>
      <c r="M1202" s="136">
        <v>702</v>
      </c>
    </row>
    <row r="1203" s="136" customFormat="1" customHeight="1" outlineLevel="1" spans="1:13">
      <c r="A1203" s="196">
        <v>1226</v>
      </c>
      <c r="B1203" s="196"/>
      <c r="C1203" s="196" t="s">
        <v>1664</v>
      </c>
      <c r="D1203" s="196" t="s">
        <v>1553</v>
      </c>
      <c r="E1203" s="826">
        <v>1.3668</v>
      </c>
      <c r="F1203" s="826">
        <v>1.5</v>
      </c>
      <c r="G1203" s="826">
        <v>3</v>
      </c>
      <c r="H1203" s="826">
        <v>1</v>
      </c>
      <c r="I1203" s="826"/>
      <c r="J1203" s="826">
        <v>2.0502</v>
      </c>
      <c r="K1203" s="826">
        <v>1.5668</v>
      </c>
      <c r="L1203" s="142" t="s">
        <v>1961</v>
      </c>
      <c r="M1203" s="136">
        <v>702</v>
      </c>
    </row>
    <row r="1204" s="136" customFormat="1" customHeight="1" outlineLevel="1" spans="1:13">
      <c r="A1204" s="196">
        <v>1227</v>
      </c>
      <c r="B1204" s="196"/>
      <c r="C1204" s="196" t="s">
        <v>893</v>
      </c>
      <c r="D1204" s="196" t="s">
        <v>1553</v>
      </c>
      <c r="E1204" s="826">
        <v>4.131</v>
      </c>
      <c r="F1204" s="826">
        <v>1.5</v>
      </c>
      <c r="G1204" s="826">
        <v>3</v>
      </c>
      <c r="H1204" s="826">
        <v>1</v>
      </c>
      <c r="I1204" s="826"/>
      <c r="J1204" s="826">
        <v>6.1965</v>
      </c>
      <c r="K1204" s="826">
        <v>4.331</v>
      </c>
      <c r="L1204" s="142" t="s">
        <v>1962</v>
      </c>
      <c r="M1204" s="136">
        <v>702</v>
      </c>
    </row>
    <row r="1205" s="136" customFormat="1" customHeight="1" outlineLevel="1" spans="1:13">
      <c r="A1205" s="196">
        <v>1228</v>
      </c>
      <c r="B1205" s="196"/>
      <c r="C1205" s="196" t="s">
        <v>893</v>
      </c>
      <c r="D1205" s="196" t="s">
        <v>1553</v>
      </c>
      <c r="E1205" s="826">
        <v>3.5802</v>
      </c>
      <c r="F1205" s="826">
        <v>1.5</v>
      </c>
      <c r="G1205" s="826">
        <v>3</v>
      </c>
      <c r="H1205" s="826">
        <v>1</v>
      </c>
      <c r="I1205" s="826"/>
      <c r="J1205" s="826">
        <v>5.3703</v>
      </c>
      <c r="K1205" s="826">
        <v>3.7802</v>
      </c>
      <c r="L1205" s="142" t="s">
        <v>1963</v>
      </c>
      <c r="M1205" s="136">
        <v>702</v>
      </c>
    </row>
    <row r="1206" s="136" customFormat="1" customHeight="1" outlineLevel="1" spans="1:13">
      <c r="A1206" s="196">
        <v>1229</v>
      </c>
      <c r="B1206" s="196"/>
      <c r="C1206" s="196" t="s">
        <v>893</v>
      </c>
      <c r="D1206" s="196" t="s">
        <v>1553</v>
      </c>
      <c r="E1206" s="826">
        <v>2.907</v>
      </c>
      <c r="F1206" s="826">
        <v>1.5</v>
      </c>
      <c r="G1206" s="826">
        <v>3</v>
      </c>
      <c r="H1206" s="826">
        <v>1</v>
      </c>
      <c r="I1206" s="826"/>
      <c r="J1206" s="826">
        <v>4.3605</v>
      </c>
      <c r="K1206" s="826">
        <v>3.107</v>
      </c>
      <c r="L1206" s="142" t="s">
        <v>1964</v>
      </c>
      <c r="M1206" s="136">
        <v>702</v>
      </c>
    </row>
    <row r="1207" s="136" customFormat="1" customHeight="1" outlineLevel="1" spans="1:13">
      <c r="A1207" s="196">
        <v>1230</v>
      </c>
      <c r="B1207" s="196"/>
      <c r="C1207" s="196" t="s">
        <v>75</v>
      </c>
      <c r="D1207" s="196" t="s">
        <v>1553</v>
      </c>
      <c r="E1207" s="826">
        <v>3.366</v>
      </c>
      <c r="F1207" s="826">
        <v>1.5</v>
      </c>
      <c r="G1207" s="826">
        <v>3</v>
      </c>
      <c r="H1207" s="826">
        <v>1</v>
      </c>
      <c r="I1207" s="826"/>
      <c r="J1207" s="826">
        <v>5.049</v>
      </c>
      <c r="K1207" s="826">
        <v>3.566</v>
      </c>
      <c r="L1207" s="142" t="s">
        <v>1965</v>
      </c>
      <c r="M1207" s="136">
        <v>702</v>
      </c>
    </row>
    <row r="1208" s="136" customFormat="1" customHeight="1" outlineLevel="1" spans="1:13">
      <c r="A1208" s="196">
        <v>1231</v>
      </c>
      <c r="B1208" s="196"/>
      <c r="C1208" s="196" t="s">
        <v>75</v>
      </c>
      <c r="D1208" s="196" t="s">
        <v>1553</v>
      </c>
      <c r="E1208" s="826">
        <v>2.907</v>
      </c>
      <c r="F1208" s="826">
        <v>1.5</v>
      </c>
      <c r="G1208" s="826">
        <v>3</v>
      </c>
      <c r="H1208" s="826">
        <v>1</v>
      </c>
      <c r="I1208" s="826"/>
      <c r="J1208" s="826">
        <v>4.3605</v>
      </c>
      <c r="K1208" s="826">
        <v>3.107</v>
      </c>
      <c r="L1208" s="142" t="s">
        <v>1966</v>
      </c>
      <c r="M1208" s="136">
        <v>702</v>
      </c>
    </row>
    <row r="1209" s="136" customFormat="1" customHeight="1" outlineLevel="1" spans="1:13">
      <c r="A1209" s="196">
        <v>1232</v>
      </c>
      <c r="B1209" s="196"/>
      <c r="C1209" s="196" t="s">
        <v>1664</v>
      </c>
      <c r="D1209" s="196" t="s">
        <v>1553</v>
      </c>
      <c r="E1209" s="826">
        <v>3.366</v>
      </c>
      <c r="F1209" s="826">
        <v>1.5</v>
      </c>
      <c r="G1209" s="826">
        <v>3</v>
      </c>
      <c r="H1209" s="826">
        <v>1</v>
      </c>
      <c r="I1209" s="826"/>
      <c r="J1209" s="826">
        <v>5.049</v>
      </c>
      <c r="K1209" s="826">
        <v>3.566</v>
      </c>
      <c r="L1209" s="142" t="s">
        <v>1967</v>
      </c>
      <c r="M1209" s="136">
        <v>702</v>
      </c>
    </row>
    <row r="1210" s="136" customFormat="1" customHeight="1" outlineLevel="1" spans="1:13">
      <c r="A1210" s="196">
        <v>1233</v>
      </c>
      <c r="B1210" s="196"/>
      <c r="C1210" s="196" t="s">
        <v>75</v>
      </c>
      <c r="D1210" s="196" t="s">
        <v>1553</v>
      </c>
      <c r="E1210" s="826">
        <v>2.55</v>
      </c>
      <c r="F1210" s="826">
        <v>1.5</v>
      </c>
      <c r="G1210" s="826">
        <v>3</v>
      </c>
      <c r="H1210" s="826">
        <v>1</v>
      </c>
      <c r="I1210" s="826"/>
      <c r="J1210" s="826">
        <v>3.825</v>
      </c>
      <c r="K1210" s="826">
        <v>2.75</v>
      </c>
      <c r="L1210" s="142" t="s">
        <v>1968</v>
      </c>
      <c r="M1210" s="136">
        <v>702</v>
      </c>
    </row>
    <row r="1211" s="136" customFormat="1" customHeight="1" outlineLevel="1" spans="1:13">
      <c r="A1211" s="196">
        <v>1234</v>
      </c>
      <c r="B1211" s="196"/>
      <c r="C1211" s="196" t="s">
        <v>75</v>
      </c>
      <c r="D1211" s="196" t="s">
        <v>1553</v>
      </c>
      <c r="E1211" s="826">
        <v>2.04</v>
      </c>
      <c r="F1211" s="826">
        <v>1.5</v>
      </c>
      <c r="G1211" s="826">
        <v>3</v>
      </c>
      <c r="H1211" s="826">
        <v>1</v>
      </c>
      <c r="I1211" s="826"/>
      <c r="J1211" s="826">
        <v>3.06</v>
      </c>
      <c r="K1211" s="826">
        <v>2.24</v>
      </c>
      <c r="L1211" s="142" t="s">
        <v>1969</v>
      </c>
      <c r="M1211" s="136">
        <v>702</v>
      </c>
    </row>
    <row r="1212" s="136" customFormat="1" customHeight="1" outlineLevel="1" spans="1:13">
      <c r="A1212" s="196">
        <v>1235</v>
      </c>
      <c r="B1212" s="196"/>
      <c r="C1212" s="196" t="s">
        <v>893</v>
      </c>
      <c r="D1212" s="196" t="s">
        <v>1553</v>
      </c>
      <c r="E1212" s="826">
        <v>2.55</v>
      </c>
      <c r="F1212" s="826">
        <v>1.5</v>
      </c>
      <c r="G1212" s="826">
        <v>3</v>
      </c>
      <c r="H1212" s="826">
        <v>1</v>
      </c>
      <c r="I1212" s="826"/>
      <c r="J1212" s="826">
        <v>3.825</v>
      </c>
      <c r="K1212" s="826">
        <v>2.75</v>
      </c>
      <c r="L1212" s="142" t="s">
        <v>1970</v>
      </c>
      <c r="M1212" s="136">
        <v>702</v>
      </c>
    </row>
    <row r="1213" s="136" customFormat="1" customHeight="1" outlineLevel="1" spans="1:13">
      <c r="A1213" s="196">
        <v>1236</v>
      </c>
      <c r="B1213" s="196"/>
      <c r="C1213" s="196" t="s">
        <v>893</v>
      </c>
      <c r="D1213" s="196" t="s">
        <v>1553</v>
      </c>
      <c r="E1213" s="826">
        <v>2.652</v>
      </c>
      <c r="F1213" s="826">
        <v>1.5</v>
      </c>
      <c r="G1213" s="826">
        <v>3</v>
      </c>
      <c r="H1213" s="826">
        <v>1</v>
      </c>
      <c r="I1213" s="826"/>
      <c r="J1213" s="826">
        <v>3.978</v>
      </c>
      <c r="K1213" s="826">
        <v>2.852</v>
      </c>
      <c r="L1213" s="142" t="s">
        <v>1971</v>
      </c>
      <c r="M1213" s="136">
        <v>702</v>
      </c>
    </row>
    <row r="1214" s="136" customFormat="1" customHeight="1" outlineLevel="1" spans="1:13">
      <c r="A1214" s="196">
        <v>1237</v>
      </c>
      <c r="B1214" s="196"/>
      <c r="C1214" s="196" t="s">
        <v>893</v>
      </c>
      <c r="D1214" s="196" t="s">
        <v>1553</v>
      </c>
      <c r="E1214" s="826">
        <v>2.04</v>
      </c>
      <c r="F1214" s="826">
        <v>1.5</v>
      </c>
      <c r="G1214" s="826">
        <v>3</v>
      </c>
      <c r="H1214" s="826">
        <v>1</v>
      </c>
      <c r="I1214" s="826"/>
      <c r="J1214" s="826">
        <v>3.06</v>
      </c>
      <c r="K1214" s="826">
        <v>2.24</v>
      </c>
      <c r="L1214" s="142" t="s">
        <v>1972</v>
      </c>
      <c r="M1214" s="136">
        <v>702</v>
      </c>
    </row>
    <row r="1215" s="136" customFormat="1" customHeight="1" outlineLevel="1" spans="1:13">
      <c r="A1215" s="196">
        <v>1238</v>
      </c>
      <c r="B1215" s="196"/>
      <c r="C1215" s="196" t="s">
        <v>1190</v>
      </c>
      <c r="D1215" s="196" t="s">
        <v>1553</v>
      </c>
      <c r="E1215" s="826">
        <v>9.69</v>
      </c>
      <c r="F1215" s="826">
        <v>1.5</v>
      </c>
      <c r="G1215" s="826">
        <v>3</v>
      </c>
      <c r="H1215" s="826">
        <v>1</v>
      </c>
      <c r="I1215" s="826"/>
      <c r="J1215" s="826">
        <v>14.535</v>
      </c>
      <c r="K1215" s="826">
        <v>9.89</v>
      </c>
      <c r="L1215" s="142" t="s">
        <v>1973</v>
      </c>
      <c r="M1215" s="136">
        <v>498</v>
      </c>
    </row>
    <row r="1216" s="136" customFormat="1" customHeight="1" outlineLevel="1" spans="1:13">
      <c r="A1216" s="196">
        <v>1239</v>
      </c>
      <c r="B1216" s="196"/>
      <c r="C1216" s="196" t="s">
        <v>1239</v>
      </c>
      <c r="D1216" s="196" t="s">
        <v>1553</v>
      </c>
      <c r="E1216" s="826">
        <v>29.376</v>
      </c>
      <c r="F1216" s="826">
        <v>1.5</v>
      </c>
      <c r="G1216" s="826">
        <v>3</v>
      </c>
      <c r="H1216" s="826">
        <v>1</v>
      </c>
      <c r="I1216" s="826"/>
      <c r="J1216" s="826">
        <v>44.064</v>
      </c>
      <c r="K1216" s="826">
        <v>29.576</v>
      </c>
      <c r="L1216" s="142" t="s">
        <v>1561</v>
      </c>
      <c r="M1216" s="136">
        <v>498</v>
      </c>
    </row>
    <row r="1217" s="136" customFormat="1" customHeight="1" outlineLevel="1" spans="1:13">
      <c r="A1217" s="196">
        <v>1240</v>
      </c>
      <c r="B1217" s="196"/>
      <c r="C1217" s="196" t="s">
        <v>87</v>
      </c>
      <c r="D1217" s="196" t="s">
        <v>1553</v>
      </c>
      <c r="E1217" s="826">
        <v>1.836</v>
      </c>
      <c r="F1217" s="826">
        <v>1.5</v>
      </c>
      <c r="G1217" s="826">
        <v>3</v>
      </c>
      <c r="H1217" s="826">
        <v>1</v>
      </c>
      <c r="I1217" s="826"/>
      <c r="J1217" s="826">
        <v>2.754</v>
      </c>
      <c r="K1217" s="826">
        <v>2.036</v>
      </c>
      <c r="L1217" s="142" t="s">
        <v>1974</v>
      </c>
      <c r="M1217" s="136">
        <v>498</v>
      </c>
    </row>
    <row r="1218" s="136" customFormat="1" customHeight="1" outlineLevel="1" spans="1:13">
      <c r="A1218" s="196">
        <v>1241</v>
      </c>
      <c r="B1218" s="196"/>
      <c r="C1218" s="196"/>
      <c r="D1218" s="266" t="s">
        <v>1606</v>
      </c>
      <c r="E1218" s="826">
        <v>1.836</v>
      </c>
      <c r="F1218" s="826">
        <v>1.5</v>
      </c>
      <c r="G1218" s="826">
        <v>3</v>
      </c>
      <c r="H1218" s="826">
        <v>1</v>
      </c>
      <c r="I1218" s="826"/>
      <c r="J1218" s="826">
        <v>2.754</v>
      </c>
      <c r="K1218" s="826">
        <v>2.036</v>
      </c>
      <c r="L1218" s="142"/>
      <c r="M1218" s="136">
        <v>498</v>
      </c>
    </row>
    <row r="1219" s="136" customFormat="1" customHeight="1" outlineLevel="1" spans="1:13">
      <c r="A1219" s="196">
        <v>1242</v>
      </c>
      <c r="B1219" s="196"/>
      <c r="C1219" s="196"/>
      <c r="D1219" s="196" t="s">
        <v>1555</v>
      </c>
      <c r="E1219" s="826">
        <v>6.63</v>
      </c>
      <c r="F1219" s="826">
        <v>1.5</v>
      </c>
      <c r="G1219" s="826">
        <v>3</v>
      </c>
      <c r="H1219" s="826">
        <v>3</v>
      </c>
      <c r="I1219" s="826"/>
      <c r="J1219" s="826">
        <v>29.835</v>
      </c>
      <c r="K1219" s="826">
        <v>6.83</v>
      </c>
      <c r="L1219" s="142"/>
      <c r="M1219" s="136">
        <v>498</v>
      </c>
    </row>
    <row r="1220" s="136" customFormat="1" customHeight="1" outlineLevel="1" spans="1:13">
      <c r="A1220" s="196">
        <v>1243</v>
      </c>
      <c r="B1220" s="196"/>
      <c r="C1220" s="196"/>
      <c r="D1220" s="196" t="s">
        <v>1547</v>
      </c>
      <c r="E1220" s="826">
        <v>1.428</v>
      </c>
      <c r="F1220" s="826">
        <v>1.5</v>
      </c>
      <c r="G1220" s="266">
        <v>3.96</v>
      </c>
      <c r="H1220" s="826">
        <v>1</v>
      </c>
      <c r="I1220" s="826">
        <v>5.65488</v>
      </c>
      <c r="J1220" s="826"/>
      <c r="K1220" s="826"/>
      <c r="L1220" s="142"/>
      <c r="M1220" s="136">
        <v>498</v>
      </c>
    </row>
    <row r="1221" s="136" customFormat="1" customHeight="1" outlineLevel="1" spans="1:13">
      <c r="A1221" s="196">
        <v>1244</v>
      </c>
      <c r="B1221" s="196"/>
      <c r="C1221" s="196" t="s">
        <v>87</v>
      </c>
      <c r="D1221" s="196" t="s">
        <v>1553</v>
      </c>
      <c r="E1221" s="826">
        <v>1.836</v>
      </c>
      <c r="F1221" s="826">
        <v>1.5</v>
      </c>
      <c r="G1221" s="826">
        <v>3</v>
      </c>
      <c r="H1221" s="826">
        <v>1</v>
      </c>
      <c r="I1221" s="826"/>
      <c r="J1221" s="826">
        <v>2.754</v>
      </c>
      <c r="K1221" s="826">
        <v>2.036</v>
      </c>
      <c r="L1221" s="142" t="s">
        <v>1975</v>
      </c>
      <c r="M1221" s="136">
        <v>498</v>
      </c>
    </row>
    <row r="1222" s="136" customFormat="1" customHeight="1" outlineLevel="1" spans="1:13">
      <c r="A1222" s="196">
        <v>1245</v>
      </c>
      <c r="B1222" s="196"/>
      <c r="C1222" s="196"/>
      <c r="D1222" s="266" t="s">
        <v>1606</v>
      </c>
      <c r="E1222" s="826">
        <v>1.836</v>
      </c>
      <c r="F1222" s="826">
        <v>1.5</v>
      </c>
      <c r="G1222" s="826">
        <v>3</v>
      </c>
      <c r="H1222" s="826">
        <v>1</v>
      </c>
      <c r="I1222" s="826"/>
      <c r="J1222" s="826">
        <v>2.754</v>
      </c>
      <c r="K1222" s="826">
        <v>2.036</v>
      </c>
      <c r="L1222" s="142"/>
      <c r="M1222" s="136">
        <v>498</v>
      </c>
    </row>
    <row r="1223" s="136" customFormat="1" customHeight="1" outlineLevel="1" spans="1:13">
      <c r="A1223" s="196">
        <v>1246</v>
      </c>
      <c r="B1223" s="196"/>
      <c r="C1223" s="196"/>
      <c r="D1223" s="196" t="s">
        <v>1555</v>
      </c>
      <c r="E1223" s="826">
        <v>6.63</v>
      </c>
      <c r="F1223" s="826">
        <v>1.5</v>
      </c>
      <c r="G1223" s="826">
        <v>3</v>
      </c>
      <c r="H1223" s="826">
        <v>3</v>
      </c>
      <c r="I1223" s="826"/>
      <c r="J1223" s="826">
        <v>29.835</v>
      </c>
      <c r="K1223" s="826">
        <v>6.83</v>
      </c>
      <c r="L1223" s="142"/>
      <c r="M1223" s="136">
        <v>498</v>
      </c>
    </row>
    <row r="1224" s="136" customFormat="1" customHeight="1" outlineLevel="1" spans="1:13">
      <c r="A1224" s="196">
        <v>1247</v>
      </c>
      <c r="B1224" s="196"/>
      <c r="C1224" s="196"/>
      <c r="D1224" s="196" t="s">
        <v>1547</v>
      </c>
      <c r="E1224" s="826">
        <v>1.428</v>
      </c>
      <c r="F1224" s="826">
        <v>1.5</v>
      </c>
      <c r="G1224" s="266">
        <v>3.96</v>
      </c>
      <c r="H1224" s="826">
        <v>1</v>
      </c>
      <c r="I1224" s="826">
        <v>5.65488</v>
      </c>
      <c r="J1224" s="826"/>
      <c r="K1224" s="826"/>
      <c r="L1224" s="142"/>
      <c r="M1224" s="136">
        <v>498</v>
      </c>
    </row>
    <row r="1225" s="136" customFormat="1" customHeight="1" outlineLevel="1" spans="1:13">
      <c r="A1225" s="196">
        <v>1248</v>
      </c>
      <c r="B1225" s="196"/>
      <c r="C1225" s="196" t="s">
        <v>87</v>
      </c>
      <c r="D1225" s="196" t="s">
        <v>1553</v>
      </c>
      <c r="E1225" s="826">
        <v>1.836</v>
      </c>
      <c r="F1225" s="826">
        <v>1.5</v>
      </c>
      <c r="G1225" s="826">
        <v>3</v>
      </c>
      <c r="H1225" s="826">
        <v>1</v>
      </c>
      <c r="I1225" s="826"/>
      <c r="J1225" s="826">
        <v>2.754</v>
      </c>
      <c r="K1225" s="826">
        <v>2.036</v>
      </c>
      <c r="L1225" s="142" t="s">
        <v>1976</v>
      </c>
      <c r="M1225" s="136">
        <v>498</v>
      </c>
    </row>
    <row r="1226" s="136" customFormat="1" customHeight="1" outlineLevel="1" spans="1:13">
      <c r="A1226" s="196">
        <v>1249</v>
      </c>
      <c r="B1226" s="196"/>
      <c r="C1226" s="196"/>
      <c r="D1226" s="266" t="s">
        <v>1606</v>
      </c>
      <c r="E1226" s="826">
        <v>1.836</v>
      </c>
      <c r="F1226" s="826">
        <v>1.5</v>
      </c>
      <c r="G1226" s="826">
        <v>3</v>
      </c>
      <c r="H1226" s="826">
        <v>1</v>
      </c>
      <c r="I1226" s="826"/>
      <c r="J1226" s="826">
        <v>2.754</v>
      </c>
      <c r="K1226" s="826">
        <v>2.036</v>
      </c>
      <c r="L1226" s="142"/>
      <c r="M1226" s="136">
        <v>498</v>
      </c>
    </row>
    <row r="1227" s="136" customFormat="1" customHeight="1" outlineLevel="1" spans="1:13">
      <c r="A1227" s="196">
        <v>1250</v>
      </c>
      <c r="B1227" s="196"/>
      <c r="C1227" s="196"/>
      <c r="D1227" s="196" t="s">
        <v>1555</v>
      </c>
      <c r="E1227" s="826">
        <v>6.63</v>
      </c>
      <c r="F1227" s="826">
        <v>1.5</v>
      </c>
      <c r="G1227" s="826">
        <v>3</v>
      </c>
      <c r="H1227" s="826">
        <v>3</v>
      </c>
      <c r="I1227" s="826"/>
      <c r="J1227" s="826">
        <v>29.835</v>
      </c>
      <c r="K1227" s="826">
        <v>6.83</v>
      </c>
      <c r="L1227" s="142"/>
      <c r="M1227" s="136">
        <v>498</v>
      </c>
    </row>
    <row r="1228" s="136" customFormat="1" customHeight="1" outlineLevel="1" spans="1:13">
      <c r="A1228" s="196">
        <v>1251</v>
      </c>
      <c r="B1228" s="196"/>
      <c r="C1228" s="196"/>
      <c r="D1228" s="196" t="s">
        <v>1547</v>
      </c>
      <c r="E1228" s="826">
        <v>1.428</v>
      </c>
      <c r="F1228" s="826">
        <v>1.5</v>
      </c>
      <c r="G1228" s="266">
        <v>3.96</v>
      </c>
      <c r="H1228" s="826">
        <v>1</v>
      </c>
      <c r="I1228" s="826">
        <v>5.65488</v>
      </c>
      <c r="J1228" s="826"/>
      <c r="K1228" s="826"/>
      <c r="L1228" s="142"/>
      <c r="M1228" s="136">
        <v>498</v>
      </c>
    </row>
    <row r="1229" s="136" customFormat="1" customHeight="1" outlineLevel="1" spans="1:13">
      <c r="A1229" s="196">
        <v>1252</v>
      </c>
      <c r="B1229" s="196"/>
      <c r="C1229" s="196" t="s">
        <v>85</v>
      </c>
      <c r="D1229" s="196" t="s">
        <v>1553</v>
      </c>
      <c r="E1229" s="826">
        <v>1.836</v>
      </c>
      <c r="F1229" s="826">
        <v>1.5</v>
      </c>
      <c r="G1229" s="826">
        <v>3</v>
      </c>
      <c r="H1229" s="826">
        <v>1</v>
      </c>
      <c r="I1229" s="826"/>
      <c r="J1229" s="826">
        <v>2.754</v>
      </c>
      <c r="K1229" s="826">
        <v>2.036</v>
      </c>
      <c r="L1229" s="142" t="s">
        <v>1977</v>
      </c>
      <c r="M1229" s="136">
        <v>498</v>
      </c>
    </row>
    <row r="1230" s="136" customFormat="1" customHeight="1" outlineLevel="1" spans="1:13">
      <c r="A1230" s="196">
        <v>1253</v>
      </c>
      <c r="B1230" s="196"/>
      <c r="C1230" s="196"/>
      <c r="D1230" s="266" t="s">
        <v>1606</v>
      </c>
      <c r="E1230" s="826">
        <v>1.836</v>
      </c>
      <c r="F1230" s="826">
        <v>1.5</v>
      </c>
      <c r="G1230" s="826">
        <v>3</v>
      </c>
      <c r="H1230" s="826">
        <v>1</v>
      </c>
      <c r="I1230" s="826"/>
      <c r="J1230" s="826">
        <v>2.754</v>
      </c>
      <c r="K1230" s="826">
        <v>2.036</v>
      </c>
      <c r="L1230" s="142"/>
      <c r="M1230" s="136">
        <v>498</v>
      </c>
    </row>
    <row r="1231" s="136" customFormat="1" customHeight="1" outlineLevel="1" spans="1:13">
      <c r="A1231" s="196">
        <v>1254</v>
      </c>
      <c r="B1231" s="196"/>
      <c r="C1231" s="196"/>
      <c r="D1231" s="196" t="s">
        <v>1555</v>
      </c>
      <c r="E1231" s="826">
        <v>6.63</v>
      </c>
      <c r="F1231" s="826">
        <v>1.5</v>
      </c>
      <c r="G1231" s="826">
        <v>3</v>
      </c>
      <c r="H1231" s="826">
        <v>3</v>
      </c>
      <c r="I1231" s="826"/>
      <c r="J1231" s="826">
        <v>29.835</v>
      </c>
      <c r="K1231" s="826">
        <v>6.83</v>
      </c>
      <c r="L1231" s="142"/>
      <c r="M1231" s="136">
        <v>498</v>
      </c>
    </row>
    <row r="1232" s="136" customFormat="1" customHeight="1" outlineLevel="1" spans="1:13">
      <c r="A1232" s="196">
        <v>1255</v>
      </c>
      <c r="B1232" s="196"/>
      <c r="C1232" s="196"/>
      <c r="D1232" s="196" t="s">
        <v>1547</v>
      </c>
      <c r="E1232" s="826">
        <v>1.428</v>
      </c>
      <c r="F1232" s="826">
        <v>1.5</v>
      </c>
      <c r="G1232" s="266">
        <v>3.96</v>
      </c>
      <c r="H1232" s="826">
        <v>1</v>
      </c>
      <c r="I1232" s="826">
        <v>5.65488</v>
      </c>
      <c r="J1232" s="826"/>
      <c r="K1232" s="826"/>
      <c r="L1232" s="142"/>
      <c r="M1232" s="136">
        <v>498</v>
      </c>
    </row>
    <row r="1233" s="136" customFormat="1" customHeight="1" outlineLevel="1" spans="1:13">
      <c r="A1233" s="196">
        <v>1256</v>
      </c>
      <c r="B1233" s="196"/>
      <c r="C1233" s="196" t="s">
        <v>85</v>
      </c>
      <c r="D1233" s="196" t="s">
        <v>1553</v>
      </c>
      <c r="E1233" s="826">
        <v>1.836</v>
      </c>
      <c r="F1233" s="826">
        <v>1.5</v>
      </c>
      <c r="G1233" s="826">
        <v>3</v>
      </c>
      <c r="H1233" s="826">
        <v>1</v>
      </c>
      <c r="I1233" s="826"/>
      <c r="J1233" s="826">
        <v>2.754</v>
      </c>
      <c r="K1233" s="826">
        <v>2.036</v>
      </c>
      <c r="L1233" s="142" t="s">
        <v>1978</v>
      </c>
      <c r="M1233" s="136">
        <v>498</v>
      </c>
    </row>
    <row r="1234" s="136" customFormat="1" customHeight="1" outlineLevel="1" spans="1:13">
      <c r="A1234" s="196">
        <v>1257</v>
      </c>
      <c r="B1234" s="196"/>
      <c r="C1234" s="196"/>
      <c r="D1234" s="266" t="s">
        <v>1606</v>
      </c>
      <c r="E1234" s="826">
        <v>1.836</v>
      </c>
      <c r="F1234" s="826">
        <v>1.5</v>
      </c>
      <c r="G1234" s="826">
        <v>3</v>
      </c>
      <c r="H1234" s="826">
        <v>1</v>
      </c>
      <c r="I1234" s="826"/>
      <c r="J1234" s="826">
        <v>2.754</v>
      </c>
      <c r="K1234" s="826">
        <v>2.036</v>
      </c>
      <c r="L1234" s="142"/>
      <c r="M1234" s="136">
        <v>498</v>
      </c>
    </row>
    <row r="1235" s="136" customFormat="1" customHeight="1" outlineLevel="1" spans="1:13">
      <c r="A1235" s="196">
        <v>1258</v>
      </c>
      <c r="B1235" s="196"/>
      <c r="C1235" s="196"/>
      <c r="D1235" s="196" t="s">
        <v>1555</v>
      </c>
      <c r="E1235" s="826">
        <v>6.63</v>
      </c>
      <c r="F1235" s="826">
        <v>1.5</v>
      </c>
      <c r="G1235" s="826">
        <v>3</v>
      </c>
      <c r="H1235" s="826">
        <v>2</v>
      </c>
      <c r="I1235" s="826"/>
      <c r="J1235" s="826">
        <v>19.89</v>
      </c>
      <c r="K1235" s="826">
        <v>6.83</v>
      </c>
      <c r="L1235" s="142"/>
      <c r="M1235" s="136">
        <v>498</v>
      </c>
    </row>
    <row r="1236" s="136" customFormat="1" customHeight="1" outlineLevel="1" spans="1:13">
      <c r="A1236" s="196">
        <v>1259</v>
      </c>
      <c r="B1236" s="196"/>
      <c r="C1236" s="196"/>
      <c r="D1236" s="196" t="s">
        <v>1547</v>
      </c>
      <c r="E1236" s="826">
        <v>1.428</v>
      </c>
      <c r="F1236" s="826">
        <v>1.5</v>
      </c>
      <c r="G1236" s="266">
        <v>3.96</v>
      </c>
      <c r="H1236" s="826">
        <v>1</v>
      </c>
      <c r="I1236" s="826">
        <v>5.65488</v>
      </c>
      <c r="J1236" s="826"/>
      <c r="K1236" s="826"/>
      <c r="L1236" s="142"/>
      <c r="M1236" s="136">
        <v>498</v>
      </c>
    </row>
    <row r="1237" s="136" customFormat="1" customHeight="1" outlineLevel="1" spans="1:13">
      <c r="A1237" s="196">
        <v>1260</v>
      </c>
      <c r="B1237" s="196"/>
      <c r="C1237" s="196" t="s">
        <v>85</v>
      </c>
      <c r="D1237" s="196" t="s">
        <v>1553</v>
      </c>
      <c r="E1237" s="826">
        <v>1.836</v>
      </c>
      <c r="F1237" s="826">
        <v>1.5</v>
      </c>
      <c r="G1237" s="826">
        <v>3</v>
      </c>
      <c r="H1237" s="826">
        <v>1</v>
      </c>
      <c r="I1237" s="826"/>
      <c r="J1237" s="826">
        <v>2.754</v>
      </c>
      <c r="K1237" s="826">
        <v>2.036</v>
      </c>
      <c r="L1237" s="142" t="s">
        <v>1979</v>
      </c>
      <c r="M1237" s="136">
        <v>498</v>
      </c>
    </row>
    <row r="1238" s="136" customFormat="1" customHeight="1" outlineLevel="1" spans="1:13">
      <c r="A1238" s="196">
        <v>1261</v>
      </c>
      <c r="B1238" s="196"/>
      <c r="C1238" s="196"/>
      <c r="D1238" s="266" t="s">
        <v>1606</v>
      </c>
      <c r="E1238" s="826">
        <v>1.836</v>
      </c>
      <c r="F1238" s="826">
        <v>1.5</v>
      </c>
      <c r="G1238" s="826">
        <v>3</v>
      </c>
      <c r="H1238" s="826">
        <v>1</v>
      </c>
      <c r="I1238" s="826"/>
      <c r="J1238" s="826">
        <v>2.754</v>
      </c>
      <c r="K1238" s="826">
        <v>2.036</v>
      </c>
      <c r="L1238" s="142"/>
      <c r="M1238" s="136">
        <v>498</v>
      </c>
    </row>
    <row r="1239" s="136" customFormat="1" customHeight="1" outlineLevel="1" spans="1:13">
      <c r="A1239" s="196">
        <v>1262</v>
      </c>
      <c r="B1239" s="196"/>
      <c r="C1239" s="196"/>
      <c r="D1239" s="196" t="s">
        <v>1555</v>
      </c>
      <c r="E1239" s="826">
        <v>6.63</v>
      </c>
      <c r="F1239" s="826">
        <v>1.5</v>
      </c>
      <c r="G1239" s="826">
        <v>3</v>
      </c>
      <c r="H1239" s="826">
        <v>2</v>
      </c>
      <c r="I1239" s="826"/>
      <c r="J1239" s="826">
        <v>19.89</v>
      </c>
      <c r="K1239" s="826">
        <v>6.83</v>
      </c>
      <c r="L1239" s="142"/>
      <c r="M1239" s="136">
        <v>498</v>
      </c>
    </row>
    <row r="1240" s="136" customFormat="1" customHeight="1" outlineLevel="1" spans="1:13">
      <c r="A1240" s="196">
        <v>1263</v>
      </c>
      <c r="B1240" s="196"/>
      <c r="C1240" s="196"/>
      <c r="D1240" s="196" t="s">
        <v>1547</v>
      </c>
      <c r="E1240" s="826">
        <v>1.428</v>
      </c>
      <c r="F1240" s="826">
        <v>1.5</v>
      </c>
      <c r="G1240" s="266">
        <v>3.96</v>
      </c>
      <c r="H1240" s="826">
        <v>1</v>
      </c>
      <c r="I1240" s="826">
        <v>5.65488</v>
      </c>
      <c r="J1240" s="826"/>
      <c r="K1240" s="826"/>
      <c r="L1240" s="142"/>
      <c r="M1240" s="136">
        <v>498</v>
      </c>
    </row>
    <row r="1241" s="136" customFormat="1" customHeight="1" outlineLevel="1" spans="1:13">
      <c r="A1241" s="196">
        <v>1264</v>
      </c>
      <c r="B1241" s="196"/>
      <c r="C1241" s="196" t="s">
        <v>85</v>
      </c>
      <c r="D1241" s="196" t="s">
        <v>1553</v>
      </c>
      <c r="E1241" s="826">
        <v>1.836</v>
      </c>
      <c r="F1241" s="826">
        <v>1.5</v>
      </c>
      <c r="G1241" s="826">
        <v>3</v>
      </c>
      <c r="H1241" s="826">
        <v>1</v>
      </c>
      <c r="I1241" s="826"/>
      <c r="J1241" s="826">
        <v>2.754</v>
      </c>
      <c r="K1241" s="826">
        <v>2.036</v>
      </c>
      <c r="L1241" s="142" t="s">
        <v>1980</v>
      </c>
      <c r="M1241" s="136">
        <v>498</v>
      </c>
    </row>
    <row r="1242" s="136" customFormat="1" customHeight="1" outlineLevel="1" spans="1:13">
      <c r="A1242" s="196">
        <v>1265</v>
      </c>
      <c r="B1242" s="196"/>
      <c r="C1242" s="196"/>
      <c r="D1242" s="266" t="s">
        <v>1606</v>
      </c>
      <c r="E1242" s="826">
        <v>1.836</v>
      </c>
      <c r="F1242" s="826">
        <v>1.5</v>
      </c>
      <c r="G1242" s="826">
        <v>3</v>
      </c>
      <c r="H1242" s="826">
        <v>1</v>
      </c>
      <c r="I1242" s="826"/>
      <c r="J1242" s="826">
        <v>2.754</v>
      </c>
      <c r="K1242" s="826">
        <v>2.036</v>
      </c>
      <c r="L1242" s="142"/>
      <c r="M1242" s="136">
        <v>498</v>
      </c>
    </row>
    <row r="1243" s="136" customFormat="1" customHeight="1" outlineLevel="1" spans="1:13">
      <c r="A1243" s="196">
        <v>1266</v>
      </c>
      <c r="B1243" s="196"/>
      <c r="C1243" s="196"/>
      <c r="D1243" s="196" t="s">
        <v>1555</v>
      </c>
      <c r="E1243" s="826">
        <v>6.63</v>
      </c>
      <c r="F1243" s="826">
        <v>1.5</v>
      </c>
      <c r="G1243" s="826">
        <v>3</v>
      </c>
      <c r="H1243" s="826">
        <v>2</v>
      </c>
      <c r="I1243" s="826"/>
      <c r="J1243" s="826">
        <v>19.89</v>
      </c>
      <c r="K1243" s="826">
        <v>6.83</v>
      </c>
      <c r="L1243" s="142"/>
      <c r="M1243" s="136">
        <v>498</v>
      </c>
    </row>
    <row r="1244" s="136" customFormat="1" customHeight="1" outlineLevel="1" spans="1:13">
      <c r="A1244" s="196">
        <v>1267</v>
      </c>
      <c r="B1244" s="196"/>
      <c r="C1244" s="196"/>
      <c r="D1244" s="196" t="s">
        <v>1547</v>
      </c>
      <c r="E1244" s="826">
        <v>1.428</v>
      </c>
      <c r="F1244" s="826">
        <v>1.5</v>
      </c>
      <c r="G1244" s="266">
        <v>3.96</v>
      </c>
      <c r="H1244" s="826">
        <v>1</v>
      </c>
      <c r="I1244" s="826">
        <v>5.65488</v>
      </c>
      <c r="J1244" s="826"/>
      <c r="K1244" s="826"/>
      <c r="L1244" s="142"/>
      <c r="M1244" s="136">
        <v>498</v>
      </c>
    </row>
    <row r="1245" s="136" customFormat="1" customHeight="1" outlineLevel="1" spans="1:13">
      <c r="A1245" s="196">
        <v>1268</v>
      </c>
      <c r="B1245" s="196"/>
      <c r="C1245" s="196" t="s">
        <v>85</v>
      </c>
      <c r="D1245" s="196" t="s">
        <v>1553</v>
      </c>
      <c r="E1245" s="826">
        <v>1.836</v>
      </c>
      <c r="F1245" s="826">
        <v>1.5</v>
      </c>
      <c r="G1245" s="826">
        <v>3</v>
      </c>
      <c r="H1245" s="826">
        <v>1</v>
      </c>
      <c r="I1245" s="826"/>
      <c r="J1245" s="826">
        <v>2.754</v>
      </c>
      <c r="K1245" s="826">
        <v>2.036</v>
      </c>
      <c r="L1245" s="142" t="s">
        <v>1981</v>
      </c>
      <c r="M1245" s="136">
        <v>498</v>
      </c>
    </row>
    <row r="1246" s="136" customFormat="1" customHeight="1" outlineLevel="1" spans="1:13">
      <c r="A1246" s="196">
        <v>1269</v>
      </c>
      <c r="B1246" s="196"/>
      <c r="C1246" s="196"/>
      <c r="D1246" s="266" t="s">
        <v>1606</v>
      </c>
      <c r="E1246" s="826">
        <v>1.836</v>
      </c>
      <c r="F1246" s="826">
        <v>1.5</v>
      </c>
      <c r="G1246" s="826">
        <v>3</v>
      </c>
      <c r="H1246" s="826">
        <v>1</v>
      </c>
      <c r="I1246" s="826"/>
      <c r="J1246" s="826">
        <v>2.754</v>
      </c>
      <c r="K1246" s="826">
        <v>2.036</v>
      </c>
      <c r="L1246" s="142"/>
      <c r="M1246" s="136">
        <v>498</v>
      </c>
    </row>
    <row r="1247" s="136" customFormat="1" customHeight="1" outlineLevel="1" spans="1:13">
      <c r="A1247" s="196">
        <v>1270</v>
      </c>
      <c r="B1247" s="196"/>
      <c r="C1247" s="196"/>
      <c r="D1247" s="196" t="s">
        <v>1555</v>
      </c>
      <c r="E1247" s="826">
        <v>6.63</v>
      </c>
      <c r="F1247" s="826">
        <v>1.5</v>
      </c>
      <c r="G1247" s="826">
        <v>3</v>
      </c>
      <c r="H1247" s="826">
        <v>2</v>
      </c>
      <c r="I1247" s="826"/>
      <c r="J1247" s="826">
        <v>19.89</v>
      </c>
      <c r="K1247" s="826">
        <v>6.83</v>
      </c>
      <c r="L1247" s="142"/>
      <c r="M1247" s="136">
        <v>498</v>
      </c>
    </row>
    <row r="1248" s="136" customFormat="1" customHeight="1" outlineLevel="1" spans="1:13">
      <c r="A1248" s="196">
        <v>1271</v>
      </c>
      <c r="B1248" s="196"/>
      <c r="C1248" s="196"/>
      <c r="D1248" s="196" t="s">
        <v>1547</v>
      </c>
      <c r="E1248" s="826">
        <v>1.428</v>
      </c>
      <c r="F1248" s="826">
        <v>1.5</v>
      </c>
      <c r="G1248" s="266">
        <v>3.96</v>
      </c>
      <c r="H1248" s="826">
        <v>1</v>
      </c>
      <c r="I1248" s="826">
        <v>5.65488</v>
      </c>
      <c r="J1248" s="826"/>
      <c r="K1248" s="826"/>
      <c r="L1248" s="142"/>
      <c r="M1248" s="136">
        <v>498</v>
      </c>
    </row>
    <row r="1249" s="136" customFormat="1" customHeight="1" outlineLevel="1" spans="1:13">
      <c r="A1249" s="196">
        <v>1272</v>
      </c>
      <c r="B1249" s="196"/>
      <c r="C1249" s="196" t="s">
        <v>83</v>
      </c>
      <c r="D1249" s="196" t="s">
        <v>1553</v>
      </c>
      <c r="E1249" s="826">
        <v>3.264</v>
      </c>
      <c r="F1249" s="826">
        <v>1.5</v>
      </c>
      <c r="G1249" s="826">
        <v>3</v>
      </c>
      <c r="H1249" s="826">
        <v>1</v>
      </c>
      <c r="I1249" s="826"/>
      <c r="J1249" s="826">
        <v>4.896</v>
      </c>
      <c r="K1249" s="826">
        <v>3.464</v>
      </c>
      <c r="L1249" s="142" t="s">
        <v>1982</v>
      </c>
      <c r="M1249" s="136">
        <v>498</v>
      </c>
    </row>
    <row r="1250" s="136" customFormat="1" customHeight="1" outlineLevel="1" spans="1:13">
      <c r="A1250" s="196">
        <v>1273</v>
      </c>
      <c r="B1250" s="196"/>
      <c r="C1250" s="196"/>
      <c r="D1250" s="266" t="s">
        <v>1606</v>
      </c>
      <c r="E1250" s="826">
        <v>3.264</v>
      </c>
      <c r="F1250" s="826">
        <v>1.5</v>
      </c>
      <c r="G1250" s="826">
        <v>3</v>
      </c>
      <c r="H1250" s="826">
        <v>1</v>
      </c>
      <c r="I1250" s="826"/>
      <c r="J1250" s="826">
        <v>4.896</v>
      </c>
      <c r="K1250" s="826">
        <v>3.464</v>
      </c>
      <c r="L1250" s="142"/>
      <c r="M1250" s="136">
        <v>498</v>
      </c>
    </row>
    <row r="1251" s="136" customFormat="1" customHeight="1" outlineLevel="1" spans="1:13">
      <c r="A1251" s="196">
        <v>1274</v>
      </c>
      <c r="B1251" s="196"/>
      <c r="C1251" s="196"/>
      <c r="D1251" s="196" t="s">
        <v>1555</v>
      </c>
      <c r="E1251" s="826">
        <v>6.63</v>
      </c>
      <c r="F1251" s="826">
        <v>1.5</v>
      </c>
      <c r="G1251" s="826">
        <v>3</v>
      </c>
      <c r="H1251" s="826">
        <v>1</v>
      </c>
      <c r="I1251" s="826"/>
      <c r="J1251" s="826">
        <v>9.945</v>
      </c>
      <c r="K1251" s="826">
        <v>6.83</v>
      </c>
      <c r="L1251" s="142"/>
      <c r="M1251" s="136">
        <v>498</v>
      </c>
    </row>
    <row r="1252" s="136" customFormat="1" customHeight="1" outlineLevel="1" spans="1:13">
      <c r="A1252" s="196">
        <v>1276</v>
      </c>
      <c r="B1252" s="196"/>
      <c r="C1252" s="196" t="s">
        <v>83</v>
      </c>
      <c r="D1252" s="196" t="s">
        <v>1553</v>
      </c>
      <c r="E1252" s="826">
        <v>3.264</v>
      </c>
      <c r="F1252" s="826">
        <v>1.5</v>
      </c>
      <c r="G1252" s="826">
        <v>3</v>
      </c>
      <c r="H1252" s="826">
        <v>1</v>
      </c>
      <c r="I1252" s="826"/>
      <c r="J1252" s="826">
        <v>4.896</v>
      </c>
      <c r="K1252" s="826">
        <v>3.464</v>
      </c>
      <c r="L1252" s="142" t="s">
        <v>1983</v>
      </c>
      <c r="M1252" s="136">
        <v>498</v>
      </c>
    </row>
    <row r="1253" s="136" customFormat="1" customHeight="1" outlineLevel="1" spans="1:13">
      <c r="A1253" s="196">
        <v>1277</v>
      </c>
      <c r="B1253" s="196"/>
      <c r="C1253" s="196"/>
      <c r="D1253" s="266" t="s">
        <v>1606</v>
      </c>
      <c r="E1253" s="826">
        <v>3.264</v>
      </c>
      <c r="F1253" s="826">
        <v>1.5</v>
      </c>
      <c r="G1253" s="826">
        <v>3</v>
      </c>
      <c r="H1253" s="826">
        <v>1</v>
      </c>
      <c r="I1253" s="826"/>
      <c r="J1253" s="826">
        <v>4.896</v>
      </c>
      <c r="K1253" s="826">
        <v>3.464</v>
      </c>
      <c r="L1253" s="142"/>
      <c r="M1253" s="136">
        <v>498</v>
      </c>
    </row>
    <row r="1254" s="136" customFormat="1" customHeight="1" outlineLevel="1" spans="1:13">
      <c r="A1254" s="196">
        <v>1278</v>
      </c>
      <c r="B1254" s="196"/>
      <c r="C1254" s="196"/>
      <c r="D1254" s="196" t="s">
        <v>1555</v>
      </c>
      <c r="E1254" s="826">
        <v>6.63</v>
      </c>
      <c r="F1254" s="826">
        <v>1.5</v>
      </c>
      <c r="G1254" s="826">
        <v>3</v>
      </c>
      <c r="H1254" s="826">
        <v>1</v>
      </c>
      <c r="I1254" s="826"/>
      <c r="J1254" s="826">
        <v>9.945</v>
      </c>
      <c r="K1254" s="826">
        <v>6.83</v>
      </c>
      <c r="L1254" s="142"/>
      <c r="M1254" s="136">
        <v>498</v>
      </c>
    </row>
    <row r="1255" s="136" customFormat="1" customHeight="1" outlineLevel="1" spans="1:13">
      <c r="A1255" s="196">
        <v>1280</v>
      </c>
      <c r="B1255" s="196"/>
      <c r="C1255" s="196" t="s">
        <v>87</v>
      </c>
      <c r="D1255" s="196" t="s">
        <v>1553</v>
      </c>
      <c r="E1255" s="826">
        <v>1.836</v>
      </c>
      <c r="F1255" s="826">
        <v>1.5</v>
      </c>
      <c r="G1255" s="826">
        <v>3</v>
      </c>
      <c r="H1255" s="826">
        <v>1</v>
      </c>
      <c r="I1255" s="826"/>
      <c r="J1255" s="826">
        <v>2.754</v>
      </c>
      <c r="K1255" s="826">
        <v>2.036</v>
      </c>
      <c r="L1255" s="142" t="s">
        <v>1984</v>
      </c>
      <c r="M1255" s="136">
        <v>498</v>
      </c>
    </row>
    <row r="1256" s="136" customFormat="1" customHeight="1" outlineLevel="1" spans="1:13">
      <c r="A1256" s="196">
        <v>1281</v>
      </c>
      <c r="B1256" s="196"/>
      <c r="C1256" s="196"/>
      <c r="D1256" s="266" t="s">
        <v>1606</v>
      </c>
      <c r="E1256" s="826">
        <v>1.836</v>
      </c>
      <c r="F1256" s="826">
        <v>1.5</v>
      </c>
      <c r="G1256" s="826">
        <v>3</v>
      </c>
      <c r="H1256" s="826">
        <v>1</v>
      </c>
      <c r="I1256" s="826"/>
      <c r="J1256" s="826">
        <v>2.754</v>
      </c>
      <c r="K1256" s="826">
        <v>2.036</v>
      </c>
      <c r="L1256" s="142"/>
      <c r="M1256" s="136">
        <v>498</v>
      </c>
    </row>
    <row r="1257" s="136" customFormat="1" customHeight="1" outlineLevel="1" spans="1:13">
      <c r="A1257" s="196">
        <v>1282</v>
      </c>
      <c r="B1257" s="196"/>
      <c r="C1257" s="196"/>
      <c r="D1257" s="196" t="s">
        <v>1555</v>
      </c>
      <c r="E1257" s="826">
        <v>6.63</v>
      </c>
      <c r="F1257" s="826">
        <v>1.5</v>
      </c>
      <c r="G1257" s="826">
        <v>3</v>
      </c>
      <c r="H1257" s="826">
        <v>3</v>
      </c>
      <c r="I1257" s="826"/>
      <c r="J1257" s="826">
        <v>29.835</v>
      </c>
      <c r="K1257" s="826">
        <v>6.83</v>
      </c>
      <c r="L1257" s="142"/>
      <c r="M1257" s="136">
        <v>498</v>
      </c>
    </row>
    <row r="1258" s="136" customFormat="1" customHeight="1" outlineLevel="1" spans="1:13">
      <c r="A1258" s="196">
        <v>1283</v>
      </c>
      <c r="B1258" s="196"/>
      <c r="C1258" s="196"/>
      <c r="D1258" s="196" t="s">
        <v>1547</v>
      </c>
      <c r="E1258" s="826">
        <v>1.428</v>
      </c>
      <c r="F1258" s="826">
        <v>1.5</v>
      </c>
      <c r="G1258" s="266">
        <v>3.96</v>
      </c>
      <c r="H1258" s="826">
        <v>1</v>
      </c>
      <c r="I1258" s="826">
        <v>5.65488</v>
      </c>
      <c r="J1258" s="826"/>
      <c r="K1258" s="826"/>
      <c r="L1258" s="142"/>
      <c r="M1258" s="136">
        <v>498</v>
      </c>
    </row>
    <row r="1259" s="136" customFormat="1" customHeight="1" outlineLevel="1" spans="1:13">
      <c r="A1259" s="196">
        <v>1284</v>
      </c>
      <c r="B1259" s="196"/>
      <c r="C1259" s="196" t="s">
        <v>87</v>
      </c>
      <c r="D1259" s="196" t="s">
        <v>1553</v>
      </c>
      <c r="E1259" s="826">
        <v>1.836</v>
      </c>
      <c r="F1259" s="826">
        <v>1.5</v>
      </c>
      <c r="G1259" s="826">
        <v>3</v>
      </c>
      <c r="H1259" s="826">
        <v>1</v>
      </c>
      <c r="I1259" s="826"/>
      <c r="J1259" s="826">
        <v>2.754</v>
      </c>
      <c r="K1259" s="826">
        <v>2.036</v>
      </c>
      <c r="L1259" s="142" t="s">
        <v>1985</v>
      </c>
      <c r="M1259" s="136">
        <v>498</v>
      </c>
    </row>
    <row r="1260" s="136" customFormat="1" customHeight="1" outlineLevel="1" spans="1:13">
      <c r="A1260" s="196">
        <v>1285</v>
      </c>
      <c r="B1260" s="196"/>
      <c r="C1260" s="196"/>
      <c r="D1260" s="266" t="s">
        <v>1606</v>
      </c>
      <c r="E1260" s="826">
        <v>1.836</v>
      </c>
      <c r="F1260" s="826">
        <v>1.5</v>
      </c>
      <c r="G1260" s="826">
        <v>3</v>
      </c>
      <c r="H1260" s="826">
        <v>1</v>
      </c>
      <c r="I1260" s="826"/>
      <c r="J1260" s="826">
        <v>2.754</v>
      </c>
      <c r="K1260" s="826">
        <v>2.036</v>
      </c>
      <c r="L1260" s="142"/>
      <c r="M1260" s="136">
        <v>498</v>
      </c>
    </row>
    <row r="1261" s="136" customFormat="1" customHeight="1" outlineLevel="1" spans="1:13">
      <c r="A1261" s="196">
        <v>1286</v>
      </c>
      <c r="B1261" s="196"/>
      <c r="C1261" s="196"/>
      <c r="D1261" s="196" t="s">
        <v>1555</v>
      </c>
      <c r="E1261" s="826">
        <v>6.63</v>
      </c>
      <c r="F1261" s="826">
        <v>1.5</v>
      </c>
      <c r="G1261" s="826">
        <v>3</v>
      </c>
      <c r="H1261" s="826">
        <v>3</v>
      </c>
      <c r="I1261" s="826"/>
      <c r="J1261" s="826">
        <v>29.835</v>
      </c>
      <c r="K1261" s="826">
        <v>6.83</v>
      </c>
      <c r="L1261" s="142"/>
      <c r="M1261" s="136">
        <v>498</v>
      </c>
    </row>
    <row r="1262" s="136" customFormat="1" customHeight="1" outlineLevel="1" spans="1:13">
      <c r="A1262" s="196">
        <v>1287</v>
      </c>
      <c r="B1262" s="196"/>
      <c r="C1262" s="196"/>
      <c r="D1262" s="196" t="s">
        <v>1547</v>
      </c>
      <c r="E1262" s="826">
        <v>1.428</v>
      </c>
      <c r="F1262" s="826">
        <v>1.5</v>
      </c>
      <c r="G1262" s="266">
        <v>3.96</v>
      </c>
      <c r="H1262" s="826">
        <v>1</v>
      </c>
      <c r="I1262" s="826">
        <v>5.65488</v>
      </c>
      <c r="J1262" s="826"/>
      <c r="K1262" s="826"/>
      <c r="L1262" s="142"/>
      <c r="M1262" s="136">
        <v>498</v>
      </c>
    </row>
    <row r="1263" s="136" customFormat="1" customHeight="1" outlineLevel="1" spans="1:13">
      <c r="A1263" s="196">
        <v>1288</v>
      </c>
      <c r="B1263" s="196"/>
      <c r="C1263" s="196" t="s">
        <v>87</v>
      </c>
      <c r="D1263" s="196" t="s">
        <v>1553</v>
      </c>
      <c r="E1263" s="826">
        <v>1.836</v>
      </c>
      <c r="F1263" s="826">
        <v>1.5</v>
      </c>
      <c r="G1263" s="826">
        <v>3</v>
      </c>
      <c r="H1263" s="826">
        <v>1</v>
      </c>
      <c r="I1263" s="826"/>
      <c r="J1263" s="826">
        <v>2.754</v>
      </c>
      <c r="K1263" s="826">
        <v>2.036</v>
      </c>
      <c r="L1263" s="142" t="s">
        <v>1986</v>
      </c>
      <c r="M1263" s="136">
        <v>498</v>
      </c>
    </row>
    <row r="1264" s="136" customFormat="1" customHeight="1" outlineLevel="1" spans="1:13">
      <c r="A1264" s="196">
        <v>1289</v>
      </c>
      <c r="B1264" s="196"/>
      <c r="C1264" s="196"/>
      <c r="D1264" s="266" t="s">
        <v>1606</v>
      </c>
      <c r="E1264" s="826">
        <v>1.836</v>
      </c>
      <c r="F1264" s="826">
        <v>1.5</v>
      </c>
      <c r="G1264" s="826">
        <v>3</v>
      </c>
      <c r="H1264" s="826">
        <v>1</v>
      </c>
      <c r="I1264" s="826"/>
      <c r="J1264" s="826">
        <v>2.754</v>
      </c>
      <c r="K1264" s="826">
        <v>2.036</v>
      </c>
      <c r="L1264" s="142"/>
      <c r="M1264" s="136">
        <v>498</v>
      </c>
    </row>
    <row r="1265" s="136" customFormat="1" customHeight="1" outlineLevel="1" spans="1:13">
      <c r="A1265" s="196">
        <v>1290</v>
      </c>
      <c r="B1265" s="196"/>
      <c r="C1265" s="196"/>
      <c r="D1265" s="196" t="s">
        <v>1555</v>
      </c>
      <c r="E1265" s="826">
        <v>6.63</v>
      </c>
      <c r="F1265" s="826">
        <v>1.5</v>
      </c>
      <c r="G1265" s="826">
        <v>3</v>
      </c>
      <c r="H1265" s="826">
        <v>3</v>
      </c>
      <c r="I1265" s="826"/>
      <c r="J1265" s="826">
        <v>29.835</v>
      </c>
      <c r="K1265" s="826">
        <v>6.83</v>
      </c>
      <c r="L1265" s="142"/>
      <c r="M1265" s="136">
        <v>498</v>
      </c>
    </row>
    <row r="1266" s="136" customFormat="1" customHeight="1" outlineLevel="1" spans="1:13">
      <c r="A1266" s="196">
        <v>1291</v>
      </c>
      <c r="B1266" s="196"/>
      <c r="C1266" s="196"/>
      <c r="D1266" s="196" t="s">
        <v>1547</v>
      </c>
      <c r="E1266" s="826">
        <v>1.428</v>
      </c>
      <c r="F1266" s="826">
        <v>1.5</v>
      </c>
      <c r="G1266" s="266">
        <v>3.96</v>
      </c>
      <c r="H1266" s="826">
        <v>1</v>
      </c>
      <c r="I1266" s="826">
        <v>5.65488</v>
      </c>
      <c r="J1266" s="826"/>
      <c r="K1266" s="826"/>
      <c r="L1266" s="142"/>
      <c r="M1266" s="136">
        <v>498</v>
      </c>
    </row>
    <row r="1267" s="136" customFormat="1" customHeight="1" outlineLevel="1" spans="1:13">
      <c r="A1267" s="196">
        <v>1292</v>
      </c>
      <c r="B1267" s="196"/>
      <c r="C1267" s="196" t="s">
        <v>85</v>
      </c>
      <c r="D1267" s="196" t="s">
        <v>1553</v>
      </c>
      <c r="E1267" s="826">
        <v>1.836</v>
      </c>
      <c r="F1267" s="826">
        <v>1.5</v>
      </c>
      <c r="G1267" s="826">
        <v>3</v>
      </c>
      <c r="H1267" s="826">
        <v>1</v>
      </c>
      <c r="I1267" s="826"/>
      <c r="J1267" s="826">
        <v>2.754</v>
      </c>
      <c r="K1267" s="826">
        <v>2.036</v>
      </c>
      <c r="L1267" s="142" t="s">
        <v>1987</v>
      </c>
      <c r="M1267" s="136">
        <v>498</v>
      </c>
    </row>
    <row r="1268" s="136" customFormat="1" customHeight="1" outlineLevel="1" spans="1:13">
      <c r="A1268" s="196">
        <v>1293</v>
      </c>
      <c r="B1268" s="196"/>
      <c r="C1268" s="196"/>
      <c r="D1268" s="266" t="s">
        <v>1606</v>
      </c>
      <c r="E1268" s="826">
        <v>1.836</v>
      </c>
      <c r="F1268" s="826">
        <v>1.5</v>
      </c>
      <c r="G1268" s="826">
        <v>3</v>
      </c>
      <c r="H1268" s="826">
        <v>1</v>
      </c>
      <c r="I1268" s="826"/>
      <c r="J1268" s="826">
        <v>2.754</v>
      </c>
      <c r="K1268" s="826">
        <v>2.036</v>
      </c>
      <c r="L1268" s="142"/>
      <c r="M1268" s="136">
        <v>498</v>
      </c>
    </row>
    <row r="1269" s="136" customFormat="1" customHeight="1" outlineLevel="1" spans="1:13">
      <c r="A1269" s="196">
        <v>1294</v>
      </c>
      <c r="B1269" s="196"/>
      <c r="C1269" s="196"/>
      <c r="D1269" s="196" t="s">
        <v>1555</v>
      </c>
      <c r="E1269" s="826">
        <v>6.63</v>
      </c>
      <c r="F1269" s="826">
        <v>1.5</v>
      </c>
      <c r="G1269" s="826">
        <v>3</v>
      </c>
      <c r="H1269" s="826">
        <v>2</v>
      </c>
      <c r="I1269" s="826"/>
      <c r="J1269" s="826">
        <v>19.89</v>
      </c>
      <c r="K1269" s="826">
        <v>6.83</v>
      </c>
      <c r="L1269" s="142"/>
      <c r="M1269" s="136">
        <v>498</v>
      </c>
    </row>
    <row r="1270" s="136" customFormat="1" customHeight="1" outlineLevel="1" spans="1:13">
      <c r="A1270" s="196">
        <v>1295</v>
      </c>
      <c r="B1270" s="196"/>
      <c r="C1270" s="196"/>
      <c r="D1270" s="196" t="s">
        <v>1547</v>
      </c>
      <c r="E1270" s="826">
        <v>1.428</v>
      </c>
      <c r="F1270" s="826">
        <v>1.5</v>
      </c>
      <c r="G1270" s="266">
        <v>3.96</v>
      </c>
      <c r="H1270" s="826">
        <v>1</v>
      </c>
      <c r="I1270" s="826">
        <v>5.65488</v>
      </c>
      <c r="J1270" s="826"/>
      <c r="K1270" s="826"/>
      <c r="L1270" s="142"/>
      <c r="M1270" s="136">
        <v>498</v>
      </c>
    </row>
    <row r="1271" s="136" customFormat="1" customHeight="1" outlineLevel="1" spans="1:13">
      <c r="A1271" s="196">
        <v>1296</v>
      </c>
      <c r="B1271" s="196"/>
      <c r="C1271" s="196" t="s">
        <v>85</v>
      </c>
      <c r="D1271" s="196" t="s">
        <v>1553</v>
      </c>
      <c r="E1271" s="826">
        <v>1.836</v>
      </c>
      <c r="F1271" s="826">
        <v>1.5</v>
      </c>
      <c r="G1271" s="826">
        <v>3</v>
      </c>
      <c r="H1271" s="826">
        <v>1</v>
      </c>
      <c r="I1271" s="826"/>
      <c r="J1271" s="826">
        <v>2.754</v>
      </c>
      <c r="K1271" s="826">
        <v>2.036</v>
      </c>
      <c r="L1271" s="142" t="s">
        <v>1988</v>
      </c>
      <c r="M1271" s="136">
        <v>498</v>
      </c>
    </row>
    <row r="1272" s="136" customFormat="1" customHeight="1" outlineLevel="1" spans="1:13">
      <c r="A1272" s="196">
        <v>1297</v>
      </c>
      <c r="B1272" s="196"/>
      <c r="C1272" s="196"/>
      <c r="D1272" s="266" t="s">
        <v>1606</v>
      </c>
      <c r="E1272" s="826">
        <v>1.836</v>
      </c>
      <c r="F1272" s="826">
        <v>1.5</v>
      </c>
      <c r="G1272" s="826">
        <v>3</v>
      </c>
      <c r="H1272" s="826">
        <v>1</v>
      </c>
      <c r="I1272" s="826"/>
      <c r="J1272" s="826">
        <v>2.754</v>
      </c>
      <c r="K1272" s="826">
        <v>2.036</v>
      </c>
      <c r="L1272" s="142"/>
      <c r="M1272" s="136">
        <v>498</v>
      </c>
    </row>
    <row r="1273" s="136" customFormat="1" customHeight="1" outlineLevel="1" spans="1:13">
      <c r="A1273" s="196">
        <v>1298</v>
      </c>
      <c r="B1273" s="196"/>
      <c r="C1273" s="196"/>
      <c r="D1273" s="196" t="s">
        <v>1555</v>
      </c>
      <c r="E1273" s="826">
        <v>6.63</v>
      </c>
      <c r="F1273" s="826">
        <v>1.5</v>
      </c>
      <c r="G1273" s="826">
        <v>3</v>
      </c>
      <c r="H1273" s="826">
        <v>2</v>
      </c>
      <c r="I1273" s="826"/>
      <c r="J1273" s="826">
        <v>19.89</v>
      </c>
      <c r="K1273" s="826">
        <v>6.83</v>
      </c>
      <c r="L1273" s="142"/>
      <c r="M1273" s="136">
        <v>498</v>
      </c>
    </row>
    <row r="1274" s="136" customFormat="1" customHeight="1" outlineLevel="1" spans="1:13">
      <c r="A1274" s="196">
        <v>1299</v>
      </c>
      <c r="B1274" s="196"/>
      <c r="C1274" s="196"/>
      <c r="D1274" s="196" t="s">
        <v>1547</v>
      </c>
      <c r="E1274" s="826">
        <v>1.428</v>
      </c>
      <c r="F1274" s="826">
        <v>1.5</v>
      </c>
      <c r="G1274" s="266">
        <v>3.96</v>
      </c>
      <c r="H1274" s="826">
        <v>1</v>
      </c>
      <c r="I1274" s="826">
        <v>5.65488</v>
      </c>
      <c r="J1274" s="826"/>
      <c r="K1274" s="826"/>
      <c r="L1274" s="142"/>
      <c r="M1274" s="136">
        <v>498</v>
      </c>
    </row>
    <row r="1275" s="136" customFormat="1" customHeight="1" outlineLevel="1" spans="1:13">
      <c r="A1275" s="196">
        <v>1300</v>
      </c>
      <c r="B1275" s="196"/>
      <c r="C1275" s="196" t="s">
        <v>85</v>
      </c>
      <c r="D1275" s="196" t="s">
        <v>1553</v>
      </c>
      <c r="E1275" s="826">
        <v>1.836</v>
      </c>
      <c r="F1275" s="826">
        <v>1.5</v>
      </c>
      <c r="G1275" s="826">
        <v>3</v>
      </c>
      <c r="H1275" s="826">
        <v>1</v>
      </c>
      <c r="I1275" s="826"/>
      <c r="J1275" s="826">
        <v>2.754</v>
      </c>
      <c r="K1275" s="826">
        <v>2.036</v>
      </c>
      <c r="L1275" s="142" t="s">
        <v>1989</v>
      </c>
      <c r="M1275" s="136">
        <v>498</v>
      </c>
    </row>
    <row r="1276" s="136" customFormat="1" customHeight="1" outlineLevel="1" spans="1:13">
      <c r="A1276" s="196">
        <v>1301</v>
      </c>
      <c r="B1276" s="196"/>
      <c r="C1276" s="196"/>
      <c r="D1276" s="266" t="s">
        <v>1606</v>
      </c>
      <c r="E1276" s="826">
        <v>1.836</v>
      </c>
      <c r="F1276" s="826">
        <v>1.5</v>
      </c>
      <c r="G1276" s="826">
        <v>3</v>
      </c>
      <c r="H1276" s="826">
        <v>1</v>
      </c>
      <c r="I1276" s="826"/>
      <c r="J1276" s="826">
        <v>2.754</v>
      </c>
      <c r="K1276" s="826">
        <v>2.036</v>
      </c>
      <c r="L1276" s="142"/>
      <c r="M1276" s="136">
        <v>498</v>
      </c>
    </row>
    <row r="1277" s="136" customFormat="1" customHeight="1" outlineLevel="1" spans="1:13">
      <c r="A1277" s="196">
        <v>1302</v>
      </c>
      <c r="B1277" s="196"/>
      <c r="C1277" s="196"/>
      <c r="D1277" s="196" t="s">
        <v>1555</v>
      </c>
      <c r="E1277" s="826">
        <v>6.63</v>
      </c>
      <c r="F1277" s="826">
        <v>1.5</v>
      </c>
      <c r="G1277" s="826">
        <v>3</v>
      </c>
      <c r="H1277" s="826">
        <v>2</v>
      </c>
      <c r="I1277" s="826"/>
      <c r="J1277" s="826">
        <v>19.89</v>
      </c>
      <c r="K1277" s="826">
        <v>6.83</v>
      </c>
      <c r="L1277" s="142"/>
      <c r="M1277" s="136">
        <v>498</v>
      </c>
    </row>
    <row r="1278" s="136" customFormat="1" customHeight="1" outlineLevel="1" spans="1:13">
      <c r="A1278" s="196">
        <v>1303</v>
      </c>
      <c r="B1278" s="196"/>
      <c r="C1278" s="196"/>
      <c r="D1278" s="196" t="s">
        <v>1547</v>
      </c>
      <c r="E1278" s="826">
        <v>1.428</v>
      </c>
      <c r="F1278" s="826">
        <v>1.5</v>
      </c>
      <c r="G1278" s="266">
        <v>3.96</v>
      </c>
      <c r="H1278" s="826">
        <v>1</v>
      </c>
      <c r="I1278" s="826">
        <v>5.65488</v>
      </c>
      <c r="J1278" s="826"/>
      <c r="K1278" s="826"/>
      <c r="L1278" s="142"/>
      <c r="M1278" s="136">
        <v>498</v>
      </c>
    </row>
    <row r="1279" s="136" customFormat="1" customHeight="1" outlineLevel="1" spans="1:13">
      <c r="A1279" s="196">
        <v>1304</v>
      </c>
      <c r="B1279" s="196"/>
      <c r="C1279" s="196" t="s">
        <v>85</v>
      </c>
      <c r="D1279" s="196" t="s">
        <v>1553</v>
      </c>
      <c r="E1279" s="826">
        <v>1.836</v>
      </c>
      <c r="F1279" s="826">
        <v>1.5</v>
      </c>
      <c r="G1279" s="826">
        <v>3</v>
      </c>
      <c r="H1279" s="826">
        <v>1</v>
      </c>
      <c r="I1279" s="826"/>
      <c r="J1279" s="826">
        <v>2.754</v>
      </c>
      <c r="K1279" s="826">
        <v>2.036</v>
      </c>
      <c r="L1279" s="142" t="s">
        <v>1990</v>
      </c>
      <c r="M1279" s="136">
        <v>498</v>
      </c>
    </row>
    <row r="1280" s="136" customFormat="1" customHeight="1" outlineLevel="1" spans="1:13">
      <c r="A1280" s="196">
        <v>1305</v>
      </c>
      <c r="B1280" s="196"/>
      <c r="C1280" s="196"/>
      <c r="D1280" s="266" t="s">
        <v>1606</v>
      </c>
      <c r="E1280" s="826">
        <v>1.836</v>
      </c>
      <c r="F1280" s="826">
        <v>1.5</v>
      </c>
      <c r="G1280" s="826">
        <v>3</v>
      </c>
      <c r="H1280" s="826">
        <v>1</v>
      </c>
      <c r="I1280" s="826"/>
      <c r="J1280" s="826">
        <v>2.754</v>
      </c>
      <c r="K1280" s="826">
        <v>2.036</v>
      </c>
      <c r="L1280" s="142"/>
      <c r="M1280" s="136">
        <v>498</v>
      </c>
    </row>
    <row r="1281" s="136" customFormat="1" customHeight="1" outlineLevel="1" spans="1:13">
      <c r="A1281" s="196">
        <v>1306</v>
      </c>
      <c r="B1281" s="196"/>
      <c r="C1281" s="196"/>
      <c r="D1281" s="196" t="s">
        <v>1555</v>
      </c>
      <c r="E1281" s="826">
        <v>6.63</v>
      </c>
      <c r="F1281" s="826">
        <v>1.5</v>
      </c>
      <c r="G1281" s="826">
        <v>3</v>
      </c>
      <c r="H1281" s="826">
        <v>2</v>
      </c>
      <c r="I1281" s="826"/>
      <c r="J1281" s="826">
        <v>19.89</v>
      </c>
      <c r="K1281" s="826">
        <v>6.83</v>
      </c>
      <c r="L1281" s="142"/>
      <c r="M1281" s="136">
        <v>498</v>
      </c>
    </row>
    <row r="1282" s="136" customFormat="1" customHeight="1" outlineLevel="1" spans="1:13">
      <c r="A1282" s="196">
        <v>1307</v>
      </c>
      <c r="B1282" s="196"/>
      <c r="C1282" s="196"/>
      <c r="D1282" s="196" t="s">
        <v>1547</v>
      </c>
      <c r="E1282" s="826">
        <v>1.428</v>
      </c>
      <c r="F1282" s="826">
        <v>1.5</v>
      </c>
      <c r="G1282" s="266">
        <v>3.96</v>
      </c>
      <c r="H1282" s="826">
        <v>1</v>
      </c>
      <c r="I1282" s="826">
        <v>5.65488</v>
      </c>
      <c r="J1282" s="826"/>
      <c r="K1282" s="826"/>
      <c r="L1282" s="142"/>
      <c r="M1282" s="136">
        <v>498</v>
      </c>
    </row>
    <row r="1283" s="136" customFormat="1" customHeight="1" outlineLevel="1" spans="1:13">
      <c r="A1283" s="196">
        <v>1308</v>
      </c>
      <c r="B1283" s="196"/>
      <c r="C1283" s="131" t="s">
        <v>1163</v>
      </c>
      <c r="D1283" s="196" t="s">
        <v>1555</v>
      </c>
      <c r="E1283" s="826">
        <v>9.792</v>
      </c>
      <c r="F1283" s="826">
        <v>1.5</v>
      </c>
      <c r="G1283" s="826">
        <v>3</v>
      </c>
      <c r="H1283" s="826">
        <v>1</v>
      </c>
      <c r="I1283" s="826"/>
      <c r="J1283" s="826">
        <v>14.688</v>
      </c>
      <c r="K1283" s="826">
        <v>9.992</v>
      </c>
      <c r="L1283" s="142" t="s">
        <v>1991</v>
      </c>
      <c r="M1283" s="136">
        <v>498</v>
      </c>
    </row>
    <row r="1284" s="136" customFormat="1" customHeight="1" outlineLevel="1" spans="1:13">
      <c r="A1284" s="196">
        <v>1309</v>
      </c>
      <c r="B1284" s="196"/>
      <c r="C1284" s="315"/>
      <c r="D1284" s="196" t="s">
        <v>1553</v>
      </c>
      <c r="E1284" s="826">
        <v>5.712</v>
      </c>
      <c r="F1284" s="826">
        <v>1.5</v>
      </c>
      <c r="G1284" s="826">
        <v>3</v>
      </c>
      <c r="H1284" s="826">
        <v>1</v>
      </c>
      <c r="I1284" s="826"/>
      <c r="J1284" s="826">
        <v>8.568</v>
      </c>
      <c r="K1284" s="826">
        <v>5.912</v>
      </c>
      <c r="L1284" s="142"/>
      <c r="M1284" s="136">
        <v>498</v>
      </c>
    </row>
    <row r="1285" s="136" customFormat="1" customHeight="1" outlineLevel="1" spans="1:13">
      <c r="A1285" s="196">
        <v>1310</v>
      </c>
      <c r="B1285" s="196"/>
      <c r="C1285" s="263"/>
      <c r="D1285" s="266" t="s">
        <v>1606</v>
      </c>
      <c r="E1285" s="826">
        <v>5.712</v>
      </c>
      <c r="F1285" s="826">
        <v>1.5</v>
      </c>
      <c r="G1285" s="826">
        <v>3</v>
      </c>
      <c r="H1285" s="826">
        <v>1</v>
      </c>
      <c r="I1285" s="826"/>
      <c r="J1285" s="826">
        <v>8.568</v>
      </c>
      <c r="K1285" s="826">
        <v>5.912</v>
      </c>
      <c r="L1285" s="142"/>
      <c r="M1285" s="136">
        <v>498</v>
      </c>
    </row>
    <row r="1286" s="136" customFormat="1" customHeight="1" outlineLevel="1" spans="1:13">
      <c r="A1286" s="196">
        <v>1311</v>
      </c>
      <c r="B1286" s="196"/>
      <c r="C1286" s="196" t="s">
        <v>1165</v>
      </c>
      <c r="D1286" s="196" t="s">
        <v>1553</v>
      </c>
      <c r="E1286" s="826">
        <v>3.366</v>
      </c>
      <c r="F1286" s="826">
        <v>1.5</v>
      </c>
      <c r="G1286" s="826">
        <v>1.4</v>
      </c>
      <c r="H1286" s="826">
        <v>1</v>
      </c>
      <c r="I1286" s="826"/>
      <c r="J1286" s="826">
        <v>5.049</v>
      </c>
      <c r="K1286" s="826">
        <v>3.566</v>
      </c>
      <c r="L1286" s="142" t="s">
        <v>1992</v>
      </c>
      <c r="M1286" s="136">
        <v>498</v>
      </c>
    </row>
    <row r="1287" s="136" customFormat="1" customHeight="1" outlineLevel="1" spans="1:13">
      <c r="A1287" s="196">
        <v>1312</v>
      </c>
      <c r="B1287" s="196" t="s">
        <v>1993</v>
      </c>
      <c r="C1287" s="196" t="s">
        <v>1190</v>
      </c>
      <c r="D1287" s="196" t="s">
        <v>1553</v>
      </c>
      <c r="E1287" s="826">
        <v>9.69</v>
      </c>
      <c r="F1287" s="826">
        <v>1.5</v>
      </c>
      <c r="G1287" s="826">
        <v>3</v>
      </c>
      <c r="H1287" s="826">
        <v>1</v>
      </c>
      <c r="I1287" s="826"/>
      <c r="J1287" s="826">
        <v>14.535</v>
      </c>
      <c r="K1287" s="826">
        <v>9.89</v>
      </c>
      <c r="L1287" s="142" t="s">
        <v>1994</v>
      </c>
      <c r="M1287" s="136">
        <v>702</v>
      </c>
    </row>
    <row r="1288" s="136" customFormat="1" customHeight="1" outlineLevel="1" spans="1:13">
      <c r="A1288" s="196">
        <v>1313</v>
      </c>
      <c r="B1288" s="196"/>
      <c r="C1288" s="196" t="s">
        <v>1239</v>
      </c>
      <c r="D1288" s="196" t="s">
        <v>1553</v>
      </c>
      <c r="E1288" s="826">
        <v>8.67</v>
      </c>
      <c r="F1288" s="826">
        <v>1.5</v>
      </c>
      <c r="G1288" s="826">
        <v>3</v>
      </c>
      <c r="H1288" s="826">
        <v>1</v>
      </c>
      <c r="I1288" s="826"/>
      <c r="J1288" s="826">
        <v>13.005</v>
      </c>
      <c r="K1288" s="826">
        <v>8.87</v>
      </c>
      <c r="L1288" s="142" t="s">
        <v>1561</v>
      </c>
      <c r="M1288" s="136">
        <v>702</v>
      </c>
    </row>
    <row r="1289" s="136" customFormat="1" customHeight="1" outlineLevel="1" spans="1:13">
      <c r="A1289" s="196">
        <v>1314</v>
      </c>
      <c r="B1289" s="196"/>
      <c r="C1289" s="196" t="s">
        <v>85</v>
      </c>
      <c r="D1289" s="196" t="s">
        <v>1553</v>
      </c>
      <c r="E1289" s="826">
        <v>1.836</v>
      </c>
      <c r="F1289" s="826">
        <v>1.5</v>
      </c>
      <c r="G1289" s="826">
        <v>3</v>
      </c>
      <c r="H1289" s="826">
        <v>1</v>
      </c>
      <c r="I1289" s="826"/>
      <c r="J1289" s="826">
        <v>2.754</v>
      </c>
      <c r="K1289" s="826">
        <v>2.036</v>
      </c>
      <c r="L1289" s="142" t="s">
        <v>1995</v>
      </c>
      <c r="M1289" s="136">
        <v>702</v>
      </c>
    </row>
    <row r="1290" s="136" customFormat="1" customHeight="1" outlineLevel="1" spans="1:13">
      <c r="A1290" s="196">
        <v>1315</v>
      </c>
      <c r="B1290" s="196"/>
      <c r="C1290" s="196"/>
      <c r="D1290" s="266" t="s">
        <v>1606</v>
      </c>
      <c r="E1290" s="826">
        <v>1.836</v>
      </c>
      <c r="F1290" s="826">
        <v>1.5</v>
      </c>
      <c r="G1290" s="826">
        <v>3</v>
      </c>
      <c r="H1290" s="826">
        <v>1</v>
      </c>
      <c r="I1290" s="826"/>
      <c r="J1290" s="826">
        <v>2.754</v>
      </c>
      <c r="K1290" s="826">
        <v>2.036</v>
      </c>
      <c r="L1290" s="142"/>
      <c r="M1290" s="136">
        <v>702</v>
      </c>
    </row>
    <row r="1291" s="136" customFormat="1" customHeight="1" outlineLevel="1" spans="1:13">
      <c r="A1291" s="196">
        <v>1316</v>
      </c>
      <c r="B1291" s="196"/>
      <c r="C1291" s="196"/>
      <c r="D1291" s="196" t="s">
        <v>1555</v>
      </c>
      <c r="E1291" s="826">
        <v>6.63</v>
      </c>
      <c r="F1291" s="826">
        <v>1.5</v>
      </c>
      <c r="G1291" s="826">
        <v>3</v>
      </c>
      <c r="H1291" s="826">
        <v>2</v>
      </c>
      <c r="I1291" s="826"/>
      <c r="J1291" s="826">
        <v>19.89</v>
      </c>
      <c r="K1291" s="826">
        <v>6.83</v>
      </c>
      <c r="L1291" s="142"/>
      <c r="M1291" s="136">
        <v>702</v>
      </c>
    </row>
    <row r="1292" s="136" customFormat="1" customHeight="1" outlineLevel="1" spans="1:13">
      <c r="A1292" s="196">
        <v>1317</v>
      </c>
      <c r="B1292" s="196"/>
      <c r="C1292" s="196"/>
      <c r="D1292" s="196" t="s">
        <v>1547</v>
      </c>
      <c r="E1292" s="826">
        <v>1.428</v>
      </c>
      <c r="F1292" s="826">
        <v>1.5</v>
      </c>
      <c r="G1292" s="266">
        <v>3.96</v>
      </c>
      <c r="H1292" s="826">
        <v>1</v>
      </c>
      <c r="I1292" s="826">
        <v>5.65488</v>
      </c>
      <c r="J1292" s="826"/>
      <c r="K1292" s="826"/>
      <c r="L1292" s="142"/>
      <c r="M1292" s="136">
        <v>702</v>
      </c>
    </row>
    <row r="1293" s="136" customFormat="1" customHeight="1" outlineLevel="1" spans="1:13">
      <c r="A1293" s="196">
        <v>1318</v>
      </c>
      <c r="B1293" s="196"/>
      <c r="C1293" s="196" t="s">
        <v>85</v>
      </c>
      <c r="D1293" s="196" t="s">
        <v>1553</v>
      </c>
      <c r="E1293" s="826">
        <v>1.836</v>
      </c>
      <c r="F1293" s="826">
        <v>1.5</v>
      </c>
      <c r="G1293" s="826">
        <v>3</v>
      </c>
      <c r="H1293" s="826">
        <v>1</v>
      </c>
      <c r="I1293" s="826"/>
      <c r="J1293" s="826">
        <v>2.754</v>
      </c>
      <c r="K1293" s="826">
        <v>2.036</v>
      </c>
      <c r="L1293" s="142" t="s">
        <v>1996</v>
      </c>
      <c r="M1293" s="136">
        <v>702</v>
      </c>
    </row>
    <row r="1294" s="136" customFormat="1" customHeight="1" outlineLevel="1" spans="1:13">
      <c r="A1294" s="196">
        <v>1319</v>
      </c>
      <c r="B1294" s="196"/>
      <c r="C1294" s="196"/>
      <c r="D1294" s="266" t="s">
        <v>1606</v>
      </c>
      <c r="E1294" s="826">
        <v>1.836</v>
      </c>
      <c r="F1294" s="826">
        <v>1.5</v>
      </c>
      <c r="G1294" s="826">
        <v>3</v>
      </c>
      <c r="H1294" s="826">
        <v>1</v>
      </c>
      <c r="I1294" s="826"/>
      <c r="J1294" s="826">
        <v>2.754</v>
      </c>
      <c r="K1294" s="826">
        <v>2.036</v>
      </c>
      <c r="L1294" s="142"/>
      <c r="M1294" s="136">
        <v>702</v>
      </c>
    </row>
    <row r="1295" s="136" customFormat="1" customHeight="1" outlineLevel="1" spans="1:13">
      <c r="A1295" s="196">
        <v>1320</v>
      </c>
      <c r="B1295" s="196"/>
      <c r="C1295" s="196"/>
      <c r="D1295" s="196" t="s">
        <v>1555</v>
      </c>
      <c r="E1295" s="826">
        <v>6.63</v>
      </c>
      <c r="F1295" s="826">
        <v>1.5</v>
      </c>
      <c r="G1295" s="826">
        <v>3</v>
      </c>
      <c r="H1295" s="826">
        <v>2</v>
      </c>
      <c r="I1295" s="826"/>
      <c r="J1295" s="826">
        <v>19.89</v>
      </c>
      <c r="K1295" s="826">
        <v>6.83</v>
      </c>
      <c r="L1295" s="142"/>
      <c r="M1295" s="136">
        <v>702</v>
      </c>
    </row>
    <row r="1296" s="136" customFormat="1" customHeight="1" outlineLevel="1" spans="1:13">
      <c r="A1296" s="196">
        <v>1321</v>
      </c>
      <c r="B1296" s="196"/>
      <c r="C1296" s="196"/>
      <c r="D1296" s="196" t="s">
        <v>1547</v>
      </c>
      <c r="E1296" s="826">
        <v>1.428</v>
      </c>
      <c r="F1296" s="826">
        <v>1.5</v>
      </c>
      <c r="G1296" s="266">
        <v>3.96</v>
      </c>
      <c r="H1296" s="826">
        <v>1</v>
      </c>
      <c r="I1296" s="826">
        <v>5.65488</v>
      </c>
      <c r="J1296" s="826"/>
      <c r="K1296" s="826"/>
      <c r="L1296" s="142"/>
      <c r="M1296" s="136">
        <v>702</v>
      </c>
    </row>
    <row r="1297" s="136" customFormat="1" customHeight="1" outlineLevel="1" spans="1:13">
      <c r="A1297" s="196">
        <v>1322</v>
      </c>
      <c r="B1297" s="196"/>
      <c r="C1297" s="196" t="s">
        <v>85</v>
      </c>
      <c r="D1297" s="196" t="s">
        <v>1553</v>
      </c>
      <c r="E1297" s="826">
        <v>1.836</v>
      </c>
      <c r="F1297" s="826">
        <v>1.5</v>
      </c>
      <c r="G1297" s="826">
        <v>3</v>
      </c>
      <c r="H1297" s="826">
        <v>1</v>
      </c>
      <c r="I1297" s="826"/>
      <c r="J1297" s="826">
        <v>2.754</v>
      </c>
      <c r="K1297" s="826">
        <v>2.036</v>
      </c>
      <c r="L1297" s="142" t="s">
        <v>1997</v>
      </c>
      <c r="M1297" s="136">
        <v>702</v>
      </c>
    </row>
    <row r="1298" s="136" customFormat="1" customHeight="1" outlineLevel="1" spans="1:13">
      <c r="A1298" s="196">
        <v>1323</v>
      </c>
      <c r="B1298" s="196"/>
      <c r="C1298" s="196"/>
      <c r="D1298" s="266" t="s">
        <v>1606</v>
      </c>
      <c r="E1298" s="826">
        <v>1.836</v>
      </c>
      <c r="F1298" s="826">
        <v>1.5</v>
      </c>
      <c r="G1298" s="826">
        <v>3</v>
      </c>
      <c r="H1298" s="826">
        <v>1</v>
      </c>
      <c r="I1298" s="826"/>
      <c r="J1298" s="826">
        <v>2.754</v>
      </c>
      <c r="K1298" s="826">
        <v>2.036</v>
      </c>
      <c r="L1298" s="142"/>
      <c r="M1298" s="136">
        <v>702</v>
      </c>
    </row>
    <row r="1299" s="136" customFormat="1" customHeight="1" outlineLevel="1" spans="1:13">
      <c r="A1299" s="196">
        <v>1324</v>
      </c>
      <c r="B1299" s="196"/>
      <c r="C1299" s="196"/>
      <c r="D1299" s="196" t="s">
        <v>1555</v>
      </c>
      <c r="E1299" s="826">
        <v>6.63</v>
      </c>
      <c r="F1299" s="826">
        <v>1.5</v>
      </c>
      <c r="G1299" s="826">
        <v>3</v>
      </c>
      <c r="H1299" s="826">
        <v>2</v>
      </c>
      <c r="I1299" s="826"/>
      <c r="J1299" s="826">
        <v>19.89</v>
      </c>
      <c r="K1299" s="826">
        <v>6.83</v>
      </c>
      <c r="L1299" s="142"/>
      <c r="M1299" s="136">
        <v>702</v>
      </c>
    </row>
    <row r="1300" s="136" customFormat="1" customHeight="1" outlineLevel="1" spans="1:13">
      <c r="A1300" s="196">
        <v>1325</v>
      </c>
      <c r="B1300" s="196"/>
      <c r="C1300" s="196"/>
      <c r="D1300" s="196" t="s">
        <v>1547</v>
      </c>
      <c r="E1300" s="826">
        <v>1.428</v>
      </c>
      <c r="F1300" s="826">
        <v>1.5</v>
      </c>
      <c r="G1300" s="266">
        <v>3.96</v>
      </c>
      <c r="H1300" s="826">
        <v>1</v>
      </c>
      <c r="I1300" s="826">
        <v>5.65488</v>
      </c>
      <c r="J1300" s="826"/>
      <c r="K1300" s="826"/>
      <c r="L1300" s="142"/>
      <c r="M1300" s="136">
        <v>702</v>
      </c>
    </row>
    <row r="1301" s="136" customFormat="1" customHeight="1" outlineLevel="1" spans="1:13">
      <c r="A1301" s="196">
        <v>1326</v>
      </c>
      <c r="B1301" s="196"/>
      <c r="C1301" s="196" t="s">
        <v>85</v>
      </c>
      <c r="D1301" s="196" t="s">
        <v>1553</v>
      </c>
      <c r="E1301" s="826">
        <v>1.836</v>
      </c>
      <c r="F1301" s="826">
        <v>1.5</v>
      </c>
      <c r="G1301" s="826">
        <v>3</v>
      </c>
      <c r="H1301" s="826">
        <v>1</v>
      </c>
      <c r="I1301" s="826"/>
      <c r="J1301" s="826">
        <v>2.754</v>
      </c>
      <c r="K1301" s="826">
        <v>2.036</v>
      </c>
      <c r="L1301" s="142" t="s">
        <v>1998</v>
      </c>
      <c r="M1301" s="136">
        <v>702</v>
      </c>
    </row>
    <row r="1302" s="136" customFormat="1" customHeight="1" outlineLevel="1" spans="1:13">
      <c r="A1302" s="196">
        <v>1327</v>
      </c>
      <c r="B1302" s="196"/>
      <c r="C1302" s="196"/>
      <c r="D1302" s="266" t="s">
        <v>1606</v>
      </c>
      <c r="E1302" s="826">
        <v>1.836</v>
      </c>
      <c r="F1302" s="826">
        <v>1.5</v>
      </c>
      <c r="G1302" s="826">
        <v>3</v>
      </c>
      <c r="H1302" s="826">
        <v>1</v>
      </c>
      <c r="I1302" s="826"/>
      <c r="J1302" s="826">
        <v>2.754</v>
      </c>
      <c r="K1302" s="826">
        <v>2.036</v>
      </c>
      <c r="L1302" s="142"/>
      <c r="M1302" s="136">
        <v>702</v>
      </c>
    </row>
    <row r="1303" s="136" customFormat="1" customHeight="1" outlineLevel="1" spans="1:13">
      <c r="A1303" s="196">
        <v>1328</v>
      </c>
      <c r="B1303" s="196"/>
      <c r="C1303" s="196"/>
      <c r="D1303" s="196" t="s">
        <v>1555</v>
      </c>
      <c r="E1303" s="826">
        <v>6.63</v>
      </c>
      <c r="F1303" s="826">
        <v>1.5</v>
      </c>
      <c r="G1303" s="826">
        <v>3</v>
      </c>
      <c r="H1303" s="826">
        <v>2</v>
      </c>
      <c r="I1303" s="826"/>
      <c r="J1303" s="826">
        <v>19.89</v>
      </c>
      <c r="K1303" s="826">
        <v>6.83</v>
      </c>
      <c r="L1303" s="142"/>
      <c r="M1303" s="136">
        <v>702</v>
      </c>
    </row>
    <row r="1304" s="136" customFormat="1" customHeight="1" outlineLevel="1" spans="1:13">
      <c r="A1304" s="196">
        <v>1329</v>
      </c>
      <c r="B1304" s="196"/>
      <c r="C1304" s="196"/>
      <c r="D1304" s="196" t="s">
        <v>1547</v>
      </c>
      <c r="E1304" s="826">
        <v>1.428</v>
      </c>
      <c r="F1304" s="826">
        <v>1.5</v>
      </c>
      <c r="G1304" s="266">
        <v>3.96</v>
      </c>
      <c r="H1304" s="826">
        <v>1</v>
      </c>
      <c r="I1304" s="826">
        <v>5.65488</v>
      </c>
      <c r="J1304" s="826"/>
      <c r="K1304" s="826"/>
      <c r="L1304" s="142"/>
      <c r="M1304" s="136">
        <v>702</v>
      </c>
    </row>
    <row r="1305" s="136" customFormat="1" customHeight="1" outlineLevel="1" spans="1:13">
      <c r="A1305" s="196">
        <v>1330</v>
      </c>
      <c r="B1305" s="196"/>
      <c r="C1305" s="196" t="s">
        <v>87</v>
      </c>
      <c r="D1305" s="196" t="s">
        <v>1553</v>
      </c>
      <c r="E1305" s="826">
        <v>1.836</v>
      </c>
      <c r="F1305" s="826">
        <v>1.5</v>
      </c>
      <c r="G1305" s="826">
        <v>3</v>
      </c>
      <c r="H1305" s="826">
        <v>1</v>
      </c>
      <c r="I1305" s="826"/>
      <c r="J1305" s="826">
        <v>2.754</v>
      </c>
      <c r="K1305" s="826">
        <v>2.036</v>
      </c>
      <c r="L1305" s="142" t="s">
        <v>1999</v>
      </c>
      <c r="M1305" s="136">
        <v>702</v>
      </c>
    </row>
    <row r="1306" s="136" customFormat="1" customHeight="1" outlineLevel="1" spans="1:13">
      <c r="A1306" s="196">
        <v>1331</v>
      </c>
      <c r="B1306" s="196"/>
      <c r="C1306" s="196"/>
      <c r="D1306" s="266" t="s">
        <v>1606</v>
      </c>
      <c r="E1306" s="826">
        <v>1.836</v>
      </c>
      <c r="F1306" s="826">
        <v>1.5</v>
      </c>
      <c r="G1306" s="826">
        <v>3</v>
      </c>
      <c r="H1306" s="826">
        <v>1</v>
      </c>
      <c r="I1306" s="826"/>
      <c r="J1306" s="826">
        <v>2.754</v>
      </c>
      <c r="K1306" s="826">
        <v>2.036</v>
      </c>
      <c r="L1306" s="142"/>
      <c r="M1306" s="136">
        <v>702</v>
      </c>
    </row>
    <row r="1307" s="136" customFormat="1" customHeight="1" outlineLevel="1" spans="1:13">
      <c r="A1307" s="196">
        <v>1332</v>
      </c>
      <c r="B1307" s="196"/>
      <c r="C1307" s="196"/>
      <c r="D1307" s="196" t="s">
        <v>1555</v>
      </c>
      <c r="E1307" s="826">
        <v>6.63</v>
      </c>
      <c r="F1307" s="826">
        <v>1.5</v>
      </c>
      <c r="G1307" s="826">
        <v>3</v>
      </c>
      <c r="H1307" s="826">
        <v>3</v>
      </c>
      <c r="I1307" s="826"/>
      <c r="J1307" s="826">
        <v>29.835</v>
      </c>
      <c r="K1307" s="826">
        <v>6.83</v>
      </c>
      <c r="L1307" s="142"/>
      <c r="M1307" s="136">
        <v>702</v>
      </c>
    </row>
    <row r="1308" s="136" customFormat="1" customHeight="1" outlineLevel="1" spans="1:13">
      <c r="A1308" s="196">
        <v>1333</v>
      </c>
      <c r="B1308" s="196"/>
      <c r="C1308" s="196"/>
      <c r="D1308" s="196" t="s">
        <v>1547</v>
      </c>
      <c r="E1308" s="826">
        <v>1.428</v>
      </c>
      <c r="F1308" s="826">
        <v>1.5</v>
      </c>
      <c r="G1308" s="266">
        <v>3.96</v>
      </c>
      <c r="H1308" s="826">
        <v>1</v>
      </c>
      <c r="I1308" s="826">
        <v>5.65488</v>
      </c>
      <c r="J1308" s="826"/>
      <c r="K1308" s="826"/>
      <c r="L1308" s="142"/>
      <c r="M1308" s="136">
        <v>702</v>
      </c>
    </row>
    <row r="1309" s="136" customFormat="1" customHeight="1" outlineLevel="1" spans="1:13">
      <c r="A1309" s="196">
        <v>1334</v>
      </c>
      <c r="B1309" s="196"/>
      <c r="C1309" s="196" t="s">
        <v>87</v>
      </c>
      <c r="D1309" s="196" t="s">
        <v>1553</v>
      </c>
      <c r="E1309" s="826">
        <v>1.836</v>
      </c>
      <c r="F1309" s="826">
        <v>1.5</v>
      </c>
      <c r="G1309" s="826">
        <v>3</v>
      </c>
      <c r="H1309" s="826">
        <v>1</v>
      </c>
      <c r="I1309" s="826"/>
      <c r="J1309" s="826">
        <v>2.754</v>
      </c>
      <c r="K1309" s="826">
        <v>2.036</v>
      </c>
      <c r="L1309" s="142" t="s">
        <v>2000</v>
      </c>
      <c r="M1309" s="136">
        <v>702</v>
      </c>
    </row>
    <row r="1310" s="136" customFormat="1" customHeight="1" outlineLevel="1" spans="1:13">
      <c r="A1310" s="196">
        <v>1335</v>
      </c>
      <c r="B1310" s="196"/>
      <c r="C1310" s="196"/>
      <c r="D1310" s="266" t="s">
        <v>1606</v>
      </c>
      <c r="E1310" s="826">
        <v>1.836</v>
      </c>
      <c r="F1310" s="826">
        <v>1.5</v>
      </c>
      <c r="G1310" s="826">
        <v>3</v>
      </c>
      <c r="H1310" s="826">
        <v>1</v>
      </c>
      <c r="I1310" s="826"/>
      <c r="J1310" s="826">
        <v>2.754</v>
      </c>
      <c r="K1310" s="826">
        <v>2.036</v>
      </c>
      <c r="L1310" s="142"/>
      <c r="M1310" s="136">
        <v>702</v>
      </c>
    </row>
    <row r="1311" s="136" customFormat="1" customHeight="1" outlineLevel="1" spans="1:13">
      <c r="A1311" s="196">
        <v>1336</v>
      </c>
      <c r="B1311" s="196"/>
      <c r="C1311" s="196"/>
      <c r="D1311" s="196" t="s">
        <v>1555</v>
      </c>
      <c r="E1311" s="826">
        <v>6.63</v>
      </c>
      <c r="F1311" s="826">
        <v>1.5</v>
      </c>
      <c r="G1311" s="826">
        <v>3</v>
      </c>
      <c r="H1311" s="826">
        <v>3</v>
      </c>
      <c r="I1311" s="826"/>
      <c r="J1311" s="826">
        <v>29.835</v>
      </c>
      <c r="K1311" s="826">
        <v>6.83</v>
      </c>
      <c r="L1311" s="142"/>
      <c r="M1311" s="136">
        <v>702</v>
      </c>
    </row>
    <row r="1312" s="136" customFormat="1" customHeight="1" outlineLevel="1" spans="1:13">
      <c r="A1312" s="196">
        <v>1337</v>
      </c>
      <c r="B1312" s="196"/>
      <c r="C1312" s="196"/>
      <c r="D1312" s="196" t="s">
        <v>1547</v>
      </c>
      <c r="E1312" s="826">
        <v>1.428</v>
      </c>
      <c r="F1312" s="826">
        <v>1.5</v>
      </c>
      <c r="G1312" s="266">
        <v>3.96</v>
      </c>
      <c r="H1312" s="826">
        <v>1</v>
      </c>
      <c r="I1312" s="826">
        <v>5.65488</v>
      </c>
      <c r="J1312" s="826"/>
      <c r="K1312" s="826"/>
      <c r="L1312" s="142"/>
      <c r="M1312" s="136">
        <v>702</v>
      </c>
    </row>
    <row r="1313" s="136" customFormat="1" customHeight="1" outlineLevel="1" spans="1:13">
      <c r="A1313" s="196">
        <v>1338</v>
      </c>
      <c r="B1313" s="196"/>
      <c r="C1313" s="196" t="s">
        <v>87</v>
      </c>
      <c r="D1313" s="196" t="s">
        <v>1553</v>
      </c>
      <c r="E1313" s="826">
        <v>1.836</v>
      </c>
      <c r="F1313" s="826">
        <v>1.5</v>
      </c>
      <c r="G1313" s="826">
        <v>3</v>
      </c>
      <c r="H1313" s="826">
        <v>1</v>
      </c>
      <c r="I1313" s="826"/>
      <c r="J1313" s="826">
        <v>2.754</v>
      </c>
      <c r="K1313" s="826">
        <v>2.036</v>
      </c>
      <c r="L1313" s="142" t="s">
        <v>2001</v>
      </c>
      <c r="M1313" s="136">
        <v>702</v>
      </c>
    </row>
    <row r="1314" s="136" customFormat="1" customHeight="1" outlineLevel="1" spans="1:13">
      <c r="A1314" s="196">
        <v>1339</v>
      </c>
      <c r="B1314" s="196"/>
      <c r="C1314" s="196"/>
      <c r="D1314" s="266" t="s">
        <v>1606</v>
      </c>
      <c r="E1314" s="826">
        <v>1.836</v>
      </c>
      <c r="F1314" s="826">
        <v>1.5</v>
      </c>
      <c r="G1314" s="826">
        <v>3</v>
      </c>
      <c r="H1314" s="826">
        <v>1</v>
      </c>
      <c r="I1314" s="826"/>
      <c r="J1314" s="826">
        <v>2.754</v>
      </c>
      <c r="K1314" s="826">
        <v>2.036</v>
      </c>
      <c r="L1314" s="142"/>
      <c r="M1314" s="136">
        <v>702</v>
      </c>
    </row>
    <row r="1315" s="136" customFormat="1" customHeight="1" outlineLevel="1" spans="1:13">
      <c r="A1315" s="196">
        <v>1340</v>
      </c>
      <c r="B1315" s="196"/>
      <c r="C1315" s="196"/>
      <c r="D1315" s="196" t="s">
        <v>1555</v>
      </c>
      <c r="E1315" s="826">
        <v>6.63</v>
      </c>
      <c r="F1315" s="826">
        <v>1.5</v>
      </c>
      <c r="G1315" s="826">
        <v>3</v>
      </c>
      <c r="H1315" s="826">
        <v>3</v>
      </c>
      <c r="I1315" s="826"/>
      <c r="J1315" s="826">
        <v>29.835</v>
      </c>
      <c r="K1315" s="826">
        <v>6.83</v>
      </c>
      <c r="L1315" s="142"/>
      <c r="M1315" s="136">
        <v>702</v>
      </c>
    </row>
    <row r="1316" s="136" customFormat="1" customHeight="1" outlineLevel="1" spans="1:13">
      <c r="A1316" s="196">
        <v>1341</v>
      </c>
      <c r="B1316" s="196"/>
      <c r="C1316" s="196"/>
      <c r="D1316" s="196" t="s">
        <v>1547</v>
      </c>
      <c r="E1316" s="826">
        <v>1.428</v>
      </c>
      <c r="F1316" s="826">
        <v>1.5</v>
      </c>
      <c r="G1316" s="266">
        <v>3.96</v>
      </c>
      <c r="H1316" s="826">
        <v>1</v>
      </c>
      <c r="I1316" s="826">
        <v>5.65488</v>
      </c>
      <c r="J1316" s="826"/>
      <c r="K1316" s="826"/>
      <c r="L1316" s="142"/>
      <c r="M1316" s="136">
        <v>702</v>
      </c>
    </row>
    <row r="1317" s="136" customFormat="1" customHeight="1" outlineLevel="1" spans="1:13">
      <c r="A1317" s="196">
        <v>1342</v>
      </c>
      <c r="B1317" s="196"/>
      <c r="C1317" s="196" t="s">
        <v>83</v>
      </c>
      <c r="D1317" s="196" t="s">
        <v>1553</v>
      </c>
      <c r="E1317" s="826">
        <v>3.264</v>
      </c>
      <c r="F1317" s="826">
        <v>1.5</v>
      </c>
      <c r="G1317" s="826">
        <v>3</v>
      </c>
      <c r="H1317" s="826">
        <v>1</v>
      </c>
      <c r="I1317" s="826"/>
      <c r="J1317" s="826">
        <v>4.896</v>
      </c>
      <c r="K1317" s="826">
        <v>3.464</v>
      </c>
      <c r="L1317" s="142" t="s">
        <v>2002</v>
      </c>
      <c r="M1317" s="136">
        <v>702</v>
      </c>
    </row>
    <row r="1318" s="136" customFormat="1" customHeight="1" outlineLevel="1" spans="1:13">
      <c r="A1318" s="196">
        <v>1343</v>
      </c>
      <c r="B1318" s="196"/>
      <c r="C1318" s="196"/>
      <c r="D1318" s="266" t="s">
        <v>1606</v>
      </c>
      <c r="E1318" s="826">
        <v>3.264</v>
      </c>
      <c r="F1318" s="826">
        <v>1.5</v>
      </c>
      <c r="G1318" s="826">
        <v>3</v>
      </c>
      <c r="H1318" s="826">
        <v>1</v>
      </c>
      <c r="I1318" s="826"/>
      <c r="J1318" s="826">
        <v>4.896</v>
      </c>
      <c r="K1318" s="826">
        <v>3.464</v>
      </c>
      <c r="L1318" s="142"/>
      <c r="M1318" s="136">
        <v>702</v>
      </c>
    </row>
    <row r="1319" s="136" customFormat="1" customHeight="1" outlineLevel="1" spans="1:13">
      <c r="A1319" s="196">
        <v>1344</v>
      </c>
      <c r="B1319" s="196"/>
      <c r="C1319" s="196"/>
      <c r="D1319" s="196" t="s">
        <v>1555</v>
      </c>
      <c r="E1319" s="826">
        <v>6.63</v>
      </c>
      <c r="F1319" s="826">
        <v>1.5</v>
      </c>
      <c r="G1319" s="826">
        <v>3</v>
      </c>
      <c r="H1319" s="826">
        <v>1</v>
      </c>
      <c r="I1319" s="826"/>
      <c r="J1319" s="826">
        <v>9.945</v>
      </c>
      <c r="K1319" s="826">
        <v>6.83</v>
      </c>
      <c r="L1319" s="142"/>
      <c r="M1319" s="136">
        <v>702</v>
      </c>
    </row>
    <row r="1320" s="136" customFormat="1" customHeight="1" outlineLevel="1" spans="1:13">
      <c r="A1320" s="196">
        <v>1346</v>
      </c>
      <c r="B1320" s="196"/>
      <c r="C1320" s="196" t="s">
        <v>83</v>
      </c>
      <c r="D1320" s="196" t="s">
        <v>1553</v>
      </c>
      <c r="E1320" s="826">
        <v>3.264</v>
      </c>
      <c r="F1320" s="826">
        <v>1.5</v>
      </c>
      <c r="G1320" s="826">
        <v>3</v>
      </c>
      <c r="H1320" s="826">
        <v>1</v>
      </c>
      <c r="I1320" s="826"/>
      <c r="J1320" s="826">
        <v>4.896</v>
      </c>
      <c r="K1320" s="826">
        <v>3.464</v>
      </c>
      <c r="L1320" s="142" t="s">
        <v>2003</v>
      </c>
      <c r="M1320" s="136">
        <v>702</v>
      </c>
    </row>
    <row r="1321" s="136" customFormat="1" customHeight="1" outlineLevel="1" spans="1:13">
      <c r="A1321" s="196">
        <v>1347</v>
      </c>
      <c r="B1321" s="196"/>
      <c r="C1321" s="196"/>
      <c r="D1321" s="266" t="s">
        <v>1606</v>
      </c>
      <c r="E1321" s="826">
        <v>3.264</v>
      </c>
      <c r="F1321" s="826">
        <v>1.5</v>
      </c>
      <c r="G1321" s="826">
        <v>3</v>
      </c>
      <c r="H1321" s="826">
        <v>1</v>
      </c>
      <c r="I1321" s="826"/>
      <c r="J1321" s="826">
        <v>4.896</v>
      </c>
      <c r="K1321" s="826">
        <v>3.464</v>
      </c>
      <c r="L1321" s="142"/>
      <c r="M1321" s="136">
        <v>702</v>
      </c>
    </row>
    <row r="1322" s="136" customFormat="1" customHeight="1" outlineLevel="1" spans="1:13">
      <c r="A1322" s="196">
        <v>1348</v>
      </c>
      <c r="B1322" s="196"/>
      <c r="C1322" s="196"/>
      <c r="D1322" s="196" t="s">
        <v>1555</v>
      </c>
      <c r="E1322" s="826">
        <v>6.63</v>
      </c>
      <c r="F1322" s="826">
        <v>1.5</v>
      </c>
      <c r="G1322" s="826">
        <v>3</v>
      </c>
      <c r="H1322" s="826">
        <v>1</v>
      </c>
      <c r="I1322" s="826"/>
      <c r="J1322" s="826">
        <v>9.945</v>
      </c>
      <c r="K1322" s="826">
        <v>6.83</v>
      </c>
      <c r="L1322" s="142"/>
      <c r="M1322" s="136">
        <v>702</v>
      </c>
    </row>
    <row r="1323" s="136" customFormat="1" customHeight="1" outlineLevel="1" spans="1:13">
      <c r="A1323" s="196">
        <v>1350</v>
      </c>
      <c r="B1323" s="196"/>
      <c r="C1323" s="196" t="s">
        <v>87</v>
      </c>
      <c r="D1323" s="196" t="s">
        <v>1553</v>
      </c>
      <c r="E1323" s="826">
        <v>1.836</v>
      </c>
      <c r="F1323" s="826">
        <v>1.5</v>
      </c>
      <c r="G1323" s="826">
        <v>3</v>
      </c>
      <c r="H1323" s="826">
        <v>1</v>
      </c>
      <c r="I1323" s="826"/>
      <c r="J1323" s="826">
        <v>2.754</v>
      </c>
      <c r="K1323" s="826">
        <v>2.036</v>
      </c>
      <c r="L1323" s="142" t="s">
        <v>2004</v>
      </c>
      <c r="M1323" s="136">
        <v>702</v>
      </c>
    </row>
    <row r="1324" s="136" customFormat="1" customHeight="1" outlineLevel="1" spans="1:13">
      <c r="A1324" s="196">
        <v>1351</v>
      </c>
      <c r="B1324" s="196"/>
      <c r="C1324" s="196"/>
      <c r="D1324" s="266" t="s">
        <v>1606</v>
      </c>
      <c r="E1324" s="826">
        <v>1.836</v>
      </c>
      <c r="F1324" s="826">
        <v>1.5</v>
      </c>
      <c r="G1324" s="826">
        <v>3</v>
      </c>
      <c r="H1324" s="826">
        <v>1</v>
      </c>
      <c r="I1324" s="826"/>
      <c r="J1324" s="826">
        <v>2.754</v>
      </c>
      <c r="K1324" s="826">
        <v>2.036</v>
      </c>
      <c r="L1324" s="142"/>
      <c r="M1324" s="136">
        <v>702</v>
      </c>
    </row>
    <row r="1325" s="136" customFormat="1" customHeight="1" outlineLevel="1" spans="1:13">
      <c r="A1325" s="196">
        <v>1352</v>
      </c>
      <c r="B1325" s="196"/>
      <c r="C1325" s="196"/>
      <c r="D1325" s="196" t="s">
        <v>1555</v>
      </c>
      <c r="E1325" s="826">
        <v>6.63</v>
      </c>
      <c r="F1325" s="826">
        <v>1.5</v>
      </c>
      <c r="G1325" s="826">
        <v>3</v>
      </c>
      <c r="H1325" s="826">
        <v>3</v>
      </c>
      <c r="I1325" s="826"/>
      <c r="J1325" s="826">
        <v>29.835</v>
      </c>
      <c r="K1325" s="826">
        <v>6.83</v>
      </c>
      <c r="L1325" s="142"/>
      <c r="M1325" s="136">
        <v>702</v>
      </c>
    </row>
    <row r="1326" s="136" customFormat="1" customHeight="1" outlineLevel="1" spans="1:13">
      <c r="A1326" s="196">
        <v>1353</v>
      </c>
      <c r="B1326" s="196"/>
      <c r="C1326" s="196"/>
      <c r="D1326" s="196" t="s">
        <v>1547</v>
      </c>
      <c r="E1326" s="826">
        <v>1.428</v>
      </c>
      <c r="F1326" s="826">
        <v>1.5</v>
      </c>
      <c r="G1326" s="266">
        <v>3.96</v>
      </c>
      <c r="H1326" s="826">
        <v>1</v>
      </c>
      <c r="I1326" s="826">
        <v>5.65488</v>
      </c>
      <c r="J1326" s="826"/>
      <c r="K1326" s="826"/>
      <c r="L1326" s="142"/>
      <c r="M1326" s="136">
        <v>702</v>
      </c>
    </row>
    <row r="1327" s="136" customFormat="1" customHeight="1" outlineLevel="1" spans="1:13">
      <c r="A1327" s="196">
        <v>1354</v>
      </c>
      <c r="B1327" s="196"/>
      <c r="C1327" s="196" t="s">
        <v>87</v>
      </c>
      <c r="D1327" s="196" t="s">
        <v>1553</v>
      </c>
      <c r="E1327" s="826">
        <v>1.836</v>
      </c>
      <c r="F1327" s="826">
        <v>1.5</v>
      </c>
      <c r="G1327" s="826">
        <v>3</v>
      </c>
      <c r="H1327" s="826">
        <v>1</v>
      </c>
      <c r="I1327" s="826"/>
      <c r="J1327" s="826">
        <v>2.754</v>
      </c>
      <c r="K1327" s="826">
        <v>2.036</v>
      </c>
      <c r="L1327" s="142" t="s">
        <v>2005</v>
      </c>
      <c r="M1327" s="136">
        <v>702</v>
      </c>
    </row>
    <row r="1328" s="136" customFormat="1" customHeight="1" outlineLevel="1" spans="1:13">
      <c r="A1328" s="196">
        <v>1355</v>
      </c>
      <c r="B1328" s="196"/>
      <c r="C1328" s="196"/>
      <c r="D1328" s="266" t="s">
        <v>1606</v>
      </c>
      <c r="E1328" s="826">
        <v>1.836</v>
      </c>
      <c r="F1328" s="826">
        <v>1.5</v>
      </c>
      <c r="G1328" s="826">
        <v>3</v>
      </c>
      <c r="H1328" s="826">
        <v>1</v>
      </c>
      <c r="I1328" s="826"/>
      <c r="J1328" s="826">
        <v>2.754</v>
      </c>
      <c r="K1328" s="826">
        <v>2.036</v>
      </c>
      <c r="L1328" s="142"/>
      <c r="M1328" s="136">
        <v>702</v>
      </c>
    </row>
    <row r="1329" s="136" customFormat="1" customHeight="1" outlineLevel="1" spans="1:13">
      <c r="A1329" s="196">
        <v>1356</v>
      </c>
      <c r="B1329" s="196"/>
      <c r="C1329" s="196"/>
      <c r="D1329" s="196" t="s">
        <v>1555</v>
      </c>
      <c r="E1329" s="826">
        <v>6.63</v>
      </c>
      <c r="F1329" s="826">
        <v>1.5</v>
      </c>
      <c r="G1329" s="826">
        <v>3</v>
      </c>
      <c r="H1329" s="826">
        <v>3</v>
      </c>
      <c r="I1329" s="826"/>
      <c r="J1329" s="826">
        <v>29.835</v>
      </c>
      <c r="K1329" s="826">
        <v>6.83</v>
      </c>
      <c r="L1329" s="142"/>
      <c r="M1329" s="136">
        <v>702</v>
      </c>
    </row>
    <row r="1330" s="136" customFormat="1" customHeight="1" outlineLevel="1" spans="1:13">
      <c r="A1330" s="196">
        <v>1357</v>
      </c>
      <c r="B1330" s="196"/>
      <c r="C1330" s="196"/>
      <c r="D1330" s="196" t="s">
        <v>1547</v>
      </c>
      <c r="E1330" s="826">
        <v>1.428</v>
      </c>
      <c r="F1330" s="826">
        <v>1.5</v>
      </c>
      <c r="G1330" s="266">
        <v>3.96</v>
      </c>
      <c r="H1330" s="826">
        <v>1</v>
      </c>
      <c r="I1330" s="826">
        <v>5.65488</v>
      </c>
      <c r="J1330" s="826"/>
      <c r="K1330" s="826"/>
      <c r="L1330" s="142"/>
      <c r="M1330" s="136">
        <v>702</v>
      </c>
    </row>
    <row r="1331" s="136" customFormat="1" customHeight="1" outlineLevel="1" spans="1:13">
      <c r="A1331" s="196">
        <v>1358</v>
      </c>
      <c r="B1331" s="196"/>
      <c r="C1331" s="196" t="s">
        <v>87</v>
      </c>
      <c r="D1331" s="196" t="s">
        <v>1553</v>
      </c>
      <c r="E1331" s="826">
        <v>1.836</v>
      </c>
      <c r="F1331" s="826">
        <v>1.5</v>
      </c>
      <c r="G1331" s="826">
        <v>3</v>
      </c>
      <c r="H1331" s="826">
        <v>1</v>
      </c>
      <c r="I1331" s="826"/>
      <c r="J1331" s="826">
        <v>2.754</v>
      </c>
      <c r="K1331" s="826">
        <v>2.036</v>
      </c>
      <c r="L1331" s="142" t="s">
        <v>2006</v>
      </c>
      <c r="M1331" s="136">
        <v>702</v>
      </c>
    </row>
    <row r="1332" s="136" customFormat="1" customHeight="1" outlineLevel="1" spans="1:13">
      <c r="A1332" s="196">
        <v>1359</v>
      </c>
      <c r="B1332" s="196"/>
      <c r="C1332" s="196"/>
      <c r="D1332" s="266" t="s">
        <v>1606</v>
      </c>
      <c r="E1332" s="826">
        <v>1.836</v>
      </c>
      <c r="F1332" s="826">
        <v>1.5</v>
      </c>
      <c r="G1332" s="826">
        <v>3</v>
      </c>
      <c r="H1332" s="826">
        <v>1</v>
      </c>
      <c r="I1332" s="826"/>
      <c r="J1332" s="826">
        <v>2.754</v>
      </c>
      <c r="K1332" s="826">
        <v>2.036</v>
      </c>
      <c r="L1332" s="142"/>
      <c r="M1332" s="136">
        <v>702</v>
      </c>
    </row>
    <row r="1333" s="136" customFormat="1" customHeight="1" outlineLevel="1" spans="1:13">
      <c r="A1333" s="196">
        <v>1360</v>
      </c>
      <c r="B1333" s="196"/>
      <c r="C1333" s="196"/>
      <c r="D1333" s="196" t="s">
        <v>1555</v>
      </c>
      <c r="E1333" s="826">
        <v>6.63</v>
      </c>
      <c r="F1333" s="826">
        <v>1.5</v>
      </c>
      <c r="G1333" s="826">
        <v>3</v>
      </c>
      <c r="H1333" s="826">
        <v>3</v>
      </c>
      <c r="I1333" s="826"/>
      <c r="J1333" s="826">
        <v>29.835</v>
      </c>
      <c r="K1333" s="826">
        <v>6.83</v>
      </c>
      <c r="L1333" s="142"/>
      <c r="M1333" s="136">
        <v>702</v>
      </c>
    </row>
    <row r="1334" s="136" customFormat="1" customHeight="1" outlineLevel="1" spans="1:13">
      <c r="A1334" s="196">
        <v>1361</v>
      </c>
      <c r="B1334" s="196"/>
      <c r="C1334" s="196"/>
      <c r="D1334" s="196" t="s">
        <v>1547</v>
      </c>
      <c r="E1334" s="826">
        <v>1.428</v>
      </c>
      <c r="F1334" s="826">
        <v>1.5</v>
      </c>
      <c r="G1334" s="266">
        <v>3.96</v>
      </c>
      <c r="H1334" s="826">
        <v>1</v>
      </c>
      <c r="I1334" s="826">
        <v>5.65488</v>
      </c>
      <c r="J1334" s="826"/>
      <c r="K1334" s="826"/>
      <c r="L1334" s="142"/>
      <c r="M1334" s="136">
        <v>702</v>
      </c>
    </row>
    <row r="1335" s="136" customFormat="1" customHeight="1" outlineLevel="1" spans="1:13">
      <c r="A1335" s="196">
        <v>1362</v>
      </c>
      <c r="B1335" s="196"/>
      <c r="C1335" s="196" t="s">
        <v>85</v>
      </c>
      <c r="D1335" s="196" t="s">
        <v>1553</v>
      </c>
      <c r="E1335" s="826">
        <v>1.836</v>
      </c>
      <c r="F1335" s="826">
        <v>1.5</v>
      </c>
      <c r="G1335" s="826">
        <v>3</v>
      </c>
      <c r="H1335" s="826">
        <v>1</v>
      </c>
      <c r="I1335" s="826"/>
      <c r="J1335" s="826">
        <v>2.754</v>
      </c>
      <c r="K1335" s="826">
        <v>2.036</v>
      </c>
      <c r="L1335" s="142" t="s">
        <v>2007</v>
      </c>
      <c r="M1335" s="136">
        <v>702</v>
      </c>
    </row>
    <row r="1336" s="136" customFormat="1" customHeight="1" outlineLevel="1" spans="1:13">
      <c r="A1336" s="196">
        <v>1363</v>
      </c>
      <c r="B1336" s="196"/>
      <c r="C1336" s="196"/>
      <c r="D1336" s="266" t="s">
        <v>1606</v>
      </c>
      <c r="E1336" s="826">
        <v>1.836</v>
      </c>
      <c r="F1336" s="826">
        <v>1.5</v>
      </c>
      <c r="G1336" s="826">
        <v>3</v>
      </c>
      <c r="H1336" s="826">
        <v>1</v>
      </c>
      <c r="I1336" s="826"/>
      <c r="J1336" s="826">
        <v>2.754</v>
      </c>
      <c r="K1336" s="826">
        <v>2.036</v>
      </c>
      <c r="L1336" s="142"/>
      <c r="M1336" s="136">
        <v>702</v>
      </c>
    </row>
    <row r="1337" s="136" customFormat="1" customHeight="1" outlineLevel="1" spans="1:13">
      <c r="A1337" s="196">
        <v>1364</v>
      </c>
      <c r="B1337" s="196"/>
      <c r="C1337" s="196"/>
      <c r="D1337" s="196" t="s">
        <v>1555</v>
      </c>
      <c r="E1337" s="826">
        <v>6.63</v>
      </c>
      <c r="F1337" s="826">
        <v>1.5</v>
      </c>
      <c r="G1337" s="826">
        <v>3</v>
      </c>
      <c r="H1337" s="826">
        <v>3</v>
      </c>
      <c r="I1337" s="826"/>
      <c r="J1337" s="826">
        <v>29.835</v>
      </c>
      <c r="K1337" s="826">
        <v>6.83</v>
      </c>
      <c r="L1337" s="142"/>
      <c r="M1337" s="136">
        <v>702</v>
      </c>
    </row>
    <row r="1338" s="136" customFormat="1" customHeight="1" outlineLevel="1" spans="1:13">
      <c r="A1338" s="196">
        <v>1365</v>
      </c>
      <c r="B1338" s="196"/>
      <c r="C1338" s="196"/>
      <c r="D1338" s="196" t="s">
        <v>1547</v>
      </c>
      <c r="E1338" s="826">
        <v>1.428</v>
      </c>
      <c r="F1338" s="826">
        <v>1.5</v>
      </c>
      <c r="G1338" s="266">
        <v>3.96</v>
      </c>
      <c r="H1338" s="826">
        <v>1</v>
      </c>
      <c r="I1338" s="826">
        <v>5.65488</v>
      </c>
      <c r="J1338" s="826"/>
      <c r="K1338" s="826"/>
      <c r="L1338" s="142"/>
      <c r="M1338" s="136">
        <v>702</v>
      </c>
    </row>
    <row r="1339" s="136" customFormat="1" customHeight="1" outlineLevel="1" spans="1:13">
      <c r="A1339" s="196">
        <v>1366</v>
      </c>
      <c r="B1339" s="196"/>
      <c r="C1339" s="196" t="s">
        <v>85</v>
      </c>
      <c r="D1339" s="196" t="s">
        <v>1553</v>
      </c>
      <c r="E1339" s="826">
        <v>1.836</v>
      </c>
      <c r="F1339" s="826">
        <v>1.5</v>
      </c>
      <c r="G1339" s="826">
        <v>3</v>
      </c>
      <c r="H1339" s="826">
        <v>1</v>
      </c>
      <c r="I1339" s="826"/>
      <c r="J1339" s="826">
        <v>2.754</v>
      </c>
      <c r="K1339" s="826">
        <v>2.036</v>
      </c>
      <c r="L1339" s="142" t="s">
        <v>2008</v>
      </c>
      <c r="M1339" s="136">
        <v>702</v>
      </c>
    </row>
    <row r="1340" s="136" customFormat="1" customHeight="1" outlineLevel="1" spans="1:13">
      <c r="A1340" s="196">
        <v>1367</v>
      </c>
      <c r="B1340" s="196"/>
      <c r="C1340" s="196"/>
      <c r="D1340" s="266" t="s">
        <v>1606</v>
      </c>
      <c r="E1340" s="826">
        <v>1.836</v>
      </c>
      <c r="F1340" s="826">
        <v>1.5</v>
      </c>
      <c r="G1340" s="826">
        <v>3</v>
      </c>
      <c r="H1340" s="826">
        <v>1</v>
      </c>
      <c r="I1340" s="826"/>
      <c r="J1340" s="826">
        <v>2.754</v>
      </c>
      <c r="K1340" s="826">
        <v>2.036</v>
      </c>
      <c r="L1340" s="142"/>
      <c r="M1340" s="136">
        <v>702</v>
      </c>
    </row>
    <row r="1341" s="136" customFormat="1" customHeight="1" outlineLevel="1" spans="1:13">
      <c r="A1341" s="196">
        <v>1368</v>
      </c>
      <c r="B1341" s="196"/>
      <c r="C1341" s="196"/>
      <c r="D1341" s="196" t="s">
        <v>1555</v>
      </c>
      <c r="E1341" s="826">
        <v>6.63</v>
      </c>
      <c r="F1341" s="826">
        <v>1.5</v>
      </c>
      <c r="G1341" s="826">
        <v>3</v>
      </c>
      <c r="H1341" s="826">
        <v>2</v>
      </c>
      <c r="I1341" s="826"/>
      <c r="J1341" s="826">
        <v>19.89</v>
      </c>
      <c r="K1341" s="826">
        <v>6.83</v>
      </c>
      <c r="L1341" s="142"/>
      <c r="M1341" s="136">
        <v>702</v>
      </c>
    </row>
    <row r="1342" s="136" customFormat="1" customHeight="1" outlineLevel="1" spans="1:13">
      <c r="A1342" s="196">
        <v>1369</v>
      </c>
      <c r="B1342" s="196"/>
      <c r="C1342" s="196"/>
      <c r="D1342" s="196" t="s">
        <v>1547</v>
      </c>
      <c r="E1342" s="826">
        <v>1.428</v>
      </c>
      <c r="F1342" s="826">
        <v>1.5</v>
      </c>
      <c r="G1342" s="266">
        <v>3.96</v>
      </c>
      <c r="H1342" s="826">
        <v>1</v>
      </c>
      <c r="I1342" s="826">
        <v>5.65488</v>
      </c>
      <c r="J1342" s="826"/>
      <c r="K1342" s="826"/>
      <c r="L1342" s="142"/>
      <c r="M1342" s="136">
        <v>702</v>
      </c>
    </row>
    <row r="1343" s="136" customFormat="1" customHeight="1" outlineLevel="1" spans="1:13">
      <c r="A1343" s="196">
        <v>1370</v>
      </c>
      <c r="B1343" s="196"/>
      <c r="C1343" s="196" t="s">
        <v>85</v>
      </c>
      <c r="D1343" s="196" t="s">
        <v>1553</v>
      </c>
      <c r="E1343" s="826">
        <v>1.836</v>
      </c>
      <c r="F1343" s="826">
        <v>1.5</v>
      </c>
      <c r="G1343" s="826">
        <v>3</v>
      </c>
      <c r="H1343" s="826">
        <v>1</v>
      </c>
      <c r="I1343" s="826"/>
      <c r="J1343" s="826">
        <v>2.754</v>
      </c>
      <c r="K1343" s="826">
        <v>2.036</v>
      </c>
      <c r="L1343" s="142" t="s">
        <v>2009</v>
      </c>
      <c r="M1343" s="136">
        <v>702</v>
      </c>
    </row>
    <row r="1344" s="136" customFormat="1" customHeight="1" outlineLevel="1" spans="1:13">
      <c r="A1344" s="196">
        <v>1371</v>
      </c>
      <c r="B1344" s="196"/>
      <c r="C1344" s="196"/>
      <c r="D1344" s="266" t="s">
        <v>1606</v>
      </c>
      <c r="E1344" s="826">
        <v>1.836</v>
      </c>
      <c r="F1344" s="826">
        <v>1.5</v>
      </c>
      <c r="G1344" s="826">
        <v>3</v>
      </c>
      <c r="H1344" s="826">
        <v>1</v>
      </c>
      <c r="I1344" s="826"/>
      <c r="J1344" s="826">
        <v>2.754</v>
      </c>
      <c r="K1344" s="826">
        <v>2.036</v>
      </c>
      <c r="L1344" s="142"/>
      <c r="M1344" s="136">
        <v>702</v>
      </c>
    </row>
    <row r="1345" s="136" customFormat="1" customHeight="1" outlineLevel="1" spans="1:13">
      <c r="A1345" s="196">
        <v>1372</v>
      </c>
      <c r="B1345" s="196"/>
      <c r="C1345" s="196"/>
      <c r="D1345" s="196" t="s">
        <v>1555</v>
      </c>
      <c r="E1345" s="826">
        <v>6.63</v>
      </c>
      <c r="F1345" s="826">
        <v>1.5</v>
      </c>
      <c r="G1345" s="826">
        <v>3</v>
      </c>
      <c r="H1345" s="826">
        <v>2</v>
      </c>
      <c r="I1345" s="826"/>
      <c r="J1345" s="826">
        <v>19.89</v>
      </c>
      <c r="K1345" s="826">
        <v>6.83</v>
      </c>
      <c r="L1345" s="142"/>
      <c r="M1345" s="136">
        <v>702</v>
      </c>
    </row>
    <row r="1346" s="136" customFormat="1" customHeight="1" outlineLevel="1" spans="1:13">
      <c r="A1346" s="196">
        <v>1373</v>
      </c>
      <c r="B1346" s="196"/>
      <c r="C1346" s="196"/>
      <c r="D1346" s="196" t="s">
        <v>1547</v>
      </c>
      <c r="E1346" s="826">
        <v>1.428</v>
      </c>
      <c r="F1346" s="826">
        <v>1.5</v>
      </c>
      <c r="G1346" s="266">
        <v>3.96</v>
      </c>
      <c r="H1346" s="826">
        <v>1</v>
      </c>
      <c r="I1346" s="826">
        <v>5.65488</v>
      </c>
      <c r="J1346" s="826"/>
      <c r="K1346" s="826"/>
      <c r="L1346" s="142"/>
      <c r="M1346" s="136">
        <v>702</v>
      </c>
    </row>
    <row r="1347" s="136" customFormat="1" customHeight="1" outlineLevel="1" spans="1:13">
      <c r="A1347" s="196">
        <v>1374</v>
      </c>
      <c r="B1347" s="196"/>
      <c r="C1347" s="196" t="s">
        <v>85</v>
      </c>
      <c r="D1347" s="196" t="s">
        <v>1553</v>
      </c>
      <c r="E1347" s="826">
        <v>1.836</v>
      </c>
      <c r="F1347" s="826">
        <v>1.5</v>
      </c>
      <c r="G1347" s="826">
        <v>3</v>
      </c>
      <c r="H1347" s="826">
        <v>1</v>
      </c>
      <c r="I1347" s="826"/>
      <c r="J1347" s="826">
        <v>2.754</v>
      </c>
      <c r="K1347" s="826">
        <v>2.036</v>
      </c>
      <c r="L1347" s="142" t="s">
        <v>2010</v>
      </c>
      <c r="M1347" s="136">
        <v>702</v>
      </c>
    </row>
    <row r="1348" s="136" customFormat="1" customHeight="1" outlineLevel="1" spans="1:13">
      <c r="A1348" s="196">
        <v>1375</v>
      </c>
      <c r="B1348" s="196"/>
      <c r="C1348" s="196"/>
      <c r="D1348" s="266" t="s">
        <v>1606</v>
      </c>
      <c r="E1348" s="826">
        <v>1.836</v>
      </c>
      <c r="F1348" s="826">
        <v>1.5</v>
      </c>
      <c r="G1348" s="826">
        <v>3</v>
      </c>
      <c r="H1348" s="826">
        <v>1</v>
      </c>
      <c r="I1348" s="826"/>
      <c r="J1348" s="826">
        <v>2.754</v>
      </c>
      <c r="K1348" s="826">
        <v>2.036</v>
      </c>
      <c r="L1348" s="142"/>
      <c r="M1348" s="136">
        <v>702</v>
      </c>
    </row>
    <row r="1349" s="136" customFormat="1" customHeight="1" outlineLevel="1" spans="1:13">
      <c r="A1349" s="196">
        <v>1376</v>
      </c>
      <c r="B1349" s="196"/>
      <c r="C1349" s="196"/>
      <c r="D1349" s="196" t="s">
        <v>1555</v>
      </c>
      <c r="E1349" s="826">
        <v>6.63</v>
      </c>
      <c r="F1349" s="826">
        <v>1.5</v>
      </c>
      <c r="G1349" s="826">
        <v>3</v>
      </c>
      <c r="H1349" s="826">
        <v>2</v>
      </c>
      <c r="I1349" s="826"/>
      <c r="J1349" s="826">
        <v>19.89</v>
      </c>
      <c r="K1349" s="826">
        <v>6.83</v>
      </c>
      <c r="L1349" s="142"/>
      <c r="M1349" s="136">
        <v>702</v>
      </c>
    </row>
    <row r="1350" s="136" customFormat="1" customHeight="1" outlineLevel="1" spans="1:13">
      <c r="A1350" s="196">
        <v>1377</v>
      </c>
      <c r="B1350" s="196"/>
      <c r="C1350" s="196"/>
      <c r="D1350" s="196" t="s">
        <v>1547</v>
      </c>
      <c r="E1350" s="826">
        <v>1.428</v>
      </c>
      <c r="F1350" s="826">
        <v>1.5</v>
      </c>
      <c r="G1350" s="266">
        <v>3.96</v>
      </c>
      <c r="H1350" s="826">
        <v>1</v>
      </c>
      <c r="I1350" s="826">
        <v>5.65488</v>
      </c>
      <c r="J1350" s="826"/>
      <c r="K1350" s="826"/>
      <c r="L1350" s="142"/>
      <c r="M1350" s="136">
        <v>702</v>
      </c>
    </row>
    <row r="1351" s="136" customFormat="1" customHeight="1" outlineLevel="1" spans="1:13">
      <c r="A1351" s="196">
        <v>1378</v>
      </c>
      <c r="B1351" s="196"/>
      <c r="C1351" s="196" t="s">
        <v>85</v>
      </c>
      <c r="D1351" s="196" t="s">
        <v>1553</v>
      </c>
      <c r="E1351" s="826">
        <v>1.836</v>
      </c>
      <c r="F1351" s="826">
        <v>1.5</v>
      </c>
      <c r="G1351" s="826">
        <v>3</v>
      </c>
      <c r="H1351" s="826">
        <v>1</v>
      </c>
      <c r="I1351" s="826"/>
      <c r="J1351" s="826">
        <v>2.754</v>
      </c>
      <c r="K1351" s="826">
        <v>2.036</v>
      </c>
      <c r="L1351" s="142" t="s">
        <v>2011</v>
      </c>
      <c r="M1351" s="136">
        <v>702</v>
      </c>
    </row>
    <row r="1352" s="136" customFormat="1" customHeight="1" outlineLevel="1" spans="1:13">
      <c r="A1352" s="196">
        <v>1379</v>
      </c>
      <c r="B1352" s="196"/>
      <c r="C1352" s="196"/>
      <c r="D1352" s="266" t="s">
        <v>1606</v>
      </c>
      <c r="E1352" s="826">
        <v>1.836</v>
      </c>
      <c r="F1352" s="826">
        <v>1.5</v>
      </c>
      <c r="G1352" s="826">
        <v>3</v>
      </c>
      <c r="H1352" s="826">
        <v>1</v>
      </c>
      <c r="I1352" s="826"/>
      <c r="J1352" s="826">
        <v>2.754</v>
      </c>
      <c r="K1352" s="826">
        <v>2.036</v>
      </c>
      <c r="L1352" s="142"/>
      <c r="M1352" s="136">
        <v>702</v>
      </c>
    </row>
    <row r="1353" s="136" customFormat="1" customHeight="1" outlineLevel="1" spans="1:13">
      <c r="A1353" s="196">
        <v>1380</v>
      </c>
      <c r="B1353" s="196"/>
      <c r="C1353" s="196"/>
      <c r="D1353" s="196" t="s">
        <v>1555</v>
      </c>
      <c r="E1353" s="826">
        <v>6.63</v>
      </c>
      <c r="F1353" s="826">
        <v>1.5</v>
      </c>
      <c r="G1353" s="826">
        <v>3</v>
      </c>
      <c r="H1353" s="826">
        <v>2</v>
      </c>
      <c r="I1353" s="826"/>
      <c r="J1353" s="826">
        <v>19.89</v>
      </c>
      <c r="K1353" s="826">
        <v>6.83</v>
      </c>
      <c r="L1353" s="142"/>
      <c r="M1353" s="136">
        <v>702</v>
      </c>
    </row>
    <row r="1354" s="136" customFormat="1" customHeight="1" outlineLevel="1" spans="1:13">
      <c r="A1354" s="196">
        <v>1381</v>
      </c>
      <c r="B1354" s="196"/>
      <c r="C1354" s="196"/>
      <c r="D1354" s="196" t="s">
        <v>1547</v>
      </c>
      <c r="E1354" s="826">
        <v>1.428</v>
      </c>
      <c r="F1354" s="826">
        <v>1.5</v>
      </c>
      <c r="G1354" s="266">
        <v>3.96</v>
      </c>
      <c r="H1354" s="826">
        <v>1</v>
      </c>
      <c r="I1354" s="826">
        <v>5.65488</v>
      </c>
      <c r="J1354" s="826"/>
      <c r="K1354" s="826"/>
      <c r="L1354" s="142"/>
      <c r="M1354" s="136">
        <v>702</v>
      </c>
    </row>
    <row r="1355" s="136" customFormat="1" customHeight="1" outlineLevel="1" spans="1:13">
      <c r="A1355" s="196">
        <v>1382</v>
      </c>
      <c r="B1355" s="196"/>
      <c r="C1355" s="131" t="s">
        <v>1163</v>
      </c>
      <c r="D1355" s="196" t="s">
        <v>1555</v>
      </c>
      <c r="E1355" s="826">
        <v>9.792</v>
      </c>
      <c r="F1355" s="826">
        <v>1.5</v>
      </c>
      <c r="G1355" s="826">
        <v>3</v>
      </c>
      <c r="H1355" s="826">
        <v>1</v>
      </c>
      <c r="I1355" s="826"/>
      <c r="J1355" s="826">
        <v>14.688</v>
      </c>
      <c r="K1355" s="826">
        <v>9.992</v>
      </c>
      <c r="L1355" s="142" t="s">
        <v>2012</v>
      </c>
      <c r="M1355" s="136">
        <v>702</v>
      </c>
    </row>
    <row r="1356" s="136" customFormat="1" customHeight="1" outlineLevel="1" spans="1:13">
      <c r="A1356" s="196">
        <v>1383</v>
      </c>
      <c r="B1356" s="196"/>
      <c r="C1356" s="315"/>
      <c r="D1356" s="196" t="s">
        <v>1553</v>
      </c>
      <c r="E1356" s="826">
        <v>5.712</v>
      </c>
      <c r="F1356" s="826">
        <v>1.5</v>
      </c>
      <c r="G1356" s="826">
        <v>3</v>
      </c>
      <c r="H1356" s="826">
        <v>1</v>
      </c>
      <c r="I1356" s="826"/>
      <c r="J1356" s="826">
        <v>8.568</v>
      </c>
      <c r="K1356" s="826">
        <v>5.912</v>
      </c>
      <c r="L1356" s="142"/>
      <c r="M1356" s="136">
        <v>702</v>
      </c>
    </row>
    <row r="1357" s="136" customFormat="1" customHeight="1" outlineLevel="1" spans="1:13">
      <c r="A1357" s="196">
        <v>1384</v>
      </c>
      <c r="B1357" s="196"/>
      <c r="C1357" s="263"/>
      <c r="D1357" s="266" t="s">
        <v>1606</v>
      </c>
      <c r="E1357" s="826">
        <v>5.712</v>
      </c>
      <c r="F1357" s="826">
        <v>1.5</v>
      </c>
      <c r="G1357" s="826">
        <v>3</v>
      </c>
      <c r="H1357" s="826">
        <v>1</v>
      </c>
      <c r="I1357" s="826"/>
      <c r="J1357" s="826">
        <v>8.568</v>
      </c>
      <c r="K1357" s="826">
        <v>5.912</v>
      </c>
      <c r="L1357" s="142"/>
      <c r="M1357" s="136">
        <v>702</v>
      </c>
    </row>
    <row r="1358" s="136" customFormat="1" customHeight="1" outlineLevel="1" spans="1:13">
      <c r="A1358" s="196">
        <v>1385</v>
      </c>
      <c r="B1358" s="196"/>
      <c r="C1358" s="196" t="s">
        <v>1165</v>
      </c>
      <c r="D1358" s="196" t="s">
        <v>1553</v>
      </c>
      <c r="E1358" s="826">
        <v>3.366</v>
      </c>
      <c r="F1358" s="826">
        <v>1.5</v>
      </c>
      <c r="G1358" s="826">
        <v>1.4</v>
      </c>
      <c r="H1358" s="826">
        <v>1</v>
      </c>
      <c r="I1358" s="826"/>
      <c r="J1358" s="826">
        <v>5.049</v>
      </c>
      <c r="K1358" s="826">
        <v>3.566</v>
      </c>
      <c r="L1358" s="142" t="s">
        <v>2013</v>
      </c>
      <c r="M1358" s="136">
        <v>702</v>
      </c>
    </row>
    <row r="1359" s="136" customFormat="1" customHeight="1" outlineLevel="1" spans="1:13">
      <c r="A1359" s="196">
        <v>1386</v>
      </c>
      <c r="B1359" s="196"/>
      <c r="C1359" s="196" t="s">
        <v>1664</v>
      </c>
      <c r="D1359" s="196" t="s">
        <v>1553</v>
      </c>
      <c r="E1359" s="826">
        <v>1.3668</v>
      </c>
      <c r="F1359" s="826">
        <v>1.5</v>
      </c>
      <c r="G1359" s="826">
        <v>3</v>
      </c>
      <c r="H1359" s="826">
        <v>1</v>
      </c>
      <c r="I1359" s="826"/>
      <c r="J1359" s="826">
        <v>2.0502</v>
      </c>
      <c r="K1359" s="826">
        <v>1.5668</v>
      </c>
      <c r="L1359" s="142" t="s">
        <v>2014</v>
      </c>
      <c r="M1359" s="136">
        <v>702</v>
      </c>
    </row>
    <row r="1360" s="136" customFormat="1" customHeight="1" outlineLevel="1" spans="1:13">
      <c r="A1360" s="196">
        <v>1387</v>
      </c>
      <c r="B1360" s="196"/>
      <c r="C1360" s="196" t="s">
        <v>893</v>
      </c>
      <c r="D1360" s="196" t="s">
        <v>1553</v>
      </c>
      <c r="E1360" s="826">
        <v>4.131</v>
      </c>
      <c r="F1360" s="826">
        <v>1.5</v>
      </c>
      <c r="G1360" s="826">
        <v>3</v>
      </c>
      <c r="H1360" s="826">
        <v>1</v>
      </c>
      <c r="I1360" s="826"/>
      <c r="J1360" s="826">
        <v>6.1965</v>
      </c>
      <c r="K1360" s="826">
        <v>4.331</v>
      </c>
      <c r="L1360" s="142" t="s">
        <v>2015</v>
      </c>
      <c r="M1360" s="136">
        <v>702</v>
      </c>
    </row>
    <row r="1361" s="136" customFormat="1" customHeight="1" outlineLevel="1" spans="1:13">
      <c r="A1361" s="196">
        <v>1388</v>
      </c>
      <c r="B1361" s="196"/>
      <c r="C1361" s="196" t="s">
        <v>893</v>
      </c>
      <c r="D1361" s="196" t="s">
        <v>1553</v>
      </c>
      <c r="E1361" s="826">
        <v>3.5802</v>
      </c>
      <c r="F1361" s="826">
        <v>1.5</v>
      </c>
      <c r="G1361" s="826">
        <v>3</v>
      </c>
      <c r="H1361" s="826">
        <v>1</v>
      </c>
      <c r="I1361" s="826"/>
      <c r="J1361" s="826">
        <v>5.3703</v>
      </c>
      <c r="K1361" s="826">
        <v>3.7802</v>
      </c>
      <c r="L1361" s="142" t="s">
        <v>2016</v>
      </c>
      <c r="M1361" s="136">
        <v>702</v>
      </c>
    </row>
    <row r="1362" s="136" customFormat="1" customHeight="1" outlineLevel="1" spans="1:13">
      <c r="A1362" s="196">
        <v>1389</v>
      </c>
      <c r="B1362" s="196"/>
      <c r="C1362" s="196" t="s">
        <v>893</v>
      </c>
      <c r="D1362" s="196" t="s">
        <v>1553</v>
      </c>
      <c r="E1362" s="826">
        <v>2.907</v>
      </c>
      <c r="F1362" s="826">
        <v>1.5</v>
      </c>
      <c r="G1362" s="826">
        <v>3</v>
      </c>
      <c r="H1362" s="826">
        <v>1</v>
      </c>
      <c r="I1362" s="826"/>
      <c r="J1362" s="826">
        <v>4.3605</v>
      </c>
      <c r="K1362" s="826">
        <v>3.107</v>
      </c>
      <c r="L1362" s="142" t="s">
        <v>2017</v>
      </c>
      <c r="M1362" s="136">
        <v>702</v>
      </c>
    </row>
    <row r="1363" s="136" customFormat="1" customHeight="1" outlineLevel="1" spans="1:13">
      <c r="A1363" s="196">
        <v>1390</v>
      </c>
      <c r="B1363" s="196"/>
      <c r="C1363" s="196" t="s">
        <v>75</v>
      </c>
      <c r="D1363" s="196" t="s">
        <v>1553</v>
      </c>
      <c r="E1363" s="826">
        <v>3.366</v>
      </c>
      <c r="F1363" s="826">
        <v>1.5</v>
      </c>
      <c r="G1363" s="826">
        <v>3</v>
      </c>
      <c r="H1363" s="826">
        <v>1</v>
      </c>
      <c r="I1363" s="826"/>
      <c r="J1363" s="826">
        <v>5.049</v>
      </c>
      <c r="K1363" s="826">
        <v>3.566</v>
      </c>
      <c r="L1363" s="142" t="s">
        <v>2018</v>
      </c>
      <c r="M1363" s="136">
        <v>702</v>
      </c>
    </row>
    <row r="1364" s="136" customFormat="1" customHeight="1" outlineLevel="1" spans="1:13">
      <c r="A1364" s="196">
        <v>1391</v>
      </c>
      <c r="B1364" s="196"/>
      <c r="C1364" s="196" t="s">
        <v>75</v>
      </c>
      <c r="D1364" s="196" t="s">
        <v>1553</v>
      </c>
      <c r="E1364" s="826">
        <v>2.907</v>
      </c>
      <c r="F1364" s="826">
        <v>1.5</v>
      </c>
      <c r="G1364" s="826">
        <v>3</v>
      </c>
      <c r="H1364" s="826">
        <v>1</v>
      </c>
      <c r="I1364" s="826"/>
      <c r="J1364" s="826">
        <v>4.3605</v>
      </c>
      <c r="K1364" s="826">
        <v>3.107</v>
      </c>
      <c r="L1364" s="142" t="s">
        <v>2019</v>
      </c>
      <c r="M1364" s="136">
        <v>702</v>
      </c>
    </row>
    <row r="1365" s="136" customFormat="1" customHeight="1" outlineLevel="1" spans="1:13">
      <c r="A1365" s="196">
        <v>1392</v>
      </c>
      <c r="B1365" s="196"/>
      <c r="C1365" s="196" t="s">
        <v>1664</v>
      </c>
      <c r="D1365" s="196" t="s">
        <v>1553</v>
      </c>
      <c r="E1365" s="826">
        <v>3.366</v>
      </c>
      <c r="F1365" s="826">
        <v>1.5</v>
      </c>
      <c r="G1365" s="826">
        <v>3</v>
      </c>
      <c r="H1365" s="826">
        <v>1</v>
      </c>
      <c r="I1365" s="826"/>
      <c r="J1365" s="826">
        <v>5.049</v>
      </c>
      <c r="K1365" s="826">
        <v>3.566</v>
      </c>
      <c r="L1365" s="142" t="s">
        <v>2020</v>
      </c>
      <c r="M1365" s="136">
        <v>702</v>
      </c>
    </row>
    <row r="1366" s="136" customFormat="1" customHeight="1" outlineLevel="1" spans="1:13">
      <c r="A1366" s="196">
        <v>1393</v>
      </c>
      <c r="B1366" s="196"/>
      <c r="C1366" s="196" t="s">
        <v>75</v>
      </c>
      <c r="D1366" s="196" t="s">
        <v>1553</v>
      </c>
      <c r="E1366" s="826">
        <v>2.55</v>
      </c>
      <c r="F1366" s="826">
        <v>1.5</v>
      </c>
      <c r="G1366" s="826">
        <v>3</v>
      </c>
      <c r="H1366" s="826">
        <v>1</v>
      </c>
      <c r="I1366" s="826"/>
      <c r="J1366" s="826">
        <v>3.825</v>
      </c>
      <c r="K1366" s="826">
        <v>2.75</v>
      </c>
      <c r="L1366" s="142" t="s">
        <v>2021</v>
      </c>
      <c r="M1366" s="136">
        <v>702</v>
      </c>
    </row>
    <row r="1367" s="136" customFormat="1" customHeight="1" outlineLevel="1" spans="1:13">
      <c r="A1367" s="196">
        <v>1394</v>
      </c>
      <c r="B1367" s="196"/>
      <c r="C1367" s="196" t="s">
        <v>75</v>
      </c>
      <c r="D1367" s="196" t="s">
        <v>1553</v>
      </c>
      <c r="E1367" s="826">
        <v>2.04</v>
      </c>
      <c r="F1367" s="826">
        <v>1.5</v>
      </c>
      <c r="G1367" s="826">
        <v>3</v>
      </c>
      <c r="H1367" s="826">
        <v>1</v>
      </c>
      <c r="I1367" s="826"/>
      <c r="J1367" s="826">
        <v>3.06</v>
      </c>
      <c r="K1367" s="826">
        <v>2.24</v>
      </c>
      <c r="L1367" s="142" t="s">
        <v>2022</v>
      </c>
      <c r="M1367" s="136">
        <v>702</v>
      </c>
    </row>
    <row r="1368" s="136" customFormat="1" customHeight="1" outlineLevel="1" spans="1:13">
      <c r="A1368" s="196">
        <v>1395</v>
      </c>
      <c r="B1368" s="196"/>
      <c r="C1368" s="196" t="s">
        <v>893</v>
      </c>
      <c r="D1368" s="196" t="s">
        <v>1553</v>
      </c>
      <c r="E1368" s="826">
        <v>2.55</v>
      </c>
      <c r="F1368" s="826">
        <v>1.5</v>
      </c>
      <c r="G1368" s="826">
        <v>3</v>
      </c>
      <c r="H1368" s="826">
        <v>1</v>
      </c>
      <c r="I1368" s="826"/>
      <c r="J1368" s="826">
        <v>3.825</v>
      </c>
      <c r="K1368" s="826">
        <v>2.75</v>
      </c>
      <c r="L1368" s="142" t="s">
        <v>2023</v>
      </c>
      <c r="M1368" s="136">
        <v>702</v>
      </c>
    </row>
    <row r="1369" s="136" customFormat="1" customHeight="1" outlineLevel="1" spans="1:13">
      <c r="A1369" s="196">
        <v>1396</v>
      </c>
      <c r="B1369" s="196"/>
      <c r="C1369" s="196" t="s">
        <v>893</v>
      </c>
      <c r="D1369" s="196" t="s">
        <v>1553</v>
      </c>
      <c r="E1369" s="826">
        <v>2.652</v>
      </c>
      <c r="F1369" s="826">
        <v>1.5</v>
      </c>
      <c r="G1369" s="826">
        <v>3</v>
      </c>
      <c r="H1369" s="826">
        <v>1</v>
      </c>
      <c r="I1369" s="826"/>
      <c r="J1369" s="826">
        <v>3.978</v>
      </c>
      <c r="K1369" s="826">
        <v>2.852</v>
      </c>
      <c r="L1369" s="142" t="s">
        <v>2024</v>
      </c>
      <c r="M1369" s="136">
        <v>702</v>
      </c>
    </row>
    <row r="1370" s="136" customFormat="1" customHeight="1" outlineLevel="1" spans="1:13">
      <c r="A1370" s="196">
        <v>1397</v>
      </c>
      <c r="B1370" s="196"/>
      <c r="C1370" s="196" t="s">
        <v>893</v>
      </c>
      <c r="D1370" s="196" t="s">
        <v>1553</v>
      </c>
      <c r="E1370" s="826">
        <v>2.04</v>
      </c>
      <c r="F1370" s="826">
        <v>1.5</v>
      </c>
      <c r="G1370" s="826">
        <v>3</v>
      </c>
      <c r="H1370" s="826">
        <v>1</v>
      </c>
      <c r="I1370" s="826"/>
      <c r="J1370" s="826">
        <v>3.06</v>
      </c>
      <c r="K1370" s="826">
        <v>2.24</v>
      </c>
      <c r="L1370" s="142" t="s">
        <v>2025</v>
      </c>
      <c r="M1370" s="136">
        <v>702</v>
      </c>
    </row>
    <row r="1371" s="136" customFormat="1" customHeight="1" outlineLevel="1" spans="1:13">
      <c r="A1371" s="196">
        <v>1398</v>
      </c>
      <c r="B1371" s="196"/>
      <c r="C1371" s="196" t="s">
        <v>1190</v>
      </c>
      <c r="D1371" s="196" t="s">
        <v>1553</v>
      </c>
      <c r="E1371" s="826">
        <v>9.69</v>
      </c>
      <c r="F1371" s="826">
        <v>1.5</v>
      </c>
      <c r="G1371" s="826">
        <v>3</v>
      </c>
      <c r="H1371" s="826">
        <v>1</v>
      </c>
      <c r="I1371" s="826"/>
      <c r="J1371" s="826">
        <v>14.535</v>
      </c>
      <c r="K1371" s="826">
        <v>9.89</v>
      </c>
      <c r="L1371" s="142" t="s">
        <v>2026</v>
      </c>
      <c r="M1371" s="136">
        <v>498</v>
      </c>
    </row>
    <row r="1372" s="136" customFormat="1" customHeight="1" outlineLevel="1" spans="1:13">
      <c r="A1372" s="196">
        <v>1399</v>
      </c>
      <c r="B1372" s="196"/>
      <c r="C1372" s="196" t="s">
        <v>1239</v>
      </c>
      <c r="D1372" s="196" t="s">
        <v>1553</v>
      </c>
      <c r="E1372" s="826">
        <v>29.376</v>
      </c>
      <c r="F1372" s="826">
        <v>1.5</v>
      </c>
      <c r="G1372" s="826">
        <v>3</v>
      </c>
      <c r="H1372" s="826">
        <v>1</v>
      </c>
      <c r="I1372" s="826"/>
      <c r="J1372" s="826">
        <v>44.064</v>
      </c>
      <c r="K1372" s="826">
        <v>29.576</v>
      </c>
      <c r="L1372" s="142" t="s">
        <v>1561</v>
      </c>
      <c r="M1372" s="136">
        <v>498</v>
      </c>
    </row>
    <row r="1373" s="136" customFormat="1" customHeight="1" outlineLevel="1" spans="1:13">
      <c r="A1373" s="196">
        <v>1400</v>
      </c>
      <c r="B1373" s="196"/>
      <c r="C1373" s="196" t="s">
        <v>87</v>
      </c>
      <c r="D1373" s="196" t="s">
        <v>1553</v>
      </c>
      <c r="E1373" s="826">
        <v>1.836</v>
      </c>
      <c r="F1373" s="826">
        <v>1.5</v>
      </c>
      <c r="G1373" s="826">
        <v>3</v>
      </c>
      <c r="H1373" s="826">
        <v>1</v>
      </c>
      <c r="I1373" s="826"/>
      <c r="J1373" s="826">
        <v>2.754</v>
      </c>
      <c r="K1373" s="826">
        <v>2.036</v>
      </c>
      <c r="L1373" s="142" t="s">
        <v>2027</v>
      </c>
      <c r="M1373" s="136">
        <v>498</v>
      </c>
    </row>
    <row r="1374" s="136" customFormat="1" customHeight="1" outlineLevel="1" spans="1:13">
      <c r="A1374" s="196">
        <v>1401</v>
      </c>
      <c r="B1374" s="196"/>
      <c r="C1374" s="196"/>
      <c r="D1374" s="266" t="s">
        <v>1606</v>
      </c>
      <c r="E1374" s="826">
        <v>1.836</v>
      </c>
      <c r="F1374" s="826">
        <v>1.5</v>
      </c>
      <c r="G1374" s="826">
        <v>3</v>
      </c>
      <c r="H1374" s="826">
        <v>1</v>
      </c>
      <c r="I1374" s="826"/>
      <c r="J1374" s="826">
        <v>2.754</v>
      </c>
      <c r="K1374" s="826">
        <v>2.036</v>
      </c>
      <c r="L1374" s="142"/>
      <c r="M1374" s="136">
        <v>498</v>
      </c>
    </row>
    <row r="1375" s="136" customFormat="1" customHeight="1" outlineLevel="1" spans="1:13">
      <c r="A1375" s="196">
        <v>1402</v>
      </c>
      <c r="B1375" s="196"/>
      <c r="C1375" s="196"/>
      <c r="D1375" s="196" t="s">
        <v>1555</v>
      </c>
      <c r="E1375" s="826">
        <v>6.63</v>
      </c>
      <c r="F1375" s="826">
        <v>1.5</v>
      </c>
      <c r="G1375" s="826">
        <v>3</v>
      </c>
      <c r="H1375" s="826">
        <v>3</v>
      </c>
      <c r="I1375" s="826"/>
      <c r="J1375" s="826">
        <v>29.835</v>
      </c>
      <c r="K1375" s="826">
        <v>6.83</v>
      </c>
      <c r="L1375" s="142"/>
      <c r="M1375" s="136">
        <v>498</v>
      </c>
    </row>
    <row r="1376" s="136" customFormat="1" customHeight="1" outlineLevel="1" spans="1:13">
      <c r="A1376" s="196">
        <v>1403</v>
      </c>
      <c r="B1376" s="196"/>
      <c r="C1376" s="196"/>
      <c r="D1376" s="196" t="s">
        <v>1547</v>
      </c>
      <c r="E1376" s="826">
        <v>1.428</v>
      </c>
      <c r="F1376" s="826">
        <v>1.5</v>
      </c>
      <c r="G1376" s="266">
        <v>3.96</v>
      </c>
      <c r="H1376" s="826">
        <v>1</v>
      </c>
      <c r="I1376" s="826">
        <v>5.65488</v>
      </c>
      <c r="J1376" s="826"/>
      <c r="K1376" s="826"/>
      <c r="L1376" s="142"/>
      <c r="M1376" s="136">
        <v>498</v>
      </c>
    </row>
    <row r="1377" s="136" customFormat="1" customHeight="1" outlineLevel="1" spans="1:13">
      <c r="A1377" s="196">
        <v>1404</v>
      </c>
      <c r="B1377" s="196"/>
      <c r="C1377" s="196" t="s">
        <v>87</v>
      </c>
      <c r="D1377" s="196" t="s">
        <v>1553</v>
      </c>
      <c r="E1377" s="826">
        <v>1.836</v>
      </c>
      <c r="F1377" s="826">
        <v>1.5</v>
      </c>
      <c r="G1377" s="826">
        <v>3</v>
      </c>
      <c r="H1377" s="826">
        <v>1</v>
      </c>
      <c r="I1377" s="826"/>
      <c r="J1377" s="826">
        <v>2.754</v>
      </c>
      <c r="K1377" s="826">
        <v>2.036</v>
      </c>
      <c r="L1377" s="142" t="s">
        <v>2028</v>
      </c>
      <c r="M1377" s="136">
        <v>498</v>
      </c>
    </row>
    <row r="1378" s="136" customFormat="1" customHeight="1" outlineLevel="1" spans="1:13">
      <c r="A1378" s="196">
        <v>1405</v>
      </c>
      <c r="B1378" s="196"/>
      <c r="C1378" s="196"/>
      <c r="D1378" s="266" t="s">
        <v>1606</v>
      </c>
      <c r="E1378" s="826">
        <v>1.836</v>
      </c>
      <c r="F1378" s="826">
        <v>1.5</v>
      </c>
      <c r="G1378" s="826">
        <v>3</v>
      </c>
      <c r="H1378" s="826">
        <v>1</v>
      </c>
      <c r="I1378" s="826"/>
      <c r="J1378" s="826">
        <v>2.754</v>
      </c>
      <c r="K1378" s="826">
        <v>2.036</v>
      </c>
      <c r="L1378" s="142"/>
      <c r="M1378" s="136">
        <v>498</v>
      </c>
    </row>
    <row r="1379" s="136" customFormat="1" customHeight="1" outlineLevel="1" spans="1:13">
      <c r="A1379" s="196">
        <v>1406</v>
      </c>
      <c r="B1379" s="196"/>
      <c r="C1379" s="196"/>
      <c r="D1379" s="196" t="s">
        <v>1555</v>
      </c>
      <c r="E1379" s="826">
        <v>6.63</v>
      </c>
      <c r="F1379" s="826">
        <v>1.5</v>
      </c>
      <c r="G1379" s="826">
        <v>3</v>
      </c>
      <c r="H1379" s="826">
        <v>3</v>
      </c>
      <c r="I1379" s="826"/>
      <c r="J1379" s="826">
        <v>29.835</v>
      </c>
      <c r="K1379" s="826">
        <v>6.83</v>
      </c>
      <c r="L1379" s="142"/>
      <c r="M1379" s="136">
        <v>498</v>
      </c>
    </row>
    <row r="1380" s="136" customFormat="1" customHeight="1" outlineLevel="1" spans="1:13">
      <c r="A1380" s="196">
        <v>1407</v>
      </c>
      <c r="B1380" s="196"/>
      <c r="C1380" s="196"/>
      <c r="D1380" s="196" t="s">
        <v>1547</v>
      </c>
      <c r="E1380" s="826">
        <v>1.428</v>
      </c>
      <c r="F1380" s="826">
        <v>1.5</v>
      </c>
      <c r="G1380" s="266">
        <v>3.96</v>
      </c>
      <c r="H1380" s="826">
        <v>1</v>
      </c>
      <c r="I1380" s="826">
        <v>5.65488</v>
      </c>
      <c r="J1380" s="826"/>
      <c r="K1380" s="826"/>
      <c r="L1380" s="142"/>
      <c r="M1380" s="136">
        <v>498</v>
      </c>
    </row>
    <row r="1381" s="136" customFormat="1" customHeight="1" outlineLevel="1" spans="1:13">
      <c r="A1381" s="196">
        <v>1408</v>
      </c>
      <c r="B1381" s="196"/>
      <c r="C1381" s="196" t="s">
        <v>87</v>
      </c>
      <c r="D1381" s="196" t="s">
        <v>1553</v>
      </c>
      <c r="E1381" s="826">
        <v>1.836</v>
      </c>
      <c r="F1381" s="826">
        <v>1.5</v>
      </c>
      <c r="G1381" s="826">
        <v>3</v>
      </c>
      <c r="H1381" s="826">
        <v>1</v>
      </c>
      <c r="I1381" s="826"/>
      <c r="J1381" s="826">
        <v>2.754</v>
      </c>
      <c r="K1381" s="826">
        <v>2.036</v>
      </c>
      <c r="L1381" s="142" t="s">
        <v>2029</v>
      </c>
      <c r="M1381" s="136">
        <v>498</v>
      </c>
    </row>
    <row r="1382" s="136" customFormat="1" customHeight="1" outlineLevel="1" spans="1:13">
      <c r="A1382" s="196">
        <v>1409</v>
      </c>
      <c r="B1382" s="196"/>
      <c r="C1382" s="196"/>
      <c r="D1382" s="266" t="s">
        <v>1606</v>
      </c>
      <c r="E1382" s="826">
        <v>1.836</v>
      </c>
      <c r="F1382" s="826">
        <v>1.5</v>
      </c>
      <c r="G1382" s="826">
        <v>3</v>
      </c>
      <c r="H1382" s="826">
        <v>1</v>
      </c>
      <c r="I1382" s="826"/>
      <c r="J1382" s="826">
        <v>2.754</v>
      </c>
      <c r="K1382" s="826">
        <v>2.036</v>
      </c>
      <c r="L1382" s="142"/>
      <c r="M1382" s="136">
        <v>498</v>
      </c>
    </row>
    <row r="1383" s="136" customFormat="1" customHeight="1" outlineLevel="1" spans="1:13">
      <c r="A1383" s="196">
        <v>1410</v>
      </c>
      <c r="B1383" s="196"/>
      <c r="C1383" s="196"/>
      <c r="D1383" s="196" t="s">
        <v>1555</v>
      </c>
      <c r="E1383" s="826">
        <v>6.63</v>
      </c>
      <c r="F1383" s="826">
        <v>1.5</v>
      </c>
      <c r="G1383" s="826">
        <v>3</v>
      </c>
      <c r="H1383" s="826">
        <v>3</v>
      </c>
      <c r="I1383" s="826"/>
      <c r="J1383" s="826">
        <v>29.835</v>
      </c>
      <c r="K1383" s="826">
        <v>6.83</v>
      </c>
      <c r="L1383" s="142"/>
      <c r="M1383" s="136">
        <v>498</v>
      </c>
    </row>
    <row r="1384" s="136" customFormat="1" customHeight="1" outlineLevel="1" spans="1:13">
      <c r="A1384" s="196">
        <v>1411</v>
      </c>
      <c r="B1384" s="196"/>
      <c r="C1384" s="196"/>
      <c r="D1384" s="196" t="s">
        <v>1547</v>
      </c>
      <c r="E1384" s="826">
        <v>1.428</v>
      </c>
      <c r="F1384" s="826">
        <v>1.5</v>
      </c>
      <c r="G1384" s="266">
        <v>3.96</v>
      </c>
      <c r="H1384" s="826">
        <v>1</v>
      </c>
      <c r="I1384" s="826">
        <v>5.65488</v>
      </c>
      <c r="J1384" s="826"/>
      <c r="K1384" s="826"/>
      <c r="L1384" s="142"/>
      <c r="M1384" s="136">
        <v>498</v>
      </c>
    </row>
    <row r="1385" s="136" customFormat="1" customHeight="1" outlineLevel="1" spans="1:13">
      <c r="A1385" s="196">
        <v>1412</v>
      </c>
      <c r="B1385" s="196"/>
      <c r="C1385" s="196" t="s">
        <v>85</v>
      </c>
      <c r="D1385" s="196" t="s">
        <v>1553</v>
      </c>
      <c r="E1385" s="826">
        <v>1.836</v>
      </c>
      <c r="F1385" s="826">
        <v>1.5</v>
      </c>
      <c r="G1385" s="826">
        <v>3</v>
      </c>
      <c r="H1385" s="826">
        <v>1</v>
      </c>
      <c r="I1385" s="826"/>
      <c r="J1385" s="826">
        <v>2.754</v>
      </c>
      <c r="K1385" s="826">
        <v>2.036</v>
      </c>
      <c r="L1385" s="142" t="s">
        <v>2030</v>
      </c>
      <c r="M1385" s="136">
        <v>498</v>
      </c>
    </row>
    <row r="1386" s="136" customFormat="1" customHeight="1" outlineLevel="1" spans="1:13">
      <c r="A1386" s="196">
        <v>1413</v>
      </c>
      <c r="B1386" s="196"/>
      <c r="C1386" s="196"/>
      <c r="D1386" s="266" t="s">
        <v>1606</v>
      </c>
      <c r="E1386" s="826">
        <v>1.836</v>
      </c>
      <c r="F1386" s="826">
        <v>1.5</v>
      </c>
      <c r="G1386" s="826">
        <v>3</v>
      </c>
      <c r="H1386" s="826">
        <v>1</v>
      </c>
      <c r="I1386" s="826"/>
      <c r="J1386" s="826">
        <v>2.754</v>
      </c>
      <c r="K1386" s="826">
        <v>2.036</v>
      </c>
      <c r="L1386" s="142"/>
      <c r="M1386" s="136">
        <v>498</v>
      </c>
    </row>
    <row r="1387" s="136" customFormat="1" customHeight="1" outlineLevel="1" spans="1:13">
      <c r="A1387" s="196">
        <v>1414</v>
      </c>
      <c r="B1387" s="196"/>
      <c r="C1387" s="196"/>
      <c r="D1387" s="196" t="s">
        <v>1555</v>
      </c>
      <c r="E1387" s="826">
        <v>6.63</v>
      </c>
      <c r="F1387" s="826">
        <v>1.5</v>
      </c>
      <c r="G1387" s="826">
        <v>3</v>
      </c>
      <c r="H1387" s="826">
        <v>3</v>
      </c>
      <c r="I1387" s="826"/>
      <c r="J1387" s="826">
        <v>29.835</v>
      </c>
      <c r="K1387" s="826">
        <v>6.83</v>
      </c>
      <c r="L1387" s="142"/>
      <c r="M1387" s="136">
        <v>498</v>
      </c>
    </row>
    <row r="1388" s="136" customFormat="1" customHeight="1" outlineLevel="1" spans="1:13">
      <c r="A1388" s="196">
        <v>1415</v>
      </c>
      <c r="B1388" s="196"/>
      <c r="C1388" s="196"/>
      <c r="D1388" s="196" t="s">
        <v>1547</v>
      </c>
      <c r="E1388" s="826">
        <v>1.428</v>
      </c>
      <c r="F1388" s="826">
        <v>1.5</v>
      </c>
      <c r="G1388" s="266">
        <v>3.96</v>
      </c>
      <c r="H1388" s="826">
        <v>1</v>
      </c>
      <c r="I1388" s="826">
        <v>5.65488</v>
      </c>
      <c r="J1388" s="826"/>
      <c r="K1388" s="826"/>
      <c r="L1388" s="142"/>
      <c r="M1388" s="136">
        <v>498</v>
      </c>
    </row>
    <row r="1389" s="136" customFormat="1" customHeight="1" outlineLevel="1" spans="1:13">
      <c r="A1389" s="196">
        <v>1416</v>
      </c>
      <c r="B1389" s="196"/>
      <c r="C1389" s="196" t="s">
        <v>85</v>
      </c>
      <c r="D1389" s="196" t="s">
        <v>1553</v>
      </c>
      <c r="E1389" s="826">
        <v>1.836</v>
      </c>
      <c r="F1389" s="826">
        <v>1.5</v>
      </c>
      <c r="G1389" s="826">
        <v>3</v>
      </c>
      <c r="H1389" s="826">
        <v>1</v>
      </c>
      <c r="I1389" s="826"/>
      <c r="J1389" s="826">
        <v>2.754</v>
      </c>
      <c r="K1389" s="826">
        <v>2.036</v>
      </c>
      <c r="L1389" s="142" t="s">
        <v>2031</v>
      </c>
      <c r="M1389" s="136">
        <v>498</v>
      </c>
    </row>
    <row r="1390" s="136" customFormat="1" customHeight="1" outlineLevel="1" spans="1:13">
      <c r="A1390" s="196">
        <v>1417</v>
      </c>
      <c r="B1390" s="196"/>
      <c r="C1390" s="196"/>
      <c r="D1390" s="266" t="s">
        <v>1606</v>
      </c>
      <c r="E1390" s="826">
        <v>1.836</v>
      </c>
      <c r="F1390" s="826">
        <v>1.5</v>
      </c>
      <c r="G1390" s="826">
        <v>3</v>
      </c>
      <c r="H1390" s="826">
        <v>1</v>
      </c>
      <c r="I1390" s="826"/>
      <c r="J1390" s="826">
        <v>2.754</v>
      </c>
      <c r="K1390" s="826">
        <v>2.036</v>
      </c>
      <c r="L1390" s="142"/>
      <c r="M1390" s="136">
        <v>498</v>
      </c>
    </row>
    <row r="1391" s="136" customFormat="1" customHeight="1" outlineLevel="1" spans="1:13">
      <c r="A1391" s="196">
        <v>1418</v>
      </c>
      <c r="B1391" s="196"/>
      <c r="C1391" s="196"/>
      <c r="D1391" s="196" t="s">
        <v>1555</v>
      </c>
      <c r="E1391" s="826">
        <v>6.63</v>
      </c>
      <c r="F1391" s="826">
        <v>1.5</v>
      </c>
      <c r="G1391" s="826">
        <v>3</v>
      </c>
      <c r="H1391" s="826">
        <v>2</v>
      </c>
      <c r="I1391" s="826"/>
      <c r="J1391" s="826">
        <v>19.89</v>
      </c>
      <c r="K1391" s="826">
        <v>6.83</v>
      </c>
      <c r="L1391" s="142"/>
      <c r="M1391" s="136">
        <v>498</v>
      </c>
    </row>
    <row r="1392" s="136" customFormat="1" customHeight="1" outlineLevel="1" spans="1:13">
      <c r="A1392" s="196">
        <v>1419</v>
      </c>
      <c r="B1392" s="196"/>
      <c r="C1392" s="196"/>
      <c r="D1392" s="196" t="s">
        <v>1547</v>
      </c>
      <c r="E1392" s="826">
        <v>1.428</v>
      </c>
      <c r="F1392" s="826">
        <v>1.5</v>
      </c>
      <c r="G1392" s="266">
        <v>3.96</v>
      </c>
      <c r="H1392" s="826">
        <v>1</v>
      </c>
      <c r="I1392" s="826">
        <v>5.65488</v>
      </c>
      <c r="J1392" s="826"/>
      <c r="K1392" s="826"/>
      <c r="L1392" s="142"/>
      <c r="M1392" s="136">
        <v>498</v>
      </c>
    </row>
    <row r="1393" s="136" customFormat="1" customHeight="1" outlineLevel="1" spans="1:13">
      <c r="A1393" s="196">
        <v>1420</v>
      </c>
      <c r="B1393" s="196"/>
      <c r="C1393" s="196" t="s">
        <v>85</v>
      </c>
      <c r="D1393" s="196" t="s">
        <v>1553</v>
      </c>
      <c r="E1393" s="826">
        <v>1.836</v>
      </c>
      <c r="F1393" s="826">
        <v>1.5</v>
      </c>
      <c r="G1393" s="826">
        <v>3</v>
      </c>
      <c r="H1393" s="826">
        <v>1</v>
      </c>
      <c r="I1393" s="826"/>
      <c r="J1393" s="826">
        <v>2.754</v>
      </c>
      <c r="K1393" s="826">
        <v>2.036</v>
      </c>
      <c r="L1393" s="142" t="s">
        <v>2032</v>
      </c>
      <c r="M1393" s="136">
        <v>498</v>
      </c>
    </row>
    <row r="1394" s="136" customFormat="1" customHeight="1" outlineLevel="1" spans="1:13">
      <c r="A1394" s="196">
        <v>1421</v>
      </c>
      <c r="B1394" s="196"/>
      <c r="C1394" s="196"/>
      <c r="D1394" s="266" t="s">
        <v>1606</v>
      </c>
      <c r="E1394" s="826">
        <v>1.836</v>
      </c>
      <c r="F1394" s="826">
        <v>1.5</v>
      </c>
      <c r="G1394" s="826">
        <v>3</v>
      </c>
      <c r="H1394" s="826">
        <v>1</v>
      </c>
      <c r="I1394" s="826"/>
      <c r="J1394" s="826">
        <v>2.754</v>
      </c>
      <c r="K1394" s="826">
        <v>2.036</v>
      </c>
      <c r="L1394" s="142"/>
      <c r="M1394" s="136">
        <v>498</v>
      </c>
    </row>
    <row r="1395" s="136" customFormat="1" customHeight="1" outlineLevel="1" spans="1:13">
      <c r="A1395" s="196">
        <v>1422</v>
      </c>
      <c r="B1395" s="196"/>
      <c r="C1395" s="196"/>
      <c r="D1395" s="196" t="s">
        <v>1555</v>
      </c>
      <c r="E1395" s="826">
        <v>6.63</v>
      </c>
      <c r="F1395" s="826">
        <v>1.5</v>
      </c>
      <c r="G1395" s="826">
        <v>3</v>
      </c>
      <c r="H1395" s="826">
        <v>2</v>
      </c>
      <c r="I1395" s="826"/>
      <c r="J1395" s="826">
        <v>19.89</v>
      </c>
      <c r="K1395" s="826">
        <v>6.83</v>
      </c>
      <c r="L1395" s="142"/>
      <c r="M1395" s="136">
        <v>498</v>
      </c>
    </row>
    <row r="1396" s="136" customFormat="1" customHeight="1" outlineLevel="1" spans="1:13">
      <c r="A1396" s="196">
        <v>1423</v>
      </c>
      <c r="B1396" s="196"/>
      <c r="C1396" s="196"/>
      <c r="D1396" s="196" t="s">
        <v>1547</v>
      </c>
      <c r="E1396" s="826">
        <v>1.428</v>
      </c>
      <c r="F1396" s="826">
        <v>1.5</v>
      </c>
      <c r="G1396" s="266">
        <v>3.96</v>
      </c>
      <c r="H1396" s="826">
        <v>1</v>
      </c>
      <c r="I1396" s="826">
        <v>5.65488</v>
      </c>
      <c r="J1396" s="826"/>
      <c r="K1396" s="826"/>
      <c r="L1396" s="142"/>
      <c r="M1396" s="136">
        <v>498</v>
      </c>
    </row>
    <row r="1397" s="136" customFormat="1" customHeight="1" outlineLevel="1" spans="1:13">
      <c r="A1397" s="196">
        <v>1424</v>
      </c>
      <c r="B1397" s="196"/>
      <c r="C1397" s="196" t="s">
        <v>85</v>
      </c>
      <c r="D1397" s="196" t="s">
        <v>1553</v>
      </c>
      <c r="E1397" s="826">
        <v>1.836</v>
      </c>
      <c r="F1397" s="826">
        <v>1.5</v>
      </c>
      <c r="G1397" s="826">
        <v>3</v>
      </c>
      <c r="H1397" s="826">
        <v>1</v>
      </c>
      <c r="I1397" s="826"/>
      <c r="J1397" s="826">
        <v>2.754</v>
      </c>
      <c r="K1397" s="826">
        <v>2.036</v>
      </c>
      <c r="L1397" s="142" t="s">
        <v>2033</v>
      </c>
      <c r="M1397" s="136">
        <v>498</v>
      </c>
    </row>
    <row r="1398" s="136" customFormat="1" customHeight="1" outlineLevel="1" spans="1:13">
      <c r="A1398" s="196">
        <v>1425</v>
      </c>
      <c r="B1398" s="196"/>
      <c r="C1398" s="196"/>
      <c r="D1398" s="266" t="s">
        <v>1606</v>
      </c>
      <c r="E1398" s="826">
        <v>1.836</v>
      </c>
      <c r="F1398" s="826">
        <v>1.5</v>
      </c>
      <c r="G1398" s="826">
        <v>3</v>
      </c>
      <c r="H1398" s="826">
        <v>1</v>
      </c>
      <c r="I1398" s="826"/>
      <c r="J1398" s="826">
        <v>2.754</v>
      </c>
      <c r="K1398" s="826">
        <v>2.036</v>
      </c>
      <c r="L1398" s="142"/>
      <c r="M1398" s="136">
        <v>498</v>
      </c>
    </row>
    <row r="1399" s="136" customFormat="1" customHeight="1" outlineLevel="1" spans="1:13">
      <c r="A1399" s="196">
        <v>1426</v>
      </c>
      <c r="B1399" s="196"/>
      <c r="C1399" s="196"/>
      <c r="D1399" s="196" t="s">
        <v>1555</v>
      </c>
      <c r="E1399" s="826">
        <v>6.63</v>
      </c>
      <c r="F1399" s="826">
        <v>1.5</v>
      </c>
      <c r="G1399" s="826">
        <v>3</v>
      </c>
      <c r="H1399" s="826">
        <v>2</v>
      </c>
      <c r="I1399" s="826"/>
      <c r="J1399" s="826">
        <v>19.89</v>
      </c>
      <c r="K1399" s="826">
        <v>6.83</v>
      </c>
      <c r="L1399" s="142"/>
      <c r="M1399" s="136">
        <v>498</v>
      </c>
    </row>
    <row r="1400" s="136" customFormat="1" customHeight="1" outlineLevel="1" spans="1:13">
      <c r="A1400" s="196">
        <v>1427</v>
      </c>
      <c r="B1400" s="196"/>
      <c r="C1400" s="196"/>
      <c r="D1400" s="196" t="s">
        <v>1547</v>
      </c>
      <c r="E1400" s="826">
        <v>1.428</v>
      </c>
      <c r="F1400" s="826">
        <v>1.5</v>
      </c>
      <c r="G1400" s="266">
        <v>3.96</v>
      </c>
      <c r="H1400" s="826">
        <v>1</v>
      </c>
      <c r="I1400" s="826">
        <v>5.65488</v>
      </c>
      <c r="J1400" s="826"/>
      <c r="K1400" s="826"/>
      <c r="L1400" s="142"/>
      <c r="M1400" s="136">
        <v>498</v>
      </c>
    </row>
    <row r="1401" s="136" customFormat="1" customHeight="1" outlineLevel="1" spans="1:13">
      <c r="A1401" s="196">
        <v>1428</v>
      </c>
      <c r="B1401" s="196"/>
      <c r="C1401" s="196" t="s">
        <v>85</v>
      </c>
      <c r="D1401" s="196" t="s">
        <v>1553</v>
      </c>
      <c r="E1401" s="826">
        <v>1.836</v>
      </c>
      <c r="F1401" s="826">
        <v>1.5</v>
      </c>
      <c r="G1401" s="826">
        <v>3</v>
      </c>
      <c r="H1401" s="826">
        <v>1</v>
      </c>
      <c r="I1401" s="826"/>
      <c r="J1401" s="826">
        <v>2.754</v>
      </c>
      <c r="K1401" s="826">
        <v>2.036</v>
      </c>
      <c r="L1401" s="142" t="s">
        <v>2034</v>
      </c>
      <c r="M1401" s="136">
        <v>498</v>
      </c>
    </row>
    <row r="1402" s="136" customFormat="1" customHeight="1" outlineLevel="1" spans="1:13">
      <c r="A1402" s="196">
        <v>1429</v>
      </c>
      <c r="B1402" s="196"/>
      <c r="C1402" s="196"/>
      <c r="D1402" s="266" t="s">
        <v>1606</v>
      </c>
      <c r="E1402" s="826">
        <v>1.836</v>
      </c>
      <c r="F1402" s="826">
        <v>1.5</v>
      </c>
      <c r="G1402" s="826">
        <v>3</v>
      </c>
      <c r="H1402" s="826">
        <v>1</v>
      </c>
      <c r="I1402" s="826"/>
      <c r="J1402" s="826">
        <v>2.754</v>
      </c>
      <c r="K1402" s="826">
        <v>2.036</v>
      </c>
      <c r="L1402" s="142"/>
      <c r="M1402" s="136">
        <v>498</v>
      </c>
    </row>
    <row r="1403" s="136" customFormat="1" customHeight="1" outlineLevel="1" spans="1:13">
      <c r="A1403" s="196">
        <v>1430</v>
      </c>
      <c r="B1403" s="196"/>
      <c r="C1403" s="196"/>
      <c r="D1403" s="196" t="s">
        <v>1555</v>
      </c>
      <c r="E1403" s="826">
        <v>6.63</v>
      </c>
      <c r="F1403" s="826">
        <v>1.5</v>
      </c>
      <c r="G1403" s="826">
        <v>3</v>
      </c>
      <c r="H1403" s="826">
        <v>2</v>
      </c>
      <c r="I1403" s="826"/>
      <c r="J1403" s="826">
        <v>19.89</v>
      </c>
      <c r="K1403" s="826">
        <v>6.83</v>
      </c>
      <c r="L1403" s="142"/>
      <c r="M1403" s="136">
        <v>498</v>
      </c>
    </row>
    <row r="1404" s="136" customFormat="1" customHeight="1" outlineLevel="1" spans="1:13">
      <c r="A1404" s="196">
        <v>1431</v>
      </c>
      <c r="B1404" s="196"/>
      <c r="C1404" s="196"/>
      <c r="D1404" s="196" t="s">
        <v>1547</v>
      </c>
      <c r="E1404" s="826">
        <v>1.428</v>
      </c>
      <c r="F1404" s="826">
        <v>1.5</v>
      </c>
      <c r="G1404" s="266">
        <v>3.96</v>
      </c>
      <c r="H1404" s="826">
        <v>1</v>
      </c>
      <c r="I1404" s="826">
        <v>5.65488</v>
      </c>
      <c r="J1404" s="826"/>
      <c r="K1404" s="826"/>
      <c r="L1404" s="142"/>
      <c r="M1404" s="136">
        <v>498</v>
      </c>
    </row>
    <row r="1405" s="136" customFormat="1" customHeight="1" outlineLevel="1" spans="1:13">
      <c r="A1405" s="196">
        <v>1432</v>
      </c>
      <c r="B1405" s="196"/>
      <c r="C1405" s="196" t="s">
        <v>83</v>
      </c>
      <c r="D1405" s="196" t="s">
        <v>1553</v>
      </c>
      <c r="E1405" s="826">
        <v>3.264</v>
      </c>
      <c r="F1405" s="826">
        <v>1.5</v>
      </c>
      <c r="G1405" s="826">
        <v>3</v>
      </c>
      <c r="H1405" s="826">
        <v>1</v>
      </c>
      <c r="I1405" s="826"/>
      <c r="J1405" s="826">
        <v>4.896</v>
      </c>
      <c r="K1405" s="826">
        <v>3.464</v>
      </c>
      <c r="L1405" s="142" t="s">
        <v>2035</v>
      </c>
      <c r="M1405" s="136">
        <v>498</v>
      </c>
    </row>
    <row r="1406" s="136" customFormat="1" customHeight="1" outlineLevel="1" spans="1:13">
      <c r="A1406" s="196">
        <v>1433</v>
      </c>
      <c r="B1406" s="196"/>
      <c r="C1406" s="196"/>
      <c r="D1406" s="266" t="s">
        <v>1606</v>
      </c>
      <c r="E1406" s="826">
        <v>3.264</v>
      </c>
      <c r="F1406" s="826">
        <v>1.5</v>
      </c>
      <c r="G1406" s="826">
        <v>3</v>
      </c>
      <c r="H1406" s="826">
        <v>1</v>
      </c>
      <c r="I1406" s="826"/>
      <c r="J1406" s="826">
        <v>4.896</v>
      </c>
      <c r="K1406" s="826">
        <v>3.464</v>
      </c>
      <c r="L1406" s="142"/>
      <c r="M1406" s="136">
        <v>498</v>
      </c>
    </row>
    <row r="1407" s="136" customFormat="1" customHeight="1" outlineLevel="1" spans="1:13">
      <c r="A1407" s="196">
        <v>1434</v>
      </c>
      <c r="B1407" s="196"/>
      <c r="C1407" s="196"/>
      <c r="D1407" s="196" t="s">
        <v>1555</v>
      </c>
      <c r="E1407" s="826">
        <v>6.63</v>
      </c>
      <c r="F1407" s="826">
        <v>1.5</v>
      </c>
      <c r="G1407" s="826">
        <v>3</v>
      </c>
      <c r="H1407" s="826">
        <v>1</v>
      </c>
      <c r="I1407" s="826"/>
      <c r="J1407" s="826">
        <v>9.945</v>
      </c>
      <c r="K1407" s="826">
        <v>6.83</v>
      </c>
      <c r="L1407" s="142"/>
      <c r="M1407" s="136">
        <v>498</v>
      </c>
    </row>
    <row r="1408" s="136" customFormat="1" customHeight="1" outlineLevel="1" spans="1:13">
      <c r="A1408" s="196">
        <v>1436</v>
      </c>
      <c r="B1408" s="196"/>
      <c r="C1408" s="196" t="s">
        <v>83</v>
      </c>
      <c r="D1408" s="196" t="s">
        <v>1553</v>
      </c>
      <c r="E1408" s="826">
        <v>3.264</v>
      </c>
      <c r="F1408" s="826">
        <v>1.5</v>
      </c>
      <c r="G1408" s="826">
        <v>3</v>
      </c>
      <c r="H1408" s="826">
        <v>1</v>
      </c>
      <c r="I1408" s="826"/>
      <c r="J1408" s="826">
        <v>4.896</v>
      </c>
      <c r="K1408" s="826">
        <v>3.464</v>
      </c>
      <c r="L1408" s="142" t="s">
        <v>2036</v>
      </c>
      <c r="M1408" s="136">
        <v>498</v>
      </c>
    </row>
    <row r="1409" s="136" customFormat="1" customHeight="1" outlineLevel="1" spans="1:13">
      <c r="A1409" s="196">
        <v>1437</v>
      </c>
      <c r="B1409" s="196"/>
      <c r="C1409" s="196"/>
      <c r="D1409" s="266" t="s">
        <v>1606</v>
      </c>
      <c r="E1409" s="826">
        <v>3.264</v>
      </c>
      <c r="F1409" s="826">
        <v>1.5</v>
      </c>
      <c r="G1409" s="826">
        <v>3</v>
      </c>
      <c r="H1409" s="826">
        <v>1</v>
      </c>
      <c r="I1409" s="826"/>
      <c r="J1409" s="826">
        <v>4.896</v>
      </c>
      <c r="K1409" s="826">
        <v>3.464</v>
      </c>
      <c r="L1409" s="142"/>
      <c r="M1409" s="136">
        <v>498</v>
      </c>
    </row>
    <row r="1410" s="136" customFormat="1" customHeight="1" outlineLevel="1" spans="1:13">
      <c r="A1410" s="196">
        <v>1438</v>
      </c>
      <c r="B1410" s="196"/>
      <c r="C1410" s="196"/>
      <c r="D1410" s="196" t="s">
        <v>1555</v>
      </c>
      <c r="E1410" s="826">
        <v>6.63</v>
      </c>
      <c r="F1410" s="826">
        <v>1.5</v>
      </c>
      <c r="G1410" s="826">
        <v>3</v>
      </c>
      <c r="H1410" s="826">
        <v>1</v>
      </c>
      <c r="I1410" s="826"/>
      <c r="J1410" s="826">
        <v>9.945</v>
      </c>
      <c r="K1410" s="826">
        <v>6.83</v>
      </c>
      <c r="L1410" s="142"/>
      <c r="M1410" s="136">
        <v>498</v>
      </c>
    </row>
    <row r="1411" s="136" customFormat="1" customHeight="1" outlineLevel="1" spans="1:13">
      <c r="A1411" s="196">
        <v>1440</v>
      </c>
      <c r="B1411" s="196"/>
      <c r="C1411" s="196" t="s">
        <v>87</v>
      </c>
      <c r="D1411" s="196" t="s">
        <v>1553</v>
      </c>
      <c r="E1411" s="826">
        <v>1.836</v>
      </c>
      <c r="F1411" s="826">
        <v>1.5</v>
      </c>
      <c r="G1411" s="826">
        <v>3</v>
      </c>
      <c r="H1411" s="826">
        <v>1</v>
      </c>
      <c r="I1411" s="826"/>
      <c r="J1411" s="826">
        <v>2.754</v>
      </c>
      <c r="K1411" s="826">
        <v>2.036</v>
      </c>
      <c r="L1411" s="142" t="s">
        <v>2037</v>
      </c>
      <c r="M1411" s="136">
        <v>498</v>
      </c>
    </row>
    <row r="1412" s="136" customFormat="1" customHeight="1" outlineLevel="1" spans="1:13">
      <c r="A1412" s="196">
        <v>1441</v>
      </c>
      <c r="B1412" s="196"/>
      <c r="C1412" s="196"/>
      <c r="D1412" s="266" t="s">
        <v>1606</v>
      </c>
      <c r="E1412" s="826">
        <v>1.836</v>
      </c>
      <c r="F1412" s="826">
        <v>1.5</v>
      </c>
      <c r="G1412" s="826">
        <v>3</v>
      </c>
      <c r="H1412" s="826">
        <v>1</v>
      </c>
      <c r="I1412" s="826"/>
      <c r="J1412" s="826">
        <v>2.754</v>
      </c>
      <c r="K1412" s="826">
        <v>2.036</v>
      </c>
      <c r="L1412" s="142"/>
      <c r="M1412" s="136">
        <v>498</v>
      </c>
    </row>
    <row r="1413" s="136" customFormat="1" customHeight="1" outlineLevel="1" spans="1:13">
      <c r="A1413" s="196">
        <v>1442</v>
      </c>
      <c r="B1413" s="196"/>
      <c r="C1413" s="196"/>
      <c r="D1413" s="196" t="s">
        <v>1555</v>
      </c>
      <c r="E1413" s="826">
        <v>6.63</v>
      </c>
      <c r="F1413" s="826">
        <v>1.5</v>
      </c>
      <c r="G1413" s="826">
        <v>3</v>
      </c>
      <c r="H1413" s="826">
        <v>3</v>
      </c>
      <c r="I1413" s="826"/>
      <c r="J1413" s="826">
        <v>29.835</v>
      </c>
      <c r="K1413" s="826">
        <v>6.83</v>
      </c>
      <c r="L1413" s="142"/>
      <c r="M1413" s="136">
        <v>498</v>
      </c>
    </row>
    <row r="1414" s="136" customFormat="1" customHeight="1" outlineLevel="1" spans="1:13">
      <c r="A1414" s="196">
        <v>1443</v>
      </c>
      <c r="B1414" s="196"/>
      <c r="C1414" s="196"/>
      <c r="D1414" s="196" t="s">
        <v>1547</v>
      </c>
      <c r="E1414" s="826">
        <v>1.428</v>
      </c>
      <c r="F1414" s="826">
        <v>1.5</v>
      </c>
      <c r="G1414" s="266">
        <v>3.96</v>
      </c>
      <c r="H1414" s="826">
        <v>1</v>
      </c>
      <c r="I1414" s="826">
        <v>5.65488</v>
      </c>
      <c r="J1414" s="826"/>
      <c r="K1414" s="826"/>
      <c r="L1414" s="142"/>
      <c r="M1414" s="136">
        <v>498</v>
      </c>
    </row>
    <row r="1415" s="136" customFormat="1" customHeight="1" outlineLevel="1" spans="1:13">
      <c r="A1415" s="196">
        <v>1444</v>
      </c>
      <c r="B1415" s="196"/>
      <c r="C1415" s="196" t="s">
        <v>87</v>
      </c>
      <c r="D1415" s="196" t="s">
        <v>1553</v>
      </c>
      <c r="E1415" s="826">
        <v>1.836</v>
      </c>
      <c r="F1415" s="826">
        <v>1.5</v>
      </c>
      <c r="G1415" s="826">
        <v>3</v>
      </c>
      <c r="H1415" s="826">
        <v>1</v>
      </c>
      <c r="I1415" s="826"/>
      <c r="J1415" s="826">
        <v>2.754</v>
      </c>
      <c r="K1415" s="826">
        <v>2.036</v>
      </c>
      <c r="L1415" s="142" t="s">
        <v>2038</v>
      </c>
      <c r="M1415" s="136">
        <v>498</v>
      </c>
    </row>
    <row r="1416" s="136" customFormat="1" customHeight="1" outlineLevel="1" spans="1:13">
      <c r="A1416" s="196">
        <v>1445</v>
      </c>
      <c r="B1416" s="196"/>
      <c r="C1416" s="196"/>
      <c r="D1416" s="266" t="s">
        <v>1606</v>
      </c>
      <c r="E1416" s="826">
        <v>1.836</v>
      </c>
      <c r="F1416" s="826">
        <v>1.5</v>
      </c>
      <c r="G1416" s="826">
        <v>3</v>
      </c>
      <c r="H1416" s="826">
        <v>1</v>
      </c>
      <c r="I1416" s="826"/>
      <c r="J1416" s="826">
        <v>2.754</v>
      </c>
      <c r="K1416" s="826">
        <v>2.036</v>
      </c>
      <c r="L1416" s="142"/>
      <c r="M1416" s="136">
        <v>498</v>
      </c>
    </row>
    <row r="1417" s="136" customFormat="1" customHeight="1" outlineLevel="1" spans="1:13">
      <c r="A1417" s="196">
        <v>1446</v>
      </c>
      <c r="B1417" s="196"/>
      <c r="C1417" s="196"/>
      <c r="D1417" s="196" t="s">
        <v>1555</v>
      </c>
      <c r="E1417" s="826">
        <v>6.63</v>
      </c>
      <c r="F1417" s="826">
        <v>1.5</v>
      </c>
      <c r="G1417" s="826">
        <v>3</v>
      </c>
      <c r="H1417" s="826">
        <v>3</v>
      </c>
      <c r="I1417" s="826"/>
      <c r="J1417" s="826">
        <v>29.835</v>
      </c>
      <c r="K1417" s="826">
        <v>6.83</v>
      </c>
      <c r="L1417" s="142"/>
      <c r="M1417" s="136">
        <v>498</v>
      </c>
    </row>
    <row r="1418" s="136" customFormat="1" customHeight="1" outlineLevel="1" spans="1:13">
      <c r="A1418" s="196">
        <v>1447</v>
      </c>
      <c r="B1418" s="196"/>
      <c r="C1418" s="196"/>
      <c r="D1418" s="196" t="s">
        <v>1547</v>
      </c>
      <c r="E1418" s="826">
        <v>1.428</v>
      </c>
      <c r="F1418" s="826">
        <v>1.5</v>
      </c>
      <c r="G1418" s="266">
        <v>3.96</v>
      </c>
      <c r="H1418" s="826">
        <v>1</v>
      </c>
      <c r="I1418" s="826">
        <v>5.65488</v>
      </c>
      <c r="J1418" s="826"/>
      <c r="K1418" s="826"/>
      <c r="L1418" s="142"/>
      <c r="M1418" s="136">
        <v>498</v>
      </c>
    </row>
    <row r="1419" s="136" customFormat="1" customHeight="1" outlineLevel="1" spans="1:13">
      <c r="A1419" s="196">
        <v>1448</v>
      </c>
      <c r="B1419" s="196"/>
      <c r="C1419" s="196" t="s">
        <v>87</v>
      </c>
      <c r="D1419" s="196" t="s">
        <v>1553</v>
      </c>
      <c r="E1419" s="826">
        <v>1.836</v>
      </c>
      <c r="F1419" s="826">
        <v>1.5</v>
      </c>
      <c r="G1419" s="826">
        <v>3</v>
      </c>
      <c r="H1419" s="826">
        <v>1</v>
      </c>
      <c r="I1419" s="826"/>
      <c r="J1419" s="826">
        <v>2.754</v>
      </c>
      <c r="K1419" s="826">
        <v>2.036</v>
      </c>
      <c r="L1419" s="142" t="s">
        <v>2039</v>
      </c>
      <c r="M1419" s="136">
        <v>498</v>
      </c>
    </row>
    <row r="1420" s="136" customFormat="1" customHeight="1" outlineLevel="1" spans="1:13">
      <c r="A1420" s="196">
        <v>1449</v>
      </c>
      <c r="B1420" s="196"/>
      <c r="C1420" s="196"/>
      <c r="D1420" s="266" t="s">
        <v>1606</v>
      </c>
      <c r="E1420" s="826">
        <v>1.836</v>
      </c>
      <c r="F1420" s="826">
        <v>1.5</v>
      </c>
      <c r="G1420" s="826">
        <v>3</v>
      </c>
      <c r="H1420" s="826">
        <v>1</v>
      </c>
      <c r="I1420" s="826"/>
      <c r="J1420" s="826">
        <v>2.754</v>
      </c>
      <c r="K1420" s="826">
        <v>2.036</v>
      </c>
      <c r="L1420" s="142"/>
      <c r="M1420" s="136">
        <v>498</v>
      </c>
    </row>
    <row r="1421" s="136" customFormat="1" customHeight="1" outlineLevel="1" spans="1:13">
      <c r="A1421" s="196">
        <v>1450</v>
      </c>
      <c r="B1421" s="196"/>
      <c r="C1421" s="196"/>
      <c r="D1421" s="196" t="s">
        <v>1555</v>
      </c>
      <c r="E1421" s="826">
        <v>6.63</v>
      </c>
      <c r="F1421" s="826">
        <v>1.5</v>
      </c>
      <c r="G1421" s="826">
        <v>3</v>
      </c>
      <c r="H1421" s="826">
        <v>3</v>
      </c>
      <c r="I1421" s="826"/>
      <c r="J1421" s="826">
        <v>29.835</v>
      </c>
      <c r="K1421" s="826">
        <v>6.83</v>
      </c>
      <c r="L1421" s="142"/>
      <c r="M1421" s="136">
        <v>498</v>
      </c>
    </row>
    <row r="1422" s="136" customFormat="1" customHeight="1" outlineLevel="1" spans="1:13">
      <c r="A1422" s="196">
        <v>1451</v>
      </c>
      <c r="B1422" s="196"/>
      <c r="C1422" s="196"/>
      <c r="D1422" s="196" t="s">
        <v>1547</v>
      </c>
      <c r="E1422" s="826">
        <v>1.428</v>
      </c>
      <c r="F1422" s="826">
        <v>1.5</v>
      </c>
      <c r="G1422" s="266">
        <v>3.96</v>
      </c>
      <c r="H1422" s="826">
        <v>1</v>
      </c>
      <c r="I1422" s="826">
        <v>5.65488</v>
      </c>
      <c r="J1422" s="826"/>
      <c r="K1422" s="826"/>
      <c r="L1422" s="142"/>
      <c r="M1422" s="136">
        <v>498</v>
      </c>
    </row>
    <row r="1423" s="136" customFormat="1" customHeight="1" outlineLevel="1" spans="1:13">
      <c r="A1423" s="196">
        <v>1452</v>
      </c>
      <c r="B1423" s="196"/>
      <c r="C1423" s="196" t="s">
        <v>85</v>
      </c>
      <c r="D1423" s="196" t="s">
        <v>1553</v>
      </c>
      <c r="E1423" s="826">
        <v>1.836</v>
      </c>
      <c r="F1423" s="826">
        <v>1.5</v>
      </c>
      <c r="G1423" s="826">
        <v>3</v>
      </c>
      <c r="H1423" s="826">
        <v>1</v>
      </c>
      <c r="I1423" s="826"/>
      <c r="J1423" s="826">
        <v>2.754</v>
      </c>
      <c r="K1423" s="826">
        <v>2.036</v>
      </c>
      <c r="L1423" s="142" t="s">
        <v>2040</v>
      </c>
      <c r="M1423" s="136">
        <v>498</v>
      </c>
    </row>
    <row r="1424" s="136" customFormat="1" customHeight="1" outlineLevel="1" spans="1:13">
      <c r="A1424" s="196">
        <v>1453</v>
      </c>
      <c r="B1424" s="196"/>
      <c r="C1424" s="196"/>
      <c r="D1424" s="266" t="s">
        <v>1606</v>
      </c>
      <c r="E1424" s="826">
        <v>1.836</v>
      </c>
      <c r="F1424" s="826">
        <v>1.5</v>
      </c>
      <c r="G1424" s="826">
        <v>3</v>
      </c>
      <c r="H1424" s="826">
        <v>1</v>
      </c>
      <c r="I1424" s="826"/>
      <c r="J1424" s="826">
        <v>2.754</v>
      </c>
      <c r="K1424" s="826">
        <v>2.036</v>
      </c>
      <c r="L1424" s="142"/>
      <c r="M1424" s="136">
        <v>498</v>
      </c>
    </row>
    <row r="1425" s="136" customFormat="1" customHeight="1" outlineLevel="1" spans="1:13">
      <c r="A1425" s="196">
        <v>1454</v>
      </c>
      <c r="B1425" s="196"/>
      <c r="C1425" s="196"/>
      <c r="D1425" s="196" t="s">
        <v>1555</v>
      </c>
      <c r="E1425" s="826">
        <v>6.63</v>
      </c>
      <c r="F1425" s="826">
        <v>1.5</v>
      </c>
      <c r="G1425" s="826">
        <v>3</v>
      </c>
      <c r="H1425" s="826">
        <v>2</v>
      </c>
      <c r="I1425" s="826"/>
      <c r="J1425" s="826">
        <v>19.89</v>
      </c>
      <c r="K1425" s="826">
        <v>6.83</v>
      </c>
      <c r="L1425" s="142"/>
      <c r="M1425" s="136">
        <v>498</v>
      </c>
    </row>
    <row r="1426" s="136" customFormat="1" customHeight="1" outlineLevel="1" spans="1:13">
      <c r="A1426" s="196">
        <v>1455</v>
      </c>
      <c r="B1426" s="196"/>
      <c r="C1426" s="196"/>
      <c r="D1426" s="196" t="s">
        <v>1547</v>
      </c>
      <c r="E1426" s="826">
        <v>1.428</v>
      </c>
      <c r="F1426" s="826">
        <v>1.5</v>
      </c>
      <c r="G1426" s="266">
        <v>3.96</v>
      </c>
      <c r="H1426" s="826">
        <v>1</v>
      </c>
      <c r="I1426" s="826">
        <v>5.65488</v>
      </c>
      <c r="J1426" s="826"/>
      <c r="K1426" s="826"/>
      <c r="L1426" s="142"/>
      <c r="M1426" s="136">
        <v>498</v>
      </c>
    </row>
    <row r="1427" s="136" customFormat="1" customHeight="1" outlineLevel="1" spans="1:13">
      <c r="A1427" s="196">
        <v>1456</v>
      </c>
      <c r="B1427" s="196"/>
      <c r="C1427" s="196" t="s">
        <v>85</v>
      </c>
      <c r="D1427" s="196" t="s">
        <v>1553</v>
      </c>
      <c r="E1427" s="826">
        <v>1.836</v>
      </c>
      <c r="F1427" s="826">
        <v>1.5</v>
      </c>
      <c r="G1427" s="826">
        <v>3</v>
      </c>
      <c r="H1427" s="826">
        <v>1</v>
      </c>
      <c r="I1427" s="826"/>
      <c r="J1427" s="826">
        <v>2.754</v>
      </c>
      <c r="K1427" s="826">
        <v>2.036</v>
      </c>
      <c r="L1427" s="142" t="s">
        <v>2041</v>
      </c>
      <c r="M1427" s="136">
        <v>498</v>
      </c>
    </row>
    <row r="1428" s="136" customFormat="1" customHeight="1" outlineLevel="1" spans="1:13">
      <c r="A1428" s="196">
        <v>1457</v>
      </c>
      <c r="B1428" s="196"/>
      <c r="C1428" s="196"/>
      <c r="D1428" s="266" t="s">
        <v>1606</v>
      </c>
      <c r="E1428" s="826">
        <v>1.836</v>
      </c>
      <c r="F1428" s="826">
        <v>1.5</v>
      </c>
      <c r="G1428" s="826">
        <v>3</v>
      </c>
      <c r="H1428" s="826">
        <v>1</v>
      </c>
      <c r="I1428" s="826"/>
      <c r="J1428" s="826">
        <v>2.754</v>
      </c>
      <c r="K1428" s="826">
        <v>2.036</v>
      </c>
      <c r="L1428" s="142"/>
      <c r="M1428" s="136">
        <v>498</v>
      </c>
    </row>
    <row r="1429" s="136" customFormat="1" customHeight="1" outlineLevel="1" spans="1:13">
      <c r="A1429" s="196">
        <v>1458</v>
      </c>
      <c r="B1429" s="196"/>
      <c r="C1429" s="196"/>
      <c r="D1429" s="196" t="s">
        <v>1555</v>
      </c>
      <c r="E1429" s="826">
        <v>6.63</v>
      </c>
      <c r="F1429" s="826">
        <v>1.5</v>
      </c>
      <c r="G1429" s="826">
        <v>3</v>
      </c>
      <c r="H1429" s="826">
        <v>2</v>
      </c>
      <c r="I1429" s="826"/>
      <c r="J1429" s="826">
        <v>19.89</v>
      </c>
      <c r="K1429" s="826">
        <v>6.83</v>
      </c>
      <c r="L1429" s="142"/>
      <c r="M1429" s="136">
        <v>498</v>
      </c>
    </row>
    <row r="1430" s="136" customFormat="1" customHeight="1" outlineLevel="1" spans="1:13">
      <c r="A1430" s="196">
        <v>1459</v>
      </c>
      <c r="B1430" s="196"/>
      <c r="C1430" s="196"/>
      <c r="D1430" s="196" t="s">
        <v>1547</v>
      </c>
      <c r="E1430" s="826">
        <v>1.428</v>
      </c>
      <c r="F1430" s="826">
        <v>1.5</v>
      </c>
      <c r="G1430" s="266">
        <v>3.96</v>
      </c>
      <c r="H1430" s="826">
        <v>1</v>
      </c>
      <c r="I1430" s="826">
        <v>5.65488</v>
      </c>
      <c r="J1430" s="826"/>
      <c r="K1430" s="826"/>
      <c r="L1430" s="142"/>
      <c r="M1430" s="136">
        <v>498</v>
      </c>
    </row>
    <row r="1431" s="136" customFormat="1" customHeight="1" outlineLevel="1" spans="1:13">
      <c r="A1431" s="196">
        <v>1460</v>
      </c>
      <c r="B1431" s="196"/>
      <c r="C1431" s="196" t="s">
        <v>85</v>
      </c>
      <c r="D1431" s="196" t="s">
        <v>1553</v>
      </c>
      <c r="E1431" s="826">
        <v>1.836</v>
      </c>
      <c r="F1431" s="826">
        <v>1.5</v>
      </c>
      <c r="G1431" s="826">
        <v>3</v>
      </c>
      <c r="H1431" s="826">
        <v>1</v>
      </c>
      <c r="I1431" s="826"/>
      <c r="J1431" s="826">
        <v>2.754</v>
      </c>
      <c r="K1431" s="826">
        <v>2.036</v>
      </c>
      <c r="L1431" s="142" t="s">
        <v>2042</v>
      </c>
      <c r="M1431" s="136">
        <v>498</v>
      </c>
    </row>
    <row r="1432" s="136" customFormat="1" customHeight="1" outlineLevel="1" spans="1:13">
      <c r="A1432" s="196">
        <v>1461</v>
      </c>
      <c r="B1432" s="196"/>
      <c r="C1432" s="196"/>
      <c r="D1432" s="266" t="s">
        <v>1606</v>
      </c>
      <c r="E1432" s="826">
        <v>1.836</v>
      </c>
      <c r="F1432" s="826">
        <v>1.5</v>
      </c>
      <c r="G1432" s="826">
        <v>3</v>
      </c>
      <c r="H1432" s="826">
        <v>1</v>
      </c>
      <c r="I1432" s="826"/>
      <c r="J1432" s="826">
        <v>2.754</v>
      </c>
      <c r="K1432" s="826">
        <v>2.036</v>
      </c>
      <c r="L1432" s="142"/>
      <c r="M1432" s="136">
        <v>498</v>
      </c>
    </row>
    <row r="1433" s="136" customFormat="1" customHeight="1" outlineLevel="1" spans="1:13">
      <c r="A1433" s="196">
        <v>1462</v>
      </c>
      <c r="B1433" s="196"/>
      <c r="C1433" s="196"/>
      <c r="D1433" s="196" t="s">
        <v>1555</v>
      </c>
      <c r="E1433" s="826">
        <v>6.63</v>
      </c>
      <c r="F1433" s="826">
        <v>1.5</v>
      </c>
      <c r="G1433" s="826">
        <v>3</v>
      </c>
      <c r="H1433" s="826">
        <v>2</v>
      </c>
      <c r="I1433" s="826"/>
      <c r="J1433" s="826">
        <v>19.89</v>
      </c>
      <c r="K1433" s="826">
        <v>6.83</v>
      </c>
      <c r="L1433" s="142"/>
      <c r="M1433" s="136">
        <v>498</v>
      </c>
    </row>
    <row r="1434" s="136" customFormat="1" customHeight="1" outlineLevel="1" spans="1:13">
      <c r="A1434" s="196">
        <v>1463</v>
      </c>
      <c r="B1434" s="196"/>
      <c r="C1434" s="196"/>
      <c r="D1434" s="196" t="s">
        <v>1547</v>
      </c>
      <c r="E1434" s="826">
        <v>1.428</v>
      </c>
      <c r="F1434" s="826">
        <v>1.5</v>
      </c>
      <c r="G1434" s="266">
        <v>3.96</v>
      </c>
      <c r="H1434" s="826">
        <v>1</v>
      </c>
      <c r="I1434" s="826">
        <v>5.65488</v>
      </c>
      <c r="J1434" s="826"/>
      <c r="K1434" s="826"/>
      <c r="L1434" s="142"/>
      <c r="M1434" s="136">
        <v>498</v>
      </c>
    </row>
    <row r="1435" s="136" customFormat="1" customHeight="1" outlineLevel="1" spans="1:13">
      <c r="A1435" s="196">
        <v>1464</v>
      </c>
      <c r="B1435" s="196"/>
      <c r="C1435" s="196" t="s">
        <v>85</v>
      </c>
      <c r="D1435" s="196" t="s">
        <v>1553</v>
      </c>
      <c r="E1435" s="826">
        <v>1.836</v>
      </c>
      <c r="F1435" s="826">
        <v>1.5</v>
      </c>
      <c r="G1435" s="826">
        <v>3</v>
      </c>
      <c r="H1435" s="826">
        <v>1</v>
      </c>
      <c r="I1435" s="826"/>
      <c r="J1435" s="826">
        <v>2.754</v>
      </c>
      <c r="K1435" s="826">
        <v>2.036</v>
      </c>
      <c r="L1435" s="142" t="s">
        <v>2043</v>
      </c>
      <c r="M1435" s="136">
        <v>498</v>
      </c>
    </row>
    <row r="1436" s="136" customFormat="1" customHeight="1" outlineLevel="1" spans="1:13">
      <c r="A1436" s="196">
        <v>1465</v>
      </c>
      <c r="B1436" s="196"/>
      <c r="C1436" s="196"/>
      <c r="D1436" s="266" t="s">
        <v>1606</v>
      </c>
      <c r="E1436" s="826">
        <v>1.836</v>
      </c>
      <c r="F1436" s="826">
        <v>1.5</v>
      </c>
      <c r="G1436" s="826">
        <v>3</v>
      </c>
      <c r="H1436" s="826">
        <v>1</v>
      </c>
      <c r="I1436" s="826"/>
      <c r="J1436" s="826">
        <v>2.754</v>
      </c>
      <c r="K1436" s="826">
        <v>2.036</v>
      </c>
      <c r="L1436" s="142"/>
      <c r="M1436" s="136">
        <v>498</v>
      </c>
    </row>
    <row r="1437" s="136" customFormat="1" customHeight="1" outlineLevel="1" spans="1:13">
      <c r="A1437" s="196">
        <v>1466</v>
      </c>
      <c r="B1437" s="196"/>
      <c r="C1437" s="196"/>
      <c r="D1437" s="196" t="s">
        <v>1555</v>
      </c>
      <c r="E1437" s="826">
        <v>6.63</v>
      </c>
      <c r="F1437" s="826">
        <v>1.5</v>
      </c>
      <c r="G1437" s="826">
        <v>3</v>
      </c>
      <c r="H1437" s="826">
        <v>2</v>
      </c>
      <c r="I1437" s="826"/>
      <c r="J1437" s="826">
        <v>19.89</v>
      </c>
      <c r="K1437" s="826">
        <v>6.83</v>
      </c>
      <c r="L1437" s="142"/>
      <c r="M1437" s="136">
        <v>498</v>
      </c>
    </row>
    <row r="1438" s="136" customFormat="1" customHeight="1" outlineLevel="1" spans="1:13">
      <c r="A1438" s="196">
        <v>1467</v>
      </c>
      <c r="B1438" s="196"/>
      <c r="C1438" s="196"/>
      <c r="D1438" s="196" t="s">
        <v>1547</v>
      </c>
      <c r="E1438" s="826">
        <v>1.428</v>
      </c>
      <c r="F1438" s="826">
        <v>1.5</v>
      </c>
      <c r="G1438" s="266">
        <v>3.96</v>
      </c>
      <c r="H1438" s="826">
        <v>1</v>
      </c>
      <c r="I1438" s="826">
        <v>5.65488</v>
      </c>
      <c r="J1438" s="826"/>
      <c r="K1438" s="826"/>
      <c r="L1438" s="142"/>
      <c r="M1438" s="136">
        <v>498</v>
      </c>
    </row>
    <row r="1439" s="136" customFormat="1" customHeight="1" outlineLevel="1" spans="1:13">
      <c r="A1439" s="196">
        <v>1468</v>
      </c>
      <c r="B1439" s="196"/>
      <c r="C1439" s="131" t="s">
        <v>1163</v>
      </c>
      <c r="D1439" s="196" t="s">
        <v>1555</v>
      </c>
      <c r="E1439" s="826">
        <v>9.792</v>
      </c>
      <c r="F1439" s="826">
        <v>1.5</v>
      </c>
      <c r="G1439" s="826">
        <v>3</v>
      </c>
      <c r="H1439" s="826">
        <v>1</v>
      </c>
      <c r="I1439" s="826"/>
      <c r="J1439" s="826">
        <v>14.688</v>
      </c>
      <c r="K1439" s="826">
        <v>9.992</v>
      </c>
      <c r="L1439" s="142" t="s">
        <v>2044</v>
      </c>
      <c r="M1439" s="136">
        <v>498</v>
      </c>
    </row>
    <row r="1440" s="136" customFormat="1" customHeight="1" outlineLevel="1" spans="1:13">
      <c r="A1440" s="196">
        <v>1469</v>
      </c>
      <c r="B1440" s="196"/>
      <c r="C1440" s="315"/>
      <c r="D1440" s="196" t="s">
        <v>1553</v>
      </c>
      <c r="E1440" s="826">
        <v>5.712</v>
      </c>
      <c r="F1440" s="826">
        <v>1.5</v>
      </c>
      <c r="G1440" s="826">
        <v>3</v>
      </c>
      <c r="H1440" s="826">
        <v>1</v>
      </c>
      <c r="I1440" s="826"/>
      <c r="J1440" s="826">
        <v>8.568</v>
      </c>
      <c r="K1440" s="826">
        <v>5.912</v>
      </c>
      <c r="L1440" s="142"/>
      <c r="M1440" s="136">
        <v>498</v>
      </c>
    </row>
    <row r="1441" s="136" customFormat="1" customHeight="1" outlineLevel="1" spans="1:13">
      <c r="A1441" s="196">
        <v>1470</v>
      </c>
      <c r="B1441" s="196"/>
      <c r="C1441" s="263"/>
      <c r="D1441" s="266" t="s">
        <v>1606</v>
      </c>
      <c r="E1441" s="826">
        <v>5.712</v>
      </c>
      <c r="F1441" s="826">
        <v>1.5</v>
      </c>
      <c r="G1441" s="826">
        <v>3</v>
      </c>
      <c r="H1441" s="826">
        <v>1</v>
      </c>
      <c r="I1441" s="826"/>
      <c r="J1441" s="826">
        <v>8.568</v>
      </c>
      <c r="K1441" s="826">
        <v>5.912</v>
      </c>
      <c r="L1441" s="142"/>
      <c r="M1441" s="136">
        <v>498</v>
      </c>
    </row>
    <row r="1442" s="136" customFormat="1" customHeight="1" outlineLevel="1" spans="1:13">
      <c r="A1442" s="196">
        <v>1471</v>
      </c>
      <c r="B1442" s="196"/>
      <c r="C1442" s="196" t="s">
        <v>1165</v>
      </c>
      <c r="D1442" s="196" t="s">
        <v>1553</v>
      </c>
      <c r="E1442" s="826">
        <v>3.366</v>
      </c>
      <c r="F1442" s="826">
        <v>1.5</v>
      </c>
      <c r="G1442" s="826">
        <v>1.4</v>
      </c>
      <c r="H1442" s="826">
        <v>1</v>
      </c>
      <c r="I1442" s="826"/>
      <c r="J1442" s="826">
        <v>5.049</v>
      </c>
      <c r="K1442" s="826">
        <v>3.566</v>
      </c>
      <c r="L1442" s="142" t="s">
        <v>2045</v>
      </c>
      <c r="M1442" s="136">
        <v>498</v>
      </c>
    </row>
    <row r="1443" s="136" customFormat="1" customHeight="1" outlineLevel="1" spans="1:13">
      <c r="A1443" s="196">
        <v>1472</v>
      </c>
      <c r="B1443" s="196" t="s">
        <v>2046</v>
      </c>
      <c r="C1443" s="196" t="s">
        <v>1190</v>
      </c>
      <c r="D1443" s="196" t="s">
        <v>1553</v>
      </c>
      <c r="E1443" s="826">
        <v>9.69</v>
      </c>
      <c r="F1443" s="826">
        <v>1.5</v>
      </c>
      <c r="G1443" s="826">
        <v>3</v>
      </c>
      <c r="H1443" s="826">
        <v>1</v>
      </c>
      <c r="I1443" s="826"/>
      <c r="J1443" s="826">
        <v>14.535</v>
      </c>
      <c r="K1443" s="826">
        <v>9.89</v>
      </c>
      <c r="L1443" s="142" t="s">
        <v>2047</v>
      </c>
      <c r="M1443" s="136">
        <v>702</v>
      </c>
    </row>
    <row r="1444" s="136" customFormat="1" customHeight="1" outlineLevel="1" spans="1:13">
      <c r="A1444" s="196">
        <v>1473</v>
      </c>
      <c r="B1444" s="196"/>
      <c r="C1444" s="196" t="s">
        <v>1239</v>
      </c>
      <c r="D1444" s="196" t="s">
        <v>1553</v>
      </c>
      <c r="E1444" s="826">
        <v>8.67</v>
      </c>
      <c r="F1444" s="826">
        <v>1.5</v>
      </c>
      <c r="G1444" s="826">
        <v>3</v>
      </c>
      <c r="H1444" s="826">
        <v>1</v>
      </c>
      <c r="I1444" s="826"/>
      <c r="J1444" s="826">
        <v>13.005</v>
      </c>
      <c r="K1444" s="826">
        <v>8.87</v>
      </c>
      <c r="L1444" s="142" t="s">
        <v>1561</v>
      </c>
      <c r="M1444" s="136">
        <v>702</v>
      </c>
    </row>
    <row r="1445" s="136" customFormat="1" customHeight="1" outlineLevel="1" spans="1:13">
      <c r="A1445" s="196">
        <v>1474</v>
      </c>
      <c r="B1445" s="196"/>
      <c r="C1445" s="196" t="s">
        <v>85</v>
      </c>
      <c r="D1445" s="196" t="s">
        <v>1553</v>
      </c>
      <c r="E1445" s="826">
        <v>1.836</v>
      </c>
      <c r="F1445" s="826">
        <v>1.5</v>
      </c>
      <c r="G1445" s="826">
        <v>3</v>
      </c>
      <c r="H1445" s="826">
        <v>1</v>
      </c>
      <c r="I1445" s="826"/>
      <c r="J1445" s="826">
        <v>2.754</v>
      </c>
      <c r="K1445" s="826">
        <v>2.036</v>
      </c>
      <c r="L1445" s="142" t="s">
        <v>2048</v>
      </c>
      <c r="M1445" s="136">
        <v>702</v>
      </c>
    </row>
    <row r="1446" s="136" customFormat="1" customHeight="1" outlineLevel="1" spans="1:13">
      <c r="A1446" s="196">
        <v>1475</v>
      </c>
      <c r="B1446" s="196"/>
      <c r="C1446" s="196"/>
      <c r="D1446" s="266" t="s">
        <v>1606</v>
      </c>
      <c r="E1446" s="826">
        <v>1.836</v>
      </c>
      <c r="F1446" s="826">
        <v>1.5</v>
      </c>
      <c r="G1446" s="826">
        <v>3</v>
      </c>
      <c r="H1446" s="826">
        <v>1</v>
      </c>
      <c r="I1446" s="826"/>
      <c r="J1446" s="826">
        <v>2.754</v>
      </c>
      <c r="K1446" s="826">
        <v>2.036</v>
      </c>
      <c r="L1446" s="142"/>
      <c r="M1446" s="136">
        <v>702</v>
      </c>
    </row>
    <row r="1447" s="136" customFormat="1" customHeight="1" outlineLevel="1" spans="1:13">
      <c r="A1447" s="196">
        <v>1476</v>
      </c>
      <c r="B1447" s="196"/>
      <c r="C1447" s="196"/>
      <c r="D1447" s="196" t="s">
        <v>1555</v>
      </c>
      <c r="E1447" s="826">
        <v>6.63</v>
      </c>
      <c r="F1447" s="826">
        <v>1.5</v>
      </c>
      <c r="G1447" s="826">
        <v>3</v>
      </c>
      <c r="H1447" s="826">
        <v>2</v>
      </c>
      <c r="I1447" s="826"/>
      <c r="J1447" s="826">
        <v>19.89</v>
      </c>
      <c r="K1447" s="826">
        <v>6.83</v>
      </c>
      <c r="L1447" s="142"/>
      <c r="M1447" s="136">
        <v>702</v>
      </c>
    </row>
    <row r="1448" s="136" customFormat="1" customHeight="1" outlineLevel="1" spans="1:13">
      <c r="A1448" s="196">
        <v>1477</v>
      </c>
      <c r="B1448" s="196"/>
      <c r="C1448" s="196"/>
      <c r="D1448" s="196" t="s">
        <v>1547</v>
      </c>
      <c r="E1448" s="826">
        <v>1.428</v>
      </c>
      <c r="F1448" s="826">
        <v>1.5</v>
      </c>
      <c r="G1448" s="266">
        <v>3.96</v>
      </c>
      <c r="H1448" s="826">
        <v>1</v>
      </c>
      <c r="I1448" s="826">
        <v>5.65488</v>
      </c>
      <c r="J1448" s="826"/>
      <c r="K1448" s="826"/>
      <c r="L1448" s="142"/>
      <c r="M1448" s="136">
        <v>702</v>
      </c>
    </row>
    <row r="1449" s="136" customFormat="1" customHeight="1" outlineLevel="1" spans="1:13">
      <c r="A1449" s="196">
        <v>1478</v>
      </c>
      <c r="B1449" s="196"/>
      <c r="C1449" s="196" t="s">
        <v>85</v>
      </c>
      <c r="D1449" s="196" t="s">
        <v>1553</v>
      </c>
      <c r="E1449" s="826">
        <v>1.836</v>
      </c>
      <c r="F1449" s="826">
        <v>1.5</v>
      </c>
      <c r="G1449" s="826">
        <v>3</v>
      </c>
      <c r="H1449" s="826">
        <v>1</v>
      </c>
      <c r="I1449" s="826"/>
      <c r="J1449" s="826">
        <v>2.754</v>
      </c>
      <c r="K1449" s="826">
        <v>2.036</v>
      </c>
      <c r="L1449" s="142" t="s">
        <v>2049</v>
      </c>
      <c r="M1449" s="136">
        <v>702</v>
      </c>
    </row>
    <row r="1450" s="136" customFormat="1" customHeight="1" outlineLevel="1" spans="1:13">
      <c r="A1450" s="196">
        <v>1479</v>
      </c>
      <c r="B1450" s="196"/>
      <c r="C1450" s="196"/>
      <c r="D1450" s="266" t="s">
        <v>1606</v>
      </c>
      <c r="E1450" s="826">
        <v>1.836</v>
      </c>
      <c r="F1450" s="826">
        <v>1.5</v>
      </c>
      <c r="G1450" s="826">
        <v>3</v>
      </c>
      <c r="H1450" s="826">
        <v>1</v>
      </c>
      <c r="I1450" s="826"/>
      <c r="J1450" s="826">
        <v>2.754</v>
      </c>
      <c r="K1450" s="826">
        <v>2.036</v>
      </c>
      <c r="L1450" s="142"/>
      <c r="M1450" s="136">
        <v>702</v>
      </c>
    </row>
    <row r="1451" s="136" customFormat="1" customHeight="1" outlineLevel="1" spans="1:13">
      <c r="A1451" s="196">
        <v>1480</v>
      </c>
      <c r="B1451" s="196"/>
      <c r="C1451" s="196"/>
      <c r="D1451" s="196" t="s">
        <v>1555</v>
      </c>
      <c r="E1451" s="826">
        <v>6.63</v>
      </c>
      <c r="F1451" s="826">
        <v>1.5</v>
      </c>
      <c r="G1451" s="826">
        <v>3</v>
      </c>
      <c r="H1451" s="826">
        <v>2</v>
      </c>
      <c r="I1451" s="826"/>
      <c r="J1451" s="826">
        <v>19.89</v>
      </c>
      <c r="K1451" s="826">
        <v>6.83</v>
      </c>
      <c r="L1451" s="142"/>
      <c r="M1451" s="136">
        <v>702</v>
      </c>
    </row>
    <row r="1452" s="136" customFormat="1" customHeight="1" outlineLevel="1" spans="1:13">
      <c r="A1452" s="196">
        <v>1481</v>
      </c>
      <c r="B1452" s="196"/>
      <c r="C1452" s="196"/>
      <c r="D1452" s="196" t="s">
        <v>1547</v>
      </c>
      <c r="E1452" s="826">
        <v>1.428</v>
      </c>
      <c r="F1452" s="826">
        <v>1.5</v>
      </c>
      <c r="G1452" s="266">
        <v>3.96</v>
      </c>
      <c r="H1452" s="826">
        <v>1</v>
      </c>
      <c r="I1452" s="826">
        <v>5.65488</v>
      </c>
      <c r="J1452" s="826"/>
      <c r="K1452" s="826"/>
      <c r="L1452" s="142"/>
      <c r="M1452" s="136">
        <v>702</v>
      </c>
    </row>
    <row r="1453" s="136" customFormat="1" customHeight="1" outlineLevel="1" spans="1:13">
      <c r="A1453" s="196">
        <v>1482</v>
      </c>
      <c r="B1453" s="196"/>
      <c r="C1453" s="196" t="s">
        <v>85</v>
      </c>
      <c r="D1453" s="196" t="s">
        <v>1553</v>
      </c>
      <c r="E1453" s="826">
        <v>1.836</v>
      </c>
      <c r="F1453" s="826">
        <v>1.5</v>
      </c>
      <c r="G1453" s="826">
        <v>3</v>
      </c>
      <c r="H1453" s="826">
        <v>1</v>
      </c>
      <c r="I1453" s="826"/>
      <c r="J1453" s="826">
        <v>2.754</v>
      </c>
      <c r="K1453" s="826">
        <v>2.036</v>
      </c>
      <c r="L1453" s="142" t="s">
        <v>2050</v>
      </c>
      <c r="M1453" s="136">
        <v>702</v>
      </c>
    </row>
    <row r="1454" s="136" customFormat="1" customHeight="1" outlineLevel="1" spans="1:13">
      <c r="A1454" s="196">
        <v>1483</v>
      </c>
      <c r="B1454" s="196"/>
      <c r="C1454" s="196"/>
      <c r="D1454" s="266" t="s">
        <v>1606</v>
      </c>
      <c r="E1454" s="826">
        <v>1.836</v>
      </c>
      <c r="F1454" s="826">
        <v>1.5</v>
      </c>
      <c r="G1454" s="826">
        <v>3</v>
      </c>
      <c r="H1454" s="826">
        <v>1</v>
      </c>
      <c r="I1454" s="826"/>
      <c r="J1454" s="826">
        <v>2.754</v>
      </c>
      <c r="K1454" s="826">
        <v>2.036</v>
      </c>
      <c r="L1454" s="142"/>
      <c r="M1454" s="136">
        <v>702</v>
      </c>
    </row>
    <row r="1455" s="136" customFormat="1" customHeight="1" outlineLevel="1" spans="1:13">
      <c r="A1455" s="196">
        <v>1484</v>
      </c>
      <c r="B1455" s="196"/>
      <c r="C1455" s="196"/>
      <c r="D1455" s="196" t="s">
        <v>1555</v>
      </c>
      <c r="E1455" s="826">
        <v>6.63</v>
      </c>
      <c r="F1455" s="826">
        <v>1.5</v>
      </c>
      <c r="G1455" s="826">
        <v>3</v>
      </c>
      <c r="H1455" s="826">
        <v>2</v>
      </c>
      <c r="I1455" s="826"/>
      <c r="J1455" s="826">
        <v>19.89</v>
      </c>
      <c r="K1455" s="826">
        <v>6.83</v>
      </c>
      <c r="L1455" s="142"/>
      <c r="M1455" s="136">
        <v>702</v>
      </c>
    </row>
    <row r="1456" s="136" customFormat="1" customHeight="1" outlineLevel="1" spans="1:13">
      <c r="A1456" s="196">
        <v>1485</v>
      </c>
      <c r="B1456" s="196"/>
      <c r="C1456" s="196"/>
      <c r="D1456" s="196" t="s">
        <v>1547</v>
      </c>
      <c r="E1456" s="826">
        <v>1.428</v>
      </c>
      <c r="F1456" s="826">
        <v>1.5</v>
      </c>
      <c r="G1456" s="266">
        <v>3.96</v>
      </c>
      <c r="H1456" s="826">
        <v>1</v>
      </c>
      <c r="I1456" s="826">
        <v>5.65488</v>
      </c>
      <c r="J1456" s="826"/>
      <c r="K1456" s="826"/>
      <c r="L1456" s="142"/>
      <c r="M1456" s="136">
        <v>702</v>
      </c>
    </row>
    <row r="1457" s="136" customFormat="1" customHeight="1" outlineLevel="1" spans="1:13">
      <c r="A1457" s="196">
        <v>1486</v>
      </c>
      <c r="B1457" s="196"/>
      <c r="C1457" s="196" t="s">
        <v>85</v>
      </c>
      <c r="D1457" s="196" t="s">
        <v>1553</v>
      </c>
      <c r="E1457" s="826">
        <v>1.836</v>
      </c>
      <c r="F1457" s="826">
        <v>1.5</v>
      </c>
      <c r="G1457" s="826">
        <v>3</v>
      </c>
      <c r="H1457" s="826">
        <v>1</v>
      </c>
      <c r="I1457" s="826"/>
      <c r="J1457" s="826">
        <v>2.754</v>
      </c>
      <c r="K1457" s="826">
        <v>2.036</v>
      </c>
      <c r="L1457" s="142" t="s">
        <v>2051</v>
      </c>
      <c r="M1457" s="136">
        <v>702</v>
      </c>
    </row>
    <row r="1458" s="136" customFormat="1" customHeight="1" outlineLevel="1" spans="1:13">
      <c r="A1458" s="196">
        <v>1487</v>
      </c>
      <c r="B1458" s="196"/>
      <c r="C1458" s="196"/>
      <c r="D1458" s="266" t="s">
        <v>1606</v>
      </c>
      <c r="E1458" s="826">
        <v>1.836</v>
      </c>
      <c r="F1458" s="826">
        <v>1.5</v>
      </c>
      <c r="G1458" s="826">
        <v>3</v>
      </c>
      <c r="H1458" s="826">
        <v>1</v>
      </c>
      <c r="I1458" s="826"/>
      <c r="J1458" s="826">
        <v>2.754</v>
      </c>
      <c r="K1458" s="826">
        <v>2.036</v>
      </c>
      <c r="L1458" s="142"/>
      <c r="M1458" s="136">
        <v>702</v>
      </c>
    </row>
    <row r="1459" s="136" customFormat="1" customHeight="1" outlineLevel="1" spans="1:13">
      <c r="A1459" s="196">
        <v>1488</v>
      </c>
      <c r="B1459" s="196"/>
      <c r="C1459" s="196"/>
      <c r="D1459" s="196" t="s">
        <v>1555</v>
      </c>
      <c r="E1459" s="826">
        <v>6.63</v>
      </c>
      <c r="F1459" s="826">
        <v>1.5</v>
      </c>
      <c r="G1459" s="826">
        <v>3</v>
      </c>
      <c r="H1459" s="826">
        <v>2</v>
      </c>
      <c r="I1459" s="826"/>
      <c r="J1459" s="826">
        <v>19.89</v>
      </c>
      <c r="K1459" s="826">
        <v>6.83</v>
      </c>
      <c r="L1459" s="142"/>
      <c r="M1459" s="136">
        <v>702</v>
      </c>
    </row>
    <row r="1460" s="136" customFormat="1" customHeight="1" outlineLevel="1" spans="1:13">
      <c r="A1460" s="196">
        <v>1489</v>
      </c>
      <c r="B1460" s="196"/>
      <c r="C1460" s="196"/>
      <c r="D1460" s="196" t="s">
        <v>1547</v>
      </c>
      <c r="E1460" s="826">
        <v>1.428</v>
      </c>
      <c r="F1460" s="826">
        <v>1.5</v>
      </c>
      <c r="G1460" s="266">
        <v>3.96</v>
      </c>
      <c r="H1460" s="826">
        <v>1</v>
      </c>
      <c r="I1460" s="826">
        <v>5.65488</v>
      </c>
      <c r="J1460" s="826"/>
      <c r="K1460" s="826"/>
      <c r="L1460" s="142"/>
      <c r="M1460" s="136">
        <v>702</v>
      </c>
    </row>
    <row r="1461" s="136" customFormat="1" customHeight="1" outlineLevel="1" spans="1:13">
      <c r="A1461" s="196">
        <v>1490</v>
      </c>
      <c r="B1461" s="196"/>
      <c r="C1461" s="196" t="s">
        <v>87</v>
      </c>
      <c r="D1461" s="196" t="s">
        <v>1553</v>
      </c>
      <c r="E1461" s="826">
        <v>1.836</v>
      </c>
      <c r="F1461" s="826">
        <v>1.5</v>
      </c>
      <c r="G1461" s="826">
        <v>3</v>
      </c>
      <c r="H1461" s="826">
        <v>1</v>
      </c>
      <c r="I1461" s="826"/>
      <c r="J1461" s="826">
        <v>2.754</v>
      </c>
      <c r="K1461" s="826">
        <v>2.036</v>
      </c>
      <c r="L1461" s="142" t="s">
        <v>2052</v>
      </c>
      <c r="M1461" s="136">
        <v>702</v>
      </c>
    </row>
    <row r="1462" s="136" customFormat="1" customHeight="1" outlineLevel="1" spans="1:13">
      <c r="A1462" s="196">
        <v>1491</v>
      </c>
      <c r="B1462" s="196"/>
      <c r="C1462" s="196"/>
      <c r="D1462" s="266" t="s">
        <v>1606</v>
      </c>
      <c r="E1462" s="826">
        <v>1.836</v>
      </c>
      <c r="F1462" s="826">
        <v>1.5</v>
      </c>
      <c r="G1462" s="826">
        <v>3</v>
      </c>
      <c r="H1462" s="826">
        <v>1</v>
      </c>
      <c r="I1462" s="826"/>
      <c r="J1462" s="826">
        <v>2.754</v>
      </c>
      <c r="K1462" s="826">
        <v>2.036</v>
      </c>
      <c r="L1462" s="142"/>
      <c r="M1462" s="136">
        <v>702</v>
      </c>
    </row>
    <row r="1463" s="136" customFormat="1" customHeight="1" outlineLevel="1" spans="1:13">
      <c r="A1463" s="196">
        <v>1492</v>
      </c>
      <c r="B1463" s="196"/>
      <c r="C1463" s="196"/>
      <c r="D1463" s="196" t="s">
        <v>1555</v>
      </c>
      <c r="E1463" s="826">
        <v>6.63</v>
      </c>
      <c r="F1463" s="826">
        <v>1.5</v>
      </c>
      <c r="G1463" s="826">
        <v>3</v>
      </c>
      <c r="H1463" s="826">
        <v>3</v>
      </c>
      <c r="I1463" s="826"/>
      <c r="J1463" s="826">
        <v>29.835</v>
      </c>
      <c r="K1463" s="826">
        <v>6.83</v>
      </c>
      <c r="L1463" s="142"/>
      <c r="M1463" s="136">
        <v>702</v>
      </c>
    </row>
    <row r="1464" s="136" customFormat="1" customHeight="1" outlineLevel="1" spans="1:13">
      <c r="A1464" s="196">
        <v>1493</v>
      </c>
      <c r="B1464" s="196"/>
      <c r="C1464" s="196"/>
      <c r="D1464" s="196" t="s">
        <v>1547</v>
      </c>
      <c r="E1464" s="826">
        <v>1.428</v>
      </c>
      <c r="F1464" s="826">
        <v>1.5</v>
      </c>
      <c r="G1464" s="266">
        <v>3.96</v>
      </c>
      <c r="H1464" s="826">
        <v>1</v>
      </c>
      <c r="I1464" s="826">
        <v>5.65488</v>
      </c>
      <c r="J1464" s="826"/>
      <c r="K1464" s="826"/>
      <c r="L1464" s="142"/>
      <c r="M1464" s="136">
        <v>702</v>
      </c>
    </row>
    <row r="1465" s="136" customFormat="1" customHeight="1" outlineLevel="1" spans="1:13">
      <c r="A1465" s="196">
        <v>1494</v>
      </c>
      <c r="B1465" s="196"/>
      <c r="C1465" s="196" t="s">
        <v>87</v>
      </c>
      <c r="D1465" s="196" t="s">
        <v>1553</v>
      </c>
      <c r="E1465" s="826">
        <v>1.836</v>
      </c>
      <c r="F1465" s="826">
        <v>1.5</v>
      </c>
      <c r="G1465" s="826">
        <v>3</v>
      </c>
      <c r="H1465" s="826">
        <v>1</v>
      </c>
      <c r="I1465" s="826"/>
      <c r="J1465" s="826">
        <v>2.754</v>
      </c>
      <c r="K1465" s="826">
        <v>2.036</v>
      </c>
      <c r="L1465" s="142" t="s">
        <v>2053</v>
      </c>
      <c r="M1465" s="136">
        <v>702</v>
      </c>
    </row>
    <row r="1466" s="136" customFormat="1" customHeight="1" outlineLevel="1" spans="1:13">
      <c r="A1466" s="196">
        <v>1495</v>
      </c>
      <c r="B1466" s="196"/>
      <c r="C1466" s="196"/>
      <c r="D1466" s="266" t="s">
        <v>1606</v>
      </c>
      <c r="E1466" s="826">
        <v>1.836</v>
      </c>
      <c r="F1466" s="826">
        <v>1.5</v>
      </c>
      <c r="G1466" s="826">
        <v>3</v>
      </c>
      <c r="H1466" s="826">
        <v>1</v>
      </c>
      <c r="I1466" s="826"/>
      <c r="J1466" s="826">
        <v>2.754</v>
      </c>
      <c r="K1466" s="826">
        <v>2.036</v>
      </c>
      <c r="L1466" s="142"/>
      <c r="M1466" s="136">
        <v>702</v>
      </c>
    </row>
    <row r="1467" s="136" customFormat="1" customHeight="1" outlineLevel="1" spans="1:13">
      <c r="A1467" s="196">
        <v>1496</v>
      </c>
      <c r="B1467" s="196"/>
      <c r="C1467" s="196"/>
      <c r="D1467" s="196" t="s">
        <v>1555</v>
      </c>
      <c r="E1467" s="826">
        <v>6.63</v>
      </c>
      <c r="F1467" s="826">
        <v>1.5</v>
      </c>
      <c r="G1467" s="826">
        <v>3</v>
      </c>
      <c r="H1467" s="826">
        <v>3</v>
      </c>
      <c r="I1467" s="826"/>
      <c r="J1467" s="826">
        <v>29.835</v>
      </c>
      <c r="K1467" s="826">
        <v>6.83</v>
      </c>
      <c r="L1467" s="142"/>
      <c r="M1467" s="136">
        <v>702</v>
      </c>
    </row>
    <row r="1468" s="136" customFormat="1" customHeight="1" outlineLevel="1" spans="1:13">
      <c r="A1468" s="196">
        <v>1497</v>
      </c>
      <c r="B1468" s="196"/>
      <c r="C1468" s="196"/>
      <c r="D1468" s="196" t="s">
        <v>1547</v>
      </c>
      <c r="E1468" s="826">
        <v>1.428</v>
      </c>
      <c r="F1468" s="826">
        <v>1.5</v>
      </c>
      <c r="G1468" s="266">
        <v>3.96</v>
      </c>
      <c r="H1468" s="826">
        <v>1</v>
      </c>
      <c r="I1468" s="826">
        <v>5.65488</v>
      </c>
      <c r="J1468" s="826"/>
      <c r="K1468" s="826"/>
      <c r="L1468" s="142"/>
      <c r="M1468" s="136">
        <v>702</v>
      </c>
    </row>
    <row r="1469" s="136" customFormat="1" customHeight="1" outlineLevel="1" spans="1:13">
      <c r="A1469" s="196">
        <v>1498</v>
      </c>
      <c r="B1469" s="196"/>
      <c r="C1469" s="196" t="s">
        <v>87</v>
      </c>
      <c r="D1469" s="196" t="s">
        <v>1553</v>
      </c>
      <c r="E1469" s="826">
        <v>1.836</v>
      </c>
      <c r="F1469" s="826">
        <v>1.5</v>
      </c>
      <c r="G1469" s="826">
        <v>3</v>
      </c>
      <c r="H1469" s="826">
        <v>1</v>
      </c>
      <c r="I1469" s="826"/>
      <c r="J1469" s="826">
        <v>2.754</v>
      </c>
      <c r="K1469" s="826">
        <v>2.036</v>
      </c>
      <c r="L1469" s="142" t="s">
        <v>2054</v>
      </c>
      <c r="M1469" s="136">
        <v>702</v>
      </c>
    </row>
    <row r="1470" s="136" customFormat="1" customHeight="1" outlineLevel="1" spans="1:13">
      <c r="A1470" s="196">
        <v>1499</v>
      </c>
      <c r="B1470" s="196"/>
      <c r="C1470" s="196"/>
      <c r="D1470" s="266" t="s">
        <v>1606</v>
      </c>
      <c r="E1470" s="826">
        <v>1.836</v>
      </c>
      <c r="F1470" s="826">
        <v>1.5</v>
      </c>
      <c r="G1470" s="826">
        <v>3</v>
      </c>
      <c r="H1470" s="826">
        <v>1</v>
      </c>
      <c r="I1470" s="826"/>
      <c r="J1470" s="826">
        <v>2.754</v>
      </c>
      <c r="K1470" s="826">
        <v>2.036</v>
      </c>
      <c r="L1470" s="142"/>
      <c r="M1470" s="136">
        <v>702</v>
      </c>
    </row>
    <row r="1471" s="136" customFormat="1" customHeight="1" outlineLevel="1" spans="1:13">
      <c r="A1471" s="196">
        <v>1500</v>
      </c>
      <c r="B1471" s="196"/>
      <c r="C1471" s="196"/>
      <c r="D1471" s="196" t="s">
        <v>1555</v>
      </c>
      <c r="E1471" s="826">
        <v>6.63</v>
      </c>
      <c r="F1471" s="826">
        <v>1.5</v>
      </c>
      <c r="G1471" s="826">
        <v>3</v>
      </c>
      <c r="H1471" s="826">
        <v>3</v>
      </c>
      <c r="I1471" s="826"/>
      <c r="J1471" s="826">
        <v>29.835</v>
      </c>
      <c r="K1471" s="826">
        <v>6.83</v>
      </c>
      <c r="L1471" s="142"/>
      <c r="M1471" s="136">
        <v>702</v>
      </c>
    </row>
    <row r="1472" s="136" customFormat="1" customHeight="1" outlineLevel="1" spans="1:13">
      <c r="A1472" s="196">
        <v>1501</v>
      </c>
      <c r="B1472" s="196"/>
      <c r="C1472" s="196"/>
      <c r="D1472" s="196" t="s">
        <v>1547</v>
      </c>
      <c r="E1472" s="826">
        <v>1.428</v>
      </c>
      <c r="F1472" s="826">
        <v>1.5</v>
      </c>
      <c r="G1472" s="266">
        <v>3.96</v>
      </c>
      <c r="H1472" s="826">
        <v>1</v>
      </c>
      <c r="I1472" s="826">
        <v>5.65488</v>
      </c>
      <c r="J1472" s="826"/>
      <c r="K1472" s="826"/>
      <c r="L1472" s="142"/>
      <c r="M1472" s="136">
        <v>702</v>
      </c>
    </row>
    <row r="1473" s="136" customFormat="1" customHeight="1" outlineLevel="1" spans="1:13">
      <c r="A1473" s="196">
        <v>1502</v>
      </c>
      <c r="B1473" s="196"/>
      <c r="C1473" s="196" t="s">
        <v>83</v>
      </c>
      <c r="D1473" s="196" t="s">
        <v>1553</v>
      </c>
      <c r="E1473" s="826">
        <v>3.264</v>
      </c>
      <c r="F1473" s="826">
        <v>1.5</v>
      </c>
      <c r="G1473" s="826">
        <v>3</v>
      </c>
      <c r="H1473" s="826">
        <v>1</v>
      </c>
      <c r="I1473" s="826"/>
      <c r="J1473" s="826">
        <v>4.896</v>
      </c>
      <c r="K1473" s="826">
        <v>3.464</v>
      </c>
      <c r="L1473" s="142" t="s">
        <v>2055</v>
      </c>
      <c r="M1473" s="136">
        <v>702</v>
      </c>
    </row>
    <row r="1474" s="136" customFormat="1" customHeight="1" outlineLevel="1" spans="1:13">
      <c r="A1474" s="196">
        <v>1503</v>
      </c>
      <c r="B1474" s="196"/>
      <c r="C1474" s="196"/>
      <c r="D1474" s="266" t="s">
        <v>1606</v>
      </c>
      <c r="E1474" s="826">
        <v>3.264</v>
      </c>
      <c r="F1474" s="826">
        <v>1.5</v>
      </c>
      <c r="G1474" s="826">
        <v>3</v>
      </c>
      <c r="H1474" s="826">
        <v>1</v>
      </c>
      <c r="I1474" s="826"/>
      <c r="J1474" s="826">
        <v>4.896</v>
      </c>
      <c r="K1474" s="826">
        <v>3.464</v>
      </c>
      <c r="L1474" s="142"/>
      <c r="M1474" s="136">
        <v>702</v>
      </c>
    </row>
    <row r="1475" s="136" customFormat="1" customHeight="1" outlineLevel="1" spans="1:13">
      <c r="A1475" s="196">
        <v>1504</v>
      </c>
      <c r="B1475" s="196"/>
      <c r="C1475" s="196"/>
      <c r="D1475" s="196" t="s">
        <v>1555</v>
      </c>
      <c r="E1475" s="826">
        <v>6.63</v>
      </c>
      <c r="F1475" s="826">
        <v>1.5</v>
      </c>
      <c r="G1475" s="826">
        <v>3</v>
      </c>
      <c r="H1475" s="826">
        <v>1</v>
      </c>
      <c r="I1475" s="826"/>
      <c r="J1475" s="826">
        <v>9.945</v>
      </c>
      <c r="K1475" s="826">
        <v>6.83</v>
      </c>
      <c r="L1475" s="142"/>
      <c r="M1475" s="136">
        <v>702</v>
      </c>
    </row>
    <row r="1476" s="136" customFormat="1" customHeight="1" outlineLevel="1" spans="1:13">
      <c r="A1476" s="196">
        <v>1506</v>
      </c>
      <c r="B1476" s="196"/>
      <c r="C1476" s="196" t="s">
        <v>83</v>
      </c>
      <c r="D1476" s="196" t="s">
        <v>1553</v>
      </c>
      <c r="E1476" s="826">
        <v>3.264</v>
      </c>
      <c r="F1476" s="826">
        <v>1.5</v>
      </c>
      <c r="G1476" s="826">
        <v>3</v>
      </c>
      <c r="H1476" s="826">
        <v>1</v>
      </c>
      <c r="I1476" s="826"/>
      <c r="J1476" s="826">
        <v>4.896</v>
      </c>
      <c r="K1476" s="826">
        <v>3.464</v>
      </c>
      <c r="L1476" s="142" t="s">
        <v>2056</v>
      </c>
      <c r="M1476" s="136">
        <v>702</v>
      </c>
    </row>
    <row r="1477" s="136" customFormat="1" customHeight="1" outlineLevel="1" spans="1:13">
      <c r="A1477" s="196">
        <v>1507</v>
      </c>
      <c r="B1477" s="196"/>
      <c r="C1477" s="196"/>
      <c r="D1477" s="266" t="s">
        <v>1606</v>
      </c>
      <c r="E1477" s="826">
        <v>3.264</v>
      </c>
      <c r="F1477" s="826">
        <v>1.5</v>
      </c>
      <c r="G1477" s="826">
        <v>3</v>
      </c>
      <c r="H1477" s="826">
        <v>1</v>
      </c>
      <c r="I1477" s="826"/>
      <c r="J1477" s="826">
        <v>4.896</v>
      </c>
      <c r="K1477" s="826">
        <v>3.464</v>
      </c>
      <c r="L1477" s="142"/>
      <c r="M1477" s="136">
        <v>702</v>
      </c>
    </row>
    <row r="1478" s="136" customFormat="1" customHeight="1" outlineLevel="1" spans="1:13">
      <c r="A1478" s="196">
        <v>1508</v>
      </c>
      <c r="B1478" s="196"/>
      <c r="C1478" s="196"/>
      <c r="D1478" s="196" t="s">
        <v>1555</v>
      </c>
      <c r="E1478" s="826">
        <v>6.63</v>
      </c>
      <c r="F1478" s="826">
        <v>1.5</v>
      </c>
      <c r="G1478" s="826">
        <v>3</v>
      </c>
      <c r="H1478" s="826">
        <v>1</v>
      </c>
      <c r="I1478" s="826"/>
      <c r="J1478" s="826">
        <v>9.945</v>
      </c>
      <c r="K1478" s="826">
        <v>6.83</v>
      </c>
      <c r="L1478" s="142"/>
      <c r="M1478" s="136">
        <v>702</v>
      </c>
    </row>
    <row r="1479" s="136" customFormat="1" customHeight="1" outlineLevel="1" spans="1:13">
      <c r="A1479" s="196">
        <v>1510</v>
      </c>
      <c r="B1479" s="196"/>
      <c r="C1479" s="196" t="s">
        <v>87</v>
      </c>
      <c r="D1479" s="196" t="s">
        <v>1553</v>
      </c>
      <c r="E1479" s="826">
        <v>1.836</v>
      </c>
      <c r="F1479" s="826">
        <v>1.5</v>
      </c>
      <c r="G1479" s="826">
        <v>3</v>
      </c>
      <c r="H1479" s="826">
        <v>1</v>
      </c>
      <c r="I1479" s="826"/>
      <c r="J1479" s="826">
        <v>2.754</v>
      </c>
      <c r="K1479" s="826">
        <v>2.036</v>
      </c>
      <c r="L1479" s="142" t="s">
        <v>2057</v>
      </c>
      <c r="M1479" s="136">
        <v>702</v>
      </c>
    </row>
    <row r="1480" s="136" customFormat="1" customHeight="1" outlineLevel="1" spans="1:13">
      <c r="A1480" s="196">
        <v>1511</v>
      </c>
      <c r="B1480" s="196"/>
      <c r="C1480" s="196"/>
      <c r="D1480" s="266" t="s">
        <v>1606</v>
      </c>
      <c r="E1480" s="826">
        <v>1.836</v>
      </c>
      <c r="F1480" s="826">
        <v>1.5</v>
      </c>
      <c r="G1480" s="826">
        <v>3</v>
      </c>
      <c r="H1480" s="826">
        <v>1</v>
      </c>
      <c r="I1480" s="826"/>
      <c r="J1480" s="826">
        <v>2.754</v>
      </c>
      <c r="K1480" s="826">
        <v>2.036</v>
      </c>
      <c r="L1480" s="142"/>
      <c r="M1480" s="136">
        <v>702</v>
      </c>
    </row>
    <row r="1481" s="136" customFormat="1" customHeight="1" outlineLevel="1" spans="1:13">
      <c r="A1481" s="196">
        <v>1512</v>
      </c>
      <c r="B1481" s="196"/>
      <c r="C1481" s="196"/>
      <c r="D1481" s="196" t="s">
        <v>1555</v>
      </c>
      <c r="E1481" s="826">
        <v>6.63</v>
      </c>
      <c r="F1481" s="826">
        <v>1.5</v>
      </c>
      <c r="G1481" s="826">
        <v>3</v>
      </c>
      <c r="H1481" s="826">
        <v>3</v>
      </c>
      <c r="I1481" s="826"/>
      <c r="J1481" s="826">
        <v>29.835</v>
      </c>
      <c r="K1481" s="826">
        <v>6.83</v>
      </c>
      <c r="L1481" s="142"/>
      <c r="M1481" s="136">
        <v>702</v>
      </c>
    </row>
    <row r="1482" s="136" customFormat="1" customHeight="1" outlineLevel="1" spans="1:13">
      <c r="A1482" s="196">
        <v>1513</v>
      </c>
      <c r="B1482" s="196"/>
      <c r="C1482" s="196"/>
      <c r="D1482" s="196" t="s">
        <v>1547</v>
      </c>
      <c r="E1482" s="826">
        <v>1.428</v>
      </c>
      <c r="F1482" s="826">
        <v>1.5</v>
      </c>
      <c r="G1482" s="266">
        <v>3.96</v>
      </c>
      <c r="H1482" s="826">
        <v>1</v>
      </c>
      <c r="I1482" s="826">
        <v>5.65488</v>
      </c>
      <c r="J1482" s="826"/>
      <c r="K1482" s="826"/>
      <c r="L1482" s="142"/>
      <c r="M1482" s="136">
        <v>702</v>
      </c>
    </row>
    <row r="1483" s="136" customFormat="1" customHeight="1" outlineLevel="1" spans="1:13">
      <c r="A1483" s="196">
        <v>1514</v>
      </c>
      <c r="B1483" s="196"/>
      <c r="C1483" s="196" t="s">
        <v>87</v>
      </c>
      <c r="D1483" s="196" t="s">
        <v>1553</v>
      </c>
      <c r="E1483" s="826">
        <v>1.836</v>
      </c>
      <c r="F1483" s="826">
        <v>1.5</v>
      </c>
      <c r="G1483" s="826">
        <v>3</v>
      </c>
      <c r="H1483" s="826">
        <v>1</v>
      </c>
      <c r="I1483" s="826"/>
      <c r="J1483" s="826">
        <v>2.754</v>
      </c>
      <c r="K1483" s="826">
        <v>2.036</v>
      </c>
      <c r="L1483" s="142" t="s">
        <v>2058</v>
      </c>
      <c r="M1483" s="136">
        <v>702</v>
      </c>
    </row>
    <row r="1484" s="136" customFormat="1" customHeight="1" outlineLevel="1" spans="1:13">
      <c r="A1484" s="196">
        <v>1515</v>
      </c>
      <c r="B1484" s="196"/>
      <c r="C1484" s="196"/>
      <c r="D1484" s="266" t="s">
        <v>1606</v>
      </c>
      <c r="E1484" s="826">
        <v>1.836</v>
      </c>
      <c r="F1484" s="826">
        <v>1.5</v>
      </c>
      <c r="G1484" s="826">
        <v>3</v>
      </c>
      <c r="H1484" s="826">
        <v>1</v>
      </c>
      <c r="I1484" s="826"/>
      <c r="J1484" s="826">
        <v>2.754</v>
      </c>
      <c r="K1484" s="826">
        <v>2.036</v>
      </c>
      <c r="L1484" s="142"/>
      <c r="M1484" s="136">
        <v>702</v>
      </c>
    </row>
    <row r="1485" s="136" customFormat="1" customHeight="1" outlineLevel="1" spans="1:13">
      <c r="A1485" s="196">
        <v>1516</v>
      </c>
      <c r="B1485" s="196"/>
      <c r="C1485" s="196"/>
      <c r="D1485" s="196" t="s">
        <v>1555</v>
      </c>
      <c r="E1485" s="826">
        <v>6.63</v>
      </c>
      <c r="F1485" s="826">
        <v>1.5</v>
      </c>
      <c r="G1485" s="826">
        <v>3</v>
      </c>
      <c r="H1485" s="826">
        <v>3</v>
      </c>
      <c r="I1485" s="826"/>
      <c r="J1485" s="826">
        <v>29.835</v>
      </c>
      <c r="K1485" s="826">
        <v>6.83</v>
      </c>
      <c r="L1485" s="142"/>
      <c r="M1485" s="136">
        <v>702</v>
      </c>
    </row>
    <row r="1486" s="136" customFormat="1" customHeight="1" outlineLevel="1" spans="1:13">
      <c r="A1486" s="196">
        <v>1517</v>
      </c>
      <c r="B1486" s="196"/>
      <c r="C1486" s="196"/>
      <c r="D1486" s="196" t="s">
        <v>1547</v>
      </c>
      <c r="E1486" s="826">
        <v>1.428</v>
      </c>
      <c r="F1486" s="826">
        <v>1.5</v>
      </c>
      <c r="G1486" s="266">
        <v>3.96</v>
      </c>
      <c r="H1486" s="826">
        <v>1</v>
      </c>
      <c r="I1486" s="826">
        <v>5.65488</v>
      </c>
      <c r="J1486" s="826"/>
      <c r="K1486" s="826"/>
      <c r="L1486" s="142"/>
      <c r="M1486" s="136">
        <v>702</v>
      </c>
    </row>
    <row r="1487" s="136" customFormat="1" customHeight="1" outlineLevel="1" spans="1:13">
      <c r="A1487" s="196">
        <v>1518</v>
      </c>
      <c r="B1487" s="196"/>
      <c r="C1487" s="196" t="s">
        <v>87</v>
      </c>
      <c r="D1487" s="196" t="s">
        <v>1553</v>
      </c>
      <c r="E1487" s="826">
        <v>1.836</v>
      </c>
      <c r="F1487" s="826">
        <v>1.5</v>
      </c>
      <c r="G1487" s="826">
        <v>3</v>
      </c>
      <c r="H1487" s="826">
        <v>1</v>
      </c>
      <c r="I1487" s="826"/>
      <c r="J1487" s="826">
        <v>2.754</v>
      </c>
      <c r="K1487" s="826">
        <v>2.036</v>
      </c>
      <c r="L1487" s="142" t="s">
        <v>2059</v>
      </c>
      <c r="M1487" s="136">
        <v>702</v>
      </c>
    </row>
    <row r="1488" s="136" customFormat="1" customHeight="1" outlineLevel="1" spans="1:13">
      <c r="A1488" s="196">
        <v>1519</v>
      </c>
      <c r="B1488" s="196"/>
      <c r="C1488" s="196"/>
      <c r="D1488" s="266" t="s">
        <v>1606</v>
      </c>
      <c r="E1488" s="826">
        <v>1.836</v>
      </c>
      <c r="F1488" s="826">
        <v>1.5</v>
      </c>
      <c r="G1488" s="826">
        <v>3</v>
      </c>
      <c r="H1488" s="826">
        <v>1</v>
      </c>
      <c r="I1488" s="826"/>
      <c r="J1488" s="826">
        <v>2.754</v>
      </c>
      <c r="K1488" s="826">
        <v>2.036</v>
      </c>
      <c r="L1488" s="142"/>
      <c r="M1488" s="136">
        <v>702</v>
      </c>
    </row>
    <row r="1489" s="136" customFormat="1" customHeight="1" outlineLevel="1" spans="1:13">
      <c r="A1489" s="196">
        <v>1520</v>
      </c>
      <c r="B1489" s="196"/>
      <c r="C1489" s="196"/>
      <c r="D1489" s="196" t="s">
        <v>1555</v>
      </c>
      <c r="E1489" s="826">
        <v>6.63</v>
      </c>
      <c r="F1489" s="826">
        <v>1.5</v>
      </c>
      <c r="G1489" s="826">
        <v>3</v>
      </c>
      <c r="H1489" s="826">
        <v>3</v>
      </c>
      <c r="I1489" s="826"/>
      <c r="J1489" s="826">
        <v>29.835</v>
      </c>
      <c r="K1489" s="826">
        <v>6.83</v>
      </c>
      <c r="L1489" s="142"/>
      <c r="M1489" s="136">
        <v>702</v>
      </c>
    </row>
    <row r="1490" s="136" customFormat="1" customHeight="1" outlineLevel="1" spans="1:13">
      <c r="A1490" s="196">
        <v>1521</v>
      </c>
      <c r="B1490" s="196"/>
      <c r="C1490" s="196"/>
      <c r="D1490" s="196" t="s">
        <v>1547</v>
      </c>
      <c r="E1490" s="826">
        <v>1.428</v>
      </c>
      <c r="F1490" s="826">
        <v>1.5</v>
      </c>
      <c r="G1490" s="266">
        <v>3.96</v>
      </c>
      <c r="H1490" s="826">
        <v>1</v>
      </c>
      <c r="I1490" s="826">
        <v>5.65488</v>
      </c>
      <c r="J1490" s="826"/>
      <c r="K1490" s="826"/>
      <c r="L1490" s="142"/>
      <c r="M1490" s="136">
        <v>702</v>
      </c>
    </row>
    <row r="1491" s="136" customFormat="1" customHeight="1" outlineLevel="1" spans="1:13">
      <c r="A1491" s="196">
        <v>1522</v>
      </c>
      <c r="B1491" s="196"/>
      <c r="C1491" s="196" t="s">
        <v>85</v>
      </c>
      <c r="D1491" s="196" t="s">
        <v>1553</v>
      </c>
      <c r="E1491" s="826">
        <v>1.836</v>
      </c>
      <c r="F1491" s="826">
        <v>1.5</v>
      </c>
      <c r="G1491" s="826">
        <v>3</v>
      </c>
      <c r="H1491" s="826">
        <v>1</v>
      </c>
      <c r="I1491" s="826"/>
      <c r="J1491" s="826">
        <v>2.754</v>
      </c>
      <c r="K1491" s="826">
        <v>2.036</v>
      </c>
      <c r="L1491" s="142" t="s">
        <v>2060</v>
      </c>
      <c r="M1491" s="136">
        <v>702</v>
      </c>
    </row>
    <row r="1492" s="136" customFormat="1" customHeight="1" outlineLevel="1" spans="1:13">
      <c r="A1492" s="196">
        <v>1523</v>
      </c>
      <c r="B1492" s="196"/>
      <c r="C1492" s="196"/>
      <c r="D1492" s="266" t="s">
        <v>1606</v>
      </c>
      <c r="E1492" s="826">
        <v>1.836</v>
      </c>
      <c r="F1492" s="826">
        <v>1.5</v>
      </c>
      <c r="G1492" s="826">
        <v>3</v>
      </c>
      <c r="H1492" s="826">
        <v>1</v>
      </c>
      <c r="I1492" s="826"/>
      <c r="J1492" s="826">
        <v>2.754</v>
      </c>
      <c r="K1492" s="826">
        <v>2.036</v>
      </c>
      <c r="L1492" s="142"/>
      <c r="M1492" s="136">
        <v>702</v>
      </c>
    </row>
    <row r="1493" s="136" customFormat="1" customHeight="1" outlineLevel="1" spans="1:13">
      <c r="A1493" s="196">
        <v>1524</v>
      </c>
      <c r="B1493" s="196"/>
      <c r="C1493" s="196"/>
      <c r="D1493" s="196" t="s">
        <v>1555</v>
      </c>
      <c r="E1493" s="826">
        <v>6.63</v>
      </c>
      <c r="F1493" s="826">
        <v>1.5</v>
      </c>
      <c r="G1493" s="826">
        <v>3</v>
      </c>
      <c r="H1493" s="826">
        <v>3</v>
      </c>
      <c r="I1493" s="826"/>
      <c r="J1493" s="826">
        <v>29.835</v>
      </c>
      <c r="K1493" s="826">
        <v>6.83</v>
      </c>
      <c r="L1493" s="142"/>
      <c r="M1493" s="136">
        <v>702</v>
      </c>
    </row>
    <row r="1494" s="136" customFormat="1" customHeight="1" outlineLevel="1" spans="1:13">
      <c r="A1494" s="196">
        <v>1525</v>
      </c>
      <c r="B1494" s="196"/>
      <c r="C1494" s="196"/>
      <c r="D1494" s="196" t="s">
        <v>1547</v>
      </c>
      <c r="E1494" s="826">
        <v>1.428</v>
      </c>
      <c r="F1494" s="826">
        <v>1.5</v>
      </c>
      <c r="G1494" s="266">
        <v>3.96</v>
      </c>
      <c r="H1494" s="826">
        <v>1</v>
      </c>
      <c r="I1494" s="826">
        <v>5.65488</v>
      </c>
      <c r="J1494" s="826"/>
      <c r="K1494" s="826"/>
      <c r="L1494" s="142"/>
      <c r="M1494" s="136">
        <v>702</v>
      </c>
    </row>
    <row r="1495" s="136" customFormat="1" customHeight="1" outlineLevel="1" spans="1:13">
      <c r="A1495" s="196">
        <v>1526</v>
      </c>
      <c r="B1495" s="196"/>
      <c r="C1495" s="196" t="s">
        <v>85</v>
      </c>
      <c r="D1495" s="196" t="s">
        <v>1553</v>
      </c>
      <c r="E1495" s="826">
        <v>1.836</v>
      </c>
      <c r="F1495" s="826">
        <v>1.5</v>
      </c>
      <c r="G1495" s="826">
        <v>3</v>
      </c>
      <c r="H1495" s="826">
        <v>1</v>
      </c>
      <c r="I1495" s="826"/>
      <c r="J1495" s="826">
        <v>2.754</v>
      </c>
      <c r="K1495" s="826">
        <v>2.036</v>
      </c>
      <c r="L1495" s="142" t="s">
        <v>2061</v>
      </c>
      <c r="M1495" s="136">
        <v>702</v>
      </c>
    </row>
    <row r="1496" s="136" customFormat="1" customHeight="1" outlineLevel="1" spans="1:13">
      <c r="A1496" s="196">
        <v>1527</v>
      </c>
      <c r="B1496" s="196"/>
      <c r="C1496" s="196"/>
      <c r="D1496" s="266" t="s">
        <v>1606</v>
      </c>
      <c r="E1496" s="826">
        <v>1.836</v>
      </c>
      <c r="F1496" s="826">
        <v>1.5</v>
      </c>
      <c r="G1496" s="826">
        <v>3</v>
      </c>
      <c r="H1496" s="826">
        <v>1</v>
      </c>
      <c r="I1496" s="826"/>
      <c r="J1496" s="826">
        <v>2.754</v>
      </c>
      <c r="K1496" s="826">
        <v>2.036</v>
      </c>
      <c r="L1496" s="142"/>
      <c r="M1496" s="136">
        <v>702</v>
      </c>
    </row>
    <row r="1497" s="136" customFormat="1" customHeight="1" outlineLevel="1" spans="1:13">
      <c r="A1497" s="196">
        <v>1528</v>
      </c>
      <c r="B1497" s="196"/>
      <c r="C1497" s="196"/>
      <c r="D1497" s="196" t="s">
        <v>1555</v>
      </c>
      <c r="E1497" s="826">
        <v>6.63</v>
      </c>
      <c r="F1497" s="826">
        <v>1.5</v>
      </c>
      <c r="G1497" s="826">
        <v>3</v>
      </c>
      <c r="H1497" s="826">
        <v>2</v>
      </c>
      <c r="I1497" s="826"/>
      <c r="J1497" s="826">
        <v>19.89</v>
      </c>
      <c r="K1497" s="826">
        <v>6.83</v>
      </c>
      <c r="L1497" s="142"/>
      <c r="M1497" s="136">
        <v>702</v>
      </c>
    </row>
    <row r="1498" s="136" customFormat="1" customHeight="1" outlineLevel="1" spans="1:13">
      <c r="A1498" s="196">
        <v>1529</v>
      </c>
      <c r="B1498" s="196"/>
      <c r="C1498" s="196"/>
      <c r="D1498" s="196" t="s">
        <v>1547</v>
      </c>
      <c r="E1498" s="826">
        <v>1.428</v>
      </c>
      <c r="F1498" s="826">
        <v>1.5</v>
      </c>
      <c r="G1498" s="266">
        <v>3.96</v>
      </c>
      <c r="H1498" s="826">
        <v>1</v>
      </c>
      <c r="I1498" s="826">
        <v>5.65488</v>
      </c>
      <c r="J1498" s="826"/>
      <c r="K1498" s="826"/>
      <c r="L1498" s="142"/>
      <c r="M1498" s="136">
        <v>702</v>
      </c>
    </row>
    <row r="1499" s="136" customFormat="1" customHeight="1" outlineLevel="1" spans="1:13">
      <c r="A1499" s="196">
        <v>1530</v>
      </c>
      <c r="B1499" s="196"/>
      <c r="C1499" s="196" t="s">
        <v>85</v>
      </c>
      <c r="D1499" s="196" t="s">
        <v>1553</v>
      </c>
      <c r="E1499" s="826">
        <v>1.836</v>
      </c>
      <c r="F1499" s="826">
        <v>1.5</v>
      </c>
      <c r="G1499" s="826">
        <v>3</v>
      </c>
      <c r="H1499" s="826">
        <v>1</v>
      </c>
      <c r="I1499" s="826"/>
      <c r="J1499" s="826">
        <v>2.754</v>
      </c>
      <c r="K1499" s="826">
        <v>2.036</v>
      </c>
      <c r="L1499" s="142" t="s">
        <v>2062</v>
      </c>
      <c r="M1499" s="136">
        <v>702</v>
      </c>
    </row>
    <row r="1500" s="136" customFormat="1" customHeight="1" outlineLevel="1" spans="1:13">
      <c r="A1500" s="196">
        <v>1531</v>
      </c>
      <c r="B1500" s="196"/>
      <c r="C1500" s="196"/>
      <c r="D1500" s="266" t="s">
        <v>1606</v>
      </c>
      <c r="E1500" s="826">
        <v>1.836</v>
      </c>
      <c r="F1500" s="826">
        <v>1.5</v>
      </c>
      <c r="G1500" s="826">
        <v>3</v>
      </c>
      <c r="H1500" s="826">
        <v>1</v>
      </c>
      <c r="I1500" s="826"/>
      <c r="J1500" s="826">
        <v>2.754</v>
      </c>
      <c r="K1500" s="826">
        <v>2.036</v>
      </c>
      <c r="L1500" s="142"/>
      <c r="M1500" s="136">
        <v>702</v>
      </c>
    </row>
    <row r="1501" s="136" customFormat="1" customHeight="1" outlineLevel="1" spans="1:13">
      <c r="A1501" s="196">
        <v>1532</v>
      </c>
      <c r="B1501" s="196"/>
      <c r="C1501" s="196"/>
      <c r="D1501" s="196" t="s">
        <v>1555</v>
      </c>
      <c r="E1501" s="826">
        <v>6.63</v>
      </c>
      <c r="F1501" s="826">
        <v>1.5</v>
      </c>
      <c r="G1501" s="826">
        <v>3</v>
      </c>
      <c r="H1501" s="826">
        <v>2</v>
      </c>
      <c r="I1501" s="826"/>
      <c r="J1501" s="826">
        <v>19.89</v>
      </c>
      <c r="K1501" s="826">
        <v>6.83</v>
      </c>
      <c r="L1501" s="142"/>
      <c r="M1501" s="136">
        <v>702</v>
      </c>
    </row>
    <row r="1502" s="136" customFormat="1" customHeight="1" outlineLevel="1" spans="1:13">
      <c r="A1502" s="196">
        <v>1533</v>
      </c>
      <c r="B1502" s="196"/>
      <c r="C1502" s="196"/>
      <c r="D1502" s="196" t="s">
        <v>1547</v>
      </c>
      <c r="E1502" s="826">
        <v>1.428</v>
      </c>
      <c r="F1502" s="826">
        <v>1.5</v>
      </c>
      <c r="G1502" s="266">
        <v>3.96</v>
      </c>
      <c r="H1502" s="826">
        <v>1</v>
      </c>
      <c r="I1502" s="826">
        <v>5.65488</v>
      </c>
      <c r="J1502" s="826"/>
      <c r="K1502" s="826"/>
      <c r="L1502" s="142"/>
      <c r="M1502" s="136">
        <v>702</v>
      </c>
    </row>
    <row r="1503" s="136" customFormat="1" customHeight="1" outlineLevel="1" spans="1:13">
      <c r="A1503" s="196">
        <v>1534</v>
      </c>
      <c r="B1503" s="196"/>
      <c r="C1503" s="196" t="s">
        <v>85</v>
      </c>
      <c r="D1503" s="196" t="s">
        <v>1553</v>
      </c>
      <c r="E1503" s="826">
        <v>1.836</v>
      </c>
      <c r="F1503" s="826">
        <v>1.5</v>
      </c>
      <c r="G1503" s="826">
        <v>3</v>
      </c>
      <c r="H1503" s="826">
        <v>1</v>
      </c>
      <c r="I1503" s="826"/>
      <c r="J1503" s="826">
        <v>2.754</v>
      </c>
      <c r="K1503" s="826">
        <v>2.036</v>
      </c>
      <c r="L1503" s="142" t="s">
        <v>2063</v>
      </c>
      <c r="M1503" s="136">
        <v>702</v>
      </c>
    </row>
    <row r="1504" s="136" customFormat="1" customHeight="1" outlineLevel="1" spans="1:13">
      <c r="A1504" s="196">
        <v>1535</v>
      </c>
      <c r="B1504" s="196"/>
      <c r="C1504" s="196"/>
      <c r="D1504" s="266" t="s">
        <v>1606</v>
      </c>
      <c r="E1504" s="826">
        <v>1.836</v>
      </c>
      <c r="F1504" s="826">
        <v>1.5</v>
      </c>
      <c r="G1504" s="826">
        <v>3</v>
      </c>
      <c r="H1504" s="826">
        <v>1</v>
      </c>
      <c r="I1504" s="826"/>
      <c r="J1504" s="826">
        <v>2.754</v>
      </c>
      <c r="K1504" s="826">
        <v>2.036</v>
      </c>
      <c r="L1504" s="142"/>
      <c r="M1504" s="136">
        <v>702</v>
      </c>
    </row>
    <row r="1505" s="136" customFormat="1" customHeight="1" outlineLevel="1" spans="1:13">
      <c r="A1505" s="196">
        <v>1536</v>
      </c>
      <c r="B1505" s="196"/>
      <c r="C1505" s="196"/>
      <c r="D1505" s="196" t="s">
        <v>1555</v>
      </c>
      <c r="E1505" s="826">
        <v>6.63</v>
      </c>
      <c r="F1505" s="826">
        <v>1.5</v>
      </c>
      <c r="G1505" s="826">
        <v>3</v>
      </c>
      <c r="H1505" s="826">
        <v>2</v>
      </c>
      <c r="I1505" s="826"/>
      <c r="J1505" s="826">
        <v>19.89</v>
      </c>
      <c r="K1505" s="826">
        <v>6.83</v>
      </c>
      <c r="L1505" s="142"/>
      <c r="M1505" s="136">
        <v>702</v>
      </c>
    </row>
    <row r="1506" s="136" customFormat="1" customHeight="1" outlineLevel="1" spans="1:13">
      <c r="A1506" s="196">
        <v>1537</v>
      </c>
      <c r="B1506" s="196"/>
      <c r="C1506" s="196"/>
      <c r="D1506" s="196" t="s">
        <v>1547</v>
      </c>
      <c r="E1506" s="826">
        <v>1.428</v>
      </c>
      <c r="F1506" s="826">
        <v>1.5</v>
      </c>
      <c r="G1506" s="266">
        <v>3.96</v>
      </c>
      <c r="H1506" s="826">
        <v>1</v>
      </c>
      <c r="I1506" s="826">
        <v>5.65488</v>
      </c>
      <c r="J1506" s="826"/>
      <c r="K1506" s="826"/>
      <c r="L1506" s="142"/>
      <c r="M1506" s="136">
        <v>702</v>
      </c>
    </row>
    <row r="1507" s="136" customFormat="1" customHeight="1" outlineLevel="1" spans="1:13">
      <c r="A1507" s="196">
        <v>1538</v>
      </c>
      <c r="B1507" s="196"/>
      <c r="C1507" s="196" t="s">
        <v>85</v>
      </c>
      <c r="D1507" s="196" t="s">
        <v>1553</v>
      </c>
      <c r="E1507" s="826">
        <v>1.836</v>
      </c>
      <c r="F1507" s="826">
        <v>1.5</v>
      </c>
      <c r="G1507" s="826">
        <v>3</v>
      </c>
      <c r="H1507" s="826">
        <v>1</v>
      </c>
      <c r="I1507" s="826"/>
      <c r="J1507" s="826">
        <v>2.754</v>
      </c>
      <c r="K1507" s="826">
        <v>2.036</v>
      </c>
      <c r="L1507" s="142" t="s">
        <v>2064</v>
      </c>
      <c r="M1507" s="136">
        <v>702</v>
      </c>
    </row>
    <row r="1508" s="136" customFormat="1" customHeight="1" outlineLevel="1" spans="1:13">
      <c r="A1508" s="196">
        <v>1539</v>
      </c>
      <c r="B1508" s="196"/>
      <c r="C1508" s="196"/>
      <c r="D1508" s="266" t="s">
        <v>1606</v>
      </c>
      <c r="E1508" s="826">
        <v>1.836</v>
      </c>
      <c r="F1508" s="826">
        <v>1.5</v>
      </c>
      <c r="G1508" s="826">
        <v>3</v>
      </c>
      <c r="H1508" s="826">
        <v>1</v>
      </c>
      <c r="I1508" s="826"/>
      <c r="J1508" s="826">
        <v>2.754</v>
      </c>
      <c r="K1508" s="826">
        <v>2.036</v>
      </c>
      <c r="L1508" s="142"/>
      <c r="M1508" s="136">
        <v>702</v>
      </c>
    </row>
    <row r="1509" s="136" customFormat="1" customHeight="1" outlineLevel="1" spans="1:13">
      <c r="A1509" s="196">
        <v>1540</v>
      </c>
      <c r="B1509" s="196"/>
      <c r="C1509" s="196"/>
      <c r="D1509" s="196" t="s">
        <v>1555</v>
      </c>
      <c r="E1509" s="826">
        <v>6.63</v>
      </c>
      <c r="F1509" s="826">
        <v>1.5</v>
      </c>
      <c r="G1509" s="826">
        <v>3</v>
      </c>
      <c r="H1509" s="826">
        <v>2</v>
      </c>
      <c r="I1509" s="826"/>
      <c r="J1509" s="826">
        <v>19.89</v>
      </c>
      <c r="K1509" s="826">
        <v>6.83</v>
      </c>
      <c r="L1509" s="142"/>
      <c r="M1509" s="136">
        <v>702</v>
      </c>
    </row>
    <row r="1510" s="136" customFormat="1" customHeight="1" outlineLevel="1" spans="1:13">
      <c r="A1510" s="196">
        <v>1541</v>
      </c>
      <c r="B1510" s="196"/>
      <c r="C1510" s="196"/>
      <c r="D1510" s="196" t="s">
        <v>1547</v>
      </c>
      <c r="E1510" s="826">
        <v>1.428</v>
      </c>
      <c r="F1510" s="826">
        <v>1.5</v>
      </c>
      <c r="G1510" s="266">
        <v>3.96</v>
      </c>
      <c r="H1510" s="826">
        <v>1</v>
      </c>
      <c r="I1510" s="826">
        <v>5.65488</v>
      </c>
      <c r="J1510" s="826"/>
      <c r="K1510" s="826"/>
      <c r="L1510" s="142"/>
      <c r="M1510" s="136">
        <v>702</v>
      </c>
    </row>
    <row r="1511" s="136" customFormat="1" customHeight="1" outlineLevel="1" spans="1:13">
      <c r="A1511" s="196">
        <v>1542</v>
      </c>
      <c r="B1511" s="196"/>
      <c r="C1511" s="131" t="s">
        <v>1163</v>
      </c>
      <c r="D1511" s="196" t="s">
        <v>1555</v>
      </c>
      <c r="E1511" s="826">
        <v>9.792</v>
      </c>
      <c r="F1511" s="826">
        <v>1.5</v>
      </c>
      <c r="G1511" s="826">
        <v>3</v>
      </c>
      <c r="H1511" s="826">
        <v>1</v>
      </c>
      <c r="I1511" s="826"/>
      <c r="J1511" s="826">
        <v>14.688</v>
      </c>
      <c r="K1511" s="826">
        <v>9.992</v>
      </c>
      <c r="L1511" s="142" t="s">
        <v>2065</v>
      </c>
      <c r="M1511" s="136">
        <v>702</v>
      </c>
    </row>
    <row r="1512" s="136" customFormat="1" customHeight="1" outlineLevel="1" spans="1:13">
      <c r="A1512" s="196">
        <v>1543</v>
      </c>
      <c r="B1512" s="196"/>
      <c r="C1512" s="315"/>
      <c r="D1512" s="196" t="s">
        <v>1553</v>
      </c>
      <c r="E1512" s="826">
        <v>5.712</v>
      </c>
      <c r="F1512" s="826">
        <v>1.5</v>
      </c>
      <c r="G1512" s="826">
        <v>3</v>
      </c>
      <c r="H1512" s="826">
        <v>1</v>
      </c>
      <c r="I1512" s="826"/>
      <c r="J1512" s="826">
        <v>8.568</v>
      </c>
      <c r="K1512" s="826">
        <v>5.912</v>
      </c>
      <c r="L1512" s="142"/>
      <c r="M1512" s="136">
        <v>702</v>
      </c>
    </row>
    <row r="1513" s="136" customFormat="1" customHeight="1" outlineLevel="1" spans="1:13">
      <c r="A1513" s="196">
        <v>1544</v>
      </c>
      <c r="B1513" s="196"/>
      <c r="C1513" s="263"/>
      <c r="D1513" s="266" t="s">
        <v>1606</v>
      </c>
      <c r="E1513" s="826">
        <v>5.712</v>
      </c>
      <c r="F1513" s="826">
        <v>1.5</v>
      </c>
      <c r="G1513" s="826">
        <v>3</v>
      </c>
      <c r="H1513" s="826">
        <v>1</v>
      </c>
      <c r="I1513" s="826"/>
      <c r="J1513" s="826">
        <v>8.568</v>
      </c>
      <c r="K1513" s="826">
        <v>5.912</v>
      </c>
      <c r="L1513" s="142"/>
      <c r="M1513" s="136">
        <v>702</v>
      </c>
    </row>
    <row r="1514" s="136" customFormat="1" customHeight="1" outlineLevel="1" spans="1:13">
      <c r="A1514" s="196">
        <v>1545</v>
      </c>
      <c r="B1514" s="196"/>
      <c r="C1514" s="196" t="s">
        <v>1165</v>
      </c>
      <c r="D1514" s="196" t="s">
        <v>1553</v>
      </c>
      <c r="E1514" s="826">
        <v>3.366</v>
      </c>
      <c r="F1514" s="826">
        <v>1.5</v>
      </c>
      <c r="G1514" s="826">
        <v>1.4</v>
      </c>
      <c r="H1514" s="826">
        <v>1</v>
      </c>
      <c r="I1514" s="826"/>
      <c r="J1514" s="826">
        <v>5.049</v>
      </c>
      <c r="K1514" s="826">
        <v>3.566</v>
      </c>
      <c r="L1514" s="142" t="s">
        <v>2066</v>
      </c>
      <c r="M1514" s="136">
        <v>702</v>
      </c>
    </row>
    <row r="1515" s="136" customFormat="1" customHeight="1" outlineLevel="1" spans="1:13">
      <c r="A1515" s="196">
        <v>1546</v>
      </c>
      <c r="B1515" s="196"/>
      <c r="C1515" s="196" t="s">
        <v>1664</v>
      </c>
      <c r="D1515" s="196" t="s">
        <v>1553</v>
      </c>
      <c r="E1515" s="826">
        <v>1.3668</v>
      </c>
      <c r="F1515" s="826">
        <v>1.5</v>
      </c>
      <c r="G1515" s="826">
        <v>3</v>
      </c>
      <c r="H1515" s="826">
        <v>1</v>
      </c>
      <c r="I1515" s="826"/>
      <c r="J1515" s="826">
        <v>2.0502</v>
      </c>
      <c r="K1515" s="826">
        <v>1.5668</v>
      </c>
      <c r="L1515" s="142" t="s">
        <v>2067</v>
      </c>
      <c r="M1515" s="136">
        <v>702</v>
      </c>
    </row>
    <row r="1516" s="136" customFormat="1" customHeight="1" outlineLevel="1" spans="1:13">
      <c r="A1516" s="196">
        <v>1547</v>
      </c>
      <c r="B1516" s="196"/>
      <c r="C1516" s="196" t="s">
        <v>893</v>
      </c>
      <c r="D1516" s="196" t="s">
        <v>1553</v>
      </c>
      <c r="E1516" s="826">
        <v>4.131</v>
      </c>
      <c r="F1516" s="826">
        <v>1.5</v>
      </c>
      <c r="G1516" s="826">
        <v>3</v>
      </c>
      <c r="H1516" s="826">
        <v>1</v>
      </c>
      <c r="I1516" s="826"/>
      <c r="J1516" s="826">
        <v>6.1965</v>
      </c>
      <c r="K1516" s="826">
        <v>4.331</v>
      </c>
      <c r="L1516" s="142" t="s">
        <v>2068</v>
      </c>
      <c r="M1516" s="136">
        <v>702</v>
      </c>
    </row>
    <row r="1517" s="136" customFormat="1" customHeight="1" outlineLevel="1" spans="1:13">
      <c r="A1517" s="196">
        <v>1548</v>
      </c>
      <c r="B1517" s="196"/>
      <c r="C1517" s="196" t="s">
        <v>893</v>
      </c>
      <c r="D1517" s="196" t="s">
        <v>1553</v>
      </c>
      <c r="E1517" s="826">
        <v>3.5802</v>
      </c>
      <c r="F1517" s="826">
        <v>1.5</v>
      </c>
      <c r="G1517" s="826">
        <v>3</v>
      </c>
      <c r="H1517" s="826">
        <v>1</v>
      </c>
      <c r="I1517" s="826"/>
      <c r="J1517" s="826">
        <v>5.3703</v>
      </c>
      <c r="K1517" s="826">
        <v>3.7802</v>
      </c>
      <c r="L1517" s="142" t="s">
        <v>2069</v>
      </c>
      <c r="M1517" s="136">
        <v>702</v>
      </c>
    </row>
    <row r="1518" s="136" customFormat="1" customHeight="1" outlineLevel="1" spans="1:13">
      <c r="A1518" s="196">
        <v>1549</v>
      </c>
      <c r="B1518" s="196"/>
      <c r="C1518" s="196" t="s">
        <v>893</v>
      </c>
      <c r="D1518" s="196" t="s">
        <v>1553</v>
      </c>
      <c r="E1518" s="826">
        <v>2.907</v>
      </c>
      <c r="F1518" s="826">
        <v>1.5</v>
      </c>
      <c r="G1518" s="826">
        <v>3</v>
      </c>
      <c r="H1518" s="826">
        <v>1</v>
      </c>
      <c r="I1518" s="826"/>
      <c r="J1518" s="826">
        <v>4.3605</v>
      </c>
      <c r="K1518" s="826">
        <v>3.107</v>
      </c>
      <c r="L1518" s="142" t="s">
        <v>2070</v>
      </c>
      <c r="M1518" s="136">
        <v>702</v>
      </c>
    </row>
    <row r="1519" s="136" customFormat="1" customHeight="1" outlineLevel="1" spans="1:13">
      <c r="A1519" s="196">
        <v>1550</v>
      </c>
      <c r="B1519" s="196"/>
      <c r="C1519" s="196" t="s">
        <v>75</v>
      </c>
      <c r="D1519" s="196" t="s">
        <v>1553</v>
      </c>
      <c r="E1519" s="826">
        <v>3.366</v>
      </c>
      <c r="F1519" s="826">
        <v>1.5</v>
      </c>
      <c r="G1519" s="826">
        <v>3</v>
      </c>
      <c r="H1519" s="826">
        <v>1</v>
      </c>
      <c r="I1519" s="826"/>
      <c r="J1519" s="826">
        <v>5.049</v>
      </c>
      <c r="K1519" s="826">
        <v>3.566</v>
      </c>
      <c r="L1519" s="142" t="s">
        <v>2071</v>
      </c>
      <c r="M1519" s="136">
        <v>702</v>
      </c>
    </row>
    <row r="1520" s="136" customFormat="1" customHeight="1" outlineLevel="1" spans="1:13">
      <c r="A1520" s="196">
        <v>1551</v>
      </c>
      <c r="B1520" s="196"/>
      <c r="C1520" s="196" t="s">
        <v>75</v>
      </c>
      <c r="D1520" s="196" t="s">
        <v>1553</v>
      </c>
      <c r="E1520" s="826">
        <v>2.907</v>
      </c>
      <c r="F1520" s="826">
        <v>1.5</v>
      </c>
      <c r="G1520" s="826">
        <v>3</v>
      </c>
      <c r="H1520" s="826">
        <v>1</v>
      </c>
      <c r="I1520" s="826"/>
      <c r="J1520" s="826">
        <v>4.3605</v>
      </c>
      <c r="K1520" s="826">
        <v>3.107</v>
      </c>
      <c r="L1520" s="142" t="s">
        <v>2072</v>
      </c>
      <c r="M1520" s="136">
        <v>702</v>
      </c>
    </row>
    <row r="1521" s="136" customFormat="1" customHeight="1" outlineLevel="1" spans="1:13">
      <c r="A1521" s="196">
        <v>1552</v>
      </c>
      <c r="B1521" s="196"/>
      <c r="C1521" s="196" t="s">
        <v>1664</v>
      </c>
      <c r="D1521" s="196" t="s">
        <v>1553</v>
      </c>
      <c r="E1521" s="826">
        <v>3.366</v>
      </c>
      <c r="F1521" s="826">
        <v>1.5</v>
      </c>
      <c r="G1521" s="826">
        <v>3</v>
      </c>
      <c r="H1521" s="826">
        <v>1</v>
      </c>
      <c r="I1521" s="826"/>
      <c r="J1521" s="826">
        <v>5.049</v>
      </c>
      <c r="K1521" s="826">
        <v>3.566</v>
      </c>
      <c r="L1521" s="142" t="s">
        <v>2073</v>
      </c>
      <c r="M1521" s="136">
        <v>702</v>
      </c>
    </row>
    <row r="1522" s="136" customFormat="1" customHeight="1" outlineLevel="1" spans="1:13">
      <c r="A1522" s="196">
        <v>1553</v>
      </c>
      <c r="B1522" s="196"/>
      <c r="C1522" s="196" t="s">
        <v>75</v>
      </c>
      <c r="D1522" s="196" t="s">
        <v>1553</v>
      </c>
      <c r="E1522" s="826">
        <v>2.55</v>
      </c>
      <c r="F1522" s="826">
        <v>1.5</v>
      </c>
      <c r="G1522" s="826">
        <v>3</v>
      </c>
      <c r="H1522" s="826">
        <v>1</v>
      </c>
      <c r="I1522" s="826"/>
      <c r="J1522" s="826">
        <v>3.825</v>
      </c>
      <c r="K1522" s="826">
        <v>2.75</v>
      </c>
      <c r="L1522" s="142" t="s">
        <v>2074</v>
      </c>
      <c r="M1522" s="136">
        <v>702</v>
      </c>
    </row>
    <row r="1523" s="136" customFormat="1" customHeight="1" outlineLevel="1" spans="1:13">
      <c r="A1523" s="196">
        <v>1554</v>
      </c>
      <c r="B1523" s="196"/>
      <c r="C1523" s="196" t="s">
        <v>75</v>
      </c>
      <c r="D1523" s="196" t="s">
        <v>1553</v>
      </c>
      <c r="E1523" s="826">
        <v>2.04</v>
      </c>
      <c r="F1523" s="826">
        <v>1.5</v>
      </c>
      <c r="G1523" s="826">
        <v>3</v>
      </c>
      <c r="H1523" s="826">
        <v>1</v>
      </c>
      <c r="I1523" s="826"/>
      <c r="J1523" s="826">
        <v>3.06</v>
      </c>
      <c r="K1523" s="826">
        <v>2.24</v>
      </c>
      <c r="L1523" s="142" t="s">
        <v>2075</v>
      </c>
      <c r="M1523" s="136">
        <v>702</v>
      </c>
    </row>
    <row r="1524" s="136" customFormat="1" customHeight="1" outlineLevel="1" spans="1:13">
      <c r="A1524" s="196">
        <v>1555</v>
      </c>
      <c r="B1524" s="196"/>
      <c r="C1524" s="196" t="s">
        <v>893</v>
      </c>
      <c r="D1524" s="196" t="s">
        <v>1553</v>
      </c>
      <c r="E1524" s="826">
        <v>2.55</v>
      </c>
      <c r="F1524" s="826">
        <v>1.5</v>
      </c>
      <c r="G1524" s="826">
        <v>3</v>
      </c>
      <c r="H1524" s="826">
        <v>1</v>
      </c>
      <c r="I1524" s="826"/>
      <c r="J1524" s="826">
        <v>3.825</v>
      </c>
      <c r="K1524" s="826">
        <v>2.75</v>
      </c>
      <c r="L1524" s="142" t="s">
        <v>2076</v>
      </c>
      <c r="M1524" s="136">
        <v>702</v>
      </c>
    </row>
    <row r="1525" s="136" customFormat="1" customHeight="1" outlineLevel="1" spans="1:13">
      <c r="A1525" s="196">
        <v>1556</v>
      </c>
      <c r="B1525" s="196"/>
      <c r="C1525" s="196" t="s">
        <v>893</v>
      </c>
      <c r="D1525" s="196" t="s">
        <v>1553</v>
      </c>
      <c r="E1525" s="826">
        <v>2.652</v>
      </c>
      <c r="F1525" s="826">
        <v>1.5</v>
      </c>
      <c r="G1525" s="826">
        <v>3</v>
      </c>
      <c r="H1525" s="826">
        <v>1</v>
      </c>
      <c r="I1525" s="826"/>
      <c r="J1525" s="826">
        <v>3.978</v>
      </c>
      <c r="K1525" s="826">
        <v>2.852</v>
      </c>
      <c r="L1525" s="142" t="s">
        <v>2077</v>
      </c>
      <c r="M1525" s="136">
        <v>702</v>
      </c>
    </row>
    <row r="1526" s="136" customFormat="1" customHeight="1" outlineLevel="1" spans="1:13">
      <c r="A1526" s="196">
        <v>1557</v>
      </c>
      <c r="B1526" s="196"/>
      <c r="C1526" s="196" t="s">
        <v>893</v>
      </c>
      <c r="D1526" s="196" t="s">
        <v>1553</v>
      </c>
      <c r="E1526" s="826">
        <v>2.04</v>
      </c>
      <c r="F1526" s="826">
        <v>1.5</v>
      </c>
      <c r="G1526" s="826">
        <v>3</v>
      </c>
      <c r="H1526" s="826">
        <v>1</v>
      </c>
      <c r="I1526" s="826"/>
      <c r="J1526" s="826">
        <v>3.06</v>
      </c>
      <c r="K1526" s="826">
        <v>2.24</v>
      </c>
      <c r="L1526" s="142" t="s">
        <v>2078</v>
      </c>
      <c r="M1526" s="136">
        <v>702</v>
      </c>
    </row>
    <row r="1527" s="136" customFormat="1" customHeight="1" outlineLevel="1" spans="1:13">
      <c r="A1527" s="196">
        <v>1558</v>
      </c>
      <c r="B1527" s="196"/>
      <c r="C1527" s="196" t="s">
        <v>1190</v>
      </c>
      <c r="D1527" s="196" t="s">
        <v>1553</v>
      </c>
      <c r="E1527" s="826">
        <v>9.69</v>
      </c>
      <c r="F1527" s="826">
        <v>1.5</v>
      </c>
      <c r="G1527" s="826">
        <v>3</v>
      </c>
      <c r="H1527" s="826">
        <v>1</v>
      </c>
      <c r="I1527" s="826"/>
      <c r="J1527" s="826">
        <v>14.535</v>
      </c>
      <c r="K1527" s="826">
        <v>9.89</v>
      </c>
      <c r="L1527" s="142" t="s">
        <v>2079</v>
      </c>
      <c r="M1527" s="136">
        <v>498</v>
      </c>
    </row>
    <row r="1528" s="136" customFormat="1" customHeight="1" outlineLevel="1" spans="1:13">
      <c r="A1528" s="196">
        <v>1559</v>
      </c>
      <c r="B1528" s="196"/>
      <c r="C1528" s="196" t="s">
        <v>1239</v>
      </c>
      <c r="D1528" s="196" t="s">
        <v>1553</v>
      </c>
      <c r="E1528" s="826">
        <v>29.376</v>
      </c>
      <c r="F1528" s="826">
        <v>1.5</v>
      </c>
      <c r="G1528" s="826">
        <v>3</v>
      </c>
      <c r="H1528" s="826">
        <v>1</v>
      </c>
      <c r="I1528" s="826"/>
      <c r="J1528" s="826">
        <v>44.064</v>
      </c>
      <c r="K1528" s="826">
        <v>29.576</v>
      </c>
      <c r="L1528" s="142" t="s">
        <v>1561</v>
      </c>
      <c r="M1528" s="136">
        <v>498</v>
      </c>
    </row>
    <row r="1529" s="136" customFormat="1" customHeight="1" outlineLevel="1" spans="1:13">
      <c r="A1529" s="196">
        <v>1560</v>
      </c>
      <c r="B1529" s="196"/>
      <c r="C1529" s="196" t="s">
        <v>87</v>
      </c>
      <c r="D1529" s="196" t="s">
        <v>1553</v>
      </c>
      <c r="E1529" s="826">
        <v>1.836</v>
      </c>
      <c r="F1529" s="826">
        <v>1.5</v>
      </c>
      <c r="G1529" s="826">
        <v>3</v>
      </c>
      <c r="H1529" s="826">
        <v>1</v>
      </c>
      <c r="I1529" s="826"/>
      <c r="J1529" s="826">
        <v>2.754</v>
      </c>
      <c r="K1529" s="826">
        <v>2.036</v>
      </c>
      <c r="L1529" s="142" t="s">
        <v>2080</v>
      </c>
      <c r="M1529" s="136">
        <v>498</v>
      </c>
    </row>
    <row r="1530" s="136" customFormat="1" customHeight="1" outlineLevel="1" spans="1:13">
      <c r="A1530" s="196">
        <v>1561</v>
      </c>
      <c r="B1530" s="196"/>
      <c r="C1530" s="196"/>
      <c r="D1530" s="266" t="s">
        <v>1606</v>
      </c>
      <c r="E1530" s="826">
        <v>1.836</v>
      </c>
      <c r="F1530" s="826">
        <v>1.5</v>
      </c>
      <c r="G1530" s="826">
        <v>3</v>
      </c>
      <c r="H1530" s="826">
        <v>1</v>
      </c>
      <c r="I1530" s="826"/>
      <c r="J1530" s="826">
        <v>2.754</v>
      </c>
      <c r="K1530" s="826">
        <v>2.036</v>
      </c>
      <c r="L1530" s="142"/>
      <c r="M1530" s="136">
        <v>498</v>
      </c>
    </row>
    <row r="1531" s="136" customFormat="1" customHeight="1" outlineLevel="1" spans="1:13">
      <c r="A1531" s="196">
        <v>1562</v>
      </c>
      <c r="B1531" s="196"/>
      <c r="C1531" s="196"/>
      <c r="D1531" s="196" t="s">
        <v>1555</v>
      </c>
      <c r="E1531" s="826">
        <v>6.63</v>
      </c>
      <c r="F1531" s="826">
        <v>1.5</v>
      </c>
      <c r="G1531" s="826">
        <v>3</v>
      </c>
      <c r="H1531" s="826">
        <v>3</v>
      </c>
      <c r="I1531" s="826"/>
      <c r="J1531" s="826">
        <v>29.835</v>
      </c>
      <c r="K1531" s="826">
        <v>6.83</v>
      </c>
      <c r="L1531" s="142"/>
      <c r="M1531" s="136">
        <v>498</v>
      </c>
    </row>
    <row r="1532" s="136" customFormat="1" customHeight="1" outlineLevel="1" spans="1:13">
      <c r="A1532" s="196">
        <v>1563</v>
      </c>
      <c r="B1532" s="196"/>
      <c r="C1532" s="196"/>
      <c r="D1532" s="196" t="s">
        <v>1547</v>
      </c>
      <c r="E1532" s="826">
        <v>1.428</v>
      </c>
      <c r="F1532" s="826">
        <v>1.5</v>
      </c>
      <c r="G1532" s="266">
        <v>3.96</v>
      </c>
      <c r="H1532" s="826">
        <v>1</v>
      </c>
      <c r="I1532" s="826">
        <v>5.65488</v>
      </c>
      <c r="J1532" s="826"/>
      <c r="K1532" s="826"/>
      <c r="L1532" s="142"/>
      <c r="M1532" s="136">
        <v>498</v>
      </c>
    </row>
    <row r="1533" s="136" customFormat="1" customHeight="1" outlineLevel="1" spans="1:13">
      <c r="A1533" s="196">
        <v>1564</v>
      </c>
      <c r="B1533" s="196"/>
      <c r="C1533" s="196" t="s">
        <v>87</v>
      </c>
      <c r="D1533" s="196" t="s">
        <v>1553</v>
      </c>
      <c r="E1533" s="826">
        <v>1.836</v>
      </c>
      <c r="F1533" s="826">
        <v>1.5</v>
      </c>
      <c r="G1533" s="826">
        <v>3</v>
      </c>
      <c r="H1533" s="826">
        <v>1</v>
      </c>
      <c r="I1533" s="826"/>
      <c r="J1533" s="826">
        <v>2.754</v>
      </c>
      <c r="K1533" s="826">
        <v>2.036</v>
      </c>
      <c r="L1533" s="142" t="s">
        <v>2081</v>
      </c>
      <c r="M1533" s="136">
        <v>498</v>
      </c>
    </row>
    <row r="1534" s="136" customFormat="1" customHeight="1" outlineLevel="1" spans="1:13">
      <c r="A1534" s="196">
        <v>1565</v>
      </c>
      <c r="B1534" s="196"/>
      <c r="C1534" s="196"/>
      <c r="D1534" s="266" t="s">
        <v>1606</v>
      </c>
      <c r="E1534" s="826">
        <v>1.836</v>
      </c>
      <c r="F1534" s="826">
        <v>1.5</v>
      </c>
      <c r="G1534" s="826">
        <v>3</v>
      </c>
      <c r="H1534" s="826">
        <v>1</v>
      </c>
      <c r="I1534" s="826"/>
      <c r="J1534" s="826">
        <v>2.754</v>
      </c>
      <c r="K1534" s="826">
        <v>2.036</v>
      </c>
      <c r="L1534" s="142"/>
      <c r="M1534" s="136">
        <v>498</v>
      </c>
    </row>
    <row r="1535" s="136" customFormat="1" customHeight="1" outlineLevel="1" spans="1:13">
      <c r="A1535" s="196">
        <v>1566</v>
      </c>
      <c r="B1535" s="196"/>
      <c r="C1535" s="196"/>
      <c r="D1535" s="196" t="s">
        <v>1555</v>
      </c>
      <c r="E1535" s="826">
        <v>6.63</v>
      </c>
      <c r="F1535" s="826">
        <v>1.5</v>
      </c>
      <c r="G1535" s="826">
        <v>3</v>
      </c>
      <c r="H1535" s="826">
        <v>3</v>
      </c>
      <c r="I1535" s="826"/>
      <c r="J1535" s="826">
        <v>29.835</v>
      </c>
      <c r="K1535" s="826">
        <v>6.83</v>
      </c>
      <c r="L1535" s="142"/>
      <c r="M1535" s="136">
        <v>498</v>
      </c>
    </row>
    <row r="1536" s="136" customFormat="1" customHeight="1" outlineLevel="1" spans="1:13">
      <c r="A1536" s="196">
        <v>1567</v>
      </c>
      <c r="B1536" s="196"/>
      <c r="C1536" s="196"/>
      <c r="D1536" s="196" t="s">
        <v>1547</v>
      </c>
      <c r="E1536" s="826">
        <v>1.428</v>
      </c>
      <c r="F1536" s="826">
        <v>1.5</v>
      </c>
      <c r="G1536" s="266">
        <v>3.96</v>
      </c>
      <c r="H1536" s="826">
        <v>1</v>
      </c>
      <c r="I1536" s="826">
        <v>5.65488</v>
      </c>
      <c r="J1536" s="826"/>
      <c r="K1536" s="826"/>
      <c r="L1536" s="142"/>
      <c r="M1536" s="136">
        <v>498</v>
      </c>
    </row>
    <row r="1537" s="136" customFormat="1" customHeight="1" outlineLevel="1" spans="1:13">
      <c r="A1537" s="196">
        <v>1568</v>
      </c>
      <c r="B1537" s="196"/>
      <c r="C1537" s="196" t="s">
        <v>87</v>
      </c>
      <c r="D1537" s="196" t="s">
        <v>1553</v>
      </c>
      <c r="E1537" s="826">
        <v>1.836</v>
      </c>
      <c r="F1537" s="826">
        <v>1.5</v>
      </c>
      <c r="G1537" s="826">
        <v>3</v>
      </c>
      <c r="H1537" s="826">
        <v>1</v>
      </c>
      <c r="I1537" s="826"/>
      <c r="J1537" s="826">
        <v>2.754</v>
      </c>
      <c r="K1537" s="826">
        <v>2.036</v>
      </c>
      <c r="L1537" s="142" t="s">
        <v>2082</v>
      </c>
      <c r="M1537" s="136">
        <v>498</v>
      </c>
    </row>
    <row r="1538" s="136" customFormat="1" customHeight="1" outlineLevel="1" spans="1:13">
      <c r="A1538" s="196">
        <v>1569</v>
      </c>
      <c r="B1538" s="196"/>
      <c r="C1538" s="196"/>
      <c r="D1538" s="266" t="s">
        <v>1606</v>
      </c>
      <c r="E1538" s="826">
        <v>1.836</v>
      </c>
      <c r="F1538" s="826">
        <v>1.5</v>
      </c>
      <c r="G1538" s="826">
        <v>3</v>
      </c>
      <c r="H1538" s="826">
        <v>1</v>
      </c>
      <c r="I1538" s="826"/>
      <c r="J1538" s="826">
        <v>2.754</v>
      </c>
      <c r="K1538" s="826">
        <v>2.036</v>
      </c>
      <c r="L1538" s="142"/>
      <c r="M1538" s="136">
        <v>498</v>
      </c>
    </row>
    <row r="1539" s="136" customFormat="1" customHeight="1" outlineLevel="1" spans="1:13">
      <c r="A1539" s="196">
        <v>1570</v>
      </c>
      <c r="B1539" s="196"/>
      <c r="C1539" s="196"/>
      <c r="D1539" s="196" t="s">
        <v>1555</v>
      </c>
      <c r="E1539" s="826">
        <v>6.63</v>
      </c>
      <c r="F1539" s="826">
        <v>1.5</v>
      </c>
      <c r="G1539" s="826">
        <v>3</v>
      </c>
      <c r="H1539" s="826">
        <v>3</v>
      </c>
      <c r="I1539" s="826"/>
      <c r="J1539" s="826">
        <v>29.835</v>
      </c>
      <c r="K1539" s="826">
        <v>6.83</v>
      </c>
      <c r="L1539" s="142"/>
      <c r="M1539" s="136">
        <v>498</v>
      </c>
    </row>
    <row r="1540" s="136" customFormat="1" customHeight="1" outlineLevel="1" spans="1:13">
      <c r="A1540" s="196">
        <v>1571</v>
      </c>
      <c r="B1540" s="196"/>
      <c r="C1540" s="196"/>
      <c r="D1540" s="196" t="s">
        <v>1547</v>
      </c>
      <c r="E1540" s="826">
        <v>1.428</v>
      </c>
      <c r="F1540" s="826">
        <v>1.5</v>
      </c>
      <c r="G1540" s="266">
        <v>3.96</v>
      </c>
      <c r="H1540" s="826">
        <v>1</v>
      </c>
      <c r="I1540" s="826">
        <v>5.65488</v>
      </c>
      <c r="J1540" s="826"/>
      <c r="K1540" s="826"/>
      <c r="L1540" s="142"/>
      <c r="M1540" s="136">
        <v>498</v>
      </c>
    </row>
    <row r="1541" s="136" customFormat="1" customHeight="1" outlineLevel="1" spans="1:13">
      <c r="A1541" s="196">
        <v>1572</v>
      </c>
      <c r="B1541" s="196"/>
      <c r="C1541" s="196" t="s">
        <v>85</v>
      </c>
      <c r="D1541" s="196" t="s">
        <v>1553</v>
      </c>
      <c r="E1541" s="826">
        <v>1.836</v>
      </c>
      <c r="F1541" s="826">
        <v>1.5</v>
      </c>
      <c r="G1541" s="826">
        <v>3</v>
      </c>
      <c r="H1541" s="826">
        <v>1</v>
      </c>
      <c r="I1541" s="826"/>
      <c r="J1541" s="826">
        <v>2.754</v>
      </c>
      <c r="K1541" s="826">
        <v>2.036</v>
      </c>
      <c r="L1541" s="142" t="s">
        <v>2083</v>
      </c>
      <c r="M1541" s="136">
        <v>498</v>
      </c>
    </row>
    <row r="1542" s="136" customFormat="1" customHeight="1" outlineLevel="1" spans="1:13">
      <c r="A1542" s="196">
        <v>1573</v>
      </c>
      <c r="B1542" s="196"/>
      <c r="C1542" s="196"/>
      <c r="D1542" s="266" t="s">
        <v>1606</v>
      </c>
      <c r="E1542" s="826">
        <v>1.836</v>
      </c>
      <c r="F1542" s="826">
        <v>1.5</v>
      </c>
      <c r="G1542" s="826">
        <v>3</v>
      </c>
      <c r="H1542" s="826">
        <v>1</v>
      </c>
      <c r="I1542" s="826"/>
      <c r="J1542" s="826">
        <v>2.754</v>
      </c>
      <c r="K1542" s="826">
        <v>2.036</v>
      </c>
      <c r="L1542" s="142"/>
      <c r="M1542" s="136">
        <v>498</v>
      </c>
    </row>
    <row r="1543" s="136" customFormat="1" customHeight="1" outlineLevel="1" spans="1:13">
      <c r="A1543" s="196">
        <v>1574</v>
      </c>
      <c r="B1543" s="196"/>
      <c r="C1543" s="196"/>
      <c r="D1543" s="196" t="s">
        <v>1555</v>
      </c>
      <c r="E1543" s="826">
        <v>6.63</v>
      </c>
      <c r="F1543" s="826">
        <v>1.5</v>
      </c>
      <c r="G1543" s="826">
        <v>3</v>
      </c>
      <c r="H1543" s="826">
        <v>3</v>
      </c>
      <c r="I1543" s="826"/>
      <c r="J1543" s="826">
        <v>29.835</v>
      </c>
      <c r="K1543" s="826">
        <v>6.83</v>
      </c>
      <c r="L1543" s="142"/>
      <c r="M1543" s="136">
        <v>498</v>
      </c>
    </row>
    <row r="1544" s="136" customFormat="1" customHeight="1" outlineLevel="1" spans="1:13">
      <c r="A1544" s="196">
        <v>1575</v>
      </c>
      <c r="B1544" s="196"/>
      <c r="C1544" s="196"/>
      <c r="D1544" s="196" t="s">
        <v>1547</v>
      </c>
      <c r="E1544" s="826">
        <v>1.428</v>
      </c>
      <c r="F1544" s="826">
        <v>1.5</v>
      </c>
      <c r="G1544" s="266">
        <v>3.96</v>
      </c>
      <c r="H1544" s="826">
        <v>1</v>
      </c>
      <c r="I1544" s="826">
        <v>5.65488</v>
      </c>
      <c r="J1544" s="826"/>
      <c r="K1544" s="826"/>
      <c r="L1544" s="142"/>
      <c r="M1544" s="136">
        <v>498</v>
      </c>
    </row>
    <row r="1545" s="136" customFormat="1" customHeight="1" outlineLevel="1" spans="1:13">
      <c r="A1545" s="196">
        <v>1576</v>
      </c>
      <c r="B1545" s="196"/>
      <c r="C1545" s="196" t="s">
        <v>85</v>
      </c>
      <c r="D1545" s="196" t="s">
        <v>1553</v>
      </c>
      <c r="E1545" s="826">
        <v>1.836</v>
      </c>
      <c r="F1545" s="826">
        <v>1.5</v>
      </c>
      <c r="G1545" s="826">
        <v>3</v>
      </c>
      <c r="H1545" s="826">
        <v>1</v>
      </c>
      <c r="I1545" s="826"/>
      <c r="J1545" s="826">
        <v>2.754</v>
      </c>
      <c r="K1545" s="826">
        <v>2.036</v>
      </c>
      <c r="L1545" s="142" t="s">
        <v>2084</v>
      </c>
      <c r="M1545" s="136">
        <v>498</v>
      </c>
    </row>
    <row r="1546" s="136" customFormat="1" customHeight="1" outlineLevel="1" spans="1:13">
      <c r="A1546" s="196">
        <v>1577</v>
      </c>
      <c r="B1546" s="196"/>
      <c r="C1546" s="196"/>
      <c r="D1546" s="266" t="s">
        <v>1606</v>
      </c>
      <c r="E1546" s="826">
        <v>1.836</v>
      </c>
      <c r="F1546" s="826">
        <v>1.5</v>
      </c>
      <c r="G1546" s="826">
        <v>3</v>
      </c>
      <c r="H1546" s="826">
        <v>1</v>
      </c>
      <c r="I1546" s="826"/>
      <c r="J1546" s="826">
        <v>2.754</v>
      </c>
      <c r="K1546" s="826">
        <v>2.036</v>
      </c>
      <c r="L1546" s="142"/>
      <c r="M1546" s="136">
        <v>498</v>
      </c>
    </row>
    <row r="1547" s="136" customFormat="1" customHeight="1" outlineLevel="1" spans="1:13">
      <c r="A1547" s="196">
        <v>1578</v>
      </c>
      <c r="B1547" s="196"/>
      <c r="C1547" s="196"/>
      <c r="D1547" s="196" t="s">
        <v>1555</v>
      </c>
      <c r="E1547" s="826">
        <v>6.63</v>
      </c>
      <c r="F1547" s="826">
        <v>1.5</v>
      </c>
      <c r="G1547" s="826">
        <v>3</v>
      </c>
      <c r="H1547" s="826">
        <v>2</v>
      </c>
      <c r="I1547" s="826"/>
      <c r="J1547" s="826">
        <v>19.89</v>
      </c>
      <c r="K1547" s="826">
        <v>6.83</v>
      </c>
      <c r="L1547" s="142"/>
      <c r="M1547" s="136">
        <v>498</v>
      </c>
    </row>
    <row r="1548" s="136" customFormat="1" customHeight="1" outlineLevel="1" spans="1:13">
      <c r="A1548" s="196">
        <v>1579</v>
      </c>
      <c r="B1548" s="196"/>
      <c r="C1548" s="196"/>
      <c r="D1548" s="196" t="s">
        <v>1547</v>
      </c>
      <c r="E1548" s="826">
        <v>1.428</v>
      </c>
      <c r="F1548" s="826">
        <v>1.5</v>
      </c>
      <c r="G1548" s="266">
        <v>3.96</v>
      </c>
      <c r="H1548" s="826">
        <v>1</v>
      </c>
      <c r="I1548" s="826">
        <v>5.65488</v>
      </c>
      <c r="J1548" s="826"/>
      <c r="K1548" s="826"/>
      <c r="L1548" s="142"/>
      <c r="M1548" s="136">
        <v>498</v>
      </c>
    </row>
    <row r="1549" s="136" customFormat="1" customHeight="1" outlineLevel="1" spans="1:13">
      <c r="A1549" s="196">
        <v>1580</v>
      </c>
      <c r="B1549" s="196"/>
      <c r="C1549" s="196" t="s">
        <v>85</v>
      </c>
      <c r="D1549" s="196" t="s">
        <v>1553</v>
      </c>
      <c r="E1549" s="826">
        <v>1.836</v>
      </c>
      <c r="F1549" s="826">
        <v>1.5</v>
      </c>
      <c r="G1549" s="826">
        <v>3</v>
      </c>
      <c r="H1549" s="826">
        <v>1</v>
      </c>
      <c r="I1549" s="826"/>
      <c r="J1549" s="826">
        <v>2.754</v>
      </c>
      <c r="K1549" s="826">
        <v>2.036</v>
      </c>
      <c r="L1549" s="142" t="s">
        <v>2085</v>
      </c>
      <c r="M1549" s="136">
        <v>498</v>
      </c>
    </row>
    <row r="1550" s="136" customFormat="1" customHeight="1" outlineLevel="1" spans="1:13">
      <c r="A1550" s="196">
        <v>1581</v>
      </c>
      <c r="B1550" s="196"/>
      <c r="C1550" s="196"/>
      <c r="D1550" s="266" t="s">
        <v>1606</v>
      </c>
      <c r="E1550" s="826">
        <v>1.836</v>
      </c>
      <c r="F1550" s="826">
        <v>1.5</v>
      </c>
      <c r="G1550" s="826">
        <v>3</v>
      </c>
      <c r="H1550" s="826">
        <v>1</v>
      </c>
      <c r="I1550" s="826"/>
      <c r="J1550" s="826">
        <v>2.754</v>
      </c>
      <c r="K1550" s="826">
        <v>2.036</v>
      </c>
      <c r="L1550" s="142"/>
      <c r="M1550" s="136">
        <v>498</v>
      </c>
    </row>
    <row r="1551" s="136" customFormat="1" customHeight="1" outlineLevel="1" spans="1:13">
      <c r="A1551" s="196">
        <v>1582</v>
      </c>
      <c r="B1551" s="196"/>
      <c r="C1551" s="196"/>
      <c r="D1551" s="196" t="s">
        <v>1555</v>
      </c>
      <c r="E1551" s="826">
        <v>6.63</v>
      </c>
      <c r="F1551" s="826">
        <v>1.5</v>
      </c>
      <c r="G1551" s="826">
        <v>3</v>
      </c>
      <c r="H1551" s="826">
        <v>2</v>
      </c>
      <c r="I1551" s="826"/>
      <c r="J1551" s="826">
        <v>19.89</v>
      </c>
      <c r="K1551" s="826">
        <v>6.83</v>
      </c>
      <c r="L1551" s="142"/>
      <c r="M1551" s="136">
        <v>498</v>
      </c>
    </row>
    <row r="1552" s="136" customFormat="1" customHeight="1" outlineLevel="1" spans="1:13">
      <c r="A1552" s="196">
        <v>1583</v>
      </c>
      <c r="B1552" s="196"/>
      <c r="C1552" s="196"/>
      <c r="D1552" s="196" t="s">
        <v>1547</v>
      </c>
      <c r="E1552" s="826">
        <v>1.428</v>
      </c>
      <c r="F1552" s="826">
        <v>1.5</v>
      </c>
      <c r="G1552" s="266">
        <v>3.96</v>
      </c>
      <c r="H1552" s="826">
        <v>1</v>
      </c>
      <c r="I1552" s="826">
        <v>5.65488</v>
      </c>
      <c r="J1552" s="826"/>
      <c r="K1552" s="826"/>
      <c r="L1552" s="142"/>
      <c r="M1552" s="136">
        <v>498</v>
      </c>
    </row>
    <row r="1553" s="136" customFormat="1" customHeight="1" outlineLevel="1" spans="1:13">
      <c r="A1553" s="196">
        <v>1584</v>
      </c>
      <c r="B1553" s="196"/>
      <c r="C1553" s="196" t="s">
        <v>85</v>
      </c>
      <c r="D1553" s="196" t="s">
        <v>1553</v>
      </c>
      <c r="E1553" s="826">
        <v>1.836</v>
      </c>
      <c r="F1553" s="826">
        <v>1.5</v>
      </c>
      <c r="G1553" s="826">
        <v>3</v>
      </c>
      <c r="H1553" s="826">
        <v>1</v>
      </c>
      <c r="I1553" s="826"/>
      <c r="J1553" s="826">
        <v>2.754</v>
      </c>
      <c r="K1553" s="826">
        <v>2.036</v>
      </c>
      <c r="L1553" s="142" t="s">
        <v>2086</v>
      </c>
      <c r="M1553" s="136">
        <v>498</v>
      </c>
    </row>
    <row r="1554" s="136" customFormat="1" customHeight="1" outlineLevel="1" spans="1:13">
      <c r="A1554" s="196">
        <v>1585</v>
      </c>
      <c r="B1554" s="196"/>
      <c r="C1554" s="196"/>
      <c r="D1554" s="266" t="s">
        <v>1606</v>
      </c>
      <c r="E1554" s="826">
        <v>1.836</v>
      </c>
      <c r="F1554" s="826">
        <v>1.5</v>
      </c>
      <c r="G1554" s="826">
        <v>3</v>
      </c>
      <c r="H1554" s="826">
        <v>1</v>
      </c>
      <c r="I1554" s="826"/>
      <c r="J1554" s="826">
        <v>2.754</v>
      </c>
      <c r="K1554" s="826">
        <v>2.036</v>
      </c>
      <c r="L1554" s="142"/>
      <c r="M1554" s="136">
        <v>498</v>
      </c>
    </row>
    <row r="1555" s="136" customFormat="1" customHeight="1" outlineLevel="1" spans="1:13">
      <c r="A1555" s="196">
        <v>1586</v>
      </c>
      <c r="B1555" s="196"/>
      <c r="C1555" s="196"/>
      <c r="D1555" s="196" t="s">
        <v>1555</v>
      </c>
      <c r="E1555" s="826">
        <v>6.63</v>
      </c>
      <c r="F1555" s="826">
        <v>1.5</v>
      </c>
      <c r="G1555" s="826">
        <v>3</v>
      </c>
      <c r="H1555" s="826">
        <v>2</v>
      </c>
      <c r="I1555" s="826"/>
      <c r="J1555" s="826">
        <v>19.89</v>
      </c>
      <c r="K1555" s="826">
        <v>6.83</v>
      </c>
      <c r="L1555" s="142"/>
      <c r="M1555" s="136">
        <v>498</v>
      </c>
    </row>
    <row r="1556" s="136" customFormat="1" customHeight="1" outlineLevel="1" spans="1:13">
      <c r="A1556" s="196">
        <v>1587</v>
      </c>
      <c r="B1556" s="196"/>
      <c r="C1556" s="196"/>
      <c r="D1556" s="196" t="s">
        <v>1547</v>
      </c>
      <c r="E1556" s="826">
        <v>1.428</v>
      </c>
      <c r="F1556" s="826">
        <v>1.5</v>
      </c>
      <c r="G1556" s="266">
        <v>3.96</v>
      </c>
      <c r="H1556" s="826">
        <v>1</v>
      </c>
      <c r="I1556" s="826">
        <v>5.65488</v>
      </c>
      <c r="J1556" s="826"/>
      <c r="K1556" s="826"/>
      <c r="L1556" s="142"/>
      <c r="M1556" s="136">
        <v>498</v>
      </c>
    </row>
    <row r="1557" s="136" customFormat="1" customHeight="1" outlineLevel="1" spans="1:13">
      <c r="A1557" s="196">
        <v>1588</v>
      </c>
      <c r="B1557" s="196"/>
      <c r="C1557" s="196" t="s">
        <v>85</v>
      </c>
      <c r="D1557" s="196" t="s">
        <v>1553</v>
      </c>
      <c r="E1557" s="826">
        <v>1.836</v>
      </c>
      <c r="F1557" s="826">
        <v>1.5</v>
      </c>
      <c r="G1557" s="826">
        <v>3</v>
      </c>
      <c r="H1557" s="826">
        <v>1</v>
      </c>
      <c r="I1557" s="826"/>
      <c r="J1557" s="826">
        <v>2.754</v>
      </c>
      <c r="K1557" s="826">
        <v>2.036</v>
      </c>
      <c r="L1557" s="142" t="s">
        <v>2087</v>
      </c>
      <c r="M1557" s="136">
        <v>498</v>
      </c>
    </row>
    <row r="1558" s="136" customFormat="1" customHeight="1" outlineLevel="1" spans="1:13">
      <c r="A1558" s="196">
        <v>1589</v>
      </c>
      <c r="B1558" s="196"/>
      <c r="C1558" s="196"/>
      <c r="D1558" s="266" t="s">
        <v>1606</v>
      </c>
      <c r="E1558" s="826">
        <v>1.836</v>
      </c>
      <c r="F1558" s="826">
        <v>1.5</v>
      </c>
      <c r="G1558" s="826">
        <v>3</v>
      </c>
      <c r="H1558" s="826">
        <v>1</v>
      </c>
      <c r="I1558" s="826"/>
      <c r="J1558" s="826">
        <v>2.754</v>
      </c>
      <c r="K1558" s="826">
        <v>2.036</v>
      </c>
      <c r="L1558" s="142"/>
      <c r="M1558" s="136">
        <v>498</v>
      </c>
    </row>
    <row r="1559" s="136" customFormat="1" customHeight="1" outlineLevel="1" spans="1:13">
      <c r="A1559" s="196">
        <v>1590</v>
      </c>
      <c r="B1559" s="196"/>
      <c r="C1559" s="196"/>
      <c r="D1559" s="196" t="s">
        <v>1555</v>
      </c>
      <c r="E1559" s="826">
        <v>6.63</v>
      </c>
      <c r="F1559" s="826">
        <v>1.5</v>
      </c>
      <c r="G1559" s="826">
        <v>3</v>
      </c>
      <c r="H1559" s="826">
        <v>2</v>
      </c>
      <c r="I1559" s="826"/>
      <c r="J1559" s="826">
        <v>19.89</v>
      </c>
      <c r="K1559" s="826">
        <v>6.83</v>
      </c>
      <c r="L1559" s="142"/>
      <c r="M1559" s="136">
        <v>498</v>
      </c>
    </row>
    <row r="1560" s="136" customFormat="1" customHeight="1" outlineLevel="1" spans="1:13">
      <c r="A1560" s="196">
        <v>1591</v>
      </c>
      <c r="B1560" s="196"/>
      <c r="C1560" s="196"/>
      <c r="D1560" s="196" t="s">
        <v>1547</v>
      </c>
      <c r="E1560" s="826">
        <v>1.428</v>
      </c>
      <c r="F1560" s="826">
        <v>1.5</v>
      </c>
      <c r="G1560" s="266">
        <v>3.96</v>
      </c>
      <c r="H1560" s="826">
        <v>1</v>
      </c>
      <c r="I1560" s="826">
        <v>5.65488</v>
      </c>
      <c r="J1560" s="826"/>
      <c r="K1560" s="826"/>
      <c r="L1560" s="142"/>
      <c r="M1560" s="136">
        <v>498</v>
      </c>
    </row>
    <row r="1561" s="136" customFormat="1" customHeight="1" outlineLevel="1" spans="1:13">
      <c r="A1561" s="196">
        <v>1592</v>
      </c>
      <c r="B1561" s="196"/>
      <c r="C1561" s="196" t="s">
        <v>83</v>
      </c>
      <c r="D1561" s="196" t="s">
        <v>1553</v>
      </c>
      <c r="E1561" s="826">
        <v>3.264</v>
      </c>
      <c r="F1561" s="826">
        <v>1.5</v>
      </c>
      <c r="G1561" s="826">
        <v>3</v>
      </c>
      <c r="H1561" s="826">
        <v>1</v>
      </c>
      <c r="I1561" s="826"/>
      <c r="J1561" s="826">
        <v>4.896</v>
      </c>
      <c r="K1561" s="826">
        <v>3.464</v>
      </c>
      <c r="L1561" s="142" t="s">
        <v>2088</v>
      </c>
      <c r="M1561" s="136">
        <v>498</v>
      </c>
    </row>
    <row r="1562" s="136" customFormat="1" customHeight="1" outlineLevel="1" spans="1:13">
      <c r="A1562" s="196">
        <v>1593</v>
      </c>
      <c r="B1562" s="196"/>
      <c r="C1562" s="196"/>
      <c r="D1562" s="266" t="s">
        <v>1606</v>
      </c>
      <c r="E1562" s="826">
        <v>3.264</v>
      </c>
      <c r="F1562" s="826">
        <v>1.5</v>
      </c>
      <c r="G1562" s="826">
        <v>3</v>
      </c>
      <c r="H1562" s="826">
        <v>1</v>
      </c>
      <c r="I1562" s="826"/>
      <c r="J1562" s="826">
        <v>4.896</v>
      </c>
      <c r="K1562" s="826">
        <v>3.464</v>
      </c>
      <c r="L1562" s="142"/>
      <c r="M1562" s="136">
        <v>498</v>
      </c>
    </row>
    <row r="1563" s="136" customFormat="1" customHeight="1" outlineLevel="1" spans="1:13">
      <c r="A1563" s="196">
        <v>1594</v>
      </c>
      <c r="B1563" s="196"/>
      <c r="C1563" s="196"/>
      <c r="D1563" s="196" t="s">
        <v>1555</v>
      </c>
      <c r="E1563" s="826">
        <v>6.63</v>
      </c>
      <c r="F1563" s="826">
        <v>1.5</v>
      </c>
      <c r="G1563" s="826">
        <v>3</v>
      </c>
      <c r="H1563" s="826">
        <v>1</v>
      </c>
      <c r="I1563" s="826"/>
      <c r="J1563" s="826">
        <v>9.945</v>
      </c>
      <c r="K1563" s="826">
        <v>6.83</v>
      </c>
      <c r="L1563" s="142"/>
      <c r="M1563" s="136">
        <v>498</v>
      </c>
    </row>
    <row r="1564" s="136" customFormat="1" customHeight="1" outlineLevel="1" spans="1:13">
      <c r="A1564" s="196">
        <v>1596</v>
      </c>
      <c r="B1564" s="196"/>
      <c r="C1564" s="196" t="s">
        <v>83</v>
      </c>
      <c r="D1564" s="196" t="s">
        <v>1553</v>
      </c>
      <c r="E1564" s="826">
        <v>3.264</v>
      </c>
      <c r="F1564" s="826">
        <v>1.5</v>
      </c>
      <c r="G1564" s="826">
        <v>3</v>
      </c>
      <c r="H1564" s="826">
        <v>1</v>
      </c>
      <c r="I1564" s="826"/>
      <c r="J1564" s="826">
        <v>4.896</v>
      </c>
      <c r="K1564" s="826">
        <v>3.464</v>
      </c>
      <c r="L1564" s="142" t="s">
        <v>2089</v>
      </c>
      <c r="M1564" s="136">
        <v>498</v>
      </c>
    </row>
    <row r="1565" s="136" customFormat="1" customHeight="1" outlineLevel="1" spans="1:13">
      <c r="A1565" s="196">
        <v>1597</v>
      </c>
      <c r="B1565" s="196"/>
      <c r="C1565" s="196"/>
      <c r="D1565" s="266" t="s">
        <v>1606</v>
      </c>
      <c r="E1565" s="826">
        <v>3.264</v>
      </c>
      <c r="F1565" s="826">
        <v>1.5</v>
      </c>
      <c r="G1565" s="826">
        <v>3</v>
      </c>
      <c r="H1565" s="826">
        <v>1</v>
      </c>
      <c r="I1565" s="826"/>
      <c r="J1565" s="826">
        <v>4.896</v>
      </c>
      <c r="K1565" s="826">
        <v>3.464</v>
      </c>
      <c r="L1565" s="142"/>
      <c r="M1565" s="136">
        <v>498</v>
      </c>
    </row>
    <row r="1566" s="136" customFormat="1" customHeight="1" outlineLevel="1" spans="1:13">
      <c r="A1566" s="196">
        <v>1598</v>
      </c>
      <c r="B1566" s="196"/>
      <c r="C1566" s="196"/>
      <c r="D1566" s="196" t="s">
        <v>1555</v>
      </c>
      <c r="E1566" s="826">
        <v>6.63</v>
      </c>
      <c r="F1566" s="826">
        <v>1.5</v>
      </c>
      <c r="G1566" s="826">
        <v>3</v>
      </c>
      <c r="H1566" s="826">
        <v>1</v>
      </c>
      <c r="I1566" s="826"/>
      <c r="J1566" s="826">
        <v>9.945</v>
      </c>
      <c r="K1566" s="826">
        <v>6.83</v>
      </c>
      <c r="L1566" s="142"/>
      <c r="M1566" s="136">
        <v>498</v>
      </c>
    </row>
    <row r="1567" s="136" customFormat="1" customHeight="1" outlineLevel="1" spans="1:13">
      <c r="A1567" s="196">
        <v>1600</v>
      </c>
      <c r="B1567" s="196"/>
      <c r="C1567" s="196" t="s">
        <v>87</v>
      </c>
      <c r="D1567" s="196" t="s">
        <v>1553</v>
      </c>
      <c r="E1567" s="826">
        <v>1.836</v>
      </c>
      <c r="F1567" s="826">
        <v>1.5</v>
      </c>
      <c r="G1567" s="826">
        <v>3</v>
      </c>
      <c r="H1567" s="826">
        <v>1</v>
      </c>
      <c r="I1567" s="826"/>
      <c r="J1567" s="826">
        <v>2.754</v>
      </c>
      <c r="K1567" s="826">
        <v>2.036</v>
      </c>
      <c r="L1567" s="142" t="s">
        <v>2090</v>
      </c>
      <c r="M1567" s="136">
        <v>498</v>
      </c>
    </row>
    <row r="1568" s="136" customFormat="1" customHeight="1" outlineLevel="1" spans="1:13">
      <c r="A1568" s="196">
        <v>1601</v>
      </c>
      <c r="B1568" s="196"/>
      <c r="C1568" s="196"/>
      <c r="D1568" s="266" t="s">
        <v>1606</v>
      </c>
      <c r="E1568" s="826">
        <v>1.836</v>
      </c>
      <c r="F1568" s="826">
        <v>1.5</v>
      </c>
      <c r="G1568" s="826">
        <v>3</v>
      </c>
      <c r="H1568" s="826">
        <v>1</v>
      </c>
      <c r="I1568" s="826"/>
      <c r="J1568" s="826">
        <v>2.754</v>
      </c>
      <c r="K1568" s="826">
        <v>2.036</v>
      </c>
      <c r="L1568" s="142"/>
      <c r="M1568" s="136">
        <v>498</v>
      </c>
    </row>
    <row r="1569" s="136" customFormat="1" customHeight="1" outlineLevel="1" spans="1:13">
      <c r="A1569" s="196">
        <v>1602</v>
      </c>
      <c r="B1569" s="196"/>
      <c r="C1569" s="196"/>
      <c r="D1569" s="196" t="s">
        <v>1555</v>
      </c>
      <c r="E1569" s="826">
        <v>6.63</v>
      </c>
      <c r="F1569" s="826">
        <v>1.5</v>
      </c>
      <c r="G1569" s="826">
        <v>3</v>
      </c>
      <c r="H1569" s="826">
        <v>3</v>
      </c>
      <c r="I1569" s="826"/>
      <c r="J1569" s="826">
        <v>29.835</v>
      </c>
      <c r="K1569" s="826">
        <v>6.83</v>
      </c>
      <c r="L1569" s="142"/>
      <c r="M1569" s="136">
        <v>498</v>
      </c>
    </row>
    <row r="1570" s="136" customFormat="1" customHeight="1" outlineLevel="1" spans="1:13">
      <c r="A1570" s="196">
        <v>1603</v>
      </c>
      <c r="B1570" s="196"/>
      <c r="C1570" s="196"/>
      <c r="D1570" s="196" t="s">
        <v>1547</v>
      </c>
      <c r="E1570" s="826">
        <v>1.428</v>
      </c>
      <c r="F1570" s="826">
        <v>1.5</v>
      </c>
      <c r="G1570" s="266">
        <v>3.96</v>
      </c>
      <c r="H1570" s="826">
        <v>1</v>
      </c>
      <c r="I1570" s="826">
        <v>5.65488</v>
      </c>
      <c r="J1570" s="826"/>
      <c r="K1570" s="826"/>
      <c r="L1570" s="142"/>
      <c r="M1570" s="136">
        <v>498</v>
      </c>
    </row>
    <row r="1571" s="136" customFormat="1" customHeight="1" outlineLevel="1" spans="1:13">
      <c r="A1571" s="196">
        <v>1604</v>
      </c>
      <c r="B1571" s="196"/>
      <c r="C1571" s="196" t="s">
        <v>87</v>
      </c>
      <c r="D1571" s="196" t="s">
        <v>1553</v>
      </c>
      <c r="E1571" s="826">
        <v>1.836</v>
      </c>
      <c r="F1571" s="826">
        <v>1.5</v>
      </c>
      <c r="G1571" s="826">
        <v>3</v>
      </c>
      <c r="H1571" s="826">
        <v>1</v>
      </c>
      <c r="I1571" s="826"/>
      <c r="J1571" s="826">
        <v>2.754</v>
      </c>
      <c r="K1571" s="826">
        <v>2.036</v>
      </c>
      <c r="L1571" s="142" t="s">
        <v>2091</v>
      </c>
      <c r="M1571" s="136">
        <v>498</v>
      </c>
    </row>
    <row r="1572" s="136" customFormat="1" customHeight="1" outlineLevel="1" spans="1:13">
      <c r="A1572" s="196">
        <v>1605</v>
      </c>
      <c r="B1572" s="196"/>
      <c r="C1572" s="196"/>
      <c r="D1572" s="266" t="s">
        <v>1606</v>
      </c>
      <c r="E1572" s="826">
        <v>1.836</v>
      </c>
      <c r="F1572" s="826">
        <v>1.5</v>
      </c>
      <c r="G1572" s="826">
        <v>3</v>
      </c>
      <c r="H1572" s="826">
        <v>1</v>
      </c>
      <c r="I1572" s="826"/>
      <c r="J1572" s="826">
        <v>2.754</v>
      </c>
      <c r="K1572" s="826">
        <v>2.036</v>
      </c>
      <c r="L1572" s="142"/>
      <c r="M1572" s="136">
        <v>498</v>
      </c>
    </row>
    <row r="1573" s="136" customFormat="1" customHeight="1" outlineLevel="1" spans="1:13">
      <c r="A1573" s="196">
        <v>1606</v>
      </c>
      <c r="B1573" s="196"/>
      <c r="C1573" s="196"/>
      <c r="D1573" s="196" t="s">
        <v>1555</v>
      </c>
      <c r="E1573" s="826">
        <v>6.63</v>
      </c>
      <c r="F1573" s="826">
        <v>1.5</v>
      </c>
      <c r="G1573" s="826">
        <v>3</v>
      </c>
      <c r="H1573" s="826">
        <v>3</v>
      </c>
      <c r="I1573" s="826"/>
      <c r="J1573" s="826">
        <v>29.835</v>
      </c>
      <c r="K1573" s="826">
        <v>6.83</v>
      </c>
      <c r="L1573" s="142"/>
      <c r="M1573" s="136">
        <v>498</v>
      </c>
    </row>
    <row r="1574" s="136" customFormat="1" customHeight="1" outlineLevel="1" spans="1:13">
      <c r="A1574" s="196">
        <v>1607</v>
      </c>
      <c r="B1574" s="196"/>
      <c r="C1574" s="196"/>
      <c r="D1574" s="196" t="s">
        <v>1547</v>
      </c>
      <c r="E1574" s="826">
        <v>1.428</v>
      </c>
      <c r="F1574" s="826">
        <v>1.5</v>
      </c>
      <c r="G1574" s="266">
        <v>3.96</v>
      </c>
      <c r="H1574" s="826">
        <v>1</v>
      </c>
      <c r="I1574" s="826">
        <v>5.65488</v>
      </c>
      <c r="J1574" s="826"/>
      <c r="K1574" s="826"/>
      <c r="L1574" s="142"/>
      <c r="M1574" s="136">
        <v>498</v>
      </c>
    </row>
    <row r="1575" s="136" customFormat="1" customHeight="1" outlineLevel="1" spans="1:13">
      <c r="A1575" s="196">
        <v>1608</v>
      </c>
      <c r="B1575" s="196"/>
      <c r="C1575" s="196" t="s">
        <v>87</v>
      </c>
      <c r="D1575" s="196" t="s">
        <v>1553</v>
      </c>
      <c r="E1575" s="826">
        <v>1.836</v>
      </c>
      <c r="F1575" s="826">
        <v>1.5</v>
      </c>
      <c r="G1575" s="826">
        <v>3</v>
      </c>
      <c r="H1575" s="826">
        <v>1</v>
      </c>
      <c r="I1575" s="826"/>
      <c r="J1575" s="826">
        <v>2.754</v>
      </c>
      <c r="K1575" s="826">
        <v>2.036</v>
      </c>
      <c r="L1575" s="142" t="s">
        <v>2092</v>
      </c>
      <c r="M1575" s="136">
        <v>498</v>
      </c>
    </row>
    <row r="1576" s="136" customFormat="1" customHeight="1" outlineLevel="1" spans="1:13">
      <c r="A1576" s="196">
        <v>1609</v>
      </c>
      <c r="B1576" s="196"/>
      <c r="C1576" s="196"/>
      <c r="D1576" s="266" t="s">
        <v>1606</v>
      </c>
      <c r="E1576" s="826">
        <v>1.836</v>
      </c>
      <c r="F1576" s="826">
        <v>1.5</v>
      </c>
      <c r="G1576" s="826">
        <v>3</v>
      </c>
      <c r="H1576" s="826">
        <v>1</v>
      </c>
      <c r="I1576" s="826"/>
      <c r="J1576" s="826">
        <v>2.754</v>
      </c>
      <c r="K1576" s="826">
        <v>2.036</v>
      </c>
      <c r="L1576" s="142"/>
      <c r="M1576" s="136">
        <v>498</v>
      </c>
    </row>
    <row r="1577" s="136" customFormat="1" customHeight="1" outlineLevel="1" spans="1:13">
      <c r="A1577" s="196">
        <v>1610</v>
      </c>
      <c r="B1577" s="196"/>
      <c r="C1577" s="196"/>
      <c r="D1577" s="196" t="s">
        <v>1555</v>
      </c>
      <c r="E1577" s="826">
        <v>6.63</v>
      </c>
      <c r="F1577" s="826">
        <v>1.5</v>
      </c>
      <c r="G1577" s="826">
        <v>3</v>
      </c>
      <c r="H1577" s="826">
        <v>3</v>
      </c>
      <c r="I1577" s="826"/>
      <c r="J1577" s="826">
        <v>29.835</v>
      </c>
      <c r="K1577" s="826">
        <v>6.83</v>
      </c>
      <c r="L1577" s="142"/>
      <c r="M1577" s="136">
        <v>498</v>
      </c>
    </row>
    <row r="1578" s="136" customFormat="1" customHeight="1" outlineLevel="1" spans="1:13">
      <c r="A1578" s="196">
        <v>1611</v>
      </c>
      <c r="B1578" s="196"/>
      <c r="C1578" s="196"/>
      <c r="D1578" s="196" t="s">
        <v>1547</v>
      </c>
      <c r="E1578" s="826">
        <v>1.428</v>
      </c>
      <c r="F1578" s="826">
        <v>1.5</v>
      </c>
      <c r="G1578" s="266">
        <v>3.96</v>
      </c>
      <c r="H1578" s="826">
        <v>1</v>
      </c>
      <c r="I1578" s="826">
        <v>5.65488</v>
      </c>
      <c r="J1578" s="826"/>
      <c r="K1578" s="826"/>
      <c r="L1578" s="142"/>
      <c r="M1578" s="136">
        <v>498</v>
      </c>
    </row>
    <row r="1579" s="136" customFormat="1" customHeight="1" outlineLevel="1" spans="1:13">
      <c r="A1579" s="196">
        <v>1612</v>
      </c>
      <c r="B1579" s="196"/>
      <c r="C1579" s="196" t="s">
        <v>85</v>
      </c>
      <c r="D1579" s="196" t="s">
        <v>1553</v>
      </c>
      <c r="E1579" s="826">
        <v>1.836</v>
      </c>
      <c r="F1579" s="826">
        <v>1.5</v>
      </c>
      <c r="G1579" s="826">
        <v>3</v>
      </c>
      <c r="H1579" s="826">
        <v>1</v>
      </c>
      <c r="I1579" s="826"/>
      <c r="J1579" s="826">
        <v>2.754</v>
      </c>
      <c r="K1579" s="826">
        <v>2.036</v>
      </c>
      <c r="L1579" s="142" t="s">
        <v>2093</v>
      </c>
      <c r="M1579" s="136">
        <v>498</v>
      </c>
    </row>
    <row r="1580" s="136" customFormat="1" customHeight="1" outlineLevel="1" spans="1:13">
      <c r="A1580" s="196">
        <v>1613</v>
      </c>
      <c r="B1580" s="196"/>
      <c r="C1580" s="196"/>
      <c r="D1580" s="266" t="s">
        <v>1606</v>
      </c>
      <c r="E1580" s="826">
        <v>1.836</v>
      </c>
      <c r="F1580" s="826">
        <v>1.5</v>
      </c>
      <c r="G1580" s="826">
        <v>3</v>
      </c>
      <c r="H1580" s="826">
        <v>1</v>
      </c>
      <c r="I1580" s="826"/>
      <c r="J1580" s="826">
        <v>2.754</v>
      </c>
      <c r="K1580" s="826">
        <v>2.036</v>
      </c>
      <c r="L1580" s="142"/>
      <c r="M1580" s="136">
        <v>498</v>
      </c>
    </row>
    <row r="1581" s="136" customFormat="1" customHeight="1" outlineLevel="1" spans="1:13">
      <c r="A1581" s="196">
        <v>1614</v>
      </c>
      <c r="B1581" s="196"/>
      <c r="C1581" s="196"/>
      <c r="D1581" s="196" t="s">
        <v>1555</v>
      </c>
      <c r="E1581" s="826">
        <v>6.63</v>
      </c>
      <c r="F1581" s="826">
        <v>1.5</v>
      </c>
      <c r="G1581" s="826">
        <v>3</v>
      </c>
      <c r="H1581" s="826">
        <v>2</v>
      </c>
      <c r="I1581" s="826"/>
      <c r="J1581" s="826">
        <v>19.89</v>
      </c>
      <c r="K1581" s="826">
        <v>6.83</v>
      </c>
      <c r="L1581" s="142"/>
      <c r="M1581" s="136">
        <v>498</v>
      </c>
    </row>
    <row r="1582" s="136" customFormat="1" customHeight="1" outlineLevel="1" spans="1:13">
      <c r="A1582" s="196">
        <v>1615</v>
      </c>
      <c r="B1582" s="196"/>
      <c r="C1582" s="196"/>
      <c r="D1582" s="196" t="s">
        <v>1547</v>
      </c>
      <c r="E1582" s="826">
        <v>1.428</v>
      </c>
      <c r="F1582" s="826">
        <v>1.5</v>
      </c>
      <c r="G1582" s="266">
        <v>3.96</v>
      </c>
      <c r="H1582" s="826">
        <v>1</v>
      </c>
      <c r="I1582" s="826">
        <v>5.65488</v>
      </c>
      <c r="J1582" s="826"/>
      <c r="K1582" s="826"/>
      <c r="L1582" s="142"/>
      <c r="M1582" s="136">
        <v>498</v>
      </c>
    </row>
    <row r="1583" s="136" customFormat="1" customHeight="1" outlineLevel="1" spans="1:13">
      <c r="A1583" s="196">
        <v>1616</v>
      </c>
      <c r="B1583" s="196"/>
      <c r="C1583" s="196" t="s">
        <v>85</v>
      </c>
      <c r="D1583" s="196" t="s">
        <v>1553</v>
      </c>
      <c r="E1583" s="826">
        <v>1.836</v>
      </c>
      <c r="F1583" s="826">
        <v>1.5</v>
      </c>
      <c r="G1583" s="826">
        <v>3</v>
      </c>
      <c r="H1583" s="826">
        <v>1</v>
      </c>
      <c r="I1583" s="826"/>
      <c r="J1583" s="826">
        <v>2.754</v>
      </c>
      <c r="K1583" s="826">
        <v>2.036</v>
      </c>
      <c r="L1583" s="142" t="s">
        <v>2094</v>
      </c>
      <c r="M1583" s="136">
        <v>498</v>
      </c>
    </row>
    <row r="1584" s="136" customFormat="1" customHeight="1" outlineLevel="1" spans="1:13">
      <c r="A1584" s="196">
        <v>1617</v>
      </c>
      <c r="B1584" s="196"/>
      <c r="C1584" s="196"/>
      <c r="D1584" s="266" t="s">
        <v>1606</v>
      </c>
      <c r="E1584" s="826">
        <v>1.836</v>
      </c>
      <c r="F1584" s="826">
        <v>1.5</v>
      </c>
      <c r="G1584" s="826">
        <v>3</v>
      </c>
      <c r="H1584" s="826">
        <v>1</v>
      </c>
      <c r="I1584" s="826"/>
      <c r="J1584" s="826">
        <v>2.754</v>
      </c>
      <c r="K1584" s="826">
        <v>2.036</v>
      </c>
      <c r="L1584" s="142"/>
      <c r="M1584" s="136">
        <v>498</v>
      </c>
    </row>
    <row r="1585" s="136" customFormat="1" customHeight="1" outlineLevel="1" spans="1:13">
      <c r="A1585" s="196">
        <v>1618</v>
      </c>
      <c r="B1585" s="196"/>
      <c r="C1585" s="196"/>
      <c r="D1585" s="196" t="s">
        <v>1555</v>
      </c>
      <c r="E1585" s="826">
        <v>6.63</v>
      </c>
      <c r="F1585" s="826">
        <v>1.5</v>
      </c>
      <c r="G1585" s="826">
        <v>3</v>
      </c>
      <c r="H1585" s="826">
        <v>2</v>
      </c>
      <c r="I1585" s="826"/>
      <c r="J1585" s="826">
        <v>19.89</v>
      </c>
      <c r="K1585" s="826">
        <v>6.83</v>
      </c>
      <c r="L1585" s="142"/>
      <c r="M1585" s="136">
        <v>498</v>
      </c>
    </row>
    <row r="1586" s="136" customFormat="1" customHeight="1" outlineLevel="1" spans="1:13">
      <c r="A1586" s="196">
        <v>1619</v>
      </c>
      <c r="B1586" s="196"/>
      <c r="C1586" s="196"/>
      <c r="D1586" s="196" t="s">
        <v>1547</v>
      </c>
      <c r="E1586" s="826">
        <v>1.428</v>
      </c>
      <c r="F1586" s="826">
        <v>1.5</v>
      </c>
      <c r="G1586" s="266">
        <v>3.96</v>
      </c>
      <c r="H1586" s="826">
        <v>1</v>
      </c>
      <c r="I1586" s="826">
        <v>5.65488</v>
      </c>
      <c r="J1586" s="826"/>
      <c r="K1586" s="826"/>
      <c r="L1586" s="142"/>
      <c r="M1586" s="136">
        <v>498</v>
      </c>
    </row>
    <row r="1587" s="136" customFormat="1" customHeight="1" outlineLevel="1" spans="1:13">
      <c r="A1587" s="196">
        <v>1620</v>
      </c>
      <c r="B1587" s="196"/>
      <c r="C1587" s="196" t="s">
        <v>85</v>
      </c>
      <c r="D1587" s="196" t="s">
        <v>1553</v>
      </c>
      <c r="E1587" s="826">
        <v>1.836</v>
      </c>
      <c r="F1587" s="826">
        <v>1.5</v>
      </c>
      <c r="G1587" s="826">
        <v>3</v>
      </c>
      <c r="H1587" s="826">
        <v>1</v>
      </c>
      <c r="I1587" s="826"/>
      <c r="J1587" s="826">
        <v>2.754</v>
      </c>
      <c r="K1587" s="826">
        <v>2.036</v>
      </c>
      <c r="L1587" s="142" t="s">
        <v>2095</v>
      </c>
      <c r="M1587" s="136">
        <v>498</v>
      </c>
    </row>
    <row r="1588" s="136" customFormat="1" customHeight="1" outlineLevel="1" spans="1:13">
      <c r="A1588" s="196">
        <v>1621</v>
      </c>
      <c r="B1588" s="196"/>
      <c r="C1588" s="196"/>
      <c r="D1588" s="266" t="s">
        <v>1606</v>
      </c>
      <c r="E1588" s="826">
        <v>1.836</v>
      </c>
      <c r="F1588" s="826">
        <v>1.5</v>
      </c>
      <c r="G1588" s="826">
        <v>3</v>
      </c>
      <c r="H1588" s="826">
        <v>1</v>
      </c>
      <c r="I1588" s="826"/>
      <c r="J1588" s="826">
        <v>2.754</v>
      </c>
      <c r="K1588" s="826">
        <v>2.036</v>
      </c>
      <c r="L1588" s="142"/>
      <c r="M1588" s="136">
        <v>498</v>
      </c>
    </row>
    <row r="1589" s="136" customFormat="1" customHeight="1" outlineLevel="1" spans="1:13">
      <c r="A1589" s="196">
        <v>1622</v>
      </c>
      <c r="B1589" s="196"/>
      <c r="C1589" s="196"/>
      <c r="D1589" s="196" t="s">
        <v>1555</v>
      </c>
      <c r="E1589" s="826">
        <v>6.63</v>
      </c>
      <c r="F1589" s="826">
        <v>1.5</v>
      </c>
      <c r="G1589" s="826">
        <v>3</v>
      </c>
      <c r="H1589" s="826">
        <v>2</v>
      </c>
      <c r="I1589" s="826"/>
      <c r="J1589" s="826">
        <v>19.89</v>
      </c>
      <c r="K1589" s="826">
        <v>6.83</v>
      </c>
      <c r="L1589" s="142"/>
      <c r="M1589" s="136">
        <v>498</v>
      </c>
    </row>
    <row r="1590" s="136" customFormat="1" customHeight="1" outlineLevel="1" spans="1:13">
      <c r="A1590" s="196">
        <v>1623</v>
      </c>
      <c r="B1590" s="196"/>
      <c r="C1590" s="196"/>
      <c r="D1590" s="196" t="s">
        <v>1547</v>
      </c>
      <c r="E1590" s="826">
        <v>1.428</v>
      </c>
      <c r="F1590" s="826">
        <v>1.5</v>
      </c>
      <c r="G1590" s="266">
        <v>3.96</v>
      </c>
      <c r="H1590" s="826">
        <v>1</v>
      </c>
      <c r="I1590" s="826">
        <v>5.65488</v>
      </c>
      <c r="J1590" s="826"/>
      <c r="K1590" s="826"/>
      <c r="L1590" s="142"/>
      <c r="M1590" s="136">
        <v>498</v>
      </c>
    </row>
    <row r="1591" s="136" customFormat="1" customHeight="1" outlineLevel="1" spans="1:13">
      <c r="A1591" s="196">
        <v>1624</v>
      </c>
      <c r="B1591" s="196"/>
      <c r="C1591" s="196" t="s">
        <v>85</v>
      </c>
      <c r="D1591" s="196" t="s">
        <v>1553</v>
      </c>
      <c r="E1591" s="826">
        <v>1.836</v>
      </c>
      <c r="F1591" s="826">
        <v>1.5</v>
      </c>
      <c r="G1591" s="826">
        <v>3</v>
      </c>
      <c r="H1591" s="826">
        <v>1</v>
      </c>
      <c r="I1591" s="826"/>
      <c r="J1591" s="826">
        <v>2.754</v>
      </c>
      <c r="K1591" s="826">
        <v>2.036</v>
      </c>
      <c r="L1591" s="142" t="s">
        <v>2096</v>
      </c>
      <c r="M1591" s="136">
        <v>498</v>
      </c>
    </row>
    <row r="1592" s="136" customFormat="1" customHeight="1" outlineLevel="1" spans="1:13">
      <c r="A1592" s="196">
        <v>1625</v>
      </c>
      <c r="B1592" s="196"/>
      <c r="C1592" s="196"/>
      <c r="D1592" s="266" t="s">
        <v>1606</v>
      </c>
      <c r="E1592" s="826">
        <v>1.836</v>
      </c>
      <c r="F1592" s="826">
        <v>1.5</v>
      </c>
      <c r="G1592" s="826">
        <v>3</v>
      </c>
      <c r="H1592" s="826">
        <v>1</v>
      </c>
      <c r="I1592" s="826"/>
      <c r="J1592" s="826">
        <v>2.754</v>
      </c>
      <c r="K1592" s="826">
        <v>2.036</v>
      </c>
      <c r="L1592" s="142"/>
      <c r="M1592" s="136">
        <v>498</v>
      </c>
    </row>
    <row r="1593" s="136" customFormat="1" customHeight="1" outlineLevel="1" spans="1:13">
      <c r="A1593" s="196">
        <v>1626</v>
      </c>
      <c r="B1593" s="196"/>
      <c r="C1593" s="196"/>
      <c r="D1593" s="196" t="s">
        <v>1555</v>
      </c>
      <c r="E1593" s="826">
        <v>6.63</v>
      </c>
      <c r="F1593" s="826">
        <v>1.5</v>
      </c>
      <c r="G1593" s="826">
        <v>3</v>
      </c>
      <c r="H1593" s="826">
        <v>2</v>
      </c>
      <c r="I1593" s="826"/>
      <c r="J1593" s="826">
        <v>19.89</v>
      </c>
      <c r="K1593" s="826">
        <v>6.83</v>
      </c>
      <c r="L1593" s="142"/>
      <c r="M1593" s="136">
        <v>498</v>
      </c>
    </row>
    <row r="1594" s="136" customFormat="1" customHeight="1" outlineLevel="1" spans="1:13">
      <c r="A1594" s="196">
        <v>1627</v>
      </c>
      <c r="B1594" s="196"/>
      <c r="C1594" s="196"/>
      <c r="D1594" s="196" t="s">
        <v>1547</v>
      </c>
      <c r="E1594" s="826">
        <v>1.428</v>
      </c>
      <c r="F1594" s="826">
        <v>1.5</v>
      </c>
      <c r="G1594" s="266">
        <v>3.96</v>
      </c>
      <c r="H1594" s="826">
        <v>1</v>
      </c>
      <c r="I1594" s="826">
        <v>5.65488</v>
      </c>
      <c r="J1594" s="826"/>
      <c r="K1594" s="826"/>
      <c r="L1594" s="142"/>
      <c r="M1594" s="136">
        <v>498</v>
      </c>
    </row>
    <row r="1595" s="136" customFormat="1" customHeight="1" outlineLevel="1" spans="1:13">
      <c r="A1595" s="196">
        <v>1628</v>
      </c>
      <c r="B1595" s="196"/>
      <c r="C1595" s="131" t="s">
        <v>1163</v>
      </c>
      <c r="D1595" s="196" t="s">
        <v>1555</v>
      </c>
      <c r="E1595" s="826">
        <v>9.792</v>
      </c>
      <c r="F1595" s="826">
        <v>1.5</v>
      </c>
      <c r="G1595" s="826">
        <v>3</v>
      </c>
      <c r="H1595" s="826">
        <v>1</v>
      </c>
      <c r="I1595" s="826"/>
      <c r="J1595" s="826">
        <v>14.688</v>
      </c>
      <c r="K1595" s="826">
        <v>9.992</v>
      </c>
      <c r="L1595" s="142" t="s">
        <v>2097</v>
      </c>
      <c r="M1595" s="136">
        <v>498</v>
      </c>
    </row>
    <row r="1596" s="136" customFormat="1" customHeight="1" outlineLevel="1" spans="1:13">
      <c r="A1596" s="196">
        <v>1629</v>
      </c>
      <c r="B1596" s="196"/>
      <c r="C1596" s="315"/>
      <c r="D1596" s="196" t="s">
        <v>1553</v>
      </c>
      <c r="E1596" s="826">
        <v>5.712</v>
      </c>
      <c r="F1596" s="826">
        <v>1.5</v>
      </c>
      <c r="G1596" s="826">
        <v>3</v>
      </c>
      <c r="H1596" s="826">
        <v>1</v>
      </c>
      <c r="I1596" s="826"/>
      <c r="J1596" s="826">
        <v>8.568</v>
      </c>
      <c r="K1596" s="826">
        <v>5.912</v>
      </c>
      <c r="L1596" s="142"/>
      <c r="M1596" s="136">
        <v>498</v>
      </c>
    </row>
    <row r="1597" s="136" customFormat="1" customHeight="1" outlineLevel="1" spans="1:13">
      <c r="A1597" s="196">
        <v>1630</v>
      </c>
      <c r="B1597" s="196"/>
      <c r="C1597" s="263"/>
      <c r="D1597" s="266" t="s">
        <v>1606</v>
      </c>
      <c r="E1597" s="826">
        <v>5.712</v>
      </c>
      <c r="F1597" s="826">
        <v>1.5</v>
      </c>
      <c r="G1597" s="826">
        <v>3</v>
      </c>
      <c r="H1597" s="826">
        <v>1</v>
      </c>
      <c r="I1597" s="826"/>
      <c r="J1597" s="826">
        <v>8.568</v>
      </c>
      <c r="K1597" s="826">
        <v>5.912</v>
      </c>
      <c r="L1597" s="142"/>
      <c r="M1597" s="136">
        <v>498</v>
      </c>
    </row>
    <row r="1598" s="136" customFormat="1" customHeight="1" outlineLevel="1" spans="1:13">
      <c r="A1598" s="196">
        <v>1631</v>
      </c>
      <c r="B1598" s="196"/>
      <c r="C1598" s="196" t="s">
        <v>1165</v>
      </c>
      <c r="D1598" s="196" t="s">
        <v>1553</v>
      </c>
      <c r="E1598" s="826">
        <v>3.366</v>
      </c>
      <c r="F1598" s="826">
        <v>1.5</v>
      </c>
      <c r="G1598" s="826">
        <v>1.4</v>
      </c>
      <c r="H1598" s="826">
        <v>1</v>
      </c>
      <c r="I1598" s="826"/>
      <c r="J1598" s="826">
        <v>5.049</v>
      </c>
      <c r="K1598" s="826">
        <v>3.566</v>
      </c>
      <c r="L1598" s="142" t="s">
        <v>2098</v>
      </c>
      <c r="M1598" s="136">
        <v>498</v>
      </c>
    </row>
    <row r="1599" s="136" customFormat="1" customHeight="1" outlineLevel="1" spans="1:13">
      <c r="A1599" s="196">
        <v>1632</v>
      </c>
      <c r="B1599" s="196" t="s">
        <v>2099</v>
      </c>
      <c r="C1599" s="196" t="s">
        <v>1190</v>
      </c>
      <c r="D1599" s="196" t="s">
        <v>1553</v>
      </c>
      <c r="E1599" s="826">
        <v>9.69</v>
      </c>
      <c r="F1599" s="826">
        <v>1.5</v>
      </c>
      <c r="G1599" s="826">
        <v>3</v>
      </c>
      <c r="H1599" s="826">
        <v>1</v>
      </c>
      <c r="I1599" s="826"/>
      <c r="J1599" s="826">
        <v>14.535</v>
      </c>
      <c r="K1599" s="826">
        <v>9.89</v>
      </c>
      <c r="L1599" s="142" t="s">
        <v>2100</v>
      </c>
      <c r="M1599" s="136">
        <v>702</v>
      </c>
    </row>
    <row r="1600" s="136" customFormat="1" customHeight="1" outlineLevel="1" spans="1:13">
      <c r="A1600" s="196">
        <v>1633</v>
      </c>
      <c r="B1600" s="196"/>
      <c r="C1600" s="196" t="s">
        <v>1239</v>
      </c>
      <c r="D1600" s="196" t="s">
        <v>1553</v>
      </c>
      <c r="E1600" s="826">
        <v>8.67</v>
      </c>
      <c r="F1600" s="826">
        <v>1.5</v>
      </c>
      <c r="G1600" s="826">
        <v>3</v>
      </c>
      <c r="H1600" s="826">
        <v>1</v>
      </c>
      <c r="I1600" s="826"/>
      <c r="J1600" s="826">
        <v>13.005</v>
      </c>
      <c r="K1600" s="826">
        <v>8.87</v>
      </c>
      <c r="L1600" s="142" t="s">
        <v>1561</v>
      </c>
      <c r="M1600" s="136">
        <v>702</v>
      </c>
    </row>
    <row r="1601" s="136" customFormat="1" customHeight="1" outlineLevel="1" spans="1:13">
      <c r="A1601" s="196">
        <v>1634</v>
      </c>
      <c r="B1601" s="196"/>
      <c r="C1601" s="196" t="s">
        <v>85</v>
      </c>
      <c r="D1601" s="196" t="s">
        <v>1553</v>
      </c>
      <c r="E1601" s="826">
        <v>1.836</v>
      </c>
      <c r="F1601" s="826">
        <v>1.5</v>
      </c>
      <c r="G1601" s="826">
        <v>3</v>
      </c>
      <c r="H1601" s="826">
        <v>1</v>
      </c>
      <c r="I1601" s="826"/>
      <c r="J1601" s="826">
        <v>2.754</v>
      </c>
      <c r="K1601" s="826">
        <v>2.036</v>
      </c>
      <c r="L1601" s="142" t="s">
        <v>2101</v>
      </c>
      <c r="M1601" s="136">
        <v>702</v>
      </c>
    </row>
    <row r="1602" s="136" customFormat="1" customHeight="1" outlineLevel="1" spans="1:13">
      <c r="A1602" s="196">
        <v>1635</v>
      </c>
      <c r="B1602" s="196"/>
      <c r="C1602" s="196"/>
      <c r="D1602" s="266" t="s">
        <v>1606</v>
      </c>
      <c r="E1602" s="826">
        <v>1.836</v>
      </c>
      <c r="F1602" s="826">
        <v>1.5</v>
      </c>
      <c r="G1602" s="826">
        <v>3</v>
      </c>
      <c r="H1602" s="826">
        <v>1</v>
      </c>
      <c r="I1602" s="826"/>
      <c r="J1602" s="826">
        <v>2.754</v>
      </c>
      <c r="K1602" s="826">
        <v>2.036</v>
      </c>
      <c r="L1602" s="142"/>
      <c r="M1602" s="136">
        <v>702</v>
      </c>
    </row>
    <row r="1603" s="136" customFormat="1" customHeight="1" outlineLevel="1" spans="1:13">
      <c r="A1603" s="196">
        <v>1636</v>
      </c>
      <c r="B1603" s="196"/>
      <c r="C1603" s="196"/>
      <c r="D1603" s="196" t="s">
        <v>1555</v>
      </c>
      <c r="E1603" s="826">
        <v>6.63</v>
      </c>
      <c r="F1603" s="826">
        <v>1.5</v>
      </c>
      <c r="G1603" s="826">
        <v>3</v>
      </c>
      <c r="H1603" s="826">
        <v>2</v>
      </c>
      <c r="I1603" s="826"/>
      <c r="J1603" s="826">
        <v>19.89</v>
      </c>
      <c r="K1603" s="826">
        <v>6.83</v>
      </c>
      <c r="L1603" s="142"/>
      <c r="M1603" s="136">
        <v>702</v>
      </c>
    </row>
    <row r="1604" s="136" customFormat="1" customHeight="1" outlineLevel="1" spans="1:13">
      <c r="A1604" s="196">
        <v>1637</v>
      </c>
      <c r="B1604" s="196"/>
      <c r="C1604" s="196"/>
      <c r="D1604" s="196" t="s">
        <v>1547</v>
      </c>
      <c r="E1604" s="826">
        <v>1.428</v>
      </c>
      <c r="F1604" s="826">
        <v>1.5</v>
      </c>
      <c r="G1604" s="266">
        <v>3.96</v>
      </c>
      <c r="H1604" s="826">
        <v>1</v>
      </c>
      <c r="I1604" s="826">
        <v>5.65488</v>
      </c>
      <c r="J1604" s="826"/>
      <c r="K1604" s="826"/>
      <c r="L1604" s="142"/>
      <c r="M1604" s="136">
        <v>702</v>
      </c>
    </row>
    <row r="1605" s="136" customFormat="1" customHeight="1" outlineLevel="1" spans="1:13">
      <c r="A1605" s="196">
        <v>1638</v>
      </c>
      <c r="B1605" s="196"/>
      <c r="C1605" s="196" t="s">
        <v>85</v>
      </c>
      <c r="D1605" s="196" t="s">
        <v>1553</v>
      </c>
      <c r="E1605" s="826">
        <v>1.836</v>
      </c>
      <c r="F1605" s="826">
        <v>1.5</v>
      </c>
      <c r="G1605" s="826">
        <v>3</v>
      </c>
      <c r="H1605" s="826">
        <v>1</v>
      </c>
      <c r="I1605" s="826"/>
      <c r="J1605" s="826">
        <v>2.754</v>
      </c>
      <c r="K1605" s="826">
        <v>2.036</v>
      </c>
      <c r="L1605" s="142" t="s">
        <v>2102</v>
      </c>
      <c r="M1605" s="136">
        <v>702</v>
      </c>
    </row>
    <row r="1606" s="136" customFormat="1" customHeight="1" outlineLevel="1" spans="1:13">
      <c r="A1606" s="196">
        <v>1639</v>
      </c>
      <c r="B1606" s="196"/>
      <c r="C1606" s="196"/>
      <c r="D1606" s="266" t="s">
        <v>1606</v>
      </c>
      <c r="E1606" s="826">
        <v>1.836</v>
      </c>
      <c r="F1606" s="826">
        <v>1.5</v>
      </c>
      <c r="G1606" s="826">
        <v>3</v>
      </c>
      <c r="H1606" s="826">
        <v>1</v>
      </c>
      <c r="I1606" s="826"/>
      <c r="J1606" s="826">
        <v>2.754</v>
      </c>
      <c r="K1606" s="826">
        <v>2.036</v>
      </c>
      <c r="L1606" s="142"/>
      <c r="M1606" s="136">
        <v>702</v>
      </c>
    </row>
    <row r="1607" s="136" customFormat="1" customHeight="1" outlineLevel="1" spans="1:13">
      <c r="A1607" s="196">
        <v>1640</v>
      </c>
      <c r="B1607" s="196"/>
      <c r="C1607" s="196"/>
      <c r="D1607" s="196" t="s">
        <v>1555</v>
      </c>
      <c r="E1607" s="826">
        <v>6.63</v>
      </c>
      <c r="F1607" s="826">
        <v>1.5</v>
      </c>
      <c r="G1607" s="826">
        <v>3</v>
      </c>
      <c r="H1607" s="826">
        <v>2</v>
      </c>
      <c r="I1607" s="826"/>
      <c r="J1607" s="826">
        <v>19.89</v>
      </c>
      <c r="K1607" s="826">
        <v>6.83</v>
      </c>
      <c r="L1607" s="142"/>
      <c r="M1607" s="136">
        <v>702</v>
      </c>
    </row>
    <row r="1608" s="136" customFormat="1" customHeight="1" outlineLevel="1" spans="1:13">
      <c r="A1608" s="196">
        <v>1641</v>
      </c>
      <c r="B1608" s="196"/>
      <c r="C1608" s="196"/>
      <c r="D1608" s="196" t="s">
        <v>1547</v>
      </c>
      <c r="E1608" s="826">
        <v>1.428</v>
      </c>
      <c r="F1608" s="826">
        <v>1.5</v>
      </c>
      <c r="G1608" s="266">
        <v>3.96</v>
      </c>
      <c r="H1608" s="826">
        <v>1</v>
      </c>
      <c r="I1608" s="826">
        <v>5.65488</v>
      </c>
      <c r="J1608" s="826"/>
      <c r="K1608" s="826"/>
      <c r="L1608" s="142"/>
      <c r="M1608" s="136">
        <v>702</v>
      </c>
    </row>
    <row r="1609" s="136" customFormat="1" customHeight="1" outlineLevel="1" spans="1:13">
      <c r="A1609" s="196">
        <v>1642</v>
      </c>
      <c r="B1609" s="196"/>
      <c r="C1609" s="196" t="s">
        <v>85</v>
      </c>
      <c r="D1609" s="196" t="s">
        <v>1553</v>
      </c>
      <c r="E1609" s="826">
        <v>1.836</v>
      </c>
      <c r="F1609" s="826">
        <v>1.5</v>
      </c>
      <c r="G1609" s="826">
        <v>3</v>
      </c>
      <c r="H1609" s="826">
        <v>1</v>
      </c>
      <c r="I1609" s="826"/>
      <c r="J1609" s="826">
        <v>2.754</v>
      </c>
      <c r="K1609" s="826">
        <v>2.036</v>
      </c>
      <c r="L1609" s="142" t="s">
        <v>2103</v>
      </c>
      <c r="M1609" s="136">
        <v>702</v>
      </c>
    </row>
    <row r="1610" s="136" customFormat="1" customHeight="1" outlineLevel="1" spans="1:13">
      <c r="A1610" s="196">
        <v>1643</v>
      </c>
      <c r="B1610" s="196"/>
      <c r="C1610" s="196"/>
      <c r="D1610" s="266" t="s">
        <v>1606</v>
      </c>
      <c r="E1610" s="826">
        <v>1.836</v>
      </c>
      <c r="F1610" s="826">
        <v>1.5</v>
      </c>
      <c r="G1610" s="826">
        <v>3</v>
      </c>
      <c r="H1610" s="826">
        <v>1</v>
      </c>
      <c r="I1610" s="826"/>
      <c r="J1610" s="826">
        <v>2.754</v>
      </c>
      <c r="K1610" s="826">
        <v>2.036</v>
      </c>
      <c r="L1610" s="142"/>
      <c r="M1610" s="136">
        <v>702</v>
      </c>
    </row>
    <row r="1611" s="136" customFormat="1" customHeight="1" outlineLevel="1" spans="1:13">
      <c r="A1611" s="196">
        <v>1644</v>
      </c>
      <c r="B1611" s="196"/>
      <c r="C1611" s="196"/>
      <c r="D1611" s="196" t="s">
        <v>1555</v>
      </c>
      <c r="E1611" s="826">
        <v>6.63</v>
      </c>
      <c r="F1611" s="826">
        <v>1.5</v>
      </c>
      <c r="G1611" s="826">
        <v>3</v>
      </c>
      <c r="H1611" s="826">
        <v>2</v>
      </c>
      <c r="I1611" s="826"/>
      <c r="J1611" s="826">
        <v>19.89</v>
      </c>
      <c r="K1611" s="826">
        <v>6.83</v>
      </c>
      <c r="L1611" s="142"/>
      <c r="M1611" s="136">
        <v>702</v>
      </c>
    </row>
    <row r="1612" s="136" customFormat="1" customHeight="1" outlineLevel="1" spans="1:13">
      <c r="A1612" s="196">
        <v>1645</v>
      </c>
      <c r="B1612" s="196"/>
      <c r="C1612" s="196"/>
      <c r="D1612" s="196" t="s">
        <v>1547</v>
      </c>
      <c r="E1612" s="826">
        <v>1.428</v>
      </c>
      <c r="F1612" s="826">
        <v>1.5</v>
      </c>
      <c r="G1612" s="266">
        <v>3.96</v>
      </c>
      <c r="H1612" s="826">
        <v>1</v>
      </c>
      <c r="I1612" s="826">
        <v>5.65488</v>
      </c>
      <c r="J1612" s="826"/>
      <c r="K1612" s="826"/>
      <c r="L1612" s="142"/>
      <c r="M1612" s="136">
        <v>702</v>
      </c>
    </row>
    <row r="1613" s="136" customFormat="1" customHeight="1" outlineLevel="1" spans="1:13">
      <c r="A1613" s="196">
        <v>1646</v>
      </c>
      <c r="B1613" s="196"/>
      <c r="C1613" s="196" t="s">
        <v>85</v>
      </c>
      <c r="D1613" s="196" t="s">
        <v>1553</v>
      </c>
      <c r="E1613" s="826">
        <v>1.836</v>
      </c>
      <c r="F1613" s="826">
        <v>1.5</v>
      </c>
      <c r="G1613" s="826">
        <v>3</v>
      </c>
      <c r="H1613" s="826">
        <v>1</v>
      </c>
      <c r="I1613" s="826"/>
      <c r="J1613" s="826">
        <v>2.754</v>
      </c>
      <c r="K1613" s="826">
        <v>2.036</v>
      </c>
      <c r="L1613" s="142" t="s">
        <v>2104</v>
      </c>
      <c r="M1613" s="136">
        <v>702</v>
      </c>
    </row>
    <row r="1614" s="136" customFormat="1" customHeight="1" outlineLevel="1" spans="1:13">
      <c r="A1614" s="196">
        <v>1647</v>
      </c>
      <c r="B1614" s="196"/>
      <c r="C1614" s="196"/>
      <c r="D1614" s="266" t="s">
        <v>1606</v>
      </c>
      <c r="E1614" s="826">
        <v>1.836</v>
      </c>
      <c r="F1614" s="826">
        <v>1.5</v>
      </c>
      <c r="G1614" s="826">
        <v>3</v>
      </c>
      <c r="H1614" s="826">
        <v>1</v>
      </c>
      <c r="I1614" s="826"/>
      <c r="J1614" s="826">
        <v>2.754</v>
      </c>
      <c r="K1614" s="826">
        <v>2.036</v>
      </c>
      <c r="L1614" s="142"/>
      <c r="M1614" s="136">
        <v>702</v>
      </c>
    </row>
    <row r="1615" s="136" customFormat="1" customHeight="1" outlineLevel="1" spans="1:13">
      <c r="A1615" s="196">
        <v>1648</v>
      </c>
      <c r="B1615" s="196"/>
      <c r="C1615" s="196"/>
      <c r="D1615" s="196" t="s">
        <v>1555</v>
      </c>
      <c r="E1615" s="826">
        <v>6.63</v>
      </c>
      <c r="F1615" s="826">
        <v>1.5</v>
      </c>
      <c r="G1615" s="826">
        <v>3</v>
      </c>
      <c r="H1615" s="826">
        <v>2</v>
      </c>
      <c r="I1615" s="826"/>
      <c r="J1615" s="826">
        <v>19.89</v>
      </c>
      <c r="K1615" s="826">
        <v>6.83</v>
      </c>
      <c r="L1615" s="142"/>
      <c r="M1615" s="136">
        <v>702</v>
      </c>
    </row>
    <row r="1616" s="136" customFormat="1" customHeight="1" outlineLevel="1" spans="1:13">
      <c r="A1616" s="196">
        <v>1649</v>
      </c>
      <c r="B1616" s="196"/>
      <c r="C1616" s="196"/>
      <c r="D1616" s="196" t="s">
        <v>1547</v>
      </c>
      <c r="E1616" s="826">
        <v>1.428</v>
      </c>
      <c r="F1616" s="826">
        <v>1.5</v>
      </c>
      <c r="G1616" s="266">
        <v>3.96</v>
      </c>
      <c r="H1616" s="826">
        <v>1</v>
      </c>
      <c r="I1616" s="826">
        <v>5.65488</v>
      </c>
      <c r="J1616" s="826"/>
      <c r="K1616" s="826"/>
      <c r="L1616" s="142"/>
      <c r="M1616" s="136">
        <v>702</v>
      </c>
    </row>
    <row r="1617" s="136" customFormat="1" customHeight="1" outlineLevel="1" spans="1:13">
      <c r="A1617" s="196">
        <v>1650</v>
      </c>
      <c r="B1617" s="196"/>
      <c r="C1617" s="196" t="s">
        <v>87</v>
      </c>
      <c r="D1617" s="196" t="s">
        <v>1553</v>
      </c>
      <c r="E1617" s="826">
        <v>1.836</v>
      </c>
      <c r="F1617" s="826">
        <v>1.5</v>
      </c>
      <c r="G1617" s="826">
        <v>3</v>
      </c>
      <c r="H1617" s="826">
        <v>1</v>
      </c>
      <c r="I1617" s="826"/>
      <c r="J1617" s="826">
        <v>2.754</v>
      </c>
      <c r="K1617" s="826">
        <v>2.036</v>
      </c>
      <c r="L1617" s="142" t="s">
        <v>2105</v>
      </c>
      <c r="M1617" s="136">
        <v>702</v>
      </c>
    </row>
    <row r="1618" s="136" customFormat="1" customHeight="1" outlineLevel="1" spans="1:13">
      <c r="A1618" s="196">
        <v>1651</v>
      </c>
      <c r="B1618" s="196"/>
      <c r="C1618" s="196"/>
      <c r="D1618" s="266" t="s">
        <v>1606</v>
      </c>
      <c r="E1618" s="826">
        <v>1.836</v>
      </c>
      <c r="F1618" s="826">
        <v>1.5</v>
      </c>
      <c r="G1618" s="826">
        <v>3</v>
      </c>
      <c r="H1618" s="826">
        <v>1</v>
      </c>
      <c r="I1618" s="826"/>
      <c r="J1618" s="826">
        <v>2.754</v>
      </c>
      <c r="K1618" s="826">
        <v>2.036</v>
      </c>
      <c r="L1618" s="142"/>
      <c r="M1618" s="136">
        <v>702</v>
      </c>
    </row>
    <row r="1619" s="136" customFormat="1" customHeight="1" outlineLevel="1" spans="1:13">
      <c r="A1619" s="196">
        <v>1652</v>
      </c>
      <c r="B1619" s="196"/>
      <c r="C1619" s="196"/>
      <c r="D1619" s="196" t="s">
        <v>1555</v>
      </c>
      <c r="E1619" s="826">
        <v>6.63</v>
      </c>
      <c r="F1619" s="826">
        <v>1.5</v>
      </c>
      <c r="G1619" s="826">
        <v>3</v>
      </c>
      <c r="H1619" s="826">
        <v>3</v>
      </c>
      <c r="I1619" s="826"/>
      <c r="J1619" s="826">
        <v>29.835</v>
      </c>
      <c r="K1619" s="826">
        <v>6.83</v>
      </c>
      <c r="L1619" s="142"/>
      <c r="M1619" s="136">
        <v>702</v>
      </c>
    </row>
    <row r="1620" s="136" customFormat="1" customHeight="1" outlineLevel="1" spans="1:13">
      <c r="A1620" s="196">
        <v>1653</v>
      </c>
      <c r="B1620" s="196"/>
      <c r="C1620" s="196"/>
      <c r="D1620" s="196" t="s">
        <v>1547</v>
      </c>
      <c r="E1620" s="826">
        <v>1.428</v>
      </c>
      <c r="F1620" s="826">
        <v>1.5</v>
      </c>
      <c r="G1620" s="266">
        <v>3.96</v>
      </c>
      <c r="H1620" s="826">
        <v>1</v>
      </c>
      <c r="I1620" s="826">
        <v>5.65488</v>
      </c>
      <c r="J1620" s="826"/>
      <c r="K1620" s="826"/>
      <c r="L1620" s="142"/>
      <c r="M1620" s="136">
        <v>702</v>
      </c>
    </row>
    <row r="1621" s="136" customFormat="1" customHeight="1" outlineLevel="1" spans="1:13">
      <c r="A1621" s="196">
        <v>1654</v>
      </c>
      <c r="B1621" s="196"/>
      <c r="C1621" s="196" t="s">
        <v>87</v>
      </c>
      <c r="D1621" s="196" t="s">
        <v>1553</v>
      </c>
      <c r="E1621" s="826">
        <v>1.836</v>
      </c>
      <c r="F1621" s="826">
        <v>1.5</v>
      </c>
      <c r="G1621" s="826">
        <v>3</v>
      </c>
      <c r="H1621" s="826">
        <v>1</v>
      </c>
      <c r="I1621" s="826"/>
      <c r="J1621" s="826">
        <v>2.754</v>
      </c>
      <c r="K1621" s="826">
        <v>2.036</v>
      </c>
      <c r="L1621" s="142" t="s">
        <v>2106</v>
      </c>
      <c r="M1621" s="136">
        <v>702</v>
      </c>
    </row>
    <row r="1622" s="136" customFormat="1" customHeight="1" outlineLevel="1" spans="1:13">
      <c r="A1622" s="196">
        <v>1655</v>
      </c>
      <c r="B1622" s="196"/>
      <c r="C1622" s="196"/>
      <c r="D1622" s="266" t="s">
        <v>1606</v>
      </c>
      <c r="E1622" s="826">
        <v>1.836</v>
      </c>
      <c r="F1622" s="826">
        <v>1.5</v>
      </c>
      <c r="G1622" s="826">
        <v>3</v>
      </c>
      <c r="H1622" s="826">
        <v>1</v>
      </c>
      <c r="I1622" s="826"/>
      <c r="J1622" s="826">
        <v>2.754</v>
      </c>
      <c r="K1622" s="826">
        <v>2.036</v>
      </c>
      <c r="L1622" s="142"/>
      <c r="M1622" s="136">
        <v>702</v>
      </c>
    </row>
    <row r="1623" s="136" customFormat="1" customHeight="1" outlineLevel="1" spans="1:13">
      <c r="A1623" s="196">
        <v>1656</v>
      </c>
      <c r="B1623" s="196"/>
      <c r="C1623" s="196"/>
      <c r="D1623" s="196" t="s">
        <v>1555</v>
      </c>
      <c r="E1623" s="826">
        <v>6.63</v>
      </c>
      <c r="F1623" s="826">
        <v>1.5</v>
      </c>
      <c r="G1623" s="826">
        <v>3</v>
      </c>
      <c r="H1623" s="826">
        <v>3</v>
      </c>
      <c r="I1623" s="826"/>
      <c r="J1623" s="826">
        <v>29.835</v>
      </c>
      <c r="K1623" s="826">
        <v>6.83</v>
      </c>
      <c r="L1623" s="142"/>
      <c r="M1623" s="136">
        <v>702</v>
      </c>
    </row>
    <row r="1624" s="136" customFormat="1" customHeight="1" outlineLevel="1" spans="1:13">
      <c r="A1624" s="196">
        <v>1657</v>
      </c>
      <c r="B1624" s="196"/>
      <c r="C1624" s="196"/>
      <c r="D1624" s="196" t="s">
        <v>1547</v>
      </c>
      <c r="E1624" s="826">
        <v>1.428</v>
      </c>
      <c r="F1624" s="826">
        <v>1.5</v>
      </c>
      <c r="G1624" s="266">
        <v>3.96</v>
      </c>
      <c r="H1624" s="826">
        <v>1</v>
      </c>
      <c r="I1624" s="826">
        <v>5.65488</v>
      </c>
      <c r="J1624" s="826"/>
      <c r="K1624" s="826"/>
      <c r="L1624" s="142"/>
      <c r="M1624" s="136">
        <v>702</v>
      </c>
    </row>
    <row r="1625" s="136" customFormat="1" customHeight="1" outlineLevel="1" spans="1:13">
      <c r="A1625" s="196">
        <v>1658</v>
      </c>
      <c r="B1625" s="196"/>
      <c r="C1625" s="196" t="s">
        <v>87</v>
      </c>
      <c r="D1625" s="196" t="s">
        <v>1553</v>
      </c>
      <c r="E1625" s="826">
        <v>1.836</v>
      </c>
      <c r="F1625" s="826">
        <v>1.5</v>
      </c>
      <c r="G1625" s="826">
        <v>3</v>
      </c>
      <c r="H1625" s="826">
        <v>1</v>
      </c>
      <c r="I1625" s="826"/>
      <c r="J1625" s="826">
        <v>2.754</v>
      </c>
      <c r="K1625" s="826">
        <v>2.036</v>
      </c>
      <c r="L1625" s="142" t="s">
        <v>2107</v>
      </c>
      <c r="M1625" s="136">
        <v>702</v>
      </c>
    </row>
    <row r="1626" s="136" customFormat="1" customHeight="1" outlineLevel="1" spans="1:13">
      <c r="A1626" s="196">
        <v>1659</v>
      </c>
      <c r="B1626" s="196"/>
      <c r="C1626" s="196"/>
      <c r="D1626" s="266" t="s">
        <v>1606</v>
      </c>
      <c r="E1626" s="826">
        <v>1.836</v>
      </c>
      <c r="F1626" s="826">
        <v>1.5</v>
      </c>
      <c r="G1626" s="826">
        <v>3</v>
      </c>
      <c r="H1626" s="826">
        <v>1</v>
      </c>
      <c r="I1626" s="826"/>
      <c r="J1626" s="826">
        <v>2.754</v>
      </c>
      <c r="K1626" s="826">
        <v>2.036</v>
      </c>
      <c r="L1626" s="142"/>
      <c r="M1626" s="136">
        <v>702</v>
      </c>
    </row>
    <row r="1627" s="136" customFormat="1" customHeight="1" outlineLevel="1" spans="1:13">
      <c r="A1627" s="196">
        <v>1660</v>
      </c>
      <c r="B1627" s="196"/>
      <c r="C1627" s="196"/>
      <c r="D1627" s="196" t="s">
        <v>1555</v>
      </c>
      <c r="E1627" s="826">
        <v>6.63</v>
      </c>
      <c r="F1627" s="826">
        <v>1.5</v>
      </c>
      <c r="G1627" s="826">
        <v>3</v>
      </c>
      <c r="H1627" s="826">
        <v>3</v>
      </c>
      <c r="I1627" s="826"/>
      <c r="J1627" s="826">
        <v>29.835</v>
      </c>
      <c r="K1627" s="826">
        <v>6.83</v>
      </c>
      <c r="L1627" s="142"/>
      <c r="M1627" s="136">
        <v>702</v>
      </c>
    </row>
    <row r="1628" s="136" customFormat="1" customHeight="1" outlineLevel="1" spans="1:13">
      <c r="A1628" s="196">
        <v>1661</v>
      </c>
      <c r="B1628" s="196"/>
      <c r="C1628" s="196"/>
      <c r="D1628" s="196" t="s">
        <v>1547</v>
      </c>
      <c r="E1628" s="826">
        <v>1.428</v>
      </c>
      <c r="F1628" s="826">
        <v>1.5</v>
      </c>
      <c r="G1628" s="266">
        <v>3.96</v>
      </c>
      <c r="H1628" s="826">
        <v>1</v>
      </c>
      <c r="I1628" s="826">
        <v>5.65488</v>
      </c>
      <c r="J1628" s="826"/>
      <c r="K1628" s="826"/>
      <c r="L1628" s="142"/>
      <c r="M1628" s="136">
        <v>702</v>
      </c>
    </row>
    <row r="1629" s="136" customFormat="1" customHeight="1" outlineLevel="1" spans="1:13">
      <c r="A1629" s="196">
        <v>1662</v>
      </c>
      <c r="B1629" s="196"/>
      <c r="C1629" s="196" t="s">
        <v>83</v>
      </c>
      <c r="D1629" s="196" t="s">
        <v>1553</v>
      </c>
      <c r="E1629" s="826">
        <v>3.264</v>
      </c>
      <c r="F1629" s="826">
        <v>1.5</v>
      </c>
      <c r="G1629" s="826">
        <v>3</v>
      </c>
      <c r="H1629" s="826">
        <v>1</v>
      </c>
      <c r="I1629" s="826"/>
      <c r="J1629" s="826">
        <v>4.896</v>
      </c>
      <c r="K1629" s="826">
        <v>3.464</v>
      </c>
      <c r="L1629" s="142" t="s">
        <v>2108</v>
      </c>
      <c r="M1629" s="136">
        <v>702</v>
      </c>
    </row>
    <row r="1630" s="136" customFormat="1" customHeight="1" outlineLevel="1" spans="1:13">
      <c r="A1630" s="196">
        <v>1663</v>
      </c>
      <c r="B1630" s="196"/>
      <c r="C1630" s="196"/>
      <c r="D1630" s="266" t="s">
        <v>1606</v>
      </c>
      <c r="E1630" s="826">
        <v>3.264</v>
      </c>
      <c r="F1630" s="826">
        <v>1.5</v>
      </c>
      <c r="G1630" s="826">
        <v>3</v>
      </c>
      <c r="H1630" s="826">
        <v>1</v>
      </c>
      <c r="I1630" s="826"/>
      <c r="J1630" s="826">
        <v>4.896</v>
      </c>
      <c r="K1630" s="826">
        <v>3.464</v>
      </c>
      <c r="L1630" s="142"/>
      <c r="M1630" s="136">
        <v>702</v>
      </c>
    </row>
    <row r="1631" s="136" customFormat="1" customHeight="1" outlineLevel="1" spans="1:13">
      <c r="A1631" s="196">
        <v>1664</v>
      </c>
      <c r="B1631" s="196"/>
      <c r="C1631" s="196"/>
      <c r="D1631" s="196" t="s">
        <v>1555</v>
      </c>
      <c r="E1631" s="826">
        <v>6.63</v>
      </c>
      <c r="F1631" s="826">
        <v>1.5</v>
      </c>
      <c r="G1631" s="826">
        <v>3</v>
      </c>
      <c r="H1631" s="826">
        <v>1</v>
      </c>
      <c r="I1631" s="826"/>
      <c r="J1631" s="826">
        <v>9.945</v>
      </c>
      <c r="K1631" s="826">
        <v>6.83</v>
      </c>
      <c r="L1631" s="142"/>
      <c r="M1631" s="136">
        <v>702</v>
      </c>
    </row>
    <row r="1632" s="136" customFormat="1" customHeight="1" outlineLevel="1" spans="1:13">
      <c r="A1632" s="196">
        <v>1666</v>
      </c>
      <c r="B1632" s="196"/>
      <c r="C1632" s="196" t="s">
        <v>83</v>
      </c>
      <c r="D1632" s="196" t="s">
        <v>1553</v>
      </c>
      <c r="E1632" s="826">
        <v>3.264</v>
      </c>
      <c r="F1632" s="826">
        <v>1.5</v>
      </c>
      <c r="G1632" s="826">
        <v>3</v>
      </c>
      <c r="H1632" s="826">
        <v>1</v>
      </c>
      <c r="I1632" s="826"/>
      <c r="J1632" s="826">
        <v>4.896</v>
      </c>
      <c r="K1632" s="826">
        <v>3.464</v>
      </c>
      <c r="L1632" s="142" t="s">
        <v>2109</v>
      </c>
      <c r="M1632" s="136">
        <v>702</v>
      </c>
    </row>
    <row r="1633" s="136" customFormat="1" customHeight="1" outlineLevel="1" spans="1:13">
      <c r="A1633" s="196">
        <v>1667</v>
      </c>
      <c r="B1633" s="196"/>
      <c r="C1633" s="196"/>
      <c r="D1633" s="266" t="s">
        <v>1606</v>
      </c>
      <c r="E1633" s="826">
        <v>3.264</v>
      </c>
      <c r="F1633" s="826">
        <v>1.5</v>
      </c>
      <c r="G1633" s="826">
        <v>3</v>
      </c>
      <c r="H1633" s="826">
        <v>1</v>
      </c>
      <c r="I1633" s="826"/>
      <c r="J1633" s="826">
        <v>4.896</v>
      </c>
      <c r="K1633" s="826">
        <v>3.464</v>
      </c>
      <c r="L1633" s="142"/>
      <c r="M1633" s="136">
        <v>702</v>
      </c>
    </row>
    <row r="1634" s="136" customFormat="1" customHeight="1" outlineLevel="1" spans="1:13">
      <c r="A1634" s="196">
        <v>1668</v>
      </c>
      <c r="B1634" s="196"/>
      <c r="C1634" s="196"/>
      <c r="D1634" s="196" t="s">
        <v>1555</v>
      </c>
      <c r="E1634" s="826">
        <v>6.63</v>
      </c>
      <c r="F1634" s="826">
        <v>1.5</v>
      </c>
      <c r="G1634" s="826">
        <v>3</v>
      </c>
      <c r="H1634" s="826">
        <v>1</v>
      </c>
      <c r="I1634" s="826"/>
      <c r="J1634" s="826">
        <v>9.945</v>
      </c>
      <c r="K1634" s="826">
        <v>6.83</v>
      </c>
      <c r="L1634" s="142"/>
      <c r="M1634" s="136">
        <v>702</v>
      </c>
    </row>
    <row r="1635" s="136" customFormat="1" customHeight="1" outlineLevel="1" spans="1:13">
      <c r="A1635" s="196">
        <v>1670</v>
      </c>
      <c r="B1635" s="196"/>
      <c r="C1635" s="196" t="s">
        <v>87</v>
      </c>
      <c r="D1635" s="196" t="s">
        <v>1553</v>
      </c>
      <c r="E1635" s="826">
        <v>1.836</v>
      </c>
      <c r="F1635" s="826">
        <v>1.5</v>
      </c>
      <c r="G1635" s="826">
        <v>3</v>
      </c>
      <c r="H1635" s="826">
        <v>1</v>
      </c>
      <c r="I1635" s="826"/>
      <c r="J1635" s="826">
        <v>2.754</v>
      </c>
      <c r="K1635" s="826">
        <v>2.036</v>
      </c>
      <c r="L1635" s="142" t="s">
        <v>2110</v>
      </c>
      <c r="M1635" s="136">
        <v>702</v>
      </c>
    </row>
    <row r="1636" s="136" customFormat="1" customHeight="1" outlineLevel="1" spans="1:13">
      <c r="A1636" s="196">
        <v>1671</v>
      </c>
      <c r="B1636" s="196"/>
      <c r="C1636" s="196"/>
      <c r="D1636" s="266" t="s">
        <v>1606</v>
      </c>
      <c r="E1636" s="826">
        <v>1.836</v>
      </c>
      <c r="F1636" s="826">
        <v>1.5</v>
      </c>
      <c r="G1636" s="826">
        <v>3</v>
      </c>
      <c r="H1636" s="826">
        <v>1</v>
      </c>
      <c r="I1636" s="826"/>
      <c r="J1636" s="826">
        <v>2.754</v>
      </c>
      <c r="K1636" s="826">
        <v>2.036</v>
      </c>
      <c r="L1636" s="142"/>
      <c r="M1636" s="136">
        <v>702</v>
      </c>
    </row>
    <row r="1637" s="136" customFormat="1" customHeight="1" outlineLevel="1" spans="1:13">
      <c r="A1637" s="196">
        <v>1672</v>
      </c>
      <c r="B1637" s="196"/>
      <c r="C1637" s="196"/>
      <c r="D1637" s="196" t="s">
        <v>1555</v>
      </c>
      <c r="E1637" s="826">
        <v>6.63</v>
      </c>
      <c r="F1637" s="826">
        <v>1.5</v>
      </c>
      <c r="G1637" s="826">
        <v>3</v>
      </c>
      <c r="H1637" s="826">
        <v>3</v>
      </c>
      <c r="I1637" s="826"/>
      <c r="J1637" s="826">
        <v>29.835</v>
      </c>
      <c r="K1637" s="826">
        <v>6.83</v>
      </c>
      <c r="L1637" s="142"/>
      <c r="M1637" s="136">
        <v>702</v>
      </c>
    </row>
    <row r="1638" s="136" customFormat="1" customHeight="1" outlineLevel="1" spans="1:13">
      <c r="A1638" s="196">
        <v>1673</v>
      </c>
      <c r="B1638" s="196"/>
      <c r="C1638" s="196"/>
      <c r="D1638" s="196" t="s">
        <v>1547</v>
      </c>
      <c r="E1638" s="826">
        <v>1.428</v>
      </c>
      <c r="F1638" s="826">
        <v>1.5</v>
      </c>
      <c r="G1638" s="266">
        <v>3.96</v>
      </c>
      <c r="H1638" s="826">
        <v>1</v>
      </c>
      <c r="I1638" s="826">
        <v>5.65488</v>
      </c>
      <c r="J1638" s="826"/>
      <c r="K1638" s="826"/>
      <c r="L1638" s="142"/>
      <c r="M1638" s="136">
        <v>702</v>
      </c>
    </row>
    <row r="1639" s="136" customFormat="1" customHeight="1" outlineLevel="1" spans="1:13">
      <c r="A1639" s="196">
        <v>1674</v>
      </c>
      <c r="B1639" s="196"/>
      <c r="C1639" s="196" t="s">
        <v>87</v>
      </c>
      <c r="D1639" s="196" t="s">
        <v>1553</v>
      </c>
      <c r="E1639" s="826">
        <v>1.836</v>
      </c>
      <c r="F1639" s="826">
        <v>1.5</v>
      </c>
      <c r="G1639" s="826">
        <v>3</v>
      </c>
      <c r="H1639" s="826">
        <v>1</v>
      </c>
      <c r="I1639" s="826"/>
      <c r="J1639" s="826">
        <v>2.754</v>
      </c>
      <c r="K1639" s="826">
        <v>2.036</v>
      </c>
      <c r="L1639" s="142" t="s">
        <v>2111</v>
      </c>
      <c r="M1639" s="136">
        <v>702</v>
      </c>
    </row>
    <row r="1640" s="136" customFormat="1" customHeight="1" outlineLevel="1" spans="1:13">
      <c r="A1640" s="196">
        <v>1675</v>
      </c>
      <c r="B1640" s="196"/>
      <c r="C1640" s="196"/>
      <c r="D1640" s="266" t="s">
        <v>1606</v>
      </c>
      <c r="E1640" s="826">
        <v>1.836</v>
      </c>
      <c r="F1640" s="826">
        <v>1.5</v>
      </c>
      <c r="G1640" s="826">
        <v>3</v>
      </c>
      <c r="H1640" s="826">
        <v>1</v>
      </c>
      <c r="I1640" s="826"/>
      <c r="J1640" s="826">
        <v>2.754</v>
      </c>
      <c r="K1640" s="826">
        <v>2.036</v>
      </c>
      <c r="L1640" s="142"/>
      <c r="M1640" s="136">
        <v>702</v>
      </c>
    </row>
    <row r="1641" s="136" customFormat="1" customHeight="1" outlineLevel="1" spans="1:13">
      <c r="A1641" s="196">
        <v>1676</v>
      </c>
      <c r="B1641" s="196"/>
      <c r="C1641" s="196"/>
      <c r="D1641" s="196" t="s">
        <v>1555</v>
      </c>
      <c r="E1641" s="826">
        <v>6.63</v>
      </c>
      <c r="F1641" s="826">
        <v>1.5</v>
      </c>
      <c r="G1641" s="826">
        <v>3</v>
      </c>
      <c r="H1641" s="826">
        <v>3</v>
      </c>
      <c r="I1641" s="826"/>
      <c r="J1641" s="826">
        <v>29.835</v>
      </c>
      <c r="K1641" s="826">
        <v>6.83</v>
      </c>
      <c r="L1641" s="142"/>
      <c r="M1641" s="136">
        <v>702</v>
      </c>
    </row>
    <row r="1642" s="136" customFormat="1" customHeight="1" outlineLevel="1" spans="1:13">
      <c r="A1642" s="196">
        <v>1677</v>
      </c>
      <c r="B1642" s="196"/>
      <c r="C1642" s="196"/>
      <c r="D1642" s="196" t="s">
        <v>1547</v>
      </c>
      <c r="E1642" s="826">
        <v>1.428</v>
      </c>
      <c r="F1642" s="826">
        <v>1.5</v>
      </c>
      <c r="G1642" s="266">
        <v>3.96</v>
      </c>
      <c r="H1642" s="826">
        <v>1</v>
      </c>
      <c r="I1642" s="826">
        <v>5.65488</v>
      </c>
      <c r="J1642" s="826"/>
      <c r="K1642" s="826"/>
      <c r="L1642" s="142"/>
      <c r="M1642" s="136">
        <v>702</v>
      </c>
    </row>
    <row r="1643" s="136" customFormat="1" customHeight="1" outlineLevel="1" spans="1:13">
      <c r="A1643" s="196">
        <v>1678</v>
      </c>
      <c r="B1643" s="196"/>
      <c r="C1643" s="196" t="s">
        <v>87</v>
      </c>
      <c r="D1643" s="196" t="s">
        <v>1553</v>
      </c>
      <c r="E1643" s="826">
        <v>1.836</v>
      </c>
      <c r="F1643" s="826">
        <v>1.5</v>
      </c>
      <c r="G1643" s="826">
        <v>3</v>
      </c>
      <c r="H1643" s="826">
        <v>1</v>
      </c>
      <c r="I1643" s="826"/>
      <c r="J1643" s="826">
        <v>2.754</v>
      </c>
      <c r="K1643" s="826">
        <v>2.036</v>
      </c>
      <c r="L1643" s="142" t="s">
        <v>2112</v>
      </c>
      <c r="M1643" s="136">
        <v>702</v>
      </c>
    </row>
    <row r="1644" s="136" customFormat="1" customHeight="1" outlineLevel="1" spans="1:13">
      <c r="A1644" s="196">
        <v>1679</v>
      </c>
      <c r="B1644" s="196"/>
      <c r="C1644" s="196"/>
      <c r="D1644" s="266" t="s">
        <v>1606</v>
      </c>
      <c r="E1644" s="826">
        <v>1.836</v>
      </c>
      <c r="F1644" s="826">
        <v>1.5</v>
      </c>
      <c r="G1644" s="826">
        <v>3</v>
      </c>
      <c r="H1644" s="826">
        <v>1</v>
      </c>
      <c r="I1644" s="826"/>
      <c r="J1644" s="826">
        <v>2.754</v>
      </c>
      <c r="K1644" s="826">
        <v>2.036</v>
      </c>
      <c r="L1644" s="142"/>
      <c r="M1644" s="136">
        <v>702</v>
      </c>
    </row>
    <row r="1645" s="136" customFormat="1" customHeight="1" outlineLevel="1" spans="1:13">
      <c r="A1645" s="196">
        <v>1680</v>
      </c>
      <c r="B1645" s="196"/>
      <c r="C1645" s="196"/>
      <c r="D1645" s="196" t="s">
        <v>1555</v>
      </c>
      <c r="E1645" s="826">
        <v>6.63</v>
      </c>
      <c r="F1645" s="826">
        <v>1.5</v>
      </c>
      <c r="G1645" s="826">
        <v>3</v>
      </c>
      <c r="H1645" s="826">
        <v>3</v>
      </c>
      <c r="I1645" s="826"/>
      <c r="J1645" s="826">
        <v>29.835</v>
      </c>
      <c r="K1645" s="826">
        <v>6.83</v>
      </c>
      <c r="L1645" s="142"/>
      <c r="M1645" s="136">
        <v>702</v>
      </c>
    </row>
    <row r="1646" s="136" customFormat="1" customHeight="1" outlineLevel="1" spans="1:13">
      <c r="A1646" s="196">
        <v>1681</v>
      </c>
      <c r="B1646" s="196"/>
      <c r="C1646" s="196"/>
      <c r="D1646" s="196" t="s">
        <v>1547</v>
      </c>
      <c r="E1646" s="826">
        <v>1.428</v>
      </c>
      <c r="F1646" s="826">
        <v>1.5</v>
      </c>
      <c r="G1646" s="266">
        <v>3.96</v>
      </c>
      <c r="H1646" s="826">
        <v>1</v>
      </c>
      <c r="I1646" s="826">
        <v>5.65488</v>
      </c>
      <c r="J1646" s="826"/>
      <c r="K1646" s="826"/>
      <c r="L1646" s="142"/>
      <c r="M1646" s="136">
        <v>702</v>
      </c>
    </row>
    <row r="1647" s="136" customFormat="1" customHeight="1" outlineLevel="1" spans="1:13">
      <c r="A1647" s="196">
        <v>1682</v>
      </c>
      <c r="B1647" s="196"/>
      <c r="C1647" s="196" t="s">
        <v>85</v>
      </c>
      <c r="D1647" s="196" t="s">
        <v>1553</v>
      </c>
      <c r="E1647" s="826">
        <v>1.836</v>
      </c>
      <c r="F1647" s="826">
        <v>1.5</v>
      </c>
      <c r="G1647" s="826">
        <v>3</v>
      </c>
      <c r="H1647" s="826">
        <v>1</v>
      </c>
      <c r="I1647" s="826"/>
      <c r="J1647" s="826">
        <v>2.754</v>
      </c>
      <c r="K1647" s="826">
        <v>2.036</v>
      </c>
      <c r="L1647" s="142" t="s">
        <v>2113</v>
      </c>
      <c r="M1647" s="136">
        <v>702</v>
      </c>
    </row>
    <row r="1648" s="136" customFormat="1" customHeight="1" outlineLevel="1" spans="1:13">
      <c r="A1648" s="196">
        <v>1683</v>
      </c>
      <c r="B1648" s="196"/>
      <c r="C1648" s="196"/>
      <c r="D1648" s="266" t="s">
        <v>1606</v>
      </c>
      <c r="E1648" s="826">
        <v>1.836</v>
      </c>
      <c r="F1648" s="826">
        <v>1.5</v>
      </c>
      <c r="G1648" s="826">
        <v>3</v>
      </c>
      <c r="H1648" s="826">
        <v>1</v>
      </c>
      <c r="I1648" s="826"/>
      <c r="J1648" s="826">
        <v>2.754</v>
      </c>
      <c r="K1648" s="826">
        <v>2.036</v>
      </c>
      <c r="L1648" s="142"/>
      <c r="M1648" s="136">
        <v>702</v>
      </c>
    </row>
    <row r="1649" s="136" customFormat="1" customHeight="1" outlineLevel="1" spans="1:13">
      <c r="A1649" s="196">
        <v>1684</v>
      </c>
      <c r="B1649" s="196"/>
      <c r="C1649" s="196"/>
      <c r="D1649" s="196" t="s">
        <v>1555</v>
      </c>
      <c r="E1649" s="826">
        <v>6.63</v>
      </c>
      <c r="F1649" s="826">
        <v>1.5</v>
      </c>
      <c r="G1649" s="826">
        <v>3</v>
      </c>
      <c r="H1649" s="826">
        <v>3</v>
      </c>
      <c r="I1649" s="826"/>
      <c r="J1649" s="826">
        <v>29.835</v>
      </c>
      <c r="K1649" s="826">
        <v>6.83</v>
      </c>
      <c r="L1649" s="142"/>
      <c r="M1649" s="136">
        <v>702</v>
      </c>
    </row>
    <row r="1650" s="136" customFormat="1" customHeight="1" outlineLevel="1" spans="1:13">
      <c r="A1650" s="196">
        <v>1685</v>
      </c>
      <c r="B1650" s="196"/>
      <c r="C1650" s="196"/>
      <c r="D1650" s="196" t="s">
        <v>1547</v>
      </c>
      <c r="E1650" s="826">
        <v>1.428</v>
      </c>
      <c r="F1650" s="826">
        <v>1.5</v>
      </c>
      <c r="G1650" s="266">
        <v>3.96</v>
      </c>
      <c r="H1650" s="826">
        <v>1</v>
      </c>
      <c r="I1650" s="826">
        <v>5.65488</v>
      </c>
      <c r="J1650" s="826"/>
      <c r="K1650" s="826"/>
      <c r="L1650" s="142"/>
      <c r="M1650" s="136">
        <v>702</v>
      </c>
    </row>
    <row r="1651" s="136" customFormat="1" customHeight="1" outlineLevel="1" spans="1:13">
      <c r="A1651" s="196">
        <v>1686</v>
      </c>
      <c r="B1651" s="196"/>
      <c r="C1651" s="196" t="s">
        <v>85</v>
      </c>
      <c r="D1651" s="196" t="s">
        <v>1553</v>
      </c>
      <c r="E1651" s="826">
        <v>1.836</v>
      </c>
      <c r="F1651" s="826">
        <v>1.5</v>
      </c>
      <c r="G1651" s="826">
        <v>3</v>
      </c>
      <c r="H1651" s="826">
        <v>1</v>
      </c>
      <c r="I1651" s="826"/>
      <c r="J1651" s="826">
        <v>2.754</v>
      </c>
      <c r="K1651" s="826">
        <v>2.036</v>
      </c>
      <c r="L1651" s="142" t="s">
        <v>2114</v>
      </c>
      <c r="M1651" s="136">
        <v>702</v>
      </c>
    </row>
    <row r="1652" s="136" customFormat="1" customHeight="1" outlineLevel="1" spans="1:13">
      <c r="A1652" s="196">
        <v>1687</v>
      </c>
      <c r="B1652" s="196"/>
      <c r="C1652" s="196"/>
      <c r="D1652" s="266" t="s">
        <v>1606</v>
      </c>
      <c r="E1652" s="826">
        <v>1.836</v>
      </c>
      <c r="F1652" s="826">
        <v>1.5</v>
      </c>
      <c r="G1652" s="826">
        <v>3</v>
      </c>
      <c r="H1652" s="826">
        <v>1</v>
      </c>
      <c r="I1652" s="826"/>
      <c r="J1652" s="826">
        <v>2.754</v>
      </c>
      <c r="K1652" s="826">
        <v>2.036</v>
      </c>
      <c r="L1652" s="142"/>
      <c r="M1652" s="136">
        <v>702</v>
      </c>
    </row>
    <row r="1653" s="136" customFormat="1" customHeight="1" outlineLevel="1" spans="1:13">
      <c r="A1653" s="196">
        <v>1688</v>
      </c>
      <c r="B1653" s="196"/>
      <c r="C1653" s="196"/>
      <c r="D1653" s="196" t="s">
        <v>1555</v>
      </c>
      <c r="E1653" s="826">
        <v>6.63</v>
      </c>
      <c r="F1653" s="826">
        <v>1.5</v>
      </c>
      <c r="G1653" s="826">
        <v>3</v>
      </c>
      <c r="H1653" s="826">
        <v>2</v>
      </c>
      <c r="I1653" s="826"/>
      <c r="J1653" s="826">
        <v>19.89</v>
      </c>
      <c r="K1653" s="826">
        <v>6.83</v>
      </c>
      <c r="L1653" s="142"/>
      <c r="M1653" s="136">
        <v>702</v>
      </c>
    </row>
    <row r="1654" s="136" customFormat="1" customHeight="1" outlineLevel="1" spans="1:13">
      <c r="A1654" s="196">
        <v>1689</v>
      </c>
      <c r="B1654" s="196"/>
      <c r="C1654" s="196"/>
      <c r="D1654" s="196" t="s">
        <v>1547</v>
      </c>
      <c r="E1654" s="826">
        <v>1.428</v>
      </c>
      <c r="F1654" s="826">
        <v>1.5</v>
      </c>
      <c r="G1654" s="266">
        <v>3.96</v>
      </c>
      <c r="H1654" s="826">
        <v>1</v>
      </c>
      <c r="I1654" s="826">
        <v>5.65488</v>
      </c>
      <c r="J1654" s="826"/>
      <c r="K1654" s="826"/>
      <c r="L1654" s="142"/>
      <c r="M1654" s="136">
        <v>702</v>
      </c>
    </row>
    <row r="1655" s="136" customFormat="1" customHeight="1" outlineLevel="1" spans="1:13">
      <c r="A1655" s="196">
        <v>1690</v>
      </c>
      <c r="B1655" s="196"/>
      <c r="C1655" s="196" t="s">
        <v>85</v>
      </c>
      <c r="D1655" s="196" t="s">
        <v>1553</v>
      </c>
      <c r="E1655" s="826">
        <v>1.836</v>
      </c>
      <c r="F1655" s="826">
        <v>1.5</v>
      </c>
      <c r="G1655" s="826">
        <v>3</v>
      </c>
      <c r="H1655" s="826">
        <v>1</v>
      </c>
      <c r="I1655" s="826"/>
      <c r="J1655" s="826">
        <v>2.754</v>
      </c>
      <c r="K1655" s="826">
        <v>2.036</v>
      </c>
      <c r="L1655" s="142" t="s">
        <v>2115</v>
      </c>
      <c r="M1655" s="136">
        <v>702</v>
      </c>
    </row>
    <row r="1656" s="136" customFormat="1" customHeight="1" outlineLevel="1" spans="1:13">
      <c r="A1656" s="196">
        <v>1691</v>
      </c>
      <c r="B1656" s="196"/>
      <c r="C1656" s="196"/>
      <c r="D1656" s="266" t="s">
        <v>1606</v>
      </c>
      <c r="E1656" s="826">
        <v>1.836</v>
      </c>
      <c r="F1656" s="826">
        <v>1.5</v>
      </c>
      <c r="G1656" s="826">
        <v>3</v>
      </c>
      <c r="H1656" s="826">
        <v>1</v>
      </c>
      <c r="I1656" s="826"/>
      <c r="J1656" s="826">
        <v>2.754</v>
      </c>
      <c r="K1656" s="826">
        <v>2.036</v>
      </c>
      <c r="L1656" s="142"/>
      <c r="M1656" s="136">
        <v>702</v>
      </c>
    </row>
    <row r="1657" s="136" customFormat="1" customHeight="1" outlineLevel="1" spans="1:13">
      <c r="A1657" s="196">
        <v>1692</v>
      </c>
      <c r="B1657" s="196"/>
      <c r="C1657" s="196"/>
      <c r="D1657" s="196" t="s">
        <v>1555</v>
      </c>
      <c r="E1657" s="826">
        <v>6.63</v>
      </c>
      <c r="F1657" s="826">
        <v>1.5</v>
      </c>
      <c r="G1657" s="826">
        <v>3</v>
      </c>
      <c r="H1657" s="826">
        <v>2</v>
      </c>
      <c r="I1657" s="826"/>
      <c r="J1657" s="826">
        <v>19.89</v>
      </c>
      <c r="K1657" s="826">
        <v>6.83</v>
      </c>
      <c r="L1657" s="142"/>
      <c r="M1657" s="136">
        <v>702</v>
      </c>
    </row>
    <row r="1658" s="136" customFormat="1" customHeight="1" outlineLevel="1" spans="1:13">
      <c r="A1658" s="196">
        <v>1693</v>
      </c>
      <c r="B1658" s="196"/>
      <c r="C1658" s="196"/>
      <c r="D1658" s="196" t="s">
        <v>1547</v>
      </c>
      <c r="E1658" s="826">
        <v>1.428</v>
      </c>
      <c r="F1658" s="826">
        <v>1.5</v>
      </c>
      <c r="G1658" s="266">
        <v>3.96</v>
      </c>
      <c r="H1658" s="826">
        <v>1</v>
      </c>
      <c r="I1658" s="826">
        <v>5.65488</v>
      </c>
      <c r="J1658" s="826"/>
      <c r="K1658" s="826"/>
      <c r="L1658" s="142"/>
      <c r="M1658" s="136">
        <v>702</v>
      </c>
    </row>
    <row r="1659" s="136" customFormat="1" customHeight="1" outlineLevel="1" spans="1:13">
      <c r="A1659" s="196">
        <v>1694</v>
      </c>
      <c r="B1659" s="196"/>
      <c r="C1659" s="196" t="s">
        <v>85</v>
      </c>
      <c r="D1659" s="196" t="s">
        <v>1553</v>
      </c>
      <c r="E1659" s="826">
        <v>1.836</v>
      </c>
      <c r="F1659" s="826">
        <v>1.5</v>
      </c>
      <c r="G1659" s="826">
        <v>3</v>
      </c>
      <c r="H1659" s="826">
        <v>1</v>
      </c>
      <c r="I1659" s="826"/>
      <c r="J1659" s="826">
        <v>2.754</v>
      </c>
      <c r="K1659" s="826">
        <v>2.036</v>
      </c>
      <c r="L1659" s="142" t="s">
        <v>2116</v>
      </c>
      <c r="M1659" s="136">
        <v>702</v>
      </c>
    </row>
    <row r="1660" s="136" customFormat="1" customHeight="1" outlineLevel="1" spans="1:13">
      <c r="A1660" s="196">
        <v>1695</v>
      </c>
      <c r="B1660" s="196"/>
      <c r="C1660" s="196"/>
      <c r="D1660" s="266" t="s">
        <v>1606</v>
      </c>
      <c r="E1660" s="826">
        <v>1.836</v>
      </c>
      <c r="F1660" s="826">
        <v>1.5</v>
      </c>
      <c r="G1660" s="826">
        <v>3</v>
      </c>
      <c r="H1660" s="826">
        <v>1</v>
      </c>
      <c r="I1660" s="826"/>
      <c r="J1660" s="826">
        <v>2.754</v>
      </c>
      <c r="K1660" s="826">
        <v>2.036</v>
      </c>
      <c r="L1660" s="142"/>
      <c r="M1660" s="136">
        <v>702</v>
      </c>
    </row>
    <row r="1661" s="136" customFormat="1" customHeight="1" outlineLevel="1" spans="1:13">
      <c r="A1661" s="196">
        <v>1696</v>
      </c>
      <c r="B1661" s="196"/>
      <c r="C1661" s="196"/>
      <c r="D1661" s="196" t="s">
        <v>1555</v>
      </c>
      <c r="E1661" s="826">
        <v>6.63</v>
      </c>
      <c r="F1661" s="826">
        <v>1.5</v>
      </c>
      <c r="G1661" s="826">
        <v>3</v>
      </c>
      <c r="H1661" s="826">
        <v>2</v>
      </c>
      <c r="I1661" s="826"/>
      <c r="J1661" s="826">
        <v>19.89</v>
      </c>
      <c r="K1661" s="826">
        <v>6.83</v>
      </c>
      <c r="L1661" s="142"/>
      <c r="M1661" s="136">
        <v>702</v>
      </c>
    </row>
    <row r="1662" s="136" customFormat="1" customHeight="1" outlineLevel="1" spans="1:13">
      <c r="A1662" s="196">
        <v>1697</v>
      </c>
      <c r="B1662" s="196"/>
      <c r="C1662" s="196"/>
      <c r="D1662" s="196" t="s">
        <v>1547</v>
      </c>
      <c r="E1662" s="826">
        <v>1.428</v>
      </c>
      <c r="F1662" s="826">
        <v>1.5</v>
      </c>
      <c r="G1662" s="266">
        <v>3.96</v>
      </c>
      <c r="H1662" s="826">
        <v>1</v>
      </c>
      <c r="I1662" s="826">
        <v>5.65488</v>
      </c>
      <c r="J1662" s="826"/>
      <c r="K1662" s="826"/>
      <c r="L1662" s="142"/>
      <c r="M1662" s="136">
        <v>702</v>
      </c>
    </row>
    <row r="1663" s="136" customFormat="1" customHeight="1" outlineLevel="1" spans="1:13">
      <c r="A1663" s="196">
        <v>1698</v>
      </c>
      <c r="B1663" s="196"/>
      <c r="C1663" s="196" t="s">
        <v>85</v>
      </c>
      <c r="D1663" s="196" t="s">
        <v>1553</v>
      </c>
      <c r="E1663" s="826">
        <v>1.836</v>
      </c>
      <c r="F1663" s="826">
        <v>1.5</v>
      </c>
      <c r="G1663" s="826">
        <v>3</v>
      </c>
      <c r="H1663" s="826">
        <v>1</v>
      </c>
      <c r="I1663" s="826"/>
      <c r="J1663" s="826">
        <v>2.754</v>
      </c>
      <c r="K1663" s="826">
        <v>2.036</v>
      </c>
      <c r="L1663" s="142" t="s">
        <v>2117</v>
      </c>
      <c r="M1663" s="136">
        <v>702</v>
      </c>
    </row>
    <row r="1664" s="136" customFormat="1" customHeight="1" outlineLevel="1" spans="1:13">
      <c r="A1664" s="196">
        <v>1699</v>
      </c>
      <c r="B1664" s="196"/>
      <c r="C1664" s="196"/>
      <c r="D1664" s="266" t="s">
        <v>1606</v>
      </c>
      <c r="E1664" s="826">
        <v>1.836</v>
      </c>
      <c r="F1664" s="826">
        <v>1.5</v>
      </c>
      <c r="G1664" s="826">
        <v>3</v>
      </c>
      <c r="H1664" s="826">
        <v>1</v>
      </c>
      <c r="I1664" s="826"/>
      <c r="J1664" s="826">
        <v>2.754</v>
      </c>
      <c r="K1664" s="826">
        <v>2.036</v>
      </c>
      <c r="L1664" s="142"/>
      <c r="M1664" s="136">
        <v>702</v>
      </c>
    </row>
    <row r="1665" s="136" customFormat="1" customHeight="1" outlineLevel="1" spans="1:13">
      <c r="A1665" s="196">
        <v>1700</v>
      </c>
      <c r="B1665" s="196"/>
      <c r="C1665" s="196"/>
      <c r="D1665" s="196" t="s">
        <v>1555</v>
      </c>
      <c r="E1665" s="826">
        <v>6.63</v>
      </c>
      <c r="F1665" s="826">
        <v>1.5</v>
      </c>
      <c r="G1665" s="826">
        <v>3</v>
      </c>
      <c r="H1665" s="826">
        <v>2</v>
      </c>
      <c r="I1665" s="826"/>
      <c r="J1665" s="826">
        <v>19.89</v>
      </c>
      <c r="K1665" s="826">
        <v>6.83</v>
      </c>
      <c r="L1665" s="142"/>
      <c r="M1665" s="136">
        <v>702</v>
      </c>
    </row>
    <row r="1666" s="136" customFormat="1" customHeight="1" outlineLevel="1" spans="1:13">
      <c r="A1666" s="196">
        <v>1701</v>
      </c>
      <c r="B1666" s="196"/>
      <c r="C1666" s="196"/>
      <c r="D1666" s="196" t="s">
        <v>1547</v>
      </c>
      <c r="E1666" s="826">
        <v>1.428</v>
      </c>
      <c r="F1666" s="826">
        <v>1.5</v>
      </c>
      <c r="G1666" s="266">
        <v>3.96</v>
      </c>
      <c r="H1666" s="826">
        <v>1</v>
      </c>
      <c r="I1666" s="826">
        <v>5.65488</v>
      </c>
      <c r="J1666" s="826"/>
      <c r="K1666" s="826"/>
      <c r="L1666" s="142"/>
      <c r="M1666" s="136">
        <v>702</v>
      </c>
    </row>
    <row r="1667" s="136" customFormat="1" customHeight="1" outlineLevel="1" spans="1:13">
      <c r="A1667" s="196">
        <v>1702</v>
      </c>
      <c r="B1667" s="196"/>
      <c r="C1667" s="131" t="s">
        <v>1163</v>
      </c>
      <c r="D1667" s="196" t="s">
        <v>1555</v>
      </c>
      <c r="E1667" s="826">
        <v>9.792</v>
      </c>
      <c r="F1667" s="826">
        <v>1.5</v>
      </c>
      <c r="G1667" s="826">
        <v>3</v>
      </c>
      <c r="H1667" s="826">
        <v>1</v>
      </c>
      <c r="I1667" s="826"/>
      <c r="J1667" s="826">
        <v>14.688</v>
      </c>
      <c r="K1667" s="826">
        <v>9.992</v>
      </c>
      <c r="L1667" s="142" t="s">
        <v>2118</v>
      </c>
      <c r="M1667" s="136">
        <v>702</v>
      </c>
    </row>
    <row r="1668" s="136" customFormat="1" customHeight="1" outlineLevel="1" spans="1:13">
      <c r="A1668" s="196">
        <v>1703</v>
      </c>
      <c r="B1668" s="196"/>
      <c r="C1668" s="315"/>
      <c r="D1668" s="196" t="s">
        <v>1553</v>
      </c>
      <c r="E1668" s="826">
        <v>5.712</v>
      </c>
      <c r="F1668" s="826">
        <v>1.5</v>
      </c>
      <c r="G1668" s="826">
        <v>3</v>
      </c>
      <c r="H1668" s="826">
        <v>1</v>
      </c>
      <c r="I1668" s="826"/>
      <c r="J1668" s="826">
        <v>8.568</v>
      </c>
      <c r="K1668" s="826">
        <v>5.912</v>
      </c>
      <c r="L1668" s="142"/>
      <c r="M1668" s="136">
        <v>702</v>
      </c>
    </row>
    <row r="1669" s="136" customFormat="1" customHeight="1" outlineLevel="1" spans="1:13">
      <c r="A1669" s="196">
        <v>1704</v>
      </c>
      <c r="B1669" s="196"/>
      <c r="C1669" s="263"/>
      <c r="D1669" s="266" t="s">
        <v>1606</v>
      </c>
      <c r="E1669" s="826">
        <v>5.712</v>
      </c>
      <c r="F1669" s="826">
        <v>1.5</v>
      </c>
      <c r="G1669" s="826">
        <v>3</v>
      </c>
      <c r="H1669" s="826">
        <v>1</v>
      </c>
      <c r="I1669" s="826"/>
      <c r="J1669" s="826">
        <v>8.568</v>
      </c>
      <c r="K1669" s="826">
        <v>5.912</v>
      </c>
      <c r="L1669" s="142"/>
      <c r="M1669" s="136">
        <v>702</v>
      </c>
    </row>
    <row r="1670" s="136" customFormat="1" customHeight="1" outlineLevel="1" spans="1:13">
      <c r="A1670" s="196">
        <v>1705</v>
      </c>
      <c r="B1670" s="196"/>
      <c r="C1670" s="196" t="s">
        <v>1165</v>
      </c>
      <c r="D1670" s="196" t="s">
        <v>1553</v>
      </c>
      <c r="E1670" s="826">
        <v>3.366</v>
      </c>
      <c r="F1670" s="826">
        <v>1.5</v>
      </c>
      <c r="G1670" s="826">
        <v>1.4</v>
      </c>
      <c r="H1670" s="826">
        <v>1</v>
      </c>
      <c r="I1670" s="826"/>
      <c r="J1670" s="826">
        <v>5.049</v>
      </c>
      <c r="K1670" s="826">
        <v>3.566</v>
      </c>
      <c r="L1670" s="142" t="s">
        <v>2119</v>
      </c>
      <c r="M1670" s="136">
        <v>702</v>
      </c>
    </row>
    <row r="1671" s="136" customFormat="1" customHeight="1" outlineLevel="1" spans="1:13">
      <c r="A1671" s="196">
        <v>1706</v>
      </c>
      <c r="B1671" s="196"/>
      <c r="C1671" s="196" t="s">
        <v>1664</v>
      </c>
      <c r="D1671" s="196" t="s">
        <v>1553</v>
      </c>
      <c r="E1671" s="826">
        <v>1.3668</v>
      </c>
      <c r="F1671" s="826">
        <v>1.5</v>
      </c>
      <c r="G1671" s="826">
        <v>3</v>
      </c>
      <c r="H1671" s="826">
        <v>1</v>
      </c>
      <c r="I1671" s="826"/>
      <c r="J1671" s="826">
        <v>2.0502</v>
      </c>
      <c r="K1671" s="826">
        <v>1.5668</v>
      </c>
      <c r="L1671" s="142" t="s">
        <v>2120</v>
      </c>
      <c r="M1671" s="136">
        <v>702</v>
      </c>
    </row>
    <row r="1672" s="136" customFormat="1" customHeight="1" outlineLevel="1" spans="1:13">
      <c r="A1672" s="196">
        <v>1707</v>
      </c>
      <c r="B1672" s="196"/>
      <c r="C1672" s="196" t="s">
        <v>893</v>
      </c>
      <c r="D1672" s="196" t="s">
        <v>1553</v>
      </c>
      <c r="E1672" s="826">
        <v>4.131</v>
      </c>
      <c r="F1672" s="826">
        <v>1.5</v>
      </c>
      <c r="G1672" s="826">
        <v>3</v>
      </c>
      <c r="H1672" s="826">
        <v>1</v>
      </c>
      <c r="I1672" s="826"/>
      <c r="J1672" s="826">
        <v>6.1965</v>
      </c>
      <c r="K1672" s="826">
        <v>4.331</v>
      </c>
      <c r="L1672" s="142" t="s">
        <v>2121</v>
      </c>
      <c r="M1672" s="136">
        <v>702</v>
      </c>
    </row>
    <row r="1673" s="136" customFormat="1" customHeight="1" outlineLevel="1" spans="1:13">
      <c r="A1673" s="196">
        <v>1708</v>
      </c>
      <c r="B1673" s="196"/>
      <c r="C1673" s="196" t="s">
        <v>893</v>
      </c>
      <c r="D1673" s="196" t="s">
        <v>1553</v>
      </c>
      <c r="E1673" s="826">
        <v>3.5802</v>
      </c>
      <c r="F1673" s="826">
        <v>1.5</v>
      </c>
      <c r="G1673" s="826">
        <v>3</v>
      </c>
      <c r="H1673" s="826">
        <v>1</v>
      </c>
      <c r="I1673" s="826"/>
      <c r="J1673" s="826">
        <v>5.3703</v>
      </c>
      <c r="K1673" s="826">
        <v>3.7802</v>
      </c>
      <c r="L1673" s="142" t="s">
        <v>2122</v>
      </c>
      <c r="M1673" s="136">
        <v>702</v>
      </c>
    </row>
    <row r="1674" s="136" customFormat="1" customHeight="1" outlineLevel="1" spans="1:13">
      <c r="A1674" s="196">
        <v>1709</v>
      </c>
      <c r="B1674" s="196"/>
      <c r="C1674" s="196" t="s">
        <v>893</v>
      </c>
      <c r="D1674" s="196" t="s">
        <v>1553</v>
      </c>
      <c r="E1674" s="826">
        <v>2.907</v>
      </c>
      <c r="F1674" s="826">
        <v>1.5</v>
      </c>
      <c r="G1674" s="826">
        <v>3</v>
      </c>
      <c r="H1674" s="826">
        <v>1</v>
      </c>
      <c r="I1674" s="826"/>
      <c r="J1674" s="826">
        <v>4.3605</v>
      </c>
      <c r="K1674" s="826">
        <v>3.107</v>
      </c>
      <c r="L1674" s="142" t="s">
        <v>2123</v>
      </c>
      <c r="M1674" s="136">
        <v>702</v>
      </c>
    </row>
    <row r="1675" s="136" customFormat="1" customHeight="1" outlineLevel="1" spans="1:13">
      <c r="A1675" s="196">
        <v>1710</v>
      </c>
      <c r="B1675" s="196"/>
      <c r="C1675" s="196" t="s">
        <v>75</v>
      </c>
      <c r="D1675" s="196" t="s">
        <v>1553</v>
      </c>
      <c r="E1675" s="826">
        <v>3.366</v>
      </c>
      <c r="F1675" s="826">
        <v>1.5</v>
      </c>
      <c r="G1675" s="826">
        <v>3</v>
      </c>
      <c r="H1675" s="826">
        <v>1</v>
      </c>
      <c r="I1675" s="826"/>
      <c r="J1675" s="826">
        <v>5.049</v>
      </c>
      <c r="K1675" s="826">
        <v>3.566</v>
      </c>
      <c r="L1675" s="142" t="s">
        <v>2124</v>
      </c>
      <c r="M1675" s="136">
        <v>702</v>
      </c>
    </row>
    <row r="1676" s="136" customFormat="1" customHeight="1" outlineLevel="1" spans="1:13">
      <c r="A1676" s="196">
        <v>1711</v>
      </c>
      <c r="B1676" s="196"/>
      <c r="C1676" s="196" t="s">
        <v>75</v>
      </c>
      <c r="D1676" s="196" t="s">
        <v>1553</v>
      </c>
      <c r="E1676" s="826">
        <v>2.907</v>
      </c>
      <c r="F1676" s="826">
        <v>1.5</v>
      </c>
      <c r="G1676" s="826">
        <v>3</v>
      </c>
      <c r="H1676" s="826">
        <v>1</v>
      </c>
      <c r="I1676" s="826"/>
      <c r="J1676" s="826">
        <v>4.3605</v>
      </c>
      <c r="K1676" s="826">
        <v>3.107</v>
      </c>
      <c r="L1676" s="142" t="s">
        <v>2125</v>
      </c>
      <c r="M1676" s="136">
        <v>702</v>
      </c>
    </row>
    <row r="1677" s="136" customFormat="1" customHeight="1" outlineLevel="1" spans="1:13">
      <c r="A1677" s="196">
        <v>1712</v>
      </c>
      <c r="B1677" s="196"/>
      <c r="C1677" s="196" t="s">
        <v>1664</v>
      </c>
      <c r="D1677" s="196" t="s">
        <v>1553</v>
      </c>
      <c r="E1677" s="826">
        <v>3.366</v>
      </c>
      <c r="F1677" s="826">
        <v>1.5</v>
      </c>
      <c r="G1677" s="826">
        <v>3</v>
      </c>
      <c r="H1677" s="826">
        <v>1</v>
      </c>
      <c r="I1677" s="826"/>
      <c r="J1677" s="826">
        <v>5.049</v>
      </c>
      <c r="K1677" s="826">
        <v>3.566</v>
      </c>
      <c r="L1677" s="142" t="s">
        <v>2126</v>
      </c>
      <c r="M1677" s="136">
        <v>702</v>
      </c>
    </row>
    <row r="1678" s="136" customFormat="1" customHeight="1" outlineLevel="1" spans="1:13">
      <c r="A1678" s="196">
        <v>1713</v>
      </c>
      <c r="B1678" s="196"/>
      <c r="C1678" s="196" t="s">
        <v>75</v>
      </c>
      <c r="D1678" s="196" t="s">
        <v>1553</v>
      </c>
      <c r="E1678" s="826">
        <v>2.55</v>
      </c>
      <c r="F1678" s="826">
        <v>1.5</v>
      </c>
      <c r="G1678" s="826">
        <v>3</v>
      </c>
      <c r="H1678" s="826">
        <v>1</v>
      </c>
      <c r="I1678" s="826"/>
      <c r="J1678" s="826">
        <v>3.825</v>
      </c>
      <c r="K1678" s="826">
        <v>2.75</v>
      </c>
      <c r="L1678" s="142" t="s">
        <v>2127</v>
      </c>
      <c r="M1678" s="136">
        <v>702</v>
      </c>
    </row>
    <row r="1679" s="136" customFormat="1" customHeight="1" outlineLevel="1" spans="1:13">
      <c r="A1679" s="196">
        <v>1714</v>
      </c>
      <c r="B1679" s="196"/>
      <c r="C1679" s="196" t="s">
        <v>75</v>
      </c>
      <c r="D1679" s="196" t="s">
        <v>1553</v>
      </c>
      <c r="E1679" s="826">
        <v>2.04</v>
      </c>
      <c r="F1679" s="826">
        <v>1.5</v>
      </c>
      <c r="G1679" s="826">
        <v>3</v>
      </c>
      <c r="H1679" s="826">
        <v>1</v>
      </c>
      <c r="I1679" s="826"/>
      <c r="J1679" s="826">
        <v>3.06</v>
      </c>
      <c r="K1679" s="826">
        <v>2.24</v>
      </c>
      <c r="L1679" s="142" t="s">
        <v>2128</v>
      </c>
      <c r="M1679" s="136">
        <v>702</v>
      </c>
    </row>
    <row r="1680" s="136" customFormat="1" customHeight="1" outlineLevel="1" spans="1:13">
      <c r="A1680" s="196">
        <v>1715</v>
      </c>
      <c r="B1680" s="196"/>
      <c r="C1680" s="196" t="s">
        <v>893</v>
      </c>
      <c r="D1680" s="196" t="s">
        <v>1553</v>
      </c>
      <c r="E1680" s="826">
        <v>2.55</v>
      </c>
      <c r="F1680" s="826">
        <v>1.5</v>
      </c>
      <c r="G1680" s="826">
        <v>3</v>
      </c>
      <c r="H1680" s="826">
        <v>1</v>
      </c>
      <c r="I1680" s="826"/>
      <c r="J1680" s="826">
        <v>3.825</v>
      </c>
      <c r="K1680" s="826">
        <v>2.75</v>
      </c>
      <c r="L1680" s="142" t="s">
        <v>2129</v>
      </c>
      <c r="M1680" s="136">
        <v>702</v>
      </c>
    </row>
    <row r="1681" s="136" customFormat="1" customHeight="1" outlineLevel="1" spans="1:13">
      <c r="A1681" s="196">
        <v>1716</v>
      </c>
      <c r="B1681" s="196"/>
      <c r="C1681" s="196" t="s">
        <v>893</v>
      </c>
      <c r="D1681" s="196" t="s">
        <v>1553</v>
      </c>
      <c r="E1681" s="826">
        <v>2.652</v>
      </c>
      <c r="F1681" s="826">
        <v>1.5</v>
      </c>
      <c r="G1681" s="826">
        <v>3</v>
      </c>
      <c r="H1681" s="826">
        <v>1</v>
      </c>
      <c r="I1681" s="826"/>
      <c r="J1681" s="826">
        <v>3.978</v>
      </c>
      <c r="K1681" s="826">
        <v>2.852</v>
      </c>
      <c r="L1681" s="142" t="s">
        <v>2130</v>
      </c>
      <c r="M1681" s="136">
        <v>702</v>
      </c>
    </row>
    <row r="1682" s="136" customFormat="1" customHeight="1" outlineLevel="1" spans="1:13">
      <c r="A1682" s="196">
        <v>1717</v>
      </c>
      <c r="B1682" s="196"/>
      <c r="C1682" s="196" t="s">
        <v>893</v>
      </c>
      <c r="D1682" s="196" t="s">
        <v>1553</v>
      </c>
      <c r="E1682" s="826">
        <v>2.04</v>
      </c>
      <c r="F1682" s="826">
        <v>1.5</v>
      </c>
      <c r="G1682" s="826">
        <v>3</v>
      </c>
      <c r="H1682" s="826">
        <v>1</v>
      </c>
      <c r="I1682" s="826"/>
      <c r="J1682" s="826">
        <v>3.06</v>
      </c>
      <c r="K1682" s="826">
        <v>2.24</v>
      </c>
      <c r="L1682" s="142" t="s">
        <v>2131</v>
      </c>
      <c r="M1682" s="136">
        <v>702</v>
      </c>
    </row>
    <row r="1683" s="136" customFormat="1" customHeight="1" outlineLevel="1" spans="1:13">
      <c r="A1683" s="196">
        <v>1718</v>
      </c>
      <c r="B1683" s="196"/>
      <c r="C1683" s="196" t="s">
        <v>1190</v>
      </c>
      <c r="D1683" s="196" t="s">
        <v>1553</v>
      </c>
      <c r="E1683" s="826">
        <v>9.69</v>
      </c>
      <c r="F1683" s="826">
        <v>1.5</v>
      </c>
      <c r="G1683" s="826">
        <v>3</v>
      </c>
      <c r="H1683" s="826">
        <v>1</v>
      </c>
      <c r="I1683" s="826"/>
      <c r="J1683" s="826">
        <v>14.535</v>
      </c>
      <c r="K1683" s="826">
        <v>9.89</v>
      </c>
      <c r="L1683" s="142" t="s">
        <v>2132</v>
      </c>
      <c r="M1683" s="136">
        <v>498</v>
      </c>
    </row>
    <row r="1684" s="136" customFormat="1" customHeight="1" outlineLevel="1" spans="1:13">
      <c r="A1684" s="196">
        <v>1719</v>
      </c>
      <c r="B1684" s="196"/>
      <c r="C1684" s="196" t="s">
        <v>1239</v>
      </c>
      <c r="D1684" s="196" t="s">
        <v>1553</v>
      </c>
      <c r="E1684" s="826">
        <v>29.376</v>
      </c>
      <c r="F1684" s="826">
        <v>1.5</v>
      </c>
      <c r="G1684" s="826">
        <v>3</v>
      </c>
      <c r="H1684" s="826">
        <v>1</v>
      </c>
      <c r="I1684" s="826"/>
      <c r="J1684" s="826">
        <v>44.064</v>
      </c>
      <c r="K1684" s="826">
        <v>29.576</v>
      </c>
      <c r="L1684" s="142" t="s">
        <v>1561</v>
      </c>
      <c r="M1684" s="136">
        <v>498</v>
      </c>
    </row>
    <row r="1685" s="136" customFormat="1" customHeight="1" outlineLevel="1" spans="1:13">
      <c r="A1685" s="196">
        <v>1720</v>
      </c>
      <c r="B1685" s="196"/>
      <c r="C1685" s="196" t="s">
        <v>87</v>
      </c>
      <c r="D1685" s="196" t="s">
        <v>1553</v>
      </c>
      <c r="E1685" s="826">
        <v>1.836</v>
      </c>
      <c r="F1685" s="826">
        <v>1.5</v>
      </c>
      <c r="G1685" s="826">
        <v>3</v>
      </c>
      <c r="H1685" s="826">
        <v>1</v>
      </c>
      <c r="I1685" s="826"/>
      <c r="J1685" s="826">
        <v>2.754</v>
      </c>
      <c r="K1685" s="826">
        <v>2.036</v>
      </c>
      <c r="L1685" s="142" t="s">
        <v>2133</v>
      </c>
      <c r="M1685" s="136">
        <v>498</v>
      </c>
    </row>
    <row r="1686" s="136" customFormat="1" customHeight="1" outlineLevel="1" spans="1:13">
      <c r="A1686" s="196">
        <v>1721</v>
      </c>
      <c r="B1686" s="196"/>
      <c r="C1686" s="196"/>
      <c r="D1686" s="266" t="s">
        <v>1606</v>
      </c>
      <c r="E1686" s="826">
        <v>1.836</v>
      </c>
      <c r="F1686" s="826">
        <v>1.5</v>
      </c>
      <c r="G1686" s="826">
        <v>3</v>
      </c>
      <c r="H1686" s="826">
        <v>1</v>
      </c>
      <c r="I1686" s="826"/>
      <c r="J1686" s="826">
        <v>2.754</v>
      </c>
      <c r="K1686" s="826">
        <v>2.036</v>
      </c>
      <c r="L1686" s="142"/>
      <c r="M1686" s="136">
        <v>498</v>
      </c>
    </row>
    <row r="1687" s="136" customFormat="1" customHeight="1" outlineLevel="1" spans="1:13">
      <c r="A1687" s="196">
        <v>1722</v>
      </c>
      <c r="B1687" s="196"/>
      <c r="C1687" s="196"/>
      <c r="D1687" s="196" t="s">
        <v>1555</v>
      </c>
      <c r="E1687" s="826">
        <v>6.63</v>
      </c>
      <c r="F1687" s="826">
        <v>1.5</v>
      </c>
      <c r="G1687" s="826">
        <v>3</v>
      </c>
      <c r="H1687" s="826">
        <v>3</v>
      </c>
      <c r="I1687" s="826"/>
      <c r="J1687" s="826">
        <v>29.835</v>
      </c>
      <c r="K1687" s="826">
        <v>6.83</v>
      </c>
      <c r="L1687" s="142"/>
      <c r="M1687" s="136">
        <v>498</v>
      </c>
    </row>
    <row r="1688" s="136" customFormat="1" customHeight="1" outlineLevel="1" spans="1:13">
      <c r="A1688" s="196">
        <v>1723</v>
      </c>
      <c r="B1688" s="196"/>
      <c r="C1688" s="196"/>
      <c r="D1688" s="196" t="s">
        <v>1547</v>
      </c>
      <c r="E1688" s="826">
        <v>1.428</v>
      </c>
      <c r="F1688" s="826">
        <v>1.5</v>
      </c>
      <c r="G1688" s="266">
        <v>3.96</v>
      </c>
      <c r="H1688" s="826">
        <v>1</v>
      </c>
      <c r="I1688" s="826">
        <v>5.65488</v>
      </c>
      <c r="J1688" s="826"/>
      <c r="K1688" s="826"/>
      <c r="L1688" s="142"/>
      <c r="M1688" s="136">
        <v>498</v>
      </c>
    </row>
    <row r="1689" s="136" customFormat="1" customHeight="1" outlineLevel="1" spans="1:13">
      <c r="A1689" s="196">
        <v>1724</v>
      </c>
      <c r="B1689" s="196"/>
      <c r="C1689" s="196" t="s">
        <v>87</v>
      </c>
      <c r="D1689" s="196" t="s">
        <v>1553</v>
      </c>
      <c r="E1689" s="826">
        <v>1.836</v>
      </c>
      <c r="F1689" s="826">
        <v>1.5</v>
      </c>
      <c r="G1689" s="826">
        <v>3</v>
      </c>
      <c r="H1689" s="826">
        <v>1</v>
      </c>
      <c r="I1689" s="826"/>
      <c r="J1689" s="826">
        <v>2.754</v>
      </c>
      <c r="K1689" s="826">
        <v>2.036</v>
      </c>
      <c r="L1689" s="142" t="s">
        <v>2134</v>
      </c>
      <c r="M1689" s="136">
        <v>498</v>
      </c>
    </row>
    <row r="1690" s="136" customFormat="1" customHeight="1" outlineLevel="1" spans="1:13">
      <c r="A1690" s="196">
        <v>1725</v>
      </c>
      <c r="B1690" s="196"/>
      <c r="C1690" s="196"/>
      <c r="D1690" s="266" t="s">
        <v>1606</v>
      </c>
      <c r="E1690" s="826">
        <v>1.836</v>
      </c>
      <c r="F1690" s="826">
        <v>1.5</v>
      </c>
      <c r="G1690" s="826">
        <v>3</v>
      </c>
      <c r="H1690" s="826">
        <v>1</v>
      </c>
      <c r="I1690" s="826"/>
      <c r="J1690" s="826">
        <v>2.754</v>
      </c>
      <c r="K1690" s="826">
        <v>2.036</v>
      </c>
      <c r="L1690" s="142"/>
      <c r="M1690" s="136">
        <v>498</v>
      </c>
    </row>
    <row r="1691" s="136" customFormat="1" customHeight="1" outlineLevel="1" spans="1:13">
      <c r="A1691" s="196">
        <v>1726</v>
      </c>
      <c r="B1691" s="196"/>
      <c r="C1691" s="196"/>
      <c r="D1691" s="196" t="s">
        <v>1555</v>
      </c>
      <c r="E1691" s="826">
        <v>6.63</v>
      </c>
      <c r="F1691" s="826">
        <v>1.5</v>
      </c>
      <c r="G1691" s="826">
        <v>3</v>
      </c>
      <c r="H1691" s="826">
        <v>3</v>
      </c>
      <c r="I1691" s="826"/>
      <c r="J1691" s="826">
        <v>29.835</v>
      </c>
      <c r="K1691" s="826">
        <v>6.83</v>
      </c>
      <c r="L1691" s="142"/>
      <c r="M1691" s="136">
        <v>498</v>
      </c>
    </row>
    <row r="1692" s="136" customFormat="1" customHeight="1" outlineLevel="1" spans="1:13">
      <c r="A1692" s="196">
        <v>1727</v>
      </c>
      <c r="B1692" s="196"/>
      <c r="C1692" s="196"/>
      <c r="D1692" s="196" t="s">
        <v>1547</v>
      </c>
      <c r="E1692" s="826">
        <v>1.428</v>
      </c>
      <c r="F1692" s="826">
        <v>1.5</v>
      </c>
      <c r="G1692" s="266">
        <v>3.96</v>
      </c>
      <c r="H1692" s="826">
        <v>1</v>
      </c>
      <c r="I1692" s="826">
        <v>5.65488</v>
      </c>
      <c r="J1692" s="826"/>
      <c r="K1692" s="826"/>
      <c r="L1692" s="142"/>
      <c r="M1692" s="136">
        <v>498</v>
      </c>
    </row>
    <row r="1693" s="136" customFormat="1" customHeight="1" outlineLevel="1" spans="1:13">
      <c r="A1693" s="196">
        <v>1728</v>
      </c>
      <c r="B1693" s="196"/>
      <c r="C1693" s="196" t="s">
        <v>87</v>
      </c>
      <c r="D1693" s="196" t="s">
        <v>1553</v>
      </c>
      <c r="E1693" s="826">
        <v>1.836</v>
      </c>
      <c r="F1693" s="826">
        <v>1.5</v>
      </c>
      <c r="G1693" s="826">
        <v>3</v>
      </c>
      <c r="H1693" s="826">
        <v>1</v>
      </c>
      <c r="I1693" s="826"/>
      <c r="J1693" s="826">
        <v>2.754</v>
      </c>
      <c r="K1693" s="826">
        <v>2.036</v>
      </c>
      <c r="L1693" s="142" t="s">
        <v>2135</v>
      </c>
      <c r="M1693" s="136">
        <v>498</v>
      </c>
    </row>
    <row r="1694" s="136" customFormat="1" customHeight="1" outlineLevel="1" spans="1:13">
      <c r="A1694" s="196">
        <v>1729</v>
      </c>
      <c r="B1694" s="196"/>
      <c r="C1694" s="196"/>
      <c r="D1694" s="266" t="s">
        <v>1606</v>
      </c>
      <c r="E1694" s="826">
        <v>1.836</v>
      </c>
      <c r="F1694" s="826">
        <v>1.5</v>
      </c>
      <c r="G1694" s="826">
        <v>3</v>
      </c>
      <c r="H1694" s="826">
        <v>1</v>
      </c>
      <c r="I1694" s="826"/>
      <c r="J1694" s="826">
        <v>2.754</v>
      </c>
      <c r="K1694" s="826">
        <v>2.036</v>
      </c>
      <c r="L1694" s="142"/>
      <c r="M1694" s="136">
        <v>498</v>
      </c>
    </row>
    <row r="1695" s="136" customFormat="1" customHeight="1" outlineLevel="1" spans="1:13">
      <c r="A1695" s="196">
        <v>1730</v>
      </c>
      <c r="B1695" s="196"/>
      <c r="C1695" s="196"/>
      <c r="D1695" s="196" t="s">
        <v>1555</v>
      </c>
      <c r="E1695" s="826">
        <v>6.63</v>
      </c>
      <c r="F1695" s="826">
        <v>1.5</v>
      </c>
      <c r="G1695" s="826">
        <v>3</v>
      </c>
      <c r="H1695" s="826">
        <v>3</v>
      </c>
      <c r="I1695" s="826"/>
      <c r="J1695" s="826">
        <v>29.835</v>
      </c>
      <c r="K1695" s="826">
        <v>6.83</v>
      </c>
      <c r="L1695" s="142"/>
      <c r="M1695" s="136">
        <v>498</v>
      </c>
    </row>
    <row r="1696" s="136" customFormat="1" customHeight="1" outlineLevel="1" spans="1:13">
      <c r="A1696" s="196">
        <v>1731</v>
      </c>
      <c r="B1696" s="196"/>
      <c r="C1696" s="196"/>
      <c r="D1696" s="196" t="s">
        <v>1547</v>
      </c>
      <c r="E1696" s="826">
        <v>1.428</v>
      </c>
      <c r="F1696" s="826">
        <v>1.5</v>
      </c>
      <c r="G1696" s="266">
        <v>3.96</v>
      </c>
      <c r="H1696" s="826">
        <v>1</v>
      </c>
      <c r="I1696" s="826">
        <v>5.65488</v>
      </c>
      <c r="J1696" s="826"/>
      <c r="K1696" s="826"/>
      <c r="L1696" s="142"/>
      <c r="M1696" s="136">
        <v>498</v>
      </c>
    </row>
    <row r="1697" s="136" customFormat="1" customHeight="1" outlineLevel="1" spans="1:13">
      <c r="A1697" s="196">
        <v>1732</v>
      </c>
      <c r="B1697" s="196"/>
      <c r="C1697" s="196" t="s">
        <v>85</v>
      </c>
      <c r="D1697" s="196" t="s">
        <v>1553</v>
      </c>
      <c r="E1697" s="826">
        <v>1.836</v>
      </c>
      <c r="F1697" s="826">
        <v>1.5</v>
      </c>
      <c r="G1697" s="826">
        <v>3</v>
      </c>
      <c r="H1697" s="826">
        <v>1</v>
      </c>
      <c r="I1697" s="826"/>
      <c r="J1697" s="826">
        <v>2.754</v>
      </c>
      <c r="K1697" s="826">
        <v>2.036</v>
      </c>
      <c r="L1697" s="142" t="s">
        <v>2136</v>
      </c>
      <c r="M1697" s="136">
        <v>498</v>
      </c>
    </row>
    <row r="1698" s="136" customFormat="1" customHeight="1" outlineLevel="1" spans="1:13">
      <c r="A1698" s="196">
        <v>1733</v>
      </c>
      <c r="B1698" s="196"/>
      <c r="C1698" s="196"/>
      <c r="D1698" s="266" t="s">
        <v>1606</v>
      </c>
      <c r="E1698" s="826">
        <v>1.836</v>
      </c>
      <c r="F1698" s="826">
        <v>1.5</v>
      </c>
      <c r="G1698" s="826">
        <v>3</v>
      </c>
      <c r="H1698" s="826">
        <v>1</v>
      </c>
      <c r="I1698" s="826"/>
      <c r="J1698" s="826">
        <v>2.754</v>
      </c>
      <c r="K1698" s="826">
        <v>2.036</v>
      </c>
      <c r="L1698" s="142"/>
      <c r="M1698" s="136">
        <v>498</v>
      </c>
    </row>
    <row r="1699" s="136" customFormat="1" customHeight="1" outlineLevel="1" spans="1:13">
      <c r="A1699" s="196">
        <v>1734</v>
      </c>
      <c r="B1699" s="196"/>
      <c r="C1699" s="196"/>
      <c r="D1699" s="196" t="s">
        <v>1555</v>
      </c>
      <c r="E1699" s="826">
        <v>6.63</v>
      </c>
      <c r="F1699" s="826">
        <v>1.5</v>
      </c>
      <c r="G1699" s="826">
        <v>3</v>
      </c>
      <c r="H1699" s="826">
        <v>3</v>
      </c>
      <c r="I1699" s="826"/>
      <c r="J1699" s="826">
        <v>29.835</v>
      </c>
      <c r="K1699" s="826">
        <v>6.83</v>
      </c>
      <c r="L1699" s="142"/>
      <c r="M1699" s="136">
        <v>498</v>
      </c>
    </row>
    <row r="1700" s="136" customFormat="1" customHeight="1" outlineLevel="1" spans="1:13">
      <c r="A1700" s="196">
        <v>1735</v>
      </c>
      <c r="B1700" s="196"/>
      <c r="C1700" s="196"/>
      <c r="D1700" s="196" t="s">
        <v>1547</v>
      </c>
      <c r="E1700" s="826">
        <v>1.428</v>
      </c>
      <c r="F1700" s="826">
        <v>1.5</v>
      </c>
      <c r="G1700" s="266">
        <v>3.96</v>
      </c>
      <c r="H1700" s="826">
        <v>1</v>
      </c>
      <c r="I1700" s="826">
        <v>5.65488</v>
      </c>
      <c r="J1700" s="826"/>
      <c r="K1700" s="826"/>
      <c r="L1700" s="142"/>
      <c r="M1700" s="136">
        <v>498</v>
      </c>
    </row>
    <row r="1701" s="136" customFormat="1" customHeight="1" outlineLevel="1" spans="1:13">
      <c r="A1701" s="196">
        <v>1736</v>
      </c>
      <c r="B1701" s="196"/>
      <c r="C1701" s="196" t="s">
        <v>85</v>
      </c>
      <c r="D1701" s="196" t="s">
        <v>1553</v>
      </c>
      <c r="E1701" s="826">
        <v>1.836</v>
      </c>
      <c r="F1701" s="826">
        <v>1.5</v>
      </c>
      <c r="G1701" s="826">
        <v>3</v>
      </c>
      <c r="H1701" s="826">
        <v>1</v>
      </c>
      <c r="I1701" s="826"/>
      <c r="J1701" s="826">
        <v>2.754</v>
      </c>
      <c r="K1701" s="826">
        <v>2.036</v>
      </c>
      <c r="L1701" s="142" t="s">
        <v>2137</v>
      </c>
      <c r="M1701" s="136">
        <v>498</v>
      </c>
    </row>
    <row r="1702" s="136" customFormat="1" customHeight="1" outlineLevel="1" spans="1:13">
      <c r="A1702" s="196">
        <v>1737</v>
      </c>
      <c r="B1702" s="196"/>
      <c r="C1702" s="196"/>
      <c r="D1702" s="266" t="s">
        <v>1606</v>
      </c>
      <c r="E1702" s="826">
        <v>1.836</v>
      </c>
      <c r="F1702" s="826">
        <v>1.5</v>
      </c>
      <c r="G1702" s="826">
        <v>3</v>
      </c>
      <c r="H1702" s="826">
        <v>1</v>
      </c>
      <c r="I1702" s="826"/>
      <c r="J1702" s="826">
        <v>2.754</v>
      </c>
      <c r="K1702" s="826">
        <v>2.036</v>
      </c>
      <c r="L1702" s="142"/>
      <c r="M1702" s="136">
        <v>498</v>
      </c>
    </row>
    <row r="1703" s="136" customFormat="1" customHeight="1" outlineLevel="1" spans="1:13">
      <c r="A1703" s="196">
        <v>1738</v>
      </c>
      <c r="B1703" s="196"/>
      <c r="C1703" s="196"/>
      <c r="D1703" s="196" t="s">
        <v>1555</v>
      </c>
      <c r="E1703" s="826">
        <v>6.63</v>
      </c>
      <c r="F1703" s="826">
        <v>1.5</v>
      </c>
      <c r="G1703" s="826">
        <v>3</v>
      </c>
      <c r="H1703" s="826">
        <v>2</v>
      </c>
      <c r="I1703" s="826"/>
      <c r="J1703" s="826">
        <v>19.89</v>
      </c>
      <c r="K1703" s="826">
        <v>6.83</v>
      </c>
      <c r="L1703" s="142"/>
      <c r="M1703" s="136">
        <v>498</v>
      </c>
    </row>
    <row r="1704" s="136" customFormat="1" customHeight="1" outlineLevel="1" spans="1:13">
      <c r="A1704" s="196">
        <v>1739</v>
      </c>
      <c r="B1704" s="196"/>
      <c r="C1704" s="196"/>
      <c r="D1704" s="196" t="s">
        <v>1547</v>
      </c>
      <c r="E1704" s="826">
        <v>1.428</v>
      </c>
      <c r="F1704" s="826">
        <v>1.5</v>
      </c>
      <c r="G1704" s="266">
        <v>3.96</v>
      </c>
      <c r="H1704" s="826">
        <v>1</v>
      </c>
      <c r="I1704" s="826">
        <v>5.65488</v>
      </c>
      <c r="J1704" s="826"/>
      <c r="K1704" s="826"/>
      <c r="L1704" s="142"/>
      <c r="M1704" s="136">
        <v>498</v>
      </c>
    </row>
    <row r="1705" s="136" customFormat="1" customHeight="1" outlineLevel="1" spans="1:13">
      <c r="A1705" s="196">
        <v>1740</v>
      </c>
      <c r="B1705" s="196"/>
      <c r="C1705" s="196" t="s">
        <v>85</v>
      </c>
      <c r="D1705" s="196" t="s">
        <v>1553</v>
      </c>
      <c r="E1705" s="826">
        <v>1.836</v>
      </c>
      <c r="F1705" s="826">
        <v>1.5</v>
      </c>
      <c r="G1705" s="826">
        <v>3</v>
      </c>
      <c r="H1705" s="826">
        <v>1</v>
      </c>
      <c r="I1705" s="826"/>
      <c r="J1705" s="826">
        <v>2.754</v>
      </c>
      <c r="K1705" s="826">
        <v>2.036</v>
      </c>
      <c r="L1705" s="142" t="s">
        <v>2138</v>
      </c>
      <c r="M1705" s="136">
        <v>498</v>
      </c>
    </row>
    <row r="1706" s="136" customFormat="1" customHeight="1" outlineLevel="1" spans="1:13">
      <c r="A1706" s="196">
        <v>1741</v>
      </c>
      <c r="B1706" s="196"/>
      <c r="C1706" s="196"/>
      <c r="D1706" s="266" t="s">
        <v>1606</v>
      </c>
      <c r="E1706" s="826">
        <v>1.836</v>
      </c>
      <c r="F1706" s="826">
        <v>1.5</v>
      </c>
      <c r="G1706" s="826">
        <v>3</v>
      </c>
      <c r="H1706" s="826">
        <v>1</v>
      </c>
      <c r="I1706" s="826"/>
      <c r="J1706" s="826">
        <v>2.754</v>
      </c>
      <c r="K1706" s="826">
        <v>2.036</v>
      </c>
      <c r="L1706" s="142"/>
      <c r="M1706" s="136">
        <v>498</v>
      </c>
    </row>
    <row r="1707" s="136" customFormat="1" customHeight="1" outlineLevel="1" spans="1:13">
      <c r="A1707" s="196">
        <v>1742</v>
      </c>
      <c r="B1707" s="196"/>
      <c r="C1707" s="196"/>
      <c r="D1707" s="196" t="s">
        <v>1555</v>
      </c>
      <c r="E1707" s="826">
        <v>6.63</v>
      </c>
      <c r="F1707" s="826">
        <v>1.5</v>
      </c>
      <c r="G1707" s="826">
        <v>3</v>
      </c>
      <c r="H1707" s="826">
        <v>2</v>
      </c>
      <c r="I1707" s="826"/>
      <c r="J1707" s="826">
        <v>19.89</v>
      </c>
      <c r="K1707" s="826">
        <v>6.83</v>
      </c>
      <c r="L1707" s="142"/>
      <c r="M1707" s="136">
        <v>498</v>
      </c>
    </row>
    <row r="1708" s="136" customFormat="1" customHeight="1" outlineLevel="1" spans="1:13">
      <c r="A1708" s="196">
        <v>1743</v>
      </c>
      <c r="B1708" s="196"/>
      <c r="C1708" s="196"/>
      <c r="D1708" s="196" t="s">
        <v>1547</v>
      </c>
      <c r="E1708" s="826">
        <v>1.428</v>
      </c>
      <c r="F1708" s="826">
        <v>1.5</v>
      </c>
      <c r="G1708" s="266">
        <v>3.96</v>
      </c>
      <c r="H1708" s="826">
        <v>1</v>
      </c>
      <c r="I1708" s="826">
        <v>5.65488</v>
      </c>
      <c r="J1708" s="826"/>
      <c r="K1708" s="826"/>
      <c r="L1708" s="142"/>
      <c r="M1708" s="136">
        <v>498</v>
      </c>
    </row>
    <row r="1709" s="136" customFormat="1" customHeight="1" outlineLevel="1" spans="1:13">
      <c r="A1709" s="196">
        <v>1744</v>
      </c>
      <c r="B1709" s="196"/>
      <c r="C1709" s="196" t="s">
        <v>85</v>
      </c>
      <c r="D1709" s="196" t="s">
        <v>1553</v>
      </c>
      <c r="E1709" s="826">
        <v>1.836</v>
      </c>
      <c r="F1709" s="826">
        <v>1.5</v>
      </c>
      <c r="G1709" s="826">
        <v>3</v>
      </c>
      <c r="H1709" s="826">
        <v>1</v>
      </c>
      <c r="I1709" s="826"/>
      <c r="J1709" s="826">
        <v>2.754</v>
      </c>
      <c r="K1709" s="826">
        <v>2.036</v>
      </c>
      <c r="L1709" s="142" t="s">
        <v>2139</v>
      </c>
      <c r="M1709" s="136">
        <v>498</v>
      </c>
    </row>
    <row r="1710" s="136" customFormat="1" customHeight="1" outlineLevel="1" spans="1:13">
      <c r="A1710" s="196">
        <v>1745</v>
      </c>
      <c r="B1710" s="196"/>
      <c r="C1710" s="196"/>
      <c r="D1710" s="266" t="s">
        <v>1606</v>
      </c>
      <c r="E1710" s="826">
        <v>1.836</v>
      </c>
      <c r="F1710" s="826">
        <v>1.5</v>
      </c>
      <c r="G1710" s="826">
        <v>3</v>
      </c>
      <c r="H1710" s="826">
        <v>1</v>
      </c>
      <c r="I1710" s="826"/>
      <c r="J1710" s="826">
        <v>2.754</v>
      </c>
      <c r="K1710" s="826">
        <v>2.036</v>
      </c>
      <c r="L1710" s="142"/>
      <c r="M1710" s="136">
        <v>498</v>
      </c>
    </row>
    <row r="1711" s="136" customFormat="1" customHeight="1" outlineLevel="1" spans="1:13">
      <c r="A1711" s="196">
        <v>1746</v>
      </c>
      <c r="B1711" s="196"/>
      <c r="C1711" s="196"/>
      <c r="D1711" s="196" t="s">
        <v>1555</v>
      </c>
      <c r="E1711" s="826">
        <v>6.63</v>
      </c>
      <c r="F1711" s="826">
        <v>1.5</v>
      </c>
      <c r="G1711" s="826">
        <v>3</v>
      </c>
      <c r="H1711" s="826">
        <v>2</v>
      </c>
      <c r="I1711" s="826"/>
      <c r="J1711" s="826">
        <v>19.89</v>
      </c>
      <c r="K1711" s="826">
        <v>6.83</v>
      </c>
      <c r="L1711" s="142"/>
      <c r="M1711" s="136">
        <v>498</v>
      </c>
    </row>
    <row r="1712" s="136" customFormat="1" customHeight="1" outlineLevel="1" spans="1:13">
      <c r="A1712" s="196">
        <v>1747</v>
      </c>
      <c r="B1712" s="196"/>
      <c r="C1712" s="196"/>
      <c r="D1712" s="196" t="s">
        <v>1547</v>
      </c>
      <c r="E1712" s="826">
        <v>1.428</v>
      </c>
      <c r="F1712" s="826">
        <v>1.5</v>
      </c>
      <c r="G1712" s="266">
        <v>3.96</v>
      </c>
      <c r="H1712" s="826">
        <v>1</v>
      </c>
      <c r="I1712" s="826">
        <v>5.65488</v>
      </c>
      <c r="J1712" s="826"/>
      <c r="K1712" s="826"/>
      <c r="L1712" s="142"/>
      <c r="M1712" s="136">
        <v>498</v>
      </c>
    </row>
    <row r="1713" s="136" customFormat="1" customHeight="1" outlineLevel="1" spans="1:13">
      <c r="A1713" s="196">
        <v>1748</v>
      </c>
      <c r="B1713" s="196"/>
      <c r="C1713" s="196" t="s">
        <v>85</v>
      </c>
      <c r="D1713" s="196" t="s">
        <v>1553</v>
      </c>
      <c r="E1713" s="826">
        <v>1.836</v>
      </c>
      <c r="F1713" s="826">
        <v>1.5</v>
      </c>
      <c r="G1713" s="826">
        <v>3</v>
      </c>
      <c r="H1713" s="826">
        <v>1</v>
      </c>
      <c r="I1713" s="826"/>
      <c r="J1713" s="826">
        <v>2.754</v>
      </c>
      <c r="K1713" s="826">
        <v>2.036</v>
      </c>
      <c r="L1713" s="142" t="s">
        <v>2140</v>
      </c>
      <c r="M1713" s="136">
        <v>498</v>
      </c>
    </row>
    <row r="1714" s="136" customFormat="1" customHeight="1" outlineLevel="1" spans="1:13">
      <c r="A1714" s="196">
        <v>1749</v>
      </c>
      <c r="B1714" s="196"/>
      <c r="C1714" s="196"/>
      <c r="D1714" s="266" t="s">
        <v>1606</v>
      </c>
      <c r="E1714" s="826">
        <v>1.836</v>
      </c>
      <c r="F1714" s="826">
        <v>1.5</v>
      </c>
      <c r="G1714" s="826">
        <v>3</v>
      </c>
      <c r="H1714" s="826">
        <v>1</v>
      </c>
      <c r="I1714" s="826"/>
      <c r="J1714" s="826">
        <v>2.754</v>
      </c>
      <c r="K1714" s="826">
        <v>2.036</v>
      </c>
      <c r="L1714" s="142"/>
      <c r="M1714" s="136">
        <v>498</v>
      </c>
    </row>
    <row r="1715" s="136" customFormat="1" customHeight="1" outlineLevel="1" spans="1:13">
      <c r="A1715" s="196">
        <v>1750</v>
      </c>
      <c r="B1715" s="196"/>
      <c r="C1715" s="196"/>
      <c r="D1715" s="196" t="s">
        <v>1555</v>
      </c>
      <c r="E1715" s="826">
        <v>6.63</v>
      </c>
      <c r="F1715" s="826">
        <v>1.5</v>
      </c>
      <c r="G1715" s="826">
        <v>3</v>
      </c>
      <c r="H1715" s="826">
        <v>2</v>
      </c>
      <c r="I1715" s="826"/>
      <c r="J1715" s="826">
        <v>19.89</v>
      </c>
      <c r="K1715" s="826">
        <v>6.83</v>
      </c>
      <c r="L1715" s="142"/>
      <c r="M1715" s="136">
        <v>498</v>
      </c>
    </row>
    <row r="1716" s="136" customFormat="1" customHeight="1" outlineLevel="1" spans="1:13">
      <c r="A1716" s="196">
        <v>1751</v>
      </c>
      <c r="B1716" s="196"/>
      <c r="C1716" s="196"/>
      <c r="D1716" s="196" t="s">
        <v>1547</v>
      </c>
      <c r="E1716" s="826">
        <v>1.428</v>
      </c>
      <c r="F1716" s="826">
        <v>1.5</v>
      </c>
      <c r="G1716" s="266">
        <v>3.96</v>
      </c>
      <c r="H1716" s="826">
        <v>1</v>
      </c>
      <c r="I1716" s="826">
        <v>5.65488</v>
      </c>
      <c r="J1716" s="826"/>
      <c r="K1716" s="826"/>
      <c r="L1716" s="142"/>
      <c r="M1716" s="136">
        <v>498</v>
      </c>
    </row>
    <row r="1717" s="136" customFormat="1" customHeight="1" outlineLevel="1" spans="1:13">
      <c r="A1717" s="196">
        <v>1752</v>
      </c>
      <c r="B1717" s="196"/>
      <c r="C1717" s="196" t="s">
        <v>83</v>
      </c>
      <c r="D1717" s="196" t="s">
        <v>1553</v>
      </c>
      <c r="E1717" s="826">
        <v>3.264</v>
      </c>
      <c r="F1717" s="826">
        <v>1.5</v>
      </c>
      <c r="G1717" s="826">
        <v>3</v>
      </c>
      <c r="H1717" s="826">
        <v>1</v>
      </c>
      <c r="I1717" s="826"/>
      <c r="J1717" s="826">
        <v>4.896</v>
      </c>
      <c r="K1717" s="826">
        <v>3.464</v>
      </c>
      <c r="L1717" s="142" t="s">
        <v>2141</v>
      </c>
      <c r="M1717" s="136">
        <v>498</v>
      </c>
    </row>
    <row r="1718" s="136" customFormat="1" customHeight="1" outlineLevel="1" spans="1:13">
      <c r="A1718" s="196">
        <v>1753</v>
      </c>
      <c r="B1718" s="196"/>
      <c r="C1718" s="196"/>
      <c r="D1718" s="266" t="s">
        <v>1606</v>
      </c>
      <c r="E1718" s="826">
        <v>3.264</v>
      </c>
      <c r="F1718" s="826">
        <v>1.5</v>
      </c>
      <c r="G1718" s="826">
        <v>3</v>
      </c>
      <c r="H1718" s="826">
        <v>1</v>
      </c>
      <c r="I1718" s="826"/>
      <c r="J1718" s="826">
        <v>4.896</v>
      </c>
      <c r="K1718" s="826">
        <v>3.464</v>
      </c>
      <c r="L1718" s="142"/>
      <c r="M1718" s="136">
        <v>498</v>
      </c>
    </row>
    <row r="1719" s="136" customFormat="1" customHeight="1" outlineLevel="1" spans="1:13">
      <c r="A1719" s="196">
        <v>1754</v>
      </c>
      <c r="B1719" s="196"/>
      <c r="C1719" s="196"/>
      <c r="D1719" s="196" t="s">
        <v>1555</v>
      </c>
      <c r="E1719" s="826">
        <v>6.63</v>
      </c>
      <c r="F1719" s="826">
        <v>1.5</v>
      </c>
      <c r="G1719" s="826">
        <v>3</v>
      </c>
      <c r="H1719" s="826">
        <v>1</v>
      </c>
      <c r="I1719" s="826"/>
      <c r="J1719" s="826">
        <v>9.945</v>
      </c>
      <c r="K1719" s="826">
        <v>6.83</v>
      </c>
      <c r="L1719" s="142"/>
      <c r="M1719" s="136">
        <v>498</v>
      </c>
    </row>
    <row r="1720" s="136" customFormat="1" customHeight="1" outlineLevel="1" spans="1:13">
      <c r="A1720" s="196">
        <v>1756</v>
      </c>
      <c r="B1720" s="196"/>
      <c r="C1720" s="196" t="s">
        <v>83</v>
      </c>
      <c r="D1720" s="196" t="s">
        <v>1553</v>
      </c>
      <c r="E1720" s="826">
        <v>3.264</v>
      </c>
      <c r="F1720" s="826">
        <v>1.5</v>
      </c>
      <c r="G1720" s="826">
        <v>3</v>
      </c>
      <c r="H1720" s="826">
        <v>1</v>
      </c>
      <c r="I1720" s="826"/>
      <c r="J1720" s="826">
        <v>4.896</v>
      </c>
      <c r="K1720" s="826">
        <v>3.464</v>
      </c>
      <c r="L1720" s="142" t="s">
        <v>2142</v>
      </c>
      <c r="M1720" s="136">
        <v>498</v>
      </c>
    </row>
    <row r="1721" s="136" customFormat="1" customHeight="1" outlineLevel="1" spans="1:13">
      <c r="A1721" s="196">
        <v>1757</v>
      </c>
      <c r="B1721" s="196"/>
      <c r="C1721" s="196"/>
      <c r="D1721" s="266" t="s">
        <v>1606</v>
      </c>
      <c r="E1721" s="826">
        <v>3.264</v>
      </c>
      <c r="F1721" s="826">
        <v>1.5</v>
      </c>
      <c r="G1721" s="826">
        <v>3</v>
      </c>
      <c r="H1721" s="826">
        <v>1</v>
      </c>
      <c r="I1721" s="826"/>
      <c r="J1721" s="826">
        <v>4.896</v>
      </c>
      <c r="K1721" s="826">
        <v>3.464</v>
      </c>
      <c r="L1721" s="142"/>
      <c r="M1721" s="136">
        <v>498</v>
      </c>
    </row>
    <row r="1722" s="136" customFormat="1" customHeight="1" outlineLevel="1" spans="1:13">
      <c r="A1722" s="196">
        <v>1758</v>
      </c>
      <c r="B1722" s="196"/>
      <c r="C1722" s="196"/>
      <c r="D1722" s="196" t="s">
        <v>1555</v>
      </c>
      <c r="E1722" s="826">
        <v>6.63</v>
      </c>
      <c r="F1722" s="826">
        <v>1.5</v>
      </c>
      <c r="G1722" s="826">
        <v>3</v>
      </c>
      <c r="H1722" s="826">
        <v>1</v>
      </c>
      <c r="I1722" s="826"/>
      <c r="J1722" s="826">
        <v>9.945</v>
      </c>
      <c r="K1722" s="826">
        <v>6.83</v>
      </c>
      <c r="L1722" s="142"/>
      <c r="M1722" s="136">
        <v>498</v>
      </c>
    </row>
    <row r="1723" s="136" customFormat="1" customHeight="1" outlineLevel="1" spans="1:13">
      <c r="A1723" s="196">
        <v>1760</v>
      </c>
      <c r="B1723" s="196"/>
      <c r="C1723" s="196" t="s">
        <v>87</v>
      </c>
      <c r="D1723" s="196" t="s">
        <v>1553</v>
      </c>
      <c r="E1723" s="826">
        <v>1.836</v>
      </c>
      <c r="F1723" s="826">
        <v>1.5</v>
      </c>
      <c r="G1723" s="826">
        <v>3</v>
      </c>
      <c r="H1723" s="826">
        <v>1</v>
      </c>
      <c r="I1723" s="826"/>
      <c r="J1723" s="826">
        <v>2.754</v>
      </c>
      <c r="K1723" s="826">
        <v>2.036</v>
      </c>
      <c r="L1723" s="142" t="s">
        <v>2143</v>
      </c>
      <c r="M1723" s="136">
        <v>498</v>
      </c>
    </row>
    <row r="1724" s="136" customFormat="1" customHeight="1" outlineLevel="1" spans="1:13">
      <c r="A1724" s="196">
        <v>1761</v>
      </c>
      <c r="B1724" s="196"/>
      <c r="C1724" s="196"/>
      <c r="D1724" s="266" t="s">
        <v>1606</v>
      </c>
      <c r="E1724" s="826">
        <v>1.836</v>
      </c>
      <c r="F1724" s="826">
        <v>1.5</v>
      </c>
      <c r="G1724" s="826">
        <v>3</v>
      </c>
      <c r="H1724" s="826">
        <v>1</v>
      </c>
      <c r="I1724" s="826"/>
      <c r="J1724" s="826">
        <v>2.754</v>
      </c>
      <c r="K1724" s="826">
        <v>2.036</v>
      </c>
      <c r="L1724" s="142"/>
      <c r="M1724" s="136">
        <v>498</v>
      </c>
    </row>
    <row r="1725" s="136" customFormat="1" customHeight="1" outlineLevel="1" spans="1:13">
      <c r="A1725" s="196">
        <v>1762</v>
      </c>
      <c r="B1725" s="196"/>
      <c r="C1725" s="196"/>
      <c r="D1725" s="196" t="s">
        <v>1555</v>
      </c>
      <c r="E1725" s="826">
        <v>6.63</v>
      </c>
      <c r="F1725" s="826">
        <v>1.5</v>
      </c>
      <c r="G1725" s="826">
        <v>3</v>
      </c>
      <c r="H1725" s="826">
        <v>3</v>
      </c>
      <c r="I1725" s="826"/>
      <c r="J1725" s="826">
        <v>29.835</v>
      </c>
      <c r="K1725" s="826">
        <v>6.83</v>
      </c>
      <c r="L1725" s="142"/>
      <c r="M1725" s="136">
        <v>498</v>
      </c>
    </row>
    <row r="1726" s="136" customFormat="1" customHeight="1" outlineLevel="1" spans="1:13">
      <c r="A1726" s="196">
        <v>1763</v>
      </c>
      <c r="B1726" s="196"/>
      <c r="C1726" s="196"/>
      <c r="D1726" s="196" t="s">
        <v>1547</v>
      </c>
      <c r="E1726" s="826">
        <v>1.428</v>
      </c>
      <c r="F1726" s="826">
        <v>1.5</v>
      </c>
      <c r="G1726" s="266">
        <v>3.96</v>
      </c>
      <c r="H1726" s="826">
        <v>1</v>
      </c>
      <c r="I1726" s="826">
        <v>5.65488</v>
      </c>
      <c r="J1726" s="826"/>
      <c r="K1726" s="826"/>
      <c r="L1726" s="142"/>
      <c r="M1726" s="136">
        <v>498</v>
      </c>
    </row>
    <row r="1727" s="136" customFormat="1" customHeight="1" outlineLevel="1" spans="1:13">
      <c r="A1727" s="196">
        <v>1764</v>
      </c>
      <c r="B1727" s="196"/>
      <c r="C1727" s="196" t="s">
        <v>87</v>
      </c>
      <c r="D1727" s="196" t="s">
        <v>1553</v>
      </c>
      <c r="E1727" s="826">
        <v>1.836</v>
      </c>
      <c r="F1727" s="826">
        <v>1.5</v>
      </c>
      <c r="G1727" s="826">
        <v>3</v>
      </c>
      <c r="H1727" s="826">
        <v>1</v>
      </c>
      <c r="I1727" s="826"/>
      <c r="J1727" s="826">
        <v>2.754</v>
      </c>
      <c r="K1727" s="826">
        <v>2.036</v>
      </c>
      <c r="L1727" s="142" t="s">
        <v>2144</v>
      </c>
      <c r="M1727" s="136">
        <v>498</v>
      </c>
    </row>
    <row r="1728" s="136" customFormat="1" customHeight="1" outlineLevel="1" spans="1:13">
      <c r="A1728" s="196">
        <v>1765</v>
      </c>
      <c r="B1728" s="196"/>
      <c r="C1728" s="196"/>
      <c r="D1728" s="266" t="s">
        <v>1606</v>
      </c>
      <c r="E1728" s="826">
        <v>1.836</v>
      </c>
      <c r="F1728" s="826">
        <v>1.5</v>
      </c>
      <c r="G1728" s="826">
        <v>3</v>
      </c>
      <c r="H1728" s="826">
        <v>1</v>
      </c>
      <c r="I1728" s="826"/>
      <c r="J1728" s="826">
        <v>2.754</v>
      </c>
      <c r="K1728" s="826">
        <v>2.036</v>
      </c>
      <c r="L1728" s="142"/>
      <c r="M1728" s="136">
        <v>498</v>
      </c>
    </row>
    <row r="1729" s="136" customFormat="1" customHeight="1" outlineLevel="1" spans="1:13">
      <c r="A1729" s="196">
        <v>1766</v>
      </c>
      <c r="B1729" s="196"/>
      <c r="C1729" s="196"/>
      <c r="D1729" s="196" t="s">
        <v>1555</v>
      </c>
      <c r="E1729" s="826">
        <v>6.63</v>
      </c>
      <c r="F1729" s="826">
        <v>1.5</v>
      </c>
      <c r="G1729" s="826">
        <v>3</v>
      </c>
      <c r="H1729" s="826">
        <v>3</v>
      </c>
      <c r="I1729" s="826"/>
      <c r="J1729" s="826">
        <v>29.835</v>
      </c>
      <c r="K1729" s="826">
        <v>6.83</v>
      </c>
      <c r="L1729" s="142"/>
      <c r="M1729" s="136">
        <v>498</v>
      </c>
    </row>
    <row r="1730" s="136" customFormat="1" customHeight="1" outlineLevel="1" spans="1:13">
      <c r="A1730" s="196">
        <v>1767</v>
      </c>
      <c r="B1730" s="196"/>
      <c r="C1730" s="196"/>
      <c r="D1730" s="196" t="s">
        <v>1547</v>
      </c>
      <c r="E1730" s="826">
        <v>1.428</v>
      </c>
      <c r="F1730" s="826">
        <v>1.5</v>
      </c>
      <c r="G1730" s="266">
        <v>3.96</v>
      </c>
      <c r="H1730" s="826">
        <v>1</v>
      </c>
      <c r="I1730" s="826">
        <v>5.65488</v>
      </c>
      <c r="J1730" s="826"/>
      <c r="K1730" s="826"/>
      <c r="L1730" s="142"/>
      <c r="M1730" s="136">
        <v>498</v>
      </c>
    </row>
    <row r="1731" s="136" customFormat="1" customHeight="1" outlineLevel="1" spans="1:13">
      <c r="A1731" s="196">
        <v>1768</v>
      </c>
      <c r="B1731" s="196"/>
      <c r="C1731" s="196" t="s">
        <v>87</v>
      </c>
      <c r="D1731" s="196" t="s">
        <v>1553</v>
      </c>
      <c r="E1731" s="826">
        <v>1.836</v>
      </c>
      <c r="F1731" s="826">
        <v>1.5</v>
      </c>
      <c r="G1731" s="826">
        <v>3</v>
      </c>
      <c r="H1731" s="826">
        <v>1</v>
      </c>
      <c r="I1731" s="826"/>
      <c r="J1731" s="826">
        <v>2.754</v>
      </c>
      <c r="K1731" s="826">
        <v>2.036</v>
      </c>
      <c r="L1731" s="142" t="s">
        <v>2145</v>
      </c>
      <c r="M1731" s="136">
        <v>498</v>
      </c>
    </row>
    <row r="1732" s="136" customFormat="1" customHeight="1" outlineLevel="1" spans="1:13">
      <c r="A1732" s="196">
        <v>1769</v>
      </c>
      <c r="B1732" s="196"/>
      <c r="C1732" s="196"/>
      <c r="D1732" s="266" t="s">
        <v>1606</v>
      </c>
      <c r="E1732" s="826">
        <v>1.836</v>
      </c>
      <c r="F1732" s="826">
        <v>1.5</v>
      </c>
      <c r="G1732" s="826">
        <v>3</v>
      </c>
      <c r="H1732" s="826">
        <v>1</v>
      </c>
      <c r="I1732" s="826"/>
      <c r="J1732" s="826">
        <v>2.754</v>
      </c>
      <c r="K1732" s="826">
        <v>2.036</v>
      </c>
      <c r="L1732" s="142"/>
      <c r="M1732" s="136">
        <v>498</v>
      </c>
    </row>
    <row r="1733" s="136" customFormat="1" customHeight="1" outlineLevel="1" spans="1:13">
      <c r="A1733" s="196">
        <v>1770</v>
      </c>
      <c r="B1733" s="196"/>
      <c r="C1733" s="196"/>
      <c r="D1733" s="196" t="s">
        <v>1555</v>
      </c>
      <c r="E1733" s="826">
        <v>6.63</v>
      </c>
      <c r="F1733" s="826">
        <v>1.5</v>
      </c>
      <c r="G1733" s="826">
        <v>3</v>
      </c>
      <c r="H1733" s="826">
        <v>3</v>
      </c>
      <c r="I1733" s="826"/>
      <c r="J1733" s="826">
        <v>29.835</v>
      </c>
      <c r="K1733" s="826">
        <v>6.83</v>
      </c>
      <c r="L1733" s="142"/>
      <c r="M1733" s="136">
        <v>498</v>
      </c>
    </row>
    <row r="1734" s="136" customFormat="1" customHeight="1" outlineLevel="1" spans="1:13">
      <c r="A1734" s="196">
        <v>1771</v>
      </c>
      <c r="B1734" s="196"/>
      <c r="C1734" s="196"/>
      <c r="D1734" s="196" t="s">
        <v>1547</v>
      </c>
      <c r="E1734" s="826">
        <v>1.428</v>
      </c>
      <c r="F1734" s="826">
        <v>1.5</v>
      </c>
      <c r="G1734" s="266">
        <v>3.96</v>
      </c>
      <c r="H1734" s="826">
        <v>1</v>
      </c>
      <c r="I1734" s="826">
        <v>5.65488</v>
      </c>
      <c r="J1734" s="826"/>
      <c r="K1734" s="826"/>
      <c r="L1734" s="142"/>
      <c r="M1734" s="136">
        <v>498</v>
      </c>
    </row>
    <row r="1735" s="136" customFormat="1" customHeight="1" outlineLevel="1" spans="1:13">
      <c r="A1735" s="196">
        <v>1772</v>
      </c>
      <c r="B1735" s="196"/>
      <c r="C1735" s="196" t="s">
        <v>85</v>
      </c>
      <c r="D1735" s="196" t="s">
        <v>1553</v>
      </c>
      <c r="E1735" s="826">
        <v>1.836</v>
      </c>
      <c r="F1735" s="826">
        <v>1.5</v>
      </c>
      <c r="G1735" s="826">
        <v>3</v>
      </c>
      <c r="H1735" s="826">
        <v>1</v>
      </c>
      <c r="I1735" s="826"/>
      <c r="J1735" s="826">
        <v>2.754</v>
      </c>
      <c r="K1735" s="826">
        <v>2.036</v>
      </c>
      <c r="L1735" s="142" t="s">
        <v>2146</v>
      </c>
      <c r="M1735" s="136">
        <v>498</v>
      </c>
    </row>
    <row r="1736" s="136" customFormat="1" customHeight="1" outlineLevel="1" spans="1:13">
      <c r="A1736" s="196">
        <v>1773</v>
      </c>
      <c r="B1736" s="196"/>
      <c r="C1736" s="196"/>
      <c r="D1736" s="266" t="s">
        <v>1606</v>
      </c>
      <c r="E1736" s="826">
        <v>1.836</v>
      </c>
      <c r="F1736" s="826">
        <v>1.5</v>
      </c>
      <c r="G1736" s="826">
        <v>3</v>
      </c>
      <c r="H1736" s="826">
        <v>1</v>
      </c>
      <c r="I1736" s="826"/>
      <c r="J1736" s="826">
        <v>2.754</v>
      </c>
      <c r="K1736" s="826">
        <v>2.036</v>
      </c>
      <c r="L1736" s="142"/>
      <c r="M1736" s="136">
        <v>498</v>
      </c>
    </row>
    <row r="1737" s="136" customFormat="1" customHeight="1" outlineLevel="1" spans="1:13">
      <c r="A1737" s="196">
        <v>1774</v>
      </c>
      <c r="B1737" s="196"/>
      <c r="C1737" s="196"/>
      <c r="D1737" s="196" t="s">
        <v>1555</v>
      </c>
      <c r="E1737" s="826">
        <v>6.63</v>
      </c>
      <c r="F1737" s="826">
        <v>1.5</v>
      </c>
      <c r="G1737" s="826">
        <v>3</v>
      </c>
      <c r="H1737" s="826">
        <v>2</v>
      </c>
      <c r="I1737" s="826"/>
      <c r="J1737" s="826">
        <v>19.89</v>
      </c>
      <c r="K1737" s="826">
        <v>6.83</v>
      </c>
      <c r="L1737" s="142"/>
      <c r="M1737" s="136">
        <v>498</v>
      </c>
    </row>
    <row r="1738" s="136" customFormat="1" customHeight="1" outlineLevel="1" spans="1:13">
      <c r="A1738" s="196">
        <v>1775</v>
      </c>
      <c r="B1738" s="196"/>
      <c r="C1738" s="196"/>
      <c r="D1738" s="196" t="s">
        <v>1547</v>
      </c>
      <c r="E1738" s="826">
        <v>1.428</v>
      </c>
      <c r="F1738" s="826">
        <v>1.5</v>
      </c>
      <c r="G1738" s="266">
        <v>3.96</v>
      </c>
      <c r="H1738" s="826">
        <v>1</v>
      </c>
      <c r="I1738" s="826">
        <v>5.65488</v>
      </c>
      <c r="J1738" s="826"/>
      <c r="K1738" s="826"/>
      <c r="L1738" s="142"/>
      <c r="M1738" s="136">
        <v>498</v>
      </c>
    </row>
    <row r="1739" s="136" customFormat="1" customHeight="1" outlineLevel="1" spans="1:13">
      <c r="A1739" s="196">
        <v>1776</v>
      </c>
      <c r="B1739" s="196"/>
      <c r="C1739" s="196" t="s">
        <v>85</v>
      </c>
      <c r="D1739" s="196" t="s">
        <v>1553</v>
      </c>
      <c r="E1739" s="826">
        <v>1.836</v>
      </c>
      <c r="F1739" s="826">
        <v>1.5</v>
      </c>
      <c r="G1739" s="826">
        <v>3</v>
      </c>
      <c r="H1739" s="826">
        <v>1</v>
      </c>
      <c r="I1739" s="826"/>
      <c r="J1739" s="826">
        <v>2.754</v>
      </c>
      <c r="K1739" s="826">
        <v>2.036</v>
      </c>
      <c r="L1739" s="142" t="s">
        <v>2147</v>
      </c>
      <c r="M1739" s="136">
        <v>498</v>
      </c>
    </row>
    <row r="1740" s="136" customFormat="1" customHeight="1" outlineLevel="1" spans="1:13">
      <c r="A1740" s="196">
        <v>1777</v>
      </c>
      <c r="B1740" s="196"/>
      <c r="C1740" s="196"/>
      <c r="D1740" s="266" t="s">
        <v>1606</v>
      </c>
      <c r="E1740" s="826">
        <v>1.836</v>
      </c>
      <c r="F1740" s="826">
        <v>1.5</v>
      </c>
      <c r="G1740" s="826">
        <v>3</v>
      </c>
      <c r="H1740" s="826">
        <v>1</v>
      </c>
      <c r="I1740" s="826"/>
      <c r="J1740" s="826">
        <v>2.754</v>
      </c>
      <c r="K1740" s="826">
        <v>2.036</v>
      </c>
      <c r="L1740" s="142"/>
      <c r="M1740" s="136">
        <v>498</v>
      </c>
    </row>
    <row r="1741" s="136" customFormat="1" customHeight="1" outlineLevel="1" spans="1:13">
      <c r="A1741" s="196">
        <v>1778</v>
      </c>
      <c r="B1741" s="196"/>
      <c r="C1741" s="196"/>
      <c r="D1741" s="196" t="s">
        <v>1555</v>
      </c>
      <c r="E1741" s="826">
        <v>6.63</v>
      </c>
      <c r="F1741" s="826">
        <v>1.5</v>
      </c>
      <c r="G1741" s="826">
        <v>3</v>
      </c>
      <c r="H1741" s="826">
        <v>2</v>
      </c>
      <c r="I1741" s="826"/>
      <c r="J1741" s="826">
        <v>19.89</v>
      </c>
      <c r="K1741" s="826">
        <v>6.83</v>
      </c>
      <c r="L1741" s="142"/>
      <c r="M1741" s="136">
        <v>498</v>
      </c>
    </row>
    <row r="1742" s="136" customFormat="1" customHeight="1" outlineLevel="1" spans="1:13">
      <c r="A1742" s="196">
        <v>1779</v>
      </c>
      <c r="B1742" s="196"/>
      <c r="C1742" s="196"/>
      <c r="D1742" s="196" t="s">
        <v>1547</v>
      </c>
      <c r="E1742" s="826">
        <v>1.428</v>
      </c>
      <c r="F1742" s="826">
        <v>1.5</v>
      </c>
      <c r="G1742" s="266">
        <v>3.96</v>
      </c>
      <c r="H1742" s="826">
        <v>1</v>
      </c>
      <c r="I1742" s="826">
        <v>5.65488</v>
      </c>
      <c r="J1742" s="826"/>
      <c r="K1742" s="826"/>
      <c r="L1742" s="142"/>
      <c r="M1742" s="136">
        <v>498</v>
      </c>
    </row>
    <row r="1743" s="136" customFormat="1" customHeight="1" outlineLevel="1" spans="1:13">
      <c r="A1743" s="196">
        <v>1780</v>
      </c>
      <c r="B1743" s="196"/>
      <c r="C1743" s="196" t="s">
        <v>85</v>
      </c>
      <c r="D1743" s="196" t="s">
        <v>1553</v>
      </c>
      <c r="E1743" s="826">
        <v>1.836</v>
      </c>
      <c r="F1743" s="826">
        <v>1.5</v>
      </c>
      <c r="G1743" s="826">
        <v>3</v>
      </c>
      <c r="H1743" s="826">
        <v>1</v>
      </c>
      <c r="I1743" s="826"/>
      <c r="J1743" s="826">
        <v>2.754</v>
      </c>
      <c r="K1743" s="826">
        <v>2.036</v>
      </c>
      <c r="L1743" s="142" t="s">
        <v>2095</v>
      </c>
      <c r="M1743" s="136">
        <v>498</v>
      </c>
    </row>
    <row r="1744" s="136" customFormat="1" customHeight="1" outlineLevel="1" spans="1:13">
      <c r="A1744" s="196">
        <v>1781</v>
      </c>
      <c r="B1744" s="196"/>
      <c r="C1744" s="196"/>
      <c r="D1744" s="266" t="s">
        <v>1606</v>
      </c>
      <c r="E1744" s="826">
        <v>1.836</v>
      </c>
      <c r="F1744" s="826">
        <v>1.5</v>
      </c>
      <c r="G1744" s="826">
        <v>3</v>
      </c>
      <c r="H1744" s="826">
        <v>1</v>
      </c>
      <c r="I1744" s="826"/>
      <c r="J1744" s="826">
        <v>2.754</v>
      </c>
      <c r="K1744" s="826">
        <v>2.036</v>
      </c>
      <c r="L1744" s="142"/>
      <c r="M1744" s="136">
        <v>498</v>
      </c>
    </row>
    <row r="1745" s="136" customFormat="1" customHeight="1" outlineLevel="1" spans="1:13">
      <c r="A1745" s="196">
        <v>1782</v>
      </c>
      <c r="B1745" s="196"/>
      <c r="C1745" s="196"/>
      <c r="D1745" s="196" t="s">
        <v>1555</v>
      </c>
      <c r="E1745" s="826">
        <v>6.63</v>
      </c>
      <c r="F1745" s="826">
        <v>1.5</v>
      </c>
      <c r="G1745" s="826">
        <v>3</v>
      </c>
      <c r="H1745" s="826">
        <v>2</v>
      </c>
      <c r="I1745" s="826"/>
      <c r="J1745" s="826">
        <v>19.89</v>
      </c>
      <c r="K1745" s="826">
        <v>6.83</v>
      </c>
      <c r="L1745" s="142"/>
      <c r="M1745" s="136">
        <v>498</v>
      </c>
    </row>
    <row r="1746" s="136" customFormat="1" customHeight="1" outlineLevel="1" spans="1:13">
      <c r="A1746" s="196">
        <v>1783</v>
      </c>
      <c r="B1746" s="196"/>
      <c r="C1746" s="196"/>
      <c r="D1746" s="196" t="s">
        <v>1547</v>
      </c>
      <c r="E1746" s="826">
        <v>1.428</v>
      </c>
      <c r="F1746" s="826">
        <v>1.5</v>
      </c>
      <c r="G1746" s="266">
        <v>3.96</v>
      </c>
      <c r="H1746" s="826">
        <v>1</v>
      </c>
      <c r="I1746" s="826">
        <v>5.65488</v>
      </c>
      <c r="J1746" s="826"/>
      <c r="K1746" s="826"/>
      <c r="L1746" s="142"/>
      <c r="M1746" s="136">
        <v>498</v>
      </c>
    </row>
    <row r="1747" s="136" customFormat="1" customHeight="1" outlineLevel="1" spans="1:13">
      <c r="A1747" s="196">
        <v>1784</v>
      </c>
      <c r="B1747" s="196"/>
      <c r="C1747" s="196" t="s">
        <v>85</v>
      </c>
      <c r="D1747" s="196" t="s">
        <v>1553</v>
      </c>
      <c r="E1747" s="826">
        <v>1.836</v>
      </c>
      <c r="F1747" s="826">
        <v>1.5</v>
      </c>
      <c r="G1747" s="826">
        <v>3</v>
      </c>
      <c r="H1747" s="826">
        <v>1</v>
      </c>
      <c r="I1747" s="826"/>
      <c r="J1747" s="826">
        <v>2.754</v>
      </c>
      <c r="K1747" s="826">
        <v>2.036</v>
      </c>
      <c r="L1747" s="142" t="s">
        <v>2148</v>
      </c>
      <c r="M1747" s="136">
        <v>498</v>
      </c>
    </row>
    <row r="1748" s="136" customFormat="1" customHeight="1" outlineLevel="1" spans="1:13">
      <c r="A1748" s="196">
        <v>1785</v>
      </c>
      <c r="B1748" s="196"/>
      <c r="C1748" s="196"/>
      <c r="D1748" s="266" t="s">
        <v>1606</v>
      </c>
      <c r="E1748" s="826">
        <v>1.836</v>
      </c>
      <c r="F1748" s="826">
        <v>1.5</v>
      </c>
      <c r="G1748" s="826">
        <v>3</v>
      </c>
      <c r="H1748" s="826">
        <v>1</v>
      </c>
      <c r="I1748" s="826"/>
      <c r="J1748" s="826">
        <v>2.754</v>
      </c>
      <c r="K1748" s="826">
        <v>2.036</v>
      </c>
      <c r="L1748" s="142"/>
      <c r="M1748" s="136">
        <v>498</v>
      </c>
    </row>
    <row r="1749" s="136" customFormat="1" customHeight="1" outlineLevel="1" spans="1:13">
      <c r="A1749" s="196">
        <v>1786</v>
      </c>
      <c r="B1749" s="196"/>
      <c r="C1749" s="196"/>
      <c r="D1749" s="196" t="s">
        <v>1555</v>
      </c>
      <c r="E1749" s="826">
        <v>6.63</v>
      </c>
      <c r="F1749" s="826">
        <v>1.5</v>
      </c>
      <c r="G1749" s="826">
        <v>3</v>
      </c>
      <c r="H1749" s="826">
        <v>2</v>
      </c>
      <c r="I1749" s="826"/>
      <c r="J1749" s="826">
        <v>19.89</v>
      </c>
      <c r="K1749" s="826">
        <v>6.83</v>
      </c>
      <c r="L1749" s="142"/>
      <c r="M1749" s="136">
        <v>498</v>
      </c>
    </row>
    <row r="1750" s="136" customFormat="1" customHeight="1" outlineLevel="1" spans="1:13">
      <c r="A1750" s="196">
        <v>1787</v>
      </c>
      <c r="B1750" s="196"/>
      <c r="C1750" s="196"/>
      <c r="D1750" s="196" t="s">
        <v>1547</v>
      </c>
      <c r="E1750" s="826">
        <v>1.428</v>
      </c>
      <c r="F1750" s="826">
        <v>1.5</v>
      </c>
      <c r="G1750" s="266">
        <v>3.96</v>
      </c>
      <c r="H1750" s="826">
        <v>1</v>
      </c>
      <c r="I1750" s="826">
        <v>5.65488</v>
      </c>
      <c r="J1750" s="826"/>
      <c r="K1750" s="826"/>
      <c r="L1750" s="142"/>
      <c r="M1750" s="136">
        <v>498</v>
      </c>
    </row>
    <row r="1751" s="136" customFormat="1" customHeight="1" outlineLevel="1" spans="1:13">
      <c r="A1751" s="196">
        <v>1788</v>
      </c>
      <c r="B1751" s="196"/>
      <c r="C1751" s="131" t="s">
        <v>1163</v>
      </c>
      <c r="D1751" s="196" t="s">
        <v>1555</v>
      </c>
      <c r="E1751" s="826">
        <v>9.792</v>
      </c>
      <c r="F1751" s="826">
        <v>1.5</v>
      </c>
      <c r="G1751" s="826">
        <v>3</v>
      </c>
      <c r="H1751" s="826">
        <v>1</v>
      </c>
      <c r="I1751" s="826"/>
      <c r="J1751" s="826">
        <v>14.688</v>
      </c>
      <c r="K1751" s="826">
        <v>9.992</v>
      </c>
      <c r="L1751" s="142" t="s">
        <v>2149</v>
      </c>
      <c r="M1751" s="136">
        <v>498</v>
      </c>
    </row>
    <row r="1752" s="136" customFormat="1" customHeight="1" outlineLevel="1" spans="1:13">
      <c r="A1752" s="196">
        <v>1789</v>
      </c>
      <c r="B1752" s="196"/>
      <c r="C1752" s="315"/>
      <c r="D1752" s="196" t="s">
        <v>1553</v>
      </c>
      <c r="E1752" s="826">
        <v>5.712</v>
      </c>
      <c r="F1752" s="826">
        <v>1.5</v>
      </c>
      <c r="G1752" s="826">
        <v>3</v>
      </c>
      <c r="H1752" s="826">
        <v>1</v>
      </c>
      <c r="I1752" s="826"/>
      <c r="J1752" s="826">
        <v>8.568</v>
      </c>
      <c r="K1752" s="826">
        <v>5.912</v>
      </c>
      <c r="L1752" s="142"/>
      <c r="M1752" s="136">
        <v>498</v>
      </c>
    </row>
    <row r="1753" s="136" customFormat="1" customHeight="1" outlineLevel="1" spans="1:13">
      <c r="A1753" s="196">
        <v>1790</v>
      </c>
      <c r="B1753" s="196"/>
      <c r="C1753" s="263"/>
      <c r="D1753" s="266" t="s">
        <v>1606</v>
      </c>
      <c r="E1753" s="826">
        <v>5.712</v>
      </c>
      <c r="F1753" s="826">
        <v>1.5</v>
      </c>
      <c r="G1753" s="826">
        <v>3</v>
      </c>
      <c r="H1753" s="826">
        <v>1</v>
      </c>
      <c r="I1753" s="826"/>
      <c r="J1753" s="826">
        <v>8.568</v>
      </c>
      <c r="K1753" s="826">
        <v>5.912</v>
      </c>
      <c r="L1753" s="142"/>
      <c r="M1753" s="136">
        <v>498</v>
      </c>
    </row>
    <row r="1754" s="136" customFormat="1" customHeight="1" outlineLevel="1" spans="1:13">
      <c r="A1754" s="196">
        <v>1791</v>
      </c>
      <c r="B1754" s="196"/>
      <c r="C1754" s="196" t="s">
        <v>1165</v>
      </c>
      <c r="D1754" s="196" t="s">
        <v>1553</v>
      </c>
      <c r="E1754" s="826">
        <v>3.366</v>
      </c>
      <c r="F1754" s="826">
        <v>1.5</v>
      </c>
      <c r="G1754" s="826">
        <v>1.4</v>
      </c>
      <c r="H1754" s="826">
        <v>1</v>
      </c>
      <c r="I1754" s="826"/>
      <c r="J1754" s="826">
        <v>5.049</v>
      </c>
      <c r="K1754" s="826">
        <v>3.566</v>
      </c>
      <c r="L1754" s="142" t="s">
        <v>2150</v>
      </c>
      <c r="M1754" s="136">
        <v>498</v>
      </c>
    </row>
    <row r="1755" s="136" customFormat="1" customHeight="1" outlineLevel="1" spans="1:13">
      <c r="A1755" s="196">
        <v>1792</v>
      </c>
      <c r="B1755" s="196" t="s">
        <v>2151</v>
      </c>
      <c r="C1755" s="196" t="s">
        <v>1190</v>
      </c>
      <c r="D1755" s="196" t="s">
        <v>1553</v>
      </c>
      <c r="E1755" s="826">
        <v>9.69</v>
      </c>
      <c r="F1755" s="826">
        <v>1.5</v>
      </c>
      <c r="G1755" s="826">
        <v>3</v>
      </c>
      <c r="H1755" s="826">
        <v>1</v>
      </c>
      <c r="I1755" s="826"/>
      <c r="J1755" s="826">
        <v>14.535</v>
      </c>
      <c r="K1755" s="826">
        <v>9.89</v>
      </c>
      <c r="L1755" s="142" t="s">
        <v>2152</v>
      </c>
      <c r="M1755" s="136">
        <v>702</v>
      </c>
    </row>
    <row r="1756" s="136" customFormat="1" customHeight="1" outlineLevel="1" spans="1:13">
      <c r="A1756" s="196">
        <v>1793</v>
      </c>
      <c r="B1756" s="196"/>
      <c r="C1756" s="196" t="s">
        <v>1239</v>
      </c>
      <c r="D1756" s="196" t="s">
        <v>1553</v>
      </c>
      <c r="E1756" s="826">
        <v>8.67</v>
      </c>
      <c r="F1756" s="826">
        <v>1.5</v>
      </c>
      <c r="G1756" s="826">
        <v>3</v>
      </c>
      <c r="H1756" s="826">
        <v>1</v>
      </c>
      <c r="I1756" s="826"/>
      <c r="J1756" s="826">
        <v>13.005</v>
      </c>
      <c r="K1756" s="826">
        <v>8.87</v>
      </c>
      <c r="L1756" s="142" t="s">
        <v>1561</v>
      </c>
      <c r="M1756" s="136">
        <v>702</v>
      </c>
    </row>
    <row r="1757" s="136" customFormat="1" customHeight="1" outlineLevel="1" spans="1:13">
      <c r="A1757" s="196">
        <v>1794</v>
      </c>
      <c r="B1757" s="196"/>
      <c r="C1757" s="196" t="s">
        <v>85</v>
      </c>
      <c r="D1757" s="196" t="s">
        <v>1553</v>
      </c>
      <c r="E1757" s="826">
        <v>1.836</v>
      </c>
      <c r="F1757" s="826">
        <v>1.5</v>
      </c>
      <c r="G1757" s="826">
        <v>3</v>
      </c>
      <c r="H1757" s="826">
        <v>1</v>
      </c>
      <c r="I1757" s="826"/>
      <c r="J1757" s="826">
        <v>2.754</v>
      </c>
      <c r="K1757" s="826">
        <v>2.036</v>
      </c>
      <c r="L1757" s="142" t="s">
        <v>2153</v>
      </c>
      <c r="M1757" s="136">
        <v>702</v>
      </c>
    </row>
    <row r="1758" s="136" customFormat="1" customHeight="1" outlineLevel="1" spans="1:13">
      <c r="A1758" s="196">
        <v>1795</v>
      </c>
      <c r="B1758" s="196"/>
      <c r="C1758" s="196"/>
      <c r="D1758" s="266" t="s">
        <v>1606</v>
      </c>
      <c r="E1758" s="826">
        <v>1.836</v>
      </c>
      <c r="F1758" s="826">
        <v>1.5</v>
      </c>
      <c r="G1758" s="826">
        <v>3</v>
      </c>
      <c r="H1758" s="826">
        <v>1</v>
      </c>
      <c r="I1758" s="826"/>
      <c r="J1758" s="826">
        <v>2.754</v>
      </c>
      <c r="K1758" s="826">
        <v>2.036</v>
      </c>
      <c r="L1758" s="142"/>
      <c r="M1758" s="136">
        <v>702</v>
      </c>
    </row>
    <row r="1759" s="136" customFormat="1" customHeight="1" outlineLevel="1" spans="1:13">
      <c r="A1759" s="196">
        <v>1796</v>
      </c>
      <c r="B1759" s="196"/>
      <c r="C1759" s="196"/>
      <c r="D1759" s="196" t="s">
        <v>1555</v>
      </c>
      <c r="E1759" s="826">
        <v>6.63</v>
      </c>
      <c r="F1759" s="826">
        <v>1.5</v>
      </c>
      <c r="G1759" s="826">
        <v>3</v>
      </c>
      <c r="H1759" s="826">
        <v>2</v>
      </c>
      <c r="I1759" s="826"/>
      <c r="J1759" s="826">
        <v>19.89</v>
      </c>
      <c r="K1759" s="826">
        <v>6.83</v>
      </c>
      <c r="L1759" s="142"/>
      <c r="M1759" s="136">
        <v>702</v>
      </c>
    </row>
    <row r="1760" s="136" customFormat="1" customHeight="1" outlineLevel="1" spans="1:13">
      <c r="A1760" s="196">
        <v>1797</v>
      </c>
      <c r="B1760" s="196"/>
      <c r="C1760" s="196"/>
      <c r="D1760" s="196" t="s">
        <v>1547</v>
      </c>
      <c r="E1760" s="826">
        <v>1.428</v>
      </c>
      <c r="F1760" s="826">
        <v>1.5</v>
      </c>
      <c r="G1760" s="266">
        <v>3.96</v>
      </c>
      <c r="H1760" s="826">
        <v>1</v>
      </c>
      <c r="I1760" s="826">
        <v>5.65488</v>
      </c>
      <c r="J1760" s="826"/>
      <c r="K1760" s="826"/>
      <c r="L1760" s="142"/>
      <c r="M1760" s="136">
        <v>702</v>
      </c>
    </row>
    <row r="1761" s="136" customFormat="1" customHeight="1" outlineLevel="1" spans="1:13">
      <c r="A1761" s="196">
        <v>1798</v>
      </c>
      <c r="B1761" s="196"/>
      <c r="C1761" s="196" t="s">
        <v>85</v>
      </c>
      <c r="D1761" s="196" t="s">
        <v>1553</v>
      </c>
      <c r="E1761" s="826">
        <v>1.836</v>
      </c>
      <c r="F1761" s="826">
        <v>1.5</v>
      </c>
      <c r="G1761" s="826">
        <v>3</v>
      </c>
      <c r="H1761" s="826">
        <v>1</v>
      </c>
      <c r="I1761" s="826"/>
      <c r="J1761" s="826">
        <v>2.754</v>
      </c>
      <c r="K1761" s="826">
        <v>2.036</v>
      </c>
      <c r="L1761" s="142" t="s">
        <v>2154</v>
      </c>
      <c r="M1761" s="136">
        <v>702</v>
      </c>
    </row>
    <row r="1762" s="136" customFormat="1" customHeight="1" outlineLevel="1" spans="1:13">
      <c r="A1762" s="196">
        <v>1799</v>
      </c>
      <c r="B1762" s="196"/>
      <c r="C1762" s="196"/>
      <c r="D1762" s="266" t="s">
        <v>1606</v>
      </c>
      <c r="E1762" s="826">
        <v>1.836</v>
      </c>
      <c r="F1762" s="826">
        <v>1.5</v>
      </c>
      <c r="G1762" s="826">
        <v>3</v>
      </c>
      <c r="H1762" s="826">
        <v>1</v>
      </c>
      <c r="I1762" s="826"/>
      <c r="J1762" s="826">
        <v>2.754</v>
      </c>
      <c r="K1762" s="826">
        <v>2.036</v>
      </c>
      <c r="L1762" s="142"/>
      <c r="M1762" s="136">
        <v>702</v>
      </c>
    </row>
    <row r="1763" s="136" customFormat="1" customHeight="1" outlineLevel="1" spans="1:13">
      <c r="A1763" s="196">
        <v>1800</v>
      </c>
      <c r="B1763" s="196"/>
      <c r="C1763" s="196"/>
      <c r="D1763" s="196" t="s">
        <v>1555</v>
      </c>
      <c r="E1763" s="826">
        <v>6.63</v>
      </c>
      <c r="F1763" s="826">
        <v>1.5</v>
      </c>
      <c r="G1763" s="826">
        <v>3</v>
      </c>
      <c r="H1763" s="826">
        <v>2</v>
      </c>
      <c r="I1763" s="826"/>
      <c r="J1763" s="826">
        <v>19.89</v>
      </c>
      <c r="K1763" s="826">
        <v>6.83</v>
      </c>
      <c r="L1763" s="142"/>
      <c r="M1763" s="136">
        <v>702</v>
      </c>
    </row>
    <row r="1764" s="136" customFormat="1" customHeight="1" outlineLevel="1" spans="1:13">
      <c r="A1764" s="196">
        <v>1801</v>
      </c>
      <c r="B1764" s="196"/>
      <c r="C1764" s="196"/>
      <c r="D1764" s="196" t="s">
        <v>1547</v>
      </c>
      <c r="E1764" s="826">
        <v>1.428</v>
      </c>
      <c r="F1764" s="826">
        <v>1.5</v>
      </c>
      <c r="G1764" s="266">
        <v>3.96</v>
      </c>
      <c r="H1764" s="826">
        <v>1</v>
      </c>
      <c r="I1764" s="826">
        <v>5.65488</v>
      </c>
      <c r="J1764" s="826"/>
      <c r="K1764" s="826"/>
      <c r="L1764" s="142"/>
      <c r="M1764" s="136">
        <v>702</v>
      </c>
    </row>
    <row r="1765" s="136" customFormat="1" customHeight="1" outlineLevel="1" spans="1:13">
      <c r="A1765" s="196">
        <v>1802</v>
      </c>
      <c r="B1765" s="196"/>
      <c r="C1765" s="196" t="s">
        <v>85</v>
      </c>
      <c r="D1765" s="196" t="s">
        <v>1553</v>
      </c>
      <c r="E1765" s="826">
        <v>1.836</v>
      </c>
      <c r="F1765" s="826">
        <v>1.5</v>
      </c>
      <c r="G1765" s="826">
        <v>3</v>
      </c>
      <c r="H1765" s="826">
        <v>1</v>
      </c>
      <c r="I1765" s="826"/>
      <c r="J1765" s="826">
        <v>2.754</v>
      </c>
      <c r="K1765" s="826">
        <v>2.036</v>
      </c>
      <c r="L1765" s="142" t="s">
        <v>2155</v>
      </c>
      <c r="M1765" s="136">
        <v>702</v>
      </c>
    </row>
    <row r="1766" s="136" customFormat="1" customHeight="1" outlineLevel="1" spans="1:13">
      <c r="A1766" s="196">
        <v>1803</v>
      </c>
      <c r="B1766" s="196"/>
      <c r="C1766" s="196"/>
      <c r="D1766" s="266" t="s">
        <v>1606</v>
      </c>
      <c r="E1766" s="826">
        <v>1.836</v>
      </c>
      <c r="F1766" s="826">
        <v>1.5</v>
      </c>
      <c r="G1766" s="826">
        <v>3</v>
      </c>
      <c r="H1766" s="826">
        <v>1</v>
      </c>
      <c r="I1766" s="826"/>
      <c r="J1766" s="826">
        <v>2.754</v>
      </c>
      <c r="K1766" s="826">
        <v>2.036</v>
      </c>
      <c r="L1766" s="142"/>
      <c r="M1766" s="136">
        <v>702</v>
      </c>
    </row>
    <row r="1767" s="136" customFormat="1" customHeight="1" outlineLevel="1" spans="1:13">
      <c r="A1767" s="196">
        <v>1804</v>
      </c>
      <c r="B1767" s="196"/>
      <c r="C1767" s="196"/>
      <c r="D1767" s="196" t="s">
        <v>1555</v>
      </c>
      <c r="E1767" s="826">
        <v>6.63</v>
      </c>
      <c r="F1767" s="826">
        <v>1.5</v>
      </c>
      <c r="G1767" s="826">
        <v>3</v>
      </c>
      <c r="H1767" s="826">
        <v>2</v>
      </c>
      <c r="I1767" s="826"/>
      <c r="J1767" s="826">
        <v>19.89</v>
      </c>
      <c r="K1767" s="826">
        <v>6.83</v>
      </c>
      <c r="L1767" s="142"/>
      <c r="M1767" s="136">
        <v>702</v>
      </c>
    </row>
    <row r="1768" s="136" customFormat="1" customHeight="1" outlineLevel="1" spans="1:13">
      <c r="A1768" s="196">
        <v>1805</v>
      </c>
      <c r="B1768" s="196"/>
      <c r="C1768" s="196"/>
      <c r="D1768" s="196" t="s">
        <v>1547</v>
      </c>
      <c r="E1768" s="826">
        <v>1.428</v>
      </c>
      <c r="F1768" s="826">
        <v>1.5</v>
      </c>
      <c r="G1768" s="266">
        <v>3.96</v>
      </c>
      <c r="H1768" s="826">
        <v>1</v>
      </c>
      <c r="I1768" s="826">
        <v>5.65488</v>
      </c>
      <c r="J1768" s="826"/>
      <c r="K1768" s="826"/>
      <c r="L1768" s="142"/>
      <c r="M1768" s="136">
        <v>702</v>
      </c>
    </row>
    <row r="1769" s="136" customFormat="1" customHeight="1" outlineLevel="1" spans="1:13">
      <c r="A1769" s="196">
        <v>1806</v>
      </c>
      <c r="B1769" s="196"/>
      <c r="C1769" s="196" t="s">
        <v>85</v>
      </c>
      <c r="D1769" s="196" t="s">
        <v>1553</v>
      </c>
      <c r="E1769" s="826">
        <v>1.836</v>
      </c>
      <c r="F1769" s="826">
        <v>1.5</v>
      </c>
      <c r="G1769" s="826">
        <v>3</v>
      </c>
      <c r="H1769" s="826">
        <v>1</v>
      </c>
      <c r="I1769" s="826"/>
      <c r="J1769" s="826">
        <v>2.754</v>
      </c>
      <c r="K1769" s="826">
        <v>2.036</v>
      </c>
      <c r="L1769" s="142" t="s">
        <v>2156</v>
      </c>
      <c r="M1769" s="136">
        <v>702</v>
      </c>
    </row>
    <row r="1770" s="136" customFormat="1" customHeight="1" outlineLevel="1" spans="1:13">
      <c r="A1770" s="196">
        <v>1807</v>
      </c>
      <c r="B1770" s="196"/>
      <c r="C1770" s="196"/>
      <c r="D1770" s="266" t="s">
        <v>1606</v>
      </c>
      <c r="E1770" s="826">
        <v>1.836</v>
      </c>
      <c r="F1770" s="826">
        <v>1.5</v>
      </c>
      <c r="G1770" s="826">
        <v>3</v>
      </c>
      <c r="H1770" s="826">
        <v>1</v>
      </c>
      <c r="I1770" s="826"/>
      <c r="J1770" s="826">
        <v>2.754</v>
      </c>
      <c r="K1770" s="826">
        <v>2.036</v>
      </c>
      <c r="L1770" s="142"/>
      <c r="M1770" s="136">
        <v>702</v>
      </c>
    </row>
    <row r="1771" s="136" customFormat="1" customHeight="1" outlineLevel="1" spans="1:13">
      <c r="A1771" s="196">
        <v>1808</v>
      </c>
      <c r="B1771" s="196"/>
      <c r="C1771" s="196"/>
      <c r="D1771" s="196" t="s">
        <v>1555</v>
      </c>
      <c r="E1771" s="826">
        <v>6.63</v>
      </c>
      <c r="F1771" s="826">
        <v>1.5</v>
      </c>
      <c r="G1771" s="826">
        <v>3</v>
      </c>
      <c r="H1771" s="826">
        <v>2</v>
      </c>
      <c r="I1771" s="826"/>
      <c r="J1771" s="826">
        <v>19.89</v>
      </c>
      <c r="K1771" s="826">
        <v>6.83</v>
      </c>
      <c r="L1771" s="142"/>
      <c r="M1771" s="136">
        <v>702</v>
      </c>
    </row>
    <row r="1772" s="136" customFormat="1" customHeight="1" outlineLevel="1" spans="1:13">
      <c r="A1772" s="196">
        <v>1809</v>
      </c>
      <c r="B1772" s="196"/>
      <c r="C1772" s="196"/>
      <c r="D1772" s="196" t="s">
        <v>1547</v>
      </c>
      <c r="E1772" s="826">
        <v>1.428</v>
      </c>
      <c r="F1772" s="826">
        <v>1.5</v>
      </c>
      <c r="G1772" s="266">
        <v>3.96</v>
      </c>
      <c r="H1772" s="826">
        <v>1</v>
      </c>
      <c r="I1772" s="826">
        <v>5.65488</v>
      </c>
      <c r="J1772" s="826"/>
      <c r="K1772" s="826"/>
      <c r="L1772" s="142"/>
      <c r="M1772" s="136">
        <v>702</v>
      </c>
    </row>
    <row r="1773" s="136" customFormat="1" customHeight="1" outlineLevel="1" spans="1:13">
      <c r="A1773" s="196">
        <v>1810</v>
      </c>
      <c r="B1773" s="196"/>
      <c r="C1773" s="196" t="s">
        <v>87</v>
      </c>
      <c r="D1773" s="196" t="s">
        <v>1553</v>
      </c>
      <c r="E1773" s="826">
        <v>1.836</v>
      </c>
      <c r="F1773" s="826">
        <v>1.5</v>
      </c>
      <c r="G1773" s="826">
        <v>3</v>
      </c>
      <c r="H1773" s="826">
        <v>1</v>
      </c>
      <c r="I1773" s="826"/>
      <c r="J1773" s="826">
        <v>2.754</v>
      </c>
      <c r="K1773" s="826">
        <v>2.036</v>
      </c>
      <c r="L1773" s="142" t="s">
        <v>2105</v>
      </c>
      <c r="M1773" s="136">
        <v>702</v>
      </c>
    </row>
    <row r="1774" s="136" customFormat="1" customHeight="1" outlineLevel="1" spans="1:13">
      <c r="A1774" s="196">
        <v>1811</v>
      </c>
      <c r="B1774" s="196"/>
      <c r="C1774" s="196"/>
      <c r="D1774" s="266" t="s">
        <v>1606</v>
      </c>
      <c r="E1774" s="826">
        <v>1.836</v>
      </c>
      <c r="F1774" s="826">
        <v>1.5</v>
      </c>
      <c r="G1774" s="826">
        <v>3</v>
      </c>
      <c r="H1774" s="826">
        <v>1</v>
      </c>
      <c r="I1774" s="826"/>
      <c r="J1774" s="826">
        <v>2.754</v>
      </c>
      <c r="K1774" s="826">
        <v>2.036</v>
      </c>
      <c r="L1774" s="142"/>
      <c r="M1774" s="136">
        <v>702</v>
      </c>
    </row>
    <row r="1775" s="136" customFormat="1" customHeight="1" outlineLevel="1" spans="1:13">
      <c r="A1775" s="196">
        <v>1812</v>
      </c>
      <c r="B1775" s="196"/>
      <c r="C1775" s="196"/>
      <c r="D1775" s="196" t="s">
        <v>1555</v>
      </c>
      <c r="E1775" s="826">
        <v>6.63</v>
      </c>
      <c r="F1775" s="826">
        <v>1.5</v>
      </c>
      <c r="G1775" s="826">
        <v>3</v>
      </c>
      <c r="H1775" s="826">
        <v>3</v>
      </c>
      <c r="I1775" s="826"/>
      <c r="J1775" s="826">
        <v>29.835</v>
      </c>
      <c r="K1775" s="826">
        <v>6.83</v>
      </c>
      <c r="L1775" s="142"/>
      <c r="M1775" s="136">
        <v>702</v>
      </c>
    </row>
    <row r="1776" s="136" customFormat="1" customHeight="1" outlineLevel="1" spans="1:13">
      <c r="A1776" s="196">
        <v>1813</v>
      </c>
      <c r="B1776" s="196"/>
      <c r="C1776" s="196"/>
      <c r="D1776" s="196" t="s">
        <v>1547</v>
      </c>
      <c r="E1776" s="826">
        <v>1.428</v>
      </c>
      <c r="F1776" s="826">
        <v>1.5</v>
      </c>
      <c r="G1776" s="266">
        <v>3.96</v>
      </c>
      <c r="H1776" s="826">
        <v>1</v>
      </c>
      <c r="I1776" s="826">
        <v>5.65488</v>
      </c>
      <c r="J1776" s="826"/>
      <c r="K1776" s="826"/>
      <c r="L1776" s="142"/>
      <c r="M1776" s="136">
        <v>702</v>
      </c>
    </row>
    <row r="1777" s="136" customFormat="1" customHeight="1" outlineLevel="1" spans="1:13">
      <c r="A1777" s="196">
        <v>1814</v>
      </c>
      <c r="B1777" s="196"/>
      <c r="C1777" s="196" t="s">
        <v>87</v>
      </c>
      <c r="D1777" s="196" t="s">
        <v>1553</v>
      </c>
      <c r="E1777" s="826">
        <v>1.836</v>
      </c>
      <c r="F1777" s="826">
        <v>1.5</v>
      </c>
      <c r="G1777" s="826">
        <v>3</v>
      </c>
      <c r="H1777" s="826">
        <v>1</v>
      </c>
      <c r="I1777" s="826"/>
      <c r="J1777" s="826">
        <v>2.754</v>
      </c>
      <c r="K1777" s="826">
        <v>2.036</v>
      </c>
      <c r="L1777" s="142" t="s">
        <v>2157</v>
      </c>
      <c r="M1777" s="136">
        <v>702</v>
      </c>
    </row>
    <row r="1778" s="136" customFormat="1" customHeight="1" outlineLevel="1" spans="1:13">
      <c r="A1778" s="196">
        <v>1815</v>
      </c>
      <c r="B1778" s="196"/>
      <c r="C1778" s="196"/>
      <c r="D1778" s="266" t="s">
        <v>1606</v>
      </c>
      <c r="E1778" s="826">
        <v>1.836</v>
      </c>
      <c r="F1778" s="826">
        <v>1.5</v>
      </c>
      <c r="G1778" s="826">
        <v>3</v>
      </c>
      <c r="H1778" s="826">
        <v>1</v>
      </c>
      <c r="I1778" s="826"/>
      <c r="J1778" s="826">
        <v>2.754</v>
      </c>
      <c r="K1778" s="826">
        <v>2.036</v>
      </c>
      <c r="L1778" s="142"/>
      <c r="M1778" s="136">
        <v>702</v>
      </c>
    </row>
    <row r="1779" s="136" customFormat="1" customHeight="1" outlineLevel="1" spans="1:13">
      <c r="A1779" s="196">
        <v>1816</v>
      </c>
      <c r="B1779" s="196"/>
      <c r="C1779" s="196"/>
      <c r="D1779" s="196" t="s">
        <v>1555</v>
      </c>
      <c r="E1779" s="826">
        <v>6.63</v>
      </c>
      <c r="F1779" s="826">
        <v>1.5</v>
      </c>
      <c r="G1779" s="826">
        <v>3</v>
      </c>
      <c r="H1779" s="826">
        <v>3</v>
      </c>
      <c r="I1779" s="826"/>
      <c r="J1779" s="826">
        <v>29.835</v>
      </c>
      <c r="K1779" s="826">
        <v>6.83</v>
      </c>
      <c r="L1779" s="142"/>
      <c r="M1779" s="136">
        <v>702</v>
      </c>
    </row>
    <row r="1780" s="136" customFormat="1" customHeight="1" outlineLevel="1" spans="1:13">
      <c r="A1780" s="196">
        <v>1817</v>
      </c>
      <c r="B1780" s="196"/>
      <c r="C1780" s="196"/>
      <c r="D1780" s="196" t="s">
        <v>1547</v>
      </c>
      <c r="E1780" s="826">
        <v>1.428</v>
      </c>
      <c r="F1780" s="826">
        <v>1.5</v>
      </c>
      <c r="G1780" s="266">
        <v>3.96</v>
      </c>
      <c r="H1780" s="826">
        <v>1</v>
      </c>
      <c r="I1780" s="826">
        <v>5.65488</v>
      </c>
      <c r="J1780" s="826"/>
      <c r="K1780" s="826"/>
      <c r="L1780" s="142"/>
      <c r="M1780" s="136">
        <v>702</v>
      </c>
    </row>
    <row r="1781" s="136" customFormat="1" customHeight="1" outlineLevel="1" spans="1:13">
      <c r="A1781" s="196">
        <v>1818</v>
      </c>
      <c r="B1781" s="196"/>
      <c r="C1781" s="196" t="s">
        <v>87</v>
      </c>
      <c r="D1781" s="196" t="s">
        <v>1553</v>
      </c>
      <c r="E1781" s="826">
        <v>1.836</v>
      </c>
      <c r="F1781" s="826">
        <v>1.5</v>
      </c>
      <c r="G1781" s="826">
        <v>3</v>
      </c>
      <c r="H1781" s="826">
        <v>1</v>
      </c>
      <c r="I1781" s="826"/>
      <c r="J1781" s="826">
        <v>2.754</v>
      </c>
      <c r="K1781" s="826">
        <v>2.036</v>
      </c>
      <c r="L1781" s="142" t="s">
        <v>2158</v>
      </c>
      <c r="M1781" s="136">
        <v>702</v>
      </c>
    </row>
    <row r="1782" s="136" customFormat="1" customHeight="1" outlineLevel="1" spans="1:13">
      <c r="A1782" s="196">
        <v>1819</v>
      </c>
      <c r="B1782" s="196"/>
      <c r="C1782" s="196"/>
      <c r="D1782" s="266" t="s">
        <v>1606</v>
      </c>
      <c r="E1782" s="826">
        <v>1.836</v>
      </c>
      <c r="F1782" s="826">
        <v>1.5</v>
      </c>
      <c r="G1782" s="826">
        <v>3</v>
      </c>
      <c r="H1782" s="826">
        <v>1</v>
      </c>
      <c r="I1782" s="826"/>
      <c r="J1782" s="826">
        <v>2.754</v>
      </c>
      <c r="K1782" s="826">
        <v>2.036</v>
      </c>
      <c r="L1782" s="142"/>
      <c r="M1782" s="136">
        <v>702</v>
      </c>
    </row>
    <row r="1783" s="136" customFormat="1" customHeight="1" outlineLevel="1" spans="1:13">
      <c r="A1783" s="196">
        <v>1820</v>
      </c>
      <c r="B1783" s="196"/>
      <c r="C1783" s="196"/>
      <c r="D1783" s="196" t="s">
        <v>1555</v>
      </c>
      <c r="E1783" s="826">
        <v>6.63</v>
      </c>
      <c r="F1783" s="826">
        <v>1.5</v>
      </c>
      <c r="G1783" s="826">
        <v>3</v>
      </c>
      <c r="H1783" s="826">
        <v>3</v>
      </c>
      <c r="I1783" s="826"/>
      <c r="J1783" s="826">
        <v>29.835</v>
      </c>
      <c r="K1783" s="826">
        <v>6.83</v>
      </c>
      <c r="L1783" s="142"/>
      <c r="M1783" s="136">
        <v>702</v>
      </c>
    </row>
    <row r="1784" s="136" customFormat="1" customHeight="1" outlineLevel="1" spans="1:13">
      <c r="A1784" s="196">
        <v>1821</v>
      </c>
      <c r="B1784" s="196"/>
      <c r="C1784" s="196"/>
      <c r="D1784" s="196" t="s">
        <v>1547</v>
      </c>
      <c r="E1784" s="826">
        <v>1.428</v>
      </c>
      <c r="F1784" s="826">
        <v>1.5</v>
      </c>
      <c r="G1784" s="266">
        <v>3.96</v>
      </c>
      <c r="H1784" s="826">
        <v>1</v>
      </c>
      <c r="I1784" s="826">
        <v>5.65488</v>
      </c>
      <c r="J1784" s="826"/>
      <c r="K1784" s="826"/>
      <c r="L1784" s="142"/>
      <c r="M1784" s="136">
        <v>702</v>
      </c>
    </row>
    <row r="1785" s="136" customFormat="1" customHeight="1" outlineLevel="1" spans="1:13">
      <c r="A1785" s="196">
        <v>1822</v>
      </c>
      <c r="B1785" s="196"/>
      <c r="C1785" s="196" t="s">
        <v>83</v>
      </c>
      <c r="D1785" s="196" t="s">
        <v>1553</v>
      </c>
      <c r="E1785" s="826">
        <v>3.264</v>
      </c>
      <c r="F1785" s="826">
        <v>1.5</v>
      </c>
      <c r="G1785" s="826">
        <v>3</v>
      </c>
      <c r="H1785" s="826">
        <v>1</v>
      </c>
      <c r="I1785" s="826"/>
      <c r="J1785" s="826">
        <v>4.896</v>
      </c>
      <c r="K1785" s="826">
        <v>3.464</v>
      </c>
      <c r="L1785" s="142" t="s">
        <v>2159</v>
      </c>
      <c r="M1785" s="136">
        <v>702</v>
      </c>
    </row>
    <row r="1786" s="136" customFormat="1" customHeight="1" outlineLevel="1" spans="1:13">
      <c r="A1786" s="196">
        <v>1823</v>
      </c>
      <c r="B1786" s="196"/>
      <c r="C1786" s="196"/>
      <c r="D1786" s="266" t="s">
        <v>1606</v>
      </c>
      <c r="E1786" s="826">
        <v>3.264</v>
      </c>
      <c r="F1786" s="826">
        <v>1.5</v>
      </c>
      <c r="G1786" s="826">
        <v>3</v>
      </c>
      <c r="H1786" s="826">
        <v>1</v>
      </c>
      <c r="I1786" s="826"/>
      <c r="J1786" s="826">
        <v>4.896</v>
      </c>
      <c r="K1786" s="826">
        <v>3.464</v>
      </c>
      <c r="L1786" s="142"/>
      <c r="M1786" s="136">
        <v>702</v>
      </c>
    </row>
    <row r="1787" s="136" customFormat="1" customHeight="1" outlineLevel="1" spans="1:13">
      <c r="A1787" s="196">
        <v>1824</v>
      </c>
      <c r="B1787" s="196"/>
      <c r="C1787" s="196"/>
      <c r="D1787" s="196" t="s">
        <v>1555</v>
      </c>
      <c r="E1787" s="826">
        <v>6.63</v>
      </c>
      <c r="F1787" s="826">
        <v>1.5</v>
      </c>
      <c r="G1787" s="826">
        <v>3</v>
      </c>
      <c r="H1787" s="826">
        <v>1</v>
      </c>
      <c r="I1787" s="826"/>
      <c r="J1787" s="826">
        <v>9.945</v>
      </c>
      <c r="K1787" s="826">
        <v>6.83</v>
      </c>
      <c r="L1787" s="142"/>
      <c r="M1787" s="136">
        <v>702</v>
      </c>
    </row>
    <row r="1788" s="136" customFormat="1" customHeight="1" outlineLevel="1" spans="1:13">
      <c r="A1788" s="196">
        <v>1826</v>
      </c>
      <c r="B1788" s="196"/>
      <c r="C1788" s="196" t="s">
        <v>83</v>
      </c>
      <c r="D1788" s="196" t="s">
        <v>1553</v>
      </c>
      <c r="E1788" s="826">
        <v>3.264</v>
      </c>
      <c r="F1788" s="826">
        <v>1.5</v>
      </c>
      <c r="G1788" s="826">
        <v>3</v>
      </c>
      <c r="H1788" s="826">
        <v>1</v>
      </c>
      <c r="I1788" s="826"/>
      <c r="J1788" s="826">
        <v>4.896</v>
      </c>
      <c r="K1788" s="826">
        <v>3.464</v>
      </c>
      <c r="L1788" s="142" t="s">
        <v>2160</v>
      </c>
      <c r="M1788" s="136">
        <v>702</v>
      </c>
    </row>
    <row r="1789" s="136" customFormat="1" customHeight="1" outlineLevel="1" spans="1:13">
      <c r="A1789" s="196">
        <v>1827</v>
      </c>
      <c r="B1789" s="196"/>
      <c r="C1789" s="196"/>
      <c r="D1789" s="266" t="s">
        <v>1606</v>
      </c>
      <c r="E1789" s="826">
        <v>3.264</v>
      </c>
      <c r="F1789" s="826">
        <v>1.5</v>
      </c>
      <c r="G1789" s="826">
        <v>3</v>
      </c>
      <c r="H1789" s="826">
        <v>1</v>
      </c>
      <c r="I1789" s="826"/>
      <c r="J1789" s="826">
        <v>4.896</v>
      </c>
      <c r="K1789" s="826">
        <v>3.464</v>
      </c>
      <c r="L1789" s="142"/>
      <c r="M1789" s="136">
        <v>702</v>
      </c>
    </row>
    <row r="1790" s="136" customFormat="1" customHeight="1" outlineLevel="1" spans="1:13">
      <c r="A1790" s="196">
        <v>1828</v>
      </c>
      <c r="B1790" s="196"/>
      <c r="C1790" s="196"/>
      <c r="D1790" s="196" t="s">
        <v>1555</v>
      </c>
      <c r="E1790" s="826">
        <v>6.63</v>
      </c>
      <c r="F1790" s="826">
        <v>1.5</v>
      </c>
      <c r="G1790" s="826">
        <v>3</v>
      </c>
      <c r="H1790" s="826">
        <v>1</v>
      </c>
      <c r="I1790" s="826"/>
      <c r="J1790" s="826">
        <v>9.945</v>
      </c>
      <c r="K1790" s="826">
        <v>6.83</v>
      </c>
      <c r="L1790" s="142"/>
      <c r="M1790" s="136">
        <v>702</v>
      </c>
    </row>
    <row r="1791" s="136" customFormat="1" customHeight="1" outlineLevel="1" spans="1:13">
      <c r="A1791" s="196">
        <v>1830</v>
      </c>
      <c r="B1791" s="196"/>
      <c r="C1791" s="196" t="s">
        <v>87</v>
      </c>
      <c r="D1791" s="196" t="s">
        <v>1553</v>
      </c>
      <c r="E1791" s="826">
        <v>1.836</v>
      </c>
      <c r="F1791" s="826">
        <v>1.5</v>
      </c>
      <c r="G1791" s="826">
        <v>3</v>
      </c>
      <c r="H1791" s="826">
        <v>1</v>
      </c>
      <c r="I1791" s="826"/>
      <c r="J1791" s="826">
        <v>2.754</v>
      </c>
      <c r="K1791" s="826">
        <v>2.036</v>
      </c>
      <c r="L1791" s="142" t="s">
        <v>2161</v>
      </c>
      <c r="M1791" s="136">
        <v>702</v>
      </c>
    </row>
    <row r="1792" s="136" customFormat="1" customHeight="1" outlineLevel="1" spans="1:13">
      <c r="A1792" s="196">
        <v>1831</v>
      </c>
      <c r="B1792" s="196"/>
      <c r="C1792" s="196"/>
      <c r="D1792" s="266" t="s">
        <v>1606</v>
      </c>
      <c r="E1792" s="826">
        <v>1.836</v>
      </c>
      <c r="F1792" s="826">
        <v>1.5</v>
      </c>
      <c r="G1792" s="826">
        <v>3</v>
      </c>
      <c r="H1792" s="826">
        <v>1</v>
      </c>
      <c r="I1792" s="826"/>
      <c r="J1792" s="826">
        <v>2.754</v>
      </c>
      <c r="K1792" s="826">
        <v>2.036</v>
      </c>
      <c r="L1792" s="142"/>
      <c r="M1792" s="136">
        <v>702</v>
      </c>
    </row>
    <row r="1793" s="136" customFormat="1" customHeight="1" outlineLevel="1" spans="1:13">
      <c r="A1793" s="196">
        <v>1832</v>
      </c>
      <c r="B1793" s="196"/>
      <c r="C1793" s="196"/>
      <c r="D1793" s="196" t="s">
        <v>1555</v>
      </c>
      <c r="E1793" s="826">
        <v>6.63</v>
      </c>
      <c r="F1793" s="826">
        <v>1.5</v>
      </c>
      <c r="G1793" s="826">
        <v>3</v>
      </c>
      <c r="H1793" s="826">
        <v>3</v>
      </c>
      <c r="I1793" s="826"/>
      <c r="J1793" s="826">
        <v>29.835</v>
      </c>
      <c r="K1793" s="826">
        <v>6.83</v>
      </c>
      <c r="L1793" s="142"/>
      <c r="M1793" s="136">
        <v>702</v>
      </c>
    </row>
    <row r="1794" s="136" customFormat="1" customHeight="1" outlineLevel="1" spans="1:13">
      <c r="A1794" s="196">
        <v>1833</v>
      </c>
      <c r="B1794" s="196"/>
      <c r="C1794" s="196"/>
      <c r="D1794" s="196" t="s">
        <v>1547</v>
      </c>
      <c r="E1794" s="826">
        <v>1.428</v>
      </c>
      <c r="F1794" s="826">
        <v>1.5</v>
      </c>
      <c r="G1794" s="266">
        <v>3.96</v>
      </c>
      <c r="H1794" s="826">
        <v>1</v>
      </c>
      <c r="I1794" s="826">
        <v>5.65488</v>
      </c>
      <c r="J1794" s="826"/>
      <c r="K1794" s="826"/>
      <c r="L1794" s="142"/>
      <c r="M1794" s="136">
        <v>702</v>
      </c>
    </row>
    <row r="1795" s="136" customFormat="1" customHeight="1" outlineLevel="1" spans="1:13">
      <c r="A1795" s="196">
        <v>1834</v>
      </c>
      <c r="B1795" s="196"/>
      <c r="C1795" s="196" t="s">
        <v>87</v>
      </c>
      <c r="D1795" s="196" t="s">
        <v>1553</v>
      </c>
      <c r="E1795" s="826">
        <v>1.836</v>
      </c>
      <c r="F1795" s="826">
        <v>1.5</v>
      </c>
      <c r="G1795" s="826">
        <v>3</v>
      </c>
      <c r="H1795" s="826">
        <v>1</v>
      </c>
      <c r="I1795" s="826"/>
      <c r="J1795" s="826">
        <v>2.754</v>
      </c>
      <c r="K1795" s="826">
        <v>2.036</v>
      </c>
      <c r="L1795" s="142" t="s">
        <v>2162</v>
      </c>
      <c r="M1795" s="136">
        <v>702</v>
      </c>
    </row>
    <row r="1796" s="136" customFormat="1" customHeight="1" outlineLevel="1" spans="1:13">
      <c r="A1796" s="196">
        <v>1835</v>
      </c>
      <c r="B1796" s="196"/>
      <c r="C1796" s="196"/>
      <c r="D1796" s="266" t="s">
        <v>1606</v>
      </c>
      <c r="E1796" s="826">
        <v>1.836</v>
      </c>
      <c r="F1796" s="826">
        <v>1.5</v>
      </c>
      <c r="G1796" s="826">
        <v>3</v>
      </c>
      <c r="H1796" s="826">
        <v>1</v>
      </c>
      <c r="I1796" s="826"/>
      <c r="J1796" s="826">
        <v>2.754</v>
      </c>
      <c r="K1796" s="826">
        <v>2.036</v>
      </c>
      <c r="L1796" s="142"/>
      <c r="M1796" s="136">
        <v>702</v>
      </c>
    </row>
    <row r="1797" s="136" customFormat="1" customHeight="1" outlineLevel="1" spans="1:13">
      <c r="A1797" s="196">
        <v>1836</v>
      </c>
      <c r="B1797" s="196"/>
      <c r="C1797" s="196"/>
      <c r="D1797" s="196" t="s">
        <v>1555</v>
      </c>
      <c r="E1797" s="826">
        <v>6.63</v>
      </c>
      <c r="F1797" s="826">
        <v>1.5</v>
      </c>
      <c r="G1797" s="826">
        <v>3</v>
      </c>
      <c r="H1797" s="826">
        <v>3</v>
      </c>
      <c r="I1797" s="826"/>
      <c r="J1797" s="826">
        <v>29.835</v>
      </c>
      <c r="K1797" s="826">
        <v>6.83</v>
      </c>
      <c r="L1797" s="142"/>
      <c r="M1797" s="136">
        <v>702</v>
      </c>
    </row>
    <row r="1798" s="136" customFormat="1" customHeight="1" outlineLevel="1" spans="1:13">
      <c r="A1798" s="196">
        <v>1837</v>
      </c>
      <c r="B1798" s="196"/>
      <c r="C1798" s="196"/>
      <c r="D1798" s="196" t="s">
        <v>1547</v>
      </c>
      <c r="E1798" s="826">
        <v>1.428</v>
      </c>
      <c r="F1798" s="826">
        <v>1.5</v>
      </c>
      <c r="G1798" s="266">
        <v>3.96</v>
      </c>
      <c r="H1798" s="826">
        <v>1</v>
      </c>
      <c r="I1798" s="826">
        <v>5.65488</v>
      </c>
      <c r="J1798" s="826"/>
      <c r="K1798" s="826"/>
      <c r="L1798" s="142"/>
      <c r="M1798" s="136">
        <v>702</v>
      </c>
    </row>
    <row r="1799" s="136" customFormat="1" customHeight="1" outlineLevel="1" spans="1:13">
      <c r="A1799" s="196">
        <v>1838</v>
      </c>
      <c r="B1799" s="196"/>
      <c r="C1799" s="196" t="s">
        <v>87</v>
      </c>
      <c r="D1799" s="196" t="s">
        <v>1553</v>
      </c>
      <c r="E1799" s="826">
        <v>1.836</v>
      </c>
      <c r="F1799" s="826">
        <v>1.5</v>
      </c>
      <c r="G1799" s="826">
        <v>3</v>
      </c>
      <c r="H1799" s="826">
        <v>1</v>
      </c>
      <c r="I1799" s="826"/>
      <c r="J1799" s="826">
        <v>2.754</v>
      </c>
      <c r="K1799" s="826">
        <v>2.036</v>
      </c>
      <c r="L1799" s="142" t="s">
        <v>2163</v>
      </c>
      <c r="M1799" s="136">
        <v>702</v>
      </c>
    </row>
    <row r="1800" s="136" customFormat="1" customHeight="1" outlineLevel="1" spans="1:13">
      <c r="A1800" s="196">
        <v>1839</v>
      </c>
      <c r="B1800" s="196"/>
      <c r="C1800" s="196"/>
      <c r="D1800" s="266" t="s">
        <v>1606</v>
      </c>
      <c r="E1800" s="826">
        <v>1.836</v>
      </c>
      <c r="F1800" s="826">
        <v>1.5</v>
      </c>
      <c r="G1800" s="826">
        <v>3</v>
      </c>
      <c r="H1800" s="826">
        <v>1</v>
      </c>
      <c r="I1800" s="826"/>
      <c r="J1800" s="826">
        <v>2.754</v>
      </c>
      <c r="K1800" s="826">
        <v>2.036</v>
      </c>
      <c r="L1800" s="142"/>
      <c r="M1800" s="136">
        <v>702</v>
      </c>
    </row>
    <row r="1801" s="136" customFormat="1" customHeight="1" outlineLevel="1" spans="1:13">
      <c r="A1801" s="196">
        <v>1840</v>
      </c>
      <c r="B1801" s="196"/>
      <c r="C1801" s="196"/>
      <c r="D1801" s="196" t="s">
        <v>1555</v>
      </c>
      <c r="E1801" s="826">
        <v>6.63</v>
      </c>
      <c r="F1801" s="826">
        <v>1.5</v>
      </c>
      <c r="G1801" s="826">
        <v>3</v>
      </c>
      <c r="H1801" s="826">
        <v>3</v>
      </c>
      <c r="I1801" s="826"/>
      <c r="J1801" s="826">
        <v>29.835</v>
      </c>
      <c r="K1801" s="826">
        <v>6.83</v>
      </c>
      <c r="L1801" s="142"/>
      <c r="M1801" s="136">
        <v>702</v>
      </c>
    </row>
    <row r="1802" s="136" customFormat="1" customHeight="1" outlineLevel="1" spans="1:13">
      <c r="A1802" s="196">
        <v>1841</v>
      </c>
      <c r="B1802" s="196"/>
      <c r="C1802" s="196"/>
      <c r="D1802" s="196" t="s">
        <v>1547</v>
      </c>
      <c r="E1802" s="826">
        <v>1.428</v>
      </c>
      <c r="F1802" s="826">
        <v>1.5</v>
      </c>
      <c r="G1802" s="266">
        <v>3.96</v>
      </c>
      <c r="H1802" s="826">
        <v>1</v>
      </c>
      <c r="I1802" s="826">
        <v>5.65488</v>
      </c>
      <c r="J1802" s="826"/>
      <c r="K1802" s="826"/>
      <c r="L1802" s="142"/>
      <c r="M1802" s="136">
        <v>702</v>
      </c>
    </row>
    <row r="1803" s="136" customFormat="1" customHeight="1" outlineLevel="1" spans="1:13">
      <c r="A1803" s="196">
        <v>1842</v>
      </c>
      <c r="B1803" s="196"/>
      <c r="C1803" s="196" t="s">
        <v>85</v>
      </c>
      <c r="D1803" s="196" t="s">
        <v>1553</v>
      </c>
      <c r="E1803" s="826">
        <v>1.836</v>
      </c>
      <c r="F1803" s="826">
        <v>1.5</v>
      </c>
      <c r="G1803" s="826">
        <v>3</v>
      </c>
      <c r="H1803" s="826">
        <v>1</v>
      </c>
      <c r="I1803" s="826"/>
      <c r="J1803" s="826">
        <v>2.754</v>
      </c>
      <c r="K1803" s="826">
        <v>2.036</v>
      </c>
      <c r="L1803" s="142" t="s">
        <v>2164</v>
      </c>
      <c r="M1803" s="136">
        <v>702</v>
      </c>
    </row>
    <row r="1804" s="136" customFormat="1" customHeight="1" outlineLevel="1" spans="1:13">
      <c r="A1804" s="196">
        <v>1843</v>
      </c>
      <c r="B1804" s="196"/>
      <c r="C1804" s="196"/>
      <c r="D1804" s="266" t="s">
        <v>1606</v>
      </c>
      <c r="E1804" s="826">
        <v>1.836</v>
      </c>
      <c r="F1804" s="826">
        <v>1.5</v>
      </c>
      <c r="G1804" s="826">
        <v>3</v>
      </c>
      <c r="H1804" s="826">
        <v>1</v>
      </c>
      <c r="I1804" s="826"/>
      <c r="J1804" s="826">
        <v>2.754</v>
      </c>
      <c r="K1804" s="826">
        <v>2.036</v>
      </c>
      <c r="L1804" s="142"/>
      <c r="M1804" s="136">
        <v>702</v>
      </c>
    </row>
    <row r="1805" s="136" customFormat="1" customHeight="1" outlineLevel="1" spans="1:13">
      <c r="A1805" s="196">
        <v>1844</v>
      </c>
      <c r="B1805" s="196"/>
      <c r="C1805" s="196"/>
      <c r="D1805" s="196" t="s">
        <v>1555</v>
      </c>
      <c r="E1805" s="826">
        <v>6.63</v>
      </c>
      <c r="F1805" s="826">
        <v>1.5</v>
      </c>
      <c r="G1805" s="826">
        <v>3</v>
      </c>
      <c r="H1805" s="826">
        <v>3</v>
      </c>
      <c r="I1805" s="826"/>
      <c r="J1805" s="826">
        <v>29.835</v>
      </c>
      <c r="K1805" s="826">
        <v>6.83</v>
      </c>
      <c r="L1805" s="142"/>
      <c r="M1805" s="136">
        <v>702</v>
      </c>
    </row>
    <row r="1806" s="136" customFormat="1" customHeight="1" outlineLevel="1" spans="1:13">
      <c r="A1806" s="196">
        <v>1845</v>
      </c>
      <c r="B1806" s="196"/>
      <c r="C1806" s="196"/>
      <c r="D1806" s="196" t="s">
        <v>1547</v>
      </c>
      <c r="E1806" s="826">
        <v>1.428</v>
      </c>
      <c r="F1806" s="826">
        <v>1.5</v>
      </c>
      <c r="G1806" s="266">
        <v>3.96</v>
      </c>
      <c r="H1806" s="826">
        <v>1</v>
      </c>
      <c r="I1806" s="826">
        <v>5.65488</v>
      </c>
      <c r="J1806" s="826"/>
      <c r="K1806" s="826"/>
      <c r="L1806" s="142"/>
      <c r="M1806" s="136">
        <v>702</v>
      </c>
    </row>
    <row r="1807" s="136" customFormat="1" customHeight="1" outlineLevel="1" spans="1:13">
      <c r="A1807" s="196">
        <v>1846</v>
      </c>
      <c r="B1807" s="196"/>
      <c r="C1807" s="196" t="s">
        <v>85</v>
      </c>
      <c r="D1807" s="196" t="s">
        <v>1553</v>
      </c>
      <c r="E1807" s="826">
        <v>1.836</v>
      </c>
      <c r="F1807" s="826">
        <v>1.5</v>
      </c>
      <c r="G1807" s="826">
        <v>3</v>
      </c>
      <c r="H1807" s="826">
        <v>1</v>
      </c>
      <c r="I1807" s="826"/>
      <c r="J1807" s="826">
        <v>2.754</v>
      </c>
      <c r="K1807" s="826">
        <v>2.036</v>
      </c>
      <c r="L1807" s="142" t="s">
        <v>2165</v>
      </c>
      <c r="M1807" s="136">
        <v>702</v>
      </c>
    </row>
    <row r="1808" s="136" customFormat="1" customHeight="1" outlineLevel="1" spans="1:13">
      <c r="A1808" s="196">
        <v>1847</v>
      </c>
      <c r="B1808" s="196"/>
      <c r="C1808" s="196"/>
      <c r="D1808" s="266" t="s">
        <v>1606</v>
      </c>
      <c r="E1808" s="826">
        <v>1.836</v>
      </c>
      <c r="F1808" s="826">
        <v>1.5</v>
      </c>
      <c r="G1808" s="826">
        <v>3</v>
      </c>
      <c r="H1808" s="826">
        <v>1</v>
      </c>
      <c r="I1808" s="826"/>
      <c r="J1808" s="826">
        <v>2.754</v>
      </c>
      <c r="K1808" s="826">
        <v>2.036</v>
      </c>
      <c r="L1808" s="142"/>
      <c r="M1808" s="136">
        <v>702</v>
      </c>
    </row>
    <row r="1809" s="136" customFormat="1" customHeight="1" outlineLevel="1" spans="1:13">
      <c r="A1809" s="196">
        <v>1848</v>
      </c>
      <c r="B1809" s="196"/>
      <c r="C1809" s="196"/>
      <c r="D1809" s="196" t="s">
        <v>1555</v>
      </c>
      <c r="E1809" s="826">
        <v>6.63</v>
      </c>
      <c r="F1809" s="826">
        <v>1.5</v>
      </c>
      <c r="G1809" s="826">
        <v>3</v>
      </c>
      <c r="H1809" s="826">
        <v>2</v>
      </c>
      <c r="I1809" s="826"/>
      <c r="J1809" s="826">
        <v>19.89</v>
      </c>
      <c r="K1809" s="826">
        <v>6.83</v>
      </c>
      <c r="L1809" s="142"/>
      <c r="M1809" s="136">
        <v>702</v>
      </c>
    </row>
    <row r="1810" s="136" customFormat="1" customHeight="1" outlineLevel="1" spans="1:13">
      <c r="A1810" s="196">
        <v>1849</v>
      </c>
      <c r="B1810" s="196"/>
      <c r="C1810" s="196"/>
      <c r="D1810" s="196" t="s">
        <v>1547</v>
      </c>
      <c r="E1810" s="826">
        <v>1.428</v>
      </c>
      <c r="F1810" s="826">
        <v>1.5</v>
      </c>
      <c r="G1810" s="266">
        <v>3.96</v>
      </c>
      <c r="H1810" s="826">
        <v>1</v>
      </c>
      <c r="I1810" s="826">
        <v>5.65488</v>
      </c>
      <c r="J1810" s="826"/>
      <c r="K1810" s="826"/>
      <c r="L1810" s="142"/>
      <c r="M1810" s="136">
        <v>702</v>
      </c>
    </row>
    <row r="1811" s="136" customFormat="1" customHeight="1" outlineLevel="1" spans="1:13">
      <c r="A1811" s="196">
        <v>1850</v>
      </c>
      <c r="B1811" s="196"/>
      <c r="C1811" s="196" t="s">
        <v>85</v>
      </c>
      <c r="D1811" s="196" t="s">
        <v>1553</v>
      </c>
      <c r="E1811" s="826">
        <v>1.836</v>
      </c>
      <c r="F1811" s="826">
        <v>1.5</v>
      </c>
      <c r="G1811" s="826">
        <v>3</v>
      </c>
      <c r="H1811" s="826">
        <v>1</v>
      </c>
      <c r="I1811" s="826"/>
      <c r="J1811" s="826">
        <v>2.754</v>
      </c>
      <c r="K1811" s="826">
        <v>2.036</v>
      </c>
      <c r="L1811" s="142" t="s">
        <v>2166</v>
      </c>
      <c r="M1811" s="136">
        <v>702</v>
      </c>
    </row>
    <row r="1812" s="136" customFormat="1" customHeight="1" outlineLevel="1" spans="1:13">
      <c r="A1812" s="196">
        <v>1851</v>
      </c>
      <c r="B1812" s="196"/>
      <c r="C1812" s="196"/>
      <c r="D1812" s="266" t="s">
        <v>1606</v>
      </c>
      <c r="E1812" s="826">
        <v>1.836</v>
      </c>
      <c r="F1812" s="826">
        <v>1.5</v>
      </c>
      <c r="G1812" s="826">
        <v>3</v>
      </c>
      <c r="H1812" s="826">
        <v>1</v>
      </c>
      <c r="I1812" s="826"/>
      <c r="J1812" s="826">
        <v>2.754</v>
      </c>
      <c r="K1812" s="826">
        <v>2.036</v>
      </c>
      <c r="L1812" s="142"/>
      <c r="M1812" s="136">
        <v>702</v>
      </c>
    </row>
    <row r="1813" s="136" customFormat="1" customHeight="1" outlineLevel="1" spans="1:13">
      <c r="A1813" s="196">
        <v>1852</v>
      </c>
      <c r="B1813" s="196"/>
      <c r="C1813" s="196"/>
      <c r="D1813" s="196" t="s">
        <v>1555</v>
      </c>
      <c r="E1813" s="826">
        <v>6.63</v>
      </c>
      <c r="F1813" s="826">
        <v>1.5</v>
      </c>
      <c r="G1813" s="826">
        <v>3</v>
      </c>
      <c r="H1813" s="826">
        <v>2</v>
      </c>
      <c r="I1813" s="826"/>
      <c r="J1813" s="826">
        <v>19.89</v>
      </c>
      <c r="K1813" s="826">
        <v>6.83</v>
      </c>
      <c r="L1813" s="142"/>
      <c r="M1813" s="136">
        <v>702</v>
      </c>
    </row>
    <row r="1814" s="136" customFormat="1" customHeight="1" outlineLevel="1" spans="1:13">
      <c r="A1814" s="196">
        <v>1853</v>
      </c>
      <c r="B1814" s="196"/>
      <c r="C1814" s="196"/>
      <c r="D1814" s="196" t="s">
        <v>1547</v>
      </c>
      <c r="E1814" s="826">
        <v>1.428</v>
      </c>
      <c r="F1814" s="826">
        <v>1.5</v>
      </c>
      <c r="G1814" s="266">
        <v>3.96</v>
      </c>
      <c r="H1814" s="826">
        <v>1</v>
      </c>
      <c r="I1814" s="826">
        <v>5.65488</v>
      </c>
      <c r="J1814" s="826"/>
      <c r="K1814" s="826"/>
      <c r="L1814" s="142"/>
      <c r="M1814" s="136">
        <v>702</v>
      </c>
    </row>
    <row r="1815" s="136" customFormat="1" customHeight="1" outlineLevel="1" spans="1:13">
      <c r="A1815" s="196">
        <v>1854</v>
      </c>
      <c r="B1815" s="196"/>
      <c r="C1815" s="196" t="s">
        <v>85</v>
      </c>
      <c r="D1815" s="196" t="s">
        <v>1553</v>
      </c>
      <c r="E1815" s="826">
        <v>1.836</v>
      </c>
      <c r="F1815" s="826">
        <v>1.5</v>
      </c>
      <c r="G1815" s="826">
        <v>3</v>
      </c>
      <c r="H1815" s="826">
        <v>1</v>
      </c>
      <c r="I1815" s="826"/>
      <c r="J1815" s="826">
        <v>2.754</v>
      </c>
      <c r="K1815" s="826">
        <v>2.036</v>
      </c>
      <c r="L1815" s="142" t="s">
        <v>2167</v>
      </c>
      <c r="M1815" s="136">
        <v>702</v>
      </c>
    </row>
    <row r="1816" s="136" customFormat="1" customHeight="1" outlineLevel="1" spans="1:13">
      <c r="A1816" s="196">
        <v>1855</v>
      </c>
      <c r="B1816" s="196"/>
      <c r="C1816" s="196"/>
      <c r="D1816" s="266" t="s">
        <v>1606</v>
      </c>
      <c r="E1816" s="826">
        <v>1.836</v>
      </c>
      <c r="F1816" s="826">
        <v>1.5</v>
      </c>
      <c r="G1816" s="826">
        <v>3</v>
      </c>
      <c r="H1816" s="826">
        <v>1</v>
      </c>
      <c r="I1816" s="826"/>
      <c r="J1816" s="826">
        <v>2.754</v>
      </c>
      <c r="K1816" s="826">
        <v>2.036</v>
      </c>
      <c r="L1816" s="142"/>
      <c r="M1816" s="136">
        <v>702</v>
      </c>
    </row>
    <row r="1817" s="136" customFormat="1" customHeight="1" outlineLevel="1" spans="1:13">
      <c r="A1817" s="196">
        <v>1856</v>
      </c>
      <c r="B1817" s="196"/>
      <c r="C1817" s="196"/>
      <c r="D1817" s="196" t="s">
        <v>1555</v>
      </c>
      <c r="E1817" s="826">
        <v>6.63</v>
      </c>
      <c r="F1817" s="826">
        <v>1.5</v>
      </c>
      <c r="G1817" s="826">
        <v>3</v>
      </c>
      <c r="H1817" s="826">
        <v>2</v>
      </c>
      <c r="I1817" s="826"/>
      <c r="J1817" s="826">
        <v>19.89</v>
      </c>
      <c r="K1817" s="826">
        <v>6.83</v>
      </c>
      <c r="L1817" s="142"/>
      <c r="M1817" s="136">
        <v>702</v>
      </c>
    </row>
    <row r="1818" s="136" customFormat="1" customHeight="1" outlineLevel="1" spans="1:13">
      <c r="A1818" s="196">
        <v>1857</v>
      </c>
      <c r="B1818" s="196"/>
      <c r="C1818" s="196"/>
      <c r="D1818" s="196" t="s">
        <v>1547</v>
      </c>
      <c r="E1818" s="826">
        <v>1.428</v>
      </c>
      <c r="F1818" s="826">
        <v>1.5</v>
      </c>
      <c r="G1818" s="266">
        <v>3.96</v>
      </c>
      <c r="H1818" s="826">
        <v>1</v>
      </c>
      <c r="I1818" s="826">
        <v>5.65488</v>
      </c>
      <c r="J1818" s="826"/>
      <c r="K1818" s="826"/>
      <c r="L1818" s="142"/>
      <c r="M1818" s="136">
        <v>702</v>
      </c>
    </row>
    <row r="1819" s="136" customFormat="1" customHeight="1" outlineLevel="1" spans="1:13">
      <c r="A1819" s="196">
        <v>1858</v>
      </c>
      <c r="B1819" s="196"/>
      <c r="C1819" s="196" t="s">
        <v>85</v>
      </c>
      <c r="D1819" s="196" t="s">
        <v>1553</v>
      </c>
      <c r="E1819" s="826">
        <v>1.836</v>
      </c>
      <c r="F1819" s="826">
        <v>1.5</v>
      </c>
      <c r="G1819" s="826">
        <v>3</v>
      </c>
      <c r="H1819" s="826">
        <v>1</v>
      </c>
      <c r="I1819" s="826"/>
      <c r="J1819" s="826">
        <v>2.754</v>
      </c>
      <c r="K1819" s="826">
        <v>2.036</v>
      </c>
      <c r="L1819" s="142" t="s">
        <v>2168</v>
      </c>
      <c r="M1819" s="136">
        <v>702</v>
      </c>
    </row>
    <row r="1820" s="136" customFormat="1" customHeight="1" outlineLevel="1" spans="1:13">
      <c r="A1820" s="196">
        <v>1859</v>
      </c>
      <c r="B1820" s="196"/>
      <c r="C1820" s="196"/>
      <c r="D1820" s="266" t="s">
        <v>1606</v>
      </c>
      <c r="E1820" s="826">
        <v>1.836</v>
      </c>
      <c r="F1820" s="826">
        <v>1.5</v>
      </c>
      <c r="G1820" s="826">
        <v>3</v>
      </c>
      <c r="H1820" s="826">
        <v>1</v>
      </c>
      <c r="I1820" s="826"/>
      <c r="J1820" s="826">
        <v>2.754</v>
      </c>
      <c r="K1820" s="826">
        <v>2.036</v>
      </c>
      <c r="L1820" s="142"/>
      <c r="M1820" s="136">
        <v>702</v>
      </c>
    </row>
    <row r="1821" s="136" customFormat="1" customHeight="1" outlineLevel="1" spans="1:13">
      <c r="A1821" s="196">
        <v>1860</v>
      </c>
      <c r="B1821" s="196"/>
      <c r="C1821" s="196"/>
      <c r="D1821" s="196" t="s">
        <v>1555</v>
      </c>
      <c r="E1821" s="826">
        <v>6.63</v>
      </c>
      <c r="F1821" s="826">
        <v>1.5</v>
      </c>
      <c r="G1821" s="826">
        <v>3</v>
      </c>
      <c r="H1821" s="826">
        <v>2</v>
      </c>
      <c r="I1821" s="826"/>
      <c r="J1821" s="826">
        <v>19.89</v>
      </c>
      <c r="K1821" s="826">
        <v>6.83</v>
      </c>
      <c r="L1821" s="142"/>
      <c r="M1821" s="136">
        <v>702</v>
      </c>
    </row>
    <row r="1822" s="136" customFormat="1" customHeight="1" outlineLevel="1" spans="1:13">
      <c r="A1822" s="196">
        <v>1861</v>
      </c>
      <c r="B1822" s="196"/>
      <c r="C1822" s="196"/>
      <c r="D1822" s="196" t="s">
        <v>1547</v>
      </c>
      <c r="E1822" s="826">
        <v>1.428</v>
      </c>
      <c r="F1822" s="826">
        <v>1.5</v>
      </c>
      <c r="G1822" s="266">
        <v>3.96</v>
      </c>
      <c r="H1822" s="826">
        <v>1</v>
      </c>
      <c r="I1822" s="826">
        <v>5.65488</v>
      </c>
      <c r="J1822" s="826"/>
      <c r="K1822" s="826"/>
      <c r="L1822" s="142"/>
      <c r="M1822" s="136">
        <v>702</v>
      </c>
    </row>
    <row r="1823" s="136" customFormat="1" customHeight="1" outlineLevel="1" spans="1:13">
      <c r="A1823" s="196">
        <v>1862</v>
      </c>
      <c r="B1823" s="196"/>
      <c r="C1823" s="131" t="s">
        <v>1163</v>
      </c>
      <c r="D1823" s="196" t="s">
        <v>1555</v>
      </c>
      <c r="E1823" s="826">
        <v>9.792</v>
      </c>
      <c r="F1823" s="826">
        <v>1.5</v>
      </c>
      <c r="G1823" s="826">
        <v>3</v>
      </c>
      <c r="H1823" s="826">
        <v>1</v>
      </c>
      <c r="I1823" s="826"/>
      <c r="J1823" s="826">
        <v>14.688</v>
      </c>
      <c r="K1823" s="826">
        <v>9.992</v>
      </c>
      <c r="L1823" s="142" t="s">
        <v>2169</v>
      </c>
      <c r="M1823" s="136">
        <v>702</v>
      </c>
    </row>
    <row r="1824" s="136" customFormat="1" customHeight="1" outlineLevel="1" spans="1:13">
      <c r="A1824" s="196">
        <v>1863</v>
      </c>
      <c r="B1824" s="196"/>
      <c r="C1824" s="315"/>
      <c r="D1824" s="196" t="s">
        <v>1553</v>
      </c>
      <c r="E1824" s="826">
        <v>5.712</v>
      </c>
      <c r="F1824" s="826">
        <v>1.5</v>
      </c>
      <c r="G1824" s="826">
        <v>3</v>
      </c>
      <c r="H1824" s="826">
        <v>1</v>
      </c>
      <c r="I1824" s="826"/>
      <c r="J1824" s="826">
        <v>8.568</v>
      </c>
      <c r="K1824" s="826">
        <v>5.912</v>
      </c>
      <c r="L1824" s="142"/>
      <c r="M1824" s="136">
        <v>702</v>
      </c>
    </row>
    <row r="1825" s="136" customFormat="1" customHeight="1" outlineLevel="1" spans="1:13">
      <c r="A1825" s="196">
        <v>1864</v>
      </c>
      <c r="B1825" s="196"/>
      <c r="C1825" s="263"/>
      <c r="D1825" s="266" t="s">
        <v>1606</v>
      </c>
      <c r="E1825" s="826">
        <v>5.712</v>
      </c>
      <c r="F1825" s="826">
        <v>1.5</v>
      </c>
      <c r="G1825" s="826">
        <v>3</v>
      </c>
      <c r="H1825" s="826">
        <v>1</v>
      </c>
      <c r="I1825" s="826"/>
      <c r="J1825" s="826">
        <v>8.568</v>
      </c>
      <c r="K1825" s="826">
        <v>5.912</v>
      </c>
      <c r="L1825" s="142"/>
      <c r="M1825" s="136">
        <v>702</v>
      </c>
    </row>
    <row r="1826" s="136" customFormat="1" customHeight="1" outlineLevel="1" spans="1:13">
      <c r="A1826" s="196">
        <v>1865</v>
      </c>
      <c r="B1826" s="196"/>
      <c r="C1826" s="196" t="s">
        <v>1165</v>
      </c>
      <c r="D1826" s="196" t="s">
        <v>1553</v>
      </c>
      <c r="E1826" s="826">
        <v>3.366</v>
      </c>
      <c r="F1826" s="826">
        <v>1.5</v>
      </c>
      <c r="G1826" s="826">
        <v>1.4</v>
      </c>
      <c r="H1826" s="826">
        <v>1</v>
      </c>
      <c r="I1826" s="826"/>
      <c r="J1826" s="826">
        <v>5.049</v>
      </c>
      <c r="K1826" s="826">
        <v>3.566</v>
      </c>
      <c r="L1826" s="142" t="s">
        <v>2170</v>
      </c>
      <c r="M1826" s="136">
        <v>702</v>
      </c>
    </row>
    <row r="1827" s="136" customFormat="1" customHeight="1" outlineLevel="1" spans="1:13">
      <c r="A1827" s="196">
        <v>1866</v>
      </c>
      <c r="B1827" s="196"/>
      <c r="C1827" s="196" t="s">
        <v>1664</v>
      </c>
      <c r="D1827" s="196" t="s">
        <v>1553</v>
      </c>
      <c r="E1827" s="826">
        <v>1.3668</v>
      </c>
      <c r="F1827" s="826">
        <v>1.5</v>
      </c>
      <c r="G1827" s="826">
        <v>3</v>
      </c>
      <c r="H1827" s="826">
        <v>1</v>
      </c>
      <c r="I1827" s="826"/>
      <c r="J1827" s="826">
        <v>2.0502</v>
      </c>
      <c r="K1827" s="826">
        <v>1.5668</v>
      </c>
      <c r="L1827" s="142" t="s">
        <v>2171</v>
      </c>
      <c r="M1827" s="136">
        <v>702</v>
      </c>
    </row>
    <row r="1828" s="136" customFormat="1" customHeight="1" outlineLevel="1" spans="1:13">
      <c r="A1828" s="196">
        <v>1867</v>
      </c>
      <c r="B1828" s="196"/>
      <c r="C1828" s="196" t="s">
        <v>893</v>
      </c>
      <c r="D1828" s="196" t="s">
        <v>1553</v>
      </c>
      <c r="E1828" s="826">
        <v>4.131</v>
      </c>
      <c r="F1828" s="826">
        <v>1.5</v>
      </c>
      <c r="G1828" s="826">
        <v>3</v>
      </c>
      <c r="H1828" s="826">
        <v>1</v>
      </c>
      <c r="I1828" s="826"/>
      <c r="J1828" s="826">
        <v>6.1965</v>
      </c>
      <c r="K1828" s="826">
        <v>4.331</v>
      </c>
      <c r="L1828" s="142" t="s">
        <v>2172</v>
      </c>
      <c r="M1828" s="136">
        <v>702</v>
      </c>
    </row>
    <row r="1829" s="136" customFormat="1" customHeight="1" outlineLevel="1" spans="1:13">
      <c r="A1829" s="196">
        <v>1868</v>
      </c>
      <c r="B1829" s="196"/>
      <c r="C1829" s="196" t="s">
        <v>893</v>
      </c>
      <c r="D1829" s="196" t="s">
        <v>1553</v>
      </c>
      <c r="E1829" s="826">
        <v>3.5802</v>
      </c>
      <c r="F1829" s="826">
        <v>1.5</v>
      </c>
      <c r="G1829" s="826">
        <v>3</v>
      </c>
      <c r="H1829" s="826">
        <v>1</v>
      </c>
      <c r="I1829" s="826"/>
      <c r="J1829" s="826">
        <v>5.3703</v>
      </c>
      <c r="K1829" s="826">
        <v>3.7802</v>
      </c>
      <c r="L1829" s="142" t="s">
        <v>2173</v>
      </c>
      <c r="M1829" s="136">
        <v>702</v>
      </c>
    </row>
    <row r="1830" s="136" customFormat="1" customHeight="1" outlineLevel="1" spans="1:13">
      <c r="A1830" s="196">
        <v>1869</v>
      </c>
      <c r="B1830" s="196"/>
      <c r="C1830" s="196" t="s">
        <v>893</v>
      </c>
      <c r="D1830" s="196" t="s">
        <v>1553</v>
      </c>
      <c r="E1830" s="826">
        <v>2.907</v>
      </c>
      <c r="F1830" s="826">
        <v>1.5</v>
      </c>
      <c r="G1830" s="826">
        <v>3</v>
      </c>
      <c r="H1830" s="826">
        <v>1</v>
      </c>
      <c r="I1830" s="826"/>
      <c r="J1830" s="826">
        <v>4.3605</v>
      </c>
      <c r="K1830" s="826">
        <v>3.107</v>
      </c>
      <c r="L1830" s="142" t="s">
        <v>2174</v>
      </c>
      <c r="M1830" s="136">
        <v>702</v>
      </c>
    </row>
    <row r="1831" s="136" customFormat="1" customHeight="1" outlineLevel="1" spans="1:13">
      <c r="A1831" s="196">
        <v>1870</v>
      </c>
      <c r="B1831" s="196"/>
      <c r="C1831" s="196" t="s">
        <v>75</v>
      </c>
      <c r="D1831" s="196" t="s">
        <v>1553</v>
      </c>
      <c r="E1831" s="826">
        <v>3.366</v>
      </c>
      <c r="F1831" s="826">
        <v>1.5</v>
      </c>
      <c r="G1831" s="826">
        <v>3</v>
      </c>
      <c r="H1831" s="826">
        <v>1</v>
      </c>
      <c r="I1831" s="826"/>
      <c r="J1831" s="826">
        <v>5.049</v>
      </c>
      <c r="K1831" s="826">
        <v>3.566</v>
      </c>
      <c r="L1831" s="142" t="s">
        <v>2175</v>
      </c>
      <c r="M1831" s="136">
        <v>702</v>
      </c>
    </row>
    <row r="1832" s="136" customFormat="1" customHeight="1" outlineLevel="1" spans="1:13">
      <c r="A1832" s="196">
        <v>1871</v>
      </c>
      <c r="B1832" s="196"/>
      <c r="C1832" s="196" t="s">
        <v>75</v>
      </c>
      <c r="D1832" s="196" t="s">
        <v>1553</v>
      </c>
      <c r="E1832" s="826">
        <v>2.907</v>
      </c>
      <c r="F1832" s="826">
        <v>1.5</v>
      </c>
      <c r="G1832" s="826">
        <v>3</v>
      </c>
      <c r="H1832" s="826">
        <v>1</v>
      </c>
      <c r="I1832" s="826"/>
      <c r="J1832" s="826">
        <v>4.3605</v>
      </c>
      <c r="K1832" s="826">
        <v>3.107</v>
      </c>
      <c r="L1832" s="142" t="s">
        <v>2176</v>
      </c>
      <c r="M1832" s="136">
        <v>702</v>
      </c>
    </row>
    <row r="1833" s="136" customFormat="1" customHeight="1" outlineLevel="1" spans="1:13">
      <c r="A1833" s="196">
        <v>1872</v>
      </c>
      <c r="B1833" s="196"/>
      <c r="C1833" s="196" t="s">
        <v>1664</v>
      </c>
      <c r="D1833" s="196" t="s">
        <v>1553</v>
      </c>
      <c r="E1833" s="826">
        <v>3.366</v>
      </c>
      <c r="F1833" s="826">
        <v>1.5</v>
      </c>
      <c r="G1833" s="826">
        <v>3</v>
      </c>
      <c r="H1833" s="826">
        <v>1</v>
      </c>
      <c r="I1833" s="826"/>
      <c r="J1833" s="826">
        <v>5.049</v>
      </c>
      <c r="K1833" s="826">
        <v>3.566</v>
      </c>
      <c r="L1833" s="142" t="s">
        <v>2177</v>
      </c>
      <c r="M1833" s="136">
        <v>702</v>
      </c>
    </row>
    <row r="1834" s="136" customFormat="1" customHeight="1" outlineLevel="1" spans="1:13">
      <c r="A1834" s="196">
        <v>1873</v>
      </c>
      <c r="B1834" s="196"/>
      <c r="C1834" s="196" t="s">
        <v>75</v>
      </c>
      <c r="D1834" s="196" t="s">
        <v>1553</v>
      </c>
      <c r="E1834" s="826">
        <v>2.55</v>
      </c>
      <c r="F1834" s="826">
        <v>1.5</v>
      </c>
      <c r="G1834" s="826">
        <v>3</v>
      </c>
      <c r="H1834" s="826">
        <v>1</v>
      </c>
      <c r="I1834" s="826"/>
      <c r="J1834" s="826">
        <v>3.825</v>
      </c>
      <c r="K1834" s="826">
        <v>2.75</v>
      </c>
      <c r="L1834" s="142" t="s">
        <v>2178</v>
      </c>
      <c r="M1834" s="136">
        <v>702</v>
      </c>
    </row>
    <row r="1835" s="136" customFormat="1" customHeight="1" outlineLevel="1" spans="1:13">
      <c r="A1835" s="196">
        <v>1874</v>
      </c>
      <c r="B1835" s="196"/>
      <c r="C1835" s="196" t="s">
        <v>75</v>
      </c>
      <c r="D1835" s="196" t="s">
        <v>1553</v>
      </c>
      <c r="E1835" s="826">
        <v>2.04</v>
      </c>
      <c r="F1835" s="826">
        <v>1.5</v>
      </c>
      <c r="G1835" s="826">
        <v>3</v>
      </c>
      <c r="H1835" s="826">
        <v>1</v>
      </c>
      <c r="I1835" s="826"/>
      <c r="J1835" s="826">
        <v>3.06</v>
      </c>
      <c r="K1835" s="826">
        <v>2.24</v>
      </c>
      <c r="L1835" s="142" t="s">
        <v>2179</v>
      </c>
      <c r="M1835" s="136">
        <v>702</v>
      </c>
    </row>
    <row r="1836" s="136" customFormat="1" customHeight="1" outlineLevel="1" spans="1:13">
      <c r="A1836" s="196">
        <v>1875</v>
      </c>
      <c r="B1836" s="196"/>
      <c r="C1836" s="196" t="s">
        <v>893</v>
      </c>
      <c r="D1836" s="196" t="s">
        <v>1553</v>
      </c>
      <c r="E1836" s="826">
        <v>2.55</v>
      </c>
      <c r="F1836" s="826">
        <v>1.5</v>
      </c>
      <c r="G1836" s="826">
        <v>3</v>
      </c>
      <c r="H1836" s="826">
        <v>1</v>
      </c>
      <c r="I1836" s="826"/>
      <c r="J1836" s="826">
        <v>3.825</v>
      </c>
      <c r="K1836" s="826">
        <v>2.75</v>
      </c>
      <c r="L1836" s="142" t="s">
        <v>2180</v>
      </c>
      <c r="M1836" s="136">
        <v>702</v>
      </c>
    </row>
    <row r="1837" s="136" customFormat="1" customHeight="1" outlineLevel="1" spans="1:13">
      <c r="A1837" s="196">
        <v>1876</v>
      </c>
      <c r="B1837" s="196"/>
      <c r="C1837" s="196" t="s">
        <v>893</v>
      </c>
      <c r="D1837" s="196" t="s">
        <v>1553</v>
      </c>
      <c r="E1837" s="826">
        <v>2.652</v>
      </c>
      <c r="F1837" s="826">
        <v>1.5</v>
      </c>
      <c r="G1837" s="826">
        <v>3</v>
      </c>
      <c r="H1837" s="826">
        <v>1</v>
      </c>
      <c r="I1837" s="826"/>
      <c r="J1837" s="826">
        <v>3.978</v>
      </c>
      <c r="K1837" s="826">
        <v>2.852</v>
      </c>
      <c r="L1837" s="142" t="s">
        <v>2181</v>
      </c>
      <c r="M1837" s="136">
        <v>702</v>
      </c>
    </row>
    <row r="1838" s="136" customFormat="1" customHeight="1" outlineLevel="1" spans="1:13">
      <c r="A1838" s="196">
        <v>1877</v>
      </c>
      <c r="B1838" s="196"/>
      <c r="C1838" s="196" t="s">
        <v>893</v>
      </c>
      <c r="D1838" s="196" t="s">
        <v>1553</v>
      </c>
      <c r="E1838" s="826">
        <v>2.04</v>
      </c>
      <c r="F1838" s="826">
        <v>1.5</v>
      </c>
      <c r="G1838" s="826">
        <v>3</v>
      </c>
      <c r="H1838" s="826">
        <v>1</v>
      </c>
      <c r="I1838" s="826"/>
      <c r="J1838" s="826">
        <v>3.06</v>
      </c>
      <c r="K1838" s="826">
        <v>2.24</v>
      </c>
      <c r="L1838" s="142" t="s">
        <v>2182</v>
      </c>
      <c r="M1838" s="136">
        <v>702</v>
      </c>
    </row>
    <row r="1839" s="136" customFormat="1" customHeight="1" outlineLevel="1" spans="1:13">
      <c r="A1839" s="196">
        <v>1878</v>
      </c>
      <c r="B1839" s="196"/>
      <c r="C1839" s="196" t="s">
        <v>1190</v>
      </c>
      <c r="D1839" s="196" t="s">
        <v>1553</v>
      </c>
      <c r="E1839" s="826">
        <v>9.69</v>
      </c>
      <c r="F1839" s="826">
        <v>1.5</v>
      </c>
      <c r="G1839" s="826">
        <v>3</v>
      </c>
      <c r="H1839" s="826">
        <v>1</v>
      </c>
      <c r="I1839" s="826"/>
      <c r="J1839" s="826">
        <v>14.535</v>
      </c>
      <c r="K1839" s="826">
        <v>9.89</v>
      </c>
      <c r="L1839" s="142" t="s">
        <v>2183</v>
      </c>
      <c r="M1839" s="136">
        <v>498</v>
      </c>
    </row>
    <row r="1840" s="136" customFormat="1" customHeight="1" outlineLevel="1" spans="1:13">
      <c r="A1840" s="196">
        <v>1879</v>
      </c>
      <c r="B1840" s="196"/>
      <c r="C1840" s="196" t="s">
        <v>1239</v>
      </c>
      <c r="D1840" s="196" t="s">
        <v>1553</v>
      </c>
      <c r="E1840" s="826">
        <v>29.376</v>
      </c>
      <c r="F1840" s="826">
        <v>1.5</v>
      </c>
      <c r="G1840" s="826">
        <v>3</v>
      </c>
      <c r="H1840" s="826">
        <v>1</v>
      </c>
      <c r="I1840" s="826"/>
      <c r="J1840" s="826">
        <v>44.064</v>
      </c>
      <c r="K1840" s="826">
        <v>29.576</v>
      </c>
      <c r="L1840" s="142" t="s">
        <v>1561</v>
      </c>
      <c r="M1840" s="136">
        <v>498</v>
      </c>
    </row>
    <row r="1841" s="136" customFormat="1" customHeight="1" outlineLevel="1" spans="1:13">
      <c r="A1841" s="196">
        <v>1880</v>
      </c>
      <c r="B1841" s="196"/>
      <c r="C1841" s="196" t="s">
        <v>87</v>
      </c>
      <c r="D1841" s="196" t="s">
        <v>1553</v>
      </c>
      <c r="E1841" s="826">
        <v>1.836</v>
      </c>
      <c r="F1841" s="826">
        <v>1.5</v>
      </c>
      <c r="G1841" s="826">
        <v>3</v>
      </c>
      <c r="H1841" s="826">
        <v>1</v>
      </c>
      <c r="I1841" s="826"/>
      <c r="J1841" s="826">
        <v>2.754</v>
      </c>
      <c r="K1841" s="826">
        <v>2.036</v>
      </c>
      <c r="L1841" s="142" t="s">
        <v>2184</v>
      </c>
      <c r="M1841" s="136">
        <v>498</v>
      </c>
    </row>
    <row r="1842" s="136" customFormat="1" customHeight="1" outlineLevel="1" spans="1:13">
      <c r="A1842" s="196">
        <v>1881</v>
      </c>
      <c r="B1842" s="196"/>
      <c r="C1842" s="196"/>
      <c r="D1842" s="266" t="s">
        <v>1606</v>
      </c>
      <c r="E1842" s="826">
        <v>1.836</v>
      </c>
      <c r="F1842" s="826">
        <v>1.5</v>
      </c>
      <c r="G1842" s="826">
        <v>3</v>
      </c>
      <c r="H1842" s="826">
        <v>1</v>
      </c>
      <c r="I1842" s="826"/>
      <c r="J1842" s="826">
        <v>2.754</v>
      </c>
      <c r="K1842" s="826">
        <v>2.036</v>
      </c>
      <c r="L1842" s="142"/>
      <c r="M1842" s="136">
        <v>498</v>
      </c>
    </row>
    <row r="1843" s="136" customFormat="1" customHeight="1" outlineLevel="1" spans="1:13">
      <c r="A1843" s="196">
        <v>1882</v>
      </c>
      <c r="B1843" s="196"/>
      <c r="C1843" s="196"/>
      <c r="D1843" s="196" t="s">
        <v>1555</v>
      </c>
      <c r="E1843" s="826">
        <v>6.63</v>
      </c>
      <c r="F1843" s="826">
        <v>1.5</v>
      </c>
      <c r="G1843" s="826">
        <v>3</v>
      </c>
      <c r="H1843" s="826">
        <v>3</v>
      </c>
      <c r="I1843" s="826"/>
      <c r="J1843" s="826">
        <v>29.835</v>
      </c>
      <c r="K1843" s="826">
        <v>6.83</v>
      </c>
      <c r="L1843" s="142"/>
      <c r="M1843" s="136">
        <v>498</v>
      </c>
    </row>
    <row r="1844" s="136" customFormat="1" customHeight="1" outlineLevel="1" spans="1:13">
      <c r="A1844" s="196">
        <v>1883</v>
      </c>
      <c r="B1844" s="196"/>
      <c r="C1844" s="196"/>
      <c r="D1844" s="196" t="s">
        <v>1547</v>
      </c>
      <c r="E1844" s="826">
        <v>1.428</v>
      </c>
      <c r="F1844" s="826">
        <v>1.5</v>
      </c>
      <c r="G1844" s="266">
        <v>3.96</v>
      </c>
      <c r="H1844" s="826">
        <v>1</v>
      </c>
      <c r="I1844" s="826">
        <v>5.65488</v>
      </c>
      <c r="J1844" s="826"/>
      <c r="K1844" s="826"/>
      <c r="L1844" s="142"/>
      <c r="M1844" s="136">
        <v>498</v>
      </c>
    </row>
    <row r="1845" s="136" customFormat="1" customHeight="1" outlineLevel="1" spans="1:13">
      <c r="A1845" s="196">
        <v>1884</v>
      </c>
      <c r="B1845" s="196"/>
      <c r="C1845" s="196" t="s">
        <v>87</v>
      </c>
      <c r="D1845" s="196" t="s">
        <v>1553</v>
      </c>
      <c r="E1845" s="826">
        <v>1.836</v>
      </c>
      <c r="F1845" s="826">
        <v>1.5</v>
      </c>
      <c r="G1845" s="826">
        <v>3</v>
      </c>
      <c r="H1845" s="826">
        <v>1</v>
      </c>
      <c r="I1845" s="826"/>
      <c r="J1845" s="826">
        <v>2.754</v>
      </c>
      <c r="K1845" s="826">
        <v>2.036</v>
      </c>
      <c r="L1845" s="142" t="s">
        <v>2185</v>
      </c>
      <c r="M1845" s="136">
        <v>498</v>
      </c>
    </row>
    <row r="1846" s="136" customFormat="1" customHeight="1" outlineLevel="1" spans="1:13">
      <c r="A1846" s="196">
        <v>1885</v>
      </c>
      <c r="B1846" s="196"/>
      <c r="C1846" s="196"/>
      <c r="D1846" s="266" t="s">
        <v>1606</v>
      </c>
      <c r="E1846" s="826">
        <v>1.836</v>
      </c>
      <c r="F1846" s="826">
        <v>1.5</v>
      </c>
      <c r="G1846" s="826">
        <v>3</v>
      </c>
      <c r="H1846" s="826">
        <v>1</v>
      </c>
      <c r="I1846" s="826"/>
      <c r="J1846" s="826">
        <v>2.754</v>
      </c>
      <c r="K1846" s="826">
        <v>2.036</v>
      </c>
      <c r="L1846" s="142"/>
      <c r="M1846" s="136">
        <v>498</v>
      </c>
    </row>
    <row r="1847" s="136" customFormat="1" customHeight="1" outlineLevel="1" spans="1:13">
      <c r="A1847" s="196">
        <v>1886</v>
      </c>
      <c r="B1847" s="196"/>
      <c r="C1847" s="196"/>
      <c r="D1847" s="196" t="s">
        <v>1555</v>
      </c>
      <c r="E1847" s="826">
        <v>6.63</v>
      </c>
      <c r="F1847" s="826">
        <v>1.5</v>
      </c>
      <c r="G1847" s="826">
        <v>3</v>
      </c>
      <c r="H1847" s="826">
        <v>3</v>
      </c>
      <c r="I1847" s="826"/>
      <c r="J1847" s="826">
        <v>29.835</v>
      </c>
      <c r="K1847" s="826">
        <v>6.83</v>
      </c>
      <c r="L1847" s="142"/>
      <c r="M1847" s="136">
        <v>498</v>
      </c>
    </row>
    <row r="1848" s="136" customFormat="1" customHeight="1" outlineLevel="1" spans="1:13">
      <c r="A1848" s="196">
        <v>1887</v>
      </c>
      <c r="B1848" s="196"/>
      <c r="C1848" s="196"/>
      <c r="D1848" s="196" t="s">
        <v>1547</v>
      </c>
      <c r="E1848" s="826">
        <v>1.428</v>
      </c>
      <c r="F1848" s="826">
        <v>1.5</v>
      </c>
      <c r="G1848" s="266">
        <v>3.96</v>
      </c>
      <c r="H1848" s="826">
        <v>1</v>
      </c>
      <c r="I1848" s="826">
        <v>5.65488</v>
      </c>
      <c r="J1848" s="826"/>
      <c r="K1848" s="826"/>
      <c r="L1848" s="142"/>
      <c r="M1848" s="136">
        <v>498</v>
      </c>
    </row>
    <row r="1849" s="136" customFormat="1" customHeight="1" outlineLevel="1" spans="1:13">
      <c r="A1849" s="196">
        <v>1888</v>
      </c>
      <c r="B1849" s="196"/>
      <c r="C1849" s="196" t="s">
        <v>87</v>
      </c>
      <c r="D1849" s="196" t="s">
        <v>1553</v>
      </c>
      <c r="E1849" s="826">
        <v>1.836</v>
      </c>
      <c r="F1849" s="826">
        <v>1.5</v>
      </c>
      <c r="G1849" s="826">
        <v>3</v>
      </c>
      <c r="H1849" s="826">
        <v>1</v>
      </c>
      <c r="I1849" s="826"/>
      <c r="J1849" s="826">
        <v>2.754</v>
      </c>
      <c r="K1849" s="826">
        <v>2.036</v>
      </c>
      <c r="L1849" s="142" t="s">
        <v>2186</v>
      </c>
      <c r="M1849" s="136">
        <v>498</v>
      </c>
    </row>
    <row r="1850" s="136" customFormat="1" customHeight="1" outlineLevel="1" spans="1:13">
      <c r="A1850" s="196">
        <v>1889</v>
      </c>
      <c r="B1850" s="196"/>
      <c r="C1850" s="196"/>
      <c r="D1850" s="266" t="s">
        <v>1606</v>
      </c>
      <c r="E1850" s="826">
        <v>1.836</v>
      </c>
      <c r="F1850" s="826">
        <v>1.5</v>
      </c>
      <c r="G1850" s="826">
        <v>3</v>
      </c>
      <c r="H1850" s="826">
        <v>1</v>
      </c>
      <c r="I1850" s="826"/>
      <c r="J1850" s="826">
        <v>2.754</v>
      </c>
      <c r="K1850" s="826">
        <v>2.036</v>
      </c>
      <c r="L1850" s="142"/>
      <c r="M1850" s="136">
        <v>498</v>
      </c>
    </row>
    <row r="1851" s="136" customFormat="1" customHeight="1" outlineLevel="1" spans="1:13">
      <c r="A1851" s="196">
        <v>1890</v>
      </c>
      <c r="B1851" s="196"/>
      <c r="C1851" s="196"/>
      <c r="D1851" s="196" t="s">
        <v>1555</v>
      </c>
      <c r="E1851" s="826">
        <v>6.63</v>
      </c>
      <c r="F1851" s="826">
        <v>1.5</v>
      </c>
      <c r="G1851" s="826">
        <v>3</v>
      </c>
      <c r="H1851" s="826">
        <v>3</v>
      </c>
      <c r="I1851" s="826"/>
      <c r="J1851" s="826">
        <v>29.835</v>
      </c>
      <c r="K1851" s="826">
        <v>6.83</v>
      </c>
      <c r="L1851" s="142"/>
      <c r="M1851" s="136">
        <v>498</v>
      </c>
    </row>
    <row r="1852" s="136" customFormat="1" customHeight="1" outlineLevel="1" spans="1:13">
      <c r="A1852" s="196">
        <v>1891</v>
      </c>
      <c r="B1852" s="196"/>
      <c r="C1852" s="196"/>
      <c r="D1852" s="196" t="s">
        <v>1547</v>
      </c>
      <c r="E1852" s="826">
        <v>1.428</v>
      </c>
      <c r="F1852" s="826">
        <v>1.5</v>
      </c>
      <c r="G1852" s="266">
        <v>3.96</v>
      </c>
      <c r="H1852" s="826">
        <v>1</v>
      </c>
      <c r="I1852" s="826">
        <v>5.65488</v>
      </c>
      <c r="J1852" s="826"/>
      <c r="K1852" s="826"/>
      <c r="L1852" s="142"/>
      <c r="M1852" s="136">
        <v>498</v>
      </c>
    </row>
    <row r="1853" s="136" customFormat="1" customHeight="1" outlineLevel="1" spans="1:13">
      <c r="A1853" s="196">
        <v>1892</v>
      </c>
      <c r="B1853" s="196"/>
      <c r="C1853" s="196" t="s">
        <v>85</v>
      </c>
      <c r="D1853" s="196" t="s">
        <v>1553</v>
      </c>
      <c r="E1853" s="826">
        <v>1.836</v>
      </c>
      <c r="F1853" s="826">
        <v>1.5</v>
      </c>
      <c r="G1853" s="826">
        <v>3</v>
      </c>
      <c r="H1853" s="826">
        <v>1</v>
      </c>
      <c r="I1853" s="826"/>
      <c r="J1853" s="826">
        <v>2.754</v>
      </c>
      <c r="K1853" s="826">
        <v>2.036</v>
      </c>
      <c r="L1853" s="142" t="s">
        <v>2187</v>
      </c>
      <c r="M1853" s="136">
        <v>498</v>
      </c>
    </row>
    <row r="1854" s="136" customFormat="1" customHeight="1" outlineLevel="1" spans="1:13">
      <c r="A1854" s="196">
        <v>1893</v>
      </c>
      <c r="B1854" s="196"/>
      <c r="C1854" s="196"/>
      <c r="D1854" s="266" t="s">
        <v>1606</v>
      </c>
      <c r="E1854" s="826">
        <v>1.836</v>
      </c>
      <c r="F1854" s="826">
        <v>1.5</v>
      </c>
      <c r="G1854" s="826">
        <v>3</v>
      </c>
      <c r="H1854" s="826">
        <v>1</v>
      </c>
      <c r="I1854" s="826"/>
      <c r="J1854" s="826">
        <v>2.754</v>
      </c>
      <c r="K1854" s="826">
        <v>2.036</v>
      </c>
      <c r="L1854" s="142"/>
      <c r="M1854" s="136">
        <v>498</v>
      </c>
    </row>
    <row r="1855" s="136" customFormat="1" customHeight="1" outlineLevel="1" spans="1:13">
      <c r="A1855" s="196">
        <v>1894</v>
      </c>
      <c r="B1855" s="196"/>
      <c r="C1855" s="196"/>
      <c r="D1855" s="196" t="s">
        <v>1555</v>
      </c>
      <c r="E1855" s="826">
        <v>6.63</v>
      </c>
      <c r="F1855" s="826">
        <v>1.5</v>
      </c>
      <c r="G1855" s="826">
        <v>3</v>
      </c>
      <c r="H1855" s="826">
        <v>3</v>
      </c>
      <c r="I1855" s="826"/>
      <c r="J1855" s="826">
        <v>29.835</v>
      </c>
      <c r="K1855" s="826">
        <v>6.83</v>
      </c>
      <c r="L1855" s="142"/>
      <c r="M1855" s="136">
        <v>498</v>
      </c>
    </row>
    <row r="1856" s="136" customFormat="1" customHeight="1" outlineLevel="1" spans="1:13">
      <c r="A1856" s="196">
        <v>1895</v>
      </c>
      <c r="B1856" s="196"/>
      <c r="C1856" s="196"/>
      <c r="D1856" s="196" t="s">
        <v>1547</v>
      </c>
      <c r="E1856" s="826">
        <v>1.428</v>
      </c>
      <c r="F1856" s="826">
        <v>1.5</v>
      </c>
      <c r="G1856" s="266">
        <v>3.96</v>
      </c>
      <c r="H1856" s="826">
        <v>1</v>
      </c>
      <c r="I1856" s="826">
        <v>5.65488</v>
      </c>
      <c r="J1856" s="826"/>
      <c r="K1856" s="826"/>
      <c r="L1856" s="142"/>
      <c r="M1856" s="136">
        <v>498</v>
      </c>
    </row>
    <row r="1857" s="136" customFormat="1" customHeight="1" outlineLevel="1" spans="1:13">
      <c r="A1857" s="196">
        <v>1896</v>
      </c>
      <c r="B1857" s="196"/>
      <c r="C1857" s="196" t="s">
        <v>85</v>
      </c>
      <c r="D1857" s="196" t="s">
        <v>1553</v>
      </c>
      <c r="E1857" s="826">
        <v>1.836</v>
      </c>
      <c r="F1857" s="826">
        <v>1.5</v>
      </c>
      <c r="G1857" s="826">
        <v>3</v>
      </c>
      <c r="H1857" s="826">
        <v>1</v>
      </c>
      <c r="I1857" s="826"/>
      <c r="J1857" s="826">
        <v>2.754</v>
      </c>
      <c r="K1857" s="826">
        <v>2.036</v>
      </c>
      <c r="L1857" s="142" t="s">
        <v>2188</v>
      </c>
      <c r="M1857" s="136">
        <v>498</v>
      </c>
    </row>
    <row r="1858" s="136" customFormat="1" customHeight="1" outlineLevel="1" spans="1:13">
      <c r="A1858" s="196">
        <v>1897</v>
      </c>
      <c r="B1858" s="196"/>
      <c r="C1858" s="196"/>
      <c r="D1858" s="266" t="s">
        <v>1606</v>
      </c>
      <c r="E1858" s="826">
        <v>1.836</v>
      </c>
      <c r="F1858" s="826">
        <v>1.5</v>
      </c>
      <c r="G1858" s="826">
        <v>3</v>
      </c>
      <c r="H1858" s="826">
        <v>1</v>
      </c>
      <c r="I1858" s="826"/>
      <c r="J1858" s="826">
        <v>2.754</v>
      </c>
      <c r="K1858" s="826">
        <v>2.036</v>
      </c>
      <c r="L1858" s="142"/>
      <c r="M1858" s="136">
        <v>498</v>
      </c>
    </row>
    <row r="1859" s="136" customFormat="1" customHeight="1" outlineLevel="1" spans="1:13">
      <c r="A1859" s="196">
        <v>1898</v>
      </c>
      <c r="B1859" s="196"/>
      <c r="C1859" s="196"/>
      <c r="D1859" s="196" t="s">
        <v>1555</v>
      </c>
      <c r="E1859" s="826">
        <v>6.63</v>
      </c>
      <c r="F1859" s="826">
        <v>1.5</v>
      </c>
      <c r="G1859" s="826">
        <v>3</v>
      </c>
      <c r="H1859" s="826">
        <v>2</v>
      </c>
      <c r="I1859" s="826"/>
      <c r="J1859" s="826">
        <v>19.89</v>
      </c>
      <c r="K1859" s="826">
        <v>6.83</v>
      </c>
      <c r="L1859" s="142"/>
      <c r="M1859" s="136">
        <v>498</v>
      </c>
    </row>
    <row r="1860" s="136" customFormat="1" customHeight="1" outlineLevel="1" spans="1:13">
      <c r="A1860" s="196">
        <v>1899</v>
      </c>
      <c r="B1860" s="196"/>
      <c r="C1860" s="196"/>
      <c r="D1860" s="196" t="s">
        <v>1547</v>
      </c>
      <c r="E1860" s="826">
        <v>1.428</v>
      </c>
      <c r="F1860" s="826">
        <v>1.5</v>
      </c>
      <c r="G1860" s="266">
        <v>3.96</v>
      </c>
      <c r="H1860" s="826">
        <v>1</v>
      </c>
      <c r="I1860" s="826">
        <v>5.65488</v>
      </c>
      <c r="J1860" s="826"/>
      <c r="K1860" s="826"/>
      <c r="L1860" s="142"/>
      <c r="M1860" s="136">
        <v>498</v>
      </c>
    </row>
    <row r="1861" s="136" customFormat="1" customHeight="1" outlineLevel="1" spans="1:13">
      <c r="A1861" s="196">
        <v>1900</v>
      </c>
      <c r="B1861" s="196"/>
      <c r="C1861" s="196" t="s">
        <v>85</v>
      </c>
      <c r="D1861" s="196" t="s">
        <v>1553</v>
      </c>
      <c r="E1861" s="826">
        <v>1.836</v>
      </c>
      <c r="F1861" s="826">
        <v>1.5</v>
      </c>
      <c r="G1861" s="826">
        <v>3</v>
      </c>
      <c r="H1861" s="826">
        <v>1</v>
      </c>
      <c r="I1861" s="826"/>
      <c r="J1861" s="826">
        <v>2.754</v>
      </c>
      <c r="K1861" s="826">
        <v>2.036</v>
      </c>
      <c r="L1861" s="142" t="s">
        <v>2189</v>
      </c>
      <c r="M1861" s="136">
        <v>498</v>
      </c>
    </row>
    <row r="1862" s="136" customFormat="1" customHeight="1" outlineLevel="1" spans="1:13">
      <c r="A1862" s="196">
        <v>1901</v>
      </c>
      <c r="B1862" s="196"/>
      <c r="C1862" s="196"/>
      <c r="D1862" s="266" t="s">
        <v>1606</v>
      </c>
      <c r="E1862" s="826">
        <v>1.836</v>
      </c>
      <c r="F1862" s="826">
        <v>1.5</v>
      </c>
      <c r="G1862" s="826">
        <v>3</v>
      </c>
      <c r="H1862" s="826">
        <v>1</v>
      </c>
      <c r="I1862" s="826"/>
      <c r="J1862" s="826">
        <v>2.754</v>
      </c>
      <c r="K1862" s="826">
        <v>2.036</v>
      </c>
      <c r="L1862" s="142"/>
      <c r="M1862" s="136">
        <v>498</v>
      </c>
    </row>
    <row r="1863" s="136" customFormat="1" customHeight="1" outlineLevel="1" spans="1:13">
      <c r="A1863" s="196">
        <v>1902</v>
      </c>
      <c r="B1863" s="196"/>
      <c r="C1863" s="196"/>
      <c r="D1863" s="196" t="s">
        <v>1555</v>
      </c>
      <c r="E1863" s="826">
        <v>6.63</v>
      </c>
      <c r="F1863" s="826">
        <v>1.5</v>
      </c>
      <c r="G1863" s="826">
        <v>3</v>
      </c>
      <c r="H1863" s="826">
        <v>2</v>
      </c>
      <c r="I1863" s="826"/>
      <c r="J1863" s="826">
        <v>19.89</v>
      </c>
      <c r="K1863" s="826">
        <v>6.83</v>
      </c>
      <c r="L1863" s="142"/>
      <c r="M1863" s="136">
        <v>498</v>
      </c>
    </row>
    <row r="1864" s="136" customFormat="1" customHeight="1" outlineLevel="1" spans="1:13">
      <c r="A1864" s="196">
        <v>1903</v>
      </c>
      <c r="B1864" s="196"/>
      <c r="C1864" s="196"/>
      <c r="D1864" s="196" t="s">
        <v>1547</v>
      </c>
      <c r="E1864" s="826">
        <v>1.428</v>
      </c>
      <c r="F1864" s="826">
        <v>1.5</v>
      </c>
      <c r="G1864" s="266">
        <v>3.96</v>
      </c>
      <c r="H1864" s="826">
        <v>1</v>
      </c>
      <c r="I1864" s="826">
        <v>5.65488</v>
      </c>
      <c r="J1864" s="826"/>
      <c r="K1864" s="826"/>
      <c r="L1864" s="142"/>
      <c r="M1864" s="136">
        <v>498</v>
      </c>
    </row>
    <row r="1865" s="136" customFormat="1" customHeight="1" outlineLevel="1" spans="1:13">
      <c r="A1865" s="196">
        <v>1904</v>
      </c>
      <c r="B1865" s="196"/>
      <c r="C1865" s="196" t="s">
        <v>85</v>
      </c>
      <c r="D1865" s="196" t="s">
        <v>1553</v>
      </c>
      <c r="E1865" s="826">
        <v>1.836</v>
      </c>
      <c r="F1865" s="826">
        <v>1.5</v>
      </c>
      <c r="G1865" s="826">
        <v>3</v>
      </c>
      <c r="H1865" s="826">
        <v>1</v>
      </c>
      <c r="I1865" s="826"/>
      <c r="J1865" s="826">
        <v>2.754</v>
      </c>
      <c r="K1865" s="826">
        <v>2.036</v>
      </c>
      <c r="L1865" s="142" t="s">
        <v>2190</v>
      </c>
      <c r="M1865" s="136">
        <v>498</v>
      </c>
    </row>
    <row r="1866" s="136" customFormat="1" customHeight="1" outlineLevel="1" spans="1:13">
      <c r="A1866" s="196">
        <v>1905</v>
      </c>
      <c r="B1866" s="196"/>
      <c r="C1866" s="196"/>
      <c r="D1866" s="266" t="s">
        <v>1606</v>
      </c>
      <c r="E1866" s="826">
        <v>1.836</v>
      </c>
      <c r="F1866" s="826">
        <v>1.5</v>
      </c>
      <c r="G1866" s="826">
        <v>3</v>
      </c>
      <c r="H1866" s="826">
        <v>1</v>
      </c>
      <c r="I1866" s="826"/>
      <c r="J1866" s="826">
        <v>2.754</v>
      </c>
      <c r="K1866" s="826">
        <v>2.036</v>
      </c>
      <c r="L1866" s="142"/>
      <c r="M1866" s="136">
        <v>498</v>
      </c>
    </row>
    <row r="1867" s="136" customFormat="1" customHeight="1" outlineLevel="1" spans="1:13">
      <c r="A1867" s="196">
        <v>1906</v>
      </c>
      <c r="B1867" s="196"/>
      <c r="C1867" s="196"/>
      <c r="D1867" s="196" t="s">
        <v>1555</v>
      </c>
      <c r="E1867" s="826">
        <v>6.63</v>
      </c>
      <c r="F1867" s="826">
        <v>1.5</v>
      </c>
      <c r="G1867" s="826">
        <v>3</v>
      </c>
      <c r="H1867" s="826">
        <v>2</v>
      </c>
      <c r="I1867" s="826"/>
      <c r="J1867" s="826">
        <v>19.89</v>
      </c>
      <c r="K1867" s="826">
        <v>6.83</v>
      </c>
      <c r="L1867" s="142"/>
      <c r="M1867" s="136">
        <v>498</v>
      </c>
    </row>
    <row r="1868" s="136" customFormat="1" customHeight="1" outlineLevel="1" spans="1:13">
      <c r="A1868" s="196">
        <v>1907</v>
      </c>
      <c r="B1868" s="196"/>
      <c r="C1868" s="196"/>
      <c r="D1868" s="196" t="s">
        <v>1547</v>
      </c>
      <c r="E1868" s="826">
        <v>1.428</v>
      </c>
      <c r="F1868" s="826">
        <v>1.5</v>
      </c>
      <c r="G1868" s="266">
        <v>3.96</v>
      </c>
      <c r="H1868" s="826">
        <v>1</v>
      </c>
      <c r="I1868" s="826">
        <v>5.65488</v>
      </c>
      <c r="J1868" s="826"/>
      <c r="K1868" s="826"/>
      <c r="L1868" s="142"/>
      <c r="M1868" s="136">
        <v>498</v>
      </c>
    </row>
    <row r="1869" s="136" customFormat="1" customHeight="1" outlineLevel="1" spans="1:13">
      <c r="A1869" s="196">
        <v>1908</v>
      </c>
      <c r="B1869" s="196"/>
      <c r="C1869" s="196" t="s">
        <v>85</v>
      </c>
      <c r="D1869" s="196" t="s">
        <v>1553</v>
      </c>
      <c r="E1869" s="826">
        <v>1.836</v>
      </c>
      <c r="F1869" s="826">
        <v>1.5</v>
      </c>
      <c r="G1869" s="826">
        <v>3</v>
      </c>
      <c r="H1869" s="826">
        <v>1</v>
      </c>
      <c r="I1869" s="826"/>
      <c r="J1869" s="826">
        <v>2.754</v>
      </c>
      <c r="K1869" s="826">
        <v>2.036</v>
      </c>
      <c r="L1869" s="142" t="s">
        <v>2191</v>
      </c>
      <c r="M1869" s="136">
        <v>498</v>
      </c>
    </row>
    <row r="1870" s="136" customFormat="1" customHeight="1" outlineLevel="1" spans="1:13">
      <c r="A1870" s="196">
        <v>1909</v>
      </c>
      <c r="B1870" s="196"/>
      <c r="C1870" s="196"/>
      <c r="D1870" s="266" t="s">
        <v>1606</v>
      </c>
      <c r="E1870" s="826">
        <v>1.836</v>
      </c>
      <c r="F1870" s="826">
        <v>1.5</v>
      </c>
      <c r="G1870" s="826">
        <v>3</v>
      </c>
      <c r="H1870" s="826">
        <v>1</v>
      </c>
      <c r="I1870" s="826"/>
      <c r="J1870" s="826">
        <v>2.754</v>
      </c>
      <c r="K1870" s="826">
        <v>2.036</v>
      </c>
      <c r="L1870" s="142"/>
      <c r="M1870" s="136">
        <v>498</v>
      </c>
    </row>
    <row r="1871" s="136" customFormat="1" customHeight="1" outlineLevel="1" spans="1:13">
      <c r="A1871" s="196">
        <v>1910</v>
      </c>
      <c r="B1871" s="196"/>
      <c r="C1871" s="196"/>
      <c r="D1871" s="196" t="s">
        <v>1555</v>
      </c>
      <c r="E1871" s="826">
        <v>6.63</v>
      </c>
      <c r="F1871" s="826">
        <v>1.5</v>
      </c>
      <c r="G1871" s="826">
        <v>3</v>
      </c>
      <c r="H1871" s="826">
        <v>2</v>
      </c>
      <c r="I1871" s="826"/>
      <c r="J1871" s="826">
        <v>19.89</v>
      </c>
      <c r="K1871" s="826">
        <v>6.83</v>
      </c>
      <c r="L1871" s="142"/>
      <c r="M1871" s="136">
        <v>498</v>
      </c>
    </row>
    <row r="1872" s="136" customFormat="1" customHeight="1" outlineLevel="1" spans="1:13">
      <c r="A1872" s="196">
        <v>1911</v>
      </c>
      <c r="B1872" s="196"/>
      <c r="C1872" s="196"/>
      <c r="D1872" s="196" t="s">
        <v>1547</v>
      </c>
      <c r="E1872" s="826">
        <v>1.428</v>
      </c>
      <c r="F1872" s="826">
        <v>1.5</v>
      </c>
      <c r="G1872" s="266">
        <v>3.96</v>
      </c>
      <c r="H1872" s="826">
        <v>1</v>
      </c>
      <c r="I1872" s="826">
        <v>5.65488</v>
      </c>
      <c r="J1872" s="826"/>
      <c r="K1872" s="826"/>
      <c r="L1872" s="142"/>
      <c r="M1872" s="136">
        <v>498</v>
      </c>
    </row>
    <row r="1873" s="136" customFormat="1" customHeight="1" outlineLevel="1" spans="1:13">
      <c r="A1873" s="196">
        <v>1912</v>
      </c>
      <c r="B1873" s="196"/>
      <c r="C1873" s="196" t="s">
        <v>83</v>
      </c>
      <c r="D1873" s="196" t="s">
        <v>1553</v>
      </c>
      <c r="E1873" s="826">
        <v>3.264</v>
      </c>
      <c r="F1873" s="826">
        <v>1.5</v>
      </c>
      <c r="G1873" s="826">
        <v>3</v>
      </c>
      <c r="H1873" s="826">
        <v>1</v>
      </c>
      <c r="I1873" s="826"/>
      <c r="J1873" s="826">
        <v>4.896</v>
      </c>
      <c r="K1873" s="826">
        <v>3.464</v>
      </c>
      <c r="L1873" s="142" t="s">
        <v>2192</v>
      </c>
      <c r="M1873" s="136">
        <v>498</v>
      </c>
    </row>
    <row r="1874" s="136" customFormat="1" customHeight="1" outlineLevel="1" spans="1:13">
      <c r="A1874" s="196">
        <v>1913</v>
      </c>
      <c r="B1874" s="196"/>
      <c r="C1874" s="196"/>
      <c r="D1874" s="266" t="s">
        <v>1606</v>
      </c>
      <c r="E1874" s="826">
        <v>3.264</v>
      </c>
      <c r="F1874" s="826">
        <v>1.5</v>
      </c>
      <c r="G1874" s="826">
        <v>3</v>
      </c>
      <c r="H1874" s="826">
        <v>1</v>
      </c>
      <c r="I1874" s="826"/>
      <c r="J1874" s="826">
        <v>4.896</v>
      </c>
      <c r="K1874" s="826">
        <v>3.464</v>
      </c>
      <c r="L1874" s="142"/>
      <c r="M1874" s="136">
        <v>498</v>
      </c>
    </row>
    <row r="1875" s="136" customFormat="1" customHeight="1" outlineLevel="1" spans="1:13">
      <c r="A1875" s="196">
        <v>1914</v>
      </c>
      <c r="B1875" s="196"/>
      <c r="C1875" s="196"/>
      <c r="D1875" s="196" t="s">
        <v>1555</v>
      </c>
      <c r="E1875" s="826">
        <v>6.63</v>
      </c>
      <c r="F1875" s="826">
        <v>1.5</v>
      </c>
      <c r="G1875" s="826">
        <v>3</v>
      </c>
      <c r="H1875" s="826">
        <v>1</v>
      </c>
      <c r="I1875" s="826"/>
      <c r="J1875" s="826">
        <v>9.945</v>
      </c>
      <c r="K1875" s="826">
        <v>6.83</v>
      </c>
      <c r="L1875" s="142"/>
      <c r="M1875" s="136">
        <v>498</v>
      </c>
    </row>
    <row r="1876" s="136" customFormat="1" customHeight="1" outlineLevel="1" spans="1:13">
      <c r="A1876" s="196">
        <v>1916</v>
      </c>
      <c r="B1876" s="196"/>
      <c r="C1876" s="196" t="s">
        <v>83</v>
      </c>
      <c r="D1876" s="196" t="s">
        <v>1553</v>
      </c>
      <c r="E1876" s="826">
        <v>3.264</v>
      </c>
      <c r="F1876" s="826">
        <v>1.5</v>
      </c>
      <c r="G1876" s="826">
        <v>3</v>
      </c>
      <c r="H1876" s="826">
        <v>1</v>
      </c>
      <c r="I1876" s="826"/>
      <c r="J1876" s="826">
        <v>4.896</v>
      </c>
      <c r="K1876" s="826">
        <v>3.464</v>
      </c>
      <c r="L1876" s="142" t="s">
        <v>2193</v>
      </c>
      <c r="M1876" s="136">
        <v>498</v>
      </c>
    </row>
    <row r="1877" s="136" customFormat="1" customHeight="1" outlineLevel="1" spans="1:13">
      <c r="A1877" s="196">
        <v>1917</v>
      </c>
      <c r="B1877" s="196"/>
      <c r="C1877" s="196"/>
      <c r="D1877" s="266" t="s">
        <v>1606</v>
      </c>
      <c r="E1877" s="826">
        <v>3.264</v>
      </c>
      <c r="F1877" s="826">
        <v>1.5</v>
      </c>
      <c r="G1877" s="826">
        <v>3</v>
      </c>
      <c r="H1877" s="826">
        <v>1</v>
      </c>
      <c r="I1877" s="826"/>
      <c r="J1877" s="826">
        <v>4.896</v>
      </c>
      <c r="K1877" s="826">
        <v>3.464</v>
      </c>
      <c r="L1877" s="142"/>
      <c r="M1877" s="136">
        <v>498</v>
      </c>
    </row>
    <row r="1878" s="136" customFormat="1" customHeight="1" outlineLevel="1" spans="1:13">
      <c r="A1878" s="196">
        <v>1918</v>
      </c>
      <c r="B1878" s="196"/>
      <c r="C1878" s="196"/>
      <c r="D1878" s="196" t="s">
        <v>1555</v>
      </c>
      <c r="E1878" s="826">
        <v>6.63</v>
      </c>
      <c r="F1878" s="826">
        <v>1.5</v>
      </c>
      <c r="G1878" s="826">
        <v>3</v>
      </c>
      <c r="H1878" s="826">
        <v>1</v>
      </c>
      <c r="I1878" s="826"/>
      <c r="J1878" s="826">
        <v>9.945</v>
      </c>
      <c r="K1878" s="826">
        <v>6.83</v>
      </c>
      <c r="L1878" s="142"/>
      <c r="M1878" s="136">
        <v>498</v>
      </c>
    </row>
    <row r="1879" s="136" customFormat="1" customHeight="1" outlineLevel="1" spans="1:13">
      <c r="A1879" s="196">
        <v>1920</v>
      </c>
      <c r="B1879" s="196"/>
      <c r="C1879" s="196" t="s">
        <v>87</v>
      </c>
      <c r="D1879" s="196" t="s">
        <v>1553</v>
      </c>
      <c r="E1879" s="826">
        <v>1.836</v>
      </c>
      <c r="F1879" s="826">
        <v>1.5</v>
      </c>
      <c r="G1879" s="826">
        <v>3</v>
      </c>
      <c r="H1879" s="826">
        <v>1</v>
      </c>
      <c r="I1879" s="826"/>
      <c r="J1879" s="826">
        <v>2.754</v>
      </c>
      <c r="K1879" s="826">
        <v>2.036</v>
      </c>
      <c r="L1879" s="142" t="s">
        <v>2194</v>
      </c>
      <c r="M1879" s="136">
        <v>498</v>
      </c>
    </row>
    <row r="1880" s="136" customFormat="1" customHeight="1" outlineLevel="1" spans="1:13">
      <c r="A1880" s="196">
        <v>1921</v>
      </c>
      <c r="B1880" s="196"/>
      <c r="C1880" s="196"/>
      <c r="D1880" s="266" t="s">
        <v>1606</v>
      </c>
      <c r="E1880" s="826">
        <v>1.836</v>
      </c>
      <c r="F1880" s="826">
        <v>1.5</v>
      </c>
      <c r="G1880" s="826">
        <v>3</v>
      </c>
      <c r="H1880" s="826">
        <v>1</v>
      </c>
      <c r="I1880" s="826"/>
      <c r="J1880" s="826">
        <v>2.754</v>
      </c>
      <c r="K1880" s="826">
        <v>2.036</v>
      </c>
      <c r="L1880" s="142"/>
      <c r="M1880" s="136">
        <v>498</v>
      </c>
    </row>
    <row r="1881" s="136" customFormat="1" customHeight="1" outlineLevel="1" spans="1:13">
      <c r="A1881" s="196">
        <v>1922</v>
      </c>
      <c r="B1881" s="196"/>
      <c r="C1881" s="196"/>
      <c r="D1881" s="196" t="s">
        <v>1555</v>
      </c>
      <c r="E1881" s="826">
        <v>6.63</v>
      </c>
      <c r="F1881" s="826">
        <v>1.5</v>
      </c>
      <c r="G1881" s="826">
        <v>3</v>
      </c>
      <c r="H1881" s="826">
        <v>3</v>
      </c>
      <c r="I1881" s="826"/>
      <c r="J1881" s="826">
        <v>29.835</v>
      </c>
      <c r="K1881" s="826">
        <v>6.83</v>
      </c>
      <c r="L1881" s="142"/>
      <c r="M1881" s="136">
        <v>498</v>
      </c>
    </row>
    <row r="1882" s="136" customFormat="1" customHeight="1" outlineLevel="1" spans="1:13">
      <c r="A1882" s="196">
        <v>1923</v>
      </c>
      <c r="B1882" s="196"/>
      <c r="C1882" s="196"/>
      <c r="D1882" s="196" t="s">
        <v>1547</v>
      </c>
      <c r="E1882" s="826">
        <v>1.428</v>
      </c>
      <c r="F1882" s="826">
        <v>1.5</v>
      </c>
      <c r="G1882" s="266">
        <v>3.96</v>
      </c>
      <c r="H1882" s="826">
        <v>1</v>
      </c>
      <c r="I1882" s="826">
        <v>5.65488</v>
      </c>
      <c r="J1882" s="826"/>
      <c r="K1882" s="826"/>
      <c r="L1882" s="142"/>
      <c r="M1882" s="136">
        <v>498</v>
      </c>
    </row>
    <row r="1883" s="136" customFormat="1" customHeight="1" outlineLevel="1" spans="1:13">
      <c r="A1883" s="196">
        <v>1924</v>
      </c>
      <c r="B1883" s="196"/>
      <c r="C1883" s="196" t="s">
        <v>87</v>
      </c>
      <c r="D1883" s="196" t="s">
        <v>1553</v>
      </c>
      <c r="E1883" s="826">
        <v>1.836</v>
      </c>
      <c r="F1883" s="826">
        <v>1.5</v>
      </c>
      <c r="G1883" s="826">
        <v>3</v>
      </c>
      <c r="H1883" s="826">
        <v>1</v>
      </c>
      <c r="I1883" s="826"/>
      <c r="J1883" s="826">
        <v>2.754</v>
      </c>
      <c r="K1883" s="826">
        <v>2.036</v>
      </c>
      <c r="L1883" s="142" t="s">
        <v>2195</v>
      </c>
      <c r="M1883" s="136">
        <v>498</v>
      </c>
    </row>
    <row r="1884" s="136" customFormat="1" customHeight="1" outlineLevel="1" spans="1:13">
      <c r="A1884" s="196">
        <v>1925</v>
      </c>
      <c r="B1884" s="196"/>
      <c r="C1884" s="196"/>
      <c r="D1884" s="266" t="s">
        <v>1606</v>
      </c>
      <c r="E1884" s="826">
        <v>1.836</v>
      </c>
      <c r="F1884" s="826">
        <v>1.5</v>
      </c>
      <c r="G1884" s="826">
        <v>3</v>
      </c>
      <c r="H1884" s="826">
        <v>1</v>
      </c>
      <c r="I1884" s="826"/>
      <c r="J1884" s="826">
        <v>2.754</v>
      </c>
      <c r="K1884" s="826">
        <v>2.036</v>
      </c>
      <c r="L1884" s="142"/>
      <c r="M1884" s="136">
        <v>498</v>
      </c>
    </row>
    <row r="1885" s="136" customFormat="1" customHeight="1" outlineLevel="1" spans="1:13">
      <c r="A1885" s="196">
        <v>1926</v>
      </c>
      <c r="B1885" s="196"/>
      <c r="C1885" s="196"/>
      <c r="D1885" s="196" t="s">
        <v>1555</v>
      </c>
      <c r="E1885" s="826">
        <v>6.63</v>
      </c>
      <c r="F1885" s="826">
        <v>1.5</v>
      </c>
      <c r="G1885" s="826">
        <v>3</v>
      </c>
      <c r="H1885" s="826">
        <v>3</v>
      </c>
      <c r="I1885" s="826"/>
      <c r="J1885" s="826">
        <v>29.835</v>
      </c>
      <c r="K1885" s="826">
        <v>6.83</v>
      </c>
      <c r="L1885" s="142"/>
      <c r="M1885" s="136">
        <v>498</v>
      </c>
    </row>
    <row r="1886" s="136" customFormat="1" customHeight="1" outlineLevel="1" spans="1:13">
      <c r="A1886" s="196">
        <v>1927</v>
      </c>
      <c r="B1886" s="196"/>
      <c r="C1886" s="196"/>
      <c r="D1886" s="196" t="s">
        <v>1547</v>
      </c>
      <c r="E1886" s="826">
        <v>1.428</v>
      </c>
      <c r="F1886" s="826">
        <v>1.5</v>
      </c>
      <c r="G1886" s="266">
        <v>3.96</v>
      </c>
      <c r="H1886" s="826">
        <v>1</v>
      </c>
      <c r="I1886" s="826">
        <v>5.65488</v>
      </c>
      <c r="J1886" s="826"/>
      <c r="K1886" s="826"/>
      <c r="L1886" s="142"/>
      <c r="M1886" s="136">
        <v>498</v>
      </c>
    </row>
    <row r="1887" s="136" customFormat="1" customHeight="1" outlineLevel="1" spans="1:13">
      <c r="A1887" s="196">
        <v>1928</v>
      </c>
      <c r="B1887" s="196"/>
      <c r="C1887" s="196" t="s">
        <v>87</v>
      </c>
      <c r="D1887" s="196" t="s">
        <v>1553</v>
      </c>
      <c r="E1887" s="826">
        <v>1.836</v>
      </c>
      <c r="F1887" s="826">
        <v>1.5</v>
      </c>
      <c r="G1887" s="826">
        <v>3</v>
      </c>
      <c r="H1887" s="826">
        <v>1</v>
      </c>
      <c r="I1887" s="826"/>
      <c r="J1887" s="826">
        <v>2.754</v>
      </c>
      <c r="K1887" s="826">
        <v>2.036</v>
      </c>
      <c r="L1887" s="142" t="s">
        <v>2196</v>
      </c>
      <c r="M1887" s="136">
        <v>498</v>
      </c>
    </row>
    <row r="1888" s="136" customFormat="1" customHeight="1" outlineLevel="1" spans="1:13">
      <c r="A1888" s="196">
        <v>1929</v>
      </c>
      <c r="B1888" s="196"/>
      <c r="C1888" s="196"/>
      <c r="D1888" s="266" t="s">
        <v>1606</v>
      </c>
      <c r="E1888" s="826">
        <v>1.836</v>
      </c>
      <c r="F1888" s="826">
        <v>1.5</v>
      </c>
      <c r="G1888" s="826">
        <v>3</v>
      </c>
      <c r="H1888" s="826">
        <v>1</v>
      </c>
      <c r="I1888" s="826"/>
      <c r="J1888" s="826">
        <v>2.754</v>
      </c>
      <c r="K1888" s="826">
        <v>2.036</v>
      </c>
      <c r="L1888" s="142"/>
      <c r="M1888" s="136">
        <v>498</v>
      </c>
    </row>
    <row r="1889" s="136" customFormat="1" customHeight="1" outlineLevel="1" spans="1:13">
      <c r="A1889" s="196">
        <v>1930</v>
      </c>
      <c r="B1889" s="196"/>
      <c r="C1889" s="196"/>
      <c r="D1889" s="196" t="s">
        <v>1555</v>
      </c>
      <c r="E1889" s="826">
        <v>6.63</v>
      </c>
      <c r="F1889" s="826">
        <v>1.5</v>
      </c>
      <c r="G1889" s="826">
        <v>3</v>
      </c>
      <c r="H1889" s="826">
        <v>3</v>
      </c>
      <c r="I1889" s="826"/>
      <c r="J1889" s="826">
        <v>29.835</v>
      </c>
      <c r="K1889" s="826">
        <v>6.83</v>
      </c>
      <c r="L1889" s="142"/>
      <c r="M1889" s="136">
        <v>498</v>
      </c>
    </row>
    <row r="1890" s="136" customFormat="1" customHeight="1" outlineLevel="1" spans="1:13">
      <c r="A1890" s="196">
        <v>1931</v>
      </c>
      <c r="B1890" s="196"/>
      <c r="C1890" s="196"/>
      <c r="D1890" s="196" t="s">
        <v>1547</v>
      </c>
      <c r="E1890" s="826">
        <v>1.428</v>
      </c>
      <c r="F1890" s="826">
        <v>1.5</v>
      </c>
      <c r="G1890" s="266">
        <v>3.96</v>
      </c>
      <c r="H1890" s="826">
        <v>1</v>
      </c>
      <c r="I1890" s="826">
        <v>5.65488</v>
      </c>
      <c r="J1890" s="826"/>
      <c r="K1890" s="826"/>
      <c r="L1890" s="142"/>
      <c r="M1890" s="136">
        <v>498</v>
      </c>
    </row>
    <row r="1891" s="136" customFormat="1" customHeight="1" outlineLevel="1" spans="1:13">
      <c r="A1891" s="196">
        <v>1932</v>
      </c>
      <c r="B1891" s="196"/>
      <c r="C1891" s="196" t="s">
        <v>85</v>
      </c>
      <c r="D1891" s="196" t="s">
        <v>1553</v>
      </c>
      <c r="E1891" s="826">
        <v>1.836</v>
      </c>
      <c r="F1891" s="826">
        <v>1.5</v>
      </c>
      <c r="G1891" s="826">
        <v>3</v>
      </c>
      <c r="H1891" s="826">
        <v>1</v>
      </c>
      <c r="I1891" s="826"/>
      <c r="J1891" s="826">
        <v>2.754</v>
      </c>
      <c r="K1891" s="826">
        <v>2.036</v>
      </c>
      <c r="L1891" s="142" t="s">
        <v>2197</v>
      </c>
      <c r="M1891" s="136">
        <v>498</v>
      </c>
    </row>
    <row r="1892" s="136" customFormat="1" customHeight="1" outlineLevel="1" spans="1:13">
      <c r="A1892" s="196">
        <v>1933</v>
      </c>
      <c r="B1892" s="196"/>
      <c r="C1892" s="196"/>
      <c r="D1892" s="266" t="s">
        <v>1606</v>
      </c>
      <c r="E1892" s="826">
        <v>1.836</v>
      </c>
      <c r="F1892" s="826">
        <v>1.5</v>
      </c>
      <c r="G1892" s="826">
        <v>3</v>
      </c>
      <c r="H1892" s="826">
        <v>1</v>
      </c>
      <c r="I1892" s="826"/>
      <c r="J1892" s="826">
        <v>2.754</v>
      </c>
      <c r="K1892" s="826">
        <v>2.036</v>
      </c>
      <c r="L1892" s="142"/>
      <c r="M1892" s="136">
        <v>498</v>
      </c>
    </row>
    <row r="1893" s="136" customFormat="1" customHeight="1" outlineLevel="1" spans="1:13">
      <c r="A1893" s="196">
        <v>1934</v>
      </c>
      <c r="B1893" s="196"/>
      <c r="C1893" s="196"/>
      <c r="D1893" s="196" t="s">
        <v>1555</v>
      </c>
      <c r="E1893" s="826">
        <v>6.63</v>
      </c>
      <c r="F1893" s="826">
        <v>1.5</v>
      </c>
      <c r="G1893" s="826">
        <v>3</v>
      </c>
      <c r="H1893" s="826">
        <v>2</v>
      </c>
      <c r="I1893" s="826"/>
      <c r="J1893" s="826">
        <v>19.89</v>
      </c>
      <c r="K1893" s="826">
        <v>6.83</v>
      </c>
      <c r="L1893" s="142"/>
      <c r="M1893" s="136">
        <v>498</v>
      </c>
    </row>
    <row r="1894" s="136" customFormat="1" customHeight="1" outlineLevel="1" spans="1:13">
      <c r="A1894" s="196">
        <v>1935</v>
      </c>
      <c r="B1894" s="196"/>
      <c r="C1894" s="196"/>
      <c r="D1894" s="196" t="s">
        <v>1547</v>
      </c>
      <c r="E1894" s="826">
        <v>1.428</v>
      </c>
      <c r="F1894" s="826">
        <v>1.5</v>
      </c>
      <c r="G1894" s="266">
        <v>3.96</v>
      </c>
      <c r="H1894" s="826">
        <v>1</v>
      </c>
      <c r="I1894" s="826">
        <v>5.65488</v>
      </c>
      <c r="J1894" s="826"/>
      <c r="K1894" s="826"/>
      <c r="L1894" s="142"/>
      <c r="M1894" s="136">
        <v>498</v>
      </c>
    </row>
    <row r="1895" s="136" customFormat="1" customHeight="1" outlineLevel="1" spans="1:13">
      <c r="A1895" s="196">
        <v>1936</v>
      </c>
      <c r="B1895" s="196"/>
      <c r="C1895" s="196" t="s">
        <v>85</v>
      </c>
      <c r="D1895" s="196" t="s">
        <v>1553</v>
      </c>
      <c r="E1895" s="826">
        <v>1.836</v>
      </c>
      <c r="F1895" s="826">
        <v>1.5</v>
      </c>
      <c r="G1895" s="826">
        <v>3</v>
      </c>
      <c r="H1895" s="826">
        <v>1</v>
      </c>
      <c r="I1895" s="826"/>
      <c r="J1895" s="826">
        <v>2.754</v>
      </c>
      <c r="K1895" s="826">
        <v>2.036</v>
      </c>
      <c r="L1895" s="142" t="s">
        <v>2198</v>
      </c>
      <c r="M1895" s="136">
        <v>498</v>
      </c>
    </row>
    <row r="1896" s="136" customFormat="1" customHeight="1" outlineLevel="1" spans="1:13">
      <c r="A1896" s="196">
        <v>1937</v>
      </c>
      <c r="B1896" s="196"/>
      <c r="C1896" s="196"/>
      <c r="D1896" s="266" t="s">
        <v>1606</v>
      </c>
      <c r="E1896" s="826">
        <v>1.836</v>
      </c>
      <c r="F1896" s="826">
        <v>1.5</v>
      </c>
      <c r="G1896" s="826">
        <v>3</v>
      </c>
      <c r="H1896" s="826">
        <v>1</v>
      </c>
      <c r="I1896" s="826"/>
      <c r="J1896" s="826">
        <v>2.754</v>
      </c>
      <c r="K1896" s="826">
        <v>2.036</v>
      </c>
      <c r="L1896" s="142"/>
      <c r="M1896" s="136">
        <v>498</v>
      </c>
    </row>
    <row r="1897" s="136" customFormat="1" customHeight="1" outlineLevel="1" spans="1:13">
      <c r="A1897" s="196">
        <v>1938</v>
      </c>
      <c r="B1897" s="196"/>
      <c r="C1897" s="196"/>
      <c r="D1897" s="196" t="s">
        <v>1555</v>
      </c>
      <c r="E1897" s="826">
        <v>6.63</v>
      </c>
      <c r="F1897" s="826">
        <v>1.5</v>
      </c>
      <c r="G1897" s="826">
        <v>3</v>
      </c>
      <c r="H1897" s="826">
        <v>2</v>
      </c>
      <c r="I1897" s="826"/>
      <c r="J1897" s="826">
        <v>19.89</v>
      </c>
      <c r="K1897" s="826">
        <v>6.83</v>
      </c>
      <c r="L1897" s="142"/>
      <c r="M1897" s="136">
        <v>498</v>
      </c>
    </row>
    <row r="1898" s="136" customFormat="1" customHeight="1" outlineLevel="1" spans="1:13">
      <c r="A1898" s="196">
        <v>1939</v>
      </c>
      <c r="B1898" s="196"/>
      <c r="C1898" s="196"/>
      <c r="D1898" s="196" t="s">
        <v>1547</v>
      </c>
      <c r="E1898" s="826">
        <v>1.428</v>
      </c>
      <c r="F1898" s="826">
        <v>1.5</v>
      </c>
      <c r="G1898" s="266">
        <v>3.96</v>
      </c>
      <c r="H1898" s="826">
        <v>1</v>
      </c>
      <c r="I1898" s="826">
        <v>5.65488</v>
      </c>
      <c r="J1898" s="826"/>
      <c r="K1898" s="826"/>
      <c r="L1898" s="142"/>
      <c r="M1898" s="136">
        <v>498</v>
      </c>
    </row>
    <row r="1899" s="136" customFormat="1" customHeight="1" outlineLevel="1" spans="1:13">
      <c r="A1899" s="196">
        <v>1940</v>
      </c>
      <c r="B1899" s="196"/>
      <c r="C1899" s="196" t="s">
        <v>85</v>
      </c>
      <c r="D1899" s="196" t="s">
        <v>1553</v>
      </c>
      <c r="E1899" s="826">
        <v>1.836</v>
      </c>
      <c r="F1899" s="826">
        <v>1.5</v>
      </c>
      <c r="G1899" s="826">
        <v>3</v>
      </c>
      <c r="H1899" s="826">
        <v>1</v>
      </c>
      <c r="I1899" s="826"/>
      <c r="J1899" s="826">
        <v>2.754</v>
      </c>
      <c r="K1899" s="826">
        <v>2.036</v>
      </c>
      <c r="L1899" s="142" t="s">
        <v>2199</v>
      </c>
      <c r="M1899" s="136">
        <v>498</v>
      </c>
    </row>
    <row r="1900" s="136" customFormat="1" customHeight="1" outlineLevel="1" spans="1:13">
      <c r="A1900" s="196">
        <v>1941</v>
      </c>
      <c r="B1900" s="196"/>
      <c r="C1900" s="196"/>
      <c r="D1900" s="266" t="s">
        <v>1606</v>
      </c>
      <c r="E1900" s="826">
        <v>1.836</v>
      </c>
      <c r="F1900" s="826">
        <v>1.5</v>
      </c>
      <c r="G1900" s="826">
        <v>3</v>
      </c>
      <c r="H1900" s="826">
        <v>1</v>
      </c>
      <c r="I1900" s="826"/>
      <c r="J1900" s="826">
        <v>2.754</v>
      </c>
      <c r="K1900" s="826">
        <v>2.036</v>
      </c>
      <c r="L1900" s="142"/>
      <c r="M1900" s="136">
        <v>498</v>
      </c>
    </row>
    <row r="1901" s="136" customFormat="1" customHeight="1" outlineLevel="1" spans="1:13">
      <c r="A1901" s="196">
        <v>1942</v>
      </c>
      <c r="B1901" s="196"/>
      <c r="C1901" s="196"/>
      <c r="D1901" s="196" t="s">
        <v>1555</v>
      </c>
      <c r="E1901" s="826">
        <v>6.63</v>
      </c>
      <c r="F1901" s="826">
        <v>1.5</v>
      </c>
      <c r="G1901" s="826">
        <v>3</v>
      </c>
      <c r="H1901" s="826">
        <v>2</v>
      </c>
      <c r="I1901" s="826"/>
      <c r="J1901" s="826">
        <v>19.89</v>
      </c>
      <c r="K1901" s="826">
        <v>6.83</v>
      </c>
      <c r="L1901" s="142"/>
      <c r="M1901" s="136">
        <v>498</v>
      </c>
    </row>
    <row r="1902" s="136" customFormat="1" customHeight="1" outlineLevel="1" spans="1:13">
      <c r="A1902" s="196">
        <v>1943</v>
      </c>
      <c r="B1902" s="196"/>
      <c r="C1902" s="196"/>
      <c r="D1902" s="196" t="s">
        <v>1547</v>
      </c>
      <c r="E1902" s="826">
        <v>1.428</v>
      </c>
      <c r="F1902" s="826">
        <v>1.5</v>
      </c>
      <c r="G1902" s="266">
        <v>3.96</v>
      </c>
      <c r="H1902" s="826">
        <v>1</v>
      </c>
      <c r="I1902" s="826">
        <v>5.65488</v>
      </c>
      <c r="J1902" s="826"/>
      <c r="K1902" s="826"/>
      <c r="L1902" s="142"/>
      <c r="M1902" s="136">
        <v>498</v>
      </c>
    </row>
    <row r="1903" s="136" customFormat="1" customHeight="1" outlineLevel="1" spans="1:13">
      <c r="A1903" s="196">
        <v>1944</v>
      </c>
      <c r="B1903" s="196"/>
      <c r="C1903" s="196" t="s">
        <v>85</v>
      </c>
      <c r="D1903" s="196" t="s">
        <v>1553</v>
      </c>
      <c r="E1903" s="826">
        <v>1.836</v>
      </c>
      <c r="F1903" s="826">
        <v>1.5</v>
      </c>
      <c r="G1903" s="826">
        <v>3</v>
      </c>
      <c r="H1903" s="826">
        <v>1</v>
      </c>
      <c r="I1903" s="826"/>
      <c r="J1903" s="826">
        <v>2.754</v>
      </c>
      <c r="K1903" s="826">
        <v>2.036</v>
      </c>
      <c r="L1903" s="142" t="s">
        <v>2200</v>
      </c>
      <c r="M1903" s="136">
        <v>498</v>
      </c>
    </row>
    <row r="1904" s="136" customFormat="1" customHeight="1" outlineLevel="1" spans="1:13">
      <c r="A1904" s="196">
        <v>1945</v>
      </c>
      <c r="B1904" s="196"/>
      <c r="C1904" s="196"/>
      <c r="D1904" s="266" t="s">
        <v>1606</v>
      </c>
      <c r="E1904" s="826">
        <v>1.836</v>
      </c>
      <c r="F1904" s="826">
        <v>1.5</v>
      </c>
      <c r="G1904" s="826">
        <v>3</v>
      </c>
      <c r="H1904" s="826">
        <v>1</v>
      </c>
      <c r="I1904" s="826"/>
      <c r="J1904" s="826">
        <v>2.754</v>
      </c>
      <c r="K1904" s="826">
        <v>2.036</v>
      </c>
      <c r="L1904" s="142"/>
      <c r="M1904" s="136">
        <v>498</v>
      </c>
    </row>
    <row r="1905" s="136" customFormat="1" customHeight="1" outlineLevel="1" spans="1:13">
      <c r="A1905" s="196">
        <v>1946</v>
      </c>
      <c r="B1905" s="196"/>
      <c r="C1905" s="196"/>
      <c r="D1905" s="196" t="s">
        <v>1555</v>
      </c>
      <c r="E1905" s="826">
        <v>6.63</v>
      </c>
      <c r="F1905" s="826">
        <v>1.5</v>
      </c>
      <c r="G1905" s="826">
        <v>3</v>
      </c>
      <c r="H1905" s="826">
        <v>2</v>
      </c>
      <c r="I1905" s="826"/>
      <c r="J1905" s="826">
        <v>19.89</v>
      </c>
      <c r="K1905" s="826">
        <v>6.83</v>
      </c>
      <c r="L1905" s="142"/>
      <c r="M1905" s="136">
        <v>498</v>
      </c>
    </row>
    <row r="1906" s="136" customFormat="1" customHeight="1" outlineLevel="1" spans="1:13">
      <c r="A1906" s="196">
        <v>1947</v>
      </c>
      <c r="B1906" s="196"/>
      <c r="C1906" s="196"/>
      <c r="D1906" s="196" t="s">
        <v>1547</v>
      </c>
      <c r="E1906" s="826">
        <v>1.428</v>
      </c>
      <c r="F1906" s="826">
        <v>1.5</v>
      </c>
      <c r="G1906" s="266">
        <v>3.96</v>
      </c>
      <c r="H1906" s="826">
        <v>1</v>
      </c>
      <c r="I1906" s="826">
        <v>5.65488</v>
      </c>
      <c r="J1906" s="826"/>
      <c r="K1906" s="826"/>
      <c r="L1906" s="142"/>
      <c r="M1906" s="136">
        <v>498</v>
      </c>
    </row>
    <row r="1907" s="136" customFormat="1" customHeight="1" outlineLevel="1" spans="1:13">
      <c r="A1907" s="196">
        <v>1948</v>
      </c>
      <c r="B1907" s="196"/>
      <c r="C1907" s="131" t="s">
        <v>1163</v>
      </c>
      <c r="D1907" s="196" t="s">
        <v>1555</v>
      </c>
      <c r="E1907" s="826">
        <v>9.792</v>
      </c>
      <c r="F1907" s="826">
        <v>1.5</v>
      </c>
      <c r="G1907" s="826">
        <v>3</v>
      </c>
      <c r="H1907" s="826">
        <v>1</v>
      </c>
      <c r="I1907" s="826"/>
      <c r="J1907" s="826">
        <v>14.688</v>
      </c>
      <c r="K1907" s="826">
        <v>9.992</v>
      </c>
      <c r="L1907" s="142" t="s">
        <v>2201</v>
      </c>
      <c r="M1907" s="136">
        <v>498</v>
      </c>
    </row>
    <row r="1908" s="136" customFormat="1" customHeight="1" outlineLevel="1" spans="1:13">
      <c r="A1908" s="196">
        <v>1949</v>
      </c>
      <c r="B1908" s="196"/>
      <c r="C1908" s="315"/>
      <c r="D1908" s="196" t="s">
        <v>1553</v>
      </c>
      <c r="E1908" s="826">
        <v>5.712</v>
      </c>
      <c r="F1908" s="826">
        <v>1.5</v>
      </c>
      <c r="G1908" s="826">
        <v>3</v>
      </c>
      <c r="H1908" s="826">
        <v>1</v>
      </c>
      <c r="I1908" s="826"/>
      <c r="J1908" s="826">
        <v>8.568</v>
      </c>
      <c r="K1908" s="826">
        <v>5.912</v>
      </c>
      <c r="L1908" s="142"/>
      <c r="M1908" s="136">
        <v>498</v>
      </c>
    </row>
    <row r="1909" s="136" customFormat="1" customHeight="1" outlineLevel="1" spans="1:13">
      <c r="A1909" s="196">
        <v>1950</v>
      </c>
      <c r="B1909" s="196"/>
      <c r="C1909" s="263"/>
      <c r="D1909" s="266" t="s">
        <v>1606</v>
      </c>
      <c r="E1909" s="826">
        <v>5.712</v>
      </c>
      <c r="F1909" s="826">
        <v>1.5</v>
      </c>
      <c r="G1909" s="826">
        <v>3</v>
      </c>
      <c r="H1909" s="826">
        <v>1</v>
      </c>
      <c r="I1909" s="826"/>
      <c r="J1909" s="826">
        <v>8.568</v>
      </c>
      <c r="K1909" s="826">
        <v>5.912</v>
      </c>
      <c r="L1909" s="142"/>
      <c r="M1909" s="136">
        <v>498</v>
      </c>
    </row>
    <row r="1910" s="136" customFormat="1" customHeight="1" outlineLevel="1" spans="1:13">
      <c r="A1910" s="196">
        <v>1951</v>
      </c>
      <c r="B1910" s="196"/>
      <c r="C1910" s="196" t="s">
        <v>1165</v>
      </c>
      <c r="D1910" s="196" t="s">
        <v>1553</v>
      </c>
      <c r="E1910" s="826">
        <v>3.366</v>
      </c>
      <c r="F1910" s="826">
        <v>1.5</v>
      </c>
      <c r="G1910" s="826">
        <v>1.4</v>
      </c>
      <c r="H1910" s="826">
        <v>1</v>
      </c>
      <c r="I1910" s="826"/>
      <c r="J1910" s="826">
        <v>5.049</v>
      </c>
      <c r="K1910" s="826">
        <v>3.566</v>
      </c>
      <c r="L1910" s="142" t="s">
        <v>2202</v>
      </c>
      <c r="M1910" s="136">
        <v>498</v>
      </c>
    </row>
    <row r="1911" s="136" customFormat="1" customHeight="1" outlineLevel="1" spans="1:13">
      <c r="A1911" s="196">
        <v>1952</v>
      </c>
      <c r="B1911" s="196" t="s">
        <v>2203</v>
      </c>
      <c r="C1911" s="196" t="s">
        <v>1190</v>
      </c>
      <c r="D1911" s="196" t="s">
        <v>1553</v>
      </c>
      <c r="E1911" s="826">
        <v>9.69</v>
      </c>
      <c r="F1911" s="826">
        <v>1.5</v>
      </c>
      <c r="G1911" s="826">
        <v>3</v>
      </c>
      <c r="H1911" s="826">
        <v>1</v>
      </c>
      <c r="I1911" s="826"/>
      <c r="J1911" s="826">
        <v>14.535</v>
      </c>
      <c r="K1911" s="826">
        <v>9.89</v>
      </c>
      <c r="L1911" s="142" t="s">
        <v>2204</v>
      </c>
      <c r="M1911" s="136">
        <v>702</v>
      </c>
    </row>
    <row r="1912" s="136" customFormat="1" customHeight="1" outlineLevel="1" spans="1:13">
      <c r="A1912" s="196">
        <v>1953</v>
      </c>
      <c r="B1912" s="196"/>
      <c r="C1912" s="196" t="s">
        <v>1239</v>
      </c>
      <c r="D1912" s="196" t="s">
        <v>1553</v>
      </c>
      <c r="E1912" s="826">
        <v>8.67</v>
      </c>
      <c r="F1912" s="826">
        <v>1.5</v>
      </c>
      <c r="G1912" s="826">
        <v>3</v>
      </c>
      <c r="H1912" s="826">
        <v>1</v>
      </c>
      <c r="I1912" s="826"/>
      <c r="J1912" s="826">
        <v>13.005</v>
      </c>
      <c r="K1912" s="826">
        <v>8.87</v>
      </c>
      <c r="L1912" s="142" t="s">
        <v>1561</v>
      </c>
      <c r="M1912" s="136">
        <v>702</v>
      </c>
    </row>
    <row r="1913" s="136" customFormat="1" customHeight="1" outlineLevel="1" spans="1:13">
      <c r="A1913" s="196">
        <v>1954</v>
      </c>
      <c r="B1913" s="196"/>
      <c r="C1913" s="196" t="s">
        <v>85</v>
      </c>
      <c r="D1913" s="196" t="s">
        <v>1553</v>
      </c>
      <c r="E1913" s="826">
        <v>1.836</v>
      </c>
      <c r="F1913" s="826">
        <v>1.5</v>
      </c>
      <c r="G1913" s="826">
        <v>3</v>
      </c>
      <c r="H1913" s="826">
        <v>1</v>
      </c>
      <c r="I1913" s="826"/>
      <c r="J1913" s="826">
        <v>2.754</v>
      </c>
      <c r="K1913" s="826">
        <v>2.036</v>
      </c>
      <c r="L1913" s="142" t="s">
        <v>2205</v>
      </c>
      <c r="M1913" s="136">
        <v>702</v>
      </c>
    </row>
    <row r="1914" s="136" customFormat="1" customHeight="1" outlineLevel="1" spans="1:13">
      <c r="A1914" s="196">
        <v>1955</v>
      </c>
      <c r="B1914" s="196"/>
      <c r="C1914" s="196"/>
      <c r="D1914" s="266" t="s">
        <v>1606</v>
      </c>
      <c r="E1914" s="826">
        <v>1.836</v>
      </c>
      <c r="F1914" s="826">
        <v>1.5</v>
      </c>
      <c r="G1914" s="826">
        <v>3</v>
      </c>
      <c r="H1914" s="826">
        <v>1</v>
      </c>
      <c r="I1914" s="826"/>
      <c r="J1914" s="826">
        <v>2.754</v>
      </c>
      <c r="K1914" s="826">
        <v>2.036</v>
      </c>
      <c r="L1914" s="142"/>
      <c r="M1914" s="136">
        <v>702</v>
      </c>
    </row>
    <row r="1915" s="136" customFormat="1" customHeight="1" outlineLevel="1" spans="1:13">
      <c r="A1915" s="196">
        <v>1956</v>
      </c>
      <c r="B1915" s="196"/>
      <c r="C1915" s="196"/>
      <c r="D1915" s="196" t="s">
        <v>1555</v>
      </c>
      <c r="E1915" s="826">
        <v>6.63</v>
      </c>
      <c r="F1915" s="826">
        <v>1.5</v>
      </c>
      <c r="G1915" s="826">
        <v>3</v>
      </c>
      <c r="H1915" s="826">
        <v>2</v>
      </c>
      <c r="I1915" s="826"/>
      <c r="J1915" s="826">
        <v>19.89</v>
      </c>
      <c r="K1915" s="826">
        <v>6.83</v>
      </c>
      <c r="L1915" s="142"/>
      <c r="M1915" s="136">
        <v>702</v>
      </c>
    </row>
    <row r="1916" s="136" customFormat="1" customHeight="1" outlineLevel="1" spans="1:13">
      <c r="A1916" s="196">
        <v>1957</v>
      </c>
      <c r="B1916" s="196"/>
      <c r="C1916" s="196"/>
      <c r="D1916" s="196" t="s">
        <v>1547</v>
      </c>
      <c r="E1916" s="826">
        <v>1.428</v>
      </c>
      <c r="F1916" s="826">
        <v>1.5</v>
      </c>
      <c r="G1916" s="266">
        <v>3.96</v>
      </c>
      <c r="H1916" s="826">
        <v>1</v>
      </c>
      <c r="I1916" s="826">
        <v>5.65488</v>
      </c>
      <c r="J1916" s="826"/>
      <c r="K1916" s="826"/>
      <c r="L1916" s="142"/>
      <c r="M1916" s="136">
        <v>702</v>
      </c>
    </row>
    <row r="1917" s="136" customFormat="1" customHeight="1" outlineLevel="1" spans="1:13">
      <c r="A1917" s="196">
        <v>1958</v>
      </c>
      <c r="B1917" s="196"/>
      <c r="C1917" s="196" t="s">
        <v>85</v>
      </c>
      <c r="D1917" s="196" t="s">
        <v>1553</v>
      </c>
      <c r="E1917" s="826">
        <v>1.836</v>
      </c>
      <c r="F1917" s="826">
        <v>1.5</v>
      </c>
      <c r="G1917" s="826">
        <v>3</v>
      </c>
      <c r="H1917" s="826">
        <v>1</v>
      </c>
      <c r="I1917" s="826"/>
      <c r="J1917" s="826">
        <v>2.754</v>
      </c>
      <c r="K1917" s="826">
        <v>2.036</v>
      </c>
      <c r="L1917" s="142" t="s">
        <v>2206</v>
      </c>
      <c r="M1917" s="136">
        <v>702</v>
      </c>
    </row>
    <row r="1918" s="136" customFormat="1" customHeight="1" outlineLevel="1" spans="1:13">
      <c r="A1918" s="196">
        <v>1959</v>
      </c>
      <c r="B1918" s="196"/>
      <c r="C1918" s="196"/>
      <c r="D1918" s="266" t="s">
        <v>1606</v>
      </c>
      <c r="E1918" s="826">
        <v>1.836</v>
      </c>
      <c r="F1918" s="826">
        <v>1.5</v>
      </c>
      <c r="G1918" s="826">
        <v>3</v>
      </c>
      <c r="H1918" s="826">
        <v>1</v>
      </c>
      <c r="I1918" s="826"/>
      <c r="J1918" s="826">
        <v>2.754</v>
      </c>
      <c r="K1918" s="826">
        <v>2.036</v>
      </c>
      <c r="L1918" s="142"/>
      <c r="M1918" s="136">
        <v>702</v>
      </c>
    </row>
    <row r="1919" s="136" customFormat="1" customHeight="1" outlineLevel="1" spans="1:13">
      <c r="A1919" s="196">
        <v>1960</v>
      </c>
      <c r="B1919" s="196"/>
      <c r="C1919" s="196"/>
      <c r="D1919" s="196" t="s">
        <v>1555</v>
      </c>
      <c r="E1919" s="826">
        <v>6.63</v>
      </c>
      <c r="F1919" s="826">
        <v>1.5</v>
      </c>
      <c r="G1919" s="826">
        <v>3</v>
      </c>
      <c r="H1919" s="826">
        <v>2</v>
      </c>
      <c r="I1919" s="826"/>
      <c r="J1919" s="826">
        <v>19.89</v>
      </c>
      <c r="K1919" s="826">
        <v>6.83</v>
      </c>
      <c r="L1919" s="142"/>
      <c r="M1919" s="136">
        <v>702</v>
      </c>
    </row>
    <row r="1920" s="136" customFormat="1" customHeight="1" outlineLevel="1" spans="1:13">
      <c r="A1920" s="196">
        <v>1961</v>
      </c>
      <c r="B1920" s="196"/>
      <c r="C1920" s="196"/>
      <c r="D1920" s="196" t="s">
        <v>1547</v>
      </c>
      <c r="E1920" s="826">
        <v>1.428</v>
      </c>
      <c r="F1920" s="826">
        <v>1.5</v>
      </c>
      <c r="G1920" s="266">
        <v>3.96</v>
      </c>
      <c r="H1920" s="826">
        <v>1</v>
      </c>
      <c r="I1920" s="826">
        <v>5.65488</v>
      </c>
      <c r="J1920" s="826"/>
      <c r="K1920" s="826"/>
      <c r="L1920" s="142"/>
      <c r="M1920" s="136">
        <v>702</v>
      </c>
    </row>
    <row r="1921" s="136" customFormat="1" customHeight="1" outlineLevel="1" spans="1:13">
      <c r="A1921" s="196">
        <v>1962</v>
      </c>
      <c r="B1921" s="196"/>
      <c r="C1921" s="196" t="s">
        <v>85</v>
      </c>
      <c r="D1921" s="196" t="s">
        <v>1553</v>
      </c>
      <c r="E1921" s="826">
        <v>1.836</v>
      </c>
      <c r="F1921" s="826">
        <v>1.5</v>
      </c>
      <c r="G1921" s="826">
        <v>3</v>
      </c>
      <c r="H1921" s="826">
        <v>1</v>
      </c>
      <c r="I1921" s="826"/>
      <c r="J1921" s="826">
        <v>2.754</v>
      </c>
      <c r="K1921" s="826">
        <v>2.036</v>
      </c>
      <c r="L1921" s="142" t="s">
        <v>2207</v>
      </c>
      <c r="M1921" s="136">
        <v>702</v>
      </c>
    </row>
    <row r="1922" s="136" customFormat="1" customHeight="1" outlineLevel="1" spans="1:13">
      <c r="A1922" s="196">
        <v>1963</v>
      </c>
      <c r="B1922" s="196"/>
      <c r="C1922" s="196"/>
      <c r="D1922" s="266" t="s">
        <v>1606</v>
      </c>
      <c r="E1922" s="826">
        <v>1.836</v>
      </c>
      <c r="F1922" s="826">
        <v>1.5</v>
      </c>
      <c r="G1922" s="826">
        <v>3</v>
      </c>
      <c r="H1922" s="826">
        <v>1</v>
      </c>
      <c r="I1922" s="826"/>
      <c r="J1922" s="826">
        <v>2.754</v>
      </c>
      <c r="K1922" s="826">
        <v>2.036</v>
      </c>
      <c r="L1922" s="142"/>
      <c r="M1922" s="136">
        <v>702</v>
      </c>
    </row>
    <row r="1923" s="136" customFormat="1" customHeight="1" outlineLevel="1" spans="1:13">
      <c r="A1923" s="196">
        <v>1964</v>
      </c>
      <c r="B1923" s="196"/>
      <c r="C1923" s="196"/>
      <c r="D1923" s="196" t="s">
        <v>1555</v>
      </c>
      <c r="E1923" s="826">
        <v>6.63</v>
      </c>
      <c r="F1923" s="826">
        <v>1.5</v>
      </c>
      <c r="G1923" s="826">
        <v>3</v>
      </c>
      <c r="H1923" s="826">
        <v>2</v>
      </c>
      <c r="I1923" s="826"/>
      <c r="J1923" s="826">
        <v>19.89</v>
      </c>
      <c r="K1923" s="826">
        <v>6.83</v>
      </c>
      <c r="L1923" s="142"/>
      <c r="M1923" s="136">
        <v>702</v>
      </c>
    </row>
    <row r="1924" s="136" customFormat="1" customHeight="1" outlineLevel="1" spans="1:13">
      <c r="A1924" s="196">
        <v>1965</v>
      </c>
      <c r="B1924" s="196"/>
      <c r="C1924" s="196"/>
      <c r="D1924" s="196" t="s">
        <v>1547</v>
      </c>
      <c r="E1924" s="826">
        <v>1.428</v>
      </c>
      <c r="F1924" s="826">
        <v>1.5</v>
      </c>
      <c r="G1924" s="266">
        <v>3.96</v>
      </c>
      <c r="H1924" s="826">
        <v>1</v>
      </c>
      <c r="I1924" s="826">
        <v>5.65488</v>
      </c>
      <c r="J1924" s="826"/>
      <c r="K1924" s="826"/>
      <c r="L1924" s="142"/>
      <c r="M1924" s="136">
        <v>702</v>
      </c>
    </row>
    <row r="1925" s="136" customFormat="1" customHeight="1" outlineLevel="1" spans="1:13">
      <c r="A1925" s="196">
        <v>1966</v>
      </c>
      <c r="B1925" s="196"/>
      <c r="C1925" s="196" t="s">
        <v>85</v>
      </c>
      <c r="D1925" s="196" t="s">
        <v>1553</v>
      </c>
      <c r="E1925" s="826">
        <v>1.836</v>
      </c>
      <c r="F1925" s="826">
        <v>1.5</v>
      </c>
      <c r="G1925" s="826">
        <v>3</v>
      </c>
      <c r="H1925" s="826">
        <v>1</v>
      </c>
      <c r="I1925" s="826"/>
      <c r="J1925" s="826">
        <v>2.754</v>
      </c>
      <c r="K1925" s="826">
        <v>2.036</v>
      </c>
      <c r="L1925" s="142" t="s">
        <v>2208</v>
      </c>
      <c r="M1925" s="136">
        <v>702</v>
      </c>
    </row>
    <row r="1926" s="136" customFormat="1" customHeight="1" outlineLevel="1" spans="1:13">
      <c r="A1926" s="196">
        <v>1967</v>
      </c>
      <c r="B1926" s="196"/>
      <c r="C1926" s="196"/>
      <c r="D1926" s="266" t="s">
        <v>1606</v>
      </c>
      <c r="E1926" s="826">
        <v>1.836</v>
      </c>
      <c r="F1926" s="826">
        <v>1.5</v>
      </c>
      <c r="G1926" s="826">
        <v>3</v>
      </c>
      <c r="H1926" s="826">
        <v>1</v>
      </c>
      <c r="I1926" s="826"/>
      <c r="J1926" s="826">
        <v>2.754</v>
      </c>
      <c r="K1926" s="826">
        <v>2.036</v>
      </c>
      <c r="L1926" s="142"/>
      <c r="M1926" s="136">
        <v>702</v>
      </c>
    </row>
    <row r="1927" s="136" customFormat="1" customHeight="1" outlineLevel="1" spans="1:13">
      <c r="A1927" s="196">
        <v>1968</v>
      </c>
      <c r="B1927" s="196"/>
      <c r="C1927" s="196"/>
      <c r="D1927" s="196" t="s">
        <v>1555</v>
      </c>
      <c r="E1927" s="826">
        <v>6.63</v>
      </c>
      <c r="F1927" s="826">
        <v>1.5</v>
      </c>
      <c r="G1927" s="826">
        <v>3</v>
      </c>
      <c r="H1927" s="826">
        <v>2</v>
      </c>
      <c r="I1927" s="826"/>
      <c r="J1927" s="826">
        <v>19.89</v>
      </c>
      <c r="K1927" s="826">
        <v>6.83</v>
      </c>
      <c r="L1927" s="142"/>
      <c r="M1927" s="136">
        <v>702</v>
      </c>
    </row>
    <row r="1928" s="136" customFormat="1" customHeight="1" outlineLevel="1" spans="1:13">
      <c r="A1928" s="196">
        <v>1969</v>
      </c>
      <c r="B1928" s="196"/>
      <c r="C1928" s="196"/>
      <c r="D1928" s="196" t="s">
        <v>1547</v>
      </c>
      <c r="E1928" s="826">
        <v>1.428</v>
      </c>
      <c r="F1928" s="826">
        <v>1.5</v>
      </c>
      <c r="G1928" s="266">
        <v>3.96</v>
      </c>
      <c r="H1928" s="826">
        <v>1</v>
      </c>
      <c r="I1928" s="826">
        <v>5.65488</v>
      </c>
      <c r="J1928" s="826"/>
      <c r="K1928" s="826"/>
      <c r="L1928" s="142"/>
      <c r="M1928" s="136">
        <v>702</v>
      </c>
    </row>
    <row r="1929" s="136" customFormat="1" customHeight="1" outlineLevel="1" spans="1:13">
      <c r="A1929" s="196">
        <v>1970</v>
      </c>
      <c r="B1929" s="196"/>
      <c r="C1929" s="196" t="s">
        <v>87</v>
      </c>
      <c r="D1929" s="196" t="s">
        <v>1553</v>
      </c>
      <c r="E1929" s="826">
        <v>1.836</v>
      </c>
      <c r="F1929" s="826">
        <v>1.5</v>
      </c>
      <c r="G1929" s="826">
        <v>3</v>
      </c>
      <c r="H1929" s="826">
        <v>1</v>
      </c>
      <c r="I1929" s="826"/>
      <c r="J1929" s="826">
        <v>2.754</v>
      </c>
      <c r="K1929" s="826">
        <v>2.036</v>
      </c>
      <c r="L1929" s="142" t="s">
        <v>2209</v>
      </c>
      <c r="M1929" s="136">
        <v>702</v>
      </c>
    </row>
    <row r="1930" s="136" customFormat="1" customHeight="1" outlineLevel="1" spans="1:13">
      <c r="A1930" s="196">
        <v>1971</v>
      </c>
      <c r="B1930" s="196"/>
      <c r="C1930" s="196"/>
      <c r="D1930" s="266" t="s">
        <v>1606</v>
      </c>
      <c r="E1930" s="826">
        <v>1.836</v>
      </c>
      <c r="F1930" s="826">
        <v>1.5</v>
      </c>
      <c r="G1930" s="826">
        <v>3</v>
      </c>
      <c r="H1930" s="826">
        <v>1</v>
      </c>
      <c r="I1930" s="826"/>
      <c r="J1930" s="826">
        <v>2.754</v>
      </c>
      <c r="K1930" s="826">
        <v>2.036</v>
      </c>
      <c r="L1930" s="142"/>
      <c r="M1930" s="136">
        <v>702</v>
      </c>
    </row>
    <row r="1931" s="136" customFormat="1" customHeight="1" outlineLevel="1" spans="1:13">
      <c r="A1931" s="196">
        <v>1972</v>
      </c>
      <c r="B1931" s="196"/>
      <c r="C1931" s="196"/>
      <c r="D1931" s="196" t="s">
        <v>1555</v>
      </c>
      <c r="E1931" s="826">
        <v>6.63</v>
      </c>
      <c r="F1931" s="826">
        <v>1.5</v>
      </c>
      <c r="G1931" s="826">
        <v>3</v>
      </c>
      <c r="H1931" s="826">
        <v>3</v>
      </c>
      <c r="I1931" s="826"/>
      <c r="J1931" s="826">
        <v>29.835</v>
      </c>
      <c r="K1931" s="826">
        <v>6.83</v>
      </c>
      <c r="L1931" s="142"/>
      <c r="M1931" s="136">
        <v>702</v>
      </c>
    </row>
    <row r="1932" s="136" customFormat="1" customHeight="1" outlineLevel="1" spans="1:13">
      <c r="A1932" s="196">
        <v>1973</v>
      </c>
      <c r="B1932" s="196"/>
      <c r="C1932" s="196"/>
      <c r="D1932" s="196" t="s">
        <v>1547</v>
      </c>
      <c r="E1932" s="826">
        <v>1.428</v>
      </c>
      <c r="F1932" s="826">
        <v>1.5</v>
      </c>
      <c r="G1932" s="266">
        <v>3.96</v>
      </c>
      <c r="H1932" s="826">
        <v>1</v>
      </c>
      <c r="I1932" s="826">
        <v>5.65488</v>
      </c>
      <c r="J1932" s="826"/>
      <c r="K1932" s="826"/>
      <c r="L1932" s="142"/>
      <c r="M1932" s="136">
        <v>702</v>
      </c>
    </row>
    <row r="1933" s="136" customFormat="1" customHeight="1" outlineLevel="1" spans="1:13">
      <c r="A1933" s="196">
        <v>1974</v>
      </c>
      <c r="B1933" s="196"/>
      <c r="C1933" s="196" t="s">
        <v>87</v>
      </c>
      <c r="D1933" s="196" t="s">
        <v>1553</v>
      </c>
      <c r="E1933" s="826">
        <v>1.836</v>
      </c>
      <c r="F1933" s="826">
        <v>1.5</v>
      </c>
      <c r="G1933" s="826">
        <v>3</v>
      </c>
      <c r="H1933" s="826">
        <v>1</v>
      </c>
      <c r="I1933" s="826"/>
      <c r="J1933" s="826">
        <v>2.754</v>
      </c>
      <c r="K1933" s="826">
        <v>2.036</v>
      </c>
      <c r="L1933" s="142" t="s">
        <v>2210</v>
      </c>
      <c r="M1933" s="136">
        <v>702</v>
      </c>
    </row>
    <row r="1934" s="136" customFormat="1" customHeight="1" outlineLevel="1" spans="1:13">
      <c r="A1934" s="196">
        <v>1975</v>
      </c>
      <c r="B1934" s="196"/>
      <c r="C1934" s="196"/>
      <c r="D1934" s="266" t="s">
        <v>1606</v>
      </c>
      <c r="E1934" s="826">
        <v>1.836</v>
      </c>
      <c r="F1934" s="826">
        <v>1.5</v>
      </c>
      <c r="G1934" s="826">
        <v>3</v>
      </c>
      <c r="H1934" s="826">
        <v>1</v>
      </c>
      <c r="I1934" s="826"/>
      <c r="J1934" s="826">
        <v>2.754</v>
      </c>
      <c r="K1934" s="826">
        <v>2.036</v>
      </c>
      <c r="L1934" s="142"/>
      <c r="M1934" s="136">
        <v>702</v>
      </c>
    </row>
    <row r="1935" s="136" customFormat="1" customHeight="1" outlineLevel="1" spans="1:13">
      <c r="A1935" s="196">
        <v>1976</v>
      </c>
      <c r="B1935" s="196"/>
      <c r="C1935" s="196"/>
      <c r="D1935" s="196" t="s">
        <v>1555</v>
      </c>
      <c r="E1935" s="826">
        <v>6.63</v>
      </c>
      <c r="F1935" s="826">
        <v>1.5</v>
      </c>
      <c r="G1935" s="826">
        <v>3</v>
      </c>
      <c r="H1935" s="826">
        <v>3</v>
      </c>
      <c r="I1935" s="826"/>
      <c r="J1935" s="826">
        <v>29.835</v>
      </c>
      <c r="K1935" s="826">
        <v>6.83</v>
      </c>
      <c r="L1935" s="142"/>
      <c r="M1935" s="136">
        <v>702</v>
      </c>
    </row>
    <row r="1936" s="136" customFormat="1" customHeight="1" outlineLevel="1" spans="1:13">
      <c r="A1936" s="196">
        <v>1977</v>
      </c>
      <c r="B1936" s="196"/>
      <c r="C1936" s="196"/>
      <c r="D1936" s="196" t="s">
        <v>1547</v>
      </c>
      <c r="E1936" s="826">
        <v>1.428</v>
      </c>
      <c r="F1936" s="826">
        <v>1.5</v>
      </c>
      <c r="G1936" s="266">
        <v>3.96</v>
      </c>
      <c r="H1936" s="826">
        <v>1</v>
      </c>
      <c r="I1936" s="826">
        <v>5.65488</v>
      </c>
      <c r="J1936" s="826"/>
      <c r="K1936" s="826"/>
      <c r="L1936" s="142"/>
      <c r="M1936" s="136">
        <v>702</v>
      </c>
    </row>
    <row r="1937" s="136" customFormat="1" customHeight="1" outlineLevel="1" spans="1:13">
      <c r="A1937" s="196">
        <v>1978</v>
      </c>
      <c r="B1937" s="196"/>
      <c r="C1937" s="196" t="s">
        <v>87</v>
      </c>
      <c r="D1937" s="196" t="s">
        <v>1553</v>
      </c>
      <c r="E1937" s="826">
        <v>1.836</v>
      </c>
      <c r="F1937" s="826">
        <v>1.5</v>
      </c>
      <c r="G1937" s="826">
        <v>3</v>
      </c>
      <c r="H1937" s="826">
        <v>1</v>
      </c>
      <c r="I1937" s="826"/>
      <c r="J1937" s="826">
        <v>2.754</v>
      </c>
      <c r="K1937" s="826">
        <v>2.036</v>
      </c>
      <c r="L1937" s="142" t="s">
        <v>2211</v>
      </c>
      <c r="M1937" s="136">
        <v>702</v>
      </c>
    </row>
    <row r="1938" s="136" customFormat="1" customHeight="1" outlineLevel="1" spans="1:13">
      <c r="A1938" s="196">
        <v>1979</v>
      </c>
      <c r="B1938" s="196"/>
      <c r="C1938" s="196"/>
      <c r="D1938" s="266" t="s">
        <v>1606</v>
      </c>
      <c r="E1938" s="826">
        <v>1.836</v>
      </c>
      <c r="F1938" s="826">
        <v>1.5</v>
      </c>
      <c r="G1938" s="826">
        <v>3</v>
      </c>
      <c r="H1938" s="826">
        <v>1</v>
      </c>
      <c r="I1938" s="826"/>
      <c r="J1938" s="826">
        <v>2.754</v>
      </c>
      <c r="K1938" s="826">
        <v>2.036</v>
      </c>
      <c r="L1938" s="142"/>
      <c r="M1938" s="136">
        <v>702</v>
      </c>
    </row>
    <row r="1939" s="136" customFormat="1" customHeight="1" outlineLevel="1" spans="1:13">
      <c r="A1939" s="196">
        <v>1980</v>
      </c>
      <c r="B1939" s="196"/>
      <c r="C1939" s="196"/>
      <c r="D1939" s="196" t="s">
        <v>1555</v>
      </c>
      <c r="E1939" s="826">
        <v>6.63</v>
      </c>
      <c r="F1939" s="826">
        <v>1.5</v>
      </c>
      <c r="G1939" s="826">
        <v>3</v>
      </c>
      <c r="H1939" s="826">
        <v>3</v>
      </c>
      <c r="I1939" s="826"/>
      <c r="J1939" s="826">
        <v>29.835</v>
      </c>
      <c r="K1939" s="826">
        <v>6.83</v>
      </c>
      <c r="L1939" s="142"/>
      <c r="M1939" s="136">
        <v>702</v>
      </c>
    </row>
    <row r="1940" s="136" customFormat="1" customHeight="1" outlineLevel="1" spans="1:13">
      <c r="A1940" s="196">
        <v>1981</v>
      </c>
      <c r="B1940" s="196"/>
      <c r="C1940" s="196"/>
      <c r="D1940" s="196" t="s">
        <v>1547</v>
      </c>
      <c r="E1940" s="826">
        <v>1.428</v>
      </c>
      <c r="F1940" s="826">
        <v>1.5</v>
      </c>
      <c r="G1940" s="266">
        <v>3.96</v>
      </c>
      <c r="H1940" s="826">
        <v>1</v>
      </c>
      <c r="I1940" s="826">
        <v>5.65488</v>
      </c>
      <c r="J1940" s="826"/>
      <c r="K1940" s="826"/>
      <c r="L1940" s="142"/>
      <c r="M1940" s="136">
        <v>702</v>
      </c>
    </row>
    <row r="1941" s="136" customFormat="1" customHeight="1" outlineLevel="1" spans="1:13">
      <c r="A1941" s="196">
        <v>1982</v>
      </c>
      <c r="B1941" s="196"/>
      <c r="C1941" s="196" t="s">
        <v>83</v>
      </c>
      <c r="D1941" s="196" t="s">
        <v>1553</v>
      </c>
      <c r="E1941" s="826">
        <v>3.264</v>
      </c>
      <c r="F1941" s="826">
        <v>1.5</v>
      </c>
      <c r="G1941" s="826">
        <v>3</v>
      </c>
      <c r="H1941" s="826">
        <v>1</v>
      </c>
      <c r="I1941" s="826"/>
      <c r="J1941" s="826">
        <v>4.896</v>
      </c>
      <c r="K1941" s="826">
        <v>3.464</v>
      </c>
      <c r="L1941" s="142" t="s">
        <v>2212</v>
      </c>
      <c r="M1941" s="136">
        <v>702</v>
      </c>
    </row>
    <row r="1942" s="136" customFormat="1" customHeight="1" outlineLevel="1" spans="1:13">
      <c r="A1942" s="196">
        <v>1983</v>
      </c>
      <c r="B1942" s="196"/>
      <c r="C1942" s="196"/>
      <c r="D1942" s="266" t="s">
        <v>1606</v>
      </c>
      <c r="E1942" s="826">
        <v>3.264</v>
      </c>
      <c r="F1942" s="826">
        <v>1.5</v>
      </c>
      <c r="G1942" s="826">
        <v>3</v>
      </c>
      <c r="H1942" s="826">
        <v>1</v>
      </c>
      <c r="I1942" s="826"/>
      <c r="J1942" s="826">
        <v>4.896</v>
      </c>
      <c r="K1942" s="826">
        <v>3.464</v>
      </c>
      <c r="L1942" s="142"/>
      <c r="M1942" s="136">
        <v>702</v>
      </c>
    </row>
    <row r="1943" s="136" customFormat="1" customHeight="1" outlineLevel="1" spans="1:13">
      <c r="A1943" s="196">
        <v>1984</v>
      </c>
      <c r="B1943" s="196"/>
      <c r="C1943" s="196"/>
      <c r="D1943" s="196" t="s">
        <v>1555</v>
      </c>
      <c r="E1943" s="826">
        <v>6.63</v>
      </c>
      <c r="F1943" s="826">
        <v>1.5</v>
      </c>
      <c r="G1943" s="826">
        <v>3</v>
      </c>
      <c r="H1943" s="826">
        <v>1</v>
      </c>
      <c r="I1943" s="826"/>
      <c r="J1943" s="826">
        <v>9.945</v>
      </c>
      <c r="K1943" s="826">
        <v>6.83</v>
      </c>
      <c r="L1943" s="142"/>
      <c r="M1943" s="136">
        <v>702</v>
      </c>
    </row>
    <row r="1944" s="136" customFormat="1" customHeight="1" outlineLevel="1" spans="1:13">
      <c r="A1944" s="196">
        <v>1986</v>
      </c>
      <c r="B1944" s="196"/>
      <c r="C1944" s="196" t="s">
        <v>83</v>
      </c>
      <c r="D1944" s="196" t="s">
        <v>1553</v>
      </c>
      <c r="E1944" s="826">
        <v>3.264</v>
      </c>
      <c r="F1944" s="826">
        <v>1.5</v>
      </c>
      <c r="G1944" s="826">
        <v>3</v>
      </c>
      <c r="H1944" s="826">
        <v>1</v>
      </c>
      <c r="I1944" s="826"/>
      <c r="J1944" s="826">
        <v>4.896</v>
      </c>
      <c r="K1944" s="826">
        <v>3.464</v>
      </c>
      <c r="L1944" s="142" t="s">
        <v>2213</v>
      </c>
      <c r="M1944" s="136">
        <v>702</v>
      </c>
    </row>
    <row r="1945" s="136" customFormat="1" customHeight="1" outlineLevel="1" spans="1:13">
      <c r="A1945" s="196">
        <v>1987</v>
      </c>
      <c r="B1945" s="196"/>
      <c r="C1945" s="196"/>
      <c r="D1945" s="266" t="s">
        <v>1606</v>
      </c>
      <c r="E1945" s="826">
        <v>3.264</v>
      </c>
      <c r="F1945" s="826">
        <v>1.5</v>
      </c>
      <c r="G1945" s="826">
        <v>3</v>
      </c>
      <c r="H1945" s="826">
        <v>1</v>
      </c>
      <c r="I1945" s="826"/>
      <c r="J1945" s="826">
        <v>4.896</v>
      </c>
      <c r="K1945" s="826">
        <v>3.464</v>
      </c>
      <c r="L1945" s="142"/>
      <c r="M1945" s="136">
        <v>702</v>
      </c>
    </row>
    <row r="1946" s="136" customFormat="1" customHeight="1" outlineLevel="1" spans="1:13">
      <c r="A1946" s="196">
        <v>1988</v>
      </c>
      <c r="B1946" s="196"/>
      <c r="C1946" s="196"/>
      <c r="D1946" s="196" t="s">
        <v>1555</v>
      </c>
      <c r="E1946" s="826">
        <v>6.63</v>
      </c>
      <c r="F1946" s="826">
        <v>1.5</v>
      </c>
      <c r="G1946" s="826">
        <v>3</v>
      </c>
      <c r="H1946" s="826">
        <v>1</v>
      </c>
      <c r="I1946" s="826"/>
      <c r="J1946" s="826">
        <v>9.945</v>
      </c>
      <c r="K1946" s="826">
        <v>6.83</v>
      </c>
      <c r="L1946" s="142"/>
      <c r="M1946" s="136">
        <v>702</v>
      </c>
    </row>
    <row r="1947" s="136" customFormat="1" customHeight="1" outlineLevel="1" spans="1:13">
      <c r="A1947" s="196">
        <v>1990</v>
      </c>
      <c r="B1947" s="196"/>
      <c r="C1947" s="196" t="s">
        <v>87</v>
      </c>
      <c r="D1947" s="196" t="s">
        <v>1553</v>
      </c>
      <c r="E1947" s="826">
        <v>1.836</v>
      </c>
      <c r="F1947" s="826">
        <v>1.5</v>
      </c>
      <c r="G1947" s="826">
        <v>3</v>
      </c>
      <c r="H1947" s="826">
        <v>1</v>
      </c>
      <c r="I1947" s="826"/>
      <c r="J1947" s="826">
        <v>2.754</v>
      </c>
      <c r="K1947" s="826">
        <v>2.036</v>
      </c>
      <c r="L1947" s="142" t="s">
        <v>2214</v>
      </c>
      <c r="M1947" s="136">
        <v>702</v>
      </c>
    </row>
    <row r="1948" s="136" customFormat="1" customHeight="1" outlineLevel="1" spans="1:13">
      <c r="A1948" s="196">
        <v>1991</v>
      </c>
      <c r="B1948" s="196"/>
      <c r="C1948" s="196"/>
      <c r="D1948" s="266" t="s">
        <v>1606</v>
      </c>
      <c r="E1948" s="826">
        <v>1.836</v>
      </c>
      <c r="F1948" s="826">
        <v>1.5</v>
      </c>
      <c r="G1948" s="826">
        <v>3</v>
      </c>
      <c r="H1948" s="826">
        <v>1</v>
      </c>
      <c r="I1948" s="826"/>
      <c r="J1948" s="826">
        <v>2.754</v>
      </c>
      <c r="K1948" s="826">
        <v>2.036</v>
      </c>
      <c r="L1948" s="142"/>
      <c r="M1948" s="136">
        <v>702</v>
      </c>
    </row>
    <row r="1949" s="136" customFormat="1" customHeight="1" outlineLevel="1" spans="1:13">
      <c r="A1949" s="196">
        <v>1992</v>
      </c>
      <c r="B1949" s="196"/>
      <c r="C1949" s="196"/>
      <c r="D1949" s="196" t="s">
        <v>1555</v>
      </c>
      <c r="E1949" s="826">
        <v>6.63</v>
      </c>
      <c r="F1949" s="826">
        <v>1.5</v>
      </c>
      <c r="G1949" s="826">
        <v>3</v>
      </c>
      <c r="H1949" s="826">
        <v>3</v>
      </c>
      <c r="I1949" s="826"/>
      <c r="J1949" s="826">
        <v>29.835</v>
      </c>
      <c r="K1949" s="826">
        <v>6.83</v>
      </c>
      <c r="L1949" s="142"/>
      <c r="M1949" s="136">
        <v>702</v>
      </c>
    </row>
    <row r="1950" s="136" customFormat="1" customHeight="1" outlineLevel="1" spans="1:13">
      <c r="A1950" s="196">
        <v>1993</v>
      </c>
      <c r="B1950" s="196"/>
      <c r="C1950" s="196"/>
      <c r="D1950" s="196" t="s">
        <v>1547</v>
      </c>
      <c r="E1950" s="826">
        <v>1.428</v>
      </c>
      <c r="F1950" s="826">
        <v>1.5</v>
      </c>
      <c r="G1950" s="266">
        <v>3.96</v>
      </c>
      <c r="H1950" s="826">
        <v>1</v>
      </c>
      <c r="I1950" s="826">
        <v>5.65488</v>
      </c>
      <c r="J1950" s="826"/>
      <c r="K1950" s="826"/>
      <c r="L1950" s="142"/>
      <c r="M1950" s="136">
        <v>702</v>
      </c>
    </row>
    <row r="1951" s="136" customFormat="1" customHeight="1" outlineLevel="1" spans="1:13">
      <c r="A1951" s="196">
        <v>1994</v>
      </c>
      <c r="B1951" s="196"/>
      <c r="C1951" s="196" t="s">
        <v>87</v>
      </c>
      <c r="D1951" s="196" t="s">
        <v>1553</v>
      </c>
      <c r="E1951" s="826">
        <v>1.836</v>
      </c>
      <c r="F1951" s="826">
        <v>1.5</v>
      </c>
      <c r="G1951" s="826">
        <v>3</v>
      </c>
      <c r="H1951" s="826">
        <v>1</v>
      </c>
      <c r="I1951" s="826"/>
      <c r="J1951" s="826">
        <v>2.754</v>
      </c>
      <c r="K1951" s="826">
        <v>2.036</v>
      </c>
      <c r="L1951" s="142" t="s">
        <v>2215</v>
      </c>
      <c r="M1951" s="136">
        <v>702</v>
      </c>
    </row>
    <row r="1952" s="136" customFormat="1" customHeight="1" outlineLevel="1" spans="1:13">
      <c r="A1952" s="196">
        <v>1995</v>
      </c>
      <c r="B1952" s="196"/>
      <c r="C1952" s="196"/>
      <c r="D1952" s="266" t="s">
        <v>1606</v>
      </c>
      <c r="E1952" s="826">
        <v>1.836</v>
      </c>
      <c r="F1952" s="826">
        <v>1.5</v>
      </c>
      <c r="G1952" s="826">
        <v>3</v>
      </c>
      <c r="H1952" s="826">
        <v>1</v>
      </c>
      <c r="I1952" s="826"/>
      <c r="J1952" s="826">
        <v>2.754</v>
      </c>
      <c r="K1952" s="826">
        <v>2.036</v>
      </c>
      <c r="L1952" s="142"/>
      <c r="M1952" s="136">
        <v>702</v>
      </c>
    </row>
    <row r="1953" s="136" customFormat="1" customHeight="1" outlineLevel="1" spans="1:13">
      <c r="A1953" s="196">
        <v>1996</v>
      </c>
      <c r="B1953" s="196"/>
      <c r="C1953" s="196"/>
      <c r="D1953" s="196" t="s">
        <v>1555</v>
      </c>
      <c r="E1953" s="826">
        <v>6.63</v>
      </c>
      <c r="F1953" s="826">
        <v>1.5</v>
      </c>
      <c r="G1953" s="826">
        <v>3</v>
      </c>
      <c r="H1953" s="826">
        <v>3</v>
      </c>
      <c r="I1953" s="826"/>
      <c r="J1953" s="826">
        <v>29.835</v>
      </c>
      <c r="K1953" s="826">
        <v>6.83</v>
      </c>
      <c r="L1953" s="142"/>
      <c r="M1953" s="136">
        <v>702</v>
      </c>
    </row>
    <row r="1954" s="136" customFormat="1" customHeight="1" outlineLevel="1" spans="1:13">
      <c r="A1954" s="196">
        <v>1997</v>
      </c>
      <c r="B1954" s="196"/>
      <c r="C1954" s="196"/>
      <c r="D1954" s="196" t="s">
        <v>1547</v>
      </c>
      <c r="E1954" s="826">
        <v>1.428</v>
      </c>
      <c r="F1954" s="826">
        <v>1.5</v>
      </c>
      <c r="G1954" s="266">
        <v>3.96</v>
      </c>
      <c r="H1954" s="826">
        <v>1</v>
      </c>
      <c r="I1954" s="826">
        <v>5.65488</v>
      </c>
      <c r="J1954" s="826"/>
      <c r="K1954" s="826"/>
      <c r="L1954" s="142"/>
      <c r="M1954" s="136">
        <v>702</v>
      </c>
    </row>
    <row r="1955" s="136" customFormat="1" customHeight="1" outlineLevel="1" spans="1:13">
      <c r="A1955" s="196">
        <v>1998</v>
      </c>
      <c r="B1955" s="196"/>
      <c r="C1955" s="196" t="s">
        <v>87</v>
      </c>
      <c r="D1955" s="196" t="s">
        <v>1553</v>
      </c>
      <c r="E1955" s="826">
        <v>1.836</v>
      </c>
      <c r="F1955" s="826">
        <v>1.5</v>
      </c>
      <c r="G1955" s="826">
        <v>3</v>
      </c>
      <c r="H1955" s="826">
        <v>1</v>
      </c>
      <c r="I1955" s="826"/>
      <c r="J1955" s="826">
        <v>2.754</v>
      </c>
      <c r="K1955" s="826">
        <v>2.036</v>
      </c>
      <c r="L1955" s="142" t="s">
        <v>2216</v>
      </c>
      <c r="M1955" s="136">
        <v>702</v>
      </c>
    </row>
    <row r="1956" s="136" customFormat="1" customHeight="1" outlineLevel="1" spans="1:13">
      <c r="A1956" s="196">
        <v>1999</v>
      </c>
      <c r="B1956" s="196"/>
      <c r="C1956" s="196"/>
      <c r="D1956" s="266" t="s">
        <v>1606</v>
      </c>
      <c r="E1956" s="826">
        <v>1.836</v>
      </c>
      <c r="F1956" s="826">
        <v>1.5</v>
      </c>
      <c r="G1956" s="826">
        <v>3</v>
      </c>
      <c r="H1956" s="826">
        <v>1</v>
      </c>
      <c r="I1956" s="826"/>
      <c r="J1956" s="826">
        <v>2.754</v>
      </c>
      <c r="K1956" s="826">
        <v>2.036</v>
      </c>
      <c r="L1956" s="142"/>
      <c r="M1956" s="136">
        <v>702</v>
      </c>
    </row>
    <row r="1957" s="136" customFormat="1" customHeight="1" outlineLevel="1" spans="1:13">
      <c r="A1957" s="196">
        <v>2000</v>
      </c>
      <c r="B1957" s="196"/>
      <c r="C1957" s="196"/>
      <c r="D1957" s="196" t="s">
        <v>1555</v>
      </c>
      <c r="E1957" s="826">
        <v>6.63</v>
      </c>
      <c r="F1957" s="826">
        <v>1.5</v>
      </c>
      <c r="G1957" s="826">
        <v>3</v>
      </c>
      <c r="H1957" s="826">
        <v>3</v>
      </c>
      <c r="I1957" s="826"/>
      <c r="J1957" s="826">
        <v>29.835</v>
      </c>
      <c r="K1957" s="826">
        <v>6.83</v>
      </c>
      <c r="L1957" s="142"/>
      <c r="M1957" s="136">
        <v>702</v>
      </c>
    </row>
    <row r="1958" s="136" customFormat="1" customHeight="1" outlineLevel="1" spans="1:13">
      <c r="A1958" s="196">
        <v>2001</v>
      </c>
      <c r="B1958" s="196"/>
      <c r="C1958" s="196"/>
      <c r="D1958" s="196" t="s">
        <v>1547</v>
      </c>
      <c r="E1958" s="826">
        <v>1.428</v>
      </c>
      <c r="F1958" s="826">
        <v>1.5</v>
      </c>
      <c r="G1958" s="266">
        <v>3.96</v>
      </c>
      <c r="H1958" s="826">
        <v>1</v>
      </c>
      <c r="I1958" s="826">
        <v>5.65488</v>
      </c>
      <c r="J1958" s="826"/>
      <c r="K1958" s="826"/>
      <c r="L1958" s="142"/>
      <c r="M1958" s="136">
        <v>702</v>
      </c>
    </row>
    <row r="1959" s="136" customFormat="1" customHeight="1" outlineLevel="1" spans="1:13">
      <c r="A1959" s="196">
        <v>2002</v>
      </c>
      <c r="B1959" s="196"/>
      <c r="C1959" s="196" t="s">
        <v>85</v>
      </c>
      <c r="D1959" s="196" t="s">
        <v>1553</v>
      </c>
      <c r="E1959" s="826">
        <v>1.836</v>
      </c>
      <c r="F1959" s="826">
        <v>1.5</v>
      </c>
      <c r="G1959" s="826">
        <v>3</v>
      </c>
      <c r="H1959" s="826">
        <v>1</v>
      </c>
      <c r="I1959" s="826"/>
      <c r="J1959" s="826">
        <v>2.754</v>
      </c>
      <c r="K1959" s="826">
        <v>2.036</v>
      </c>
      <c r="L1959" s="142" t="s">
        <v>2217</v>
      </c>
      <c r="M1959" s="136">
        <v>702</v>
      </c>
    </row>
    <row r="1960" s="136" customFormat="1" customHeight="1" outlineLevel="1" spans="1:13">
      <c r="A1960" s="196">
        <v>2003</v>
      </c>
      <c r="B1960" s="196"/>
      <c r="C1960" s="196"/>
      <c r="D1960" s="266" t="s">
        <v>1606</v>
      </c>
      <c r="E1960" s="826">
        <v>1.836</v>
      </c>
      <c r="F1960" s="826">
        <v>1.5</v>
      </c>
      <c r="G1960" s="826">
        <v>3</v>
      </c>
      <c r="H1960" s="826">
        <v>1</v>
      </c>
      <c r="I1960" s="826"/>
      <c r="J1960" s="826">
        <v>2.754</v>
      </c>
      <c r="K1960" s="826">
        <v>2.036</v>
      </c>
      <c r="L1960" s="142"/>
      <c r="M1960" s="136">
        <v>702</v>
      </c>
    </row>
    <row r="1961" s="136" customFormat="1" customHeight="1" outlineLevel="1" spans="1:13">
      <c r="A1961" s="196">
        <v>2004</v>
      </c>
      <c r="B1961" s="196"/>
      <c r="C1961" s="196"/>
      <c r="D1961" s="196" t="s">
        <v>1555</v>
      </c>
      <c r="E1961" s="826">
        <v>6.63</v>
      </c>
      <c r="F1961" s="826">
        <v>1.5</v>
      </c>
      <c r="G1961" s="826">
        <v>3</v>
      </c>
      <c r="H1961" s="826">
        <v>3</v>
      </c>
      <c r="I1961" s="826"/>
      <c r="J1961" s="826">
        <v>29.835</v>
      </c>
      <c r="K1961" s="826">
        <v>6.83</v>
      </c>
      <c r="L1961" s="142"/>
      <c r="M1961" s="136">
        <v>702</v>
      </c>
    </row>
    <row r="1962" s="136" customFormat="1" customHeight="1" outlineLevel="1" spans="1:13">
      <c r="A1962" s="196">
        <v>2005</v>
      </c>
      <c r="B1962" s="196"/>
      <c r="C1962" s="196"/>
      <c r="D1962" s="196" t="s">
        <v>1547</v>
      </c>
      <c r="E1962" s="826">
        <v>1.428</v>
      </c>
      <c r="F1962" s="826">
        <v>1.5</v>
      </c>
      <c r="G1962" s="266">
        <v>3.96</v>
      </c>
      <c r="H1962" s="826">
        <v>1</v>
      </c>
      <c r="I1962" s="826">
        <v>5.65488</v>
      </c>
      <c r="J1962" s="826"/>
      <c r="K1962" s="826"/>
      <c r="L1962" s="142"/>
      <c r="M1962" s="136">
        <v>702</v>
      </c>
    </row>
    <row r="1963" s="136" customFormat="1" customHeight="1" outlineLevel="1" spans="1:13">
      <c r="A1963" s="196">
        <v>2006</v>
      </c>
      <c r="B1963" s="196"/>
      <c r="C1963" s="196" t="s">
        <v>85</v>
      </c>
      <c r="D1963" s="196" t="s">
        <v>1553</v>
      </c>
      <c r="E1963" s="826">
        <v>1.836</v>
      </c>
      <c r="F1963" s="826">
        <v>1.5</v>
      </c>
      <c r="G1963" s="826">
        <v>3</v>
      </c>
      <c r="H1963" s="826">
        <v>1</v>
      </c>
      <c r="I1963" s="826"/>
      <c r="J1963" s="826">
        <v>2.754</v>
      </c>
      <c r="K1963" s="826">
        <v>2.036</v>
      </c>
      <c r="L1963" s="142" t="s">
        <v>2218</v>
      </c>
      <c r="M1963" s="136">
        <v>702</v>
      </c>
    </row>
    <row r="1964" s="136" customFormat="1" customHeight="1" outlineLevel="1" spans="1:13">
      <c r="A1964" s="196">
        <v>2007</v>
      </c>
      <c r="B1964" s="196"/>
      <c r="C1964" s="196"/>
      <c r="D1964" s="266" t="s">
        <v>1606</v>
      </c>
      <c r="E1964" s="826">
        <v>1.836</v>
      </c>
      <c r="F1964" s="826">
        <v>1.5</v>
      </c>
      <c r="G1964" s="826">
        <v>3</v>
      </c>
      <c r="H1964" s="826">
        <v>1</v>
      </c>
      <c r="I1964" s="826"/>
      <c r="J1964" s="826">
        <v>2.754</v>
      </c>
      <c r="K1964" s="826">
        <v>2.036</v>
      </c>
      <c r="L1964" s="142"/>
      <c r="M1964" s="136">
        <v>702</v>
      </c>
    </row>
    <row r="1965" s="136" customFormat="1" customHeight="1" outlineLevel="1" spans="1:13">
      <c r="A1965" s="196">
        <v>2008</v>
      </c>
      <c r="B1965" s="196"/>
      <c r="C1965" s="196"/>
      <c r="D1965" s="196" t="s">
        <v>1555</v>
      </c>
      <c r="E1965" s="826">
        <v>6.63</v>
      </c>
      <c r="F1965" s="826">
        <v>1.5</v>
      </c>
      <c r="G1965" s="826">
        <v>3</v>
      </c>
      <c r="H1965" s="826">
        <v>2</v>
      </c>
      <c r="I1965" s="826"/>
      <c r="J1965" s="826">
        <v>19.89</v>
      </c>
      <c r="K1965" s="826">
        <v>6.83</v>
      </c>
      <c r="L1965" s="142"/>
      <c r="M1965" s="136">
        <v>702</v>
      </c>
    </row>
    <row r="1966" s="136" customFormat="1" customHeight="1" outlineLevel="1" spans="1:13">
      <c r="A1966" s="196">
        <v>2009</v>
      </c>
      <c r="B1966" s="196"/>
      <c r="C1966" s="196"/>
      <c r="D1966" s="196" t="s">
        <v>1547</v>
      </c>
      <c r="E1966" s="826">
        <v>1.428</v>
      </c>
      <c r="F1966" s="826">
        <v>1.5</v>
      </c>
      <c r="G1966" s="266">
        <v>3.96</v>
      </c>
      <c r="H1966" s="826">
        <v>1</v>
      </c>
      <c r="I1966" s="826">
        <v>5.65488</v>
      </c>
      <c r="J1966" s="826"/>
      <c r="K1966" s="826"/>
      <c r="L1966" s="142"/>
      <c r="M1966" s="136">
        <v>702</v>
      </c>
    </row>
    <row r="1967" s="136" customFormat="1" customHeight="1" outlineLevel="1" spans="1:13">
      <c r="A1967" s="196">
        <v>2010</v>
      </c>
      <c r="B1967" s="196"/>
      <c r="C1967" s="196" t="s">
        <v>85</v>
      </c>
      <c r="D1967" s="196" t="s">
        <v>1553</v>
      </c>
      <c r="E1967" s="826">
        <v>1.836</v>
      </c>
      <c r="F1967" s="826">
        <v>1.5</v>
      </c>
      <c r="G1967" s="826">
        <v>3</v>
      </c>
      <c r="H1967" s="826">
        <v>1</v>
      </c>
      <c r="I1967" s="826"/>
      <c r="J1967" s="826">
        <v>2.754</v>
      </c>
      <c r="K1967" s="826">
        <v>2.036</v>
      </c>
      <c r="L1967" s="142" t="s">
        <v>2219</v>
      </c>
      <c r="M1967" s="136">
        <v>702</v>
      </c>
    </row>
    <row r="1968" s="136" customFormat="1" customHeight="1" outlineLevel="1" spans="1:13">
      <c r="A1968" s="196">
        <v>2011</v>
      </c>
      <c r="B1968" s="196"/>
      <c r="C1968" s="196"/>
      <c r="D1968" s="266" t="s">
        <v>1606</v>
      </c>
      <c r="E1968" s="826">
        <v>1.836</v>
      </c>
      <c r="F1968" s="826">
        <v>1.5</v>
      </c>
      <c r="G1968" s="826">
        <v>3</v>
      </c>
      <c r="H1968" s="826">
        <v>1</v>
      </c>
      <c r="I1968" s="826"/>
      <c r="J1968" s="826">
        <v>2.754</v>
      </c>
      <c r="K1968" s="826">
        <v>2.036</v>
      </c>
      <c r="L1968" s="142"/>
      <c r="M1968" s="136">
        <v>702</v>
      </c>
    </row>
    <row r="1969" s="136" customFormat="1" customHeight="1" outlineLevel="1" spans="1:13">
      <c r="A1969" s="196">
        <v>2012</v>
      </c>
      <c r="B1969" s="196"/>
      <c r="C1969" s="196"/>
      <c r="D1969" s="196" t="s">
        <v>1555</v>
      </c>
      <c r="E1969" s="826">
        <v>6.63</v>
      </c>
      <c r="F1969" s="826">
        <v>1.5</v>
      </c>
      <c r="G1969" s="826">
        <v>3</v>
      </c>
      <c r="H1969" s="826">
        <v>2</v>
      </c>
      <c r="I1969" s="826"/>
      <c r="J1969" s="826">
        <v>19.89</v>
      </c>
      <c r="K1969" s="826">
        <v>6.83</v>
      </c>
      <c r="L1969" s="142"/>
      <c r="M1969" s="136">
        <v>702</v>
      </c>
    </row>
    <row r="1970" s="136" customFormat="1" customHeight="1" outlineLevel="1" spans="1:13">
      <c r="A1970" s="196">
        <v>2013</v>
      </c>
      <c r="B1970" s="196"/>
      <c r="C1970" s="196"/>
      <c r="D1970" s="196" t="s">
        <v>1547</v>
      </c>
      <c r="E1970" s="826">
        <v>1.428</v>
      </c>
      <c r="F1970" s="826">
        <v>1.5</v>
      </c>
      <c r="G1970" s="266">
        <v>3.96</v>
      </c>
      <c r="H1970" s="826">
        <v>1</v>
      </c>
      <c r="I1970" s="826">
        <v>5.65488</v>
      </c>
      <c r="J1970" s="826"/>
      <c r="K1970" s="826"/>
      <c r="L1970" s="142"/>
      <c r="M1970" s="136">
        <v>702</v>
      </c>
    </row>
    <row r="1971" s="136" customFormat="1" customHeight="1" outlineLevel="1" spans="1:13">
      <c r="A1971" s="196">
        <v>2014</v>
      </c>
      <c r="B1971" s="196"/>
      <c r="C1971" s="196" t="s">
        <v>85</v>
      </c>
      <c r="D1971" s="196" t="s">
        <v>1553</v>
      </c>
      <c r="E1971" s="826">
        <v>1.836</v>
      </c>
      <c r="F1971" s="826">
        <v>1.5</v>
      </c>
      <c r="G1971" s="826">
        <v>3</v>
      </c>
      <c r="H1971" s="826">
        <v>1</v>
      </c>
      <c r="I1971" s="826"/>
      <c r="J1971" s="826">
        <v>2.754</v>
      </c>
      <c r="K1971" s="826">
        <v>2.036</v>
      </c>
      <c r="L1971" s="142" t="s">
        <v>2220</v>
      </c>
      <c r="M1971" s="136">
        <v>702</v>
      </c>
    </row>
    <row r="1972" s="136" customFormat="1" customHeight="1" outlineLevel="1" spans="1:13">
      <c r="A1972" s="196">
        <v>2015</v>
      </c>
      <c r="B1972" s="196"/>
      <c r="C1972" s="196"/>
      <c r="D1972" s="266" t="s">
        <v>1606</v>
      </c>
      <c r="E1972" s="826">
        <v>1.836</v>
      </c>
      <c r="F1972" s="826">
        <v>1.5</v>
      </c>
      <c r="G1972" s="826">
        <v>3</v>
      </c>
      <c r="H1972" s="826">
        <v>1</v>
      </c>
      <c r="I1972" s="826"/>
      <c r="J1972" s="826">
        <v>2.754</v>
      </c>
      <c r="K1972" s="826">
        <v>2.036</v>
      </c>
      <c r="L1972" s="142"/>
      <c r="M1972" s="136">
        <v>702</v>
      </c>
    </row>
    <row r="1973" s="136" customFormat="1" customHeight="1" outlineLevel="1" spans="1:13">
      <c r="A1973" s="196">
        <v>2016</v>
      </c>
      <c r="B1973" s="196"/>
      <c r="C1973" s="196"/>
      <c r="D1973" s="196" t="s">
        <v>1555</v>
      </c>
      <c r="E1973" s="826">
        <v>6.63</v>
      </c>
      <c r="F1973" s="826">
        <v>1.5</v>
      </c>
      <c r="G1973" s="826">
        <v>3</v>
      </c>
      <c r="H1973" s="826">
        <v>2</v>
      </c>
      <c r="I1973" s="826"/>
      <c r="J1973" s="826">
        <v>19.89</v>
      </c>
      <c r="K1973" s="826">
        <v>6.83</v>
      </c>
      <c r="L1973" s="142"/>
      <c r="M1973" s="136">
        <v>702</v>
      </c>
    </row>
    <row r="1974" s="136" customFormat="1" customHeight="1" outlineLevel="1" spans="1:13">
      <c r="A1974" s="196">
        <v>2017</v>
      </c>
      <c r="B1974" s="196"/>
      <c r="C1974" s="196"/>
      <c r="D1974" s="196" t="s">
        <v>1547</v>
      </c>
      <c r="E1974" s="826">
        <v>1.428</v>
      </c>
      <c r="F1974" s="826">
        <v>1.5</v>
      </c>
      <c r="G1974" s="266">
        <v>3.96</v>
      </c>
      <c r="H1974" s="826">
        <v>1</v>
      </c>
      <c r="I1974" s="826">
        <v>5.65488</v>
      </c>
      <c r="J1974" s="826"/>
      <c r="K1974" s="826"/>
      <c r="L1974" s="142"/>
      <c r="M1974" s="136">
        <v>702</v>
      </c>
    </row>
    <row r="1975" s="136" customFormat="1" customHeight="1" outlineLevel="1" spans="1:13">
      <c r="A1975" s="196">
        <v>2018</v>
      </c>
      <c r="B1975" s="196"/>
      <c r="C1975" s="196" t="s">
        <v>85</v>
      </c>
      <c r="D1975" s="196" t="s">
        <v>1553</v>
      </c>
      <c r="E1975" s="826">
        <v>1.836</v>
      </c>
      <c r="F1975" s="826">
        <v>1.5</v>
      </c>
      <c r="G1975" s="826">
        <v>3</v>
      </c>
      <c r="H1975" s="826">
        <v>1</v>
      </c>
      <c r="I1975" s="826"/>
      <c r="J1975" s="826">
        <v>2.754</v>
      </c>
      <c r="K1975" s="826">
        <v>2.036</v>
      </c>
      <c r="L1975" s="142" t="s">
        <v>2221</v>
      </c>
      <c r="M1975" s="136">
        <v>702</v>
      </c>
    </row>
    <row r="1976" s="136" customFormat="1" customHeight="1" outlineLevel="1" spans="1:13">
      <c r="A1976" s="196">
        <v>2019</v>
      </c>
      <c r="B1976" s="196"/>
      <c r="C1976" s="196"/>
      <c r="D1976" s="266" t="s">
        <v>1606</v>
      </c>
      <c r="E1976" s="826">
        <v>1.836</v>
      </c>
      <c r="F1976" s="826">
        <v>1.5</v>
      </c>
      <c r="G1976" s="826">
        <v>3</v>
      </c>
      <c r="H1976" s="826">
        <v>1</v>
      </c>
      <c r="I1976" s="826"/>
      <c r="J1976" s="826">
        <v>2.754</v>
      </c>
      <c r="K1976" s="826">
        <v>2.036</v>
      </c>
      <c r="L1976" s="142"/>
      <c r="M1976" s="136">
        <v>702</v>
      </c>
    </row>
    <row r="1977" s="136" customFormat="1" customHeight="1" outlineLevel="1" spans="1:13">
      <c r="A1977" s="196">
        <v>2020</v>
      </c>
      <c r="B1977" s="196"/>
      <c r="C1977" s="196"/>
      <c r="D1977" s="196" t="s">
        <v>1555</v>
      </c>
      <c r="E1977" s="826">
        <v>6.63</v>
      </c>
      <c r="F1977" s="826">
        <v>1.5</v>
      </c>
      <c r="G1977" s="826">
        <v>3</v>
      </c>
      <c r="H1977" s="826">
        <v>2</v>
      </c>
      <c r="I1977" s="826"/>
      <c r="J1977" s="826">
        <v>19.89</v>
      </c>
      <c r="K1977" s="826">
        <v>6.83</v>
      </c>
      <c r="L1977" s="142"/>
      <c r="M1977" s="136">
        <v>702</v>
      </c>
    </row>
    <row r="1978" s="136" customFormat="1" customHeight="1" outlineLevel="1" spans="1:13">
      <c r="A1978" s="196">
        <v>2021</v>
      </c>
      <c r="B1978" s="196"/>
      <c r="C1978" s="196"/>
      <c r="D1978" s="196" t="s">
        <v>1547</v>
      </c>
      <c r="E1978" s="826">
        <v>1.428</v>
      </c>
      <c r="F1978" s="826">
        <v>1.5</v>
      </c>
      <c r="G1978" s="266">
        <v>3.96</v>
      </c>
      <c r="H1978" s="826">
        <v>1</v>
      </c>
      <c r="I1978" s="826">
        <v>5.65488</v>
      </c>
      <c r="J1978" s="826"/>
      <c r="K1978" s="826"/>
      <c r="L1978" s="142"/>
      <c r="M1978" s="136">
        <v>702</v>
      </c>
    </row>
    <row r="1979" s="136" customFormat="1" customHeight="1" outlineLevel="1" spans="1:13">
      <c r="A1979" s="196">
        <v>2022</v>
      </c>
      <c r="B1979" s="196"/>
      <c r="C1979" s="131" t="s">
        <v>1163</v>
      </c>
      <c r="D1979" s="196" t="s">
        <v>1555</v>
      </c>
      <c r="E1979" s="826">
        <v>9.792</v>
      </c>
      <c r="F1979" s="826">
        <v>1.5</v>
      </c>
      <c r="G1979" s="826">
        <v>3</v>
      </c>
      <c r="H1979" s="826">
        <v>1</v>
      </c>
      <c r="I1979" s="826"/>
      <c r="J1979" s="826">
        <v>14.688</v>
      </c>
      <c r="K1979" s="826">
        <v>9.992</v>
      </c>
      <c r="L1979" s="142" t="s">
        <v>2222</v>
      </c>
      <c r="M1979" s="136">
        <v>702</v>
      </c>
    </row>
    <row r="1980" s="136" customFormat="1" customHeight="1" outlineLevel="1" spans="1:13">
      <c r="A1980" s="196">
        <v>2023</v>
      </c>
      <c r="B1980" s="196"/>
      <c r="C1980" s="315"/>
      <c r="D1980" s="196" t="s">
        <v>1553</v>
      </c>
      <c r="E1980" s="826">
        <v>5.712</v>
      </c>
      <c r="F1980" s="826">
        <v>1.5</v>
      </c>
      <c r="G1980" s="826">
        <v>3</v>
      </c>
      <c r="H1980" s="826">
        <v>1</v>
      </c>
      <c r="I1980" s="826"/>
      <c r="J1980" s="826">
        <v>8.568</v>
      </c>
      <c r="K1980" s="826">
        <v>5.912</v>
      </c>
      <c r="L1980" s="142"/>
      <c r="M1980" s="136">
        <v>702</v>
      </c>
    </row>
    <row r="1981" s="136" customFormat="1" customHeight="1" outlineLevel="1" spans="1:13">
      <c r="A1981" s="196">
        <v>2024</v>
      </c>
      <c r="B1981" s="196"/>
      <c r="C1981" s="263"/>
      <c r="D1981" s="266" t="s">
        <v>1606</v>
      </c>
      <c r="E1981" s="826">
        <v>5.712</v>
      </c>
      <c r="F1981" s="826">
        <v>1.5</v>
      </c>
      <c r="G1981" s="826">
        <v>3</v>
      </c>
      <c r="H1981" s="826">
        <v>1</v>
      </c>
      <c r="I1981" s="826"/>
      <c r="J1981" s="826">
        <v>8.568</v>
      </c>
      <c r="K1981" s="826">
        <v>5.912</v>
      </c>
      <c r="L1981" s="142"/>
      <c r="M1981" s="136">
        <v>702</v>
      </c>
    </row>
    <row r="1982" s="136" customFormat="1" customHeight="1" outlineLevel="1" spans="1:13">
      <c r="A1982" s="196">
        <v>2025</v>
      </c>
      <c r="B1982" s="196"/>
      <c r="C1982" s="196" t="s">
        <v>1165</v>
      </c>
      <c r="D1982" s="196" t="s">
        <v>1553</v>
      </c>
      <c r="E1982" s="826">
        <v>3.366</v>
      </c>
      <c r="F1982" s="826">
        <v>1.5</v>
      </c>
      <c r="G1982" s="826">
        <v>1.4</v>
      </c>
      <c r="H1982" s="826">
        <v>1</v>
      </c>
      <c r="I1982" s="826"/>
      <c r="J1982" s="826">
        <v>5.049</v>
      </c>
      <c r="K1982" s="826">
        <v>3.566</v>
      </c>
      <c r="L1982" s="142" t="s">
        <v>2223</v>
      </c>
      <c r="M1982" s="136">
        <v>702</v>
      </c>
    </row>
    <row r="1983" s="136" customFormat="1" customHeight="1" outlineLevel="1" spans="1:13">
      <c r="A1983" s="196">
        <v>2026</v>
      </c>
      <c r="B1983" s="196"/>
      <c r="C1983" s="196" t="s">
        <v>1664</v>
      </c>
      <c r="D1983" s="196" t="s">
        <v>1553</v>
      </c>
      <c r="E1983" s="826">
        <v>1.3668</v>
      </c>
      <c r="F1983" s="826">
        <v>1.5</v>
      </c>
      <c r="G1983" s="826">
        <v>3</v>
      </c>
      <c r="H1983" s="826">
        <v>1</v>
      </c>
      <c r="I1983" s="826"/>
      <c r="J1983" s="826">
        <v>2.0502</v>
      </c>
      <c r="K1983" s="826">
        <v>1.5668</v>
      </c>
      <c r="L1983" s="142" t="s">
        <v>2224</v>
      </c>
      <c r="M1983" s="136">
        <v>702</v>
      </c>
    </row>
    <row r="1984" s="136" customFormat="1" customHeight="1" outlineLevel="1" spans="1:13">
      <c r="A1984" s="196">
        <v>2027</v>
      </c>
      <c r="B1984" s="196"/>
      <c r="C1984" s="196" t="s">
        <v>893</v>
      </c>
      <c r="D1984" s="196" t="s">
        <v>1553</v>
      </c>
      <c r="E1984" s="826">
        <v>4.131</v>
      </c>
      <c r="F1984" s="826">
        <v>1.5</v>
      </c>
      <c r="G1984" s="826">
        <v>3</v>
      </c>
      <c r="H1984" s="826">
        <v>1</v>
      </c>
      <c r="I1984" s="826"/>
      <c r="J1984" s="826">
        <v>6.1965</v>
      </c>
      <c r="K1984" s="826">
        <v>4.331</v>
      </c>
      <c r="L1984" s="142" t="s">
        <v>2225</v>
      </c>
      <c r="M1984" s="136">
        <v>702</v>
      </c>
    </row>
    <row r="1985" s="136" customFormat="1" customHeight="1" outlineLevel="1" spans="1:13">
      <c r="A1985" s="196">
        <v>2028</v>
      </c>
      <c r="B1985" s="196"/>
      <c r="C1985" s="196" t="s">
        <v>893</v>
      </c>
      <c r="D1985" s="196" t="s">
        <v>1553</v>
      </c>
      <c r="E1985" s="826">
        <v>3.5802</v>
      </c>
      <c r="F1985" s="826">
        <v>1.5</v>
      </c>
      <c r="G1985" s="826">
        <v>3</v>
      </c>
      <c r="H1985" s="826">
        <v>1</v>
      </c>
      <c r="I1985" s="826"/>
      <c r="J1985" s="826">
        <v>5.3703</v>
      </c>
      <c r="K1985" s="826">
        <v>3.7802</v>
      </c>
      <c r="L1985" s="142" t="s">
        <v>2226</v>
      </c>
      <c r="M1985" s="136">
        <v>702</v>
      </c>
    </row>
    <row r="1986" s="136" customFormat="1" customHeight="1" outlineLevel="1" spans="1:13">
      <c r="A1986" s="196">
        <v>2029</v>
      </c>
      <c r="B1986" s="196"/>
      <c r="C1986" s="196" t="s">
        <v>893</v>
      </c>
      <c r="D1986" s="196" t="s">
        <v>1553</v>
      </c>
      <c r="E1986" s="826">
        <v>2.907</v>
      </c>
      <c r="F1986" s="826">
        <v>1.5</v>
      </c>
      <c r="G1986" s="826">
        <v>3</v>
      </c>
      <c r="H1986" s="826">
        <v>1</v>
      </c>
      <c r="I1986" s="826"/>
      <c r="J1986" s="826">
        <v>4.3605</v>
      </c>
      <c r="K1986" s="826">
        <v>3.107</v>
      </c>
      <c r="L1986" s="142" t="s">
        <v>2227</v>
      </c>
      <c r="M1986" s="136">
        <v>702</v>
      </c>
    </row>
    <row r="1987" s="136" customFormat="1" customHeight="1" outlineLevel="1" spans="1:13">
      <c r="A1987" s="196">
        <v>2030</v>
      </c>
      <c r="B1987" s="196"/>
      <c r="C1987" s="196" t="s">
        <v>75</v>
      </c>
      <c r="D1987" s="196" t="s">
        <v>1553</v>
      </c>
      <c r="E1987" s="826">
        <v>3.366</v>
      </c>
      <c r="F1987" s="826">
        <v>1.5</v>
      </c>
      <c r="G1987" s="826">
        <v>3</v>
      </c>
      <c r="H1987" s="826">
        <v>1</v>
      </c>
      <c r="I1987" s="826"/>
      <c r="J1987" s="826">
        <v>5.049</v>
      </c>
      <c r="K1987" s="826">
        <v>3.566</v>
      </c>
      <c r="L1987" s="142" t="s">
        <v>2228</v>
      </c>
      <c r="M1987" s="136">
        <v>702</v>
      </c>
    </row>
    <row r="1988" s="136" customFormat="1" customHeight="1" outlineLevel="1" spans="1:13">
      <c r="A1988" s="196">
        <v>2031</v>
      </c>
      <c r="B1988" s="196"/>
      <c r="C1988" s="196" t="s">
        <v>75</v>
      </c>
      <c r="D1988" s="196" t="s">
        <v>1553</v>
      </c>
      <c r="E1988" s="826">
        <v>2.907</v>
      </c>
      <c r="F1988" s="826">
        <v>1.5</v>
      </c>
      <c r="G1988" s="826">
        <v>3</v>
      </c>
      <c r="H1988" s="826">
        <v>1</v>
      </c>
      <c r="I1988" s="826"/>
      <c r="J1988" s="826">
        <v>4.3605</v>
      </c>
      <c r="K1988" s="826">
        <v>3.107</v>
      </c>
      <c r="L1988" s="142" t="s">
        <v>2229</v>
      </c>
      <c r="M1988" s="136">
        <v>702</v>
      </c>
    </row>
    <row r="1989" s="136" customFormat="1" customHeight="1" outlineLevel="1" spans="1:13">
      <c r="A1989" s="196">
        <v>2032</v>
      </c>
      <c r="B1989" s="196"/>
      <c r="C1989" s="196" t="s">
        <v>1664</v>
      </c>
      <c r="D1989" s="196" t="s">
        <v>1553</v>
      </c>
      <c r="E1989" s="826">
        <v>3.366</v>
      </c>
      <c r="F1989" s="826">
        <v>1.5</v>
      </c>
      <c r="G1989" s="826">
        <v>3</v>
      </c>
      <c r="H1989" s="826">
        <v>1</v>
      </c>
      <c r="I1989" s="826"/>
      <c r="J1989" s="826">
        <v>5.049</v>
      </c>
      <c r="K1989" s="826">
        <v>3.566</v>
      </c>
      <c r="L1989" s="142" t="s">
        <v>1299</v>
      </c>
      <c r="M1989" s="136">
        <v>702</v>
      </c>
    </row>
    <row r="1990" s="136" customFormat="1" customHeight="1" outlineLevel="1" spans="1:13">
      <c r="A1990" s="196">
        <v>2033</v>
      </c>
      <c r="B1990" s="196"/>
      <c r="C1990" s="196" t="s">
        <v>75</v>
      </c>
      <c r="D1990" s="196" t="s">
        <v>1553</v>
      </c>
      <c r="E1990" s="826">
        <v>2.55</v>
      </c>
      <c r="F1990" s="826">
        <v>1.5</v>
      </c>
      <c r="G1990" s="826">
        <v>3</v>
      </c>
      <c r="H1990" s="826">
        <v>1</v>
      </c>
      <c r="I1990" s="826"/>
      <c r="J1990" s="826">
        <v>3.825</v>
      </c>
      <c r="K1990" s="826">
        <v>2.75</v>
      </c>
      <c r="L1990" s="142" t="s">
        <v>2230</v>
      </c>
      <c r="M1990" s="136">
        <v>702</v>
      </c>
    </row>
    <row r="1991" s="136" customFormat="1" customHeight="1" outlineLevel="1" spans="1:13">
      <c r="A1991" s="196">
        <v>2034</v>
      </c>
      <c r="B1991" s="196"/>
      <c r="C1991" s="196" t="s">
        <v>75</v>
      </c>
      <c r="D1991" s="196" t="s">
        <v>1553</v>
      </c>
      <c r="E1991" s="826">
        <v>2.04</v>
      </c>
      <c r="F1991" s="826">
        <v>1.5</v>
      </c>
      <c r="G1991" s="826">
        <v>3</v>
      </c>
      <c r="H1991" s="826">
        <v>1</v>
      </c>
      <c r="I1991" s="826"/>
      <c r="J1991" s="826">
        <v>3.06</v>
      </c>
      <c r="K1991" s="826">
        <v>2.24</v>
      </c>
      <c r="L1991" s="142" t="s">
        <v>2231</v>
      </c>
      <c r="M1991" s="136">
        <v>702</v>
      </c>
    </row>
    <row r="1992" s="136" customFormat="1" customHeight="1" outlineLevel="1" spans="1:13">
      <c r="A1992" s="196">
        <v>2035</v>
      </c>
      <c r="B1992" s="196"/>
      <c r="C1992" s="196" t="s">
        <v>893</v>
      </c>
      <c r="D1992" s="196" t="s">
        <v>1553</v>
      </c>
      <c r="E1992" s="826">
        <v>2.55</v>
      </c>
      <c r="F1992" s="826">
        <v>1.5</v>
      </c>
      <c r="G1992" s="826">
        <v>3</v>
      </c>
      <c r="H1992" s="826">
        <v>1</v>
      </c>
      <c r="I1992" s="826"/>
      <c r="J1992" s="826">
        <v>3.825</v>
      </c>
      <c r="K1992" s="826">
        <v>2.75</v>
      </c>
      <c r="L1992" s="142" t="s">
        <v>1302</v>
      </c>
      <c r="M1992" s="136">
        <v>702</v>
      </c>
    </row>
    <row r="1993" s="136" customFormat="1" customHeight="1" outlineLevel="1" spans="1:13">
      <c r="A1993" s="196">
        <v>2036</v>
      </c>
      <c r="B1993" s="196"/>
      <c r="C1993" s="196" t="s">
        <v>893</v>
      </c>
      <c r="D1993" s="196" t="s">
        <v>1553</v>
      </c>
      <c r="E1993" s="826">
        <v>2.652</v>
      </c>
      <c r="F1993" s="826">
        <v>1.5</v>
      </c>
      <c r="G1993" s="826">
        <v>3</v>
      </c>
      <c r="H1993" s="826">
        <v>1</v>
      </c>
      <c r="I1993" s="826"/>
      <c r="J1993" s="826">
        <v>3.978</v>
      </c>
      <c r="K1993" s="826">
        <v>2.852</v>
      </c>
      <c r="L1993" s="142" t="s">
        <v>1303</v>
      </c>
      <c r="M1993" s="136">
        <v>702</v>
      </c>
    </row>
    <row r="1994" s="136" customFormat="1" customHeight="1" outlineLevel="1" spans="1:13">
      <c r="A1994" s="196">
        <v>2037</v>
      </c>
      <c r="B1994" s="196"/>
      <c r="C1994" s="196" t="s">
        <v>893</v>
      </c>
      <c r="D1994" s="196" t="s">
        <v>1553</v>
      </c>
      <c r="E1994" s="826">
        <v>2.04</v>
      </c>
      <c r="F1994" s="826">
        <v>1.5</v>
      </c>
      <c r="G1994" s="826">
        <v>3</v>
      </c>
      <c r="H1994" s="826">
        <v>1</v>
      </c>
      <c r="I1994" s="826"/>
      <c r="J1994" s="826">
        <v>3.06</v>
      </c>
      <c r="K1994" s="826">
        <v>2.24</v>
      </c>
      <c r="L1994" s="142" t="s">
        <v>1304</v>
      </c>
      <c r="M1994" s="136">
        <v>702</v>
      </c>
    </row>
    <row r="1995" s="136" customFormat="1" customHeight="1" outlineLevel="1" spans="1:13">
      <c r="A1995" s="196">
        <v>2038</v>
      </c>
      <c r="B1995" s="196"/>
      <c r="C1995" s="196" t="s">
        <v>1190</v>
      </c>
      <c r="D1995" s="196" t="s">
        <v>1553</v>
      </c>
      <c r="E1995" s="826">
        <v>9.69</v>
      </c>
      <c r="F1995" s="826">
        <v>1.5</v>
      </c>
      <c r="G1995" s="826">
        <v>3</v>
      </c>
      <c r="H1995" s="826">
        <v>1</v>
      </c>
      <c r="I1995" s="826"/>
      <c r="J1995" s="826">
        <v>14.535</v>
      </c>
      <c r="K1995" s="826">
        <v>9.89</v>
      </c>
      <c r="L1995" s="142" t="s">
        <v>1306</v>
      </c>
      <c r="M1995" s="136">
        <v>498</v>
      </c>
    </row>
    <row r="1996" s="136" customFormat="1" customHeight="1" outlineLevel="1" spans="1:13">
      <c r="A1996" s="196">
        <v>2039</v>
      </c>
      <c r="B1996" s="196"/>
      <c r="C1996" s="196" t="s">
        <v>1239</v>
      </c>
      <c r="D1996" s="196" t="s">
        <v>1553</v>
      </c>
      <c r="E1996" s="826">
        <v>29.376</v>
      </c>
      <c r="F1996" s="826">
        <v>1.5</v>
      </c>
      <c r="G1996" s="826">
        <v>3</v>
      </c>
      <c r="H1996" s="826">
        <v>1</v>
      </c>
      <c r="I1996" s="826"/>
      <c r="J1996" s="826">
        <v>44.064</v>
      </c>
      <c r="K1996" s="826">
        <v>29.576</v>
      </c>
      <c r="L1996" s="142" t="s">
        <v>1561</v>
      </c>
      <c r="M1996" s="136">
        <v>498</v>
      </c>
    </row>
    <row r="1997" s="136" customFormat="1" customHeight="1" outlineLevel="1" spans="1:13">
      <c r="A1997" s="196">
        <v>2040</v>
      </c>
      <c r="B1997" s="196"/>
      <c r="C1997" s="196" t="s">
        <v>87</v>
      </c>
      <c r="D1997" s="196" t="s">
        <v>1553</v>
      </c>
      <c r="E1997" s="826">
        <v>1.836</v>
      </c>
      <c r="F1997" s="826">
        <v>1.5</v>
      </c>
      <c r="G1997" s="826">
        <v>3</v>
      </c>
      <c r="H1997" s="826">
        <v>1</v>
      </c>
      <c r="I1997" s="826"/>
      <c r="J1997" s="826">
        <v>2.754</v>
      </c>
      <c r="K1997" s="826">
        <v>2.036</v>
      </c>
      <c r="L1997" s="142" t="s">
        <v>2232</v>
      </c>
      <c r="M1997" s="136">
        <v>498</v>
      </c>
    </row>
    <row r="1998" s="136" customFormat="1" customHeight="1" outlineLevel="1" spans="1:13">
      <c r="A1998" s="196">
        <v>2041</v>
      </c>
      <c r="B1998" s="196"/>
      <c r="C1998" s="196"/>
      <c r="D1998" s="266" t="s">
        <v>1606</v>
      </c>
      <c r="E1998" s="826">
        <v>1.836</v>
      </c>
      <c r="F1998" s="826">
        <v>1.5</v>
      </c>
      <c r="G1998" s="826">
        <v>3</v>
      </c>
      <c r="H1998" s="826">
        <v>1</v>
      </c>
      <c r="I1998" s="826"/>
      <c r="J1998" s="826">
        <v>2.754</v>
      </c>
      <c r="K1998" s="826">
        <v>2.036</v>
      </c>
      <c r="L1998" s="142"/>
      <c r="M1998" s="136">
        <v>498</v>
      </c>
    </row>
    <row r="1999" s="136" customFormat="1" customHeight="1" outlineLevel="1" spans="1:13">
      <c r="A1999" s="196">
        <v>2042</v>
      </c>
      <c r="B1999" s="196"/>
      <c r="C1999" s="196"/>
      <c r="D1999" s="196" t="s">
        <v>1555</v>
      </c>
      <c r="E1999" s="826">
        <v>6.63</v>
      </c>
      <c r="F1999" s="826">
        <v>1.5</v>
      </c>
      <c r="G1999" s="826">
        <v>3</v>
      </c>
      <c r="H1999" s="826">
        <v>3</v>
      </c>
      <c r="I1999" s="826"/>
      <c r="J1999" s="826">
        <v>29.835</v>
      </c>
      <c r="K1999" s="826">
        <v>6.83</v>
      </c>
      <c r="L1999" s="142"/>
      <c r="M1999" s="136">
        <v>498</v>
      </c>
    </row>
    <row r="2000" s="136" customFormat="1" customHeight="1" outlineLevel="1" spans="1:13">
      <c r="A2000" s="196">
        <v>2043</v>
      </c>
      <c r="B2000" s="196"/>
      <c r="C2000" s="196"/>
      <c r="D2000" s="196" t="s">
        <v>1547</v>
      </c>
      <c r="E2000" s="826">
        <v>1.428</v>
      </c>
      <c r="F2000" s="826">
        <v>1.5</v>
      </c>
      <c r="G2000" s="266">
        <v>3.96</v>
      </c>
      <c r="H2000" s="826">
        <v>1</v>
      </c>
      <c r="I2000" s="826">
        <v>5.65488</v>
      </c>
      <c r="J2000" s="826"/>
      <c r="K2000" s="826"/>
      <c r="L2000" s="142"/>
      <c r="M2000" s="136">
        <v>498</v>
      </c>
    </row>
    <row r="2001" s="136" customFormat="1" customHeight="1" outlineLevel="1" spans="1:13">
      <c r="A2001" s="196">
        <v>2044</v>
      </c>
      <c r="B2001" s="196"/>
      <c r="C2001" s="196" t="s">
        <v>87</v>
      </c>
      <c r="D2001" s="196" t="s">
        <v>1553</v>
      </c>
      <c r="E2001" s="826">
        <v>1.836</v>
      </c>
      <c r="F2001" s="826">
        <v>1.5</v>
      </c>
      <c r="G2001" s="826">
        <v>3</v>
      </c>
      <c r="H2001" s="826">
        <v>1</v>
      </c>
      <c r="I2001" s="826"/>
      <c r="J2001" s="826">
        <v>2.754</v>
      </c>
      <c r="K2001" s="826">
        <v>2.036</v>
      </c>
      <c r="L2001" s="142" t="s">
        <v>2233</v>
      </c>
      <c r="M2001" s="136">
        <v>498</v>
      </c>
    </row>
    <row r="2002" s="136" customFormat="1" customHeight="1" outlineLevel="1" spans="1:13">
      <c r="A2002" s="196">
        <v>2045</v>
      </c>
      <c r="B2002" s="196"/>
      <c r="C2002" s="196"/>
      <c r="D2002" s="266" t="s">
        <v>1606</v>
      </c>
      <c r="E2002" s="826">
        <v>1.836</v>
      </c>
      <c r="F2002" s="826">
        <v>1.5</v>
      </c>
      <c r="G2002" s="826">
        <v>3</v>
      </c>
      <c r="H2002" s="826">
        <v>1</v>
      </c>
      <c r="I2002" s="826"/>
      <c r="J2002" s="826">
        <v>2.754</v>
      </c>
      <c r="K2002" s="826">
        <v>2.036</v>
      </c>
      <c r="L2002" s="142"/>
      <c r="M2002" s="136">
        <v>498</v>
      </c>
    </row>
    <row r="2003" s="136" customFormat="1" customHeight="1" outlineLevel="1" spans="1:13">
      <c r="A2003" s="196">
        <v>2046</v>
      </c>
      <c r="B2003" s="196"/>
      <c r="C2003" s="196"/>
      <c r="D2003" s="196" t="s">
        <v>1555</v>
      </c>
      <c r="E2003" s="826">
        <v>6.63</v>
      </c>
      <c r="F2003" s="826">
        <v>1.5</v>
      </c>
      <c r="G2003" s="826">
        <v>3</v>
      </c>
      <c r="H2003" s="826">
        <v>3</v>
      </c>
      <c r="I2003" s="826"/>
      <c r="J2003" s="826">
        <v>29.835</v>
      </c>
      <c r="K2003" s="826">
        <v>6.83</v>
      </c>
      <c r="L2003" s="142"/>
      <c r="M2003" s="136">
        <v>498</v>
      </c>
    </row>
    <row r="2004" s="136" customFormat="1" customHeight="1" outlineLevel="1" spans="1:13">
      <c r="A2004" s="196">
        <v>2047</v>
      </c>
      <c r="B2004" s="196"/>
      <c r="C2004" s="196"/>
      <c r="D2004" s="196" t="s">
        <v>1547</v>
      </c>
      <c r="E2004" s="826">
        <v>1.428</v>
      </c>
      <c r="F2004" s="826">
        <v>1.5</v>
      </c>
      <c r="G2004" s="266">
        <v>3.96</v>
      </c>
      <c r="H2004" s="826">
        <v>1</v>
      </c>
      <c r="I2004" s="826">
        <v>5.65488</v>
      </c>
      <c r="J2004" s="826"/>
      <c r="K2004" s="826"/>
      <c r="L2004" s="142"/>
      <c r="M2004" s="136">
        <v>498</v>
      </c>
    </row>
    <row r="2005" s="136" customFormat="1" customHeight="1" outlineLevel="1" spans="1:13">
      <c r="A2005" s="196">
        <v>2048</v>
      </c>
      <c r="B2005" s="196"/>
      <c r="C2005" s="196" t="s">
        <v>87</v>
      </c>
      <c r="D2005" s="196" t="s">
        <v>1553</v>
      </c>
      <c r="E2005" s="826">
        <v>1.836</v>
      </c>
      <c r="F2005" s="826">
        <v>1.5</v>
      </c>
      <c r="G2005" s="826">
        <v>3</v>
      </c>
      <c r="H2005" s="826">
        <v>1</v>
      </c>
      <c r="I2005" s="826"/>
      <c r="J2005" s="826">
        <v>2.754</v>
      </c>
      <c r="K2005" s="826">
        <v>2.036</v>
      </c>
      <c r="L2005" s="142" t="s">
        <v>2234</v>
      </c>
      <c r="M2005" s="136">
        <v>498</v>
      </c>
    </row>
    <row r="2006" s="136" customFormat="1" customHeight="1" outlineLevel="1" spans="1:13">
      <c r="A2006" s="196">
        <v>2049</v>
      </c>
      <c r="B2006" s="196"/>
      <c r="C2006" s="196"/>
      <c r="D2006" s="266" t="s">
        <v>1606</v>
      </c>
      <c r="E2006" s="826">
        <v>1.836</v>
      </c>
      <c r="F2006" s="826">
        <v>1.5</v>
      </c>
      <c r="G2006" s="826">
        <v>3</v>
      </c>
      <c r="H2006" s="826">
        <v>1</v>
      </c>
      <c r="I2006" s="826"/>
      <c r="J2006" s="826">
        <v>2.754</v>
      </c>
      <c r="K2006" s="826">
        <v>2.036</v>
      </c>
      <c r="L2006" s="142"/>
      <c r="M2006" s="136">
        <v>498</v>
      </c>
    </row>
    <row r="2007" s="136" customFormat="1" customHeight="1" outlineLevel="1" spans="1:13">
      <c r="A2007" s="196">
        <v>2050</v>
      </c>
      <c r="B2007" s="196"/>
      <c r="C2007" s="196"/>
      <c r="D2007" s="196" t="s">
        <v>1555</v>
      </c>
      <c r="E2007" s="826">
        <v>6.63</v>
      </c>
      <c r="F2007" s="826">
        <v>1.5</v>
      </c>
      <c r="G2007" s="826">
        <v>3</v>
      </c>
      <c r="H2007" s="826">
        <v>3</v>
      </c>
      <c r="I2007" s="826"/>
      <c r="J2007" s="826">
        <v>29.835</v>
      </c>
      <c r="K2007" s="826">
        <v>6.83</v>
      </c>
      <c r="L2007" s="142"/>
      <c r="M2007" s="136">
        <v>498</v>
      </c>
    </row>
    <row r="2008" s="136" customFormat="1" customHeight="1" outlineLevel="1" spans="1:13">
      <c r="A2008" s="196">
        <v>2051</v>
      </c>
      <c r="B2008" s="196"/>
      <c r="C2008" s="196"/>
      <c r="D2008" s="196" t="s">
        <v>1547</v>
      </c>
      <c r="E2008" s="826">
        <v>1.428</v>
      </c>
      <c r="F2008" s="826">
        <v>1.5</v>
      </c>
      <c r="G2008" s="266">
        <v>3.96</v>
      </c>
      <c r="H2008" s="826">
        <v>1</v>
      </c>
      <c r="I2008" s="826">
        <v>5.65488</v>
      </c>
      <c r="J2008" s="826"/>
      <c r="K2008" s="826"/>
      <c r="L2008" s="142"/>
      <c r="M2008" s="136">
        <v>498</v>
      </c>
    </row>
    <row r="2009" s="136" customFormat="1" customHeight="1" outlineLevel="1" spans="1:13">
      <c r="A2009" s="196">
        <v>2052</v>
      </c>
      <c r="B2009" s="196"/>
      <c r="C2009" s="196" t="s">
        <v>85</v>
      </c>
      <c r="D2009" s="196" t="s">
        <v>1553</v>
      </c>
      <c r="E2009" s="826">
        <v>1.836</v>
      </c>
      <c r="F2009" s="826">
        <v>1.5</v>
      </c>
      <c r="G2009" s="826">
        <v>3</v>
      </c>
      <c r="H2009" s="826">
        <v>1</v>
      </c>
      <c r="I2009" s="826"/>
      <c r="J2009" s="826">
        <v>2.754</v>
      </c>
      <c r="K2009" s="826">
        <v>2.036</v>
      </c>
      <c r="L2009" s="142" t="s">
        <v>2235</v>
      </c>
      <c r="M2009" s="136">
        <v>498</v>
      </c>
    </row>
    <row r="2010" s="136" customFormat="1" customHeight="1" outlineLevel="1" spans="1:13">
      <c r="A2010" s="196">
        <v>2053</v>
      </c>
      <c r="B2010" s="196"/>
      <c r="C2010" s="196"/>
      <c r="D2010" s="266" t="s">
        <v>1606</v>
      </c>
      <c r="E2010" s="826">
        <v>1.836</v>
      </c>
      <c r="F2010" s="826">
        <v>1.5</v>
      </c>
      <c r="G2010" s="826">
        <v>3</v>
      </c>
      <c r="H2010" s="826">
        <v>1</v>
      </c>
      <c r="I2010" s="826"/>
      <c r="J2010" s="826">
        <v>2.754</v>
      </c>
      <c r="K2010" s="826">
        <v>2.036</v>
      </c>
      <c r="L2010" s="142"/>
      <c r="M2010" s="136">
        <v>498</v>
      </c>
    </row>
    <row r="2011" s="136" customFormat="1" customHeight="1" outlineLevel="1" spans="1:13">
      <c r="A2011" s="196">
        <v>2054</v>
      </c>
      <c r="B2011" s="196"/>
      <c r="C2011" s="196"/>
      <c r="D2011" s="196" t="s">
        <v>1555</v>
      </c>
      <c r="E2011" s="826">
        <v>6.63</v>
      </c>
      <c r="F2011" s="826">
        <v>1.5</v>
      </c>
      <c r="G2011" s="826">
        <v>3</v>
      </c>
      <c r="H2011" s="826">
        <v>3</v>
      </c>
      <c r="I2011" s="826"/>
      <c r="J2011" s="826">
        <v>29.835</v>
      </c>
      <c r="K2011" s="826">
        <v>6.83</v>
      </c>
      <c r="L2011" s="142"/>
      <c r="M2011" s="136">
        <v>498</v>
      </c>
    </row>
    <row r="2012" s="136" customFormat="1" customHeight="1" outlineLevel="1" spans="1:13">
      <c r="A2012" s="196">
        <v>2055</v>
      </c>
      <c r="B2012" s="196"/>
      <c r="C2012" s="196"/>
      <c r="D2012" s="196" t="s">
        <v>1547</v>
      </c>
      <c r="E2012" s="826">
        <v>1.428</v>
      </c>
      <c r="F2012" s="826">
        <v>1.5</v>
      </c>
      <c r="G2012" s="266">
        <v>3.96</v>
      </c>
      <c r="H2012" s="826">
        <v>1</v>
      </c>
      <c r="I2012" s="826">
        <v>5.65488</v>
      </c>
      <c r="J2012" s="826"/>
      <c r="K2012" s="826"/>
      <c r="L2012" s="142"/>
      <c r="M2012" s="136">
        <v>498</v>
      </c>
    </row>
    <row r="2013" s="136" customFormat="1" customHeight="1" outlineLevel="1" spans="1:13">
      <c r="A2013" s="196">
        <v>2056</v>
      </c>
      <c r="B2013" s="196"/>
      <c r="C2013" s="196" t="s">
        <v>85</v>
      </c>
      <c r="D2013" s="196" t="s">
        <v>1553</v>
      </c>
      <c r="E2013" s="826">
        <v>1.836</v>
      </c>
      <c r="F2013" s="826">
        <v>1.5</v>
      </c>
      <c r="G2013" s="826">
        <v>3</v>
      </c>
      <c r="H2013" s="826">
        <v>1</v>
      </c>
      <c r="I2013" s="826"/>
      <c r="J2013" s="826">
        <v>2.754</v>
      </c>
      <c r="K2013" s="826">
        <v>2.036</v>
      </c>
      <c r="L2013" s="142" t="s">
        <v>2236</v>
      </c>
      <c r="M2013" s="136">
        <v>498</v>
      </c>
    </row>
    <row r="2014" s="136" customFormat="1" customHeight="1" outlineLevel="1" spans="1:13">
      <c r="A2014" s="196">
        <v>2057</v>
      </c>
      <c r="B2014" s="196"/>
      <c r="C2014" s="196"/>
      <c r="D2014" s="266" t="s">
        <v>1606</v>
      </c>
      <c r="E2014" s="826">
        <v>1.836</v>
      </c>
      <c r="F2014" s="826">
        <v>1.5</v>
      </c>
      <c r="G2014" s="826">
        <v>3</v>
      </c>
      <c r="H2014" s="826">
        <v>1</v>
      </c>
      <c r="I2014" s="826"/>
      <c r="J2014" s="826">
        <v>2.754</v>
      </c>
      <c r="K2014" s="826">
        <v>2.036</v>
      </c>
      <c r="L2014" s="142"/>
      <c r="M2014" s="136">
        <v>498</v>
      </c>
    </row>
    <row r="2015" s="136" customFormat="1" customHeight="1" outlineLevel="1" spans="1:13">
      <c r="A2015" s="196">
        <v>2058</v>
      </c>
      <c r="B2015" s="196"/>
      <c r="C2015" s="196"/>
      <c r="D2015" s="196" t="s">
        <v>1555</v>
      </c>
      <c r="E2015" s="826">
        <v>6.63</v>
      </c>
      <c r="F2015" s="826">
        <v>1.5</v>
      </c>
      <c r="G2015" s="826">
        <v>3</v>
      </c>
      <c r="H2015" s="826">
        <v>2</v>
      </c>
      <c r="I2015" s="826"/>
      <c r="J2015" s="826">
        <v>19.89</v>
      </c>
      <c r="K2015" s="826">
        <v>6.83</v>
      </c>
      <c r="L2015" s="142"/>
      <c r="M2015" s="136">
        <v>498</v>
      </c>
    </row>
    <row r="2016" s="136" customFormat="1" customHeight="1" outlineLevel="1" spans="1:13">
      <c r="A2016" s="196">
        <v>2059</v>
      </c>
      <c r="B2016" s="196"/>
      <c r="C2016" s="196"/>
      <c r="D2016" s="196" t="s">
        <v>1547</v>
      </c>
      <c r="E2016" s="826">
        <v>1.428</v>
      </c>
      <c r="F2016" s="826">
        <v>1.5</v>
      </c>
      <c r="G2016" s="266">
        <v>3.96</v>
      </c>
      <c r="H2016" s="826">
        <v>1</v>
      </c>
      <c r="I2016" s="826">
        <v>5.65488</v>
      </c>
      <c r="J2016" s="826"/>
      <c r="K2016" s="826"/>
      <c r="L2016" s="142"/>
      <c r="M2016" s="136">
        <v>498</v>
      </c>
    </row>
    <row r="2017" s="136" customFormat="1" customHeight="1" outlineLevel="1" spans="1:13">
      <c r="A2017" s="196">
        <v>2060</v>
      </c>
      <c r="B2017" s="196"/>
      <c r="C2017" s="196" t="s">
        <v>85</v>
      </c>
      <c r="D2017" s="196" t="s">
        <v>1553</v>
      </c>
      <c r="E2017" s="826">
        <v>1.836</v>
      </c>
      <c r="F2017" s="826">
        <v>1.5</v>
      </c>
      <c r="G2017" s="826">
        <v>3</v>
      </c>
      <c r="H2017" s="826">
        <v>1</v>
      </c>
      <c r="I2017" s="826"/>
      <c r="J2017" s="826">
        <v>2.754</v>
      </c>
      <c r="K2017" s="826">
        <v>2.036</v>
      </c>
      <c r="L2017" s="142" t="s">
        <v>2237</v>
      </c>
      <c r="M2017" s="136">
        <v>498</v>
      </c>
    </row>
    <row r="2018" s="136" customFormat="1" customHeight="1" outlineLevel="1" spans="1:13">
      <c r="A2018" s="196">
        <v>2061</v>
      </c>
      <c r="B2018" s="196"/>
      <c r="C2018" s="196"/>
      <c r="D2018" s="266" t="s">
        <v>1606</v>
      </c>
      <c r="E2018" s="826">
        <v>1.836</v>
      </c>
      <c r="F2018" s="826">
        <v>1.5</v>
      </c>
      <c r="G2018" s="826">
        <v>3</v>
      </c>
      <c r="H2018" s="826">
        <v>1</v>
      </c>
      <c r="I2018" s="826"/>
      <c r="J2018" s="826">
        <v>2.754</v>
      </c>
      <c r="K2018" s="826">
        <v>2.036</v>
      </c>
      <c r="L2018" s="142"/>
      <c r="M2018" s="136">
        <v>498</v>
      </c>
    </row>
    <row r="2019" s="136" customFormat="1" customHeight="1" outlineLevel="1" spans="1:13">
      <c r="A2019" s="196">
        <v>2062</v>
      </c>
      <c r="B2019" s="196"/>
      <c r="C2019" s="196"/>
      <c r="D2019" s="196" t="s">
        <v>1555</v>
      </c>
      <c r="E2019" s="826">
        <v>6.63</v>
      </c>
      <c r="F2019" s="826">
        <v>1.5</v>
      </c>
      <c r="G2019" s="826">
        <v>3</v>
      </c>
      <c r="H2019" s="826">
        <v>2</v>
      </c>
      <c r="I2019" s="826"/>
      <c r="J2019" s="826">
        <v>19.89</v>
      </c>
      <c r="K2019" s="826">
        <v>6.83</v>
      </c>
      <c r="L2019" s="142"/>
      <c r="M2019" s="136">
        <v>498</v>
      </c>
    </row>
    <row r="2020" s="136" customFormat="1" customHeight="1" outlineLevel="1" spans="1:13">
      <c r="A2020" s="196">
        <v>2063</v>
      </c>
      <c r="B2020" s="196"/>
      <c r="C2020" s="196"/>
      <c r="D2020" s="196" t="s">
        <v>1547</v>
      </c>
      <c r="E2020" s="826">
        <v>1.428</v>
      </c>
      <c r="F2020" s="826">
        <v>1.5</v>
      </c>
      <c r="G2020" s="266">
        <v>3.96</v>
      </c>
      <c r="H2020" s="826">
        <v>1</v>
      </c>
      <c r="I2020" s="826">
        <v>5.65488</v>
      </c>
      <c r="J2020" s="826"/>
      <c r="K2020" s="826"/>
      <c r="L2020" s="142"/>
      <c r="M2020" s="136">
        <v>498</v>
      </c>
    </row>
    <row r="2021" s="136" customFormat="1" customHeight="1" outlineLevel="1" spans="1:13">
      <c r="A2021" s="196">
        <v>2064</v>
      </c>
      <c r="B2021" s="196"/>
      <c r="C2021" s="196" t="s">
        <v>85</v>
      </c>
      <c r="D2021" s="196" t="s">
        <v>1553</v>
      </c>
      <c r="E2021" s="826">
        <v>1.836</v>
      </c>
      <c r="F2021" s="826">
        <v>1.5</v>
      </c>
      <c r="G2021" s="826">
        <v>3</v>
      </c>
      <c r="H2021" s="826">
        <v>1</v>
      </c>
      <c r="I2021" s="826"/>
      <c r="J2021" s="826">
        <v>2.754</v>
      </c>
      <c r="K2021" s="826">
        <v>2.036</v>
      </c>
      <c r="L2021" s="142" t="s">
        <v>2238</v>
      </c>
      <c r="M2021" s="136">
        <v>498</v>
      </c>
    </row>
    <row r="2022" s="136" customFormat="1" customHeight="1" outlineLevel="1" spans="1:13">
      <c r="A2022" s="196">
        <v>2065</v>
      </c>
      <c r="B2022" s="196"/>
      <c r="C2022" s="196"/>
      <c r="D2022" s="266" t="s">
        <v>1606</v>
      </c>
      <c r="E2022" s="826">
        <v>1.836</v>
      </c>
      <c r="F2022" s="826">
        <v>1.5</v>
      </c>
      <c r="G2022" s="826">
        <v>3</v>
      </c>
      <c r="H2022" s="826">
        <v>1</v>
      </c>
      <c r="I2022" s="826"/>
      <c r="J2022" s="826">
        <v>2.754</v>
      </c>
      <c r="K2022" s="826">
        <v>2.036</v>
      </c>
      <c r="L2022" s="142"/>
      <c r="M2022" s="136">
        <v>498</v>
      </c>
    </row>
    <row r="2023" s="136" customFormat="1" customHeight="1" outlineLevel="1" spans="1:13">
      <c r="A2023" s="196">
        <v>2066</v>
      </c>
      <c r="B2023" s="196"/>
      <c r="C2023" s="196"/>
      <c r="D2023" s="196" t="s">
        <v>1555</v>
      </c>
      <c r="E2023" s="826">
        <v>6.63</v>
      </c>
      <c r="F2023" s="826">
        <v>1.5</v>
      </c>
      <c r="G2023" s="826">
        <v>3</v>
      </c>
      <c r="H2023" s="826">
        <v>2</v>
      </c>
      <c r="I2023" s="826"/>
      <c r="J2023" s="826">
        <v>19.89</v>
      </c>
      <c r="K2023" s="826">
        <v>6.83</v>
      </c>
      <c r="L2023" s="142"/>
      <c r="M2023" s="136">
        <v>498</v>
      </c>
    </row>
    <row r="2024" s="136" customFormat="1" customHeight="1" outlineLevel="1" spans="1:13">
      <c r="A2024" s="196">
        <v>2067</v>
      </c>
      <c r="B2024" s="196"/>
      <c r="C2024" s="196"/>
      <c r="D2024" s="196" t="s">
        <v>1547</v>
      </c>
      <c r="E2024" s="826">
        <v>1.428</v>
      </c>
      <c r="F2024" s="826">
        <v>1.5</v>
      </c>
      <c r="G2024" s="266">
        <v>3.96</v>
      </c>
      <c r="H2024" s="826">
        <v>1</v>
      </c>
      <c r="I2024" s="826">
        <v>5.65488</v>
      </c>
      <c r="J2024" s="826"/>
      <c r="K2024" s="826"/>
      <c r="L2024" s="142"/>
      <c r="M2024" s="136">
        <v>498</v>
      </c>
    </row>
    <row r="2025" s="136" customFormat="1" customHeight="1" outlineLevel="1" spans="1:13">
      <c r="A2025" s="196">
        <v>2068</v>
      </c>
      <c r="B2025" s="196"/>
      <c r="C2025" s="196" t="s">
        <v>85</v>
      </c>
      <c r="D2025" s="196" t="s">
        <v>1553</v>
      </c>
      <c r="E2025" s="826">
        <v>1.836</v>
      </c>
      <c r="F2025" s="826">
        <v>1.5</v>
      </c>
      <c r="G2025" s="826">
        <v>3</v>
      </c>
      <c r="H2025" s="826">
        <v>1</v>
      </c>
      <c r="I2025" s="826"/>
      <c r="J2025" s="826">
        <v>2.754</v>
      </c>
      <c r="K2025" s="826">
        <v>2.036</v>
      </c>
      <c r="L2025" s="142" t="s">
        <v>2239</v>
      </c>
      <c r="M2025" s="136">
        <v>498</v>
      </c>
    </row>
    <row r="2026" s="136" customFormat="1" customHeight="1" outlineLevel="1" spans="1:13">
      <c r="A2026" s="196">
        <v>2069</v>
      </c>
      <c r="B2026" s="196"/>
      <c r="C2026" s="196"/>
      <c r="D2026" s="266" t="s">
        <v>1606</v>
      </c>
      <c r="E2026" s="826">
        <v>1.836</v>
      </c>
      <c r="F2026" s="826">
        <v>1.5</v>
      </c>
      <c r="G2026" s="826">
        <v>3</v>
      </c>
      <c r="H2026" s="826">
        <v>1</v>
      </c>
      <c r="I2026" s="826"/>
      <c r="J2026" s="826">
        <v>2.754</v>
      </c>
      <c r="K2026" s="826">
        <v>2.036</v>
      </c>
      <c r="L2026" s="142"/>
      <c r="M2026" s="136">
        <v>498</v>
      </c>
    </row>
    <row r="2027" s="136" customFormat="1" customHeight="1" outlineLevel="1" spans="1:13">
      <c r="A2027" s="196">
        <v>2070</v>
      </c>
      <c r="B2027" s="196"/>
      <c r="C2027" s="196"/>
      <c r="D2027" s="196" t="s">
        <v>1555</v>
      </c>
      <c r="E2027" s="826">
        <v>6.63</v>
      </c>
      <c r="F2027" s="826">
        <v>1.5</v>
      </c>
      <c r="G2027" s="826">
        <v>3</v>
      </c>
      <c r="H2027" s="826">
        <v>2</v>
      </c>
      <c r="I2027" s="826"/>
      <c r="J2027" s="826">
        <v>19.89</v>
      </c>
      <c r="K2027" s="826">
        <v>6.83</v>
      </c>
      <c r="L2027" s="142"/>
      <c r="M2027" s="136">
        <v>498</v>
      </c>
    </row>
    <row r="2028" s="136" customFormat="1" customHeight="1" outlineLevel="1" spans="1:13">
      <c r="A2028" s="196">
        <v>2071</v>
      </c>
      <c r="B2028" s="196"/>
      <c r="C2028" s="196"/>
      <c r="D2028" s="196" t="s">
        <v>1547</v>
      </c>
      <c r="E2028" s="826">
        <v>1.428</v>
      </c>
      <c r="F2028" s="826">
        <v>1.5</v>
      </c>
      <c r="G2028" s="266">
        <v>3.96</v>
      </c>
      <c r="H2028" s="826">
        <v>1</v>
      </c>
      <c r="I2028" s="826">
        <v>5.65488</v>
      </c>
      <c r="J2028" s="826"/>
      <c r="K2028" s="826"/>
      <c r="L2028" s="142"/>
      <c r="M2028" s="136">
        <v>498</v>
      </c>
    </row>
    <row r="2029" s="136" customFormat="1" customHeight="1" outlineLevel="1" spans="1:13">
      <c r="A2029" s="196">
        <v>2072</v>
      </c>
      <c r="B2029" s="196"/>
      <c r="C2029" s="196" t="s">
        <v>83</v>
      </c>
      <c r="D2029" s="196" t="s">
        <v>1553</v>
      </c>
      <c r="E2029" s="826">
        <v>3.264</v>
      </c>
      <c r="F2029" s="826">
        <v>1.5</v>
      </c>
      <c r="G2029" s="826">
        <v>3</v>
      </c>
      <c r="H2029" s="826">
        <v>1</v>
      </c>
      <c r="I2029" s="826"/>
      <c r="J2029" s="826">
        <v>4.896</v>
      </c>
      <c r="K2029" s="826">
        <v>3.464</v>
      </c>
      <c r="L2029" s="142" t="s">
        <v>2240</v>
      </c>
      <c r="M2029" s="136">
        <v>498</v>
      </c>
    </row>
    <row r="2030" s="136" customFormat="1" customHeight="1" outlineLevel="1" spans="1:13">
      <c r="A2030" s="196">
        <v>2073</v>
      </c>
      <c r="B2030" s="196"/>
      <c r="C2030" s="196"/>
      <c r="D2030" s="266" t="s">
        <v>1606</v>
      </c>
      <c r="E2030" s="826">
        <v>3.264</v>
      </c>
      <c r="F2030" s="826">
        <v>1.5</v>
      </c>
      <c r="G2030" s="826">
        <v>3</v>
      </c>
      <c r="H2030" s="826">
        <v>1</v>
      </c>
      <c r="I2030" s="826"/>
      <c r="J2030" s="826">
        <v>4.896</v>
      </c>
      <c r="K2030" s="826">
        <v>3.464</v>
      </c>
      <c r="L2030" s="142"/>
      <c r="M2030" s="136">
        <v>498</v>
      </c>
    </row>
    <row r="2031" s="136" customFormat="1" customHeight="1" outlineLevel="1" spans="1:13">
      <c r="A2031" s="196">
        <v>2074</v>
      </c>
      <c r="B2031" s="196"/>
      <c r="C2031" s="196"/>
      <c r="D2031" s="196" t="s">
        <v>1555</v>
      </c>
      <c r="E2031" s="826">
        <v>6.63</v>
      </c>
      <c r="F2031" s="826">
        <v>1.5</v>
      </c>
      <c r="G2031" s="826">
        <v>3</v>
      </c>
      <c r="H2031" s="826">
        <v>1</v>
      </c>
      <c r="I2031" s="826"/>
      <c r="J2031" s="826">
        <v>9.945</v>
      </c>
      <c r="K2031" s="826">
        <v>6.83</v>
      </c>
      <c r="L2031" s="142"/>
      <c r="M2031" s="136">
        <v>498</v>
      </c>
    </row>
    <row r="2032" s="136" customFormat="1" customHeight="1" outlineLevel="1" spans="1:13">
      <c r="A2032" s="196">
        <v>2076</v>
      </c>
      <c r="B2032" s="196"/>
      <c r="C2032" s="196" t="s">
        <v>83</v>
      </c>
      <c r="D2032" s="196" t="s">
        <v>1553</v>
      </c>
      <c r="E2032" s="826">
        <v>3.264</v>
      </c>
      <c r="F2032" s="826">
        <v>1.5</v>
      </c>
      <c r="G2032" s="826">
        <v>3</v>
      </c>
      <c r="H2032" s="826">
        <v>1</v>
      </c>
      <c r="I2032" s="826"/>
      <c r="J2032" s="826">
        <v>4.896</v>
      </c>
      <c r="K2032" s="826">
        <v>3.464</v>
      </c>
      <c r="L2032" s="142" t="s">
        <v>2241</v>
      </c>
      <c r="M2032" s="136">
        <v>498</v>
      </c>
    </row>
    <row r="2033" s="136" customFormat="1" customHeight="1" outlineLevel="1" spans="1:13">
      <c r="A2033" s="196">
        <v>2077</v>
      </c>
      <c r="B2033" s="196"/>
      <c r="C2033" s="196"/>
      <c r="D2033" s="266" t="s">
        <v>1606</v>
      </c>
      <c r="E2033" s="826">
        <v>3.264</v>
      </c>
      <c r="F2033" s="826">
        <v>1.5</v>
      </c>
      <c r="G2033" s="826">
        <v>3</v>
      </c>
      <c r="H2033" s="826">
        <v>1</v>
      </c>
      <c r="I2033" s="826"/>
      <c r="J2033" s="826">
        <v>4.896</v>
      </c>
      <c r="K2033" s="826">
        <v>3.464</v>
      </c>
      <c r="L2033" s="142"/>
      <c r="M2033" s="136">
        <v>498</v>
      </c>
    </row>
    <row r="2034" s="136" customFormat="1" customHeight="1" outlineLevel="1" spans="1:13">
      <c r="A2034" s="196">
        <v>2078</v>
      </c>
      <c r="B2034" s="196"/>
      <c r="C2034" s="196"/>
      <c r="D2034" s="196" t="s">
        <v>1555</v>
      </c>
      <c r="E2034" s="826">
        <v>6.63</v>
      </c>
      <c r="F2034" s="826">
        <v>1.5</v>
      </c>
      <c r="G2034" s="826">
        <v>3</v>
      </c>
      <c r="H2034" s="826">
        <v>1</v>
      </c>
      <c r="I2034" s="826"/>
      <c r="J2034" s="826">
        <v>9.945</v>
      </c>
      <c r="K2034" s="826">
        <v>6.83</v>
      </c>
      <c r="L2034" s="142"/>
      <c r="M2034" s="136">
        <v>498</v>
      </c>
    </row>
    <row r="2035" s="136" customFormat="1" customHeight="1" outlineLevel="1" spans="1:13">
      <c r="A2035" s="196">
        <v>2080</v>
      </c>
      <c r="B2035" s="196"/>
      <c r="C2035" s="196" t="s">
        <v>87</v>
      </c>
      <c r="D2035" s="196" t="s">
        <v>1553</v>
      </c>
      <c r="E2035" s="826">
        <v>1.836</v>
      </c>
      <c r="F2035" s="826">
        <v>1.5</v>
      </c>
      <c r="G2035" s="826">
        <v>3</v>
      </c>
      <c r="H2035" s="826">
        <v>1</v>
      </c>
      <c r="I2035" s="826"/>
      <c r="J2035" s="826">
        <v>2.754</v>
      </c>
      <c r="K2035" s="826">
        <v>2.036</v>
      </c>
      <c r="L2035" s="142" t="s">
        <v>2242</v>
      </c>
      <c r="M2035" s="136">
        <v>498</v>
      </c>
    </row>
    <row r="2036" s="136" customFormat="1" customHeight="1" outlineLevel="1" spans="1:13">
      <c r="A2036" s="196">
        <v>2081</v>
      </c>
      <c r="B2036" s="196"/>
      <c r="C2036" s="196"/>
      <c r="D2036" s="266" t="s">
        <v>1606</v>
      </c>
      <c r="E2036" s="826">
        <v>1.836</v>
      </c>
      <c r="F2036" s="826">
        <v>1.5</v>
      </c>
      <c r="G2036" s="826">
        <v>3</v>
      </c>
      <c r="H2036" s="826">
        <v>1</v>
      </c>
      <c r="I2036" s="826"/>
      <c r="J2036" s="826">
        <v>2.754</v>
      </c>
      <c r="K2036" s="826">
        <v>2.036</v>
      </c>
      <c r="L2036" s="142"/>
      <c r="M2036" s="136">
        <v>498</v>
      </c>
    </row>
    <row r="2037" s="136" customFormat="1" customHeight="1" outlineLevel="1" spans="1:13">
      <c r="A2037" s="196">
        <v>2082</v>
      </c>
      <c r="B2037" s="196"/>
      <c r="C2037" s="196"/>
      <c r="D2037" s="196" t="s">
        <v>1555</v>
      </c>
      <c r="E2037" s="826">
        <v>6.63</v>
      </c>
      <c r="F2037" s="826">
        <v>1.5</v>
      </c>
      <c r="G2037" s="826">
        <v>3</v>
      </c>
      <c r="H2037" s="826">
        <v>3</v>
      </c>
      <c r="I2037" s="826"/>
      <c r="J2037" s="826">
        <v>29.835</v>
      </c>
      <c r="K2037" s="826">
        <v>6.83</v>
      </c>
      <c r="L2037" s="142"/>
      <c r="M2037" s="136">
        <v>498</v>
      </c>
    </row>
    <row r="2038" s="136" customFormat="1" customHeight="1" outlineLevel="1" spans="1:13">
      <c r="A2038" s="196">
        <v>2083</v>
      </c>
      <c r="B2038" s="196"/>
      <c r="C2038" s="196"/>
      <c r="D2038" s="196" t="s">
        <v>1547</v>
      </c>
      <c r="E2038" s="826">
        <v>1.428</v>
      </c>
      <c r="F2038" s="826">
        <v>1.5</v>
      </c>
      <c r="G2038" s="266">
        <v>3.96</v>
      </c>
      <c r="H2038" s="826">
        <v>1</v>
      </c>
      <c r="I2038" s="826">
        <v>5.65488</v>
      </c>
      <c r="J2038" s="826"/>
      <c r="K2038" s="826"/>
      <c r="L2038" s="142"/>
      <c r="M2038" s="136">
        <v>498</v>
      </c>
    </row>
    <row r="2039" s="136" customFormat="1" customHeight="1" outlineLevel="1" spans="1:13">
      <c r="A2039" s="196">
        <v>2084</v>
      </c>
      <c r="B2039" s="196"/>
      <c r="C2039" s="196" t="s">
        <v>87</v>
      </c>
      <c r="D2039" s="196" t="s">
        <v>1553</v>
      </c>
      <c r="E2039" s="826">
        <v>1.836</v>
      </c>
      <c r="F2039" s="826">
        <v>1.5</v>
      </c>
      <c r="G2039" s="826">
        <v>3</v>
      </c>
      <c r="H2039" s="826">
        <v>1</v>
      </c>
      <c r="I2039" s="826"/>
      <c r="J2039" s="826">
        <v>2.754</v>
      </c>
      <c r="K2039" s="826">
        <v>2.036</v>
      </c>
      <c r="L2039" s="142" t="s">
        <v>2243</v>
      </c>
      <c r="M2039" s="136">
        <v>498</v>
      </c>
    </row>
    <row r="2040" s="136" customFormat="1" customHeight="1" outlineLevel="1" spans="1:13">
      <c r="A2040" s="196">
        <v>2085</v>
      </c>
      <c r="B2040" s="196"/>
      <c r="C2040" s="196"/>
      <c r="D2040" s="266" t="s">
        <v>1606</v>
      </c>
      <c r="E2040" s="826">
        <v>1.836</v>
      </c>
      <c r="F2040" s="826">
        <v>1.5</v>
      </c>
      <c r="G2040" s="826">
        <v>3</v>
      </c>
      <c r="H2040" s="826">
        <v>1</v>
      </c>
      <c r="I2040" s="826"/>
      <c r="J2040" s="826">
        <v>2.754</v>
      </c>
      <c r="K2040" s="826">
        <v>2.036</v>
      </c>
      <c r="L2040" s="142"/>
      <c r="M2040" s="136">
        <v>498</v>
      </c>
    </row>
    <row r="2041" s="136" customFormat="1" customHeight="1" outlineLevel="1" spans="1:13">
      <c r="A2041" s="196">
        <v>2086</v>
      </c>
      <c r="B2041" s="196"/>
      <c r="C2041" s="196"/>
      <c r="D2041" s="196" t="s">
        <v>1555</v>
      </c>
      <c r="E2041" s="826">
        <v>6.63</v>
      </c>
      <c r="F2041" s="826">
        <v>1.5</v>
      </c>
      <c r="G2041" s="826">
        <v>3</v>
      </c>
      <c r="H2041" s="826">
        <v>3</v>
      </c>
      <c r="I2041" s="826"/>
      <c r="J2041" s="826">
        <v>29.835</v>
      </c>
      <c r="K2041" s="826">
        <v>6.83</v>
      </c>
      <c r="L2041" s="142"/>
      <c r="M2041" s="136">
        <v>498</v>
      </c>
    </row>
    <row r="2042" s="136" customFormat="1" customHeight="1" outlineLevel="1" spans="1:13">
      <c r="A2042" s="196">
        <v>2087</v>
      </c>
      <c r="B2042" s="196"/>
      <c r="C2042" s="196"/>
      <c r="D2042" s="196" t="s">
        <v>1547</v>
      </c>
      <c r="E2042" s="826">
        <v>1.428</v>
      </c>
      <c r="F2042" s="826">
        <v>1.5</v>
      </c>
      <c r="G2042" s="266">
        <v>3.96</v>
      </c>
      <c r="H2042" s="826">
        <v>1</v>
      </c>
      <c r="I2042" s="826">
        <v>5.65488</v>
      </c>
      <c r="J2042" s="826"/>
      <c r="K2042" s="826"/>
      <c r="L2042" s="142"/>
      <c r="M2042" s="136">
        <v>498</v>
      </c>
    </row>
    <row r="2043" s="136" customFormat="1" customHeight="1" outlineLevel="1" spans="1:13">
      <c r="A2043" s="196">
        <v>2088</v>
      </c>
      <c r="B2043" s="196"/>
      <c r="C2043" s="196" t="s">
        <v>87</v>
      </c>
      <c r="D2043" s="196" t="s">
        <v>1553</v>
      </c>
      <c r="E2043" s="826">
        <v>1.836</v>
      </c>
      <c r="F2043" s="826">
        <v>1.5</v>
      </c>
      <c r="G2043" s="826">
        <v>3</v>
      </c>
      <c r="H2043" s="826">
        <v>1</v>
      </c>
      <c r="I2043" s="826"/>
      <c r="J2043" s="826">
        <v>2.754</v>
      </c>
      <c r="K2043" s="826">
        <v>2.036</v>
      </c>
      <c r="L2043" s="142" t="s">
        <v>2244</v>
      </c>
      <c r="M2043" s="136">
        <v>498</v>
      </c>
    </row>
    <row r="2044" s="136" customFormat="1" customHeight="1" outlineLevel="1" spans="1:13">
      <c r="A2044" s="196">
        <v>2089</v>
      </c>
      <c r="B2044" s="196"/>
      <c r="C2044" s="196"/>
      <c r="D2044" s="266" t="s">
        <v>1606</v>
      </c>
      <c r="E2044" s="826">
        <v>1.836</v>
      </c>
      <c r="F2044" s="826">
        <v>1.5</v>
      </c>
      <c r="G2044" s="826">
        <v>3</v>
      </c>
      <c r="H2044" s="826">
        <v>1</v>
      </c>
      <c r="I2044" s="826"/>
      <c r="J2044" s="826">
        <v>2.754</v>
      </c>
      <c r="K2044" s="826">
        <v>2.036</v>
      </c>
      <c r="L2044" s="142"/>
      <c r="M2044" s="136">
        <v>498</v>
      </c>
    </row>
    <row r="2045" s="136" customFormat="1" customHeight="1" outlineLevel="1" spans="1:13">
      <c r="A2045" s="196">
        <v>2090</v>
      </c>
      <c r="B2045" s="196"/>
      <c r="C2045" s="196"/>
      <c r="D2045" s="196" t="s">
        <v>1555</v>
      </c>
      <c r="E2045" s="826">
        <v>6.63</v>
      </c>
      <c r="F2045" s="826">
        <v>1.5</v>
      </c>
      <c r="G2045" s="826">
        <v>3</v>
      </c>
      <c r="H2045" s="826">
        <v>3</v>
      </c>
      <c r="I2045" s="826"/>
      <c r="J2045" s="826">
        <v>29.835</v>
      </c>
      <c r="K2045" s="826">
        <v>6.83</v>
      </c>
      <c r="L2045" s="142"/>
      <c r="M2045" s="136">
        <v>498</v>
      </c>
    </row>
    <row r="2046" s="136" customFormat="1" customHeight="1" outlineLevel="1" spans="1:13">
      <c r="A2046" s="196">
        <v>2091</v>
      </c>
      <c r="B2046" s="196"/>
      <c r="C2046" s="196"/>
      <c r="D2046" s="196" t="s">
        <v>1547</v>
      </c>
      <c r="E2046" s="826">
        <v>1.428</v>
      </c>
      <c r="F2046" s="826">
        <v>1.5</v>
      </c>
      <c r="G2046" s="266">
        <v>3.96</v>
      </c>
      <c r="H2046" s="826">
        <v>1</v>
      </c>
      <c r="I2046" s="826">
        <v>5.65488</v>
      </c>
      <c r="J2046" s="826"/>
      <c r="K2046" s="826"/>
      <c r="L2046" s="142"/>
      <c r="M2046" s="136">
        <v>498</v>
      </c>
    </row>
    <row r="2047" s="136" customFormat="1" customHeight="1" outlineLevel="1" spans="1:13">
      <c r="A2047" s="196">
        <v>2092</v>
      </c>
      <c r="B2047" s="196"/>
      <c r="C2047" s="196" t="s">
        <v>85</v>
      </c>
      <c r="D2047" s="196" t="s">
        <v>1553</v>
      </c>
      <c r="E2047" s="826">
        <v>1.836</v>
      </c>
      <c r="F2047" s="826">
        <v>1.5</v>
      </c>
      <c r="G2047" s="826">
        <v>3</v>
      </c>
      <c r="H2047" s="826">
        <v>1</v>
      </c>
      <c r="I2047" s="826"/>
      <c r="J2047" s="826">
        <v>2.754</v>
      </c>
      <c r="K2047" s="826">
        <v>2.036</v>
      </c>
      <c r="L2047" s="142" t="s">
        <v>2245</v>
      </c>
      <c r="M2047" s="136">
        <v>498</v>
      </c>
    </row>
    <row r="2048" s="136" customFormat="1" customHeight="1" outlineLevel="1" spans="1:13">
      <c r="A2048" s="196">
        <v>2093</v>
      </c>
      <c r="B2048" s="196"/>
      <c r="C2048" s="196"/>
      <c r="D2048" s="266" t="s">
        <v>1606</v>
      </c>
      <c r="E2048" s="826">
        <v>1.836</v>
      </c>
      <c r="F2048" s="826">
        <v>1.5</v>
      </c>
      <c r="G2048" s="826">
        <v>3</v>
      </c>
      <c r="H2048" s="826">
        <v>1</v>
      </c>
      <c r="I2048" s="826"/>
      <c r="J2048" s="826">
        <v>2.754</v>
      </c>
      <c r="K2048" s="826">
        <v>2.036</v>
      </c>
      <c r="L2048" s="142"/>
      <c r="M2048" s="136">
        <v>498</v>
      </c>
    </row>
    <row r="2049" s="136" customFormat="1" customHeight="1" outlineLevel="1" spans="1:13">
      <c r="A2049" s="196">
        <v>2094</v>
      </c>
      <c r="B2049" s="196"/>
      <c r="C2049" s="196"/>
      <c r="D2049" s="196" t="s">
        <v>1555</v>
      </c>
      <c r="E2049" s="826">
        <v>6.63</v>
      </c>
      <c r="F2049" s="826">
        <v>1.5</v>
      </c>
      <c r="G2049" s="826">
        <v>3</v>
      </c>
      <c r="H2049" s="826">
        <v>2</v>
      </c>
      <c r="I2049" s="826"/>
      <c r="J2049" s="826">
        <v>19.89</v>
      </c>
      <c r="K2049" s="826">
        <v>6.83</v>
      </c>
      <c r="L2049" s="142"/>
      <c r="M2049" s="136">
        <v>498</v>
      </c>
    </row>
    <row r="2050" s="136" customFormat="1" customHeight="1" outlineLevel="1" spans="1:13">
      <c r="A2050" s="196">
        <v>2095</v>
      </c>
      <c r="B2050" s="196"/>
      <c r="C2050" s="196"/>
      <c r="D2050" s="196" t="s">
        <v>1547</v>
      </c>
      <c r="E2050" s="826">
        <v>1.428</v>
      </c>
      <c r="F2050" s="826">
        <v>1.5</v>
      </c>
      <c r="G2050" s="266">
        <v>3.96</v>
      </c>
      <c r="H2050" s="826">
        <v>1</v>
      </c>
      <c r="I2050" s="826">
        <v>5.65488</v>
      </c>
      <c r="J2050" s="826"/>
      <c r="K2050" s="826"/>
      <c r="L2050" s="142"/>
      <c r="M2050" s="136">
        <v>498</v>
      </c>
    </row>
    <row r="2051" s="136" customFormat="1" customHeight="1" outlineLevel="1" spans="1:13">
      <c r="A2051" s="196">
        <v>2096</v>
      </c>
      <c r="B2051" s="196"/>
      <c r="C2051" s="196" t="s">
        <v>85</v>
      </c>
      <c r="D2051" s="196" t="s">
        <v>1553</v>
      </c>
      <c r="E2051" s="826">
        <v>1.836</v>
      </c>
      <c r="F2051" s="826">
        <v>1.5</v>
      </c>
      <c r="G2051" s="826">
        <v>3</v>
      </c>
      <c r="H2051" s="826">
        <v>1</v>
      </c>
      <c r="I2051" s="826"/>
      <c r="J2051" s="826">
        <v>2.754</v>
      </c>
      <c r="K2051" s="826">
        <v>2.036</v>
      </c>
      <c r="L2051" s="142" t="s">
        <v>2246</v>
      </c>
      <c r="M2051" s="136">
        <v>498</v>
      </c>
    </row>
    <row r="2052" s="136" customFormat="1" customHeight="1" outlineLevel="1" spans="1:13">
      <c r="A2052" s="196">
        <v>2097</v>
      </c>
      <c r="B2052" s="196"/>
      <c r="C2052" s="196"/>
      <c r="D2052" s="266" t="s">
        <v>1606</v>
      </c>
      <c r="E2052" s="826">
        <v>1.836</v>
      </c>
      <c r="F2052" s="826">
        <v>1.5</v>
      </c>
      <c r="G2052" s="826">
        <v>3</v>
      </c>
      <c r="H2052" s="826">
        <v>1</v>
      </c>
      <c r="I2052" s="826"/>
      <c r="J2052" s="826">
        <v>2.754</v>
      </c>
      <c r="K2052" s="826">
        <v>2.036</v>
      </c>
      <c r="L2052" s="142"/>
      <c r="M2052" s="136">
        <v>498</v>
      </c>
    </row>
    <row r="2053" s="136" customFormat="1" customHeight="1" outlineLevel="1" spans="1:13">
      <c r="A2053" s="196">
        <v>2098</v>
      </c>
      <c r="B2053" s="196"/>
      <c r="C2053" s="196"/>
      <c r="D2053" s="196" t="s">
        <v>1555</v>
      </c>
      <c r="E2053" s="826">
        <v>6.63</v>
      </c>
      <c r="F2053" s="826">
        <v>1.5</v>
      </c>
      <c r="G2053" s="826">
        <v>3</v>
      </c>
      <c r="H2053" s="826">
        <v>2</v>
      </c>
      <c r="I2053" s="826"/>
      <c r="J2053" s="826">
        <v>19.89</v>
      </c>
      <c r="K2053" s="826">
        <v>6.83</v>
      </c>
      <c r="L2053" s="142"/>
      <c r="M2053" s="136">
        <v>498</v>
      </c>
    </row>
    <row r="2054" s="136" customFormat="1" customHeight="1" outlineLevel="1" spans="1:13">
      <c r="A2054" s="196">
        <v>2099</v>
      </c>
      <c r="B2054" s="196"/>
      <c r="C2054" s="196"/>
      <c r="D2054" s="196" t="s">
        <v>1547</v>
      </c>
      <c r="E2054" s="826">
        <v>1.428</v>
      </c>
      <c r="F2054" s="826">
        <v>1.5</v>
      </c>
      <c r="G2054" s="266">
        <v>3.96</v>
      </c>
      <c r="H2054" s="826">
        <v>1</v>
      </c>
      <c r="I2054" s="826">
        <v>5.65488</v>
      </c>
      <c r="J2054" s="826"/>
      <c r="K2054" s="826"/>
      <c r="L2054" s="142"/>
      <c r="M2054" s="136">
        <v>498</v>
      </c>
    </row>
    <row r="2055" s="136" customFormat="1" customHeight="1" outlineLevel="1" spans="1:13">
      <c r="A2055" s="196">
        <v>2100</v>
      </c>
      <c r="B2055" s="196"/>
      <c r="C2055" s="196" t="s">
        <v>85</v>
      </c>
      <c r="D2055" s="196" t="s">
        <v>1553</v>
      </c>
      <c r="E2055" s="826">
        <v>1.836</v>
      </c>
      <c r="F2055" s="826">
        <v>1.5</v>
      </c>
      <c r="G2055" s="826">
        <v>3</v>
      </c>
      <c r="H2055" s="826">
        <v>1</v>
      </c>
      <c r="I2055" s="826"/>
      <c r="J2055" s="826">
        <v>2.754</v>
      </c>
      <c r="K2055" s="826">
        <v>2.036</v>
      </c>
      <c r="L2055" s="142" t="s">
        <v>2247</v>
      </c>
      <c r="M2055" s="136">
        <v>498</v>
      </c>
    </row>
    <row r="2056" s="136" customFormat="1" customHeight="1" outlineLevel="1" spans="1:13">
      <c r="A2056" s="196">
        <v>2101</v>
      </c>
      <c r="B2056" s="196"/>
      <c r="C2056" s="196"/>
      <c r="D2056" s="266" t="s">
        <v>1606</v>
      </c>
      <c r="E2056" s="826">
        <v>1.836</v>
      </c>
      <c r="F2056" s="826">
        <v>1.5</v>
      </c>
      <c r="G2056" s="826">
        <v>3</v>
      </c>
      <c r="H2056" s="826">
        <v>1</v>
      </c>
      <c r="I2056" s="826"/>
      <c r="J2056" s="826">
        <v>2.754</v>
      </c>
      <c r="K2056" s="826">
        <v>2.036</v>
      </c>
      <c r="L2056" s="142"/>
      <c r="M2056" s="136">
        <v>498</v>
      </c>
    </row>
    <row r="2057" s="136" customFormat="1" customHeight="1" outlineLevel="1" spans="1:13">
      <c r="A2057" s="196">
        <v>2102</v>
      </c>
      <c r="B2057" s="196"/>
      <c r="C2057" s="196"/>
      <c r="D2057" s="196" t="s">
        <v>1555</v>
      </c>
      <c r="E2057" s="826">
        <v>6.63</v>
      </c>
      <c r="F2057" s="826">
        <v>1.5</v>
      </c>
      <c r="G2057" s="826">
        <v>3</v>
      </c>
      <c r="H2057" s="826">
        <v>2</v>
      </c>
      <c r="I2057" s="826"/>
      <c r="J2057" s="826">
        <v>19.89</v>
      </c>
      <c r="K2057" s="826">
        <v>6.83</v>
      </c>
      <c r="L2057" s="142"/>
      <c r="M2057" s="136">
        <v>498</v>
      </c>
    </row>
    <row r="2058" s="136" customFormat="1" customHeight="1" outlineLevel="1" spans="1:13">
      <c r="A2058" s="196">
        <v>2103</v>
      </c>
      <c r="B2058" s="196"/>
      <c r="C2058" s="196"/>
      <c r="D2058" s="196" t="s">
        <v>1547</v>
      </c>
      <c r="E2058" s="826">
        <v>1.428</v>
      </c>
      <c r="F2058" s="826">
        <v>1.5</v>
      </c>
      <c r="G2058" s="266">
        <v>3.96</v>
      </c>
      <c r="H2058" s="826">
        <v>1</v>
      </c>
      <c r="I2058" s="826">
        <v>5.65488</v>
      </c>
      <c r="J2058" s="826"/>
      <c r="K2058" s="826"/>
      <c r="L2058" s="142"/>
      <c r="M2058" s="136">
        <v>498</v>
      </c>
    </row>
    <row r="2059" s="136" customFormat="1" customHeight="1" outlineLevel="1" spans="1:13">
      <c r="A2059" s="196">
        <v>2104</v>
      </c>
      <c r="B2059" s="196"/>
      <c r="C2059" s="196" t="s">
        <v>85</v>
      </c>
      <c r="D2059" s="196" t="s">
        <v>1553</v>
      </c>
      <c r="E2059" s="826">
        <v>1.836</v>
      </c>
      <c r="F2059" s="826">
        <v>1.5</v>
      </c>
      <c r="G2059" s="826">
        <v>3</v>
      </c>
      <c r="H2059" s="826">
        <v>1</v>
      </c>
      <c r="I2059" s="826"/>
      <c r="J2059" s="826">
        <v>2.754</v>
      </c>
      <c r="K2059" s="826">
        <v>2.036</v>
      </c>
      <c r="L2059" s="142" t="s">
        <v>2248</v>
      </c>
      <c r="M2059" s="136">
        <v>498</v>
      </c>
    </row>
    <row r="2060" s="136" customFormat="1" customHeight="1" outlineLevel="1" spans="1:13">
      <c r="A2060" s="196">
        <v>2105</v>
      </c>
      <c r="B2060" s="196"/>
      <c r="C2060" s="196"/>
      <c r="D2060" s="266" t="s">
        <v>1606</v>
      </c>
      <c r="E2060" s="826">
        <v>1.836</v>
      </c>
      <c r="F2060" s="826">
        <v>1.5</v>
      </c>
      <c r="G2060" s="826">
        <v>3</v>
      </c>
      <c r="H2060" s="826">
        <v>1</v>
      </c>
      <c r="I2060" s="826"/>
      <c r="J2060" s="826">
        <v>2.754</v>
      </c>
      <c r="K2060" s="826">
        <v>2.036</v>
      </c>
      <c r="L2060" s="142"/>
      <c r="M2060" s="136">
        <v>498</v>
      </c>
    </row>
    <row r="2061" s="136" customFormat="1" customHeight="1" outlineLevel="1" spans="1:13">
      <c r="A2061" s="196">
        <v>2106</v>
      </c>
      <c r="B2061" s="196"/>
      <c r="C2061" s="196"/>
      <c r="D2061" s="196" t="s">
        <v>1555</v>
      </c>
      <c r="E2061" s="826">
        <v>6.63</v>
      </c>
      <c r="F2061" s="826">
        <v>1.5</v>
      </c>
      <c r="G2061" s="826">
        <v>3</v>
      </c>
      <c r="H2061" s="826">
        <v>2</v>
      </c>
      <c r="I2061" s="826"/>
      <c r="J2061" s="826">
        <v>19.89</v>
      </c>
      <c r="K2061" s="826">
        <v>6.83</v>
      </c>
      <c r="L2061" s="142"/>
      <c r="M2061" s="136">
        <v>498</v>
      </c>
    </row>
    <row r="2062" s="136" customFormat="1" customHeight="1" outlineLevel="1" spans="1:13">
      <c r="A2062" s="196">
        <v>2107</v>
      </c>
      <c r="B2062" s="196"/>
      <c r="C2062" s="196"/>
      <c r="D2062" s="196" t="s">
        <v>1547</v>
      </c>
      <c r="E2062" s="826">
        <v>1.428</v>
      </c>
      <c r="F2062" s="826">
        <v>1.5</v>
      </c>
      <c r="G2062" s="266">
        <v>3.96</v>
      </c>
      <c r="H2062" s="826">
        <v>1</v>
      </c>
      <c r="I2062" s="826">
        <v>5.65488</v>
      </c>
      <c r="J2062" s="826"/>
      <c r="K2062" s="826"/>
      <c r="L2062" s="142"/>
      <c r="M2062" s="136">
        <v>498</v>
      </c>
    </row>
    <row r="2063" s="136" customFormat="1" customHeight="1" outlineLevel="1" spans="1:13">
      <c r="A2063" s="196">
        <v>2108</v>
      </c>
      <c r="B2063" s="196"/>
      <c r="C2063" s="131" t="s">
        <v>1163</v>
      </c>
      <c r="D2063" s="196" t="s">
        <v>1555</v>
      </c>
      <c r="E2063" s="826">
        <v>9.792</v>
      </c>
      <c r="F2063" s="826">
        <v>1.5</v>
      </c>
      <c r="G2063" s="826">
        <v>3</v>
      </c>
      <c r="H2063" s="826">
        <v>1</v>
      </c>
      <c r="I2063" s="826"/>
      <c r="J2063" s="826">
        <v>14.688</v>
      </c>
      <c r="K2063" s="826">
        <v>9.992</v>
      </c>
      <c r="L2063" s="142" t="s">
        <v>1290</v>
      </c>
      <c r="M2063" s="136">
        <v>498</v>
      </c>
    </row>
    <row r="2064" s="136" customFormat="1" customHeight="1" outlineLevel="1" spans="1:13">
      <c r="A2064" s="196">
        <v>2109</v>
      </c>
      <c r="B2064" s="196"/>
      <c r="C2064" s="315"/>
      <c r="D2064" s="196" t="s">
        <v>1553</v>
      </c>
      <c r="E2064" s="826">
        <v>5.712</v>
      </c>
      <c r="F2064" s="826">
        <v>1.5</v>
      </c>
      <c r="G2064" s="826">
        <v>3</v>
      </c>
      <c r="H2064" s="826">
        <v>1</v>
      </c>
      <c r="I2064" s="826"/>
      <c r="J2064" s="826">
        <v>8.568</v>
      </c>
      <c r="K2064" s="826">
        <v>5.912</v>
      </c>
      <c r="L2064" s="142"/>
      <c r="M2064" s="136">
        <v>498</v>
      </c>
    </row>
    <row r="2065" s="136" customFormat="1" customHeight="1" outlineLevel="1" spans="1:13">
      <c r="A2065" s="196">
        <v>2110</v>
      </c>
      <c r="B2065" s="196"/>
      <c r="C2065" s="263"/>
      <c r="D2065" s="266" t="s">
        <v>1606</v>
      </c>
      <c r="E2065" s="826">
        <v>5.712</v>
      </c>
      <c r="F2065" s="826">
        <v>1.5</v>
      </c>
      <c r="G2065" s="826">
        <v>3</v>
      </c>
      <c r="H2065" s="826">
        <v>1</v>
      </c>
      <c r="I2065" s="826"/>
      <c r="J2065" s="826">
        <v>8.568</v>
      </c>
      <c r="K2065" s="826">
        <v>5.912</v>
      </c>
      <c r="L2065" s="142"/>
      <c r="M2065" s="136">
        <v>498</v>
      </c>
    </row>
    <row r="2066" s="136" customFormat="1" customHeight="1" outlineLevel="1" spans="1:13">
      <c r="A2066" s="196">
        <v>2111</v>
      </c>
      <c r="B2066" s="196"/>
      <c r="C2066" s="196" t="s">
        <v>1165</v>
      </c>
      <c r="D2066" s="196" t="s">
        <v>1553</v>
      </c>
      <c r="E2066" s="826">
        <v>3.366</v>
      </c>
      <c r="F2066" s="826">
        <v>1.5</v>
      </c>
      <c r="G2066" s="826">
        <v>1.4</v>
      </c>
      <c r="H2066" s="826">
        <v>1</v>
      </c>
      <c r="I2066" s="826"/>
      <c r="J2066" s="826">
        <v>5.049</v>
      </c>
      <c r="K2066" s="826">
        <v>3.566</v>
      </c>
      <c r="L2066" s="142" t="s">
        <v>1291</v>
      </c>
      <c r="M2066" s="136">
        <v>498</v>
      </c>
    </row>
    <row r="2067" s="136" customFormat="1" customHeight="1" outlineLevel="1" spans="1:13">
      <c r="A2067" s="196">
        <v>2112</v>
      </c>
      <c r="B2067" s="196" t="s">
        <v>2249</v>
      </c>
      <c r="C2067" s="196" t="s">
        <v>1190</v>
      </c>
      <c r="D2067" s="196" t="s">
        <v>1553</v>
      </c>
      <c r="E2067" s="826">
        <v>9.69</v>
      </c>
      <c r="F2067" s="826">
        <v>1.5</v>
      </c>
      <c r="G2067" s="826">
        <v>3</v>
      </c>
      <c r="H2067" s="826">
        <v>1</v>
      </c>
      <c r="I2067" s="826"/>
      <c r="J2067" s="826">
        <v>14.535</v>
      </c>
      <c r="K2067" s="826">
        <v>9.89</v>
      </c>
      <c r="L2067" s="142" t="s">
        <v>2250</v>
      </c>
      <c r="M2067" s="136">
        <v>702</v>
      </c>
    </row>
    <row r="2068" s="136" customFormat="1" customHeight="1" outlineLevel="1" spans="1:13">
      <c r="A2068" s="196">
        <v>2113</v>
      </c>
      <c r="B2068" s="196"/>
      <c r="C2068" s="196" t="s">
        <v>1239</v>
      </c>
      <c r="D2068" s="196" t="s">
        <v>1553</v>
      </c>
      <c r="E2068" s="826">
        <v>8.67</v>
      </c>
      <c r="F2068" s="826">
        <v>1.5</v>
      </c>
      <c r="G2068" s="826">
        <v>3</v>
      </c>
      <c r="H2068" s="826">
        <v>1</v>
      </c>
      <c r="I2068" s="826"/>
      <c r="J2068" s="826">
        <v>13.005</v>
      </c>
      <c r="K2068" s="826">
        <v>8.87</v>
      </c>
      <c r="L2068" s="142" t="s">
        <v>1561</v>
      </c>
      <c r="M2068" s="136">
        <v>702</v>
      </c>
    </row>
    <row r="2069" s="136" customFormat="1" customHeight="1" outlineLevel="1" spans="1:13">
      <c r="A2069" s="196">
        <v>2114</v>
      </c>
      <c r="B2069" s="196"/>
      <c r="C2069" s="196" t="s">
        <v>85</v>
      </c>
      <c r="D2069" s="196" t="s">
        <v>1553</v>
      </c>
      <c r="E2069" s="826">
        <v>1.836</v>
      </c>
      <c r="F2069" s="826">
        <v>1.5</v>
      </c>
      <c r="G2069" s="826">
        <v>3</v>
      </c>
      <c r="H2069" s="826">
        <v>1</v>
      </c>
      <c r="I2069" s="826"/>
      <c r="J2069" s="826">
        <v>2.754</v>
      </c>
      <c r="K2069" s="826">
        <v>2.036</v>
      </c>
      <c r="L2069" s="142" t="s">
        <v>2251</v>
      </c>
      <c r="M2069" s="136">
        <v>702</v>
      </c>
    </row>
    <row r="2070" s="136" customFormat="1" customHeight="1" outlineLevel="1" spans="1:13">
      <c r="A2070" s="196">
        <v>2115</v>
      </c>
      <c r="B2070" s="196"/>
      <c r="C2070" s="196"/>
      <c r="D2070" s="266" t="s">
        <v>1606</v>
      </c>
      <c r="E2070" s="826">
        <v>1.836</v>
      </c>
      <c r="F2070" s="826">
        <v>1.5</v>
      </c>
      <c r="G2070" s="826">
        <v>3</v>
      </c>
      <c r="H2070" s="826">
        <v>1</v>
      </c>
      <c r="I2070" s="826"/>
      <c r="J2070" s="826">
        <v>2.754</v>
      </c>
      <c r="K2070" s="826">
        <v>2.036</v>
      </c>
      <c r="L2070" s="142"/>
      <c r="M2070" s="136">
        <v>702</v>
      </c>
    </row>
    <row r="2071" s="136" customFormat="1" customHeight="1" outlineLevel="1" spans="1:13">
      <c r="A2071" s="196">
        <v>2116</v>
      </c>
      <c r="B2071" s="196"/>
      <c r="C2071" s="196"/>
      <c r="D2071" s="196" t="s">
        <v>1555</v>
      </c>
      <c r="E2071" s="826">
        <v>6.63</v>
      </c>
      <c r="F2071" s="826">
        <v>1.5</v>
      </c>
      <c r="G2071" s="826">
        <v>3</v>
      </c>
      <c r="H2071" s="826">
        <v>2</v>
      </c>
      <c r="I2071" s="826"/>
      <c r="J2071" s="826">
        <v>19.89</v>
      </c>
      <c r="K2071" s="826">
        <v>6.83</v>
      </c>
      <c r="L2071" s="142"/>
      <c r="M2071" s="136">
        <v>702</v>
      </c>
    </row>
    <row r="2072" s="136" customFormat="1" customHeight="1" outlineLevel="1" spans="1:13">
      <c r="A2072" s="196">
        <v>2117</v>
      </c>
      <c r="B2072" s="196"/>
      <c r="C2072" s="196"/>
      <c r="D2072" s="196" t="s">
        <v>1547</v>
      </c>
      <c r="E2072" s="826">
        <v>1.428</v>
      </c>
      <c r="F2072" s="826">
        <v>1.5</v>
      </c>
      <c r="G2072" s="266">
        <v>3.96</v>
      </c>
      <c r="H2072" s="826">
        <v>1</v>
      </c>
      <c r="I2072" s="826">
        <v>5.65488</v>
      </c>
      <c r="J2072" s="826"/>
      <c r="K2072" s="826"/>
      <c r="L2072" s="142"/>
      <c r="M2072" s="136">
        <v>702</v>
      </c>
    </row>
    <row r="2073" s="136" customFormat="1" customHeight="1" outlineLevel="1" spans="1:13">
      <c r="A2073" s="196">
        <v>2118</v>
      </c>
      <c r="B2073" s="196"/>
      <c r="C2073" s="196" t="s">
        <v>85</v>
      </c>
      <c r="D2073" s="196" t="s">
        <v>1553</v>
      </c>
      <c r="E2073" s="826">
        <v>1.836</v>
      </c>
      <c r="F2073" s="826">
        <v>1.5</v>
      </c>
      <c r="G2073" s="826">
        <v>3</v>
      </c>
      <c r="H2073" s="826">
        <v>1</v>
      </c>
      <c r="I2073" s="826"/>
      <c r="J2073" s="826">
        <v>2.754</v>
      </c>
      <c r="K2073" s="826">
        <v>2.036</v>
      </c>
      <c r="L2073" s="142" t="s">
        <v>2252</v>
      </c>
      <c r="M2073" s="136">
        <v>702</v>
      </c>
    </row>
    <row r="2074" s="136" customFormat="1" customHeight="1" outlineLevel="1" spans="1:13">
      <c r="A2074" s="196">
        <v>2119</v>
      </c>
      <c r="B2074" s="196"/>
      <c r="C2074" s="196"/>
      <c r="D2074" s="266" t="s">
        <v>1606</v>
      </c>
      <c r="E2074" s="826">
        <v>1.836</v>
      </c>
      <c r="F2074" s="826">
        <v>1.5</v>
      </c>
      <c r="G2074" s="826">
        <v>3</v>
      </c>
      <c r="H2074" s="826">
        <v>1</v>
      </c>
      <c r="I2074" s="826"/>
      <c r="J2074" s="826">
        <v>2.754</v>
      </c>
      <c r="K2074" s="826">
        <v>2.036</v>
      </c>
      <c r="L2074" s="142"/>
      <c r="M2074" s="136">
        <v>702</v>
      </c>
    </row>
    <row r="2075" s="136" customFormat="1" customHeight="1" outlineLevel="1" spans="1:13">
      <c r="A2075" s="196">
        <v>2120</v>
      </c>
      <c r="B2075" s="196"/>
      <c r="C2075" s="196"/>
      <c r="D2075" s="196" t="s">
        <v>1555</v>
      </c>
      <c r="E2075" s="826">
        <v>6.63</v>
      </c>
      <c r="F2075" s="826">
        <v>1.5</v>
      </c>
      <c r="G2075" s="826">
        <v>3</v>
      </c>
      <c r="H2075" s="826">
        <v>2</v>
      </c>
      <c r="I2075" s="826"/>
      <c r="J2075" s="826">
        <v>19.89</v>
      </c>
      <c r="K2075" s="826">
        <v>6.83</v>
      </c>
      <c r="L2075" s="142"/>
      <c r="M2075" s="136">
        <v>702</v>
      </c>
    </row>
    <row r="2076" s="136" customFormat="1" customHeight="1" outlineLevel="1" spans="1:13">
      <c r="A2076" s="196">
        <v>2121</v>
      </c>
      <c r="B2076" s="196"/>
      <c r="C2076" s="196"/>
      <c r="D2076" s="196" t="s">
        <v>1547</v>
      </c>
      <c r="E2076" s="826">
        <v>1.428</v>
      </c>
      <c r="F2076" s="826">
        <v>1.5</v>
      </c>
      <c r="G2076" s="266">
        <v>3.96</v>
      </c>
      <c r="H2076" s="826">
        <v>1</v>
      </c>
      <c r="I2076" s="826">
        <v>5.65488</v>
      </c>
      <c r="J2076" s="826"/>
      <c r="K2076" s="826"/>
      <c r="L2076" s="142"/>
      <c r="M2076" s="136">
        <v>702</v>
      </c>
    </row>
    <row r="2077" s="136" customFormat="1" customHeight="1" outlineLevel="1" spans="1:13">
      <c r="A2077" s="196">
        <v>2122</v>
      </c>
      <c r="B2077" s="196"/>
      <c r="C2077" s="196" t="s">
        <v>85</v>
      </c>
      <c r="D2077" s="196" t="s">
        <v>1553</v>
      </c>
      <c r="E2077" s="826">
        <v>1.836</v>
      </c>
      <c r="F2077" s="826">
        <v>1.5</v>
      </c>
      <c r="G2077" s="826">
        <v>3</v>
      </c>
      <c r="H2077" s="826">
        <v>1</v>
      </c>
      <c r="I2077" s="826"/>
      <c r="J2077" s="826">
        <v>2.754</v>
      </c>
      <c r="K2077" s="826">
        <v>2.036</v>
      </c>
      <c r="L2077" s="142" t="s">
        <v>2253</v>
      </c>
      <c r="M2077" s="136">
        <v>702</v>
      </c>
    </row>
    <row r="2078" s="136" customFormat="1" customHeight="1" outlineLevel="1" spans="1:13">
      <c r="A2078" s="196">
        <v>2123</v>
      </c>
      <c r="B2078" s="196"/>
      <c r="C2078" s="196"/>
      <c r="D2078" s="266" t="s">
        <v>1606</v>
      </c>
      <c r="E2078" s="826">
        <v>1.836</v>
      </c>
      <c r="F2078" s="826">
        <v>1.5</v>
      </c>
      <c r="G2078" s="826">
        <v>3</v>
      </c>
      <c r="H2078" s="826">
        <v>1</v>
      </c>
      <c r="I2078" s="826"/>
      <c r="J2078" s="826">
        <v>2.754</v>
      </c>
      <c r="K2078" s="826">
        <v>2.036</v>
      </c>
      <c r="L2078" s="142"/>
      <c r="M2078" s="136">
        <v>702</v>
      </c>
    </row>
    <row r="2079" s="136" customFormat="1" customHeight="1" outlineLevel="1" spans="1:13">
      <c r="A2079" s="196">
        <v>2124</v>
      </c>
      <c r="B2079" s="196"/>
      <c r="C2079" s="196"/>
      <c r="D2079" s="196" t="s">
        <v>1555</v>
      </c>
      <c r="E2079" s="826">
        <v>6.63</v>
      </c>
      <c r="F2079" s="826">
        <v>1.5</v>
      </c>
      <c r="G2079" s="826">
        <v>3</v>
      </c>
      <c r="H2079" s="826">
        <v>2</v>
      </c>
      <c r="I2079" s="826"/>
      <c r="J2079" s="826">
        <v>19.89</v>
      </c>
      <c r="K2079" s="826">
        <v>6.83</v>
      </c>
      <c r="L2079" s="142"/>
      <c r="M2079" s="136">
        <v>702</v>
      </c>
    </row>
    <row r="2080" s="136" customFormat="1" customHeight="1" outlineLevel="1" spans="1:13">
      <c r="A2080" s="196">
        <v>2125</v>
      </c>
      <c r="B2080" s="196"/>
      <c r="C2080" s="196"/>
      <c r="D2080" s="196" t="s">
        <v>1547</v>
      </c>
      <c r="E2080" s="826">
        <v>1.428</v>
      </c>
      <c r="F2080" s="826">
        <v>1.5</v>
      </c>
      <c r="G2080" s="266">
        <v>3.96</v>
      </c>
      <c r="H2080" s="826">
        <v>1</v>
      </c>
      <c r="I2080" s="826">
        <v>5.65488</v>
      </c>
      <c r="J2080" s="826"/>
      <c r="K2080" s="826"/>
      <c r="L2080" s="142"/>
      <c r="M2080" s="136">
        <v>702</v>
      </c>
    </row>
    <row r="2081" s="136" customFormat="1" customHeight="1" outlineLevel="1" spans="1:13">
      <c r="A2081" s="196">
        <v>2126</v>
      </c>
      <c r="B2081" s="196"/>
      <c r="C2081" s="196" t="s">
        <v>85</v>
      </c>
      <c r="D2081" s="196" t="s">
        <v>1553</v>
      </c>
      <c r="E2081" s="826">
        <v>1.836</v>
      </c>
      <c r="F2081" s="826">
        <v>1.5</v>
      </c>
      <c r="G2081" s="826">
        <v>3</v>
      </c>
      <c r="H2081" s="826">
        <v>1</v>
      </c>
      <c r="I2081" s="826"/>
      <c r="J2081" s="826">
        <v>2.754</v>
      </c>
      <c r="K2081" s="826">
        <v>2.036</v>
      </c>
      <c r="L2081" s="142" t="s">
        <v>2254</v>
      </c>
      <c r="M2081" s="136">
        <v>702</v>
      </c>
    </row>
    <row r="2082" s="136" customFormat="1" customHeight="1" outlineLevel="1" spans="1:13">
      <c r="A2082" s="196">
        <v>2127</v>
      </c>
      <c r="B2082" s="196"/>
      <c r="C2082" s="196"/>
      <c r="D2082" s="266" t="s">
        <v>1606</v>
      </c>
      <c r="E2082" s="826">
        <v>1.836</v>
      </c>
      <c r="F2082" s="826">
        <v>1.5</v>
      </c>
      <c r="G2082" s="826">
        <v>3</v>
      </c>
      <c r="H2082" s="826">
        <v>1</v>
      </c>
      <c r="I2082" s="826"/>
      <c r="J2082" s="826">
        <v>2.754</v>
      </c>
      <c r="K2082" s="826">
        <v>2.036</v>
      </c>
      <c r="L2082" s="142"/>
      <c r="M2082" s="136">
        <v>702</v>
      </c>
    </row>
    <row r="2083" s="136" customFormat="1" customHeight="1" outlineLevel="1" spans="1:13">
      <c r="A2083" s="196">
        <v>2128</v>
      </c>
      <c r="B2083" s="196"/>
      <c r="C2083" s="196"/>
      <c r="D2083" s="196" t="s">
        <v>1555</v>
      </c>
      <c r="E2083" s="826">
        <v>6.63</v>
      </c>
      <c r="F2083" s="826">
        <v>1.5</v>
      </c>
      <c r="G2083" s="826">
        <v>3</v>
      </c>
      <c r="H2083" s="826">
        <v>2</v>
      </c>
      <c r="I2083" s="826"/>
      <c r="J2083" s="826">
        <v>19.89</v>
      </c>
      <c r="K2083" s="826">
        <v>6.83</v>
      </c>
      <c r="L2083" s="142"/>
      <c r="M2083" s="136">
        <v>702</v>
      </c>
    </row>
    <row r="2084" s="136" customFormat="1" customHeight="1" outlineLevel="1" spans="1:13">
      <c r="A2084" s="196">
        <v>2129</v>
      </c>
      <c r="B2084" s="196"/>
      <c r="C2084" s="196"/>
      <c r="D2084" s="196" t="s">
        <v>1547</v>
      </c>
      <c r="E2084" s="826">
        <v>1.428</v>
      </c>
      <c r="F2084" s="826">
        <v>1.5</v>
      </c>
      <c r="G2084" s="266">
        <v>3.96</v>
      </c>
      <c r="H2084" s="826">
        <v>1</v>
      </c>
      <c r="I2084" s="826">
        <v>5.65488</v>
      </c>
      <c r="J2084" s="826"/>
      <c r="K2084" s="826"/>
      <c r="L2084" s="142"/>
      <c r="M2084" s="136">
        <v>702</v>
      </c>
    </row>
    <row r="2085" s="136" customFormat="1" customHeight="1" outlineLevel="1" spans="1:13">
      <c r="A2085" s="196">
        <v>2130</v>
      </c>
      <c r="B2085" s="196"/>
      <c r="C2085" s="196" t="s">
        <v>87</v>
      </c>
      <c r="D2085" s="196" t="s">
        <v>1553</v>
      </c>
      <c r="E2085" s="826">
        <v>1.836</v>
      </c>
      <c r="F2085" s="826">
        <v>1.5</v>
      </c>
      <c r="G2085" s="826">
        <v>3</v>
      </c>
      <c r="H2085" s="826">
        <v>1</v>
      </c>
      <c r="I2085" s="826"/>
      <c r="J2085" s="826">
        <v>2.754</v>
      </c>
      <c r="K2085" s="826">
        <v>2.036</v>
      </c>
      <c r="L2085" s="142" t="s">
        <v>2255</v>
      </c>
      <c r="M2085" s="136">
        <v>702</v>
      </c>
    </row>
    <row r="2086" s="136" customFormat="1" customHeight="1" outlineLevel="1" spans="1:13">
      <c r="A2086" s="196">
        <v>2131</v>
      </c>
      <c r="B2086" s="196"/>
      <c r="C2086" s="196"/>
      <c r="D2086" s="266" t="s">
        <v>1606</v>
      </c>
      <c r="E2086" s="826">
        <v>1.836</v>
      </c>
      <c r="F2086" s="826">
        <v>1.5</v>
      </c>
      <c r="G2086" s="826">
        <v>3</v>
      </c>
      <c r="H2086" s="826">
        <v>1</v>
      </c>
      <c r="I2086" s="826"/>
      <c r="J2086" s="826">
        <v>2.754</v>
      </c>
      <c r="K2086" s="826">
        <v>2.036</v>
      </c>
      <c r="L2086" s="142"/>
      <c r="M2086" s="136">
        <v>702</v>
      </c>
    </row>
    <row r="2087" s="136" customFormat="1" customHeight="1" outlineLevel="1" spans="1:13">
      <c r="A2087" s="196">
        <v>2132</v>
      </c>
      <c r="B2087" s="196"/>
      <c r="C2087" s="196"/>
      <c r="D2087" s="196" t="s">
        <v>1555</v>
      </c>
      <c r="E2087" s="826">
        <v>6.63</v>
      </c>
      <c r="F2087" s="826">
        <v>1.5</v>
      </c>
      <c r="G2087" s="826">
        <v>3</v>
      </c>
      <c r="H2087" s="826">
        <v>3</v>
      </c>
      <c r="I2087" s="826"/>
      <c r="J2087" s="826">
        <v>29.835</v>
      </c>
      <c r="K2087" s="826">
        <v>6.83</v>
      </c>
      <c r="L2087" s="142"/>
      <c r="M2087" s="136">
        <v>702</v>
      </c>
    </row>
    <row r="2088" s="136" customFormat="1" customHeight="1" outlineLevel="1" spans="1:13">
      <c r="A2088" s="196">
        <v>2133</v>
      </c>
      <c r="B2088" s="196"/>
      <c r="C2088" s="196"/>
      <c r="D2088" s="196" t="s">
        <v>1547</v>
      </c>
      <c r="E2088" s="826">
        <v>1.428</v>
      </c>
      <c r="F2088" s="826">
        <v>1.5</v>
      </c>
      <c r="G2088" s="266">
        <v>3.96</v>
      </c>
      <c r="H2088" s="826">
        <v>1</v>
      </c>
      <c r="I2088" s="826">
        <v>5.65488</v>
      </c>
      <c r="J2088" s="826"/>
      <c r="K2088" s="826"/>
      <c r="L2088" s="142"/>
      <c r="M2088" s="136">
        <v>702</v>
      </c>
    </row>
    <row r="2089" s="136" customFormat="1" customHeight="1" outlineLevel="1" spans="1:13">
      <c r="A2089" s="196">
        <v>2134</v>
      </c>
      <c r="B2089" s="196"/>
      <c r="C2089" s="196" t="s">
        <v>87</v>
      </c>
      <c r="D2089" s="196" t="s">
        <v>1553</v>
      </c>
      <c r="E2089" s="826">
        <v>1.836</v>
      </c>
      <c r="F2089" s="826">
        <v>1.5</v>
      </c>
      <c r="G2089" s="826">
        <v>3</v>
      </c>
      <c r="H2089" s="826">
        <v>1</v>
      </c>
      <c r="I2089" s="826"/>
      <c r="J2089" s="826">
        <v>2.754</v>
      </c>
      <c r="K2089" s="826">
        <v>2.036</v>
      </c>
      <c r="L2089" s="142" t="s">
        <v>2256</v>
      </c>
      <c r="M2089" s="136">
        <v>702</v>
      </c>
    </row>
    <row r="2090" s="136" customFormat="1" customHeight="1" outlineLevel="1" spans="1:13">
      <c r="A2090" s="196">
        <v>2135</v>
      </c>
      <c r="B2090" s="196"/>
      <c r="C2090" s="196"/>
      <c r="D2090" s="266" t="s">
        <v>1606</v>
      </c>
      <c r="E2090" s="826">
        <v>1.836</v>
      </c>
      <c r="F2090" s="826">
        <v>1.5</v>
      </c>
      <c r="G2090" s="826">
        <v>3</v>
      </c>
      <c r="H2090" s="826">
        <v>1</v>
      </c>
      <c r="I2090" s="826"/>
      <c r="J2090" s="826">
        <v>2.754</v>
      </c>
      <c r="K2090" s="826">
        <v>2.036</v>
      </c>
      <c r="L2090" s="142"/>
      <c r="M2090" s="136">
        <v>702</v>
      </c>
    </row>
    <row r="2091" s="136" customFormat="1" customHeight="1" outlineLevel="1" spans="1:13">
      <c r="A2091" s="196">
        <v>2136</v>
      </c>
      <c r="B2091" s="196"/>
      <c r="C2091" s="196"/>
      <c r="D2091" s="196" t="s">
        <v>1555</v>
      </c>
      <c r="E2091" s="826">
        <v>6.63</v>
      </c>
      <c r="F2091" s="826">
        <v>1.5</v>
      </c>
      <c r="G2091" s="826">
        <v>3</v>
      </c>
      <c r="H2091" s="826">
        <v>3</v>
      </c>
      <c r="I2091" s="826"/>
      <c r="J2091" s="826">
        <v>29.835</v>
      </c>
      <c r="K2091" s="826">
        <v>6.83</v>
      </c>
      <c r="L2091" s="142"/>
      <c r="M2091" s="136">
        <v>702</v>
      </c>
    </row>
    <row r="2092" s="136" customFormat="1" customHeight="1" outlineLevel="1" spans="1:13">
      <c r="A2092" s="196">
        <v>2137</v>
      </c>
      <c r="B2092" s="196"/>
      <c r="C2092" s="196"/>
      <c r="D2092" s="196" t="s">
        <v>1547</v>
      </c>
      <c r="E2092" s="826">
        <v>1.428</v>
      </c>
      <c r="F2092" s="826">
        <v>1.5</v>
      </c>
      <c r="G2092" s="266">
        <v>3.96</v>
      </c>
      <c r="H2092" s="826">
        <v>1</v>
      </c>
      <c r="I2092" s="826">
        <v>5.65488</v>
      </c>
      <c r="J2092" s="826"/>
      <c r="K2092" s="826"/>
      <c r="L2092" s="142"/>
      <c r="M2092" s="136">
        <v>702</v>
      </c>
    </row>
    <row r="2093" s="136" customFormat="1" customHeight="1" outlineLevel="1" spans="1:13">
      <c r="A2093" s="196">
        <v>2138</v>
      </c>
      <c r="B2093" s="196"/>
      <c r="C2093" s="196" t="s">
        <v>87</v>
      </c>
      <c r="D2093" s="196" t="s">
        <v>1553</v>
      </c>
      <c r="E2093" s="826">
        <v>1.836</v>
      </c>
      <c r="F2093" s="826">
        <v>1.5</v>
      </c>
      <c r="G2093" s="826">
        <v>3</v>
      </c>
      <c r="H2093" s="826">
        <v>1</v>
      </c>
      <c r="I2093" s="826"/>
      <c r="J2093" s="826">
        <v>2.754</v>
      </c>
      <c r="K2093" s="826">
        <v>2.036</v>
      </c>
      <c r="L2093" s="142" t="s">
        <v>2257</v>
      </c>
      <c r="M2093" s="136">
        <v>702</v>
      </c>
    </row>
    <row r="2094" s="136" customFormat="1" customHeight="1" outlineLevel="1" spans="1:13">
      <c r="A2094" s="196">
        <v>2139</v>
      </c>
      <c r="B2094" s="196"/>
      <c r="C2094" s="196"/>
      <c r="D2094" s="266" t="s">
        <v>1606</v>
      </c>
      <c r="E2094" s="826">
        <v>1.836</v>
      </c>
      <c r="F2094" s="826">
        <v>1.5</v>
      </c>
      <c r="G2094" s="826">
        <v>3</v>
      </c>
      <c r="H2094" s="826">
        <v>1</v>
      </c>
      <c r="I2094" s="826"/>
      <c r="J2094" s="826">
        <v>2.754</v>
      </c>
      <c r="K2094" s="826">
        <v>2.036</v>
      </c>
      <c r="L2094" s="142"/>
      <c r="M2094" s="136">
        <v>702</v>
      </c>
    </row>
    <row r="2095" s="136" customFormat="1" customHeight="1" outlineLevel="1" spans="1:13">
      <c r="A2095" s="196">
        <v>2140</v>
      </c>
      <c r="B2095" s="196"/>
      <c r="C2095" s="196"/>
      <c r="D2095" s="196" t="s">
        <v>1555</v>
      </c>
      <c r="E2095" s="826">
        <v>6.63</v>
      </c>
      <c r="F2095" s="826">
        <v>1.5</v>
      </c>
      <c r="G2095" s="826">
        <v>3</v>
      </c>
      <c r="H2095" s="826">
        <v>3</v>
      </c>
      <c r="I2095" s="826"/>
      <c r="J2095" s="826">
        <v>29.835</v>
      </c>
      <c r="K2095" s="826">
        <v>6.83</v>
      </c>
      <c r="L2095" s="142"/>
      <c r="M2095" s="136">
        <v>702</v>
      </c>
    </row>
    <row r="2096" s="136" customFormat="1" customHeight="1" outlineLevel="1" spans="1:13">
      <c r="A2096" s="196">
        <v>2141</v>
      </c>
      <c r="B2096" s="196"/>
      <c r="C2096" s="196"/>
      <c r="D2096" s="196" t="s">
        <v>1547</v>
      </c>
      <c r="E2096" s="826">
        <v>1.428</v>
      </c>
      <c r="F2096" s="826">
        <v>1.5</v>
      </c>
      <c r="G2096" s="266">
        <v>3.96</v>
      </c>
      <c r="H2096" s="826">
        <v>1</v>
      </c>
      <c r="I2096" s="826">
        <v>5.65488</v>
      </c>
      <c r="J2096" s="826"/>
      <c r="K2096" s="826"/>
      <c r="L2096" s="142"/>
      <c r="M2096" s="136">
        <v>702</v>
      </c>
    </row>
    <row r="2097" s="136" customFormat="1" customHeight="1" outlineLevel="1" spans="1:13">
      <c r="A2097" s="196">
        <v>2142</v>
      </c>
      <c r="B2097" s="196"/>
      <c r="C2097" s="196" t="s">
        <v>83</v>
      </c>
      <c r="D2097" s="196" t="s">
        <v>1553</v>
      </c>
      <c r="E2097" s="826">
        <v>3.264</v>
      </c>
      <c r="F2097" s="826">
        <v>1.5</v>
      </c>
      <c r="G2097" s="826">
        <v>3</v>
      </c>
      <c r="H2097" s="826">
        <v>1</v>
      </c>
      <c r="I2097" s="826"/>
      <c r="J2097" s="826">
        <v>4.896</v>
      </c>
      <c r="K2097" s="826">
        <v>3.464</v>
      </c>
      <c r="L2097" s="142" t="s">
        <v>2258</v>
      </c>
      <c r="M2097" s="136">
        <v>702</v>
      </c>
    </row>
    <row r="2098" s="136" customFormat="1" customHeight="1" outlineLevel="1" spans="1:13">
      <c r="A2098" s="196">
        <v>2143</v>
      </c>
      <c r="B2098" s="196"/>
      <c r="C2098" s="196"/>
      <c r="D2098" s="266" t="s">
        <v>1606</v>
      </c>
      <c r="E2098" s="826">
        <v>3.264</v>
      </c>
      <c r="F2098" s="826">
        <v>1.5</v>
      </c>
      <c r="G2098" s="826">
        <v>3</v>
      </c>
      <c r="H2098" s="826">
        <v>1</v>
      </c>
      <c r="I2098" s="826"/>
      <c r="J2098" s="826">
        <v>4.896</v>
      </c>
      <c r="K2098" s="826">
        <v>3.464</v>
      </c>
      <c r="L2098" s="142"/>
      <c r="M2098" s="136">
        <v>702</v>
      </c>
    </row>
    <row r="2099" s="136" customFormat="1" customHeight="1" outlineLevel="1" spans="1:13">
      <c r="A2099" s="196">
        <v>2144</v>
      </c>
      <c r="B2099" s="196"/>
      <c r="C2099" s="196"/>
      <c r="D2099" s="196" t="s">
        <v>1555</v>
      </c>
      <c r="E2099" s="826">
        <v>6.63</v>
      </c>
      <c r="F2099" s="826">
        <v>1.5</v>
      </c>
      <c r="G2099" s="826">
        <v>3</v>
      </c>
      <c r="H2099" s="826">
        <v>1</v>
      </c>
      <c r="I2099" s="826"/>
      <c r="J2099" s="826">
        <v>9.945</v>
      </c>
      <c r="K2099" s="826">
        <v>6.83</v>
      </c>
      <c r="L2099" s="142"/>
      <c r="M2099" s="136">
        <v>702</v>
      </c>
    </row>
    <row r="2100" s="136" customFormat="1" customHeight="1" outlineLevel="1" spans="1:13">
      <c r="A2100" s="196">
        <v>2146</v>
      </c>
      <c r="B2100" s="196"/>
      <c r="C2100" s="196" t="s">
        <v>87</v>
      </c>
      <c r="D2100" s="196" t="s">
        <v>1553</v>
      </c>
      <c r="E2100" s="826">
        <v>3.264</v>
      </c>
      <c r="F2100" s="826">
        <v>1.5</v>
      </c>
      <c r="G2100" s="826">
        <v>3</v>
      </c>
      <c r="H2100" s="826">
        <v>1</v>
      </c>
      <c r="I2100" s="826"/>
      <c r="J2100" s="826">
        <v>4.896</v>
      </c>
      <c r="K2100" s="826">
        <v>3.464</v>
      </c>
      <c r="L2100" s="142" t="s">
        <v>2259</v>
      </c>
      <c r="M2100" s="136">
        <v>702</v>
      </c>
    </row>
    <row r="2101" s="136" customFormat="1" customHeight="1" outlineLevel="1" spans="1:13">
      <c r="A2101" s="196">
        <v>2147</v>
      </c>
      <c r="B2101" s="196"/>
      <c r="C2101" s="196"/>
      <c r="D2101" s="266" t="s">
        <v>1606</v>
      </c>
      <c r="E2101" s="826">
        <v>3.264</v>
      </c>
      <c r="F2101" s="826">
        <v>1.5</v>
      </c>
      <c r="G2101" s="826">
        <v>3</v>
      </c>
      <c r="H2101" s="826">
        <v>1</v>
      </c>
      <c r="I2101" s="826"/>
      <c r="J2101" s="826">
        <v>4.896</v>
      </c>
      <c r="K2101" s="826">
        <v>3.464</v>
      </c>
      <c r="L2101" s="142"/>
      <c r="M2101" s="136">
        <v>702</v>
      </c>
    </row>
    <row r="2102" s="136" customFormat="1" customHeight="1" outlineLevel="1" spans="1:13">
      <c r="A2102" s="196">
        <v>2148</v>
      </c>
      <c r="B2102" s="196"/>
      <c r="C2102" s="196"/>
      <c r="D2102" s="196" t="s">
        <v>1555</v>
      </c>
      <c r="E2102" s="826">
        <v>6.63</v>
      </c>
      <c r="F2102" s="826">
        <v>1.5</v>
      </c>
      <c r="G2102" s="826">
        <v>3</v>
      </c>
      <c r="H2102" s="826">
        <v>1</v>
      </c>
      <c r="I2102" s="826"/>
      <c r="J2102" s="826">
        <v>9.945</v>
      </c>
      <c r="K2102" s="826">
        <v>6.83</v>
      </c>
      <c r="L2102" s="142"/>
      <c r="M2102" s="136">
        <v>702</v>
      </c>
    </row>
    <row r="2103" s="136" customFormat="1" customHeight="1" outlineLevel="1" spans="1:13">
      <c r="A2103" s="196">
        <v>2150</v>
      </c>
      <c r="B2103" s="196"/>
      <c r="C2103" s="196" t="s">
        <v>87</v>
      </c>
      <c r="D2103" s="196" t="s">
        <v>1553</v>
      </c>
      <c r="E2103" s="826">
        <v>1.836</v>
      </c>
      <c r="F2103" s="826">
        <v>1.5</v>
      </c>
      <c r="G2103" s="826">
        <v>3</v>
      </c>
      <c r="H2103" s="826">
        <v>1</v>
      </c>
      <c r="I2103" s="826"/>
      <c r="J2103" s="826">
        <v>2.754</v>
      </c>
      <c r="K2103" s="826">
        <v>2.036</v>
      </c>
      <c r="L2103" s="142" t="s">
        <v>2260</v>
      </c>
      <c r="M2103" s="136">
        <v>702</v>
      </c>
    </row>
    <row r="2104" s="136" customFormat="1" customHeight="1" outlineLevel="1" spans="1:13">
      <c r="A2104" s="196">
        <v>2151</v>
      </c>
      <c r="B2104" s="196"/>
      <c r="C2104" s="196"/>
      <c r="D2104" s="266" t="s">
        <v>1606</v>
      </c>
      <c r="E2104" s="826">
        <v>1.836</v>
      </c>
      <c r="F2104" s="826">
        <v>1.5</v>
      </c>
      <c r="G2104" s="826">
        <v>3</v>
      </c>
      <c r="H2104" s="826">
        <v>1</v>
      </c>
      <c r="I2104" s="826"/>
      <c r="J2104" s="826">
        <v>2.754</v>
      </c>
      <c r="K2104" s="826">
        <v>2.036</v>
      </c>
      <c r="L2104" s="142"/>
      <c r="M2104" s="136">
        <v>702</v>
      </c>
    </row>
    <row r="2105" s="136" customFormat="1" customHeight="1" outlineLevel="1" spans="1:13">
      <c r="A2105" s="196">
        <v>2152</v>
      </c>
      <c r="B2105" s="196"/>
      <c r="C2105" s="196"/>
      <c r="D2105" s="196" t="s">
        <v>1555</v>
      </c>
      <c r="E2105" s="826">
        <v>6.63</v>
      </c>
      <c r="F2105" s="826">
        <v>1.5</v>
      </c>
      <c r="G2105" s="826">
        <v>3</v>
      </c>
      <c r="H2105" s="826">
        <v>3</v>
      </c>
      <c r="I2105" s="826"/>
      <c r="J2105" s="826">
        <v>29.835</v>
      </c>
      <c r="K2105" s="826">
        <v>6.83</v>
      </c>
      <c r="L2105" s="142"/>
      <c r="M2105" s="136">
        <v>702</v>
      </c>
    </row>
    <row r="2106" s="136" customFormat="1" customHeight="1" outlineLevel="1" spans="1:13">
      <c r="A2106" s="196">
        <v>2153</v>
      </c>
      <c r="B2106" s="196"/>
      <c r="C2106" s="196"/>
      <c r="D2106" s="196" t="s">
        <v>1547</v>
      </c>
      <c r="E2106" s="826">
        <v>1.428</v>
      </c>
      <c r="F2106" s="826">
        <v>1.5</v>
      </c>
      <c r="G2106" s="266">
        <v>3.96</v>
      </c>
      <c r="H2106" s="826">
        <v>1</v>
      </c>
      <c r="I2106" s="826">
        <v>5.65488</v>
      </c>
      <c r="J2106" s="826"/>
      <c r="K2106" s="826"/>
      <c r="L2106" s="142"/>
      <c r="M2106" s="136">
        <v>702</v>
      </c>
    </row>
    <row r="2107" s="136" customFormat="1" customHeight="1" outlineLevel="1" spans="1:13">
      <c r="A2107" s="196">
        <v>2154</v>
      </c>
      <c r="B2107" s="196"/>
      <c r="C2107" s="196" t="s">
        <v>87</v>
      </c>
      <c r="D2107" s="196" t="s">
        <v>1553</v>
      </c>
      <c r="E2107" s="826">
        <v>1.836</v>
      </c>
      <c r="F2107" s="826">
        <v>1.5</v>
      </c>
      <c r="G2107" s="826">
        <v>3</v>
      </c>
      <c r="H2107" s="826">
        <v>1</v>
      </c>
      <c r="I2107" s="826"/>
      <c r="J2107" s="826">
        <v>2.754</v>
      </c>
      <c r="K2107" s="826">
        <v>2.036</v>
      </c>
      <c r="L2107" s="142" t="s">
        <v>2261</v>
      </c>
      <c r="M2107" s="136">
        <v>702</v>
      </c>
    </row>
    <row r="2108" s="136" customFormat="1" customHeight="1" outlineLevel="1" spans="1:13">
      <c r="A2108" s="196">
        <v>2155</v>
      </c>
      <c r="B2108" s="196"/>
      <c r="C2108" s="196"/>
      <c r="D2108" s="266" t="s">
        <v>1606</v>
      </c>
      <c r="E2108" s="826">
        <v>1.836</v>
      </c>
      <c r="F2108" s="826">
        <v>1.5</v>
      </c>
      <c r="G2108" s="826">
        <v>3</v>
      </c>
      <c r="H2108" s="826">
        <v>1</v>
      </c>
      <c r="I2108" s="826"/>
      <c r="J2108" s="826">
        <v>2.754</v>
      </c>
      <c r="K2108" s="826">
        <v>2.036</v>
      </c>
      <c r="L2108" s="142"/>
      <c r="M2108" s="136">
        <v>702</v>
      </c>
    </row>
    <row r="2109" s="136" customFormat="1" customHeight="1" outlineLevel="1" spans="1:13">
      <c r="A2109" s="196">
        <v>2156</v>
      </c>
      <c r="B2109" s="196"/>
      <c r="C2109" s="196"/>
      <c r="D2109" s="196" t="s">
        <v>1555</v>
      </c>
      <c r="E2109" s="826">
        <v>6.63</v>
      </c>
      <c r="F2109" s="826">
        <v>1.5</v>
      </c>
      <c r="G2109" s="826">
        <v>3</v>
      </c>
      <c r="H2109" s="826">
        <v>3</v>
      </c>
      <c r="I2109" s="826"/>
      <c r="J2109" s="826">
        <v>29.835</v>
      </c>
      <c r="K2109" s="826">
        <v>6.83</v>
      </c>
      <c r="L2109" s="142"/>
      <c r="M2109" s="136">
        <v>702</v>
      </c>
    </row>
    <row r="2110" s="136" customFormat="1" customHeight="1" outlineLevel="1" spans="1:13">
      <c r="A2110" s="196">
        <v>2157</v>
      </c>
      <c r="B2110" s="196"/>
      <c r="C2110" s="196"/>
      <c r="D2110" s="196" t="s">
        <v>1547</v>
      </c>
      <c r="E2110" s="826">
        <v>1.428</v>
      </c>
      <c r="F2110" s="826">
        <v>1.5</v>
      </c>
      <c r="G2110" s="266">
        <v>3.96</v>
      </c>
      <c r="H2110" s="826">
        <v>1</v>
      </c>
      <c r="I2110" s="826">
        <v>5.65488</v>
      </c>
      <c r="J2110" s="826"/>
      <c r="K2110" s="826"/>
      <c r="L2110" s="142"/>
      <c r="M2110" s="136">
        <v>702</v>
      </c>
    </row>
    <row r="2111" s="136" customFormat="1" customHeight="1" outlineLevel="1" spans="1:13">
      <c r="A2111" s="196">
        <v>2158</v>
      </c>
      <c r="B2111" s="196"/>
      <c r="C2111" s="196" t="s">
        <v>87</v>
      </c>
      <c r="D2111" s="196" t="s">
        <v>1553</v>
      </c>
      <c r="E2111" s="826">
        <v>1.836</v>
      </c>
      <c r="F2111" s="826">
        <v>1.5</v>
      </c>
      <c r="G2111" s="826">
        <v>3</v>
      </c>
      <c r="H2111" s="826">
        <v>1</v>
      </c>
      <c r="I2111" s="826"/>
      <c r="J2111" s="826">
        <v>2.754</v>
      </c>
      <c r="K2111" s="826">
        <v>2.036</v>
      </c>
      <c r="L2111" s="142" t="s">
        <v>2262</v>
      </c>
      <c r="M2111" s="136">
        <v>702</v>
      </c>
    </row>
    <row r="2112" s="136" customFormat="1" customHeight="1" outlineLevel="1" spans="1:13">
      <c r="A2112" s="196">
        <v>2159</v>
      </c>
      <c r="B2112" s="196"/>
      <c r="C2112" s="196"/>
      <c r="D2112" s="266" t="s">
        <v>1606</v>
      </c>
      <c r="E2112" s="826">
        <v>1.836</v>
      </c>
      <c r="F2112" s="826">
        <v>1.5</v>
      </c>
      <c r="G2112" s="826">
        <v>3</v>
      </c>
      <c r="H2112" s="826">
        <v>1</v>
      </c>
      <c r="I2112" s="826"/>
      <c r="J2112" s="826">
        <v>2.754</v>
      </c>
      <c r="K2112" s="826">
        <v>2.036</v>
      </c>
      <c r="L2112" s="142"/>
      <c r="M2112" s="136">
        <v>702</v>
      </c>
    </row>
    <row r="2113" s="136" customFormat="1" customHeight="1" outlineLevel="1" spans="1:13">
      <c r="A2113" s="196">
        <v>2160</v>
      </c>
      <c r="B2113" s="196"/>
      <c r="C2113" s="196"/>
      <c r="D2113" s="196" t="s">
        <v>1555</v>
      </c>
      <c r="E2113" s="826">
        <v>6.63</v>
      </c>
      <c r="F2113" s="826">
        <v>1.5</v>
      </c>
      <c r="G2113" s="826">
        <v>3</v>
      </c>
      <c r="H2113" s="826">
        <v>3</v>
      </c>
      <c r="I2113" s="826"/>
      <c r="J2113" s="826">
        <v>29.835</v>
      </c>
      <c r="K2113" s="826">
        <v>6.83</v>
      </c>
      <c r="L2113" s="142"/>
      <c r="M2113" s="136">
        <v>702</v>
      </c>
    </row>
    <row r="2114" s="136" customFormat="1" customHeight="1" outlineLevel="1" spans="1:13">
      <c r="A2114" s="196">
        <v>2161</v>
      </c>
      <c r="B2114" s="196"/>
      <c r="C2114" s="196"/>
      <c r="D2114" s="196" t="s">
        <v>1547</v>
      </c>
      <c r="E2114" s="826">
        <v>1.428</v>
      </c>
      <c r="F2114" s="826">
        <v>1.5</v>
      </c>
      <c r="G2114" s="266">
        <v>3.96</v>
      </c>
      <c r="H2114" s="826">
        <v>1</v>
      </c>
      <c r="I2114" s="826">
        <v>5.65488</v>
      </c>
      <c r="J2114" s="826"/>
      <c r="K2114" s="826"/>
      <c r="L2114" s="142"/>
      <c r="M2114" s="136">
        <v>702</v>
      </c>
    </row>
    <row r="2115" s="136" customFormat="1" customHeight="1" outlineLevel="1" spans="1:13">
      <c r="A2115" s="196">
        <v>2162</v>
      </c>
      <c r="B2115" s="196"/>
      <c r="C2115" s="196" t="s">
        <v>85</v>
      </c>
      <c r="D2115" s="196" t="s">
        <v>1553</v>
      </c>
      <c r="E2115" s="826">
        <v>1.836</v>
      </c>
      <c r="F2115" s="826">
        <v>1.5</v>
      </c>
      <c r="G2115" s="826">
        <v>3</v>
      </c>
      <c r="H2115" s="826">
        <v>1</v>
      </c>
      <c r="I2115" s="826"/>
      <c r="J2115" s="826">
        <v>2.754</v>
      </c>
      <c r="K2115" s="826">
        <v>2.036</v>
      </c>
      <c r="L2115" s="142" t="s">
        <v>2263</v>
      </c>
      <c r="M2115" s="136">
        <v>702</v>
      </c>
    </row>
    <row r="2116" s="136" customFormat="1" customHeight="1" outlineLevel="1" spans="1:13">
      <c r="A2116" s="196">
        <v>2163</v>
      </c>
      <c r="B2116" s="196"/>
      <c r="C2116" s="196"/>
      <c r="D2116" s="266" t="s">
        <v>1606</v>
      </c>
      <c r="E2116" s="826">
        <v>1.836</v>
      </c>
      <c r="F2116" s="826">
        <v>1.5</v>
      </c>
      <c r="G2116" s="826">
        <v>3</v>
      </c>
      <c r="H2116" s="826">
        <v>1</v>
      </c>
      <c r="I2116" s="826"/>
      <c r="J2116" s="826">
        <v>2.754</v>
      </c>
      <c r="K2116" s="826">
        <v>2.036</v>
      </c>
      <c r="L2116" s="142"/>
      <c r="M2116" s="136">
        <v>702</v>
      </c>
    </row>
    <row r="2117" s="136" customFormat="1" customHeight="1" outlineLevel="1" spans="1:13">
      <c r="A2117" s="196">
        <v>2164</v>
      </c>
      <c r="B2117" s="196"/>
      <c r="C2117" s="196"/>
      <c r="D2117" s="196" t="s">
        <v>1555</v>
      </c>
      <c r="E2117" s="826">
        <v>6.63</v>
      </c>
      <c r="F2117" s="826">
        <v>1.5</v>
      </c>
      <c r="G2117" s="826">
        <v>3</v>
      </c>
      <c r="H2117" s="826">
        <v>3</v>
      </c>
      <c r="I2117" s="826"/>
      <c r="J2117" s="826">
        <v>29.835</v>
      </c>
      <c r="K2117" s="826">
        <v>6.83</v>
      </c>
      <c r="L2117" s="142"/>
      <c r="M2117" s="136">
        <v>702</v>
      </c>
    </row>
    <row r="2118" s="136" customFormat="1" customHeight="1" outlineLevel="1" spans="1:13">
      <c r="A2118" s="196">
        <v>2165</v>
      </c>
      <c r="B2118" s="196"/>
      <c r="C2118" s="196"/>
      <c r="D2118" s="196" t="s">
        <v>1547</v>
      </c>
      <c r="E2118" s="826">
        <v>1.428</v>
      </c>
      <c r="F2118" s="826">
        <v>1.5</v>
      </c>
      <c r="G2118" s="266">
        <v>3.96</v>
      </c>
      <c r="H2118" s="826">
        <v>1</v>
      </c>
      <c r="I2118" s="826">
        <v>5.65488</v>
      </c>
      <c r="J2118" s="826"/>
      <c r="K2118" s="826"/>
      <c r="L2118" s="142"/>
      <c r="M2118" s="136">
        <v>702</v>
      </c>
    </row>
    <row r="2119" s="136" customFormat="1" customHeight="1" outlineLevel="1" spans="1:13">
      <c r="A2119" s="196">
        <v>2166</v>
      </c>
      <c r="B2119" s="196"/>
      <c r="C2119" s="196" t="s">
        <v>85</v>
      </c>
      <c r="D2119" s="196" t="s">
        <v>1553</v>
      </c>
      <c r="E2119" s="826">
        <v>1.836</v>
      </c>
      <c r="F2119" s="826">
        <v>1.5</v>
      </c>
      <c r="G2119" s="826">
        <v>3</v>
      </c>
      <c r="H2119" s="826">
        <v>1</v>
      </c>
      <c r="I2119" s="826"/>
      <c r="J2119" s="826">
        <v>2.754</v>
      </c>
      <c r="K2119" s="826">
        <v>2.036</v>
      </c>
      <c r="L2119" s="142" t="s">
        <v>2264</v>
      </c>
      <c r="M2119" s="136">
        <v>702</v>
      </c>
    </row>
    <row r="2120" s="136" customFormat="1" customHeight="1" outlineLevel="1" spans="1:13">
      <c r="A2120" s="196">
        <v>2167</v>
      </c>
      <c r="B2120" s="196"/>
      <c r="C2120" s="196"/>
      <c r="D2120" s="266" t="s">
        <v>1606</v>
      </c>
      <c r="E2120" s="826">
        <v>1.836</v>
      </c>
      <c r="F2120" s="826">
        <v>1.5</v>
      </c>
      <c r="G2120" s="826">
        <v>3</v>
      </c>
      <c r="H2120" s="826">
        <v>1</v>
      </c>
      <c r="I2120" s="826"/>
      <c r="J2120" s="826">
        <v>2.754</v>
      </c>
      <c r="K2120" s="826">
        <v>2.036</v>
      </c>
      <c r="L2120" s="142"/>
      <c r="M2120" s="136">
        <v>702</v>
      </c>
    </row>
    <row r="2121" s="136" customFormat="1" customHeight="1" outlineLevel="1" spans="1:13">
      <c r="A2121" s="196">
        <v>2168</v>
      </c>
      <c r="B2121" s="196"/>
      <c r="C2121" s="196"/>
      <c r="D2121" s="196" t="s">
        <v>1555</v>
      </c>
      <c r="E2121" s="826">
        <v>6.63</v>
      </c>
      <c r="F2121" s="826">
        <v>1.5</v>
      </c>
      <c r="G2121" s="826">
        <v>3</v>
      </c>
      <c r="H2121" s="826">
        <v>2</v>
      </c>
      <c r="I2121" s="826"/>
      <c r="J2121" s="826">
        <v>19.89</v>
      </c>
      <c r="K2121" s="826">
        <v>6.83</v>
      </c>
      <c r="L2121" s="142"/>
      <c r="M2121" s="136">
        <v>702</v>
      </c>
    </row>
    <row r="2122" s="136" customFormat="1" customHeight="1" outlineLevel="1" spans="1:13">
      <c r="A2122" s="196">
        <v>2169</v>
      </c>
      <c r="B2122" s="196"/>
      <c r="C2122" s="196"/>
      <c r="D2122" s="196" t="s">
        <v>1547</v>
      </c>
      <c r="E2122" s="826">
        <v>1.428</v>
      </c>
      <c r="F2122" s="826">
        <v>1.5</v>
      </c>
      <c r="G2122" s="266">
        <v>3.96</v>
      </c>
      <c r="H2122" s="826">
        <v>1</v>
      </c>
      <c r="I2122" s="826">
        <v>5.65488</v>
      </c>
      <c r="J2122" s="826"/>
      <c r="K2122" s="826"/>
      <c r="L2122" s="142"/>
      <c r="M2122" s="136">
        <v>702</v>
      </c>
    </row>
    <row r="2123" s="136" customFormat="1" customHeight="1" outlineLevel="1" spans="1:13">
      <c r="A2123" s="196">
        <v>2170</v>
      </c>
      <c r="B2123" s="196"/>
      <c r="C2123" s="196" t="s">
        <v>85</v>
      </c>
      <c r="D2123" s="196" t="s">
        <v>1553</v>
      </c>
      <c r="E2123" s="826">
        <v>1.836</v>
      </c>
      <c r="F2123" s="826">
        <v>1.5</v>
      </c>
      <c r="G2123" s="826">
        <v>3</v>
      </c>
      <c r="H2123" s="826">
        <v>1</v>
      </c>
      <c r="I2123" s="826"/>
      <c r="J2123" s="826">
        <v>2.754</v>
      </c>
      <c r="K2123" s="826">
        <v>2.036</v>
      </c>
      <c r="L2123" s="142" t="s">
        <v>2265</v>
      </c>
      <c r="M2123" s="136">
        <v>702</v>
      </c>
    </row>
    <row r="2124" s="136" customFormat="1" customHeight="1" outlineLevel="1" spans="1:13">
      <c r="A2124" s="196">
        <v>2171</v>
      </c>
      <c r="B2124" s="196"/>
      <c r="C2124" s="196"/>
      <c r="D2124" s="266" t="s">
        <v>1606</v>
      </c>
      <c r="E2124" s="826">
        <v>1.836</v>
      </c>
      <c r="F2124" s="826">
        <v>1.5</v>
      </c>
      <c r="G2124" s="826">
        <v>3</v>
      </c>
      <c r="H2124" s="826">
        <v>1</v>
      </c>
      <c r="I2124" s="826"/>
      <c r="J2124" s="826">
        <v>2.754</v>
      </c>
      <c r="K2124" s="826">
        <v>2.036</v>
      </c>
      <c r="L2124" s="142"/>
      <c r="M2124" s="136">
        <v>702</v>
      </c>
    </row>
    <row r="2125" s="136" customFormat="1" customHeight="1" outlineLevel="1" spans="1:13">
      <c r="A2125" s="196">
        <v>2172</v>
      </c>
      <c r="B2125" s="196"/>
      <c r="C2125" s="196"/>
      <c r="D2125" s="196" t="s">
        <v>1555</v>
      </c>
      <c r="E2125" s="826">
        <v>6.63</v>
      </c>
      <c r="F2125" s="826">
        <v>1.5</v>
      </c>
      <c r="G2125" s="826">
        <v>3</v>
      </c>
      <c r="H2125" s="826">
        <v>2</v>
      </c>
      <c r="I2125" s="826"/>
      <c r="J2125" s="826">
        <v>19.89</v>
      </c>
      <c r="K2125" s="826">
        <v>6.83</v>
      </c>
      <c r="L2125" s="142"/>
      <c r="M2125" s="136">
        <v>702</v>
      </c>
    </row>
    <row r="2126" s="136" customFormat="1" customHeight="1" outlineLevel="1" spans="1:13">
      <c r="A2126" s="196">
        <v>2173</v>
      </c>
      <c r="B2126" s="196"/>
      <c r="C2126" s="196"/>
      <c r="D2126" s="196" t="s">
        <v>1547</v>
      </c>
      <c r="E2126" s="826">
        <v>1.428</v>
      </c>
      <c r="F2126" s="826">
        <v>1.5</v>
      </c>
      <c r="G2126" s="266">
        <v>3.96</v>
      </c>
      <c r="H2126" s="826">
        <v>1</v>
      </c>
      <c r="I2126" s="826">
        <v>5.65488</v>
      </c>
      <c r="J2126" s="826"/>
      <c r="K2126" s="826"/>
      <c r="L2126" s="142"/>
      <c r="M2126" s="136">
        <v>702</v>
      </c>
    </row>
    <row r="2127" s="136" customFormat="1" customHeight="1" outlineLevel="1" spans="1:13">
      <c r="A2127" s="196">
        <v>2174</v>
      </c>
      <c r="B2127" s="196"/>
      <c r="C2127" s="196" t="s">
        <v>85</v>
      </c>
      <c r="D2127" s="196" t="s">
        <v>1553</v>
      </c>
      <c r="E2127" s="826">
        <v>1.836</v>
      </c>
      <c r="F2127" s="826">
        <v>1.5</v>
      </c>
      <c r="G2127" s="826">
        <v>3</v>
      </c>
      <c r="H2127" s="826">
        <v>1</v>
      </c>
      <c r="I2127" s="826"/>
      <c r="J2127" s="826">
        <v>2.754</v>
      </c>
      <c r="K2127" s="826">
        <v>2.036</v>
      </c>
      <c r="L2127" s="142" t="s">
        <v>2266</v>
      </c>
      <c r="M2127" s="136">
        <v>702</v>
      </c>
    </row>
    <row r="2128" s="136" customFormat="1" customHeight="1" outlineLevel="1" spans="1:13">
      <c r="A2128" s="196">
        <v>2175</v>
      </c>
      <c r="B2128" s="196"/>
      <c r="C2128" s="196"/>
      <c r="D2128" s="266" t="s">
        <v>1606</v>
      </c>
      <c r="E2128" s="826">
        <v>1.836</v>
      </c>
      <c r="F2128" s="826">
        <v>1.5</v>
      </c>
      <c r="G2128" s="826">
        <v>3</v>
      </c>
      <c r="H2128" s="826">
        <v>1</v>
      </c>
      <c r="I2128" s="826"/>
      <c r="J2128" s="826">
        <v>2.754</v>
      </c>
      <c r="K2128" s="826">
        <v>2.036</v>
      </c>
      <c r="L2128" s="142"/>
      <c r="M2128" s="136">
        <v>702</v>
      </c>
    </row>
    <row r="2129" s="136" customFormat="1" customHeight="1" outlineLevel="1" spans="1:13">
      <c r="A2129" s="196">
        <v>2176</v>
      </c>
      <c r="B2129" s="196"/>
      <c r="C2129" s="196"/>
      <c r="D2129" s="196" t="s">
        <v>1555</v>
      </c>
      <c r="E2129" s="826">
        <v>6.63</v>
      </c>
      <c r="F2129" s="826">
        <v>1.5</v>
      </c>
      <c r="G2129" s="826">
        <v>3</v>
      </c>
      <c r="H2129" s="826">
        <v>2</v>
      </c>
      <c r="I2129" s="826"/>
      <c r="J2129" s="826">
        <v>19.89</v>
      </c>
      <c r="K2129" s="826">
        <v>6.83</v>
      </c>
      <c r="L2129" s="142"/>
      <c r="M2129" s="136">
        <v>702</v>
      </c>
    </row>
    <row r="2130" s="136" customFormat="1" customHeight="1" outlineLevel="1" spans="1:13">
      <c r="A2130" s="196">
        <v>2177</v>
      </c>
      <c r="B2130" s="196"/>
      <c r="C2130" s="196"/>
      <c r="D2130" s="196" t="s">
        <v>1547</v>
      </c>
      <c r="E2130" s="826">
        <v>1.428</v>
      </c>
      <c r="F2130" s="826">
        <v>1.5</v>
      </c>
      <c r="G2130" s="266">
        <v>3.96</v>
      </c>
      <c r="H2130" s="826">
        <v>1</v>
      </c>
      <c r="I2130" s="826">
        <v>5.65488</v>
      </c>
      <c r="J2130" s="826"/>
      <c r="K2130" s="826"/>
      <c r="L2130" s="142"/>
      <c r="M2130" s="136">
        <v>702</v>
      </c>
    </row>
    <row r="2131" s="136" customFormat="1" customHeight="1" outlineLevel="1" spans="1:13">
      <c r="A2131" s="196">
        <v>2178</v>
      </c>
      <c r="B2131" s="196"/>
      <c r="C2131" s="131" t="s">
        <v>1163</v>
      </c>
      <c r="D2131" s="196" t="s">
        <v>1555</v>
      </c>
      <c r="E2131" s="826">
        <v>1.836</v>
      </c>
      <c r="F2131" s="826">
        <v>1.5</v>
      </c>
      <c r="G2131" s="826">
        <v>3</v>
      </c>
      <c r="H2131" s="826">
        <v>1</v>
      </c>
      <c r="I2131" s="826"/>
      <c r="J2131" s="826">
        <v>2.754</v>
      </c>
      <c r="K2131" s="826">
        <v>2.036</v>
      </c>
      <c r="L2131" s="142" t="s">
        <v>2267</v>
      </c>
      <c r="M2131" s="136">
        <v>702</v>
      </c>
    </row>
    <row r="2132" s="136" customFormat="1" customHeight="1" outlineLevel="1" spans="1:13">
      <c r="A2132" s="196">
        <v>2179</v>
      </c>
      <c r="B2132" s="196"/>
      <c r="C2132" s="315"/>
      <c r="D2132" s="196" t="s">
        <v>1553</v>
      </c>
      <c r="E2132" s="826">
        <v>1.836</v>
      </c>
      <c r="F2132" s="826">
        <v>1.5</v>
      </c>
      <c r="G2132" s="826">
        <v>3</v>
      </c>
      <c r="H2132" s="826">
        <v>1</v>
      </c>
      <c r="I2132" s="826"/>
      <c r="J2132" s="826">
        <v>2.754</v>
      </c>
      <c r="K2132" s="826">
        <v>2.036</v>
      </c>
      <c r="L2132" s="142"/>
      <c r="M2132" s="136">
        <v>702</v>
      </c>
    </row>
    <row r="2133" s="136" customFormat="1" customHeight="1" outlineLevel="1" spans="1:13">
      <c r="A2133" s="196">
        <v>2180</v>
      </c>
      <c r="B2133" s="196"/>
      <c r="C2133" s="263"/>
      <c r="D2133" s="266" t="s">
        <v>1606</v>
      </c>
      <c r="E2133" s="826">
        <v>6.63</v>
      </c>
      <c r="F2133" s="826">
        <v>1.5</v>
      </c>
      <c r="G2133" s="826">
        <v>3</v>
      </c>
      <c r="H2133" s="826">
        <v>2</v>
      </c>
      <c r="I2133" s="826"/>
      <c r="J2133" s="826">
        <v>19.89</v>
      </c>
      <c r="K2133" s="826">
        <v>6.83</v>
      </c>
      <c r="L2133" s="142"/>
      <c r="M2133" s="136">
        <v>702</v>
      </c>
    </row>
    <row r="2134" s="136" customFormat="1" customHeight="1" outlineLevel="1" spans="1:13">
      <c r="A2134" s="196">
        <v>2181</v>
      </c>
      <c r="B2134" s="196"/>
      <c r="C2134" s="196" t="s">
        <v>1165</v>
      </c>
      <c r="D2134" s="196" t="s">
        <v>1553</v>
      </c>
      <c r="E2134" s="826">
        <v>1.428</v>
      </c>
      <c r="F2134" s="826">
        <v>1.5</v>
      </c>
      <c r="G2134" s="826">
        <v>3</v>
      </c>
      <c r="H2134" s="826">
        <v>1</v>
      </c>
      <c r="I2134" s="826">
        <v>4.284</v>
      </c>
      <c r="J2134" s="826"/>
      <c r="K2134" s="826">
        <v>1.628</v>
      </c>
      <c r="L2134" s="142" t="s">
        <v>2268</v>
      </c>
      <c r="M2134" s="136">
        <v>702</v>
      </c>
    </row>
    <row r="2135" s="136" customFormat="1" customHeight="1" outlineLevel="1" spans="1:13">
      <c r="A2135" s="196">
        <v>2182</v>
      </c>
      <c r="B2135" s="196"/>
      <c r="C2135" s="196" t="s">
        <v>1664</v>
      </c>
      <c r="D2135" s="196" t="s">
        <v>1553</v>
      </c>
      <c r="E2135" s="826">
        <v>9.792</v>
      </c>
      <c r="F2135" s="826">
        <v>1.5</v>
      </c>
      <c r="G2135" s="826">
        <v>3</v>
      </c>
      <c r="H2135" s="826">
        <v>1</v>
      </c>
      <c r="I2135" s="826"/>
      <c r="J2135" s="826">
        <v>14.688</v>
      </c>
      <c r="K2135" s="826">
        <v>9.992</v>
      </c>
      <c r="L2135" s="142" t="s">
        <v>2269</v>
      </c>
      <c r="M2135" s="136">
        <v>702</v>
      </c>
    </row>
    <row r="2136" s="136" customFormat="1" customHeight="1" outlineLevel="1" spans="1:13">
      <c r="A2136" s="196">
        <v>2183</v>
      </c>
      <c r="B2136" s="196"/>
      <c r="C2136" s="196" t="s">
        <v>893</v>
      </c>
      <c r="D2136" s="196" t="s">
        <v>1553</v>
      </c>
      <c r="E2136" s="826">
        <v>5.712</v>
      </c>
      <c r="F2136" s="826">
        <v>1.5</v>
      </c>
      <c r="G2136" s="826">
        <v>3</v>
      </c>
      <c r="H2136" s="826">
        <v>1</v>
      </c>
      <c r="I2136" s="826"/>
      <c r="J2136" s="826">
        <v>8.568</v>
      </c>
      <c r="K2136" s="826">
        <v>5.912</v>
      </c>
      <c r="L2136" s="142" t="s">
        <v>2270</v>
      </c>
      <c r="M2136" s="136">
        <v>702</v>
      </c>
    </row>
    <row r="2137" s="136" customFormat="1" customHeight="1" outlineLevel="1" spans="1:13">
      <c r="A2137" s="196">
        <v>2184</v>
      </c>
      <c r="B2137" s="196"/>
      <c r="C2137" s="196" t="s">
        <v>893</v>
      </c>
      <c r="D2137" s="196" t="s">
        <v>1553</v>
      </c>
      <c r="E2137" s="826">
        <v>5.712</v>
      </c>
      <c r="F2137" s="826">
        <v>1.5</v>
      </c>
      <c r="G2137" s="826">
        <v>3</v>
      </c>
      <c r="H2137" s="826">
        <v>1</v>
      </c>
      <c r="I2137" s="826"/>
      <c r="J2137" s="826">
        <v>8.568</v>
      </c>
      <c r="K2137" s="826">
        <v>5.912</v>
      </c>
      <c r="L2137" s="142" t="s">
        <v>2271</v>
      </c>
      <c r="M2137" s="136">
        <v>702</v>
      </c>
    </row>
    <row r="2138" s="136" customFormat="1" customHeight="1" outlineLevel="1" spans="1:13">
      <c r="A2138" s="196">
        <v>2185</v>
      </c>
      <c r="B2138" s="196"/>
      <c r="C2138" s="196" t="s">
        <v>893</v>
      </c>
      <c r="D2138" s="196" t="s">
        <v>1553</v>
      </c>
      <c r="E2138" s="826">
        <v>3.366</v>
      </c>
      <c r="F2138" s="826">
        <v>1.5</v>
      </c>
      <c r="G2138" s="826">
        <v>1.4</v>
      </c>
      <c r="H2138" s="826">
        <v>1</v>
      </c>
      <c r="I2138" s="826"/>
      <c r="J2138" s="826">
        <v>5.049</v>
      </c>
      <c r="K2138" s="826">
        <v>3.566</v>
      </c>
      <c r="L2138" s="142" t="s">
        <v>2272</v>
      </c>
      <c r="M2138" s="136">
        <v>702</v>
      </c>
    </row>
    <row r="2139" s="136" customFormat="1" customHeight="1" outlineLevel="1" spans="1:13">
      <c r="A2139" s="196">
        <v>2186</v>
      </c>
      <c r="B2139" s="196"/>
      <c r="C2139" s="196" t="s">
        <v>75</v>
      </c>
      <c r="D2139" s="196" t="s">
        <v>1553</v>
      </c>
      <c r="E2139" s="826">
        <v>1.3668</v>
      </c>
      <c r="F2139" s="826">
        <v>1.5</v>
      </c>
      <c r="G2139" s="826">
        <v>3</v>
      </c>
      <c r="H2139" s="826">
        <v>1</v>
      </c>
      <c r="I2139" s="826"/>
      <c r="J2139" s="826">
        <v>2.0502</v>
      </c>
      <c r="K2139" s="826">
        <v>1.5668</v>
      </c>
      <c r="L2139" s="142" t="s">
        <v>2273</v>
      </c>
      <c r="M2139" s="136">
        <v>702</v>
      </c>
    </row>
    <row r="2140" s="136" customFormat="1" customHeight="1" outlineLevel="1" spans="1:13">
      <c r="A2140" s="196">
        <v>2187</v>
      </c>
      <c r="B2140" s="196"/>
      <c r="C2140" s="196" t="s">
        <v>75</v>
      </c>
      <c r="D2140" s="196" t="s">
        <v>1553</v>
      </c>
      <c r="E2140" s="826">
        <v>4.131</v>
      </c>
      <c r="F2140" s="826">
        <v>1.5</v>
      </c>
      <c r="G2140" s="826">
        <v>3</v>
      </c>
      <c r="H2140" s="826">
        <v>1</v>
      </c>
      <c r="I2140" s="826"/>
      <c r="J2140" s="826">
        <v>6.1965</v>
      </c>
      <c r="K2140" s="826">
        <v>4.331</v>
      </c>
      <c r="L2140" s="142" t="s">
        <v>2274</v>
      </c>
      <c r="M2140" s="136">
        <v>702</v>
      </c>
    </row>
    <row r="2141" s="136" customFormat="1" customHeight="1" outlineLevel="1" spans="1:13">
      <c r="A2141" s="196">
        <v>2188</v>
      </c>
      <c r="B2141" s="196"/>
      <c r="C2141" s="196" t="s">
        <v>1664</v>
      </c>
      <c r="D2141" s="196" t="s">
        <v>1553</v>
      </c>
      <c r="E2141" s="826">
        <v>3.5802</v>
      </c>
      <c r="F2141" s="826">
        <v>1.5</v>
      </c>
      <c r="G2141" s="826">
        <v>3</v>
      </c>
      <c r="H2141" s="826">
        <v>1</v>
      </c>
      <c r="I2141" s="826"/>
      <c r="J2141" s="826">
        <v>5.3703</v>
      </c>
      <c r="K2141" s="826">
        <v>3.7802</v>
      </c>
      <c r="L2141" s="142" t="s">
        <v>2275</v>
      </c>
      <c r="M2141" s="136">
        <v>702</v>
      </c>
    </row>
    <row r="2142" s="136" customFormat="1" customHeight="1" outlineLevel="1" spans="1:13">
      <c r="A2142" s="196">
        <v>2189</v>
      </c>
      <c r="B2142" s="196"/>
      <c r="C2142" s="196" t="s">
        <v>75</v>
      </c>
      <c r="D2142" s="196" t="s">
        <v>1553</v>
      </c>
      <c r="E2142" s="826">
        <v>2.907</v>
      </c>
      <c r="F2142" s="826">
        <v>1.5</v>
      </c>
      <c r="G2142" s="826">
        <v>3</v>
      </c>
      <c r="H2142" s="826">
        <v>1</v>
      </c>
      <c r="I2142" s="826"/>
      <c r="J2142" s="826">
        <v>4.3605</v>
      </c>
      <c r="K2142" s="826">
        <v>3.107</v>
      </c>
      <c r="L2142" s="142" t="s">
        <v>2276</v>
      </c>
      <c r="M2142" s="136">
        <v>702</v>
      </c>
    </row>
    <row r="2143" s="136" customFormat="1" customHeight="1" outlineLevel="1" spans="1:13">
      <c r="A2143" s="196">
        <v>2190</v>
      </c>
      <c r="B2143" s="196"/>
      <c r="C2143" s="196" t="s">
        <v>75</v>
      </c>
      <c r="D2143" s="196" t="s">
        <v>1553</v>
      </c>
      <c r="E2143" s="826">
        <v>3.366</v>
      </c>
      <c r="F2143" s="826">
        <v>1.5</v>
      </c>
      <c r="G2143" s="826">
        <v>3</v>
      </c>
      <c r="H2143" s="826">
        <v>1</v>
      </c>
      <c r="I2143" s="826"/>
      <c r="J2143" s="826">
        <v>5.049</v>
      </c>
      <c r="K2143" s="826">
        <v>3.566</v>
      </c>
      <c r="L2143" s="142" t="s">
        <v>1323</v>
      </c>
      <c r="M2143" s="136">
        <v>702</v>
      </c>
    </row>
    <row r="2144" s="136" customFormat="1" customHeight="1" outlineLevel="1" spans="1:13">
      <c r="A2144" s="196">
        <v>2191</v>
      </c>
      <c r="B2144" s="196"/>
      <c r="C2144" s="196" t="s">
        <v>893</v>
      </c>
      <c r="D2144" s="196" t="s">
        <v>1553</v>
      </c>
      <c r="E2144" s="826">
        <v>2.907</v>
      </c>
      <c r="F2144" s="826">
        <v>1.5</v>
      </c>
      <c r="G2144" s="826">
        <v>3</v>
      </c>
      <c r="H2144" s="826">
        <v>1</v>
      </c>
      <c r="I2144" s="826"/>
      <c r="J2144" s="826">
        <v>4.3605</v>
      </c>
      <c r="K2144" s="826">
        <v>3.107</v>
      </c>
      <c r="L2144" s="142" t="s">
        <v>1325</v>
      </c>
      <c r="M2144" s="136">
        <v>702</v>
      </c>
    </row>
    <row r="2145" s="136" customFormat="1" customHeight="1" outlineLevel="1" spans="1:13">
      <c r="A2145" s="196">
        <v>2192</v>
      </c>
      <c r="B2145" s="196"/>
      <c r="C2145" s="196" t="s">
        <v>893</v>
      </c>
      <c r="D2145" s="196" t="s">
        <v>1553</v>
      </c>
      <c r="E2145" s="826">
        <v>3.366</v>
      </c>
      <c r="F2145" s="826">
        <v>1.5</v>
      </c>
      <c r="G2145" s="826">
        <v>3</v>
      </c>
      <c r="H2145" s="826">
        <v>1</v>
      </c>
      <c r="I2145" s="826"/>
      <c r="J2145" s="826">
        <v>5.049</v>
      </c>
      <c r="K2145" s="826">
        <v>3.566</v>
      </c>
      <c r="L2145" s="142" t="s">
        <v>1326</v>
      </c>
      <c r="M2145" s="136">
        <v>702</v>
      </c>
    </row>
    <row r="2146" s="136" customFormat="1" customHeight="1" outlineLevel="1" spans="1:13">
      <c r="A2146" s="196">
        <v>2193</v>
      </c>
      <c r="B2146" s="196"/>
      <c r="C2146" s="196" t="s">
        <v>893</v>
      </c>
      <c r="D2146" s="196" t="s">
        <v>1553</v>
      </c>
      <c r="E2146" s="826">
        <v>2.55</v>
      </c>
      <c r="F2146" s="826">
        <v>1.5</v>
      </c>
      <c r="G2146" s="826">
        <v>3</v>
      </c>
      <c r="H2146" s="826">
        <v>1</v>
      </c>
      <c r="I2146" s="826"/>
      <c r="J2146" s="826">
        <v>3.825</v>
      </c>
      <c r="K2146" s="826">
        <v>2.75</v>
      </c>
      <c r="L2146" s="142" t="s">
        <v>1327</v>
      </c>
      <c r="M2146" s="136">
        <v>702</v>
      </c>
    </row>
    <row r="2147" s="136" customFormat="1" customHeight="1" outlineLevel="1" spans="1:13">
      <c r="A2147" s="196">
        <v>2194</v>
      </c>
      <c r="B2147" s="196"/>
      <c r="C2147" s="196" t="s">
        <v>1190</v>
      </c>
      <c r="D2147" s="196" t="s">
        <v>1553</v>
      </c>
      <c r="E2147" s="826">
        <v>2.04</v>
      </c>
      <c r="F2147" s="826">
        <v>1.5</v>
      </c>
      <c r="G2147" s="826">
        <v>3</v>
      </c>
      <c r="H2147" s="826">
        <v>1</v>
      </c>
      <c r="I2147" s="826"/>
      <c r="J2147" s="826">
        <v>3.06</v>
      </c>
      <c r="K2147" s="826">
        <v>2.24</v>
      </c>
      <c r="L2147" s="142" t="s">
        <v>1328</v>
      </c>
      <c r="M2147" s="136">
        <v>498</v>
      </c>
    </row>
    <row r="2148" s="136" customFormat="1" customHeight="1" outlineLevel="1" spans="1:13">
      <c r="A2148" s="196">
        <v>2195</v>
      </c>
      <c r="B2148" s="196"/>
      <c r="C2148" s="196" t="s">
        <v>1239</v>
      </c>
      <c r="D2148" s="196" t="s">
        <v>1553</v>
      </c>
      <c r="E2148" s="826">
        <v>2.55</v>
      </c>
      <c r="F2148" s="826">
        <v>1.5</v>
      </c>
      <c r="G2148" s="826">
        <v>3</v>
      </c>
      <c r="H2148" s="826">
        <v>1</v>
      </c>
      <c r="I2148" s="826"/>
      <c r="J2148" s="826">
        <v>3.825</v>
      </c>
      <c r="K2148" s="826">
        <v>2.75</v>
      </c>
      <c r="L2148" s="142" t="s">
        <v>1561</v>
      </c>
      <c r="M2148" s="136">
        <v>498</v>
      </c>
    </row>
    <row r="2149" s="136" customFormat="1" customHeight="1" outlineLevel="1" spans="1:13">
      <c r="A2149" s="196">
        <v>2196</v>
      </c>
      <c r="B2149" s="196"/>
      <c r="C2149" s="196" t="s">
        <v>87</v>
      </c>
      <c r="D2149" s="196" t="s">
        <v>1553</v>
      </c>
      <c r="E2149" s="826">
        <v>2.652</v>
      </c>
      <c r="F2149" s="826">
        <v>1.5</v>
      </c>
      <c r="G2149" s="826">
        <v>3</v>
      </c>
      <c r="H2149" s="826">
        <v>1</v>
      </c>
      <c r="I2149" s="826"/>
      <c r="J2149" s="826">
        <v>3.978</v>
      </c>
      <c r="K2149" s="826">
        <v>2.852</v>
      </c>
      <c r="L2149" s="142" t="s">
        <v>2277</v>
      </c>
      <c r="M2149" s="136">
        <v>498</v>
      </c>
    </row>
    <row r="2150" s="136" customFormat="1" customHeight="1" outlineLevel="1" spans="1:13">
      <c r="A2150" s="196">
        <v>2197</v>
      </c>
      <c r="B2150" s="196"/>
      <c r="C2150" s="196"/>
      <c r="D2150" s="266" t="s">
        <v>1606</v>
      </c>
      <c r="E2150" s="826">
        <v>2.04</v>
      </c>
      <c r="F2150" s="826">
        <v>1.5</v>
      </c>
      <c r="G2150" s="826">
        <v>3</v>
      </c>
      <c r="H2150" s="826">
        <v>1</v>
      </c>
      <c r="I2150" s="826"/>
      <c r="J2150" s="826">
        <v>3.06</v>
      </c>
      <c r="K2150" s="826">
        <v>2.24</v>
      </c>
      <c r="L2150" s="142"/>
      <c r="M2150" s="136">
        <v>498</v>
      </c>
    </row>
    <row r="2151" s="136" customFormat="1" customHeight="1" outlineLevel="1" spans="1:13">
      <c r="A2151" s="196">
        <v>2198</v>
      </c>
      <c r="B2151" s="196"/>
      <c r="C2151" s="196"/>
      <c r="D2151" s="196" t="s">
        <v>1555</v>
      </c>
      <c r="E2151" s="826">
        <v>9.69</v>
      </c>
      <c r="F2151" s="826">
        <v>1.5</v>
      </c>
      <c r="G2151" s="826">
        <v>3</v>
      </c>
      <c r="H2151" s="826">
        <v>1</v>
      </c>
      <c r="I2151" s="826"/>
      <c r="J2151" s="826">
        <v>14.535</v>
      </c>
      <c r="K2151" s="826">
        <v>9.89</v>
      </c>
      <c r="L2151" s="142"/>
      <c r="M2151" s="136">
        <v>498</v>
      </c>
    </row>
    <row r="2152" s="136" customFormat="1" customHeight="1" outlineLevel="1" spans="1:13">
      <c r="A2152" s="196">
        <v>2199</v>
      </c>
      <c r="B2152" s="196"/>
      <c r="C2152" s="196"/>
      <c r="D2152" s="196" t="s">
        <v>1547</v>
      </c>
      <c r="E2152" s="826">
        <v>29.376</v>
      </c>
      <c r="F2152" s="826">
        <v>1.5</v>
      </c>
      <c r="G2152" s="266">
        <v>3.96</v>
      </c>
      <c r="H2152" s="826">
        <v>1</v>
      </c>
      <c r="I2152" s="826"/>
      <c r="J2152" s="826"/>
      <c r="K2152" s="826"/>
      <c r="L2152" s="142"/>
      <c r="M2152" s="136">
        <v>498</v>
      </c>
    </row>
    <row r="2153" s="136" customFormat="1" customHeight="1" outlineLevel="1" spans="1:13">
      <c r="A2153" s="196">
        <v>2200</v>
      </c>
      <c r="B2153" s="196"/>
      <c r="C2153" s="196" t="s">
        <v>87</v>
      </c>
      <c r="D2153" s="196" t="s">
        <v>1553</v>
      </c>
      <c r="E2153" s="826">
        <v>1.836</v>
      </c>
      <c r="F2153" s="826">
        <v>1.5</v>
      </c>
      <c r="G2153" s="826">
        <v>3</v>
      </c>
      <c r="H2153" s="826">
        <v>1</v>
      </c>
      <c r="I2153" s="826"/>
      <c r="J2153" s="826">
        <v>2.754</v>
      </c>
      <c r="K2153" s="826">
        <v>2.036</v>
      </c>
      <c r="L2153" s="142" t="s">
        <v>2278</v>
      </c>
      <c r="M2153" s="136">
        <v>498</v>
      </c>
    </row>
    <row r="2154" s="136" customFormat="1" customHeight="1" outlineLevel="1" spans="1:13">
      <c r="A2154" s="196">
        <v>2201</v>
      </c>
      <c r="B2154" s="196"/>
      <c r="C2154" s="196"/>
      <c r="D2154" s="266" t="s">
        <v>1606</v>
      </c>
      <c r="E2154" s="826">
        <v>1.836</v>
      </c>
      <c r="F2154" s="826">
        <v>1.5</v>
      </c>
      <c r="G2154" s="826">
        <v>3</v>
      </c>
      <c r="H2154" s="826">
        <v>1</v>
      </c>
      <c r="I2154" s="826"/>
      <c r="J2154" s="826">
        <v>2.754</v>
      </c>
      <c r="K2154" s="826">
        <v>2.036</v>
      </c>
      <c r="L2154" s="142"/>
      <c r="M2154" s="136">
        <v>498</v>
      </c>
    </row>
    <row r="2155" s="136" customFormat="1" customHeight="1" outlineLevel="1" spans="1:13">
      <c r="A2155" s="196">
        <v>2202</v>
      </c>
      <c r="B2155" s="196"/>
      <c r="C2155" s="196"/>
      <c r="D2155" s="196" t="s">
        <v>1555</v>
      </c>
      <c r="E2155" s="826">
        <v>6.63</v>
      </c>
      <c r="F2155" s="826">
        <v>1.5</v>
      </c>
      <c r="G2155" s="826">
        <v>3</v>
      </c>
      <c r="H2155" s="826">
        <v>3</v>
      </c>
      <c r="I2155" s="826"/>
      <c r="J2155" s="826">
        <v>29.835</v>
      </c>
      <c r="K2155" s="826">
        <v>6.83</v>
      </c>
      <c r="L2155" s="142"/>
      <c r="M2155" s="136">
        <v>498</v>
      </c>
    </row>
    <row r="2156" s="136" customFormat="1" customHeight="1" outlineLevel="1" spans="1:13">
      <c r="A2156" s="196">
        <v>2203</v>
      </c>
      <c r="B2156" s="196"/>
      <c r="C2156" s="196"/>
      <c r="D2156" s="196" t="s">
        <v>1547</v>
      </c>
      <c r="E2156" s="826">
        <v>1.428</v>
      </c>
      <c r="F2156" s="826">
        <v>1.5</v>
      </c>
      <c r="G2156" s="266">
        <v>3.96</v>
      </c>
      <c r="H2156" s="826">
        <v>1</v>
      </c>
      <c r="I2156" s="826">
        <v>5.65488</v>
      </c>
      <c r="J2156" s="826"/>
      <c r="K2156" s="826"/>
      <c r="L2156" s="142"/>
      <c r="M2156" s="136">
        <v>498</v>
      </c>
    </row>
    <row r="2157" s="136" customFormat="1" customHeight="1" outlineLevel="1" spans="1:13">
      <c r="A2157" s="196">
        <v>2204</v>
      </c>
      <c r="B2157" s="196"/>
      <c r="C2157" s="196" t="s">
        <v>87</v>
      </c>
      <c r="D2157" s="196" t="s">
        <v>1553</v>
      </c>
      <c r="E2157" s="826">
        <v>1.836</v>
      </c>
      <c r="F2157" s="826">
        <v>1.5</v>
      </c>
      <c r="G2157" s="826">
        <v>3</v>
      </c>
      <c r="H2157" s="826">
        <v>1</v>
      </c>
      <c r="I2157" s="826"/>
      <c r="J2157" s="826">
        <v>2.754</v>
      </c>
      <c r="K2157" s="826">
        <v>2.036</v>
      </c>
      <c r="L2157" s="142" t="s">
        <v>2279</v>
      </c>
      <c r="M2157" s="136">
        <v>498</v>
      </c>
    </row>
    <row r="2158" s="136" customFormat="1" customHeight="1" outlineLevel="1" spans="1:13">
      <c r="A2158" s="196">
        <v>2205</v>
      </c>
      <c r="B2158" s="196"/>
      <c r="C2158" s="196"/>
      <c r="D2158" s="266" t="s">
        <v>1606</v>
      </c>
      <c r="E2158" s="826">
        <v>1.836</v>
      </c>
      <c r="F2158" s="826">
        <v>1.5</v>
      </c>
      <c r="G2158" s="826">
        <v>3</v>
      </c>
      <c r="H2158" s="826">
        <v>1</v>
      </c>
      <c r="I2158" s="826"/>
      <c r="J2158" s="826">
        <v>2.754</v>
      </c>
      <c r="K2158" s="826">
        <v>2.036</v>
      </c>
      <c r="L2158" s="142"/>
      <c r="M2158" s="136">
        <v>498</v>
      </c>
    </row>
    <row r="2159" s="136" customFormat="1" customHeight="1" outlineLevel="1" spans="1:13">
      <c r="A2159" s="196">
        <v>2206</v>
      </c>
      <c r="B2159" s="196"/>
      <c r="C2159" s="196"/>
      <c r="D2159" s="196" t="s">
        <v>1555</v>
      </c>
      <c r="E2159" s="826">
        <v>6.63</v>
      </c>
      <c r="F2159" s="826">
        <v>1.5</v>
      </c>
      <c r="G2159" s="826">
        <v>3</v>
      </c>
      <c r="H2159" s="826">
        <v>3</v>
      </c>
      <c r="I2159" s="826"/>
      <c r="J2159" s="826">
        <v>29.835</v>
      </c>
      <c r="K2159" s="826">
        <v>6.83</v>
      </c>
      <c r="L2159" s="142"/>
      <c r="M2159" s="136">
        <v>498</v>
      </c>
    </row>
    <row r="2160" s="136" customFormat="1" customHeight="1" outlineLevel="1" spans="1:13">
      <c r="A2160" s="196">
        <v>2207</v>
      </c>
      <c r="B2160" s="196"/>
      <c r="C2160" s="196"/>
      <c r="D2160" s="196" t="s">
        <v>1547</v>
      </c>
      <c r="E2160" s="826">
        <v>1.428</v>
      </c>
      <c r="F2160" s="826">
        <v>1.5</v>
      </c>
      <c r="G2160" s="266">
        <v>3.96</v>
      </c>
      <c r="H2160" s="826">
        <v>1</v>
      </c>
      <c r="I2160" s="826">
        <v>5.65488</v>
      </c>
      <c r="K2160" s="826"/>
      <c r="L2160" s="142"/>
      <c r="M2160" s="136">
        <v>498</v>
      </c>
    </row>
    <row r="2161" s="136" customFormat="1" customHeight="1" outlineLevel="1" spans="1:13">
      <c r="A2161" s="196">
        <v>2208</v>
      </c>
      <c r="B2161" s="196"/>
      <c r="C2161" s="196" t="s">
        <v>87</v>
      </c>
      <c r="D2161" s="196" t="s">
        <v>1553</v>
      </c>
      <c r="E2161" s="826">
        <v>1.836</v>
      </c>
      <c r="F2161" s="826">
        <v>1.5</v>
      </c>
      <c r="G2161" s="826">
        <v>3</v>
      </c>
      <c r="H2161" s="826">
        <v>1</v>
      </c>
      <c r="I2161" s="826"/>
      <c r="J2161" s="826">
        <v>2.754</v>
      </c>
      <c r="K2161" s="826">
        <v>2.036</v>
      </c>
      <c r="L2161" s="142" t="s">
        <v>2280</v>
      </c>
      <c r="M2161" s="136">
        <v>498</v>
      </c>
    </row>
    <row r="2162" s="136" customFormat="1" customHeight="1" outlineLevel="1" spans="1:13">
      <c r="A2162" s="196">
        <v>2209</v>
      </c>
      <c r="B2162" s="196"/>
      <c r="C2162" s="196"/>
      <c r="D2162" s="266" t="s">
        <v>1606</v>
      </c>
      <c r="E2162" s="826">
        <v>1.836</v>
      </c>
      <c r="F2162" s="826">
        <v>1.5</v>
      </c>
      <c r="G2162" s="826">
        <v>3</v>
      </c>
      <c r="H2162" s="826">
        <v>1</v>
      </c>
      <c r="I2162" s="826"/>
      <c r="J2162" s="826">
        <v>2.754</v>
      </c>
      <c r="K2162" s="826">
        <v>2.036</v>
      </c>
      <c r="L2162" s="142"/>
      <c r="M2162" s="136">
        <v>498</v>
      </c>
    </row>
    <row r="2163" s="136" customFormat="1" customHeight="1" outlineLevel="1" spans="1:13">
      <c r="A2163" s="196">
        <v>2210</v>
      </c>
      <c r="B2163" s="196"/>
      <c r="C2163" s="196"/>
      <c r="D2163" s="196" t="s">
        <v>1555</v>
      </c>
      <c r="E2163" s="826">
        <v>6.63</v>
      </c>
      <c r="F2163" s="826">
        <v>1.5</v>
      </c>
      <c r="G2163" s="826">
        <v>3</v>
      </c>
      <c r="H2163" s="826">
        <v>3</v>
      </c>
      <c r="I2163" s="826"/>
      <c r="J2163" s="826">
        <v>29.835</v>
      </c>
      <c r="K2163" s="826">
        <v>6.83</v>
      </c>
      <c r="L2163" s="142"/>
      <c r="M2163" s="136">
        <v>498</v>
      </c>
    </row>
    <row r="2164" s="136" customFormat="1" customHeight="1" outlineLevel="1" spans="1:13">
      <c r="A2164" s="196">
        <v>2211</v>
      </c>
      <c r="B2164" s="196"/>
      <c r="C2164" s="196"/>
      <c r="D2164" s="196" t="s">
        <v>1547</v>
      </c>
      <c r="E2164" s="826">
        <v>1.428</v>
      </c>
      <c r="F2164" s="826">
        <v>1.5</v>
      </c>
      <c r="G2164" s="266">
        <v>3.96</v>
      </c>
      <c r="H2164" s="826">
        <v>1</v>
      </c>
      <c r="I2164" s="826">
        <v>5.65488</v>
      </c>
      <c r="J2164" s="826"/>
      <c r="K2164" s="826"/>
      <c r="L2164" s="142"/>
      <c r="M2164" s="136">
        <v>498</v>
      </c>
    </row>
    <row r="2165" s="136" customFormat="1" customHeight="1" outlineLevel="1" spans="1:13">
      <c r="A2165" s="196">
        <v>2212</v>
      </c>
      <c r="B2165" s="196"/>
      <c r="C2165" s="196" t="s">
        <v>85</v>
      </c>
      <c r="D2165" s="196" t="s">
        <v>1553</v>
      </c>
      <c r="E2165" s="826">
        <v>1.836</v>
      </c>
      <c r="F2165" s="826">
        <v>1.5</v>
      </c>
      <c r="G2165" s="826">
        <v>3</v>
      </c>
      <c r="H2165" s="826">
        <v>1</v>
      </c>
      <c r="I2165" s="826"/>
      <c r="J2165" s="826">
        <v>2.754</v>
      </c>
      <c r="K2165" s="826">
        <v>2.036</v>
      </c>
      <c r="L2165" s="142" t="s">
        <v>2281</v>
      </c>
      <c r="M2165" s="136">
        <v>498</v>
      </c>
    </row>
    <row r="2166" s="136" customFormat="1" customHeight="1" outlineLevel="1" spans="1:13">
      <c r="A2166" s="196">
        <v>2213</v>
      </c>
      <c r="B2166" s="196"/>
      <c r="C2166" s="196"/>
      <c r="D2166" s="266" t="s">
        <v>1606</v>
      </c>
      <c r="E2166" s="826">
        <v>1.836</v>
      </c>
      <c r="F2166" s="826">
        <v>1.5</v>
      </c>
      <c r="G2166" s="826">
        <v>3</v>
      </c>
      <c r="H2166" s="826">
        <v>1</v>
      </c>
      <c r="I2166" s="826"/>
      <c r="J2166" s="826">
        <v>2.754</v>
      </c>
      <c r="K2166" s="826">
        <v>2.036</v>
      </c>
      <c r="L2166" s="142"/>
      <c r="M2166" s="136">
        <v>498</v>
      </c>
    </row>
    <row r="2167" s="136" customFormat="1" customHeight="1" outlineLevel="1" spans="1:13">
      <c r="A2167" s="196">
        <v>2214</v>
      </c>
      <c r="B2167" s="196"/>
      <c r="C2167" s="196"/>
      <c r="D2167" s="196" t="s">
        <v>1555</v>
      </c>
      <c r="E2167" s="826">
        <v>6.63</v>
      </c>
      <c r="F2167" s="826">
        <v>1.5</v>
      </c>
      <c r="G2167" s="826">
        <v>3</v>
      </c>
      <c r="H2167" s="826">
        <v>3</v>
      </c>
      <c r="I2167" s="826"/>
      <c r="J2167" s="826">
        <v>29.835</v>
      </c>
      <c r="K2167" s="826">
        <v>6.83</v>
      </c>
      <c r="L2167" s="142"/>
      <c r="M2167" s="136">
        <v>498</v>
      </c>
    </row>
    <row r="2168" s="136" customFormat="1" customHeight="1" outlineLevel="1" spans="1:13">
      <c r="A2168" s="196">
        <v>2215</v>
      </c>
      <c r="B2168" s="196"/>
      <c r="C2168" s="196"/>
      <c r="D2168" s="196" t="s">
        <v>1547</v>
      </c>
      <c r="E2168" s="826">
        <v>1.428</v>
      </c>
      <c r="F2168" s="826">
        <v>1.5</v>
      </c>
      <c r="G2168" s="266">
        <v>3.96</v>
      </c>
      <c r="H2168" s="826">
        <v>1</v>
      </c>
      <c r="I2168" s="826">
        <v>5.65488</v>
      </c>
      <c r="J2168" s="826"/>
      <c r="K2168" s="826"/>
      <c r="L2168" s="142"/>
      <c r="M2168" s="136">
        <v>498</v>
      </c>
    </row>
    <row r="2169" s="136" customFormat="1" customHeight="1" outlineLevel="1" spans="1:13">
      <c r="A2169" s="196">
        <v>2216</v>
      </c>
      <c r="B2169" s="196"/>
      <c r="C2169" s="196" t="s">
        <v>85</v>
      </c>
      <c r="D2169" s="196" t="s">
        <v>1553</v>
      </c>
      <c r="E2169" s="826">
        <v>1.836</v>
      </c>
      <c r="F2169" s="826">
        <v>1.5</v>
      </c>
      <c r="G2169" s="826">
        <v>3</v>
      </c>
      <c r="H2169" s="826">
        <v>1</v>
      </c>
      <c r="I2169" s="826"/>
      <c r="J2169" s="826">
        <v>2.754</v>
      </c>
      <c r="K2169" s="826">
        <v>2.036</v>
      </c>
      <c r="L2169" s="142" t="s">
        <v>2282</v>
      </c>
      <c r="M2169" s="136">
        <v>498</v>
      </c>
    </row>
    <row r="2170" s="136" customFormat="1" customHeight="1" outlineLevel="1" spans="1:13">
      <c r="A2170" s="196">
        <v>2217</v>
      </c>
      <c r="B2170" s="196"/>
      <c r="C2170" s="196"/>
      <c r="D2170" s="266" t="s">
        <v>1606</v>
      </c>
      <c r="E2170" s="826">
        <v>1.836</v>
      </c>
      <c r="F2170" s="826">
        <v>1.5</v>
      </c>
      <c r="G2170" s="826">
        <v>3</v>
      </c>
      <c r="H2170" s="826">
        <v>1</v>
      </c>
      <c r="I2170" s="826"/>
      <c r="J2170" s="826">
        <v>2.754</v>
      </c>
      <c r="K2170" s="826">
        <v>2.036</v>
      </c>
      <c r="L2170" s="142"/>
      <c r="M2170" s="136">
        <v>498</v>
      </c>
    </row>
    <row r="2171" s="136" customFormat="1" customHeight="1" outlineLevel="1" spans="1:13">
      <c r="A2171" s="196">
        <v>2218</v>
      </c>
      <c r="B2171" s="196"/>
      <c r="C2171" s="196"/>
      <c r="D2171" s="196" t="s">
        <v>1555</v>
      </c>
      <c r="E2171" s="826">
        <v>6.63</v>
      </c>
      <c r="F2171" s="826">
        <v>1.5</v>
      </c>
      <c r="G2171" s="826">
        <v>3</v>
      </c>
      <c r="H2171" s="826">
        <v>2</v>
      </c>
      <c r="I2171" s="826"/>
      <c r="J2171" s="826">
        <v>19.89</v>
      </c>
      <c r="K2171" s="826">
        <v>6.83</v>
      </c>
      <c r="L2171" s="142"/>
      <c r="M2171" s="136">
        <v>498</v>
      </c>
    </row>
    <row r="2172" s="136" customFormat="1" customHeight="1" outlineLevel="1" spans="1:13">
      <c r="A2172" s="196">
        <v>2219</v>
      </c>
      <c r="B2172" s="196"/>
      <c r="C2172" s="196"/>
      <c r="D2172" s="196" t="s">
        <v>1547</v>
      </c>
      <c r="E2172" s="826">
        <v>1.428</v>
      </c>
      <c r="F2172" s="826">
        <v>1.5</v>
      </c>
      <c r="G2172" s="266">
        <v>3.96</v>
      </c>
      <c r="H2172" s="826">
        <v>1</v>
      </c>
      <c r="I2172" s="826">
        <v>5.65488</v>
      </c>
      <c r="J2172" s="826"/>
      <c r="K2172" s="826"/>
      <c r="L2172" s="142"/>
      <c r="M2172" s="136">
        <v>498</v>
      </c>
    </row>
    <row r="2173" s="136" customFormat="1" customHeight="1" outlineLevel="1" spans="1:13">
      <c r="A2173" s="196">
        <v>2220</v>
      </c>
      <c r="B2173" s="196"/>
      <c r="C2173" s="196" t="s">
        <v>85</v>
      </c>
      <c r="D2173" s="196" t="s">
        <v>1553</v>
      </c>
      <c r="E2173" s="826">
        <v>1.836</v>
      </c>
      <c r="F2173" s="826">
        <v>1.5</v>
      </c>
      <c r="G2173" s="826">
        <v>3</v>
      </c>
      <c r="H2173" s="826">
        <v>1</v>
      </c>
      <c r="I2173" s="826"/>
      <c r="J2173" s="826">
        <v>2.754</v>
      </c>
      <c r="K2173" s="826">
        <v>2.036</v>
      </c>
      <c r="L2173" s="142" t="s">
        <v>2283</v>
      </c>
      <c r="M2173" s="136">
        <v>498</v>
      </c>
    </row>
    <row r="2174" s="136" customFormat="1" customHeight="1" outlineLevel="1" spans="1:13">
      <c r="A2174" s="196">
        <v>2221</v>
      </c>
      <c r="B2174" s="196"/>
      <c r="C2174" s="196"/>
      <c r="D2174" s="266" t="s">
        <v>1606</v>
      </c>
      <c r="E2174" s="826">
        <v>1.836</v>
      </c>
      <c r="F2174" s="826">
        <v>1.5</v>
      </c>
      <c r="G2174" s="826">
        <v>3</v>
      </c>
      <c r="H2174" s="826">
        <v>1</v>
      </c>
      <c r="I2174" s="826"/>
      <c r="J2174" s="826">
        <v>2.754</v>
      </c>
      <c r="K2174" s="826">
        <v>2.036</v>
      </c>
      <c r="L2174" s="142"/>
      <c r="M2174" s="136">
        <v>498</v>
      </c>
    </row>
    <row r="2175" s="136" customFormat="1" customHeight="1" outlineLevel="1" spans="1:13">
      <c r="A2175" s="196">
        <v>2222</v>
      </c>
      <c r="B2175" s="196"/>
      <c r="C2175" s="196"/>
      <c r="D2175" s="196" t="s">
        <v>1555</v>
      </c>
      <c r="E2175" s="826">
        <v>6.63</v>
      </c>
      <c r="F2175" s="826">
        <v>1.5</v>
      </c>
      <c r="G2175" s="826">
        <v>3</v>
      </c>
      <c r="H2175" s="826">
        <v>2</v>
      </c>
      <c r="I2175" s="826"/>
      <c r="J2175" s="826">
        <v>19.89</v>
      </c>
      <c r="K2175" s="826">
        <v>6.83</v>
      </c>
      <c r="L2175" s="142"/>
      <c r="M2175" s="136">
        <v>498</v>
      </c>
    </row>
    <row r="2176" s="136" customFormat="1" customHeight="1" outlineLevel="1" spans="1:13">
      <c r="A2176" s="196">
        <v>2223</v>
      </c>
      <c r="B2176" s="196"/>
      <c r="C2176" s="196"/>
      <c r="D2176" s="196" t="s">
        <v>1547</v>
      </c>
      <c r="E2176" s="826">
        <v>1.428</v>
      </c>
      <c r="F2176" s="826">
        <v>1.5</v>
      </c>
      <c r="G2176" s="266">
        <v>3.96</v>
      </c>
      <c r="H2176" s="826">
        <v>1</v>
      </c>
      <c r="I2176" s="826">
        <v>5.65488</v>
      </c>
      <c r="J2176" s="826"/>
      <c r="K2176" s="826"/>
      <c r="L2176" s="142"/>
      <c r="M2176" s="136">
        <v>498</v>
      </c>
    </row>
    <row r="2177" s="136" customFormat="1" customHeight="1" outlineLevel="1" spans="1:13">
      <c r="A2177" s="196">
        <v>2224</v>
      </c>
      <c r="B2177" s="196"/>
      <c r="C2177" s="196" t="s">
        <v>85</v>
      </c>
      <c r="D2177" s="196" t="s">
        <v>1553</v>
      </c>
      <c r="E2177" s="826">
        <v>1.836</v>
      </c>
      <c r="F2177" s="826">
        <v>1.5</v>
      </c>
      <c r="G2177" s="826">
        <v>3</v>
      </c>
      <c r="H2177" s="826">
        <v>1</v>
      </c>
      <c r="I2177" s="826"/>
      <c r="J2177" s="826">
        <v>2.754</v>
      </c>
      <c r="K2177" s="826">
        <v>2.036</v>
      </c>
      <c r="L2177" s="142" t="s">
        <v>2284</v>
      </c>
      <c r="M2177" s="136">
        <v>498</v>
      </c>
    </row>
    <row r="2178" s="136" customFormat="1" customHeight="1" outlineLevel="1" spans="1:13">
      <c r="A2178" s="196">
        <v>2225</v>
      </c>
      <c r="B2178" s="196"/>
      <c r="C2178" s="196"/>
      <c r="D2178" s="266" t="s">
        <v>1606</v>
      </c>
      <c r="E2178" s="826">
        <v>1.836</v>
      </c>
      <c r="F2178" s="826">
        <v>1.5</v>
      </c>
      <c r="G2178" s="826">
        <v>3</v>
      </c>
      <c r="H2178" s="826">
        <v>1</v>
      </c>
      <c r="I2178" s="826"/>
      <c r="J2178" s="826">
        <v>2.754</v>
      </c>
      <c r="K2178" s="826">
        <v>2.036</v>
      </c>
      <c r="L2178" s="142"/>
      <c r="M2178" s="136">
        <v>498</v>
      </c>
    </row>
    <row r="2179" s="136" customFormat="1" customHeight="1" outlineLevel="1" spans="1:13">
      <c r="A2179" s="196">
        <v>2226</v>
      </c>
      <c r="B2179" s="196"/>
      <c r="C2179" s="196"/>
      <c r="D2179" s="196" t="s">
        <v>1555</v>
      </c>
      <c r="E2179" s="826">
        <v>6.63</v>
      </c>
      <c r="F2179" s="826">
        <v>1.5</v>
      </c>
      <c r="G2179" s="826">
        <v>3</v>
      </c>
      <c r="H2179" s="826">
        <v>2</v>
      </c>
      <c r="I2179" s="826"/>
      <c r="J2179" s="826">
        <v>19.89</v>
      </c>
      <c r="K2179" s="826">
        <v>6.83</v>
      </c>
      <c r="L2179" s="142"/>
      <c r="M2179" s="136">
        <v>498</v>
      </c>
    </row>
    <row r="2180" s="136" customFormat="1" customHeight="1" outlineLevel="1" spans="1:13">
      <c r="A2180" s="196">
        <v>2227</v>
      </c>
      <c r="B2180" s="196"/>
      <c r="C2180" s="196"/>
      <c r="D2180" s="196" t="s">
        <v>1547</v>
      </c>
      <c r="E2180" s="826">
        <v>1.428</v>
      </c>
      <c r="F2180" s="826">
        <v>1.5</v>
      </c>
      <c r="G2180" s="266">
        <v>3.96</v>
      </c>
      <c r="H2180" s="826">
        <v>1</v>
      </c>
      <c r="I2180" s="826">
        <v>5.65488</v>
      </c>
      <c r="J2180" s="826"/>
      <c r="K2180" s="826"/>
      <c r="L2180" s="142"/>
      <c r="M2180" s="136">
        <v>498</v>
      </c>
    </row>
    <row r="2181" s="136" customFormat="1" customHeight="1" outlineLevel="1" spans="1:13">
      <c r="A2181" s="196">
        <v>2228</v>
      </c>
      <c r="B2181" s="196"/>
      <c r="C2181" s="196" t="s">
        <v>83</v>
      </c>
      <c r="D2181" s="196" t="s">
        <v>1553</v>
      </c>
      <c r="E2181" s="826">
        <v>3.264</v>
      </c>
      <c r="F2181" s="826">
        <v>1.5</v>
      </c>
      <c r="G2181" s="826">
        <v>3</v>
      </c>
      <c r="H2181" s="826">
        <v>1</v>
      </c>
      <c r="I2181" s="826"/>
      <c r="J2181" s="826">
        <v>4.896</v>
      </c>
      <c r="K2181" s="826">
        <v>3.464</v>
      </c>
      <c r="L2181" s="142" t="s">
        <v>1310</v>
      </c>
      <c r="M2181" s="136">
        <v>498</v>
      </c>
    </row>
    <row r="2182" s="136" customFormat="1" customHeight="1" outlineLevel="1" spans="1:13">
      <c r="A2182" s="196">
        <v>2229</v>
      </c>
      <c r="B2182" s="196"/>
      <c r="C2182" s="196"/>
      <c r="D2182" s="266" t="s">
        <v>1606</v>
      </c>
      <c r="E2182" s="826">
        <v>3.264</v>
      </c>
      <c r="F2182" s="826">
        <v>1.5</v>
      </c>
      <c r="G2182" s="826">
        <v>3</v>
      </c>
      <c r="H2182" s="826">
        <v>1</v>
      </c>
      <c r="I2182" s="826"/>
      <c r="J2182" s="826">
        <v>4.896</v>
      </c>
      <c r="K2182" s="826">
        <v>3.464</v>
      </c>
      <c r="L2182" s="142"/>
      <c r="M2182" s="136">
        <v>498</v>
      </c>
    </row>
    <row r="2183" s="136" customFormat="1" customHeight="1" outlineLevel="1" spans="1:13">
      <c r="A2183" s="196">
        <v>2230</v>
      </c>
      <c r="B2183" s="196"/>
      <c r="C2183" s="196"/>
      <c r="D2183" s="196" t="s">
        <v>1555</v>
      </c>
      <c r="E2183" s="826">
        <v>6.63</v>
      </c>
      <c r="F2183" s="826">
        <v>1.5</v>
      </c>
      <c r="G2183" s="826">
        <v>3</v>
      </c>
      <c r="H2183" s="826">
        <v>1</v>
      </c>
      <c r="I2183" s="826"/>
      <c r="J2183" s="826">
        <v>9.945</v>
      </c>
      <c r="K2183" s="826">
        <v>6.83</v>
      </c>
      <c r="L2183" s="142"/>
      <c r="M2183" s="136">
        <v>498</v>
      </c>
    </row>
    <row r="2184" s="136" customFormat="1" customHeight="1" outlineLevel="1" spans="1:13">
      <c r="A2184" s="196">
        <v>2232</v>
      </c>
      <c r="B2184" s="196"/>
      <c r="C2184" s="196" t="s">
        <v>87</v>
      </c>
      <c r="D2184" s="196" t="s">
        <v>1553</v>
      </c>
      <c r="E2184" s="826">
        <v>3.264</v>
      </c>
      <c r="F2184" s="826">
        <v>1.5</v>
      </c>
      <c r="G2184" s="826">
        <v>3</v>
      </c>
      <c r="H2184" s="826">
        <v>1</v>
      </c>
      <c r="I2184" s="826"/>
      <c r="J2184" s="826">
        <v>4.896</v>
      </c>
      <c r="K2184" s="826">
        <v>3.464</v>
      </c>
      <c r="L2184" s="142" t="s">
        <v>2285</v>
      </c>
      <c r="M2184" s="136">
        <v>498</v>
      </c>
    </row>
    <row r="2185" s="136" customFormat="1" customHeight="1" outlineLevel="1" spans="1:13">
      <c r="A2185" s="196">
        <v>2233</v>
      </c>
      <c r="B2185" s="196"/>
      <c r="C2185" s="196"/>
      <c r="D2185" s="266" t="s">
        <v>1606</v>
      </c>
      <c r="E2185" s="826">
        <v>3.264</v>
      </c>
      <c r="F2185" s="826">
        <v>1.5</v>
      </c>
      <c r="G2185" s="826">
        <v>3</v>
      </c>
      <c r="H2185" s="826">
        <v>1</v>
      </c>
      <c r="I2185" s="826"/>
      <c r="J2185" s="826">
        <v>4.896</v>
      </c>
      <c r="K2185" s="826">
        <v>3.464</v>
      </c>
      <c r="L2185" s="142"/>
      <c r="M2185" s="136">
        <v>498</v>
      </c>
    </row>
    <row r="2186" s="136" customFormat="1" customHeight="1" outlineLevel="1" spans="1:13">
      <c r="A2186" s="196">
        <v>2234</v>
      </c>
      <c r="B2186" s="196"/>
      <c r="C2186" s="196"/>
      <c r="D2186" s="196" t="s">
        <v>1555</v>
      </c>
      <c r="E2186" s="826">
        <v>6.63</v>
      </c>
      <c r="F2186" s="826">
        <v>1.5</v>
      </c>
      <c r="G2186" s="826">
        <v>3</v>
      </c>
      <c r="H2186" s="826">
        <v>1</v>
      </c>
      <c r="I2186" s="826"/>
      <c r="J2186" s="826">
        <v>9.945</v>
      </c>
      <c r="K2186" s="826">
        <v>6.83</v>
      </c>
      <c r="L2186" s="142"/>
      <c r="M2186" s="136">
        <v>498</v>
      </c>
    </row>
    <row r="2187" s="136" customFormat="1" customHeight="1" outlineLevel="1" spans="1:13">
      <c r="A2187" s="196">
        <v>2236</v>
      </c>
      <c r="B2187" s="196"/>
      <c r="C2187" s="196" t="s">
        <v>87</v>
      </c>
      <c r="D2187" s="196" t="s">
        <v>1553</v>
      </c>
      <c r="E2187" s="826">
        <v>3.264</v>
      </c>
      <c r="F2187" s="826">
        <v>1.5</v>
      </c>
      <c r="G2187" s="826">
        <v>3</v>
      </c>
      <c r="H2187" s="826">
        <v>1</v>
      </c>
      <c r="I2187" s="826"/>
      <c r="J2187" s="826">
        <v>4.896</v>
      </c>
      <c r="K2187" s="826">
        <v>3.464</v>
      </c>
      <c r="L2187" s="142" t="s">
        <v>2286</v>
      </c>
      <c r="M2187" s="136">
        <v>498</v>
      </c>
    </row>
    <row r="2188" s="136" customFormat="1" customHeight="1" outlineLevel="1" spans="1:13">
      <c r="A2188" s="196">
        <v>2237</v>
      </c>
      <c r="B2188" s="196"/>
      <c r="C2188" s="196"/>
      <c r="D2188" s="266" t="s">
        <v>1606</v>
      </c>
      <c r="E2188" s="826">
        <v>3.264</v>
      </c>
      <c r="F2188" s="826">
        <v>1.5</v>
      </c>
      <c r="G2188" s="826">
        <v>3</v>
      </c>
      <c r="H2188" s="826">
        <v>1</v>
      </c>
      <c r="I2188" s="826"/>
      <c r="J2188" s="826">
        <v>4.896</v>
      </c>
      <c r="K2188" s="826">
        <v>3.464</v>
      </c>
      <c r="L2188" s="142"/>
      <c r="M2188" s="136">
        <v>498</v>
      </c>
    </row>
    <row r="2189" s="136" customFormat="1" customHeight="1" outlineLevel="1" spans="1:13">
      <c r="A2189" s="196">
        <v>2238</v>
      </c>
      <c r="B2189" s="196"/>
      <c r="C2189" s="196"/>
      <c r="D2189" s="196" t="s">
        <v>1555</v>
      </c>
      <c r="E2189" s="826">
        <v>6.63</v>
      </c>
      <c r="F2189" s="826">
        <v>1.5</v>
      </c>
      <c r="G2189" s="826">
        <v>3</v>
      </c>
      <c r="H2189" s="826">
        <v>1</v>
      </c>
      <c r="I2189" s="826"/>
      <c r="J2189" s="826">
        <v>9.945</v>
      </c>
      <c r="K2189" s="826">
        <v>6.83</v>
      </c>
      <c r="L2189" s="142"/>
      <c r="M2189" s="136">
        <v>498</v>
      </c>
    </row>
    <row r="2190" s="136" customFormat="1" customHeight="1" outlineLevel="1" spans="1:13">
      <c r="A2190" s="196">
        <v>2240</v>
      </c>
      <c r="B2190" s="196"/>
      <c r="C2190" s="196" t="s">
        <v>87</v>
      </c>
      <c r="D2190" s="196" t="s">
        <v>1553</v>
      </c>
      <c r="E2190" s="826">
        <v>1.836</v>
      </c>
      <c r="F2190" s="826">
        <v>1.5</v>
      </c>
      <c r="G2190" s="826">
        <v>3</v>
      </c>
      <c r="H2190" s="826">
        <v>1</v>
      </c>
      <c r="I2190" s="826"/>
      <c r="J2190" s="826">
        <v>2.754</v>
      </c>
      <c r="K2190" s="826">
        <v>2.036</v>
      </c>
      <c r="L2190" s="142" t="s">
        <v>2287</v>
      </c>
      <c r="M2190" s="136">
        <v>498</v>
      </c>
    </row>
    <row r="2191" s="136" customFormat="1" customHeight="1" outlineLevel="1" spans="1:13">
      <c r="A2191" s="196">
        <v>2241</v>
      </c>
      <c r="B2191" s="196"/>
      <c r="C2191" s="196"/>
      <c r="D2191" s="266" t="s">
        <v>1606</v>
      </c>
      <c r="E2191" s="826">
        <v>1.836</v>
      </c>
      <c r="F2191" s="826">
        <v>1.5</v>
      </c>
      <c r="G2191" s="826">
        <v>3</v>
      </c>
      <c r="H2191" s="826">
        <v>1</v>
      </c>
      <c r="I2191" s="826"/>
      <c r="J2191" s="826">
        <v>2.754</v>
      </c>
      <c r="K2191" s="826">
        <v>2.036</v>
      </c>
      <c r="L2191" s="142"/>
      <c r="M2191" s="136">
        <v>498</v>
      </c>
    </row>
    <row r="2192" s="136" customFormat="1" customHeight="1" outlineLevel="1" spans="1:13">
      <c r="A2192" s="196">
        <v>2242</v>
      </c>
      <c r="B2192" s="196"/>
      <c r="C2192" s="196"/>
      <c r="D2192" s="196" t="s">
        <v>1555</v>
      </c>
      <c r="E2192" s="826">
        <v>6.63</v>
      </c>
      <c r="F2192" s="826">
        <v>1.5</v>
      </c>
      <c r="G2192" s="826">
        <v>3</v>
      </c>
      <c r="H2192" s="826">
        <v>3</v>
      </c>
      <c r="I2192" s="826"/>
      <c r="J2192" s="826">
        <v>29.835</v>
      </c>
      <c r="K2192" s="826">
        <v>6.83</v>
      </c>
      <c r="L2192" s="142"/>
      <c r="M2192" s="136">
        <v>498</v>
      </c>
    </row>
    <row r="2193" s="136" customFormat="1" customHeight="1" outlineLevel="1" spans="1:13">
      <c r="A2193" s="196">
        <v>2243</v>
      </c>
      <c r="B2193" s="196"/>
      <c r="C2193" s="196"/>
      <c r="D2193" s="196" t="s">
        <v>1547</v>
      </c>
      <c r="E2193" s="826">
        <v>1.428</v>
      </c>
      <c r="F2193" s="826">
        <v>1.5</v>
      </c>
      <c r="G2193" s="266">
        <v>3.96</v>
      </c>
      <c r="H2193" s="826">
        <v>1</v>
      </c>
      <c r="I2193" s="826">
        <v>5.65488</v>
      </c>
      <c r="J2193" s="826"/>
      <c r="K2193" s="826"/>
      <c r="L2193" s="142"/>
      <c r="M2193" s="136">
        <v>498</v>
      </c>
    </row>
    <row r="2194" s="136" customFormat="1" customHeight="1" outlineLevel="1" spans="1:13">
      <c r="A2194" s="196">
        <v>2244</v>
      </c>
      <c r="B2194" s="196"/>
      <c r="C2194" s="196" t="s">
        <v>85</v>
      </c>
      <c r="D2194" s="196" t="s">
        <v>1553</v>
      </c>
      <c r="E2194" s="826">
        <v>1.836</v>
      </c>
      <c r="F2194" s="826">
        <v>1.5</v>
      </c>
      <c r="G2194" s="826">
        <v>3</v>
      </c>
      <c r="H2194" s="826">
        <v>1</v>
      </c>
      <c r="I2194" s="826"/>
      <c r="J2194" s="826">
        <v>2.754</v>
      </c>
      <c r="K2194" s="826">
        <v>2.036</v>
      </c>
      <c r="L2194" s="142" t="s">
        <v>2288</v>
      </c>
      <c r="M2194" s="136">
        <v>498</v>
      </c>
    </row>
    <row r="2195" s="136" customFormat="1" customHeight="1" outlineLevel="1" spans="1:13">
      <c r="A2195" s="196">
        <v>2245</v>
      </c>
      <c r="B2195" s="196"/>
      <c r="C2195" s="196"/>
      <c r="D2195" s="266" t="s">
        <v>1606</v>
      </c>
      <c r="E2195" s="826">
        <v>1.836</v>
      </c>
      <c r="F2195" s="826">
        <v>1.5</v>
      </c>
      <c r="G2195" s="826">
        <v>3</v>
      </c>
      <c r="H2195" s="826">
        <v>1</v>
      </c>
      <c r="I2195" s="826"/>
      <c r="J2195" s="826">
        <v>2.754</v>
      </c>
      <c r="K2195" s="826">
        <v>2.036</v>
      </c>
      <c r="L2195" s="142"/>
      <c r="M2195" s="136">
        <v>498</v>
      </c>
    </row>
    <row r="2196" s="136" customFormat="1" customHeight="1" outlineLevel="1" spans="1:13">
      <c r="A2196" s="196">
        <v>2246</v>
      </c>
      <c r="B2196" s="196"/>
      <c r="C2196" s="196"/>
      <c r="D2196" s="196" t="s">
        <v>1555</v>
      </c>
      <c r="E2196" s="826">
        <v>6.63</v>
      </c>
      <c r="F2196" s="826">
        <v>1.5</v>
      </c>
      <c r="G2196" s="826">
        <v>3</v>
      </c>
      <c r="H2196" s="826">
        <v>3</v>
      </c>
      <c r="I2196" s="826"/>
      <c r="J2196" s="826">
        <v>29.835</v>
      </c>
      <c r="K2196" s="826">
        <v>6.83</v>
      </c>
      <c r="L2196" s="142"/>
      <c r="M2196" s="136">
        <v>498</v>
      </c>
    </row>
    <row r="2197" s="136" customFormat="1" customHeight="1" outlineLevel="1" spans="1:13">
      <c r="A2197" s="196">
        <v>2247</v>
      </c>
      <c r="B2197" s="196"/>
      <c r="C2197" s="196"/>
      <c r="D2197" s="196" t="s">
        <v>1547</v>
      </c>
      <c r="E2197" s="826">
        <v>1.428</v>
      </c>
      <c r="F2197" s="826">
        <v>1.5</v>
      </c>
      <c r="G2197" s="266">
        <v>3.96</v>
      </c>
      <c r="H2197" s="826">
        <v>1</v>
      </c>
      <c r="I2197" s="826">
        <v>5.65488</v>
      </c>
      <c r="J2197" s="826"/>
      <c r="K2197" s="826"/>
      <c r="L2197" s="142"/>
      <c r="M2197" s="136">
        <v>498</v>
      </c>
    </row>
    <row r="2198" s="136" customFormat="1" customHeight="1" outlineLevel="1" spans="1:13">
      <c r="A2198" s="196">
        <v>2248</v>
      </c>
      <c r="B2198" s="196"/>
      <c r="C2198" s="196" t="s">
        <v>85</v>
      </c>
      <c r="D2198" s="196" t="s">
        <v>1553</v>
      </c>
      <c r="E2198" s="826">
        <v>1.836</v>
      </c>
      <c r="F2198" s="826">
        <v>1.5</v>
      </c>
      <c r="G2198" s="826">
        <v>3</v>
      </c>
      <c r="H2198" s="826">
        <v>1</v>
      </c>
      <c r="I2198" s="826"/>
      <c r="J2198" s="826">
        <v>2.754</v>
      </c>
      <c r="K2198" s="826">
        <v>2.036</v>
      </c>
      <c r="L2198" s="142" t="s">
        <v>2289</v>
      </c>
      <c r="M2198" s="136">
        <v>498</v>
      </c>
    </row>
    <row r="2199" s="136" customFormat="1" customHeight="1" outlineLevel="1" spans="1:13">
      <c r="A2199" s="196">
        <v>2249</v>
      </c>
      <c r="B2199" s="196"/>
      <c r="C2199" s="196"/>
      <c r="D2199" s="266" t="s">
        <v>1606</v>
      </c>
      <c r="E2199" s="826">
        <v>1.836</v>
      </c>
      <c r="F2199" s="826">
        <v>1.5</v>
      </c>
      <c r="G2199" s="826">
        <v>3</v>
      </c>
      <c r="H2199" s="826">
        <v>1</v>
      </c>
      <c r="I2199" s="826"/>
      <c r="J2199" s="826">
        <v>2.754</v>
      </c>
      <c r="K2199" s="826">
        <v>2.036</v>
      </c>
      <c r="L2199" s="142"/>
      <c r="M2199" s="136">
        <v>498</v>
      </c>
    </row>
    <row r="2200" s="136" customFormat="1" customHeight="1" outlineLevel="1" spans="1:13">
      <c r="A2200" s="196">
        <v>2250</v>
      </c>
      <c r="B2200" s="196"/>
      <c r="C2200" s="196"/>
      <c r="D2200" s="196" t="s">
        <v>1555</v>
      </c>
      <c r="E2200" s="826">
        <v>6.63</v>
      </c>
      <c r="F2200" s="826">
        <v>1.5</v>
      </c>
      <c r="G2200" s="826">
        <v>3</v>
      </c>
      <c r="H2200" s="826">
        <v>3</v>
      </c>
      <c r="I2200" s="826"/>
      <c r="J2200" s="826">
        <v>29.835</v>
      </c>
      <c r="K2200" s="826">
        <v>6.83</v>
      </c>
      <c r="L2200" s="142"/>
      <c r="M2200" s="136">
        <v>498</v>
      </c>
    </row>
    <row r="2201" s="136" customFormat="1" customHeight="1" outlineLevel="1" spans="1:13">
      <c r="A2201" s="196">
        <v>2251</v>
      </c>
      <c r="B2201" s="196"/>
      <c r="C2201" s="196"/>
      <c r="D2201" s="196" t="s">
        <v>1547</v>
      </c>
      <c r="E2201" s="826">
        <v>1.428</v>
      </c>
      <c r="F2201" s="826">
        <v>1.5</v>
      </c>
      <c r="G2201" s="266">
        <v>3.96</v>
      </c>
      <c r="H2201" s="826">
        <v>1</v>
      </c>
      <c r="I2201" s="826">
        <v>5.65488</v>
      </c>
      <c r="J2201" s="826"/>
      <c r="K2201" s="826"/>
      <c r="L2201" s="142"/>
      <c r="M2201" s="136">
        <v>498</v>
      </c>
    </row>
    <row r="2202" s="136" customFormat="1" customHeight="1" outlineLevel="1" spans="1:13">
      <c r="A2202" s="196">
        <v>2252</v>
      </c>
      <c r="B2202" s="196"/>
      <c r="C2202" s="196" t="s">
        <v>85</v>
      </c>
      <c r="D2202" s="196" t="s">
        <v>1553</v>
      </c>
      <c r="E2202" s="826">
        <v>1.836</v>
      </c>
      <c r="F2202" s="826">
        <v>1.5</v>
      </c>
      <c r="G2202" s="826">
        <v>3</v>
      </c>
      <c r="H2202" s="826">
        <v>1</v>
      </c>
      <c r="I2202" s="826"/>
      <c r="J2202" s="826">
        <v>2.754</v>
      </c>
      <c r="K2202" s="826">
        <v>2.036</v>
      </c>
      <c r="L2202" s="142" t="s">
        <v>2290</v>
      </c>
      <c r="M2202" s="136">
        <v>498</v>
      </c>
    </row>
    <row r="2203" s="136" customFormat="1" customHeight="1" outlineLevel="1" spans="1:13">
      <c r="A2203" s="196">
        <v>2253</v>
      </c>
      <c r="B2203" s="196"/>
      <c r="C2203" s="196"/>
      <c r="D2203" s="266" t="s">
        <v>1606</v>
      </c>
      <c r="E2203" s="826">
        <v>1.836</v>
      </c>
      <c r="F2203" s="826">
        <v>1.5</v>
      </c>
      <c r="G2203" s="826">
        <v>3</v>
      </c>
      <c r="H2203" s="826">
        <v>1</v>
      </c>
      <c r="I2203" s="826"/>
      <c r="J2203" s="826">
        <v>2.754</v>
      </c>
      <c r="K2203" s="826">
        <v>2.036</v>
      </c>
      <c r="L2203" s="142"/>
      <c r="M2203" s="136">
        <v>498</v>
      </c>
    </row>
    <row r="2204" s="136" customFormat="1" customHeight="1" outlineLevel="1" spans="1:13">
      <c r="A2204" s="196">
        <v>2254</v>
      </c>
      <c r="B2204" s="196"/>
      <c r="C2204" s="196"/>
      <c r="D2204" s="196" t="s">
        <v>1555</v>
      </c>
      <c r="E2204" s="826">
        <v>6.63</v>
      </c>
      <c r="F2204" s="826">
        <v>1.5</v>
      </c>
      <c r="G2204" s="826">
        <v>3</v>
      </c>
      <c r="H2204" s="826">
        <v>2</v>
      </c>
      <c r="I2204" s="826"/>
      <c r="J2204" s="826">
        <v>19.89</v>
      </c>
      <c r="K2204" s="826">
        <v>6.83</v>
      </c>
      <c r="L2204" s="142"/>
      <c r="M2204" s="136">
        <v>498</v>
      </c>
    </row>
    <row r="2205" s="136" customFormat="1" customHeight="1" outlineLevel="1" spans="1:13">
      <c r="A2205" s="196">
        <v>2255</v>
      </c>
      <c r="B2205" s="196"/>
      <c r="C2205" s="196"/>
      <c r="D2205" s="196" t="s">
        <v>1547</v>
      </c>
      <c r="E2205" s="826">
        <v>1.428</v>
      </c>
      <c r="F2205" s="826">
        <v>1.5</v>
      </c>
      <c r="G2205" s="266">
        <v>3.96</v>
      </c>
      <c r="H2205" s="826">
        <v>1</v>
      </c>
      <c r="I2205" s="826">
        <v>5.65488</v>
      </c>
      <c r="J2205" s="826"/>
      <c r="K2205" s="826"/>
      <c r="L2205" s="142"/>
      <c r="M2205" s="136">
        <v>498</v>
      </c>
    </row>
    <row r="2206" s="136" customFormat="1" customHeight="1" outlineLevel="1" spans="1:13">
      <c r="A2206" s="196">
        <v>2256</v>
      </c>
      <c r="B2206" s="196"/>
      <c r="C2206" s="196" t="s">
        <v>85</v>
      </c>
      <c r="D2206" s="196" t="s">
        <v>1553</v>
      </c>
      <c r="E2206" s="826">
        <v>1.836</v>
      </c>
      <c r="F2206" s="826">
        <v>1.5</v>
      </c>
      <c r="G2206" s="826">
        <v>3</v>
      </c>
      <c r="H2206" s="826">
        <v>1</v>
      </c>
      <c r="I2206" s="826"/>
      <c r="J2206" s="826">
        <v>2.754</v>
      </c>
      <c r="K2206" s="826">
        <v>2.036</v>
      </c>
      <c r="L2206" s="142" t="s">
        <v>2291</v>
      </c>
      <c r="M2206" s="136">
        <v>498</v>
      </c>
    </row>
    <row r="2207" s="136" customFormat="1" customHeight="1" outlineLevel="1" spans="1:13">
      <c r="A2207" s="196">
        <v>2257</v>
      </c>
      <c r="B2207" s="196"/>
      <c r="C2207" s="196"/>
      <c r="D2207" s="266" t="s">
        <v>1606</v>
      </c>
      <c r="E2207" s="826">
        <v>1.836</v>
      </c>
      <c r="F2207" s="826">
        <v>1.5</v>
      </c>
      <c r="G2207" s="826">
        <v>3</v>
      </c>
      <c r="H2207" s="826">
        <v>1</v>
      </c>
      <c r="I2207" s="826"/>
      <c r="J2207" s="826">
        <v>2.754</v>
      </c>
      <c r="K2207" s="826">
        <v>2.036</v>
      </c>
      <c r="L2207" s="142"/>
      <c r="M2207" s="136">
        <v>498</v>
      </c>
    </row>
    <row r="2208" s="136" customFormat="1" customHeight="1" outlineLevel="1" spans="1:13">
      <c r="A2208" s="196">
        <v>2258</v>
      </c>
      <c r="B2208" s="196"/>
      <c r="C2208" s="196"/>
      <c r="D2208" s="196" t="s">
        <v>1555</v>
      </c>
      <c r="E2208" s="826">
        <v>6.63</v>
      </c>
      <c r="F2208" s="826">
        <v>1.5</v>
      </c>
      <c r="G2208" s="826">
        <v>3</v>
      </c>
      <c r="H2208" s="826">
        <v>2</v>
      </c>
      <c r="I2208" s="826"/>
      <c r="J2208" s="826">
        <v>19.89</v>
      </c>
      <c r="K2208" s="826">
        <v>6.83</v>
      </c>
      <c r="L2208" s="142"/>
      <c r="M2208" s="136">
        <v>498</v>
      </c>
    </row>
    <row r="2209" s="136" customFormat="1" customHeight="1" outlineLevel="1" spans="1:13">
      <c r="A2209" s="196">
        <v>2259</v>
      </c>
      <c r="B2209" s="196"/>
      <c r="C2209" s="196"/>
      <c r="D2209" s="196" t="s">
        <v>1547</v>
      </c>
      <c r="E2209" s="826">
        <v>1.428</v>
      </c>
      <c r="F2209" s="826">
        <v>1.5</v>
      </c>
      <c r="G2209" s="266">
        <v>3.96</v>
      </c>
      <c r="H2209" s="826">
        <v>1</v>
      </c>
      <c r="I2209" s="826">
        <v>5.65488</v>
      </c>
      <c r="J2209" s="826"/>
      <c r="K2209" s="826"/>
      <c r="L2209" s="142"/>
      <c r="M2209" s="136">
        <v>498</v>
      </c>
    </row>
    <row r="2210" s="136" customFormat="1" customHeight="1" outlineLevel="1" spans="1:13">
      <c r="A2210" s="196">
        <v>2260</v>
      </c>
      <c r="B2210" s="196"/>
      <c r="C2210" s="131" t="s">
        <v>1163</v>
      </c>
      <c r="D2210" s="196" t="s">
        <v>1555</v>
      </c>
      <c r="E2210" s="826">
        <v>9.792</v>
      </c>
      <c r="F2210" s="826">
        <v>1.5</v>
      </c>
      <c r="G2210" s="826">
        <v>3</v>
      </c>
      <c r="H2210" s="826">
        <v>1</v>
      </c>
      <c r="I2210" s="826"/>
      <c r="J2210" s="826">
        <v>14.688</v>
      </c>
      <c r="K2210" s="826">
        <v>9.992</v>
      </c>
      <c r="L2210" s="142" t="s">
        <v>1314</v>
      </c>
      <c r="M2210" s="136">
        <v>498</v>
      </c>
    </row>
    <row r="2211" s="136" customFormat="1" customHeight="1" outlineLevel="1" spans="1:13">
      <c r="A2211" s="196">
        <v>2261</v>
      </c>
      <c r="B2211" s="196"/>
      <c r="C2211" s="315"/>
      <c r="D2211" s="196" t="s">
        <v>1553</v>
      </c>
      <c r="E2211" s="826">
        <v>5.712</v>
      </c>
      <c r="F2211" s="826">
        <v>1.5</v>
      </c>
      <c r="G2211" s="826">
        <v>3</v>
      </c>
      <c r="H2211" s="826">
        <v>1</v>
      </c>
      <c r="I2211" s="826"/>
      <c r="J2211" s="826">
        <v>8.568</v>
      </c>
      <c r="K2211" s="826">
        <v>5.912</v>
      </c>
      <c r="L2211" s="142"/>
      <c r="M2211" s="136">
        <v>498</v>
      </c>
    </row>
    <row r="2212" s="136" customFormat="1" customHeight="1" outlineLevel="1" spans="1:13">
      <c r="A2212" s="196">
        <v>2262</v>
      </c>
      <c r="B2212" s="196"/>
      <c r="C2212" s="263"/>
      <c r="D2212" s="266" t="s">
        <v>1606</v>
      </c>
      <c r="E2212" s="826">
        <v>5.712</v>
      </c>
      <c r="F2212" s="826">
        <v>1.5</v>
      </c>
      <c r="G2212" s="826">
        <v>3</v>
      </c>
      <c r="H2212" s="826">
        <v>1</v>
      </c>
      <c r="I2212" s="826"/>
      <c r="J2212" s="826">
        <v>8.568</v>
      </c>
      <c r="K2212" s="826">
        <v>5.912</v>
      </c>
      <c r="L2212" s="142"/>
      <c r="M2212" s="136">
        <v>498</v>
      </c>
    </row>
    <row r="2213" s="136" customFormat="1" customHeight="1" outlineLevel="1" spans="1:13">
      <c r="A2213" s="196">
        <v>2263</v>
      </c>
      <c r="B2213" s="196"/>
      <c r="C2213" s="196" t="s">
        <v>1165</v>
      </c>
      <c r="D2213" s="196" t="s">
        <v>1553</v>
      </c>
      <c r="E2213" s="826">
        <v>3.366</v>
      </c>
      <c r="F2213" s="826">
        <v>1.5</v>
      </c>
      <c r="G2213" s="826">
        <v>1.4</v>
      </c>
      <c r="H2213" s="826">
        <v>1</v>
      </c>
      <c r="I2213" s="826"/>
      <c r="J2213" s="826">
        <v>5.049</v>
      </c>
      <c r="K2213" s="826">
        <v>3.566</v>
      </c>
      <c r="L2213" s="142" t="s">
        <v>1315</v>
      </c>
      <c r="M2213" s="136">
        <v>498</v>
      </c>
    </row>
    <row r="2214" s="136" customFormat="1" customHeight="1" outlineLevel="1" spans="1:13">
      <c r="A2214" s="196">
        <v>2264</v>
      </c>
      <c r="B2214" s="196" t="s">
        <v>2292</v>
      </c>
      <c r="C2214" s="196" t="s">
        <v>1190</v>
      </c>
      <c r="D2214" s="196" t="s">
        <v>1553</v>
      </c>
      <c r="E2214" s="826">
        <v>9.69</v>
      </c>
      <c r="F2214" s="826">
        <v>1.5</v>
      </c>
      <c r="G2214" s="826">
        <v>3</v>
      </c>
      <c r="H2214" s="826">
        <v>1</v>
      </c>
      <c r="I2214" s="826"/>
      <c r="J2214" s="826">
        <v>14.535</v>
      </c>
      <c r="K2214" s="826">
        <v>9.89</v>
      </c>
      <c r="L2214" s="142" t="s">
        <v>2293</v>
      </c>
      <c r="M2214" s="136">
        <v>702</v>
      </c>
    </row>
    <row r="2215" s="136" customFormat="1" customHeight="1" outlineLevel="1" spans="1:13">
      <c r="A2215" s="196">
        <v>2265</v>
      </c>
      <c r="B2215" s="196"/>
      <c r="C2215" s="196" t="s">
        <v>1239</v>
      </c>
      <c r="D2215" s="196" t="s">
        <v>1553</v>
      </c>
      <c r="E2215" s="826">
        <v>8.67</v>
      </c>
      <c r="F2215" s="826">
        <v>1.5</v>
      </c>
      <c r="G2215" s="826">
        <v>3</v>
      </c>
      <c r="H2215" s="826">
        <v>1</v>
      </c>
      <c r="I2215" s="826"/>
      <c r="J2215" s="826">
        <v>13.005</v>
      </c>
      <c r="K2215" s="826">
        <v>8.87</v>
      </c>
      <c r="L2215" s="142" t="s">
        <v>1561</v>
      </c>
      <c r="M2215" s="136">
        <v>702</v>
      </c>
    </row>
    <row r="2216" s="136" customFormat="1" customHeight="1" outlineLevel="1" spans="1:13">
      <c r="A2216" s="196">
        <v>2266</v>
      </c>
      <c r="B2216" s="196"/>
      <c r="C2216" s="196" t="s">
        <v>85</v>
      </c>
      <c r="D2216" s="196" t="s">
        <v>1553</v>
      </c>
      <c r="E2216" s="826">
        <v>1.836</v>
      </c>
      <c r="F2216" s="826">
        <v>1.5</v>
      </c>
      <c r="G2216" s="826">
        <v>3</v>
      </c>
      <c r="H2216" s="826">
        <v>1</v>
      </c>
      <c r="I2216" s="826"/>
      <c r="J2216" s="826">
        <v>2.754</v>
      </c>
      <c r="K2216" s="826">
        <v>2.036</v>
      </c>
      <c r="L2216" s="142" t="s">
        <v>2294</v>
      </c>
      <c r="M2216" s="136">
        <v>702</v>
      </c>
    </row>
    <row r="2217" s="136" customFormat="1" customHeight="1" outlineLevel="1" spans="1:13">
      <c r="A2217" s="196">
        <v>2267</v>
      </c>
      <c r="B2217" s="196"/>
      <c r="C2217" s="196"/>
      <c r="D2217" s="266" t="s">
        <v>1606</v>
      </c>
      <c r="E2217" s="826">
        <v>1.836</v>
      </c>
      <c r="F2217" s="826">
        <v>1.5</v>
      </c>
      <c r="G2217" s="826">
        <v>3</v>
      </c>
      <c r="H2217" s="826">
        <v>1</v>
      </c>
      <c r="I2217" s="826"/>
      <c r="J2217" s="826">
        <v>2.754</v>
      </c>
      <c r="K2217" s="826">
        <v>2.036</v>
      </c>
      <c r="L2217" s="142"/>
      <c r="M2217" s="136">
        <v>702</v>
      </c>
    </row>
    <row r="2218" s="136" customFormat="1" customHeight="1" outlineLevel="1" spans="1:13">
      <c r="A2218" s="196">
        <v>2268</v>
      </c>
      <c r="B2218" s="196"/>
      <c r="C2218" s="196"/>
      <c r="D2218" s="196" t="s">
        <v>1555</v>
      </c>
      <c r="E2218" s="826">
        <v>6.63</v>
      </c>
      <c r="F2218" s="826">
        <v>1.5</v>
      </c>
      <c r="G2218" s="826">
        <v>3</v>
      </c>
      <c r="H2218" s="826">
        <v>2</v>
      </c>
      <c r="I2218" s="826"/>
      <c r="J2218" s="826">
        <v>19.89</v>
      </c>
      <c r="K2218" s="826">
        <v>6.83</v>
      </c>
      <c r="L2218" s="142"/>
      <c r="M2218" s="136">
        <v>702</v>
      </c>
    </row>
    <row r="2219" s="136" customFormat="1" customHeight="1" outlineLevel="1" spans="1:13">
      <c r="A2219" s="196">
        <v>2269</v>
      </c>
      <c r="B2219" s="196"/>
      <c r="C2219" s="196"/>
      <c r="D2219" s="196" t="s">
        <v>1547</v>
      </c>
      <c r="E2219" s="826">
        <v>1.428</v>
      </c>
      <c r="F2219" s="826">
        <v>1.5</v>
      </c>
      <c r="G2219" s="266">
        <v>3.96</v>
      </c>
      <c r="H2219" s="826">
        <v>1</v>
      </c>
      <c r="I2219" s="826">
        <v>5.65488</v>
      </c>
      <c r="J2219" s="826"/>
      <c r="K2219" s="826"/>
      <c r="L2219" s="142"/>
      <c r="M2219" s="136">
        <v>702</v>
      </c>
    </row>
    <row r="2220" s="136" customFormat="1" customHeight="1" outlineLevel="1" spans="1:13">
      <c r="A2220" s="196">
        <v>2270</v>
      </c>
      <c r="B2220" s="196"/>
      <c r="C2220" s="196" t="s">
        <v>85</v>
      </c>
      <c r="D2220" s="196" t="s">
        <v>1553</v>
      </c>
      <c r="E2220" s="826">
        <v>1.836</v>
      </c>
      <c r="F2220" s="826">
        <v>1.5</v>
      </c>
      <c r="G2220" s="826">
        <v>3</v>
      </c>
      <c r="H2220" s="826">
        <v>1</v>
      </c>
      <c r="I2220" s="826"/>
      <c r="J2220" s="826">
        <v>2.754</v>
      </c>
      <c r="K2220" s="826">
        <v>2.036</v>
      </c>
      <c r="L2220" s="142" t="s">
        <v>2295</v>
      </c>
      <c r="M2220" s="136">
        <v>702</v>
      </c>
    </row>
    <row r="2221" s="136" customFormat="1" customHeight="1" outlineLevel="1" spans="1:13">
      <c r="A2221" s="196">
        <v>2271</v>
      </c>
      <c r="B2221" s="196"/>
      <c r="C2221" s="196"/>
      <c r="D2221" s="266" t="s">
        <v>1606</v>
      </c>
      <c r="E2221" s="826">
        <v>1.836</v>
      </c>
      <c r="F2221" s="826">
        <v>1.5</v>
      </c>
      <c r="G2221" s="826">
        <v>3</v>
      </c>
      <c r="H2221" s="826">
        <v>1</v>
      </c>
      <c r="I2221" s="826"/>
      <c r="J2221" s="826">
        <v>2.754</v>
      </c>
      <c r="K2221" s="826">
        <v>2.036</v>
      </c>
      <c r="L2221" s="142"/>
      <c r="M2221" s="136">
        <v>702</v>
      </c>
    </row>
    <row r="2222" s="136" customFormat="1" customHeight="1" outlineLevel="1" spans="1:13">
      <c r="A2222" s="196">
        <v>2272</v>
      </c>
      <c r="B2222" s="196"/>
      <c r="C2222" s="196"/>
      <c r="D2222" s="196" t="s">
        <v>1555</v>
      </c>
      <c r="E2222" s="826">
        <v>6.63</v>
      </c>
      <c r="F2222" s="826">
        <v>1.5</v>
      </c>
      <c r="G2222" s="826">
        <v>3</v>
      </c>
      <c r="H2222" s="826">
        <v>2</v>
      </c>
      <c r="I2222" s="826"/>
      <c r="J2222" s="826">
        <v>19.89</v>
      </c>
      <c r="K2222" s="826">
        <v>6.83</v>
      </c>
      <c r="L2222" s="142"/>
      <c r="M2222" s="136">
        <v>702</v>
      </c>
    </row>
    <row r="2223" s="136" customFormat="1" customHeight="1" outlineLevel="1" spans="1:13">
      <c r="A2223" s="196">
        <v>2273</v>
      </c>
      <c r="B2223" s="196"/>
      <c r="C2223" s="196"/>
      <c r="D2223" s="196" t="s">
        <v>1547</v>
      </c>
      <c r="E2223" s="826">
        <v>1.428</v>
      </c>
      <c r="F2223" s="826">
        <v>1.5</v>
      </c>
      <c r="G2223" s="266">
        <v>3.96</v>
      </c>
      <c r="H2223" s="826">
        <v>1</v>
      </c>
      <c r="I2223" s="826">
        <v>5.65488</v>
      </c>
      <c r="J2223" s="826"/>
      <c r="K2223" s="826"/>
      <c r="L2223" s="142"/>
      <c r="M2223" s="136">
        <v>702</v>
      </c>
    </row>
    <row r="2224" s="136" customFormat="1" customHeight="1" outlineLevel="1" spans="1:13">
      <c r="A2224" s="196">
        <v>2274</v>
      </c>
      <c r="B2224" s="196"/>
      <c r="C2224" s="196" t="s">
        <v>85</v>
      </c>
      <c r="D2224" s="196" t="s">
        <v>1553</v>
      </c>
      <c r="E2224" s="826">
        <v>1.836</v>
      </c>
      <c r="F2224" s="826">
        <v>1.5</v>
      </c>
      <c r="G2224" s="826">
        <v>3</v>
      </c>
      <c r="H2224" s="826">
        <v>1</v>
      </c>
      <c r="I2224" s="826"/>
      <c r="J2224" s="826">
        <v>2.754</v>
      </c>
      <c r="K2224" s="826">
        <v>2.036</v>
      </c>
      <c r="L2224" s="142" t="s">
        <v>2296</v>
      </c>
      <c r="M2224" s="136">
        <v>702</v>
      </c>
    </row>
    <row r="2225" s="136" customFormat="1" customHeight="1" outlineLevel="1" spans="1:13">
      <c r="A2225" s="196">
        <v>2275</v>
      </c>
      <c r="B2225" s="196"/>
      <c r="C2225" s="196"/>
      <c r="D2225" s="266" t="s">
        <v>1606</v>
      </c>
      <c r="E2225" s="826">
        <v>1.836</v>
      </c>
      <c r="F2225" s="826">
        <v>1.5</v>
      </c>
      <c r="G2225" s="826">
        <v>3</v>
      </c>
      <c r="H2225" s="826">
        <v>1</v>
      </c>
      <c r="I2225" s="826"/>
      <c r="J2225" s="826">
        <v>2.754</v>
      </c>
      <c r="K2225" s="826">
        <v>2.036</v>
      </c>
      <c r="L2225" s="142"/>
      <c r="M2225" s="136">
        <v>702</v>
      </c>
    </row>
    <row r="2226" s="136" customFormat="1" customHeight="1" outlineLevel="1" spans="1:13">
      <c r="A2226" s="196">
        <v>2276</v>
      </c>
      <c r="B2226" s="196"/>
      <c r="C2226" s="196"/>
      <c r="D2226" s="196" t="s">
        <v>1555</v>
      </c>
      <c r="E2226" s="826">
        <v>6.63</v>
      </c>
      <c r="F2226" s="826">
        <v>1.5</v>
      </c>
      <c r="G2226" s="826">
        <v>3</v>
      </c>
      <c r="H2226" s="826">
        <v>2</v>
      </c>
      <c r="I2226" s="826"/>
      <c r="J2226" s="826">
        <v>19.89</v>
      </c>
      <c r="K2226" s="826">
        <v>6.83</v>
      </c>
      <c r="L2226" s="142"/>
      <c r="M2226" s="136">
        <v>702</v>
      </c>
    </row>
    <row r="2227" s="136" customFormat="1" customHeight="1" outlineLevel="1" spans="1:13">
      <c r="A2227" s="196">
        <v>2277</v>
      </c>
      <c r="B2227" s="196"/>
      <c r="C2227" s="196"/>
      <c r="D2227" s="196" t="s">
        <v>1547</v>
      </c>
      <c r="E2227" s="826">
        <v>1.428</v>
      </c>
      <c r="F2227" s="826">
        <v>1.5</v>
      </c>
      <c r="G2227" s="266">
        <v>3.96</v>
      </c>
      <c r="H2227" s="826">
        <v>1</v>
      </c>
      <c r="I2227" s="826">
        <v>5.65488</v>
      </c>
      <c r="J2227" s="826"/>
      <c r="K2227" s="826"/>
      <c r="L2227" s="142"/>
      <c r="M2227" s="136">
        <v>702</v>
      </c>
    </row>
    <row r="2228" s="136" customFormat="1" customHeight="1" outlineLevel="1" spans="1:13">
      <c r="A2228" s="196">
        <v>2278</v>
      </c>
      <c r="B2228" s="196"/>
      <c r="C2228" s="196" t="s">
        <v>85</v>
      </c>
      <c r="D2228" s="196" t="s">
        <v>1553</v>
      </c>
      <c r="E2228" s="826">
        <v>1.836</v>
      </c>
      <c r="F2228" s="826">
        <v>1.5</v>
      </c>
      <c r="G2228" s="826">
        <v>3</v>
      </c>
      <c r="H2228" s="826">
        <v>1</v>
      </c>
      <c r="I2228" s="826"/>
      <c r="J2228" s="826">
        <v>2.754</v>
      </c>
      <c r="K2228" s="826">
        <v>2.036</v>
      </c>
      <c r="L2228" s="142" t="s">
        <v>2297</v>
      </c>
      <c r="M2228" s="136">
        <v>702</v>
      </c>
    </row>
    <row r="2229" s="136" customFormat="1" customHeight="1" outlineLevel="1" spans="1:13">
      <c r="A2229" s="196">
        <v>2279</v>
      </c>
      <c r="B2229" s="196"/>
      <c r="C2229" s="196"/>
      <c r="D2229" s="266" t="s">
        <v>1606</v>
      </c>
      <c r="E2229" s="826">
        <v>1.836</v>
      </c>
      <c r="F2229" s="826">
        <v>1.5</v>
      </c>
      <c r="G2229" s="826">
        <v>3</v>
      </c>
      <c r="H2229" s="826">
        <v>1</v>
      </c>
      <c r="I2229" s="826"/>
      <c r="J2229" s="826">
        <v>2.754</v>
      </c>
      <c r="K2229" s="826">
        <v>2.036</v>
      </c>
      <c r="L2229" s="142"/>
      <c r="M2229" s="136">
        <v>702</v>
      </c>
    </row>
    <row r="2230" s="136" customFormat="1" customHeight="1" outlineLevel="1" spans="1:13">
      <c r="A2230" s="196">
        <v>2280</v>
      </c>
      <c r="B2230" s="196"/>
      <c r="C2230" s="196"/>
      <c r="D2230" s="196" t="s">
        <v>1555</v>
      </c>
      <c r="E2230" s="826">
        <v>6.63</v>
      </c>
      <c r="F2230" s="826">
        <v>1.5</v>
      </c>
      <c r="G2230" s="826">
        <v>3</v>
      </c>
      <c r="H2230" s="826">
        <v>2</v>
      </c>
      <c r="I2230" s="826"/>
      <c r="J2230" s="826">
        <v>19.89</v>
      </c>
      <c r="K2230" s="826">
        <v>6.83</v>
      </c>
      <c r="L2230" s="142"/>
      <c r="M2230" s="136">
        <v>702</v>
      </c>
    </row>
    <row r="2231" s="136" customFormat="1" customHeight="1" outlineLevel="1" spans="1:13">
      <c r="A2231" s="196">
        <v>2281</v>
      </c>
      <c r="B2231" s="196"/>
      <c r="C2231" s="196"/>
      <c r="D2231" s="196" t="s">
        <v>1547</v>
      </c>
      <c r="E2231" s="826">
        <v>1.428</v>
      </c>
      <c r="F2231" s="826">
        <v>1.5</v>
      </c>
      <c r="G2231" s="266">
        <v>3.96</v>
      </c>
      <c r="H2231" s="826">
        <v>1</v>
      </c>
      <c r="I2231" s="826">
        <v>5.65488</v>
      </c>
      <c r="J2231" s="826"/>
      <c r="K2231" s="826"/>
      <c r="L2231" s="142"/>
      <c r="M2231" s="136">
        <v>702</v>
      </c>
    </row>
    <row r="2232" s="136" customFormat="1" customHeight="1" outlineLevel="1" spans="1:13">
      <c r="A2232" s="196">
        <v>2282</v>
      </c>
      <c r="B2232" s="196"/>
      <c r="C2232" s="196" t="s">
        <v>87</v>
      </c>
      <c r="D2232" s="196" t="s">
        <v>1553</v>
      </c>
      <c r="E2232" s="826">
        <v>1.836</v>
      </c>
      <c r="F2232" s="826">
        <v>1.5</v>
      </c>
      <c r="G2232" s="826">
        <v>3</v>
      </c>
      <c r="H2232" s="826">
        <v>1</v>
      </c>
      <c r="I2232" s="826"/>
      <c r="J2232" s="826">
        <v>2.754</v>
      </c>
      <c r="K2232" s="826">
        <v>2.036</v>
      </c>
      <c r="L2232" s="142" t="s">
        <v>2298</v>
      </c>
      <c r="M2232" s="136">
        <v>702</v>
      </c>
    </row>
    <row r="2233" s="136" customFormat="1" customHeight="1" outlineLevel="1" spans="1:13">
      <c r="A2233" s="196">
        <v>2283</v>
      </c>
      <c r="B2233" s="196"/>
      <c r="C2233" s="196"/>
      <c r="D2233" s="266" t="s">
        <v>1606</v>
      </c>
      <c r="E2233" s="826">
        <v>1.836</v>
      </c>
      <c r="F2233" s="826">
        <v>1.5</v>
      </c>
      <c r="G2233" s="826">
        <v>3</v>
      </c>
      <c r="H2233" s="826">
        <v>1</v>
      </c>
      <c r="I2233" s="826"/>
      <c r="J2233" s="826">
        <v>2.754</v>
      </c>
      <c r="K2233" s="826">
        <v>2.036</v>
      </c>
      <c r="L2233" s="142"/>
      <c r="M2233" s="136">
        <v>702</v>
      </c>
    </row>
    <row r="2234" s="136" customFormat="1" customHeight="1" outlineLevel="1" spans="1:13">
      <c r="A2234" s="196">
        <v>2284</v>
      </c>
      <c r="B2234" s="196"/>
      <c r="C2234" s="196"/>
      <c r="D2234" s="196" t="s">
        <v>1555</v>
      </c>
      <c r="E2234" s="826">
        <v>6.63</v>
      </c>
      <c r="F2234" s="826">
        <v>1.5</v>
      </c>
      <c r="G2234" s="826">
        <v>3</v>
      </c>
      <c r="H2234" s="826">
        <v>3</v>
      </c>
      <c r="I2234" s="826"/>
      <c r="J2234" s="826">
        <v>29.835</v>
      </c>
      <c r="K2234" s="826">
        <v>6.83</v>
      </c>
      <c r="L2234" s="142"/>
      <c r="M2234" s="136">
        <v>702</v>
      </c>
    </row>
    <row r="2235" s="136" customFormat="1" customHeight="1" outlineLevel="1" spans="1:13">
      <c r="A2235" s="196">
        <v>2285</v>
      </c>
      <c r="B2235" s="196"/>
      <c r="C2235" s="196"/>
      <c r="D2235" s="196" t="s">
        <v>1547</v>
      </c>
      <c r="E2235" s="826">
        <v>1.428</v>
      </c>
      <c r="F2235" s="826">
        <v>1.5</v>
      </c>
      <c r="G2235" s="266">
        <v>3.96</v>
      </c>
      <c r="H2235" s="826">
        <v>1</v>
      </c>
      <c r="I2235" s="826">
        <v>5.65488</v>
      </c>
      <c r="J2235" s="826"/>
      <c r="K2235" s="826"/>
      <c r="L2235" s="142"/>
      <c r="M2235" s="136">
        <v>702</v>
      </c>
    </row>
    <row r="2236" s="136" customFormat="1" customHeight="1" outlineLevel="1" spans="1:13">
      <c r="A2236" s="196">
        <v>2286</v>
      </c>
      <c r="B2236" s="196"/>
      <c r="C2236" s="196" t="s">
        <v>87</v>
      </c>
      <c r="D2236" s="196" t="s">
        <v>1553</v>
      </c>
      <c r="E2236" s="826">
        <v>1.836</v>
      </c>
      <c r="F2236" s="826">
        <v>1.5</v>
      </c>
      <c r="G2236" s="826">
        <v>3</v>
      </c>
      <c r="H2236" s="826">
        <v>1</v>
      </c>
      <c r="I2236" s="826"/>
      <c r="J2236" s="826">
        <v>2.754</v>
      </c>
      <c r="K2236" s="826">
        <v>2.036</v>
      </c>
      <c r="L2236" s="142" t="s">
        <v>2299</v>
      </c>
      <c r="M2236" s="136">
        <v>702</v>
      </c>
    </row>
    <row r="2237" s="136" customFormat="1" customHeight="1" outlineLevel="1" spans="1:13">
      <c r="A2237" s="196">
        <v>2287</v>
      </c>
      <c r="B2237" s="196"/>
      <c r="C2237" s="196"/>
      <c r="D2237" s="266" t="s">
        <v>1606</v>
      </c>
      <c r="E2237" s="826">
        <v>1.836</v>
      </c>
      <c r="F2237" s="826">
        <v>1.5</v>
      </c>
      <c r="G2237" s="826">
        <v>3</v>
      </c>
      <c r="H2237" s="826">
        <v>1</v>
      </c>
      <c r="I2237" s="826"/>
      <c r="J2237" s="826">
        <v>2.754</v>
      </c>
      <c r="K2237" s="826">
        <v>2.036</v>
      </c>
      <c r="L2237" s="142"/>
      <c r="M2237" s="136">
        <v>702</v>
      </c>
    </row>
    <row r="2238" s="136" customFormat="1" customHeight="1" outlineLevel="1" spans="1:13">
      <c r="A2238" s="196">
        <v>2288</v>
      </c>
      <c r="B2238" s="196"/>
      <c r="C2238" s="196"/>
      <c r="D2238" s="196" t="s">
        <v>1555</v>
      </c>
      <c r="E2238" s="826">
        <v>6.63</v>
      </c>
      <c r="F2238" s="826">
        <v>1.5</v>
      </c>
      <c r="G2238" s="826">
        <v>3</v>
      </c>
      <c r="H2238" s="826">
        <v>3</v>
      </c>
      <c r="I2238" s="826"/>
      <c r="J2238" s="826">
        <v>29.835</v>
      </c>
      <c r="K2238" s="826">
        <v>6.83</v>
      </c>
      <c r="L2238" s="142"/>
      <c r="M2238" s="136">
        <v>702</v>
      </c>
    </row>
    <row r="2239" s="136" customFormat="1" customHeight="1" outlineLevel="1" spans="1:13">
      <c r="A2239" s="196">
        <v>2289</v>
      </c>
      <c r="B2239" s="196"/>
      <c r="C2239" s="196"/>
      <c r="D2239" s="196" t="s">
        <v>1547</v>
      </c>
      <c r="E2239" s="826">
        <v>1.428</v>
      </c>
      <c r="F2239" s="826">
        <v>1.5</v>
      </c>
      <c r="G2239" s="266">
        <v>3.96</v>
      </c>
      <c r="H2239" s="826">
        <v>1</v>
      </c>
      <c r="I2239" s="826">
        <v>5.65488</v>
      </c>
      <c r="J2239" s="826"/>
      <c r="K2239" s="826"/>
      <c r="L2239" s="142"/>
      <c r="M2239" s="136">
        <v>702</v>
      </c>
    </row>
    <row r="2240" s="136" customFormat="1" customHeight="1" outlineLevel="1" spans="1:13">
      <c r="A2240" s="196">
        <v>2290</v>
      </c>
      <c r="B2240" s="196"/>
      <c r="C2240" s="196" t="s">
        <v>87</v>
      </c>
      <c r="D2240" s="196" t="s">
        <v>1553</v>
      </c>
      <c r="E2240" s="826">
        <v>1.836</v>
      </c>
      <c r="F2240" s="826">
        <v>1.5</v>
      </c>
      <c r="G2240" s="826">
        <v>3</v>
      </c>
      <c r="H2240" s="826">
        <v>1</v>
      </c>
      <c r="I2240" s="826"/>
      <c r="J2240" s="826">
        <v>2.754</v>
      </c>
      <c r="K2240" s="826">
        <v>2.036</v>
      </c>
      <c r="L2240" s="142" t="s">
        <v>2300</v>
      </c>
      <c r="M2240" s="136">
        <v>702</v>
      </c>
    </row>
    <row r="2241" s="136" customFormat="1" customHeight="1" outlineLevel="1" spans="1:13">
      <c r="A2241" s="196">
        <v>2291</v>
      </c>
      <c r="B2241" s="196"/>
      <c r="C2241" s="196"/>
      <c r="D2241" s="266" t="s">
        <v>1606</v>
      </c>
      <c r="E2241" s="826">
        <v>1.836</v>
      </c>
      <c r="F2241" s="826">
        <v>1.5</v>
      </c>
      <c r="G2241" s="826">
        <v>3</v>
      </c>
      <c r="H2241" s="826">
        <v>1</v>
      </c>
      <c r="I2241" s="826"/>
      <c r="J2241" s="826">
        <v>2.754</v>
      </c>
      <c r="K2241" s="826">
        <v>2.036</v>
      </c>
      <c r="L2241" s="142"/>
      <c r="M2241" s="136">
        <v>702</v>
      </c>
    </row>
    <row r="2242" s="136" customFormat="1" customHeight="1" outlineLevel="1" spans="1:13">
      <c r="A2242" s="196">
        <v>2292</v>
      </c>
      <c r="B2242" s="196"/>
      <c r="C2242" s="196"/>
      <c r="D2242" s="196" t="s">
        <v>1555</v>
      </c>
      <c r="E2242" s="826">
        <v>6.63</v>
      </c>
      <c r="F2242" s="826">
        <v>1.5</v>
      </c>
      <c r="G2242" s="826">
        <v>3</v>
      </c>
      <c r="H2242" s="826">
        <v>3</v>
      </c>
      <c r="I2242" s="826"/>
      <c r="J2242" s="826">
        <v>29.835</v>
      </c>
      <c r="K2242" s="826">
        <v>6.83</v>
      </c>
      <c r="L2242" s="142"/>
      <c r="M2242" s="136">
        <v>702</v>
      </c>
    </row>
    <row r="2243" s="136" customFormat="1" customHeight="1" outlineLevel="1" spans="1:13">
      <c r="A2243" s="196">
        <v>2293</v>
      </c>
      <c r="B2243" s="196"/>
      <c r="C2243" s="196"/>
      <c r="D2243" s="196" t="s">
        <v>1547</v>
      </c>
      <c r="E2243" s="826">
        <v>1.428</v>
      </c>
      <c r="F2243" s="826">
        <v>1.5</v>
      </c>
      <c r="G2243" s="266">
        <v>3.96</v>
      </c>
      <c r="H2243" s="826">
        <v>1</v>
      </c>
      <c r="I2243" s="826">
        <v>5.65488</v>
      </c>
      <c r="J2243" s="826"/>
      <c r="K2243" s="826"/>
      <c r="L2243" s="142"/>
      <c r="M2243" s="136">
        <v>702</v>
      </c>
    </row>
    <row r="2244" s="136" customFormat="1" customHeight="1" outlineLevel="1" spans="1:13">
      <c r="A2244" s="196">
        <v>2294</v>
      </c>
      <c r="B2244" s="196"/>
      <c r="C2244" s="196" t="s">
        <v>83</v>
      </c>
      <c r="D2244" s="196" t="s">
        <v>1553</v>
      </c>
      <c r="E2244" s="826">
        <v>3.264</v>
      </c>
      <c r="F2244" s="826">
        <v>1.5</v>
      </c>
      <c r="G2244" s="826">
        <v>3</v>
      </c>
      <c r="H2244" s="826">
        <v>1</v>
      </c>
      <c r="I2244" s="826"/>
      <c r="J2244" s="826">
        <v>4.896</v>
      </c>
      <c r="K2244" s="826">
        <v>3.464</v>
      </c>
      <c r="L2244" s="142" t="s">
        <v>2301</v>
      </c>
      <c r="M2244" s="136">
        <v>702</v>
      </c>
    </row>
    <row r="2245" s="136" customFormat="1" customHeight="1" outlineLevel="1" spans="1:13">
      <c r="A2245" s="196">
        <v>2295</v>
      </c>
      <c r="B2245" s="196"/>
      <c r="C2245" s="196"/>
      <c r="D2245" s="266" t="s">
        <v>1606</v>
      </c>
      <c r="E2245" s="826">
        <v>3.264</v>
      </c>
      <c r="F2245" s="826">
        <v>1.5</v>
      </c>
      <c r="G2245" s="826">
        <v>3</v>
      </c>
      <c r="H2245" s="826">
        <v>1</v>
      </c>
      <c r="I2245" s="826"/>
      <c r="J2245" s="826">
        <v>4.896</v>
      </c>
      <c r="K2245" s="826">
        <v>3.464</v>
      </c>
      <c r="L2245" s="142"/>
      <c r="M2245" s="136">
        <v>702</v>
      </c>
    </row>
    <row r="2246" s="136" customFormat="1" customHeight="1" outlineLevel="1" spans="1:13">
      <c r="A2246" s="196">
        <v>2296</v>
      </c>
      <c r="B2246" s="196"/>
      <c r="C2246" s="196"/>
      <c r="D2246" s="196" t="s">
        <v>1555</v>
      </c>
      <c r="E2246" s="826">
        <v>6.63</v>
      </c>
      <c r="F2246" s="826">
        <v>1.5</v>
      </c>
      <c r="G2246" s="826">
        <v>3</v>
      </c>
      <c r="H2246" s="826">
        <v>1</v>
      </c>
      <c r="I2246" s="826"/>
      <c r="J2246" s="826">
        <v>9.945</v>
      </c>
      <c r="K2246" s="826">
        <v>6.83</v>
      </c>
      <c r="L2246" s="142"/>
      <c r="M2246" s="136">
        <v>702</v>
      </c>
    </row>
    <row r="2247" s="136" customFormat="1" customHeight="1" outlineLevel="1" spans="1:13">
      <c r="A2247" s="196">
        <v>2298</v>
      </c>
      <c r="B2247" s="196"/>
      <c r="C2247" s="196" t="s">
        <v>83</v>
      </c>
      <c r="D2247" s="196" t="s">
        <v>1553</v>
      </c>
      <c r="E2247" s="826">
        <v>3.264</v>
      </c>
      <c r="F2247" s="826">
        <v>1.5</v>
      </c>
      <c r="G2247" s="826">
        <v>3</v>
      </c>
      <c r="H2247" s="826">
        <v>1</v>
      </c>
      <c r="I2247" s="826"/>
      <c r="J2247" s="826">
        <v>4.896</v>
      </c>
      <c r="K2247" s="826">
        <v>3.464</v>
      </c>
      <c r="L2247" s="142" t="s">
        <v>2302</v>
      </c>
      <c r="M2247" s="136">
        <v>702</v>
      </c>
    </row>
    <row r="2248" s="136" customFormat="1" customHeight="1" outlineLevel="1" spans="1:13">
      <c r="A2248" s="196">
        <v>2299</v>
      </c>
      <c r="B2248" s="196"/>
      <c r="C2248" s="196"/>
      <c r="D2248" s="266" t="s">
        <v>1606</v>
      </c>
      <c r="E2248" s="826">
        <v>3.264</v>
      </c>
      <c r="F2248" s="826">
        <v>1.5</v>
      </c>
      <c r="G2248" s="826">
        <v>3</v>
      </c>
      <c r="H2248" s="826">
        <v>1</v>
      </c>
      <c r="I2248" s="826"/>
      <c r="J2248" s="826">
        <v>4.896</v>
      </c>
      <c r="K2248" s="826">
        <v>3.464</v>
      </c>
      <c r="L2248" s="142"/>
      <c r="M2248" s="136">
        <v>702</v>
      </c>
    </row>
    <row r="2249" s="136" customFormat="1" customHeight="1" outlineLevel="1" spans="1:13">
      <c r="A2249" s="196">
        <v>2300</v>
      </c>
      <c r="B2249" s="196"/>
      <c r="C2249" s="196"/>
      <c r="D2249" s="196" t="s">
        <v>1555</v>
      </c>
      <c r="E2249" s="826">
        <v>6.63</v>
      </c>
      <c r="F2249" s="826">
        <v>1.5</v>
      </c>
      <c r="G2249" s="826">
        <v>3</v>
      </c>
      <c r="H2249" s="826">
        <v>1</v>
      </c>
      <c r="I2249" s="826"/>
      <c r="J2249" s="826">
        <v>9.945</v>
      </c>
      <c r="K2249" s="826">
        <v>6.83</v>
      </c>
      <c r="L2249" s="142"/>
      <c r="M2249" s="136">
        <v>702</v>
      </c>
    </row>
    <row r="2250" s="136" customFormat="1" customHeight="1" outlineLevel="1" spans="1:13">
      <c r="A2250" s="196">
        <v>2302</v>
      </c>
      <c r="B2250" s="196"/>
      <c r="C2250" s="196" t="s">
        <v>87</v>
      </c>
      <c r="D2250" s="196" t="s">
        <v>1553</v>
      </c>
      <c r="E2250" s="826">
        <v>1.836</v>
      </c>
      <c r="F2250" s="826">
        <v>1.5</v>
      </c>
      <c r="G2250" s="826">
        <v>3</v>
      </c>
      <c r="H2250" s="826">
        <v>1</v>
      </c>
      <c r="I2250" s="826"/>
      <c r="J2250" s="826">
        <v>2.754</v>
      </c>
      <c r="K2250" s="826">
        <v>2.036</v>
      </c>
      <c r="L2250" s="142" t="s">
        <v>2303</v>
      </c>
      <c r="M2250" s="136">
        <v>702</v>
      </c>
    </row>
    <row r="2251" s="136" customFormat="1" customHeight="1" outlineLevel="1" spans="1:13">
      <c r="A2251" s="196">
        <v>2303</v>
      </c>
      <c r="B2251" s="196"/>
      <c r="C2251" s="196"/>
      <c r="D2251" s="266" t="s">
        <v>1606</v>
      </c>
      <c r="E2251" s="826">
        <v>1.836</v>
      </c>
      <c r="F2251" s="826">
        <v>1.5</v>
      </c>
      <c r="G2251" s="826">
        <v>3</v>
      </c>
      <c r="H2251" s="826">
        <v>1</v>
      </c>
      <c r="I2251" s="826"/>
      <c r="J2251" s="826">
        <v>2.754</v>
      </c>
      <c r="K2251" s="826">
        <v>2.036</v>
      </c>
      <c r="L2251" s="142"/>
      <c r="M2251" s="136">
        <v>702</v>
      </c>
    </row>
    <row r="2252" s="136" customFormat="1" customHeight="1" outlineLevel="1" spans="1:13">
      <c r="A2252" s="196">
        <v>2304</v>
      </c>
      <c r="B2252" s="196"/>
      <c r="C2252" s="196"/>
      <c r="D2252" s="196" t="s">
        <v>1555</v>
      </c>
      <c r="E2252" s="826">
        <v>6.63</v>
      </c>
      <c r="F2252" s="826">
        <v>1.5</v>
      </c>
      <c r="G2252" s="826">
        <v>3</v>
      </c>
      <c r="H2252" s="826">
        <v>3</v>
      </c>
      <c r="I2252" s="826"/>
      <c r="J2252" s="826">
        <v>29.835</v>
      </c>
      <c r="K2252" s="826">
        <v>6.83</v>
      </c>
      <c r="L2252" s="142"/>
      <c r="M2252" s="136">
        <v>702</v>
      </c>
    </row>
    <row r="2253" s="136" customFormat="1" customHeight="1" outlineLevel="1" spans="1:13">
      <c r="A2253" s="196">
        <v>2305</v>
      </c>
      <c r="B2253" s="196"/>
      <c r="C2253" s="196"/>
      <c r="D2253" s="196" t="s">
        <v>1547</v>
      </c>
      <c r="E2253" s="826">
        <v>1.428</v>
      </c>
      <c r="F2253" s="826">
        <v>1.5</v>
      </c>
      <c r="G2253" s="266">
        <v>3.96</v>
      </c>
      <c r="H2253" s="826">
        <v>1</v>
      </c>
      <c r="I2253" s="826">
        <v>5.65488</v>
      </c>
      <c r="J2253" s="826"/>
      <c r="K2253" s="826"/>
      <c r="L2253" s="142"/>
      <c r="M2253" s="136">
        <v>702</v>
      </c>
    </row>
    <row r="2254" s="136" customFormat="1" customHeight="1" outlineLevel="1" spans="1:13">
      <c r="A2254" s="196">
        <v>2306</v>
      </c>
      <c r="B2254" s="196"/>
      <c r="C2254" s="196" t="s">
        <v>87</v>
      </c>
      <c r="D2254" s="196" t="s">
        <v>1553</v>
      </c>
      <c r="E2254" s="826">
        <v>1.836</v>
      </c>
      <c r="F2254" s="826">
        <v>1.5</v>
      </c>
      <c r="G2254" s="826">
        <v>3</v>
      </c>
      <c r="H2254" s="826">
        <v>1</v>
      </c>
      <c r="I2254" s="826"/>
      <c r="J2254" s="826">
        <v>2.754</v>
      </c>
      <c r="K2254" s="826">
        <v>2.036</v>
      </c>
      <c r="L2254" s="142" t="s">
        <v>2304</v>
      </c>
      <c r="M2254" s="136">
        <v>702</v>
      </c>
    </row>
    <row r="2255" s="136" customFormat="1" customHeight="1" outlineLevel="1" spans="1:13">
      <c r="A2255" s="196">
        <v>2307</v>
      </c>
      <c r="B2255" s="196"/>
      <c r="C2255" s="196"/>
      <c r="D2255" s="266" t="s">
        <v>1606</v>
      </c>
      <c r="E2255" s="826">
        <v>1.836</v>
      </c>
      <c r="F2255" s="826">
        <v>1.5</v>
      </c>
      <c r="G2255" s="826">
        <v>3</v>
      </c>
      <c r="H2255" s="826">
        <v>1</v>
      </c>
      <c r="I2255" s="826"/>
      <c r="J2255" s="826">
        <v>2.754</v>
      </c>
      <c r="K2255" s="826">
        <v>2.036</v>
      </c>
      <c r="L2255" s="142"/>
      <c r="M2255" s="136">
        <v>702</v>
      </c>
    </row>
    <row r="2256" s="136" customFormat="1" customHeight="1" outlineLevel="1" spans="1:13">
      <c r="A2256" s="196">
        <v>2308</v>
      </c>
      <c r="B2256" s="196"/>
      <c r="C2256" s="196"/>
      <c r="D2256" s="196" t="s">
        <v>1555</v>
      </c>
      <c r="E2256" s="826">
        <v>6.63</v>
      </c>
      <c r="F2256" s="826">
        <v>1.5</v>
      </c>
      <c r="G2256" s="826">
        <v>3</v>
      </c>
      <c r="H2256" s="826">
        <v>3</v>
      </c>
      <c r="I2256" s="826"/>
      <c r="J2256" s="826">
        <v>29.835</v>
      </c>
      <c r="K2256" s="826">
        <v>6.83</v>
      </c>
      <c r="L2256" s="142"/>
      <c r="M2256" s="136">
        <v>702</v>
      </c>
    </row>
    <row r="2257" s="136" customFormat="1" customHeight="1" outlineLevel="1" spans="1:13">
      <c r="A2257" s="196">
        <v>2309</v>
      </c>
      <c r="B2257" s="196"/>
      <c r="C2257" s="196"/>
      <c r="D2257" s="196" t="s">
        <v>1547</v>
      </c>
      <c r="E2257" s="826">
        <v>1.428</v>
      </c>
      <c r="F2257" s="826">
        <v>1.5</v>
      </c>
      <c r="G2257" s="266">
        <v>3.96</v>
      </c>
      <c r="H2257" s="826">
        <v>1</v>
      </c>
      <c r="I2257" s="826">
        <v>5.65488</v>
      </c>
      <c r="J2257" s="826"/>
      <c r="K2257" s="826"/>
      <c r="L2257" s="142"/>
      <c r="M2257" s="136">
        <v>702</v>
      </c>
    </row>
    <row r="2258" s="136" customFormat="1" customHeight="1" outlineLevel="1" spans="1:13">
      <c r="A2258" s="196">
        <v>2310</v>
      </c>
      <c r="B2258" s="196"/>
      <c r="C2258" s="196" t="s">
        <v>87</v>
      </c>
      <c r="D2258" s="196" t="s">
        <v>1553</v>
      </c>
      <c r="E2258" s="826">
        <v>1.836</v>
      </c>
      <c r="F2258" s="826">
        <v>1.5</v>
      </c>
      <c r="G2258" s="826">
        <v>3</v>
      </c>
      <c r="H2258" s="826">
        <v>1</v>
      </c>
      <c r="I2258" s="826"/>
      <c r="J2258" s="826">
        <v>2.754</v>
      </c>
      <c r="K2258" s="826">
        <v>2.036</v>
      </c>
      <c r="L2258" s="142" t="s">
        <v>2305</v>
      </c>
      <c r="M2258" s="136">
        <v>702</v>
      </c>
    </row>
    <row r="2259" s="136" customFormat="1" customHeight="1" outlineLevel="1" spans="1:13">
      <c r="A2259" s="196">
        <v>2311</v>
      </c>
      <c r="B2259" s="196"/>
      <c r="C2259" s="196"/>
      <c r="D2259" s="266" t="s">
        <v>1606</v>
      </c>
      <c r="E2259" s="826">
        <v>1.836</v>
      </c>
      <c r="F2259" s="826">
        <v>1.5</v>
      </c>
      <c r="G2259" s="826">
        <v>3</v>
      </c>
      <c r="H2259" s="826">
        <v>1</v>
      </c>
      <c r="I2259" s="826"/>
      <c r="J2259" s="826">
        <v>2.754</v>
      </c>
      <c r="K2259" s="826">
        <v>2.036</v>
      </c>
      <c r="L2259" s="142"/>
      <c r="M2259" s="136">
        <v>702</v>
      </c>
    </row>
    <row r="2260" s="136" customFormat="1" customHeight="1" outlineLevel="1" spans="1:13">
      <c r="A2260" s="196">
        <v>2312</v>
      </c>
      <c r="B2260" s="196"/>
      <c r="C2260" s="196"/>
      <c r="D2260" s="196" t="s">
        <v>1555</v>
      </c>
      <c r="E2260" s="826">
        <v>6.63</v>
      </c>
      <c r="F2260" s="826">
        <v>1.5</v>
      </c>
      <c r="G2260" s="826">
        <v>3</v>
      </c>
      <c r="H2260" s="826">
        <v>3</v>
      </c>
      <c r="I2260" s="826"/>
      <c r="J2260" s="826">
        <v>29.835</v>
      </c>
      <c r="K2260" s="826">
        <v>6.83</v>
      </c>
      <c r="L2260" s="142"/>
      <c r="M2260" s="136">
        <v>702</v>
      </c>
    </row>
    <row r="2261" s="136" customFormat="1" customHeight="1" outlineLevel="1" spans="1:13">
      <c r="A2261" s="196">
        <v>2313</v>
      </c>
      <c r="B2261" s="196"/>
      <c r="C2261" s="196"/>
      <c r="D2261" s="196" t="s">
        <v>1547</v>
      </c>
      <c r="E2261" s="826">
        <v>1.428</v>
      </c>
      <c r="F2261" s="826">
        <v>1.5</v>
      </c>
      <c r="G2261" s="266">
        <v>3.96</v>
      </c>
      <c r="H2261" s="826">
        <v>1</v>
      </c>
      <c r="I2261" s="826">
        <v>5.65488</v>
      </c>
      <c r="J2261" s="826"/>
      <c r="K2261" s="826"/>
      <c r="L2261" s="142"/>
      <c r="M2261" s="136">
        <v>702</v>
      </c>
    </row>
    <row r="2262" s="136" customFormat="1" customHeight="1" outlineLevel="1" spans="1:13">
      <c r="A2262" s="196">
        <v>2314</v>
      </c>
      <c r="B2262" s="196"/>
      <c r="C2262" s="196" t="s">
        <v>85</v>
      </c>
      <c r="D2262" s="196" t="s">
        <v>1553</v>
      </c>
      <c r="E2262" s="826">
        <v>1.836</v>
      </c>
      <c r="F2262" s="826">
        <v>1.5</v>
      </c>
      <c r="G2262" s="826">
        <v>3</v>
      </c>
      <c r="H2262" s="826">
        <v>1</v>
      </c>
      <c r="I2262" s="826"/>
      <c r="J2262" s="826">
        <v>2.754</v>
      </c>
      <c r="K2262" s="826">
        <v>2.036</v>
      </c>
      <c r="L2262" s="142" t="s">
        <v>2306</v>
      </c>
      <c r="M2262" s="136">
        <v>702</v>
      </c>
    </row>
    <row r="2263" s="136" customFormat="1" customHeight="1" outlineLevel="1" spans="1:13">
      <c r="A2263" s="196">
        <v>2315</v>
      </c>
      <c r="B2263" s="196"/>
      <c r="C2263" s="196"/>
      <c r="D2263" s="266" t="s">
        <v>1606</v>
      </c>
      <c r="E2263" s="826">
        <v>1.836</v>
      </c>
      <c r="F2263" s="826">
        <v>1.5</v>
      </c>
      <c r="G2263" s="826">
        <v>3</v>
      </c>
      <c r="H2263" s="826">
        <v>1</v>
      </c>
      <c r="I2263" s="826"/>
      <c r="J2263" s="826">
        <v>2.754</v>
      </c>
      <c r="K2263" s="826">
        <v>2.036</v>
      </c>
      <c r="L2263" s="142"/>
      <c r="M2263" s="136">
        <v>702</v>
      </c>
    </row>
    <row r="2264" s="136" customFormat="1" customHeight="1" outlineLevel="1" spans="1:13">
      <c r="A2264" s="196">
        <v>2316</v>
      </c>
      <c r="B2264" s="196"/>
      <c r="C2264" s="196"/>
      <c r="D2264" s="196" t="s">
        <v>1555</v>
      </c>
      <c r="E2264" s="826">
        <v>6.63</v>
      </c>
      <c r="F2264" s="826">
        <v>1.5</v>
      </c>
      <c r="G2264" s="826">
        <v>3</v>
      </c>
      <c r="H2264" s="826">
        <v>3</v>
      </c>
      <c r="I2264" s="826"/>
      <c r="J2264" s="826">
        <v>29.835</v>
      </c>
      <c r="K2264" s="826">
        <v>6.83</v>
      </c>
      <c r="L2264" s="142"/>
      <c r="M2264" s="136">
        <v>702</v>
      </c>
    </row>
    <row r="2265" s="136" customFormat="1" customHeight="1" outlineLevel="1" spans="1:13">
      <c r="A2265" s="196">
        <v>2317</v>
      </c>
      <c r="B2265" s="196"/>
      <c r="C2265" s="196"/>
      <c r="D2265" s="196" t="s">
        <v>1547</v>
      </c>
      <c r="E2265" s="826">
        <v>1.428</v>
      </c>
      <c r="F2265" s="826">
        <v>1.5</v>
      </c>
      <c r="G2265" s="266">
        <v>3.96</v>
      </c>
      <c r="H2265" s="826">
        <v>1</v>
      </c>
      <c r="I2265" s="826">
        <v>5.65488</v>
      </c>
      <c r="J2265" s="826"/>
      <c r="K2265" s="826"/>
      <c r="L2265" s="142"/>
      <c r="M2265" s="136">
        <v>702</v>
      </c>
    </row>
    <row r="2266" s="136" customFormat="1" customHeight="1" outlineLevel="1" spans="1:13">
      <c r="A2266" s="196">
        <v>2318</v>
      </c>
      <c r="B2266" s="196"/>
      <c r="C2266" s="196" t="s">
        <v>85</v>
      </c>
      <c r="D2266" s="196" t="s">
        <v>1553</v>
      </c>
      <c r="E2266" s="826">
        <v>1.836</v>
      </c>
      <c r="F2266" s="826">
        <v>1.5</v>
      </c>
      <c r="G2266" s="826">
        <v>3</v>
      </c>
      <c r="H2266" s="826">
        <v>1</v>
      </c>
      <c r="I2266" s="826"/>
      <c r="J2266" s="826">
        <v>2.754</v>
      </c>
      <c r="K2266" s="826">
        <v>2.036</v>
      </c>
      <c r="L2266" s="142" t="s">
        <v>2307</v>
      </c>
      <c r="M2266" s="136">
        <v>702</v>
      </c>
    </row>
    <row r="2267" s="136" customFormat="1" customHeight="1" outlineLevel="1" spans="1:13">
      <c r="A2267" s="196">
        <v>2319</v>
      </c>
      <c r="B2267" s="196"/>
      <c r="C2267" s="196"/>
      <c r="D2267" s="266" t="s">
        <v>1606</v>
      </c>
      <c r="E2267" s="826">
        <v>1.836</v>
      </c>
      <c r="F2267" s="826">
        <v>1.5</v>
      </c>
      <c r="G2267" s="826">
        <v>3</v>
      </c>
      <c r="H2267" s="826">
        <v>1</v>
      </c>
      <c r="I2267" s="826"/>
      <c r="J2267" s="826">
        <v>2.754</v>
      </c>
      <c r="K2267" s="826">
        <v>2.036</v>
      </c>
      <c r="L2267" s="142"/>
      <c r="M2267" s="136">
        <v>702</v>
      </c>
    </row>
    <row r="2268" s="136" customFormat="1" customHeight="1" outlineLevel="1" spans="1:13">
      <c r="A2268" s="196">
        <v>2320</v>
      </c>
      <c r="B2268" s="196"/>
      <c r="C2268" s="196"/>
      <c r="D2268" s="196" t="s">
        <v>1555</v>
      </c>
      <c r="E2268" s="826">
        <v>6.63</v>
      </c>
      <c r="F2268" s="826">
        <v>1.5</v>
      </c>
      <c r="G2268" s="826">
        <v>3</v>
      </c>
      <c r="H2268" s="826">
        <v>2</v>
      </c>
      <c r="I2268" s="826"/>
      <c r="J2268" s="826">
        <v>19.89</v>
      </c>
      <c r="K2268" s="826">
        <v>6.83</v>
      </c>
      <c r="L2268" s="142"/>
      <c r="M2268" s="136">
        <v>702</v>
      </c>
    </row>
    <row r="2269" s="136" customFormat="1" customHeight="1" outlineLevel="1" spans="1:13">
      <c r="A2269" s="196">
        <v>2321</v>
      </c>
      <c r="B2269" s="196"/>
      <c r="C2269" s="196"/>
      <c r="D2269" s="196" t="s">
        <v>1547</v>
      </c>
      <c r="E2269" s="826">
        <v>1.428</v>
      </c>
      <c r="F2269" s="826">
        <v>1.5</v>
      </c>
      <c r="G2269" s="266">
        <v>3.96</v>
      </c>
      <c r="H2269" s="826">
        <v>1</v>
      </c>
      <c r="I2269" s="826">
        <v>5.65488</v>
      </c>
      <c r="J2269" s="826"/>
      <c r="K2269" s="826"/>
      <c r="L2269" s="142"/>
      <c r="M2269" s="136">
        <v>702</v>
      </c>
    </row>
    <row r="2270" s="136" customFormat="1" customHeight="1" outlineLevel="1" spans="1:13">
      <c r="A2270" s="196">
        <v>2322</v>
      </c>
      <c r="B2270" s="196"/>
      <c r="C2270" s="196" t="s">
        <v>85</v>
      </c>
      <c r="D2270" s="196" t="s">
        <v>1553</v>
      </c>
      <c r="E2270" s="826">
        <v>1.836</v>
      </c>
      <c r="F2270" s="826">
        <v>1.5</v>
      </c>
      <c r="G2270" s="826">
        <v>3</v>
      </c>
      <c r="H2270" s="826">
        <v>1</v>
      </c>
      <c r="I2270" s="826"/>
      <c r="J2270" s="826">
        <v>2.754</v>
      </c>
      <c r="K2270" s="826">
        <v>2.036</v>
      </c>
      <c r="L2270" s="142" t="s">
        <v>2308</v>
      </c>
      <c r="M2270" s="136">
        <v>702</v>
      </c>
    </row>
    <row r="2271" s="136" customFormat="1" customHeight="1" outlineLevel="1" spans="1:13">
      <c r="A2271" s="196">
        <v>2323</v>
      </c>
      <c r="B2271" s="196"/>
      <c r="C2271" s="196"/>
      <c r="D2271" s="266" t="s">
        <v>1606</v>
      </c>
      <c r="E2271" s="826">
        <v>1.836</v>
      </c>
      <c r="F2271" s="826">
        <v>1.5</v>
      </c>
      <c r="G2271" s="826">
        <v>3</v>
      </c>
      <c r="H2271" s="826">
        <v>1</v>
      </c>
      <c r="I2271" s="826"/>
      <c r="J2271" s="826">
        <v>2.754</v>
      </c>
      <c r="K2271" s="826">
        <v>2.036</v>
      </c>
      <c r="L2271" s="142"/>
      <c r="M2271" s="136">
        <v>702</v>
      </c>
    </row>
    <row r="2272" s="136" customFormat="1" customHeight="1" outlineLevel="1" spans="1:13">
      <c r="A2272" s="196">
        <v>2324</v>
      </c>
      <c r="B2272" s="196"/>
      <c r="C2272" s="196"/>
      <c r="D2272" s="196" t="s">
        <v>1555</v>
      </c>
      <c r="E2272" s="826">
        <v>6.63</v>
      </c>
      <c r="F2272" s="826">
        <v>1.5</v>
      </c>
      <c r="G2272" s="826">
        <v>3</v>
      </c>
      <c r="H2272" s="826">
        <v>2</v>
      </c>
      <c r="I2272" s="826"/>
      <c r="J2272" s="826">
        <v>19.89</v>
      </c>
      <c r="K2272" s="826">
        <v>6.83</v>
      </c>
      <c r="L2272" s="142"/>
      <c r="M2272" s="136">
        <v>702</v>
      </c>
    </row>
    <row r="2273" s="136" customFormat="1" customHeight="1" outlineLevel="1" spans="1:13">
      <c r="A2273" s="196">
        <v>2325</v>
      </c>
      <c r="B2273" s="196"/>
      <c r="C2273" s="196"/>
      <c r="D2273" s="196" t="s">
        <v>1547</v>
      </c>
      <c r="E2273" s="826">
        <v>1.428</v>
      </c>
      <c r="F2273" s="826">
        <v>1.5</v>
      </c>
      <c r="G2273" s="266">
        <v>3.96</v>
      </c>
      <c r="H2273" s="826">
        <v>1</v>
      </c>
      <c r="I2273" s="826">
        <v>5.65488</v>
      </c>
      <c r="J2273" s="826"/>
      <c r="K2273" s="826"/>
      <c r="L2273" s="142"/>
      <c r="M2273" s="136">
        <v>702</v>
      </c>
    </row>
    <row r="2274" s="136" customFormat="1" customHeight="1" outlineLevel="1" spans="1:13">
      <c r="A2274" s="196">
        <v>2326</v>
      </c>
      <c r="B2274" s="196"/>
      <c r="C2274" s="196" t="s">
        <v>85</v>
      </c>
      <c r="D2274" s="196" t="s">
        <v>1553</v>
      </c>
      <c r="E2274" s="826">
        <v>1.836</v>
      </c>
      <c r="F2274" s="826">
        <v>1.5</v>
      </c>
      <c r="G2274" s="826">
        <v>3</v>
      </c>
      <c r="H2274" s="826">
        <v>1</v>
      </c>
      <c r="I2274" s="826"/>
      <c r="J2274" s="826">
        <v>2.754</v>
      </c>
      <c r="K2274" s="826">
        <v>2.036</v>
      </c>
      <c r="L2274" s="142" t="s">
        <v>2309</v>
      </c>
      <c r="M2274" s="136">
        <v>702</v>
      </c>
    </row>
    <row r="2275" s="136" customFormat="1" customHeight="1" outlineLevel="1" spans="1:13">
      <c r="A2275" s="196">
        <v>2327</v>
      </c>
      <c r="B2275" s="196"/>
      <c r="C2275" s="196"/>
      <c r="D2275" s="266" t="s">
        <v>1606</v>
      </c>
      <c r="E2275" s="826">
        <v>1.836</v>
      </c>
      <c r="F2275" s="826">
        <v>1.5</v>
      </c>
      <c r="G2275" s="826">
        <v>3</v>
      </c>
      <c r="H2275" s="826">
        <v>1</v>
      </c>
      <c r="I2275" s="826"/>
      <c r="J2275" s="826">
        <v>2.754</v>
      </c>
      <c r="K2275" s="826">
        <v>2.036</v>
      </c>
      <c r="L2275" s="142"/>
      <c r="M2275" s="136">
        <v>702</v>
      </c>
    </row>
    <row r="2276" s="136" customFormat="1" customHeight="1" outlineLevel="1" spans="1:13">
      <c r="A2276" s="196">
        <v>2328</v>
      </c>
      <c r="B2276" s="196"/>
      <c r="C2276" s="196"/>
      <c r="D2276" s="196" t="s">
        <v>1555</v>
      </c>
      <c r="E2276" s="826">
        <v>6.63</v>
      </c>
      <c r="F2276" s="826">
        <v>1.5</v>
      </c>
      <c r="G2276" s="826">
        <v>3</v>
      </c>
      <c r="H2276" s="826">
        <v>2</v>
      </c>
      <c r="I2276" s="826"/>
      <c r="J2276" s="826">
        <v>19.89</v>
      </c>
      <c r="K2276" s="826">
        <v>6.83</v>
      </c>
      <c r="L2276" s="142"/>
      <c r="M2276" s="136">
        <v>702</v>
      </c>
    </row>
    <row r="2277" s="136" customFormat="1" customHeight="1" outlineLevel="1" spans="1:13">
      <c r="A2277" s="196">
        <v>2329</v>
      </c>
      <c r="B2277" s="196"/>
      <c r="C2277" s="196"/>
      <c r="D2277" s="196" t="s">
        <v>1547</v>
      </c>
      <c r="E2277" s="826">
        <v>1.428</v>
      </c>
      <c r="F2277" s="826">
        <v>1.5</v>
      </c>
      <c r="G2277" s="266">
        <v>3.96</v>
      </c>
      <c r="H2277" s="826">
        <v>1</v>
      </c>
      <c r="I2277" s="826">
        <v>5.65488</v>
      </c>
      <c r="J2277" s="826"/>
      <c r="K2277" s="826"/>
      <c r="L2277" s="142"/>
      <c r="M2277" s="136">
        <v>702</v>
      </c>
    </row>
    <row r="2278" s="136" customFormat="1" customHeight="1" outlineLevel="1" spans="1:13">
      <c r="A2278" s="196">
        <v>2330</v>
      </c>
      <c r="B2278" s="196"/>
      <c r="C2278" s="196" t="s">
        <v>85</v>
      </c>
      <c r="D2278" s="196" t="s">
        <v>1553</v>
      </c>
      <c r="E2278" s="826">
        <v>1.836</v>
      </c>
      <c r="F2278" s="826">
        <v>1.5</v>
      </c>
      <c r="G2278" s="826">
        <v>3</v>
      </c>
      <c r="H2278" s="826">
        <v>1</v>
      </c>
      <c r="I2278" s="826"/>
      <c r="J2278" s="826">
        <v>2.754</v>
      </c>
      <c r="K2278" s="826">
        <v>2.036</v>
      </c>
      <c r="L2278" s="142" t="s">
        <v>2310</v>
      </c>
      <c r="M2278" s="136">
        <v>702</v>
      </c>
    </row>
    <row r="2279" s="136" customFormat="1" customHeight="1" outlineLevel="1" spans="1:13">
      <c r="A2279" s="196">
        <v>2331</v>
      </c>
      <c r="B2279" s="196"/>
      <c r="C2279" s="196"/>
      <c r="D2279" s="266" t="s">
        <v>1606</v>
      </c>
      <c r="E2279" s="826">
        <v>1.836</v>
      </c>
      <c r="F2279" s="826">
        <v>1.5</v>
      </c>
      <c r="G2279" s="826">
        <v>3</v>
      </c>
      <c r="H2279" s="826">
        <v>1</v>
      </c>
      <c r="I2279" s="826"/>
      <c r="J2279" s="826">
        <v>2.754</v>
      </c>
      <c r="K2279" s="826">
        <v>2.036</v>
      </c>
      <c r="L2279" s="142"/>
      <c r="M2279" s="136">
        <v>702</v>
      </c>
    </row>
    <row r="2280" s="136" customFormat="1" customHeight="1" outlineLevel="1" spans="1:13">
      <c r="A2280" s="196">
        <v>2332</v>
      </c>
      <c r="B2280" s="196"/>
      <c r="C2280" s="196"/>
      <c r="D2280" s="196" t="s">
        <v>1555</v>
      </c>
      <c r="E2280" s="826">
        <v>6.63</v>
      </c>
      <c r="F2280" s="826">
        <v>1.5</v>
      </c>
      <c r="G2280" s="826">
        <v>3</v>
      </c>
      <c r="H2280" s="826">
        <v>2</v>
      </c>
      <c r="I2280" s="826"/>
      <c r="J2280" s="826">
        <v>19.89</v>
      </c>
      <c r="K2280" s="826">
        <v>6.83</v>
      </c>
      <c r="L2280" s="142"/>
      <c r="M2280" s="136">
        <v>702</v>
      </c>
    </row>
    <row r="2281" s="136" customFormat="1" customHeight="1" outlineLevel="1" spans="1:13">
      <c r="A2281" s="196">
        <v>2333</v>
      </c>
      <c r="B2281" s="196"/>
      <c r="C2281" s="196"/>
      <c r="D2281" s="196" t="s">
        <v>1547</v>
      </c>
      <c r="E2281" s="826">
        <v>1.428</v>
      </c>
      <c r="F2281" s="826">
        <v>1.5</v>
      </c>
      <c r="G2281" s="266">
        <v>3.96</v>
      </c>
      <c r="H2281" s="826">
        <v>1</v>
      </c>
      <c r="I2281" s="826">
        <v>5.65488</v>
      </c>
      <c r="J2281" s="826"/>
      <c r="K2281" s="826"/>
      <c r="L2281" s="142"/>
      <c r="M2281" s="136">
        <v>702</v>
      </c>
    </row>
    <row r="2282" s="136" customFormat="1" customHeight="1" outlineLevel="1" spans="1:13">
      <c r="A2282" s="196">
        <v>2334</v>
      </c>
      <c r="B2282" s="196"/>
      <c r="C2282" s="131" t="s">
        <v>1163</v>
      </c>
      <c r="D2282" s="196" t="s">
        <v>1555</v>
      </c>
      <c r="E2282" s="826">
        <v>9.792</v>
      </c>
      <c r="F2282" s="826">
        <v>1.5</v>
      </c>
      <c r="G2282" s="826">
        <v>3</v>
      </c>
      <c r="H2282" s="826">
        <v>1</v>
      </c>
      <c r="I2282" s="826"/>
      <c r="J2282" s="826">
        <v>14.688</v>
      </c>
      <c r="K2282" s="826">
        <v>9.992</v>
      </c>
      <c r="L2282" s="142" t="s">
        <v>2311</v>
      </c>
      <c r="M2282" s="136">
        <v>702</v>
      </c>
    </row>
    <row r="2283" s="136" customFormat="1" customHeight="1" outlineLevel="1" spans="1:13">
      <c r="A2283" s="196">
        <v>2335</v>
      </c>
      <c r="B2283" s="196"/>
      <c r="C2283" s="315"/>
      <c r="D2283" s="196" t="s">
        <v>1553</v>
      </c>
      <c r="E2283" s="826">
        <v>5.712</v>
      </c>
      <c r="F2283" s="826">
        <v>1.5</v>
      </c>
      <c r="G2283" s="826">
        <v>3</v>
      </c>
      <c r="H2283" s="826">
        <v>1</v>
      </c>
      <c r="I2283" s="826"/>
      <c r="J2283" s="826">
        <v>8.568</v>
      </c>
      <c r="K2283" s="826">
        <v>5.912</v>
      </c>
      <c r="L2283" s="142"/>
      <c r="M2283" s="136">
        <v>702</v>
      </c>
    </row>
    <row r="2284" s="136" customFormat="1" customHeight="1" outlineLevel="1" spans="1:13">
      <c r="A2284" s="196">
        <v>2336</v>
      </c>
      <c r="B2284" s="196"/>
      <c r="C2284" s="263"/>
      <c r="D2284" s="266" t="s">
        <v>1606</v>
      </c>
      <c r="E2284" s="826">
        <v>5.712</v>
      </c>
      <c r="F2284" s="826">
        <v>1.5</v>
      </c>
      <c r="G2284" s="826">
        <v>3</v>
      </c>
      <c r="H2284" s="826">
        <v>1</v>
      </c>
      <c r="I2284" s="826"/>
      <c r="J2284" s="826">
        <v>8.568</v>
      </c>
      <c r="K2284" s="826">
        <v>5.912</v>
      </c>
      <c r="L2284" s="142"/>
      <c r="M2284" s="136">
        <v>702</v>
      </c>
    </row>
    <row r="2285" s="136" customFormat="1" customHeight="1" outlineLevel="1" spans="1:13">
      <c r="A2285" s="196">
        <v>2337</v>
      </c>
      <c r="B2285" s="196"/>
      <c r="C2285" s="196" t="s">
        <v>1165</v>
      </c>
      <c r="D2285" s="196" t="s">
        <v>1553</v>
      </c>
      <c r="E2285" s="826">
        <v>3.366</v>
      </c>
      <c r="F2285" s="826">
        <v>1.5</v>
      </c>
      <c r="G2285" s="826">
        <v>1.4</v>
      </c>
      <c r="H2285" s="826">
        <v>1</v>
      </c>
      <c r="I2285" s="826"/>
      <c r="J2285" s="826">
        <v>5.049</v>
      </c>
      <c r="K2285" s="826">
        <v>3.566</v>
      </c>
      <c r="L2285" s="142" t="s">
        <v>2312</v>
      </c>
      <c r="M2285" s="136">
        <v>702</v>
      </c>
    </row>
    <row r="2286" s="136" customFormat="1" customHeight="1" outlineLevel="1" spans="1:13">
      <c r="A2286" s="196">
        <v>2338</v>
      </c>
      <c r="B2286" s="196"/>
      <c r="C2286" s="196" t="s">
        <v>1664</v>
      </c>
      <c r="D2286" s="196" t="s">
        <v>1553</v>
      </c>
      <c r="E2286" s="826">
        <v>1.3668</v>
      </c>
      <c r="F2286" s="826">
        <v>1.5</v>
      </c>
      <c r="G2286" s="826">
        <v>3</v>
      </c>
      <c r="H2286" s="826">
        <v>1</v>
      </c>
      <c r="I2286" s="826"/>
      <c r="J2286" s="826">
        <v>2.0502</v>
      </c>
      <c r="K2286" s="826">
        <v>1.5668</v>
      </c>
      <c r="L2286" s="142" t="s">
        <v>2313</v>
      </c>
      <c r="M2286" s="136">
        <v>702</v>
      </c>
    </row>
    <row r="2287" s="136" customFormat="1" customHeight="1" outlineLevel="1" spans="1:13">
      <c r="A2287" s="196">
        <v>2339</v>
      </c>
      <c r="B2287" s="196"/>
      <c r="C2287" s="196" t="s">
        <v>893</v>
      </c>
      <c r="D2287" s="196" t="s">
        <v>1553</v>
      </c>
      <c r="E2287" s="826">
        <v>4.131</v>
      </c>
      <c r="F2287" s="826">
        <v>1.5</v>
      </c>
      <c r="G2287" s="826">
        <v>3</v>
      </c>
      <c r="H2287" s="826">
        <v>1</v>
      </c>
      <c r="I2287" s="826"/>
      <c r="J2287" s="826">
        <v>6.1965</v>
      </c>
      <c r="K2287" s="826">
        <v>4.331</v>
      </c>
      <c r="L2287" s="142" t="s">
        <v>2314</v>
      </c>
      <c r="M2287" s="136">
        <v>702</v>
      </c>
    </row>
    <row r="2288" s="136" customFormat="1" customHeight="1" outlineLevel="1" spans="1:13">
      <c r="A2288" s="196">
        <v>2340</v>
      </c>
      <c r="B2288" s="196"/>
      <c r="C2288" s="196" t="s">
        <v>893</v>
      </c>
      <c r="D2288" s="196" t="s">
        <v>1553</v>
      </c>
      <c r="E2288" s="826">
        <v>3.5802</v>
      </c>
      <c r="F2288" s="826">
        <v>1.5</v>
      </c>
      <c r="G2288" s="826">
        <v>3</v>
      </c>
      <c r="H2288" s="826">
        <v>1</v>
      </c>
      <c r="I2288" s="826"/>
      <c r="J2288" s="826">
        <v>5.3703</v>
      </c>
      <c r="K2288" s="826">
        <v>3.7802</v>
      </c>
      <c r="L2288" s="142" t="s">
        <v>2315</v>
      </c>
      <c r="M2288" s="136">
        <v>702</v>
      </c>
    </row>
    <row r="2289" s="136" customFormat="1" customHeight="1" outlineLevel="1" spans="1:13">
      <c r="A2289" s="196">
        <v>2341</v>
      </c>
      <c r="B2289" s="196"/>
      <c r="C2289" s="196" t="s">
        <v>893</v>
      </c>
      <c r="D2289" s="196" t="s">
        <v>1553</v>
      </c>
      <c r="E2289" s="826">
        <v>2.907</v>
      </c>
      <c r="F2289" s="826">
        <v>1.5</v>
      </c>
      <c r="G2289" s="826">
        <v>3</v>
      </c>
      <c r="H2289" s="826">
        <v>1</v>
      </c>
      <c r="I2289" s="826"/>
      <c r="J2289" s="826">
        <v>4.3605</v>
      </c>
      <c r="K2289" s="826">
        <v>3.107</v>
      </c>
      <c r="L2289" s="142" t="s">
        <v>2316</v>
      </c>
      <c r="M2289" s="136">
        <v>702</v>
      </c>
    </row>
    <row r="2290" s="136" customFormat="1" customHeight="1" outlineLevel="1" spans="1:13">
      <c r="A2290" s="196">
        <v>2342</v>
      </c>
      <c r="B2290" s="196"/>
      <c r="C2290" s="196" t="s">
        <v>75</v>
      </c>
      <c r="D2290" s="196" t="s">
        <v>1553</v>
      </c>
      <c r="E2290" s="826">
        <v>3.366</v>
      </c>
      <c r="F2290" s="826">
        <v>1.5</v>
      </c>
      <c r="G2290" s="826">
        <v>3</v>
      </c>
      <c r="H2290" s="826">
        <v>1</v>
      </c>
      <c r="I2290" s="826"/>
      <c r="J2290" s="826">
        <v>5.049</v>
      </c>
      <c r="K2290" s="826">
        <v>3.566</v>
      </c>
      <c r="L2290" s="142" t="s">
        <v>2317</v>
      </c>
      <c r="M2290" s="136">
        <v>702</v>
      </c>
    </row>
    <row r="2291" s="136" customFormat="1" customHeight="1" outlineLevel="1" spans="1:13">
      <c r="A2291" s="196">
        <v>2343</v>
      </c>
      <c r="B2291" s="196"/>
      <c r="C2291" s="196" t="s">
        <v>75</v>
      </c>
      <c r="D2291" s="196" t="s">
        <v>1553</v>
      </c>
      <c r="E2291" s="826">
        <v>2.907</v>
      </c>
      <c r="F2291" s="826">
        <v>1.5</v>
      </c>
      <c r="G2291" s="826">
        <v>3</v>
      </c>
      <c r="H2291" s="826">
        <v>1</v>
      </c>
      <c r="I2291" s="826"/>
      <c r="J2291" s="826">
        <v>4.3605</v>
      </c>
      <c r="K2291" s="826">
        <v>3.107</v>
      </c>
      <c r="L2291" s="142" t="s">
        <v>2318</v>
      </c>
      <c r="M2291" s="136">
        <v>702</v>
      </c>
    </row>
    <row r="2292" s="136" customFormat="1" customHeight="1" outlineLevel="1" spans="1:13">
      <c r="A2292" s="196">
        <v>2344</v>
      </c>
      <c r="B2292" s="196"/>
      <c r="C2292" s="196" t="s">
        <v>1664</v>
      </c>
      <c r="D2292" s="196" t="s">
        <v>1553</v>
      </c>
      <c r="E2292" s="826">
        <v>3.366</v>
      </c>
      <c r="F2292" s="826">
        <v>1.5</v>
      </c>
      <c r="G2292" s="826">
        <v>3</v>
      </c>
      <c r="H2292" s="826">
        <v>1</v>
      </c>
      <c r="I2292" s="826"/>
      <c r="J2292" s="826">
        <v>5.049</v>
      </c>
      <c r="K2292" s="826">
        <v>3.566</v>
      </c>
      <c r="L2292" s="142" t="s">
        <v>1343</v>
      </c>
      <c r="M2292" s="136">
        <v>702</v>
      </c>
    </row>
    <row r="2293" s="136" customFormat="1" customHeight="1" outlineLevel="1" spans="1:13">
      <c r="A2293" s="196">
        <v>2345</v>
      </c>
      <c r="B2293" s="196"/>
      <c r="C2293" s="196" t="s">
        <v>75</v>
      </c>
      <c r="D2293" s="196" t="s">
        <v>1553</v>
      </c>
      <c r="E2293" s="826">
        <v>2.55</v>
      </c>
      <c r="F2293" s="826">
        <v>1.5</v>
      </c>
      <c r="G2293" s="826">
        <v>3</v>
      </c>
      <c r="H2293" s="826">
        <v>1</v>
      </c>
      <c r="I2293" s="826"/>
      <c r="J2293" s="826">
        <v>3.825</v>
      </c>
      <c r="K2293" s="826">
        <v>2.75</v>
      </c>
      <c r="L2293" s="142" t="s">
        <v>2319</v>
      </c>
      <c r="M2293" s="136">
        <v>702</v>
      </c>
    </row>
    <row r="2294" s="136" customFormat="1" customHeight="1" outlineLevel="1" spans="1:13">
      <c r="A2294" s="196">
        <v>2346</v>
      </c>
      <c r="B2294" s="196"/>
      <c r="C2294" s="196" t="s">
        <v>75</v>
      </c>
      <c r="D2294" s="196" t="s">
        <v>1553</v>
      </c>
      <c r="E2294" s="826">
        <v>2.04</v>
      </c>
      <c r="F2294" s="826">
        <v>1.5</v>
      </c>
      <c r="G2294" s="826">
        <v>3</v>
      </c>
      <c r="H2294" s="826">
        <v>1</v>
      </c>
      <c r="I2294" s="826"/>
      <c r="J2294" s="826">
        <v>3.06</v>
      </c>
      <c r="K2294" s="826">
        <v>2.24</v>
      </c>
      <c r="L2294" s="142" t="s">
        <v>2320</v>
      </c>
      <c r="M2294" s="136">
        <v>702</v>
      </c>
    </row>
    <row r="2295" s="136" customFormat="1" customHeight="1" outlineLevel="1" spans="1:13">
      <c r="A2295" s="196">
        <v>2347</v>
      </c>
      <c r="B2295" s="196"/>
      <c r="C2295" s="196" t="s">
        <v>893</v>
      </c>
      <c r="D2295" s="196" t="s">
        <v>1553</v>
      </c>
      <c r="E2295" s="826">
        <v>2.55</v>
      </c>
      <c r="F2295" s="826">
        <v>1.5</v>
      </c>
      <c r="G2295" s="826">
        <v>3</v>
      </c>
      <c r="H2295" s="826">
        <v>1</v>
      </c>
      <c r="I2295" s="826"/>
      <c r="J2295" s="826">
        <v>3.825</v>
      </c>
      <c r="K2295" s="826">
        <v>2.75</v>
      </c>
      <c r="L2295" s="142" t="s">
        <v>1346</v>
      </c>
      <c r="M2295" s="136">
        <v>702</v>
      </c>
    </row>
    <row r="2296" s="136" customFormat="1" customHeight="1" outlineLevel="1" spans="1:13">
      <c r="A2296" s="196">
        <v>2348</v>
      </c>
      <c r="B2296" s="196"/>
      <c r="C2296" s="196" t="s">
        <v>893</v>
      </c>
      <c r="D2296" s="196" t="s">
        <v>1553</v>
      </c>
      <c r="E2296" s="826">
        <v>2.652</v>
      </c>
      <c r="F2296" s="826">
        <v>1.5</v>
      </c>
      <c r="G2296" s="826">
        <v>3</v>
      </c>
      <c r="H2296" s="826">
        <v>1</v>
      </c>
      <c r="I2296" s="826"/>
      <c r="J2296" s="826">
        <v>3.978</v>
      </c>
      <c r="K2296" s="826">
        <v>2.852</v>
      </c>
      <c r="L2296" s="142" t="s">
        <v>1347</v>
      </c>
      <c r="M2296" s="136">
        <v>702</v>
      </c>
    </row>
    <row r="2297" s="136" customFormat="1" customHeight="1" outlineLevel="1" spans="1:13">
      <c r="A2297" s="196">
        <v>2349</v>
      </c>
      <c r="B2297" s="196"/>
      <c r="C2297" s="196" t="s">
        <v>893</v>
      </c>
      <c r="D2297" s="196" t="s">
        <v>1553</v>
      </c>
      <c r="E2297" s="826">
        <v>2.04</v>
      </c>
      <c r="F2297" s="826">
        <v>1.5</v>
      </c>
      <c r="G2297" s="826">
        <v>3</v>
      </c>
      <c r="H2297" s="826">
        <v>1</v>
      </c>
      <c r="I2297" s="826"/>
      <c r="J2297" s="826">
        <v>3.06</v>
      </c>
      <c r="K2297" s="826">
        <v>2.24</v>
      </c>
      <c r="L2297" s="142" t="s">
        <v>1348</v>
      </c>
      <c r="M2297" s="136">
        <v>702</v>
      </c>
    </row>
    <row r="2298" s="136" customFormat="1" customHeight="1" outlineLevel="1" spans="1:13">
      <c r="A2298" s="196">
        <v>2350</v>
      </c>
      <c r="B2298" s="196"/>
      <c r="C2298" s="196" t="s">
        <v>1190</v>
      </c>
      <c r="D2298" s="196" t="s">
        <v>1553</v>
      </c>
      <c r="E2298" s="826">
        <v>9.69</v>
      </c>
      <c r="F2298" s="826">
        <v>1.5</v>
      </c>
      <c r="G2298" s="826">
        <v>3</v>
      </c>
      <c r="H2298" s="826">
        <v>1</v>
      </c>
      <c r="I2298" s="826"/>
      <c r="J2298" s="826">
        <v>14.535</v>
      </c>
      <c r="K2298" s="826">
        <v>9.89</v>
      </c>
      <c r="L2298" s="142" t="s">
        <v>1350</v>
      </c>
      <c r="M2298" s="136">
        <v>498</v>
      </c>
    </row>
    <row r="2299" s="136" customFormat="1" customHeight="1" outlineLevel="1" spans="1:13">
      <c r="A2299" s="196">
        <v>2351</v>
      </c>
      <c r="B2299" s="196"/>
      <c r="C2299" s="196" t="s">
        <v>1239</v>
      </c>
      <c r="D2299" s="196" t="s">
        <v>1553</v>
      </c>
      <c r="E2299" s="826">
        <v>29.376</v>
      </c>
      <c r="F2299" s="826">
        <v>1.5</v>
      </c>
      <c r="G2299" s="826">
        <v>3</v>
      </c>
      <c r="H2299" s="826">
        <v>1</v>
      </c>
      <c r="I2299" s="826"/>
      <c r="J2299" s="826">
        <v>44.064</v>
      </c>
      <c r="K2299" s="826">
        <v>29.576</v>
      </c>
      <c r="L2299" s="142" t="s">
        <v>1561</v>
      </c>
      <c r="M2299" s="136">
        <v>498</v>
      </c>
    </row>
    <row r="2300" s="136" customFormat="1" customHeight="1" outlineLevel="1" spans="1:13">
      <c r="A2300" s="196">
        <v>2352</v>
      </c>
      <c r="B2300" s="196"/>
      <c r="C2300" s="196" t="s">
        <v>87</v>
      </c>
      <c r="D2300" s="196" t="s">
        <v>1553</v>
      </c>
      <c r="E2300" s="826">
        <v>1.836</v>
      </c>
      <c r="F2300" s="826">
        <v>1.5</v>
      </c>
      <c r="G2300" s="826">
        <v>3</v>
      </c>
      <c r="H2300" s="826">
        <v>1</v>
      </c>
      <c r="I2300" s="826"/>
      <c r="J2300" s="826">
        <v>2.754</v>
      </c>
      <c r="K2300" s="826">
        <v>2.036</v>
      </c>
      <c r="L2300" s="142" t="s">
        <v>2321</v>
      </c>
      <c r="M2300" s="136">
        <v>498</v>
      </c>
    </row>
    <row r="2301" s="136" customFormat="1" customHeight="1" outlineLevel="1" spans="1:13">
      <c r="A2301" s="196">
        <v>2353</v>
      </c>
      <c r="B2301" s="196"/>
      <c r="C2301" s="196"/>
      <c r="D2301" s="266" t="s">
        <v>1606</v>
      </c>
      <c r="E2301" s="826">
        <v>1.836</v>
      </c>
      <c r="F2301" s="826">
        <v>1.5</v>
      </c>
      <c r="G2301" s="826">
        <v>3</v>
      </c>
      <c r="H2301" s="826">
        <v>1</v>
      </c>
      <c r="I2301" s="826"/>
      <c r="J2301" s="826">
        <v>2.754</v>
      </c>
      <c r="K2301" s="826">
        <v>2.036</v>
      </c>
      <c r="L2301" s="142"/>
      <c r="M2301" s="136">
        <v>498</v>
      </c>
    </row>
    <row r="2302" s="136" customFormat="1" customHeight="1" outlineLevel="1" spans="1:13">
      <c r="A2302" s="196">
        <v>2354</v>
      </c>
      <c r="B2302" s="196"/>
      <c r="C2302" s="196"/>
      <c r="D2302" s="196" t="s">
        <v>1555</v>
      </c>
      <c r="E2302" s="826">
        <v>6.63</v>
      </c>
      <c r="F2302" s="826">
        <v>1.5</v>
      </c>
      <c r="G2302" s="826">
        <v>3</v>
      </c>
      <c r="H2302" s="826">
        <v>3</v>
      </c>
      <c r="I2302" s="826"/>
      <c r="J2302" s="826">
        <v>29.835</v>
      </c>
      <c r="K2302" s="826">
        <v>6.83</v>
      </c>
      <c r="L2302" s="142"/>
      <c r="M2302" s="136">
        <v>498</v>
      </c>
    </row>
    <row r="2303" s="136" customFormat="1" customHeight="1" outlineLevel="1" spans="1:13">
      <c r="A2303" s="196">
        <v>2355</v>
      </c>
      <c r="B2303" s="196"/>
      <c r="C2303" s="196"/>
      <c r="D2303" s="196" t="s">
        <v>1547</v>
      </c>
      <c r="E2303" s="826">
        <v>1.428</v>
      </c>
      <c r="F2303" s="826">
        <v>1.5</v>
      </c>
      <c r="G2303" s="266">
        <v>3.96</v>
      </c>
      <c r="H2303" s="826">
        <v>1</v>
      </c>
      <c r="I2303" s="826">
        <v>5.65488</v>
      </c>
      <c r="J2303" s="826"/>
      <c r="K2303" s="826"/>
      <c r="L2303" s="142"/>
      <c r="M2303" s="136">
        <v>498</v>
      </c>
    </row>
    <row r="2304" s="136" customFormat="1" customHeight="1" outlineLevel="1" spans="1:13">
      <c r="A2304" s="196">
        <v>2356</v>
      </c>
      <c r="B2304" s="196"/>
      <c r="C2304" s="196" t="s">
        <v>87</v>
      </c>
      <c r="D2304" s="196" t="s">
        <v>1553</v>
      </c>
      <c r="E2304" s="826">
        <v>1.836</v>
      </c>
      <c r="F2304" s="826">
        <v>1.5</v>
      </c>
      <c r="G2304" s="826">
        <v>3</v>
      </c>
      <c r="H2304" s="826">
        <v>1</v>
      </c>
      <c r="I2304" s="826"/>
      <c r="J2304" s="826">
        <v>2.754</v>
      </c>
      <c r="K2304" s="826">
        <v>2.036</v>
      </c>
      <c r="L2304" s="142" t="s">
        <v>2322</v>
      </c>
      <c r="M2304" s="136">
        <v>498</v>
      </c>
    </row>
    <row r="2305" s="136" customFormat="1" customHeight="1" outlineLevel="1" spans="1:13">
      <c r="A2305" s="196">
        <v>2357</v>
      </c>
      <c r="B2305" s="196"/>
      <c r="C2305" s="196"/>
      <c r="D2305" s="266" t="s">
        <v>1606</v>
      </c>
      <c r="E2305" s="826">
        <v>1.836</v>
      </c>
      <c r="F2305" s="826">
        <v>1.5</v>
      </c>
      <c r="G2305" s="826">
        <v>3</v>
      </c>
      <c r="H2305" s="826">
        <v>1</v>
      </c>
      <c r="I2305" s="826"/>
      <c r="J2305" s="826">
        <v>2.754</v>
      </c>
      <c r="K2305" s="826">
        <v>2.036</v>
      </c>
      <c r="L2305" s="142"/>
      <c r="M2305" s="136">
        <v>498</v>
      </c>
    </row>
    <row r="2306" s="136" customFormat="1" customHeight="1" outlineLevel="1" spans="1:13">
      <c r="A2306" s="196">
        <v>2358</v>
      </c>
      <c r="B2306" s="196"/>
      <c r="C2306" s="196"/>
      <c r="D2306" s="196" t="s">
        <v>1555</v>
      </c>
      <c r="E2306" s="826">
        <v>6.63</v>
      </c>
      <c r="F2306" s="826">
        <v>1.5</v>
      </c>
      <c r="G2306" s="826">
        <v>3</v>
      </c>
      <c r="H2306" s="826">
        <v>3</v>
      </c>
      <c r="I2306" s="826"/>
      <c r="J2306" s="826">
        <v>29.835</v>
      </c>
      <c r="K2306" s="826">
        <v>6.83</v>
      </c>
      <c r="L2306" s="142"/>
      <c r="M2306" s="136">
        <v>498</v>
      </c>
    </row>
    <row r="2307" s="136" customFormat="1" customHeight="1" outlineLevel="1" spans="1:13">
      <c r="A2307" s="196">
        <v>2359</v>
      </c>
      <c r="B2307" s="196"/>
      <c r="C2307" s="196"/>
      <c r="D2307" s="196" t="s">
        <v>1547</v>
      </c>
      <c r="E2307" s="826">
        <v>1.428</v>
      </c>
      <c r="F2307" s="826">
        <v>1.5</v>
      </c>
      <c r="G2307" s="266">
        <v>3.96</v>
      </c>
      <c r="H2307" s="826">
        <v>1</v>
      </c>
      <c r="I2307" s="826">
        <v>5.65488</v>
      </c>
      <c r="J2307" s="826"/>
      <c r="K2307" s="826"/>
      <c r="L2307" s="142"/>
      <c r="M2307" s="136">
        <v>498</v>
      </c>
    </row>
    <row r="2308" s="136" customFormat="1" customHeight="1" outlineLevel="1" spans="1:13">
      <c r="A2308" s="196">
        <v>2360</v>
      </c>
      <c r="B2308" s="196"/>
      <c r="C2308" s="196" t="s">
        <v>87</v>
      </c>
      <c r="D2308" s="196" t="s">
        <v>1553</v>
      </c>
      <c r="E2308" s="826">
        <v>1.836</v>
      </c>
      <c r="F2308" s="826">
        <v>1.5</v>
      </c>
      <c r="G2308" s="826">
        <v>3</v>
      </c>
      <c r="H2308" s="826">
        <v>1</v>
      </c>
      <c r="I2308" s="826"/>
      <c r="J2308" s="826">
        <v>2.754</v>
      </c>
      <c r="K2308" s="826">
        <v>2.036</v>
      </c>
      <c r="L2308" s="142" t="s">
        <v>2323</v>
      </c>
      <c r="M2308" s="136">
        <v>498</v>
      </c>
    </row>
    <row r="2309" s="136" customFormat="1" customHeight="1" outlineLevel="1" spans="1:13">
      <c r="A2309" s="196">
        <v>2361</v>
      </c>
      <c r="B2309" s="196"/>
      <c r="C2309" s="196"/>
      <c r="D2309" s="266" t="s">
        <v>1606</v>
      </c>
      <c r="E2309" s="826">
        <v>1.836</v>
      </c>
      <c r="F2309" s="826">
        <v>1.5</v>
      </c>
      <c r="G2309" s="826">
        <v>3</v>
      </c>
      <c r="H2309" s="826">
        <v>1</v>
      </c>
      <c r="I2309" s="826"/>
      <c r="J2309" s="826">
        <v>2.754</v>
      </c>
      <c r="K2309" s="826">
        <v>2.036</v>
      </c>
      <c r="L2309" s="142"/>
      <c r="M2309" s="136">
        <v>498</v>
      </c>
    </row>
    <row r="2310" s="136" customFormat="1" customHeight="1" outlineLevel="1" spans="1:13">
      <c r="A2310" s="196">
        <v>2362</v>
      </c>
      <c r="B2310" s="196"/>
      <c r="C2310" s="196"/>
      <c r="D2310" s="196" t="s">
        <v>1555</v>
      </c>
      <c r="E2310" s="826">
        <v>6.63</v>
      </c>
      <c r="F2310" s="826">
        <v>1.5</v>
      </c>
      <c r="G2310" s="826">
        <v>3</v>
      </c>
      <c r="H2310" s="826">
        <v>3</v>
      </c>
      <c r="I2310" s="826"/>
      <c r="J2310" s="826">
        <v>29.835</v>
      </c>
      <c r="K2310" s="826">
        <v>6.83</v>
      </c>
      <c r="L2310" s="142"/>
      <c r="M2310" s="136">
        <v>498</v>
      </c>
    </row>
    <row r="2311" s="136" customFormat="1" customHeight="1" outlineLevel="1" spans="1:13">
      <c r="A2311" s="196">
        <v>2363</v>
      </c>
      <c r="B2311" s="196"/>
      <c r="C2311" s="196"/>
      <c r="D2311" s="196" t="s">
        <v>1547</v>
      </c>
      <c r="E2311" s="826">
        <v>1.428</v>
      </c>
      <c r="F2311" s="826">
        <v>1.5</v>
      </c>
      <c r="G2311" s="266">
        <v>3.96</v>
      </c>
      <c r="H2311" s="826">
        <v>1</v>
      </c>
      <c r="I2311" s="826">
        <v>5.65488</v>
      </c>
      <c r="J2311" s="826"/>
      <c r="K2311" s="826"/>
      <c r="L2311" s="142"/>
      <c r="M2311" s="136">
        <v>498</v>
      </c>
    </row>
    <row r="2312" s="136" customFormat="1" customHeight="1" outlineLevel="1" spans="1:13">
      <c r="A2312" s="196">
        <v>2364</v>
      </c>
      <c r="B2312" s="196"/>
      <c r="C2312" s="196" t="s">
        <v>87</v>
      </c>
      <c r="D2312" s="196" t="s">
        <v>1553</v>
      </c>
      <c r="E2312" s="826">
        <v>1.836</v>
      </c>
      <c r="F2312" s="826">
        <v>1.5</v>
      </c>
      <c r="G2312" s="826">
        <v>3</v>
      </c>
      <c r="H2312" s="826">
        <v>1</v>
      </c>
      <c r="I2312" s="826"/>
      <c r="J2312" s="826">
        <v>2.754</v>
      </c>
      <c r="K2312" s="826">
        <v>2.036</v>
      </c>
      <c r="L2312" s="142" t="s">
        <v>2324</v>
      </c>
      <c r="M2312" s="136">
        <v>498</v>
      </c>
    </row>
    <row r="2313" s="136" customFormat="1" customHeight="1" outlineLevel="1" spans="1:13">
      <c r="A2313" s="196">
        <v>2365</v>
      </c>
      <c r="B2313" s="196"/>
      <c r="C2313" s="196"/>
      <c r="D2313" s="266" t="s">
        <v>1606</v>
      </c>
      <c r="E2313" s="826">
        <v>1.836</v>
      </c>
      <c r="F2313" s="826">
        <v>1.5</v>
      </c>
      <c r="G2313" s="826">
        <v>3</v>
      </c>
      <c r="H2313" s="826">
        <v>1</v>
      </c>
      <c r="I2313" s="826"/>
      <c r="J2313" s="826">
        <v>2.754</v>
      </c>
      <c r="K2313" s="826">
        <v>2.036</v>
      </c>
      <c r="L2313" s="142"/>
      <c r="M2313" s="136">
        <v>498</v>
      </c>
    </row>
    <row r="2314" s="136" customFormat="1" customHeight="1" outlineLevel="1" spans="1:13">
      <c r="A2314" s="196">
        <v>2366</v>
      </c>
      <c r="B2314" s="196"/>
      <c r="C2314" s="196"/>
      <c r="D2314" s="196" t="s">
        <v>1555</v>
      </c>
      <c r="E2314" s="826">
        <v>6.63</v>
      </c>
      <c r="F2314" s="826">
        <v>1.5</v>
      </c>
      <c r="G2314" s="826">
        <v>3</v>
      </c>
      <c r="H2314" s="826">
        <v>3</v>
      </c>
      <c r="I2314" s="826"/>
      <c r="J2314" s="826">
        <v>29.835</v>
      </c>
      <c r="K2314" s="826">
        <v>6.83</v>
      </c>
      <c r="L2314" s="142"/>
      <c r="M2314" s="136">
        <v>498</v>
      </c>
    </row>
    <row r="2315" s="136" customFormat="1" customHeight="1" outlineLevel="1" spans="1:13">
      <c r="A2315" s="196">
        <v>2367</v>
      </c>
      <c r="B2315" s="196"/>
      <c r="C2315" s="196"/>
      <c r="D2315" s="196" t="s">
        <v>1547</v>
      </c>
      <c r="E2315" s="826">
        <v>1.428</v>
      </c>
      <c r="F2315" s="826">
        <v>1.5</v>
      </c>
      <c r="G2315" s="266">
        <v>3.96</v>
      </c>
      <c r="H2315" s="826">
        <v>1</v>
      </c>
      <c r="I2315" s="826">
        <v>5.65488</v>
      </c>
      <c r="J2315" s="826"/>
      <c r="K2315" s="826"/>
      <c r="L2315" s="142"/>
      <c r="M2315" s="136">
        <v>498</v>
      </c>
    </row>
    <row r="2316" s="136" customFormat="1" customHeight="1" outlineLevel="1" spans="1:13">
      <c r="A2316" s="196">
        <v>2368</v>
      </c>
      <c r="B2316" s="196"/>
      <c r="C2316" s="196" t="s">
        <v>85</v>
      </c>
      <c r="D2316" s="196" t="s">
        <v>1553</v>
      </c>
      <c r="E2316" s="826">
        <v>1.836</v>
      </c>
      <c r="F2316" s="826">
        <v>1.5</v>
      </c>
      <c r="G2316" s="826">
        <v>3</v>
      </c>
      <c r="H2316" s="826">
        <v>1</v>
      </c>
      <c r="I2316" s="826"/>
      <c r="J2316" s="826">
        <v>2.754</v>
      </c>
      <c r="K2316" s="826">
        <v>2.036</v>
      </c>
      <c r="L2316" s="142" t="s">
        <v>2325</v>
      </c>
      <c r="M2316" s="136">
        <v>498</v>
      </c>
    </row>
    <row r="2317" s="136" customFormat="1" customHeight="1" outlineLevel="1" spans="1:13">
      <c r="A2317" s="196">
        <v>2369</v>
      </c>
      <c r="B2317" s="196"/>
      <c r="C2317" s="196"/>
      <c r="D2317" s="266" t="s">
        <v>1606</v>
      </c>
      <c r="E2317" s="826">
        <v>1.836</v>
      </c>
      <c r="F2317" s="826">
        <v>1.5</v>
      </c>
      <c r="G2317" s="826">
        <v>3</v>
      </c>
      <c r="H2317" s="826">
        <v>1</v>
      </c>
      <c r="I2317" s="826"/>
      <c r="J2317" s="826">
        <v>2.754</v>
      </c>
      <c r="K2317" s="826">
        <v>2.036</v>
      </c>
      <c r="L2317" s="142"/>
      <c r="M2317" s="136">
        <v>498</v>
      </c>
    </row>
    <row r="2318" s="136" customFormat="1" customHeight="1" outlineLevel="1" spans="1:13">
      <c r="A2318" s="196">
        <v>2370</v>
      </c>
      <c r="B2318" s="196"/>
      <c r="C2318" s="196"/>
      <c r="D2318" s="196" t="s">
        <v>1555</v>
      </c>
      <c r="E2318" s="826">
        <v>6.63</v>
      </c>
      <c r="F2318" s="826">
        <v>1.5</v>
      </c>
      <c r="G2318" s="826">
        <v>3</v>
      </c>
      <c r="H2318" s="826">
        <v>2</v>
      </c>
      <c r="I2318" s="826"/>
      <c r="J2318" s="826">
        <v>19.89</v>
      </c>
      <c r="K2318" s="826">
        <v>6.83</v>
      </c>
      <c r="L2318" s="142"/>
      <c r="M2318" s="136">
        <v>498</v>
      </c>
    </row>
    <row r="2319" s="136" customFormat="1" customHeight="1" outlineLevel="1" spans="1:13">
      <c r="A2319" s="196">
        <v>2371</v>
      </c>
      <c r="B2319" s="196"/>
      <c r="C2319" s="196"/>
      <c r="D2319" s="196" t="s">
        <v>1547</v>
      </c>
      <c r="E2319" s="826">
        <v>1.428</v>
      </c>
      <c r="F2319" s="826">
        <v>1.5</v>
      </c>
      <c r="G2319" s="266">
        <v>3.96</v>
      </c>
      <c r="H2319" s="826">
        <v>1</v>
      </c>
      <c r="I2319" s="826">
        <v>5.65488</v>
      </c>
      <c r="J2319" s="826"/>
      <c r="K2319" s="826"/>
      <c r="L2319" s="142"/>
      <c r="M2319" s="136">
        <v>498</v>
      </c>
    </row>
    <row r="2320" s="136" customFormat="1" customHeight="1" outlineLevel="1" spans="1:13">
      <c r="A2320" s="196">
        <v>2372</v>
      </c>
      <c r="B2320" s="196"/>
      <c r="C2320" s="196" t="s">
        <v>85</v>
      </c>
      <c r="D2320" s="196" t="s">
        <v>1553</v>
      </c>
      <c r="E2320" s="826">
        <v>1.836</v>
      </c>
      <c r="F2320" s="826">
        <v>1.5</v>
      </c>
      <c r="G2320" s="826">
        <v>3</v>
      </c>
      <c r="H2320" s="826">
        <v>1</v>
      </c>
      <c r="I2320" s="826"/>
      <c r="J2320" s="826">
        <v>2.754</v>
      </c>
      <c r="K2320" s="826">
        <v>2.036</v>
      </c>
      <c r="L2320" s="142" t="s">
        <v>2326</v>
      </c>
      <c r="M2320" s="136">
        <v>498</v>
      </c>
    </row>
    <row r="2321" s="136" customFormat="1" customHeight="1" outlineLevel="1" spans="1:13">
      <c r="A2321" s="196">
        <v>2373</v>
      </c>
      <c r="B2321" s="196"/>
      <c r="C2321" s="196"/>
      <c r="D2321" s="266" t="s">
        <v>1606</v>
      </c>
      <c r="E2321" s="826">
        <v>1.836</v>
      </c>
      <c r="F2321" s="826">
        <v>1.5</v>
      </c>
      <c r="G2321" s="826">
        <v>3</v>
      </c>
      <c r="H2321" s="826">
        <v>1</v>
      </c>
      <c r="I2321" s="826"/>
      <c r="J2321" s="826">
        <v>2.754</v>
      </c>
      <c r="K2321" s="826">
        <v>2.036</v>
      </c>
      <c r="L2321" s="142"/>
      <c r="M2321" s="136">
        <v>498</v>
      </c>
    </row>
    <row r="2322" s="136" customFormat="1" customHeight="1" outlineLevel="1" spans="1:13">
      <c r="A2322" s="196">
        <v>2374</v>
      </c>
      <c r="B2322" s="196"/>
      <c r="C2322" s="196"/>
      <c r="D2322" s="196" t="s">
        <v>1555</v>
      </c>
      <c r="E2322" s="826">
        <v>6.63</v>
      </c>
      <c r="F2322" s="826">
        <v>1.5</v>
      </c>
      <c r="G2322" s="826">
        <v>3</v>
      </c>
      <c r="H2322" s="826">
        <v>2</v>
      </c>
      <c r="I2322" s="826"/>
      <c r="J2322" s="826">
        <v>19.89</v>
      </c>
      <c r="K2322" s="826">
        <v>6.83</v>
      </c>
      <c r="L2322" s="142"/>
      <c r="M2322" s="136">
        <v>498</v>
      </c>
    </row>
    <row r="2323" s="136" customFormat="1" customHeight="1" outlineLevel="1" spans="1:13">
      <c r="A2323" s="196">
        <v>2375</v>
      </c>
      <c r="B2323" s="196"/>
      <c r="C2323" s="196"/>
      <c r="D2323" s="196" t="s">
        <v>1547</v>
      </c>
      <c r="E2323" s="826">
        <v>1.428</v>
      </c>
      <c r="F2323" s="826">
        <v>1.5</v>
      </c>
      <c r="G2323" s="266">
        <v>3.96</v>
      </c>
      <c r="H2323" s="826">
        <v>1</v>
      </c>
      <c r="I2323" s="826">
        <v>5.65488</v>
      </c>
      <c r="J2323" s="826"/>
      <c r="K2323" s="826"/>
      <c r="L2323" s="142"/>
      <c r="M2323" s="136">
        <v>498</v>
      </c>
    </row>
    <row r="2324" s="136" customFormat="1" customHeight="1" outlineLevel="1" spans="1:13">
      <c r="A2324" s="196">
        <v>2376</v>
      </c>
      <c r="B2324" s="196"/>
      <c r="C2324" s="196" t="s">
        <v>85</v>
      </c>
      <c r="D2324" s="196" t="s">
        <v>1553</v>
      </c>
      <c r="E2324" s="826">
        <v>1.836</v>
      </c>
      <c r="F2324" s="826">
        <v>1.5</v>
      </c>
      <c r="G2324" s="826">
        <v>3</v>
      </c>
      <c r="H2324" s="826">
        <v>1</v>
      </c>
      <c r="I2324" s="826"/>
      <c r="J2324" s="826">
        <v>2.754</v>
      </c>
      <c r="K2324" s="826">
        <v>2.036</v>
      </c>
      <c r="L2324" s="142" t="s">
        <v>2327</v>
      </c>
      <c r="M2324" s="136">
        <v>498</v>
      </c>
    </row>
    <row r="2325" s="136" customFormat="1" customHeight="1" outlineLevel="1" spans="1:13">
      <c r="A2325" s="196">
        <v>2377</v>
      </c>
      <c r="B2325" s="196"/>
      <c r="C2325" s="196"/>
      <c r="D2325" s="266" t="s">
        <v>1606</v>
      </c>
      <c r="E2325" s="826">
        <v>1.836</v>
      </c>
      <c r="F2325" s="826">
        <v>1.5</v>
      </c>
      <c r="G2325" s="826">
        <v>3</v>
      </c>
      <c r="H2325" s="826">
        <v>1</v>
      </c>
      <c r="I2325" s="826"/>
      <c r="J2325" s="826">
        <v>2.754</v>
      </c>
      <c r="K2325" s="826">
        <v>2.036</v>
      </c>
      <c r="L2325" s="142"/>
      <c r="M2325" s="136">
        <v>498</v>
      </c>
    </row>
    <row r="2326" s="136" customFormat="1" customHeight="1" outlineLevel="1" spans="1:13">
      <c r="A2326" s="196">
        <v>2378</v>
      </c>
      <c r="B2326" s="196"/>
      <c r="C2326" s="196"/>
      <c r="D2326" s="196" t="s">
        <v>1555</v>
      </c>
      <c r="E2326" s="826">
        <v>6.63</v>
      </c>
      <c r="F2326" s="826">
        <v>1.5</v>
      </c>
      <c r="G2326" s="826">
        <v>3</v>
      </c>
      <c r="H2326" s="826">
        <v>2</v>
      </c>
      <c r="I2326" s="826"/>
      <c r="J2326" s="826">
        <v>19.89</v>
      </c>
      <c r="K2326" s="826">
        <v>6.83</v>
      </c>
      <c r="L2326" s="142"/>
      <c r="M2326" s="136">
        <v>498</v>
      </c>
    </row>
    <row r="2327" s="136" customFormat="1" customHeight="1" outlineLevel="1" spans="1:13">
      <c r="A2327" s="196">
        <v>2379</v>
      </c>
      <c r="B2327" s="196"/>
      <c r="C2327" s="196"/>
      <c r="D2327" s="196" t="s">
        <v>1547</v>
      </c>
      <c r="E2327" s="826">
        <v>1.428</v>
      </c>
      <c r="F2327" s="826">
        <v>1.5</v>
      </c>
      <c r="G2327" s="266">
        <v>3.96</v>
      </c>
      <c r="H2327" s="826">
        <v>1</v>
      </c>
      <c r="I2327" s="826">
        <v>5.65488</v>
      </c>
      <c r="J2327" s="826"/>
      <c r="K2327" s="826"/>
      <c r="L2327" s="142"/>
      <c r="M2327" s="136">
        <v>498</v>
      </c>
    </row>
    <row r="2328" s="136" customFormat="1" customHeight="1" outlineLevel="1" spans="1:13">
      <c r="A2328" s="196">
        <v>2380</v>
      </c>
      <c r="B2328" s="196"/>
      <c r="C2328" s="196" t="s">
        <v>85</v>
      </c>
      <c r="D2328" s="196" t="s">
        <v>1553</v>
      </c>
      <c r="E2328" s="826">
        <v>1.836</v>
      </c>
      <c r="F2328" s="826">
        <v>1.5</v>
      </c>
      <c r="G2328" s="826">
        <v>3</v>
      </c>
      <c r="H2328" s="826">
        <v>1</v>
      </c>
      <c r="I2328" s="826"/>
      <c r="J2328" s="826">
        <v>2.754</v>
      </c>
      <c r="K2328" s="826">
        <v>2.036</v>
      </c>
      <c r="L2328" s="142" t="s">
        <v>2328</v>
      </c>
      <c r="M2328" s="136">
        <v>498</v>
      </c>
    </row>
    <row r="2329" s="136" customFormat="1" customHeight="1" outlineLevel="1" spans="1:13">
      <c r="A2329" s="196">
        <v>2381</v>
      </c>
      <c r="B2329" s="196"/>
      <c r="C2329" s="196"/>
      <c r="D2329" s="266" t="s">
        <v>1606</v>
      </c>
      <c r="E2329" s="826">
        <v>1.836</v>
      </c>
      <c r="F2329" s="826">
        <v>1.5</v>
      </c>
      <c r="G2329" s="826">
        <v>3</v>
      </c>
      <c r="H2329" s="826">
        <v>1</v>
      </c>
      <c r="I2329" s="826"/>
      <c r="J2329" s="826">
        <v>2.754</v>
      </c>
      <c r="K2329" s="826">
        <v>2.036</v>
      </c>
      <c r="L2329" s="142"/>
      <c r="M2329" s="136">
        <v>498</v>
      </c>
    </row>
    <row r="2330" s="136" customFormat="1" customHeight="1" outlineLevel="1" spans="1:13">
      <c r="A2330" s="196">
        <v>2382</v>
      </c>
      <c r="B2330" s="196"/>
      <c r="C2330" s="196"/>
      <c r="D2330" s="196" t="s">
        <v>1555</v>
      </c>
      <c r="E2330" s="826">
        <v>6.63</v>
      </c>
      <c r="F2330" s="826">
        <v>1.5</v>
      </c>
      <c r="G2330" s="826">
        <v>3</v>
      </c>
      <c r="H2330" s="826">
        <v>2</v>
      </c>
      <c r="I2330" s="826"/>
      <c r="J2330" s="826">
        <v>19.89</v>
      </c>
      <c r="K2330" s="826">
        <v>6.83</v>
      </c>
      <c r="L2330" s="142"/>
      <c r="M2330" s="136">
        <v>498</v>
      </c>
    </row>
    <row r="2331" s="136" customFormat="1" customHeight="1" outlineLevel="1" spans="1:13">
      <c r="A2331" s="196">
        <v>2383</v>
      </c>
      <c r="B2331" s="196"/>
      <c r="C2331" s="196"/>
      <c r="D2331" s="196" t="s">
        <v>1547</v>
      </c>
      <c r="E2331" s="826">
        <v>1.428</v>
      </c>
      <c r="F2331" s="826">
        <v>1.5</v>
      </c>
      <c r="G2331" s="266">
        <v>3.96</v>
      </c>
      <c r="H2331" s="826">
        <v>1</v>
      </c>
      <c r="I2331" s="826">
        <v>5.65488</v>
      </c>
      <c r="J2331" s="826"/>
      <c r="K2331" s="826"/>
      <c r="L2331" s="142"/>
      <c r="M2331" s="136">
        <v>498</v>
      </c>
    </row>
    <row r="2332" s="136" customFormat="1" customHeight="1" outlineLevel="1" spans="1:13">
      <c r="A2332" s="196">
        <v>2384</v>
      </c>
      <c r="B2332" s="196"/>
      <c r="C2332" s="196" t="s">
        <v>83</v>
      </c>
      <c r="D2332" s="196" t="s">
        <v>1553</v>
      </c>
      <c r="E2332" s="826">
        <v>3.264</v>
      </c>
      <c r="F2332" s="826">
        <v>1.5</v>
      </c>
      <c r="G2332" s="826">
        <v>3</v>
      </c>
      <c r="H2332" s="826">
        <v>1</v>
      </c>
      <c r="I2332" s="826"/>
      <c r="J2332" s="826">
        <v>4.896</v>
      </c>
      <c r="K2332" s="826">
        <v>3.464</v>
      </c>
      <c r="L2332" s="142" t="s">
        <v>2329</v>
      </c>
      <c r="M2332" s="136">
        <v>498</v>
      </c>
    </row>
    <row r="2333" s="136" customFormat="1" customHeight="1" outlineLevel="1" spans="1:13">
      <c r="A2333" s="196">
        <v>2385</v>
      </c>
      <c r="B2333" s="196"/>
      <c r="C2333" s="196"/>
      <c r="D2333" s="266" t="s">
        <v>1606</v>
      </c>
      <c r="E2333" s="826">
        <v>3.264</v>
      </c>
      <c r="F2333" s="826">
        <v>1.5</v>
      </c>
      <c r="G2333" s="826">
        <v>3</v>
      </c>
      <c r="H2333" s="826">
        <v>1</v>
      </c>
      <c r="I2333" s="826"/>
      <c r="J2333" s="826">
        <v>4.896</v>
      </c>
      <c r="K2333" s="826">
        <v>3.464</v>
      </c>
      <c r="L2333" s="142"/>
      <c r="M2333" s="136">
        <v>498</v>
      </c>
    </row>
    <row r="2334" s="136" customFormat="1" customHeight="1" outlineLevel="1" spans="1:13">
      <c r="A2334" s="196">
        <v>2386</v>
      </c>
      <c r="B2334" s="196"/>
      <c r="C2334" s="196"/>
      <c r="D2334" s="196" t="s">
        <v>1555</v>
      </c>
      <c r="E2334" s="826">
        <v>6.63</v>
      </c>
      <c r="F2334" s="826">
        <v>1.5</v>
      </c>
      <c r="G2334" s="826">
        <v>3</v>
      </c>
      <c r="H2334" s="826">
        <v>1</v>
      </c>
      <c r="I2334" s="826"/>
      <c r="J2334" s="826">
        <v>9.945</v>
      </c>
      <c r="K2334" s="826">
        <v>6.83</v>
      </c>
      <c r="L2334" s="142"/>
      <c r="M2334" s="136">
        <v>498</v>
      </c>
    </row>
    <row r="2335" s="136" customFormat="1" customHeight="1" outlineLevel="1" spans="1:13">
      <c r="A2335" s="196">
        <v>2388</v>
      </c>
      <c r="B2335" s="196"/>
      <c r="C2335" s="196" t="s">
        <v>83</v>
      </c>
      <c r="D2335" s="196" t="s">
        <v>1553</v>
      </c>
      <c r="E2335" s="826">
        <v>3.264</v>
      </c>
      <c r="F2335" s="826">
        <v>1.5</v>
      </c>
      <c r="G2335" s="826">
        <v>3</v>
      </c>
      <c r="H2335" s="826">
        <v>1</v>
      </c>
      <c r="I2335" s="826"/>
      <c r="J2335" s="826">
        <v>4.896</v>
      </c>
      <c r="K2335" s="826">
        <v>3.464</v>
      </c>
      <c r="L2335" s="142" t="s">
        <v>2330</v>
      </c>
      <c r="M2335" s="136">
        <v>498</v>
      </c>
    </row>
    <row r="2336" s="136" customFormat="1" customHeight="1" outlineLevel="1" spans="1:13">
      <c r="A2336" s="196">
        <v>2389</v>
      </c>
      <c r="B2336" s="196"/>
      <c r="C2336" s="196"/>
      <c r="D2336" s="266" t="s">
        <v>1606</v>
      </c>
      <c r="E2336" s="826">
        <v>3.264</v>
      </c>
      <c r="F2336" s="826">
        <v>1.5</v>
      </c>
      <c r="G2336" s="826">
        <v>3</v>
      </c>
      <c r="H2336" s="826">
        <v>1</v>
      </c>
      <c r="I2336" s="826"/>
      <c r="J2336" s="826">
        <v>4.896</v>
      </c>
      <c r="K2336" s="826">
        <v>3.464</v>
      </c>
      <c r="L2336" s="142"/>
      <c r="M2336" s="136">
        <v>498</v>
      </c>
    </row>
    <row r="2337" s="136" customFormat="1" customHeight="1" outlineLevel="1" spans="1:13">
      <c r="A2337" s="196">
        <v>2390</v>
      </c>
      <c r="B2337" s="196"/>
      <c r="C2337" s="196"/>
      <c r="D2337" s="196" t="s">
        <v>1555</v>
      </c>
      <c r="E2337" s="826">
        <v>6.63</v>
      </c>
      <c r="F2337" s="826">
        <v>1.5</v>
      </c>
      <c r="G2337" s="826">
        <v>3</v>
      </c>
      <c r="H2337" s="826">
        <v>1</v>
      </c>
      <c r="I2337" s="826"/>
      <c r="J2337" s="826">
        <v>9.945</v>
      </c>
      <c r="K2337" s="826">
        <v>6.83</v>
      </c>
      <c r="L2337" s="142"/>
      <c r="M2337" s="136">
        <v>498</v>
      </c>
    </row>
    <row r="2338" s="136" customFormat="1" customHeight="1" outlineLevel="1" spans="1:13">
      <c r="A2338" s="196">
        <v>2392</v>
      </c>
      <c r="B2338" s="196"/>
      <c r="C2338" s="196" t="s">
        <v>87</v>
      </c>
      <c r="D2338" s="196" t="s">
        <v>1553</v>
      </c>
      <c r="E2338" s="826">
        <v>1.836</v>
      </c>
      <c r="F2338" s="826">
        <v>1.5</v>
      </c>
      <c r="G2338" s="826">
        <v>3</v>
      </c>
      <c r="H2338" s="826">
        <v>1</v>
      </c>
      <c r="I2338" s="826"/>
      <c r="J2338" s="826">
        <v>2.754</v>
      </c>
      <c r="K2338" s="826">
        <v>2.036</v>
      </c>
      <c r="L2338" s="142" t="s">
        <v>2331</v>
      </c>
      <c r="M2338" s="136">
        <v>498</v>
      </c>
    </row>
    <row r="2339" s="136" customFormat="1" customHeight="1" outlineLevel="1" spans="1:13">
      <c r="A2339" s="196">
        <v>2393</v>
      </c>
      <c r="B2339" s="196"/>
      <c r="C2339" s="196"/>
      <c r="D2339" s="266" t="s">
        <v>1606</v>
      </c>
      <c r="E2339" s="826">
        <v>1.836</v>
      </c>
      <c r="F2339" s="826">
        <v>1.5</v>
      </c>
      <c r="G2339" s="826">
        <v>3</v>
      </c>
      <c r="H2339" s="826">
        <v>1</v>
      </c>
      <c r="I2339" s="826"/>
      <c r="J2339" s="826">
        <v>2.754</v>
      </c>
      <c r="K2339" s="826">
        <v>2.036</v>
      </c>
      <c r="L2339" s="142"/>
      <c r="M2339" s="136">
        <v>498</v>
      </c>
    </row>
    <row r="2340" s="136" customFormat="1" customHeight="1" outlineLevel="1" spans="1:13">
      <c r="A2340" s="196">
        <v>2394</v>
      </c>
      <c r="B2340" s="196"/>
      <c r="C2340" s="196"/>
      <c r="D2340" s="196" t="s">
        <v>1555</v>
      </c>
      <c r="E2340" s="826">
        <v>6.63</v>
      </c>
      <c r="F2340" s="826">
        <v>1.5</v>
      </c>
      <c r="G2340" s="826">
        <v>3</v>
      </c>
      <c r="H2340" s="826">
        <v>3</v>
      </c>
      <c r="I2340" s="826"/>
      <c r="J2340" s="826">
        <v>29.835</v>
      </c>
      <c r="K2340" s="826">
        <v>6.83</v>
      </c>
      <c r="L2340" s="142"/>
      <c r="M2340" s="136">
        <v>498</v>
      </c>
    </row>
    <row r="2341" s="136" customFormat="1" customHeight="1" outlineLevel="1" spans="1:13">
      <c r="A2341" s="196">
        <v>2395</v>
      </c>
      <c r="B2341" s="196"/>
      <c r="C2341" s="196"/>
      <c r="D2341" s="196" t="s">
        <v>1547</v>
      </c>
      <c r="E2341" s="826">
        <v>1.428</v>
      </c>
      <c r="F2341" s="826">
        <v>1.5</v>
      </c>
      <c r="G2341" s="266">
        <v>3.96</v>
      </c>
      <c r="H2341" s="826">
        <v>1</v>
      </c>
      <c r="I2341" s="826">
        <v>5.65488</v>
      </c>
      <c r="J2341" s="826"/>
      <c r="K2341" s="826"/>
      <c r="L2341" s="142"/>
      <c r="M2341" s="136">
        <v>498</v>
      </c>
    </row>
    <row r="2342" s="136" customFormat="1" customHeight="1" outlineLevel="1" spans="1:13">
      <c r="A2342" s="196">
        <v>2396</v>
      </c>
      <c r="B2342" s="196"/>
      <c r="C2342" s="196" t="s">
        <v>87</v>
      </c>
      <c r="D2342" s="196" t="s">
        <v>1553</v>
      </c>
      <c r="E2342" s="826">
        <v>1.836</v>
      </c>
      <c r="F2342" s="826">
        <v>1.5</v>
      </c>
      <c r="G2342" s="826">
        <v>3</v>
      </c>
      <c r="H2342" s="826">
        <v>1</v>
      </c>
      <c r="I2342" s="826"/>
      <c r="J2342" s="826">
        <v>2.754</v>
      </c>
      <c r="K2342" s="826">
        <v>2.036</v>
      </c>
      <c r="L2342" s="142" t="s">
        <v>2332</v>
      </c>
      <c r="M2342" s="136">
        <v>498</v>
      </c>
    </row>
    <row r="2343" s="136" customFormat="1" customHeight="1" outlineLevel="1" spans="1:13">
      <c r="A2343" s="196">
        <v>2397</v>
      </c>
      <c r="B2343" s="196"/>
      <c r="C2343" s="196"/>
      <c r="D2343" s="266" t="s">
        <v>1606</v>
      </c>
      <c r="E2343" s="826">
        <v>1.836</v>
      </c>
      <c r="F2343" s="826">
        <v>1.5</v>
      </c>
      <c r="G2343" s="826">
        <v>3</v>
      </c>
      <c r="H2343" s="826">
        <v>1</v>
      </c>
      <c r="I2343" s="826"/>
      <c r="J2343" s="826">
        <v>2.754</v>
      </c>
      <c r="K2343" s="826">
        <v>2.036</v>
      </c>
      <c r="L2343" s="142"/>
      <c r="M2343" s="136">
        <v>498</v>
      </c>
    </row>
    <row r="2344" s="136" customFormat="1" customHeight="1" outlineLevel="1" spans="1:13">
      <c r="A2344" s="196">
        <v>2398</v>
      </c>
      <c r="B2344" s="196"/>
      <c r="C2344" s="196"/>
      <c r="D2344" s="196" t="s">
        <v>1555</v>
      </c>
      <c r="E2344" s="826">
        <v>6.63</v>
      </c>
      <c r="F2344" s="826">
        <v>1.5</v>
      </c>
      <c r="G2344" s="826">
        <v>3</v>
      </c>
      <c r="H2344" s="826">
        <v>3</v>
      </c>
      <c r="I2344" s="826"/>
      <c r="J2344" s="826">
        <v>29.835</v>
      </c>
      <c r="K2344" s="826">
        <v>6.83</v>
      </c>
      <c r="L2344" s="142"/>
      <c r="M2344" s="136">
        <v>498</v>
      </c>
    </row>
    <row r="2345" s="136" customFormat="1" customHeight="1" outlineLevel="1" spans="1:13">
      <c r="A2345" s="196">
        <v>2399</v>
      </c>
      <c r="B2345" s="196"/>
      <c r="C2345" s="196"/>
      <c r="D2345" s="196" t="s">
        <v>1547</v>
      </c>
      <c r="E2345" s="826">
        <v>1.428</v>
      </c>
      <c r="F2345" s="826">
        <v>1.5</v>
      </c>
      <c r="G2345" s="266">
        <v>3.96</v>
      </c>
      <c r="H2345" s="826">
        <v>1</v>
      </c>
      <c r="I2345" s="826">
        <v>5.65488</v>
      </c>
      <c r="J2345" s="826"/>
      <c r="K2345" s="826"/>
      <c r="L2345" s="142"/>
      <c r="M2345" s="136">
        <v>498</v>
      </c>
    </row>
    <row r="2346" s="136" customFormat="1" customHeight="1" outlineLevel="1" spans="1:13">
      <c r="A2346" s="196">
        <v>2400</v>
      </c>
      <c r="B2346" s="196"/>
      <c r="C2346" s="196" t="s">
        <v>87</v>
      </c>
      <c r="D2346" s="196" t="s">
        <v>1553</v>
      </c>
      <c r="E2346" s="826">
        <v>1.836</v>
      </c>
      <c r="F2346" s="826">
        <v>1.5</v>
      </c>
      <c r="G2346" s="826">
        <v>3</v>
      </c>
      <c r="H2346" s="826">
        <v>1</v>
      </c>
      <c r="I2346" s="826"/>
      <c r="J2346" s="826">
        <v>2.754</v>
      </c>
      <c r="K2346" s="826">
        <v>2.036</v>
      </c>
      <c r="L2346" s="142" t="s">
        <v>2333</v>
      </c>
      <c r="M2346" s="136">
        <v>498</v>
      </c>
    </row>
    <row r="2347" s="136" customFormat="1" customHeight="1" outlineLevel="1" spans="1:13">
      <c r="A2347" s="196">
        <v>2401</v>
      </c>
      <c r="B2347" s="196"/>
      <c r="C2347" s="196"/>
      <c r="D2347" s="266" t="s">
        <v>1606</v>
      </c>
      <c r="E2347" s="826">
        <v>1.836</v>
      </c>
      <c r="F2347" s="826">
        <v>1.5</v>
      </c>
      <c r="G2347" s="826">
        <v>3</v>
      </c>
      <c r="H2347" s="826">
        <v>1</v>
      </c>
      <c r="I2347" s="826"/>
      <c r="J2347" s="826">
        <v>2.754</v>
      </c>
      <c r="K2347" s="826">
        <v>2.036</v>
      </c>
      <c r="L2347" s="142"/>
      <c r="M2347" s="136">
        <v>498</v>
      </c>
    </row>
    <row r="2348" s="136" customFormat="1" customHeight="1" outlineLevel="1" spans="1:13">
      <c r="A2348" s="196">
        <v>2402</v>
      </c>
      <c r="B2348" s="196"/>
      <c r="C2348" s="196"/>
      <c r="D2348" s="196" t="s">
        <v>1555</v>
      </c>
      <c r="E2348" s="826">
        <v>6.63</v>
      </c>
      <c r="F2348" s="826">
        <v>1.5</v>
      </c>
      <c r="G2348" s="826">
        <v>3</v>
      </c>
      <c r="H2348" s="826">
        <v>3</v>
      </c>
      <c r="I2348" s="826"/>
      <c r="J2348" s="826">
        <v>29.835</v>
      </c>
      <c r="K2348" s="826">
        <v>6.83</v>
      </c>
      <c r="L2348" s="142"/>
      <c r="M2348" s="136">
        <v>498</v>
      </c>
    </row>
    <row r="2349" s="136" customFormat="1" customHeight="1" outlineLevel="1" spans="1:13">
      <c r="A2349" s="196">
        <v>2403</v>
      </c>
      <c r="B2349" s="196"/>
      <c r="C2349" s="196"/>
      <c r="D2349" s="196" t="s">
        <v>1547</v>
      </c>
      <c r="E2349" s="826">
        <v>1.428</v>
      </c>
      <c r="F2349" s="826">
        <v>1.5</v>
      </c>
      <c r="G2349" s="266">
        <v>3.96</v>
      </c>
      <c r="H2349" s="826">
        <v>1</v>
      </c>
      <c r="I2349" s="826">
        <v>5.65488</v>
      </c>
      <c r="J2349" s="826"/>
      <c r="K2349" s="826"/>
      <c r="L2349" s="142"/>
      <c r="M2349" s="136">
        <v>498</v>
      </c>
    </row>
    <row r="2350" s="136" customFormat="1" customHeight="1" outlineLevel="1" spans="1:13">
      <c r="A2350" s="196">
        <v>2404</v>
      </c>
      <c r="B2350" s="196"/>
      <c r="C2350" s="196" t="s">
        <v>85</v>
      </c>
      <c r="D2350" s="196" t="s">
        <v>1553</v>
      </c>
      <c r="E2350" s="826">
        <v>1.836</v>
      </c>
      <c r="F2350" s="826">
        <v>1.5</v>
      </c>
      <c r="G2350" s="826">
        <v>3</v>
      </c>
      <c r="H2350" s="826">
        <v>1</v>
      </c>
      <c r="I2350" s="826"/>
      <c r="J2350" s="826">
        <v>2.754</v>
      </c>
      <c r="K2350" s="826">
        <v>2.036</v>
      </c>
      <c r="L2350" s="142" t="s">
        <v>2334</v>
      </c>
      <c r="M2350" s="136">
        <v>498</v>
      </c>
    </row>
    <row r="2351" s="136" customFormat="1" customHeight="1" outlineLevel="1" spans="1:13">
      <c r="A2351" s="196">
        <v>2405</v>
      </c>
      <c r="B2351" s="196"/>
      <c r="C2351" s="196"/>
      <c r="D2351" s="266" t="s">
        <v>1606</v>
      </c>
      <c r="E2351" s="826">
        <v>1.836</v>
      </c>
      <c r="F2351" s="826">
        <v>1.5</v>
      </c>
      <c r="G2351" s="826">
        <v>3</v>
      </c>
      <c r="H2351" s="826">
        <v>1</v>
      </c>
      <c r="I2351" s="826"/>
      <c r="J2351" s="826">
        <v>2.754</v>
      </c>
      <c r="K2351" s="826">
        <v>2.036</v>
      </c>
      <c r="L2351" s="142"/>
      <c r="M2351" s="136">
        <v>498</v>
      </c>
    </row>
    <row r="2352" s="136" customFormat="1" customHeight="1" outlineLevel="1" spans="1:13">
      <c r="A2352" s="196">
        <v>2406</v>
      </c>
      <c r="B2352" s="196"/>
      <c r="C2352" s="196"/>
      <c r="D2352" s="196" t="s">
        <v>1555</v>
      </c>
      <c r="E2352" s="826">
        <v>6.63</v>
      </c>
      <c r="F2352" s="826">
        <v>1.5</v>
      </c>
      <c r="G2352" s="826">
        <v>3</v>
      </c>
      <c r="H2352" s="826">
        <v>2</v>
      </c>
      <c r="I2352" s="826"/>
      <c r="J2352" s="826">
        <v>19.89</v>
      </c>
      <c r="K2352" s="826">
        <v>6.83</v>
      </c>
      <c r="L2352" s="142"/>
      <c r="M2352" s="136">
        <v>498</v>
      </c>
    </row>
    <row r="2353" s="136" customFormat="1" customHeight="1" outlineLevel="1" spans="1:13">
      <c r="A2353" s="196">
        <v>2407</v>
      </c>
      <c r="B2353" s="196"/>
      <c r="C2353" s="196"/>
      <c r="D2353" s="196" t="s">
        <v>1547</v>
      </c>
      <c r="E2353" s="826">
        <v>1.428</v>
      </c>
      <c r="F2353" s="826">
        <v>1.5</v>
      </c>
      <c r="G2353" s="266">
        <v>3.96</v>
      </c>
      <c r="H2353" s="826">
        <v>1</v>
      </c>
      <c r="I2353" s="826">
        <v>5.65488</v>
      </c>
      <c r="J2353" s="826"/>
      <c r="K2353" s="826"/>
      <c r="L2353" s="142"/>
      <c r="M2353" s="136">
        <v>498</v>
      </c>
    </row>
    <row r="2354" s="136" customFormat="1" customHeight="1" outlineLevel="1" spans="1:13">
      <c r="A2354" s="196">
        <v>2408</v>
      </c>
      <c r="B2354" s="196"/>
      <c r="C2354" s="196" t="s">
        <v>85</v>
      </c>
      <c r="D2354" s="196" t="s">
        <v>1553</v>
      </c>
      <c r="E2354" s="826">
        <v>1.836</v>
      </c>
      <c r="F2354" s="826">
        <v>1.5</v>
      </c>
      <c r="G2354" s="826">
        <v>3</v>
      </c>
      <c r="H2354" s="826">
        <v>1</v>
      </c>
      <c r="I2354" s="826"/>
      <c r="J2354" s="826">
        <v>2.754</v>
      </c>
      <c r="K2354" s="826">
        <v>2.036</v>
      </c>
      <c r="L2354" s="142" t="s">
        <v>2335</v>
      </c>
      <c r="M2354" s="136">
        <v>498</v>
      </c>
    </row>
    <row r="2355" s="136" customFormat="1" customHeight="1" outlineLevel="1" spans="1:13">
      <c r="A2355" s="196">
        <v>2409</v>
      </c>
      <c r="B2355" s="196"/>
      <c r="C2355" s="196"/>
      <c r="D2355" s="266" t="s">
        <v>1606</v>
      </c>
      <c r="E2355" s="826">
        <v>1.836</v>
      </c>
      <c r="F2355" s="826">
        <v>1.5</v>
      </c>
      <c r="G2355" s="826">
        <v>3</v>
      </c>
      <c r="H2355" s="826">
        <v>1</v>
      </c>
      <c r="I2355" s="826"/>
      <c r="J2355" s="826">
        <v>2.754</v>
      </c>
      <c r="K2355" s="826">
        <v>2.036</v>
      </c>
      <c r="L2355" s="142"/>
      <c r="M2355" s="136">
        <v>498</v>
      </c>
    </row>
    <row r="2356" s="136" customFormat="1" customHeight="1" outlineLevel="1" spans="1:13">
      <c r="A2356" s="196">
        <v>2410</v>
      </c>
      <c r="B2356" s="196"/>
      <c r="C2356" s="196"/>
      <c r="D2356" s="196" t="s">
        <v>1555</v>
      </c>
      <c r="E2356" s="826">
        <v>6.63</v>
      </c>
      <c r="F2356" s="826">
        <v>1.5</v>
      </c>
      <c r="G2356" s="826">
        <v>3</v>
      </c>
      <c r="H2356" s="826">
        <v>2</v>
      </c>
      <c r="I2356" s="826"/>
      <c r="J2356" s="826">
        <v>19.89</v>
      </c>
      <c r="K2356" s="826">
        <v>6.83</v>
      </c>
      <c r="L2356" s="142"/>
      <c r="M2356" s="136">
        <v>498</v>
      </c>
    </row>
    <row r="2357" s="136" customFormat="1" customHeight="1" outlineLevel="1" spans="1:13">
      <c r="A2357" s="196">
        <v>2411</v>
      </c>
      <c r="B2357" s="196"/>
      <c r="C2357" s="196"/>
      <c r="D2357" s="196" t="s">
        <v>1547</v>
      </c>
      <c r="E2357" s="826">
        <v>1.428</v>
      </c>
      <c r="F2357" s="826">
        <v>1.5</v>
      </c>
      <c r="G2357" s="266">
        <v>3.96</v>
      </c>
      <c r="H2357" s="826">
        <v>1</v>
      </c>
      <c r="I2357" s="826">
        <v>5.65488</v>
      </c>
      <c r="J2357" s="826"/>
      <c r="K2357" s="826"/>
      <c r="L2357" s="142"/>
      <c r="M2357" s="136">
        <v>498</v>
      </c>
    </row>
    <row r="2358" s="136" customFormat="1" customHeight="1" outlineLevel="1" spans="1:13">
      <c r="A2358" s="196">
        <v>2412</v>
      </c>
      <c r="B2358" s="196"/>
      <c r="C2358" s="196" t="s">
        <v>85</v>
      </c>
      <c r="D2358" s="196" t="s">
        <v>1553</v>
      </c>
      <c r="E2358" s="826">
        <v>1.836</v>
      </c>
      <c r="F2358" s="826">
        <v>1.5</v>
      </c>
      <c r="G2358" s="826">
        <v>3</v>
      </c>
      <c r="H2358" s="826">
        <v>1</v>
      </c>
      <c r="I2358" s="826"/>
      <c r="J2358" s="826">
        <v>2.754</v>
      </c>
      <c r="K2358" s="826">
        <v>2.036</v>
      </c>
      <c r="L2358" s="142" t="s">
        <v>2336</v>
      </c>
      <c r="M2358" s="136">
        <v>498</v>
      </c>
    </row>
    <row r="2359" s="136" customFormat="1" customHeight="1" outlineLevel="1" spans="1:13">
      <c r="A2359" s="196">
        <v>2413</v>
      </c>
      <c r="B2359" s="196"/>
      <c r="C2359" s="196"/>
      <c r="D2359" s="266" t="s">
        <v>1606</v>
      </c>
      <c r="E2359" s="826">
        <v>1.836</v>
      </c>
      <c r="F2359" s="826">
        <v>1.5</v>
      </c>
      <c r="G2359" s="826">
        <v>3</v>
      </c>
      <c r="H2359" s="826">
        <v>1</v>
      </c>
      <c r="I2359" s="826"/>
      <c r="J2359" s="826">
        <v>2.754</v>
      </c>
      <c r="K2359" s="826">
        <v>2.036</v>
      </c>
      <c r="L2359" s="142"/>
      <c r="M2359" s="136">
        <v>498</v>
      </c>
    </row>
    <row r="2360" s="136" customFormat="1" customHeight="1" outlineLevel="1" spans="1:13">
      <c r="A2360" s="196">
        <v>2414</v>
      </c>
      <c r="B2360" s="196"/>
      <c r="C2360" s="196"/>
      <c r="D2360" s="196" t="s">
        <v>1555</v>
      </c>
      <c r="E2360" s="826">
        <v>6.63</v>
      </c>
      <c r="F2360" s="826">
        <v>1.5</v>
      </c>
      <c r="G2360" s="826">
        <v>3</v>
      </c>
      <c r="H2360" s="826">
        <v>2</v>
      </c>
      <c r="I2360" s="826"/>
      <c r="J2360" s="826">
        <v>19.89</v>
      </c>
      <c r="K2360" s="826">
        <v>6.83</v>
      </c>
      <c r="L2360" s="142"/>
      <c r="M2360" s="136">
        <v>498</v>
      </c>
    </row>
    <row r="2361" s="136" customFormat="1" customHeight="1" outlineLevel="1" spans="1:13">
      <c r="A2361" s="196">
        <v>2415</v>
      </c>
      <c r="B2361" s="196"/>
      <c r="C2361" s="196"/>
      <c r="D2361" s="196" t="s">
        <v>1547</v>
      </c>
      <c r="E2361" s="826">
        <v>1.428</v>
      </c>
      <c r="F2361" s="826">
        <v>1.5</v>
      </c>
      <c r="G2361" s="266">
        <v>3.96</v>
      </c>
      <c r="H2361" s="826">
        <v>1</v>
      </c>
      <c r="I2361" s="826">
        <v>5.65488</v>
      </c>
      <c r="J2361" s="826"/>
      <c r="K2361" s="826"/>
      <c r="L2361" s="142"/>
      <c r="M2361" s="136">
        <v>498</v>
      </c>
    </row>
    <row r="2362" s="136" customFormat="1" customHeight="1" outlineLevel="1" spans="1:13">
      <c r="A2362" s="196">
        <v>2416</v>
      </c>
      <c r="B2362" s="196"/>
      <c r="C2362" s="196" t="s">
        <v>85</v>
      </c>
      <c r="D2362" s="196" t="s">
        <v>1553</v>
      </c>
      <c r="E2362" s="826">
        <v>1.836</v>
      </c>
      <c r="F2362" s="826">
        <v>1.5</v>
      </c>
      <c r="G2362" s="826">
        <v>3</v>
      </c>
      <c r="H2362" s="826">
        <v>1</v>
      </c>
      <c r="I2362" s="826"/>
      <c r="J2362" s="826">
        <v>2.754</v>
      </c>
      <c r="K2362" s="826">
        <v>2.036</v>
      </c>
      <c r="L2362" s="142" t="s">
        <v>2337</v>
      </c>
      <c r="M2362" s="136">
        <v>498</v>
      </c>
    </row>
    <row r="2363" s="136" customFormat="1" customHeight="1" outlineLevel="1" spans="1:13">
      <c r="A2363" s="196">
        <v>2417</v>
      </c>
      <c r="B2363" s="196"/>
      <c r="C2363" s="196"/>
      <c r="D2363" s="266" t="s">
        <v>1606</v>
      </c>
      <c r="E2363" s="826">
        <v>1.836</v>
      </c>
      <c r="F2363" s="826">
        <v>1.5</v>
      </c>
      <c r="G2363" s="826">
        <v>3</v>
      </c>
      <c r="H2363" s="826">
        <v>1</v>
      </c>
      <c r="I2363" s="826"/>
      <c r="J2363" s="826">
        <v>2.754</v>
      </c>
      <c r="K2363" s="826">
        <v>2.036</v>
      </c>
      <c r="L2363" s="142"/>
      <c r="M2363" s="136">
        <v>498</v>
      </c>
    </row>
    <row r="2364" s="136" customFormat="1" customHeight="1" outlineLevel="1" spans="1:13">
      <c r="A2364" s="196">
        <v>2418</v>
      </c>
      <c r="B2364" s="196"/>
      <c r="C2364" s="196"/>
      <c r="D2364" s="196" t="s">
        <v>1555</v>
      </c>
      <c r="E2364" s="826">
        <v>6.63</v>
      </c>
      <c r="F2364" s="826">
        <v>1.5</v>
      </c>
      <c r="G2364" s="826">
        <v>3</v>
      </c>
      <c r="H2364" s="826">
        <v>2</v>
      </c>
      <c r="I2364" s="826"/>
      <c r="J2364" s="826">
        <v>19.89</v>
      </c>
      <c r="K2364" s="826">
        <v>6.83</v>
      </c>
      <c r="L2364" s="142"/>
      <c r="M2364" s="136">
        <v>498</v>
      </c>
    </row>
    <row r="2365" s="136" customFormat="1" customHeight="1" outlineLevel="1" spans="1:13">
      <c r="A2365" s="196">
        <v>2419</v>
      </c>
      <c r="B2365" s="196"/>
      <c r="C2365" s="196"/>
      <c r="D2365" s="196" t="s">
        <v>1547</v>
      </c>
      <c r="E2365" s="826">
        <v>1.428</v>
      </c>
      <c r="F2365" s="826">
        <v>1.5</v>
      </c>
      <c r="G2365" s="266">
        <v>3.96</v>
      </c>
      <c r="H2365" s="826">
        <v>1</v>
      </c>
      <c r="I2365" s="826">
        <v>5.65488</v>
      </c>
      <c r="J2365" s="826"/>
      <c r="K2365" s="826"/>
      <c r="L2365" s="142"/>
      <c r="M2365" s="136">
        <v>498</v>
      </c>
    </row>
    <row r="2366" s="136" customFormat="1" customHeight="1" outlineLevel="1" spans="1:13">
      <c r="A2366" s="196">
        <v>2420</v>
      </c>
      <c r="B2366" s="196"/>
      <c r="C2366" s="131" t="s">
        <v>1163</v>
      </c>
      <c r="D2366" s="196" t="s">
        <v>1555</v>
      </c>
      <c r="E2366" s="826">
        <v>9.792</v>
      </c>
      <c r="F2366" s="826">
        <v>1.5</v>
      </c>
      <c r="G2366" s="826">
        <v>3</v>
      </c>
      <c r="H2366" s="826">
        <v>1</v>
      </c>
      <c r="I2366" s="826"/>
      <c r="J2366" s="826">
        <v>14.688</v>
      </c>
      <c r="K2366" s="826">
        <v>9.992</v>
      </c>
      <c r="L2366" s="142" t="s">
        <v>1335</v>
      </c>
      <c r="M2366" s="136">
        <v>498</v>
      </c>
    </row>
    <row r="2367" s="136" customFormat="1" customHeight="1" outlineLevel="1" spans="1:13">
      <c r="A2367" s="196">
        <v>2421</v>
      </c>
      <c r="B2367" s="196"/>
      <c r="C2367" s="315"/>
      <c r="D2367" s="196" t="s">
        <v>1553</v>
      </c>
      <c r="E2367" s="826">
        <v>5.712</v>
      </c>
      <c r="F2367" s="826">
        <v>1.5</v>
      </c>
      <c r="G2367" s="826">
        <v>3</v>
      </c>
      <c r="H2367" s="826">
        <v>1</v>
      </c>
      <c r="I2367" s="826"/>
      <c r="J2367" s="826">
        <v>8.568</v>
      </c>
      <c r="K2367" s="826">
        <v>5.912</v>
      </c>
      <c r="L2367" s="142"/>
      <c r="M2367" s="136">
        <v>498</v>
      </c>
    </row>
    <row r="2368" s="136" customFormat="1" customHeight="1" outlineLevel="1" spans="1:13">
      <c r="A2368" s="196">
        <v>2422</v>
      </c>
      <c r="B2368" s="196"/>
      <c r="C2368" s="263"/>
      <c r="D2368" s="266" t="s">
        <v>1606</v>
      </c>
      <c r="E2368" s="826">
        <v>5.712</v>
      </c>
      <c r="F2368" s="826">
        <v>1.5</v>
      </c>
      <c r="G2368" s="826">
        <v>3</v>
      </c>
      <c r="H2368" s="826">
        <v>1</v>
      </c>
      <c r="I2368" s="826"/>
      <c r="J2368" s="826">
        <v>8.568</v>
      </c>
      <c r="K2368" s="826">
        <v>5.912</v>
      </c>
      <c r="L2368" s="142"/>
      <c r="M2368" s="136">
        <v>498</v>
      </c>
    </row>
    <row r="2369" s="136" customFormat="1" customHeight="1" outlineLevel="1" spans="1:13">
      <c r="A2369" s="196">
        <v>2423</v>
      </c>
      <c r="B2369" s="196"/>
      <c r="C2369" s="196" t="s">
        <v>1165</v>
      </c>
      <c r="D2369" s="196" t="s">
        <v>1553</v>
      </c>
      <c r="E2369" s="826">
        <v>3.366</v>
      </c>
      <c r="F2369" s="826">
        <v>1.5</v>
      </c>
      <c r="G2369" s="826">
        <v>1.4</v>
      </c>
      <c r="H2369" s="826">
        <v>1</v>
      </c>
      <c r="I2369" s="826"/>
      <c r="J2369" s="826">
        <v>5.049</v>
      </c>
      <c r="K2369" s="826">
        <v>3.566</v>
      </c>
      <c r="L2369" s="142" t="s">
        <v>1336</v>
      </c>
      <c r="M2369" s="136">
        <v>498</v>
      </c>
    </row>
    <row r="2370" s="136" customFormat="1" customHeight="1" outlineLevel="1" spans="1:13">
      <c r="A2370" s="196">
        <v>2424</v>
      </c>
      <c r="B2370" s="196" t="s">
        <v>2338</v>
      </c>
      <c r="C2370" s="196" t="s">
        <v>1190</v>
      </c>
      <c r="D2370" s="196" t="s">
        <v>1553</v>
      </c>
      <c r="E2370" s="826">
        <v>9.69</v>
      </c>
      <c r="F2370" s="826">
        <v>1.5</v>
      </c>
      <c r="G2370" s="826">
        <v>3</v>
      </c>
      <c r="H2370" s="826">
        <v>1</v>
      </c>
      <c r="I2370" s="826"/>
      <c r="J2370" s="826">
        <v>14.535</v>
      </c>
      <c r="K2370" s="826">
        <v>9.89</v>
      </c>
      <c r="L2370" s="142" t="s">
        <v>2339</v>
      </c>
      <c r="M2370" s="136">
        <v>702</v>
      </c>
    </row>
    <row r="2371" s="136" customFormat="1" customHeight="1" outlineLevel="1" spans="1:13">
      <c r="A2371" s="196">
        <v>2425</v>
      </c>
      <c r="B2371" s="196"/>
      <c r="C2371" s="196" t="s">
        <v>1239</v>
      </c>
      <c r="D2371" s="196" t="s">
        <v>1553</v>
      </c>
      <c r="E2371" s="826">
        <v>8.67</v>
      </c>
      <c r="F2371" s="826">
        <v>1.5</v>
      </c>
      <c r="G2371" s="826">
        <v>3</v>
      </c>
      <c r="H2371" s="826">
        <v>1</v>
      </c>
      <c r="I2371" s="826"/>
      <c r="J2371" s="826">
        <v>13.005</v>
      </c>
      <c r="K2371" s="826">
        <v>8.87</v>
      </c>
      <c r="L2371" s="142" t="s">
        <v>1561</v>
      </c>
      <c r="M2371" s="136">
        <v>702</v>
      </c>
    </row>
    <row r="2372" s="136" customFormat="1" customHeight="1" outlineLevel="1" spans="1:13">
      <c r="A2372" s="196">
        <v>2426</v>
      </c>
      <c r="B2372" s="196"/>
      <c r="C2372" s="196" t="s">
        <v>83</v>
      </c>
      <c r="D2372" s="196" t="s">
        <v>1553</v>
      </c>
      <c r="E2372" s="826">
        <v>1.836</v>
      </c>
      <c r="F2372" s="826">
        <v>1.5</v>
      </c>
      <c r="G2372" s="826">
        <v>3</v>
      </c>
      <c r="H2372" s="826">
        <v>1</v>
      </c>
      <c r="I2372" s="826"/>
      <c r="J2372" s="826">
        <v>2.754</v>
      </c>
      <c r="K2372" s="826">
        <v>2.036</v>
      </c>
      <c r="L2372" s="142" t="s">
        <v>2340</v>
      </c>
      <c r="M2372" s="136">
        <v>702</v>
      </c>
    </row>
    <row r="2373" s="136" customFormat="1" customHeight="1" outlineLevel="1" spans="1:13">
      <c r="A2373" s="196">
        <v>2427</v>
      </c>
      <c r="B2373" s="196"/>
      <c r="C2373" s="196"/>
      <c r="D2373" s="266" t="s">
        <v>1606</v>
      </c>
      <c r="E2373" s="826">
        <v>1.836</v>
      </c>
      <c r="F2373" s="826">
        <v>1.5</v>
      </c>
      <c r="G2373" s="826">
        <v>3</v>
      </c>
      <c r="H2373" s="826">
        <v>1</v>
      </c>
      <c r="I2373" s="826"/>
      <c r="J2373" s="826">
        <v>2.754</v>
      </c>
      <c r="K2373" s="826">
        <v>2.036</v>
      </c>
      <c r="L2373" s="142"/>
      <c r="M2373" s="136">
        <v>702</v>
      </c>
    </row>
    <row r="2374" s="136" customFormat="1" customHeight="1" outlineLevel="1" spans="1:13">
      <c r="A2374" s="196">
        <v>2428</v>
      </c>
      <c r="B2374" s="196"/>
      <c r="C2374" s="196"/>
      <c r="D2374" s="196" t="s">
        <v>1555</v>
      </c>
      <c r="E2374" s="826">
        <v>6.63</v>
      </c>
      <c r="F2374" s="826">
        <v>1.5</v>
      </c>
      <c r="G2374" s="826">
        <v>3</v>
      </c>
      <c r="H2374" s="826">
        <v>2</v>
      </c>
      <c r="I2374" s="826"/>
      <c r="J2374" s="826">
        <v>19.89</v>
      </c>
      <c r="K2374" s="826">
        <v>6.83</v>
      </c>
      <c r="L2374" s="142"/>
      <c r="M2374" s="136">
        <v>702</v>
      </c>
    </row>
    <row r="2375" s="136" customFormat="1" customHeight="1" outlineLevel="1" spans="1:13">
      <c r="A2375" s="196">
        <v>2429</v>
      </c>
      <c r="B2375" s="196"/>
      <c r="C2375" s="196"/>
      <c r="D2375" s="196" t="s">
        <v>1547</v>
      </c>
      <c r="E2375" s="826">
        <v>1.428</v>
      </c>
      <c r="F2375" s="826">
        <v>1.5</v>
      </c>
      <c r="G2375" s="266">
        <v>3.96</v>
      </c>
      <c r="H2375" s="826">
        <v>1</v>
      </c>
      <c r="I2375" s="826">
        <v>5.65488</v>
      </c>
      <c r="J2375" s="826"/>
      <c r="K2375" s="826"/>
      <c r="L2375" s="142"/>
      <c r="M2375" s="136">
        <v>702</v>
      </c>
    </row>
    <row r="2376" s="136" customFormat="1" customHeight="1" outlineLevel="1" spans="1:13">
      <c r="A2376" s="196">
        <v>2430</v>
      </c>
      <c r="B2376" s="196"/>
      <c r="C2376" s="196" t="s">
        <v>83</v>
      </c>
      <c r="D2376" s="196" t="s">
        <v>1553</v>
      </c>
      <c r="E2376" s="826">
        <v>1.836</v>
      </c>
      <c r="F2376" s="826">
        <v>1.5</v>
      </c>
      <c r="G2376" s="826">
        <v>3</v>
      </c>
      <c r="H2376" s="826">
        <v>1</v>
      </c>
      <c r="I2376" s="826"/>
      <c r="J2376" s="826">
        <v>2.754</v>
      </c>
      <c r="K2376" s="826">
        <v>2.036</v>
      </c>
      <c r="L2376" s="142" t="s">
        <v>2341</v>
      </c>
      <c r="M2376" s="136">
        <v>702</v>
      </c>
    </row>
    <row r="2377" s="136" customFormat="1" customHeight="1" outlineLevel="1" spans="1:13">
      <c r="A2377" s="196">
        <v>2431</v>
      </c>
      <c r="B2377" s="196"/>
      <c r="C2377" s="196"/>
      <c r="D2377" s="266" t="s">
        <v>1606</v>
      </c>
      <c r="E2377" s="826">
        <v>1.836</v>
      </c>
      <c r="F2377" s="826">
        <v>1.5</v>
      </c>
      <c r="G2377" s="826">
        <v>3</v>
      </c>
      <c r="H2377" s="826">
        <v>1</v>
      </c>
      <c r="I2377" s="826"/>
      <c r="J2377" s="826">
        <v>2.754</v>
      </c>
      <c r="K2377" s="826">
        <v>2.036</v>
      </c>
      <c r="L2377" s="142"/>
      <c r="M2377" s="136">
        <v>702</v>
      </c>
    </row>
    <row r="2378" s="136" customFormat="1" customHeight="1" outlineLevel="1" spans="1:13">
      <c r="A2378" s="196">
        <v>2432</v>
      </c>
      <c r="B2378" s="196"/>
      <c r="C2378" s="196"/>
      <c r="D2378" s="196" t="s">
        <v>1555</v>
      </c>
      <c r="E2378" s="826">
        <v>6.63</v>
      </c>
      <c r="F2378" s="826">
        <v>1.5</v>
      </c>
      <c r="G2378" s="826">
        <v>3</v>
      </c>
      <c r="H2378" s="826">
        <v>2</v>
      </c>
      <c r="I2378" s="826"/>
      <c r="J2378" s="826">
        <v>19.89</v>
      </c>
      <c r="K2378" s="826">
        <v>6.83</v>
      </c>
      <c r="L2378" s="142"/>
      <c r="M2378" s="136">
        <v>702</v>
      </c>
    </row>
    <row r="2379" s="136" customFormat="1" customHeight="1" outlineLevel="1" spans="1:13">
      <c r="A2379" s="196">
        <v>2433</v>
      </c>
      <c r="B2379" s="196"/>
      <c r="C2379" s="196"/>
      <c r="D2379" s="196" t="s">
        <v>1547</v>
      </c>
      <c r="E2379" s="826">
        <v>1.428</v>
      </c>
      <c r="F2379" s="826">
        <v>1.5</v>
      </c>
      <c r="G2379" s="266">
        <v>3.96</v>
      </c>
      <c r="H2379" s="826">
        <v>1</v>
      </c>
      <c r="I2379" s="826">
        <v>5.65488</v>
      </c>
      <c r="J2379" s="826"/>
      <c r="K2379" s="826"/>
      <c r="L2379" s="142"/>
      <c r="M2379" s="136">
        <v>702</v>
      </c>
    </row>
    <row r="2380" s="136" customFormat="1" customHeight="1" outlineLevel="1" spans="1:13">
      <c r="A2380" s="196">
        <v>2434</v>
      </c>
      <c r="B2380" s="196"/>
      <c r="C2380" s="196" t="s">
        <v>83</v>
      </c>
      <c r="D2380" s="196" t="s">
        <v>1553</v>
      </c>
      <c r="E2380" s="826">
        <v>1.836</v>
      </c>
      <c r="F2380" s="826">
        <v>1.5</v>
      </c>
      <c r="G2380" s="826">
        <v>3</v>
      </c>
      <c r="H2380" s="826">
        <v>1</v>
      </c>
      <c r="I2380" s="826"/>
      <c r="J2380" s="826">
        <v>2.754</v>
      </c>
      <c r="K2380" s="826">
        <v>2.036</v>
      </c>
      <c r="L2380" s="142" t="s">
        <v>2342</v>
      </c>
      <c r="M2380" s="136">
        <v>702</v>
      </c>
    </row>
    <row r="2381" s="136" customFormat="1" customHeight="1" outlineLevel="1" spans="1:13">
      <c r="A2381" s="196">
        <v>2435</v>
      </c>
      <c r="B2381" s="196"/>
      <c r="C2381" s="196"/>
      <c r="D2381" s="266" t="s">
        <v>1606</v>
      </c>
      <c r="E2381" s="826">
        <v>1.836</v>
      </c>
      <c r="F2381" s="826">
        <v>1.5</v>
      </c>
      <c r="G2381" s="826">
        <v>3</v>
      </c>
      <c r="H2381" s="826">
        <v>1</v>
      </c>
      <c r="I2381" s="826"/>
      <c r="J2381" s="826">
        <v>2.754</v>
      </c>
      <c r="K2381" s="826">
        <v>2.036</v>
      </c>
      <c r="L2381" s="142"/>
      <c r="M2381" s="136">
        <v>702</v>
      </c>
    </row>
    <row r="2382" s="136" customFormat="1" customHeight="1" outlineLevel="1" spans="1:13">
      <c r="A2382" s="196">
        <v>2436</v>
      </c>
      <c r="B2382" s="196"/>
      <c r="C2382" s="196"/>
      <c r="D2382" s="196" t="s">
        <v>1555</v>
      </c>
      <c r="E2382" s="826">
        <v>6.63</v>
      </c>
      <c r="F2382" s="826">
        <v>1.5</v>
      </c>
      <c r="G2382" s="826">
        <v>3</v>
      </c>
      <c r="H2382" s="826">
        <v>2</v>
      </c>
      <c r="I2382" s="826"/>
      <c r="J2382" s="826">
        <v>19.89</v>
      </c>
      <c r="K2382" s="826">
        <v>6.83</v>
      </c>
      <c r="L2382" s="142"/>
      <c r="M2382" s="136">
        <v>702</v>
      </c>
    </row>
    <row r="2383" s="136" customFormat="1" customHeight="1" outlineLevel="1" spans="1:13">
      <c r="A2383" s="196">
        <v>2437</v>
      </c>
      <c r="B2383" s="196"/>
      <c r="C2383" s="196"/>
      <c r="D2383" s="196" t="s">
        <v>1547</v>
      </c>
      <c r="E2383" s="826">
        <v>1.428</v>
      </c>
      <c r="F2383" s="826">
        <v>1.5</v>
      </c>
      <c r="G2383" s="266">
        <v>3.96</v>
      </c>
      <c r="H2383" s="826">
        <v>1</v>
      </c>
      <c r="I2383" s="826">
        <v>5.65488</v>
      </c>
      <c r="J2383" s="826"/>
      <c r="K2383" s="826"/>
      <c r="L2383" s="142"/>
      <c r="M2383" s="136">
        <v>702</v>
      </c>
    </row>
    <row r="2384" s="136" customFormat="1" customHeight="1" outlineLevel="1" spans="1:13">
      <c r="A2384" s="196">
        <v>2438</v>
      </c>
      <c r="B2384" s="196"/>
      <c r="C2384" s="196" t="s">
        <v>83</v>
      </c>
      <c r="D2384" s="196" t="s">
        <v>1553</v>
      </c>
      <c r="E2384" s="826">
        <v>1.836</v>
      </c>
      <c r="F2384" s="826">
        <v>1.5</v>
      </c>
      <c r="G2384" s="826">
        <v>3</v>
      </c>
      <c r="H2384" s="826">
        <v>1</v>
      </c>
      <c r="I2384" s="826"/>
      <c r="J2384" s="826">
        <v>2.754</v>
      </c>
      <c r="K2384" s="826">
        <v>2.036</v>
      </c>
      <c r="L2384" s="142" t="s">
        <v>2343</v>
      </c>
      <c r="M2384" s="136">
        <v>702</v>
      </c>
    </row>
    <row r="2385" s="136" customFormat="1" customHeight="1" outlineLevel="1" spans="1:13">
      <c r="A2385" s="196">
        <v>2439</v>
      </c>
      <c r="B2385" s="196"/>
      <c r="C2385" s="196"/>
      <c r="D2385" s="266" t="s">
        <v>1606</v>
      </c>
      <c r="E2385" s="826">
        <v>1.836</v>
      </c>
      <c r="F2385" s="826">
        <v>1.5</v>
      </c>
      <c r="G2385" s="826">
        <v>3</v>
      </c>
      <c r="H2385" s="826">
        <v>1</v>
      </c>
      <c r="I2385" s="826"/>
      <c r="J2385" s="826">
        <v>2.754</v>
      </c>
      <c r="K2385" s="826">
        <v>2.036</v>
      </c>
      <c r="L2385" s="142"/>
      <c r="M2385" s="136">
        <v>702</v>
      </c>
    </row>
    <row r="2386" s="136" customFormat="1" customHeight="1" outlineLevel="1" spans="1:13">
      <c r="A2386" s="196">
        <v>2440</v>
      </c>
      <c r="B2386" s="196"/>
      <c r="C2386" s="196"/>
      <c r="D2386" s="196" t="s">
        <v>1555</v>
      </c>
      <c r="E2386" s="826">
        <v>6.63</v>
      </c>
      <c r="F2386" s="826">
        <v>1.5</v>
      </c>
      <c r="G2386" s="826">
        <v>3</v>
      </c>
      <c r="H2386" s="826">
        <v>2</v>
      </c>
      <c r="I2386" s="826"/>
      <c r="J2386" s="826">
        <v>19.89</v>
      </c>
      <c r="K2386" s="826">
        <v>6.83</v>
      </c>
      <c r="L2386" s="142"/>
      <c r="M2386" s="136">
        <v>702</v>
      </c>
    </row>
    <row r="2387" s="136" customFormat="1" customHeight="1" outlineLevel="1" spans="1:13">
      <c r="A2387" s="196">
        <v>2441</v>
      </c>
      <c r="B2387" s="196"/>
      <c r="C2387" s="196"/>
      <c r="D2387" s="196" t="s">
        <v>1547</v>
      </c>
      <c r="E2387" s="826">
        <v>1.428</v>
      </c>
      <c r="F2387" s="826">
        <v>1.5</v>
      </c>
      <c r="G2387" s="266">
        <v>3.96</v>
      </c>
      <c r="H2387" s="826">
        <v>1</v>
      </c>
      <c r="I2387" s="826">
        <v>5.65488</v>
      </c>
      <c r="J2387" s="826"/>
      <c r="K2387" s="826"/>
      <c r="L2387" s="142"/>
      <c r="M2387" s="136">
        <v>702</v>
      </c>
    </row>
    <row r="2388" s="136" customFormat="1" customHeight="1" outlineLevel="1" spans="1:13">
      <c r="A2388" s="196">
        <v>2442</v>
      </c>
      <c r="B2388" s="196"/>
      <c r="C2388" s="196" t="s">
        <v>83</v>
      </c>
      <c r="D2388" s="196" t="s">
        <v>1553</v>
      </c>
      <c r="E2388" s="826">
        <v>1.836</v>
      </c>
      <c r="F2388" s="826">
        <v>1.5</v>
      </c>
      <c r="G2388" s="826">
        <v>3</v>
      </c>
      <c r="H2388" s="826">
        <v>1</v>
      </c>
      <c r="I2388" s="826"/>
      <c r="J2388" s="826">
        <v>2.754</v>
      </c>
      <c r="K2388" s="826">
        <v>2.036</v>
      </c>
      <c r="L2388" s="142" t="s">
        <v>2344</v>
      </c>
      <c r="M2388" s="136">
        <v>702</v>
      </c>
    </row>
    <row r="2389" s="136" customFormat="1" customHeight="1" outlineLevel="1" spans="1:13">
      <c r="A2389" s="196">
        <v>2443</v>
      </c>
      <c r="B2389" s="196"/>
      <c r="C2389" s="196"/>
      <c r="D2389" s="266" t="s">
        <v>1606</v>
      </c>
      <c r="E2389" s="826">
        <v>1.836</v>
      </c>
      <c r="F2389" s="826">
        <v>1.5</v>
      </c>
      <c r="G2389" s="826">
        <v>3</v>
      </c>
      <c r="H2389" s="826">
        <v>1</v>
      </c>
      <c r="I2389" s="826"/>
      <c r="J2389" s="826">
        <v>2.754</v>
      </c>
      <c r="K2389" s="826">
        <v>2.036</v>
      </c>
      <c r="L2389" s="142"/>
      <c r="M2389" s="136">
        <v>702</v>
      </c>
    </row>
    <row r="2390" s="136" customFormat="1" customHeight="1" outlineLevel="1" spans="1:13">
      <c r="A2390" s="196">
        <v>2444</v>
      </c>
      <c r="B2390" s="196"/>
      <c r="C2390" s="196"/>
      <c r="D2390" s="196" t="s">
        <v>1555</v>
      </c>
      <c r="E2390" s="826">
        <v>6.63</v>
      </c>
      <c r="F2390" s="826">
        <v>1.5</v>
      </c>
      <c r="G2390" s="826">
        <v>3</v>
      </c>
      <c r="H2390" s="826">
        <v>3</v>
      </c>
      <c r="I2390" s="826"/>
      <c r="J2390" s="826">
        <v>29.835</v>
      </c>
      <c r="K2390" s="826">
        <v>6.83</v>
      </c>
      <c r="L2390" s="142"/>
      <c r="M2390" s="136">
        <v>702</v>
      </c>
    </row>
    <row r="2391" s="136" customFormat="1" customHeight="1" outlineLevel="1" spans="1:13">
      <c r="A2391" s="196">
        <v>2445</v>
      </c>
      <c r="B2391" s="196"/>
      <c r="C2391" s="196"/>
      <c r="D2391" s="196" t="s">
        <v>1547</v>
      </c>
      <c r="E2391" s="826">
        <v>1.428</v>
      </c>
      <c r="F2391" s="826">
        <v>1.5</v>
      </c>
      <c r="G2391" s="266">
        <v>3.96</v>
      </c>
      <c r="H2391" s="826">
        <v>1</v>
      </c>
      <c r="I2391" s="826">
        <v>5.65488</v>
      </c>
      <c r="J2391" s="826"/>
      <c r="K2391" s="826"/>
      <c r="L2391" s="142"/>
      <c r="M2391" s="136">
        <v>702</v>
      </c>
    </row>
    <row r="2392" s="136" customFormat="1" customHeight="1" outlineLevel="1" spans="1:13">
      <c r="A2392" s="196">
        <v>2446</v>
      </c>
      <c r="B2392" s="196"/>
      <c r="C2392" s="196" t="s">
        <v>83</v>
      </c>
      <c r="D2392" s="196" t="s">
        <v>1553</v>
      </c>
      <c r="E2392" s="826">
        <v>1.836</v>
      </c>
      <c r="F2392" s="826">
        <v>1.5</v>
      </c>
      <c r="G2392" s="826">
        <v>3</v>
      </c>
      <c r="H2392" s="826">
        <v>1</v>
      </c>
      <c r="I2392" s="826"/>
      <c r="J2392" s="826">
        <v>2.754</v>
      </c>
      <c r="K2392" s="826">
        <v>2.036</v>
      </c>
      <c r="L2392" s="142" t="s">
        <v>2345</v>
      </c>
      <c r="M2392" s="136">
        <v>702</v>
      </c>
    </row>
    <row r="2393" s="136" customFormat="1" customHeight="1" outlineLevel="1" spans="1:13">
      <c r="A2393" s="196">
        <v>2447</v>
      </c>
      <c r="B2393" s="196"/>
      <c r="C2393" s="196"/>
      <c r="D2393" s="266" t="s">
        <v>1606</v>
      </c>
      <c r="E2393" s="826">
        <v>1.836</v>
      </c>
      <c r="F2393" s="826">
        <v>1.5</v>
      </c>
      <c r="G2393" s="826">
        <v>3</v>
      </c>
      <c r="H2393" s="826">
        <v>1</v>
      </c>
      <c r="I2393" s="826"/>
      <c r="J2393" s="826">
        <v>2.754</v>
      </c>
      <c r="K2393" s="826">
        <v>2.036</v>
      </c>
      <c r="L2393" s="142"/>
      <c r="M2393" s="136">
        <v>702</v>
      </c>
    </row>
    <row r="2394" s="136" customFormat="1" customHeight="1" outlineLevel="1" spans="1:13">
      <c r="A2394" s="196">
        <v>2448</v>
      </c>
      <c r="B2394" s="196"/>
      <c r="C2394" s="196"/>
      <c r="D2394" s="196" t="s">
        <v>1555</v>
      </c>
      <c r="E2394" s="826">
        <v>6.63</v>
      </c>
      <c r="F2394" s="826">
        <v>1.5</v>
      </c>
      <c r="G2394" s="826">
        <v>3</v>
      </c>
      <c r="H2394" s="826">
        <v>3</v>
      </c>
      <c r="I2394" s="826"/>
      <c r="J2394" s="826">
        <v>29.835</v>
      </c>
      <c r="K2394" s="826">
        <v>6.83</v>
      </c>
      <c r="L2394" s="142"/>
      <c r="M2394" s="136">
        <v>702</v>
      </c>
    </row>
    <row r="2395" s="136" customFormat="1" customHeight="1" outlineLevel="1" spans="1:13">
      <c r="A2395" s="196">
        <v>2449</v>
      </c>
      <c r="B2395" s="196"/>
      <c r="C2395" s="196"/>
      <c r="D2395" s="196" t="s">
        <v>1547</v>
      </c>
      <c r="E2395" s="826">
        <v>1.428</v>
      </c>
      <c r="F2395" s="826">
        <v>1.5</v>
      </c>
      <c r="G2395" s="266">
        <v>3.96</v>
      </c>
      <c r="H2395" s="826">
        <v>1</v>
      </c>
      <c r="I2395" s="826">
        <v>5.65488</v>
      </c>
      <c r="J2395" s="826"/>
      <c r="K2395" s="826"/>
      <c r="L2395" s="142"/>
      <c r="M2395" s="136">
        <v>702</v>
      </c>
    </row>
    <row r="2396" s="136" customFormat="1" customHeight="1" outlineLevel="1" spans="1:13">
      <c r="A2396" s="196">
        <v>2450</v>
      </c>
      <c r="B2396" s="196"/>
      <c r="C2396" s="196" t="s">
        <v>83</v>
      </c>
      <c r="D2396" s="196" t="s">
        <v>1553</v>
      </c>
      <c r="E2396" s="826">
        <v>1.836</v>
      </c>
      <c r="F2396" s="826">
        <v>1.5</v>
      </c>
      <c r="G2396" s="826">
        <v>3</v>
      </c>
      <c r="H2396" s="826">
        <v>1</v>
      </c>
      <c r="I2396" s="826"/>
      <c r="J2396" s="826">
        <v>2.754</v>
      </c>
      <c r="K2396" s="826">
        <v>2.036</v>
      </c>
      <c r="L2396" s="142" t="s">
        <v>2346</v>
      </c>
      <c r="M2396" s="136">
        <v>702</v>
      </c>
    </row>
    <row r="2397" s="136" customFormat="1" customHeight="1" outlineLevel="1" spans="1:13">
      <c r="A2397" s="196">
        <v>2451</v>
      </c>
      <c r="B2397" s="196"/>
      <c r="C2397" s="196"/>
      <c r="D2397" s="266" t="s">
        <v>1606</v>
      </c>
      <c r="E2397" s="826">
        <v>1.836</v>
      </c>
      <c r="F2397" s="826">
        <v>1.5</v>
      </c>
      <c r="G2397" s="826">
        <v>3</v>
      </c>
      <c r="H2397" s="826">
        <v>1</v>
      </c>
      <c r="I2397" s="826"/>
      <c r="J2397" s="826">
        <v>2.754</v>
      </c>
      <c r="K2397" s="826">
        <v>2.036</v>
      </c>
      <c r="L2397" s="142"/>
      <c r="M2397" s="136">
        <v>702</v>
      </c>
    </row>
    <row r="2398" s="136" customFormat="1" customHeight="1" outlineLevel="1" spans="1:13">
      <c r="A2398" s="196">
        <v>2452</v>
      </c>
      <c r="B2398" s="196"/>
      <c r="C2398" s="196"/>
      <c r="D2398" s="196" t="s">
        <v>1555</v>
      </c>
      <c r="E2398" s="826">
        <v>6.63</v>
      </c>
      <c r="F2398" s="826">
        <v>1.5</v>
      </c>
      <c r="G2398" s="826">
        <v>3</v>
      </c>
      <c r="H2398" s="826">
        <v>3</v>
      </c>
      <c r="I2398" s="826"/>
      <c r="J2398" s="826">
        <v>29.835</v>
      </c>
      <c r="K2398" s="826">
        <v>6.83</v>
      </c>
      <c r="L2398" s="142"/>
      <c r="M2398" s="136">
        <v>702</v>
      </c>
    </row>
    <row r="2399" s="136" customFormat="1" customHeight="1" outlineLevel="1" spans="1:13">
      <c r="A2399" s="196">
        <v>2453</v>
      </c>
      <c r="B2399" s="196"/>
      <c r="C2399" s="196"/>
      <c r="D2399" s="196" t="s">
        <v>1547</v>
      </c>
      <c r="E2399" s="826">
        <v>1.428</v>
      </c>
      <c r="F2399" s="826">
        <v>1.5</v>
      </c>
      <c r="G2399" s="266">
        <v>3.96</v>
      </c>
      <c r="H2399" s="826">
        <v>1</v>
      </c>
      <c r="I2399" s="826">
        <v>5.65488</v>
      </c>
      <c r="J2399" s="826"/>
      <c r="K2399" s="826"/>
      <c r="L2399" s="142"/>
      <c r="M2399" s="136">
        <v>702</v>
      </c>
    </row>
    <row r="2400" s="136" customFormat="1" customHeight="1" outlineLevel="1" spans="1:13">
      <c r="A2400" s="196">
        <v>2454</v>
      </c>
      <c r="B2400" s="196"/>
      <c r="C2400" s="196" t="s">
        <v>83</v>
      </c>
      <c r="D2400" s="196" t="s">
        <v>1553</v>
      </c>
      <c r="E2400" s="826">
        <v>3.264</v>
      </c>
      <c r="F2400" s="826">
        <v>1.5</v>
      </c>
      <c r="G2400" s="826">
        <v>3</v>
      </c>
      <c r="H2400" s="826">
        <v>1</v>
      </c>
      <c r="I2400" s="826"/>
      <c r="J2400" s="826">
        <v>4.896</v>
      </c>
      <c r="K2400" s="826">
        <v>3.464</v>
      </c>
      <c r="L2400" s="142" t="s">
        <v>2347</v>
      </c>
      <c r="M2400" s="136">
        <v>702</v>
      </c>
    </row>
    <row r="2401" s="136" customFormat="1" customHeight="1" outlineLevel="1" spans="1:13">
      <c r="A2401" s="196">
        <v>2455</v>
      </c>
      <c r="B2401" s="196"/>
      <c r="C2401" s="196"/>
      <c r="D2401" s="266" t="s">
        <v>1606</v>
      </c>
      <c r="E2401" s="826">
        <v>3.264</v>
      </c>
      <c r="F2401" s="826">
        <v>1.5</v>
      </c>
      <c r="G2401" s="826">
        <v>3</v>
      </c>
      <c r="H2401" s="826">
        <v>1</v>
      </c>
      <c r="I2401" s="826"/>
      <c r="J2401" s="826">
        <v>4.896</v>
      </c>
      <c r="K2401" s="826">
        <v>3.464</v>
      </c>
      <c r="L2401" s="142"/>
      <c r="M2401" s="136">
        <v>702</v>
      </c>
    </row>
    <row r="2402" s="136" customFormat="1" customHeight="1" outlineLevel="1" spans="1:13">
      <c r="A2402" s="196">
        <v>2456</v>
      </c>
      <c r="B2402" s="196"/>
      <c r="C2402" s="196"/>
      <c r="D2402" s="196" t="s">
        <v>1555</v>
      </c>
      <c r="E2402" s="826">
        <v>6.63</v>
      </c>
      <c r="F2402" s="826">
        <v>1.5</v>
      </c>
      <c r="G2402" s="826">
        <v>3</v>
      </c>
      <c r="H2402" s="826">
        <v>1</v>
      </c>
      <c r="I2402" s="826"/>
      <c r="J2402" s="826">
        <v>9.945</v>
      </c>
      <c r="K2402" s="826">
        <v>6.83</v>
      </c>
      <c r="L2402" s="142"/>
      <c r="M2402" s="136">
        <v>702</v>
      </c>
    </row>
    <row r="2403" s="136" customFormat="1" customHeight="1" outlineLevel="1" spans="1:13">
      <c r="A2403" s="196">
        <v>2458</v>
      </c>
      <c r="B2403" s="196"/>
      <c r="C2403" s="196" t="s">
        <v>83</v>
      </c>
      <c r="D2403" s="196" t="s">
        <v>1553</v>
      </c>
      <c r="E2403" s="826">
        <v>3.264</v>
      </c>
      <c r="F2403" s="826">
        <v>1.5</v>
      </c>
      <c r="G2403" s="826">
        <v>3</v>
      </c>
      <c r="H2403" s="826">
        <v>1</v>
      </c>
      <c r="I2403" s="826"/>
      <c r="J2403" s="826">
        <v>4.896</v>
      </c>
      <c r="K2403" s="826">
        <v>3.464</v>
      </c>
      <c r="L2403" s="142" t="s">
        <v>2348</v>
      </c>
      <c r="M2403" s="136">
        <v>702</v>
      </c>
    </row>
    <row r="2404" s="136" customFormat="1" customHeight="1" outlineLevel="1" spans="1:13">
      <c r="A2404" s="196">
        <v>2459</v>
      </c>
      <c r="B2404" s="196"/>
      <c r="C2404" s="196"/>
      <c r="D2404" s="266" t="s">
        <v>1606</v>
      </c>
      <c r="E2404" s="826">
        <v>3.264</v>
      </c>
      <c r="F2404" s="826">
        <v>1.5</v>
      </c>
      <c r="G2404" s="826">
        <v>3</v>
      </c>
      <c r="H2404" s="826">
        <v>1</v>
      </c>
      <c r="I2404" s="826"/>
      <c r="J2404" s="826">
        <v>4.896</v>
      </c>
      <c r="K2404" s="826">
        <v>3.464</v>
      </c>
      <c r="L2404" s="142"/>
      <c r="M2404" s="136">
        <v>702</v>
      </c>
    </row>
    <row r="2405" s="136" customFormat="1" customHeight="1" outlineLevel="1" spans="1:13">
      <c r="A2405" s="196">
        <v>2460</v>
      </c>
      <c r="B2405" s="196"/>
      <c r="C2405" s="196"/>
      <c r="D2405" s="196" t="s">
        <v>1555</v>
      </c>
      <c r="E2405" s="826">
        <v>6.63</v>
      </c>
      <c r="F2405" s="826">
        <v>1.5</v>
      </c>
      <c r="G2405" s="826">
        <v>3</v>
      </c>
      <c r="H2405" s="826">
        <v>1</v>
      </c>
      <c r="I2405" s="826"/>
      <c r="J2405" s="826">
        <v>9.945</v>
      </c>
      <c r="K2405" s="826">
        <v>6.83</v>
      </c>
      <c r="L2405" s="142"/>
      <c r="M2405" s="136">
        <v>702</v>
      </c>
    </row>
    <row r="2406" s="136" customFormat="1" customHeight="1" outlineLevel="1" spans="1:13">
      <c r="A2406" s="196">
        <v>2462</v>
      </c>
      <c r="B2406" s="196"/>
      <c r="C2406" s="196" t="s">
        <v>83</v>
      </c>
      <c r="D2406" s="196" t="s">
        <v>1553</v>
      </c>
      <c r="E2406" s="826">
        <v>1.836</v>
      </c>
      <c r="F2406" s="826">
        <v>1.5</v>
      </c>
      <c r="G2406" s="826">
        <v>3</v>
      </c>
      <c r="H2406" s="826">
        <v>1</v>
      </c>
      <c r="I2406" s="826"/>
      <c r="J2406" s="826">
        <v>2.754</v>
      </c>
      <c r="K2406" s="826">
        <v>2.036</v>
      </c>
      <c r="L2406" s="142" t="s">
        <v>2349</v>
      </c>
      <c r="M2406" s="136">
        <v>702</v>
      </c>
    </row>
    <row r="2407" s="136" customFormat="1" customHeight="1" outlineLevel="1" spans="1:13">
      <c r="A2407" s="196">
        <v>2463</v>
      </c>
      <c r="B2407" s="196"/>
      <c r="C2407" s="196"/>
      <c r="D2407" s="266" t="s">
        <v>1606</v>
      </c>
      <c r="E2407" s="826">
        <v>1.836</v>
      </c>
      <c r="F2407" s="826">
        <v>1.5</v>
      </c>
      <c r="G2407" s="826">
        <v>3</v>
      </c>
      <c r="H2407" s="826">
        <v>1</v>
      </c>
      <c r="I2407" s="826"/>
      <c r="J2407" s="826">
        <v>2.754</v>
      </c>
      <c r="K2407" s="826">
        <v>2.036</v>
      </c>
      <c r="L2407" s="142"/>
      <c r="M2407" s="136">
        <v>702</v>
      </c>
    </row>
    <row r="2408" s="136" customFormat="1" customHeight="1" outlineLevel="1" spans="1:13">
      <c r="A2408" s="196">
        <v>2464</v>
      </c>
      <c r="B2408" s="196"/>
      <c r="C2408" s="196"/>
      <c r="D2408" s="196" t="s">
        <v>1555</v>
      </c>
      <c r="E2408" s="826">
        <v>6.63</v>
      </c>
      <c r="F2408" s="826">
        <v>1.5</v>
      </c>
      <c r="G2408" s="826">
        <v>3</v>
      </c>
      <c r="H2408" s="826">
        <v>3</v>
      </c>
      <c r="I2408" s="826"/>
      <c r="J2408" s="826">
        <v>29.835</v>
      </c>
      <c r="K2408" s="826">
        <v>6.83</v>
      </c>
      <c r="L2408" s="142"/>
      <c r="M2408" s="136">
        <v>702</v>
      </c>
    </row>
    <row r="2409" s="136" customFormat="1" customHeight="1" outlineLevel="1" spans="1:13">
      <c r="A2409" s="196">
        <v>2465</v>
      </c>
      <c r="B2409" s="196"/>
      <c r="C2409" s="196"/>
      <c r="D2409" s="196" t="s">
        <v>1547</v>
      </c>
      <c r="E2409" s="826">
        <v>1.428</v>
      </c>
      <c r="F2409" s="826">
        <v>1.5</v>
      </c>
      <c r="G2409" s="266">
        <v>3.96</v>
      </c>
      <c r="H2409" s="826">
        <v>1</v>
      </c>
      <c r="I2409" s="826">
        <v>5.65488</v>
      </c>
      <c r="J2409" s="826"/>
      <c r="K2409" s="826"/>
      <c r="L2409" s="142"/>
      <c r="M2409" s="136">
        <v>702</v>
      </c>
    </row>
    <row r="2410" s="136" customFormat="1" customHeight="1" outlineLevel="1" spans="1:13">
      <c r="A2410" s="196">
        <v>2466</v>
      </c>
      <c r="B2410" s="196"/>
      <c r="C2410" s="196" t="s">
        <v>83</v>
      </c>
      <c r="D2410" s="196" t="s">
        <v>1553</v>
      </c>
      <c r="E2410" s="826">
        <v>1.836</v>
      </c>
      <c r="F2410" s="826">
        <v>1.5</v>
      </c>
      <c r="G2410" s="826">
        <v>3</v>
      </c>
      <c r="H2410" s="826">
        <v>1</v>
      </c>
      <c r="I2410" s="826"/>
      <c r="J2410" s="826">
        <v>2.754</v>
      </c>
      <c r="K2410" s="826">
        <v>2.036</v>
      </c>
      <c r="L2410" s="142" t="s">
        <v>2350</v>
      </c>
      <c r="M2410" s="136">
        <v>702</v>
      </c>
    </row>
    <row r="2411" s="136" customFormat="1" customHeight="1" outlineLevel="1" spans="1:13">
      <c r="A2411" s="196">
        <v>2467</v>
      </c>
      <c r="B2411" s="196"/>
      <c r="C2411" s="196"/>
      <c r="D2411" s="266" t="s">
        <v>1606</v>
      </c>
      <c r="E2411" s="826">
        <v>1.836</v>
      </c>
      <c r="F2411" s="826">
        <v>1.5</v>
      </c>
      <c r="G2411" s="826">
        <v>3</v>
      </c>
      <c r="H2411" s="826">
        <v>1</v>
      </c>
      <c r="I2411" s="826"/>
      <c r="J2411" s="826">
        <v>2.754</v>
      </c>
      <c r="K2411" s="826">
        <v>2.036</v>
      </c>
      <c r="L2411" s="142"/>
      <c r="M2411" s="136">
        <v>702</v>
      </c>
    </row>
    <row r="2412" s="136" customFormat="1" customHeight="1" outlineLevel="1" spans="1:13">
      <c r="A2412" s="196">
        <v>2468</v>
      </c>
      <c r="B2412" s="196"/>
      <c r="C2412" s="196"/>
      <c r="D2412" s="196" t="s">
        <v>1555</v>
      </c>
      <c r="E2412" s="826">
        <v>6.63</v>
      </c>
      <c r="F2412" s="826">
        <v>1.5</v>
      </c>
      <c r="G2412" s="826">
        <v>3</v>
      </c>
      <c r="H2412" s="826">
        <v>3</v>
      </c>
      <c r="I2412" s="826"/>
      <c r="J2412" s="826">
        <v>29.835</v>
      </c>
      <c r="K2412" s="826">
        <v>6.83</v>
      </c>
      <c r="L2412" s="142"/>
      <c r="M2412" s="136">
        <v>702</v>
      </c>
    </row>
    <row r="2413" s="136" customFormat="1" customHeight="1" outlineLevel="1" spans="1:13">
      <c r="A2413" s="196">
        <v>2469</v>
      </c>
      <c r="B2413" s="196"/>
      <c r="C2413" s="196"/>
      <c r="D2413" s="196" t="s">
        <v>1547</v>
      </c>
      <c r="E2413" s="826">
        <v>1.428</v>
      </c>
      <c r="F2413" s="826">
        <v>1.5</v>
      </c>
      <c r="G2413" s="266">
        <v>3.96</v>
      </c>
      <c r="H2413" s="826">
        <v>1</v>
      </c>
      <c r="I2413" s="826">
        <v>5.65488</v>
      </c>
      <c r="J2413" s="826"/>
      <c r="K2413" s="826"/>
      <c r="L2413" s="142"/>
      <c r="M2413" s="136">
        <v>702</v>
      </c>
    </row>
    <row r="2414" s="136" customFormat="1" customHeight="1" outlineLevel="1" spans="1:13">
      <c r="A2414" s="196">
        <v>2470</v>
      </c>
      <c r="B2414" s="196"/>
      <c r="C2414" s="196" t="s">
        <v>83</v>
      </c>
      <c r="D2414" s="196" t="s">
        <v>1553</v>
      </c>
      <c r="E2414" s="826">
        <v>1.836</v>
      </c>
      <c r="F2414" s="826">
        <v>1.5</v>
      </c>
      <c r="G2414" s="826">
        <v>3</v>
      </c>
      <c r="H2414" s="826">
        <v>1</v>
      </c>
      <c r="I2414" s="826"/>
      <c r="J2414" s="826">
        <v>2.754</v>
      </c>
      <c r="K2414" s="826">
        <v>2.036</v>
      </c>
      <c r="L2414" s="142" t="s">
        <v>2351</v>
      </c>
      <c r="M2414" s="136">
        <v>702</v>
      </c>
    </row>
    <row r="2415" s="136" customFormat="1" customHeight="1" outlineLevel="1" spans="1:13">
      <c r="A2415" s="196">
        <v>2471</v>
      </c>
      <c r="B2415" s="196"/>
      <c r="C2415" s="196"/>
      <c r="D2415" s="266" t="s">
        <v>1606</v>
      </c>
      <c r="E2415" s="826">
        <v>1.836</v>
      </c>
      <c r="F2415" s="826">
        <v>1.5</v>
      </c>
      <c r="G2415" s="826">
        <v>3</v>
      </c>
      <c r="H2415" s="826">
        <v>1</v>
      </c>
      <c r="I2415" s="826"/>
      <c r="J2415" s="826">
        <v>2.754</v>
      </c>
      <c r="K2415" s="826">
        <v>2.036</v>
      </c>
      <c r="L2415" s="142"/>
      <c r="M2415" s="136">
        <v>702</v>
      </c>
    </row>
    <row r="2416" s="136" customFormat="1" customHeight="1" outlineLevel="1" spans="1:13">
      <c r="A2416" s="196">
        <v>2472</v>
      </c>
      <c r="B2416" s="196"/>
      <c r="C2416" s="196"/>
      <c r="D2416" s="196" t="s">
        <v>1555</v>
      </c>
      <c r="E2416" s="826">
        <v>6.63</v>
      </c>
      <c r="F2416" s="826">
        <v>1.5</v>
      </c>
      <c r="G2416" s="826">
        <v>3</v>
      </c>
      <c r="H2416" s="826">
        <v>3</v>
      </c>
      <c r="I2416" s="826"/>
      <c r="J2416" s="826">
        <v>29.835</v>
      </c>
      <c r="K2416" s="826">
        <v>6.83</v>
      </c>
      <c r="L2416" s="142"/>
      <c r="M2416" s="136">
        <v>702</v>
      </c>
    </row>
    <row r="2417" s="136" customFormat="1" customHeight="1" outlineLevel="1" spans="1:13">
      <c r="A2417" s="196">
        <v>2473</v>
      </c>
      <c r="B2417" s="196"/>
      <c r="C2417" s="196"/>
      <c r="D2417" s="196" t="s">
        <v>1547</v>
      </c>
      <c r="E2417" s="826">
        <v>1.428</v>
      </c>
      <c r="F2417" s="826">
        <v>1.5</v>
      </c>
      <c r="G2417" s="266">
        <v>3.96</v>
      </c>
      <c r="H2417" s="826">
        <v>1</v>
      </c>
      <c r="I2417" s="826">
        <v>5.65488</v>
      </c>
      <c r="J2417" s="826"/>
      <c r="K2417" s="826"/>
      <c r="L2417" s="142"/>
      <c r="M2417" s="136">
        <v>702</v>
      </c>
    </row>
    <row r="2418" s="136" customFormat="1" customHeight="1" outlineLevel="1" spans="1:13">
      <c r="A2418" s="196">
        <v>2474</v>
      </c>
      <c r="B2418" s="196"/>
      <c r="C2418" s="196" t="s">
        <v>83</v>
      </c>
      <c r="D2418" s="196" t="s">
        <v>1553</v>
      </c>
      <c r="E2418" s="826">
        <v>1.836</v>
      </c>
      <c r="F2418" s="826">
        <v>1.5</v>
      </c>
      <c r="G2418" s="826">
        <v>3</v>
      </c>
      <c r="H2418" s="826">
        <v>1</v>
      </c>
      <c r="I2418" s="826"/>
      <c r="J2418" s="826">
        <v>2.754</v>
      </c>
      <c r="K2418" s="826">
        <v>2.036</v>
      </c>
      <c r="L2418" s="142" t="s">
        <v>2352</v>
      </c>
      <c r="M2418" s="136">
        <v>702</v>
      </c>
    </row>
    <row r="2419" s="136" customFormat="1" customHeight="1" outlineLevel="1" spans="1:13">
      <c r="A2419" s="196">
        <v>2475</v>
      </c>
      <c r="B2419" s="196"/>
      <c r="C2419" s="196"/>
      <c r="D2419" s="266" t="s">
        <v>1606</v>
      </c>
      <c r="E2419" s="826">
        <v>1.836</v>
      </c>
      <c r="F2419" s="826">
        <v>1.5</v>
      </c>
      <c r="G2419" s="826">
        <v>3</v>
      </c>
      <c r="H2419" s="826">
        <v>1</v>
      </c>
      <c r="I2419" s="826"/>
      <c r="J2419" s="826">
        <v>2.754</v>
      </c>
      <c r="K2419" s="826">
        <v>2.036</v>
      </c>
      <c r="L2419" s="142"/>
      <c r="M2419" s="136">
        <v>702</v>
      </c>
    </row>
    <row r="2420" s="136" customFormat="1" customHeight="1" outlineLevel="1" spans="1:13">
      <c r="A2420" s="196">
        <v>2476</v>
      </c>
      <c r="B2420" s="196"/>
      <c r="C2420" s="196"/>
      <c r="D2420" s="196" t="s">
        <v>1555</v>
      </c>
      <c r="E2420" s="826">
        <v>6.63</v>
      </c>
      <c r="F2420" s="826">
        <v>1.5</v>
      </c>
      <c r="G2420" s="826">
        <v>3</v>
      </c>
      <c r="H2420" s="826">
        <v>3</v>
      </c>
      <c r="I2420" s="826"/>
      <c r="J2420" s="826">
        <v>29.835</v>
      </c>
      <c r="K2420" s="826">
        <v>6.83</v>
      </c>
      <c r="L2420" s="142"/>
      <c r="M2420" s="136">
        <v>702</v>
      </c>
    </row>
    <row r="2421" s="136" customFormat="1" customHeight="1" outlineLevel="1" spans="1:13">
      <c r="A2421" s="196">
        <v>2477</v>
      </c>
      <c r="B2421" s="196"/>
      <c r="C2421" s="196"/>
      <c r="D2421" s="196" t="s">
        <v>1547</v>
      </c>
      <c r="E2421" s="826">
        <v>1.428</v>
      </c>
      <c r="F2421" s="826">
        <v>1.5</v>
      </c>
      <c r="G2421" s="266">
        <v>3.96</v>
      </c>
      <c r="H2421" s="826">
        <v>1</v>
      </c>
      <c r="I2421" s="826">
        <v>5.65488</v>
      </c>
      <c r="J2421" s="826"/>
      <c r="K2421" s="826"/>
      <c r="L2421" s="142"/>
      <c r="M2421" s="136">
        <v>702</v>
      </c>
    </row>
    <row r="2422" s="136" customFormat="1" customHeight="1" outlineLevel="1" spans="1:13">
      <c r="A2422" s="196">
        <v>2478</v>
      </c>
      <c r="B2422" s="196"/>
      <c r="C2422" s="196" t="s">
        <v>83</v>
      </c>
      <c r="D2422" s="196" t="s">
        <v>1553</v>
      </c>
      <c r="E2422" s="826">
        <v>1.836</v>
      </c>
      <c r="F2422" s="826">
        <v>1.5</v>
      </c>
      <c r="G2422" s="826">
        <v>3</v>
      </c>
      <c r="H2422" s="826">
        <v>1</v>
      </c>
      <c r="I2422" s="826"/>
      <c r="J2422" s="826">
        <v>2.754</v>
      </c>
      <c r="K2422" s="826">
        <v>2.036</v>
      </c>
      <c r="L2422" s="142" t="s">
        <v>2353</v>
      </c>
      <c r="M2422" s="136">
        <v>702</v>
      </c>
    </row>
    <row r="2423" s="136" customFormat="1" customHeight="1" outlineLevel="1" spans="1:13">
      <c r="A2423" s="196">
        <v>2479</v>
      </c>
      <c r="B2423" s="196"/>
      <c r="C2423" s="196"/>
      <c r="D2423" s="266" t="s">
        <v>1606</v>
      </c>
      <c r="E2423" s="826">
        <v>1.836</v>
      </c>
      <c r="F2423" s="826">
        <v>1.5</v>
      </c>
      <c r="G2423" s="826">
        <v>3</v>
      </c>
      <c r="H2423" s="826">
        <v>1</v>
      </c>
      <c r="I2423" s="826"/>
      <c r="J2423" s="826">
        <v>2.754</v>
      </c>
      <c r="K2423" s="826">
        <v>2.036</v>
      </c>
      <c r="L2423" s="142"/>
      <c r="M2423" s="136">
        <v>702</v>
      </c>
    </row>
    <row r="2424" s="136" customFormat="1" customHeight="1" outlineLevel="1" spans="1:13">
      <c r="A2424" s="196">
        <v>2480</v>
      </c>
      <c r="B2424" s="196"/>
      <c r="C2424" s="196"/>
      <c r="D2424" s="196" t="s">
        <v>1555</v>
      </c>
      <c r="E2424" s="826">
        <v>6.63</v>
      </c>
      <c r="F2424" s="826">
        <v>1.5</v>
      </c>
      <c r="G2424" s="826">
        <v>3</v>
      </c>
      <c r="H2424" s="826">
        <v>2</v>
      </c>
      <c r="I2424" s="826"/>
      <c r="J2424" s="826">
        <v>19.89</v>
      </c>
      <c r="K2424" s="826">
        <v>6.83</v>
      </c>
      <c r="L2424" s="142"/>
      <c r="M2424" s="136">
        <v>702</v>
      </c>
    </row>
    <row r="2425" s="136" customFormat="1" customHeight="1" outlineLevel="1" spans="1:13">
      <c r="A2425" s="196">
        <v>2481</v>
      </c>
      <c r="B2425" s="196"/>
      <c r="C2425" s="196"/>
      <c r="D2425" s="196" t="s">
        <v>1547</v>
      </c>
      <c r="E2425" s="826">
        <v>1.428</v>
      </c>
      <c r="F2425" s="826">
        <v>1.5</v>
      </c>
      <c r="G2425" s="266">
        <v>3.96</v>
      </c>
      <c r="H2425" s="826">
        <v>1</v>
      </c>
      <c r="I2425" s="826">
        <v>5.65488</v>
      </c>
      <c r="J2425" s="826"/>
      <c r="K2425" s="826"/>
      <c r="L2425" s="142"/>
      <c r="M2425" s="136">
        <v>702</v>
      </c>
    </row>
    <row r="2426" s="136" customFormat="1" customHeight="1" outlineLevel="1" spans="1:13">
      <c r="A2426" s="196">
        <v>2482</v>
      </c>
      <c r="B2426" s="196"/>
      <c r="C2426" s="196" t="s">
        <v>1355</v>
      </c>
      <c r="D2426" s="196" t="s">
        <v>1553</v>
      </c>
      <c r="E2426" s="826">
        <v>1.836</v>
      </c>
      <c r="F2426" s="826">
        <v>1.5</v>
      </c>
      <c r="G2426" s="826">
        <v>3</v>
      </c>
      <c r="H2426" s="826">
        <v>1</v>
      </c>
      <c r="I2426" s="826"/>
      <c r="J2426" s="826">
        <v>2.754</v>
      </c>
      <c r="K2426" s="826">
        <v>2.036</v>
      </c>
      <c r="L2426" s="142" t="s">
        <v>2354</v>
      </c>
      <c r="M2426" s="136">
        <v>702</v>
      </c>
    </row>
    <row r="2427" s="136" customFormat="1" customHeight="1" outlineLevel="1" spans="1:13">
      <c r="A2427" s="196">
        <v>2483</v>
      </c>
      <c r="B2427" s="196"/>
      <c r="C2427" s="196"/>
      <c r="D2427" s="266" t="s">
        <v>1606</v>
      </c>
      <c r="E2427" s="826">
        <v>1.836</v>
      </c>
      <c r="F2427" s="826">
        <v>1.5</v>
      </c>
      <c r="G2427" s="826">
        <v>3</v>
      </c>
      <c r="H2427" s="826">
        <v>1</v>
      </c>
      <c r="I2427" s="826"/>
      <c r="J2427" s="826">
        <v>2.754</v>
      </c>
      <c r="K2427" s="826">
        <v>2.036</v>
      </c>
      <c r="L2427" s="142"/>
      <c r="M2427" s="136">
        <v>702</v>
      </c>
    </row>
    <row r="2428" s="136" customFormat="1" customHeight="1" outlineLevel="1" spans="1:13">
      <c r="A2428" s="196">
        <v>2484</v>
      </c>
      <c r="B2428" s="196"/>
      <c r="C2428" s="196"/>
      <c r="D2428" s="196" t="s">
        <v>1555</v>
      </c>
      <c r="E2428" s="826">
        <v>6.63</v>
      </c>
      <c r="F2428" s="826">
        <v>1.5</v>
      </c>
      <c r="G2428" s="826">
        <v>3</v>
      </c>
      <c r="H2428" s="826">
        <v>2</v>
      </c>
      <c r="I2428" s="826"/>
      <c r="J2428" s="826">
        <v>19.89</v>
      </c>
      <c r="K2428" s="826">
        <v>6.83</v>
      </c>
      <c r="L2428" s="142"/>
      <c r="M2428" s="136">
        <v>702</v>
      </c>
    </row>
    <row r="2429" s="136" customFormat="1" customHeight="1" outlineLevel="1" spans="1:13">
      <c r="A2429" s="196">
        <v>2485</v>
      </c>
      <c r="B2429" s="196"/>
      <c r="C2429" s="196"/>
      <c r="D2429" s="196" t="s">
        <v>1547</v>
      </c>
      <c r="E2429" s="826">
        <v>1.428</v>
      </c>
      <c r="F2429" s="826">
        <v>1.5</v>
      </c>
      <c r="G2429" s="266">
        <v>3.96</v>
      </c>
      <c r="H2429" s="826">
        <v>1</v>
      </c>
      <c r="I2429" s="826">
        <v>5.65488</v>
      </c>
      <c r="J2429" s="826"/>
      <c r="K2429" s="826"/>
      <c r="L2429" s="142"/>
      <c r="M2429" s="136">
        <v>702</v>
      </c>
    </row>
    <row r="2430" s="136" customFormat="1" customHeight="1" outlineLevel="1" spans="1:13">
      <c r="A2430" s="196">
        <v>2486</v>
      </c>
      <c r="B2430" s="196"/>
      <c r="C2430" s="196" t="s">
        <v>83</v>
      </c>
      <c r="D2430" s="196" t="s">
        <v>1553</v>
      </c>
      <c r="E2430" s="826">
        <v>1.836</v>
      </c>
      <c r="F2430" s="826">
        <v>1.5</v>
      </c>
      <c r="G2430" s="826">
        <v>3</v>
      </c>
      <c r="H2430" s="826">
        <v>1</v>
      </c>
      <c r="I2430" s="826"/>
      <c r="J2430" s="826">
        <v>2.754</v>
      </c>
      <c r="K2430" s="826">
        <v>2.036</v>
      </c>
      <c r="L2430" s="142" t="s">
        <v>2355</v>
      </c>
      <c r="M2430" s="136">
        <v>702</v>
      </c>
    </row>
    <row r="2431" s="136" customFormat="1" customHeight="1" outlineLevel="1" spans="1:13">
      <c r="A2431" s="196">
        <v>2487</v>
      </c>
      <c r="B2431" s="196"/>
      <c r="C2431" s="196"/>
      <c r="D2431" s="266" t="s">
        <v>1606</v>
      </c>
      <c r="E2431" s="826">
        <v>1.836</v>
      </c>
      <c r="F2431" s="826">
        <v>1.5</v>
      </c>
      <c r="G2431" s="826">
        <v>3</v>
      </c>
      <c r="H2431" s="826">
        <v>1</v>
      </c>
      <c r="I2431" s="826"/>
      <c r="J2431" s="826">
        <v>2.754</v>
      </c>
      <c r="K2431" s="826">
        <v>2.036</v>
      </c>
      <c r="L2431" s="142"/>
      <c r="M2431" s="136">
        <v>702</v>
      </c>
    </row>
    <row r="2432" s="136" customFormat="1" customHeight="1" outlineLevel="1" spans="1:13">
      <c r="A2432" s="196">
        <v>2488</v>
      </c>
      <c r="B2432" s="196"/>
      <c r="C2432" s="196"/>
      <c r="D2432" s="196" t="s">
        <v>1555</v>
      </c>
      <c r="E2432" s="826">
        <v>6.63</v>
      </c>
      <c r="F2432" s="826">
        <v>1.5</v>
      </c>
      <c r="G2432" s="826">
        <v>3</v>
      </c>
      <c r="H2432" s="826">
        <v>2</v>
      </c>
      <c r="I2432" s="826"/>
      <c r="J2432" s="826">
        <v>19.89</v>
      </c>
      <c r="K2432" s="826">
        <v>6.83</v>
      </c>
      <c r="L2432" s="142"/>
      <c r="M2432" s="136">
        <v>702</v>
      </c>
    </row>
    <row r="2433" s="136" customFormat="1" customHeight="1" outlineLevel="1" spans="1:13">
      <c r="A2433" s="196">
        <v>2489</v>
      </c>
      <c r="B2433" s="196"/>
      <c r="C2433" s="196"/>
      <c r="D2433" s="196" t="s">
        <v>1547</v>
      </c>
      <c r="E2433" s="826">
        <v>1.428</v>
      </c>
      <c r="F2433" s="826">
        <v>1.5</v>
      </c>
      <c r="G2433" s="266">
        <v>3.96</v>
      </c>
      <c r="H2433" s="826">
        <v>1</v>
      </c>
      <c r="I2433" s="826">
        <v>5.65488</v>
      </c>
      <c r="J2433" s="826"/>
      <c r="K2433" s="826"/>
      <c r="L2433" s="142"/>
      <c r="M2433" s="136">
        <v>702</v>
      </c>
    </row>
    <row r="2434" s="136" customFormat="1" customHeight="1" outlineLevel="1" spans="1:13">
      <c r="A2434" s="196">
        <v>2490</v>
      </c>
      <c r="B2434" s="196"/>
      <c r="C2434" s="196" t="s">
        <v>83</v>
      </c>
      <c r="D2434" s="196" t="s">
        <v>1553</v>
      </c>
      <c r="E2434" s="826">
        <v>1.836</v>
      </c>
      <c r="F2434" s="826">
        <v>1.5</v>
      </c>
      <c r="G2434" s="826">
        <v>3</v>
      </c>
      <c r="H2434" s="826">
        <v>1</v>
      </c>
      <c r="I2434" s="826"/>
      <c r="J2434" s="826">
        <v>2.754</v>
      </c>
      <c r="K2434" s="826">
        <v>2.036</v>
      </c>
      <c r="L2434" s="142" t="s">
        <v>2356</v>
      </c>
      <c r="M2434" s="136">
        <v>702</v>
      </c>
    </row>
    <row r="2435" s="136" customFormat="1" customHeight="1" outlineLevel="1" spans="1:13">
      <c r="A2435" s="196">
        <v>2491</v>
      </c>
      <c r="B2435" s="196"/>
      <c r="C2435" s="196"/>
      <c r="D2435" s="266" t="s">
        <v>1606</v>
      </c>
      <c r="E2435" s="826">
        <v>1.836</v>
      </c>
      <c r="F2435" s="826">
        <v>1.5</v>
      </c>
      <c r="G2435" s="826">
        <v>3</v>
      </c>
      <c r="H2435" s="826">
        <v>1</v>
      </c>
      <c r="I2435" s="826"/>
      <c r="J2435" s="826">
        <v>2.754</v>
      </c>
      <c r="K2435" s="826">
        <v>2.036</v>
      </c>
      <c r="L2435" s="142"/>
      <c r="M2435" s="136">
        <v>702</v>
      </c>
    </row>
    <row r="2436" s="136" customFormat="1" customHeight="1" outlineLevel="1" spans="1:13">
      <c r="A2436" s="196">
        <v>2492</v>
      </c>
      <c r="B2436" s="196"/>
      <c r="C2436" s="196"/>
      <c r="D2436" s="196" t="s">
        <v>1555</v>
      </c>
      <c r="E2436" s="826">
        <v>6.63</v>
      </c>
      <c r="F2436" s="826">
        <v>1.5</v>
      </c>
      <c r="G2436" s="826">
        <v>3</v>
      </c>
      <c r="H2436" s="826">
        <v>2</v>
      </c>
      <c r="I2436" s="826"/>
      <c r="J2436" s="826">
        <v>19.89</v>
      </c>
      <c r="K2436" s="826">
        <v>6.83</v>
      </c>
      <c r="L2436" s="142"/>
      <c r="M2436" s="136">
        <v>702</v>
      </c>
    </row>
    <row r="2437" s="136" customFormat="1" customHeight="1" outlineLevel="1" spans="1:13">
      <c r="A2437" s="196">
        <v>2493</v>
      </c>
      <c r="B2437" s="196"/>
      <c r="C2437" s="196"/>
      <c r="D2437" s="196" t="s">
        <v>1547</v>
      </c>
      <c r="E2437" s="826">
        <v>1.428</v>
      </c>
      <c r="F2437" s="826">
        <v>1.5</v>
      </c>
      <c r="G2437" s="266">
        <v>3.96</v>
      </c>
      <c r="H2437" s="826">
        <v>1</v>
      </c>
      <c r="I2437" s="826">
        <v>5.65488</v>
      </c>
      <c r="J2437" s="826"/>
      <c r="K2437" s="826"/>
      <c r="L2437" s="142"/>
      <c r="M2437" s="136">
        <v>702</v>
      </c>
    </row>
    <row r="2438" s="136" customFormat="1" customHeight="1" outlineLevel="1" spans="1:13">
      <c r="A2438" s="196">
        <v>2494</v>
      </c>
      <c r="B2438" s="196"/>
      <c r="C2438" s="131" t="s">
        <v>1163</v>
      </c>
      <c r="D2438" s="196" t="s">
        <v>1555</v>
      </c>
      <c r="E2438" s="826">
        <v>9.792</v>
      </c>
      <c r="F2438" s="826">
        <v>1.5</v>
      </c>
      <c r="G2438" s="826">
        <v>3</v>
      </c>
      <c r="H2438" s="826">
        <v>1</v>
      </c>
      <c r="I2438" s="826"/>
      <c r="J2438" s="826">
        <v>14.688</v>
      </c>
      <c r="K2438" s="826">
        <v>9.992</v>
      </c>
      <c r="L2438" s="142" t="s">
        <v>2357</v>
      </c>
      <c r="M2438" s="136">
        <v>702</v>
      </c>
    </row>
    <row r="2439" s="136" customFormat="1" customHeight="1" outlineLevel="1" spans="1:13">
      <c r="A2439" s="196">
        <v>2495</v>
      </c>
      <c r="B2439" s="196"/>
      <c r="C2439" s="315"/>
      <c r="D2439" s="196" t="s">
        <v>1553</v>
      </c>
      <c r="E2439" s="826">
        <v>5.712</v>
      </c>
      <c r="F2439" s="826">
        <v>1.5</v>
      </c>
      <c r="G2439" s="826">
        <v>3</v>
      </c>
      <c r="H2439" s="826">
        <v>1</v>
      </c>
      <c r="I2439" s="826"/>
      <c r="J2439" s="826">
        <v>8.568</v>
      </c>
      <c r="K2439" s="826">
        <v>5.912</v>
      </c>
      <c r="L2439" s="142"/>
      <c r="M2439" s="136">
        <v>702</v>
      </c>
    </row>
    <row r="2440" s="136" customFormat="1" customHeight="1" outlineLevel="1" spans="1:13">
      <c r="A2440" s="196">
        <v>2496</v>
      </c>
      <c r="B2440" s="196"/>
      <c r="C2440" s="263"/>
      <c r="D2440" s="266" t="s">
        <v>1606</v>
      </c>
      <c r="E2440" s="826">
        <v>5.712</v>
      </c>
      <c r="F2440" s="826">
        <v>1.5</v>
      </c>
      <c r="G2440" s="826">
        <v>3</v>
      </c>
      <c r="H2440" s="826">
        <v>1</v>
      </c>
      <c r="I2440" s="826"/>
      <c r="J2440" s="826">
        <v>8.568</v>
      </c>
      <c r="K2440" s="826">
        <v>5.912</v>
      </c>
      <c r="L2440" s="142"/>
      <c r="M2440" s="136">
        <v>702</v>
      </c>
    </row>
    <row r="2441" s="136" customFormat="1" customHeight="1" outlineLevel="1" spans="1:13">
      <c r="A2441" s="196">
        <v>2497</v>
      </c>
      <c r="B2441" s="196"/>
      <c r="C2441" s="196" t="s">
        <v>1165</v>
      </c>
      <c r="D2441" s="196" t="s">
        <v>1553</v>
      </c>
      <c r="E2441" s="826">
        <v>3.366</v>
      </c>
      <c r="F2441" s="826">
        <v>1.5</v>
      </c>
      <c r="G2441" s="826">
        <v>1.4</v>
      </c>
      <c r="H2441" s="826">
        <v>1</v>
      </c>
      <c r="I2441" s="826"/>
      <c r="J2441" s="826">
        <v>5.049</v>
      </c>
      <c r="K2441" s="826">
        <v>3.566</v>
      </c>
      <c r="L2441" s="142" t="s">
        <v>2358</v>
      </c>
      <c r="M2441" s="136">
        <v>702</v>
      </c>
    </row>
    <row r="2442" s="136" customFormat="1" customHeight="1" outlineLevel="1" spans="1:13">
      <c r="A2442" s="196">
        <v>2498</v>
      </c>
      <c r="B2442" s="196"/>
      <c r="C2442" s="196" t="s">
        <v>1664</v>
      </c>
      <c r="D2442" s="196" t="s">
        <v>1553</v>
      </c>
      <c r="E2442" s="826">
        <v>1.3668</v>
      </c>
      <c r="F2442" s="826">
        <v>1.5</v>
      </c>
      <c r="G2442" s="826">
        <v>3</v>
      </c>
      <c r="H2442" s="826">
        <v>1</v>
      </c>
      <c r="I2442" s="826"/>
      <c r="J2442" s="826">
        <v>2.0502</v>
      </c>
      <c r="K2442" s="826">
        <v>1.5668</v>
      </c>
      <c r="L2442" s="142" t="s">
        <v>2359</v>
      </c>
      <c r="M2442" s="136">
        <v>702</v>
      </c>
    </row>
    <row r="2443" s="136" customFormat="1" customHeight="1" outlineLevel="1" spans="1:13">
      <c r="A2443" s="196">
        <v>2499</v>
      </c>
      <c r="B2443" s="196"/>
      <c r="C2443" s="196" t="s">
        <v>893</v>
      </c>
      <c r="D2443" s="196" t="s">
        <v>1553</v>
      </c>
      <c r="E2443" s="826">
        <v>4.131</v>
      </c>
      <c r="F2443" s="826">
        <v>1.5</v>
      </c>
      <c r="G2443" s="826">
        <v>3</v>
      </c>
      <c r="H2443" s="826">
        <v>1</v>
      </c>
      <c r="I2443" s="826"/>
      <c r="J2443" s="826">
        <v>6.1965</v>
      </c>
      <c r="K2443" s="826">
        <v>4.331</v>
      </c>
      <c r="L2443" s="142" t="s">
        <v>2360</v>
      </c>
      <c r="M2443" s="136">
        <v>702</v>
      </c>
    </row>
    <row r="2444" s="136" customFormat="1" customHeight="1" outlineLevel="1" spans="1:13">
      <c r="A2444" s="196">
        <v>2500</v>
      </c>
      <c r="B2444" s="196"/>
      <c r="C2444" s="196" t="s">
        <v>893</v>
      </c>
      <c r="D2444" s="196" t="s">
        <v>1553</v>
      </c>
      <c r="E2444" s="826">
        <v>3.5802</v>
      </c>
      <c r="F2444" s="826">
        <v>1.5</v>
      </c>
      <c r="G2444" s="826">
        <v>3</v>
      </c>
      <c r="H2444" s="826">
        <v>1</v>
      </c>
      <c r="I2444" s="826"/>
      <c r="J2444" s="826">
        <v>5.3703</v>
      </c>
      <c r="K2444" s="826">
        <v>3.7802</v>
      </c>
      <c r="L2444" s="142" t="s">
        <v>2361</v>
      </c>
      <c r="M2444" s="136">
        <v>702</v>
      </c>
    </row>
    <row r="2445" s="136" customFormat="1" customHeight="1" outlineLevel="1" spans="1:13">
      <c r="A2445" s="196">
        <v>2501</v>
      </c>
      <c r="B2445" s="196"/>
      <c r="C2445" s="196" t="s">
        <v>893</v>
      </c>
      <c r="D2445" s="196" t="s">
        <v>1553</v>
      </c>
      <c r="E2445" s="826">
        <v>2.907</v>
      </c>
      <c r="F2445" s="826">
        <v>1.5</v>
      </c>
      <c r="G2445" s="826">
        <v>3</v>
      </c>
      <c r="H2445" s="826">
        <v>1</v>
      </c>
      <c r="I2445" s="826"/>
      <c r="J2445" s="826">
        <v>4.3605</v>
      </c>
      <c r="K2445" s="826">
        <v>3.107</v>
      </c>
      <c r="L2445" s="142" t="s">
        <v>2362</v>
      </c>
      <c r="M2445" s="136">
        <v>702</v>
      </c>
    </row>
    <row r="2446" s="136" customFormat="1" customHeight="1" outlineLevel="1" spans="1:13">
      <c r="A2446" s="196">
        <v>2502</v>
      </c>
      <c r="B2446" s="196"/>
      <c r="C2446" s="196" t="s">
        <v>75</v>
      </c>
      <c r="D2446" s="196" t="s">
        <v>1553</v>
      </c>
      <c r="E2446" s="826">
        <v>3.366</v>
      </c>
      <c r="F2446" s="826">
        <v>1.5</v>
      </c>
      <c r="G2446" s="826">
        <v>3</v>
      </c>
      <c r="H2446" s="826">
        <v>1</v>
      </c>
      <c r="I2446" s="826"/>
      <c r="J2446" s="826">
        <v>5.049</v>
      </c>
      <c r="K2446" s="826">
        <v>3.566</v>
      </c>
      <c r="L2446" s="142" t="s">
        <v>2363</v>
      </c>
      <c r="M2446" s="136">
        <v>702</v>
      </c>
    </row>
    <row r="2447" s="136" customFormat="1" customHeight="1" outlineLevel="1" spans="1:13">
      <c r="A2447" s="196">
        <v>2503</v>
      </c>
      <c r="B2447" s="196"/>
      <c r="C2447" s="196" t="s">
        <v>75</v>
      </c>
      <c r="D2447" s="196" t="s">
        <v>1553</v>
      </c>
      <c r="E2447" s="826">
        <v>2.907</v>
      </c>
      <c r="F2447" s="826">
        <v>1.5</v>
      </c>
      <c r="G2447" s="826">
        <v>3</v>
      </c>
      <c r="H2447" s="826">
        <v>1</v>
      </c>
      <c r="I2447" s="826"/>
      <c r="J2447" s="826">
        <v>4.3605</v>
      </c>
      <c r="K2447" s="826">
        <v>3.107</v>
      </c>
      <c r="L2447" s="142" t="s">
        <v>2364</v>
      </c>
      <c r="M2447" s="136">
        <v>702</v>
      </c>
    </row>
    <row r="2448" s="136" customFormat="1" customHeight="1" outlineLevel="1" spans="1:13">
      <c r="A2448" s="196">
        <v>2504</v>
      </c>
      <c r="B2448" s="196"/>
      <c r="C2448" s="196" t="s">
        <v>1664</v>
      </c>
      <c r="D2448" s="196" t="s">
        <v>1553</v>
      </c>
      <c r="E2448" s="826">
        <v>3.366</v>
      </c>
      <c r="F2448" s="826">
        <v>1.5</v>
      </c>
      <c r="G2448" s="826">
        <v>3</v>
      </c>
      <c r="H2448" s="826">
        <v>1</v>
      </c>
      <c r="I2448" s="826"/>
      <c r="J2448" s="826">
        <v>5.049</v>
      </c>
      <c r="K2448" s="826">
        <v>3.566</v>
      </c>
      <c r="L2448" s="142" t="s">
        <v>2365</v>
      </c>
      <c r="M2448" s="136">
        <v>702</v>
      </c>
    </row>
    <row r="2449" s="136" customFormat="1" customHeight="1" outlineLevel="1" spans="1:13">
      <c r="A2449" s="196">
        <v>2505</v>
      </c>
      <c r="B2449" s="196"/>
      <c r="C2449" s="196" t="s">
        <v>75</v>
      </c>
      <c r="D2449" s="196" t="s">
        <v>1553</v>
      </c>
      <c r="E2449" s="826">
        <v>2.55</v>
      </c>
      <c r="F2449" s="826">
        <v>1.5</v>
      </c>
      <c r="G2449" s="826">
        <v>3</v>
      </c>
      <c r="H2449" s="826">
        <v>1</v>
      </c>
      <c r="I2449" s="826"/>
      <c r="J2449" s="826">
        <v>3.825</v>
      </c>
      <c r="K2449" s="826">
        <v>2.75</v>
      </c>
      <c r="L2449" s="142" t="s">
        <v>2366</v>
      </c>
      <c r="M2449" s="136">
        <v>702</v>
      </c>
    </row>
    <row r="2450" s="136" customFormat="1" customHeight="1" outlineLevel="1" spans="1:13">
      <c r="A2450" s="196">
        <v>2506</v>
      </c>
      <c r="B2450" s="196"/>
      <c r="C2450" s="196" t="s">
        <v>75</v>
      </c>
      <c r="D2450" s="196" t="s">
        <v>1553</v>
      </c>
      <c r="E2450" s="826">
        <v>2.04</v>
      </c>
      <c r="F2450" s="826">
        <v>1.5</v>
      </c>
      <c r="G2450" s="826">
        <v>3</v>
      </c>
      <c r="H2450" s="826">
        <v>1</v>
      </c>
      <c r="I2450" s="826"/>
      <c r="J2450" s="826">
        <v>3.06</v>
      </c>
      <c r="K2450" s="826">
        <v>2.24</v>
      </c>
      <c r="L2450" s="142" t="s">
        <v>2367</v>
      </c>
      <c r="M2450" s="136">
        <v>702</v>
      </c>
    </row>
    <row r="2451" s="136" customFormat="1" customHeight="1" outlineLevel="1" spans="1:13">
      <c r="A2451" s="196">
        <v>2507</v>
      </c>
      <c r="B2451" s="196"/>
      <c r="C2451" s="196" t="s">
        <v>893</v>
      </c>
      <c r="D2451" s="196" t="s">
        <v>1553</v>
      </c>
      <c r="E2451" s="826">
        <v>2.55</v>
      </c>
      <c r="F2451" s="826">
        <v>1.5</v>
      </c>
      <c r="G2451" s="826">
        <v>3</v>
      </c>
      <c r="H2451" s="826">
        <v>1</v>
      </c>
      <c r="I2451" s="826"/>
      <c r="J2451" s="826">
        <v>3.825</v>
      </c>
      <c r="K2451" s="826">
        <v>2.75</v>
      </c>
      <c r="L2451" s="142" t="s">
        <v>2368</v>
      </c>
      <c r="M2451" s="136">
        <v>702</v>
      </c>
    </row>
    <row r="2452" s="136" customFormat="1" customHeight="1" outlineLevel="1" spans="1:13">
      <c r="A2452" s="196">
        <v>2508</v>
      </c>
      <c r="B2452" s="196"/>
      <c r="C2452" s="196" t="s">
        <v>893</v>
      </c>
      <c r="D2452" s="196" t="s">
        <v>1553</v>
      </c>
      <c r="E2452" s="826">
        <v>2.652</v>
      </c>
      <c r="F2452" s="826">
        <v>1.5</v>
      </c>
      <c r="G2452" s="826">
        <v>3</v>
      </c>
      <c r="H2452" s="826">
        <v>1</v>
      </c>
      <c r="I2452" s="826"/>
      <c r="J2452" s="826">
        <v>3.978</v>
      </c>
      <c r="K2452" s="826">
        <v>2.852</v>
      </c>
      <c r="L2452" s="142" t="s">
        <v>2369</v>
      </c>
      <c r="M2452" s="136">
        <v>702</v>
      </c>
    </row>
    <row r="2453" s="136" customFormat="1" customHeight="1" outlineLevel="1" spans="1:13">
      <c r="A2453" s="196">
        <v>2509</v>
      </c>
      <c r="B2453" s="196"/>
      <c r="C2453" s="196" t="s">
        <v>893</v>
      </c>
      <c r="D2453" s="196" t="s">
        <v>1553</v>
      </c>
      <c r="E2453" s="826">
        <v>2.04</v>
      </c>
      <c r="F2453" s="826">
        <v>1.5</v>
      </c>
      <c r="G2453" s="826">
        <v>3</v>
      </c>
      <c r="H2453" s="826">
        <v>1</v>
      </c>
      <c r="I2453" s="826"/>
      <c r="J2453" s="826">
        <v>3.06</v>
      </c>
      <c r="K2453" s="826">
        <v>2.24</v>
      </c>
      <c r="L2453" s="142" t="s">
        <v>2370</v>
      </c>
      <c r="M2453" s="136">
        <v>702</v>
      </c>
    </row>
    <row r="2454" s="136" customFormat="1" customHeight="1" outlineLevel="1" spans="1:13">
      <c r="A2454" s="196">
        <v>2510</v>
      </c>
      <c r="B2454" s="196"/>
      <c r="C2454" s="196" t="s">
        <v>1190</v>
      </c>
      <c r="D2454" s="196" t="s">
        <v>1553</v>
      </c>
      <c r="E2454" s="826">
        <v>9.69</v>
      </c>
      <c r="F2454" s="826">
        <v>1.5</v>
      </c>
      <c r="G2454" s="826">
        <v>3</v>
      </c>
      <c r="H2454" s="826">
        <v>1</v>
      </c>
      <c r="I2454" s="826"/>
      <c r="J2454" s="826">
        <v>14.535</v>
      </c>
      <c r="K2454" s="826">
        <v>9.89</v>
      </c>
      <c r="L2454" s="142" t="s">
        <v>2371</v>
      </c>
      <c r="M2454" s="136">
        <v>498</v>
      </c>
    </row>
    <row r="2455" s="136" customFormat="1" customHeight="1" outlineLevel="1" spans="1:13">
      <c r="A2455" s="196">
        <v>2511</v>
      </c>
      <c r="B2455" s="196"/>
      <c r="C2455" s="196" t="s">
        <v>1239</v>
      </c>
      <c r="D2455" s="196" t="s">
        <v>1553</v>
      </c>
      <c r="E2455" s="826">
        <v>29.376</v>
      </c>
      <c r="F2455" s="826">
        <v>1.5</v>
      </c>
      <c r="G2455" s="826">
        <v>3</v>
      </c>
      <c r="H2455" s="826">
        <v>1</v>
      </c>
      <c r="I2455" s="826"/>
      <c r="J2455" s="826">
        <v>44.064</v>
      </c>
      <c r="K2455" s="826">
        <v>29.576</v>
      </c>
      <c r="L2455" s="142" t="s">
        <v>1561</v>
      </c>
      <c r="M2455" s="136">
        <v>498</v>
      </c>
    </row>
    <row r="2456" s="136" customFormat="1" customHeight="1" outlineLevel="1" spans="1:13">
      <c r="A2456" s="196">
        <v>2512</v>
      </c>
      <c r="B2456" s="196"/>
      <c r="C2456" s="196" t="s">
        <v>83</v>
      </c>
      <c r="D2456" s="196" t="s">
        <v>1553</v>
      </c>
      <c r="E2456" s="826">
        <v>1.836</v>
      </c>
      <c r="F2456" s="826">
        <v>1.5</v>
      </c>
      <c r="G2456" s="826">
        <v>3</v>
      </c>
      <c r="H2456" s="826">
        <v>1</v>
      </c>
      <c r="I2456" s="826"/>
      <c r="J2456" s="826">
        <v>2.754</v>
      </c>
      <c r="K2456" s="826">
        <v>2.036</v>
      </c>
      <c r="L2456" s="142" t="s">
        <v>2372</v>
      </c>
      <c r="M2456" s="136">
        <v>498</v>
      </c>
    </row>
    <row r="2457" s="136" customFormat="1" customHeight="1" outlineLevel="1" spans="1:13">
      <c r="A2457" s="196">
        <v>2513</v>
      </c>
      <c r="B2457" s="196"/>
      <c r="C2457" s="196"/>
      <c r="D2457" s="266" t="s">
        <v>1606</v>
      </c>
      <c r="E2457" s="826">
        <v>1.836</v>
      </c>
      <c r="F2457" s="826">
        <v>1.5</v>
      </c>
      <c r="G2457" s="826">
        <v>3</v>
      </c>
      <c r="H2457" s="826">
        <v>1</v>
      </c>
      <c r="I2457" s="826"/>
      <c r="J2457" s="826">
        <v>2.754</v>
      </c>
      <c r="K2457" s="826">
        <v>2.036</v>
      </c>
      <c r="L2457" s="142"/>
      <c r="M2457" s="136">
        <v>498</v>
      </c>
    </row>
    <row r="2458" s="136" customFormat="1" customHeight="1" outlineLevel="1" spans="1:13">
      <c r="A2458" s="196">
        <v>2514</v>
      </c>
      <c r="B2458" s="196"/>
      <c r="C2458" s="196"/>
      <c r="D2458" s="196" t="s">
        <v>1555</v>
      </c>
      <c r="E2458" s="826">
        <v>6.63</v>
      </c>
      <c r="F2458" s="826">
        <v>1.5</v>
      </c>
      <c r="G2458" s="826">
        <v>3</v>
      </c>
      <c r="H2458" s="826">
        <v>3</v>
      </c>
      <c r="I2458" s="826"/>
      <c r="J2458" s="826">
        <v>29.835</v>
      </c>
      <c r="K2458" s="826">
        <v>6.83</v>
      </c>
      <c r="L2458" s="142"/>
      <c r="M2458" s="136">
        <v>498</v>
      </c>
    </row>
    <row r="2459" s="136" customFormat="1" customHeight="1" outlineLevel="1" spans="1:13">
      <c r="A2459" s="196">
        <v>2515</v>
      </c>
      <c r="B2459" s="196"/>
      <c r="C2459" s="196"/>
      <c r="D2459" s="196" t="s">
        <v>1547</v>
      </c>
      <c r="E2459" s="826">
        <v>1.428</v>
      </c>
      <c r="F2459" s="826">
        <v>1.5</v>
      </c>
      <c r="G2459" s="266">
        <v>3.96</v>
      </c>
      <c r="H2459" s="826">
        <v>1</v>
      </c>
      <c r="I2459" s="826">
        <v>5.65488</v>
      </c>
      <c r="J2459" s="826"/>
      <c r="K2459" s="826"/>
      <c r="L2459" s="142"/>
      <c r="M2459" s="136">
        <v>498</v>
      </c>
    </row>
    <row r="2460" s="136" customFormat="1" customHeight="1" outlineLevel="1" spans="1:13">
      <c r="A2460" s="196">
        <v>2516</v>
      </c>
      <c r="B2460" s="196"/>
      <c r="C2460" s="196" t="s">
        <v>83</v>
      </c>
      <c r="D2460" s="196" t="s">
        <v>1553</v>
      </c>
      <c r="E2460" s="826">
        <v>1.836</v>
      </c>
      <c r="F2460" s="826">
        <v>1.5</v>
      </c>
      <c r="G2460" s="826">
        <v>3</v>
      </c>
      <c r="H2460" s="826">
        <v>1</v>
      </c>
      <c r="I2460" s="826"/>
      <c r="J2460" s="826">
        <v>2.754</v>
      </c>
      <c r="K2460" s="826">
        <v>2.036</v>
      </c>
      <c r="L2460" s="142" t="s">
        <v>2373</v>
      </c>
      <c r="M2460" s="136">
        <v>498</v>
      </c>
    </row>
    <row r="2461" s="136" customFormat="1" customHeight="1" outlineLevel="1" spans="1:13">
      <c r="A2461" s="196">
        <v>2517</v>
      </c>
      <c r="B2461" s="196"/>
      <c r="C2461" s="196"/>
      <c r="D2461" s="266" t="s">
        <v>1606</v>
      </c>
      <c r="E2461" s="826">
        <v>1.836</v>
      </c>
      <c r="F2461" s="826">
        <v>1.5</v>
      </c>
      <c r="G2461" s="826">
        <v>3</v>
      </c>
      <c r="H2461" s="826">
        <v>1</v>
      </c>
      <c r="I2461" s="826"/>
      <c r="J2461" s="826">
        <v>2.754</v>
      </c>
      <c r="K2461" s="826">
        <v>2.036</v>
      </c>
      <c r="L2461" s="142"/>
      <c r="M2461" s="136">
        <v>498</v>
      </c>
    </row>
    <row r="2462" s="136" customFormat="1" customHeight="1" outlineLevel="1" spans="1:13">
      <c r="A2462" s="196">
        <v>2518</v>
      </c>
      <c r="B2462" s="196"/>
      <c r="C2462" s="196"/>
      <c r="D2462" s="196" t="s">
        <v>1555</v>
      </c>
      <c r="E2462" s="826">
        <v>6.63</v>
      </c>
      <c r="F2462" s="826">
        <v>1.5</v>
      </c>
      <c r="G2462" s="826">
        <v>3</v>
      </c>
      <c r="H2462" s="826">
        <v>3</v>
      </c>
      <c r="I2462" s="826"/>
      <c r="J2462" s="826">
        <v>29.835</v>
      </c>
      <c r="K2462" s="826">
        <v>6.83</v>
      </c>
      <c r="L2462" s="142"/>
      <c r="M2462" s="136">
        <v>498</v>
      </c>
    </row>
    <row r="2463" s="136" customFormat="1" customHeight="1" outlineLevel="1" spans="1:13">
      <c r="A2463" s="196">
        <v>2519</v>
      </c>
      <c r="B2463" s="196"/>
      <c r="C2463" s="196"/>
      <c r="D2463" s="196" t="s">
        <v>1547</v>
      </c>
      <c r="E2463" s="826">
        <v>1.428</v>
      </c>
      <c r="F2463" s="826">
        <v>1.5</v>
      </c>
      <c r="G2463" s="266">
        <v>3.96</v>
      </c>
      <c r="H2463" s="826">
        <v>1</v>
      </c>
      <c r="I2463" s="826">
        <v>5.65488</v>
      </c>
      <c r="J2463" s="826"/>
      <c r="K2463" s="826"/>
      <c r="L2463" s="142"/>
      <c r="M2463" s="136">
        <v>498</v>
      </c>
    </row>
    <row r="2464" s="136" customFormat="1" customHeight="1" outlineLevel="1" spans="1:13">
      <c r="A2464" s="196">
        <v>2520</v>
      </c>
      <c r="B2464" s="196"/>
      <c r="C2464" s="196" t="s">
        <v>83</v>
      </c>
      <c r="D2464" s="196" t="s">
        <v>1553</v>
      </c>
      <c r="E2464" s="826">
        <v>1.836</v>
      </c>
      <c r="F2464" s="826">
        <v>1.5</v>
      </c>
      <c r="G2464" s="826">
        <v>3</v>
      </c>
      <c r="H2464" s="826">
        <v>1</v>
      </c>
      <c r="I2464" s="826"/>
      <c r="J2464" s="826">
        <v>2.754</v>
      </c>
      <c r="K2464" s="826">
        <v>2.036</v>
      </c>
      <c r="L2464" s="142" t="s">
        <v>2374</v>
      </c>
      <c r="M2464" s="136">
        <v>498</v>
      </c>
    </row>
    <row r="2465" s="136" customFormat="1" customHeight="1" outlineLevel="1" spans="1:13">
      <c r="A2465" s="196">
        <v>2521</v>
      </c>
      <c r="B2465" s="196"/>
      <c r="C2465" s="196"/>
      <c r="D2465" s="266" t="s">
        <v>1606</v>
      </c>
      <c r="E2465" s="826">
        <v>1.836</v>
      </c>
      <c r="F2465" s="826">
        <v>1.5</v>
      </c>
      <c r="G2465" s="826">
        <v>3</v>
      </c>
      <c r="H2465" s="826">
        <v>1</v>
      </c>
      <c r="I2465" s="826"/>
      <c r="J2465" s="826">
        <v>2.754</v>
      </c>
      <c r="K2465" s="826">
        <v>2.036</v>
      </c>
      <c r="L2465" s="142"/>
      <c r="M2465" s="136">
        <v>498</v>
      </c>
    </row>
    <row r="2466" s="136" customFormat="1" customHeight="1" outlineLevel="1" spans="1:13">
      <c r="A2466" s="196">
        <v>2522</v>
      </c>
      <c r="B2466" s="196"/>
      <c r="C2466" s="196"/>
      <c r="D2466" s="196" t="s">
        <v>1555</v>
      </c>
      <c r="E2466" s="826">
        <v>6.63</v>
      </c>
      <c r="F2466" s="826">
        <v>1.5</v>
      </c>
      <c r="G2466" s="826">
        <v>3</v>
      </c>
      <c r="H2466" s="826">
        <v>3</v>
      </c>
      <c r="I2466" s="826"/>
      <c r="J2466" s="826">
        <v>29.835</v>
      </c>
      <c r="K2466" s="826">
        <v>6.83</v>
      </c>
      <c r="L2466" s="142"/>
      <c r="M2466" s="136">
        <v>498</v>
      </c>
    </row>
    <row r="2467" s="136" customFormat="1" customHeight="1" outlineLevel="1" spans="1:13">
      <c r="A2467" s="196">
        <v>2523</v>
      </c>
      <c r="B2467" s="196"/>
      <c r="C2467" s="196"/>
      <c r="D2467" s="196" t="s">
        <v>1547</v>
      </c>
      <c r="E2467" s="826">
        <v>1.428</v>
      </c>
      <c r="F2467" s="826">
        <v>1.5</v>
      </c>
      <c r="G2467" s="266">
        <v>3.96</v>
      </c>
      <c r="H2467" s="826">
        <v>1</v>
      </c>
      <c r="I2467" s="826">
        <v>5.65488</v>
      </c>
      <c r="J2467" s="826"/>
      <c r="K2467" s="826"/>
      <c r="L2467" s="142"/>
      <c r="M2467" s="136">
        <v>498</v>
      </c>
    </row>
    <row r="2468" s="136" customFormat="1" customHeight="1" outlineLevel="1" spans="1:13">
      <c r="A2468" s="196">
        <v>2524</v>
      </c>
      <c r="B2468" s="196"/>
      <c r="C2468" s="196" t="s">
        <v>83</v>
      </c>
      <c r="D2468" s="196" t="s">
        <v>1553</v>
      </c>
      <c r="E2468" s="826">
        <v>1.836</v>
      </c>
      <c r="F2468" s="826">
        <v>1.5</v>
      </c>
      <c r="G2468" s="826">
        <v>3</v>
      </c>
      <c r="H2468" s="826">
        <v>1</v>
      </c>
      <c r="I2468" s="826"/>
      <c r="J2468" s="826">
        <v>2.754</v>
      </c>
      <c r="K2468" s="826">
        <v>2.036</v>
      </c>
      <c r="L2468" s="142" t="s">
        <v>2375</v>
      </c>
      <c r="M2468" s="136">
        <v>498</v>
      </c>
    </row>
    <row r="2469" s="136" customFormat="1" customHeight="1" outlineLevel="1" spans="1:13">
      <c r="A2469" s="196">
        <v>2525</v>
      </c>
      <c r="B2469" s="196"/>
      <c r="C2469" s="196"/>
      <c r="D2469" s="266" t="s">
        <v>1606</v>
      </c>
      <c r="E2469" s="826">
        <v>1.836</v>
      </c>
      <c r="F2469" s="826">
        <v>1.5</v>
      </c>
      <c r="G2469" s="826">
        <v>3</v>
      </c>
      <c r="H2469" s="826">
        <v>1</v>
      </c>
      <c r="I2469" s="826"/>
      <c r="J2469" s="826">
        <v>2.754</v>
      </c>
      <c r="K2469" s="826">
        <v>2.036</v>
      </c>
      <c r="L2469" s="142"/>
      <c r="M2469" s="136">
        <v>498</v>
      </c>
    </row>
    <row r="2470" s="136" customFormat="1" customHeight="1" outlineLevel="1" spans="1:13">
      <c r="A2470" s="196">
        <v>2526</v>
      </c>
      <c r="B2470" s="196"/>
      <c r="C2470" s="196"/>
      <c r="D2470" s="196" t="s">
        <v>1555</v>
      </c>
      <c r="E2470" s="826">
        <v>6.63</v>
      </c>
      <c r="F2470" s="826">
        <v>1.5</v>
      </c>
      <c r="G2470" s="826">
        <v>3</v>
      </c>
      <c r="H2470" s="826">
        <v>3</v>
      </c>
      <c r="I2470" s="826"/>
      <c r="J2470" s="826">
        <v>29.835</v>
      </c>
      <c r="K2470" s="826">
        <v>6.83</v>
      </c>
      <c r="L2470" s="142"/>
      <c r="M2470" s="136">
        <v>498</v>
      </c>
    </row>
    <row r="2471" s="136" customFormat="1" customHeight="1" outlineLevel="1" spans="1:13">
      <c r="A2471" s="196">
        <v>2527</v>
      </c>
      <c r="B2471" s="196"/>
      <c r="C2471" s="196"/>
      <c r="D2471" s="196" t="s">
        <v>1547</v>
      </c>
      <c r="E2471" s="826">
        <v>1.428</v>
      </c>
      <c r="F2471" s="826">
        <v>1.5</v>
      </c>
      <c r="G2471" s="266">
        <v>3.96</v>
      </c>
      <c r="H2471" s="826">
        <v>1</v>
      </c>
      <c r="I2471" s="826">
        <v>5.65488</v>
      </c>
      <c r="J2471" s="826"/>
      <c r="K2471" s="826"/>
      <c r="L2471" s="142"/>
      <c r="M2471" s="136">
        <v>498</v>
      </c>
    </row>
    <row r="2472" s="136" customFormat="1" customHeight="1" outlineLevel="1" spans="1:13">
      <c r="A2472" s="196">
        <v>2528</v>
      </c>
      <c r="B2472" s="196"/>
      <c r="C2472" s="196" t="s">
        <v>83</v>
      </c>
      <c r="D2472" s="196" t="s">
        <v>1553</v>
      </c>
      <c r="E2472" s="826">
        <v>1.836</v>
      </c>
      <c r="F2472" s="826">
        <v>1.5</v>
      </c>
      <c r="G2472" s="826">
        <v>3</v>
      </c>
      <c r="H2472" s="826">
        <v>1</v>
      </c>
      <c r="I2472" s="826"/>
      <c r="J2472" s="826">
        <v>2.754</v>
      </c>
      <c r="K2472" s="826">
        <v>2.036</v>
      </c>
      <c r="L2472" s="142" t="s">
        <v>2376</v>
      </c>
      <c r="M2472" s="136">
        <v>498</v>
      </c>
    </row>
    <row r="2473" s="136" customFormat="1" customHeight="1" outlineLevel="1" spans="1:13">
      <c r="A2473" s="196">
        <v>2529</v>
      </c>
      <c r="B2473" s="196"/>
      <c r="C2473" s="196"/>
      <c r="D2473" s="266" t="s">
        <v>1606</v>
      </c>
      <c r="E2473" s="826">
        <v>1.836</v>
      </c>
      <c r="F2473" s="826">
        <v>1.5</v>
      </c>
      <c r="G2473" s="826">
        <v>3</v>
      </c>
      <c r="H2473" s="826">
        <v>1</v>
      </c>
      <c r="I2473" s="826"/>
      <c r="J2473" s="826">
        <v>2.754</v>
      </c>
      <c r="K2473" s="826">
        <v>2.036</v>
      </c>
      <c r="L2473" s="142"/>
      <c r="M2473" s="136">
        <v>498</v>
      </c>
    </row>
    <row r="2474" s="136" customFormat="1" customHeight="1" outlineLevel="1" spans="1:13">
      <c r="A2474" s="196">
        <v>2530</v>
      </c>
      <c r="B2474" s="196"/>
      <c r="C2474" s="196"/>
      <c r="D2474" s="196" t="s">
        <v>1555</v>
      </c>
      <c r="E2474" s="826">
        <v>6.63</v>
      </c>
      <c r="F2474" s="826">
        <v>1.5</v>
      </c>
      <c r="G2474" s="826">
        <v>3</v>
      </c>
      <c r="H2474" s="826">
        <v>2</v>
      </c>
      <c r="I2474" s="826"/>
      <c r="J2474" s="826">
        <v>19.89</v>
      </c>
      <c r="K2474" s="826">
        <v>6.83</v>
      </c>
      <c r="L2474" s="142"/>
      <c r="M2474" s="136">
        <v>498</v>
      </c>
    </row>
    <row r="2475" s="136" customFormat="1" customHeight="1" outlineLevel="1" spans="1:13">
      <c r="A2475" s="196">
        <v>2531</v>
      </c>
      <c r="B2475" s="196"/>
      <c r="C2475" s="196"/>
      <c r="D2475" s="196" t="s">
        <v>1547</v>
      </c>
      <c r="E2475" s="826">
        <v>1.428</v>
      </c>
      <c r="F2475" s="826">
        <v>1.5</v>
      </c>
      <c r="G2475" s="266">
        <v>3.96</v>
      </c>
      <c r="H2475" s="826">
        <v>1</v>
      </c>
      <c r="I2475" s="826">
        <v>5.65488</v>
      </c>
      <c r="J2475" s="826"/>
      <c r="K2475" s="826"/>
      <c r="L2475" s="142"/>
      <c r="M2475" s="136">
        <v>498</v>
      </c>
    </row>
    <row r="2476" s="136" customFormat="1" customHeight="1" outlineLevel="1" spans="1:13">
      <c r="A2476" s="196">
        <v>2532</v>
      </c>
      <c r="B2476" s="196"/>
      <c r="C2476" s="196" t="s">
        <v>1355</v>
      </c>
      <c r="D2476" s="196" t="s">
        <v>1553</v>
      </c>
      <c r="E2476" s="826">
        <v>1.836</v>
      </c>
      <c r="F2476" s="826">
        <v>1.5</v>
      </c>
      <c r="G2476" s="826">
        <v>3</v>
      </c>
      <c r="H2476" s="826">
        <v>1</v>
      </c>
      <c r="I2476" s="826"/>
      <c r="J2476" s="826">
        <v>2.754</v>
      </c>
      <c r="K2476" s="826">
        <v>2.036</v>
      </c>
      <c r="L2476" s="142" t="s">
        <v>2377</v>
      </c>
      <c r="M2476" s="136">
        <v>498</v>
      </c>
    </row>
    <row r="2477" s="136" customFormat="1" customHeight="1" outlineLevel="1" spans="1:13">
      <c r="A2477" s="196">
        <v>2533</v>
      </c>
      <c r="B2477" s="196"/>
      <c r="C2477" s="196"/>
      <c r="D2477" s="266" t="s">
        <v>1606</v>
      </c>
      <c r="E2477" s="826">
        <v>1.836</v>
      </c>
      <c r="F2477" s="826">
        <v>1.5</v>
      </c>
      <c r="G2477" s="826">
        <v>3</v>
      </c>
      <c r="H2477" s="826">
        <v>1</v>
      </c>
      <c r="I2477" s="826"/>
      <c r="J2477" s="826">
        <v>2.754</v>
      </c>
      <c r="K2477" s="826">
        <v>2.036</v>
      </c>
      <c r="L2477" s="142"/>
      <c r="M2477" s="136">
        <v>498</v>
      </c>
    </row>
    <row r="2478" s="136" customFormat="1" customHeight="1" outlineLevel="1" spans="1:13">
      <c r="A2478" s="196">
        <v>2534</v>
      </c>
      <c r="B2478" s="196"/>
      <c r="C2478" s="196"/>
      <c r="D2478" s="196" t="s">
        <v>1555</v>
      </c>
      <c r="E2478" s="826">
        <v>6.63</v>
      </c>
      <c r="F2478" s="826">
        <v>1.5</v>
      </c>
      <c r="G2478" s="826">
        <v>3</v>
      </c>
      <c r="H2478" s="826">
        <v>2</v>
      </c>
      <c r="I2478" s="826"/>
      <c r="J2478" s="826">
        <v>19.89</v>
      </c>
      <c r="K2478" s="826">
        <v>6.83</v>
      </c>
      <c r="L2478" s="142"/>
      <c r="M2478" s="136">
        <v>498</v>
      </c>
    </row>
    <row r="2479" s="136" customFormat="1" customHeight="1" outlineLevel="1" spans="1:13">
      <c r="A2479" s="196">
        <v>2535</v>
      </c>
      <c r="B2479" s="196"/>
      <c r="C2479" s="196"/>
      <c r="D2479" s="196" t="s">
        <v>1547</v>
      </c>
      <c r="E2479" s="826">
        <v>1.428</v>
      </c>
      <c r="F2479" s="826">
        <v>1.5</v>
      </c>
      <c r="G2479" s="266">
        <v>3.96</v>
      </c>
      <c r="H2479" s="826">
        <v>1</v>
      </c>
      <c r="I2479" s="826">
        <v>5.65488</v>
      </c>
      <c r="J2479" s="826"/>
      <c r="K2479" s="826"/>
      <c r="L2479" s="142"/>
      <c r="M2479" s="136">
        <v>498</v>
      </c>
    </row>
    <row r="2480" s="136" customFormat="1" customHeight="1" outlineLevel="1" spans="1:13">
      <c r="A2480" s="196">
        <v>2536</v>
      </c>
      <c r="B2480" s="196"/>
      <c r="C2480" s="196" t="s">
        <v>1355</v>
      </c>
      <c r="D2480" s="196" t="s">
        <v>1553</v>
      </c>
      <c r="E2480" s="826">
        <v>1.836</v>
      </c>
      <c r="F2480" s="826">
        <v>1.5</v>
      </c>
      <c r="G2480" s="826">
        <v>3</v>
      </c>
      <c r="H2480" s="826">
        <v>1</v>
      </c>
      <c r="I2480" s="826"/>
      <c r="J2480" s="826">
        <v>2.754</v>
      </c>
      <c r="K2480" s="826">
        <v>2.036</v>
      </c>
      <c r="L2480" s="142" t="s">
        <v>2378</v>
      </c>
      <c r="M2480" s="136">
        <v>498</v>
      </c>
    </row>
    <row r="2481" s="136" customFormat="1" customHeight="1" outlineLevel="1" spans="1:13">
      <c r="A2481" s="196">
        <v>2537</v>
      </c>
      <c r="B2481" s="196"/>
      <c r="C2481" s="196"/>
      <c r="D2481" s="266" t="s">
        <v>1606</v>
      </c>
      <c r="E2481" s="826">
        <v>1.836</v>
      </c>
      <c r="F2481" s="826">
        <v>1.5</v>
      </c>
      <c r="G2481" s="826">
        <v>3</v>
      </c>
      <c r="H2481" s="826">
        <v>1</v>
      </c>
      <c r="I2481" s="826"/>
      <c r="J2481" s="826">
        <v>2.754</v>
      </c>
      <c r="K2481" s="826">
        <v>2.036</v>
      </c>
      <c r="L2481" s="142"/>
      <c r="M2481" s="136">
        <v>498</v>
      </c>
    </row>
    <row r="2482" s="136" customFormat="1" customHeight="1" outlineLevel="1" spans="1:13">
      <c r="A2482" s="196">
        <v>2538</v>
      </c>
      <c r="B2482" s="196"/>
      <c r="C2482" s="196"/>
      <c r="D2482" s="196" t="s">
        <v>1555</v>
      </c>
      <c r="E2482" s="826">
        <v>6.63</v>
      </c>
      <c r="F2482" s="826">
        <v>1.5</v>
      </c>
      <c r="G2482" s="826">
        <v>3</v>
      </c>
      <c r="H2482" s="826">
        <v>2</v>
      </c>
      <c r="I2482" s="826"/>
      <c r="J2482" s="826">
        <v>19.89</v>
      </c>
      <c r="K2482" s="826">
        <v>6.83</v>
      </c>
      <c r="L2482" s="142"/>
      <c r="M2482" s="136">
        <v>498</v>
      </c>
    </row>
    <row r="2483" s="136" customFormat="1" customHeight="1" outlineLevel="1" spans="1:13">
      <c r="A2483" s="196">
        <v>2539</v>
      </c>
      <c r="B2483" s="196"/>
      <c r="C2483" s="196"/>
      <c r="D2483" s="196" t="s">
        <v>1547</v>
      </c>
      <c r="E2483" s="826">
        <v>1.428</v>
      </c>
      <c r="F2483" s="826">
        <v>1.5</v>
      </c>
      <c r="G2483" s="266">
        <v>3.96</v>
      </c>
      <c r="H2483" s="826">
        <v>1</v>
      </c>
      <c r="I2483" s="826">
        <v>5.65488</v>
      </c>
      <c r="J2483" s="826"/>
      <c r="K2483" s="826"/>
      <c r="L2483" s="142"/>
      <c r="M2483" s="136">
        <v>498</v>
      </c>
    </row>
    <row r="2484" s="136" customFormat="1" customHeight="1" outlineLevel="1" spans="1:13">
      <c r="A2484" s="196">
        <v>2540</v>
      </c>
      <c r="B2484" s="196"/>
      <c r="C2484" s="196" t="s">
        <v>83</v>
      </c>
      <c r="D2484" s="196" t="s">
        <v>1553</v>
      </c>
      <c r="E2484" s="826">
        <v>1.836</v>
      </c>
      <c r="F2484" s="826">
        <v>1.5</v>
      </c>
      <c r="G2484" s="826">
        <v>3</v>
      </c>
      <c r="H2484" s="826">
        <v>1</v>
      </c>
      <c r="I2484" s="826"/>
      <c r="J2484" s="826">
        <v>2.754</v>
      </c>
      <c r="K2484" s="826">
        <v>2.036</v>
      </c>
      <c r="L2484" s="142" t="s">
        <v>2379</v>
      </c>
      <c r="M2484" s="136">
        <v>498</v>
      </c>
    </row>
    <row r="2485" s="136" customFormat="1" customHeight="1" outlineLevel="1" spans="1:13">
      <c r="A2485" s="196">
        <v>2541</v>
      </c>
      <c r="B2485" s="196"/>
      <c r="C2485" s="196"/>
      <c r="D2485" s="266" t="s">
        <v>1606</v>
      </c>
      <c r="E2485" s="826">
        <v>1.836</v>
      </c>
      <c r="F2485" s="826">
        <v>1.5</v>
      </c>
      <c r="G2485" s="826">
        <v>3</v>
      </c>
      <c r="H2485" s="826">
        <v>1</v>
      </c>
      <c r="I2485" s="826"/>
      <c r="J2485" s="826">
        <v>2.754</v>
      </c>
      <c r="K2485" s="826">
        <v>2.036</v>
      </c>
      <c r="L2485" s="142"/>
      <c r="M2485" s="136">
        <v>498</v>
      </c>
    </row>
    <row r="2486" s="136" customFormat="1" customHeight="1" outlineLevel="1" spans="1:13">
      <c r="A2486" s="196">
        <v>2542</v>
      </c>
      <c r="B2486" s="196"/>
      <c r="C2486" s="196"/>
      <c r="D2486" s="196" t="s">
        <v>1555</v>
      </c>
      <c r="E2486" s="826">
        <v>6.63</v>
      </c>
      <c r="F2486" s="826">
        <v>1.5</v>
      </c>
      <c r="G2486" s="826">
        <v>3</v>
      </c>
      <c r="H2486" s="826">
        <v>2</v>
      </c>
      <c r="I2486" s="826"/>
      <c r="J2486" s="826">
        <v>19.89</v>
      </c>
      <c r="K2486" s="826">
        <v>6.83</v>
      </c>
      <c r="L2486" s="142"/>
      <c r="M2486" s="136">
        <v>498</v>
      </c>
    </row>
    <row r="2487" s="136" customFormat="1" customHeight="1" outlineLevel="1" spans="1:13">
      <c r="A2487" s="196">
        <v>2543</v>
      </c>
      <c r="B2487" s="196"/>
      <c r="C2487" s="196"/>
      <c r="D2487" s="196" t="s">
        <v>1547</v>
      </c>
      <c r="E2487" s="826">
        <v>1.428</v>
      </c>
      <c r="F2487" s="826">
        <v>1.5</v>
      </c>
      <c r="G2487" s="266">
        <v>3.96</v>
      </c>
      <c r="H2487" s="826">
        <v>1</v>
      </c>
      <c r="I2487" s="826">
        <v>5.65488</v>
      </c>
      <c r="J2487" s="826"/>
      <c r="K2487" s="826"/>
      <c r="L2487" s="142"/>
      <c r="M2487" s="136">
        <v>498</v>
      </c>
    </row>
    <row r="2488" s="136" customFormat="1" customHeight="1" outlineLevel="1" spans="1:13">
      <c r="A2488" s="196">
        <v>2544</v>
      </c>
      <c r="B2488" s="196"/>
      <c r="C2488" s="196" t="s">
        <v>83</v>
      </c>
      <c r="D2488" s="196" t="s">
        <v>1553</v>
      </c>
      <c r="E2488" s="826">
        <v>3.264</v>
      </c>
      <c r="F2488" s="826">
        <v>1.5</v>
      </c>
      <c r="G2488" s="826">
        <v>3</v>
      </c>
      <c r="H2488" s="826">
        <v>1</v>
      </c>
      <c r="I2488" s="826"/>
      <c r="J2488" s="826">
        <v>4.896</v>
      </c>
      <c r="K2488" s="826">
        <v>3.464</v>
      </c>
      <c r="L2488" s="142" t="s">
        <v>2380</v>
      </c>
      <c r="M2488" s="136">
        <v>498</v>
      </c>
    </row>
    <row r="2489" s="136" customFormat="1" customHeight="1" outlineLevel="1" spans="1:13">
      <c r="A2489" s="196">
        <v>2545</v>
      </c>
      <c r="B2489" s="196"/>
      <c r="C2489" s="196"/>
      <c r="D2489" s="266" t="s">
        <v>1606</v>
      </c>
      <c r="E2489" s="826">
        <v>3.264</v>
      </c>
      <c r="F2489" s="826">
        <v>1.5</v>
      </c>
      <c r="G2489" s="826">
        <v>3</v>
      </c>
      <c r="H2489" s="826">
        <v>1</v>
      </c>
      <c r="I2489" s="826"/>
      <c r="J2489" s="826">
        <v>4.896</v>
      </c>
      <c r="K2489" s="826">
        <v>3.464</v>
      </c>
      <c r="L2489" s="142"/>
      <c r="M2489" s="136">
        <v>498</v>
      </c>
    </row>
    <row r="2490" s="136" customFormat="1" customHeight="1" outlineLevel="1" spans="1:13">
      <c r="A2490" s="196">
        <v>2546</v>
      </c>
      <c r="B2490" s="196"/>
      <c r="C2490" s="196"/>
      <c r="D2490" s="196" t="s">
        <v>1555</v>
      </c>
      <c r="E2490" s="826">
        <v>6.63</v>
      </c>
      <c r="F2490" s="826">
        <v>1.5</v>
      </c>
      <c r="G2490" s="826">
        <v>3</v>
      </c>
      <c r="H2490" s="826">
        <v>1</v>
      </c>
      <c r="I2490" s="826"/>
      <c r="J2490" s="826">
        <v>9.945</v>
      </c>
      <c r="K2490" s="826">
        <v>6.83</v>
      </c>
      <c r="L2490" s="142"/>
      <c r="M2490" s="136">
        <v>498</v>
      </c>
    </row>
    <row r="2491" s="136" customFormat="1" customHeight="1" outlineLevel="1" spans="1:13">
      <c r="A2491" s="196">
        <v>2548</v>
      </c>
      <c r="B2491" s="196"/>
      <c r="C2491" s="196" t="s">
        <v>83</v>
      </c>
      <c r="D2491" s="196" t="s">
        <v>1553</v>
      </c>
      <c r="E2491" s="826">
        <v>3.264</v>
      </c>
      <c r="F2491" s="826">
        <v>1.5</v>
      </c>
      <c r="G2491" s="826">
        <v>3</v>
      </c>
      <c r="H2491" s="826">
        <v>1</v>
      </c>
      <c r="I2491" s="826"/>
      <c r="J2491" s="826">
        <v>4.896</v>
      </c>
      <c r="K2491" s="826">
        <v>3.464</v>
      </c>
      <c r="L2491" s="142" t="s">
        <v>2381</v>
      </c>
      <c r="M2491" s="136">
        <v>498</v>
      </c>
    </row>
    <row r="2492" s="136" customFormat="1" customHeight="1" outlineLevel="1" spans="1:13">
      <c r="A2492" s="196">
        <v>2549</v>
      </c>
      <c r="B2492" s="196"/>
      <c r="C2492" s="196"/>
      <c r="D2492" s="266" t="s">
        <v>1606</v>
      </c>
      <c r="E2492" s="826">
        <v>3.264</v>
      </c>
      <c r="F2492" s="826">
        <v>1.5</v>
      </c>
      <c r="G2492" s="826">
        <v>3</v>
      </c>
      <c r="H2492" s="826">
        <v>1</v>
      </c>
      <c r="I2492" s="826"/>
      <c r="J2492" s="826">
        <v>4.896</v>
      </c>
      <c r="K2492" s="826">
        <v>3.464</v>
      </c>
      <c r="L2492" s="142"/>
      <c r="M2492" s="136">
        <v>498</v>
      </c>
    </row>
    <row r="2493" s="136" customFormat="1" customHeight="1" outlineLevel="1" spans="1:13">
      <c r="A2493" s="196">
        <v>2550</v>
      </c>
      <c r="B2493" s="196"/>
      <c r="C2493" s="196"/>
      <c r="D2493" s="196" t="s">
        <v>1555</v>
      </c>
      <c r="E2493" s="826">
        <v>6.63</v>
      </c>
      <c r="F2493" s="826">
        <v>1.5</v>
      </c>
      <c r="G2493" s="826">
        <v>3</v>
      </c>
      <c r="H2493" s="826">
        <v>1</v>
      </c>
      <c r="I2493" s="826"/>
      <c r="J2493" s="826">
        <v>9.945</v>
      </c>
      <c r="K2493" s="826">
        <v>6.83</v>
      </c>
      <c r="L2493" s="142"/>
      <c r="M2493" s="136">
        <v>498</v>
      </c>
    </row>
    <row r="2494" s="136" customFormat="1" customHeight="1" outlineLevel="1" spans="1:13">
      <c r="A2494" s="196">
        <v>2552</v>
      </c>
      <c r="B2494" s="196"/>
      <c r="C2494" s="196" t="s">
        <v>83</v>
      </c>
      <c r="D2494" s="196" t="s">
        <v>1553</v>
      </c>
      <c r="E2494" s="826">
        <v>1.836</v>
      </c>
      <c r="F2494" s="826">
        <v>1.5</v>
      </c>
      <c r="G2494" s="826">
        <v>3</v>
      </c>
      <c r="H2494" s="826">
        <v>1</v>
      </c>
      <c r="I2494" s="826"/>
      <c r="J2494" s="826">
        <v>2.754</v>
      </c>
      <c r="K2494" s="826">
        <v>2.036</v>
      </c>
      <c r="L2494" s="142" t="s">
        <v>2382</v>
      </c>
      <c r="M2494" s="136">
        <v>498</v>
      </c>
    </row>
    <row r="2495" s="136" customFormat="1" customHeight="1" outlineLevel="1" spans="1:13">
      <c r="A2495" s="196">
        <v>2553</v>
      </c>
      <c r="B2495" s="196"/>
      <c r="C2495" s="196"/>
      <c r="D2495" s="266" t="s">
        <v>1606</v>
      </c>
      <c r="E2495" s="826">
        <v>1.836</v>
      </c>
      <c r="F2495" s="826">
        <v>1.5</v>
      </c>
      <c r="G2495" s="826">
        <v>3</v>
      </c>
      <c r="H2495" s="826">
        <v>1</v>
      </c>
      <c r="I2495" s="826"/>
      <c r="J2495" s="826">
        <v>2.754</v>
      </c>
      <c r="K2495" s="826">
        <v>2.036</v>
      </c>
      <c r="L2495" s="142"/>
      <c r="M2495" s="136">
        <v>498</v>
      </c>
    </row>
    <row r="2496" s="136" customFormat="1" customHeight="1" outlineLevel="1" spans="1:13">
      <c r="A2496" s="196">
        <v>2554</v>
      </c>
      <c r="B2496" s="196"/>
      <c r="C2496" s="196"/>
      <c r="D2496" s="196" t="s">
        <v>1555</v>
      </c>
      <c r="E2496" s="826">
        <v>6.63</v>
      </c>
      <c r="F2496" s="826">
        <v>1.5</v>
      </c>
      <c r="G2496" s="826">
        <v>3</v>
      </c>
      <c r="H2496" s="826">
        <v>3</v>
      </c>
      <c r="I2496" s="826"/>
      <c r="J2496" s="826">
        <v>29.835</v>
      </c>
      <c r="K2496" s="826">
        <v>6.83</v>
      </c>
      <c r="L2496" s="142"/>
      <c r="M2496" s="136">
        <v>498</v>
      </c>
    </row>
    <row r="2497" s="136" customFormat="1" customHeight="1" outlineLevel="1" spans="1:13">
      <c r="A2497" s="196">
        <v>2555</v>
      </c>
      <c r="B2497" s="196"/>
      <c r="C2497" s="196"/>
      <c r="D2497" s="196" t="s">
        <v>1547</v>
      </c>
      <c r="E2497" s="826">
        <v>1.428</v>
      </c>
      <c r="F2497" s="826">
        <v>1.5</v>
      </c>
      <c r="G2497" s="266">
        <v>3.96</v>
      </c>
      <c r="H2497" s="826">
        <v>1</v>
      </c>
      <c r="I2497" s="826">
        <v>5.65488</v>
      </c>
      <c r="J2497" s="826"/>
      <c r="K2497" s="826"/>
      <c r="L2497" s="142"/>
      <c r="M2497" s="136">
        <v>498</v>
      </c>
    </row>
    <row r="2498" s="136" customFormat="1" customHeight="1" outlineLevel="1" spans="1:13">
      <c r="A2498" s="196">
        <v>2556</v>
      </c>
      <c r="B2498" s="196"/>
      <c r="C2498" s="196" t="s">
        <v>83</v>
      </c>
      <c r="D2498" s="196" t="s">
        <v>1553</v>
      </c>
      <c r="E2498" s="826">
        <v>1.836</v>
      </c>
      <c r="F2498" s="826">
        <v>1.5</v>
      </c>
      <c r="G2498" s="826">
        <v>3</v>
      </c>
      <c r="H2498" s="826">
        <v>1</v>
      </c>
      <c r="I2498" s="826"/>
      <c r="J2498" s="826">
        <v>2.754</v>
      </c>
      <c r="K2498" s="826">
        <v>2.036</v>
      </c>
      <c r="L2498" s="142" t="s">
        <v>2383</v>
      </c>
      <c r="M2498" s="136">
        <v>498</v>
      </c>
    </row>
    <row r="2499" s="136" customFormat="1" customHeight="1" outlineLevel="1" spans="1:13">
      <c r="A2499" s="196">
        <v>2557</v>
      </c>
      <c r="B2499" s="196"/>
      <c r="C2499" s="196"/>
      <c r="D2499" s="266" t="s">
        <v>1606</v>
      </c>
      <c r="E2499" s="826">
        <v>1.836</v>
      </c>
      <c r="F2499" s="826">
        <v>1.5</v>
      </c>
      <c r="G2499" s="826">
        <v>3</v>
      </c>
      <c r="H2499" s="826">
        <v>1</v>
      </c>
      <c r="I2499" s="826"/>
      <c r="J2499" s="826">
        <v>2.754</v>
      </c>
      <c r="K2499" s="826">
        <v>2.036</v>
      </c>
      <c r="L2499" s="142"/>
      <c r="M2499" s="136">
        <v>498</v>
      </c>
    </row>
    <row r="2500" s="136" customFormat="1" customHeight="1" outlineLevel="1" spans="1:13">
      <c r="A2500" s="196">
        <v>2558</v>
      </c>
      <c r="B2500" s="196"/>
      <c r="C2500" s="196"/>
      <c r="D2500" s="196" t="s">
        <v>1555</v>
      </c>
      <c r="E2500" s="826">
        <v>6.63</v>
      </c>
      <c r="F2500" s="826">
        <v>1.5</v>
      </c>
      <c r="G2500" s="826">
        <v>3</v>
      </c>
      <c r="H2500" s="826">
        <v>3</v>
      </c>
      <c r="I2500" s="826"/>
      <c r="J2500" s="826">
        <v>29.835</v>
      </c>
      <c r="K2500" s="826">
        <v>6.83</v>
      </c>
      <c r="L2500" s="142"/>
      <c r="M2500" s="136">
        <v>498</v>
      </c>
    </row>
    <row r="2501" s="136" customFormat="1" customHeight="1" outlineLevel="1" spans="1:13">
      <c r="A2501" s="196">
        <v>2559</v>
      </c>
      <c r="B2501" s="196"/>
      <c r="C2501" s="196"/>
      <c r="D2501" s="196" t="s">
        <v>1547</v>
      </c>
      <c r="E2501" s="826">
        <v>1.428</v>
      </c>
      <c r="F2501" s="826">
        <v>1.5</v>
      </c>
      <c r="G2501" s="266">
        <v>3.96</v>
      </c>
      <c r="H2501" s="826">
        <v>1</v>
      </c>
      <c r="I2501" s="826">
        <v>5.65488</v>
      </c>
      <c r="J2501" s="826"/>
      <c r="K2501" s="826"/>
      <c r="L2501" s="142"/>
      <c r="M2501" s="136">
        <v>498</v>
      </c>
    </row>
    <row r="2502" s="136" customFormat="1" customHeight="1" outlineLevel="1" spans="1:13">
      <c r="A2502" s="196">
        <v>2560</v>
      </c>
      <c r="B2502" s="196"/>
      <c r="C2502" s="196" t="s">
        <v>83</v>
      </c>
      <c r="D2502" s="196" t="s">
        <v>1553</v>
      </c>
      <c r="E2502" s="826">
        <v>1.836</v>
      </c>
      <c r="F2502" s="826">
        <v>1.5</v>
      </c>
      <c r="G2502" s="826">
        <v>3</v>
      </c>
      <c r="H2502" s="826">
        <v>1</v>
      </c>
      <c r="I2502" s="826"/>
      <c r="J2502" s="826">
        <v>2.754</v>
      </c>
      <c r="K2502" s="826">
        <v>2.036</v>
      </c>
      <c r="L2502" s="142" t="s">
        <v>2384</v>
      </c>
      <c r="M2502" s="136">
        <v>498</v>
      </c>
    </row>
    <row r="2503" s="136" customFormat="1" customHeight="1" outlineLevel="1" spans="1:13">
      <c r="A2503" s="196">
        <v>2561</v>
      </c>
      <c r="B2503" s="196"/>
      <c r="C2503" s="196"/>
      <c r="D2503" s="266" t="s">
        <v>1606</v>
      </c>
      <c r="E2503" s="826">
        <v>1.836</v>
      </c>
      <c r="F2503" s="826">
        <v>1.5</v>
      </c>
      <c r="G2503" s="826">
        <v>3</v>
      </c>
      <c r="H2503" s="826">
        <v>1</v>
      </c>
      <c r="I2503" s="826"/>
      <c r="J2503" s="826">
        <v>2.754</v>
      </c>
      <c r="K2503" s="826">
        <v>2.036</v>
      </c>
      <c r="L2503" s="142"/>
      <c r="M2503" s="136">
        <v>498</v>
      </c>
    </row>
    <row r="2504" s="136" customFormat="1" customHeight="1" outlineLevel="1" spans="1:13">
      <c r="A2504" s="196">
        <v>2562</v>
      </c>
      <c r="B2504" s="196"/>
      <c r="C2504" s="196"/>
      <c r="D2504" s="196" t="s">
        <v>1555</v>
      </c>
      <c r="E2504" s="826">
        <v>6.63</v>
      </c>
      <c r="F2504" s="826">
        <v>1.5</v>
      </c>
      <c r="G2504" s="826">
        <v>3</v>
      </c>
      <c r="H2504" s="826">
        <v>3</v>
      </c>
      <c r="I2504" s="826"/>
      <c r="J2504" s="826">
        <v>29.835</v>
      </c>
      <c r="K2504" s="826">
        <v>6.83</v>
      </c>
      <c r="L2504" s="142"/>
      <c r="M2504" s="136">
        <v>498</v>
      </c>
    </row>
    <row r="2505" s="136" customFormat="1" customHeight="1" outlineLevel="1" spans="1:13">
      <c r="A2505" s="196">
        <v>2563</v>
      </c>
      <c r="B2505" s="196"/>
      <c r="C2505" s="196"/>
      <c r="D2505" s="196" t="s">
        <v>1547</v>
      </c>
      <c r="E2505" s="826">
        <v>1.428</v>
      </c>
      <c r="F2505" s="826">
        <v>1.5</v>
      </c>
      <c r="G2505" s="266">
        <v>3.96</v>
      </c>
      <c r="H2505" s="826">
        <v>1</v>
      </c>
      <c r="I2505" s="826">
        <v>5.65488</v>
      </c>
      <c r="J2505" s="826"/>
      <c r="K2505" s="826"/>
      <c r="L2505" s="142"/>
      <c r="M2505" s="136">
        <v>498</v>
      </c>
    </row>
    <row r="2506" s="136" customFormat="1" customHeight="1" outlineLevel="1" spans="1:13">
      <c r="A2506" s="196">
        <v>2564</v>
      </c>
      <c r="B2506" s="196"/>
      <c r="C2506" s="196" t="s">
        <v>83</v>
      </c>
      <c r="D2506" s="196" t="s">
        <v>1553</v>
      </c>
      <c r="E2506" s="826">
        <v>1.836</v>
      </c>
      <c r="F2506" s="826">
        <v>1.5</v>
      </c>
      <c r="G2506" s="826">
        <v>3</v>
      </c>
      <c r="H2506" s="826">
        <v>1</v>
      </c>
      <c r="I2506" s="826"/>
      <c r="J2506" s="826">
        <v>2.754</v>
      </c>
      <c r="K2506" s="826">
        <v>2.036</v>
      </c>
      <c r="L2506" s="142" t="s">
        <v>2385</v>
      </c>
      <c r="M2506" s="136">
        <v>498</v>
      </c>
    </row>
    <row r="2507" s="136" customFormat="1" customHeight="1" outlineLevel="1" spans="1:13">
      <c r="A2507" s="196">
        <v>2565</v>
      </c>
      <c r="B2507" s="196"/>
      <c r="C2507" s="196"/>
      <c r="D2507" s="266" t="s">
        <v>1606</v>
      </c>
      <c r="E2507" s="826">
        <v>1.836</v>
      </c>
      <c r="F2507" s="826">
        <v>1.5</v>
      </c>
      <c r="G2507" s="826">
        <v>3</v>
      </c>
      <c r="H2507" s="826">
        <v>1</v>
      </c>
      <c r="I2507" s="826"/>
      <c r="J2507" s="826">
        <v>2.754</v>
      </c>
      <c r="K2507" s="826">
        <v>2.036</v>
      </c>
      <c r="L2507" s="142"/>
      <c r="M2507" s="136">
        <v>498</v>
      </c>
    </row>
    <row r="2508" s="136" customFormat="1" customHeight="1" outlineLevel="1" spans="1:13">
      <c r="A2508" s="196">
        <v>2566</v>
      </c>
      <c r="B2508" s="196"/>
      <c r="C2508" s="196"/>
      <c r="D2508" s="196" t="s">
        <v>1555</v>
      </c>
      <c r="E2508" s="826">
        <v>6.63</v>
      </c>
      <c r="F2508" s="826">
        <v>1.5</v>
      </c>
      <c r="G2508" s="826">
        <v>3</v>
      </c>
      <c r="H2508" s="826">
        <v>2</v>
      </c>
      <c r="I2508" s="826"/>
      <c r="J2508" s="826">
        <v>19.89</v>
      </c>
      <c r="K2508" s="826">
        <v>6.83</v>
      </c>
      <c r="L2508" s="142"/>
      <c r="M2508" s="136">
        <v>498</v>
      </c>
    </row>
    <row r="2509" s="136" customFormat="1" customHeight="1" outlineLevel="1" spans="1:13">
      <c r="A2509" s="196">
        <v>2567</v>
      </c>
      <c r="B2509" s="196"/>
      <c r="C2509" s="196"/>
      <c r="D2509" s="196" t="s">
        <v>1547</v>
      </c>
      <c r="E2509" s="826">
        <v>1.428</v>
      </c>
      <c r="F2509" s="826">
        <v>1.5</v>
      </c>
      <c r="G2509" s="266">
        <v>3.96</v>
      </c>
      <c r="H2509" s="826">
        <v>1</v>
      </c>
      <c r="I2509" s="826">
        <v>5.65488</v>
      </c>
      <c r="J2509" s="826"/>
      <c r="K2509" s="826"/>
      <c r="L2509" s="142"/>
      <c r="M2509" s="136">
        <v>498</v>
      </c>
    </row>
    <row r="2510" s="136" customFormat="1" customHeight="1" outlineLevel="1" spans="1:13">
      <c r="A2510" s="196">
        <v>2568</v>
      </c>
      <c r="B2510" s="196"/>
      <c r="C2510" s="196" t="s">
        <v>83</v>
      </c>
      <c r="D2510" s="196" t="s">
        <v>1553</v>
      </c>
      <c r="E2510" s="826">
        <v>1.836</v>
      </c>
      <c r="F2510" s="826">
        <v>1.5</v>
      </c>
      <c r="G2510" s="826">
        <v>3</v>
      </c>
      <c r="H2510" s="826">
        <v>1</v>
      </c>
      <c r="I2510" s="826"/>
      <c r="J2510" s="826">
        <v>2.754</v>
      </c>
      <c r="K2510" s="826">
        <v>2.036</v>
      </c>
      <c r="L2510" s="142" t="s">
        <v>2386</v>
      </c>
      <c r="M2510" s="136">
        <v>498</v>
      </c>
    </row>
    <row r="2511" s="136" customFormat="1" customHeight="1" outlineLevel="1" spans="1:13">
      <c r="A2511" s="196">
        <v>2569</v>
      </c>
      <c r="B2511" s="196"/>
      <c r="C2511" s="196"/>
      <c r="D2511" s="266" t="s">
        <v>1606</v>
      </c>
      <c r="E2511" s="826">
        <v>1.836</v>
      </c>
      <c r="F2511" s="826">
        <v>1.5</v>
      </c>
      <c r="G2511" s="826">
        <v>3</v>
      </c>
      <c r="H2511" s="826">
        <v>1</v>
      </c>
      <c r="I2511" s="826"/>
      <c r="J2511" s="826">
        <v>2.754</v>
      </c>
      <c r="K2511" s="826">
        <v>2.036</v>
      </c>
      <c r="L2511" s="142"/>
      <c r="M2511" s="136">
        <v>498</v>
      </c>
    </row>
    <row r="2512" s="136" customFormat="1" customHeight="1" outlineLevel="1" spans="1:13">
      <c r="A2512" s="196">
        <v>2570</v>
      </c>
      <c r="B2512" s="196"/>
      <c r="C2512" s="196"/>
      <c r="D2512" s="196" t="s">
        <v>1555</v>
      </c>
      <c r="E2512" s="826">
        <v>6.63</v>
      </c>
      <c r="F2512" s="826">
        <v>1.5</v>
      </c>
      <c r="G2512" s="826">
        <v>3</v>
      </c>
      <c r="H2512" s="826">
        <v>2</v>
      </c>
      <c r="I2512" s="826"/>
      <c r="J2512" s="826">
        <v>19.89</v>
      </c>
      <c r="K2512" s="826">
        <v>6.83</v>
      </c>
      <c r="L2512" s="142"/>
      <c r="M2512" s="136">
        <v>498</v>
      </c>
    </row>
    <row r="2513" s="136" customFormat="1" customHeight="1" outlineLevel="1" spans="1:13">
      <c r="A2513" s="196">
        <v>2571</v>
      </c>
      <c r="B2513" s="196"/>
      <c r="C2513" s="196"/>
      <c r="D2513" s="196" t="s">
        <v>1547</v>
      </c>
      <c r="E2513" s="826">
        <v>1.428</v>
      </c>
      <c r="F2513" s="826">
        <v>1.5</v>
      </c>
      <c r="G2513" s="266">
        <v>3.96</v>
      </c>
      <c r="H2513" s="826">
        <v>1</v>
      </c>
      <c r="I2513" s="826">
        <v>5.65488</v>
      </c>
      <c r="J2513" s="826"/>
      <c r="K2513" s="826"/>
      <c r="L2513" s="142"/>
      <c r="M2513" s="136">
        <v>498</v>
      </c>
    </row>
    <row r="2514" s="136" customFormat="1" customHeight="1" outlineLevel="1" spans="1:13">
      <c r="A2514" s="196">
        <v>2572</v>
      </c>
      <c r="B2514" s="196"/>
      <c r="C2514" s="196" t="s">
        <v>83</v>
      </c>
      <c r="D2514" s="196" t="s">
        <v>1553</v>
      </c>
      <c r="E2514" s="826">
        <v>1.836</v>
      </c>
      <c r="F2514" s="826">
        <v>1.5</v>
      </c>
      <c r="G2514" s="826">
        <v>3</v>
      </c>
      <c r="H2514" s="826">
        <v>1</v>
      </c>
      <c r="I2514" s="826"/>
      <c r="J2514" s="826">
        <v>2.754</v>
      </c>
      <c r="K2514" s="826">
        <v>2.036</v>
      </c>
      <c r="L2514" s="142" t="s">
        <v>2387</v>
      </c>
      <c r="M2514" s="136">
        <v>498</v>
      </c>
    </row>
    <row r="2515" s="136" customFormat="1" customHeight="1" outlineLevel="1" spans="1:13">
      <c r="A2515" s="196">
        <v>2573</v>
      </c>
      <c r="B2515" s="196"/>
      <c r="C2515" s="196"/>
      <c r="D2515" s="266" t="s">
        <v>1606</v>
      </c>
      <c r="E2515" s="826">
        <v>1.836</v>
      </c>
      <c r="F2515" s="826">
        <v>1.5</v>
      </c>
      <c r="G2515" s="826">
        <v>3</v>
      </c>
      <c r="H2515" s="826">
        <v>1</v>
      </c>
      <c r="I2515" s="826"/>
      <c r="J2515" s="826">
        <v>2.754</v>
      </c>
      <c r="K2515" s="826">
        <v>2.036</v>
      </c>
      <c r="L2515" s="142"/>
      <c r="M2515" s="136">
        <v>498</v>
      </c>
    </row>
    <row r="2516" s="136" customFormat="1" customHeight="1" outlineLevel="1" spans="1:13">
      <c r="A2516" s="196">
        <v>2574</v>
      </c>
      <c r="B2516" s="196"/>
      <c r="C2516" s="196"/>
      <c r="D2516" s="196" t="s">
        <v>1555</v>
      </c>
      <c r="E2516" s="826">
        <v>6.63</v>
      </c>
      <c r="F2516" s="826">
        <v>1.5</v>
      </c>
      <c r="G2516" s="826">
        <v>3</v>
      </c>
      <c r="H2516" s="826">
        <v>2</v>
      </c>
      <c r="I2516" s="826"/>
      <c r="J2516" s="826">
        <v>19.89</v>
      </c>
      <c r="K2516" s="826">
        <v>6.83</v>
      </c>
      <c r="L2516" s="142"/>
      <c r="M2516" s="136">
        <v>498</v>
      </c>
    </row>
    <row r="2517" s="136" customFormat="1" customHeight="1" outlineLevel="1" spans="1:13">
      <c r="A2517" s="196">
        <v>2575</v>
      </c>
      <c r="B2517" s="196"/>
      <c r="C2517" s="196"/>
      <c r="D2517" s="196" t="s">
        <v>1547</v>
      </c>
      <c r="E2517" s="826">
        <v>1.428</v>
      </c>
      <c r="F2517" s="826">
        <v>1.5</v>
      </c>
      <c r="G2517" s="266">
        <v>3.96</v>
      </c>
      <c r="H2517" s="826">
        <v>1</v>
      </c>
      <c r="I2517" s="826">
        <v>5.65488</v>
      </c>
      <c r="J2517" s="826"/>
      <c r="K2517" s="826"/>
      <c r="L2517" s="142"/>
      <c r="M2517" s="136">
        <v>498</v>
      </c>
    </row>
    <row r="2518" s="136" customFormat="1" customHeight="1" outlineLevel="1" spans="1:13">
      <c r="A2518" s="196">
        <v>2576</v>
      </c>
      <c r="B2518" s="196"/>
      <c r="C2518" s="196" t="s">
        <v>83</v>
      </c>
      <c r="D2518" s="196" t="s">
        <v>1553</v>
      </c>
      <c r="E2518" s="826">
        <v>1.836</v>
      </c>
      <c r="F2518" s="826">
        <v>1.5</v>
      </c>
      <c r="G2518" s="826">
        <v>3</v>
      </c>
      <c r="H2518" s="826">
        <v>1</v>
      </c>
      <c r="I2518" s="826"/>
      <c r="J2518" s="826">
        <v>2.754</v>
      </c>
      <c r="K2518" s="826">
        <v>2.036</v>
      </c>
      <c r="L2518" s="142" t="s">
        <v>2388</v>
      </c>
      <c r="M2518" s="136">
        <v>498</v>
      </c>
    </row>
    <row r="2519" s="136" customFormat="1" customHeight="1" outlineLevel="1" spans="1:13">
      <c r="A2519" s="196">
        <v>2577</v>
      </c>
      <c r="B2519" s="196"/>
      <c r="C2519" s="196"/>
      <c r="D2519" s="266" t="s">
        <v>1606</v>
      </c>
      <c r="E2519" s="826">
        <v>1.836</v>
      </c>
      <c r="F2519" s="826">
        <v>1.5</v>
      </c>
      <c r="G2519" s="826">
        <v>3</v>
      </c>
      <c r="H2519" s="826">
        <v>1</v>
      </c>
      <c r="I2519" s="826"/>
      <c r="J2519" s="826">
        <v>2.754</v>
      </c>
      <c r="K2519" s="826">
        <v>2.036</v>
      </c>
      <c r="L2519" s="142"/>
      <c r="M2519" s="136">
        <v>498</v>
      </c>
    </row>
    <row r="2520" s="136" customFormat="1" customHeight="1" outlineLevel="1" spans="1:13">
      <c r="A2520" s="196">
        <v>2578</v>
      </c>
      <c r="B2520" s="196"/>
      <c r="C2520" s="196"/>
      <c r="D2520" s="196" t="s">
        <v>1555</v>
      </c>
      <c r="E2520" s="826">
        <v>6.63</v>
      </c>
      <c r="F2520" s="826">
        <v>1.5</v>
      </c>
      <c r="G2520" s="826">
        <v>3</v>
      </c>
      <c r="H2520" s="826">
        <v>2</v>
      </c>
      <c r="I2520" s="826"/>
      <c r="J2520" s="826">
        <v>19.89</v>
      </c>
      <c r="K2520" s="826">
        <v>6.83</v>
      </c>
      <c r="L2520" s="142"/>
      <c r="M2520" s="136">
        <v>498</v>
      </c>
    </row>
    <row r="2521" s="136" customFormat="1" customHeight="1" outlineLevel="1" spans="1:13">
      <c r="A2521" s="196">
        <v>2579</v>
      </c>
      <c r="B2521" s="196"/>
      <c r="C2521" s="196"/>
      <c r="D2521" s="196" t="s">
        <v>1547</v>
      </c>
      <c r="E2521" s="826">
        <v>1.428</v>
      </c>
      <c r="F2521" s="826">
        <v>1.5</v>
      </c>
      <c r="G2521" s="266">
        <v>3.96</v>
      </c>
      <c r="H2521" s="826">
        <v>1</v>
      </c>
      <c r="I2521" s="826">
        <v>5.65488</v>
      </c>
      <c r="J2521" s="826"/>
      <c r="K2521" s="826"/>
      <c r="L2521" s="142"/>
      <c r="M2521" s="136">
        <v>498</v>
      </c>
    </row>
    <row r="2522" s="136" customFormat="1" customHeight="1" outlineLevel="1" spans="1:13">
      <c r="A2522" s="196">
        <v>2580</v>
      </c>
      <c r="B2522" s="196"/>
      <c r="C2522" s="131" t="s">
        <v>1163</v>
      </c>
      <c r="D2522" s="196" t="s">
        <v>1555</v>
      </c>
      <c r="E2522" s="826">
        <v>9.792</v>
      </c>
      <c r="F2522" s="826">
        <v>1.5</v>
      </c>
      <c r="G2522" s="826">
        <v>3</v>
      </c>
      <c r="H2522" s="826">
        <v>1</v>
      </c>
      <c r="I2522" s="826"/>
      <c r="J2522" s="826">
        <v>14.688</v>
      </c>
      <c r="K2522" s="826">
        <v>9.992</v>
      </c>
      <c r="L2522" s="142" t="s">
        <v>2389</v>
      </c>
      <c r="M2522" s="136">
        <v>498</v>
      </c>
    </row>
    <row r="2523" s="136" customFormat="1" customHeight="1" outlineLevel="1" spans="1:13">
      <c r="A2523" s="196">
        <v>2581</v>
      </c>
      <c r="B2523" s="196"/>
      <c r="C2523" s="315"/>
      <c r="D2523" s="196" t="s">
        <v>1553</v>
      </c>
      <c r="E2523" s="826">
        <v>5.712</v>
      </c>
      <c r="F2523" s="826">
        <v>1.5</v>
      </c>
      <c r="G2523" s="826">
        <v>3</v>
      </c>
      <c r="H2523" s="826">
        <v>1</v>
      </c>
      <c r="I2523" s="826"/>
      <c r="J2523" s="826">
        <v>8.568</v>
      </c>
      <c r="K2523" s="826">
        <v>5.912</v>
      </c>
      <c r="L2523" s="142"/>
      <c r="M2523" s="136">
        <v>498</v>
      </c>
    </row>
    <row r="2524" s="136" customFormat="1" customHeight="1" outlineLevel="1" spans="1:13">
      <c r="A2524" s="196">
        <v>2582</v>
      </c>
      <c r="B2524" s="196"/>
      <c r="C2524" s="263"/>
      <c r="D2524" s="266" t="s">
        <v>1606</v>
      </c>
      <c r="E2524" s="826">
        <v>5.712</v>
      </c>
      <c r="F2524" s="826">
        <v>1.5</v>
      </c>
      <c r="G2524" s="826">
        <v>3</v>
      </c>
      <c r="H2524" s="826">
        <v>1</v>
      </c>
      <c r="I2524" s="826"/>
      <c r="J2524" s="826">
        <v>8.568</v>
      </c>
      <c r="K2524" s="826">
        <v>5.912</v>
      </c>
      <c r="L2524" s="142"/>
      <c r="M2524" s="136">
        <v>498</v>
      </c>
    </row>
    <row r="2525" s="136" customFormat="1" customHeight="1" outlineLevel="1" spans="1:13">
      <c r="A2525" s="196">
        <v>2583</v>
      </c>
      <c r="B2525" s="196"/>
      <c r="C2525" s="196" t="s">
        <v>1165</v>
      </c>
      <c r="D2525" s="196" t="s">
        <v>1553</v>
      </c>
      <c r="E2525" s="826">
        <v>3.366</v>
      </c>
      <c r="F2525" s="826">
        <v>1.5</v>
      </c>
      <c r="G2525" s="826">
        <v>1.4</v>
      </c>
      <c r="H2525" s="826">
        <v>1</v>
      </c>
      <c r="I2525" s="826"/>
      <c r="J2525" s="826">
        <v>5.049</v>
      </c>
      <c r="K2525" s="826">
        <v>3.566</v>
      </c>
      <c r="L2525" s="142" t="s">
        <v>2390</v>
      </c>
      <c r="M2525" s="136">
        <v>498</v>
      </c>
    </row>
    <row r="2526" s="136" customFormat="1" customHeight="1" outlineLevel="1" spans="1:13">
      <c r="A2526" s="196">
        <v>2584</v>
      </c>
      <c r="B2526" s="196" t="s">
        <v>2391</v>
      </c>
      <c r="C2526" s="196" t="s">
        <v>1190</v>
      </c>
      <c r="D2526" s="196" t="s">
        <v>1553</v>
      </c>
      <c r="E2526" s="826">
        <v>9.69</v>
      </c>
      <c r="F2526" s="826">
        <v>1.5</v>
      </c>
      <c r="G2526" s="826">
        <v>3</v>
      </c>
      <c r="H2526" s="826">
        <v>1</v>
      </c>
      <c r="I2526" s="826"/>
      <c r="J2526" s="826">
        <v>14.535</v>
      </c>
      <c r="K2526" s="826">
        <v>9.89</v>
      </c>
      <c r="L2526" s="142" t="s">
        <v>2392</v>
      </c>
      <c r="M2526" s="136">
        <v>702</v>
      </c>
    </row>
    <row r="2527" s="136" customFormat="1" customHeight="1" outlineLevel="1" spans="1:13">
      <c r="A2527" s="196">
        <v>2585</v>
      </c>
      <c r="B2527" s="196"/>
      <c r="C2527" s="196" t="s">
        <v>1239</v>
      </c>
      <c r="D2527" s="196" t="s">
        <v>1553</v>
      </c>
      <c r="E2527" s="826">
        <v>8.67</v>
      </c>
      <c r="F2527" s="826">
        <v>1.5</v>
      </c>
      <c r="G2527" s="826">
        <v>3</v>
      </c>
      <c r="H2527" s="826">
        <v>1</v>
      </c>
      <c r="I2527" s="826"/>
      <c r="J2527" s="826">
        <v>13.005</v>
      </c>
      <c r="K2527" s="826">
        <v>8.87</v>
      </c>
      <c r="L2527" s="142" t="s">
        <v>1561</v>
      </c>
      <c r="M2527" s="136">
        <v>702</v>
      </c>
    </row>
    <row r="2528" s="136" customFormat="1" customHeight="1" outlineLevel="1" spans="1:13">
      <c r="A2528" s="196">
        <v>2586</v>
      </c>
      <c r="B2528" s="196"/>
      <c r="C2528" s="196" t="s">
        <v>83</v>
      </c>
      <c r="D2528" s="196" t="s">
        <v>1553</v>
      </c>
      <c r="E2528" s="826">
        <v>1.836</v>
      </c>
      <c r="F2528" s="826">
        <v>1.5</v>
      </c>
      <c r="G2528" s="826">
        <v>3</v>
      </c>
      <c r="H2528" s="826">
        <v>1</v>
      </c>
      <c r="I2528" s="826"/>
      <c r="J2528" s="826">
        <v>2.754</v>
      </c>
      <c r="K2528" s="826">
        <v>2.036</v>
      </c>
      <c r="L2528" s="142" t="s">
        <v>2393</v>
      </c>
      <c r="M2528" s="136">
        <v>702</v>
      </c>
    </row>
    <row r="2529" s="136" customFormat="1" customHeight="1" outlineLevel="1" spans="1:13">
      <c r="A2529" s="196">
        <v>2587</v>
      </c>
      <c r="B2529" s="196"/>
      <c r="C2529" s="196"/>
      <c r="D2529" s="266" t="s">
        <v>1606</v>
      </c>
      <c r="E2529" s="826">
        <v>1.836</v>
      </c>
      <c r="F2529" s="826">
        <v>1.5</v>
      </c>
      <c r="G2529" s="826">
        <v>3</v>
      </c>
      <c r="H2529" s="826">
        <v>1</v>
      </c>
      <c r="I2529" s="826"/>
      <c r="J2529" s="826">
        <v>2.754</v>
      </c>
      <c r="K2529" s="826">
        <v>2.036</v>
      </c>
      <c r="L2529" s="142"/>
      <c r="M2529" s="136">
        <v>702</v>
      </c>
    </row>
    <row r="2530" s="136" customFormat="1" customHeight="1" outlineLevel="1" spans="1:13">
      <c r="A2530" s="196">
        <v>2588</v>
      </c>
      <c r="B2530" s="196"/>
      <c r="C2530" s="196"/>
      <c r="D2530" s="196" t="s">
        <v>1555</v>
      </c>
      <c r="E2530" s="826">
        <v>6.63</v>
      </c>
      <c r="F2530" s="826">
        <v>1.5</v>
      </c>
      <c r="G2530" s="826">
        <v>3</v>
      </c>
      <c r="H2530" s="826">
        <v>2</v>
      </c>
      <c r="I2530" s="826"/>
      <c r="J2530" s="826">
        <v>19.89</v>
      </c>
      <c r="K2530" s="826">
        <v>6.83</v>
      </c>
      <c r="L2530" s="142"/>
      <c r="M2530" s="136">
        <v>702</v>
      </c>
    </row>
    <row r="2531" s="136" customFormat="1" customHeight="1" outlineLevel="1" spans="1:13">
      <c r="A2531" s="196">
        <v>2589</v>
      </c>
      <c r="B2531" s="196"/>
      <c r="C2531" s="196"/>
      <c r="D2531" s="196" t="s">
        <v>1547</v>
      </c>
      <c r="E2531" s="826">
        <v>1.428</v>
      </c>
      <c r="F2531" s="826">
        <v>1.5</v>
      </c>
      <c r="G2531" s="266">
        <v>3.96</v>
      </c>
      <c r="H2531" s="826">
        <v>1</v>
      </c>
      <c r="I2531" s="826">
        <v>5.65488</v>
      </c>
      <c r="J2531" s="826"/>
      <c r="K2531" s="826"/>
      <c r="L2531" s="142"/>
      <c r="M2531" s="136">
        <v>702</v>
      </c>
    </row>
    <row r="2532" s="136" customFormat="1" customHeight="1" outlineLevel="1" spans="1:13">
      <c r="A2532" s="196">
        <v>2590</v>
      </c>
      <c r="B2532" s="196"/>
      <c r="C2532" s="196" t="s">
        <v>83</v>
      </c>
      <c r="D2532" s="196" t="s">
        <v>1553</v>
      </c>
      <c r="E2532" s="826">
        <v>1.836</v>
      </c>
      <c r="F2532" s="826">
        <v>1.5</v>
      </c>
      <c r="G2532" s="826">
        <v>3</v>
      </c>
      <c r="H2532" s="826">
        <v>1</v>
      </c>
      <c r="I2532" s="826"/>
      <c r="J2532" s="826">
        <v>2.754</v>
      </c>
      <c r="K2532" s="826">
        <v>2.036</v>
      </c>
      <c r="L2532" s="142" t="s">
        <v>2394</v>
      </c>
      <c r="M2532" s="136">
        <v>702</v>
      </c>
    </row>
    <row r="2533" s="136" customFormat="1" customHeight="1" outlineLevel="1" spans="1:13">
      <c r="A2533" s="196">
        <v>2591</v>
      </c>
      <c r="B2533" s="196"/>
      <c r="C2533" s="196"/>
      <c r="D2533" s="266" t="s">
        <v>1606</v>
      </c>
      <c r="E2533" s="826">
        <v>1.836</v>
      </c>
      <c r="F2533" s="826">
        <v>1.5</v>
      </c>
      <c r="G2533" s="826">
        <v>3</v>
      </c>
      <c r="H2533" s="826">
        <v>1</v>
      </c>
      <c r="I2533" s="826"/>
      <c r="J2533" s="826">
        <v>2.754</v>
      </c>
      <c r="K2533" s="826">
        <v>2.036</v>
      </c>
      <c r="L2533" s="142"/>
      <c r="M2533" s="136">
        <v>702</v>
      </c>
    </row>
    <row r="2534" s="136" customFormat="1" customHeight="1" outlineLevel="1" spans="1:13">
      <c r="A2534" s="196">
        <v>2592</v>
      </c>
      <c r="B2534" s="196"/>
      <c r="C2534" s="196"/>
      <c r="D2534" s="196" t="s">
        <v>1555</v>
      </c>
      <c r="E2534" s="826">
        <v>6.63</v>
      </c>
      <c r="F2534" s="826">
        <v>1.5</v>
      </c>
      <c r="G2534" s="826">
        <v>3</v>
      </c>
      <c r="H2534" s="826">
        <v>2</v>
      </c>
      <c r="I2534" s="826"/>
      <c r="J2534" s="826">
        <v>19.89</v>
      </c>
      <c r="K2534" s="826">
        <v>6.83</v>
      </c>
      <c r="L2534" s="142"/>
      <c r="M2534" s="136">
        <v>702</v>
      </c>
    </row>
    <row r="2535" s="136" customFormat="1" customHeight="1" outlineLevel="1" spans="1:13">
      <c r="A2535" s="196">
        <v>2593</v>
      </c>
      <c r="B2535" s="196"/>
      <c r="C2535" s="196"/>
      <c r="D2535" s="196" t="s">
        <v>1547</v>
      </c>
      <c r="E2535" s="826">
        <v>1.428</v>
      </c>
      <c r="F2535" s="826">
        <v>1.5</v>
      </c>
      <c r="G2535" s="266">
        <v>3.96</v>
      </c>
      <c r="H2535" s="826">
        <v>1</v>
      </c>
      <c r="I2535" s="826">
        <v>5.65488</v>
      </c>
      <c r="J2535" s="826"/>
      <c r="K2535" s="826"/>
      <c r="L2535" s="142"/>
      <c r="M2535" s="136">
        <v>702</v>
      </c>
    </row>
    <row r="2536" s="136" customFormat="1" customHeight="1" outlineLevel="1" spans="1:13">
      <c r="A2536" s="196">
        <v>2594</v>
      </c>
      <c r="B2536" s="196"/>
      <c r="C2536" s="196" t="s">
        <v>83</v>
      </c>
      <c r="D2536" s="196" t="s">
        <v>1553</v>
      </c>
      <c r="E2536" s="826">
        <v>1.836</v>
      </c>
      <c r="F2536" s="826">
        <v>1.5</v>
      </c>
      <c r="G2536" s="826">
        <v>3</v>
      </c>
      <c r="H2536" s="826">
        <v>1</v>
      </c>
      <c r="I2536" s="826"/>
      <c r="J2536" s="826">
        <v>2.754</v>
      </c>
      <c r="K2536" s="826">
        <v>2.036</v>
      </c>
      <c r="L2536" s="142" t="s">
        <v>2395</v>
      </c>
      <c r="M2536" s="136">
        <v>702</v>
      </c>
    </row>
    <row r="2537" s="136" customFormat="1" customHeight="1" outlineLevel="1" spans="1:13">
      <c r="A2537" s="196">
        <v>2595</v>
      </c>
      <c r="B2537" s="196"/>
      <c r="C2537" s="196"/>
      <c r="D2537" s="266" t="s">
        <v>1606</v>
      </c>
      <c r="E2537" s="826">
        <v>1.836</v>
      </c>
      <c r="F2537" s="826">
        <v>1.5</v>
      </c>
      <c r="G2537" s="826">
        <v>3</v>
      </c>
      <c r="H2537" s="826">
        <v>1</v>
      </c>
      <c r="I2537" s="826"/>
      <c r="J2537" s="826">
        <v>2.754</v>
      </c>
      <c r="K2537" s="826">
        <v>2.036</v>
      </c>
      <c r="L2537" s="142"/>
      <c r="M2537" s="136">
        <v>702</v>
      </c>
    </row>
    <row r="2538" s="136" customFormat="1" customHeight="1" outlineLevel="1" spans="1:13">
      <c r="A2538" s="196">
        <v>2596</v>
      </c>
      <c r="B2538" s="196"/>
      <c r="C2538" s="196"/>
      <c r="D2538" s="196" t="s">
        <v>1555</v>
      </c>
      <c r="E2538" s="826">
        <v>6.63</v>
      </c>
      <c r="F2538" s="826">
        <v>1.5</v>
      </c>
      <c r="G2538" s="826">
        <v>3</v>
      </c>
      <c r="H2538" s="826">
        <v>2</v>
      </c>
      <c r="I2538" s="826"/>
      <c r="J2538" s="826">
        <v>19.89</v>
      </c>
      <c r="K2538" s="826">
        <v>6.83</v>
      </c>
      <c r="L2538" s="142"/>
      <c r="M2538" s="136">
        <v>702</v>
      </c>
    </row>
    <row r="2539" s="136" customFormat="1" customHeight="1" outlineLevel="1" spans="1:13">
      <c r="A2539" s="196">
        <v>2597</v>
      </c>
      <c r="B2539" s="196"/>
      <c r="C2539" s="196"/>
      <c r="D2539" s="196" t="s">
        <v>1547</v>
      </c>
      <c r="E2539" s="826">
        <v>1.428</v>
      </c>
      <c r="F2539" s="826">
        <v>1.5</v>
      </c>
      <c r="G2539" s="266">
        <v>3.96</v>
      </c>
      <c r="H2539" s="826">
        <v>1</v>
      </c>
      <c r="I2539" s="826">
        <v>5.65488</v>
      </c>
      <c r="J2539" s="826"/>
      <c r="K2539" s="826"/>
      <c r="L2539" s="142"/>
      <c r="M2539" s="136">
        <v>702</v>
      </c>
    </row>
    <row r="2540" s="136" customFormat="1" customHeight="1" outlineLevel="1" spans="1:13">
      <c r="A2540" s="196">
        <v>2598</v>
      </c>
      <c r="B2540" s="196"/>
      <c r="C2540" s="196" t="s">
        <v>83</v>
      </c>
      <c r="D2540" s="196" t="s">
        <v>1553</v>
      </c>
      <c r="E2540" s="826">
        <v>1.836</v>
      </c>
      <c r="F2540" s="826">
        <v>1.5</v>
      </c>
      <c r="G2540" s="826">
        <v>3</v>
      </c>
      <c r="H2540" s="826">
        <v>1</v>
      </c>
      <c r="I2540" s="826"/>
      <c r="J2540" s="826">
        <v>2.754</v>
      </c>
      <c r="K2540" s="826">
        <v>2.036</v>
      </c>
      <c r="L2540" s="142" t="s">
        <v>2396</v>
      </c>
      <c r="M2540" s="136">
        <v>702</v>
      </c>
    </row>
    <row r="2541" s="136" customFormat="1" customHeight="1" outlineLevel="1" spans="1:13">
      <c r="A2541" s="196">
        <v>2599</v>
      </c>
      <c r="B2541" s="196"/>
      <c r="C2541" s="196"/>
      <c r="D2541" s="266" t="s">
        <v>1606</v>
      </c>
      <c r="E2541" s="826">
        <v>1.836</v>
      </c>
      <c r="F2541" s="826">
        <v>1.5</v>
      </c>
      <c r="G2541" s="826">
        <v>3</v>
      </c>
      <c r="H2541" s="826">
        <v>1</v>
      </c>
      <c r="I2541" s="826"/>
      <c r="J2541" s="826">
        <v>2.754</v>
      </c>
      <c r="K2541" s="826">
        <v>2.036</v>
      </c>
      <c r="L2541" s="142"/>
      <c r="M2541" s="136">
        <v>702</v>
      </c>
    </row>
    <row r="2542" s="136" customFormat="1" customHeight="1" outlineLevel="1" spans="1:13">
      <c r="A2542" s="196">
        <v>2600</v>
      </c>
      <c r="B2542" s="196"/>
      <c r="C2542" s="196"/>
      <c r="D2542" s="196" t="s">
        <v>1555</v>
      </c>
      <c r="E2542" s="826">
        <v>6.63</v>
      </c>
      <c r="F2542" s="826">
        <v>1.5</v>
      </c>
      <c r="G2542" s="826">
        <v>3</v>
      </c>
      <c r="H2542" s="826">
        <v>2</v>
      </c>
      <c r="I2542" s="826"/>
      <c r="J2542" s="826">
        <v>19.89</v>
      </c>
      <c r="K2542" s="826">
        <v>6.83</v>
      </c>
      <c r="L2542" s="142"/>
      <c r="M2542" s="136">
        <v>702</v>
      </c>
    </row>
    <row r="2543" s="136" customFormat="1" customHeight="1" outlineLevel="1" spans="1:13">
      <c r="A2543" s="196">
        <v>2601</v>
      </c>
      <c r="B2543" s="196"/>
      <c r="C2543" s="196"/>
      <c r="D2543" s="196" t="s">
        <v>1547</v>
      </c>
      <c r="E2543" s="826">
        <v>1.428</v>
      </c>
      <c r="F2543" s="826">
        <v>1.5</v>
      </c>
      <c r="G2543" s="266">
        <v>3.96</v>
      </c>
      <c r="H2543" s="826">
        <v>1</v>
      </c>
      <c r="I2543" s="826">
        <v>5.65488</v>
      </c>
      <c r="J2543" s="826"/>
      <c r="K2543" s="826"/>
      <c r="L2543" s="142"/>
      <c r="M2543" s="136">
        <v>702</v>
      </c>
    </row>
    <row r="2544" s="136" customFormat="1" customHeight="1" outlineLevel="1" spans="1:13">
      <c r="A2544" s="196">
        <v>2602</v>
      </c>
      <c r="B2544" s="196"/>
      <c r="C2544" s="196" t="s">
        <v>83</v>
      </c>
      <c r="D2544" s="196" t="s">
        <v>1553</v>
      </c>
      <c r="E2544" s="826">
        <v>1.836</v>
      </c>
      <c r="F2544" s="826">
        <v>1.5</v>
      </c>
      <c r="G2544" s="826">
        <v>3</v>
      </c>
      <c r="H2544" s="826">
        <v>1</v>
      </c>
      <c r="I2544" s="826"/>
      <c r="J2544" s="826">
        <v>2.754</v>
      </c>
      <c r="K2544" s="826">
        <v>2.036</v>
      </c>
      <c r="L2544" s="142" t="s">
        <v>2397</v>
      </c>
      <c r="M2544" s="136">
        <v>702</v>
      </c>
    </row>
    <row r="2545" s="136" customFormat="1" customHeight="1" outlineLevel="1" spans="1:13">
      <c r="A2545" s="196">
        <v>2603</v>
      </c>
      <c r="B2545" s="196"/>
      <c r="C2545" s="196"/>
      <c r="D2545" s="266" t="s">
        <v>1606</v>
      </c>
      <c r="E2545" s="826">
        <v>1.836</v>
      </c>
      <c r="F2545" s="826">
        <v>1.5</v>
      </c>
      <c r="G2545" s="826">
        <v>3</v>
      </c>
      <c r="H2545" s="826">
        <v>1</v>
      </c>
      <c r="I2545" s="826"/>
      <c r="J2545" s="826">
        <v>2.754</v>
      </c>
      <c r="K2545" s="826">
        <v>2.036</v>
      </c>
      <c r="L2545" s="142"/>
      <c r="M2545" s="136">
        <v>702</v>
      </c>
    </row>
    <row r="2546" s="136" customFormat="1" customHeight="1" outlineLevel="1" spans="1:13">
      <c r="A2546" s="196">
        <v>2604</v>
      </c>
      <c r="B2546" s="196"/>
      <c r="C2546" s="196"/>
      <c r="D2546" s="196" t="s">
        <v>1555</v>
      </c>
      <c r="E2546" s="826">
        <v>6.63</v>
      </c>
      <c r="F2546" s="826">
        <v>1.5</v>
      </c>
      <c r="G2546" s="826">
        <v>3</v>
      </c>
      <c r="H2546" s="826">
        <v>3</v>
      </c>
      <c r="I2546" s="826"/>
      <c r="J2546" s="826">
        <v>29.835</v>
      </c>
      <c r="K2546" s="826">
        <v>6.83</v>
      </c>
      <c r="L2546" s="142"/>
      <c r="M2546" s="136">
        <v>702</v>
      </c>
    </row>
    <row r="2547" s="136" customFormat="1" customHeight="1" outlineLevel="1" spans="1:13">
      <c r="A2547" s="196">
        <v>2605</v>
      </c>
      <c r="B2547" s="196"/>
      <c r="C2547" s="196"/>
      <c r="D2547" s="196" t="s">
        <v>1547</v>
      </c>
      <c r="E2547" s="826">
        <v>1.428</v>
      </c>
      <c r="F2547" s="826">
        <v>1.5</v>
      </c>
      <c r="G2547" s="266">
        <v>3.96</v>
      </c>
      <c r="H2547" s="826">
        <v>1</v>
      </c>
      <c r="I2547" s="826">
        <v>5.65488</v>
      </c>
      <c r="J2547" s="826"/>
      <c r="K2547" s="826"/>
      <c r="L2547" s="142"/>
      <c r="M2547" s="136">
        <v>702</v>
      </c>
    </row>
    <row r="2548" s="136" customFormat="1" customHeight="1" outlineLevel="1" spans="1:13">
      <c r="A2548" s="196">
        <v>2606</v>
      </c>
      <c r="B2548" s="196"/>
      <c r="C2548" s="196" t="s">
        <v>83</v>
      </c>
      <c r="D2548" s="196" t="s">
        <v>1553</v>
      </c>
      <c r="E2548" s="826">
        <v>1.836</v>
      </c>
      <c r="F2548" s="826">
        <v>1.5</v>
      </c>
      <c r="G2548" s="826">
        <v>3</v>
      </c>
      <c r="H2548" s="826">
        <v>1</v>
      </c>
      <c r="I2548" s="826"/>
      <c r="J2548" s="826">
        <v>2.754</v>
      </c>
      <c r="K2548" s="826">
        <v>2.036</v>
      </c>
      <c r="L2548" s="142" t="s">
        <v>2398</v>
      </c>
      <c r="M2548" s="136">
        <v>702</v>
      </c>
    </row>
    <row r="2549" s="136" customFormat="1" customHeight="1" outlineLevel="1" spans="1:13">
      <c r="A2549" s="196">
        <v>2607</v>
      </c>
      <c r="B2549" s="196"/>
      <c r="C2549" s="196"/>
      <c r="D2549" s="266" t="s">
        <v>1606</v>
      </c>
      <c r="E2549" s="826">
        <v>1.836</v>
      </c>
      <c r="F2549" s="826">
        <v>1.5</v>
      </c>
      <c r="G2549" s="826">
        <v>3</v>
      </c>
      <c r="H2549" s="826">
        <v>1</v>
      </c>
      <c r="I2549" s="826"/>
      <c r="J2549" s="826">
        <v>2.754</v>
      </c>
      <c r="K2549" s="826">
        <v>2.036</v>
      </c>
      <c r="L2549" s="142"/>
      <c r="M2549" s="136">
        <v>702</v>
      </c>
    </row>
    <row r="2550" s="136" customFormat="1" customHeight="1" outlineLevel="1" spans="1:13">
      <c r="A2550" s="196">
        <v>2608</v>
      </c>
      <c r="B2550" s="196"/>
      <c r="C2550" s="196"/>
      <c r="D2550" s="196" t="s">
        <v>1555</v>
      </c>
      <c r="E2550" s="826">
        <v>6.63</v>
      </c>
      <c r="F2550" s="826">
        <v>1.5</v>
      </c>
      <c r="G2550" s="826">
        <v>3</v>
      </c>
      <c r="H2550" s="826">
        <v>3</v>
      </c>
      <c r="I2550" s="826"/>
      <c r="J2550" s="826">
        <v>29.835</v>
      </c>
      <c r="K2550" s="826">
        <v>6.83</v>
      </c>
      <c r="L2550" s="142"/>
      <c r="M2550" s="136">
        <v>702</v>
      </c>
    </row>
    <row r="2551" s="136" customFormat="1" customHeight="1" outlineLevel="1" spans="1:13">
      <c r="A2551" s="196">
        <v>2609</v>
      </c>
      <c r="B2551" s="196"/>
      <c r="C2551" s="196"/>
      <c r="D2551" s="196" t="s">
        <v>1547</v>
      </c>
      <c r="E2551" s="826">
        <v>1.428</v>
      </c>
      <c r="F2551" s="826">
        <v>1.5</v>
      </c>
      <c r="G2551" s="266">
        <v>3.96</v>
      </c>
      <c r="H2551" s="826">
        <v>1</v>
      </c>
      <c r="I2551" s="826">
        <v>5.65488</v>
      </c>
      <c r="J2551" s="826"/>
      <c r="K2551" s="826"/>
      <c r="L2551" s="142"/>
      <c r="M2551" s="136">
        <v>702</v>
      </c>
    </row>
    <row r="2552" s="136" customFormat="1" customHeight="1" outlineLevel="1" spans="1:13">
      <c r="A2552" s="196">
        <v>2610</v>
      </c>
      <c r="B2552" s="196"/>
      <c r="C2552" s="196" t="s">
        <v>83</v>
      </c>
      <c r="D2552" s="196" t="s">
        <v>1553</v>
      </c>
      <c r="E2552" s="826">
        <v>1.836</v>
      </c>
      <c r="F2552" s="826">
        <v>1.5</v>
      </c>
      <c r="G2552" s="826">
        <v>3</v>
      </c>
      <c r="H2552" s="826">
        <v>1</v>
      </c>
      <c r="I2552" s="826"/>
      <c r="J2552" s="826">
        <v>2.754</v>
      </c>
      <c r="K2552" s="826">
        <v>2.036</v>
      </c>
      <c r="L2552" s="142" t="s">
        <v>2399</v>
      </c>
      <c r="M2552" s="136">
        <v>702</v>
      </c>
    </row>
    <row r="2553" s="136" customFormat="1" customHeight="1" outlineLevel="1" spans="1:13">
      <c r="A2553" s="196">
        <v>2611</v>
      </c>
      <c r="B2553" s="196"/>
      <c r="C2553" s="196"/>
      <c r="D2553" s="266" t="s">
        <v>1606</v>
      </c>
      <c r="E2553" s="826">
        <v>1.836</v>
      </c>
      <c r="F2553" s="826">
        <v>1.5</v>
      </c>
      <c r="G2553" s="826">
        <v>3</v>
      </c>
      <c r="H2553" s="826">
        <v>1</v>
      </c>
      <c r="I2553" s="826"/>
      <c r="J2553" s="826">
        <v>2.754</v>
      </c>
      <c r="K2553" s="826">
        <v>2.036</v>
      </c>
      <c r="L2553" s="142"/>
      <c r="M2553" s="136">
        <v>702</v>
      </c>
    </row>
    <row r="2554" s="136" customFormat="1" customHeight="1" outlineLevel="1" spans="1:13">
      <c r="A2554" s="196">
        <v>2612</v>
      </c>
      <c r="B2554" s="196"/>
      <c r="C2554" s="196"/>
      <c r="D2554" s="196" t="s">
        <v>1555</v>
      </c>
      <c r="E2554" s="826">
        <v>6.63</v>
      </c>
      <c r="F2554" s="826">
        <v>1.5</v>
      </c>
      <c r="G2554" s="826">
        <v>3</v>
      </c>
      <c r="H2554" s="826">
        <v>3</v>
      </c>
      <c r="I2554" s="826"/>
      <c r="J2554" s="826">
        <v>29.835</v>
      </c>
      <c r="K2554" s="826">
        <v>6.83</v>
      </c>
      <c r="L2554" s="142"/>
      <c r="M2554" s="136">
        <v>702</v>
      </c>
    </row>
    <row r="2555" s="136" customFormat="1" customHeight="1" outlineLevel="1" spans="1:13">
      <c r="A2555" s="196">
        <v>2613</v>
      </c>
      <c r="B2555" s="196"/>
      <c r="C2555" s="196"/>
      <c r="D2555" s="196" t="s">
        <v>1547</v>
      </c>
      <c r="E2555" s="826">
        <v>1.428</v>
      </c>
      <c r="F2555" s="826">
        <v>1.5</v>
      </c>
      <c r="G2555" s="266">
        <v>3.96</v>
      </c>
      <c r="H2555" s="826">
        <v>1</v>
      </c>
      <c r="I2555" s="826">
        <v>5.65488</v>
      </c>
      <c r="J2555" s="826"/>
      <c r="K2555" s="826"/>
      <c r="L2555" s="142"/>
      <c r="M2555" s="136">
        <v>702</v>
      </c>
    </row>
    <row r="2556" s="136" customFormat="1" customHeight="1" outlineLevel="1" spans="1:13">
      <c r="A2556" s="196">
        <v>2614</v>
      </c>
      <c r="B2556" s="196"/>
      <c r="C2556" s="196" t="s">
        <v>83</v>
      </c>
      <c r="D2556" s="196" t="s">
        <v>1553</v>
      </c>
      <c r="E2556" s="826">
        <v>3.264</v>
      </c>
      <c r="F2556" s="826">
        <v>1.5</v>
      </c>
      <c r="G2556" s="826">
        <v>3</v>
      </c>
      <c r="H2556" s="826">
        <v>1</v>
      </c>
      <c r="I2556" s="826"/>
      <c r="J2556" s="826">
        <v>4.896</v>
      </c>
      <c r="K2556" s="826">
        <v>3.464</v>
      </c>
      <c r="L2556" s="142" t="s">
        <v>2400</v>
      </c>
      <c r="M2556" s="136">
        <v>702</v>
      </c>
    </row>
    <row r="2557" s="136" customFormat="1" customHeight="1" outlineLevel="1" spans="1:13">
      <c r="A2557" s="196">
        <v>2615</v>
      </c>
      <c r="B2557" s="196"/>
      <c r="C2557" s="196"/>
      <c r="D2557" s="266" t="s">
        <v>1606</v>
      </c>
      <c r="E2557" s="826">
        <v>3.264</v>
      </c>
      <c r="F2557" s="826">
        <v>1.5</v>
      </c>
      <c r="G2557" s="826">
        <v>3</v>
      </c>
      <c r="H2557" s="826">
        <v>1</v>
      </c>
      <c r="I2557" s="826"/>
      <c r="J2557" s="826">
        <v>4.896</v>
      </c>
      <c r="K2557" s="826">
        <v>3.464</v>
      </c>
      <c r="L2557" s="142"/>
      <c r="M2557" s="136">
        <v>702</v>
      </c>
    </row>
    <row r="2558" s="136" customFormat="1" customHeight="1" outlineLevel="1" spans="1:13">
      <c r="A2558" s="196">
        <v>2616</v>
      </c>
      <c r="B2558" s="196"/>
      <c r="C2558" s="196"/>
      <c r="D2558" s="196" t="s">
        <v>1555</v>
      </c>
      <c r="E2558" s="826">
        <v>6.63</v>
      </c>
      <c r="F2558" s="826">
        <v>1.5</v>
      </c>
      <c r="G2558" s="826">
        <v>3</v>
      </c>
      <c r="H2558" s="826">
        <v>1</v>
      </c>
      <c r="I2558" s="826"/>
      <c r="J2558" s="826">
        <v>9.945</v>
      </c>
      <c r="K2558" s="826">
        <v>6.83</v>
      </c>
      <c r="L2558" s="142"/>
      <c r="M2558" s="136">
        <v>702</v>
      </c>
    </row>
    <row r="2559" s="136" customFormat="1" customHeight="1" outlineLevel="1" spans="1:13">
      <c r="A2559" s="196">
        <v>2618</v>
      </c>
      <c r="B2559" s="196"/>
      <c r="C2559" s="196" t="s">
        <v>83</v>
      </c>
      <c r="D2559" s="196" t="s">
        <v>1553</v>
      </c>
      <c r="E2559" s="826">
        <v>3.264</v>
      </c>
      <c r="F2559" s="826">
        <v>1.5</v>
      </c>
      <c r="G2559" s="826">
        <v>3</v>
      </c>
      <c r="H2559" s="826">
        <v>1</v>
      </c>
      <c r="I2559" s="826"/>
      <c r="J2559" s="826">
        <v>4.896</v>
      </c>
      <c r="K2559" s="826">
        <v>3.464</v>
      </c>
      <c r="L2559" s="142" t="s">
        <v>2401</v>
      </c>
      <c r="M2559" s="136">
        <v>702</v>
      </c>
    </row>
    <row r="2560" s="136" customFormat="1" customHeight="1" outlineLevel="1" spans="1:13">
      <c r="A2560" s="196">
        <v>2619</v>
      </c>
      <c r="B2560" s="196"/>
      <c r="C2560" s="196"/>
      <c r="D2560" s="266" t="s">
        <v>1606</v>
      </c>
      <c r="E2560" s="826">
        <v>3.264</v>
      </c>
      <c r="F2560" s="826">
        <v>1.5</v>
      </c>
      <c r="G2560" s="826">
        <v>3</v>
      </c>
      <c r="H2560" s="826">
        <v>1</v>
      </c>
      <c r="I2560" s="826"/>
      <c r="J2560" s="826">
        <v>4.896</v>
      </c>
      <c r="K2560" s="826">
        <v>3.464</v>
      </c>
      <c r="L2560" s="142"/>
      <c r="M2560" s="136">
        <v>702</v>
      </c>
    </row>
    <row r="2561" s="136" customFormat="1" customHeight="1" outlineLevel="1" spans="1:13">
      <c r="A2561" s="196">
        <v>2620</v>
      </c>
      <c r="B2561" s="196"/>
      <c r="C2561" s="196"/>
      <c r="D2561" s="196" t="s">
        <v>1555</v>
      </c>
      <c r="E2561" s="826">
        <v>6.63</v>
      </c>
      <c r="F2561" s="826">
        <v>1.5</v>
      </c>
      <c r="G2561" s="826">
        <v>3</v>
      </c>
      <c r="H2561" s="826">
        <v>1</v>
      </c>
      <c r="I2561" s="826"/>
      <c r="J2561" s="826">
        <v>9.945</v>
      </c>
      <c r="K2561" s="826">
        <v>6.83</v>
      </c>
      <c r="L2561" s="142"/>
      <c r="M2561" s="136">
        <v>702</v>
      </c>
    </row>
    <row r="2562" s="136" customFormat="1" customHeight="1" outlineLevel="1" spans="1:13">
      <c r="A2562" s="196">
        <v>2622</v>
      </c>
      <c r="B2562" s="196"/>
      <c r="C2562" s="196" t="s">
        <v>83</v>
      </c>
      <c r="D2562" s="196" t="s">
        <v>1553</v>
      </c>
      <c r="E2562" s="826">
        <v>1.836</v>
      </c>
      <c r="F2562" s="826">
        <v>1.5</v>
      </c>
      <c r="G2562" s="826">
        <v>3</v>
      </c>
      <c r="H2562" s="826">
        <v>1</v>
      </c>
      <c r="I2562" s="826"/>
      <c r="J2562" s="826">
        <v>2.754</v>
      </c>
      <c r="K2562" s="826">
        <v>2.036</v>
      </c>
      <c r="L2562" s="142" t="s">
        <v>2402</v>
      </c>
      <c r="M2562" s="136">
        <v>702</v>
      </c>
    </row>
    <row r="2563" s="136" customFormat="1" customHeight="1" outlineLevel="1" spans="1:13">
      <c r="A2563" s="196">
        <v>2623</v>
      </c>
      <c r="B2563" s="196"/>
      <c r="C2563" s="196"/>
      <c r="D2563" s="266" t="s">
        <v>1606</v>
      </c>
      <c r="E2563" s="826">
        <v>1.836</v>
      </c>
      <c r="F2563" s="826">
        <v>1.5</v>
      </c>
      <c r="G2563" s="826">
        <v>3</v>
      </c>
      <c r="H2563" s="826">
        <v>1</v>
      </c>
      <c r="I2563" s="826"/>
      <c r="J2563" s="826">
        <v>2.754</v>
      </c>
      <c r="K2563" s="826">
        <v>2.036</v>
      </c>
      <c r="L2563" s="142"/>
      <c r="M2563" s="136">
        <v>702</v>
      </c>
    </row>
    <row r="2564" s="136" customFormat="1" customHeight="1" outlineLevel="1" spans="1:13">
      <c r="A2564" s="196">
        <v>2624</v>
      </c>
      <c r="B2564" s="196"/>
      <c r="C2564" s="196"/>
      <c r="D2564" s="196" t="s">
        <v>1555</v>
      </c>
      <c r="E2564" s="826">
        <v>6.63</v>
      </c>
      <c r="F2564" s="826">
        <v>1.5</v>
      </c>
      <c r="G2564" s="826">
        <v>3</v>
      </c>
      <c r="H2564" s="826">
        <v>3</v>
      </c>
      <c r="I2564" s="826"/>
      <c r="J2564" s="826">
        <v>29.835</v>
      </c>
      <c r="K2564" s="826">
        <v>6.83</v>
      </c>
      <c r="L2564" s="142"/>
      <c r="M2564" s="136">
        <v>702</v>
      </c>
    </row>
    <row r="2565" s="136" customFormat="1" customHeight="1" outlineLevel="1" spans="1:13">
      <c r="A2565" s="196">
        <v>2625</v>
      </c>
      <c r="B2565" s="196"/>
      <c r="C2565" s="196"/>
      <c r="D2565" s="196" t="s">
        <v>1547</v>
      </c>
      <c r="E2565" s="826">
        <v>1.428</v>
      </c>
      <c r="F2565" s="826">
        <v>1.5</v>
      </c>
      <c r="G2565" s="266">
        <v>3.96</v>
      </c>
      <c r="H2565" s="826">
        <v>1</v>
      </c>
      <c r="I2565" s="826">
        <v>5.65488</v>
      </c>
      <c r="J2565" s="826"/>
      <c r="K2565" s="826"/>
      <c r="L2565" s="142"/>
      <c r="M2565" s="136">
        <v>702</v>
      </c>
    </row>
    <row r="2566" s="136" customFormat="1" customHeight="1" outlineLevel="1" spans="1:13">
      <c r="A2566" s="196">
        <v>2626</v>
      </c>
      <c r="B2566" s="196"/>
      <c r="C2566" s="196" t="s">
        <v>83</v>
      </c>
      <c r="D2566" s="196" t="s">
        <v>1553</v>
      </c>
      <c r="E2566" s="826">
        <v>1.836</v>
      </c>
      <c r="F2566" s="826">
        <v>1.5</v>
      </c>
      <c r="G2566" s="826">
        <v>3</v>
      </c>
      <c r="H2566" s="826">
        <v>1</v>
      </c>
      <c r="I2566" s="826"/>
      <c r="J2566" s="826">
        <v>2.754</v>
      </c>
      <c r="K2566" s="826">
        <v>2.036</v>
      </c>
      <c r="L2566" s="142" t="s">
        <v>2403</v>
      </c>
      <c r="M2566" s="136">
        <v>702</v>
      </c>
    </row>
    <row r="2567" s="136" customFormat="1" customHeight="1" outlineLevel="1" spans="1:13">
      <c r="A2567" s="196">
        <v>2627</v>
      </c>
      <c r="B2567" s="196"/>
      <c r="C2567" s="196"/>
      <c r="D2567" s="266" t="s">
        <v>1606</v>
      </c>
      <c r="E2567" s="826">
        <v>1.836</v>
      </c>
      <c r="F2567" s="826">
        <v>1.5</v>
      </c>
      <c r="G2567" s="826">
        <v>3</v>
      </c>
      <c r="H2567" s="826">
        <v>1</v>
      </c>
      <c r="I2567" s="826"/>
      <c r="J2567" s="826">
        <v>2.754</v>
      </c>
      <c r="K2567" s="826">
        <v>2.036</v>
      </c>
      <c r="L2567" s="142"/>
      <c r="M2567" s="136">
        <v>702</v>
      </c>
    </row>
    <row r="2568" s="136" customFormat="1" customHeight="1" outlineLevel="1" spans="1:13">
      <c r="A2568" s="196">
        <v>2628</v>
      </c>
      <c r="B2568" s="196"/>
      <c r="C2568" s="196"/>
      <c r="D2568" s="196" t="s">
        <v>1555</v>
      </c>
      <c r="E2568" s="826">
        <v>6.63</v>
      </c>
      <c r="F2568" s="826">
        <v>1.5</v>
      </c>
      <c r="G2568" s="826">
        <v>3</v>
      </c>
      <c r="H2568" s="826">
        <v>3</v>
      </c>
      <c r="I2568" s="826"/>
      <c r="J2568" s="826">
        <v>29.835</v>
      </c>
      <c r="K2568" s="826">
        <v>6.83</v>
      </c>
      <c r="L2568" s="142"/>
      <c r="M2568" s="136">
        <v>702</v>
      </c>
    </row>
    <row r="2569" s="136" customFormat="1" customHeight="1" outlineLevel="1" spans="1:13">
      <c r="A2569" s="196">
        <v>2629</v>
      </c>
      <c r="B2569" s="196"/>
      <c r="C2569" s="196"/>
      <c r="D2569" s="196" t="s">
        <v>1547</v>
      </c>
      <c r="E2569" s="826">
        <v>1.428</v>
      </c>
      <c r="F2569" s="826">
        <v>1.5</v>
      </c>
      <c r="G2569" s="266">
        <v>3.96</v>
      </c>
      <c r="H2569" s="826">
        <v>1</v>
      </c>
      <c r="I2569" s="826">
        <v>5.65488</v>
      </c>
      <c r="J2569" s="826"/>
      <c r="K2569" s="826"/>
      <c r="L2569" s="142"/>
      <c r="M2569" s="136">
        <v>702</v>
      </c>
    </row>
    <row r="2570" s="136" customFormat="1" customHeight="1" outlineLevel="1" spans="1:13">
      <c r="A2570" s="196">
        <v>2630</v>
      </c>
      <c r="B2570" s="196"/>
      <c r="C2570" s="196" t="s">
        <v>83</v>
      </c>
      <c r="D2570" s="196" t="s">
        <v>1553</v>
      </c>
      <c r="E2570" s="826">
        <v>1.836</v>
      </c>
      <c r="F2570" s="826">
        <v>1.5</v>
      </c>
      <c r="G2570" s="826">
        <v>3</v>
      </c>
      <c r="H2570" s="826">
        <v>1</v>
      </c>
      <c r="I2570" s="826"/>
      <c r="J2570" s="826">
        <v>2.754</v>
      </c>
      <c r="K2570" s="826">
        <v>2.036</v>
      </c>
      <c r="L2570" s="142" t="s">
        <v>2404</v>
      </c>
      <c r="M2570" s="136">
        <v>702</v>
      </c>
    </row>
    <row r="2571" s="136" customFormat="1" customHeight="1" outlineLevel="1" spans="1:13">
      <c r="A2571" s="196">
        <v>2631</v>
      </c>
      <c r="B2571" s="196"/>
      <c r="C2571" s="196"/>
      <c r="D2571" s="266" t="s">
        <v>1606</v>
      </c>
      <c r="E2571" s="826">
        <v>1.836</v>
      </c>
      <c r="F2571" s="826">
        <v>1.5</v>
      </c>
      <c r="G2571" s="826">
        <v>3</v>
      </c>
      <c r="H2571" s="826">
        <v>1</v>
      </c>
      <c r="I2571" s="826"/>
      <c r="J2571" s="826">
        <v>2.754</v>
      </c>
      <c r="K2571" s="826">
        <v>2.036</v>
      </c>
      <c r="L2571" s="142"/>
      <c r="M2571" s="136">
        <v>702</v>
      </c>
    </row>
    <row r="2572" s="136" customFormat="1" customHeight="1" outlineLevel="1" spans="1:13">
      <c r="A2572" s="196">
        <v>2632</v>
      </c>
      <c r="B2572" s="196"/>
      <c r="C2572" s="196"/>
      <c r="D2572" s="196" t="s">
        <v>1555</v>
      </c>
      <c r="E2572" s="826">
        <v>6.63</v>
      </c>
      <c r="F2572" s="826">
        <v>1.5</v>
      </c>
      <c r="G2572" s="826">
        <v>3</v>
      </c>
      <c r="H2572" s="826">
        <v>3</v>
      </c>
      <c r="I2572" s="826"/>
      <c r="J2572" s="826">
        <v>29.835</v>
      </c>
      <c r="K2572" s="826">
        <v>6.83</v>
      </c>
      <c r="L2572" s="142"/>
      <c r="M2572" s="136">
        <v>702</v>
      </c>
    </row>
    <row r="2573" s="136" customFormat="1" customHeight="1" outlineLevel="1" spans="1:13">
      <c r="A2573" s="196">
        <v>2633</v>
      </c>
      <c r="B2573" s="196"/>
      <c r="C2573" s="196"/>
      <c r="D2573" s="196" t="s">
        <v>1547</v>
      </c>
      <c r="E2573" s="826">
        <v>1.428</v>
      </c>
      <c r="F2573" s="826">
        <v>1.5</v>
      </c>
      <c r="G2573" s="266">
        <v>3.96</v>
      </c>
      <c r="H2573" s="826">
        <v>1</v>
      </c>
      <c r="I2573" s="826">
        <v>5.65488</v>
      </c>
      <c r="J2573" s="826"/>
      <c r="K2573" s="826"/>
      <c r="L2573" s="142"/>
      <c r="M2573" s="136">
        <v>702</v>
      </c>
    </row>
    <row r="2574" s="136" customFormat="1" customHeight="1" outlineLevel="1" spans="1:13">
      <c r="A2574" s="196">
        <v>2634</v>
      </c>
      <c r="B2574" s="196"/>
      <c r="C2574" s="196" t="s">
        <v>83</v>
      </c>
      <c r="D2574" s="196" t="s">
        <v>1553</v>
      </c>
      <c r="E2574" s="826">
        <v>1.836</v>
      </c>
      <c r="F2574" s="826">
        <v>1.5</v>
      </c>
      <c r="G2574" s="826">
        <v>3</v>
      </c>
      <c r="H2574" s="826">
        <v>1</v>
      </c>
      <c r="I2574" s="826"/>
      <c r="J2574" s="826">
        <v>2.754</v>
      </c>
      <c r="K2574" s="826">
        <v>2.036</v>
      </c>
      <c r="L2574" s="142" t="s">
        <v>2405</v>
      </c>
      <c r="M2574" s="136">
        <v>702</v>
      </c>
    </row>
    <row r="2575" s="136" customFormat="1" customHeight="1" outlineLevel="1" spans="1:13">
      <c r="A2575" s="196">
        <v>2635</v>
      </c>
      <c r="B2575" s="196"/>
      <c r="C2575" s="196"/>
      <c r="D2575" s="266" t="s">
        <v>1606</v>
      </c>
      <c r="E2575" s="826">
        <v>1.836</v>
      </c>
      <c r="F2575" s="826">
        <v>1.5</v>
      </c>
      <c r="G2575" s="826">
        <v>3</v>
      </c>
      <c r="H2575" s="826">
        <v>1</v>
      </c>
      <c r="I2575" s="826"/>
      <c r="J2575" s="826">
        <v>2.754</v>
      </c>
      <c r="K2575" s="826">
        <v>2.036</v>
      </c>
      <c r="L2575" s="142"/>
      <c r="M2575" s="136">
        <v>702</v>
      </c>
    </row>
    <row r="2576" s="136" customFormat="1" customHeight="1" outlineLevel="1" spans="1:13">
      <c r="A2576" s="196">
        <v>2636</v>
      </c>
      <c r="B2576" s="196"/>
      <c r="C2576" s="196"/>
      <c r="D2576" s="196" t="s">
        <v>1555</v>
      </c>
      <c r="E2576" s="826">
        <v>6.63</v>
      </c>
      <c r="F2576" s="826">
        <v>1.5</v>
      </c>
      <c r="G2576" s="826">
        <v>3</v>
      </c>
      <c r="H2576" s="826">
        <v>3</v>
      </c>
      <c r="I2576" s="826"/>
      <c r="J2576" s="826">
        <v>29.835</v>
      </c>
      <c r="K2576" s="826">
        <v>6.83</v>
      </c>
      <c r="L2576" s="142"/>
      <c r="M2576" s="136">
        <v>702</v>
      </c>
    </row>
    <row r="2577" s="136" customFormat="1" customHeight="1" outlineLevel="1" spans="1:13">
      <c r="A2577" s="196">
        <v>2637</v>
      </c>
      <c r="B2577" s="196"/>
      <c r="C2577" s="196"/>
      <c r="D2577" s="196" t="s">
        <v>1547</v>
      </c>
      <c r="E2577" s="826">
        <v>1.428</v>
      </c>
      <c r="F2577" s="826">
        <v>1.5</v>
      </c>
      <c r="G2577" s="266">
        <v>3.96</v>
      </c>
      <c r="H2577" s="826">
        <v>1</v>
      </c>
      <c r="I2577" s="826">
        <v>5.65488</v>
      </c>
      <c r="J2577" s="826"/>
      <c r="K2577" s="826"/>
      <c r="L2577" s="142"/>
      <c r="M2577" s="136">
        <v>702</v>
      </c>
    </row>
    <row r="2578" s="136" customFormat="1" customHeight="1" outlineLevel="1" spans="1:13">
      <c r="A2578" s="196">
        <v>2638</v>
      </c>
      <c r="B2578" s="196"/>
      <c r="C2578" s="196" t="s">
        <v>83</v>
      </c>
      <c r="D2578" s="196" t="s">
        <v>1553</v>
      </c>
      <c r="E2578" s="826">
        <v>1.836</v>
      </c>
      <c r="F2578" s="826">
        <v>1.5</v>
      </c>
      <c r="G2578" s="826">
        <v>3</v>
      </c>
      <c r="H2578" s="826">
        <v>1</v>
      </c>
      <c r="I2578" s="826"/>
      <c r="J2578" s="826">
        <v>2.754</v>
      </c>
      <c r="K2578" s="826">
        <v>2.036</v>
      </c>
      <c r="L2578" s="142" t="s">
        <v>2406</v>
      </c>
      <c r="M2578" s="136">
        <v>702</v>
      </c>
    </row>
    <row r="2579" s="136" customFormat="1" customHeight="1" outlineLevel="1" spans="1:13">
      <c r="A2579" s="196">
        <v>2639</v>
      </c>
      <c r="B2579" s="196"/>
      <c r="C2579" s="196"/>
      <c r="D2579" s="266" t="s">
        <v>1606</v>
      </c>
      <c r="E2579" s="826">
        <v>1.836</v>
      </c>
      <c r="F2579" s="826">
        <v>1.5</v>
      </c>
      <c r="G2579" s="826">
        <v>3</v>
      </c>
      <c r="H2579" s="826">
        <v>1</v>
      </c>
      <c r="I2579" s="826"/>
      <c r="J2579" s="826">
        <v>2.754</v>
      </c>
      <c r="K2579" s="826">
        <v>2.036</v>
      </c>
      <c r="L2579" s="142"/>
      <c r="M2579" s="136">
        <v>702</v>
      </c>
    </row>
    <row r="2580" s="136" customFormat="1" customHeight="1" outlineLevel="1" spans="1:13">
      <c r="A2580" s="196">
        <v>2640</v>
      </c>
      <c r="B2580" s="196"/>
      <c r="C2580" s="196"/>
      <c r="D2580" s="196" t="s">
        <v>1555</v>
      </c>
      <c r="E2580" s="826">
        <v>6.63</v>
      </c>
      <c r="F2580" s="826">
        <v>1.5</v>
      </c>
      <c r="G2580" s="826">
        <v>3</v>
      </c>
      <c r="H2580" s="826">
        <v>2</v>
      </c>
      <c r="I2580" s="826"/>
      <c r="J2580" s="826">
        <v>19.89</v>
      </c>
      <c r="K2580" s="826">
        <v>6.83</v>
      </c>
      <c r="L2580" s="142"/>
      <c r="M2580" s="136">
        <v>702</v>
      </c>
    </row>
    <row r="2581" s="136" customFormat="1" customHeight="1" outlineLevel="1" spans="1:13">
      <c r="A2581" s="196">
        <v>2641</v>
      </c>
      <c r="B2581" s="196"/>
      <c r="C2581" s="196"/>
      <c r="D2581" s="196" t="s">
        <v>1547</v>
      </c>
      <c r="E2581" s="826">
        <v>1.428</v>
      </c>
      <c r="F2581" s="826">
        <v>1.5</v>
      </c>
      <c r="G2581" s="266">
        <v>3.96</v>
      </c>
      <c r="H2581" s="826">
        <v>1</v>
      </c>
      <c r="I2581" s="826">
        <v>5.65488</v>
      </c>
      <c r="J2581" s="826"/>
      <c r="K2581" s="826"/>
      <c r="L2581" s="142"/>
      <c r="M2581" s="136">
        <v>702</v>
      </c>
    </row>
    <row r="2582" s="136" customFormat="1" customHeight="1" outlineLevel="1" spans="1:13">
      <c r="A2582" s="196">
        <v>2642</v>
      </c>
      <c r="B2582" s="196"/>
      <c r="C2582" s="196" t="s">
        <v>1355</v>
      </c>
      <c r="D2582" s="196" t="s">
        <v>1553</v>
      </c>
      <c r="E2582" s="826">
        <v>1.836</v>
      </c>
      <c r="F2582" s="826">
        <v>1.5</v>
      </c>
      <c r="G2582" s="826">
        <v>3</v>
      </c>
      <c r="H2582" s="826">
        <v>1</v>
      </c>
      <c r="I2582" s="826"/>
      <c r="J2582" s="826">
        <v>2.754</v>
      </c>
      <c r="K2582" s="826">
        <v>2.036</v>
      </c>
      <c r="L2582" s="142" t="s">
        <v>2407</v>
      </c>
      <c r="M2582" s="136">
        <v>702</v>
      </c>
    </row>
    <row r="2583" s="136" customFormat="1" customHeight="1" outlineLevel="1" spans="1:13">
      <c r="A2583" s="196">
        <v>2643</v>
      </c>
      <c r="B2583" s="196"/>
      <c r="C2583" s="196"/>
      <c r="D2583" s="266" t="s">
        <v>1606</v>
      </c>
      <c r="E2583" s="826">
        <v>1.836</v>
      </c>
      <c r="F2583" s="826">
        <v>1.5</v>
      </c>
      <c r="G2583" s="826">
        <v>3</v>
      </c>
      <c r="H2583" s="826">
        <v>1</v>
      </c>
      <c r="I2583" s="826"/>
      <c r="J2583" s="826">
        <v>2.754</v>
      </c>
      <c r="K2583" s="826">
        <v>2.036</v>
      </c>
      <c r="L2583" s="142"/>
      <c r="M2583" s="136">
        <v>702</v>
      </c>
    </row>
    <row r="2584" s="136" customFormat="1" customHeight="1" outlineLevel="1" spans="1:13">
      <c r="A2584" s="196">
        <v>2644</v>
      </c>
      <c r="B2584" s="196"/>
      <c r="C2584" s="196"/>
      <c r="D2584" s="196" t="s">
        <v>1555</v>
      </c>
      <c r="E2584" s="826">
        <v>6.63</v>
      </c>
      <c r="F2584" s="826">
        <v>1.5</v>
      </c>
      <c r="G2584" s="826">
        <v>3</v>
      </c>
      <c r="H2584" s="826">
        <v>2</v>
      </c>
      <c r="I2584" s="826"/>
      <c r="J2584" s="826">
        <v>19.89</v>
      </c>
      <c r="K2584" s="826">
        <v>6.83</v>
      </c>
      <c r="L2584" s="142"/>
      <c r="M2584" s="136">
        <v>702</v>
      </c>
    </row>
    <row r="2585" s="136" customFormat="1" customHeight="1" outlineLevel="1" spans="1:13">
      <c r="A2585" s="196">
        <v>2645</v>
      </c>
      <c r="B2585" s="196"/>
      <c r="C2585" s="196"/>
      <c r="D2585" s="196" t="s">
        <v>1547</v>
      </c>
      <c r="E2585" s="826">
        <v>1.428</v>
      </c>
      <c r="F2585" s="826">
        <v>1.5</v>
      </c>
      <c r="G2585" s="266">
        <v>3.96</v>
      </c>
      <c r="H2585" s="826">
        <v>1</v>
      </c>
      <c r="I2585" s="826">
        <v>5.65488</v>
      </c>
      <c r="J2585" s="826"/>
      <c r="K2585" s="826"/>
      <c r="L2585" s="142"/>
      <c r="M2585" s="136">
        <v>702</v>
      </c>
    </row>
    <row r="2586" s="136" customFormat="1" customHeight="1" outlineLevel="1" spans="1:13">
      <c r="A2586" s="196">
        <v>2646</v>
      </c>
      <c r="B2586" s="196"/>
      <c r="C2586" s="196" t="s">
        <v>83</v>
      </c>
      <c r="D2586" s="196" t="s">
        <v>1553</v>
      </c>
      <c r="E2586" s="826">
        <v>1.836</v>
      </c>
      <c r="F2586" s="826">
        <v>1.5</v>
      </c>
      <c r="G2586" s="826">
        <v>3</v>
      </c>
      <c r="H2586" s="826">
        <v>1</v>
      </c>
      <c r="I2586" s="826"/>
      <c r="J2586" s="826">
        <v>2.754</v>
      </c>
      <c r="K2586" s="826">
        <v>2.036</v>
      </c>
      <c r="L2586" s="142" t="s">
        <v>2408</v>
      </c>
      <c r="M2586" s="136">
        <v>702</v>
      </c>
    </row>
    <row r="2587" s="136" customFormat="1" customHeight="1" outlineLevel="1" spans="1:13">
      <c r="A2587" s="196">
        <v>2647</v>
      </c>
      <c r="B2587" s="196"/>
      <c r="C2587" s="196"/>
      <c r="D2587" s="266" t="s">
        <v>1606</v>
      </c>
      <c r="E2587" s="826">
        <v>1.836</v>
      </c>
      <c r="F2587" s="826">
        <v>1.5</v>
      </c>
      <c r="G2587" s="826">
        <v>3</v>
      </c>
      <c r="H2587" s="826">
        <v>1</v>
      </c>
      <c r="I2587" s="826"/>
      <c r="J2587" s="826">
        <v>2.754</v>
      </c>
      <c r="K2587" s="826">
        <v>2.036</v>
      </c>
      <c r="L2587" s="142"/>
      <c r="M2587" s="136">
        <v>702</v>
      </c>
    </row>
    <row r="2588" s="136" customFormat="1" customHeight="1" outlineLevel="1" spans="1:13">
      <c r="A2588" s="196">
        <v>2648</v>
      </c>
      <c r="B2588" s="196"/>
      <c r="C2588" s="196"/>
      <c r="D2588" s="196" t="s">
        <v>1555</v>
      </c>
      <c r="E2588" s="826">
        <v>6.63</v>
      </c>
      <c r="F2588" s="826">
        <v>1.5</v>
      </c>
      <c r="G2588" s="826">
        <v>3</v>
      </c>
      <c r="H2588" s="826">
        <v>2</v>
      </c>
      <c r="I2588" s="826"/>
      <c r="J2588" s="826">
        <v>19.89</v>
      </c>
      <c r="K2588" s="826">
        <v>6.83</v>
      </c>
      <c r="L2588" s="142"/>
      <c r="M2588" s="136">
        <v>702</v>
      </c>
    </row>
    <row r="2589" s="136" customFormat="1" customHeight="1" outlineLevel="1" spans="1:13">
      <c r="A2589" s="196">
        <v>2649</v>
      </c>
      <c r="B2589" s="196"/>
      <c r="C2589" s="196"/>
      <c r="D2589" s="196" t="s">
        <v>1547</v>
      </c>
      <c r="E2589" s="826">
        <v>1.428</v>
      </c>
      <c r="F2589" s="826">
        <v>1.5</v>
      </c>
      <c r="G2589" s="266">
        <v>3.96</v>
      </c>
      <c r="H2589" s="826">
        <v>1</v>
      </c>
      <c r="I2589" s="826">
        <v>5.65488</v>
      </c>
      <c r="J2589" s="826"/>
      <c r="K2589" s="826"/>
      <c r="L2589" s="142"/>
      <c r="M2589" s="136">
        <v>702</v>
      </c>
    </row>
    <row r="2590" s="136" customFormat="1" customHeight="1" outlineLevel="1" spans="1:13">
      <c r="A2590" s="196">
        <v>2650</v>
      </c>
      <c r="B2590" s="196"/>
      <c r="C2590" s="196" t="s">
        <v>83</v>
      </c>
      <c r="D2590" s="196" t="s">
        <v>1553</v>
      </c>
      <c r="E2590" s="826">
        <v>1.836</v>
      </c>
      <c r="F2590" s="826">
        <v>1.5</v>
      </c>
      <c r="G2590" s="826">
        <v>3</v>
      </c>
      <c r="H2590" s="826">
        <v>1</v>
      </c>
      <c r="I2590" s="826"/>
      <c r="J2590" s="826">
        <v>2.754</v>
      </c>
      <c r="K2590" s="826">
        <v>2.036</v>
      </c>
      <c r="L2590" s="142" t="s">
        <v>2409</v>
      </c>
      <c r="M2590" s="136">
        <v>702</v>
      </c>
    </row>
    <row r="2591" s="136" customFormat="1" customHeight="1" outlineLevel="1" spans="1:13">
      <c r="A2591" s="196">
        <v>2651</v>
      </c>
      <c r="B2591" s="196"/>
      <c r="C2591" s="196"/>
      <c r="D2591" s="266" t="s">
        <v>1606</v>
      </c>
      <c r="E2591" s="826">
        <v>1.836</v>
      </c>
      <c r="F2591" s="826">
        <v>1.5</v>
      </c>
      <c r="G2591" s="826">
        <v>3</v>
      </c>
      <c r="H2591" s="826">
        <v>1</v>
      </c>
      <c r="I2591" s="826"/>
      <c r="J2591" s="826">
        <v>2.754</v>
      </c>
      <c r="K2591" s="826">
        <v>2.036</v>
      </c>
      <c r="L2591" s="142"/>
      <c r="M2591" s="136">
        <v>702</v>
      </c>
    </row>
    <row r="2592" s="136" customFormat="1" customHeight="1" outlineLevel="1" spans="1:13">
      <c r="A2592" s="196">
        <v>2652</v>
      </c>
      <c r="B2592" s="196"/>
      <c r="C2592" s="196"/>
      <c r="D2592" s="196" t="s">
        <v>1555</v>
      </c>
      <c r="E2592" s="826">
        <v>6.63</v>
      </c>
      <c r="F2592" s="826">
        <v>1.5</v>
      </c>
      <c r="G2592" s="826">
        <v>3</v>
      </c>
      <c r="H2592" s="826">
        <v>2</v>
      </c>
      <c r="I2592" s="826"/>
      <c r="J2592" s="826">
        <v>19.89</v>
      </c>
      <c r="K2592" s="826">
        <v>6.83</v>
      </c>
      <c r="L2592" s="142"/>
      <c r="M2592" s="136">
        <v>702</v>
      </c>
    </row>
    <row r="2593" s="136" customFormat="1" customHeight="1" outlineLevel="1" spans="1:13">
      <c r="A2593" s="196">
        <v>2653</v>
      </c>
      <c r="B2593" s="196"/>
      <c r="C2593" s="196"/>
      <c r="D2593" s="196" t="s">
        <v>1547</v>
      </c>
      <c r="E2593" s="826">
        <v>1.428</v>
      </c>
      <c r="F2593" s="826">
        <v>1.5</v>
      </c>
      <c r="G2593" s="266">
        <v>3.96</v>
      </c>
      <c r="H2593" s="826">
        <v>1</v>
      </c>
      <c r="I2593" s="826">
        <v>5.65488</v>
      </c>
      <c r="J2593" s="826"/>
      <c r="K2593" s="826"/>
      <c r="L2593" s="142"/>
      <c r="M2593" s="136">
        <v>702</v>
      </c>
    </row>
    <row r="2594" s="136" customFormat="1" customHeight="1" outlineLevel="1" spans="1:13">
      <c r="A2594" s="196">
        <v>2654</v>
      </c>
      <c r="B2594" s="196"/>
      <c r="C2594" s="131" t="s">
        <v>1163</v>
      </c>
      <c r="D2594" s="196" t="s">
        <v>1555</v>
      </c>
      <c r="E2594" s="826">
        <v>9.792</v>
      </c>
      <c r="F2594" s="826">
        <v>1.5</v>
      </c>
      <c r="G2594" s="826">
        <v>3</v>
      </c>
      <c r="H2594" s="826">
        <v>1</v>
      </c>
      <c r="I2594" s="826"/>
      <c r="J2594" s="826">
        <v>14.688</v>
      </c>
      <c r="K2594" s="826">
        <v>9.992</v>
      </c>
      <c r="L2594" s="142" t="s">
        <v>2410</v>
      </c>
      <c r="M2594" s="136">
        <v>702</v>
      </c>
    </row>
    <row r="2595" s="136" customFormat="1" customHeight="1" outlineLevel="1" spans="1:13">
      <c r="A2595" s="196">
        <v>2655</v>
      </c>
      <c r="B2595" s="196"/>
      <c r="C2595" s="315"/>
      <c r="D2595" s="196" t="s">
        <v>1553</v>
      </c>
      <c r="E2595" s="826">
        <v>5.712</v>
      </c>
      <c r="F2595" s="826">
        <v>1.5</v>
      </c>
      <c r="G2595" s="826">
        <v>3</v>
      </c>
      <c r="H2595" s="826">
        <v>1</v>
      </c>
      <c r="I2595" s="826"/>
      <c r="J2595" s="826">
        <v>8.568</v>
      </c>
      <c r="K2595" s="826">
        <v>5.912</v>
      </c>
      <c r="L2595" s="142"/>
      <c r="M2595" s="136">
        <v>702</v>
      </c>
    </row>
    <row r="2596" s="136" customFormat="1" customHeight="1" outlineLevel="1" spans="1:13">
      <c r="A2596" s="196">
        <v>2656</v>
      </c>
      <c r="B2596" s="196"/>
      <c r="C2596" s="263"/>
      <c r="D2596" s="266" t="s">
        <v>1606</v>
      </c>
      <c r="E2596" s="826">
        <v>5.712</v>
      </c>
      <c r="F2596" s="826">
        <v>1.5</v>
      </c>
      <c r="G2596" s="826">
        <v>3</v>
      </c>
      <c r="H2596" s="826">
        <v>1</v>
      </c>
      <c r="I2596" s="826"/>
      <c r="J2596" s="826">
        <v>8.568</v>
      </c>
      <c r="K2596" s="826">
        <v>5.912</v>
      </c>
      <c r="L2596" s="142"/>
      <c r="M2596" s="136">
        <v>702</v>
      </c>
    </row>
    <row r="2597" s="136" customFormat="1" customHeight="1" outlineLevel="1" spans="1:13">
      <c r="A2597" s="196">
        <v>2657</v>
      </c>
      <c r="B2597" s="196"/>
      <c r="C2597" s="196" t="s">
        <v>1165</v>
      </c>
      <c r="D2597" s="196" t="s">
        <v>1553</v>
      </c>
      <c r="E2597" s="826">
        <v>3.366</v>
      </c>
      <c r="F2597" s="826">
        <v>1.5</v>
      </c>
      <c r="G2597" s="826">
        <v>1.4</v>
      </c>
      <c r="H2597" s="826">
        <v>1</v>
      </c>
      <c r="I2597" s="826"/>
      <c r="J2597" s="826">
        <v>5.049</v>
      </c>
      <c r="K2597" s="826">
        <v>3.566</v>
      </c>
      <c r="L2597" s="142" t="s">
        <v>2411</v>
      </c>
      <c r="M2597" s="136">
        <v>702</v>
      </c>
    </row>
    <row r="2598" s="136" customFormat="1" customHeight="1" outlineLevel="1" spans="1:13">
      <c r="A2598" s="196">
        <v>2658</v>
      </c>
      <c r="B2598" s="196"/>
      <c r="C2598" s="196" t="s">
        <v>1664</v>
      </c>
      <c r="D2598" s="196" t="s">
        <v>1553</v>
      </c>
      <c r="E2598" s="826">
        <v>1.3668</v>
      </c>
      <c r="F2598" s="826">
        <v>1.5</v>
      </c>
      <c r="G2598" s="826">
        <v>3</v>
      </c>
      <c r="H2598" s="826">
        <v>1</v>
      </c>
      <c r="I2598" s="826"/>
      <c r="J2598" s="826">
        <v>2.0502</v>
      </c>
      <c r="K2598" s="826">
        <v>1.5668</v>
      </c>
      <c r="L2598" s="142" t="s">
        <v>2412</v>
      </c>
      <c r="M2598" s="136">
        <v>702</v>
      </c>
    </row>
    <row r="2599" s="136" customFormat="1" customHeight="1" outlineLevel="1" spans="1:13">
      <c r="A2599" s="196">
        <v>2659</v>
      </c>
      <c r="B2599" s="196"/>
      <c r="C2599" s="196" t="s">
        <v>893</v>
      </c>
      <c r="D2599" s="196" t="s">
        <v>1553</v>
      </c>
      <c r="E2599" s="826">
        <v>4.131</v>
      </c>
      <c r="F2599" s="826">
        <v>1.5</v>
      </c>
      <c r="G2599" s="826">
        <v>3</v>
      </c>
      <c r="H2599" s="826">
        <v>1</v>
      </c>
      <c r="I2599" s="826"/>
      <c r="J2599" s="826">
        <v>6.1965</v>
      </c>
      <c r="K2599" s="826">
        <v>4.331</v>
      </c>
      <c r="L2599" s="142" t="s">
        <v>2413</v>
      </c>
      <c r="M2599" s="136">
        <v>702</v>
      </c>
    </row>
    <row r="2600" s="136" customFormat="1" customHeight="1" outlineLevel="1" spans="1:13">
      <c r="A2600" s="196">
        <v>2660</v>
      </c>
      <c r="B2600" s="196"/>
      <c r="C2600" s="196" t="s">
        <v>893</v>
      </c>
      <c r="D2600" s="196" t="s">
        <v>1553</v>
      </c>
      <c r="E2600" s="826">
        <v>3.5802</v>
      </c>
      <c r="F2600" s="826">
        <v>1.5</v>
      </c>
      <c r="G2600" s="826">
        <v>3</v>
      </c>
      <c r="H2600" s="826">
        <v>1</v>
      </c>
      <c r="I2600" s="826"/>
      <c r="J2600" s="826">
        <v>5.3703</v>
      </c>
      <c r="K2600" s="826">
        <v>3.7802</v>
      </c>
      <c r="L2600" s="142" t="s">
        <v>2414</v>
      </c>
      <c r="M2600" s="136">
        <v>702</v>
      </c>
    </row>
    <row r="2601" s="136" customFormat="1" customHeight="1" outlineLevel="1" spans="1:13">
      <c r="A2601" s="196">
        <v>2661</v>
      </c>
      <c r="B2601" s="196"/>
      <c r="C2601" s="196" t="s">
        <v>893</v>
      </c>
      <c r="D2601" s="196" t="s">
        <v>1553</v>
      </c>
      <c r="E2601" s="826">
        <v>2.907</v>
      </c>
      <c r="F2601" s="826">
        <v>1.5</v>
      </c>
      <c r="G2601" s="826">
        <v>3</v>
      </c>
      <c r="H2601" s="826">
        <v>1</v>
      </c>
      <c r="I2601" s="826"/>
      <c r="J2601" s="826">
        <v>4.3605</v>
      </c>
      <c r="K2601" s="826">
        <v>3.107</v>
      </c>
      <c r="L2601" s="142" t="s">
        <v>2415</v>
      </c>
      <c r="M2601" s="136">
        <v>702</v>
      </c>
    </row>
    <row r="2602" s="136" customFormat="1" customHeight="1" outlineLevel="1" spans="1:13">
      <c r="A2602" s="196">
        <v>2662</v>
      </c>
      <c r="B2602" s="196"/>
      <c r="C2602" s="196" t="s">
        <v>75</v>
      </c>
      <c r="D2602" s="196" t="s">
        <v>1553</v>
      </c>
      <c r="E2602" s="826">
        <v>3.366</v>
      </c>
      <c r="F2602" s="826">
        <v>1.5</v>
      </c>
      <c r="G2602" s="826">
        <v>3</v>
      </c>
      <c r="H2602" s="826">
        <v>1</v>
      </c>
      <c r="I2602" s="826"/>
      <c r="J2602" s="826">
        <v>5.049</v>
      </c>
      <c r="K2602" s="826">
        <v>3.566</v>
      </c>
      <c r="L2602" s="142" t="s">
        <v>2416</v>
      </c>
      <c r="M2602" s="136">
        <v>702</v>
      </c>
    </row>
    <row r="2603" s="136" customFormat="1" customHeight="1" outlineLevel="1" spans="1:13">
      <c r="A2603" s="196">
        <v>2663</v>
      </c>
      <c r="B2603" s="196"/>
      <c r="C2603" s="196" t="s">
        <v>75</v>
      </c>
      <c r="D2603" s="196" t="s">
        <v>1553</v>
      </c>
      <c r="E2603" s="826">
        <v>2.907</v>
      </c>
      <c r="F2603" s="826">
        <v>1.5</v>
      </c>
      <c r="G2603" s="826">
        <v>3</v>
      </c>
      <c r="H2603" s="826">
        <v>1</v>
      </c>
      <c r="I2603" s="826"/>
      <c r="J2603" s="826">
        <v>4.3605</v>
      </c>
      <c r="K2603" s="826">
        <v>3.107</v>
      </c>
      <c r="L2603" s="142" t="s">
        <v>2417</v>
      </c>
      <c r="M2603" s="136">
        <v>702</v>
      </c>
    </row>
    <row r="2604" s="136" customFormat="1" customHeight="1" outlineLevel="1" spans="1:13">
      <c r="A2604" s="196">
        <v>2664</v>
      </c>
      <c r="B2604" s="196"/>
      <c r="C2604" s="196" t="s">
        <v>1664</v>
      </c>
      <c r="D2604" s="196" t="s">
        <v>1553</v>
      </c>
      <c r="E2604" s="826">
        <v>3.366</v>
      </c>
      <c r="F2604" s="826">
        <v>1.5</v>
      </c>
      <c r="G2604" s="826">
        <v>3</v>
      </c>
      <c r="H2604" s="826">
        <v>1</v>
      </c>
      <c r="I2604" s="826"/>
      <c r="J2604" s="826">
        <v>5.049</v>
      </c>
      <c r="K2604" s="826">
        <v>3.566</v>
      </c>
      <c r="L2604" s="142" t="s">
        <v>2418</v>
      </c>
      <c r="M2604" s="136">
        <v>702</v>
      </c>
    </row>
    <row r="2605" s="136" customFormat="1" customHeight="1" outlineLevel="1" spans="1:13">
      <c r="A2605" s="196">
        <v>2665</v>
      </c>
      <c r="B2605" s="196"/>
      <c r="C2605" s="196" t="s">
        <v>75</v>
      </c>
      <c r="D2605" s="196" t="s">
        <v>1553</v>
      </c>
      <c r="E2605" s="826">
        <v>2.55</v>
      </c>
      <c r="F2605" s="826">
        <v>1.5</v>
      </c>
      <c r="G2605" s="826">
        <v>3</v>
      </c>
      <c r="H2605" s="826">
        <v>1</v>
      </c>
      <c r="I2605" s="826"/>
      <c r="J2605" s="826">
        <v>3.825</v>
      </c>
      <c r="K2605" s="826">
        <v>2.75</v>
      </c>
      <c r="L2605" s="142" t="s">
        <v>2419</v>
      </c>
      <c r="M2605" s="136">
        <v>702</v>
      </c>
    </row>
    <row r="2606" s="136" customFormat="1" customHeight="1" outlineLevel="1" spans="1:13">
      <c r="A2606" s="196">
        <v>2666</v>
      </c>
      <c r="B2606" s="196"/>
      <c r="C2606" s="196" t="s">
        <v>75</v>
      </c>
      <c r="D2606" s="196" t="s">
        <v>1553</v>
      </c>
      <c r="E2606" s="826">
        <v>2.04</v>
      </c>
      <c r="F2606" s="826">
        <v>1.5</v>
      </c>
      <c r="G2606" s="826">
        <v>3</v>
      </c>
      <c r="H2606" s="826">
        <v>1</v>
      </c>
      <c r="I2606" s="826"/>
      <c r="J2606" s="826">
        <v>3.06</v>
      </c>
      <c r="K2606" s="826">
        <v>2.24</v>
      </c>
      <c r="L2606" s="142" t="s">
        <v>2420</v>
      </c>
      <c r="M2606" s="136">
        <v>702</v>
      </c>
    </row>
    <row r="2607" s="136" customFormat="1" customHeight="1" outlineLevel="1" spans="1:13">
      <c r="A2607" s="196">
        <v>2667</v>
      </c>
      <c r="B2607" s="196"/>
      <c r="C2607" s="196" t="s">
        <v>893</v>
      </c>
      <c r="D2607" s="196" t="s">
        <v>1553</v>
      </c>
      <c r="E2607" s="826">
        <v>2.55</v>
      </c>
      <c r="F2607" s="826">
        <v>1.5</v>
      </c>
      <c r="G2607" s="826">
        <v>3</v>
      </c>
      <c r="H2607" s="826">
        <v>1</v>
      </c>
      <c r="I2607" s="826"/>
      <c r="J2607" s="826">
        <v>3.825</v>
      </c>
      <c r="K2607" s="826">
        <v>2.75</v>
      </c>
      <c r="L2607" s="142" t="s">
        <v>2421</v>
      </c>
      <c r="M2607" s="136">
        <v>702</v>
      </c>
    </row>
    <row r="2608" s="136" customFormat="1" customHeight="1" outlineLevel="1" spans="1:13">
      <c r="A2608" s="196">
        <v>2668</v>
      </c>
      <c r="B2608" s="196"/>
      <c r="C2608" s="196" t="s">
        <v>893</v>
      </c>
      <c r="D2608" s="196" t="s">
        <v>1553</v>
      </c>
      <c r="E2608" s="826">
        <v>2.652</v>
      </c>
      <c r="F2608" s="826">
        <v>1.5</v>
      </c>
      <c r="G2608" s="826">
        <v>3</v>
      </c>
      <c r="H2608" s="826">
        <v>1</v>
      </c>
      <c r="I2608" s="826"/>
      <c r="J2608" s="826">
        <v>3.978</v>
      </c>
      <c r="K2608" s="826">
        <v>2.852</v>
      </c>
      <c r="L2608" s="142" t="s">
        <v>2422</v>
      </c>
      <c r="M2608" s="136">
        <v>702</v>
      </c>
    </row>
    <row r="2609" s="136" customFormat="1" customHeight="1" outlineLevel="1" spans="1:13">
      <c r="A2609" s="196">
        <v>2669</v>
      </c>
      <c r="B2609" s="196"/>
      <c r="C2609" s="196" t="s">
        <v>893</v>
      </c>
      <c r="D2609" s="196" t="s">
        <v>1553</v>
      </c>
      <c r="E2609" s="826">
        <v>2.04</v>
      </c>
      <c r="F2609" s="826">
        <v>1.5</v>
      </c>
      <c r="G2609" s="826">
        <v>3</v>
      </c>
      <c r="H2609" s="826">
        <v>1</v>
      </c>
      <c r="I2609" s="826"/>
      <c r="J2609" s="826">
        <v>3.06</v>
      </c>
      <c r="K2609" s="826">
        <v>2.24</v>
      </c>
      <c r="L2609" s="142" t="s">
        <v>2423</v>
      </c>
      <c r="M2609" s="136">
        <v>702</v>
      </c>
    </row>
    <row r="2610" s="136" customFormat="1" customHeight="1" outlineLevel="1" spans="1:13">
      <c r="A2610" s="196">
        <v>2670</v>
      </c>
      <c r="B2610" s="196"/>
      <c r="C2610" s="196" t="s">
        <v>1190</v>
      </c>
      <c r="D2610" s="196" t="s">
        <v>1553</v>
      </c>
      <c r="E2610" s="826">
        <v>9.69</v>
      </c>
      <c r="F2610" s="826">
        <v>1.5</v>
      </c>
      <c r="G2610" s="826">
        <v>3</v>
      </c>
      <c r="H2610" s="826">
        <v>1</v>
      </c>
      <c r="I2610" s="826"/>
      <c r="J2610" s="826">
        <v>14.535</v>
      </c>
      <c r="K2610" s="826">
        <v>9.89</v>
      </c>
      <c r="L2610" s="142" t="s">
        <v>2424</v>
      </c>
      <c r="M2610" s="136">
        <v>498</v>
      </c>
    </row>
    <row r="2611" s="136" customFormat="1" customHeight="1" outlineLevel="1" spans="1:13">
      <c r="A2611" s="196">
        <v>2671</v>
      </c>
      <c r="B2611" s="196"/>
      <c r="C2611" s="196" t="s">
        <v>1239</v>
      </c>
      <c r="D2611" s="196" t="s">
        <v>1553</v>
      </c>
      <c r="E2611" s="826">
        <v>29.376</v>
      </c>
      <c r="F2611" s="826">
        <v>1.5</v>
      </c>
      <c r="G2611" s="826">
        <v>3</v>
      </c>
      <c r="H2611" s="826">
        <v>1</v>
      </c>
      <c r="I2611" s="826"/>
      <c r="J2611" s="826">
        <v>44.064</v>
      </c>
      <c r="K2611" s="826">
        <v>29.576</v>
      </c>
      <c r="L2611" s="142" t="s">
        <v>1561</v>
      </c>
      <c r="M2611" s="136">
        <v>498</v>
      </c>
    </row>
    <row r="2612" s="136" customFormat="1" customHeight="1" outlineLevel="1" spans="1:13">
      <c r="A2612" s="196">
        <v>2672</v>
      </c>
      <c r="B2612" s="196"/>
      <c r="C2612" s="196" t="s">
        <v>83</v>
      </c>
      <c r="D2612" s="196" t="s">
        <v>1553</v>
      </c>
      <c r="E2612" s="826">
        <v>1.836</v>
      </c>
      <c r="F2612" s="826">
        <v>1.5</v>
      </c>
      <c r="G2612" s="826">
        <v>3</v>
      </c>
      <c r="H2612" s="826">
        <v>1</v>
      </c>
      <c r="I2612" s="826"/>
      <c r="J2612" s="826">
        <v>2.754</v>
      </c>
      <c r="K2612" s="826">
        <v>2.036</v>
      </c>
      <c r="L2612" s="142" t="s">
        <v>2425</v>
      </c>
      <c r="M2612" s="136">
        <v>498</v>
      </c>
    </row>
    <row r="2613" s="136" customFormat="1" customHeight="1" outlineLevel="1" spans="1:13">
      <c r="A2613" s="196">
        <v>2673</v>
      </c>
      <c r="B2613" s="196"/>
      <c r="C2613" s="196"/>
      <c r="D2613" s="266" t="s">
        <v>1606</v>
      </c>
      <c r="E2613" s="826">
        <v>1.836</v>
      </c>
      <c r="F2613" s="826">
        <v>1.5</v>
      </c>
      <c r="G2613" s="826">
        <v>3</v>
      </c>
      <c r="H2613" s="826">
        <v>1</v>
      </c>
      <c r="I2613" s="826"/>
      <c r="J2613" s="826">
        <v>2.754</v>
      </c>
      <c r="K2613" s="826">
        <v>2.036</v>
      </c>
      <c r="L2613" s="142"/>
      <c r="M2613" s="136">
        <v>498</v>
      </c>
    </row>
    <row r="2614" s="136" customFormat="1" customHeight="1" outlineLevel="1" spans="1:13">
      <c r="A2614" s="196">
        <v>2674</v>
      </c>
      <c r="B2614" s="196"/>
      <c r="C2614" s="196"/>
      <c r="D2614" s="196" t="s">
        <v>1555</v>
      </c>
      <c r="E2614" s="826">
        <v>6.63</v>
      </c>
      <c r="F2614" s="826">
        <v>1.5</v>
      </c>
      <c r="G2614" s="826">
        <v>3</v>
      </c>
      <c r="H2614" s="826">
        <v>3</v>
      </c>
      <c r="I2614" s="826"/>
      <c r="J2614" s="826">
        <v>29.835</v>
      </c>
      <c r="K2614" s="826">
        <v>6.83</v>
      </c>
      <c r="L2614" s="142"/>
      <c r="M2614" s="136">
        <v>498</v>
      </c>
    </row>
    <row r="2615" s="136" customFormat="1" customHeight="1" outlineLevel="1" spans="1:13">
      <c r="A2615" s="196">
        <v>2675</v>
      </c>
      <c r="B2615" s="196"/>
      <c r="C2615" s="196"/>
      <c r="D2615" s="196" t="s">
        <v>1547</v>
      </c>
      <c r="E2615" s="826">
        <v>1.428</v>
      </c>
      <c r="F2615" s="826">
        <v>1.5</v>
      </c>
      <c r="G2615" s="266">
        <v>3.96</v>
      </c>
      <c r="H2615" s="826">
        <v>1</v>
      </c>
      <c r="I2615" s="826">
        <v>5.65488</v>
      </c>
      <c r="J2615" s="826"/>
      <c r="K2615" s="826"/>
      <c r="L2615" s="142"/>
      <c r="M2615" s="136">
        <v>498</v>
      </c>
    </row>
    <row r="2616" s="136" customFormat="1" customHeight="1" outlineLevel="1" spans="1:13">
      <c r="A2616" s="196">
        <v>2676</v>
      </c>
      <c r="B2616" s="196"/>
      <c r="C2616" s="196" t="s">
        <v>83</v>
      </c>
      <c r="D2616" s="196" t="s">
        <v>1553</v>
      </c>
      <c r="E2616" s="826">
        <v>1.836</v>
      </c>
      <c r="F2616" s="826">
        <v>1.5</v>
      </c>
      <c r="G2616" s="826">
        <v>3</v>
      </c>
      <c r="H2616" s="826">
        <v>1</v>
      </c>
      <c r="I2616" s="826"/>
      <c r="J2616" s="826">
        <v>2.754</v>
      </c>
      <c r="K2616" s="826">
        <v>2.036</v>
      </c>
      <c r="L2616" s="142" t="s">
        <v>2426</v>
      </c>
      <c r="M2616" s="136">
        <v>498</v>
      </c>
    </row>
    <row r="2617" s="136" customFormat="1" customHeight="1" outlineLevel="1" spans="1:13">
      <c r="A2617" s="196">
        <v>2677</v>
      </c>
      <c r="B2617" s="196"/>
      <c r="C2617" s="196"/>
      <c r="D2617" s="266" t="s">
        <v>1606</v>
      </c>
      <c r="E2617" s="826">
        <v>1.836</v>
      </c>
      <c r="F2617" s="826">
        <v>1.5</v>
      </c>
      <c r="G2617" s="826">
        <v>3</v>
      </c>
      <c r="H2617" s="826">
        <v>1</v>
      </c>
      <c r="I2617" s="826"/>
      <c r="J2617" s="826">
        <v>2.754</v>
      </c>
      <c r="K2617" s="826">
        <v>2.036</v>
      </c>
      <c r="L2617" s="142"/>
      <c r="M2617" s="136">
        <v>498</v>
      </c>
    </row>
    <row r="2618" s="136" customFormat="1" customHeight="1" outlineLevel="1" spans="1:13">
      <c r="A2618" s="196">
        <v>2678</v>
      </c>
      <c r="B2618" s="196"/>
      <c r="C2618" s="196"/>
      <c r="D2618" s="196" t="s">
        <v>1555</v>
      </c>
      <c r="E2618" s="826">
        <v>6.63</v>
      </c>
      <c r="F2618" s="826">
        <v>1.5</v>
      </c>
      <c r="G2618" s="826">
        <v>3</v>
      </c>
      <c r="H2618" s="826">
        <v>3</v>
      </c>
      <c r="I2618" s="826"/>
      <c r="J2618" s="826">
        <v>29.835</v>
      </c>
      <c r="K2618" s="826">
        <v>6.83</v>
      </c>
      <c r="L2618" s="142"/>
      <c r="M2618" s="136">
        <v>498</v>
      </c>
    </row>
    <row r="2619" s="136" customFormat="1" customHeight="1" outlineLevel="1" spans="1:13">
      <c r="A2619" s="196">
        <v>2679</v>
      </c>
      <c r="B2619" s="196"/>
      <c r="C2619" s="196"/>
      <c r="D2619" s="196" t="s">
        <v>1547</v>
      </c>
      <c r="E2619" s="826">
        <v>1.428</v>
      </c>
      <c r="F2619" s="826">
        <v>1.5</v>
      </c>
      <c r="G2619" s="266">
        <v>3.96</v>
      </c>
      <c r="H2619" s="826">
        <v>1</v>
      </c>
      <c r="I2619" s="826">
        <v>5.65488</v>
      </c>
      <c r="J2619" s="826"/>
      <c r="K2619" s="826"/>
      <c r="L2619" s="142"/>
      <c r="M2619" s="136">
        <v>498</v>
      </c>
    </row>
    <row r="2620" s="136" customFormat="1" customHeight="1" outlineLevel="1" spans="1:13">
      <c r="A2620" s="196">
        <v>2680</v>
      </c>
      <c r="B2620" s="196"/>
      <c r="C2620" s="196" t="s">
        <v>83</v>
      </c>
      <c r="D2620" s="196" t="s">
        <v>1553</v>
      </c>
      <c r="E2620" s="826">
        <v>1.836</v>
      </c>
      <c r="F2620" s="826">
        <v>1.5</v>
      </c>
      <c r="G2620" s="826">
        <v>3</v>
      </c>
      <c r="H2620" s="826">
        <v>1</v>
      </c>
      <c r="I2620" s="826"/>
      <c r="J2620" s="826">
        <v>2.754</v>
      </c>
      <c r="K2620" s="826">
        <v>2.036</v>
      </c>
      <c r="L2620" s="142" t="s">
        <v>2427</v>
      </c>
      <c r="M2620" s="136">
        <v>498</v>
      </c>
    </row>
    <row r="2621" s="136" customFormat="1" customHeight="1" outlineLevel="1" spans="1:13">
      <c r="A2621" s="196">
        <v>2681</v>
      </c>
      <c r="B2621" s="196"/>
      <c r="C2621" s="196"/>
      <c r="D2621" s="266" t="s">
        <v>1606</v>
      </c>
      <c r="E2621" s="826">
        <v>1.836</v>
      </c>
      <c r="F2621" s="826">
        <v>1.5</v>
      </c>
      <c r="G2621" s="826">
        <v>3</v>
      </c>
      <c r="H2621" s="826">
        <v>1</v>
      </c>
      <c r="I2621" s="826"/>
      <c r="J2621" s="826">
        <v>2.754</v>
      </c>
      <c r="K2621" s="826">
        <v>2.036</v>
      </c>
      <c r="L2621" s="142"/>
      <c r="M2621" s="136">
        <v>498</v>
      </c>
    </row>
    <row r="2622" s="136" customFormat="1" customHeight="1" outlineLevel="1" spans="1:13">
      <c r="A2622" s="196">
        <v>2682</v>
      </c>
      <c r="B2622" s="196"/>
      <c r="C2622" s="196"/>
      <c r="D2622" s="196" t="s">
        <v>1555</v>
      </c>
      <c r="E2622" s="826">
        <v>6.63</v>
      </c>
      <c r="F2622" s="826">
        <v>1.5</v>
      </c>
      <c r="G2622" s="826">
        <v>3</v>
      </c>
      <c r="H2622" s="826">
        <v>3</v>
      </c>
      <c r="I2622" s="826"/>
      <c r="J2622" s="826">
        <v>29.835</v>
      </c>
      <c r="K2622" s="826">
        <v>6.83</v>
      </c>
      <c r="L2622" s="142"/>
      <c r="M2622" s="136">
        <v>498</v>
      </c>
    </row>
    <row r="2623" s="136" customFormat="1" customHeight="1" outlineLevel="1" spans="1:13">
      <c r="A2623" s="196">
        <v>2683</v>
      </c>
      <c r="B2623" s="196"/>
      <c r="C2623" s="196"/>
      <c r="D2623" s="196" t="s">
        <v>1547</v>
      </c>
      <c r="E2623" s="826">
        <v>1.428</v>
      </c>
      <c r="F2623" s="826">
        <v>1.5</v>
      </c>
      <c r="G2623" s="266">
        <v>3.96</v>
      </c>
      <c r="H2623" s="826">
        <v>1</v>
      </c>
      <c r="I2623" s="826">
        <v>5.65488</v>
      </c>
      <c r="J2623" s="826"/>
      <c r="K2623" s="826"/>
      <c r="L2623" s="142"/>
      <c r="M2623" s="136">
        <v>498</v>
      </c>
    </row>
    <row r="2624" s="136" customFormat="1" customHeight="1" outlineLevel="1" spans="1:13">
      <c r="A2624" s="196">
        <v>2684</v>
      </c>
      <c r="B2624" s="196"/>
      <c r="C2624" s="196" t="s">
        <v>83</v>
      </c>
      <c r="D2624" s="196" t="s">
        <v>1553</v>
      </c>
      <c r="E2624" s="826">
        <v>1.836</v>
      </c>
      <c r="F2624" s="826">
        <v>1.5</v>
      </c>
      <c r="G2624" s="826">
        <v>3</v>
      </c>
      <c r="H2624" s="826">
        <v>1</v>
      </c>
      <c r="I2624" s="826"/>
      <c r="J2624" s="826">
        <v>2.754</v>
      </c>
      <c r="K2624" s="826">
        <v>2.036</v>
      </c>
      <c r="L2624" s="142" t="s">
        <v>2428</v>
      </c>
      <c r="M2624" s="136">
        <v>498</v>
      </c>
    </row>
    <row r="2625" s="136" customFormat="1" customHeight="1" outlineLevel="1" spans="1:13">
      <c r="A2625" s="196">
        <v>2685</v>
      </c>
      <c r="B2625" s="196"/>
      <c r="C2625" s="196"/>
      <c r="D2625" s="266" t="s">
        <v>1606</v>
      </c>
      <c r="E2625" s="826">
        <v>1.836</v>
      </c>
      <c r="F2625" s="826">
        <v>1.5</v>
      </c>
      <c r="G2625" s="826">
        <v>3</v>
      </c>
      <c r="H2625" s="826">
        <v>1</v>
      </c>
      <c r="I2625" s="826"/>
      <c r="J2625" s="826">
        <v>2.754</v>
      </c>
      <c r="K2625" s="826">
        <v>2.036</v>
      </c>
      <c r="L2625" s="142"/>
      <c r="M2625" s="136">
        <v>498</v>
      </c>
    </row>
    <row r="2626" s="136" customFormat="1" customHeight="1" outlineLevel="1" spans="1:13">
      <c r="A2626" s="196">
        <v>2686</v>
      </c>
      <c r="B2626" s="196"/>
      <c r="C2626" s="196"/>
      <c r="D2626" s="196" t="s">
        <v>1555</v>
      </c>
      <c r="E2626" s="826">
        <v>6.63</v>
      </c>
      <c r="F2626" s="826">
        <v>1.5</v>
      </c>
      <c r="G2626" s="826">
        <v>3</v>
      </c>
      <c r="H2626" s="826">
        <v>3</v>
      </c>
      <c r="I2626" s="826"/>
      <c r="J2626" s="826">
        <v>29.835</v>
      </c>
      <c r="K2626" s="826">
        <v>6.83</v>
      </c>
      <c r="L2626" s="142"/>
      <c r="M2626" s="136">
        <v>498</v>
      </c>
    </row>
    <row r="2627" s="136" customFormat="1" customHeight="1" outlineLevel="1" spans="1:13">
      <c r="A2627" s="196">
        <v>2687</v>
      </c>
      <c r="B2627" s="196"/>
      <c r="C2627" s="196"/>
      <c r="D2627" s="196" t="s">
        <v>1547</v>
      </c>
      <c r="E2627" s="826">
        <v>1.428</v>
      </c>
      <c r="F2627" s="826">
        <v>1.5</v>
      </c>
      <c r="G2627" s="266">
        <v>3.96</v>
      </c>
      <c r="H2627" s="826">
        <v>1</v>
      </c>
      <c r="I2627" s="826">
        <v>5.65488</v>
      </c>
      <c r="J2627" s="826"/>
      <c r="K2627" s="826"/>
      <c r="L2627" s="142"/>
      <c r="M2627" s="136">
        <v>498</v>
      </c>
    </row>
    <row r="2628" s="136" customFormat="1" customHeight="1" outlineLevel="1" spans="1:13">
      <c r="A2628" s="196">
        <v>2688</v>
      </c>
      <c r="B2628" s="196"/>
      <c r="C2628" s="196" t="s">
        <v>83</v>
      </c>
      <c r="D2628" s="196" t="s">
        <v>1553</v>
      </c>
      <c r="E2628" s="826">
        <v>1.836</v>
      </c>
      <c r="F2628" s="826">
        <v>1.5</v>
      </c>
      <c r="G2628" s="826">
        <v>3</v>
      </c>
      <c r="H2628" s="826">
        <v>1</v>
      </c>
      <c r="I2628" s="826"/>
      <c r="J2628" s="826">
        <v>2.754</v>
      </c>
      <c r="K2628" s="826">
        <v>2.036</v>
      </c>
      <c r="L2628" s="142" t="s">
        <v>2429</v>
      </c>
      <c r="M2628" s="136">
        <v>498</v>
      </c>
    </row>
    <row r="2629" s="136" customFormat="1" customHeight="1" outlineLevel="1" spans="1:13">
      <c r="A2629" s="196">
        <v>2689</v>
      </c>
      <c r="B2629" s="196"/>
      <c r="C2629" s="196"/>
      <c r="D2629" s="266" t="s">
        <v>1606</v>
      </c>
      <c r="E2629" s="826">
        <v>1.836</v>
      </c>
      <c r="F2629" s="826">
        <v>1.5</v>
      </c>
      <c r="G2629" s="826">
        <v>3</v>
      </c>
      <c r="H2629" s="826">
        <v>1</v>
      </c>
      <c r="I2629" s="826"/>
      <c r="J2629" s="826">
        <v>2.754</v>
      </c>
      <c r="K2629" s="826">
        <v>2.036</v>
      </c>
      <c r="L2629" s="142"/>
      <c r="M2629" s="136">
        <v>498</v>
      </c>
    </row>
    <row r="2630" s="136" customFormat="1" customHeight="1" outlineLevel="1" spans="1:13">
      <c r="A2630" s="196">
        <v>2690</v>
      </c>
      <c r="B2630" s="196"/>
      <c r="C2630" s="196"/>
      <c r="D2630" s="196" t="s">
        <v>1555</v>
      </c>
      <c r="E2630" s="826">
        <v>6.63</v>
      </c>
      <c r="F2630" s="826">
        <v>1.5</v>
      </c>
      <c r="G2630" s="826">
        <v>3</v>
      </c>
      <c r="H2630" s="826">
        <v>2</v>
      </c>
      <c r="I2630" s="826"/>
      <c r="J2630" s="826">
        <v>19.89</v>
      </c>
      <c r="K2630" s="826">
        <v>6.83</v>
      </c>
      <c r="L2630" s="142"/>
      <c r="M2630" s="136">
        <v>498</v>
      </c>
    </row>
    <row r="2631" s="136" customFormat="1" customHeight="1" outlineLevel="1" spans="1:13">
      <c r="A2631" s="196">
        <v>2691</v>
      </c>
      <c r="B2631" s="196"/>
      <c r="C2631" s="196"/>
      <c r="D2631" s="196" t="s">
        <v>1547</v>
      </c>
      <c r="E2631" s="826">
        <v>1.428</v>
      </c>
      <c r="F2631" s="826">
        <v>1.5</v>
      </c>
      <c r="G2631" s="266">
        <v>3.96</v>
      </c>
      <c r="H2631" s="826">
        <v>1</v>
      </c>
      <c r="I2631" s="826">
        <v>5.65488</v>
      </c>
      <c r="J2631" s="826"/>
      <c r="K2631" s="826"/>
      <c r="L2631" s="142"/>
      <c r="M2631" s="136">
        <v>498</v>
      </c>
    </row>
    <row r="2632" s="136" customFormat="1" customHeight="1" outlineLevel="1" spans="1:13">
      <c r="A2632" s="196">
        <v>2692</v>
      </c>
      <c r="B2632" s="196"/>
      <c r="C2632" s="196" t="s">
        <v>1355</v>
      </c>
      <c r="D2632" s="196" t="s">
        <v>1553</v>
      </c>
      <c r="E2632" s="826">
        <v>1.836</v>
      </c>
      <c r="F2632" s="826">
        <v>1.5</v>
      </c>
      <c r="G2632" s="826">
        <v>3</v>
      </c>
      <c r="H2632" s="826">
        <v>1</v>
      </c>
      <c r="I2632" s="826"/>
      <c r="J2632" s="826">
        <v>2.754</v>
      </c>
      <c r="K2632" s="826">
        <v>2.036</v>
      </c>
      <c r="L2632" s="142" t="s">
        <v>2430</v>
      </c>
      <c r="M2632" s="136">
        <v>498</v>
      </c>
    </row>
    <row r="2633" s="136" customFormat="1" customHeight="1" outlineLevel="1" spans="1:13">
      <c r="A2633" s="196">
        <v>2693</v>
      </c>
      <c r="B2633" s="196"/>
      <c r="C2633" s="196"/>
      <c r="D2633" s="266" t="s">
        <v>1606</v>
      </c>
      <c r="E2633" s="826">
        <v>1.836</v>
      </c>
      <c r="F2633" s="826">
        <v>1.5</v>
      </c>
      <c r="G2633" s="826">
        <v>3</v>
      </c>
      <c r="H2633" s="826">
        <v>1</v>
      </c>
      <c r="I2633" s="826"/>
      <c r="J2633" s="826">
        <v>2.754</v>
      </c>
      <c r="K2633" s="826">
        <v>2.036</v>
      </c>
      <c r="L2633" s="142"/>
      <c r="M2633" s="136">
        <v>498</v>
      </c>
    </row>
    <row r="2634" s="136" customFormat="1" customHeight="1" outlineLevel="1" spans="1:13">
      <c r="A2634" s="196">
        <v>2694</v>
      </c>
      <c r="B2634" s="196"/>
      <c r="C2634" s="196"/>
      <c r="D2634" s="196" t="s">
        <v>1555</v>
      </c>
      <c r="E2634" s="826">
        <v>6.63</v>
      </c>
      <c r="F2634" s="826">
        <v>1.5</v>
      </c>
      <c r="G2634" s="826">
        <v>3</v>
      </c>
      <c r="H2634" s="826">
        <v>2</v>
      </c>
      <c r="I2634" s="826"/>
      <c r="J2634" s="826">
        <v>19.89</v>
      </c>
      <c r="K2634" s="826">
        <v>6.83</v>
      </c>
      <c r="L2634" s="142"/>
      <c r="M2634" s="136">
        <v>498</v>
      </c>
    </row>
    <row r="2635" s="136" customFormat="1" customHeight="1" outlineLevel="1" spans="1:13">
      <c r="A2635" s="196">
        <v>2695</v>
      </c>
      <c r="B2635" s="196"/>
      <c r="C2635" s="196"/>
      <c r="D2635" s="196" t="s">
        <v>1547</v>
      </c>
      <c r="E2635" s="826">
        <v>1.428</v>
      </c>
      <c r="F2635" s="826">
        <v>1.5</v>
      </c>
      <c r="G2635" s="266">
        <v>3.96</v>
      </c>
      <c r="H2635" s="826">
        <v>1</v>
      </c>
      <c r="I2635" s="826">
        <v>5.65488</v>
      </c>
      <c r="J2635" s="826"/>
      <c r="K2635" s="826"/>
      <c r="L2635" s="142"/>
      <c r="M2635" s="136">
        <v>498</v>
      </c>
    </row>
    <row r="2636" s="136" customFormat="1" customHeight="1" outlineLevel="1" spans="1:13">
      <c r="A2636" s="196">
        <v>2696</v>
      </c>
      <c r="B2636" s="196"/>
      <c r="C2636" s="196" t="s">
        <v>1355</v>
      </c>
      <c r="D2636" s="196" t="s">
        <v>1553</v>
      </c>
      <c r="E2636" s="826">
        <v>1.836</v>
      </c>
      <c r="F2636" s="826">
        <v>1.5</v>
      </c>
      <c r="G2636" s="826">
        <v>3</v>
      </c>
      <c r="H2636" s="826">
        <v>1</v>
      </c>
      <c r="I2636" s="826"/>
      <c r="J2636" s="826">
        <v>2.754</v>
      </c>
      <c r="K2636" s="826">
        <v>2.036</v>
      </c>
      <c r="L2636" s="142" t="s">
        <v>2431</v>
      </c>
      <c r="M2636" s="136">
        <v>498</v>
      </c>
    </row>
    <row r="2637" s="136" customFormat="1" customHeight="1" outlineLevel="1" spans="1:13">
      <c r="A2637" s="196">
        <v>2697</v>
      </c>
      <c r="B2637" s="196"/>
      <c r="C2637" s="196"/>
      <c r="D2637" s="266" t="s">
        <v>1606</v>
      </c>
      <c r="E2637" s="826">
        <v>1.836</v>
      </c>
      <c r="F2637" s="826">
        <v>1.5</v>
      </c>
      <c r="G2637" s="826">
        <v>3</v>
      </c>
      <c r="H2637" s="826">
        <v>1</v>
      </c>
      <c r="I2637" s="826"/>
      <c r="J2637" s="826">
        <v>2.754</v>
      </c>
      <c r="K2637" s="826">
        <v>2.036</v>
      </c>
      <c r="L2637" s="142"/>
      <c r="M2637" s="136">
        <v>498</v>
      </c>
    </row>
    <row r="2638" s="136" customFormat="1" customHeight="1" outlineLevel="1" spans="1:13">
      <c r="A2638" s="196">
        <v>2698</v>
      </c>
      <c r="B2638" s="196"/>
      <c r="C2638" s="196"/>
      <c r="D2638" s="196" t="s">
        <v>1555</v>
      </c>
      <c r="E2638" s="826">
        <v>6.63</v>
      </c>
      <c r="F2638" s="826">
        <v>1.5</v>
      </c>
      <c r="G2638" s="826">
        <v>3</v>
      </c>
      <c r="H2638" s="826">
        <v>2</v>
      </c>
      <c r="I2638" s="826"/>
      <c r="J2638" s="826">
        <v>19.89</v>
      </c>
      <c r="K2638" s="826">
        <v>6.83</v>
      </c>
      <c r="L2638" s="142"/>
      <c r="M2638" s="136">
        <v>498</v>
      </c>
    </row>
    <row r="2639" s="136" customFormat="1" customHeight="1" outlineLevel="1" spans="1:13">
      <c r="A2639" s="196">
        <v>2699</v>
      </c>
      <c r="B2639" s="196"/>
      <c r="C2639" s="196"/>
      <c r="D2639" s="196" t="s">
        <v>1547</v>
      </c>
      <c r="E2639" s="826">
        <v>1.428</v>
      </c>
      <c r="F2639" s="826">
        <v>1.5</v>
      </c>
      <c r="G2639" s="266">
        <v>3.96</v>
      </c>
      <c r="H2639" s="826">
        <v>1</v>
      </c>
      <c r="I2639" s="826">
        <v>5.65488</v>
      </c>
      <c r="J2639" s="826"/>
      <c r="K2639" s="826"/>
      <c r="L2639" s="142"/>
      <c r="M2639" s="136">
        <v>498</v>
      </c>
    </row>
    <row r="2640" s="136" customFormat="1" customHeight="1" outlineLevel="1" spans="1:13">
      <c r="A2640" s="196">
        <v>2700</v>
      </c>
      <c r="B2640" s="196"/>
      <c r="C2640" s="196" t="s">
        <v>83</v>
      </c>
      <c r="D2640" s="196" t="s">
        <v>1553</v>
      </c>
      <c r="E2640" s="826">
        <v>1.836</v>
      </c>
      <c r="F2640" s="826">
        <v>1.5</v>
      </c>
      <c r="G2640" s="826">
        <v>3</v>
      </c>
      <c r="H2640" s="826">
        <v>1</v>
      </c>
      <c r="I2640" s="826"/>
      <c r="J2640" s="826">
        <v>2.754</v>
      </c>
      <c r="K2640" s="826">
        <v>2.036</v>
      </c>
      <c r="L2640" s="142" t="s">
        <v>2432</v>
      </c>
      <c r="M2640" s="136">
        <v>498</v>
      </c>
    </row>
    <row r="2641" s="136" customFormat="1" customHeight="1" outlineLevel="1" spans="1:13">
      <c r="A2641" s="196">
        <v>2701</v>
      </c>
      <c r="B2641" s="196"/>
      <c r="C2641" s="196"/>
      <c r="D2641" s="266" t="s">
        <v>1606</v>
      </c>
      <c r="E2641" s="826">
        <v>1.836</v>
      </c>
      <c r="F2641" s="826">
        <v>1.5</v>
      </c>
      <c r="G2641" s="826">
        <v>3</v>
      </c>
      <c r="H2641" s="826">
        <v>1</v>
      </c>
      <c r="I2641" s="826"/>
      <c r="J2641" s="826">
        <v>2.754</v>
      </c>
      <c r="K2641" s="826">
        <v>2.036</v>
      </c>
      <c r="L2641" s="142"/>
      <c r="M2641" s="136">
        <v>498</v>
      </c>
    </row>
    <row r="2642" s="136" customFormat="1" customHeight="1" outlineLevel="1" spans="1:13">
      <c r="A2642" s="196">
        <v>2702</v>
      </c>
      <c r="B2642" s="196"/>
      <c r="C2642" s="196"/>
      <c r="D2642" s="196" t="s">
        <v>1555</v>
      </c>
      <c r="E2642" s="826">
        <v>6.63</v>
      </c>
      <c r="F2642" s="826">
        <v>1.5</v>
      </c>
      <c r="G2642" s="826">
        <v>3</v>
      </c>
      <c r="H2642" s="826">
        <v>2</v>
      </c>
      <c r="I2642" s="826"/>
      <c r="J2642" s="826">
        <v>19.89</v>
      </c>
      <c r="K2642" s="826">
        <v>6.83</v>
      </c>
      <c r="L2642" s="142"/>
      <c r="M2642" s="136">
        <v>498</v>
      </c>
    </row>
    <row r="2643" s="136" customFormat="1" customHeight="1" outlineLevel="1" spans="1:13">
      <c r="A2643" s="196">
        <v>2703</v>
      </c>
      <c r="B2643" s="196"/>
      <c r="C2643" s="196"/>
      <c r="D2643" s="196" t="s">
        <v>1547</v>
      </c>
      <c r="E2643" s="826">
        <v>1.428</v>
      </c>
      <c r="F2643" s="826">
        <v>1.5</v>
      </c>
      <c r="G2643" s="266">
        <v>3.96</v>
      </c>
      <c r="H2643" s="826">
        <v>1</v>
      </c>
      <c r="I2643" s="826">
        <v>5.65488</v>
      </c>
      <c r="J2643" s="826"/>
      <c r="K2643" s="826"/>
      <c r="L2643" s="142"/>
      <c r="M2643" s="136">
        <v>498</v>
      </c>
    </row>
    <row r="2644" s="136" customFormat="1" customHeight="1" outlineLevel="1" spans="1:13">
      <c r="A2644" s="196">
        <v>2704</v>
      </c>
      <c r="B2644" s="196"/>
      <c r="C2644" s="196" t="s">
        <v>83</v>
      </c>
      <c r="D2644" s="196" t="s">
        <v>1553</v>
      </c>
      <c r="E2644" s="826">
        <v>3.264</v>
      </c>
      <c r="F2644" s="826">
        <v>1.5</v>
      </c>
      <c r="G2644" s="826">
        <v>3</v>
      </c>
      <c r="H2644" s="826">
        <v>1</v>
      </c>
      <c r="I2644" s="826"/>
      <c r="J2644" s="826">
        <v>4.896</v>
      </c>
      <c r="K2644" s="826">
        <v>3.464</v>
      </c>
      <c r="L2644" s="142" t="s">
        <v>2433</v>
      </c>
      <c r="M2644" s="136">
        <v>498</v>
      </c>
    </row>
    <row r="2645" s="136" customFormat="1" customHeight="1" outlineLevel="1" spans="1:13">
      <c r="A2645" s="196">
        <v>2705</v>
      </c>
      <c r="B2645" s="196"/>
      <c r="C2645" s="196"/>
      <c r="D2645" s="266" t="s">
        <v>1606</v>
      </c>
      <c r="E2645" s="826">
        <v>3.264</v>
      </c>
      <c r="F2645" s="826">
        <v>1.5</v>
      </c>
      <c r="G2645" s="826">
        <v>3</v>
      </c>
      <c r="H2645" s="826">
        <v>1</v>
      </c>
      <c r="I2645" s="826"/>
      <c r="J2645" s="826">
        <v>4.896</v>
      </c>
      <c r="K2645" s="826">
        <v>3.464</v>
      </c>
      <c r="L2645" s="142"/>
      <c r="M2645" s="136">
        <v>498</v>
      </c>
    </row>
    <row r="2646" s="136" customFormat="1" customHeight="1" outlineLevel="1" spans="1:13">
      <c r="A2646" s="196">
        <v>2706</v>
      </c>
      <c r="B2646" s="196"/>
      <c r="C2646" s="196"/>
      <c r="D2646" s="196" t="s">
        <v>1555</v>
      </c>
      <c r="E2646" s="826">
        <v>6.63</v>
      </c>
      <c r="F2646" s="826">
        <v>1.5</v>
      </c>
      <c r="G2646" s="826">
        <v>3</v>
      </c>
      <c r="H2646" s="826">
        <v>1</v>
      </c>
      <c r="I2646" s="826"/>
      <c r="J2646" s="826">
        <v>9.945</v>
      </c>
      <c r="K2646" s="826">
        <v>6.83</v>
      </c>
      <c r="L2646" s="142"/>
      <c r="M2646" s="136">
        <v>498</v>
      </c>
    </row>
    <row r="2647" s="136" customFormat="1" customHeight="1" outlineLevel="1" spans="1:13">
      <c r="A2647" s="196">
        <v>2708</v>
      </c>
      <c r="B2647" s="196"/>
      <c r="C2647" s="196" t="s">
        <v>83</v>
      </c>
      <c r="D2647" s="196" t="s">
        <v>1553</v>
      </c>
      <c r="E2647" s="826">
        <v>3.264</v>
      </c>
      <c r="F2647" s="826">
        <v>1.5</v>
      </c>
      <c r="G2647" s="826">
        <v>3</v>
      </c>
      <c r="H2647" s="826">
        <v>1</v>
      </c>
      <c r="I2647" s="826"/>
      <c r="J2647" s="826">
        <v>4.896</v>
      </c>
      <c r="K2647" s="826">
        <v>3.464</v>
      </c>
      <c r="L2647" s="142" t="s">
        <v>2434</v>
      </c>
      <c r="M2647" s="136">
        <v>498</v>
      </c>
    </row>
    <row r="2648" s="136" customFormat="1" customHeight="1" outlineLevel="1" spans="1:13">
      <c r="A2648" s="196">
        <v>2709</v>
      </c>
      <c r="B2648" s="196"/>
      <c r="C2648" s="196"/>
      <c r="D2648" s="266" t="s">
        <v>1606</v>
      </c>
      <c r="E2648" s="826">
        <v>3.264</v>
      </c>
      <c r="F2648" s="826">
        <v>1.5</v>
      </c>
      <c r="G2648" s="826">
        <v>3</v>
      </c>
      <c r="H2648" s="826">
        <v>1</v>
      </c>
      <c r="I2648" s="826"/>
      <c r="J2648" s="826">
        <v>4.896</v>
      </c>
      <c r="K2648" s="826">
        <v>3.464</v>
      </c>
      <c r="L2648" s="142"/>
      <c r="M2648" s="136">
        <v>498</v>
      </c>
    </row>
    <row r="2649" s="136" customFormat="1" customHeight="1" outlineLevel="1" spans="1:13">
      <c r="A2649" s="196">
        <v>2710</v>
      </c>
      <c r="B2649" s="196"/>
      <c r="C2649" s="196"/>
      <c r="D2649" s="196" t="s">
        <v>1555</v>
      </c>
      <c r="E2649" s="826">
        <v>6.63</v>
      </c>
      <c r="F2649" s="826">
        <v>1.5</v>
      </c>
      <c r="G2649" s="826">
        <v>3</v>
      </c>
      <c r="H2649" s="826">
        <v>1</v>
      </c>
      <c r="I2649" s="826"/>
      <c r="J2649" s="826">
        <v>9.945</v>
      </c>
      <c r="K2649" s="826">
        <v>6.83</v>
      </c>
      <c r="L2649" s="142"/>
      <c r="M2649" s="136">
        <v>498</v>
      </c>
    </row>
    <row r="2650" s="136" customFormat="1" customHeight="1" outlineLevel="1" spans="1:13">
      <c r="A2650" s="196">
        <v>2712</v>
      </c>
      <c r="B2650" s="196"/>
      <c r="C2650" s="196" t="s">
        <v>83</v>
      </c>
      <c r="D2650" s="196" t="s">
        <v>1553</v>
      </c>
      <c r="E2650" s="826">
        <v>1.836</v>
      </c>
      <c r="F2650" s="826">
        <v>1.5</v>
      </c>
      <c r="G2650" s="826">
        <v>3</v>
      </c>
      <c r="H2650" s="826">
        <v>1</v>
      </c>
      <c r="I2650" s="826"/>
      <c r="J2650" s="826">
        <v>2.754</v>
      </c>
      <c r="K2650" s="826">
        <v>2.036</v>
      </c>
      <c r="L2650" s="142" t="s">
        <v>2435</v>
      </c>
      <c r="M2650" s="136">
        <v>498</v>
      </c>
    </row>
    <row r="2651" s="136" customFormat="1" customHeight="1" outlineLevel="1" spans="1:13">
      <c r="A2651" s="196">
        <v>2713</v>
      </c>
      <c r="B2651" s="196"/>
      <c r="C2651" s="196"/>
      <c r="D2651" s="266" t="s">
        <v>1606</v>
      </c>
      <c r="E2651" s="826">
        <v>1.836</v>
      </c>
      <c r="F2651" s="826">
        <v>1.5</v>
      </c>
      <c r="G2651" s="826">
        <v>3</v>
      </c>
      <c r="H2651" s="826">
        <v>1</v>
      </c>
      <c r="I2651" s="826"/>
      <c r="J2651" s="826">
        <v>2.754</v>
      </c>
      <c r="K2651" s="826">
        <v>2.036</v>
      </c>
      <c r="L2651" s="142"/>
      <c r="M2651" s="136">
        <v>498</v>
      </c>
    </row>
    <row r="2652" s="136" customFormat="1" customHeight="1" outlineLevel="1" spans="1:13">
      <c r="A2652" s="196">
        <v>2714</v>
      </c>
      <c r="B2652" s="196"/>
      <c r="C2652" s="196"/>
      <c r="D2652" s="196" t="s">
        <v>1555</v>
      </c>
      <c r="E2652" s="826">
        <v>6.63</v>
      </c>
      <c r="F2652" s="826">
        <v>1.5</v>
      </c>
      <c r="G2652" s="826">
        <v>3</v>
      </c>
      <c r="H2652" s="826">
        <v>3</v>
      </c>
      <c r="I2652" s="826"/>
      <c r="J2652" s="826">
        <v>29.835</v>
      </c>
      <c r="K2652" s="826">
        <v>6.83</v>
      </c>
      <c r="L2652" s="142"/>
      <c r="M2652" s="136">
        <v>498</v>
      </c>
    </row>
    <row r="2653" s="136" customFormat="1" customHeight="1" outlineLevel="1" spans="1:13">
      <c r="A2653" s="196">
        <v>2715</v>
      </c>
      <c r="B2653" s="196"/>
      <c r="C2653" s="196"/>
      <c r="D2653" s="196" t="s">
        <v>1547</v>
      </c>
      <c r="E2653" s="826">
        <v>1.428</v>
      </c>
      <c r="F2653" s="826">
        <v>1.5</v>
      </c>
      <c r="G2653" s="266">
        <v>3.96</v>
      </c>
      <c r="H2653" s="826">
        <v>1</v>
      </c>
      <c r="I2653" s="826">
        <v>5.65488</v>
      </c>
      <c r="J2653" s="826"/>
      <c r="K2653" s="826"/>
      <c r="L2653" s="142"/>
      <c r="M2653" s="136">
        <v>498</v>
      </c>
    </row>
    <row r="2654" s="136" customFormat="1" customHeight="1" outlineLevel="1" spans="1:13">
      <c r="A2654" s="196">
        <v>2716</v>
      </c>
      <c r="B2654" s="196"/>
      <c r="C2654" s="196" t="s">
        <v>83</v>
      </c>
      <c r="D2654" s="196" t="s">
        <v>1553</v>
      </c>
      <c r="E2654" s="826">
        <v>1.836</v>
      </c>
      <c r="F2654" s="826">
        <v>1.5</v>
      </c>
      <c r="G2654" s="826">
        <v>3</v>
      </c>
      <c r="H2654" s="826">
        <v>1</v>
      </c>
      <c r="I2654" s="826"/>
      <c r="J2654" s="826">
        <v>2.754</v>
      </c>
      <c r="K2654" s="826">
        <v>2.036</v>
      </c>
      <c r="L2654" s="142" t="s">
        <v>2436</v>
      </c>
      <c r="M2654" s="136">
        <v>498</v>
      </c>
    </row>
    <row r="2655" s="136" customFormat="1" customHeight="1" outlineLevel="1" spans="1:13">
      <c r="A2655" s="196">
        <v>2717</v>
      </c>
      <c r="B2655" s="196"/>
      <c r="C2655" s="196"/>
      <c r="D2655" s="266" t="s">
        <v>1606</v>
      </c>
      <c r="E2655" s="826">
        <v>1.836</v>
      </c>
      <c r="F2655" s="826">
        <v>1.5</v>
      </c>
      <c r="G2655" s="826">
        <v>3</v>
      </c>
      <c r="H2655" s="826">
        <v>1</v>
      </c>
      <c r="I2655" s="826"/>
      <c r="J2655" s="826">
        <v>2.754</v>
      </c>
      <c r="K2655" s="826">
        <v>2.036</v>
      </c>
      <c r="L2655" s="142"/>
      <c r="M2655" s="136">
        <v>498</v>
      </c>
    </row>
    <row r="2656" s="136" customFormat="1" customHeight="1" outlineLevel="1" spans="1:13">
      <c r="A2656" s="196">
        <v>2718</v>
      </c>
      <c r="B2656" s="196"/>
      <c r="C2656" s="196"/>
      <c r="D2656" s="196" t="s">
        <v>1555</v>
      </c>
      <c r="E2656" s="826">
        <v>6.63</v>
      </c>
      <c r="F2656" s="826">
        <v>1.5</v>
      </c>
      <c r="G2656" s="826">
        <v>3</v>
      </c>
      <c r="H2656" s="826">
        <v>3</v>
      </c>
      <c r="I2656" s="826"/>
      <c r="J2656" s="826">
        <v>29.835</v>
      </c>
      <c r="K2656" s="826">
        <v>6.83</v>
      </c>
      <c r="L2656" s="142"/>
      <c r="M2656" s="136">
        <v>498</v>
      </c>
    </row>
    <row r="2657" s="136" customFormat="1" customHeight="1" outlineLevel="1" spans="1:13">
      <c r="A2657" s="196">
        <v>2719</v>
      </c>
      <c r="B2657" s="196"/>
      <c r="C2657" s="196"/>
      <c r="D2657" s="196" t="s">
        <v>1547</v>
      </c>
      <c r="E2657" s="826">
        <v>1.428</v>
      </c>
      <c r="F2657" s="826">
        <v>1.5</v>
      </c>
      <c r="G2657" s="266">
        <v>3.96</v>
      </c>
      <c r="H2657" s="826">
        <v>1</v>
      </c>
      <c r="I2657" s="826">
        <v>5.65488</v>
      </c>
      <c r="J2657" s="826"/>
      <c r="K2657" s="826"/>
      <c r="L2657" s="142"/>
      <c r="M2657" s="136">
        <v>498</v>
      </c>
    </row>
    <row r="2658" s="136" customFormat="1" customHeight="1" outlineLevel="1" spans="1:13">
      <c r="A2658" s="196">
        <v>2720</v>
      </c>
      <c r="B2658" s="196"/>
      <c r="C2658" s="196" t="s">
        <v>83</v>
      </c>
      <c r="D2658" s="196" t="s">
        <v>1553</v>
      </c>
      <c r="E2658" s="826">
        <v>1.836</v>
      </c>
      <c r="F2658" s="826">
        <v>1.5</v>
      </c>
      <c r="G2658" s="826">
        <v>3</v>
      </c>
      <c r="H2658" s="826">
        <v>1</v>
      </c>
      <c r="I2658" s="826"/>
      <c r="J2658" s="826">
        <v>2.754</v>
      </c>
      <c r="K2658" s="826">
        <v>2.036</v>
      </c>
      <c r="L2658" s="142" t="s">
        <v>2437</v>
      </c>
      <c r="M2658" s="136">
        <v>498</v>
      </c>
    </row>
    <row r="2659" s="136" customFormat="1" customHeight="1" outlineLevel="1" spans="1:13">
      <c r="A2659" s="196">
        <v>2721</v>
      </c>
      <c r="B2659" s="196"/>
      <c r="C2659" s="196"/>
      <c r="D2659" s="266" t="s">
        <v>1606</v>
      </c>
      <c r="E2659" s="826">
        <v>1.836</v>
      </c>
      <c r="F2659" s="826">
        <v>1.5</v>
      </c>
      <c r="G2659" s="826">
        <v>3</v>
      </c>
      <c r="H2659" s="826">
        <v>1</v>
      </c>
      <c r="I2659" s="826"/>
      <c r="J2659" s="826">
        <v>2.754</v>
      </c>
      <c r="K2659" s="826">
        <v>2.036</v>
      </c>
      <c r="L2659" s="142"/>
      <c r="M2659" s="136">
        <v>498</v>
      </c>
    </row>
    <row r="2660" s="136" customFormat="1" customHeight="1" outlineLevel="1" spans="1:13">
      <c r="A2660" s="196">
        <v>2722</v>
      </c>
      <c r="B2660" s="196"/>
      <c r="C2660" s="196"/>
      <c r="D2660" s="196" t="s">
        <v>1555</v>
      </c>
      <c r="E2660" s="826">
        <v>6.63</v>
      </c>
      <c r="F2660" s="826">
        <v>1.5</v>
      </c>
      <c r="G2660" s="826">
        <v>3</v>
      </c>
      <c r="H2660" s="826">
        <v>3</v>
      </c>
      <c r="I2660" s="826"/>
      <c r="J2660" s="826">
        <v>29.835</v>
      </c>
      <c r="K2660" s="826">
        <v>6.83</v>
      </c>
      <c r="L2660" s="142"/>
      <c r="M2660" s="136">
        <v>498</v>
      </c>
    </row>
    <row r="2661" s="136" customFormat="1" customHeight="1" outlineLevel="1" spans="1:13">
      <c r="A2661" s="196">
        <v>2723</v>
      </c>
      <c r="B2661" s="196"/>
      <c r="C2661" s="196"/>
      <c r="D2661" s="196" t="s">
        <v>1547</v>
      </c>
      <c r="E2661" s="826">
        <v>1.428</v>
      </c>
      <c r="F2661" s="826">
        <v>1.5</v>
      </c>
      <c r="G2661" s="266">
        <v>3.96</v>
      </c>
      <c r="H2661" s="826">
        <v>1</v>
      </c>
      <c r="I2661" s="826">
        <v>5.65488</v>
      </c>
      <c r="J2661" s="826"/>
      <c r="K2661" s="826"/>
      <c r="L2661" s="142"/>
      <c r="M2661" s="136">
        <v>498</v>
      </c>
    </row>
    <row r="2662" s="136" customFormat="1" customHeight="1" outlineLevel="1" spans="1:13">
      <c r="A2662" s="196">
        <v>2724</v>
      </c>
      <c r="B2662" s="196"/>
      <c r="C2662" s="196" t="s">
        <v>83</v>
      </c>
      <c r="D2662" s="196" t="s">
        <v>1553</v>
      </c>
      <c r="E2662" s="826">
        <v>1.836</v>
      </c>
      <c r="F2662" s="826">
        <v>1.5</v>
      </c>
      <c r="G2662" s="826">
        <v>3</v>
      </c>
      <c r="H2662" s="826">
        <v>1</v>
      </c>
      <c r="I2662" s="826"/>
      <c r="J2662" s="826">
        <v>2.754</v>
      </c>
      <c r="K2662" s="826">
        <v>2.036</v>
      </c>
      <c r="L2662" s="142" t="s">
        <v>2438</v>
      </c>
      <c r="M2662" s="136">
        <v>498</v>
      </c>
    </row>
    <row r="2663" s="136" customFormat="1" customHeight="1" outlineLevel="1" spans="1:13">
      <c r="A2663" s="196">
        <v>2725</v>
      </c>
      <c r="B2663" s="196"/>
      <c r="C2663" s="196"/>
      <c r="D2663" s="266" t="s">
        <v>1606</v>
      </c>
      <c r="E2663" s="826">
        <v>1.836</v>
      </c>
      <c r="F2663" s="826">
        <v>1.5</v>
      </c>
      <c r="G2663" s="826">
        <v>3</v>
      </c>
      <c r="H2663" s="826">
        <v>1</v>
      </c>
      <c r="I2663" s="826"/>
      <c r="J2663" s="826">
        <v>2.754</v>
      </c>
      <c r="K2663" s="826">
        <v>2.036</v>
      </c>
      <c r="L2663" s="142"/>
      <c r="M2663" s="136">
        <v>498</v>
      </c>
    </row>
    <row r="2664" s="136" customFormat="1" customHeight="1" outlineLevel="1" spans="1:13">
      <c r="A2664" s="196">
        <v>2726</v>
      </c>
      <c r="B2664" s="196"/>
      <c r="C2664" s="196"/>
      <c r="D2664" s="196" t="s">
        <v>1555</v>
      </c>
      <c r="E2664" s="826">
        <v>6.63</v>
      </c>
      <c r="F2664" s="826">
        <v>1.5</v>
      </c>
      <c r="G2664" s="826">
        <v>3</v>
      </c>
      <c r="H2664" s="826">
        <v>2</v>
      </c>
      <c r="I2664" s="826"/>
      <c r="J2664" s="826">
        <v>19.89</v>
      </c>
      <c r="K2664" s="826">
        <v>6.83</v>
      </c>
      <c r="L2664" s="142"/>
      <c r="M2664" s="136">
        <v>498</v>
      </c>
    </row>
    <row r="2665" s="136" customFormat="1" customHeight="1" outlineLevel="1" spans="1:13">
      <c r="A2665" s="196">
        <v>2727</v>
      </c>
      <c r="B2665" s="196"/>
      <c r="C2665" s="196"/>
      <c r="D2665" s="196" t="s">
        <v>1547</v>
      </c>
      <c r="E2665" s="826">
        <v>1.428</v>
      </c>
      <c r="F2665" s="826">
        <v>1.5</v>
      </c>
      <c r="G2665" s="266">
        <v>3.96</v>
      </c>
      <c r="H2665" s="826">
        <v>1</v>
      </c>
      <c r="I2665" s="826">
        <v>5.65488</v>
      </c>
      <c r="J2665" s="826"/>
      <c r="K2665" s="826"/>
      <c r="L2665" s="142"/>
      <c r="M2665" s="136">
        <v>498</v>
      </c>
    </row>
    <row r="2666" s="136" customFormat="1" customHeight="1" outlineLevel="1" spans="1:13">
      <c r="A2666" s="196">
        <v>2728</v>
      </c>
      <c r="B2666" s="196"/>
      <c r="C2666" s="196" t="s">
        <v>83</v>
      </c>
      <c r="D2666" s="196" t="s">
        <v>1553</v>
      </c>
      <c r="E2666" s="826">
        <v>1.836</v>
      </c>
      <c r="F2666" s="826">
        <v>1.5</v>
      </c>
      <c r="G2666" s="826">
        <v>3</v>
      </c>
      <c r="H2666" s="826">
        <v>1</v>
      </c>
      <c r="I2666" s="826"/>
      <c r="J2666" s="826">
        <v>2.754</v>
      </c>
      <c r="K2666" s="826">
        <v>2.036</v>
      </c>
      <c r="L2666" s="142" t="s">
        <v>2439</v>
      </c>
      <c r="M2666" s="136">
        <v>498</v>
      </c>
    </row>
    <row r="2667" s="136" customFormat="1" customHeight="1" outlineLevel="1" spans="1:13">
      <c r="A2667" s="196">
        <v>2729</v>
      </c>
      <c r="B2667" s="196"/>
      <c r="C2667" s="196"/>
      <c r="D2667" s="266" t="s">
        <v>1606</v>
      </c>
      <c r="E2667" s="826">
        <v>1.836</v>
      </c>
      <c r="F2667" s="826">
        <v>1.5</v>
      </c>
      <c r="G2667" s="826">
        <v>3</v>
      </c>
      <c r="H2667" s="826">
        <v>1</v>
      </c>
      <c r="I2667" s="826"/>
      <c r="J2667" s="826">
        <v>2.754</v>
      </c>
      <c r="K2667" s="826">
        <v>2.036</v>
      </c>
      <c r="L2667" s="142"/>
      <c r="M2667" s="136">
        <v>498</v>
      </c>
    </row>
    <row r="2668" s="136" customFormat="1" customHeight="1" outlineLevel="1" spans="1:13">
      <c r="A2668" s="196">
        <v>2730</v>
      </c>
      <c r="B2668" s="196"/>
      <c r="C2668" s="196"/>
      <c r="D2668" s="196" t="s">
        <v>1555</v>
      </c>
      <c r="E2668" s="826">
        <v>6.63</v>
      </c>
      <c r="F2668" s="826">
        <v>1.5</v>
      </c>
      <c r="G2668" s="826">
        <v>3</v>
      </c>
      <c r="H2668" s="826">
        <v>2</v>
      </c>
      <c r="I2668" s="826"/>
      <c r="J2668" s="826">
        <v>19.89</v>
      </c>
      <c r="K2668" s="826">
        <v>6.83</v>
      </c>
      <c r="L2668" s="142"/>
      <c r="M2668" s="136">
        <v>498</v>
      </c>
    </row>
    <row r="2669" s="136" customFormat="1" customHeight="1" outlineLevel="1" spans="1:13">
      <c r="A2669" s="196">
        <v>2731</v>
      </c>
      <c r="B2669" s="196"/>
      <c r="C2669" s="196"/>
      <c r="D2669" s="196" t="s">
        <v>1547</v>
      </c>
      <c r="E2669" s="826">
        <v>1.428</v>
      </c>
      <c r="F2669" s="826">
        <v>1.5</v>
      </c>
      <c r="G2669" s="266">
        <v>3.96</v>
      </c>
      <c r="H2669" s="826">
        <v>1</v>
      </c>
      <c r="I2669" s="826">
        <v>5.65488</v>
      </c>
      <c r="J2669" s="826"/>
      <c r="K2669" s="826"/>
      <c r="L2669" s="142"/>
      <c r="M2669" s="136">
        <v>498</v>
      </c>
    </row>
    <row r="2670" s="136" customFormat="1" customHeight="1" outlineLevel="1" spans="1:13">
      <c r="A2670" s="196">
        <v>2732</v>
      </c>
      <c r="B2670" s="196"/>
      <c r="C2670" s="196" t="s">
        <v>83</v>
      </c>
      <c r="D2670" s="196" t="s">
        <v>1553</v>
      </c>
      <c r="E2670" s="826">
        <v>1.836</v>
      </c>
      <c r="F2670" s="826">
        <v>1.5</v>
      </c>
      <c r="G2670" s="826">
        <v>3</v>
      </c>
      <c r="H2670" s="826">
        <v>1</v>
      </c>
      <c r="I2670" s="826"/>
      <c r="J2670" s="826">
        <v>2.754</v>
      </c>
      <c r="K2670" s="826">
        <v>2.036</v>
      </c>
      <c r="L2670" s="142" t="s">
        <v>2440</v>
      </c>
      <c r="M2670" s="136">
        <v>498</v>
      </c>
    </row>
    <row r="2671" s="136" customFormat="1" customHeight="1" outlineLevel="1" spans="1:13">
      <c r="A2671" s="196">
        <v>2733</v>
      </c>
      <c r="B2671" s="196"/>
      <c r="C2671" s="196"/>
      <c r="D2671" s="266" t="s">
        <v>1606</v>
      </c>
      <c r="E2671" s="826">
        <v>1.836</v>
      </c>
      <c r="F2671" s="826">
        <v>1.5</v>
      </c>
      <c r="G2671" s="826">
        <v>3</v>
      </c>
      <c r="H2671" s="826">
        <v>1</v>
      </c>
      <c r="I2671" s="826"/>
      <c r="J2671" s="826">
        <v>2.754</v>
      </c>
      <c r="K2671" s="826">
        <v>2.036</v>
      </c>
      <c r="L2671" s="142"/>
      <c r="M2671" s="136">
        <v>498</v>
      </c>
    </row>
    <row r="2672" s="136" customFormat="1" customHeight="1" outlineLevel="1" spans="1:13">
      <c r="A2672" s="196">
        <v>2734</v>
      </c>
      <c r="B2672" s="196"/>
      <c r="C2672" s="196"/>
      <c r="D2672" s="196" t="s">
        <v>1555</v>
      </c>
      <c r="E2672" s="826">
        <v>6.63</v>
      </c>
      <c r="F2672" s="826">
        <v>1.5</v>
      </c>
      <c r="G2672" s="826">
        <v>3</v>
      </c>
      <c r="H2672" s="826">
        <v>2</v>
      </c>
      <c r="I2672" s="826"/>
      <c r="J2672" s="826">
        <v>19.89</v>
      </c>
      <c r="K2672" s="826">
        <v>6.83</v>
      </c>
      <c r="L2672" s="142"/>
      <c r="M2672" s="136">
        <v>498</v>
      </c>
    </row>
    <row r="2673" s="136" customFormat="1" customHeight="1" outlineLevel="1" spans="1:13">
      <c r="A2673" s="196">
        <v>2735</v>
      </c>
      <c r="B2673" s="196"/>
      <c r="C2673" s="196"/>
      <c r="D2673" s="196" t="s">
        <v>1547</v>
      </c>
      <c r="E2673" s="826">
        <v>1.428</v>
      </c>
      <c r="F2673" s="826">
        <v>1.5</v>
      </c>
      <c r="G2673" s="266">
        <v>3.96</v>
      </c>
      <c r="H2673" s="826">
        <v>1</v>
      </c>
      <c r="I2673" s="826">
        <v>5.65488</v>
      </c>
      <c r="J2673" s="826"/>
      <c r="K2673" s="826"/>
      <c r="L2673" s="142"/>
      <c r="M2673" s="136">
        <v>498</v>
      </c>
    </row>
    <row r="2674" s="136" customFormat="1" customHeight="1" outlineLevel="1" spans="1:13">
      <c r="A2674" s="196">
        <v>2736</v>
      </c>
      <c r="B2674" s="196"/>
      <c r="C2674" s="196" t="s">
        <v>83</v>
      </c>
      <c r="D2674" s="196" t="s">
        <v>1553</v>
      </c>
      <c r="E2674" s="826">
        <v>1.836</v>
      </c>
      <c r="F2674" s="826">
        <v>1.5</v>
      </c>
      <c r="G2674" s="826">
        <v>3</v>
      </c>
      <c r="H2674" s="826">
        <v>1</v>
      </c>
      <c r="I2674" s="826"/>
      <c r="J2674" s="826">
        <v>2.754</v>
      </c>
      <c r="K2674" s="826">
        <v>2.036</v>
      </c>
      <c r="L2674" s="142" t="s">
        <v>2441</v>
      </c>
      <c r="M2674" s="136">
        <v>498</v>
      </c>
    </row>
    <row r="2675" s="136" customFormat="1" customHeight="1" outlineLevel="1" spans="1:13">
      <c r="A2675" s="196">
        <v>2737</v>
      </c>
      <c r="B2675" s="196"/>
      <c r="C2675" s="196"/>
      <c r="D2675" s="266" t="s">
        <v>1606</v>
      </c>
      <c r="E2675" s="826">
        <v>1.836</v>
      </c>
      <c r="F2675" s="826">
        <v>1.5</v>
      </c>
      <c r="G2675" s="826">
        <v>3</v>
      </c>
      <c r="H2675" s="826">
        <v>1</v>
      </c>
      <c r="I2675" s="826"/>
      <c r="J2675" s="826">
        <v>2.754</v>
      </c>
      <c r="K2675" s="826">
        <v>2.036</v>
      </c>
      <c r="L2675" s="142"/>
      <c r="M2675" s="136">
        <v>498</v>
      </c>
    </row>
    <row r="2676" s="136" customFormat="1" customHeight="1" outlineLevel="1" spans="1:13">
      <c r="A2676" s="196">
        <v>2738</v>
      </c>
      <c r="B2676" s="196"/>
      <c r="C2676" s="196"/>
      <c r="D2676" s="196" t="s">
        <v>1555</v>
      </c>
      <c r="E2676" s="826">
        <v>6.63</v>
      </c>
      <c r="F2676" s="826">
        <v>1.5</v>
      </c>
      <c r="G2676" s="826">
        <v>3</v>
      </c>
      <c r="H2676" s="826">
        <v>2</v>
      </c>
      <c r="I2676" s="826"/>
      <c r="J2676" s="826">
        <v>19.89</v>
      </c>
      <c r="K2676" s="826">
        <v>6.83</v>
      </c>
      <c r="L2676" s="142"/>
      <c r="M2676" s="136">
        <v>498</v>
      </c>
    </row>
    <row r="2677" s="136" customFormat="1" customHeight="1" outlineLevel="1" spans="1:13">
      <c r="A2677" s="196">
        <v>2739</v>
      </c>
      <c r="B2677" s="196"/>
      <c r="C2677" s="196"/>
      <c r="D2677" s="196" t="s">
        <v>1547</v>
      </c>
      <c r="E2677" s="826">
        <v>1.428</v>
      </c>
      <c r="F2677" s="826">
        <v>1.5</v>
      </c>
      <c r="G2677" s="266">
        <v>3.96</v>
      </c>
      <c r="H2677" s="826">
        <v>1</v>
      </c>
      <c r="I2677" s="826">
        <v>5.65488</v>
      </c>
      <c r="J2677" s="826"/>
      <c r="K2677" s="826"/>
      <c r="L2677" s="142"/>
      <c r="M2677" s="136">
        <v>498</v>
      </c>
    </row>
    <row r="2678" s="136" customFormat="1" customHeight="1" outlineLevel="1" spans="1:13">
      <c r="A2678" s="196">
        <v>2740</v>
      </c>
      <c r="B2678" s="196"/>
      <c r="C2678" s="131" t="s">
        <v>1163</v>
      </c>
      <c r="D2678" s="196" t="s">
        <v>1555</v>
      </c>
      <c r="E2678" s="826">
        <v>9.792</v>
      </c>
      <c r="F2678" s="826">
        <v>1.5</v>
      </c>
      <c r="G2678" s="826">
        <v>3</v>
      </c>
      <c r="H2678" s="826">
        <v>1</v>
      </c>
      <c r="I2678" s="826"/>
      <c r="J2678" s="826">
        <v>14.688</v>
      </c>
      <c r="K2678" s="826">
        <v>9.992</v>
      </c>
      <c r="L2678" s="142" t="s">
        <v>2442</v>
      </c>
      <c r="M2678" s="136">
        <v>498</v>
      </c>
    </row>
    <row r="2679" s="136" customFormat="1" customHeight="1" outlineLevel="1" spans="1:13">
      <c r="A2679" s="196">
        <v>2741</v>
      </c>
      <c r="B2679" s="196"/>
      <c r="C2679" s="315"/>
      <c r="D2679" s="196" t="s">
        <v>1553</v>
      </c>
      <c r="E2679" s="826">
        <v>5.712</v>
      </c>
      <c r="F2679" s="826">
        <v>1.5</v>
      </c>
      <c r="G2679" s="826">
        <v>3</v>
      </c>
      <c r="H2679" s="826">
        <v>1</v>
      </c>
      <c r="I2679" s="826"/>
      <c r="J2679" s="826">
        <v>8.568</v>
      </c>
      <c r="K2679" s="826">
        <v>5.912</v>
      </c>
      <c r="L2679" s="142"/>
      <c r="M2679" s="136">
        <v>498</v>
      </c>
    </row>
    <row r="2680" s="136" customFormat="1" customHeight="1" outlineLevel="1" spans="1:13">
      <c r="A2680" s="196">
        <v>2742</v>
      </c>
      <c r="B2680" s="196"/>
      <c r="C2680" s="263"/>
      <c r="D2680" s="266" t="s">
        <v>1606</v>
      </c>
      <c r="E2680" s="826">
        <v>5.712</v>
      </c>
      <c r="F2680" s="826">
        <v>1.5</v>
      </c>
      <c r="G2680" s="826">
        <v>3</v>
      </c>
      <c r="H2680" s="826">
        <v>1</v>
      </c>
      <c r="I2680" s="826"/>
      <c r="J2680" s="826">
        <v>8.568</v>
      </c>
      <c r="K2680" s="826">
        <v>5.912</v>
      </c>
      <c r="L2680" s="142"/>
      <c r="M2680" s="136">
        <v>498</v>
      </c>
    </row>
    <row r="2681" s="136" customFormat="1" customHeight="1" outlineLevel="1" spans="1:13">
      <c r="A2681" s="196">
        <v>2743</v>
      </c>
      <c r="B2681" s="196"/>
      <c r="C2681" s="196" t="s">
        <v>1165</v>
      </c>
      <c r="D2681" s="196" t="s">
        <v>1553</v>
      </c>
      <c r="E2681" s="826">
        <v>3.366</v>
      </c>
      <c r="F2681" s="826">
        <v>1.5</v>
      </c>
      <c r="G2681" s="826">
        <v>1.4</v>
      </c>
      <c r="H2681" s="826">
        <v>1</v>
      </c>
      <c r="I2681" s="826"/>
      <c r="J2681" s="826">
        <v>5.049</v>
      </c>
      <c r="K2681" s="826">
        <v>3.566</v>
      </c>
      <c r="L2681" s="142" t="s">
        <v>2443</v>
      </c>
      <c r="M2681" s="136">
        <v>498</v>
      </c>
    </row>
    <row r="2682" s="136" customFormat="1" customHeight="1" outlineLevel="1" spans="1:13">
      <c r="A2682" s="196">
        <v>2744</v>
      </c>
      <c r="B2682" s="196" t="s">
        <v>2444</v>
      </c>
      <c r="C2682" s="196" t="s">
        <v>1190</v>
      </c>
      <c r="D2682" s="196" t="s">
        <v>1553</v>
      </c>
      <c r="E2682" s="826">
        <v>9.69</v>
      </c>
      <c r="F2682" s="826">
        <v>1.5</v>
      </c>
      <c r="G2682" s="826">
        <v>3</v>
      </c>
      <c r="H2682" s="826">
        <v>1</v>
      </c>
      <c r="I2682" s="826"/>
      <c r="J2682" s="826">
        <v>14.535</v>
      </c>
      <c r="K2682" s="826">
        <v>9.89</v>
      </c>
      <c r="L2682" s="142" t="s">
        <v>2445</v>
      </c>
      <c r="M2682" s="136">
        <v>702</v>
      </c>
    </row>
    <row r="2683" s="136" customFormat="1" customHeight="1" outlineLevel="1" spans="1:13">
      <c r="A2683" s="196">
        <v>2745</v>
      </c>
      <c r="B2683" s="196"/>
      <c r="C2683" s="196" t="s">
        <v>1239</v>
      </c>
      <c r="D2683" s="196" t="s">
        <v>1553</v>
      </c>
      <c r="E2683" s="826">
        <v>8.67</v>
      </c>
      <c r="F2683" s="826">
        <v>1.5</v>
      </c>
      <c r="G2683" s="826">
        <v>3</v>
      </c>
      <c r="H2683" s="826">
        <v>1</v>
      </c>
      <c r="I2683" s="826"/>
      <c r="J2683" s="826">
        <v>13.005</v>
      </c>
      <c r="K2683" s="826">
        <v>8.87</v>
      </c>
      <c r="L2683" s="142" t="s">
        <v>1561</v>
      </c>
      <c r="M2683" s="136">
        <v>702</v>
      </c>
    </row>
    <row r="2684" s="136" customFormat="1" customHeight="1" outlineLevel="1" spans="1:13">
      <c r="A2684" s="196">
        <v>2746</v>
      </c>
      <c r="B2684" s="196"/>
      <c r="C2684" s="196" t="s">
        <v>83</v>
      </c>
      <c r="D2684" s="196" t="s">
        <v>1553</v>
      </c>
      <c r="E2684" s="826">
        <v>1.836</v>
      </c>
      <c r="F2684" s="826">
        <v>1.5</v>
      </c>
      <c r="G2684" s="826">
        <v>3</v>
      </c>
      <c r="H2684" s="826">
        <v>1</v>
      </c>
      <c r="I2684" s="826"/>
      <c r="J2684" s="826">
        <v>2.754</v>
      </c>
      <c r="K2684" s="826">
        <v>2.036</v>
      </c>
      <c r="L2684" s="142" t="s">
        <v>2446</v>
      </c>
      <c r="M2684" s="136">
        <v>702</v>
      </c>
    </row>
    <row r="2685" s="136" customFormat="1" customHeight="1" outlineLevel="1" spans="1:13">
      <c r="A2685" s="196">
        <v>2747</v>
      </c>
      <c r="B2685" s="196"/>
      <c r="C2685" s="196"/>
      <c r="D2685" s="266" t="s">
        <v>1606</v>
      </c>
      <c r="E2685" s="826">
        <v>1.836</v>
      </c>
      <c r="F2685" s="826">
        <v>1.5</v>
      </c>
      <c r="G2685" s="826">
        <v>3</v>
      </c>
      <c r="H2685" s="826">
        <v>1</v>
      </c>
      <c r="I2685" s="826"/>
      <c r="J2685" s="826">
        <v>2.754</v>
      </c>
      <c r="K2685" s="826">
        <v>2.036</v>
      </c>
      <c r="L2685" s="142"/>
      <c r="M2685" s="136">
        <v>702</v>
      </c>
    </row>
    <row r="2686" s="136" customFormat="1" customHeight="1" outlineLevel="1" spans="1:13">
      <c r="A2686" s="196">
        <v>2748</v>
      </c>
      <c r="B2686" s="196"/>
      <c r="C2686" s="196"/>
      <c r="D2686" s="196" t="s">
        <v>1555</v>
      </c>
      <c r="E2686" s="826">
        <v>6.63</v>
      </c>
      <c r="F2686" s="826">
        <v>1.5</v>
      </c>
      <c r="G2686" s="826">
        <v>3</v>
      </c>
      <c r="H2686" s="826">
        <v>2</v>
      </c>
      <c r="I2686" s="826"/>
      <c r="J2686" s="826">
        <v>19.89</v>
      </c>
      <c r="K2686" s="826">
        <v>6.83</v>
      </c>
      <c r="L2686" s="142"/>
      <c r="M2686" s="136">
        <v>702</v>
      </c>
    </row>
    <row r="2687" s="136" customFormat="1" customHeight="1" outlineLevel="1" spans="1:13">
      <c r="A2687" s="196">
        <v>2749</v>
      </c>
      <c r="B2687" s="196"/>
      <c r="C2687" s="196"/>
      <c r="D2687" s="196" t="s">
        <v>1547</v>
      </c>
      <c r="E2687" s="826">
        <v>1.428</v>
      </c>
      <c r="F2687" s="826">
        <v>1.5</v>
      </c>
      <c r="G2687" s="266">
        <v>3.96</v>
      </c>
      <c r="H2687" s="826">
        <v>1</v>
      </c>
      <c r="I2687" s="826">
        <v>5.65488</v>
      </c>
      <c r="J2687" s="826"/>
      <c r="K2687" s="826"/>
      <c r="L2687" s="142"/>
      <c r="M2687" s="136">
        <v>702</v>
      </c>
    </row>
    <row r="2688" s="136" customFormat="1" customHeight="1" outlineLevel="1" spans="1:13">
      <c r="A2688" s="196">
        <v>2750</v>
      </c>
      <c r="B2688" s="196"/>
      <c r="C2688" s="196" t="s">
        <v>83</v>
      </c>
      <c r="D2688" s="196" t="s">
        <v>1553</v>
      </c>
      <c r="E2688" s="826">
        <v>1.836</v>
      </c>
      <c r="F2688" s="826">
        <v>1.5</v>
      </c>
      <c r="G2688" s="826">
        <v>3</v>
      </c>
      <c r="H2688" s="826">
        <v>1</v>
      </c>
      <c r="I2688" s="826"/>
      <c r="J2688" s="826">
        <v>2.754</v>
      </c>
      <c r="K2688" s="826">
        <v>2.036</v>
      </c>
      <c r="L2688" s="142" t="s">
        <v>2447</v>
      </c>
      <c r="M2688" s="136">
        <v>702</v>
      </c>
    </row>
    <row r="2689" s="136" customFormat="1" customHeight="1" outlineLevel="1" spans="1:13">
      <c r="A2689" s="196">
        <v>2751</v>
      </c>
      <c r="B2689" s="196"/>
      <c r="C2689" s="196"/>
      <c r="D2689" s="266" t="s">
        <v>1606</v>
      </c>
      <c r="E2689" s="826">
        <v>1.836</v>
      </c>
      <c r="F2689" s="826">
        <v>1.5</v>
      </c>
      <c r="G2689" s="826">
        <v>3</v>
      </c>
      <c r="H2689" s="826">
        <v>1</v>
      </c>
      <c r="I2689" s="826"/>
      <c r="J2689" s="826">
        <v>2.754</v>
      </c>
      <c r="K2689" s="826">
        <v>2.036</v>
      </c>
      <c r="L2689" s="142"/>
      <c r="M2689" s="136">
        <v>702</v>
      </c>
    </row>
    <row r="2690" s="136" customFormat="1" customHeight="1" outlineLevel="1" spans="1:13">
      <c r="A2690" s="196">
        <v>2752</v>
      </c>
      <c r="B2690" s="196"/>
      <c r="C2690" s="196"/>
      <c r="D2690" s="196" t="s">
        <v>1555</v>
      </c>
      <c r="E2690" s="826">
        <v>6.63</v>
      </c>
      <c r="F2690" s="826">
        <v>1.5</v>
      </c>
      <c r="G2690" s="826">
        <v>3</v>
      </c>
      <c r="H2690" s="826">
        <v>2</v>
      </c>
      <c r="I2690" s="826"/>
      <c r="J2690" s="826">
        <v>19.89</v>
      </c>
      <c r="K2690" s="826">
        <v>6.83</v>
      </c>
      <c r="L2690" s="142"/>
      <c r="M2690" s="136">
        <v>702</v>
      </c>
    </row>
    <row r="2691" s="136" customFormat="1" customHeight="1" outlineLevel="1" spans="1:13">
      <c r="A2691" s="196">
        <v>2753</v>
      </c>
      <c r="B2691" s="196"/>
      <c r="C2691" s="196"/>
      <c r="D2691" s="196" t="s">
        <v>1547</v>
      </c>
      <c r="E2691" s="826">
        <v>1.428</v>
      </c>
      <c r="F2691" s="826">
        <v>1.5</v>
      </c>
      <c r="G2691" s="266">
        <v>3.96</v>
      </c>
      <c r="H2691" s="826">
        <v>1</v>
      </c>
      <c r="I2691" s="826">
        <v>5.65488</v>
      </c>
      <c r="J2691" s="826"/>
      <c r="K2691" s="826"/>
      <c r="L2691" s="142"/>
      <c r="M2691" s="136">
        <v>702</v>
      </c>
    </row>
    <row r="2692" s="136" customFormat="1" customHeight="1" outlineLevel="1" spans="1:13">
      <c r="A2692" s="196">
        <v>2754</v>
      </c>
      <c r="B2692" s="196"/>
      <c r="C2692" s="196" t="s">
        <v>83</v>
      </c>
      <c r="D2692" s="196" t="s">
        <v>1553</v>
      </c>
      <c r="E2692" s="826">
        <v>1.836</v>
      </c>
      <c r="F2692" s="826">
        <v>1.5</v>
      </c>
      <c r="G2692" s="826">
        <v>3</v>
      </c>
      <c r="H2692" s="826">
        <v>1</v>
      </c>
      <c r="I2692" s="826"/>
      <c r="J2692" s="826">
        <v>2.754</v>
      </c>
      <c r="K2692" s="826">
        <v>2.036</v>
      </c>
      <c r="L2692" s="142" t="s">
        <v>2448</v>
      </c>
      <c r="M2692" s="136">
        <v>702</v>
      </c>
    </row>
    <row r="2693" s="136" customFormat="1" customHeight="1" outlineLevel="1" spans="1:13">
      <c r="A2693" s="196">
        <v>2755</v>
      </c>
      <c r="B2693" s="196"/>
      <c r="C2693" s="196"/>
      <c r="D2693" s="266" t="s">
        <v>1606</v>
      </c>
      <c r="E2693" s="826">
        <v>1.836</v>
      </c>
      <c r="F2693" s="826">
        <v>1.5</v>
      </c>
      <c r="G2693" s="826">
        <v>3</v>
      </c>
      <c r="H2693" s="826">
        <v>1</v>
      </c>
      <c r="I2693" s="826"/>
      <c r="J2693" s="826">
        <v>2.754</v>
      </c>
      <c r="K2693" s="826">
        <v>2.036</v>
      </c>
      <c r="L2693" s="142"/>
      <c r="M2693" s="136">
        <v>702</v>
      </c>
    </row>
    <row r="2694" s="136" customFormat="1" customHeight="1" outlineLevel="1" spans="1:13">
      <c r="A2694" s="196">
        <v>2756</v>
      </c>
      <c r="B2694" s="196"/>
      <c r="C2694" s="196"/>
      <c r="D2694" s="196" t="s">
        <v>1555</v>
      </c>
      <c r="E2694" s="826">
        <v>6.63</v>
      </c>
      <c r="F2694" s="826">
        <v>1.5</v>
      </c>
      <c r="G2694" s="826">
        <v>3</v>
      </c>
      <c r="H2694" s="826">
        <v>2</v>
      </c>
      <c r="I2694" s="826"/>
      <c r="J2694" s="826">
        <v>19.89</v>
      </c>
      <c r="K2694" s="826">
        <v>6.83</v>
      </c>
      <c r="L2694" s="142"/>
      <c r="M2694" s="136">
        <v>702</v>
      </c>
    </row>
    <row r="2695" s="136" customFormat="1" customHeight="1" outlineLevel="1" spans="1:13">
      <c r="A2695" s="196">
        <v>2757</v>
      </c>
      <c r="B2695" s="196"/>
      <c r="C2695" s="196"/>
      <c r="D2695" s="196" t="s">
        <v>1547</v>
      </c>
      <c r="E2695" s="826">
        <v>1.428</v>
      </c>
      <c r="F2695" s="826">
        <v>1.5</v>
      </c>
      <c r="G2695" s="266">
        <v>3.96</v>
      </c>
      <c r="H2695" s="826">
        <v>1</v>
      </c>
      <c r="I2695" s="826">
        <v>5.65488</v>
      </c>
      <c r="J2695" s="826"/>
      <c r="K2695" s="826"/>
      <c r="L2695" s="142"/>
      <c r="M2695" s="136">
        <v>702</v>
      </c>
    </row>
    <row r="2696" s="136" customFormat="1" customHeight="1" outlineLevel="1" spans="1:13">
      <c r="A2696" s="196">
        <v>2758</v>
      </c>
      <c r="B2696" s="196"/>
      <c r="C2696" s="196" t="s">
        <v>83</v>
      </c>
      <c r="D2696" s="196" t="s">
        <v>1553</v>
      </c>
      <c r="E2696" s="826">
        <v>1.836</v>
      </c>
      <c r="F2696" s="826">
        <v>1.5</v>
      </c>
      <c r="G2696" s="826">
        <v>3</v>
      </c>
      <c r="H2696" s="826">
        <v>1</v>
      </c>
      <c r="I2696" s="826"/>
      <c r="J2696" s="826">
        <v>2.754</v>
      </c>
      <c r="K2696" s="826">
        <v>2.036</v>
      </c>
      <c r="L2696" s="142" t="s">
        <v>2449</v>
      </c>
      <c r="M2696" s="136">
        <v>702</v>
      </c>
    </row>
    <row r="2697" s="136" customFormat="1" customHeight="1" outlineLevel="1" spans="1:13">
      <c r="A2697" s="196">
        <v>2759</v>
      </c>
      <c r="B2697" s="196"/>
      <c r="C2697" s="196"/>
      <c r="D2697" s="266" t="s">
        <v>1606</v>
      </c>
      <c r="E2697" s="826">
        <v>1.836</v>
      </c>
      <c r="F2697" s="826">
        <v>1.5</v>
      </c>
      <c r="G2697" s="826">
        <v>3</v>
      </c>
      <c r="H2697" s="826">
        <v>1</v>
      </c>
      <c r="I2697" s="826"/>
      <c r="J2697" s="826">
        <v>2.754</v>
      </c>
      <c r="K2697" s="826">
        <v>2.036</v>
      </c>
      <c r="L2697" s="142"/>
      <c r="M2697" s="136">
        <v>702</v>
      </c>
    </row>
    <row r="2698" s="136" customFormat="1" customHeight="1" outlineLevel="1" spans="1:13">
      <c r="A2698" s="196">
        <v>2760</v>
      </c>
      <c r="B2698" s="196"/>
      <c r="C2698" s="196"/>
      <c r="D2698" s="196" t="s">
        <v>1555</v>
      </c>
      <c r="E2698" s="826">
        <v>6.63</v>
      </c>
      <c r="F2698" s="826">
        <v>1.5</v>
      </c>
      <c r="G2698" s="826">
        <v>3</v>
      </c>
      <c r="H2698" s="826">
        <v>2</v>
      </c>
      <c r="I2698" s="826"/>
      <c r="J2698" s="826">
        <v>19.89</v>
      </c>
      <c r="K2698" s="826">
        <v>6.83</v>
      </c>
      <c r="L2698" s="142"/>
      <c r="M2698" s="136">
        <v>702</v>
      </c>
    </row>
    <row r="2699" s="136" customFormat="1" customHeight="1" outlineLevel="1" spans="1:13">
      <c r="A2699" s="196">
        <v>2761</v>
      </c>
      <c r="B2699" s="196"/>
      <c r="C2699" s="196"/>
      <c r="D2699" s="196" t="s">
        <v>1547</v>
      </c>
      <c r="E2699" s="826">
        <v>1.428</v>
      </c>
      <c r="F2699" s="826">
        <v>1.5</v>
      </c>
      <c r="G2699" s="266">
        <v>3.96</v>
      </c>
      <c r="H2699" s="826">
        <v>1</v>
      </c>
      <c r="I2699" s="826">
        <v>5.65488</v>
      </c>
      <c r="J2699" s="826"/>
      <c r="K2699" s="826"/>
      <c r="L2699" s="142"/>
      <c r="M2699" s="136">
        <v>702</v>
      </c>
    </row>
    <row r="2700" s="136" customFormat="1" customHeight="1" outlineLevel="1" spans="1:13">
      <c r="A2700" s="196">
        <v>2762</v>
      </c>
      <c r="B2700" s="196"/>
      <c r="C2700" s="196" t="s">
        <v>83</v>
      </c>
      <c r="D2700" s="196" t="s">
        <v>1553</v>
      </c>
      <c r="E2700" s="826">
        <v>1.836</v>
      </c>
      <c r="F2700" s="826">
        <v>1.5</v>
      </c>
      <c r="G2700" s="826">
        <v>3</v>
      </c>
      <c r="H2700" s="826">
        <v>1</v>
      </c>
      <c r="I2700" s="826"/>
      <c r="J2700" s="826">
        <v>2.754</v>
      </c>
      <c r="K2700" s="826">
        <v>2.036</v>
      </c>
      <c r="L2700" s="142" t="s">
        <v>2450</v>
      </c>
      <c r="M2700" s="136">
        <v>702</v>
      </c>
    </row>
    <row r="2701" s="136" customFormat="1" customHeight="1" outlineLevel="1" spans="1:13">
      <c r="A2701" s="196">
        <v>2763</v>
      </c>
      <c r="B2701" s="196"/>
      <c r="C2701" s="196"/>
      <c r="D2701" s="266" t="s">
        <v>1606</v>
      </c>
      <c r="E2701" s="826">
        <v>1.836</v>
      </c>
      <c r="F2701" s="826">
        <v>1.5</v>
      </c>
      <c r="G2701" s="826">
        <v>3</v>
      </c>
      <c r="H2701" s="826">
        <v>1</v>
      </c>
      <c r="I2701" s="826"/>
      <c r="J2701" s="826">
        <v>2.754</v>
      </c>
      <c r="K2701" s="826">
        <v>2.036</v>
      </c>
      <c r="L2701" s="142"/>
      <c r="M2701" s="136">
        <v>702</v>
      </c>
    </row>
    <row r="2702" s="136" customFormat="1" customHeight="1" outlineLevel="1" spans="1:13">
      <c r="A2702" s="196">
        <v>2764</v>
      </c>
      <c r="B2702" s="196"/>
      <c r="C2702" s="196"/>
      <c r="D2702" s="196" t="s">
        <v>1555</v>
      </c>
      <c r="E2702" s="826">
        <v>6.63</v>
      </c>
      <c r="F2702" s="826">
        <v>1.5</v>
      </c>
      <c r="G2702" s="826">
        <v>3</v>
      </c>
      <c r="H2702" s="826">
        <v>3</v>
      </c>
      <c r="I2702" s="826"/>
      <c r="J2702" s="826">
        <v>29.835</v>
      </c>
      <c r="K2702" s="826">
        <v>6.83</v>
      </c>
      <c r="L2702" s="142"/>
      <c r="M2702" s="136">
        <v>702</v>
      </c>
    </row>
    <row r="2703" s="136" customFormat="1" customHeight="1" outlineLevel="1" spans="1:13">
      <c r="A2703" s="196">
        <v>2765</v>
      </c>
      <c r="B2703" s="196"/>
      <c r="C2703" s="196"/>
      <c r="D2703" s="196" t="s">
        <v>1547</v>
      </c>
      <c r="E2703" s="826">
        <v>1.428</v>
      </c>
      <c r="F2703" s="826">
        <v>1.5</v>
      </c>
      <c r="G2703" s="266">
        <v>3.96</v>
      </c>
      <c r="H2703" s="826">
        <v>1</v>
      </c>
      <c r="I2703" s="826">
        <v>5.65488</v>
      </c>
      <c r="J2703" s="826"/>
      <c r="K2703" s="826"/>
      <c r="L2703" s="142"/>
      <c r="M2703" s="136">
        <v>702</v>
      </c>
    </row>
    <row r="2704" s="136" customFormat="1" customHeight="1" outlineLevel="1" spans="1:13">
      <c r="A2704" s="196">
        <v>2766</v>
      </c>
      <c r="B2704" s="196"/>
      <c r="C2704" s="196" t="s">
        <v>83</v>
      </c>
      <c r="D2704" s="196" t="s">
        <v>1553</v>
      </c>
      <c r="E2704" s="826">
        <v>1.836</v>
      </c>
      <c r="F2704" s="826">
        <v>1.5</v>
      </c>
      <c r="G2704" s="826">
        <v>3</v>
      </c>
      <c r="H2704" s="826">
        <v>1</v>
      </c>
      <c r="I2704" s="826"/>
      <c r="J2704" s="826">
        <v>2.754</v>
      </c>
      <c r="K2704" s="826">
        <v>2.036</v>
      </c>
      <c r="L2704" s="142" t="s">
        <v>2451</v>
      </c>
      <c r="M2704" s="136">
        <v>702</v>
      </c>
    </row>
    <row r="2705" s="136" customFormat="1" customHeight="1" outlineLevel="1" spans="1:13">
      <c r="A2705" s="196">
        <v>2767</v>
      </c>
      <c r="B2705" s="196"/>
      <c r="C2705" s="196"/>
      <c r="D2705" s="266" t="s">
        <v>1606</v>
      </c>
      <c r="E2705" s="826">
        <v>1.836</v>
      </c>
      <c r="F2705" s="826">
        <v>1.5</v>
      </c>
      <c r="G2705" s="826">
        <v>3</v>
      </c>
      <c r="H2705" s="826">
        <v>1</v>
      </c>
      <c r="I2705" s="826"/>
      <c r="J2705" s="826">
        <v>2.754</v>
      </c>
      <c r="K2705" s="826">
        <v>2.036</v>
      </c>
      <c r="L2705" s="142"/>
      <c r="M2705" s="136">
        <v>702</v>
      </c>
    </row>
    <row r="2706" s="136" customFormat="1" customHeight="1" outlineLevel="1" spans="1:13">
      <c r="A2706" s="196">
        <v>2768</v>
      </c>
      <c r="B2706" s="196"/>
      <c r="C2706" s="196"/>
      <c r="D2706" s="196" t="s">
        <v>1555</v>
      </c>
      <c r="E2706" s="826">
        <v>6.63</v>
      </c>
      <c r="F2706" s="826">
        <v>1.5</v>
      </c>
      <c r="G2706" s="826">
        <v>3</v>
      </c>
      <c r="H2706" s="826">
        <v>3</v>
      </c>
      <c r="I2706" s="826"/>
      <c r="J2706" s="826">
        <v>29.835</v>
      </c>
      <c r="K2706" s="826">
        <v>6.83</v>
      </c>
      <c r="L2706" s="142"/>
      <c r="M2706" s="136">
        <v>702</v>
      </c>
    </row>
    <row r="2707" s="136" customFormat="1" customHeight="1" outlineLevel="1" spans="1:13">
      <c r="A2707" s="196">
        <v>2769</v>
      </c>
      <c r="B2707" s="196"/>
      <c r="C2707" s="196"/>
      <c r="D2707" s="196" t="s">
        <v>1547</v>
      </c>
      <c r="E2707" s="826">
        <v>1.428</v>
      </c>
      <c r="F2707" s="826">
        <v>1.5</v>
      </c>
      <c r="G2707" s="266">
        <v>3.96</v>
      </c>
      <c r="H2707" s="826">
        <v>1</v>
      </c>
      <c r="I2707" s="826">
        <v>5.65488</v>
      </c>
      <c r="J2707" s="826"/>
      <c r="K2707" s="826"/>
      <c r="L2707" s="142"/>
      <c r="M2707" s="136">
        <v>702</v>
      </c>
    </row>
    <row r="2708" s="136" customFormat="1" customHeight="1" outlineLevel="1" spans="1:13">
      <c r="A2708" s="196">
        <v>2770</v>
      </c>
      <c r="B2708" s="196"/>
      <c r="C2708" s="196" t="s">
        <v>83</v>
      </c>
      <c r="D2708" s="196" t="s">
        <v>1553</v>
      </c>
      <c r="E2708" s="826">
        <v>1.836</v>
      </c>
      <c r="F2708" s="826">
        <v>1.5</v>
      </c>
      <c r="G2708" s="826">
        <v>3</v>
      </c>
      <c r="H2708" s="826">
        <v>1</v>
      </c>
      <c r="I2708" s="826"/>
      <c r="J2708" s="826">
        <v>2.754</v>
      </c>
      <c r="K2708" s="826">
        <v>2.036</v>
      </c>
      <c r="L2708" s="142" t="s">
        <v>2452</v>
      </c>
      <c r="M2708" s="136">
        <v>702</v>
      </c>
    </row>
    <row r="2709" s="136" customFormat="1" customHeight="1" outlineLevel="1" spans="1:13">
      <c r="A2709" s="196">
        <v>2771</v>
      </c>
      <c r="B2709" s="196"/>
      <c r="C2709" s="196"/>
      <c r="D2709" s="266" t="s">
        <v>1606</v>
      </c>
      <c r="E2709" s="826">
        <v>1.836</v>
      </c>
      <c r="F2709" s="826">
        <v>1.5</v>
      </c>
      <c r="G2709" s="826">
        <v>3</v>
      </c>
      <c r="H2709" s="826">
        <v>1</v>
      </c>
      <c r="I2709" s="826"/>
      <c r="J2709" s="826">
        <v>2.754</v>
      </c>
      <c r="K2709" s="826">
        <v>2.036</v>
      </c>
      <c r="L2709" s="142"/>
      <c r="M2709" s="136">
        <v>702</v>
      </c>
    </row>
    <row r="2710" s="136" customFormat="1" customHeight="1" outlineLevel="1" spans="1:13">
      <c r="A2710" s="196">
        <v>2772</v>
      </c>
      <c r="B2710" s="196"/>
      <c r="C2710" s="196"/>
      <c r="D2710" s="196" t="s">
        <v>1555</v>
      </c>
      <c r="E2710" s="826">
        <v>6.63</v>
      </c>
      <c r="F2710" s="826">
        <v>1.5</v>
      </c>
      <c r="G2710" s="826">
        <v>3</v>
      </c>
      <c r="H2710" s="826">
        <v>3</v>
      </c>
      <c r="I2710" s="826"/>
      <c r="J2710" s="826">
        <v>29.835</v>
      </c>
      <c r="K2710" s="826">
        <v>6.83</v>
      </c>
      <c r="L2710" s="142"/>
      <c r="M2710" s="136">
        <v>702</v>
      </c>
    </row>
    <row r="2711" s="136" customFormat="1" customHeight="1" outlineLevel="1" spans="1:13">
      <c r="A2711" s="196">
        <v>2773</v>
      </c>
      <c r="B2711" s="196"/>
      <c r="C2711" s="196"/>
      <c r="D2711" s="196" t="s">
        <v>1547</v>
      </c>
      <c r="E2711" s="826">
        <v>1.428</v>
      </c>
      <c r="F2711" s="826">
        <v>1.5</v>
      </c>
      <c r="G2711" s="266">
        <v>3.96</v>
      </c>
      <c r="H2711" s="826">
        <v>1</v>
      </c>
      <c r="I2711" s="826">
        <v>5.65488</v>
      </c>
      <c r="J2711" s="826"/>
      <c r="K2711" s="826"/>
      <c r="L2711" s="142"/>
      <c r="M2711" s="136">
        <v>702</v>
      </c>
    </row>
    <row r="2712" s="136" customFormat="1" customHeight="1" outlineLevel="1" spans="1:13">
      <c r="A2712" s="196">
        <v>2774</v>
      </c>
      <c r="B2712" s="196"/>
      <c r="C2712" s="196" t="s">
        <v>83</v>
      </c>
      <c r="D2712" s="196" t="s">
        <v>1553</v>
      </c>
      <c r="E2712" s="826">
        <v>3.264</v>
      </c>
      <c r="F2712" s="826">
        <v>1.5</v>
      </c>
      <c r="G2712" s="826">
        <v>3</v>
      </c>
      <c r="H2712" s="826">
        <v>1</v>
      </c>
      <c r="I2712" s="826"/>
      <c r="J2712" s="826">
        <v>4.896</v>
      </c>
      <c r="K2712" s="826">
        <v>3.464</v>
      </c>
      <c r="L2712" s="142" t="s">
        <v>2453</v>
      </c>
      <c r="M2712" s="136">
        <v>702</v>
      </c>
    </row>
    <row r="2713" s="136" customFormat="1" customHeight="1" outlineLevel="1" spans="1:13">
      <c r="A2713" s="196">
        <v>2775</v>
      </c>
      <c r="B2713" s="196"/>
      <c r="C2713" s="196"/>
      <c r="D2713" s="266" t="s">
        <v>1606</v>
      </c>
      <c r="E2713" s="826">
        <v>3.264</v>
      </c>
      <c r="F2713" s="826">
        <v>1.5</v>
      </c>
      <c r="G2713" s="826">
        <v>3</v>
      </c>
      <c r="H2713" s="826">
        <v>1</v>
      </c>
      <c r="I2713" s="826"/>
      <c r="J2713" s="826">
        <v>4.896</v>
      </c>
      <c r="K2713" s="826">
        <v>3.464</v>
      </c>
      <c r="L2713" s="142"/>
      <c r="M2713" s="136">
        <v>702</v>
      </c>
    </row>
    <row r="2714" s="136" customFormat="1" customHeight="1" outlineLevel="1" spans="1:13">
      <c r="A2714" s="196">
        <v>2776</v>
      </c>
      <c r="B2714" s="196"/>
      <c r="C2714" s="196"/>
      <c r="D2714" s="196" t="s">
        <v>1555</v>
      </c>
      <c r="E2714" s="826">
        <v>6.63</v>
      </c>
      <c r="F2714" s="826">
        <v>1.5</v>
      </c>
      <c r="G2714" s="826">
        <v>3</v>
      </c>
      <c r="H2714" s="826">
        <v>1</v>
      </c>
      <c r="I2714" s="826"/>
      <c r="J2714" s="826">
        <v>9.945</v>
      </c>
      <c r="K2714" s="826">
        <v>6.83</v>
      </c>
      <c r="L2714" s="142"/>
      <c r="M2714" s="136">
        <v>702</v>
      </c>
    </row>
    <row r="2715" s="136" customFormat="1" customHeight="1" outlineLevel="1" spans="1:13">
      <c r="A2715" s="196">
        <v>2778</v>
      </c>
      <c r="B2715" s="196"/>
      <c r="C2715" s="196" t="s">
        <v>83</v>
      </c>
      <c r="D2715" s="196" t="s">
        <v>1553</v>
      </c>
      <c r="E2715" s="826">
        <v>3.264</v>
      </c>
      <c r="F2715" s="826">
        <v>1.5</v>
      </c>
      <c r="G2715" s="826">
        <v>3</v>
      </c>
      <c r="H2715" s="826">
        <v>1</v>
      </c>
      <c r="I2715" s="826"/>
      <c r="J2715" s="826">
        <v>4.896</v>
      </c>
      <c r="K2715" s="826">
        <v>3.464</v>
      </c>
      <c r="L2715" s="142" t="s">
        <v>2454</v>
      </c>
      <c r="M2715" s="136">
        <v>702</v>
      </c>
    </row>
    <row r="2716" s="136" customFormat="1" customHeight="1" outlineLevel="1" spans="1:13">
      <c r="A2716" s="196">
        <v>2779</v>
      </c>
      <c r="B2716" s="196"/>
      <c r="C2716" s="196"/>
      <c r="D2716" s="266" t="s">
        <v>1606</v>
      </c>
      <c r="E2716" s="826">
        <v>3.264</v>
      </c>
      <c r="F2716" s="826">
        <v>1.5</v>
      </c>
      <c r="G2716" s="826">
        <v>3</v>
      </c>
      <c r="H2716" s="826">
        <v>1</v>
      </c>
      <c r="I2716" s="826"/>
      <c r="J2716" s="826">
        <v>4.896</v>
      </c>
      <c r="K2716" s="826">
        <v>3.464</v>
      </c>
      <c r="L2716" s="142"/>
      <c r="M2716" s="136">
        <v>702</v>
      </c>
    </row>
    <row r="2717" s="136" customFormat="1" customHeight="1" outlineLevel="1" spans="1:13">
      <c r="A2717" s="196">
        <v>2780</v>
      </c>
      <c r="B2717" s="196"/>
      <c r="C2717" s="196"/>
      <c r="D2717" s="196" t="s">
        <v>1555</v>
      </c>
      <c r="E2717" s="826">
        <v>6.63</v>
      </c>
      <c r="F2717" s="826">
        <v>1.5</v>
      </c>
      <c r="G2717" s="826">
        <v>3</v>
      </c>
      <c r="H2717" s="826">
        <v>1</v>
      </c>
      <c r="I2717" s="826"/>
      <c r="J2717" s="826">
        <v>9.945</v>
      </c>
      <c r="K2717" s="826">
        <v>6.83</v>
      </c>
      <c r="L2717" s="142"/>
      <c r="M2717" s="136">
        <v>702</v>
      </c>
    </row>
    <row r="2718" s="136" customFormat="1" customHeight="1" outlineLevel="1" spans="1:13">
      <c r="A2718" s="196">
        <v>2782</v>
      </c>
      <c r="B2718" s="196"/>
      <c r="C2718" s="196" t="s">
        <v>83</v>
      </c>
      <c r="D2718" s="196" t="s">
        <v>1553</v>
      </c>
      <c r="E2718" s="826">
        <v>1.836</v>
      </c>
      <c r="F2718" s="826">
        <v>1.5</v>
      </c>
      <c r="G2718" s="826">
        <v>3</v>
      </c>
      <c r="H2718" s="826">
        <v>1</v>
      </c>
      <c r="I2718" s="826"/>
      <c r="J2718" s="826">
        <v>2.754</v>
      </c>
      <c r="K2718" s="826">
        <v>2.036</v>
      </c>
      <c r="L2718" s="142" t="s">
        <v>2455</v>
      </c>
      <c r="M2718" s="136">
        <v>702</v>
      </c>
    </row>
    <row r="2719" s="136" customFormat="1" customHeight="1" outlineLevel="1" spans="1:13">
      <c r="A2719" s="196">
        <v>2783</v>
      </c>
      <c r="B2719" s="196"/>
      <c r="C2719" s="196"/>
      <c r="D2719" s="266" t="s">
        <v>1606</v>
      </c>
      <c r="E2719" s="826">
        <v>1.836</v>
      </c>
      <c r="F2719" s="826">
        <v>1.5</v>
      </c>
      <c r="G2719" s="826">
        <v>3</v>
      </c>
      <c r="H2719" s="826">
        <v>1</v>
      </c>
      <c r="I2719" s="826"/>
      <c r="J2719" s="826">
        <v>2.754</v>
      </c>
      <c r="K2719" s="826">
        <v>2.036</v>
      </c>
      <c r="L2719" s="142"/>
      <c r="M2719" s="136">
        <v>702</v>
      </c>
    </row>
    <row r="2720" s="136" customFormat="1" customHeight="1" outlineLevel="1" spans="1:13">
      <c r="A2720" s="196">
        <v>2784</v>
      </c>
      <c r="B2720" s="196"/>
      <c r="C2720" s="196"/>
      <c r="D2720" s="196" t="s">
        <v>1555</v>
      </c>
      <c r="E2720" s="826">
        <v>6.63</v>
      </c>
      <c r="F2720" s="826">
        <v>1.5</v>
      </c>
      <c r="G2720" s="826">
        <v>3</v>
      </c>
      <c r="H2720" s="826">
        <v>3</v>
      </c>
      <c r="I2720" s="826"/>
      <c r="J2720" s="826">
        <v>29.835</v>
      </c>
      <c r="K2720" s="826">
        <v>6.83</v>
      </c>
      <c r="L2720" s="142"/>
      <c r="M2720" s="136">
        <v>702</v>
      </c>
    </row>
    <row r="2721" s="136" customFormat="1" customHeight="1" outlineLevel="1" spans="1:13">
      <c r="A2721" s="196">
        <v>2785</v>
      </c>
      <c r="B2721" s="196"/>
      <c r="C2721" s="196"/>
      <c r="D2721" s="196" t="s">
        <v>1547</v>
      </c>
      <c r="E2721" s="826">
        <v>1.428</v>
      </c>
      <c r="F2721" s="826">
        <v>1.5</v>
      </c>
      <c r="G2721" s="266">
        <v>3.96</v>
      </c>
      <c r="H2721" s="826">
        <v>1</v>
      </c>
      <c r="I2721" s="826">
        <v>5.65488</v>
      </c>
      <c r="J2721" s="826"/>
      <c r="K2721" s="826"/>
      <c r="L2721" s="142"/>
      <c r="M2721" s="136">
        <v>702</v>
      </c>
    </row>
    <row r="2722" s="136" customFormat="1" customHeight="1" outlineLevel="1" spans="1:13">
      <c r="A2722" s="196">
        <v>2786</v>
      </c>
      <c r="B2722" s="196"/>
      <c r="C2722" s="196" t="s">
        <v>83</v>
      </c>
      <c r="D2722" s="196" t="s">
        <v>1553</v>
      </c>
      <c r="E2722" s="826">
        <v>1.836</v>
      </c>
      <c r="F2722" s="826">
        <v>1.5</v>
      </c>
      <c r="G2722" s="826">
        <v>3</v>
      </c>
      <c r="H2722" s="826">
        <v>1</v>
      </c>
      <c r="I2722" s="826"/>
      <c r="J2722" s="826">
        <v>2.754</v>
      </c>
      <c r="K2722" s="826">
        <v>2.036</v>
      </c>
      <c r="L2722" s="142" t="s">
        <v>2456</v>
      </c>
      <c r="M2722" s="136">
        <v>702</v>
      </c>
    </row>
    <row r="2723" s="136" customFormat="1" customHeight="1" outlineLevel="1" spans="1:13">
      <c r="A2723" s="196">
        <v>2787</v>
      </c>
      <c r="B2723" s="196"/>
      <c r="C2723" s="196"/>
      <c r="D2723" s="266" t="s">
        <v>1606</v>
      </c>
      <c r="E2723" s="826">
        <v>1.836</v>
      </c>
      <c r="F2723" s="826">
        <v>1.5</v>
      </c>
      <c r="G2723" s="826">
        <v>3</v>
      </c>
      <c r="H2723" s="826">
        <v>1</v>
      </c>
      <c r="I2723" s="826"/>
      <c r="J2723" s="826">
        <v>2.754</v>
      </c>
      <c r="K2723" s="826">
        <v>2.036</v>
      </c>
      <c r="L2723" s="142"/>
      <c r="M2723" s="136">
        <v>702</v>
      </c>
    </row>
    <row r="2724" s="136" customFormat="1" customHeight="1" outlineLevel="1" spans="1:13">
      <c r="A2724" s="196">
        <v>2788</v>
      </c>
      <c r="B2724" s="196"/>
      <c r="C2724" s="196"/>
      <c r="D2724" s="196" t="s">
        <v>1555</v>
      </c>
      <c r="E2724" s="826">
        <v>6.63</v>
      </c>
      <c r="F2724" s="826">
        <v>1.5</v>
      </c>
      <c r="G2724" s="826">
        <v>3</v>
      </c>
      <c r="H2724" s="826">
        <v>3</v>
      </c>
      <c r="I2724" s="826"/>
      <c r="J2724" s="826">
        <v>29.835</v>
      </c>
      <c r="K2724" s="826">
        <v>6.83</v>
      </c>
      <c r="L2724" s="142"/>
      <c r="M2724" s="136">
        <v>702</v>
      </c>
    </row>
    <row r="2725" s="136" customFormat="1" customHeight="1" outlineLevel="1" spans="1:13">
      <c r="A2725" s="196">
        <v>2789</v>
      </c>
      <c r="B2725" s="196"/>
      <c r="C2725" s="196"/>
      <c r="D2725" s="196" t="s">
        <v>1547</v>
      </c>
      <c r="E2725" s="826">
        <v>1.428</v>
      </c>
      <c r="F2725" s="826">
        <v>1.5</v>
      </c>
      <c r="G2725" s="266">
        <v>3.96</v>
      </c>
      <c r="H2725" s="826">
        <v>1</v>
      </c>
      <c r="I2725" s="826">
        <v>5.65488</v>
      </c>
      <c r="J2725" s="826"/>
      <c r="K2725" s="826"/>
      <c r="L2725" s="142"/>
      <c r="M2725" s="136">
        <v>702</v>
      </c>
    </row>
    <row r="2726" s="136" customFormat="1" customHeight="1" outlineLevel="1" spans="1:13">
      <c r="A2726" s="196">
        <v>2790</v>
      </c>
      <c r="B2726" s="196"/>
      <c r="C2726" s="196" t="s">
        <v>83</v>
      </c>
      <c r="D2726" s="196" t="s">
        <v>1553</v>
      </c>
      <c r="E2726" s="826">
        <v>1.836</v>
      </c>
      <c r="F2726" s="826">
        <v>1.5</v>
      </c>
      <c r="G2726" s="826">
        <v>3</v>
      </c>
      <c r="H2726" s="826">
        <v>1</v>
      </c>
      <c r="I2726" s="826"/>
      <c r="J2726" s="826">
        <v>2.754</v>
      </c>
      <c r="K2726" s="826">
        <v>2.036</v>
      </c>
      <c r="L2726" s="142" t="s">
        <v>2457</v>
      </c>
      <c r="M2726" s="136">
        <v>702</v>
      </c>
    </row>
    <row r="2727" s="136" customFormat="1" customHeight="1" outlineLevel="1" spans="1:13">
      <c r="A2727" s="196">
        <v>2791</v>
      </c>
      <c r="B2727" s="196"/>
      <c r="C2727" s="196"/>
      <c r="D2727" s="266" t="s">
        <v>1606</v>
      </c>
      <c r="E2727" s="826">
        <v>1.836</v>
      </c>
      <c r="F2727" s="826">
        <v>1.5</v>
      </c>
      <c r="G2727" s="826">
        <v>3</v>
      </c>
      <c r="H2727" s="826">
        <v>1</v>
      </c>
      <c r="I2727" s="826"/>
      <c r="J2727" s="826">
        <v>2.754</v>
      </c>
      <c r="K2727" s="826">
        <v>2.036</v>
      </c>
      <c r="L2727" s="142"/>
      <c r="M2727" s="136">
        <v>702</v>
      </c>
    </row>
    <row r="2728" s="136" customFormat="1" customHeight="1" outlineLevel="1" spans="1:13">
      <c r="A2728" s="196">
        <v>2792</v>
      </c>
      <c r="B2728" s="196"/>
      <c r="C2728" s="196"/>
      <c r="D2728" s="196" t="s">
        <v>1555</v>
      </c>
      <c r="E2728" s="826">
        <v>6.63</v>
      </c>
      <c r="F2728" s="826">
        <v>1.5</v>
      </c>
      <c r="G2728" s="826">
        <v>3</v>
      </c>
      <c r="H2728" s="826">
        <v>3</v>
      </c>
      <c r="I2728" s="826"/>
      <c r="J2728" s="826">
        <v>29.835</v>
      </c>
      <c r="K2728" s="826">
        <v>6.83</v>
      </c>
      <c r="L2728" s="142"/>
      <c r="M2728" s="136">
        <v>702</v>
      </c>
    </row>
    <row r="2729" s="136" customFormat="1" customHeight="1" outlineLevel="1" spans="1:13">
      <c r="A2729" s="196">
        <v>2793</v>
      </c>
      <c r="B2729" s="196"/>
      <c r="C2729" s="196"/>
      <c r="D2729" s="196" t="s">
        <v>1547</v>
      </c>
      <c r="E2729" s="826">
        <v>1.428</v>
      </c>
      <c r="F2729" s="826">
        <v>1.5</v>
      </c>
      <c r="G2729" s="266">
        <v>3.96</v>
      </c>
      <c r="H2729" s="826">
        <v>1</v>
      </c>
      <c r="I2729" s="826">
        <v>5.65488</v>
      </c>
      <c r="J2729" s="826"/>
      <c r="K2729" s="826"/>
      <c r="L2729" s="142"/>
      <c r="M2729" s="136">
        <v>702</v>
      </c>
    </row>
    <row r="2730" s="136" customFormat="1" customHeight="1" outlineLevel="1" spans="1:13">
      <c r="A2730" s="196">
        <v>2794</v>
      </c>
      <c r="B2730" s="196"/>
      <c r="C2730" s="196" t="s">
        <v>83</v>
      </c>
      <c r="D2730" s="196" t="s">
        <v>1553</v>
      </c>
      <c r="E2730" s="826">
        <v>1.836</v>
      </c>
      <c r="F2730" s="826">
        <v>1.5</v>
      </c>
      <c r="G2730" s="826">
        <v>3</v>
      </c>
      <c r="H2730" s="826">
        <v>1</v>
      </c>
      <c r="I2730" s="826"/>
      <c r="J2730" s="826">
        <v>2.754</v>
      </c>
      <c r="K2730" s="826">
        <v>2.036</v>
      </c>
      <c r="L2730" s="142" t="s">
        <v>2458</v>
      </c>
      <c r="M2730" s="136">
        <v>702</v>
      </c>
    </row>
    <row r="2731" s="136" customFormat="1" customHeight="1" outlineLevel="1" spans="1:13">
      <c r="A2731" s="196">
        <v>2795</v>
      </c>
      <c r="B2731" s="196"/>
      <c r="C2731" s="196"/>
      <c r="D2731" s="266" t="s">
        <v>1606</v>
      </c>
      <c r="E2731" s="826">
        <v>1.836</v>
      </c>
      <c r="F2731" s="826">
        <v>1.5</v>
      </c>
      <c r="G2731" s="826">
        <v>3</v>
      </c>
      <c r="H2731" s="826">
        <v>1</v>
      </c>
      <c r="I2731" s="826"/>
      <c r="J2731" s="826">
        <v>2.754</v>
      </c>
      <c r="K2731" s="826">
        <v>2.036</v>
      </c>
      <c r="L2731" s="142"/>
      <c r="M2731" s="136">
        <v>702</v>
      </c>
    </row>
    <row r="2732" s="136" customFormat="1" customHeight="1" outlineLevel="1" spans="1:13">
      <c r="A2732" s="196">
        <v>2796</v>
      </c>
      <c r="B2732" s="196"/>
      <c r="C2732" s="196"/>
      <c r="D2732" s="196" t="s">
        <v>1555</v>
      </c>
      <c r="E2732" s="826">
        <v>6.63</v>
      </c>
      <c r="F2732" s="826">
        <v>1.5</v>
      </c>
      <c r="G2732" s="826">
        <v>3</v>
      </c>
      <c r="H2732" s="826">
        <v>3</v>
      </c>
      <c r="I2732" s="826"/>
      <c r="J2732" s="826">
        <v>29.835</v>
      </c>
      <c r="K2732" s="826">
        <v>6.83</v>
      </c>
      <c r="L2732" s="142"/>
      <c r="M2732" s="136">
        <v>702</v>
      </c>
    </row>
    <row r="2733" s="136" customFormat="1" customHeight="1" outlineLevel="1" spans="1:13">
      <c r="A2733" s="196">
        <v>2797</v>
      </c>
      <c r="B2733" s="196"/>
      <c r="C2733" s="196"/>
      <c r="D2733" s="196" t="s">
        <v>1547</v>
      </c>
      <c r="E2733" s="826">
        <v>1.428</v>
      </c>
      <c r="F2733" s="826">
        <v>1.5</v>
      </c>
      <c r="G2733" s="266">
        <v>3.96</v>
      </c>
      <c r="H2733" s="826">
        <v>1</v>
      </c>
      <c r="I2733" s="826">
        <v>5.65488</v>
      </c>
      <c r="J2733" s="826"/>
      <c r="K2733" s="826"/>
      <c r="L2733" s="142"/>
      <c r="M2733" s="136">
        <v>702</v>
      </c>
    </row>
    <row r="2734" s="136" customFormat="1" customHeight="1" outlineLevel="1" spans="1:13">
      <c r="A2734" s="196">
        <v>2798</v>
      </c>
      <c r="B2734" s="196"/>
      <c r="C2734" s="196" t="s">
        <v>83</v>
      </c>
      <c r="D2734" s="196" t="s">
        <v>1553</v>
      </c>
      <c r="E2734" s="826">
        <v>1.836</v>
      </c>
      <c r="F2734" s="826">
        <v>1.5</v>
      </c>
      <c r="G2734" s="826">
        <v>3</v>
      </c>
      <c r="H2734" s="826">
        <v>1</v>
      </c>
      <c r="I2734" s="826"/>
      <c r="J2734" s="826">
        <v>2.754</v>
      </c>
      <c r="K2734" s="826">
        <v>2.036</v>
      </c>
      <c r="L2734" s="142" t="s">
        <v>2459</v>
      </c>
      <c r="M2734" s="136">
        <v>702</v>
      </c>
    </row>
    <row r="2735" s="136" customFormat="1" customHeight="1" outlineLevel="1" spans="1:13">
      <c r="A2735" s="196">
        <v>2799</v>
      </c>
      <c r="B2735" s="196"/>
      <c r="C2735" s="196"/>
      <c r="D2735" s="266" t="s">
        <v>1606</v>
      </c>
      <c r="E2735" s="826">
        <v>1.836</v>
      </c>
      <c r="F2735" s="826">
        <v>1.5</v>
      </c>
      <c r="G2735" s="826">
        <v>3</v>
      </c>
      <c r="H2735" s="826">
        <v>1</v>
      </c>
      <c r="I2735" s="826"/>
      <c r="J2735" s="826">
        <v>2.754</v>
      </c>
      <c r="K2735" s="826">
        <v>2.036</v>
      </c>
      <c r="L2735" s="142"/>
      <c r="M2735" s="136">
        <v>702</v>
      </c>
    </row>
    <row r="2736" s="136" customFormat="1" customHeight="1" outlineLevel="1" spans="1:13">
      <c r="A2736" s="196">
        <v>2800</v>
      </c>
      <c r="B2736" s="196"/>
      <c r="C2736" s="196"/>
      <c r="D2736" s="196" t="s">
        <v>1555</v>
      </c>
      <c r="E2736" s="826">
        <v>6.63</v>
      </c>
      <c r="F2736" s="826">
        <v>1.5</v>
      </c>
      <c r="G2736" s="826">
        <v>3</v>
      </c>
      <c r="H2736" s="826">
        <v>2</v>
      </c>
      <c r="I2736" s="826"/>
      <c r="J2736" s="826">
        <v>19.89</v>
      </c>
      <c r="K2736" s="826">
        <v>6.83</v>
      </c>
      <c r="L2736" s="142"/>
      <c r="M2736" s="136">
        <v>702</v>
      </c>
    </row>
    <row r="2737" s="136" customFormat="1" customHeight="1" outlineLevel="1" spans="1:13">
      <c r="A2737" s="196">
        <v>2801</v>
      </c>
      <c r="B2737" s="196"/>
      <c r="C2737" s="196"/>
      <c r="D2737" s="196" t="s">
        <v>1547</v>
      </c>
      <c r="E2737" s="826">
        <v>1.428</v>
      </c>
      <c r="F2737" s="826">
        <v>1.5</v>
      </c>
      <c r="G2737" s="266">
        <v>3.96</v>
      </c>
      <c r="H2737" s="826">
        <v>1</v>
      </c>
      <c r="I2737" s="826">
        <v>5.65488</v>
      </c>
      <c r="J2737" s="826"/>
      <c r="K2737" s="826"/>
      <c r="L2737" s="142"/>
      <c r="M2737" s="136">
        <v>702</v>
      </c>
    </row>
    <row r="2738" s="136" customFormat="1" customHeight="1" outlineLevel="1" spans="1:13">
      <c r="A2738" s="196">
        <v>2802</v>
      </c>
      <c r="B2738" s="196"/>
      <c r="C2738" s="196" t="s">
        <v>1355</v>
      </c>
      <c r="D2738" s="196" t="s">
        <v>1553</v>
      </c>
      <c r="E2738" s="826">
        <v>1.836</v>
      </c>
      <c r="F2738" s="826">
        <v>1.5</v>
      </c>
      <c r="G2738" s="826">
        <v>3</v>
      </c>
      <c r="H2738" s="826">
        <v>1</v>
      </c>
      <c r="I2738" s="826"/>
      <c r="J2738" s="826">
        <v>2.754</v>
      </c>
      <c r="K2738" s="826">
        <v>2.036</v>
      </c>
      <c r="L2738" s="142" t="s">
        <v>2460</v>
      </c>
      <c r="M2738" s="136">
        <v>702</v>
      </c>
    </row>
    <row r="2739" s="136" customFormat="1" customHeight="1" outlineLevel="1" spans="1:13">
      <c r="A2739" s="196">
        <v>2803</v>
      </c>
      <c r="B2739" s="196"/>
      <c r="C2739" s="196"/>
      <c r="D2739" s="266" t="s">
        <v>1606</v>
      </c>
      <c r="E2739" s="826">
        <v>1.836</v>
      </c>
      <c r="F2739" s="826">
        <v>1.5</v>
      </c>
      <c r="G2739" s="826">
        <v>3</v>
      </c>
      <c r="H2739" s="826">
        <v>1</v>
      </c>
      <c r="I2739" s="826"/>
      <c r="J2739" s="826">
        <v>2.754</v>
      </c>
      <c r="K2739" s="826">
        <v>2.036</v>
      </c>
      <c r="L2739" s="142"/>
      <c r="M2739" s="136">
        <v>702</v>
      </c>
    </row>
    <row r="2740" s="136" customFormat="1" customHeight="1" outlineLevel="1" spans="1:13">
      <c r="A2740" s="196">
        <v>2804</v>
      </c>
      <c r="B2740" s="196"/>
      <c r="C2740" s="196"/>
      <c r="D2740" s="196" t="s">
        <v>1555</v>
      </c>
      <c r="E2740" s="826">
        <v>6.63</v>
      </c>
      <c r="F2740" s="826">
        <v>1.5</v>
      </c>
      <c r="G2740" s="826">
        <v>3</v>
      </c>
      <c r="H2740" s="826">
        <v>2</v>
      </c>
      <c r="I2740" s="826"/>
      <c r="J2740" s="826">
        <v>19.89</v>
      </c>
      <c r="K2740" s="826">
        <v>6.83</v>
      </c>
      <c r="L2740" s="142"/>
      <c r="M2740" s="136">
        <v>702</v>
      </c>
    </row>
    <row r="2741" s="136" customFormat="1" customHeight="1" outlineLevel="1" spans="1:13">
      <c r="A2741" s="196">
        <v>2805</v>
      </c>
      <c r="B2741" s="196"/>
      <c r="C2741" s="196"/>
      <c r="D2741" s="196" t="s">
        <v>1547</v>
      </c>
      <c r="E2741" s="826">
        <v>1.428</v>
      </c>
      <c r="F2741" s="826">
        <v>1.5</v>
      </c>
      <c r="G2741" s="266">
        <v>3.96</v>
      </c>
      <c r="H2741" s="826">
        <v>1</v>
      </c>
      <c r="I2741" s="826">
        <v>5.65488</v>
      </c>
      <c r="J2741" s="826"/>
      <c r="K2741" s="826"/>
      <c r="L2741" s="142"/>
      <c r="M2741" s="136">
        <v>702</v>
      </c>
    </row>
    <row r="2742" s="136" customFormat="1" customHeight="1" outlineLevel="1" spans="1:13">
      <c r="A2742" s="196">
        <v>2806</v>
      </c>
      <c r="B2742" s="196"/>
      <c r="C2742" s="196" t="s">
        <v>83</v>
      </c>
      <c r="D2742" s="196" t="s">
        <v>1553</v>
      </c>
      <c r="E2742" s="826">
        <v>1.836</v>
      </c>
      <c r="F2742" s="826">
        <v>1.5</v>
      </c>
      <c r="G2742" s="826">
        <v>3</v>
      </c>
      <c r="H2742" s="826">
        <v>1</v>
      </c>
      <c r="I2742" s="826"/>
      <c r="J2742" s="826">
        <v>2.754</v>
      </c>
      <c r="K2742" s="826">
        <v>2.036</v>
      </c>
      <c r="L2742" s="142" t="s">
        <v>2461</v>
      </c>
      <c r="M2742" s="136">
        <v>702</v>
      </c>
    </row>
    <row r="2743" s="136" customFormat="1" customHeight="1" outlineLevel="1" spans="1:13">
      <c r="A2743" s="196">
        <v>2807</v>
      </c>
      <c r="B2743" s="196"/>
      <c r="C2743" s="196"/>
      <c r="D2743" s="266" t="s">
        <v>1606</v>
      </c>
      <c r="E2743" s="826">
        <v>1.836</v>
      </c>
      <c r="F2743" s="826">
        <v>1.5</v>
      </c>
      <c r="G2743" s="826">
        <v>3</v>
      </c>
      <c r="H2743" s="826">
        <v>1</v>
      </c>
      <c r="I2743" s="826"/>
      <c r="J2743" s="826">
        <v>2.754</v>
      </c>
      <c r="K2743" s="826">
        <v>2.036</v>
      </c>
      <c r="L2743" s="142"/>
      <c r="M2743" s="136">
        <v>702</v>
      </c>
    </row>
    <row r="2744" s="136" customFormat="1" customHeight="1" outlineLevel="1" spans="1:13">
      <c r="A2744" s="196">
        <v>2808</v>
      </c>
      <c r="B2744" s="196"/>
      <c r="C2744" s="196"/>
      <c r="D2744" s="196" t="s">
        <v>1555</v>
      </c>
      <c r="E2744" s="826">
        <v>6.63</v>
      </c>
      <c r="F2744" s="826">
        <v>1.5</v>
      </c>
      <c r="G2744" s="826">
        <v>3</v>
      </c>
      <c r="H2744" s="826">
        <v>2</v>
      </c>
      <c r="I2744" s="826"/>
      <c r="J2744" s="826">
        <v>19.89</v>
      </c>
      <c r="K2744" s="826">
        <v>6.83</v>
      </c>
      <c r="L2744" s="142"/>
      <c r="M2744" s="136">
        <v>702</v>
      </c>
    </row>
    <row r="2745" s="136" customFormat="1" customHeight="1" outlineLevel="1" spans="1:13">
      <c r="A2745" s="196">
        <v>2809</v>
      </c>
      <c r="B2745" s="196"/>
      <c r="C2745" s="196"/>
      <c r="D2745" s="196" t="s">
        <v>1547</v>
      </c>
      <c r="E2745" s="826">
        <v>1.428</v>
      </c>
      <c r="F2745" s="826">
        <v>1.5</v>
      </c>
      <c r="G2745" s="266">
        <v>3.96</v>
      </c>
      <c r="H2745" s="826">
        <v>1</v>
      </c>
      <c r="I2745" s="826">
        <v>5.65488</v>
      </c>
      <c r="J2745" s="826"/>
      <c r="K2745" s="826"/>
      <c r="L2745" s="142"/>
      <c r="M2745" s="136">
        <v>702</v>
      </c>
    </row>
    <row r="2746" s="136" customFormat="1" customHeight="1" outlineLevel="1" spans="1:13">
      <c r="A2746" s="196">
        <v>2810</v>
      </c>
      <c r="B2746" s="196"/>
      <c r="C2746" s="196" t="s">
        <v>83</v>
      </c>
      <c r="D2746" s="196" t="s">
        <v>1553</v>
      </c>
      <c r="E2746" s="826">
        <v>1.836</v>
      </c>
      <c r="F2746" s="826">
        <v>1.5</v>
      </c>
      <c r="G2746" s="826">
        <v>3</v>
      </c>
      <c r="H2746" s="826">
        <v>1</v>
      </c>
      <c r="I2746" s="826"/>
      <c r="J2746" s="826">
        <v>2.754</v>
      </c>
      <c r="K2746" s="826">
        <v>2.036</v>
      </c>
      <c r="L2746" s="142" t="s">
        <v>2462</v>
      </c>
      <c r="M2746" s="136">
        <v>702</v>
      </c>
    </row>
    <row r="2747" s="136" customFormat="1" customHeight="1" outlineLevel="1" spans="1:13">
      <c r="A2747" s="196">
        <v>2811</v>
      </c>
      <c r="B2747" s="196"/>
      <c r="C2747" s="196"/>
      <c r="D2747" s="266" t="s">
        <v>1606</v>
      </c>
      <c r="E2747" s="826">
        <v>1.836</v>
      </c>
      <c r="F2747" s="826">
        <v>1.5</v>
      </c>
      <c r="G2747" s="826">
        <v>3</v>
      </c>
      <c r="H2747" s="826">
        <v>1</v>
      </c>
      <c r="I2747" s="826"/>
      <c r="J2747" s="826">
        <v>2.754</v>
      </c>
      <c r="K2747" s="826">
        <v>2.036</v>
      </c>
      <c r="L2747" s="142"/>
      <c r="M2747" s="136">
        <v>702</v>
      </c>
    </row>
    <row r="2748" s="136" customFormat="1" customHeight="1" outlineLevel="1" spans="1:13">
      <c r="A2748" s="196">
        <v>2812</v>
      </c>
      <c r="B2748" s="196"/>
      <c r="C2748" s="196"/>
      <c r="D2748" s="196" t="s">
        <v>1555</v>
      </c>
      <c r="E2748" s="826">
        <v>6.63</v>
      </c>
      <c r="F2748" s="826">
        <v>1.5</v>
      </c>
      <c r="G2748" s="826">
        <v>3</v>
      </c>
      <c r="H2748" s="826">
        <v>2</v>
      </c>
      <c r="I2748" s="826"/>
      <c r="J2748" s="826">
        <v>19.89</v>
      </c>
      <c r="K2748" s="826">
        <v>6.83</v>
      </c>
      <c r="L2748" s="142"/>
      <c r="M2748" s="136">
        <v>702</v>
      </c>
    </row>
    <row r="2749" s="136" customFormat="1" customHeight="1" outlineLevel="1" spans="1:13">
      <c r="A2749" s="196">
        <v>2813</v>
      </c>
      <c r="B2749" s="196"/>
      <c r="C2749" s="196"/>
      <c r="D2749" s="196" t="s">
        <v>1547</v>
      </c>
      <c r="E2749" s="826">
        <v>1.428</v>
      </c>
      <c r="F2749" s="826">
        <v>1.5</v>
      </c>
      <c r="G2749" s="266">
        <v>3.96</v>
      </c>
      <c r="H2749" s="826">
        <v>1</v>
      </c>
      <c r="I2749" s="826">
        <v>5.65488</v>
      </c>
      <c r="J2749" s="826"/>
      <c r="K2749" s="826"/>
      <c r="L2749" s="142"/>
      <c r="M2749" s="136">
        <v>702</v>
      </c>
    </row>
    <row r="2750" s="136" customFormat="1" customHeight="1" outlineLevel="1" spans="1:13">
      <c r="A2750" s="196">
        <v>2814</v>
      </c>
      <c r="B2750" s="196"/>
      <c r="C2750" s="131" t="s">
        <v>1163</v>
      </c>
      <c r="D2750" s="196" t="s">
        <v>1555</v>
      </c>
      <c r="E2750" s="826">
        <v>9.792</v>
      </c>
      <c r="F2750" s="826">
        <v>1.5</v>
      </c>
      <c r="G2750" s="826">
        <v>3</v>
      </c>
      <c r="H2750" s="826">
        <v>1</v>
      </c>
      <c r="I2750" s="826"/>
      <c r="J2750" s="826">
        <v>14.688</v>
      </c>
      <c r="K2750" s="826">
        <v>9.992</v>
      </c>
      <c r="L2750" s="142" t="s">
        <v>2463</v>
      </c>
      <c r="M2750" s="136">
        <v>702</v>
      </c>
    </row>
    <row r="2751" s="136" customFormat="1" customHeight="1" outlineLevel="1" spans="1:13">
      <c r="A2751" s="196">
        <v>2815</v>
      </c>
      <c r="B2751" s="196"/>
      <c r="C2751" s="315"/>
      <c r="D2751" s="196" t="s">
        <v>1553</v>
      </c>
      <c r="E2751" s="826">
        <v>5.712</v>
      </c>
      <c r="F2751" s="826">
        <v>1.5</v>
      </c>
      <c r="G2751" s="826">
        <v>3</v>
      </c>
      <c r="H2751" s="826">
        <v>1</v>
      </c>
      <c r="I2751" s="826"/>
      <c r="J2751" s="826">
        <v>8.568</v>
      </c>
      <c r="K2751" s="826">
        <v>5.912</v>
      </c>
      <c r="L2751" s="142"/>
      <c r="M2751" s="136">
        <v>702</v>
      </c>
    </row>
    <row r="2752" s="136" customFormat="1" customHeight="1" outlineLevel="1" spans="1:13">
      <c r="A2752" s="196">
        <v>2816</v>
      </c>
      <c r="B2752" s="196"/>
      <c r="C2752" s="263"/>
      <c r="D2752" s="266" t="s">
        <v>1606</v>
      </c>
      <c r="E2752" s="826">
        <v>5.712</v>
      </c>
      <c r="F2752" s="826">
        <v>1.5</v>
      </c>
      <c r="G2752" s="826">
        <v>3</v>
      </c>
      <c r="H2752" s="826">
        <v>1</v>
      </c>
      <c r="I2752" s="826"/>
      <c r="J2752" s="826">
        <v>8.568</v>
      </c>
      <c r="K2752" s="826">
        <v>5.912</v>
      </c>
      <c r="L2752" s="142"/>
      <c r="M2752" s="136">
        <v>702</v>
      </c>
    </row>
    <row r="2753" s="136" customFormat="1" customHeight="1" outlineLevel="1" spans="1:13">
      <c r="A2753" s="196">
        <v>2817</v>
      </c>
      <c r="B2753" s="196"/>
      <c r="C2753" s="196" t="s">
        <v>1165</v>
      </c>
      <c r="D2753" s="196" t="s">
        <v>1553</v>
      </c>
      <c r="E2753" s="826">
        <v>3.366</v>
      </c>
      <c r="F2753" s="826">
        <v>1.5</v>
      </c>
      <c r="G2753" s="826">
        <v>1.4</v>
      </c>
      <c r="H2753" s="826">
        <v>1</v>
      </c>
      <c r="I2753" s="826"/>
      <c r="J2753" s="826">
        <v>5.049</v>
      </c>
      <c r="K2753" s="826">
        <v>3.566</v>
      </c>
      <c r="L2753" s="142" t="s">
        <v>2464</v>
      </c>
      <c r="M2753" s="136">
        <v>702</v>
      </c>
    </row>
    <row r="2754" s="136" customFormat="1" customHeight="1" outlineLevel="1" spans="1:13">
      <c r="A2754" s="196">
        <v>2818</v>
      </c>
      <c r="B2754" s="196"/>
      <c r="C2754" s="196" t="s">
        <v>1664</v>
      </c>
      <c r="D2754" s="196" t="s">
        <v>1553</v>
      </c>
      <c r="E2754" s="826">
        <v>1.3668</v>
      </c>
      <c r="F2754" s="826">
        <v>1.5</v>
      </c>
      <c r="G2754" s="826">
        <v>3</v>
      </c>
      <c r="H2754" s="826">
        <v>1</v>
      </c>
      <c r="I2754" s="826"/>
      <c r="J2754" s="826">
        <v>2.0502</v>
      </c>
      <c r="K2754" s="826">
        <v>1.5668</v>
      </c>
      <c r="L2754" s="142" t="s">
        <v>2465</v>
      </c>
      <c r="M2754" s="136">
        <v>702</v>
      </c>
    </row>
    <row r="2755" s="136" customFormat="1" customHeight="1" outlineLevel="1" spans="1:13">
      <c r="A2755" s="196">
        <v>2819</v>
      </c>
      <c r="B2755" s="196"/>
      <c r="C2755" s="196" t="s">
        <v>893</v>
      </c>
      <c r="D2755" s="196" t="s">
        <v>1553</v>
      </c>
      <c r="E2755" s="826">
        <v>4.131</v>
      </c>
      <c r="F2755" s="826">
        <v>1.5</v>
      </c>
      <c r="G2755" s="826">
        <v>3</v>
      </c>
      <c r="H2755" s="826">
        <v>1</v>
      </c>
      <c r="I2755" s="826"/>
      <c r="J2755" s="826">
        <v>6.1965</v>
      </c>
      <c r="K2755" s="826">
        <v>4.331</v>
      </c>
      <c r="L2755" s="142" t="s">
        <v>2466</v>
      </c>
      <c r="M2755" s="136">
        <v>702</v>
      </c>
    </row>
    <row r="2756" s="136" customFormat="1" customHeight="1" outlineLevel="1" spans="1:13">
      <c r="A2756" s="196">
        <v>2820</v>
      </c>
      <c r="B2756" s="196"/>
      <c r="C2756" s="196" t="s">
        <v>893</v>
      </c>
      <c r="D2756" s="196" t="s">
        <v>1553</v>
      </c>
      <c r="E2756" s="826">
        <v>3.5802</v>
      </c>
      <c r="F2756" s="826">
        <v>1.5</v>
      </c>
      <c r="G2756" s="826">
        <v>3</v>
      </c>
      <c r="H2756" s="826">
        <v>1</v>
      </c>
      <c r="I2756" s="826"/>
      <c r="J2756" s="826">
        <v>5.3703</v>
      </c>
      <c r="K2756" s="826">
        <v>3.7802</v>
      </c>
      <c r="L2756" s="142" t="s">
        <v>2467</v>
      </c>
      <c r="M2756" s="136">
        <v>702</v>
      </c>
    </row>
    <row r="2757" s="136" customFormat="1" customHeight="1" outlineLevel="1" spans="1:13">
      <c r="A2757" s="196">
        <v>2821</v>
      </c>
      <c r="B2757" s="196"/>
      <c r="C2757" s="196" t="s">
        <v>893</v>
      </c>
      <c r="D2757" s="196" t="s">
        <v>1553</v>
      </c>
      <c r="E2757" s="826">
        <v>2.907</v>
      </c>
      <c r="F2757" s="826">
        <v>1.5</v>
      </c>
      <c r="G2757" s="826">
        <v>3</v>
      </c>
      <c r="H2757" s="826">
        <v>1</v>
      </c>
      <c r="I2757" s="826"/>
      <c r="J2757" s="826">
        <v>4.3605</v>
      </c>
      <c r="K2757" s="826">
        <v>3.107</v>
      </c>
      <c r="L2757" s="142" t="s">
        <v>2468</v>
      </c>
      <c r="M2757" s="136">
        <v>702</v>
      </c>
    </row>
    <row r="2758" s="136" customFormat="1" customHeight="1" outlineLevel="1" spans="1:13">
      <c r="A2758" s="196">
        <v>2822</v>
      </c>
      <c r="B2758" s="196"/>
      <c r="C2758" s="196" t="s">
        <v>75</v>
      </c>
      <c r="D2758" s="196" t="s">
        <v>1553</v>
      </c>
      <c r="E2758" s="826">
        <v>3.366</v>
      </c>
      <c r="F2758" s="826">
        <v>1.5</v>
      </c>
      <c r="G2758" s="826">
        <v>3</v>
      </c>
      <c r="H2758" s="826">
        <v>1</v>
      </c>
      <c r="I2758" s="826"/>
      <c r="J2758" s="826">
        <v>5.049</v>
      </c>
      <c r="K2758" s="826">
        <v>3.566</v>
      </c>
      <c r="L2758" s="142" t="s">
        <v>2469</v>
      </c>
      <c r="M2758" s="136">
        <v>702</v>
      </c>
    </row>
    <row r="2759" s="136" customFormat="1" customHeight="1" outlineLevel="1" spans="1:13">
      <c r="A2759" s="196">
        <v>2823</v>
      </c>
      <c r="B2759" s="196"/>
      <c r="C2759" s="196" t="s">
        <v>75</v>
      </c>
      <c r="D2759" s="196" t="s">
        <v>1553</v>
      </c>
      <c r="E2759" s="826">
        <v>2.907</v>
      </c>
      <c r="F2759" s="826">
        <v>1.5</v>
      </c>
      <c r="G2759" s="826">
        <v>3</v>
      </c>
      <c r="H2759" s="826">
        <v>1</v>
      </c>
      <c r="I2759" s="826"/>
      <c r="J2759" s="826">
        <v>4.3605</v>
      </c>
      <c r="K2759" s="826">
        <v>3.107</v>
      </c>
      <c r="L2759" s="142" t="s">
        <v>2470</v>
      </c>
      <c r="M2759" s="136">
        <v>702</v>
      </c>
    </row>
    <row r="2760" s="136" customFormat="1" customHeight="1" outlineLevel="1" spans="1:13">
      <c r="A2760" s="196">
        <v>2824</v>
      </c>
      <c r="B2760" s="196"/>
      <c r="C2760" s="196" t="s">
        <v>1664</v>
      </c>
      <c r="D2760" s="196" t="s">
        <v>1553</v>
      </c>
      <c r="E2760" s="826">
        <v>3.366</v>
      </c>
      <c r="F2760" s="826">
        <v>1.5</v>
      </c>
      <c r="G2760" s="826">
        <v>3</v>
      </c>
      <c r="H2760" s="826">
        <v>1</v>
      </c>
      <c r="I2760" s="826"/>
      <c r="J2760" s="826">
        <v>5.049</v>
      </c>
      <c r="K2760" s="826">
        <v>3.566</v>
      </c>
      <c r="L2760" s="142" t="s">
        <v>2471</v>
      </c>
      <c r="M2760" s="136">
        <v>702</v>
      </c>
    </row>
    <row r="2761" s="136" customFormat="1" customHeight="1" outlineLevel="1" spans="1:13">
      <c r="A2761" s="196">
        <v>2825</v>
      </c>
      <c r="B2761" s="196"/>
      <c r="C2761" s="196" t="s">
        <v>75</v>
      </c>
      <c r="D2761" s="196" t="s">
        <v>1553</v>
      </c>
      <c r="E2761" s="826">
        <v>2.55</v>
      </c>
      <c r="F2761" s="826">
        <v>1.5</v>
      </c>
      <c r="G2761" s="826">
        <v>3</v>
      </c>
      <c r="H2761" s="826">
        <v>1</v>
      </c>
      <c r="I2761" s="826"/>
      <c r="J2761" s="826">
        <v>3.825</v>
      </c>
      <c r="K2761" s="826">
        <v>2.75</v>
      </c>
      <c r="L2761" s="142" t="s">
        <v>2472</v>
      </c>
      <c r="M2761" s="136">
        <v>702</v>
      </c>
    </row>
    <row r="2762" s="136" customFormat="1" customHeight="1" outlineLevel="1" spans="1:13">
      <c r="A2762" s="196">
        <v>2826</v>
      </c>
      <c r="B2762" s="196"/>
      <c r="C2762" s="196" t="s">
        <v>75</v>
      </c>
      <c r="D2762" s="196" t="s">
        <v>1553</v>
      </c>
      <c r="E2762" s="826">
        <v>2.04</v>
      </c>
      <c r="F2762" s="826">
        <v>1.5</v>
      </c>
      <c r="G2762" s="826">
        <v>3</v>
      </c>
      <c r="H2762" s="826">
        <v>1</v>
      </c>
      <c r="I2762" s="826"/>
      <c r="J2762" s="826">
        <v>3.06</v>
      </c>
      <c r="K2762" s="826">
        <v>2.24</v>
      </c>
      <c r="L2762" s="142" t="s">
        <v>2473</v>
      </c>
      <c r="M2762" s="136">
        <v>702</v>
      </c>
    </row>
    <row r="2763" s="136" customFormat="1" customHeight="1" outlineLevel="1" spans="1:13">
      <c r="A2763" s="196">
        <v>2827</v>
      </c>
      <c r="B2763" s="196"/>
      <c r="C2763" s="196" t="s">
        <v>893</v>
      </c>
      <c r="D2763" s="196" t="s">
        <v>1553</v>
      </c>
      <c r="E2763" s="826">
        <v>2.55</v>
      </c>
      <c r="F2763" s="826">
        <v>1.5</v>
      </c>
      <c r="G2763" s="826">
        <v>3</v>
      </c>
      <c r="H2763" s="826">
        <v>1</v>
      </c>
      <c r="I2763" s="826"/>
      <c r="J2763" s="826">
        <v>3.825</v>
      </c>
      <c r="K2763" s="826">
        <v>2.75</v>
      </c>
      <c r="L2763" s="142" t="s">
        <v>2474</v>
      </c>
      <c r="M2763" s="136">
        <v>702</v>
      </c>
    </row>
    <row r="2764" s="136" customFormat="1" customHeight="1" outlineLevel="1" spans="1:13">
      <c r="A2764" s="196">
        <v>2828</v>
      </c>
      <c r="B2764" s="196"/>
      <c r="C2764" s="196" t="s">
        <v>893</v>
      </c>
      <c r="D2764" s="196" t="s">
        <v>1553</v>
      </c>
      <c r="E2764" s="826">
        <v>2.652</v>
      </c>
      <c r="F2764" s="826">
        <v>1.5</v>
      </c>
      <c r="G2764" s="826">
        <v>3</v>
      </c>
      <c r="H2764" s="826">
        <v>1</v>
      </c>
      <c r="I2764" s="826"/>
      <c r="J2764" s="826">
        <v>3.978</v>
      </c>
      <c r="K2764" s="826">
        <v>2.852</v>
      </c>
      <c r="L2764" s="142" t="s">
        <v>2475</v>
      </c>
      <c r="M2764" s="136">
        <v>702</v>
      </c>
    </row>
    <row r="2765" s="136" customFormat="1" customHeight="1" outlineLevel="1" spans="1:13">
      <c r="A2765" s="196">
        <v>2829</v>
      </c>
      <c r="B2765" s="196"/>
      <c r="C2765" s="196" t="s">
        <v>893</v>
      </c>
      <c r="D2765" s="196" t="s">
        <v>1553</v>
      </c>
      <c r="E2765" s="826">
        <v>2.04</v>
      </c>
      <c r="F2765" s="826">
        <v>1.5</v>
      </c>
      <c r="G2765" s="826">
        <v>3</v>
      </c>
      <c r="H2765" s="826">
        <v>1</v>
      </c>
      <c r="I2765" s="826"/>
      <c r="J2765" s="826">
        <v>3.06</v>
      </c>
      <c r="K2765" s="826">
        <v>2.24</v>
      </c>
      <c r="L2765" s="142" t="s">
        <v>2476</v>
      </c>
      <c r="M2765" s="136">
        <v>702</v>
      </c>
    </row>
    <row r="2766" s="136" customFormat="1" customHeight="1" outlineLevel="1" spans="1:13">
      <c r="A2766" s="196">
        <v>2830</v>
      </c>
      <c r="B2766" s="196"/>
      <c r="C2766" s="196" t="s">
        <v>1190</v>
      </c>
      <c r="D2766" s="196" t="s">
        <v>1553</v>
      </c>
      <c r="E2766" s="826">
        <v>9.69</v>
      </c>
      <c r="F2766" s="826">
        <v>1.5</v>
      </c>
      <c r="G2766" s="826">
        <v>3</v>
      </c>
      <c r="H2766" s="826">
        <v>1</v>
      </c>
      <c r="I2766" s="826"/>
      <c r="J2766" s="826">
        <v>14.535</v>
      </c>
      <c r="K2766" s="826">
        <v>9.89</v>
      </c>
      <c r="L2766" s="142" t="s">
        <v>2477</v>
      </c>
      <c r="M2766" s="136">
        <v>498</v>
      </c>
    </row>
    <row r="2767" s="136" customFormat="1" customHeight="1" outlineLevel="1" spans="1:13">
      <c r="A2767" s="196">
        <v>2831</v>
      </c>
      <c r="B2767" s="196"/>
      <c r="C2767" s="196" t="s">
        <v>1239</v>
      </c>
      <c r="D2767" s="196" t="s">
        <v>1553</v>
      </c>
      <c r="E2767" s="826">
        <v>29.376</v>
      </c>
      <c r="F2767" s="826">
        <v>1.5</v>
      </c>
      <c r="G2767" s="826">
        <v>3</v>
      </c>
      <c r="H2767" s="826">
        <v>1</v>
      </c>
      <c r="I2767" s="826"/>
      <c r="J2767" s="826">
        <v>44.064</v>
      </c>
      <c r="K2767" s="826">
        <v>29.576</v>
      </c>
      <c r="L2767" s="142" t="s">
        <v>1561</v>
      </c>
      <c r="M2767" s="136">
        <v>498</v>
      </c>
    </row>
    <row r="2768" s="136" customFormat="1" customHeight="1" outlineLevel="1" spans="1:13">
      <c r="A2768" s="196">
        <v>2832</v>
      </c>
      <c r="B2768" s="196"/>
      <c r="C2768" s="196" t="s">
        <v>83</v>
      </c>
      <c r="D2768" s="196" t="s">
        <v>1553</v>
      </c>
      <c r="E2768" s="826">
        <v>1.836</v>
      </c>
      <c r="F2768" s="826">
        <v>1.5</v>
      </c>
      <c r="G2768" s="826">
        <v>3</v>
      </c>
      <c r="H2768" s="826">
        <v>1</v>
      </c>
      <c r="I2768" s="826"/>
      <c r="J2768" s="826">
        <v>2.754</v>
      </c>
      <c r="K2768" s="826">
        <v>2.036</v>
      </c>
      <c r="L2768" s="142" t="s">
        <v>2478</v>
      </c>
      <c r="M2768" s="136">
        <v>498</v>
      </c>
    </row>
    <row r="2769" s="136" customFormat="1" customHeight="1" outlineLevel="1" spans="1:13">
      <c r="A2769" s="196">
        <v>2833</v>
      </c>
      <c r="B2769" s="196"/>
      <c r="C2769" s="196"/>
      <c r="D2769" s="266" t="s">
        <v>1606</v>
      </c>
      <c r="E2769" s="826">
        <v>1.836</v>
      </c>
      <c r="F2769" s="826">
        <v>1.5</v>
      </c>
      <c r="G2769" s="826">
        <v>3</v>
      </c>
      <c r="H2769" s="826">
        <v>1</v>
      </c>
      <c r="I2769" s="826"/>
      <c r="J2769" s="826">
        <v>2.754</v>
      </c>
      <c r="K2769" s="826">
        <v>2.036</v>
      </c>
      <c r="L2769" s="142"/>
      <c r="M2769" s="136">
        <v>498</v>
      </c>
    </row>
    <row r="2770" s="136" customFormat="1" customHeight="1" outlineLevel="1" spans="1:13">
      <c r="A2770" s="196">
        <v>2834</v>
      </c>
      <c r="B2770" s="196"/>
      <c r="C2770" s="196"/>
      <c r="D2770" s="196" t="s">
        <v>1555</v>
      </c>
      <c r="E2770" s="826">
        <v>6.63</v>
      </c>
      <c r="F2770" s="826">
        <v>1.5</v>
      </c>
      <c r="G2770" s="826">
        <v>3</v>
      </c>
      <c r="H2770" s="826">
        <v>3</v>
      </c>
      <c r="I2770" s="826"/>
      <c r="J2770" s="826">
        <v>29.835</v>
      </c>
      <c r="K2770" s="826">
        <v>6.83</v>
      </c>
      <c r="L2770" s="142"/>
      <c r="M2770" s="136">
        <v>498</v>
      </c>
    </row>
    <row r="2771" s="136" customFormat="1" customHeight="1" outlineLevel="1" spans="1:13">
      <c r="A2771" s="196">
        <v>2835</v>
      </c>
      <c r="B2771" s="196"/>
      <c r="C2771" s="196"/>
      <c r="D2771" s="196" t="s">
        <v>1547</v>
      </c>
      <c r="E2771" s="826">
        <v>1.428</v>
      </c>
      <c r="F2771" s="826">
        <v>1.5</v>
      </c>
      <c r="G2771" s="266">
        <v>3.96</v>
      </c>
      <c r="H2771" s="826">
        <v>1</v>
      </c>
      <c r="I2771" s="826">
        <v>5.65488</v>
      </c>
      <c r="J2771" s="826"/>
      <c r="K2771" s="826"/>
      <c r="L2771" s="142"/>
      <c r="M2771" s="136">
        <v>498</v>
      </c>
    </row>
    <row r="2772" s="136" customFormat="1" customHeight="1" outlineLevel="1" spans="1:13">
      <c r="A2772" s="196">
        <v>2836</v>
      </c>
      <c r="B2772" s="196"/>
      <c r="C2772" s="196" t="s">
        <v>83</v>
      </c>
      <c r="D2772" s="196" t="s">
        <v>1553</v>
      </c>
      <c r="E2772" s="826">
        <v>1.836</v>
      </c>
      <c r="F2772" s="826">
        <v>1.5</v>
      </c>
      <c r="G2772" s="826">
        <v>3</v>
      </c>
      <c r="H2772" s="826">
        <v>1</v>
      </c>
      <c r="I2772" s="826"/>
      <c r="J2772" s="826">
        <v>2.754</v>
      </c>
      <c r="K2772" s="826">
        <v>2.036</v>
      </c>
      <c r="L2772" s="142" t="s">
        <v>2479</v>
      </c>
      <c r="M2772" s="136">
        <v>498</v>
      </c>
    </row>
    <row r="2773" s="136" customFormat="1" customHeight="1" outlineLevel="1" spans="1:13">
      <c r="A2773" s="196">
        <v>2837</v>
      </c>
      <c r="B2773" s="196"/>
      <c r="C2773" s="196"/>
      <c r="D2773" s="266" t="s">
        <v>1606</v>
      </c>
      <c r="E2773" s="826">
        <v>1.836</v>
      </c>
      <c r="F2773" s="826">
        <v>1.5</v>
      </c>
      <c r="G2773" s="826">
        <v>3</v>
      </c>
      <c r="H2773" s="826">
        <v>1</v>
      </c>
      <c r="I2773" s="826"/>
      <c r="J2773" s="826">
        <v>2.754</v>
      </c>
      <c r="K2773" s="826">
        <v>2.036</v>
      </c>
      <c r="L2773" s="142"/>
      <c r="M2773" s="136">
        <v>498</v>
      </c>
    </row>
    <row r="2774" s="136" customFormat="1" customHeight="1" outlineLevel="1" spans="1:13">
      <c r="A2774" s="196">
        <v>2838</v>
      </c>
      <c r="B2774" s="196"/>
      <c r="C2774" s="196"/>
      <c r="D2774" s="196" t="s">
        <v>1555</v>
      </c>
      <c r="E2774" s="826">
        <v>6.63</v>
      </c>
      <c r="F2774" s="826">
        <v>1.5</v>
      </c>
      <c r="G2774" s="826">
        <v>3</v>
      </c>
      <c r="H2774" s="826">
        <v>3</v>
      </c>
      <c r="I2774" s="826"/>
      <c r="J2774" s="826">
        <v>29.835</v>
      </c>
      <c r="K2774" s="826">
        <v>6.83</v>
      </c>
      <c r="L2774" s="142"/>
      <c r="M2774" s="136">
        <v>498</v>
      </c>
    </row>
    <row r="2775" s="136" customFormat="1" customHeight="1" outlineLevel="1" spans="1:13">
      <c r="A2775" s="196">
        <v>2839</v>
      </c>
      <c r="B2775" s="196"/>
      <c r="C2775" s="196"/>
      <c r="D2775" s="196" t="s">
        <v>1547</v>
      </c>
      <c r="E2775" s="826">
        <v>1.428</v>
      </c>
      <c r="F2775" s="826">
        <v>1.5</v>
      </c>
      <c r="G2775" s="266">
        <v>3.96</v>
      </c>
      <c r="H2775" s="826">
        <v>1</v>
      </c>
      <c r="I2775" s="826">
        <v>5.65488</v>
      </c>
      <c r="J2775" s="826"/>
      <c r="K2775" s="826"/>
      <c r="L2775" s="142"/>
      <c r="M2775" s="136">
        <v>498</v>
      </c>
    </row>
    <row r="2776" s="136" customFormat="1" customHeight="1" outlineLevel="1" spans="1:13">
      <c r="A2776" s="196">
        <v>2840</v>
      </c>
      <c r="B2776" s="196"/>
      <c r="C2776" s="196" t="s">
        <v>83</v>
      </c>
      <c r="D2776" s="196" t="s">
        <v>1553</v>
      </c>
      <c r="E2776" s="826">
        <v>1.836</v>
      </c>
      <c r="F2776" s="826">
        <v>1.5</v>
      </c>
      <c r="G2776" s="826">
        <v>3</v>
      </c>
      <c r="H2776" s="826">
        <v>1</v>
      </c>
      <c r="I2776" s="826"/>
      <c r="J2776" s="826">
        <v>2.754</v>
      </c>
      <c r="K2776" s="826">
        <v>2.036</v>
      </c>
      <c r="L2776" s="142" t="s">
        <v>2480</v>
      </c>
      <c r="M2776" s="136">
        <v>498</v>
      </c>
    </row>
    <row r="2777" s="136" customFormat="1" customHeight="1" outlineLevel="1" spans="1:13">
      <c r="A2777" s="196">
        <v>2841</v>
      </c>
      <c r="B2777" s="196"/>
      <c r="C2777" s="196"/>
      <c r="D2777" s="266" t="s">
        <v>1606</v>
      </c>
      <c r="E2777" s="826">
        <v>1.836</v>
      </c>
      <c r="F2777" s="826">
        <v>1.5</v>
      </c>
      <c r="G2777" s="826">
        <v>3</v>
      </c>
      <c r="H2777" s="826">
        <v>1</v>
      </c>
      <c r="I2777" s="826"/>
      <c r="J2777" s="826">
        <v>2.754</v>
      </c>
      <c r="K2777" s="826">
        <v>2.036</v>
      </c>
      <c r="L2777" s="142"/>
      <c r="M2777" s="136">
        <v>498</v>
      </c>
    </row>
    <row r="2778" s="136" customFormat="1" customHeight="1" outlineLevel="1" spans="1:13">
      <c r="A2778" s="196">
        <v>2842</v>
      </c>
      <c r="B2778" s="196"/>
      <c r="C2778" s="196"/>
      <c r="D2778" s="196" t="s">
        <v>1555</v>
      </c>
      <c r="E2778" s="826">
        <v>6.63</v>
      </c>
      <c r="F2778" s="826">
        <v>1.5</v>
      </c>
      <c r="G2778" s="826">
        <v>3</v>
      </c>
      <c r="H2778" s="826">
        <v>3</v>
      </c>
      <c r="I2778" s="826"/>
      <c r="J2778" s="826">
        <v>29.835</v>
      </c>
      <c r="K2778" s="826">
        <v>6.83</v>
      </c>
      <c r="L2778" s="142"/>
      <c r="M2778" s="136">
        <v>498</v>
      </c>
    </row>
    <row r="2779" s="136" customFormat="1" customHeight="1" outlineLevel="1" spans="1:13">
      <c r="A2779" s="196">
        <v>2843</v>
      </c>
      <c r="B2779" s="196"/>
      <c r="C2779" s="196"/>
      <c r="D2779" s="196" t="s">
        <v>1547</v>
      </c>
      <c r="E2779" s="826">
        <v>1.428</v>
      </c>
      <c r="F2779" s="826">
        <v>1.5</v>
      </c>
      <c r="G2779" s="266">
        <v>3.96</v>
      </c>
      <c r="H2779" s="826">
        <v>1</v>
      </c>
      <c r="I2779" s="826">
        <v>5.65488</v>
      </c>
      <c r="J2779" s="826"/>
      <c r="K2779" s="826"/>
      <c r="L2779" s="142"/>
      <c r="M2779" s="136">
        <v>498</v>
      </c>
    </row>
    <row r="2780" s="136" customFormat="1" customHeight="1" outlineLevel="1" spans="1:13">
      <c r="A2780" s="196">
        <v>2844</v>
      </c>
      <c r="B2780" s="196"/>
      <c r="C2780" s="196" t="s">
        <v>83</v>
      </c>
      <c r="D2780" s="196" t="s">
        <v>1553</v>
      </c>
      <c r="E2780" s="826">
        <v>1.836</v>
      </c>
      <c r="F2780" s="826">
        <v>1.5</v>
      </c>
      <c r="G2780" s="826">
        <v>3</v>
      </c>
      <c r="H2780" s="826">
        <v>1</v>
      </c>
      <c r="I2780" s="826"/>
      <c r="J2780" s="826">
        <v>2.754</v>
      </c>
      <c r="K2780" s="826">
        <v>2.036</v>
      </c>
      <c r="L2780" s="142" t="s">
        <v>2481</v>
      </c>
      <c r="M2780" s="136">
        <v>498</v>
      </c>
    </row>
    <row r="2781" s="136" customFormat="1" customHeight="1" outlineLevel="1" spans="1:13">
      <c r="A2781" s="196">
        <v>2845</v>
      </c>
      <c r="B2781" s="196"/>
      <c r="C2781" s="196"/>
      <c r="D2781" s="266" t="s">
        <v>1606</v>
      </c>
      <c r="E2781" s="826">
        <v>1.836</v>
      </c>
      <c r="F2781" s="826">
        <v>1.5</v>
      </c>
      <c r="G2781" s="826">
        <v>3</v>
      </c>
      <c r="H2781" s="826">
        <v>1</v>
      </c>
      <c r="I2781" s="826"/>
      <c r="J2781" s="826">
        <v>2.754</v>
      </c>
      <c r="K2781" s="826">
        <v>2.036</v>
      </c>
      <c r="L2781" s="142"/>
      <c r="M2781" s="136">
        <v>498</v>
      </c>
    </row>
    <row r="2782" s="136" customFormat="1" customHeight="1" outlineLevel="1" spans="1:13">
      <c r="A2782" s="196">
        <v>2846</v>
      </c>
      <c r="B2782" s="196"/>
      <c r="C2782" s="196"/>
      <c r="D2782" s="196" t="s">
        <v>1555</v>
      </c>
      <c r="E2782" s="826">
        <v>6.63</v>
      </c>
      <c r="F2782" s="826">
        <v>1.5</v>
      </c>
      <c r="G2782" s="826">
        <v>3</v>
      </c>
      <c r="H2782" s="826">
        <v>3</v>
      </c>
      <c r="I2782" s="826"/>
      <c r="J2782" s="826">
        <v>29.835</v>
      </c>
      <c r="K2782" s="826">
        <v>6.83</v>
      </c>
      <c r="L2782" s="142"/>
      <c r="M2782" s="136">
        <v>498</v>
      </c>
    </row>
    <row r="2783" s="136" customFormat="1" customHeight="1" outlineLevel="1" spans="1:13">
      <c r="A2783" s="196">
        <v>2847</v>
      </c>
      <c r="B2783" s="196"/>
      <c r="C2783" s="196"/>
      <c r="D2783" s="196" t="s">
        <v>1547</v>
      </c>
      <c r="E2783" s="826">
        <v>1.428</v>
      </c>
      <c r="F2783" s="826">
        <v>1.5</v>
      </c>
      <c r="G2783" s="266">
        <v>3.96</v>
      </c>
      <c r="H2783" s="826">
        <v>1</v>
      </c>
      <c r="I2783" s="826">
        <v>5.65488</v>
      </c>
      <c r="J2783" s="826"/>
      <c r="K2783" s="826"/>
      <c r="L2783" s="142"/>
      <c r="M2783" s="136">
        <v>498</v>
      </c>
    </row>
    <row r="2784" s="136" customFormat="1" customHeight="1" outlineLevel="1" spans="1:13">
      <c r="A2784" s="196">
        <v>2848</v>
      </c>
      <c r="B2784" s="196"/>
      <c r="C2784" s="196" t="s">
        <v>83</v>
      </c>
      <c r="D2784" s="196" t="s">
        <v>1553</v>
      </c>
      <c r="E2784" s="826">
        <v>1.836</v>
      </c>
      <c r="F2784" s="826">
        <v>1.5</v>
      </c>
      <c r="G2784" s="826">
        <v>3</v>
      </c>
      <c r="H2784" s="826">
        <v>1</v>
      </c>
      <c r="I2784" s="826"/>
      <c r="J2784" s="826">
        <v>2.754</v>
      </c>
      <c r="K2784" s="826">
        <v>2.036</v>
      </c>
      <c r="L2784" s="142" t="s">
        <v>2482</v>
      </c>
      <c r="M2784" s="136">
        <v>498</v>
      </c>
    </row>
    <row r="2785" s="136" customFormat="1" customHeight="1" outlineLevel="1" spans="1:13">
      <c r="A2785" s="196">
        <v>2849</v>
      </c>
      <c r="B2785" s="196"/>
      <c r="C2785" s="196"/>
      <c r="D2785" s="266" t="s">
        <v>1606</v>
      </c>
      <c r="E2785" s="826">
        <v>1.836</v>
      </c>
      <c r="F2785" s="826">
        <v>1.5</v>
      </c>
      <c r="G2785" s="826">
        <v>3</v>
      </c>
      <c r="H2785" s="826">
        <v>1</v>
      </c>
      <c r="I2785" s="826"/>
      <c r="J2785" s="826">
        <v>2.754</v>
      </c>
      <c r="K2785" s="826">
        <v>2.036</v>
      </c>
      <c r="L2785" s="142"/>
      <c r="M2785" s="136">
        <v>498</v>
      </c>
    </row>
    <row r="2786" s="136" customFormat="1" customHeight="1" outlineLevel="1" spans="1:13">
      <c r="A2786" s="196">
        <v>2850</v>
      </c>
      <c r="B2786" s="196"/>
      <c r="C2786" s="196"/>
      <c r="D2786" s="196" t="s">
        <v>1555</v>
      </c>
      <c r="E2786" s="826">
        <v>6.63</v>
      </c>
      <c r="F2786" s="826">
        <v>1.5</v>
      </c>
      <c r="G2786" s="826">
        <v>3</v>
      </c>
      <c r="H2786" s="826">
        <v>2</v>
      </c>
      <c r="I2786" s="826"/>
      <c r="J2786" s="826">
        <v>19.89</v>
      </c>
      <c r="K2786" s="826">
        <v>6.83</v>
      </c>
      <c r="L2786" s="142"/>
      <c r="M2786" s="136">
        <v>498</v>
      </c>
    </row>
    <row r="2787" s="136" customFormat="1" customHeight="1" outlineLevel="1" spans="1:13">
      <c r="A2787" s="196">
        <v>2851</v>
      </c>
      <c r="B2787" s="196"/>
      <c r="C2787" s="196"/>
      <c r="D2787" s="196" t="s">
        <v>1547</v>
      </c>
      <c r="E2787" s="826">
        <v>1.428</v>
      </c>
      <c r="F2787" s="826">
        <v>1.5</v>
      </c>
      <c r="G2787" s="266">
        <v>3.96</v>
      </c>
      <c r="H2787" s="826">
        <v>1</v>
      </c>
      <c r="I2787" s="826">
        <v>5.65488</v>
      </c>
      <c r="J2787" s="826"/>
      <c r="K2787" s="826"/>
      <c r="L2787" s="142"/>
      <c r="M2787" s="136">
        <v>498</v>
      </c>
    </row>
    <row r="2788" s="136" customFormat="1" customHeight="1" outlineLevel="1" spans="1:13">
      <c r="A2788" s="196">
        <v>2852</v>
      </c>
      <c r="B2788" s="196"/>
      <c r="C2788" s="196" t="s">
        <v>1355</v>
      </c>
      <c r="D2788" s="196" t="s">
        <v>1553</v>
      </c>
      <c r="E2788" s="826">
        <v>1.836</v>
      </c>
      <c r="F2788" s="826">
        <v>1.5</v>
      </c>
      <c r="G2788" s="826">
        <v>3</v>
      </c>
      <c r="H2788" s="826">
        <v>1</v>
      </c>
      <c r="I2788" s="826"/>
      <c r="J2788" s="826">
        <v>2.754</v>
      </c>
      <c r="K2788" s="826">
        <v>2.036</v>
      </c>
      <c r="L2788" s="142" t="s">
        <v>2483</v>
      </c>
      <c r="M2788" s="136">
        <v>498</v>
      </c>
    </row>
    <row r="2789" s="136" customFormat="1" customHeight="1" outlineLevel="1" spans="1:13">
      <c r="A2789" s="196">
        <v>2853</v>
      </c>
      <c r="B2789" s="196"/>
      <c r="C2789" s="196"/>
      <c r="D2789" s="266" t="s">
        <v>1606</v>
      </c>
      <c r="E2789" s="826">
        <v>1.836</v>
      </c>
      <c r="F2789" s="826">
        <v>1.5</v>
      </c>
      <c r="G2789" s="826">
        <v>3</v>
      </c>
      <c r="H2789" s="826">
        <v>1</v>
      </c>
      <c r="I2789" s="826"/>
      <c r="J2789" s="826">
        <v>2.754</v>
      </c>
      <c r="K2789" s="826">
        <v>2.036</v>
      </c>
      <c r="L2789" s="142"/>
      <c r="M2789" s="136">
        <v>498</v>
      </c>
    </row>
    <row r="2790" s="136" customFormat="1" customHeight="1" outlineLevel="1" spans="1:13">
      <c r="A2790" s="196">
        <v>2854</v>
      </c>
      <c r="B2790" s="196"/>
      <c r="C2790" s="196"/>
      <c r="D2790" s="196" t="s">
        <v>1555</v>
      </c>
      <c r="E2790" s="826">
        <v>6.63</v>
      </c>
      <c r="F2790" s="826">
        <v>1.5</v>
      </c>
      <c r="G2790" s="826">
        <v>3</v>
      </c>
      <c r="H2790" s="826">
        <v>2</v>
      </c>
      <c r="I2790" s="826"/>
      <c r="J2790" s="826">
        <v>19.89</v>
      </c>
      <c r="K2790" s="826">
        <v>6.83</v>
      </c>
      <c r="L2790" s="142"/>
      <c r="M2790" s="136">
        <v>498</v>
      </c>
    </row>
    <row r="2791" s="136" customFormat="1" customHeight="1" outlineLevel="1" spans="1:13">
      <c r="A2791" s="196">
        <v>2855</v>
      </c>
      <c r="B2791" s="196"/>
      <c r="C2791" s="196"/>
      <c r="D2791" s="196" t="s">
        <v>1547</v>
      </c>
      <c r="E2791" s="826">
        <v>1.428</v>
      </c>
      <c r="F2791" s="826">
        <v>1.5</v>
      </c>
      <c r="G2791" s="266">
        <v>3.96</v>
      </c>
      <c r="H2791" s="826">
        <v>1</v>
      </c>
      <c r="I2791" s="826">
        <v>5.65488</v>
      </c>
      <c r="J2791" s="826"/>
      <c r="K2791" s="826"/>
      <c r="L2791" s="142"/>
      <c r="M2791" s="136">
        <v>498</v>
      </c>
    </row>
    <row r="2792" s="136" customFormat="1" customHeight="1" outlineLevel="1" spans="1:13">
      <c r="A2792" s="196">
        <v>2856</v>
      </c>
      <c r="B2792" s="196"/>
      <c r="C2792" s="196" t="s">
        <v>1355</v>
      </c>
      <c r="D2792" s="196" t="s">
        <v>1553</v>
      </c>
      <c r="E2792" s="826">
        <v>1.836</v>
      </c>
      <c r="F2792" s="826">
        <v>1.5</v>
      </c>
      <c r="G2792" s="826">
        <v>3</v>
      </c>
      <c r="H2792" s="826">
        <v>1</v>
      </c>
      <c r="I2792" s="826"/>
      <c r="J2792" s="826">
        <v>2.754</v>
      </c>
      <c r="K2792" s="826">
        <v>2.036</v>
      </c>
      <c r="L2792" s="142" t="s">
        <v>2484</v>
      </c>
      <c r="M2792" s="136">
        <v>498</v>
      </c>
    </row>
    <row r="2793" s="136" customFormat="1" customHeight="1" outlineLevel="1" spans="1:13">
      <c r="A2793" s="196">
        <v>2857</v>
      </c>
      <c r="B2793" s="196"/>
      <c r="C2793" s="196"/>
      <c r="D2793" s="266" t="s">
        <v>1606</v>
      </c>
      <c r="E2793" s="826">
        <v>1.836</v>
      </c>
      <c r="F2793" s="826">
        <v>1.5</v>
      </c>
      <c r="G2793" s="826">
        <v>3</v>
      </c>
      <c r="H2793" s="826">
        <v>1</v>
      </c>
      <c r="I2793" s="826"/>
      <c r="J2793" s="826">
        <v>2.754</v>
      </c>
      <c r="K2793" s="826">
        <v>2.036</v>
      </c>
      <c r="L2793" s="142"/>
      <c r="M2793" s="136">
        <v>498</v>
      </c>
    </row>
    <row r="2794" s="136" customFormat="1" customHeight="1" outlineLevel="1" spans="1:13">
      <c r="A2794" s="196">
        <v>2858</v>
      </c>
      <c r="B2794" s="196"/>
      <c r="C2794" s="196"/>
      <c r="D2794" s="196" t="s">
        <v>1555</v>
      </c>
      <c r="E2794" s="826">
        <v>6.63</v>
      </c>
      <c r="F2794" s="826">
        <v>1.5</v>
      </c>
      <c r="G2794" s="826">
        <v>3</v>
      </c>
      <c r="H2794" s="826">
        <v>2</v>
      </c>
      <c r="I2794" s="826"/>
      <c r="J2794" s="826">
        <v>19.89</v>
      </c>
      <c r="K2794" s="826">
        <v>6.83</v>
      </c>
      <c r="L2794" s="142"/>
      <c r="M2794" s="136">
        <v>498</v>
      </c>
    </row>
    <row r="2795" s="136" customFormat="1" customHeight="1" outlineLevel="1" spans="1:13">
      <c r="A2795" s="196">
        <v>2859</v>
      </c>
      <c r="B2795" s="196"/>
      <c r="C2795" s="196"/>
      <c r="D2795" s="196" t="s">
        <v>1547</v>
      </c>
      <c r="E2795" s="826">
        <v>1.428</v>
      </c>
      <c r="F2795" s="826">
        <v>1.5</v>
      </c>
      <c r="G2795" s="266">
        <v>3.96</v>
      </c>
      <c r="H2795" s="826">
        <v>1</v>
      </c>
      <c r="I2795" s="826">
        <v>5.65488</v>
      </c>
      <c r="J2795" s="826"/>
      <c r="K2795" s="826"/>
      <c r="L2795" s="142"/>
      <c r="M2795" s="136">
        <v>498</v>
      </c>
    </row>
    <row r="2796" s="136" customFormat="1" customHeight="1" outlineLevel="1" spans="1:13">
      <c r="A2796" s="196">
        <v>2860</v>
      </c>
      <c r="B2796" s="196"/>
      <c r="C2796" s="196" t="s">
        <v>83</v>
      </c>
      <c r="D2796" s="196" t="s">
        <v>1553</v>
      </c>
      <c r="E2796" s="826">
        <v>1.836</v>
      </c>
      <c r="F2796" s="826">
        <v>1.5</v>
      </c>
      <c r="G2796" s="826">
        <v>3</v>
      </c>
      <c r="H2796" s="826">
        <v>1</v>
      </c>
      <c r="I2796" s="826"/>
      <c r="J2796" s="826">
        <v>2.754</v>
      </c>
      <c r="K2796" s="826">
        <v>2.036</v>
      </c>
      <c r="L2796" s="142" t="s">
        <v>2485</v>
      </c>
      <c r="M2796" s="136">
        <v>498</v>
      </c>
    </row>
    <row r="2797" s="136" customFormat="1" customHeight="1" outlineLevel="1" spans="1:13">
      <c r="A2797" s="196">
        <v>2861</v>
      </c>
      <c r="B2797" s="196"/>
      <c r="C2797" s="196"/>
      <c r="D2797" s="266" t="s">
        <v>1606</v>
      </c>
      <c r="E2797" s="826">
        <v>1.836</v>
      </c>
      <c r="F2797" s="826">
        <v>1.5</v>
      </c>
      <c r="G2797" s="826">
        <v>3</v>
      </c>
      <c r="H2797" s="826">
        <v>1</v>
      </c>
      <c r="I2797" s="826"/>
      <c r="J2797" s="826">
        <v>2.754</v>
      </c>
      <c r="K2797" s="826">
        <v>2.036</v>
      </c>
      <c r="L2797" s="142"/>
      <c r="M2797" s="136">
        <v>498</v>
      </c>
    </row>
    <row r="2798" s="136" customFormat="1" customHeight="1" outlineLevel="1" spans="1:13">
      <c r="A2798" s="196">
        <v>2862</v>
      </c>
      <c r="B2798" s="196"/>
      <c r="C2798" s="196"/>
      <c r="D2798" s="196" t="s">
        <v>1555</v>
      </c>
      <c r="E2798" s="826">
        <v>6.63</v>
      </c>
      <c r="F2798" s="826">
        <v>1.5</v>
      </c>
      <c r="G2798" s="826">
        <v>3</v>
      </c>
      <c r="H2798" s="826">
        <v>2</v>
      </c>
      <c r="I2798" s="826"/>
      <c r="J2798" s="826">
        <v>19.89</v>
      </c>
      <c r="K2798" s="826">
        <v>6.83</v>
      </c>
      <c r="L2798" s="142"/>
      <c r="M2798" s="136">
        <v>498</v>
      </c>
    </row>
    <row r="2799" s="136" customFormat="1" customHeight="1" outlineLevel="1" spans="1:13">
      <c r="A2799" s="196">
        <v>2863</v>
      </c>
      <c r="B2799" s="196"/>
      <c r="C2799" s="196"/>
      <c r="D2799" s="196" t="s">
        <v>1547</v>
      </c>
      <c r="E2799" s="826">
        <v>1.428</v>
      </c>
      <c r="F2799" s="826">
        <v>1.5</v>
      </c>
      <c r="G2799" s="266">
        <v>3.96</v>
      </c>
      <c r="H2799" s="826">
        <v>1</v>
      </c>
      <c r="I2799" s="826">
        <v>5.65488</v>
      </c>
      <c r="J2799" s="826"/>
      <c r="K2799" s="826"/>
      <c r="L2799" s="142"/>
      <c r="M2799" s="136">
        <v>498</v>
      </c>
    </row>
    <row r="2800" s="136" customFormat="1" customHeight="1" outlineLevel="1" spans="1:13">
      <c r="A2800" s="196">
        <v>2864</v>
      </c>
      <c r="B2800" s="196"/>
      <c r="C2800" s="196" t="s">
        <v>83</v>
      </c>
      <c r="D2800" s="196" t="s">
        <v>1553</v>
      </c>
      <c r="E2800" s="826">
        <v>3.264</v>
      </c>
      <c r="F2800" s="826">
        <v>1.5</v>
      </c>
      <c r="G2800" s="826">
        <v>3</v>
      </c>
      <c r="H2800" s="826">
        <v>1</v>
      </c>
      <c r="I2800" s="826"/>
      <c r="J2800" s="826">
        <v>4.896</v>
      </c>
      <c r="K2800" s="826">
        <v>3.464</v>
      </c>
      <c r="L2800" s="142" t="s">
        <v>2486</v>
      </c>
      <c r="M2800" s="136">
        <v>498</v>
      </c>
    </row>
    <row r="2801" s="136" customFormat="1" customHeight="1" outlineLevel="1" spans="1:13">
      <c r="A2801" s="196">
        <v>2865</v>
      </c>
      <c r="B2801" s="196"/>
      <c r="C2801" s="196"/>
      <c r="D2801" s="266" t="s">
        <v>1606</v>
      </c>
      <c r="E2801" s="826">
        <v>3.264</v>
      </c>
      <c r="F2801" s="826">
        <v>1.5</v>
      </c>
      <c r="G2801" s="826">
        <v>3</v>
      </c>
      <c r="H2801" s="826">
        <v>1</v>
      </c>
      <c r="I2801" s="826"/>
      <c r="J2801" s="826">
        <v>4.896</v>
      </c>
      <c r="K2801" s="826">
        <v>3.464</v>
      </c>
      <c r="L2801" s="142"/>
      <c r="M2801" s="136">
        <v>498</v>
      </c>
    </row>
    <row r="2802" s="136" customFormat="1" customHeight="1" outlineLevel="1" spans="1:13">
      <c r="A2802" s="196">
        <v>2866</v>
      </c>
      <c r="B2802" s="196"/>
      <c r="C2802" s="196"/>
      <c r="D2802" s="196" t="s">
        <v>1555</v>
      </c>
      <c r="E2802" s="826">
        <v>6.63</v>
      </c>
      <c r="F2802" s="826">
        <v>1.5</v>
      </c>
      <c r="G2802" s="826">
        <v>3</v>
      </c>
      <c r="H2802" s="826">
        <v>1</v>
      </c>
      <c r="I2802" s="826"/>
      <c r="J2802" s="826">
        <v>9.945</v>
      </c>
      <c r="K2802" s="826">
        <v>6.83</v>
      </c>
      <c r="L2802" s="142"/>
      <c r="M2802" s="136">
        <v>498</v>
      </c>
    </row>
    <row r="2803" s="136" customFormat="1" customHeight="1" outlineLevel="1" spans="1:13">
      <c r="A2803" s="196">
        <v>2868</v>
      </c>
      <c r="B2803" s="196"/>
      <c r="C2803" s="196" t="s">
        <v>83</v>
      </c>
      <c r="D2803" s="196" t="s">
        <v>1553</v>
      </c>
      <c r="E2803" s="826">
        <v>3.264</v>
      </c>
      <c r="F2803" s="826">
        <v>1.5</v>
      </c>
      <c r="G2803" s="826">
        <v>3</v>
      </c>
      <c r="H2803" s="826">
        <v>1</v>
      </c>
      <c r="I2803" s="826"/>
      <c r="J2803" s="826">
        <v>4.896</v>
      </c>
      <c r="K2803" s="826">
        <v>3.464</v>
      </c>
      <c r="L2803" s="142" t="s">
        <v>2487</v>
      </c>
      <c r="M2803" s="136">
        <v>498</v>
      </c>
    </row>
    <row r="2804" s="136" customFormat="1" customHeight="1" outlineLevel="1" spans="1:13">
      <c r="A2804" s="196">
        <v>2869</v>
      </c>
      <c r="B2804" s="196"/>
      <c r="C2804" s="196"/>
      <c r="D2804" s="266" t="s">
        <v>1606</v>
      </c>
      <c r="E2804" s="826">
        <v>3.264</v>
      </c>
      <c r="F2804" s="826">
        <v>1.5</v>
      </c>
      <c r="G2804" s="826">
        <v>3</v>
      </c>
      <c r="H2804" s="826">
        <v>1</v>
      </c>
      <c r="I2804" s="826"/>
      <c r="J2804" s="826">
        <v>4.896</v>
      </c>
      <c r="K2804" s="826">
        <v>3.464</v>
      </c>
      <c r="L2804" s="142"/>
      <c r="M2804" s="136">
        <v>498</v>
      </c>
    </row>
    <row r="2805" s="136" customFormat="1" customHeight="1" outlineLevel="1" spans="1:13">
      <c r="A2805" s="196">
        <v>2870</v>
      </c>
      <c r="B2805" s="196"/>
      <c r="C2805" s="196"/>
      <c r="D2805" s="196" t="s">
        <v>1555</v>
      </c>
      <c r="E2805" s="826">
        <v>6.63</v>
      </c>
      <c r="F2805" s="826">
        <v>1.5</v>
      </c>
      <c r="G2805" s="826">
        <v>3</v>
      </c>
      <c r="H2805" s="826">
        <v>1</v>
      </c>
      <c r="I2805" s="826"/>
      <c r="J2805" s="826">
        <v>9.945</v>
      </c>
      <c r="K2805" s="826">
        <v>6.83</v>
      </c>
      <c r="L2805" s="142"/>
      <c r="M2805" s="136">
        <v>498</v>
      </c>
    </row>
    <row r="2806" s="136" customFormat="1" customHeight="1" outlineLevel="1" spans="1:13">
      <c r="A2806" s="196">
        <v>2872</v>
      </c>
      <c r="B2806" s="196"/>
      <c r="C2806" s="196" t="s">
        <v>83</v>
      </c>
      <c r="D2806" s="196" t="s">
        <v>1553</v>
      </c>
      <c r="E2806" s="826">
        <v>1.836</v>
      </c>
      <c r="F2806" s="826">
        <v>1.5</v>
      </c>
      <c r="G2806" s="826">
        <v>3</v>
      </c>
      <c r="H2806" s="826">
        <v>1</v>
      </c>
      <c r="I2806" s="826"/>
      <c r="J2806" s="826">
        <v>2.754</v>
      </c>
      <c r="K2806" s="826">
        <v>2.036</v>
      </c>
      <c r="L2806" s="142" t="s">
        <v>2488</v>
      </c>
      <c r="M2806" s="136">
        <v>498</v>
      </c>
    </row>
    <row r="2807" s="136" customFormat="1" customHeight="1" outlineLevel="1" spans="1:13">
      <c r="A2807" s="196">
        <v>2873</v>
      </c>
      <c r="B2807" s="196"/>
      <c r="C2807" s="196"/>
      <c r="D2807" s="266" t="s">
        <v>1606</v>
      </c>
      <c r="E2807" s="826">
        <v>1.836</v>
      </c>
      <c r="F2807" s="826">
        <v>1.5</v>
      </c>
      <c r="G2807" s="826">
        <v>3</v>
      </c>
      <c r="H2807" s="826">
        <v>1</v>
      </c>
      <c r="I2807" s="826"/>
      <c r="J2807" s="826">
        <v>2.754</v>
      </c>
      <c r="K2807" s="826">
        <v>2.036</v>
      </c>
      <c r="L2807" s="142"/>
      <c r="M2807" s="136">
        <v>498</v>
      </c>
    </row>
    <row r="2808" s="136" customFormat="1" customHeight="1" outlineLevel="1" spans="1:13">
      <c r="A2808" s="196">
        <v>2874</v>
      </c>
      <c r="B2808" s="196"/>
      <c r="C2808" s="196"/>
      <c r="D2808" s="196" t="s">
        <v>1555</v>
      </c>
      <c r="E2808" s="826">
        <v>6.63</v>
      </c>
      <c r="F2808" s="826">
        <v>1.5</v>
      </c>
      <c r="G2808" s="826">
        <v>3</v>
      </c>
      <c r="H2808" s="826">
        <v>3</v>
      </c>
      <c r="I2808" s="826"/>
      <c r="J2808" s="826">
        <v>29.835</v>
      </c>
      <c r="K2808" s="826">
        <v>6.83</v>
      </c>
      <c r="L2808" s="142"/>
      <c r="M2808" s="136">
        <v>498</v>
      </c>
    </row>
    <row r="2809" s="136" customFormat="1" customHeight="1" outlineLevel="1" spans="1:13">
      <c r="A2809" s="196">
        <v>2875</v>
      </c>
      <c r="B2809" s="196"/>
      <c r="C2809" s="196"/>
      <c r="D2809" s="196" t="s">
        <v>1547</v>
      </c>
      <c r="E2809" s="826">
        <v>1.428</v>
      </c>
      <c r="F2809" s="826">
        <v>1.5</v>
      </c>
      <c r="G2809" s="266">
        <v>3.96</v>
      </c>
      <c r="H2809" s="826">
        <v>1</v>
      </c>
      <c r="I2809" s="826">
        <v>5.65488</v>
      </c>
      <c r="J2809" s="826"/>
      <c r="K2809" s="826"/>
      <c r="L2809" s="142"/>
      <c r="M2809" s="136">
        <v>498</v>
      </c>
    </row>
    <row r="2810" s="136" customFormat="1" customHeight="1" outlineLevel="1" spans="1:13">
      <c r="A2810" s="196">
        <v>2876</v>
      </c>
      <c r="B2810" s="196"/>
      <c r="C2810" s="196" t="s">
        <v>83</v>
      </c>
      <c r="D2810" s="196" t="s">
        <v>1553</v>
      </c>
      <c r="E2810" s="826">
        <v>1.836</v>
      </c>
      <c r="F2810" s="826">
        <v>1.5</v>
      </c>
      <c r="G2810" s="826">
        <v>3</v>
      </c>
      <c r="H2810" s="826">
        <v>1</v>
      </c>
      <c r="I2810" s="826"/>
      <c r="J2810" s="826">
        <v>2.754</v>
      </c>
      <c r="K2810" s="826">
        <v>2.036</v>
      </c>
      <c r="L2810" s="142" t="s">
        <v>2489</v>
      </c>
      <c r="M2810" s="136">
        <v>498</v>
      </c>
    </row>
    <row r="2811" s="136" customFormat="1" customHeight="1" outlineLevel="1" spans="1:13">
      <c r="A2811" s="196">
        <v>2877</v>
      </c>
      <c r="B2811" s="196"/>
      <c r="C2811" s="196"/>
      <c r="D2811" s="266" t="s">
        <v>1606</v>
      </c>
      <c r="E2811" s="826">
        <v>1.836</v>
      </c>
      <c r="F2811" s="826">
        <v>1.5</v>
      </c>
      <c r="G2811" s="826">
        <v>3</v>
      </c>
      <c r="H2811" s="826">
        <v>1</v>
      </c>
      <c r="I2811" s="826"/>
      <c r="J2811" s="826">
        <v>2.754</v>
      </c>
      <c r="K2811" s="826">
        <v>2.036</v>
      </c>
      <c r="L2811" s="142"/>
      <c r="M2811" s="136">
        <v>498</v>
      </c>
    </row>
    <row r="2812" s="136" customFormat="1" customHeight="1" outlineLevel="1" spans="1:13">
      <c r="A2812" s="196">
        <v>2878</v>
      </c>
      <c r="B2812" s="196"/>
      <c r="C2812" s="196"/>
      <c r="D2812" s="196" t="s">
        <v>1555</v>
      </c>
      <c r="E2812" s="826">
        <v>6.63</v>
      </c>
      <c r="F2812" s="826">
        <v>1.5</v>
      </c>
      <c r="G2812" s="826">
        <v>3</v>
      </c>
      <c r="H2812" s="826">
        <v>3</v>
      </c>
      <c r="I2812" s="826"/>
      <c r="J2812" s="826">
        <v>29.835</v>
      </c>
      <c r="K2812" s="826">
        <v>6.83</v>
      </c>
      <c r="L2812" s="142"/>
      <c r="M2812" s="136">
        <v>498</v>
      </c>
    </row>
    <row r="2813" s="136" customFormat="1" customHeight="1" outlineLevel="1" spans="1:13">
      <c r="A2813" s="196">
        <v>2879</v>
      </c>
      <c r="B2813" s="196"/>
      <c r="C2813" s="196"/>
      <c r="D2813" s="196" t="s">
        <v>1547</v>
      </c>
      <c r="E2813" s="826">
        <v>1.428</v>
      </c>
      <c r="F2813" s="826">
        <v>1.5</v>
      </c>
      <c r="G2813" s="266">
        <v>3.96</v>
      </c>
      <c r="H2813" s="826">
        <v>1</v>
      </c>
      <c r="I2813" s="826">
        <v>5.65488</v>
      </c>
      <c r="J2813" s="826"/>
      <c r="K2813" s="826"/>
      <c r="L2813" s="142"/>
      <c r="M2813" s="136">
        <v>498</v>
      </c>
    </row>
    <row r="2814" s="136" customFormat="1" customHeight="1" outlineLevel="1" spans="1:13">
      <c r="A2814" s="196">
        <v>2880</v>
      </c>
      <c r="B2814" s="196"/>
      <c r="C2814" s="196" t="s">
        <v>83</v>
      </c>
      <c r="D2814" s="196" t="s">
        <v>1553</v>
      </c>
      <c r="E2814" s="826">
        <v>1.836</v>
      </c>
      <c r="F2814" s="826">
        <v>1.5</v>
      </c>
      <c r="G2814" s="826">
        <v>3</v>
      </c>
      <c r="H2814" s="826">
        <v>1</v>
      </c>
      <c r="I2814" s="826"/>
      <c r="J2814" s="826">
        <v>2.754</v>
      </c>
      <c r="K2814" s="826">
        <v>2.036</v>
      </c>
      <c r="L2814" s="142" t="s">
        <v>2490</v>
      </c>
      <c r="M2814" s="136">
        <v>498</v>
      </c>
    </row>
    <row r="2815" s="136" customFormat="1" customHeight="1" outlineLevel="1" spans="1:13">
      <c r="A2815" s="196">
        <v>2881</v>
      </c>
      <c r="B2815" s="196"/>
      <c r="C2815" s="196"/>
      <c r="D2815" s="266" t="s">
        <v>1606</v>
      </c>
      <c r="E2815" s="826">
        <v>1.836</v>
      </c>
      <c r="F2815" s="826">
        <v>1.5</v>
      </c>
      <c r="G2815" s="826">
        <v>3</v>
      </c>
      <c r="H2815" s="826">
        <v>1</v>
      </c>
      <c r="I2815" s="826"/>
      <c r="J2815" s="826">
        <v>2.754</v>
      </c>
      <c r="K2815" s="826">
        <v>2.036</v>
      </c>
      <c r="L2815" s="142"/>
      <c r="M2815" s="136">
        <v>498</v>
      </c>
    </row>
    <row r="2816" s="136" customFormat="1" customHeight="1" outlineLevel="1" spans="1:13">
      <c r="A2816" s="196">
        <v>2882</v>
      </c>
      <c r="B2816" s="196"/>
      <c r="C2816" s="196"/>
      <c r="D2816" s="196" t="s">
        <v>1555</v>
      </c>
      <c r="E2816" s="826">
        <v>6.63</v>
      </c>
      <c r="F2816" s="826">
        <v>1.5</v>
      </c>
      <c r="G2816" s="826">
        <v>3</v>
      </c>
      <c r="H2816" s="826">
        <v>3</v>
      </c>
      <c r="I2816" s="826"/>
      <c r="J2816" s="826">
        <v>29.835</v>
      </c>
      <c r="K2816" s="826">
        <v>6.83</v>
      </c>
      <c r="L2816" s="142"/>
      <c r="M2816" s="136">
        <v>498</v>
      </c>
    </row>
    <row r="2817" s="136" customFormat="1" customHeight="1" outlineLevel="1" spans="1:13">
      <c r="A2817" s="196">
        <v>2883</v>
      </c>
      <c r="B2817" s="196"/>
      <c r="C2817" s="196"/>
      <c r="D2817" s="196" t="s">
        <v>1547</v>
      </c>
      <c r="E2817" s="826">
        <v>1.428</v>
      </c>
      <c r="F2817" s="826">
        <v>1.5</v>
      </c>
      <c r="G2817" s="266">
        <v>3.96</v>
      </c>
      <c r="H2817" s="826">
        <v>1</v>
      </c>
      <c r="I2817" s="826">
        <v>5.65488</v>
      </c>
      <c r="J2817" s="826"/>
      <c r="K2817" s="826"/>
      <c r="L2817" s="142"/>
      <c r="M2817" s="136">
        <v>498</v>
      </c>
    </row>
    <row r="2818" s="136" customFormat="1" customHeight="1" outlineLevel="1" spans="1:13">
      <c r="A2818" s="196">
        <v>2884</v>
      </c>
      <c r="B2818" s="196"/>
      <c r="C2818" s="196" t="s">
        <v>83</v>
      </c>
      <c r="D2818" s="196" t="s">
        <v>1553</v>
      </c>
      <c r="E2818" s="826">
        <v>1.836</v>
      </c>
      <c r="F2818" s="826">
        <v>1.5</v>
      </c>
      <c r="G2818" s="826">
        <v>3</v>
      </c>
      <c r="H2818" s="826">
        <v>1</v>
      </c>
      <c r="I2818" s="826"/>
      <c r="J2818" s="826">
        <v>2.754</v>
      </c>
      <c r="K2818" s="826">
        <v>2.036</v>
      </c>
      <c r="L2818" s="142" t="s">
        <v>2491</v>
      </c>
      <c r="M2818" s="136">
        <v>498</v>
      </c>
    </row>
    <row r="2819" s="136" customFormat="1" customHeight="1" outlineLevel="1" spans="1:13">
      <c r="A2819" s="196">
        <v>2885</v>
      </c>
      <c r="B2819" s="196"/>
      <c r="C2819" s="196"/>
      <c r="D2819" s="266" t="s">
        <v>1606</v>
      </c>
      <c r="E2819" s="826">
        <v>1.836</v>
      </c>
      <c r="F2819" s="826">
        <v>1.5</v>
      </c>
      <c r="G2819" s="826">
        <v>3</v>
      </c>
      <c r="H2819" s="826">
        <v>1</v>
      </c>
      <c r="I2819" s="826"/>
      <c r="J2819" s="826">
        <v>2.754</v>
      </c>
      <c r="K2819" s="826">
        <v>2.036</v>
      </c>
      <c r="L2819" s="142"/>
      <c r="M2819" s="136">
        <v>498</v>
      </c>
    </row>
    <row r="2820" s="136" customFormat="1" customHeight="1" outlineLevel="1" spans="1:13">
      <c r="A2820" s="196">
        <v>2886</v>
      </c>
      <c r="B2820" s="196"/>
      <c r="C2820" s="196"/>
      <c r="D2820" s="196" t="s">
        <v>1555</v>
      </c>
      <c r="E2820" s="826">
        <v>6.63</v>
      </c>
      <c r="F2820" s="826">
        <v>1.5</v>
      </c>
      <c r="G2820" s="826">
        <v>3</v>
      </c>
      <c r="H2820" s="826">
        <v>2</v>
      </c>
      <c r="I2820" s="826"/>
      <c r="J2820" s="826">
        <v>19.89</v>
      </c>
      <c r="K2820" s="826">
        <v>6.83</v>
      </c>
      <c r="L2820" s="142"/>
      <c r="M2820" s="136">
        <v>498</v>
      </c>
    </row>
    <row r="2821" s="136" customFormat="1" customHeight="1" outlineLevel="1" spans="1:13">
      <c r="A2821" s="196">
        <v>2887</v>
      </c>
      <c r="B2821" s="196"/>
      <c r="C2821" s="196"/>
      <c r="D2821" s="196" t="s">
        <v>1547</v>
      </c>
      <c r="E2821" s="826">
        <v>1.428</v>
      </c>
      <c r="F2821" s="826">
        <v>1.5</v>
      </c>
      <c r="G2821" s="266">
        <v>3.96</v>
      </c>
      <c r="H2821" s="826">
        <v>1</v>
      </c>
      <c r="I2821" s="826">
        <v>5.65488</v>
      </c>
      <c r="J2821" s="826"/>
      <c r="K2821" s="826"/>
      <c r="L2821" s="142"/>
      <c r="M2821" s="136">
        <v>498</v>
      </c>
    </row>
    <row r="2822" s="136" customFormat="1" customHeight="1" outlineLevel="1" spans="1:13">
      <c r="A2822" s="196">
        <v>2888</v>
      </c>
      <c r="B2822" s="196"/>
      <c r="C2822" s="196" t="s">
        <v>83</v>
      </c>
      <c r="D2822" s="196" t="s">
        <v>1553</v>
      </c>
      <c r="E2822" s="826">
        <v>1.836</v>
      </c>
      <c r="F2822" s="826">
        <v>1.5</v>
      </c>
      <c r="G2822" s="826">
        <v>3</v>
      </c>
      <c r="H2822" s="826">
        <v>1</v>
      </c>
      <c r="I2822" s="826"/>
      <c r="J2822" s="826">
        <v>2.754</v>
      </c>
      <c r="K2822" s="826">
        <v>2.036</v>
      </c>
      <c r="L2822" s="142" t="s">
        <v>2492</v>
      </c>
      <c r="M2822" s="136">
        <v>498</v>
      </c>
    </row>
    <row r="2823" s="136" customFormat="1" customHeight="1" outlineLevel="1" spans="1:13">
      <c r="A2823" s="196">
        <v>2889</v>
      </c>
      <c r="B2823" s="196"/>
      <c r="C2823" s="196"/>
      <c r="D2823" s="266" t="s">
        <v>1606</v>
      </c>
      <c r="E2823" s="826">
        <v>1.836</v>
      </c>
      <c r="F2823" s="826">
        <v>1.5</v>
      </c>
      <c r="G2823" s="826">
        <v>3</v>
      </c>
      <c r="H2823" s="826">
        <v>1</v>
      </c>
      <c r="I2823" s="826"/>
      <c r="J2823" s="826">
        <v>2.754</v>
      </c>
      <c r="K2823" s="826">
        <v>2.036</v>
      </c>
      <c r="L2823" s="142"/>
      <c r="M2823" s="136">
        <v>498</v>
      </c>
    </row>
    <row r="2824" s="136" customFormat="1" customHeight="1" outlineLevel="1" spans="1:13">
      <c r="A2824" s="196">
        <v>2890</v>
      </c>
      <c r="B2824" s="196"/>
      <c r="C2824" s="196"/>
      <c r="D2824" s="196" t="s">
        <v>1555</v>
      </c>
      <c r="E2824" s="826">
        <v>6.63</v>
      </c>
      <c r="F2824" s="826">
        <v>1.5</v>
      </c>
      <c r="G2824" s="826">
        <v>3</v>
      </c>
      <c r="H2824" s="826">
        <v>2</v>
      </c>
      <c r="I2824" s="826"/>
      <c r="J2824" s="826">
        <v>19.89</v>
      </c>
      <c r="K2824" s="826">
        <v>6.83</v>
      </c>
      <c r="L2824" s="142"/>
      <c r="M2824" s="136">
        <v>498</v>
      </c>
    </row>
    <row r="2825" s="136" customFormat="1" customHeight="1" outlineLevel="1" spans="1:13">
      <c r="A2825" s="196">
        <v>2891</v>
      </c>
      <c r="B2825" s="196"/>
      <c r="C2825" s="196"/>
      <c r="D2825" s="196" t="s">
        <v>1547</v>
      </c>
      <c r="E2825" s="826">
        <v>1.428</v>
      </c>
      <c r="F2825" s="826">
        <v>1.5</v>
      </c>
      <c r="G2825" s="266">
        <v>3.96</v>
      </c>
      <c r="H2825" s="826">
        <v>1</v>
      </c>
      <c r="I2825" s="826">
        <v>5.65488</v>
      </c>
      <c r="J2825" s="826"/>
      <c r="K2825" s="826"/>
      <c r="L2825" s="142"/>
      <c r="M2825" s="136">
        <v>498</v>
      </c>
    </row>
    <row r="2826" s="136" customFormat="1" customHeight="1" outlineLevel="1" spans="1:13">
      <c r="A2826" s="196">
        <v>2892</v>
      </c>
      <c r="B2826" s="196"/>
      <c r="C2826" s="196" t="s">
        <v>83</v>
      </c>
      <c r="D2826" s="196" t="s">
        <v>1553</v>
      </c>
      <c r="E2826" s="826">
        <v>1.836</v>
      </c>
      <c r="F2826" s="826">
        <v>1.5</v>
      </c>
      <c r="G2826" s="826">
        <v>3</v>
      </c>
      <c r="H2826" s="826">
        <v>1</v>
      </c>
      <c r="I2826" s="826"/>
      <c r="J2826" s="826">
        <v>2.754</v>
      </c>
      <c r="K2826" s="826">
        <v>2.036</v>
      </c>
      <c r="L2826" s="142" t="s">
        <v>2493</v>
      </c>
      <c r="M2826" s="136">
        <v>498</v>
      </c>
    </row>
    <row r="2827" s="136" customFormat="1" customHeight="1" outlineLevel="1" spans="1:13">
      <c r="A2827" s="196">
        <v>2893</v>
      </c>
      <c r="B2827" s="196"/>
      <c r="C2827" s="196"/>
      <c r="D2827" s="266" t="s">
        <v>1606</v>
      </c>
      <c r="E2827" s="826">
        <v>1.836</v>
      </c>
      <c r="F2827" s="826">
        <v>1.5</v>
      </c>
      <c r="G2827" s="826">
        <v>3</v>
      </c>
      <c r="H2827" s="826">
        <v>1</v>
      </c>
      <c r="I2827" s="826"/>
      <c r="J2827" s="826">
        <v>2.754</v>
      </c>
      <c r="K2827" s="826">
        <v>2.036</v>
      </c>
      <c r="L2827" s="142"/>
      <c r="M2827" s="136">
        <v>498</v>
      </c>
    </row>
    <row r="2828" s="136" customFormat="1" customHeight="1" outlineLevel="1" spans="1:13">
      <c r="A2828" s="196">
        <v>2894</v>
      </c>
      <c r="B2828" s="196"/>
      <c r="C2828" s="196"/>
      <c r="D2828" s="196" t="s">
        <v>1555</v>
      </c>
      <c r="E2828" s="826">
        <v>6.63</v>
      </c>
      <c r="F2828" s="826">
        <v>1.5</v>
      </c>
      <c r="G2828" s="826">
        <v>3</v>
      </c>
      <c r="H2828" s="826">
        <v>2</v>
      </c>
      <c r="I2828" s="826"/>
      <c r="J2828" s="826">
        <v>19.89</v>
      </c>
      <c r="K2828" s="826">
        <v>6.83</v>
      </c>
      <c r="L2828" s="142"/>
      <c r="M2828" s="136">
        <v>498</v>
      </c>
    </row>
    <row r="2829" s="136" customFormat="1" customHeight="1" outlineLevel="1" spans="1:13">
      <c r="A2829" s="196">
        <v>2895</v>
      </c>
      <c r="B2829" s="196"/>
      <c r="C2829" s="196"/>
      <c r="D2829" s="196" t="s">
        <v>1547</v>
      </c>
      <c r="E2829" s="826">
        <v>1.428</v>
      </c>
      <c r="F2829" s="826">
        <v>1.5</v>
      </c>
      <c r="G2829" s="266">
        <v>3.96</v>
      </c>
      <c r="H2829" s="826">
        <v>1</v>
      </c>
      <c r="I2829" s="826">
        <v>5.65488</v>
      </c>
      <c r="J2829" s="826"/>
      <c r="K2829" s="826"/>
      <c r="L2829" s="142"/>
      <c r="M2829" s="136">
        <v>498</v>
      </c>
    </row>
    <row r="2830" s="136" customFormat="1" customHeight="1" outlineLevel="1" spans="1:13">
      <c r="A2830" s="196">
        <v>2896</v>
      </c>
      <c r="B2830" s="196"/>
      <c r="C2830" s="196" t="s">
        <v>83</v>
      </c>
      <c r="D2830" s="196" t="s">
        <v>1553</v>
      </c>
      <c r="E2830" s="826">
        <v>1.836</v>
      </c>
      <c r="F2830" s="826">
        <v>1.5</v>
      </c>
      <c r="G2830" s="826">
        <v>3</v>
      </c>
      <c r="H2830" s="826">
        <v>1</v>
      </c>
      <c r="I2830" s="826"/>
      <c r="J2830" s="826">
        <v>2.754</v>
      </c>
      <c r="K2830" s="826">
        <v>2.036</v>
      </c>
      <c r="L2830" s="142" t="s">
        <v>2494</v>
      </c>
      <c r="M2830" s="136">
        <v>498</v>
      </c>
    </row>
    <row r="2831" s="136" customFormat="1" customHeight="1" outlineLevel="1" spans="1:13">
      <c r="A2831" s="196">
        <v>2897</v>
      </c>
      <c r="B2831" s="196"/>
      <c r="C2831" s="196"/>
      <c r="D2831" s="266" t="s">
        <v>1606</v>
      </c>
      <c r="E2831" s="826">
        <v>1.836</v>
      </c>
      <c r="F2831" s="826">
        <v>1.5</v>
      </c>
      <c r="G2831" s="826">
        <v>3</v>
      </c>
      <c r="H2831" s="826">
        <v>1</v>
      </c>
      <c r="I2831" s="826"/>
      <c r="J2831" s="826">
        <v>2.754</v>
      </c>
      <c r="K2831" s="826">
        <v>2.036</v>
      </c>
      <c r="L2831" s="142"/>
      <c r="M2831" s="136">
        <v>498</v>
      </c>
    </row>
    <row r="2832" s="136" customFormat="1" customHeight="1" outlineLevel="1" spans="1:13">
      <c r="A2832" s="196">
        <v>2898</v>
      </c>
      <c r="B2832" s="196"/>
      <c r="C2832" s="196"/>
      <c r="D2832" s="196" t="s">
        <v>1555</v>
      </c>
      <c r="E2832" s="826">
        <v>6.63</v>
      </c>
      <c r="F2832" s="826">
        <v>1.5</v>
      </c>
      <c r="G2832" s="826">
        <v>3</v>
      </c>
      <c r="H2832" s="826">
        <v>2</v>
      </c>
      <c r="I2832" s="826"/>
      <c r="J2832" s="826">
        <v>19.89</v>
      </c>
      <c r="K2832" s="826">
        <v>6.83</v>
      </c>
      <c r="L2832" s="142"/>
      <c r="M2832" s="136">
        <v>498</v>
      </c>
    </row>
    <row r="2833" s="136" customFormat="1" customHeight="1" outlineLevel="1" spans="1:13">
      <c r="A2833" s="196">
        <v>2899</v>
      </c>
      <c r="B2833" s="196"/>
      <c r="C2833" s="196"/>
      <c r="D2833" s="196" t="s">
        <v>1547</v>
      </c>
      <c r="E2833" s="826">
        <v>1.428</v>
      </c>
      <c r="F2833" s="826">
        <v>1.5</v>
      </c>
      <c r="G2833" s="266">
        <v>3.96</v>
      </c>
      <c r="H2833" s="826">
        <v>1</v>
      </c>
      <c r="I2833" s="826">
        <v>5.65488</v>
      </c>
      <c r="J2833" s="826"/>
      <c r="K2833" s="826"/>
      <c r="L2833" s="142"/>
      <c r="M2833" s="136">
        <v>498</v>
      </c>
    </row>
    <row r="2834" s="136" customFormat="1" customHeight="1" outlineLevel="1" spans="1:13">
      <c r="A2834" s="196">
        <v>2900</v>
      </c>
      <c r="B2834" s="196"/>
      <c r="C2834" s="131" t="s">
        <v>1163</v>
      </c>
      <c r="D2834" s="196" t="s">
        <v>1555</v>
      </c>
      <c r="E2834" s="826">
        <v>9.792</v>
      </c>
      <c r="F2834" s="826">
        <v>1.5</v>
      </c>
      <c r="G2834" s="826">
        <v>3</v>
      </c>
      <c r="H2834" s="826">
        <v>1</v>
      </c>
      <c r="I2834" s="826"/>
      <c r="J2834" s="826">
        <v>14.688</v>
      </c>
      <c r="K2834" s="826">
        <v>9.992</v>
      </c>
      <c r="L2834" s="142" t="s">
        <v>2495</v>
      </c>
      <c r="M2834" s="136">
        <v>498</v>
      </c>
    </row>
    <row r="2835" s="136" customFormat="1" customHeight="1" outlineLevel="1" spans="1:13">
      <c r="A2835" s="196">
        <v>2901</v>
      </c>
      <c r="B2835" s="196"/>
      <c r="C2835" s="315"/>
      <c r="D2835" s="196" t="s">
        <v>1553</v>
      </c>
      <c r="E2835" s="826">
        <v>5.712</v>
      </c>
      <c r="F2835" s="826">
        <v>1.5</v>
      </c>
      <c r="G2835" s="826">
        <v>3</v>
      </c>
      <c r="H2835" s="826">
        <v>1</v>
      </c>
      <c r="I2835" s="826"/>
      <c r="J2835" s="826">
        <v>8.568</v>
      </c>
      <c r="K2835" s="826">
        <v>5.912</v>
      </c>
      <c r="L2835" s="142"/>
      <c r="M2835" s="136">
        <v>498</v>
      </c>
    </row>
    <row r="2836" s="136" customFormat="1" customHeight="1" outlineLevel="1" spans="1:13">
      <c r="A2836" s="196">
        <v>2902</v>
      </c>
      <c r="B2836" s="196"/>
      <c r="C2836" s="263"/>
      <c r="D2836" s="266" t="s">
        <v>1606</v>
      </c>
      <c r="E2836" s="826">
        <v>5.712</v>
      </c>
      <c r="F2836" s="826">
        <v>1.5</v>
      </c>
      <c r="G2836" s="826">
        <v>3</v>
      </c>
      <c r="H2836" s="826">
        <v>1</v>
      </c>
      <c r="I2836" s="826"/>
      <c r="J2836" s="826">
        <v>8.568</v>
      </c>
      <c r="K2836" s="826">
        <v>5.912</v>
      </c>
      <c r="L2836" s="142"/>
      <c r="M2836" s="136">
        <v>498</v>
      </c>
    </row>
    <row r="2837" s="136" customFormat="1" customHeight="1" outlineLevel="1" spans="1:13">
      <c r="A2837" s="196">
        <v>2903</v>
      </c>
      <c r="B2837" s="196"/>
      <c r="C2837" s="196" t="s">
        <v>1165</v>
      </c>
      <c r="D2837" s="196" t="s">
        <v>1553</v>
      </c>
      <c r="E2837" s="826">
        <v>3.366</v>
      </c>
      <c r="F2837" s="826">
        <v>1.5</v>
      </c>
      <c r="G2837" s="826">
        <v>1.4</v>
      </c>
      <c r="H2837" s="826">
        <v>1</v>
      </c>
      <c r="I2837" s="826"/>
      <c r="J2837" s="826">
        <v>5.049</v>
      </c>
      <c r="K2837" s="826">
        <v>3.566</v>
      </c>
      <c r="L2837" s="142" t="s">
        <v>2496</v>
      </c>
      <c r="M2837" s="136">
        <v>498</v>
      </c>
    </row>
    <row r="2838" s="136" customFormat="1" customHeight="1" outlineLevel="1" spans="1:13">
      <c r="A2838" s="196">
        <v>2904</v>
      </c>
      <c r="B2838" s="196" t="s">
        <v>2497</v>
      </c>
      <c r="C2838" s="196" t="s">
        <v>1190</v>
      </c>
      <c r="D2838" s="196" t="s">
        <v>1553</v>
      </c>
      <c r="E2838" s="826">
        <v>9.69</v>
      </c>
      <c r="F2838" s="826">
        <v>1.5</v>
      </c>
      <c r="G2838" s="826">
        <v>3</v>
      </c>
      <c r="H2838" s="826">
        <v>1</v>
      </c>
      <c r="I2838" s="826"/>
      <c r="J2838" s="826">
        <v>14.535</v>
      </c>
      <c r="K2838" s="826">
        <v>9.89</v>
      </c>
      <c r="L2838" s="142" t="s">
        <v>2498</v>
      </c>
      <c r="M2838" s="136">
        <v>702</v>
      </c>
    </row>
    <row r="2839" s="136" customFormat="1" customHeight="1" outlineLevel="1" spans="1:13">
      <c r="A2839" s="196">
        <v>2905</v>
      </c>
      <c r="B2839" s="196"/>
      <c r="C2839" s="196" t="s">
        <v>1239</v>
      </c>
      <c r="D2839" s="196" t="s">
        <v>1553</v>
      </c>
      <c r="E2839" s="826">
        <v>8.67</v>
      </c>
      <c r="F2839" s="826">
        <v>1.5</v>
      </c>
      <c r="G2839" s="826">
        <v>3</v>
      </c>
      <c r="H2839" s="826">
        <v>1</v>
      </c>
      <c r="I2839" s="826"/>
      <c r="J2839" s="826">
        <v>13.005</v>
      </c>
      <c r="K2839" s="826">
        <v>8.87</v>
      </c>
      <c r="L2839" s="142" t="s">
        <v>1561</v>
      </c>
      <c r="M2839" s="136">
        <v>702</v>
      </c>
    </row>
    <row r="2840" s="136" customFormat="1" customHeight="1" outlineLevel="1" spans="1:13">
      <c r="A2840" s="196">
        <v>2906</v>
      </c>
      <c r="B2840" s="196"/>
      <c r="C2840" s="196" t="s">
        <v>83</v>
      </c>
      <c r="D2840" s="196" t="s">
        <v>1553</v>
      </c>
      <c r="E2840" s="826">
        <v>1.836</v>
      </c>
      <c r="F2840" s="826">
        <v>1.5</v>
      </c>
      <c r="G2840" s="826">
        <v>3</v>
      </c>
      <c r="H2840" s="826">
        <v>1</v>
      </c>
      <c r="I2840" s="826"/>
      <c r="J2840" s="826">
        <v>2.754</v>
      </c>
      <c r="K2840" s="826">
        <v>2.036</v>
      </c>
      <c r="L2840" s="142" t="s">
        <v>2499</v>
      </c>
      <c r="M2840" s="136">
        <v>702</v>
      </c>
    </row>
    <row r="2841" s="136" customFormat="1" customHeight="1" outlineLevel="1" spans="1:13">
      <c r="A2841" s="196">
        <v>2907</v>
      </c>
      <c r="B2841" s="196"/>
      <c r="C2841" s="196"/>
      <c r="D2841" s="266" t="s">
        <v>1606</v>
      </c>
      <c r="E2841" s="826">
        <v>1.836</v>
      </c>
      <c r="F2841" s="826">
        <v>1.5</v>
      </c>
      <c r="G2841" s="826">
        <v>3</v>
      </c>
      <c r="H2841" s="826">
        <v>1</v>
      </c>
      <c r="I2841" s="826"/>
      <c r="J2841" s="826">
        <v>2.754</v>
      </c>
      <c r="K2841" s="826">
        <v>2.036</v>
      </c>
      <c r="L2841" s="142"/>
      <c r="M2841" s="136">
        <v>702</v>
      </c>
    </row>
    <row r="2842" s="136" customFormat="1" customHeight="1" outlineLevel="1" spans="1:13">
      <c r="A2842" s="196">
        <v>2908</v>
      </c>
      <c r="B2842" s="196"/>
      <c r="C2842" s="196"/>
      <c r="D2842" s="196" t="s">
        <v>1555</v>
      </c>
      <c r="E2842" s="826">
        <v>6.63</v>
      </c>
      <c r="F2842" s="826">
        <v>1.5</v>
      </c>
      <c r="G2842" s="826">
        <v>3</v>
      </c>
      <c r="H2842" s="826">
        <v>2</v>
      </c>
      <c r="I2842" s="826"/>
      <c r="J2842" s="826">
        <v>19.89</v>
      </c>
      <c r="K2842" s="826">
        <v>6.83</v>
      </c>
      <c r="L2842" s="142"/>
      <c r="M2842" s="136">
        <v>702</v>
      </c>
    </row>
    <row r="2843" s="136" customFormat="1" customHeight="1" outlineLevel="1" spans="1:13">
      <c r="A2843" s="196">
        <v>2909</v>
      </c>
      <c r="B2843" s="196"/>
      <c r="C2843" s="196"/>
      <c r="D2843" s="196" t="s">
        <v>1547</v>
      </c>
      <c r="E2843" s="826">
        <v>1.428</v>
      </c>
      <c r="F2843" s="826">
        <v>1.5</v>
      </c>
      <c r="G2843" s="266">
        <v>3.96</v>
      </c>
      <c r="H2843" s="826">
        <v>1</v>
      </c>
      <c r="I2843" s="826">
        <v>5.65488</v>
      </c>
      <c r="J2843" s="826"/>
      <c r="K2843" s="826"/>
      <c r="L2843" s="142"/>
      <c r="M2843" s="136">
        <v>702</v>
      </c>
    </row>
    <row r="2844" s="136" customFormat="1" customHeight="1" outlineLevel="1" spans="1:13">
      <c r="A2844" s="196">
        <v>2910</v>
      </c>
      <c r="B2844" s="196"/>
      <c r="C2844" s="196" t="s">
        <v>83</v>
      </c>
      <c r="D2844" s="196" t="s">
        <v>1553</v>
      </c>
      <c r="E2844" s="826">
        <v>1.836</v>
      </c>
      <c r="F2844" s="826">
        <v>1.5</v>
      </c>
      <c r="G2844" s="826">
        <v>3</v>
      </c>
      <c r="H2844" s="826">
        <v>1</v>
      </c>
      <c r="I2844" s="826"/>
      <c r="J2844" s="826">
        <v>2.754</v>
      </c>
      <c r="K2844" s="826">
        <v>2.036</v>
      </c>
      <c r="L2844" s="142" t="s">
        <v>2500</v>
      </c>
      <c r="M2844" s="136">
        <v>702</v>
      </c>
    </row>
    <row r="2845" s="136" customFormat="1" customHeight="1" outlineLevel="1" spans="1:13">
      <c r="A2845" s="196">
        <v>2911</v>
      </c>
      <c r="B2845" s="196"/>
      <c r="C2845" s="196"/>
      <c r="D2845" s="266" t="s">
        <v>1606</v>
      </c>
      <c r="E2845" s="826">
        <v>1.836</v>
      </c>
      <c r="F2845" s="826">
        <v>1.5</v>
      </c>
      <c r="G2845" s="826">
        <v>3</v>
      </c>
      <c r="H2845" s="826">
        <v>1</v>
      </c>
      <c r="I2845" s="826"/>
      <c r="J2845" s="826">
        <v>2.754</v>
      </c>
      <c r="K2845" s="826">
        <v>2.036</v>
      </c>
      <c r="L2845" s="142"/>
      <c r="M2845" s="136">
        <v>702</v>
      </c>
    </row>
    <row r="2846" s="136" customFormat="1" customHeight="1" outlineLevel="1" spans="1:13">
      <c r="A2846" s="196">
        <v>2912</v>
      </c>
      <c r="B2846" s="196"/>
      <c r="C2846" s="196"/>
      <c r="D2846" s="196" t="s">
        <v>1555</v>
      </c>
      <c r="E2846" s="826">
        <v>6.63</v>
      </c>
      <c r="F2846" s="826">
        <v>1.5</v>
      </c>
      <c r="G2846" s="826">
        <v>3</v>
      </c>
      <c r="H2846" s="826">
        <v>2</v>
      </c>
      <c r="I2846" s="826"/>
      <c r="J2846" s="826">
        <v>19.89</v>
      </c>
      <c r="K2846" s="826">
        <v>6.83</v>
      </c>
      <c r="L2846" s="142"/>
      <c r="M2846" s="136">
        <v>702</v>
      </c>
    </row>
    <row r="2847" s="136" customFormat="1" customHeight="1" outlineLevel="1" spans="1:13">
      <c r="A2847" s="196">
        <v>2913</v>
      </c>
      <c r="B2847" s="196"/>
      <c r="C2847" s="196"/>
      <c r="D2847" s="196" t="s">
        <v>1547</v>
      </c>
      <c r="E2847" s="826">
        <v>1.428</v>
      </c>
      <c r="F2847" s="826">
        <v>1.5</v>
      </c>
      <c r="G2847" s="266">
        <v>3.96</v>
      </c>
      <c r="H2847" s="826">
        <v>1</v>
      </c>
      <c r="I2847" s="826">
        <v>5.65488</v>
      </c>
      <c r="J2847" s="826"/>
      <c r="K2847" s="826"/>
      <c r="L2847" s="142"/>
      <c r="M2847" s="136">
        <v>702</v>
      </c>
    </row>
    <row r="2848" s="136" customFormat="1" customHeight="1" outlineLevel="1" spans="1:13">
      <c r="A2848" s="196">
        <v>2914</v>
      </c>
      <c r="B2848" s="196"/>
      <c r="C2848" s="196" t="s">
        <v>83</v>
      </c>
      <c r="D2848" s="196" t="s">
        <v>1553</v>
      </c>
      <c r="E2848" s="826">
        <v>1.836</v>
      </c>
      <c r="F2848" s="826">
        <v>1.5</v>
      </c>
      <c r="G2848" s="826">
        <v>3</v>
      </c>
      <c r="H2848" s="826">
        <v>1</v>
      </c>
      <c r="I2848" s="826"/>
      <c r="J2848" s="826">
        <v>2.754</v>
      </c>
      <c r="K2848" s="826">
        <v>2.036</v>
      </c>
      <c r="L2848" s="142" t="s">
        <v>2501</v>
      </c>
      <c r="M2848" s="136">
        <v>702</v>
      </c>
    </row>
    <row r="2849" s="136" customFormat="1" customHeight="1" outlineLevel="1" spans="1:13">
      <c r="A2849" s="196">
        <v>2915</v>
      </c>
      <c r="B2849" s="196"/>
      <c r="C2849" s="196"/>
      <c r="D2849" s="266" t="s">
        <v>1606</v>
      </c>
      <c r="E2849" s="826">
        <v>1.836</v>
      </c>
      <c r="F2849" s="826">
        <v>1.5</v>
      </c>
      <c r="G2849" s="826">
        <v>3</v>
      </c>
      <c r="H2849" s="826">
        <v>1</v>
      </c>
      <c r="I2849" s="826"/>
      <c r="J2849" s="826">
        <v>2.754</v>
      </c>
      <c r="K2849" s="826">
        <v>2.036</v>
      </c>
      <c r="L2849" s="142"/>
      <c r="M2849" s="136">
        <v>702</v>
      </c>
    </row>
    <row r="2850" s="136" customFormat="1" customHeight="1" outlineLevel="1" spans="1:13">
      <c r="A2850" s="196">
        <v>2916</v>
      </c>
      <c r="B2850" s="196"/>
      <c r="C2850" s="196"/>
      <c r="D2850" s="196" t="s">
        <v>1555</v>
      </c>
      <c r="E2850" s="826">
        <v>6.63</v>
      </c>
      <c r="F2850" s="826">
        <v>1.5</v>
      </c>
      <c r="G2850" s="826">
        <v>3</v>
      </c>
      <c r="H2850" s="826">
        <v>2</v>
      </c>
      <c r="I2850" s="826"/>
      <c r="J2850" s="826">
        <v>19.89</v>
      </c>
      <c r="K2850" s="826">
        <v>6.83</v>
      </c>
      <c r="L2850" s="142"/>
      <c r="M2850" s="136">
        <v>702</v>
      </c>
    </row>
    <row r="2851" s="136" customFormat="1" customHeight="1" outlineLevel="1" spans="1:13">
      <c r="A2851" s="196">
        <v>2917</v>
      </c>
      <c r="B2851" s="196"/>
      <c r="C2851" s="196"/>
      <c r="D2851" s="196" t="s">
        <v>1547</v>
      </c>
      <c r="E2851" s="826">
        <v>1.428</v>
      </c>
      <c r="F2851" s="826">
        <v>1.5</v>
      </c>
      <c r="G2851" s="266">
        <v>3.96</v>
      </c>
      <c r="H2851" s="826">
        <v>1</v>
      </c>
      <c r="I2851" s="826">
        <v>5.65488</v>
      </c>
      <c r="J2851" s="826"/>
      <c r="K2851" s="826"/>
      <c r="L2851" s="142"/>
      <c r="M2851" s="136">
        <v>702</v>
      </c>
    </row>
    <row r="2852" s="136" customFormat="1" customHeight="1" outlineLevel="1" spans="1:13">
      <c r="A2852" s="196">
        <v>2918</v>
      </c>
      <c r="B2852" s="196"/>
      <c r="C2852" s="196" t="s">
        <v>83</v>
      </c>
      <c r="D2852" s="196" t="s">
        <v>1553</v>
      </c>
      <c r="E2852" s="826">
        <v>1.836</v>
      </c>
      <c r="F2852" s="826">
        <v>1.5</v>
      </c>
      <c r="G2852" s="826">
        <v>3</v>
      </c>
      <c r="H2852" s="826">
        <v>1</v>
      </c>
      <c r="I2852" s="826"/>
      <c r="J2852" s="826">
        <v>2.754</v>
      </c>
      <c r="K2852" s="826">
        <v>2.036</v>
      </c>
      <c r="L2852" s="142" t="s">
        <v>2502</v>
      </c>
      <c r="M2852" s="136">
        <v>702</v>
      </c>
    </row>
    <row r="2853" s="136" customFormat="1" customHeight="1" outlineLevel="1" spans="1:13">
      <c r="A2853" s="196">
        <v>2919</v>
      </c>
      <c r="B2853" s="196"/>
      <c r="C2853" s="196"/>
      <c r="D2853" s="266" t="s">
        <v>1606</v>
      </c>
      <c r="E2853" s="826">
        <v>1.836</v>
      </c>
      <c r="F2853" s="826">
        <v>1.5</v>
      </c>
      <c r="G2853" s="826">
        <v>3</v>
      </c>
      <c r="H2853" s="826">
        <v>1</v>
      </c>
      <c r="I2853" s="826"/>
      <c r="J2853" s="826">
        <v>2.754</v>
      </c>
      <c r="K2853" s="826">
        <v>2.036</v>
      </c>
      <c r="L2853" s="142"/>
      <c r="M2853" s="136">
        <v>702</v>
      </c>
    </row>
    <row r="2854" s="136" customFormat="1" customHeight="1" outlineLevel="1" spans="1:13">
      <c r="A2854" s="196">
        <v>2920</v>
      </c>
      <c r="B2854" s="196"/>
      <c r="C2854" s="196"/>
      <c r="D2854" s="196" t="s">
        <v>1555</v>
      </c>
      <c r="E2854" s="826">
        <v>6.63</v>
      </c>
      <c r="F2854" s="826">
        <v>1.5</v>
      </c>
      <c r="G2854" s="826">
        <v>3</v>
      </c>
      <c r="H2854" s="826">
        <v>2</v>
      </c>
      <c r="I2854" s="826"/>
      <c r="J2854" s="826">
        <v>19.89</v>
      </c>
      <c r="K2854" s="826">
        <v>6.83</v>
      </c>
      <c r="L2854" s="142"/>
      <c r="M2854" s="136">
        <v>702</v>
      </c>
    </row>
    <row r="2855" s="136" customFormat="1" customHeight="1" outlineLevel="1" spans="1:13">
      <c r="A2855" s="196">
        <v>2921</v>
      </c>
      <c r="B2855" s="196"/>
      <c r="C2855" s="196"/>
      <c r="D2855" s="196" t="s">
        <v>1547</v>
      </c>
      <c r="E2855" s="826">
        <v>1.428</v>
      </c>
      <c r="F2855" s="826">
        <v>1.5</v>
      </c>
      <c r="G2855" s="266">
        <v>3.96</v>
      </c>
      <c r="H2855" s="826">
        <v>1</v>
      </c>
      <c r="I2855" s="826">
        <v>5.65488</v>
      </c>
      <c r="J2855" s="826"/>
      <c r="K2855" s="826"/>
      <c r="L2855" s="142"/>
      <c r="M2855" s="136">
        <v>702</v>
      </c>
    </row>
    <row r="2856" s="136" customFormat="1" customHeight="1" outlineLevel="1" spans="1:13">
      <c r="A2856" s="196">
        <v>2922</v>
      </c>
      <c r="B2856" s="196"/>
      <c r="C2856" s="196" t="s">
        <v>83</v>
      </c>
      <c r="D2856" s="196" t="s">
        <v>1553</v>
      </c>
      <c r="E2856" s="826">
        <v>1.836</v>
      </c>
      <c r="F2856" s="826">
        <v>1.5</v>
      </c>
      <c r="G2856" s="826">
        <v>3</v>
      </c>
      <c r="H2856" s="826">
        <v>1</v>
      </c>
      <c r="I2856" s="826"/>
      <c r="J2856" s="826">
        <v>2.754</v>
      </c>
      <c r="K2856" s="826">
        <v>2.036</v>
      </c>
      <c r="L2856" s="142" t="s">
        <v>2503</v>
      </c>
      <c r="M2856" s="136">
        <v>702</v>
      </c>
    </row>
    <row r="2857" s="136" customFormat="1" customHeight="1" outlineLevel="1" spans="1:13">
      <c r="A2857" s="196">
        <v>2923</v>
      </c>
      <c r="B2857" s="196"/>
      <c r="C2857" s="196"/>
      <c r="D2857" s="266" t="s">
        <v>1606</v>
      </c>
      <c r="E2857" s="826">
        <v>1.836</v>
      </c>
      <c r="F2857" s="826">
        <v>1.5</v>
      </c>
      <c r="G2857" s="826">
        <v>3</v>
      </c>
      <c r="H2857" s="826">
        <v>1</v>
      </c>
      <c r="I2857" s="826"/>
      <c r="J2857" s="826">
        <v>2.754</v>
      </c>
      <c r="K2857" s="826">
        <v>2.036</v>
      </c>
      <c r="L2857" s="142"/>
      <c r="M2857" s="136">
        <v>702</v>
      </c>
    </row>
    <row r="2858" s="136" customFormat="1" customHeight="1" outlineLevel="1" spans="1:13">
      <c r="A2858" s="196">
        <v>2924</v>
      </c>
      <c r="B2858" s="196"/>
      <c r="C2858" s="196"/>
      <c r="D2858" s="196" t="s">
        <v>1555</v>
      </c>
      <c r="E2858" s="826">
        <v>6.63</v>
      </c>
      <c r="F2858" s="826">
        <v>1.5</v>
      </c>
      <c r="G2858" s="826">
        <v>3</v>
      </c>
      <c r="H2858" s="826">
        <v>3</v>
      </c>
      <c r="I2858" s="826"/>
      <c r="J2858" s="826">
        <v>29.835</v>
      </c>
      <c r="K2858" s="826">
        <v>6.83</v>
      </c>
      <c r="L2858" s="142"/>
      <c r="M2858" s="136">
        <v>702</v>
      </c>
    </row>
    <row r="2859" s="136" customFormat="1" customHeight="1" outlineLevel="1" spans="1:13">
      <c r="A2859" s="196">
        <v>2925</v>
      </c>
      <c r="B2859" s="196"/>
      <c r="C2859" s="196"/>
      <c r="D2859" s="196" t="s">
        <v>1547</v>
      </c>
      <c r="E2859" s="826">
        <v>1.428</v>
      </c>
      <c r="F2859" s="826">
        <v>1.5</v>
      </c>
      <c r="G2859" s="266">
        <v>3.96</v>
      </c>
      <c r="H2859" s="826">
        <v>1</v>
      </c>
      <c r="I2859" s="826">
        <v>5.65488</v>
      </c>
      <c r="J2859" s="826"/>
      <c r="K2859" s="826"/>
      <c r="L2859" s="142"/>
      <c r="M2859" s="136">
        <v>702</v>
      </c>
    </row>
    <row r="2860" s="136" customFormat="1" customHeight="1" outlineLevel="1" spans="1:13">
      <c r="A2860" s="196">
        <v>2926</v>
      </c>
      <c r="B2860" s="196"/>
      <c r="C2860" s="196" t="s">
        <v>83</v>
      </c>
      <c r="D2860" s="196" t="s">
        <v>1553</v>
      </c>
      <c r="E2860" s="826">
        <v>1.836</v>
      </c>
      <c r="F2860" s="826">
        <v>1.5</v>
      </c>
      <c r="G2860" s="826">
        <v>3</v>
      </c>
      <c r="H2860" s="826">
        <v>1</v>
      </c>
      <c r="I2860" s="826"/>
      <c r="J2860" s="826">
        <v>2.754</v>
      </c>
      <c r="K2860" s="826">
        <v>2.036</v>
      </c>
      <c r="L2860" s="142" t="s">
        <v>2504</v>
      </c>
      <c r="M2860" s="136">
        <v>702</v>
      </c>
    </row>
    <row r="2861" s="136" customFormat="1" customHeight="1" outlineLevel="1" spans="1:13">
      <c r="A2861" s="196">
        <v>2927</v>
      </c>
      <c r="B2861" s="196"/>
      <c r="C2861" s="196"/>
      <c r="D2861" s="266" t="s">
        <v>1606</v>
      </c>
      <c r="E2861" s="826">
        <v>1.836</v>
      </c>
      <c r="F2861" s="826">
        <v>1.5</v>
      </c>
      <c r="G2861" s="826">
        <v>3</v>
      </c>
      <c r="H2861" s="826">
        <v>1</v>
      </c>
      <c r="I2861" s="826"/>
      <c r="J2861" s="826">
        <v>2.754</v>
      </c>
      <c r="K2861" s="826">
        <v>2.036</v>
      </c>
      <c r="L2861" s="142"/>
      <c r="M2861" s="136">
        <v>702</v>
      </c>
    </row>
    <row r="2862" s="136" customFormat="1" customHeight="1" outlineLevel="1" spans="1:13">
      <c r="A2862" s="196">
        <v>2928</v>
      </c>
      <c r="B2862" s="196"/>
      <c r="C2862" s="196"/>
      <c r="D2862" s="196" t="s">
        <v>1555</v>
      </c>
      <c r="E2862" s="826">
        <v>6.63</v>
      </c>
      <c r="F2862" s="826">
        <v>1.5</v>
      </c>
      <c r="G2862" s="826">
        <v>3</v>
      </c>
      <c r="H2862" s="826">
        <v>3</v>
      </c>
      <c r="I2862" s="826"/>
      <c r="J2862" s="826">
        <v>29.835</v>
      </c>
      <c r="K2862" s="826">
        <v>6.83</v>
      </c>
      <c r="L2862" s="142"/>
      <c r="M2862" s="136">
        <v>702</v>
      </c>
    </row>
    <row r="2863" s="136" customFormat="1" customHeight="1" outlineLevel="1" spans="1:13">
      <c r="A2863" s="196">
        <v>2929</v>
      </c>
      <c r="B2863" s="196"/>
      <c r="C2863" s="196"/>
      <c r="D2863" s="196" t="s">
        <v>1547</v>
      </c>
      <c r="E2863" s="826">
        <v>1.428</v>
      </c>
      <c r="F2863" s="826">
        <v>1.5</v>
      </c>
      <c r="G2863" s="266">
        <v>3.96</v>
      </c>
      <c r="H2863" s="826">
        <v>1</v>
      </c>
      <c r="I2863" s="826">
        <v>5.65488</v>
      </c>
      <c r="J2863" s="826"/>
      <c r="K2863" s="826"/>
      <c r="L2863" s="142"/>
      <c r="M2863" s="136">
        <v>702</v>
      </c>
    </row>
    <row r="2864" s="136" customFormat="1" customHeight="1" outlineLevel="1" spans="1:13">
      <c r="A2864" s="196">
        <v>2930</v>
      </c>
      <c r="B2864" s="196"/>
      <c r="C2864" s="196" t="s">
        <v>83</v>
      </c>
      <c r="D2864" s="196" t="s">
        <v>1553</v>
      </c>
      <c r="E2864" s="826">
        <v>1.836</v>
      </c>
      <c r="F2864" s="826">
        <v>1.5</v>
      </c>
      <c r="G2864" s="826">
        <v>3</v>
      </c>
      <c r="H2864" s="826">
        <v>1</v>
      </c>
      <c r="I2864" s="826"/>
      <c r="J2864" s="826">
        <v>2.754</v>
      </c>
      <c r="K2864" s="826">
        <v>2.036</v>
      </c>
      <c r="L2864" s="142" t="s">
        <v>2505</v>
      </c>
      <c r="M2864" s="136">
        <v>702</v>
      </c>
    </row>
    <row r="2865" s="136" customFormat="1" customHeight="1" outlineLevel="1" spans="1:13">
      <c r="A2865" s="196">
        <v>2931</v>
      </c>
      <c r="B2865" s="196"/>
      <c r="C2865" s="196"/>
      <c r="D2865" s="266" t="s">
        <v>1606</v>
      </c>
      <c r="E2865" s="826">
        <v>1.836</v>
      </c>
      <c r="F2865" s="826">
        <v>1.5</v>
      </c>
      <c r="G2865" s="826">
        <v>3</v>
      </c>
      <c r="H2865" s="826">
        <v>1</v>
      </c>
      <c r="I2865" s="826"/>
      <c r="J2865" s="826">
        <v>2.754</v>
      </c>
      <c r="K2865" s="826">
        <v>2.036</v>
      </c>
      <c r="L2865" s="142"/>
      <c r="M2865" s="136">
        <v>702</v>
      </c>
    </row>
    <row r="2866" s="136" customFormat="1" customHeight="1" outlineLevel="1" spans="1:13">
      <c r="A2866" s="196">
        <v>2932</v>
      </c>
      <c r="B2866" s="196"/>
      <c r="C2866" s="196"/>
      <c r="D2866" s="196" t="s">
        <v>1555</v>
      </c>
      <c r="E2866" s="826">
        <v>6.63</v>
      </c>
      <c r="F2866" s="826">
        <v>1.5</v>
      </c>
      <c r="G2866" s="826">
        <v>3</v>
      </c>
      <c r="H2866" s="826">
        <v>3</v>
      </c>
      <c r="I2866" s="826"/>
      <c r="J2866" s="826">
        <v>29.835</v>
      </c>
      <c r="K2866" s="826">
        <v>6.83</v>
      </c>
      <c r="L2866" s="142"/>
      <c r="M2866" s="136">
        <v>702</v>
      </c>
    </row>
    <row r="2867" s="136" customFormat="1" customHeight="1" outlineLevel="1" spans="1:13">
      <c r="A2867" s="196">
        <v>2933</v>
      </c>
      <c r="B2867" s="196"/>
      <c r="C2867" s="196"/>
      <c r="D2867" s="196" t="s">
        <v>1547</v>
      </c>
      <c r="E2867" s="826">
        <v>1.428</v>
      </c>
      <c r="F2867" s="826">
        <v>1.5</v>
      </c>
      <c r="G2867" s="266">
        <v>3.96</v>
      </c>
      <c r="H2867" s="826">
        <v>1</v>
      </c>
      <c r="I2867" s="826">
        <v>5.65488</v>
      </c>
      <c r="J2867" s="826"/>
      <c r="K2867" s="826"/>
      <c r="L2867" s="142"/>
      <c r="M2867" s="136">
        <v>702</v>
      </c>
    </row>
    <row r="2868" s="136" customFormat="1" customHeight="1" outlineLevel="1" spans="1:13">
      <c r="A2868" s="196">
        <v>2934</v>
      </c>
      <c r="B2868" s="196"/>
      <c r="C2868" s="196" t="s">
        <v>83</v>
      </c>
      <c r="D2868" s="196" t="s">
        <v>1553</v>
      </c>
      <c r="E2868" s="826">
        <v>3.264</v>
      </c>
      <c r="F2868" s="826">
        <v>1.5</v>
      </c>
      <c r="G2868" s="826">
        <v>3</v>
      </c>
      <c r="H2868" s="826">
        <v>1</v>
      </c>
      <c r="I2868" s="826"/>
      <c r="J2868" s="826">
        <v>4.896</v>
      </c>
      <c r="K2868" s="826">
        <v>3.464</v>
      </c>
      <c r="L2868" s="142" t="s">
        <v>2506</v>
      </c>
      <c r="M2868" s="136">
        <v>702</v>
      </c>
    </row>
    <row r="2869" s="136" customFormat="1" customHeight="1" outlineLevel="1" spans="1:13">
      <c r="A2869" s="196">
        <v>2935</v>
      </c>
      <c r="B2869" s="196"/>
      <c r="C2869" s="196"/>
      <c r="D2869" s="266" t="s">
        <v>1606</v>
      </c>
      <c r="E2869" s="826">
        <v>3.264</v>
      </c>
      <c r="F2869" s="826">
        <v>1.5</v>
      </c>
      <c r="G2869" s="826">
        <v>3</v>
      </c>
      <c r="H2869" s="826">
        <v>1</v>
      </c>
      <c r="I2869" s="826"/>
      <c r="J2869" s="826">
        <v>4.896</v>
      </c>
      <c r="K2869" s="826">
        <v>3.464</v>
      </c>
      <c r="L2869" s="142"/>
      <c r="M2869" s="136">
        <v>702</v>
      </c>
    </row>
    <row r="2870" s="136" customFormat="1" customHeight="1" outlineLevel="1" spans="1:13">
      <c r="A2870" s="196">
        <v>2936</v>
      </c>
      <c r="B2870" s="196"/>
      <c r="C2870" s="196"/>
      <c r="D2870" s="196" t="s">
        <v>1555</v>
      </c>
      <c r="E2870" s="826">
        <v>6.63</v>
      </c>
      <c r="F2870" s="826">
        <v>1.5</v>
      </c>
      <c r="G2870" s="826">
        <v>3</v>
      </c>
      <c r="H2870" s="826">
        <v>1</v>
      </c>
      <c r="I2870" s="826"/>
      <c r="J2870" s="826">
        <v>9.945</v>
      </c>
      <c r="K2870" s="826">
        <v>6.83</v>
      </c>
      <c r="L2870" s="142"/>
      <c r="M2870" s="136">
        <v>702</v>
      </c>
    </row>
    <row r="2871" s="136" customFormat="1" customHeight="1" outlineLevel="1" spans="1:13">
      <c r="A2871" s="196">
        <v>2938</v>
      </c>
      <c r="B2871" s="196"/>
      <c r="C2871" s="196" t="s">
        <v>83</v>
      </c>
      <c r="D2871" s="196" t="s">
        <v>1553</v>
      </c>
      <c r="E2871" s="826">
        <v>3.264</v>
      </c>
      <c r="F2871" s="826">
        <v>1.5</v>
      </c>
      <c r="G2871" s="826">
        <v>3</v>
      </c>
      <c r="H2871" s="826">
        <v>1</v>
      </c>
      <c r="I2871" s="826"/>
      <c r="J2871" s="826">
        <v>4.896</v>
      </c>
      <c r="K2871" s="826">
        <v>3.464</v>
      </c>
      <c r="L2871" s="142" t="s">
        <v>2507</v>
      </c>
      <c r="M2871" s="136">
        <v>702</v>
      </c>
    </row>
    <row r="2872" s="136" customFormat="1" customHeight="1" outlineLevel="1" spans="1:13">
      <c r="A2872" s="196">
        <v>2939</v>
      </c>
      <c r="B2872" s="196"/>
      <c r="C2872" s="196"/>
      <c r="D2872" s="266" t="s">
        <v>1606</v>
      </c>
      <c r="E2872" s="826">
        <v>3.264</v>
      </c>
      <c r="F2872" s="826">
        <v>1.5</v>
      </c>
      <c r="G2872" s="826">
        <v>3</v>
      </c>
      <c r="H2872" s="826">
        <v>1</v>
      </c>
      <c r="I2872" s="826"/>
      <c r="J2872" s="826">
        <v>4.896</v>
      </c>
      <c r="K2872" s="826">
        <v>3.464</v>
      </c>
      <c r="L2872" s="142"/>
      <c r="M2872" s="136">
        <v>702</v>
      </c>
    </row>
    <row r="2873" s="136" customFormat="1" customHeight="1" outlineLevel="1" spans="1:13">
      <c r="A2873" s="196">
        <v>2940</v>
      </c>
      <c r="B2873" s="196"/>
      <c r="C2873" s="196"/>
      <c r="D2873" s="196" t="s">
        <v>1555</v>
      </c>
      <c r="E2873" s="826">
        <v>6.63</v>
      </c>
      <c r="F2873" s="826">
        <v>1.5</v>
      </c>
      <c r="G2873" s="826">
        <v>3</v>
      </c>
      <c r="H2873" s="826">
        <v>1</v>
      </c>
      <c r="I2873" s="826"/>
      <c r="J2873" s="826">
        <v>9.945</v>
      </c>
      <c r="K2873" s="826">
        <v>6.83</v>
      </c>
      <c r="L2873" s="142"/>
      <c r="M2873" s="136">
        <v>702</v>
      </c>
    </row>
    <row r="2874" s="136" customFormat="1" customHeight="1" outlineLevel="1" spans="1:13">
      <c r="A2874" s="196">
        <v>2942</v>
      </c>
      <c r="B2874" s="196"/>
      <c r="C2874" s="196" t="s">
        <v>83</v>
      </c>
      <c r="D2874" s="196" t="s">
        <v>1553</v>
      </c>
      <c r="E2874" s="826">
        <v>1.836</v>
      </c>
      <c r="F2874" s="826">
        <v>1.5</v>
      </c>
      <c r="G2874" s="826">
        <v>3</v>
      </c>
      <c r="H2874" s="826">
        <v>1</v>
      </c>
      <c r="I2874" s="826"/>
      <c r="J2874" s="826">
        <v>2.754</v>
      </c>
      <c r="K2874" s="826">
        <v>2.036</v>
      </c>
      <c r="L2874" s="142" t="s">
        <v>2508</v>
      </c>
      <c r="M2874" s="136">
        <v>702</v>
      </c>
    </row>
    <row r="2875" s="136" customFormat="1" customHeight="1" outlineLevel="1" spans="1:13">
      <c r="A2875" s="196">
        <v>2943</v>
      </c>
      <c r="B2875" s="196"/>
      <c r="C2875" s="196"/>
      <c r="D2875" s="266" t="s">
        <v>1606</v>
      </c>
      <c r="E2875" s="826">
        <v>1.836</v>
      </c>
      <c r="F2875" s="826">
        <v>1.5</v>
      </c>
      <c r="G2875" s="826">
        <v>3</v>
      </c>
      <c r="H2875" s="826">
        <v>1</v>
      </c>
      <c r="I2875" s="826"/>
      <c r="J2875" s="826">
        <v>2.754</v>
      </c>
      <c r="K2875" s="826">
        <v>2.036</v>
      </c>
      <c r="L2875" s="142"/>
      <c r="M2875" s="136">
        <v>702</v>
      </c>
    </row>
    <row r="2876" s="136" customFormat="1" customHeight="1" outlineLevel="1" spans="1:13">
      <c r="A2876" s="196">
        <v>2944</v>
      </c>
      <c r="B2876" s="196"/>
      <c r="C2876" s="196"/>
      <c r="D2876" s="196" t="s">
        <v>1555</v>
      </c>
      <c r="E2876" s="826">
        <v>6.63</v>
      </c>
      <c r="F2876" s="826">
        <v>1.5</v>
      </c>
      <c r="G2876" s="826">
        <v>3</v>
      </c>
      <c r="H2876" s="826">
        <v>3</v>
      </c>
      <c r="I2876" s="826"/>
      <c r="J2876" s="826">
        <v>29.835</v>
      </c>
      <c r="K2876" s="826">
        <v>6.83</v>
      </c>
      <c r="L2876" s="142"/>
      <c r="M2876" s="136">
        <v>702</v>
      </c>
    </row>
    <row r="2877" s="136" customFormat="1" customHeight="1" outlineLevel="1" spans="1:13">
      <c r="A2877" s="196">
        <v>2945</v>
      </c>
      <c r="B2877" s="196"/>
      <c r="C2877" s="196"/>
      <c r="D2877" s="196" t="s">
        <v>1547</v>
      </c>
      <c r="E2877" s="826">
        <v>1.428</v>
      </c>
      <c r="F2877" s="826">
        <v>1.5</v>
      </c>
      <c r="G2877" s="266">
        <v>3.96</v>
      </c>
      <c r="H2877" s="826">
        <v>1</v>
      </c>
      <c r="I2877" s="826">
        <v>5.65488</v>
      </c>
      <c r="J2877" s="826"/>
      <c r="K2877" s="826"/>
      <c r="L2877" s="142"/>
      <c r="M2877" s="136">
        <v>702</v>
      </c>
    </row>
    <row r="2878" s="136" customFormat="1" customHeight="1" outlineLevel="1" spans="1:13">
      <c r="A2878" s="196">
        <v>2946</v>
      </c>
      <c r="B2878" s="196"/>
      <c r="C2878" s="196" t="s">
        <v>83</v>
      </c>
      <c r="D2878" s="196" t="s">
        <v>1553</v>
      </c>
      <c r="E2878" s="826">
        <v>1.836</v>
      </c>
      <c r="F2878" s="826">
        <v>1.5</v>
      </c>
      <c r="G2878" s="826">
        <v>3</v>
      </c>
      <c r="H2878" s="826">
        <v>1</v>
      </c>
      <c r="I2878" s="826"/>
      <c r="J2878" s="826">
        <v>2.754</v>
      </c>
      <c r="K2878" s="826">
        <v>2.036</v>
      </c>
      <c r="L2878" s="142" t="s">
        <v>2509</v>
      </c>
      <c r="M2878" s="136">
        <v>702</v>
      </c>
    </row>
    <row r="2879" s="136" customFormat="1" customHeight="1" outlineLevel="1" spans="1:13">
      <c r="A2879" s="196">
        <v>2947</v>
      </c>
      <c r="B2879" s="196"/>
      <c r="C2879" s="196"/>
      <c r="D2879" s="266" t="s">
        <v>1606</v>
      </c>
      <c r="E2879" s="826">
        <v>1.836</v>
      </c>
      <c r="F2879" s="826">
        <v>1.5</v>
      </c>
      <c r="G2879" s="826">
        <v>3</v>
      </c>
      <c r="H2879" s="826">
        <v>1</v>
      </c>
      <c r="I2879" s="826"/>
      <c r="J2879" s="826">
        <v>2.754</v>
      </c>
      <c r="K2879" s="826">
        <v>2.036</v>
      </c>
      <c r="L2879" s="142"/>
      <c r="M2879" s="136">
        <v>702</v>
      </c>
    </row>
    <row r="2880" s="136" customFormat="1" customHeight="1" outlineLevel="1" spans="1:13">
      <c r="A2880" s="196">
        <v>2948</v>
      </c>
      <c r="B2880" s="196"/>
      <c r="C2880" s="196"/>
      <c r="D2880" s="196" t="s">
        <v>1555</v>
      </c>
      <c r="E2880" s="826">
        <v>6.63</v>
      </c>
      <c r="F2880" s="826">
        <v>1.5</v>
      </c>
      <c r="G2880" s="826">
        <v>3</v>
      </c>
      <c r="H2880" s="826">
        <v>3</v>
      </c>
      <c r="I2880" s="826"/>
      <c r="J2880" s="826">
        <v>29.835</v>
      </c>
      <c r="K2880" s="826">
        <v>6.83</v>
      </c>
      <c r="L2880" s="142"/>
      <c r="M2880" s="136">
        <v>702</v>
      </c>
    </row>
    <row r="2881" s="136" customFormat="1" customHeight="1" outlineLevel="1" spans="1:13">
      <c r="A2881" s="196">
        <v>2949</v>
      </c>
      <c r="B2881" s="196"/>
      <c r="C2881" s="196"/>
      <c r="D2881" s="196" t="s">
        <v>1547</v>
      </c>
      <c r="E2881" s="826">
        <v>1.428</v>
      </c>
      <c r="F2881" s="826">
        <v>1.5</v>
      </c>
      <c r="G2881" s="266">
        <v>3.96</v>
      </c>
      <c r="H2881" s="826">
        <v>1</v>
      </c>
      <c r="I2881" s="826">
        <v>5.65488</v>
      </c>
      <c r="J2881" s="826"/>
      <c r="K2881" s="826"/>
      <c r="L2881" s="142"/>
      <c r="M2881" s="136">
        <v>702</v>
      </c>
    </row>
    <row r="2882" s="136" customFormat="1" customHeight="1" outlineLevel="1" spans="1:13">
      <c r="A2882" s="196">
        <v>2950</v>
      </c>
      <c r="B2882" s="196"/>
      <c r="C2882" s="196" t="s">
        <v>83</v>
      </c>
      <c r="D2882" s="196" t="s">
        <v>1553</v>
      </c>
      <c r="E2882" s="826">
        <v>1.836</v>
      </c>
      <c r="F2882" s="826">
        <v>1.5</v>
      </c>
      <c r="G2882" s="826">
        <v>3</v>
      </c>
      <c r="H2882" s="826">
        <v>1</v>
      </c>
      <c r="I2882" s="826"/>
      <c r="J2882" s="826">
        <v>2.754</v>
      </c>
      <c r="K2882" s="826">
        <v>2.036</v>
      </c>
      <c r="L2882" s="142" t="s">
        <v>2510</v>
      </c>
      <c r="M2882" s="136">
        <v>702</v>
      </c>
    </row>
    <row r="2883" s="136" customFormat="1" customHeight="1" outlineLevel="1" spans="1:13">
      <c r="A2883" s="196">
        <v>2951</v>
      </c>
      <c r="B2883" s="196"/>
      <c r="C2883" s="196"/>
      <c r="D2883" s="266" t="s">
        <v>1606</v>
      </c>
      <c r="E2883" s="826">
        <v>1.836</v>
      </c>
      <c r="F2883" s="826">
        <v>1.5</v>
      </c>
      <c r="G2883" s="826">
        <v>3</v>
      </c>
      <c r="H2883" s="826">
        <v>1</v>
      </c>
      <c r="I2883" s="826"/>
      <c r="J2883" s="826">
        <v>2.754</v>
      </c>
      <c r="K2883" s="826">
        <v>2.036</v>
      </c>
      <c r="L2883" s="142"/>
      <c r="M2883" s="136">
        <v>702</v>
      </c>
    </row>
    <row r="2884" s="136" customFormat="1" customHeight="1" outlineLevel="1" spans="1:13">
      <c r="A2884" s="196">
        <v>2952</v>
      </c>
      <c r="B2884" s="196"/>
      <c r="C2884" s="196"/>
      <c r="D2884" s="196" t="s">
        <v>1555</v>
      </c>
      <c r="E2884" s="826">
        <v>6.63</v>
      </c>
      <c r="F2884" s="826">
        <v>1.5</v>
      </c>
      <c r="G2884" s="826">
        <v>3</v>
      </c>
      <c r="H2884" s="826">
        <v>3</v>
      </c>
      <c r="I2884" s="826"/>
      <c r="J2884" s="826">
        <v>29.835</v>
      </c>
      <c r="K2884" s="826">
        <v>6.83</v>
      </c>
      <c r="L2884" s="142"/>
      <c r="M2884" s="136">
        <v>702</v>
      </c>
    </row>
    <row r="2885" s="136" customFormat="1" customHeight="1" outlineLevel="1" spans="1:13">
      <c r="A2885" s="196">
        <v>2953</v>
      </c>
      <c r="B2885" s="196"/>
      <c r="C2885" s="196"/>
      <c r="D2885" s="196" t="s">
        <v>1547</v>
      </c>
      <c r="E2885" s="826">
        <v>1.428</v>
      </c>
      <c r="F2885" s="826">
        <v>1.5</v>
      </c>
      <c r="G2885" s="266">
        <v>3.96</v>
      </c>
      <c r="H2885" s="826">
        <v>1</v>
      </c>
      <c r="I2885" s="826">
        <v>5.65488</v>
      </c>
      <c r="J2885" s="826"/>
      <c r="K2885" s="826"/>
      <c r="L2885" s="142"/>
      <c r="M2885" s="136">
        <v>702</v>
      </c>
    </row>
    <row r="2886" s="136" customFormat="1" customHeight="1" outlineLevel="1" spans="1:13">
      <c r="A2886" s="196">
        <v>2954</v>
      </c>
      <c r="B2886" s="196"/>
      <c r="C2886" s="196" t="s">
        <v>83</v>
      </c>
      <c r="D2886" s="196" t="s">
        <v>1553</v>
      </c>
      <c r="E2886" s="826">
        <v>1.836</v>
      </c>
      <c r="F2886" s="826">
        <v>1.5</v>
      </c>
      <c r="G2886" s="826">
        <v>3</v>
      </c>
      <c r="H2886" s="826">
        <v>1</v>
      </c>
      <c r="I2886" s="826"/>
      <c r="J2886" s="826">
        <v>2.754</v>
      </c>
      <c r="K2886" s="826">
        <v>2.036</v>
      </c>
      <c r="L2886" s="142" t="s">
        <v>2511</v>
      </c>
      <c r="M2886" s="136">
        <v>702</v>
      </c>
    </row>
    <row r="2887" s="136" customFormat="1" customHeight="1" outlineLevel="1" spans="1:13">
      <c r="A2887" s="196">
        <v>2955</v>
      </c>
      <c r="B2887" s="196"/>
      <c r="C2887" s="196"/>
      <c r="D2887" s="266" t="s">
        <v>1606</v>
      </c>
      <c r="E2887" s="826">
        <v>1.836</v>
      </c>
      <c r="F2887" s="826">
        <v>1.5</v>
      </c>
      <c r="G2887" s="826">
        <v>3</v>
      </c>
      <c r="H2887" s="826">
        <v>1</v>
      </c>
      <c r="I2887" s="826"/>
      <c r="J2887" s="826">
        <v>2.754</v>
      </c>
      <c r="K2887" s="826">
        <v>2.036</v>
      </c>
      <c r="L2887" s="142"/>
      <c r="M2887" s="136">
        <v>702</v>
      </c>
    </row>
    <row r="2888" s="136" customFormat="1" customHeight="1" outlineLevel="1" spans="1:13">
      <c r="A2888" s="196">
        <v>2956</v>
      </c>
      <c r="B2888" s="196"/>
      <c r="C2888" s="196"/>
      <c r="D2888" s="196" t="s">
        <v>1555</v>
      </c>
      <c r="E2888" s="826">
        <v>6.63</v>
      </c>
      <c r="F2888" s="826">
        <v>1.5</v>
      </c>
      <c r="G2888" s="826">
        <v>3</v>
      </c>
      <c r="H2888" s="826">
        <v>3</v>
      </c>
      <c r="I2888" s="826"/>
      <c r="J2888" s="826">
        <v>29.835</v>
      </c>
      <c r="K2888" s="826">
        <v>6.83</v>
      </c>
      <c r="L2888" s="142"/>
      <c r="M2888" s="136">
        <v>702</v>
      </c>
    </row>
    <row r="2889" s="136" customFormat="1" customHeight="1" outlineLevel="1" spans="1:13">
      <c r="A2889" s="196">
        <v>2957</v>
      </c>
      <c r="B2889" s="196"/>
      <c r="C2889" s="196"/>
      <c r="D2889" s="196" t="s">
        <v>1547</v>
      </c>
      <c r="E2889" s="826">
        <v>1.428</v>
      </c>
      <c r="F2889" s="826">
        <v>1.5</v>
      </c>
      <c r="G2889" s="266">
        <v>3.96</v>
      </c>
      <c r="H2889" s="826">
        <v>1</v>
      </c>
      <c r="I2889" s="826">
        <v>5.65488</v>
      </c>
      <c r="J2889" s="826"/>
      <c r="K2889" s="826"/>
      <c r="L2889" s="142"/>
      <c r="M2889" s="136">
        <v>702</v>
      </c>
    </row>
    <row r="2890" s="136" customFormat="1" customHeight="1" outlineLevel="1" spans="1:13">
      <c r="A2890" s="196">
        <v>2958</v>
      </c>
      <c r="B2890" s="196"/>
      <c r="C2890" s="196" t="s">
        <v>83</v>
      </c>
      <c r="D2890" s="196" t="s">
        <v>1553</v>
      </c>
      <c r="E2890" s="826">
        <v>1.836</v>
      </c>
      <c r="F2890" s="826">
        <v>1.5</v>
      </c>
      <c r="G2890" s="826">
        <v>3</v>
      </c>
      <c r="H2890" s="826">
        <v>1</v>
      </c>
      <c r="I2890" s="826"/>
      <c r="J2890" s="826">
        <v>2.754</v>
      </c>
      <c r="K2890" s="826">
        <v>2.036</v>
      </c>
      <c r="L2890" s="142" t="s">
        <v>2512</v>
      </c>
      <c r="M2890" s="136">
        <v>702</v>
      </c>
    </row>
    <row r="2891" s="136" customFormat="1" customHeight="1" outlineLevel="1" spans="1:13">
      <c r="A2891" s="196">
        <v>2959</v>
      </c>
      <c r="B2891" s="196"/>
      <c r="C2891" s="196"/>
      <c r="D2891" s="266" t="s">
        <v>1606</v>
      </c>
      <c r="E2891" s="826">
        <v>1.836</v>
      </c>
      <c r="F2891" s="826">
        <v>1.5</v>
      </c>
      <c r="G2891" s="826">
        <v>3</v>
      </c>
      <c r="H2891" s="826">
        <v>1</v>
      </c>
      <c r="I2891" s="826"/>
      <c r="J2891" s="826">
        <v>2.754</v>
      </c>
      <c r="K2891" s="826">
        <v>2.036</v>
      </c>
      <c r="L2891" s="142"/>
      <c r="M2891" s="136">
        <v>702</v>
      </c>
    </row>
    <row r="2892" s="136" customFormat="1" customHeight="1" outlineLevel="1" spans="1:13">
      <c r="A2892" s="196">
        <v>2960</v>
      </c>
      <c r="B2892" s="196"/>
      <c r="C2892" s="196"/>
      <c r="D2892" s="196" t="s">
        <v>1555</v>
      </c>
      <c r="E2892" s="826">
        <v>6.63</v>
      </c>
      <c r="F2892" s="826">
        <v>1.5</v>
      </c>
      <c r="G2892" s="826">
        <v>3</v>
      </c>
      <c r="H2892" s="826">
        <v>2</v>
      </c>
      <c r="I2892" s="826"/>
      <c r="J2892" s="826">
        <v>19.89</v>
      </c>
      <c r="K2892" s="826">
        <v>6.83</v>
      </c>
      <c r="L2892" s="142"/>
      <c r="M2892" s="136">
        <v>702</v>
      </c>
    </row>
    <row r="2893" s="136" customFormat="1" customHeight="1" outlineLevel="1" spans="1:13">
      <c r="A2893" s="196">
        <v>2961</v>
      </c>
      <c r="B2893" s="196"/>
      <c r="C2893" s="196"/>
      <c r="D2893" s="196" t="s">
        <v>1547</v>
      </c>
      <c r="E2893" s="826">
        <v>1.428</v>
      </c>
      <c r="F2893" s="826">
        <v>1.5</v>
      </c>
      <c r="G2893" s="266">
        <v>3.96</v>
      </c>
      <c r="H2893" s="826">
        <v>1</v>
      </c>
      <c r="I2893" s="826">
        <v>5.65488</v>
      </c>
      <c r="J2893" s="826"/>
      <c r="K2893" s="826"/>
      <c r="L2893" s="142"/>
      <c r="M2893" s="136">
        <v>702</v>
      </c>
    </row>
    <row r="2894" s="136" customFormat="1" customHeight="1" outlineLevel="1" spans="1:13">
      <c r="A2894" s="196">
        <v>2962</v>
      </c>
      <c r="B2894" s="196"/>
      <c r="C2894" s="196" t="s">
        <v>1355</v>
      </c>
      <c r="D2894" s="196" t="s">
        <v>1553</v>
      </c>
      <c r="E2894" s="826">
        <v>1.836</v>
      </c>
      <c r="F2894" s="826">
        <v>1.5</v>
      </c>
      <c r="G2894" s="826">
        <v>3</v>
      </c>
      <c r="H2894" s="826">
        <v>1</v>
      </c>
      <c r="I2894" s="826"/>
      <c r="J2894" s="826">
        <v>2.754</v>
      </c>
      <c r="K2894" s="826">
        <v>2.036</v>
      </c>
      <c r="L2894" s="142" t="s">
        <v>2513</v>
      </c>
      <c r="M2894" s="136">
        <v>702</v>
      </c>
    </row>
    <row r="2895" s="136" customFormat="1" customHeight="1" outlineLevel="1" spans="1:13">
      <c r="A2895" s="196">
        <v>2963</v>
      </c>
      <c r="B2895" s="196"/>
      <c r="C2895" s="196"/>
      <c r="D2895" s="266" t="s">
        <v>1606</v>
      </c>
      <c r="E2895" s="826">
        <v>1.836</v>
      </c>
      <c r="F2895" s="826">
        <v>1.5</v>
      </c>
      <c r="G2895" s="826">
        <v>3</v>
      </c>
      <c r="H2895" s="826">
        <v>1</v>
      </c>
      <c r="I2895" s="826"/>
      <c r="J2895" s="826">
        <v>2.754</v>
      </c>
      <c r="K2895" s="826">
        <v>2.036</v>
      </c>
      <c r="L2895" s="142"/>
      <c r="M2895" s="136">
        <v>702</v>
      </c>
    </row>
    <row r="2896" s="136" customFormat="1" customHeight="1" outlineLevel="1" spans="1:13">
      <c r="A2896" s="196">
        <v>2964</v>
      </c>
      <c r="B2896" s="196"/>
      <c r="C2896" s="196"/>
      <c r="D2896" s="196" t="s">
        <v>1555</v>
      </c>
      <c r="E2896" s="826">
        <v>6.63</v>
      </c>
      <c r="F2896" s="826">
        <v>1.5</v>
      </c>
      <c r="G2896" s="826">
        <v>3</v>
      </c>
      <c r="H2896" s="826">
        <v>2</v>
      </c>
      <c r="I2896" s="826"/>
      <c r="J2896" s="826">
        <v>19.89</v>
      </c>
      <c r="K2896" s="826">
        <v>6.83</v>
      </c>
      <c r="L2896" s="142"/>
      <c r="M2896" s="136">
        <v>702</v>
      </c>
    </row>
    <row r="2897" s="136" customFormat="1" customHeight="1" outlineLevel="1" spans="1:13">
      <c r="A2897" s="196">
        <v>2965</v>
      </c>
      <c r="B2897" s="196"/>
      <c r="C2897" s="196"/>
      <c r="D2897" s="196" t="s">
        <v>1547</v>
      </c>
      <c r="E2897" s="826">
        <v>1.428</v>
      </c>
      <c r="F2897" s="826">
        <v>1.5</v>
      </c>
      <c r="G2897" s="266">
        <v>3.96</v>
      </c>
      <c r="H2897" s="826">
        <v>1</v>
      </c>
      <c r="I2897" s="826">
        <v>5.65488</v>
      </c>
      <c r="J2897" s="826"/>
      <c r="K2897" s="826"/>
      <c r="L2897" s="142"/>
      <c r="M2897" s="136">
        <v>702</v>
      </c>
    </row>
    <row r="2898" s="136" customFormat="1" customHeight="1" outlineLevel="1" spans="1:13">
      <c r="A2898" s="196">
        <v>2966</v>
      </c>
      <c r="B2898" s="196"/>
      <c r="C2898" s="196" t="s">
        <v>83</v>
      </c>
      <c r="D2898" s="196" t="s">
        <v>1553</v>
      </c>
      <c r="E2898" s="826">
        <v>1.836</v>
      </c>
      <c r="F2898" s="826">
        <v>1.5</v>
      </c>
      <c r="G2898" s="826">
        <v>3</v>
      </c>
      <c r="H2898" s="826">
        <v>1</v>
      </c>
      <c r="I2898" s="826"/>
      <c r="J2898" s="826">
        <v>2.754</v>
      </c>
      <c r="K2898" s="826">
        <v>2.036</v>
      </c>
      <c r="L2898" s="142" t="s">
        <v>2514</v>
      </c>
      <c r="M2898" s="136">
        <v>702</v>
      </c>
    </row>
    <row r="2899" s="136" customFormat="1" customHeight="1" outlineLevel="1" spans="1:13">
      <c r="A2899" s="196">
        <v>2967</v>
      </c>
      <c r="B2899" s="196"/>
      <c r="C2899" s="196"/>
      <c r="D2899" s="266" t="s">
        <v>1606</v>
      </c>
      <c r="E2899" s="826">
        <v>1.836</v>
      </c>
      <c r="F2899" s="826">
        <v>1.5</v>
      </c>
      <c r="G2899" s="826">
        <v>3</v>
      </c>
      <c r="H2899" s="826">
        <v>1</v>
      </c>
      <c r="I2899" s="826"/>
      <c r="J2899" s="826">
        <v>2.754</v>
      </c>
      <c r="K2899" s="826">
        <v>2.036</v>
      </c>
      <c r="L2899" s="142"/>
      <c r="M2899" s="136">
        <v>702</v>
      </c>
    </row>
    <row r="2900" s="136" customFormat="1" customHeight="1" outlineLevel="1" spans="1:13">
      <c r="A2900" s="196">
        <v>2968</v>
      </c>
      <c r="B2900" s="196"/>
      <c r="C2900" s="196"/>
      <c r="D2900" s="196" t="s">
        <v>1555</v>
      </c>
      <c r="E2900" s="826">
        <v>6.63</v>
      </c>
      <c r="F2900" s="826">
        <v>1.5</v>
      </c>
      <c r="G2900" s="826">
        <v>3</v>
      </c>
      <c r="H2900" s="826">
        <v>2</v>
      </c>
      <c r="I2900" s="826"/>
      <c r="J2900" s="826">
        <v>19.89</v>
      </c>
      <c r="K2900" s="826">
        <v>6.83</v>
      </c>
      <c r="L2900" s="142"/>
      <c r="M2900" s="136">
        <v>702</v>
      </c>
    </row>
    <row r="2901" s="136" customFormat="1" customHeight="1" outlineLevel="1" spans="1:13">
      <c r="A2901" s="196">
        <v>2969</v>
      </c>
      <c r="B2901" s="196"/>
      <c r="C2901" s="196"/>
      <c r="D2901" s="196" t="s">
        <v>1547</v>
      </c>
      <c r="E2901" s="826">
        <v>1.428</v>
      </c>
      <c r="F2901" s="826">
        <v>1.5</v>
      </c>
      <c r="G2901" s="266">
        <v>3.96</v>
      </c>
      <c r="H2901" s="826">
        <v>1</v>
      </c>
      <c r="I2901" s="826">
        <v>5.65488</v>
      </c>
      <c r="J2901" s="826"/>
      <c r="K2901" s="826"/>
      <c r="L2901" s="142"/>
      <c r="M2901" s="136">
        <v>702</v>
      </c>
    </row>
    <row r="2902" s="136" customFormat="1" customHeight="1" outlineLevel="1" spans="1:13">
      <c r="A2902" s="196">
        <v>2970</v>
      </c>
      <c r="B2902" s="196"/>
      <c r="C2902" s="196" t="s">
        <v>83</v>
      </c>
      <c r="D2902" s="196" t="s">
        <v>1553</v>
      </c>
      <c r="E2902" s="826">
        <v>1.836</v>
      </c>
      <c r="F2902" s="826">
        <v>1.5</v>
      </c>
      <c r="G2902" s="826">
        <v>3</v>
      </c>
      <c r="H2902" s="826">
        <v>1</v>
      </c>
      <c r="I2902" s="826"/>
      <c r="J2902" s="826">
        <v>2.754</v>
      </c>
      <c r="K2902" s="826">
        <v>2.036</v>
      </c>
      <c r="L2902" s="142" t="s">
        <v>2515</v>
      </c>
      <c r="M2902" s="136">
        <v>702</v>
      </c>
    </row>
    <row r="2903" s="136" customFormat="1" customHeight="1" outlineLevel="1" spans="1:13">
      <c r="A2903" s="196">
        <v>2971</v>
      </c>
      <c r="B2903" s="196"/>
      <c r="C2903" s="196"/>
      <c r="D2903" s="266" t="s">
        <v>1606</v>
      </c>
      <c r="E2903" s="826">
        <v>1.836</v>
      </c>
      <c r="F2903" s="826">
        <v>1.5</v>
      </c>
      <c r="G2903" s="826">
        <v>3</v>
      </c>
      <c r="H2903" s="826">
        <v>1</v>
      </c>
      <c r="I2903" s="826"/>
      <c r="J2903" s="826">
        <v>2.754</v>
      </c>
      <c r="K2903" s="826">
        <v>2.036</v>
      </c>
      <c r="L2903" s="142"/>
      <c r="M2903" s="136">
        <v>702</v>
      </c>
    </row>
    <row r="2904" s="136" customFormat="1" customHeight="1" outlineLevel="1" spans="1:13">
      <c r="A2904" s="196">
        <v>2972</v>
      </c>
      <c r="B2904" s="196"/>
      <c r="C2904" s="196"/>
      <c r="D2904" s="196" t="s">
        <v>1555</v>
      </c>
      <c r="E2904" s="826">
        <v>6.63</v>
      </c>
      <c r="F2904" s="826">
        <v>1.5</v>
      </c>
      <c r="G2904" s="826">
        <v>3</v>
      </c>
      <c r="H2904" s="826">
        <v>2</v>
      </c>
      <c r="I2904" s="826"/>
      <c r="J2904" s="826">
        <v>19.89</v>
      </c>
      <c r="K2904" s="826">
        <v>6.83</v>
      </c>
      <c r="L2904" s="142"/>
      <c r="M2904" s="136">
        <v>702</v>
      </c>
    </row>
    <row r="2905" s="136" customFormat="1" customHeight="1" outlineLevel="1" spans="1:13">
      <c r="A2905" s="196">
        <v>2973</v>
      </c>
      <c r="B2905" s="196"/>
      <c r="C2905" s="196"/>
      <c r="D2905" s="196" t="s">
        <v>1547</v>
      </c>
      <c r="E2905" s="826">
        <v>1.428</v>
      </c>
      <c r="F2905" s="826">
        <v>1.5</v>
      </c>
      <c r="G2905" s="266">
        <v>3.96</v>
      </c>
      <c r="H2905" s="826">
        <v>1</v>
      </c>
      <c r="I2905" s="826">
        <v>5.65488</v>
      </c>
      <c r="J2905" s="826"/>
      <c r="K2905" s="826"/>
      <c r="L2905" s="142"/>
      <c r="M2905" s="136">
        <v>702</v>
      </c>
    </row>
    <row r="2906" s="136" customFormat="1" customHeight="1" outlineLevel="1" spans="1:13">
      <c r="A2906" s="196">
        <v>2974</v>
      </c>
      <c r="B2906" s="196"/>
      <c r="C2906" s="131" t="s">
        <v>1163</v>
      </c>
      <c r="D2906" s="196" t="s">
        <v>1555</v>
      </c>
      <c r="E2906" s="826">
        <v>9.792</v>
      </c>
      <c r="F2906" s="826">
        <v>1.5</v>
      </c>
      <c r="G2906" s="826">
        <v>3</v>
      </c>
      <c r="H2906" s="826">
        <v>1</v>
      </c>
      <c r="I2906" s="826"/>
      <c r="J2906" s="826">
        <v>14.688</v>
      </c>
      <c r="K2906" s="826">
        <v>9.992</v>
      </c>
      <c r="L2906" s="142" t="s">
        <v>2516</v>
      </c>
      <c r="M2906" s="136">
        <v>702</v>
      </c>
    </row>
    <row r="2907" s="136" customFormat="1" customHeight="1" outlineLevel="1" spans="1:13">
      <c r="A2907" s="196">
        <v>2975</v>
      </c>
      <c r="B2907" s="196"/>
      <c r="C2907" s="315"/>
      <c r="D2907" s="196" t="s">
        <v>1553</v>
      </c>
      <c r="E2907" s="826">
        <v>5.712</v>
      </c>
      <c r="F2907" s="826">
        <v>1.5</v>
      </c>
      <c r="G2907" s="826">
        <v>3</v>
      </c>
      <c r="H2907" s="826">
        <v>1</v>
      </c>
      <c r="I2907" s="826"/>
      <c r="J2907" s="826">
        <v>8.568</v>
      </c>
      <c r="K2907" s="826">
        <v>5.912</v>
      </c>
      <c r="L2907" s="142"/>
      <c r="M2907" s="136">
        <v>702</v>
      </c>
    </row>
    <row r="2908" s="136" customFormat="1" customHeight="1" outlineLevel="1" spans="1:13">
      <c r="A2908" s="196">
        <v>2976</v>
      </c>
      <c r="B2908" s="196"/>
      <c r="C2908" s="263"/>
      <c r="D2908" s="266" t="s">
        <v>1606</v>
      </c>
      <c r="E2908" s="826">
        <v>5.712</v>
      </c>
      <c r="F2908" s="826">
        <v>1.5</v>
      </c>
      <c r="G2908" s="826">
        <v>3</v>
      </c>
      <c r="H2908" s="826">
        <v>1</v>
      </c>
      <c r="I2908" s="826"/>
      <c r="J2908" s="826">
        <v>8.568</v>
      </c>
      <c r="K2908" s="826">
        <v>5.912</v>
      </c>
      <c r="L2908" s="142"/>
      <c r="M2908" s="136">
        <v>702</v>
      </c>
    </row>
    <row r="2909" s="136" customFormat="1" customHeight="1" outlineLevel="1" spans="1:13">
      <c r="A2909" s="196">
        <v>2977</v>
      </c>
      <c r="B2909" s="196"/>
      <c r="C2909" s="196" t="s">
        <v>1165</v>
      </c>
      <c r="D2909" s="196" t="s">
        <v>1553</v>
      </c>
      <c r="E2909" s="826">
        <v>3.366</v>
      </c>
      <c r="F2909" s="826">
        <v>1.5</v>
      </c>
      <c r="G2909" s="826">
        <v>1.4</v>
      </c>
      <c r="H2909" s="826">
        <v>1</v>
      </c>
      <c r="I2909" s="826"/>
      <c r="J2909" s="826">
        <v>5.049</v>
      </c>
      <c r="K2909" s="826">
        <v>3.566</v>
      </c>
      <c r="L2909" s="142" t="s">
        <v>2517</v>
      </c>
      <c r="M2909" s="136">
        <v>702</v>
      </c>
    </row>
    <row r="2910" s="136" customFormat="1" customHeight="1" outlineLevel="1" spans="1:13">
      <c r="A2910" s="196">
        <v>2978</v>
      </c>
      <c r="B2910" s="196"/>
      <c r="C2910" s="196" t="s">
        <v>1664</v>
      </c>
      <c r="D2910" s="196" t="s">
        <v>1553</v>
      </c>
      <c r="E2910" s="826">
        <v>1.3668</v>
      </c>
      <c r="F2910" s="826">
        <v>1.5</v>
      </c>
      <c r="G2910" s="826">
        <v>3</v>
      </c>
      <c r="H2910" s="826">
        <v>1</v>
      </c>
      <c r="I2910" s="826"/>
      <c r="J2910" s="826">
        <v>2.0502</v>
      </c>
      <c r="K2910" s="826">
        <v>1.5668</v>
      </c>
      <c r="L2910" s="142" t="s">
        <v>2518</v>
      </c>
      <c r="M2910" s="136">
        <v>702</v>
      </c>
    </row>
    <row r="2911" s="136" customFormat="1" customHeight="1" outlineLevel="1" spans="1:13">
      <c r="A2911" s="196">
        <v>2979</v>
      </c>
      <c r="B2911" s="196"/>
      <c r="C2911" s="196" t="s">
        <v>893</v>
      </c>
      <c r="D2911" s="196" t="s">
        <v>1553</v>
      </c>
      <c r="E2911" s="826">
        <v>4.131</v>
      </c>
      <c r="F2911" s="826">
        <v>1.5</v>
      </c>
      <c r="G2911" s="826">
        <v>3</v>
      </c>
      <c r="H2911" s="826">
        <v>1</v>
      </c>
      <c r="I2911" s="826"/>
      <c r="J2911" s="826">
        <v>6.1965</v>
      </c>
      <c r="K2911" s="826">
        <v>4.331</v>
      </c>
      <c r="L2911" s="142" t="s">
        <v>2519</v>
      </c>
      <c r="M2911" s="136">
        <v>702</v>
      </c>
    </row>
    <row r="2912" s="136" customFormat="1" customHeight="1" outlineLevel="1" spans="1:13">
      <c r="A2912" s="196">
        <v>2980</v>
      </c>
      <c r="B2912" s="196"/>
      <c r="C2912" s="196" t="s">
        <v>893</v>
      </c>
      <c r="D2912" s="196" t="s">
        <v>1553</v>
      </c>
      <c r="E2912" s="826">
        <v>3.5802</v>
      </c>
      <c r="F2912" s="826">
        <v>1.5</v>
      </c>
      <c r="G2912" s="826">
        <v>3</v>
      </c>
      <c r="H2912" s="826">
        <v>1</v>
      </c>
      <c r="I2912" s="826"/>
      <c r="J2912" s="826">
        <v>5.3703</v>
      </c>
      <c r="K2912" s="826">
        <v>3.7802</v>
      </c>
      <c r="L2912" s="142" t="s">
        <v>2520</v>
      </c>
      <c r="M2912" s="136">
        <v>702</v>
      </c>
    </row>
    <row r="2913" s="136" customFormat="1" customHeight="1" outlineLevel="1" spans="1:13">
      <c r="A2913" s="196">
        <v>2981</v>
      </c>
      <c r="B2913" s="196"/>
      <c r="C2913" s="196" t="s">
        <v>893</v>
      </c>
      <c r="D2913" s="196" t="s">
        <v>1553</v>
      </c>
      <c r="E2913" s="826">
        <v>2.907</v>
      </c>
      <c r="F2913" s="826">
        <v>1.5</v>
      </c>
      <c r="G2913" s="826">
        <v>3</v>
      </c>
      <c r="H2913" s="826">
        <v>1</v>
      </c>
      <c r="I2913" s="826"/>
      <c r="J2913" s="826">
        <v>4.3605</v>
      </c>
      <c r="K2913" s="826">
        <v>3.107</v>
      </c>
      <c r="L2913" s="142" t="s">
        <v>2521</v>
      </c>
      <c r="M2913" s="136">
        <v>702</v>
      </c>
    </row>
    <row r="2914" s="136" customFormat="1" customHeight="1" outlineLevel="1" spans="1:13">
      <c r="A2914" s="196">
        <v>2982</v>
      </c>
      <c r="B2914" s="196"/>
      <c r="C2914" s="196" t="s">
        <v>75</v>
      </c>
      <c r="D2914" s="196" t="s">
        <v>1553</v>
      </c>
      <c r="E2914" s="826">
        <v>3.366</v>
      </c>
      <c r="F2914" s="826">
        <v>1.5</v>
      </c>
      <c r="G2914" s="826">
        <v>3</v>
      </c>
      <c r="H2914" s="826">
        <v>1</v>
      </c>
      <c r="I2914" s="826"/>
      <c r="J2914" s="826">
        <v>5.049</v>
      </c>
      <c r="K2914" s="826">
        <v>3.566</v>
      </c>
      <c r="L2914" s="142" t="s">
        <v>2522</v>
      </c>
      <c r="M2914" s="136">
        <v>702</v>
      </c>
    </row>
    <row r="2915" s="136" customFormat="1" customHeight="1" outlineLevel="1" spans="1:13">
      <c r="A2915" s="196">
        <v>2983</v>
      </c>
      <c r="B2915" s="196"/>
      <c r="C2915" s="196" t="s">
        <v>75</v>
      </c>
      <c r="D2915" s="196" t="s">
        <v>1553</v>
      </c>
      <c r="E2915" s="826">
        <v>2.907</v>
      </c>
      <c r="F2915" s="826">
        <v>1.5</v>
      </c>
      <c r="G2915" s="826">
        <v>3</v>
      </c>
      <c r="H2915" s="826">
        <v>1</v>
      </c>
      <c r="I2915" s="826"/>
      <c r="J2915" s="826">
        <v>4.3605</v>
      </c>
      <c r="K2915" s="826">
        <v>3.107</v>
      </c>
      <c r="L2915" s="142" t="s">
        <v>2523</v>
      </c>
      <c r="M2915" s="136">
        <v>702</v>
      </c>
    </row>
    <row r="2916" s="136" customFormat="1" customHeight="1" outlineLevel="1" spans="1:13">
      <c r="A2916" s="196">
        <v>2984</v>
      </c>
      <c r="B2916" s="196"/>
      <c r="C2916" s="196" t="s">
        <v>1664</v>
      </c>
      <c r="D2916" s="196" t="s">
        <v>1553</v>
      </c>
      <c r="E2916" s="826">
        <v>3.366</v>
      </c>
      <c r="F2916" s="826">
        <v>1.5</v>
      </c>
      <c r="G2916" s="826">
        <v>3</v>
      </c>
      <c r="H2916" s="826">
        <v>1</v>
      </c>
      <c r="I2916" s="826"/>
      <c r="J2916" s="826">
        <v>5.049</v>
      </c>
      <c r="K2916" s="826">
        <v>3.566</v>
      </c>
      <c r="L2916" s="142" t="s">
        <v>2524</v>
      </c>
      <c r="M2916" s="136">
        <v>702</v>
      </c>
    </row>
    <row r="2917" s="136" customFormat="1" customHeight="1" outlineLevel="1" spans="1:13">
      <c r="A2917" s="196">
        <v>2985</v>
      </c>
      <c r="B2917" s="196"/>
      <c r="C2917" s="196" t="s">
        <v>75</v>
      </c>
      <c r="D2917" s="196" t="s">
        <v>1553</v>
      </c>
      <c r="E2917" s="826">
        <v>2.55</v>
      </c>
      <c r="F2917" s="826">
        <v>1.5</v>
      </c>
      <c r="G2917" s="826">
        <v>3</v>
      </c>
      <c r="H2917" s="826">
        <v>1</v>
      </c>
      <c r="I2917" s="826"/>
      <c r="J2917" s="826">
        <v>3.825</v>
      </c>
      <c r="K2917" s="826">
        <v>2.75</v>
      </c>
      <c r="L2917" s="142" t="s">
        <v>2525</v>
      </c>
      <c r="M2917" s="136">
        <v>702</v>
      </c>
    </row>
    <row r="2918" s="136" customFormat="1" customHeight="1" outlineLevel="1" spans="1:13">
      <c r="A2918" s="196">
        <v>2986</v>
      </c>
      <c r="B2918" s="196"/>
      <c r="C2918" s="196" t="s">
        <v>75</v>
      </c>
      <c r="D2918" s="196" t="s">
        <v>1553</v>
      </c>
      <c r="E2918" s="826">
        <v>2.04</v>
      </c>
      <c r="F2918" s="826">
        <v>1.5</v>
      </c>
      <c r="G2918" s="826">
        <v>3</v>
      </c>
      <c r="H2918" s="826">
        <v>1</v>
      </c>
      <c r="I2918" s="826"/>
      <c r="J2918" s="826">
        <v>3.06</v>
      </c>
      <c r="K2918" s="826">
        <v>2.24</v>
      </c>
      <c r="L2918" s="142" t="s">
        <v>2526</v>
      </c>
      <c r="M2918" s="136">
        <v>702</v>
      </c>
    </row>
    <row r="2919" s="136" customFormat="1" customHeight="1" outlineLevel="1" spans="1:13">
      <c r="A2919" s="196">
        <v>2987</v>
      </c>
      <c r="B2919" s="196"/>
      <c r="C2919" s="196" t="s">
        <v>893</v>
      </c>
      <c r="D2919" s="196" t="s">
        <v>1553</v>
      </c>
      <c r="E2919" s="826">
        <v>2.55</v>
      </c>
      <c r="F2919" s="826">
        <v>1.5</v>
      </c>
      <c r="G2919" s="826">
        <v>3</v>
      </c>
      <c r="H2919" s="826">
        <v>1</v>
      </c>
      <c r="I2919" s="826"/>
      <c r="J2919" s="826">
        <v>3.825</v>
      </c>
      <c r="K2919" s="826">
        <v>2.75</v>
      </c>
      <c r="L2919" s="142" t="s">
        <v>2527</v>
      </c>
      <c r="M2919" s="136">
        <v>702</v>
      </c>
    </row>
    <row r="2920" s="136" customFormat="1" customHeight="1" outlineLevel="1" spans="1:13">
      <c r="A2920" s="196">
        <v>2988</v>
      </c>
      <c r="B2920" s="196"/>
      <c r="C2920" s="196" t="s">
        <v>893</v>
      </c>
      <c r="D2920" s="196" t="s">
        <v>1553</v>
      </c>
      <c r="E2920" s="826">
        <v>2.652</v>
      </c>
      <c r="F2920" s="826">
        <v>1.5</v>
      </c>
      <c r="G2920" s="826">
        <v>3</v>
      </c>
      <c r="H2920" s="826">
        <v>1</v>
      </c>
      <c r="I2920" s="826"/>
      <c r="J2920" s="826">
        <v>3.978</v>
      </c>
      <c r="K2920" s="826">
        <v>2.852</v>
      </c>
      <c r="L2920" s="142" t="s">
        <v>2528</v>
      </c>
      <c r="M2920" s="136">
        <v>702</v>
      </c>
    </row>
    <row r="2921" s="136" customFormat="1" customHeight="1" outlineLevel="1" spans="1:13">
      <c r="A2921" s="196">
        <v>2989</v>
      </c>
      <c r="B2921" s="196"/>
      <c r="C2921" s="196" t="s">
        <v>893</v>
      </c>
      <c r="D2921" s="196" t="s">
        <v>1553</v>
      </c>
      <c r="E2921" s="826">
        <v>2.04</v>
      </c>
      <c r="F2921" s="826">
        <v>1.5</v>
      </c>
      <c r="G2921" s="826">
        <v>3</v>
      </c>
      <c r="H2921" s="826">
        <v>1</v>
      </c>
      <c r="I2921" s="826"/>
      <c r="J2921" s="826">
        <v>3.06</v>
      </c>
      <c r="K2921" s="826">
        <v>2.24</v>
      </c>
      <c r="L2921" s="142" t="s">
        <v>2529</v>
      </c>
      <c r="M2921" s="136">
        <v>702</v>
      </c>
    </row>
    <row r="2922" s="136" customFormat="1" customHeight="1" outlineLevel="1" spans="1:13">
      <c r="A2922" s="196">
        <v>2990</v>
      </c>
      <c r="B2922" s="196"/>
      <c r="C2922" s="196" t="s">
        <v>1190</v>
      </c>
      <c r="D2922" s="196" t="s">
        <v>1553</v>
      </c>
      <c r="E2922" s="826">
        <v>9.69</v>
      </c>
      <c r="F2922" s="826">
        <v>1.5</v>
      </c>
      <c r="G2922" s="826">
        <v>3</v>
      </c>
      <c r="H2922" s="826">
        <v>1</v>
      </c>
      <c r="I2922" s="826"/>
      <c r="J2922" s="826">
        <v>14.535</v>
      </c>
      <c r="K2922" s="826">
        <v>9.89</v>
      </c>
      <c r="L2922" s="142" t="s">
        <v>2530</v>
      </c>
      <c r="M2922" s="136">
        <v>498</v>
      </c>
    </row>
    <row r="2923" s="136" customFormat="1" customHeight="1" outlineLevel="1" spans="1:13">
      <c r="A2923" s="196">
        <v>2991</v>
      </c>
      <c r="B2923" s="196"/>
      <c r="C2923" s="196" t="s">
        <v>1239</v>
      </c>
      <c r="D2923" s="196" t="s">
        <v>1553</v>
      </c>
      <c r="E2923" s="826">
        <v>29.376</v>
      </c>
      <c r="F2923" s="826">
        <v>1.5</v>
      </c>
      <c r="G2923" s="826">
        <v>3</v>
      </c>
      <c r="H2923" s="826">
        <v>1</v>
      </c>
      <c r="I2923" s="826"/>
      <c r="J2923" s="826">
        <v>44.064</v>
      </c>
      <c r="K2923" s="826">
        <v>29.576</v>
      </c>
      <c r="L2923" s="142" t="s">
        <v>1561</v>
      </c>
      <c r="M2923" s="136">
        <v>498</v>
      </c>
    </row>
    <row r="2924" s="136" customFormat="1" customHeight="1" outlineLevel="1" spans="1:13">
      <c r="A2924" s="196">
        <v>2992</v>
      </c>
      <c r="B2924" s="196"/>
      <c r="C2924" s="196" t="s">
        <v>83</v>
      </c>
      <c r="D2924" s="196" t="s">
        <v>1553</v>
      </c>
      <c r="E2924" s="826">
        <v>1.836</v>
      </c>
      <c r="F2924" s="826">
        <v>1.5</v>
      </c>
      <c r="G2924" s="826">
        <v>3</v>
      </c>
      <c r="H2924" s="826">
        <v>1</v>
      </c>
      <c r="I2924" s="826"/>
      <c r="J2924" s="826">
        <v>2.754</v>
      </c>
      <c r="K2924" s="826">
        <v>2.036</v>
      </c>
      <c r="L2924" s="142" t="s">
        <v>2531</v>
      </c>
      <c r="M2924" s="136">
        <v>498</v>
      </c>
    </row>
    <row r="2925" s="136" customFormat="1" customHeight="1" outlineLevel="1" spans="1:13">
      <c r="A2925" s="196">
        <v>2993</v>
      </c>
      <c r="B2925" s="196"/>
      <c r="C2925" s="196"/>
      <c r="D2925" s="266" t="s">
        <v>1606</v>
      </c>
      <c r="E2925" s="826">
        <v>1.836</v>
      </c>
      <c r="F2925" s="826">
        <v>1.5</v>
      </c>
      <c r="G2925" s="826">
        <v>3</v>
      </c>
      <c r="H2925" s="826">
        <v>1</v>
      </c>
      <c r="I2925" s="826"/>
      <c r="J2925" s="826">
        <v>2.754</v>
      </c>
      <c r="K2925" s="826">
        <v>2.036</v>
      </c>
      <c r="L2925" s="142"/>
      <c r="M2925" s="136">
        <v>498</v>
      </c>
    </row>
    <row r="2926" s="136" customFormat="1" customHeight="1" outlineLevel="1" spans="1:13">
      <c r="A2926" s="196">
        <v>2994</v>
      </c>
      <c r="B2926" s="196"/>
      <c r="C2926" s="196"/>
      <c r="D2926" s="196" t="s">
        <v>1555</v>
      </c>
      <c r="E2926" s="826">
        <v>6.63</v>
      </c>
      <c r="F2926" s="826">
        <v>1.5</v>
      </c>
      <c r="G2926" s="826">
        <v>3</v>
      </c>
      <c r="H2926" s="826">
        <v>3</v>
      </c>
      <c r="I2926" s="826"/>
      <c r="J2926" s="826">
        <v>29.835</v>
      </c>
      <c r="K2926" s="826">
        <v>6.83</v>
      </c>
      <c r="L2926" s="142"/>
      <c r="M2926" s="136">
        <v>498</v>
      </c>
    </row>
    <row r="2927" s="136" customFormat="1" customHeight="1" outlineLevel="1" spans="1:13">
      <c r="A2927" s="196">
        <v>2995</v>
      </c>
      <c r="B2927" s="196"/>
      <c r="C2927" s="196"/>
      <c r="D2927" s="196" t="s">
        <v>1547</v>
      </c>
      <c r="E2927" s="826">
        <v>1.428</v>
      </c>
      <c r="F2927" s="826">
        <v>1.5</v>
      </c>
      <c r="G2927" s="266">
        <v>3.96</v>
      </c>
      <c r="H2927" s="826">
        <v>1</v>
      </c>
      <c r="I2927" s="826">
        <v>5.65488</v>
      </c>
      <c r="J2927" s="826"/>
      <c r="K2927" s="826"/>
      <c r="L2927" s="142"/>
      <c r="M2927" s="136">
        <v>498</v>
      </c>
    </row>
    <row r="2928" s="136" customFormat="1" customHeight="1" outlineLevel="1" spans="1:13">
      <c r="A2928" s="196">
        <v>2996</v>
      </c>
      <c r="B2928" s="196"/>
      <c r="C2928" s="196" t="s">
        <v>83</v>
      </c>
      <c r="D2928" s="196" t="s">
        <v>1553</v>
      </c>
      <c r="E2928" s="826">
        <v>1.836</v>
      </c>
      <c r="F2928" s="826">
        <v>1.5</v>
      </c>
      <c r="G2928" s="826">
        <v>3</v>
      </c>
      <c r="H2928" s="826">
        <v>1</v>
      </c>
      <c r="I2928" s="826"/>
      <c r="J2928" s="826">
        <v>2.754</v>
      </c>
      <c r="K2928" s="826">
        <v>2.036</v>
      </c>
      <c r="L2928" s="142" t="s">
        <v>2532</v>
      </c>
      <c r="M2928" s="136">
        <v>498</v>
      </c>
    </row>
    <row r="2929" s="136" customFormat="1" customHeight="1" outlineLevel="1" spans="1:13">
      <c r="A2929" s="196">
        <v>2997</v>
      </c>
      <c r="B2929" s="196"/>
      <c r="C2929" s="196"/>
      <c r="D2929" s="266" t="s">
        <v>1606</v>
      </c>
      <c r="E2929" s="826">
        <v>1.836</v>
      </c>
      <c r="F2929" s="826">
        <v>1.5</v>
      </c>
      <c r="G2929" s="826">
        <v>3</v>
      </c>
      <c r="H2929" s="826">
        <v>1</v>
      </c>
      <c r="I2929" s="826"/>
      <c r="J2929" s="826">
        <v>2.754</v>
      </c>
      <c r="K2929" s="826">
        <v>2.036</v>
      </c>
      <c r="L2929" s="142"/>
      <c r="M2929" s="136">
        <v>498</v>
      </c>
    </row>
    <row r="2930" s="136" customFormat="1" customHeight="1" outlineLevel="1" spans="1:13">
      <c r="A2930" s="196">
        <v>2998</v>
      </c>
      <c r="B2930" s="196"/>
      <c r="C2930" s="196"/>
      <c r="D2930" s="196" t="s">
        <v>1555</v>
      </c>
      <c r="E2930" s="826">
        <v>6.63</v>
      </c>
      <c r="F2930" s="826">
        <v>1.5</v>
      </c>
      <c r="G2930" s="826">
        <v>3</v>
      </c>
      <c r="H2930" s="826">
        <v>3</v>
      </c>
      <c r="I2930" s="826"/>
      <c r="J2930" s="826">
        <v>29.835</v>
      </c>
      <c r="K2930" s="826">
        <v>6.83</v>
      </c>
      <c r="L2930" s="142"/>
      <c r="M2930" s="136">
        <v>498</v>
      </c>
    </row>
    <row r="2931" s="136" customFormat="1" customHeight="1" outlineLevel="1" spans="1:13">
      <c r="A2931" s="196">
        <v>2999</v>
      </c>
      <c r="B2931" s="196"/>
      <c r="C2931" s="196"/>
      <c r="D2931" s="196" t="s">
        <v>1547</v>
      </c>
      <c r="E2931" s="826">
        <v>1.428</v>
      </c>
      <c r="F2931" s="826">
        <v>1.5</v>
      </c>
      <c r="G2931" s="266">
        <v>3.96</v>
      </c>
      <c r="H2931" s="826">
        <v>1</v>
      </c>
      <c r="I2931" s="826">
        <v>5.65488</v>
      </c>
      <c r="J2931" s="826"/>
      <c r="K2931" s="826"/>
      <c r="L2931" s="142"/>
      <c r="M2931" s="136">
        <v>498</v>
      </c>
    </row>
    <row r="2932" s="136" customFormat="1" customHeight="1" outlineLevel="1" spans="1:13">
      <c r="A2932" s="196">
        <v>3000</v>
      </c>
      <c r="B2932" s="196"/>
      <c r="C2932" s="196" t="s">
        <v>83</v>
      </c>
      <c r="D2932" s="196" t="s">
        <v>1553</v>
      </c>
      <c r="E2932" s="826">
        <v>1.836</v>
      </c>
      <c r="F2932" s="826">
        <v>1.5</v>
      </c>
      <c r="G2932" s="826">
        <v>3</v>
      </c>
      <c r="H2932" s="826">
        <v>1</v>
      </c>
      <c r="I2932" s="826"/>
      <c r="J2932" s="826">
        <v>2.754</v>
      </c>
      <c r="K2932" s="826">
        <v>2.036</v>
      </c>
      <c r="L2932" s="142" t="s">
        <v>2533</v>
      </c>
      <c r="M2932" s="136">
        <v>498</v>
      </c>
    </row>
    <row r="2933" s="136" customFormat="1" customHeight="1" outlineLevel="1" spans="1:13">
      <c r="A2933" s="196">
        <v>3001</v>
      </c>
      <c r="B2933" s="196"/>
      <c r="C2933" s="196"/>
      <c r="D2933" s="266" t="s">
        <v>1606</v>
      </c>
      <c r="E2933" s="826">
        <v>1.836</v>
      </c>
      <c r="F2933" s="826">
        <v>1.5</v>
      </c>
      <c r="G2933" s="826">
        <v>3</v>
      </c>
      <c r="H2933" s="826">
        <v>1</v>
      </c>
      <c r="I2933" s="826"/>
      <c r="J2933" s="826">
        <v>2.754</v>
      </c>
      <c r="K2933" s="826">
        <v>2.036</v>
      </c>
      <c r="L2933" s="142"/>
      <c r="M2933" s="136">
        <v>498</v>
      </c>
    </row>
    <row r="2934" s="136" customFormat="1" customHeight="1" outlineLevel="1" spans="1:13">
      <c r="A2934" s="196">
        <v>3002</v>
      </c>
      <c r="B2934" s="196"/>
      <c r="C2934" s="196"/>
      <c r="D2934" s="196" t="s">
        <v>1555</v>
      </c>
      <c r="E2934" s="826">
        <v>6.63</v>
      </c>
      <c r="F2934" s="826">
        <v>1.5</v>
      </c>
      <c r="G2934" s="826">
        <v>3</v>
      </c>
      <c r="H2934" s="826">
        <v>3</v>
      </c>
      <c r="I2934" s="826"/>
      <c r="J2934" s="826">
        <v>29.835</v>
      </c>
      <c r="K2934" s="826">
        <v>6.83</v>
      </c>
      <c r="L2934" s="142"/>
      <c r="M2934" s="136">
        <v>498</v>
      </c>
    </row>
    <row r="2935" s="136" customFormat="1" customHeight="1" outlineLevel="1" spans="1:13">
      <c r="A2935" s="196">
        <v>3003</v>
      </c>
      <c r="B2935" s="196"/>
      <c r="C2935" s="196"/>
      <c r="D2935" s="196" t="s">
        <v>1547</v>
      </c>
      <c r="E2935" s="826">
        <v>1.428</v>
      </c>
      <c r="F2935" s="826">
        <v>1.5</v>
      </c>
      <c r="G2935" s="266">
        <v>3.96</v>
      </c>
      <c r="H2935" s="826">
        <v>1</v>
      </c>
      <c r="I2935" s="826">
        <v>5.65488</v>
      </c>
      <c r="J2935" s="826"/>
      <c r="K2935" s="826"/>
      <c r="L2935" s="142"/>
      <c r="M2935" s="136">
        <v>498</v>
      </c>
    </row>
    <row r="2936" s="136" customFormat="1" customHeight="1" outlineLevel="1" spans="1:13">
      <c r="A2936" s="196">
        <v>3004</v>
      </c>
      <c r="B2936" s="196"/>
      <c r="C2936" s="196" t="s">
        <v>83</v>
      </c>
      <c r="D2936" s="196" t="s">
        <v>1553</v>
      </c>
      <c r="E2936" s="826">
        <v>1.836</v>
      </c>
      <c r="F2936" s="826">
        <v>1.5</v>
      </c>
      <c r="G2936" s="826">
        <v>3</v>
      </c>
      <c r="H2936" s="826">
        <v>1</v>
      </c>
      <c r="I2936" s="826"/>
      <c r="J2936" s="826">
        <v>2.754</v>
      </c>
      <c r="K2936" s="826">
        <v>2.036</v>
      </c>
      <c r="L2936" s="142" t="s">
        <v>2534</v>
      </c>
      <c r="M2936" s="136">
        <v>498</v>
      </c>
    </row>
    <row r="2937" s="136" customFormat="1" customHeight="1" outlineLevel="1" spans="1:13">
      <c r="A2937" s="196">
        <v>3005</v>
      </c>
      <c r="B2937" s="196"/>
      <c r="C2937" s="196"/>
      <c r="D2937" s="266" t="s">
        <v>1606</v>
      </c>
      <c r="E2937" s="826">
        <v>1.836</v>
      </c>
      <c r="F2937" s="826">
        <v>1.5</v>
      </c>
      <c r="G2937" s="826">
        <v>3</v>
      </c>
      <c r="H2937" s="826">
        <v>1</v>
      </c>
      <c r="I2937" s="826"/>
      <c r="J2937" s="826">
        <v>2.754</v>
      </c>
      <c r="K2937" s="826">
        <v>2.036</v>
      </c>
      <c r="L2937" s="142"/>
      <c r="M2937" s="136">
        <v>498</v>
      </c>
    </row>
    <row r="2938" s="136" customFormat="1" customHeight="1" outlineLevel="1" spans="1:13">
      <c r="A2938" s="196">
        <v>3006</v>
      </c>
      <c r="B2938" s="196"/>
      <c r="C2938" s="196"/>
      <c r="D2938" s="196" t="s">
        <v>1555</v>
      </c>
      <c r="E2938" s="826">
        <v>6.63</v>
      </c>
      <c r="F2938" s="826">
        <v>1.5</v>
      </c>
      <c r="G2938" s="826">
        <v>3</v>
      </c>
      <c r="H2938" s="826">
        <v>3</v>
      </c>
      <c r="I2938" s="826"/>
      <c r="J2938" s="826">
        <v>29.835</v>
      </c>
      <c r="K2938" s="826">
        <v>6.83</v>
      </c>
      <c r="L2938" s="142"/>
      <c r="M2938" s="136">
        <v>498</v>
      </c>
    </row>
    <row r="2939" s="136" customFormat="1" customHeight="1" outlineLevel="1" spans="1:13">
      <c r="A2939" s="196">
        <v>3007</v>
      </c>
      <c r="B2939" s="196"/>
      <c r="C2939" s="196"/>
      <c r="D2939" s="196" t="s">
        <v>1547</v>
      </c>
      <c r="E2939" s="826">
        <v>1.428</v>
      </c>
      <c r="F2939" s="826">
        <v>1.5</v>
      </c>
      <c r="G2939" s="266">
        <v>3.96</v>
      </c>
      <c r="H2939" s="826">
        <v>1</v>
      </c>
      <c r="I2939" s="826">
        <v>5.65488</v>
      </c>
      <c r="J2939" s="826"/>
      <c r="K2939" s="826"/>
      <c r="L2939" s="142"/>
      <c r="M2939" s="136">
        <v>498</v>
      </c>
    </row>
    <row r="2940" s="136" customFormat="1" customHeight="1" outlineLevel="1" spans="1:13">
      <c r="A2940" s="196">
        <v>3008</v>
      </c>
      <c r="B2940" s="196"/>
      <c r="C2940" s="196" t="s">
        <v>83</v>
      </c>
      <c r="D2940" s="196" t="s">
        <v>1553</v>
      </c>
      <c r="E2940" s="826">
        <v>1.836</v>
      </c>
      <c r="F2940" s="826">
        <v>1.5</v>
      </c>
      <c r="G2940" s="826">
        <v>3</v>
      </c>
      <c r="H2940" s="826">
        <v>1</v>
      </c>
      <c r="I2940" s="826"/>
      <c r="J2940" s="826">
        <v>2.754</v>
      </c>
      <c r="K2940" s="826">
        <v>2.036</v>
      </c>
      <c r="L2940" s="142" t="s">
        <v>2535</v>
      </c>
      <c r="M2940" s="136">
        <v>498</v>
      </c>
    </row>
    <row r="2941" s="136" customFormat="1" customHeight="1" outlineLevel="1" spans="1:13">
      <c r="A2941" s="196">
        <v>3009</v>
      </c>
      <c r="B2941" s="196"/>
      <c r="C2941" s="196"/>
      <c r="D2941" s="266" t="s">
        <v>1606</v>
      </c>
      <c r="E2941" s="826">
        <v>1.836</v>
      </c>
      <c r="F2941" s="826">
        <v>1.5</v>
      </c>
      <c r="G2941" s="826">
        <v>3</v>
      </c>
      <c r="H2941" s="826">
        <v>1</v>
      </c>
      <c r="I2941" s="826"/>
      <c r="J2941" s="826">
        <v>2.754</v>
      </c>
      <c r="K2941" s="826">
        <v>2.036</v>
      </c>
      <c r="L2941" s="142"/>
      <c r="M2941" s="136">
        <v>498</v>
      </c>
    </row>
    <row r="2942" s="136" customFormat="1" customHeight="1" outlineLevel="1" spans="1:13">
      <c r="A2942" s="196">
        <v>3010</v>
      </c>
      <c r="B2942" s="196"/>
      <c r="C2942" s="196"/>
      <c r="D2942" s="196" t="s">
        <v>1555</v>
      </c>
      <c r="E2942" s="826">
        <v>6.63</v>
      </c>
      <c r="F2942" s="826">
        <v>1.5</v>
      </c>
      <c r="G2942" s="826">
        <v>3</v>
      </c>
      <c r="H2942" s="826">
        <v>2</v>
      </c>
      <c r="I2942" s="826"/>
      <c r="J2942" s="826">
        <v>19.89</v>
      </c>
      <c r="K2942" s="826">
        <v>6.83</v>
      </c>
      <c r="L2942" s="142"/>
      <c r="M2942" s="136">
        <v>498</v>
      </c>
    </row>
    <row r="2943" s="136" customFormat="1" customHeight="1" outlineLevel="1" spans="1:13">
      <c r="A2943" s="196">
        <v>3011</v>
      </c>
      <c r="B2943" s="196"/>
      <c r="C2943" s="196"/>
      <c r="D2943" s="196" t="s">
        <v>1547</v>
      </c>
      <c r="E2943" s="826">
        <v>1.428</v>
      </c>
      <c r="F2943" s="826">
        <v>1.5</v>
      </c>
      <c r="G2943" s="266">
        <v>3.96</v>
      </c>
      <c r="H2943" s="826">
        <v>1</v>
      </c>
      <c r="I2943" s="826">
        <v>5.65488</v>
      </c>
      <c r="J2943" s="826"/>
      <c r="K2943" s="826"/>
      <c r="L2943" s="142"/>
      <c r="M2943" s="136">
        <v>498</v>
      </c>
    </row>
    <row r="2944" s="136" customFormat="1" customHeight="1" outlineLevel="1" spans="1:13">
      <c r="A2944" s="196">
        <v>3012</v>
      </c>
      <c r="B2944" s="196"/>
      <c r="C2944" s="196" t="s">
        <v>1355</v>
      </c>
      <c r="D2944" s="196" t="s">
        <v>1553</v>
      </c>
      <c r="E2944" s="826">
        <v>1.836</v>
      </c>
      <c r="F2944" s="826">
        <v>1.5</v>
      </c>
      <c r="G2944" s="826">
        <v>3</v>
      </c>
      <c r="H2944" s="826">
        <v>1</v>
      </c>
      <c r="I2944" s="826"/>
      <c r="J2944" s="826">
        <v>2.754</v>
      </c>
      <c r="K2944" s="826">
        <v>2.036</v>
      </c>
      <c r="L2944" s="142" t="s">
        <v>2536</v>
      </c>
      <c r="M2944" s="136">
        <v>498</v>
      </c>
    </row>
    <row r="2945" s="136" customFormat="1" customHeight="1" outlineLevel="1" spans="1:13">
      <c r="A2945" s="196">
        <v>3013</v>
      </c>
      <c r="B2945" s="196"/>
      <c r="C2945" s="196"/>
      <c r="D2945" s="266" t="s">
        <v>1606</v>
      </c>
      <c r="E2945" s="826">
        <v>1.836</v>
      </c>
      <c r="F2945" s="826">
        <v>1.5</v>
      </c>
      <c r="G2945" s="826">
        <v>3</v>
      </c>
      <c r="H2945" s="826">
        <v>1</v>
      </c>
      <c r="I2945" s="826"/>
      <c r="J2945" s="826">
        <v>2.754</v>
      </c>
      <c r="K2945" s="826">
        <v>2.036</v>
      </c>
      <c r="L2945" s="142"/>
      <c r="M2945" s="136">
        <v>498</v>
      </c>
    </row>
    <row r="2946" s="136" customFormat="1" customHeight="1" outlineLevel="1" spans="1:13">
      <c r="A2946" s="196">
        <v>3014</v>
      </c>
      <c r="B2946" s="196"/>
      <c r="C2946" s="196"/>
      <c r="D2946" s="196" t="s">
        <v>1555</v>
      </c>
      <c r="E2946" s="826">
        <v>6.63</v>
      </c>
      <c r="F2946" s="826">
        <v>1.5</v>
      </c>
      <c r="G2946" s="826">
        <v>3</v>
      </c>
      <c r="H2946" s="826">
        <v>2</v>
      </c>
      <c r="I2946" s="826"/>
      <c r="J2946" s="826">
        <v>19.89</v>
      </c>
      <c r="K2946" s="826">
        <v>6.83</v>
      </c>
      <c r="L2946" s="142"/>
      <c r="M2946" s="136">
        <v>498</v>
      </c>
    </row>
    <row r="2947" s="136" customFormat="1" customHeight="1" outlineLevel="1" spans="1:13">
      <c r="A2947" s="196">
        <v>3015</v>
      </c>
      <c r="B2947" s="196"/>
      <c r="C2947" s="196"/>
      <c r="D2947" s="196" t="s">
        <v>1547</v>
      </c>
      <c r="E2947" s="826">
        <v>1.428</v>
      </c>
      <c r="F2947" s="826">
        <v>1.5</v>
      </c>
      <c r="G2947" s="266">
        <v>3.96</v>
      </c>
      <c r="H2947" s="826">
        <v>1</v>
      </c>
      <c r="I2947" s="826">
        <v>5.65488</v>
      </c>
      <c r="J2947" s="826"/>
      <c r="K2947" s="826"/>
      <c r="L2947" s="142"/>
      <c r="M2947" s="136">
        <v>498</v>
      </c>
    </row>
    <row r="2948" s="136" customFormat="1" customHeight="1" outlineLevel="1" spans="1:13">
      <c r="A2948" s="196">
        <v>3016</v>
      </c>
      <c r="B2948" s="196"/>
      <c r="C2948" s="196" t="s">
        <v>1355</v>
      </c>
      <c r="D2948" s="196" t="s">
        <v>1553</v>
      </c>
      <c r="E2948" s="826">
        <v>1.836</v>
      </c>
      <c r="F2948" s="826">
        <v>1.5</v>
      </c>
      <c r="G2948" s="826">
        <v>3</v>
      </c>
      <c r="H2948" s="826">
        <v>1</v>
      </c>
      <c r="I2948" s="826"/>
      <c r="J2948" s="826">
        <v>2.754</v>
      </c>
      <c r="K2948" s="826">
        <v>2.036</v>
      </c>
      <c r="L2948" s="142" t="s">
        <v>2537</v>
      </c>
      <c r="M2948" s="136">
        <v>498</v>
      </c>
    </row>
    <row r="2949" s="136" customFormat="1" customHeight="1" outlineLevel="1" spans="1:13">
      <c r="A2949" s="196">
        <v>3017</v>
      </c>
      <c r="B2949" s="196"/>
      <c r="C2949" s="196"/>
      <c r="D2949" s="266" t="s">
        <v>1606</v>
      </c>
      <c r="E2949" s="826">
        <v>1.836</v>
      </c>
      <c r="F2949" s="826">
        <v>1.5</v>
      </c>
      <c r="G2949" s="826">
        <v>3</v>
      </c>
      <c r="H2949" s="826">
        <v>1</v>
      </c>
      <c r="I2949" s="826"/>
      <c r="J2949" s="826">
        <v>2.754</v>
      </c>
      <c r="K2949" s="826">
        <v>2.036</v>
      </c>
      <c r="L2949" s="142"/>
      <c r="M2949" s="136">
        <v>498</v>
      </c>
    </row>
    <row r="2950" s="136" customFormat="1" customHeight="1" outlineLevel="1" spans="1:13">
      <c r="A2950" s="196">
        <v>3018</v>
      </c>
      <c r="B2950" s="196"/>
      <c r="C2950" s="196"/>
      <c r="D2950" s="196" t="s">
        <v>1555</v>
      </c>
      <c r="E2950" s="826">
        <v>6.63</v>
      </c>
      <c r="F2950" s="826">
        <v>1.5</v>
      </c>
      <c r="G2950" s="826">
        <v>3</v>
      </c>
      <c r="H2950" s="826">
        <v>2</v>
      </c>
      <c r="I2950" s="826"/>
      <c r="J2950" s="826">
        <v>19.89</v>
      </c>
      <c r="K2950" s="826">
        <v>6.83</v>
      </c>
      <c r="L2950" s="142"/>
      <c r="M2950" s="136">
        <v>498</v>
      </c>
    </row>
    <row r="2951" s="136" customFormat="1" customHeight="1" outlineLevel="1" spans="1:13">
      <c r="A2951" s="196">
        <v>3019</v>
      </c>
      <c r="B2951" s="196"/>
      <c r="C2951" s="196"/>
      <c r="D2951" s="196" t="s">
        <v>1547</v>
      </c>
      <c r="E2951" s="826">
        <v>1.428</v>
      </c>
      <c r="F2951" s="826">
        <v>1.5</v>
      </c>
      <c r="G2951" s="266">
        <v>3.96</v>
      </c>
      <c r="H2951" s="826">
        <v>1</v>
      </c>
      <c r="I2951" s="826">
        <v>5.65488</v>
      </c>
      <c r="J2951" s="826"/>
      <c r="K2951" s="826"/>
      <c r="L2951" s="142"/>
      <c r="M2951" s="136">
        <v>498</v>
      </c>
    </row>
    <row r="2952" s="136" customFormat="1" customHeight="1" outlineLevel="1" spans="1:13">
      <c r="A2952" s="196">
        <v>3020</v>
      </c>
      <c r="B2952" s="196"/>
      <c r="C2952" s="196" t="s">
        <v>83</v>
      </c>
      <c r="D2952" s="196" t="s">
        <v>1553</v>
      </c>
      <c r="E2952" s="826">
        <v>1.836</v>
      </c>
      <c r="F2952" s="826">
        <v>1.5</v>
      </c>
      <c r="G2952" s="826">
        <v>3</v>
      </c>
      <c r="H2952" s="826">
        <v>1</v>
      </c>
      <c r="I2952" s="826"/>
      <c r="J2952" s="826">
        <v>2.754</v>
      </c>
      <c r="K2952" s="826">
        <v>2.036</v>
      </c>
      <c r="L2952" s="142" t="s">
        <v>2538</v>
      </c>
      <c r="M2952" s="136">
        <v>498</v>
      </c>
    </row>
    <row r="2953" s="136" customFormat="1" customHeight="1" outlineLevel="1" spans="1:13">
      <c r="A2953" s="196">
        <v>3021</v>
      </c>
      <c r="B2953" s="196"/>
      <c r="C2953" s="196"/>
      <c r="D2953" s="266" t="s">
        <v>1606</v>
      </c>
      <c r="E2953" s="826">
        <v>1.836</v>
      </c>
      <c r="F2953" s="826">
        <v>1.5</v>
      </c>
      <c r="G2953" s="826">
        <v>3</v>
      </c>
      <c r="H2953" s="826">
        <v>1</v>
      </c>
      <c r="I2953" s="826"/>
      <c r="J2953" s="826">
        <v>2.754</v>
      </c>
      <c r="K2953" s="826">
        <v>2.036</v>
      </c>
      <c r="L2953" s="142"/>
      <c r="M2953" s="136">
        <v>498</v>
      </c>
    </row>
    <row r="2954" s="136" customFormat="1" customHeight="1" outlineLevel="1" spans="1:13">
      <c r="A2954" s="196">
        <v>3022</v>
      </c>
      <c r="B2954" s="196"/>
      <c r="C2954" s="196"/>
      <c r="D2954" s="196" t="s">
        <v>1555</v>
      </c>
      <c r="E2954" s="826">
        <v>6.63</v>
      </c>
      <c r="F2954" s="826">
        <v>1.5</v>
      </c>
      <c r="G2954" s="826">
        <v>3</v>
      </c>
      <c r="H2954" s="826">
        <v>2</v>
      </c>
      <c r="I2954" s="826"/>
      <c r="J2954" s="826">
        <v>19.89</v>
      </c>
      <c r="K2954" s="826">
        <v>6.83</v>
      </c>
      <c r="L2954" s="142"/>
      <c r="M2954" s="136">
        <v>498</v>
      </c>
    </row>
    <row r="2955" s="136" customFormat="1" customHeight="1" outlineLevel="1" spans="1:13">
      <c r="A2955" s="196">
        <v>3023</v>
      </c>
      <c r="B2955" s="196"/>
      <c r="C2955" s="196"/>
      <c r="D2955" s="196" t="s">
        <v>1547</v>
      </c>
      <c r="E2955" s="826">
        <v>1.428</v>
      </c>
      <c r="F2955" s="826">
        <v>1.5</v>
      </c>
      <c r="G2955" s="266">
        <v>3.96</v>
      </c>
      <c r="H2955" s="826">
        <v>1</v>
      </c>
      <c r="I2955" s="826">
        <v>5.65488</v>
      </c>
      <c r="J2955" s="826"/>
      <c r="K2955" s="826"/>
      <c r="L2955" s="142"/>
      <c r="M2955" s="136">
        <v>498</v>
      </c>
    </row>
    <row r="2956" s="136" customFormat="1" customHeight="1" outlineLevel="1" spans="1:13">
      <c r="A2956" s="196">
        <v>3024</v>
      </c>
      <c r="B2956" s="196"/>
      <c r="C2956" s="196" t="s">
        <v>83</v>
      </c>
      <c r="D2956" s="196" t="s">
        <v>1553</v>
      </c>
      <c r="E2956" s="826">
        <v>3.264</v>
      </c>
      <c r="F2956" s="826">
        <v>1.5</v>
      </c>
      <c r="G2956" s="826">
        <v>3</v>
      </c>
      <c r="H2956" s="826">
        <v>1</v>
      </c>
      <c r="I2956" s="826"/>
      <c r="J2956" s="826">
        <v>4.896</v>
      </c>
      <c r="K2956" s="826">
        <v>3.464</v>
      </c>
      <c r="L2956" s="142" t="s">
        <v>2539</v>
      </c>
      <c r="M2956" s="136">
        <v>498</v>
      </c>
    </row>
    <row r="2957" s="136" customFormat="1" customHeight="1" outlineLevel="1" spans="1:13">
      <c r="A2957" s="196">
        <v>3025</v>
      </c>
      <c r="B2957" s="196"/>
      <c r="C2957" s="196"/>
      <c r="D2957" s="266" t="s">
        <v>1606</v>
      </c>
      <c r="E2957" s="826">
        <v>3.264</v>
      </c>
      <c r="F2957" s="826">
        <v>1.5</v>
      </c>
      <c r="G2957" s="826">
        <v>3</v>
      </c>
      <c r="H2957" s="826">
        <v>1</v>
      </c>
      <c r="I2957" s="826"/>
      <c r="J2957" s="826">
        <v>4.896</v>
      </c>
      <c r="K2957" s="826">
        <v>3.464</v>
      </c>
      <c r="L2957" s="142"/>
      <c r="M2957" s="136">
        <v>498</v>
      </c>
    </row>
    <row r="2958" s="136" customFormat="1" customHeight="1" outlineLevel="1" spans="1:13">
      <c r="A2958" s="196">
        <v>3026</v>
      </c>
      <c r="B2958" s="196"/>
      <c r="C2958" s="196"/>
      <c r="D2958" s="196" t="s">
        <v>1555</v>
      </c>
      <c r="E2958" s="826">
        <v>6.63</v>
      </c>
      <c r="F2958" s="826">
        <v>1.5</v>
      </c>
      <c r="G2958" s="826">
        <v>3</v>
      </c>
      <c r="H2958" s="826">
        <v>1</v>
      </c>
      <c r="I2958" s="826"/>
      <c r="J2958" s="826">
        <v>9.945</v>
      </c>
      <c r="K2958" s="826">
        <v>6.83</v>
      </c>
      <c r="L2958" s="142"/>
      <c r="M2958" s="136">
        <v>498</v>
      </c>
    </row>
    <row r="2959" s="136" customFormat="1" customHeight="1" outlineLevel="1" spans="1:13">
      <c r="A2959" s="196">
        <v>3028</v>
      </c>
      <c r="B2959" s="196"/>
      <c r="C2959" s="196" t="s">
        <v>83</v>
      </c>
      <c r="D2959" s="196" t="s">
        <v>1553</v>
      </c>
      <c r="E2959" s="826">
        <v>3.264</v>
      </c>
      <c r="F2959" s="826">
        <v>1.5</v>
      </c>
      <c r="G2959" s="826">
        <v>3</v>
      </c>
      <c r="H2959" s="826">
        <v>1</v>
      </c>
      <c r="I2959" s="826"/>
      <c r="J2959" s="826">
        <v>4.896</v>
      </c>
      <c r="K2959" s="826">
        <v>3.464</v>
      </c>
      <c r="L2959" s="142" t="s">
        <v>2540</v>
      </c>
      <c r="M2959" s="136">
        <v>498</v>
      </c>
    </row>
    <row r="2960" s="136" customFormat="1" customHeight="1" outlineLevel="1" spans="1:13">
      <c r="A2960" s="196">
        <v>3029</v>
      </c>
      <c r="B2960" s="196"/>
      <c r="C2960" s="196"/>
      <c r="D2960" s="266" t="s">
        <v>1606</v>
      </c>
      <c r="E2960" s="826">
        <v>3.264</v>
      </c>
      <c r="F2960" s="826">
        <v>1.5</v>
      </c>
      <c r="G2960" s="826">
        <v>3</v>
      </c>
      <c r="H2960" s="826">
        <v>1</v>
      </c>
      <c r="I2960" s="826"/>
      <c r="J2960" s="826">
        <v>4.896</v>
      </c>
      <c r="K2960" s="826">
        <v>3.464</v>
      </c>
      <c r="L2960" s="142"/>
      <c r="M2960" s="136">
        <v>498</v>
      </c>
    </row>
    <row r="2961" s="136" customFormat="1" customHeight="1" outlineLevel="1" spans="1:13">
      <c r="A2961" s="196">
        <v>3030</v>
      </c>
      <c r="B2961" s="196"/>
      <c r="C2961" s="196"/>
      <c r="D2961" s="196" t="s">
        <v>1555</v>
      </c>
      <c r="E2961" s="826">
        <v>6.63</v>
      </c>
      <c r="F2961" s="826">
        <v>1.5</v>
      </c>
      <c r="G2961" s="826">
        <v>3</v>
      </c>
      <c r="H2961" s="826">
        <v>1</v>
      </c>
      <c r="I2961" s="826"/>
      <c r="J2961" s="826">
        <v>9.945</v>
      </c>
      <c r="K2961" s="826">
        <v>6.83</v>
      </c>
      <c r="L2961" s="142"/>
      <c r="M2961" s="136">
        <v>498</v>
      </c>
    </row>
    <row r="2962" s="136" customFormat="1" customHeight="1" outlineLevel="1" spans="1:13">
      <c r="A2962" s="196">
        <v>3032</v>
      </c>
      <c r="B2962" s="196"/>
      <c r="C2962" s="196" t="s">
        <v>83</v>
      </c>
      <c r="D2962" s="196" t="s">
        <v>1553</v>
      </c>
      <c r="E2962" s="826">
        <v>1.836</v>
      </c>
      <c r="F2962" s="826">
        <v>1.5</v>
      </c>
      <c r="G2962" s="826">
        <v>3</v>
      </c>
      <c r="H2962" s="826">
        <v>1</v>
      </c>
      <c r="I2962" s="826"/>
      <c r="J2962" s="826">
        <v>2.754</v>
      </c>
      <c r="K2962" s="826">
        <v>2.036</v>
      </c>
      <c r="L2962" s="142" t="s">
        <v>2541</v>
      </c>
      <c r="M2962" s="136">
        <v>498</v>
      </c>
    </row>
    <row r="2963" s="136" customFormat="1" customHeight="1" outlineLevel="1" spans="1:13">
      <c r="A2963" s="196">
        <v>3033</v>
      </c>
      <c r="B2963" s="196"/>
      <c r="C2963" s="196"/>
      <c r="D2963" s="266" t="s">
        <v>1606</v>
      </c>
      <c r="E2963" s="826">
        <v>1.836</v>
      </c>
      <c r="F2963" s="826">
        <v>1.5</v>
      </c>
      <c r="G2963" s="826">
        <v>3</v>
      </c>
      <c r="H2963" s="826">
        <v>1</v>
      </c>
      <c r="I2963" s="826"/>
      <c r="J2963" s="826">
        <v>2.754</v>
      </c>
      <c r="K2963" s="826">
        <v>2.036</v>
      </c>
      <c r="L2963" s="142"/>
      <c r="M2963" s="136">
        <v>498</v>
      </c>
    </row>
    <row r="2964" s="136" customFormat="1" customHeight="1" outlineLevel="1" spans="1:13">
      <c r="A2964" s="196">
        <v>3034</v>
      </c>
      <c r="B2964" s="196"/>
      <c r="C2964" s="196"/>
      <c r="D2964" s="196" t="s">
        <v>1555</v>
      </c>
      <c r="E2964" s="826">
        <v>6.63</v>
      </c>
      <c r="F2964" s="826">
        <v>1.5</v>
      </c>
      <c r="G2964" s="826">
        <v>3</v>
      </c>
      <c r="H2964" s="826">
        <v>3</v>
      </c>
      <c r="I2964" s="826"/>
      <c r="J2964" s="826">
        <v>29.835</v>
      </c>
      <c r="K2964" s="826">
        <v>6.83</v>
      </c>
      <c r="L2964" s="142"/>
      <c r="M2964" s="136">
        <v>498</v>
      </c>
    </row>
    <row r="2965" s="136" customFormat="1" customHeight="1" outlineLevel="1" spans="1:13">
      <c r="A2965" s="196">
        <v>3035</v>
      </c>
      <c r="B2965" s="196"/>
      <c r="C2965" s="196"/>
      <c r="D2965" s="196" t="s">
        <v>1547</v>
      </c>
      <c r="E2965" s="826">
        <v>1.428</v>
      </c>
      <c r="F2965" s="826">
        <v>1.5</v>
      </c>
      <c r="G2965" s="266">
        <v>3.96</v>
      </c>
      <c r="H2965" s="826">
        <v>1</v>
      </c>
      <c r="I2965" s="826">
        <v>5.65488</v>
      </c>
      <c r="J2965" s="826"/>
      <c r="K2965" s="826"/>
      <c r="L2965" s="142"/>
      <c r="M2965" s="136">
        <v>498</v>
      </c>
    </row>
    <row r="2966" s="136" customFormat="1" customHeight="1" outlineLevel="1" spans="1:13">
      <c r="A2966" s="196">
        <v>3036</v>
      </c>
      <c r="B2966" s="196"/>
      <c r="C2966" s="196" t="s">
        <v>83</v>
      </c>
      <c r="D2966" s="196" t="s">
        <v>1553</v>
      </c>
      <c r="E2966" s="826">
        <v>1.836</v>
      </c>
      <c r="F2966" s="826">
        <v>1.5</v>
      </c>
      <c r="G2966" s="826">
        <v>3</v>
      </c>
      <c r="H2966" s="826">
        <v>1</v>
      </c>
      <c r="I2966" s="826"/>
      <c r="J2966" s="826">
        <v>2.754</v>
      </c>
      <c r="K2966" s="826">
        <v>2.036</v>
      </c>
      <c r="L2966" s="142" t="s">
        <v>2542</v>
      </c>
      <c r="M2966" s="136">
        <v>498</v>
      </c>
    </row>
    <row r="2967" s="136" customFormat="1" customHeight="1" outlineLevel="1" spans="1:13">
      <c r="A2967" s="196">
        <v>3037</v>
      </c>
      <c r="B2967" s="196"/>
      <c r="C2967" s="196"/>
      <c r="D2967" s="266" t="s">
        <v>1606</v>
      </c>
      <c r="E2967" s="826">
        <v>1.836</v>
      </c>
      <c r="F2967" s="826">
        <v>1.5</v>
      </c>
      <c r="G2967" s="826">
        <v>3</v>
      </c>
      <c r="H2967" s="826">
        <v>1</v>
      </c>
      <c r="I2967" s="826"/>
      <c r="J2967" s="826">
        <v>2.754</v>
      </c>
      <c r="K2967" s="826">
        <v>2.036</v>
      </c>
      <c r="L2967" s="142"/>
      <c r="M2967" s="136">
        <v>498</v>
      </c>
    </row>
    <row r="2968" s="136" customFormat="1" customHeight="1" outlineLevel="1" spans="1:13">
      <c r="A2968" s="196">
        <v>3038</v>
      </c>
      <c r="B2968" s="196"/>
      <c r="C2968" s="196"/>
      <c r="D2968" s="196" t="s">
        <v>1555</v>
      </c>
      <c r="E2968" s="826">
        <v>6.63</v>
      </c>
      <c r="F2968" s="826">
        <v>1.5</v>
      </c>
      <c r="G2968" s="826">
        <v>3</v>
      </c>
      <c r="H2968" s="826">
        <v>3</v>
      </c>
      <c r="I2968" s="826"/>
      <c r="J2968" s="826">
        <v>29.835</v>
      </c>
      <c r="K2968" s="826">
        <v>6.83</v>
      </c>
      <c r="L2968" s="142"/>
      <c r="M2968" s="136">
        <v>498</v>
      </c>
    </row>
    <row r="2969" s="136" customFormat="1" customHeight="1" outlineLevel="1" spans="1:13">
      <c r="A2969" s="196">
        <v>3039</v>
      </c>
      <c r="B2969" s="196"/>
      <c r="C2969" s="196"/>
      <c r="D2969" s="196" t="s">
        <v>1547</v>
      </c>
      <c r="E2969" s="826">
        <v>1.428</v>
      </c>
      <c r="F2969" s="826">
        <v>1.5</v>
      </c>
      <c r="G2969" s="266">
        <v>3.96</v>
      </c>
      <c r="H2969" s="826">
        <v>1</v>
      </c>
      <c r="I2969" s="826">
        <v>5.65488</v>
      </c>
      <c r="J2969" s="826"/>
      <c r="K2969" s="826"/>
      <c r="L2969" s="142"/>
      <c r="M2969" s="136">
        <v>498</v>
      </c>
    </row>
    <row r="2970" s="136" customFormat="1" customHeight="1" outlineLevel="1" spans="1:13">
      <c r="A2970" s="196">
        <v>3040</v>
      </c>
      <c r="B2970" s="196"/>
      <c r="C2970" s="196" t="s">
        <v>83</v>
      </c>
      <c r="D2970" s="196" t="s">
        <v>1553</v>
      </c>
      <c r="E2970" s="826">
        <v>1.836</v>
      </c>
      <c r="F2970" s="826">
        <v>1.5</v>
      </c>
      <c r="G2970" s="826">
        <v>3</v>
      </c>
      <c r="H2970" s="826">
        <v>1</v>
      </c>
      <c r="I2970" s="826"/>
      <c r="J2970" s="826">
        <v>2.754</v>
      </c>
      <c r="K2970" s="826">
        <v>2.036</v>
      </c>
      <c r="L2970" s="142" t="s">
        <v>2543</v>
      </c>
      <c r="M2970" s="136">
        <v>498</v>
      </c>
    </row>
    <row r="2971" s="136" customFormat="1" customHeight="1" outlineLevel="1" spans="1:13">
      <c r="A2971" s="196">
        <v>3041</v>
      </c>
      <c r="B2971" s="196"/>
      <c r="C2971" s="196"/>
      <c r="D2971" s="266" t="s">
        <v>1606</v>
      </c>
      <c r="E2971" s="826">
        <v>1.836</v>
      </c>
      <c r="F2971" s="826">
        <v>1.5</v>
      </c>
      <c r="G2971" s="826">
        <v>3</v>
      </c>
      <c r="H2971" s="826">
        <v>1</v>
      </c>
      <c r="I2971" s="826"/>
      <c r="J2971" s="826">
        <v>2.754</v>
      </c>
      <c r="K2971" s="826">
        <v>2.036</v>
      </c>
      <c r="L2971" s="142"/>
      <c r="M2971" s="136">
        <v>498</v>
      </c>
    </row>
    <row r="2972" s="136" customFormat="1" customHeight="1" outlineLevel="1" spans="1:13">
      <c r="A2972" s="196">
        <v>3042</v>
      </c>
      <c r="B2972" s="196"/>
      <c r="C2972" s="196"/>
      <c r="D2972" s="196" t="s">
        <v>1555</v>
      </c>
      <c r="E2972" s="826">
        <v>6.63</v>
      </c>
      <c r="F2972" s="826">
        <v>1.5</v>
      </c>
      <c r="G2972" s="826">
        <v>3</v>
      </c>
      <c r="H2972" s="826">
        <v>3</v>
      </c>
      <c r="I2972" s="826"/>
      <c r="J2972" s="826">
        <v>29.835</v>
      </c>
      <c r="K2972" s="826">
        <v>6.83</v>
      </c>
      <c r="L2972" s="142"/>
      <c r="M2972" s="136">
        <v>498</v>
      </c>
    </row>
    <row r="2973" s="136" customFormat="1" customHeight="1" outlineLevel="1" spans="1:13">
      <c r="A2973" s="196">
        <v>3043</v>
      </c>
      <c r="B2973" s="196"/>
      <c r="C2973" s="196"/>
      <c r="D2973" s="196" t="s">
        <v>1547</v>
      </c>
      <c r="E2973" s="826">
        <v>1.428</v>
      </c>
      <c r="F2973" s="826">
        <v>1.5</v>
      </c>
      <c r="G2973" s="266">
        <v>3.96</v>
      </c>
      <c r="H2973" s="826">
        <v>1</v>
      </c>
      <c r="I2973" s="826">
        <v>5.65488</v>
      </c>
      <c r="J2973" s="826"/>
      <c r="K2973" s="826"/>
      <c r="L2973" s="142"/>
      <c r="M2973" s="136">
        <v>498</v>
      </c>
    </row>
    <row r="2974" s="136" customFormat="1" customHeight="1" outlineLevel="1" spans="1:13">
      <c r="A2974" s="196">
        <v>3044</v>
      </c>
      <c r="B2974" s="196"/>
      <c r="C2974" s="196" t="s">
        <v>83</v>
      </c>
      <c r="D2974" s="196" t="s">
        <v>1553</v>
      </c>
      <c r="E2974" s="826">
        <v>1.836</v>
      </c>
      <c r="F2974" s="826">
        <v>1.5</v>
      </c>
      <c r="G2974" s="826">
        <v>3</v>
      </c>
      <c r="H2974" s="826">
        <v>1</v>
      </c>
      <c r="I2974" s="826"/>
      <c r="J2974" s="826">
        <v>2.754</v>
      </c>
      <c r="K2974" s="826">
        <v>2.036</v>
      </c>
      <c r="L2974" s="142" t="s">
        <v>2544</v>
      </c>
      <c r="M2974" s="136">
        <v>498</v>
      </c>
    </row>
    <row r="2975" s="136" customFormat="1" customHeight="1" outlineLevel="1" spans="1:13">
      <c r="A2975" s="196">
        <v>3045</v>
      </c>
      <c r="B2975" s="196"/>
      <c r="C2975" s="196"/>
      <c r="D2975" s="266" t="s">
        <v>1606</v>
      </c>
      <c r="E2975" s="826">
        <v>1.836</v>
      </c>
      <c r="F2975" s="826">
        <v>1.5</v>
      </c>
      <c r="G2975" s="826">
        <v>3</v>
      </c>
      <c r="H2975" s="826">
        <v>1</v>
      </c>
      <c r="I2975" s="826"/>
      <c r="J2975" s="826">
        <v>2.754</v>
      </c>
      <c r="K2975" s="826">
        <v>2.036</v>
      </c>
      <c r="L2975" s="142"/>
      <c r="M2975" s="136">
        <v>498</v>
      </c>
    </row>
    <row r="2976" s="136" customFormat="1" customHeight="1" outlineLevel="1" spans="1:13">
      <c r="A2976" s="196">
        <v>3046</v>
      </c>
      <c r="B2976" s="196"/>
      <c r="C2976" s="196"/>
      <c r="D2976" s="196" t="s">
        <v>1555</v>
      </c>
      <c r="E2976" s="826">
        <v>6.63</v>
      </c>
      <c r="F2976" s="826">
        <v>1.5</v>
      </c>
      <c r="G2976" s="826">
        <v>3</v>
      </c>
      <c r="H2976" s="826">
        <v>2</v>
      </c>
      <c r="I2976" s="826"/>
      <c r="J2976" s="826">
        <v>19.89</v>
      </c>
      <c r="K2976" s="826">
        <v>6.83</v>
      </c>
      <c r="L2976" s="142"/>
      <c r="M2976" s="136">
        <v>498</v>
      </c>
    </row>
    <row r="2977" s="136" customFormat="1" customHeight="1" outlineLevel="1" spans="1:13">
      <c r="A2977" s="196">
        <v>3047</v>
      </c>
      <c r="B2977" s="196"/>
      <c r="C2977" s="196"/>
      <c r="D2977" s="196" t="s">
        <v>1547</v>
      </c>
      <c r="E2977" s="826">
        <v>1.428</v>
      </c>
      <c r="F2977" s="826">
        <v>1.5</v>
      </c>
      <c r="G2977" s="266">
        <v>3.96</v>
      </c>
      <c r="H2977" s="826">
        <v>1</v>
      </c>
      <c r="I2977" s="826">
        <v>5.65488</v>
      </c>
      <c r="J2977" s="826"/>
      <c r="K2977" s="826"/>
      <c r="L2977" s="142"/>
      <c r="M2977" s="136">
        <v>498</v>
      </c>
    </row>
    <row r="2978" s="136" customFormat="1" customHeight="1" outlineLevel="1" spans="1:13">
      <c r="A2978" s="196">
        <v>3048</v>
      </c>
      <c r="B2978" s="196"/>
      <c r="C2978" s="196" t="s">
        <v>83</v>
      </c>
      <c r="D2978" s="196" t="s">
        <v>1553</v>
      </c>
      <c r="E2978" s="826">
        <v>1.836</v>
      </c>
      <c r="F2978" s="826">
        <v>1.5</v>
      </c>
      <c r="G2978" s="826">
        <v>3</v>
      </c>
      <c r="H2978" s="826">
        <v>1</v>
      </c>
      <c r="I2978" s="826"/>
      <c r="J2978" s="826">
        <v>2.754</v>
      </c>
      <c r="K2978" s="826">
        <v>2.036</v>
      </c>
      <c r="L2978" s="142" t="s">
        <v>2545</v>
      </c>
      <c r="M2978" s="136">
        <v>498</v>
      </c>
    </row>
    <row r="2979" s="136" customFormat="1" customHeight="1" outlineLevel="1" spans="1:13">
      <c r="A2979" s="196">
        <v>3049</v>
      </c>
      <c r="B2979" s="196"/>
      <c r="C2979" s="196"/>
      <c r="D2979" s="266" t="s">
        <v>1606</v>
      </c>
      <c r="E2979" s="826">
        <v>1.836</v>
      </c>
      <c r="F2979" s="826">
        <v>1.5</v>
      </c>
      <c r="G2979" s="826">
        <v>3</v>
      </c>
      <c r="H2979" s="826">
        <v>1</v>
      </c>
      <c r="I2979" s="826"/>
      <c r="J2979" s="826">
        <v>2.754</v>
      </c>
      <c r="K2979" s="826">
        <v>2.036</v>
      </c>
      <c r="L2979" s="142"/>
      <c r="M2979" s="136">
        <v>498</v>
      </c>
    </row>
    <row r="2980" s="136" customFormat="1" customHeight="1" outlineLevel="1" spans="1:13">
      <c r="A2980" s="196">
        <v>3050</v>
      </c>
      <c r="B2980" s="196"/>
      <c r="C2980" s="196"/>
      <c r="D2980" s="196" t="s">
        <v>1555</v>
      </c>
      <c r="E2980" s="826">
        <v>6.63</v>
      </c>
      <c r="F2980" s="826">
        <v>1.5</v>
      </c>
      <c r="G2980" s="826">
        <v>3</v>
      </c>
      <c r="H2980" s="826">
        <v>2</v>
      </c>
      <c r="I2980" s="826"/>
      <c r="J2980" s="826">
        <v>19.89</v>
      </c>
      <c r="K2980" s="826">
        <v>6.83</v>
      </c>
      <c r="L2980" s="142"/>
      <c r="M2980" s="136">
        <v>498</v>
      </c>
    </row>
    <row r="2981" s="136" customFormat="1" customHeight="1" outlineLevel="1" spans="1:13">
      <c r="A2981" s="196">
        <v>3051</v>
      </c>
      <c r="B2981" s="196"/>
      <c r="C2981" s="196"/>
      <c r="D2981" s="196" t="s">
        <v>1547</v>
      </c>
      <c r="E2981" s="826">
        <v>1.428</v>
      </c>
      <c r="F2981" s="826">
        <v>1.5</v>
      </c>
      <c r="G2981" s="266">
        <v>3.96</v>
      </c>
      <c r="H2981" s="826">
        <v>1</v>
      </c>
      <c r="I2981" s="826">
        <v>5.65488</v>
      </c>
      <c r="J2981" s="826"/>
      <c r="K2981" s="826"/>
      <c r="L2981" s="142"/>
      <c r="M2981" s="136">
        <v>498</v>
      </c>
    </row>
    <row r="2982" s="136" customFormat="1" customHeight="1" outlineLevel="1" spans="1:13">
      <c r="A2982" s="196">
        <v>3052</v>
      </c>
      <c r="B2982" s="196"/>
      <c r="C2982" s="196" t="s">
        <v>83</v>
      </c>
      <c r="D2982" s="196" t="s">
        <v>1553</v>
      </c>
      <c r="E2982" s="826">
        <v>1.836</v>
      </c>
      <c r="F2982" s="826">
        <v>1.5</v>
      </c>
      <c r="G2982" s="826">
        <v>3</v>
      </c>
      <c r="H2982" s="826">
        <v>1</v>
      </c>
      <c r="I2982" s="826"/>
      <c r="J2982" s="826">
        <v>2.754</v>
      </c>
      <c r="K2982" s="826">
        <v>2.036</v>
      </c>
      <c r="L2982" s="142" t="s">
        <v>2546</v>
      </c>
      <c r="M2982" s="136">
        <v>498</v>
      </c>
    </row>
    <row r="2983" s="136" customFormat="1" customHeight="1" outlineLevel="1" spans="1:13">
      <c r="A2983" s="196">
        <v>3053</v>
      </c>
      <c r="B2983" s="196"/>
      <c r="C2983" s="196"/>
      <c r="D2983" s="266" t="s">
        <v>1606</v>
      </c>
      <c r="E2983" s="826">
        <v>1.836</v>
      </c>
      <c r="F2983" s="826">
        <v>1.5</v>
      </c>
      <c r="G2983" s="826">
        <v>3</v>
      </c>
      <c r="H2983" s="826">
        <v>1</v>
      </c>
      <c r="I2983" s="826"/>
      <c r="J2983" s="826">
        <v>2.754</v>
      </c>
      <c r="K2983" s="826">
        <v>2.036</v>
      </c>
      <c r="L2983" s="142"/>
      <c r="M2983" s="136">
        <v>498</v>
      </c>
    </row>
    <row r="2984" s="136" customFormat="1" customHeight="1" outlineLevel="1" spans="1:13">
      <c r="A2984" s="196">
        <v>3054</v>
      </c>
      <c r="B2984" s="196"/>
      <c r="C2984" s="196"/>
      <c r="D2984" s="196" t="s">
        <v>1555</v>
      </c>
      <c r="E2984" s="826">
        <v>6.63</v>
      </c>
      <c r="F2984" s="826">
        <v>1.5</v>
      </c>
      <c r="G2984" s="826">
        <v>3</v>
      </c>
      <c r="H2984" s="826">
        <v>2</v>
      </c>
      <c r="I2984" s="826"/>
      <c r="J2984" s="826">
        <v>19.89</v>
      </c>
      <c r="K2984" s="826">
        <v>6.83</v>
      </c>
      <c r="L2984" s="142"/>
      <c r="M2984" s="136">
        <v>498</v>
      </c>
    </row>
    <row r="2985" s="136" customFormat="1" customHeight="1" outlineLevel="1" spans="1:13">
      <c r="A2985" s="196">
        <v>3055</v>
      </c>
      <c r="B2985" s="196"/>
      <c r="C2985" s="196"/>
      <c r="D2985" s="196" t="s">
        <v>1547</v>
      </c>
      <c r="E2985" s="826">
        <v>1.428</v>
      </c>
      <c r="F2985" s="826">
        <v>1.5</v>
      </c>
      <c r="G2985" s="266">
        <v>3.96</v>
      </c>
      <c r="H2985" s="826">
        <v>1</v>
      </c>
      <c r="I2985" s="826">
        <v>5.65488</v>
      </c>
      <c r="J2985" s="826"/>
      <c r="K2985" s="826"/>
      <c r="L2985" s="142"/>
      <c r="M2985" s="136">
        <v>498</v>
      </c>
    </row>
    <row r="2986" s="136" customFormat="1" customHeight="1" outlineLevel="1" spans="1:13">
      <c r="A2986" s="196">
        <v>3056</v>
      </c>
      <c r="B2986" s="196"/>
      <c r="C2986" s="196" t="s">
        <v>83</v>
      </c>
      <c r="D2986" s="196" t="s">
        <v>1553</v>
      </c>
      <c r="E2986" s="826">
        <v>1.836</v>
      </c>
      <c r="F2986" s="826">
        <v>1.5</v>
      </c>
      <c r="G2986" s="826">
        <v>3</v>
      </c>
      <c r="H2986" s="826">
        <v>1</v>
      </c>
      <c r="I2986" s="826"/>
      <c r="J2986" s="826">
        <v>2.754</v>
      </c>
      <c r="K2986" s="826">
        <v>2.036</v>
      </c>
      <c r="L2986" s="142" t="s">
        <v>2547</v>
      </c>
      <c r="M2986" s="136">
        <v>498</v>
      </c>
    </row>
    <row r="2987" s="136" customFormat="1" customHeight="1" outlineLevel="1" spans="1:13">
      <c r="A2987" s="196">
        <v>3057</v>
      </c>
      <c r="B2987" s="196"/>
      <c r="C2987" s="196"/>
      <c r="D2987" s="266" t="s">
        <v>1606</v>
      </c>
      <c r="E2987" s="826">
        <v>1.836</v>
      </c>
      <c r="F2987" s="826">
        <v>1.5</v>
      </c>
      <c r="G2987" s="826">
        <v>3</v>
      </c>
      <c r="H2987" s="826">
        <v>1</v>
      </c>
      <c r="I2987" s="826"/>
      <c r="J2987" s="826">
        <v>2.754</v>
      </c>
      <c r="K2987" s="826">
        <v>2.036</v>
      </c>
      <c r="L2987" s="142"/>
      <c r="M2987" s="136">
        <v>498</v>
      </c>
    </row>
    <row r="2988" s="136" customFormat="1" customHeight="1" outlineLevel="1" spans="1:13">
      <c r="A2988" s="196">
        <v>3058</v>
      </c>
      <c r="B2988" s="196"/>
      <c r="C2988" s="196"/>
      <c r="D2988" s="196" t="s">
        <v>1555</v>
      </c>
      <c r="E2988" s="826">
        <v>6.63</v>
      </c>
      <c r="F2988" s="826">
        <v>1.5</v>
      </c>
      <c r="G2988" s="826">
        <v>3</v>
      </c>
      <c r="H2988" s="826">
        <v>2</v>
      </c>
      <c r="I2988" s="826"/>
      <c r="J2988" s="826">
        <v>19.89</v>
      </c>
      <c r="K2988" s="826">
        <v>6.83</v>
      </c>
      <c r="L2988" s="142"/>
      <c r="M2988" s="136">
        <v>498</v>
      </c>
    </row>
    <row r="2989" s="136" customFormat="1" customHeight="1" outlineLevel="1" spans="1:13">
      <c r="A2989" s="196">
        <v>3059</v>
      </c>
      <c r="B2989" s="196"/>
      <c r="C2989" s="196"/>
      <c r="D2989" s="196" t="s">
        <v>1547</v>
      </c>
      <c r="E2989" s="826">
        <v>1.428</v>
      </c>
      <c r="F2989" s="826">
        <v>1.5</v>
      </c>
      <c r="G2989" s="266">
        <v>3.96</v>
      </c>
      <c r="H2989" s="826">
        <v>1</v>
      </c>
      <c r="I2989" s="826">
        <v>5.65488</v>
      </c>
      <c r="J2989" s="826"/>
      <c r="K2989" s="826"/>
      <c r="L2989" s="142"/>
      <c r="M2989" s="136">
        <v>498</v>
      </c>
    </row>
    <row r="2990" s="136" customFormat="1" customHeight="1" outlineLevel="1" spans="1:13">
      <c r="A2990" s="196">
        <v>3060</v>
      </c>
      <c r="B2990" s="196"/>
      <c r="C2990" s="196" t="s">
        <v>1163</v>
      </c>
      <c r="D2990" s="196" t="s">
        <v>1555</v>
      </c>
      <c r="E2990" s="826">
        <v>9.792</v>
      </c>
      <c r="F2990" s="826">
        <v>1.5</v>
      </c>
      <c r="G2990" s="826">
        <v>3</v>
      </c>
      <c r="H2990" s="826">
        <v>1</v>
      </c>
      <c r="I2990" s="826"/>
      <c r="J2990" s="826">
        <v>14.688</v>
      </c>
      <c r="K2990" s="826">
        <v>9.992</v>
      </c>
      <c r="L2990" s="142" t="s">
        <v>2548</v>
      </c>
      <c r="M2990" s="136">
        <v>498</v>
      </c>
    </row>
    <row r="2991" s="136" customFormat="1" customHeight="1" outlineLevel="1" spans="1:13">
      <c r="A2991" s="196">
        <v>3061</v>
      </c>
      <c r="B2991" s="196"/>
      <c r="C2991" s="196"/>
      <c r="D2991" s="196" t="s">
        <v>1553</v>
      </c>
      <c r="E2991" s="826">
        <v>5.712</v>
      </c>
      <c r="F2991" s="826">
        <v>1.5</v>
      </c>
      <c r="G2991" s="826">
        <v>3</v>
      </c>
      <c r="H2991" s="826">
        <v>1</v>
      </c>
      <c r="I2991" s="826"/>
      <c r="J2991" s="826">
        <v>8.568</v>
      </c>
      <c r="K2991" s="826">
        <v>5.912</v>
      </c>
      <c r="L2991" s="142"/>
      <c r="M2991" s="136">
        <v>498</v>
      </c>
    </row>
    <row r="2992" s="136" customFormat="1" customHeight="1" outlineLevel="1" spans="1:13">
      <c r="A2992" s="196">
        <v>3062</v>
      </c>
      <c r="B2992" s="196"/>
      <c r="C2992" s="196"/>
      <c r="D2992" s="266" t="s">
        <v>1606</v>
      </c>
      <c r="E2992" s="826">
        <v>5.712</v>
      </c>
      <c r="F2992" s="826">
        <v>1.5</v>
      </c>
      <c r="G2992" s="826">
        <v>3</v>
      </c>
      <c r="H2992" s="826">
        <v>1</v>
      </c>
      <c r="I2992" s="826"/>
      <c r="J2992" s="826">
        <v>8.568</v>
      </c>
      <c r="K2992" s="826">
        <v>5.912</v>
      </c>
      <c r="L2992" s="142"/>
      <c r="M2992" s="136">
        <v>498</v>
      </c>
    </row>
    <row r="2993" s="136" customFormat="1" customHeight="1" outlineLevel="1" spans="1:13">
      <c r="A2993" s="196">
        <v>3063</v>
      </c>
      <c r="B2993" s="196"/>
      <c r="C2993" s="196" t="s">
        <v>1165</v>
      </c>
      <c r="D2993" s="196" t="s">
        <v>1553</v>
      </c>
      <c r="E2993" s="826">
        <v>3.366</v>
      </c>
      <c r="F2993" s="826">
        <v>1.5</v>
      </c>
      <c r="G2993" s="826">
        <v>1.4</v>
      </c>
      <c r="H2993" s="826">
        <v>1</v>
      </c>
      <c r="I2993" s="826"/>
      <c r="J2993" s="826">
        <v>5.049</v>
      </c>
      <c r="K2993" s="826">
        <v>3.566</v>
      </c>
      <c r="L2993" s="142" t="s">
        <v>2549</v>
      </c>
      <c r="M2993" s="136">
        <v>498</v>
      </c>
    </row>
    <row r="2994" s="136" customFormat="1" customHeight="1" spans="1:13">
      <c r="A2994" s="248" t="s">
        <v>43</v>
      </c>
      <c r="B2994" s="248" t="s">
        <v>609</v>
      </c>
      <c r="C2994" s="248"/>
      <c r="D2994" s="828"/>
      <c r="E2994" s="829"/>
      <c r="F2994" s="829"/>
      <c r="G2994" s="829"/>
      <c r="H2994" s="829"/>
      <c r="I2994" s="829"/>
      <c r="J2994" s="829"/>
      <c r="K2994" s="829"/>
      <c r="L2994" s="196"/>
    </row>
    <row r="2995" s="136" customFormat="1" customHeight="1" outlineLevel="1" spans="1:13">
      <c r="A2995" s="196">
        <v>1</v>
      </c>
      <c r="B2995" s="131" t="s">
        <v>1558</v>
      </c>
      <c r="C2995" s="196" t="s">
        <v>2550</v>
      </c>
      <c r="D2995" s="196" t="s">
        <v>1553</v>
      </c>
      <c r="E2995" s="826">
        <v>3.978</v>
      </c>
      <c r="F2995" s="826">
        <v>1.5</v>
      </c>
      <c r="G2995" s="826">
        <v>3</v>
      </c>
      <c r="H2995" s="826">
        <v>1</v>
      </c>
      <c r="I2995" s="826"/>
      <c r="J2995" s="826">
        <v>5.967</v>
      </c>
      <c r="K2995" s="826">
        <v>4.178</v>
      </c>
      <c r="L2995" s="142" t="s">
        <v>2551</v>
      </c>
      <c r="M2995" s="136">
        <v>702</v>
      </c>
    </row>
    <row r="2996" s="136" customFormat="1" customHeight="1" outlineLevel="1" spans="1:13">
      <c r="A2996" s="196">
        <v>2</v>
      </c>
      <c r="B2996" s="315"/>
      <c r="C2996" s="196" t="s">
        <v>2550</v>
      </c>
      <c r="D2996" s="196" t="s">
        <v>1553</v>
      </c>
      <c r="E2996" s="826">
        <v>7.752</v>
      </c>
      <c r="F2996" s="826">
        <v>1.5</v>
      </c>
      <c r="G2996" s="826">
        <v>3</v>
      </c>
      <c r="H2996" s="826">
        <v>1</v>
      </c>
      <c r="I2996" s="826"/>
      <c r="J2996" s="826">
        <v>11.628</v>
      </c>
      <c r="K2996" s="826">
        <v>7.952</v>
      </c>
      <c r="L2996" s="142" t="s">
        <v>2552</v>
      </c>
      <c r="M2996" s="136">
        <v>702</v>
      </c>
    </row>
    <row r="2997" s="136" customFormat="1" customHeight="1" outlineLevel="1" spans="1:13">
      <c r="A2997" s="196">
        <v>3</v>
      </c>
      <c r="B2997" s="315"/>
      <c r="C2997" s="196" t="s">
        <v>2550</v>
      </c>
      <c r="D2997" s="196" t="s">
        <v>1553</v>
      </c>
      <c r="E2997" s="826">
        <v>7.14</v>
      </c>
      <c r="F2997" s="826">
        <v>1.5</v>
      </c>
      <c r="G2997" s="826">
        <v>3</v>
      </c>
      <c r="H2997" s="826">
        <v>1</v>
      </c>
      <c r="I2997" s="826"/>
      <c r="J2997" s="826">
        <v>10.71</v>
      </c>
      <c r="K2997" s="826">
        <v>7.34</v>
      </c>
      <c r="L2997" s="142" t="s">
        <v>2553</v>
      </c>
      <c r="M2997" s="136">
        <v>702</v>
      </c>
    </row>
    <row r="2998" s="136" customFormat="1" customHeight="1" outlineLevel="1" spans="1:13">
      <c r="A2998" s="196">
        <v>4</v>
      </c>
      <c r="B2998" s="315"/>
      <c r="C2998" s="196" t="s">
        <v>2550</v>
      </c>
      <c r="D2998" s="196" t="s">
        <v>1553</v>
      </c>
      <c r="E2998" s="826">
        <v>7.14</v>
      </c>
      <c r="F2998" s="826">
        <v>1.5</v>
      </c>
      <c r="G2998" s="826">
        <v>3</v>
      </c>
      <c r="H2998" s="826">
        <v>1</v>
      </c>
      <c r="I2998" s="826"/>
      <c r="J2998" s="826">
        <v>10.71</v>
      </c>
      <c r="K2998" s="826">
        <v>7.34</v>
      </c>
      <c r="L2998" s="142" t="s">
        <v>2554</v>
      </c>
      <c r="M2998" s="136">
        <v>702</v>
      </c>
    </row>
    <row r="2999" s="136" customFormat="1" customHeight="1" outlineLevel="1" spans="1:13">
      <c r="A2999" s="196">
        <v>5</v>
      </c>
      <c r="B2999" s="315"/>
      <c r="C2999" s="196" t="s">
        <v>2555</v>
      </c>
      <c r="D2999" s="196" t="s">
        <v>1553</v>
      </c>
      <c r="E2999" s="826">
        <v>7.752</v>
      </c>
      <c r="F2999" s="826">
        <v>1.5</v>
      </c>
      <c r="G2999" s="826">
        <v>3</v>
      </c>
      <c r="H2999" s="826">
        <v>1</v>
      </c>
      <c r="I2999" s="826"/>
      <c r="J2999" s="826">
        <v>11.628</v>
      </c>
      <c r="K2999" s="826">
        <v>7.952</v>
      </c>
      <c r="L2999" s="142" t="s">
        <v>2556</v>
      </c>
      <c r="M2999" s="136">
        <v>702</v>
      </c>
    </row>
    <row r="3000" s="136" customFormat="1" customHeight="1" outlineLevel="1" spans="1:13">
      <c r="A3000" s="196">
        <v>6</v>
      </c>
      <c r="B3000" s="315"/>
      <c r="C3000" s="196" t="s">
        <v>2550</v>
      </c>
      <c r="D3000" s="196" t="s">
        <v>1553</v>
      </c>
      <c r="E3000" s="826">
        <v>7.548</v>
      </c>
      <c r="F3000" s="826">
        <v>1.5</v>
      </c>
      <c r="G3000" s="826">
        <v>3</v>
      </c>
      <c r="H3000" s="826">
        <v>1</v>
      </c>
      <c r="I3000" s="826"/>
      <c r="J3000" s="826">
        <v>11.322</v>
      </c>
      <c r="K3000" s="826">
        <v>7.748</v>
      </c>
      <c r="L3000" s="142" t="s">
        <v>2557</v>
      </c>
      <c r="M3000" s="136">
        <v>702</v>
      </c>
    </row>
    <row r="3001" s="136" customFormat="1" customHeight="1" outlineLevel="1" spans="1:13">
      <c r="A3001" s="196">
        <v>7</v>
      </c>
      <c r="B3001" s="315"/>
      <c r="C3001" s="196" t="s">
        <v>2550</v>
      </c>
      <c r="D3001" s="196" t="s">
        <v>1553</v>
      </c>
      <c r="E3001" s="826">
        <v>7.65</v>
      </c>
      <c r="F3001" s="826">
        <v>1.5</v>
      </c>
      <c r="G3001" s="826">
        <v>3</v>
      </c>
      <c r="H3001" s="826">
        <v>1</v>
      </c>
      <c r="I3001" s="826"/>
      <c r="J3001" s="826">
        <v>11.475</v>
      </c>
      <c r="K3001" s="826">
        <v>7.85</v>
      </c>
      <c r="L3001" s="142" t="s">
        <v>2558</v>
      </c>
      <c r="M3001" s="136">
        <v>702</v>
      </c>
    </row>
    <row r="3002" s="136" customFormat="1" customHeight="1" outlineLevel="1" spans="1:13">
      <c r="A3002" s="196">
        <v>8</v>
      </c>
      <c r="B3002" s="315"/>
      <c r="C3002" s="196" t="s">
        <v>2550</v>
      </c>
      <c r="D3002" s="196" t="s">
        <v>1553</v>
      </c>
      <c r="E3002" s="826">
        <v>7.548</v>
      </c>
      <c r="F3002" s="826">
        <v>1.5</v>
      </c>
      <c r="G3002" s="826">
        <v>3</v>
      </c>
      <c r="H3002" s="826">
        <v>1</v>
      </c>
      <c r="I3002" s="826"/>
      <c r="J3002" s="826">
        <v>11.322</v>
      </c>
      <c r="K3002" s="826">
        <v>7.748</v>
      </c>
      <c r="L3002" s="142" t="s">
        <v>2559</v>
      </c>
      <c r="M3002" s="136">
        <v>702</v>
      </c>
    </row>
    <row r="3003" s="136" customFormat="1" customHeight="1" outlineLevel="1" spans="1:13">
      <c r="A3003" s="196">
        <v>9</v>
      </c>
      <c r="B3003" s="315"/>
      <c r="C3003" s="196" t="s">
        <v>2550</v>
      </c>
      <c r="D3003" s="196" t="s">
        <v>1553</v>
      </c>
      <c r="E3003" s="826">
        <v>7.548</v>
      </c>
      <c r="F3003" s="826">
        <v>1.5</v>
      </c>
      <c r="G3003" s="826">
        <v>3</v>
      </c>
      <c r="H3003" s="826">
        <v>1</v>
      </c>
      <c r="I3003" s="826"/>
      <c r="J3003" s="826">
        <v>11.322</v>
      </c>
      <c r="K3003" s="826">
        <v>7.748</v>
      </c>
      <c r="L3003" s="142" t="s">
        <v>2560</v>
      </c>
      <c r="M3003" s="136">
        <v>702</v>
      </c>
    </row>
    <row r="3004" s="136" customFormat="1" customHeight="1" outlineLevel="1" spans="1:13">
      <c r="A3004" s="196">
        <v>10</v>
      </c>
      <c r="B3004" s="315"/>
      <c r="C3004" s="196" t="s">
        <v>2550</v>
      </c>
      <c r="D3004" s="196" t="s">
        <v>1553</v>
      </c>
      <c r="E3004" s="826">
        <v>15.504</v>
      </c>
      <c r="F3004" s="826">
        <v>1.5</v>
      </c>
      <c r="G3004" s="826">
        <v>3</v>
      </c>
      <c r="H3004" s="826">
        <v>1</v>
      </c>
      <c r="I3004" s="826"/>
      <c r="J3004" s="826">
        <v>23.256</v>
      </c>
      <c r="K3004" s="826">
        <v>15.704</v>
      </c>
      <c r="L3004" s="142" t="s">
        <v>2561</v>
      </c>
      <c r="M3004" s="136">
        <v>702</v>
      </c>
    </row>
    <row r="3005" s="136" customFormat="1" customHeight="1" outlineLevel="1" spans="1:13">
      <c r="A3005" s="196">
        <v>11</v>
      </c>
      <c r="B3005" s="315"/>
      <c r="C3005" s="196" t="s">
        <v>2562</v>
      </c>
      <c r="D3005" s="196" t="s">
        <v>1547</v>
      </c>
      <c r="E3005" s="826">
        <v>9.945</v>
      </c>
      <c r="F3005" s="826">
        <v>1.5</v>
      </c>
      <c r="G3005" s="266">
        <v>4.488</v>
      </c>
      <c r="H3005" s="826">
        <v>2</v>
      </c>
      <c r="I3005" s="826">
        <v>89.26632</v>
      </c>
      <c r="J3005" s="826"/>
      <c r="K3005" s="826"/>
      <c r="L3005" s="142"/>
      <c r="M3005" s="136">
        <v>702</v>
      </c>
    </row>
    <row r="3006" s="136" customFormat="1" customHeight="1" outlineLevel="1" spans="1:13">
      <c r="A3006" s="196">
        <v>12</v>
      </c>
      <c r="B3006" s="315"/>
      <c r="C3006" s="196" t="s">
        <v>990</v>
      </c>
      <c r="D3006" s="196" t="s">
        <v>1547</v>
      </c>
      <c r="E3006" s="826">
        <v>4.08</v>
      </c>
      <c r="F3006" s="826">
        <v>1.5</v>
      </c>
      <c r="G3006" s="266">
        <v>3.96</v>
      </c>
      <c r="H3006" s="826">
        <v>1</v>
      </c>
      <c r="I3006" s="826">
        <v>16.1568</v>
      </c>
      <c r="J3006" s="826"/>
      <c r="K3006" s="826"/>
      <c r="L3006" s="142" t="s">
        <v>1561</v>
      </c>
      <c r="M3006" s="136">
        <v>702</v>
      </c>
    </row>
    <row r="3007" s="136" customFormat="1" customHeight="1" outlineLevel="1" spans="1:13">
      <c r="A3007" s="196">
        <v>13</v>
      </c>
      <c r="B3007" s="315"/>
      <c r="C3007" s="196" t="s">
        <v>992</v>
      </c>
      <c r="D3007" s="196" t="s">
        <v>1547</v>
      </c>
      <c r="E3007" s="826">
        <v>4.08</v>
      </c>
      <c r="F3007" s="826">
        <v>1.5</v>
      </c>
      <c r="G3007" s="266">
        <v>3.96</v>
      </c>
      <c r="H3007" s="826">
        <v>1</v>
      </c>
      <c r="I3007" s="826">
        <v>16.1568</v>
      </c>
      <c r="J3007" s="826"/>
      <c r="K3007" s="826"/>
      <c r="L3007" s="142" t="s">
        <v>1561</v>
      </c>
      <c r="M3007" s="136">
        <v>702</v>
      </c>
    </row>
    <row r="3008" s="136" customFormat="1" customHeight="1" outlineLevel="1" spans="1:13">
      <c r="A3008" s="196">
        <v>14</v>
      </c>
      <c r="B3008" s="263"/>
      <c r="C3008" s="196" t="s">
        <v>2563</v>
      </c>
      <c r="D3008" s="196" t="s">
        <v>1547</v>
      </c>
      <c r="E3008" s="826">
        <v>13.056</v>
      </c>
      <c r="F3008" s="826">
        <v>1.5</v>
      </c>
      <c r="G3008" s="266">
        <v>3.96</v>
      </c>
      <c r="H3008" s="826">
        <v>1</v>
      </c>
      <c r="I3008" s="826">
        <v>51.70176</v>
      </c>
      <c r="J3008" s="826"/>
      <c r="K3008" s="826"/>
      <c r="L3008" s="142" t="s">
        <v>1561</v>
      </c>
      <c r="M3008" s="136">
        <v>702</v>
      </c>
    </row>
    <row r="3009" s="136" customFormat="1" customHeight="1" outlineLevel="1" spans="1:13">
      <c r="A3009" s="196">
        <v>15</v>
      </c>
      <c r="B3009" s="196" t="s">
        <v>1565</v>
      </c>
      <c r="C3009" s="131" t="s">
        <v>2564</v>
      </c>
      <c r="D3009" s="196" t="s">
        <v>1553</v>
      </c>
      <c r="E3009" s="826">
        <v>58.548</v>
      </c>
      <c r="F3009" s="826">
        <v>1.5</v>
      </c>
      <c r="G3009" s="826">
        <v>3</v>
      </c>
      <c r="H3009" s="826">
        <v>1</v>
      </c>
      <c r="I3009" s="826"/>
      <c r="J3009" s="826">
        <v>87.822</v>
      </c>
      <c r="K3009" s="826">
        <v>58.748</v>
      </c>
      <c r="L3009" s="285" t="s">
        <v>2565</v>
      </c>
      <c r="M3009" s="136">
        <v>702</v>
      </c>
    </row>
    <row r="3010" s="136" customFormat="1" customHeight="1" outlineLevel="1" spans="1:13">
      <c r="A3010" s="196">
        <v>16</v>
      </c>
      <c r="B3010" s="196"/>
      <c r="C3010" s="263"/>
      <c r="D3010" s="196" t="s">
        <v>1553</v>
      </c>
      <c r="E3010" s="826">
        <v>2.346</v>
      </c>
      <c r="F3010" s="826">
        <v>1.5</v>
      </c>
      <c r="G3010" s="826">
        <v>3</v>
      </c>
      <c r="H3010" s="826">
        <v>5</v>
      </c>
      <c r="I3010" s="826"/>
      <c r="J3010" s="826">
        <v>17.595</v>
      </c>
      <c r="K3010" s="826">
        <v>2.546</v>
      </c>
      <c r="L3010" s="290"/>
      <c r="M3010" s="136">
        <v>702</v>
      </c>
    </row>
    <row r="3011" s="136" customFormat="1" customHeight="1" outlineLevel="1" spans="1:13">
      <c r="A3011" s="196">
        <v>17</v>
      </c>
      <c r="B3011" s="196"/>
      <c r="C3011" s="315" t="s">
        <v>2566</v>
      </c>
      <c r="D3011" s="196" t="s">
        <v>1547</v>
      </c>
      <c r="E3011" s="826">
        <v>33.15</v>
      </c>
      <c r="F3011" s="826">
        <v>1.5</v>
      </c>
      <c r="G3011" s="266">
        <v>4.488</v>
      </c>
      <c r="H3011" s="826">
        <v>1</v>
      </c>
      <c r="I3011" s="826">
        <v>148.7772</v>
      </c>
      <c r="J3011" s="826"/>
      <c r="K3011" s="826"/>
      <c r="L3011" s="830"/>
      <c r="M3011" s="136">
        <v>702</v>
      </c>
    </row>
    <row r="3012" s="136" customFormat="1" customHeight="1" outlineLevel="1" spans="1:13">
      <c r="A3012" s="196">
        <v>18</v>
      </c>
      <c r="B3012" s="196"/>
      <c r="C3012" s="263"/>
      <c r="D3012" s="196" t="s">
        <v>1547</v>
      </c>
      <c r="E3012" s="826">
        <v>56.1</v>
      </c>
      <c r="F3012" s="826">
        <v>1.5</v>
      </c>
      <c r="G3012" s="266">
        <v>4.488</v>
      </c>
      <c r="H3012" s="826">
        <v>1</v>
      </c>
      <c r="I3012" s="826">
        <v>251.7768</v>
      </c>
      <c r="J3012" s="826"/>
      <c r="K3012" s="826"/>
      <c r="L3012" s="830"/>
      <c r="M3012" s="136">
        <v>702</v>
      </c>
    </row>
    <row r="3013" s="136" customFormat="1" customHeight="1" outlineLevel="1" spans="1:13">
      <c r="A3013" s="196">
        <v>19</v>
      </c>
      <c r="B3013" s="196"/>
      <c r="C3013" s="196" t="s">
        <v>2567</v>
      </c>
      <c r="D3013" s="196" t="s">
        <v>1547</v>
      </c>
      <c r="E3013" s="826">
        <v>2.346</v>
      </c>
      <c r="F3013" s="826">
        <v>1.5</v>
      </c>
      <c r="G3013" s="266">
        <v>4.488</v>
      </c>
      <c r="H3013" s="826">
        <v>22</v>
      </c>
      <c r="I3013" s="826">
        <v>231.634656</v>
      </c>
      <c r="J3013" s="826"/>
      <c r="K3013" s="826"/>
      <c r="L3013" s="286" t="s">
        <v>1561</v>
      </c>
      <c r="M3013" s="136">
        <v>702</v>
      </c>
    </row>
    <row r="3014" s="136" customFormat="1" customHeight="1" outlineLevel="1" spans="1:13">
      <c r="A3014" s="196">
        <v>20</v>
      </c>
      <c r="B3014" s="196"/>
      <c r="C3014" s="196" t="s">
        <v>2568</v>
      </c>
      <c r="D3014" s="196" t="s">
        <v>1547</v>
      </c>
      <c r="E3014" s="826">
        <v>5.814</v>
      </c>
      <c r="F3014" s="826">
        <v>1.5</v>
      </c>
      <c r="G3014" s="266">
        <v>4.488</v>
      </c>
      <c r="H3014" s="826">
        <v>10</v>
      </c>
      <c r="I3014" s="826">
        <v>260.93232</v>
      </c>
      <c r="J3014" s="826"/>
      <c r="K3014" s="826"/>
      <c r="L3014" s="831" t="s">
        <v>1561</v>
      </c>
      <c r="M3014" s="136">
        <v>702</v>
      </c>
    </row>
    <row r="3015" s="136" customFormat="1" customHeight="1" outlineLevel="1" spans="1:13">
      <c r="A3015" s="196">
        <v>21</v>
      </c>
      <c r="B3015" s="196"/>
      <c r="C3015" s="196" t="s">
        <v>2569</v>
      </c>
      <c r="D3015" s="196" t="s">
        <v>1547</v>
      </c>
      <c r="E3015" s="826">
        <v>5.814</v>
      </c>
      <c r="F3015" s="826">
        <v>1.5</v>
      </c>
      <c r="G3015" s="266">
        <v>4.488</v>
      </c>
      <c r="H3015" s="826">
        <v>8</v>
      </c>
      <c r="I3015" s="826">
        <v>208.745856</v>
      </c>
      <c r="J3015" s="826"/>
      <c r="K3015" s="826"/>
      <c r="L3015" s="831" t="s">
        <v>1561</v>
      </c>
      <c r="M3015" s="136">
        <v>702</v>
      </c>
    </row>
    <row r="3016" s="136" customFormat="1" customHeight="1" outlineLevel="1" spans="1:13">
      <c r="A3016" s="196">
        <v>22</v>
      </c>
      <c r="B3016" s="196"/>
      <c r="C3016" s="196" t="s">
        <v>2570</v>
      </c>
      <c r="D3016" s="196" t="s">
        <v>1547</v>
      </c>
      <c r="E3016" s="826">
        <v>2.448</v>
      </c>
      <c r="F3016" s="826">
        <v>1.5</v>
      </c>
      <c r="G3016" s="266">
        <v>3.96</v>
      </c>
      <c r="H3016" s="826">
        <v>1</v>
      </c>
      <c r="I3016" s="826">
        <v>9.69408</v>
      </c>
      <c r="J3016" s="826"/>
      <c r="K3016" s="826"/>
      <c r="L3016" s="831" t="s">
        <v>1561</v>
      </c>
      <c r="M3016" s="136">
        <v>702</v>
      </c>
    </row>
    <row r="3017" s="136" customFormat="1" customHeight="1" outlineLevel="1" spans="1:13">
      <c r="A3017" s="196">
        <v>23</v>
      </c>
      <c r="B3017" s="196"/>
      <c r="C3017" s="196" t="s">
        <v>2571</v>
      </c>
      <c r="D3017" s="196" t="s">
        <v>1547</v>
      </c>
      <c r="E3017" s="826">
        <v>2.448</v>
      </c>
      <c r="F3017" s="826">
        <v>1.5</v>
      </c>
      <c r="G3017" s="266">
        <v>3.96</v>
      </c>
      <c r="H3017" s="826">
        <v>1</v>
      </c>
      <c r="I3017" s="826">
        <v>9.69408</v>
      </c>
      <c r="J3017" s="826"/>
      <c r="K3017" s="826"/>
      <c r="L3017" s="831" t="s">
        <v>1561</v>
      </c>
      <c r="M3017" s="136">
        <v>702</v>
      </c>
    </row>
    <row r="3018" s="136" customFormat="1" customHeight="1" outlineLevel="1" spans="1:13">
      <c r="A3018" s="196">
        <v>24</v>
      </c>
      <c r="B3018" s="196" t="s">
        <v>1574</v>
      </c>
      <c r="C3018" s="131" t="s">
        <v>1401</v>
      </c>
      <c r="D3018" s="196" t="s">
        <v>1553</v>
      </c>
      <c r="E3018" s="826">
        <v>9.996</v>
      </c>
      <c r="F3018" s="826">
        <v>1.5</v>
      </c>
      <c r="G3018" s="826">
        <v>3</v>
      </c>
      <c r="H3018" s="826">
        <v>1</v>
      </c>
      <c r="I3018" s="826"/>
      <c r="J3018" s="826">
        <v>14.994</v>
      </c>
      <c r="K3018" s="826">
        <v>10.196</v>
      </c>
      <c r="L3018" s="285" t="s">
        <v>1396</v>
      </c>
      <c r="M3018" s="136">
        <v>498</v>
      </c>
    </row>
    <row r="3019" s="136" customFormat="1" customHeight="1" outlineLevel="1" spans="1:13">
      <c r="A3019" s="196">
        <v>25</v>
      </c>
      <c r="B3019" s="196"/>
      <c r="C3019" s="263"/>
      <c r="D3019" s="196" t="s">
        <v>1553</v>
      </c>
      <c r="E3019" s="826">
        <v>3.264</v>
      </c>
      <c r="F3019" s="826">
        <v>1.5</v>
      </c>
      <c r="G3019" s="826">
        <v>2.5</v>
      </c>
      <c r="H3019" s="826">
        <v>1</v>
      </c>
      <c r="I3019" s="826"/>
      <c r="J3019" s="826">
        <v>4.896</v>
      </c>
      <c r="K3019" s="826">
        <v>3.464</v>
      </c>
      <c r="L3019" s="290"/>
      <c r="M3019" s="136">
        <v>498</v>
      </c>
    </row>
    <row r="3020" s="136" customFormat="1" customHeight="1" outlineLevel="1" spans="1:13">
      <c r="A3020" s="196">
        <v>26</v>
      </c>
      <c r="B3020" s="196"/>
      <c r="C3020" s="131" t="s">
        <v>1401</v>
      </c>
      <c r="D3020" s="196" t="s">
        <v>1553</v>
      </c>
      <c r="E3020" s="826">
        <v>1.224</v>
      </c>
      <c r="F3020" s="826">
        <v>1.5</v>
      </c>
      <c r="G3020" s="826">
        <v>3</v>
      </c>
      <c r="H3020" s="826">
        <v>8</v>
      </c>
      <c r="I3020" s="826"/>
      <c r="J3020" s="826">
        <v>14.688</v>
      </c>
      <c r="K3020" s="826">
        <v>1.424</v>
      </c>
      <c r="L3020" s="285" t="s">
        <v>2572</v>
      </c>
      <c r="M3020" s="136">
        <v>498</v>
      </c>
    </row>
    <row r="3021" s="136" customFormat="1" customHeight="1" outlineLevel="1" spans="1:13">
      <c r="A3021" s="196">
        <v>27</v>
      </c>
      <c r="B3021" s="196"/>
      <c r="C3021" s="263"/>
      <c r="D3021" s="196" t="s">
        <v>1553</v>
      </c>
      <c r="E3021" s="826">
        <v>2.754</v>
      </c>
      <c r="F3021" s="826">
        <v>1.5</v>
      </c>
      <c r="G3021" s="826">
        <v>2.5</v>
      </c>
      <c r="H3021" s="826">
        <v>9</v>
      </c>
      <c r="I3021" s="826"/>
      <c r="J3021" s="826">
        <v>37.179</v>
      </c>
      <c r="K3021" s="826">
        <v>2.954</v>
      </c>
      <c r="L3021" s="290"/>
      <c r="M3021" s="136">
        <v>498</v>
      </c>
    </row>
    <row r="3022" s="136" customFormat="1" customHeight="1" outlineLevel="1" spans="1:13">
      <c r="A3022" s="196">
        <v>28</v>
      </c>
      <c r="B3022" s="196"/>
      <c r="C3022" s="196" t="s">
        <v>1401</v>
      </c>
      <c r="D3022" s="196" t="s">
        <v>1553</v>
      </c>
      <c r="E3022" s="826">
        <v>1.224</v>
      </c>
      <c r="F3022" s="826">
        <v>1.5</v>
      </c>
      <c r="G3022" s="826">
        <v>3</v>
      </c>
      <c r="H3022" s="826">
        <v>5</v>
      </c>
      <c r="I3022" s="826"/>
      <c r="J3022" s="826">
        <v>9.18</v>
      </c>
      <c r="K3022" s="826">
        <v>1.424</v>
      </c>
      <c r="L3022" s="285" t="s">
        <v>2573</v>
      </c>
      <c r="M3022" s="136">
        <v>498</v>
      </c>
    </row>
    <row r="3023" s="136" customFormat="1" customHeight="1" outlineLevel="1" spans="1:13">
      <c r="A3023" s="196">
        <v>29</v>
      </c>
      <c r="B3023" s="196"/>
      <c r="C3023" s="196" t="s">
        <v>1401</v>
      </c>
      <c r="D3023" s="196" t="s">
        <v>1553</v>
      </c>
      <c r="E3023" s="826">
        <v>2.754</v>
      </c>
      <c r="F3023" s="826">
        <v>1.5</v>
      </c>
      <c r="G3023" s="826">
        <v>2.5</v>
      </c>
      <c r="H3023" s="826">
        <v>6</v>
      </c>
      <c r="I3023" s="826"/>
      <c r="J3023" s="826">
        <v>24.786</v>
      </c>
      <c r="K3023" s="826">
        <v>2.954</v>
      </c>
      <c r="L3023" s="290"/>
      <c r="M3023" s="136">
        <v>498</v>
      </c>
    </row>
    <row r="3024" s="136" customFormat="1" customHeight="1" outlineLevel="1" spans="1:13">
      <c r="A3024" s="196">
        <v>30</v>
      </c>
      <c r="B3024" s="196"/>
      <c r="C3024" s="196" t="s">
        <v>1401</v>
      </c>
      <c r="D3024" s="196" t="s">
        <v>1553</v>
      </c>
      <c r="E3024" s="826">
        <v>14.79</v>
      </c>
      <c r="F3024" s="826">
        <v>1.5</v>
      </c>
      <c r="G3024" s="826">
        <v>3</v>
      </c>
      <c r="H3024" s="826">
        <v>1</v>
      </c>
      <c r="I3024" s="826"/>
      <c r="J3024" s="826">
        <v>22.185</v>
      </c>
      <c r="K3024" s="826">
        <v>14.99</v>
      </c>
      <c r="L3024" s="142" t="s">
        <v>1416</v>
      </c>
      <c r="M3024" s="136">
        <v>498</v>
      </c>
    </row>
    <row r="3025" s="136" customFormat="1" customHeight="1" outlineLevel="1" spans="1:13">
      <c r="A3025" s="196">
        <v>31</v>
      </c>
      <c r="B3025" s="196"/>
      <c r="C3025" s="196" t="s">
        <v>2574</v>
      </c>
      <c r="D3025" s="196" t="s">
        <v>1553</v>
      </c>
      <c r="E3025" s="826">
        <v>67.32</v>
      </c>
      <c r="F3025" s="826">
        <v>1.5</v>
      </c>
      <c r="G3025" s="826">
        <v>3</v>
      </c>
      <c r="H3025" s="826">
        <v>1</v>
      </c>
      <c r="I3025" s="826"/>
      <c r="J3025" s="826">
        <v>100.98</v>
      </c>
      <c r="K3025" s="826">
        <v>67.52</v>
      </c>
      <c r="L3025" s="142" t="s">
        <v>2575</v>
      </c>
      <c r="M3025" s="136">
        <v>702</v>
      </c>
    </row>
    <row r="3026" s="136" customFormat="1" customHeight="1" outlineLevel="1" spans="1:13">
      <c r="A3026" s="196">
        <v>32</v>
      </c>
      <c r="B3026" s="196" t="s">
        <v>1583</v>
      </c>
      <c r="C3026" s="196" t="s">
        <v>2576</v>
      </c>
      <c r="D3026" s="196" t="s">
        <v>1553</v>
      </c>
      <c r="E3026" s="826">
        <v>3.264</v>
      </c>
      <c r="F3026" s="826">
        <v>1.5</v>
      </c>
      <c r="G3026" s="826">
        <v>2.5</v>
      </c>
      <c r="H3026" s="826">
        <v>1</v>
      </c>
      <c r="I3026" s="826"/>
      <c r="J3026" s="826">
        <v>4.896</v>
      </c>
      <c r="K3026" s="826">
        <v>3.464</v>
      </c>
      <c r="L3026" s="142" t="s">
        <v>2577</v>
      </c>
      <c r="M3026" s="136">
        <v>498</v>
      </c>
    </row>
    <row r="3027" s="136" customFormat="1" customHeight="1" outlineLevel="1" spans="1:13">
      <c r="A3027" s="196">
        <v>33</v>
      </c>
      <c r="B3027" s="196"/>
      <c r="C3027" s="196" t="s">
        <v>2578</v>
      </c>
      <c r="D3027" s="196" t="s">
        <v>1553</v>
      </c>
      <c r="E3027" s="826">
        <v>2.754</v>
      </c>
      <c r="F3027" s="826">
        <v>1.5</v>
      </c>
      <c r="G3027" s="826">
        <v>2.5</v>
      </c>
      <c r="H3027" s="826">
        <v>1</v>
      </c>
      <c r="I3027" s="826"/>
      <c r="J3027" s="826">
        <v>4.131</v>
      </c>
      <c r="K3027" s="826">
        <v>2.954</v>
      </c>
      <c r="L3027" s="142" t="s">
        <v>2579</v>
      </c>
      <c r="M3027" s="136">
        <v>498</v>
      </c>
    </row>
    <row r="3028" s="136" customFormat="1" customHeight="1" outlineLevel="1" spans="1:13">
      <c r="A3028" s="196">
        <v>34</v>
      </c>
      <c r="B3028" s="196"/>
      <c r="C3028" s="196" t="s">
        <v>2580</v>
      </c>
      <c r="D3028" s="196" t="s">
        <v>1553</v>
      </c>
      <c r="E3028" s="826">
        <v>1.428</v>
      </c>
      <c r="F3028" s="826">
        <v>1.5</v>
      </c>
      <c r="G3028" s="826">
        <v>3</v>
      </c>
      <c r="H3028" s="826">
        <v>1</v>
      </c>
      <c r="I3028" s="826"/>
      <c r="J3028" s="826">
        <v>2.142</v>
      </c>
      <c r="K3028" s="826">
        <v>1.628</v>
      </c>
      <c r="L3028" s="142" t="s">
        <v>2581</v>
      </c>
      <c r="M3028" s="136">
        <v>498</v>
      </c>
    </row>
    <row r="3029" s="136" customFormat="1" customHeight="1" outlineLevel="1" spans="1:13">
      <c r="A3029" s="196">
        <v>35</v>
      </c>
      <c r="B3029" s="196"/>
      <c r="C3029" s="196" t="s">
        <v>2578</v>
      </c>
      <c r="D3029" s="196" t="s">
        <v>1553</v>
      </c>
      <c r="E3029" s="826">
        <v>2.754</v>
      </c>
      <c r="F3029" s="826">
        <v>1.5</v>
      </c>
      <c r="G3029" s="826">
        <v>2.5</v>
      </c>
      <c r="H3029" s="826">
        <v>1</v>
      </c>
      <c r="I3029" s="826"/>
      <c r="J3029" s="826">
        <v>4.131</v>
      </c>
      <c r="K3029" s="826">
        <v>2.954</v>
      </c>
      <c r="L3029" s="142" t="s">
        <v>2582</v>
      </c>
      <c r="M3029" s="136">
        <v>498</v>
      </c>
    </row>
    <row r="3030" s="136" customFormat="1" customHeight="1" outlineLevel="1" spans="1:13">
      <c r="A3030" s="196">
        <v>36</v>
      </c>
      <c r="B3030" s="196"/>
      <c r="C3030" s="196" t="s">
        <v>2578</v>
      </c>
      <c r="D3030" s="196" t="s">
        <v>1553</v>
      </c>
      <c r="E3030" s="826">
        <v>2.754</v>
      </c>
      <c r="F3030" s="826">
        <v>1.5</v>
      </c>
      <c r="G3030" s="826">
        <v>2.5</v>
      </c>
      <c r="H3030" s="826">
        <v>1</v>
      </c>
      <c r="I3030" s="826"/>
      <c r="J3030" s="826">
        <v>4.131</v>
      </c>
      <c r="K3030" s="826">
        <v>2.954</v>
      </c>
      <c r="L3030" s="142" t="s">
        <v>2583</v>
      </c>
      <c r="M3030" s="136">
        <v>498</v>
      </c>
    </row>
    <row r="3031" s="136" customFormat="1" customHeight="1" outlineLevel="1" spans="1:13">
      <c r="A3031" s="196">
        <v>37</v>
      </c>
      <c r="B3031" s="196"/>
      <c r="C3031" s="196" t="s">
        <v>2580</v>
      </c>
      <c r="D3031" s="196" t="s">
        <v>1553</v>
      </c>
      <c r="E3031" s="826">
        <v>1.428</v>
      </c>
      <c r="F3031" s="826">
        <v>1.5</v>
      </c>
      <c r="G3031" s="826">
        <v>2.5</v>
      </c>
      <c r="H3031" s="826">
        <v>1</v>
      </c>
      <c r="I3031" s="826"/>
      <c r="J3031" s="826">
        <v>2.142</v>
      </c>
      <c r="K3031" s="826">
        <v>1.628</v>
      </c>
      <c r="L3031" s="142" t="s">
        <v>2584</v>
      </c>
      <c r="M3031" s="136">
        <v>498</v>
      </c>
    </row>
    <row r="3032" s="136" customFormat="1" customHeight="1" outlineLevel="1" spans="1:13">
      <c r="A3032" s="196">
        <v>38</v>
      </c>
      <c r="B3032" s="196"/>
      <c r="C3032" s="196" t="s">
        <v>2578</v>
      </c>
      <c r="D3032" s="196" t="s">
        <v>1553</v>
      </c>
      <c r="E3032" s="826">
        <v>2.754</v>
      </c>
      <c r="F3032" s="826">
        <v>1.5</v>
      </c>
      <c r="G3032" s="826">
        <v>2.5</v>
      </c>
      <c r="H3032" s="826">
        <v>1</v>
      </c>
      <c r="I3032" s="826"/>
      <c r="J3032" s="826">
        <v>4.131</v>
      </c>
      <c r="K3032" s="826">
        <v>2.954</v>
      </c>
      <c r="L3032" s="142" t="s">
        <v>2585</v>
      </c>
      <c r="M3032" s="136">
        <v>498</v>
      </c>
    </row>
    <row r="3033" s="136" customFormat="1" customHeight="1" outlineLevel="1" spans="1:13">
      <c r="A3033" s="196">
        <v>39</v>
      </c>
      <c r="B3033" s="196"/>
      <c r="C3033" s="196" t="s">
        <v>2578</v>
      </c>
      <c r="D3033" s="196" t="s">
        <v>1553</v>
      </c>
      <c r="E3033" s="826">
        <v>2.754</v>
      </c>
      <c r="F3033" s="826">
        <v>1.5</v>
      </c>
      <c r="G3033" s="826">
        <v>2.5</v>
      </c>
      <c r="H3033" s="826">
        <v>1</v>
      </c>
      <c r="I3033" s="826"/>
      <c r="J3033" s="826">
        <v>4.131</v>
      </c>
      <c r="K3033" s="826">
        <v>2.954</v>
      </c>
      <c r="L3033" s="142" t="s">
        <v>2586</v>
      </c>
      <c r="M3033" s="136">
        <v>498</v>
      </c>
    </row>
    <row r="3034" s="136" customFormat="1" customHeight="1" outlineLevel="1" spans="1:13">
      <c r="A3034" s="196">
        <v>40</v>
      </c>
      <c r="B3034" s="196"/>
      <c r="C3034" s="196" t="s">
        <v>2587</v>
      </c>
      <c r="D3034" s="196" t="s">
        <v>1553</v>
      </c>
      <c r="E3034" s="826">
        <v>2.244</v>
      </c>
      <c r="F3034" s="826">
        <v>1.5</v>
      </c>
      <c r="G3034" s="826">
        <v>2.5</v>
      </c>
      <c r="H3034" s="826">
        <v>1</v>
      </c>
      <c r="I3034" s="826"/>
      <c r="J3034" s="826">
        <v>3.366</v>
      </c>
      <c r="K3034" s="826">
        <v>2.444</v>
      </c>
      <c r="L3034" s="142" t="s">
        <v>2588</v>
      </c>
      <c r="M3034" s="136">
        <v>498</v>
      </c>
    </row>
    <row r="3035" s="136" customFormat="1" customHeight="1" outlineLevel="1" spans="1:13">
      <c r="A3035" s="196">
        <v>41</v>
      </c>
      <c r="B3035" s="196"/>
      <c r="C3035" s="196" t="s">
        <v>2589</v>
      </c>
      <c r="D3035" s="196" t="s">
        <v>1553</v>
      </c>
      <c r="E3035" s="826">
        <v>2.244</v>
      </c>
      <c r="F3035" s="826">
        <v>1.5</v>
      </c>
      <c r="G3035" s="826">
        <v>2.5</v>
      </c>
      <c r="H3035" s="826">
        <v>1</v>
      </c>
      <c r="I3035" s="826"/>
      <c r="J3035" s="826">
        <v>3.366</v>
      </c>
      <c r="K3035" s="826">
        <v>2.444</v>
      </c>
      <c r="L3035" s="142" t="s">
        <v>2590</v>
      </c>
      <c r="M3035" s="136">
        <v>498</v>
      </c>
    </row>
    <row r="3036" s="136" customFormat="1" customHeight="1" outlineLevel="1" spans="1:13">
      <c r="A3036" s="196">
        <v>42</v>
      </c>
      <c r="B3036" s="196"/>
      <c r="C3036" s="196" t="s">
        <v>2591</v>
      </c>
      <c r="D3036" s="196" t="s">
        <v>1553</v>
      </c>
      <c r="E3036" s="826">
        <v>5.916</v>
      </c>
      <c r="F3036" s="826">
        <v>1.5</v>
      </c>
      <c r="G3036" s="826">
        <v>3</v>
      </c>
      <c r="H3036" s="826">
        <v>1</v>
      </c>
      <c r="I3036" s="826"/>
      <c r="J3036" s="826">
        <v>8.874</v>
      </c>
      <c r="K3036" s="826">
        <v>6.116</v>
      </c>
      <c r="L3036" s="142" t="s">
        <v>2592</v>
      </c>
      <c r="M3036" s="136">
        <v>498</v>
      </c>
    </row>
    <row r="3037" s="136" customFormat="1" customHeight="1" outlineLevel="1" spans="1:13">
      <c r="A3037" s="196">
        <v>43</v>
      </c>
      <c r="B3037" s="196"/>
      <c r="C3037" s="196" t="s">
        <v>2593</v>
      </c>
      <c r="D3037" s="196" t="s">
        <v>1553</v>
      </c>
      <c r="E3037" s="826">
        <v>2.754</v>
      </c>
      <c r="F3037" s="826">
        <v>1.5</v>
      </c>
      <c r="G3037" s="826">
        <v>2.5</v>
      </c>
      <c r="H3037" s="826">
        <v>1</v>
      </c>
      <c r="I3037" s="826"/>
      <c r="J3037" s="826">
        <v>4.131</v>
      </c>
      <c r="K3037" s="826">
        <v>2.954</v>
      </c>
      <c r="L3037" s="142" t="s">
        <v>2594</v>
      </c>
      <c r="M3037" s="136">
        <v>498</v>
      </c>
    </row>
    <row r="3038" s="136" customFormat="1" customHeight="1" outlineLevel="1" spans="1:13">
      <c r="A3038" s="196">
        <v>44</v>
      </c>
      <c r="B3038" s="196"/>
      <c r="C3038" s="196" t="s">
        <v>2595</v>
      </c>
      <c r="D3038" s="196" t="s">
        <v>1553</v>
      </c>
      <c r="E3038" s="826">
        <v>2.754</v>
      </c>
      <c r="F3038" s="826">
        <v>1.5</v>
      </c>
      <c r="G3038" s="826">
        <v>2.5</v>
      </c>
      <c r="H3038" s="826">
        <v>1</v>
      </c>
      <c r="I3038" s="826"/>
      <c r="J3038" s="826">
        <v>4.131</v>
      </c>
      <c r="K3038" s="826">
        <v>2.954</v>
      </c>
      <c r="L3038" s="142" t="s">
        <v>2596</v>
      </c>
      <c r="M3038" s="136">
        <v>498</v>
      </c>
    </row>
    <row r="3039" s="136" customFormat="1" customHeight="1" outlineLevel="1" spans="1:13">
      <c r="A3039" s="196">
        <v>45</v>
      </c>
      <c r="B3039" s="196"/>
      <c r="C3039" s="196" t="s">
        <v>2597</v>
      </c>
      <c r="D3039" s="196" t="s">
        <v>1553</v>
      </c>
      <c r="E3039" s="826">
        <v>1.428</v>
      </c>
      <c r="F3039" s="826">
        <v>1.5</v>
      </c>
      <c r="G3039" s="826">
        <v>2.5</v>
      </c>
      <c r="H3039" s="826">
        <v>1</v>
      </c>
      <c r="I3039" s="826"/>
      <c r="J3039" s="826">
        <v>2.142</v>
      </c>
      <c r="K3039" s="826">
        <v>1.628</v>
      </c>
      <c r="L3039" s="142" t="s">
        <v>2598</v>
      </c>
      <c r="M3039" s="136">
        <v>498</v>
      </c>
    </row>
    <row r="3040" s="136" customFormat="1" customHeight="1" outlineLevel="1" spans="1:13">
      <c r="A3040" s="196">
        <v>46</v>
      </c>
      <c r="B3040" s="196"/>
      <c r="C3040" s="196" t="s">
        <v>2595</v>
      </c>
      <c r="D3040" s="196" t="s">
        <v>1553</v>
      </c>
      <c r="E3040" s="826">
        <v>2.754</v>
      </c>
      <c r="F3040" s="826">
        <v>1.5</v>
      </c>
      <c r="G3040" s="826">
        <v>2.5</v>
      </c>
      <c r="H3040" s="826">
        <v>1</v>
      </c>
      <c r="I3040" s="826"/>
      <c r="J3040" s="826">
        <v>4.131</v>
      </c>
      <c r="K3040" s="826">
        <v>2.954</v>
      </c>
      <c r="L3040" s="142" t="s">
        <v>2599</v>
      </c>
      <c r="M3040" s="136">
        <v>498</v>
      </c>
    </row>
    <row r="3041" s="136" customFormat="1" customHeight="1" outlineLevel="1" spans="1:13">
      <c r="A3041" s="196">
        <v>47</v>
      </c>
      <c r="B3041" s="196"/>
      <c r="C3041" s="196" t="s">
        <v>2595</v>
      </c>
      <c r="D3041" s="196" t="s">
        <v>1553</v>
      </c>
      <c r="E3041" s="826">
        <v>2.754</v>
      </c>
      <c r="F3041" s="826">
        <v>1.5</v>
      </c>
      <c r="G3041" s="826">
        <v>2.5</v>
      </c>
      <c r="H3041" s="826">
        <v>1</v>
      </c>
      <c r="I3041" s="826"/>
      <c r="J3041" s="826">
        <v>4.131</v>
      </c>
      <c r="K3041" s="826">
        <v>2.954</v>
      </c>
      <c r="L3041" s="142" t="s">
        <v>2600</v>
      </c>
      <c r="M3041" s="136">
        <v>498</v>
      </c>
    </row>
    <row r="3042" s="136" customFormat="1" customHeight="1" outlineLevel="1" spans="1:13">
      <c r="A3042" s="196">
        <v>48</v>
      </c>
      <c r="B3042" s="196"/>
      <c r="C3042" s="196" t="s">
        <v>2597</v>
      </c>
      <c r="D3042" s="196" t="s">
        <v>1553</v>
      </c>
      <c r="E3042" s="826">
        <v>1.428</v>
      </c>
      <c r="F3042" s="826">
        <v>1.5</v>
      </c>
      <c r="G3042" s="826">
        <v>2.5</v>
      </c>
      <c r="H3042" s="826">
        <v>1</v>
      </c>
      <c r="I3042" s="826"/>
      <c r="J3042" s="826">
        <v>2.142</v>
      </c>
      <c r="K3042" s="826">
        <v>1.628</v>
      </c>
      <c r="L3042" s="142" t="s">
        <v>2601</v>
      </c>
      <c r="M3042" s="136">
        <v>498</v>
      </c>
    </row>
    <row r="3043" s="136" customFormat="1" customHeight="1" outlineLevel="1" spans="1:13">
      <c r="A3043" s="196">
        <v>49</v>
      </c>
      <c r="B3043" s="196"/>
      <c r="C3043" s="196" t="s">
        <v>2595</v>
      </c>
      <c r="D3043" s="196" t="s">
        <v>1553</v>
      </c>
      <c r="E3043" s="826">
        <v>2.754</v>
      </c>
      <c r="F3043" s="826">
        <v>1.5</v>
      </c>
      <c r="G3043" s="826">
        <v>2.5</v>
      </c>
      <c r="H3043" s="826">
        <v>1</v>
      </c>
      <c r="I3043" s="826"/>
      <c r="J3043" s="826">
        <v>4.131</v>
      </c>
      <c r="K3043" s="826">
        <v>2.954</v>
      </c>
      <c r="L3043" s="142" t="s">
        <v>2602</v>
      </c>
      <c r="M3043" s="136">
        <v>498</v>
      </c>
    </row>
    <row r="3044" s="136" customFormat="1" customHeight="1" outlineLevel="1" spans="1:13">
      <c r="A3044" s="196">
        <v>50</v>
      </c>
      <c r="B3044" s="196"/>
      <c r="C3044" s="196" t="s">
        <v>2595</v>
      </c>
      <c r="D3044" s="196" t="s">
        <v>1553</v>
      </c>
      <c r="E3044" s="826">
        <v>2.754</v>
      </c>
      <c r="F3044" s="826">
        <v>1.5</v>
      </c>
      <c r="G3044" s="826">
        <v>2.5</v>
      </c>
      <c r="H3044" s="826">
        <v>1</v>
      </c>
      <c r="I3044" s="826"/>
      <c r="J3044" s="826">
        <v>4.131</v>
      </c>
      <c r="K3044" s="826">
        <v>2.954</v>
      </c>
      <c r="L3044" s="142" t="s">
        <v>2603</v>
      </c>
      <c r="M3044" s="136">
        <v>498</v>
      </c>
    </row>
    <row r="3045" s="136" customFormat="1" customHeight="1" outlineLevel="1" spans="1:13">
      <c r="A3045" s="196">
        <v>51</v>
      </c>
      <c r="B3045" s="196"/>
      <c r="C3045" s="196" t="s">
        <v>2597</v>
      </c>
      <c r="D3045" s="196" t="s">
        <v>1553</v>
      </c>
      <c r="E3045" s="826">
        <v>1.428</v>
      </c>
      <c r="F3045" s="826">
        <v>1.5</v>
      </c>
      <c r="G3045" s="826">
        <v>2.5</v>
      </c>
      <c r="H3045" s="826">
        <v>1</v>
      </c>
      <c r="I3045" s="826"/>
      <c r="J3045" s="826">
        <v>2.142</v>
      </c>
      <c r="K3045" s="826">
        <v>1.628</v>
      </c>
      <c r="L3045" s="142" t="s">
        <v>2604</v>
      </c>
      <c r="M3045" s="136">
        <v>498</v>
      </c>
    </row>
    <row r="3046" s="136" customFormat="1" customHeight="1" outlineLevel="1" spans="1:13">
      <c r="A3046" s="196">
        <v>52</v>
      </c>
      <c r="B3046" s="196"/>
      <c r="C3046" s="196" t="s">
        <v>2605</v>
      </c>
      <c r="D3046" s="196" t="s">
        <v>1553</v>
      </c>
      <c r="E3046" s="826">
        <v>2.244</v>
      </c>
      <c r="F3046" s="826">
        <v>1.5</v>
      </c>
      <c r="G3046" s="826">
        <v>2.5</v>
      </c>
      <c r="H3046" s="826">
        <v>1</v>
      </c>
      <c r="I3046" s="826"/>
      <c r="J3046" s="826">
        <v>3.366</v>
      </c>
      <c r="K3046" s="826">
        <v>2.444</v>
      </c>
      <c r="L3046" s="142" t="s">
        <v>2606</v>
      </c>
      <c r="M3046" s="136">
        <v>498</v>
      </c>
    </row>
    <row r="3047" s="136" customFormat="1" customHeight="1" outlineLevel="1" spans="1:13">
      <c r="A3047" s="196">
        <v>53</v>
      </c>
      <c r="B3047" s="196"/>
      <c r="C3047" s="131" t="s">
        <v>1401</v>
      </c>
      <c r="D3047" s="196" t="s">
        <v>1553</v>
      </c>
      <c r="E3047" s="826">
        <v>10.2</v>
      </c>
      <c r="F3047" s="826">
        <v>1.5</v>
      </c>
      <c r="G3047" s="826">
        <v>3.5</v>
      </c>
      <c r="H3047" s="826">
        <v>1</v>
      </c>
      <c r="I3047" s="826"/>
      <c r="J3047" s="826">
        <v>15.3</v>
      </c>
      <c r="K3047" s="826">
        <v>10.4</v>
      </c>
      <c r="L3047" s="285" t="s">
        <v>2607</v>
      </c>
      <c r="M3047" s="136">
        <v>498</v>
      </c>
    </row>
    <row r="3048" s="136" customFormat="1" customHeight="1" outlineLevel="1" spans="1:13">
      <c r="A3048" s="196">
        <v>54</v>
      </c>
      <c r="B3048" s="196"/>
      <c r="C3048" s="263"/>
      <c r="D3048" s="196" t="s">
        <v>1553</v>
      </c>
      <c r="E3048" s="826">
        <v>3.264</v>
      </c>
      <c r="F3048" s="826">
        <v>1.5</v>
      </c>
      <c r="G3048" s="826">
        <v>2.5</v>
      </c>
      <c r="H3048" s="826">
        <v>1</v>
      </c>
      <c r="I3048" s="826"/>
      <c r="J3048" s="826">
        <v>4.896</v>
      </c>
      <c r="K3048" s="826">
        <v>3.464</v>
      </c>
      <c r="L3048" s="290"/>
      <c r="M3048" s="136">
        <v>498</v>
      </c>
    </row>
    <row r="3049" s="136" customFormat="1" customHeight="1" outlineLevel="1" spans="1:13">
      <c r="A3049" s="196">
        <v>55</v>
      </c>
      <c r="B3049" s="196"/>
      <c r="C3049" s="131" t="s">
        <v>1401</v>
      </c>
      <c r="D3049" s="196" t="s">
        <v>1553</v>
      </c>
      <c r="E3049" s="826">
        <v>2.754</v>
      </c>
      <c r="F3049" s="826">
        <v>1.5</v>
      </c>
      <c r="G3049" s="826">
        <v>2.5</v>
      </c>
      <c r="H3049" s="826">
        <v>8</v>
      </c>
      <c r="I3049" s="826"/>
      <c r="J3049" s="826">
        <v>33.048</v>
      </c>
      <c r="K3049" s="826">
        <v>2.954</v>
      </c>
      <c r="L3049" s="285" t="s">
        <v>2608</v>
      </c>
      <c r="M3049" s="136">
        <v>498</v>
      </c>
    </row>
    <row r="3050" s="136" customFormat="1" customHeight="1" outlineLevel="1" spans="1:13">
      <c r="A3050" s="196">
        <v>56</v>
      </c>
      <c r="B3050" s="196"/>
      <c r="C3050" s="263"/>
      <c r="D3050" s="196" t="s">
        <v>1553</v>
      </c>
      <c r="E3050" s="826">
        <v>1.224</v>
      </c>
      <c r="F3050" s="826">
        <v>1.5</v>
      </c>
      <c r="G3050" s="826">
        <v>3</v>
      </c>
      <c r="H3050" s="826">
        <v>8</v>
      </c>
      <c r="I3050" s="826"/>
      <c r="J3050" s="826">
        <v>14.688</v>
      </c>
      <c r="K3050" s="826">
        <v>1.424</v>
      </c>
      <c r="L3050" s="290"/>
      <c r="M3050" s="136">
        <v>498</v>
      </c>
    </row>
    <row r="3051" s="136" customFormat="1" customHeight="1" outlineLevel="1" spans="1:13">
      <c r="A3051" s="196">
        <v>57</v>
      </c>
      <c r="B3051" s="196"/>
      <c r="C3051" s="131" t="s">
        <v>2609</v>
      </c>
      <c r="D3051" s="196" t="s">
        <v>1553</v>
      </c>
      <c r="E3051" s="826">
        <v>2.754</v>
      </c>
      <c r="F3051" s="826">
        <v>1.5</v>
      </c>
      <c r="G3051" s="826">
        <v>2.5</v>
      </c>
      <c r="H3051" s="826">
        <v>6</v>
      </c>
      <c r="I3051" s="826"/>
      <c r="J3051" s="826">
        <v>24.786</v>
      </c>
      <c r="K3051" s="826">
        <v>2.954</v>
      </c>
      <c r="L3051" s="285" t="s">
        <v>2610</v>
      </c>
      <c r="M3051" s="136">
        <v>498</v>
      </c>
    </row>
    <row r="3052" s="136" customFormat="1" customHeight="1" outlineLevel="1" spans="1:13">
      <c r="A3052" s="196">
        <v>58</v>
      </c>
      <c r="B3052" s="196"/>
      <c r="C3052" s="263"/>
      <c r="D3052" s="196" t="s">
        <v>1553</v>
      </c>
      <c r="E3052" s="826">
        <v>1.224</v>
      </c>
      <c r="F3052" s="826">
        <v>1.5</v>
      </c>
      <c r="G3052" s="826">
        <v>3</v>
      </c>
      <c r="H3052" s="826">
        <v>6</v>
      </c>
      <c r="I3052" s="826"/>
      <c r="J3052" s="826">
        <v>11.016</v>
      </c>
      <c r="K3052" s="826">
        <v>1.424</v>
      </c>
      <c r="L3052" s="290"/>
      <c r="M3052" s="136">
        <v>498</v>
      </c>
    </row>
    <row r="3053" s="136" customFormat="1" customHeight="1" outlineLevel="1" spans="1:13">
      <c r="A3053" s="196">
        <v>59</v>
      </c>
      <c r="B3053" s="196"/>
      <c r="C3053" s="196" t="s">
        <v>2611</v>
      </c>
      <c r="D3053" s="196" t="s">
        <v>1553</v>
      </c>
      <c r="E3053" s="826">
        <v>7.956</v>
      </c>
      <c r="F3053" s="826">
        <v>1.5</v>
      </c>
      <c r="G3053" s="826">
        <v>3</v>
      </c>
      <c r="H3053" s="826">
        <v>1</v>
      </c>
      <c r="I3053" s="826"/>
      <c r="J3053" s="826">
        <v>11.934</v>
      </c>
      <c r="K3053" s="826">
        <v>8.156</v>
      </c>
      <c r="L3053" s="285" t="s">
        <v>2612</v>
      </c>
      <c r="M3053" s="136">
        <v>702</v>
      </c>
    </row>
    <row r="3054" s="136" customFormat="1" customHeight="1" outlineLevel="1" spans="1:13">
      <c r="A3054" s="196">
        <v>60</v>
      </c>
      <c r="B3054" s="196"/>
      <c r="C3054" s="196"/>
      <c r="D3054" s="266" t="s">
        <v>1606</v>
      </c>
      <c r="E3054" s="826">
        <v>7.956</v>
      </c>
      <c r="F3054" s="826">
        <v>1.5</v>
      </c>
      <c r="G3054" s="826">
        <v>3</v>
      </c>
      <c r="H3054" s="826">
        <v>1</v>
      </c>
      <c r="I3054" s="826"/>
      <c r="J3054" s="826">
        <v>11.934</v>
      </c>
      <c r="K3054" s="826">
        <v>8.156</v>
      </c>
      <c r="L3054" s="290"/>
      <c r="M3054" s="136">
        <v>702</v>
      </c>
    </row>
    <row r="3055" s="136" customFormat="1" customHeight="1" outlineLevel="1" spans="1:13">
      <c r="A3055" s="196">
        <v>61</v>
      </c>
      <c r="B3055" s="196"/>
      <c r="C3055" s="196" t="s">
        <v>2611</v>
      </c>
      <c r="D3055" s="196" t="s">
        <v>1553</v>
      </c>
      <c r="E3055" s="826">
        <v>16.32</v>
      </c>
      <c r="F3055" s="826">
        <v>1.5</v>
      </c>
      <c r="G3055" s="826">
        <v>3</v>
      </c>
      <c r="H3055" s="826">
        <v>1</v>
      </c>
      <c r="I3055" s="826"/>
      <c r="J3055" s="826">
        <v>24.48</v>
      </c>
      <c r="K3055" s="826">
        <v>16.52</v>
      </c>
      <c r="L3055" s="285" t="s">
        <v>2613</v>
      </c>
      <c r="M3055" s="136">
        <v>702</v>
      </c>
    </row>
    <row r="3056" s="136" customFormat="1" customHeight="1" outlineLevel="1" spans="1:13">
      <c r="A3056" s="196">
        <v>62</v>
      </c>
      <c r="B3056" s="196"/>
      <c r="C3056" s="196"/>
      <c r="D3056" s="266" t="s">
        <v>1606</v>
      </c>
      <c r="E3056" s="826">
        <v>16.32</v>
      </c>
      <c r="F3056" s="826">
        <v>1.5</v>
      </c>
      <c r="G3056" s="826">
        <v>3</v>
      </c>
      <c r="H3056" s="826">
        <v>1</v>
      </c>
      <c r="I3056" s="826"/>
      <c r="J3056" s="826">
        <v>24.48</v>
      </c>
      <c r="K3056" s="826">
        <v>16.52</v>
      </c>
      <c r="L3056" s="290"/>
      <c r="M3056" s="136">
        <v>702</v>
      </c>
    </row>
    <row r="3057" s="136" customFormat="1" customHeight="1" outlineLevel="1" spans="1:13">
      <c r="A3057" s="196">
        <v>63</v>
      </c>
      <c r="B3057" s="196"/>
      <c r="C3057" s="196" t="s">
        <v>2611</v>
      </c>
      <c r="D3057" s="196" t="s">
        <v>1553</v>
      </c>
      <c r="E3057" s="826">
        <v>5.712</v>
      </c>
      <c r="F3057" s="826">
        <v>1.5</v>
      </c>
      <c r="G3057" s="826">
        <v>3</v>
      </c>
      <c r="H3057" s="826">
        <v>1</v>
      </c>
      <c r="I3057" s="826"/>
      <c r="J3057" s="826">
        <v>8.568</v>
      </c>
      <c r="K3057" s="826">
        <v>5.912</v>
      </c>
      <c r="L3057" s="285" t="s">
        <v>2614</v>
      </c>
      <c r="M3057" s="136">
        <v>702</v>
      </c>
    </row>
    <row r="3058" s="136" customFormat="1" customHeight="1" outlineLevel="1" spans="1:13">
      <c r="A3058" s="196">
        <v>64</v>
      </c>
      <c r="B3058" s="196"/>
      <c r="C3058" s="196"/>
      <c r="D3058" s="266" t="s">
        <v>1606</v>
      </c>
      <c r="E3058" s="826">
        <v>5.712</v>
      </c>
      <c r="F3058" s="826">
        <v>1.5</v>
      </c>
      <c r="G3058" s="826">
        <v>3</v>
      </c>
      <c r="H3058" s="826">
        <v>1</v>
      </c>
      <c r="I3058" s="826"/>
      <c r="J3058" s="826">
        <v>8.568</v>
      </c>
      <c r="K3058" s="826">
        <v>5.912</v>
      </c>
      <c r="L3058" s="290"/>
      <c r="M3058" s="136">
        <v>702</v>
      </c>
    </row>
    <row r="3059" s="136" customFormat="1" customHeight="1" outlineLevel="1" spans="1:13">
      <c r="A3059" s="196">
        <v>65</v>
      </c>
      <c r="B3059" s="196"/>
      <c r="C3059" s="196" t="s">
        <v>2615</v>
      </c>
      <c r="D3059" s="196" t="s">
        <v>1553</v>
      </c>
      <c r="E3059" s="826">
        <v>38.25</v>
      </c>
      <c r="F3059" s="826">
        <v>1.5</v>
      </c>
      <c r="G3059" s="826">
        <v>3</v>
      </c>
      <c r="H3059" s="826">
        <v>1</v>
      </c>
      <c r="I3059" s="826"/>
      <c r="J3059" s="826">
        <v>57.375</v>
      </c>
      <c r="K3059" s="826">
        <v>38.45</v>
      </c>
      <c r="L3059" s="142" t="s">
        <v>1561</v>
      </c>
      <c r="M3059" s="136">
        <v>702</v>
      </c>
    </row>
    <row r="3060" s="136" customFormat="1" customHeight="1" outlineLevel="1" spans="1:13">
      <c r="A3060" s="196">
        <v>66</v>
      </c>
      <c r="B3060" s="196"/>
      <c r="C3060" s="196" t="s">
        <v>2616</v>
      </c>
      <c r="D3060" s="196" t="s">
        <v>1553</v>
      </c>
      <c r="E3060" s="826">
        <v>3.366</v>
      </c>
      <c r="F3060" s="826">
        <v>1.5</v>
      </c>
      <c r="G3060" s="826">
        <v>3</v>
      </c>
      <c r="H3060" s="826">
        <v>1</v>
      </c>
      <c r="I3060" s="826"/>
      <c r="J3060" s="826">
        <v>5.049</v>
      </c>
      <c r="K3060" s="826">
        <v>3.566</v>
      </c>
      <c r="L3060" s="142" t="s">
        <v>1561</v>
      </c>
      <c r="M3060" s="136">
        <v>702</v>
      </c>
    </row>
    <row r="3061" s="136" customFormat="1" customHeight="1" outlineLevel="1" spans="1:13">
      <c r="A3061" s="196">
        <v>67</v>
      </c>
      <c r="B3061" s="196"/>
      <c r="C3061" s="196" t="s">
        <v>2617</v>
      </c>
      <c r="D3061" s="196" t="s">
        <v>1553</v>
      </c>
      <c r="E3061" s="826">
        <v>8.262</v>
      </c>
      <c r="F3061" s="826">
        <v>1.5</v>
      </c>
      <c r="G3061" s="826">
        <v>3</v>
      </c>
      <c r="H3061" s="826">
        <v>1</v>
      </c>
      <c r="I3061" s="826"/>
      <c r="J3061" s="826">
        <v>12.393</v>
      </c>
      <c r="K3061" s="826">
        <v>8.462</v>
      </c>
      <c r="L3061" s="142" t="s">
        <v>1561</v>
      </c>
      <c r="M3061" s="136">
        <v>702</v>
      </c>
    </row>
    <row r="3062" s="136" customFormat="1" customHeight="1" outlineLevel="1" spans="1:13">
      <c r="A3062" s="196">
        <v>68</v>
      </c>
      <c r="B3062" s="196"/>
      <c r="C3062" s="196" t="s">
        <v>2618</v>
      </c>
      <c r="D3062" s="196" t="s">
        <v>1553</v>
      </c>
      <c r="E3062" s="826">
        <v>12.24</v>
      </c>
      <c r="F3062" s="826">
        <v>1.5</v>
      </c>
      <c r="G3062" s="826">
        <v>3</v>
      </c>
      <c r="H3062" s="826">
        <v>1</v>
      </c>
      <c r="I3062" s="826"/>
      <c r="J3062" s="826">
        <v>18.36</v>
      </c>
      <c r="K3062" s="826">
        <v>12.44</v>
      </c>
      <c r="L3062" s="142" t="s">
        <v>1561</v>
      </c>
      <c r="M3062" s="136">
        <v>702</v>
      </c>
    </row>
    <row r="3063" s="136" customFormat="1" customHeight="1" outlineLevel="1" spans="1:13">
      <c r="A3063" s="196">
        <v>69</v>
      </c>
      <c r="B3063" s="131" t="s">
        <v>1603</v>
      </c>
      <c r="C3063" s="196" t="s">
        <v>2576</v>
      </c>
      <c r="D3063" s="196" t="s">
        <v>1553</v>
      </c>
      <c r="E3063" s="826">
        <v>3.264</v>
      </c>
      <c r="F3063" s="826">
        <v>1.5</v>
      </c>
      <c r="G3063" s="826">
        <v>2.5</v>
      </c>
      <c r="H3063" s="826">
        <v>1</v>
      </c>
      <c r="I3063" s="826"/>
      <c r="J3063" s="826">
        <v>4.896</v>
      </c>
      <c r="K3063" s="826">
        <v>3.464</v>
      </c>
      <c r="L3063" s="142" t="s">
        <v>2619</v>
      </c>
      <c r="M3063" s="136">
        <v>498</v>
      </c>
    </row>
    <row r="3064" s="136" customFormat="1" customHeight="1" outlineLevel="1" spans="1:13">
      <c r="A3064" s="196">
        <v>70</v>
      </c>
      <c r="B3064" s="315"/>
      <c r="C3064" s="196" t="s">
        <v>2578</v>
      </c>
      <c r="D3064" s="196" t="s">
        <v>1553</v>
      </c>
      <c r="E3064" s="826">
        <v>2.754</v>
      </c>
      <c r="F3064" s="826">
        <v>1.5</v>
      </c>
      <c r="G3064" s="826">
        <v>2.5</v>
      </c>
      <c r="H3064" s="826">
        <v>1</v>
      </c>
      <c r="I3064" s="826"/>
      <c r="J3064" s="826">
        <v>4.131</v>
      </c>
      <c r="K3064" s="826">
        <v>2.954</v>
      </c>
      <c r="L3064" s="142" t="s">
        <v>2620</v>
      </c>
      <c r="M3064" s="136">
        <v>498</v>
      </c>
    </row>
    <row r="3065" s="136" customFormat="1" customHeight="1" outlineLevel="1" spans="1:13">
      <c r="A3065" s="196">
        <v>71</v>
      </c>
      <c r="B3065" s="315"/>
      <c r="C3065" s="196" t="s">
        <v>2580</v>
      </c>
      <c r="D3065" s="196" t="s">
        <v>1553</v>
      </c>
      <c r="E3065" s="826">
        <v>1.428</v>
      </c>
      <c r="F3065" s="826">
        <v>1.5</v>
      </c>
      <c r="G3065" s="826">
        <v>3</v>
      </c>
      <c r="H3065" s="826">
        <v>1</v>
      </c>
      <c r="I3065" s="826"/>
      <c r="J3065" s="826">
        <v>2.142</v>
      </c>
      <c r="K3065" s="826">
        <v>1.628</v>
      </c>
      <c r="L3065" s="142" t="s">
        <v>2621</v>
      </c>
      <c r="M3065" s="136">
        <v>498</v>
      </c>
    </row>
    <row r="3066" s="136" customFormat="1" customHeight="1" outlineLevel="1" spans="1:13">
      <c r="A3066" s="196">
        <v>72</v>
      </c>
      <c r="B3066" s="315"/>
      <c r="C3066" s="196" t="s">
        <v>2578</v>
      </c>
      <c r="D3066" s="196" t="s">
        <v>1553</v>
      </c>
      <c r="E3066" s="826">
        <v>2.754</v>
      </c>
      <c r="F3066" s="826">
        <v>1.5</v>
      </c>
      <c r="G3066" s="826">
        <v>2.5</v>
      </c>
      <c r="H3066" s="826">
        <v>1</v>
      </c>
      <c r="I3066" s="826"/>
      <c r="J3066" s="826">
        <v>4.131</v>
      </c>
      <c r="K3066" s="826">
        <v>2.954</v>
      </c>
      <c r="L3066" s="142" t="s">
        <v>2622</v>
      </c>
      <c r="M3066" s="136">
        <v>498</v>
      </c>
    </row>
    <row r="3067" s="136" customFormat="1" customHeight="1" outlineLevel="1" spans="1:13">
      <c r="A3067" s="196">
        <v>73</v>
      </c>
      <c r="B3067" s="315"/>
      <c r="C3067" s="196" t="s">
        <v>2578</v>
      </c>
      <c r="D3067" s="196" t="s">
        <v>1553</v>
      </c>
      <c r="E3067" s="826">
        <v>2.754</v>
      </c>
      <c r="F3067" s="826">
        <v>1.5</v>
      </c>
      <c r="G3067" s="826">
        <v>2.5</v>
      </c>
      <c r="H3067" s="826">
        <v>1</v>
      </c>
      <c r="I3067" s="826"/>
      <c r="J3067" s="826">
        <v>4.131</v>
      </c>
      <c r="K3067" s="826">
        <v>2.954</v>
      </c>
      <c r="L3067" s="142" t="s">
        <v>2623</v>
      </c>
      <c r="M3067" s="136">
        <v>498</v>
      </c>
    </row>
    <row r="3068" s="136" customFormat="1" customHeight="1" outlineLevel="1" spans="1:13">
      <c r="A3068" s="196">
        <v>74</v>
      </c>
      <c r="B3068" s="315"/>
      <c r="C3068" s="196" t="s">
        <v>2580</v>
      </c>
      <c r="D3068" s="196" t="s">
        <v>1553</v>
      </c>
      <c r="E3068" s="826">
        <v>1.428</v>
      </c>
      <c r="F3068" s="826">
        <v>1.5</v>
      </c>
      <c r="G3068" s="826">
        <v>2.5</v>
      </c>
      <c r="H3068" s="826">
        <v>1</v>
      </c>
      <c r="I3068" s="826"/>
      <c r="J3068" s="826">
        <v>2.142</v>
      </c>
      <c r="K3068" s="826">
        <v>1.628</v>
      </c>
      <c r="L3068" s="142" t="s">
        <v>2624</v>
      </c>
      <c r="M3068" s="136">
        <v>498</v>
      </c>
    </row>
    <row r="3069" s="136" customFormat="1" customHeight="1" outlineLevel="1" spans="1:13">
      <c r="A3069" s="196">
        <v>75</v>
      </c>
      <c r="B3069" s="315"/>
      <c r="C3069" s="196" t="s">
        <v>2578</v>
      </c>
      <c r="D3069" s="196" t="s">
        <v>1553</v>
      </c>
      <c r="E3069" s="826">
        <v>2.754</v>
      </c>
      <c r="F3069" s="826">
        <v>1.5</v>
      </c>
      <c r="G3069" s="826">
        <v>2.5</v>
      </c>
      <c r="H3069" s="826">
        <v>1</v>
      </c>
      <c r="I3069" s="826"/>
      <c r="J3069" s="826">
        <v>4.131</v>
      </c>
      <c r="K3069" s="826">
        <v>2.954</v>
      </c>
      <c r="L3069" s="142" t="s">
        <v>2625</v>
      </c>
      <c r="M3069" s="136">
        <v>498</v>
      </c>
    </row>
    <row r="3070" s="136" customFormat="1" customHeight="1" outlineLevel="1" spans="1:13">
      <c r="A3070" s="196">
        <v>76</v>
      </c>
      <c r="B3070" s="315"/>
      <c r="C3070" s="196" t="s">
        <v>2578</v>
      </c>
      <c r="D3070" s="196" t="s">
        <v>1553</v>
      </c>
      <c r="E3070" s="826">
        <v>2.754</v>
      </c>
      <c r="F3070" s="826">
        <v>1.5</v>
      </c>
      <c r="G3070" s="826">
        <v>2.5</v>
      </c>
      <c r="H3070" s="826">
        <v>1</v>
      </c>
      <c r="I3070" s="826"/>
      <c r="J3070" s="826">
        <v>4.131</v>
      </c>
      <c r="K3070" s="826">
        <v>2.954</v>
      </c>
      <c r="L3070" s="142" t="s">
        <v>2626</v>
      </c>
      <c r="M3070" s="136">
        <v>498</v>
      </c>
    </row>
    <row r="3071" s="136" customFormat="1" customHeight="1" outlineLevel="1" spans="1:13">
      <c r="A3071" s="196">
        <v>77</v>
      </c>
      <c r="B3071" s="315"/>
      <c r="C3071" s="196" t="s">
        <v>2587</v>
      </c>
      <c r="D3071" s="196" t="s">
        <v>1553</v>
      </c>
      <c r="E3071" s="826">
        <v>2.244</v>
      </c>
      <c r="F3071" s="826">
        <v>1.5</v>
      </c>
      <c r="G3071" s="826">
        <v>2.5</v>
      </c>
      <c r="H3071" s="826">
        <v>1</v>
      </c>
      <c r="I3071" s="826"/>
      <c r="J3071" s="826">
        <v>3.366</v>
      </c>
      <c r="K3071" s="826">
        <v>2.444</v>
      </c>
      <c r="L3071" s="142" t="s">
        <v>2627</v>
      </c>
      <c r="M3071" s="136">
        <v>498</v>
      </c>
    </row>
    <row r="3072" s="136" customFormat="1" customHeight="1" outlineLevel="1" spans="1:13">
      <c r="A3072" s="196">
        <v>78</v>
      </c>
      <c r="B3072" s="315"/>
      <c r="C3072" s="196" t="s">
        <v>2589</v>
      </c>
      <c r="D3072" s="196" t="s">
        <v>1553</v>
      </c>
      <c r="E3072" s="826">
        <v>2.244</v>
      </c>
      <c r="F3072" s="826">
        <v>1.5</v>
      </c>
      <c r="G3072" s="826">
        <v>2.5</v>
      </c>
      <c r="H3072" s="826">
        <v>1</v>
      </c>
      <c r="I3072" s="826"/>
      <c r="J3072" s="826">
        <v>3.366</v>
      </c>
      <c r="K3072" s="826">
        <v>2.444</v>
      </c>
      <c r="L3072" s="142" t="s">
        <v>2628</v>
      </c>
      <c r="M3072" s="136">
        <v>498</v>
      </c>
    </row>
    <row r="3073" s="136" customFormat="1" customHeight="1" outlineLevel="1" spans="1:13">
      <c r="A3073" s="196">
        <v>79</v>
      </c>
      <c r="B3073" s="315"/>
      <c r="C3073" s="196" t="s">
        <v>2591</v>
      </c>
      <c r="D3073" s="196" t="s">
        <v>1553</v>
      </c>
      <c r="E3073" s="826">
        <v>5.916</v>
      </c>
      <c r="F3073" s="826">
        <v>1.5</v>
      </c>
      <c r="G3073" s="826">
        <v>3</v>
      </c>
      <c r="H3073" s="826">
        <v>1</v>
      </c>
      <c r="I3073" s="826"/>
      <c r="J3073" s="826">
        <v>8.874</v>
      </c>
      <c r="K3073" s="826">
        <v>6.116</v>
      </c>
      <c r="L3073" s="142" t="s">
        <v>2629</v>
      </c>
      <c r="M3073" s="136">
        <v>498</v>
      </c>
    </row>
    <row r="3074" s="136" customFormat="1" customHeight="1" outlineLevel="1" spans="1:13">
      <c r="A3074" s="196">
        <v>80</v>
      </c>
      <c r="B3074" s="315"/>
      <c r="C3074" s="196" t="s">
        <v>2593</v>
      </c>
      <c r="D3074" s="196" t="s">
        <v>1553</v>
      </c>
      <c r="E3074" s="826">
        <v>2.754</v>
      </c>
      <c r="F3074" s="826">
        <v>1.5</v>
      </c>
      <c r="G3074" s="826">
        <v>2.5</v>
      </c>
      <c r="H3074" s="826">
        <v>1</v>
      </c>
      <c r="I3074" s="826"/>
      <c r="J3074" s="826">
        <v>4.131</v>
      </c>
      <c r="K3074" s="826">
        <v>2.954</v>
      </c>
      <c r="L3074" s="142" t="s">
        <v>2630</v>
      </c>
      <c r="M3074" s="136">
        <v>498</v>
      </c>
    </row>
    <row r="3075" s="136" customFormat="1" customHeight="1" outlineLevel="1" spans="1:13">
      <c r="A3075" s="196">
        <v>81</v>
      </c>
      <c r="B3075" s="315"/>
      <c r="C3075" s="196" t="s">
        <v>2595</v>
      </c>
      <c r="D3075" s="196" t="s">
        <v>1553</v>
      </c>
      <c r="E3075" s="826">
        <v>2.754</v>
      </c>
      <c r="F3075" s="826">
        <v>1.5</v>
      </c>
      <c r="G3075" s="826">
        <v>2.5</v>
      </c>
      <c r="H3075" s="826">
        <v>1</v>
      </c>
      <c r="I3075" s="826"/>
      <c r="J3075" s="826">
        <v>4.131</v>
      </c>
      <c r="K3075" s="826">
        <v>2.954</v>
      </c>
      <c r="L3075" s="142" t="s">
        <v>2631</v>
      </c>
      <c r="M3075" s="136">
        <v>498</v>
      </c>
    </row>
    <row r="3076" s="136" customFormat="1" customHeight="1" outlineLevel="1" spans="1:13">
      <c r="A3076" s="196">
        <v>82</v>
      </c>
      <c r="B3076" s="315"/>
      <c r="C3076" s="196" t="s">
        <v>2597</v>
      </c>
      <c r="D3076" s="196" t="s">
        <v>1553</v>
      </c>
      <c r="E3076" s="826">
        <v>1.428</v>
      </c>
      <c r="F3076" s="826">
        <v>1.5</v>
      </c>
      <c r="G3076" s="826">
        <v>2.5</v>
      </c>
      <c r="H3076" s="826">
        <v>1</v>
      </c>
      <c r="I3076" s="826"/>
      <c r="J3076" s="826">
        <v>2.142</v>
      </c>
      <c r="K3076" s="826">
        <v>1.628</v>
      </c>
      <c r="L3076" s="142" t="s">
        <v>2632</v>
      </c>
      <c r="M3076" s="136">
        <v>498</v>
      </c>
    </row>
    <row r="3077" s="136" customFormat="1" customHeight="1" outlineLevel="1" spans="1:13">
      <c r="A3077" s="196">
        <v>83</v>
      </c>
      <c r="B3077" s="315"/>
      <c r="C3077" s="196" t="s">
        <v>2595</v>
      </c>
      <c r="D3077" s="196" t="s">
        <v>1553</v>
      </c>
      <c r="E3077" s="826">
        <v>2.754</v>
      </c>
      <c r="F3077" s="826">
        <v>1.5</v>
      </c>
      <c r="G3077" s="826">
        <v>2.5</v>
      </c>
      <c r="H3077" s="826">
        <v>1</v>
      </c>
      <c r="I3077" s="826"/>
      <c r="J3077" s="826">
        <v>4.131</v>
      </c>
      <c r="K3077" s="826">
        <v>2.954</v>
      </c>
      <c r="L3077" s="142" t="s">
        <v>2633</v>
      </c>
      <c r="M3077" s="136">
        <v>498</v>
      </c>
    </row>
    <row r="3078" s="136" customFormat="1" customHeight="1" outlineLevel="1" spans="1:13">
      <c r="A3078" s="196">
        <v>84</v>
      </c>
      <c r="B3078" s="315"/>
      <c r="C3078" s="196" t="s">
        <v>2595</v>
      </c>
      <c r="D3078" s="196" t="s">
        <v>1553</v>
      </c>
      <c r="E3078" s="826">
        <v>2.754</v>
      </c>
      <c r="F3078" s="826">
        <v>1.5</v>
      </c>
      <c r="G3078" s="826">
        <v>2.5</v>
      </c>
      <c r="H3078" s="826">
        <v>1</v>
      </c>
      <c r="I3078" s="826"/>
      <c r="J3078" s="826">
        <v>4.131</v>
      </c>
      <c r="K3078" s="826">
        <v>2.954</v>
      </c>
      <c r="L3078" s="142" t="s">
        <v>2634</v>
      </c>
      <c r="M3078" s="136">
        <v>498</v>
      </c>
    </row>
    <row r="3079" s="136" customFormat="1" customHeight="1" outlineLevel="1" spans="1:13">
      <c r="A3079" s="196">
        <v>85</v>
      </c>
      <c r="B3079" s="315"/>
      <c r="C3079" s="196" t="s">
        <v>2597</v>
      </c>
      <c r="D3079" s="196" t="s">
        <v>1553</v>
      </c>
      <c r="E3079" s="826">
        <v>1.428</v>
      </c>
      <c r="F3079" s="826">
        <v>1.5</v>
      </c>
      <c r="G3079" s="826">
        <v>2.5</v>
      </c>
      <c r="H3079" s="826">
        <v>1</v>
      </c>
      <c r="I3079" s="826"/>
      <c r="J3079" s="826">
        <v>2.142</v>
      </c>
      <c r="K3079" s="826">
        <v>1.628</v>
      </c>
      <c r="L3079" s="142" t="s">
        <v>2635</v>
      </c>
      <c r="M3079" s="136">
        <v>498</v>
      </c>
    </row>
    <row r="3080" s="136" customFormat="1" customHeight="1" outlineLevel="1" spans="1:13">
      <c r="A3080" s="196">
        <v>86</v>
      </c>
      <c r="B3080" s="315"/>
      <c r="C3080" s="196" t="s">
        <v>2595</v>
      </c>
      <c r="D3080" s="196" t="s">
        <v>1553</v>
      </c>
      <c r="E3080" s="826">
        <v>2.754</v>
      </c>
      <c r="F3080" s="826">
        <v>1.5</v>
      </c>
      <c r="G3080" s="826">
        <v>2.5</v>
      </c>
      <c r="H3080" s="826">
        <v>1</v>
      </c>
      <c r="I3080" s="826"/>
      <c r="J3080" s="826">
        <v>4.131</v>
      </c>
      <c r="K3080" s="826">
        <v>2.954</v>
      </c>
      <c r="L3080" s="142" t="s">
        <v>2636</v>
      </c>
      <c r="M3080" s="136">
        <v>498</v>
      </c>
    </row>
    <row r="3081" s="136" customFormat="1" customHeight="1" outlineLevel="1" spans="1:13">
      <c r="A3081" s="196">
        <v>87</v>
      </c>
      <c r="B3081" s="315"/>
      <c r="C3081" s="196" t="s">
        <v>2595</v>
      </c>
      <c r="D3081" s="196" t="s">
        <v>1553</v>
      </c>
      <c r="E3081" s="826">
        <v>2.754</v>
      </c>
      <c r="F3081" s="826">
        <v>1.5</v>
      </c>
      <c r="G3081" s="826">
        <v>2.5</v>
      </c>
      <c r="H3081" s="826">
        <v>1</v>
      </c>
      <c r="I3081" s="826"/>
      <c r="J3081" s="826">
        <v>4.131</v>
      </c>
      <c r="K3081" s="826">
        <v>2.954</v>
      </c>
      <c r="L3081" s="142" t="s">
        <v>2637</v>
      </c>
      <c r="M3081" s="136">
        <v>498</v>
      </c>
    </row>
    <row r="3082" s="136" customFormat="1" customHeight="1" outlineLevel="1" spans="1:13">
      <c r="A3082" s="196">
        <v>88</v>
      </c>
      <c r="B3082" s="315"/>
      <c r="C3082" s="196" t="s">
        <v>2597</v>
      </c>
      <c r="D3082" s="196" t="s">
        <v>1553</v>
      </c>
      <c r="E3082" s="826">
        <v>1.428</v>
      </c>
      <c r="F3082" s="826">
        <v>1.5</v>
      </c>
      <c r="G3082" s="826">
        <v>2.5</v>
      </c>
      <c r="H3082" s="826">
        <v>1</v>
      </c>
      <c r="I3082" s="826"/>
      <c r="J3082" s="826">
        <v>2.142</v>
      </c>
      <c r="K3082" s="826">
        <v>1.628</v>
      </c>
      <c r="L3082" s="142" t="s">
        <v>2638</v>
      </c>
      <c r="M3082" s="136">
        <v>498</v>
      </c>
    </row>
    <row r="3083" s="136" customFormat="1" customHeight="1" outlineLevel="1" spans="1:13">
      <c r="A3083" s="196">
        <v>89</v>
      </c>
      <c r="B3083" s="315"/>
      <c r="C3083" s="196" t="s">
        <v>2605</v>
      </c>
      <c r="D3083" s="196" t="s">
        <v>1553</v>
      </c>
      <c r="E3083" s="826">
        <v>2.244</v>
      </c>
      <c r="F3083" s="826">
        <v>1.5</v>
      </c>
      <c r="G3083" s="826">
        <v>2.5</v>
      </c>
      <c r="H3083" s="826">
        <v>1</v>
      </c>
      <c r="I3083" s="826"/>
      <c r="J3083" s="826">
        <v>3.366</v>
      </c>
      <c r="K3083" s="826">
        <v>2.444</v>
      </c>
      <c r="L3083" s="142" t="s">
        <v>2639</v>
      </c>
      <c r="M3083" s="136">
        <v>498</v>
      </c>
    </row>
    <row r="3084" s="136" customFormat="1" customHeight="1" outlineLevel="1" spans="1:13">
      <c r="A3084" s="196">
        <v>90</v>
      </c>
      <c r="B3084" s="315"/>
      <c r="C3084" s="131" t="s">
        <v>1401</v>
      </c>
      <c r="D3084" s="196" t="s">
        <v>1553</v>
      </c>
      <c r="E3084" s="826">
        <v>10.2</v>
      </c>
      <c r="F3084" s="826">
        <v>1.5</v>
      </c>
      <c r="G3084" s="826">
        <v>3.5</v>
      </c>
      <c r="H3084" s="826">
        <v>1</v>
      </c>
      <c r="I3084" s="826"/>
      <c r="J3084" s="826">
        <v>15.3</v>
      </c>
      <c r="K3084" s="826">
        <v>10.4</v>
      </c>
      <c r="L3084" s="285" t="s">
        <v>2640</v>
      </c>
      <c r="M3084" s="136">
        <v>498</v>
      </c>
    </row>
    <row r="3085" s="136" customFormat="1" customHeight="1" outlineLevel="1" spans="1:13">
      <c r="A3085" s="196">
        <v>91</v>
      </c>
      <c r="B3085" s="315"/>
      <c r="C3085" s="263"/>
      <c r="D3085" s="196" t="s">
        <v>1553</v>
      </c>
      <c r="E3085" s="826">
        <v>3.264</v>
      </c>
      <c r="F3085" s="826">
        <v>1.5</v>
      </c>
      <c r="G3085" s="826">
        <v>2.5</v>
      </c>
      <c r="H3085" s="826">
        <v>1</v>
      </c>
      <c r="I3085" s="826"/>
      <c r="J3085" s="826">
        <v>4.896</v>
      </c>
      <c r="K3085" s="826">
        <v>3.464</v>
      </c>
      <c r="L3085" s="290"/>
      <c r="M3085" s="136">
        <v>498</v>
      </c>
    </row>
    <row r="3086" s="136" customFormat="1" customHeight="1" outlineLevel="1" spans="1:13">
      <c r="A3086" s="196">
        <v>92</v>
      </c>
      <c r="B3086" s="315"/>
      <c r="C3086" s="131" t="s">
        <v>1401</v>
      </c>
      <c r="D3086" s="196" t="s">
        <v>1553</v>
      </c>
      <c r="E3086" s="826">
        <v>2.754</v>
      </c>
      <c r="F3086" s="826">
        <v>1.5</v>
      </c>
      <c r="G3086" s="826">
        <v>2.5</v>
      </c>
      <c r="H3086" s="826">
        <v>8</v>
      </c>
      <c r="I3086" s="826"/>
      <c r="J3086" s="826">
        <v>33.048</v>
      </c>
      <c r="K3086" s="826">
        <v>2.954</v>
      </c>
      <c r="L3086" s="285" t="s">
        <v>2641</v>
      </c>
      <c r="M3086" s="136">
        <v>498</v>
      </c>
    </row>
    <row r="3087" s="136" customFormat="1" customHeight="1" outlineLevel="1" spans="1:13">
      <c r="A3087" s="196">
        <v>93</v>
      </c>
      <c r="B3087" s="315"/>
      <c r="C3087" s="263"/>
      <c r="D3087" s="196" t="s">
        <v>1553</v>
      </c>
      <c r="E3087" s="826">
        <v>1.224</v>
      </c>
      <c r="F3087" s="826">
        <v>1.5</v>
      </c>
      <c r="G3087" s="826">
        <v>3</v>
      </c>
      <c r="H3087" s="826">
        <v>8</v>
      </c>
      <c r="I3087" s="826"/>
      <c r="J3087" s="826">
        <v>14.688</v>
      </c>
      <c r="K3087" s="826">
        <v>1.424</v>
      </c>
      <c r="L3087" s="290"/>
      <c r="M3087" s="136">
        <v>498</v>
      </c>
    </row>
    <row r="3088" s="136" customFormat="1" customHeight="1" outlineLevel="1" spans="1:13">
      <c r="A3088" s="196">
        <v>94</v>
      </c>
      <c r="B3088" s="315"/>
      <c r="C3088" s="131" t="s">
        <v>2609</v>
      </c>
      <c r="D3088" s="196" t="s">
        <v>1553</v>
      </c>
      <c r="E3088" s="826">
        <v>2.754</v>
      </c>
      <c r="F3088" s="826">
        <v>1.5</v>
      </c>
      <c r="G3088" s="826">
        <v>2.5</v>
      </c>
      <c r="H3088" s="826">
        <v>6</v>
      </c>
      <c r="I3088" s="826"/>
      <c r="J3088" s="826">
        <v>24.786</v>
      </c>
      <c r="K3088" s="826">
        <v>2.954</v>
      </c>
      <c r="L3088" s="285" t="s">
        <v>2642</v>
      </c>
      <c r="M3088" s="136">
        <v>498</v>
      </c>
    </row>
    <row r="3089" s="136" customFormat="1" customHeight="1" outlineLevel="1" spans="1:13">
      <c r="A3089" s="196">
        <v>95</v>
      </c>
      <c r="B3089" s="315"/>
      <c r="C3089" s="263"/>
      <c r="D3089" s="196" t="s">
        <v>1553</v>
      </c>
      <c r="E3089" s="826">
        <v>1.224</v>
      </c>
      <c r="F3089" s="826">
        <v>1.5</v>
      </c>
      <c r="G3089" s="826">
        <v>3</v>
      </c>
      <c r="H3089" s="826">
        <v>6</v>
      </c>
      <c r="I3089" s="826"/>
      <c r="J3089" s="826">
        <v>11.016</v>
      </c>
      <c r="K3089" s="826">
        <v>1.424</v>
      </c>
      <c r="L3089" s="290"/>
      <c r="M3089" s="136">
        <v>498</v>
      </c>
    </row>
    <row r="3090" s="136" customFormat="1" customHeight="1" outlineLevel="1" spans="1:13">
      <c r="A3090" s="196">
        <v>96</v>
      </c>
      <c r="B3090" s="315"/>
      <c r="C3090" s="196" t="s">
        <v>893</v>
      </c>
      <c r="D3090" s="196" t="s">
        <v>1553</v>
      </c>
      <c r="E3090" s="826">
        <v>6.324</v>
      </c>
      <c r="F3090" s="826">
        <v>1.5</v>
      </c>
      <c r="G3090" s="826">
        <v>3</v>
      </c>
      <c r="H3090" s="826">
        <v>1</v>
      </c>
      <c r="I3090" s="826"/>
      <c r="J3090" s="826">
        <v>9.486</v>
      </c>
      <c r="K3090" s="826">
        <v>6.524</v>
      </c>
      <c r="L3090" s="285" t="s">
        <v>1443</v>
      </c>
      <c r="M3090" s="136">
        <v>702</v>
      </c>
    </row>
    <row r="3091" s="136" customFormat="1" customHeight="1" outlineLevel="1" spans="1:13">
      <c r="A3091" s="196">
        <v>97</v>
      </c>
      <c r="B3091" s="315"/>
      <c r="C3091" s="196"/>
      <c r="D3091" s="266" t="s">
        <v>1606</v>
      </c>
      <c r="E3091" s="826">
        <v>6.324</v>
      </c>
      <c r="F3091" s="826">
        <v>1.5</v>
      </c>
      <c r="G3091" s="826">
        <v>3</v>
      </c>
      <c r="H3091" s="826">
        <v>1</v>
      </c>
      <c r="I3091" s="826"/>
      <c r="J3091" s="826">
        <v>9.486</v>
      </c>
      <c r="K3091" s="826">
        <v>6.524</v>
      </c>
      <c r="L3091" s="290"/>
      <c r="M3091" s="136">
        <v>702</v>
      </c>
    </row>
    <row r="3092" s="136" customFormat="1" customHeight="1" outlineLevel="1" spans="1:13">
      <c r="A3092" s="196">
        <v>98</v>
      </c>
      <c r="B3092" s="315"/>
      <c r="C3092" s="196" t="s">
        <v>893</v>
      </c>
      <c r="D3092" s="196" t="s">
        <v>1553</v>
      </c>
      <c r="E3092" s="826">
        <v>4.692</v>
      </c>
      <c r="F3092" s="826">
        <v>1.5</v>
      </c>
      <c r="G3092" s="826">
        <v>3</v>
      </c>
      <c r="H3092" s="826">
        <v>1</v>
      </c>
      <c r="I3092" s="826"/>
      <c r="J3092" s="826">
        <v>7.038</v>
      </c>
      <c r="K3092" s="826">
        <v>4.892</v>
      </c>
      <c r="L3092" s="285" t="s">
        <v>1444</v>
      </c>
      <c r="M3092" s="136">
        <v>702</v>
      </c>
    </row>
    <row r="3093" s="136" customFormat="1" customHeight="1" outlineLevel="1" spans="1:13">
      <c r="A3093" s="196">
        <v>99</v>
      </c>
      <c r="B3093" s="315"/>
      <c r="C3093" s="196"/>
      <c r="D3093" s="266" t="s">
        <v>1606</v>
      </c>
      <c r="E3093" s="826">
        <v>4.692</v>
      </c>
      <c r="F3093" s="826">
        <v>1.5</v>
      </c>
      <c r="G3093" s="826">
        <v>3</v>
      </c>
      <c r="H3093" s="826">
        <v>1</v>
      </c>
      <c r="I3093" s="826"/>
      <c r="J3093" s="826">
        <v>7.038</v>
      </c>
      <c r="K3093" s="826">
        <v>4.892</v>
      </c>
      <c r="L3093" s="290"/>
      <c r="M3093" s="136">
        <v>702</v>
      </c>
    </row>
    <row r="3094" s="136" customFormat="1" customHeight="1" outlineLevel="1" spans="1:13">
      <c r="A3094" s="196">
        <v>100</v>
      </c>
      <c r="B3094" s="315"/>
      <c r="C3094" s="196" t="s">
        <v>2643</v>
      </c>
      <c r="D3094" s="196" t="s">
        <v>1553</v>
      </c>
      <c r="E3094" s="826">
        <v>2.856</v>
      </c>
      <c r="F3094" s="826">
        <v>1.5</v>
      </c>
      <c r="G3094" s="826">
        <v>3</v>
      </c>
      <c r="H3094" s="826">
        <v>1</v>
      </c>
      <c r="I3094" s="826"/>
      <c r="J3094" s="826">
        <v>4.284</v>
      </c>
      <c r="K3094" s="826">
        <v>3.056</v>
      </c>
      <c r="L3094" s="285" t="s">
        <v>1446</v>
      </c>
      <c r="M3094" s="136">
        <v>702</v>
      </c>
    </row>
    <row r="3095" s="136" customFormat="1" customHeight="1" outlineLevel="1" spans="1:13">
      <c r="A3095" s="196">
        <v>101</v>
      </c>
      <c r="B3095" s="315"/>
      <c r="C3095" s="196"/>
      <c r="D3095" s="266" t="s">
        <v>1606</v>
      </c>
      <c r="E3095" s="826">
        <v>2.856</v>
      </c>
      <c r="F3095" s="826">
        <v>1.5</v>
      </c>
      <c r="G3095" s="826">
        <v>3</v>
      </c>
      <c r="H3095" s="826">
        <v>1</v>
      </c>
      <c r="I3095" s="826"/>
      <c r="J3095" s="826">
        <v>4.284</v>
      </c>
      <c r="K3095" s="826">
        <v>3.056</v>
      </c>
      <c r="L3095" s="290"/>
      <c r="M3095" s="136">
        <v>702</v>
      </c>
    </row>
    <row r="3096" s="136" customFormat="1" customHeight="1" outlineLevel="1" spans="1:13">
      <c r="A3096" s="196">
        <v>102</v>
      </c>
      <c r="B3096" s="315"/>
      <c r="C3096" s="196" t="s">
        <v>893</v>
      </c>
      <c r="D3096" s="196" t="s">
        <v>1553</v>
      </c>
      <c r="E3096" s="826">
        <v>4.692</v>
      </c>
      <c r="F3096" s="826">
        <v>1.5</v>
      </c>
      <c r="G3096" s="826">
        <v>3</v>
      </c>
      <c r="H3096" s="826">
        <v>1</v>
      </c>
      <c r="I3096" s="826"/>
      <c r="J3096" s="826">
        <v>7.038</v>
      </c>
      <c r="K3096" s="826">
        <v>4.892</v>
      </c>
      <c r="L3096" s="285" t="s">
        <v>1447</v>
      </c>
      <c r="M3096" s="136">
        <v>702</v>
      </c>
    </row>
    <row r="3097" s="136" customFormat="1" customHeight="1" outlineLevel="1" spans="1:13">
      <c r="A3097" s="196">
        <v>103</v>
      </c>
      <c r="B3097" s="315"/>
      <c r="C3097" s="196"/>
      <c r="D3097" s="266" t="s">
        <v>1606</v>
      </c>
      <c r="E3097" s="826">
        <v>4.692</v>
      </c>
      <c r="F3097" s="826">
        <v>1.5</v>
      </c>
      <c r="G3097" s="826">
        <v>3</v>
      </c>
      <c r="H3097" s="826">
        <v>1</v>
      </c>
      <c r="I3097" s="826"/>
      <c r="J3097" s="826">
        <v>7.038</v>
      </c>
      <c r="K3097" s="826">
        <v>4.892</v>
      </c>
      <c r="L3097" s="290"/>
      <c r="M3097" s="136">
        <v>702</v>
      </c>
    </row>
    <row r="3098" s="136" customFormat="1" customHeight="1" outlineLevel="1" spans="1:13">
      <c r="A3098" s="196">
        <v>104</v>
      </c>
      <c r="B3098" s="315"/>
      <c r="C3098" s="196" t="s">
        <v>2643</v>
      </c>
      <c r="D3098" s="196" t="s">
        <v>1553</v>
      </c>
      <c r="E3098" s="826">
        <v>3.06</v>
      </c>
      <c r="F3098" s="826">
        <v>1.5</v>
      </c>
      <c r="G3098" s="826">
        <v>3</v>
      </c>
      <c r="H3098" s="826">
        <v>1</v>
      </c>
      <c r="I3098" s="826"/>
      <c r="J3098" s="826">
        <v>4.59</v>
      </c>
      <c r="K3098" s="826">
        <v>3.26</v>
      </c>
      <c r="L3098" s="285" t="s">
        <v>1449</v>
      </c>
      <c r="M3098" s="136">
        <v>702</v>
      </c>
    </row>
    <row r="3099" s="136" customFormat="1" customHeight="1" outlineLevel="1" spans="1:13">
      <c r="A3099" s="196">
        <v>105</v>
      </c>
      <c r="B3099" s="315"/>
      <c r="C3099" s="196"/>
      <c r="D3099" s="266" t="s">
        <v>1606</v>
      </c>
      <c r="E3099" s="826">
        <v>3.06</v>
      </c>
      <c r="F3099" s="826">
        <v>1.5</v>
      </c>
      <c r="G3099" s="826">
        <v>3</v>
      </c>
      <c r="H3099" s="826">
        <v>1</v>
      </c>
      <c r="I3099" s="826"/>
      <c r="J3099" s="826">
        <v>4.59</v>
      </c>
      <c r="K3099" s="826">
        <v>3.26</v>
      </c>
      <c r="L3099" s="290"/>
      <c r="M3099" s="136">
        <v>702</v>
      </c>
    </row>
    <row r="3100" s="136" customFormat="1" customHeight="1" outlineLevel="1" spans="1:13">
      <c r="A3100" s="196">
        <v>106</v>
      </c>
      <c r="B3100" s="315"/>
      <c r="C3100" s="196" t="s">
        <v>2643</v>
      </c>
      <c r="D3100" s="196" t="s">
        <v>1553</v>
      </c>
      <c r="E3100" s="826">
        <v>3.06</v>
      </c>
      <c r="F3100" s="826">
        <v>1.5</v>
      </c>
      <c r="G3100" s="826">
        <v>3</v>
      </c>
      <c r="H3100" s="826">
        <v>1</v>
      </c>
      <c r="I3100" s="826"/>
      <c r="J3100" s="826">
        <v>4.59</v>
      </c>
      <c r="K3100" s="826">
        <v>3.26</v>
      </c>
      <c r="L3100" s="285" t="s">
        <v>1451</v>
      </c>
      <c r="M3100" s="136">
        <v>702</v>
      </c>
    </row>
    <row r="3101" s="136" customFormat="1" customHeight="1" outlineLevel="1" spans="1:13">
      <c r="A3101" s="196">
        <v>107</v>
      </c>
      <c r="B3101" s="315"/>
      <c r="C3101" s="196"/>
      <c r="D3101" s="266" t="s">
        <v>1606</v>
      </c>
      <c r="E3101" s="826">
        <v>3.06</v>
      </c>
      <c r="F3101" s="826">
        <v>1.5</v>
      </c>
      <c r="G3101" s="826">
        <v>3</v>
      </c>
      <c r="H3101" s="826">
        <v>1</v>
      </c>
      <c r="I3101" s="826"/>
      <c r="J3101" s="826">
        <v>4.59</v>
      </c>
      <c r="K3101" s="826">
        <v>3.26</v>
      </c>
      <c r="L3101" s="290"/>
      <c r="M3101" s="136">
        <v>702</v>
      </c>
    </row>
    <row r="3102" s="136" customFormat="1" customHeight="1" outlineLevel="1" spans="1:13">
      <c r="A3102" s="196">
        <v>108</v>
      </c>
      <c r="B3102" s="315"/>
      <c r="C3102" s="196" t="s">
        <v>893</v>
      </c>
      <c r="D3102" s="196" t="s">
        <v>1553</v>
      </c>
      <c r="E3102" s="826">
        <v>4.59</v>
      </c>
      <c r="F3102" s="826">
        <v>1.5</v>
      </c>
      <c r="G3102" s="826">
        <v>3</v>
      </c>
      <c r="H3102" s="826">
        <v>1</v>
      </c>
      <c r="I3102" s="826"/>
      <c r="J3102" s="826">
        <v>6.885</v>
      </c>
      <c r="K3102" s="826">
        <v>4.79</v>
      </c>
      <c r="L3102" s="285" t="s">
        <v>1452</v>
      </c>
      <c r="M3102" s="136">
        <v>702</v>
      </c>
    </row>
    <row r="3103" s="136" customFormat="1" customHeight="1" outlineLevel="1" spans="1:13">
      <c r="A3103" s="196">
        <v>109</v>
      </c>
      <c r="B3103" s="315"/>
      <c r="C3103" s="196"/>
      <c r="D3103" s="266" t="s">
        <v>1606</v>
      </c>
      <c r="E3103" s="826">
        <v>4.59</v>
      </c>
      <c r="F3103" s="826">
        <v>1.5</v>
      </c>
      <c r="G3103" s="826">
        <v>3</v>
      </c>
      <c r="H3103" s="826">
        <v>1</v>
      </c>
      <c r="I3103" s="826"/>
      <c r="J3103" s="826">
        <v>6.885</v>
      </c>
      <c r="K3103" s="826">
        <v>4.79</v>
      </c>
      <c r="L3103" s="290"/>
      <c r="M3103" s="136">
        <v>702</v>
      </c>
    </row>
    <row r="3104" s="136" customFormat="1" customHeight="1" outlineLevel="1" spans="1:13">
      <c r="A3104" s="196">
        <v>110</v>
      </c>
      <c r="B3104" s="315"/>
      <c r="C3104" s="196" t="s">
        <v>893</v>
      </c>
      <c r="D3104" s="196" t="s">
        <v>1553</v>
      </c>
      <c r="E3104" s="826">
        <v>5.712</v>
      </c>
      <c r="F3104" s="826">
        <v>1.5</v>
      </c>
      <c r="G3104" s="826">
        <v>3</v>
      </c>
      <c r="H3104" s="826">
        <v>1</v>
      </c>
      <c r="I3104" s="826"/>
      <c r="J3104" s="826">
        <v>8.568</v>
      </c>
      <c r="K3104" s="826">
        <v>5.912</v>
      </c>
      <c r="L3104" s="285" t="s">
        <v>1453</v>
      </c>
      <c r="M3104" s="136">
        <v>702</v>
      </c>
    </row>
    <row r="3105" s="136" customFormat="1" customHeight="1" outlineLevel="1" spans="1:13">
      <c r="A3105" s="196">
        <v>111</v>
      </c>
      <c r="B3105" s="315"/>
      <c r="C3105" s="196"/>
      <c r="D3105" s="266" t="s">
        <v>1606</v>
      </c>
      <c r="E3105" s="826">
        <v>5.712</v>
      </c>
      <c r="F3105" s="826">
        <v>1.5</v>
      </c>
      <c r="G3105" s="826">
        <v>3</v>
      </c>
      <c r="H3105" s="826">
        <v>1</v>
      </c>
      <c r="I3105" s="826"/>
      <c r="J3105" s="826">
        <v>8.568</v>
      </c>
      <c r="K3105" s="826">
        <v>5.912</v>
      </c>
      <c r="L3105" s="290"/>
      <c r="M3105" s="136">
        <v>702</v>
      </c>
    </row>
    <row r="3106" s="136" customFormat="1" customHeight="1" outlineLevel="1" spans="1:13">
      <c r="A3106" s="196">
        <v>112</v>
      </c>
      <c r="B3106" s="315"/>
      <c r="C3106" s="196" t="s">
        <v>1594</v>
      </c>
      <c r="D3106" s="196" t="s">
        <v>1553</v>
      </c>
      <c r="E3106" s="826">
        <v>4.488</v>
      </c>
      <c r="F3106" s="826">
        <v>1.5</v>
      </c>
      <c r="G3106" s="826">
        <v>3</v>
      </c>
      <c r="H3106" s="826">
        <v>1</v>
      </c>
      <c r="I3106" s="826"/>
      <c r="J3106" s="826">
        <v>6.732</v>
      </c>
      <c r="K3106" s="826">
        <v>4.688</v>
      </c>
      <c r="L3106" s="273" t="s">
        <v>1561</v>
      </c>
      <c r="M3106" s="136">
        <v>702</v>
      </c>
    </row>
    <row r="3107" s="136" customFormat="1" customHeight="1" outlineLevel="1" spans="1:13">
      <c r="A3107" s="196">
        <v>113</v>
      </c>
      <c r="B3107" s="315"/>
      <c r="C3107" s="196" t="s">
        <v>1454</v>
      </c>
      <c r="D3107" s="196" t="s">
        <v>1553</v>
      </c>
      <c r="E3107" s="826">
        <v>6.528</v>
      </c>
      <c r="F3107" s="826">
        <v>1.5</v>
      </c>
      <c r="G3107" s="826">
        <v>3</v>
      </c>
      <c r="H3107" s="826">
        <v>1</v>
      </c>
      <c r="I3107" s="826"/>
      <c r="J3107" s="826">
        <v>9.792</v>
      </c>
      <c r="K3107" s="826">
        <v>6.728</v>
      </c>
      <c r="L3107" s="285" t="s">
        <v>1455</v>
      </c>
      <c r="M3107" s="136">
        <v>702</v>
      </c>
    </row>
    <row r="3108" s="136" customFormat="1" customHeight="1" outlineLevel="1" spans="1:13">
      <c r="A3108" s="196">
        <v>114</v>
      </c>
      <c r="B3108" s="315"/>
      <c r="C3108" s="196"/>
      <c r="D3108" s="266" t="s">
        <v>1606</v>
      </c>
      <c r="E3108" s="826">
        <v>6.528</v>
      </c>
      <c r="F3108" s="826">
        <v>1.5</v>
      </c>
      <c r="G3108" s="826">
        <v>3</v>
      </c>
      <c r="H3108" s="826">
        <v>1</v>
      </c>
      <c r="I3108" s="826"/>
      <c r="J3108" s="826">
        <v>9.792</v>
      </c>
      <c r="K3108" s="826">
        <v>6.728</v>
      </c>
      <c r="L3108" s="290"/>
      <c r="M3108" s="136">
        <v>702</v>
      </c>
    </row>
    <row r="3109" s="136" customFormat="1" customHeight="1" outlineLevel="1" spans="1:13">
      <c r="A3109" s="196">
        <v>115</v>
      </c>
      <c r="B3109" s="315"/>
      <c r="C3109" s="196" t="s">
        <v>1456</v>
      </c>
      <c r="D3109" s="196" t="s">
        <v>1553</v>
      </c>
      <c r="E3109" s="826">
        <v>7.344</v>
      </c>
      <c r="F3109" s="826">
        <v>1.5</v>
      </c>
      <c r="G3109" s="826">
        <v>3</v>
      </c>
      <c r="H3109" s="826">
        <v>1</v>
      </c>
      <c r="I3109" s="826"/>
      <c r="J3109" s="826">
        <v>11.016</v>
      </c>
      <c r="K3109" s="826">
        <v>7.544</v>
      </c>
      <c r="L3109" s="285" t="s">
        <v>1457</v>
      </c>
      <c r="M3109" s="136">
        <v>702</v>
      </c>
    </row>
    <row r="3110" s="136" customFormat="1" customHeight="1" outlineLevel="1" spans="1:13">
      <c r="A3110" s="196">
        <v>116</v>
      </c>
      <c r="B3110" s="315"/>
      <c r="C3110" s="196"/>
      <c r="D3110" s="266" t="s">
        <v>1606</v>
      </c>
      <c r="E3110" s="826">
        <v>7.344</v>
      </c>
      <c r="F3110" s="826">
        <v>1.5</v>
      </c>
      <c r="G3110" s="826">
        <v>3</v>
      </c>
      <c r="H3110" s="826">
        <v>1</v>
      </c>
      <c r="I3110" s="826"/>
      <c r="J3110" s="826">
        <v>11.016</v>
      </c>
      <c r="K3110" s="826">
        <v>7.544</v>
      </c>
      <c r="L3110" s="290"/>
      <c r="M3110" s="136">
        <v>702</v>
      </c>
    </row>
    <row r="3111" s="136" customFormat="1" customHeight="1" outlineLevel="1" spans="1:13">
      <c r="A3111" s="196">
        <v>117</v>
      </c>
      <c r="B3111" s="315"/>
      <c r="C3111" s="196" t="s">
        <v>2643</v>
      </c>
      <c r="D3111" s="196" t="s">
        <v>1553</v>
      </c>
      <c r="E3111" s="826">
        <v>3.672</v>
      </c>
      <c r="F3111" s="826">
        <v>1.5</v>
      </c>
      <c r="G3111" s="826">
        <v>3</v>
      </c>
      <c r="H3111" s="826">
        <v>1</v>
      </c>
      <c r="I3111" s="826"/>
      <c r="J3111" s="826">
        <v>5.508</v>
      </c>
      <c r="K3111" s="826">
        <v>3.872</v>
      </c>
      <c r="L3111" s="285" t="s">
        <v>1459</v>
      </c>
      <c r="M3111" s="136">
        <v>702</v>
      </c>
    </row>
    <row r="3112" s="136" customFormat="1" customHeight="1" outlineLevel="1" spans="1:13">
      <c r="A3112" s="196">
        <v>118</v>
      </c>
      <c r="B3112" s="315"/>
      <c r="C3112" s="196"/>
      <c r="D3112" s="266" t="s">
        <v>1606</v>
      </c>
      <c r="E3112" s="826">
        <v>3.672</v>
      </c>
      <c r="F3112" s="826">
        <v>1.5</v>
      </c>
      <c r="G3112" s="826">
        <v>3</v>
      </c>
      <c r="H3112" s="826">
        <v>1</v>
      </c>
      <c r="I3112" s="826"/>
      <c r="J3112" s="826">
        <v>5.508</v>
      </c>
      <c r="K3112" s="826">
        <v>3.872</v>
      </c>
      <c r="L3112" s="290"/>
      <c r="M3112" s="136">
        <v>702</v>
      </c>
    </row>
    <row r="3113" s="136" customFormat="1" customHeight="1" outlineLevel="1" spans="1:13">
      <c r="A3113" s="196">
        <v>119</v>
      </c>
      <c r="B3113" s="315"/>
      <c r="C3113" s="196" t="s">
        <v>81</v>
      </c>
      <c r="D3113" s="266" t="s">
        <v>1606</v>
      </c>
      <c r="E3113" s="826">
        <v>12.24</v>
      </c>
      <c r="F3113" s="826">
        <v>1.5</v>
      </c>
      <c r="G3113" s="826">
        <v>3</v>
      </c>
      <c r="H3113" s="826">
        <v>1</v>
      </c>
      <c r="I3113" s="826"/>
      <c r="J3113" s="826">
        <v>18.36</v>
      </c>
      <c r="K3113" s="826">
        <v>12.44</v>
      </c>
      <c r="L3113" s="285" t="s">
        <v>1461</v>
      </c>
      <c r="M3113" s="136">
        <v>702</v>
      </c>
    </row>
    <row r="3114" s="136" customFormat="1" customHeight="1" outlineLevel="1" spans="1:13">
      <c r="A3114" s="196">
        <v>120</v>
      </c>
      <c r="B3114" s="315"/>
      <c r="C3114" s="196"/>
      <c r="D3114" s="196" t="s">
        <v>1553</v>
      </c>
      <c r="E3114" s="826">
        <v>12.24</v>
      </c>
      <c r="F3114" s="826">
        <v>1.5</v>
      </c>
      <c r="G3114" s="826">
        <v>3</v>
      </c>
      <c r="H3114" s="826">
        <v>1</v>
      </c>
      <c r="I3114" s="826"/>
      <c r="J3114" s="826">
        <v>18.36</v>
      </c>
      <c r="K3114" s="826">
        <v>12.44</v>
      </c>
      <c r="L3114" s="290"/>
      <c r="M3114" s="136">
        <v>702</v>
      </c>
    </row>
    <row r="3115" s="136" customFormat="1" customHeight="1" outlineLevel="1" spans="1:13">
      <c r="A3115" s="196">
        <v>121</v>
      </c>
      <c r="B3115" s="315"/>
      <c r="C3115" s="196" t="s">
        <v>81</v>
      </c>
      <c r="D3115" s="266" t="s">
        <v>1606</v>
      </c>
      <c r="E3115" s="826">
        <v>8.364</v>
      </c>
      <c r="F3115" s="826">
        <v>1.5</v>
      </c>
      <c r="G3115" s="826">
        <v>3.2</v>
      </c>
      <c r="H3115" s="826">
        <v>1</v>
      </c>
      <c r="I3115" s="826"/>
      <c r="J3115" s="826">
        <v>12.546</v>
      </c>
      <c r="K3115" s="826">
        <v>8.564</v>
      </c>
      <c r="L3115" s="285" t="s">
        <v>1463</v>
      </c>
      <c r="M3115" s="136">
        <v>702</v>
      </c>
    </row>
    <row r="3116" s="136" customFormat="1" customHeight="1" outlineLevel="1" spans="1:13">
      <c r="A3116" s="196">
        <v>122</v>
      </c>
      <c r="B3116" s="315"/>
      <c r="C3116" s="196"/>
      <c r="D3116" s="196" t="s">
        <v>1553</v>
      </c>
      <c r="E3116" s="826">
        <v>8.364</v>
      </c>
      <c r="F3116" s="826">
        <v>1.5</v>
      </c>
      <c r="G3116" s="826">
        <v>3.2</v>
      </c>
      <c r="H3116" s="826">
        <v>1</v>
      </c>
      <c r="I3116" s="826"/>
      <c r="J3116" s="826">
        <v>12.546</v>
      </c>
      <c r="K3116" s="826">
        <v>8.564</v>
      </c>
      <c r="L3116" s="290"/>
      <c r="M3116" s="136">
        <v>702</v>
      </c>
    </row>
    <row r="3117" s="136" customFormat="1" customHeight="1" outlineLevel="1" spans="1:13">
      <c r="A3117" s="196">
        <v>123</v>
      </c>
      <c r="B3117" s="315"/>
      <c r="C3117" s="196" t="s">
        <v>1602</v>
      </c>
      <c r="D3117" s="196" t="s">
        <v>1553</v>
      </c>
      <c r="E3117" s="826">
        <v>5.1</v>
      </c>
      <c r="F3117" s="826">
        <v>1.5</v>
      </c>
      <c r="G3117" s="826">
        <v>3</v>
      </c>
      <c r="H3117" s="826">
        <v>1</v>
      </c>
      <c r="I3117" s="826"/>
      <c r="J3117" s="826">
        <v>7.65</v>
      </c>
      <c r="K3117" s="826">
        <v>5.3</v>
      </c>
      <c r="L3117" s="830" t="s">
        <v>1561</v>
      </c>
      <c r="M3117" s="136">
        <v>702</v>
      </c>
    </row>
    <row r="3118" s="136" customFormat="1" customHeight="1" outlineLevel="1" spans="1:13">
      <c r="A3118" s="196">
        <v>124</v>
      </c>
      <c r="B3118" s="315"/>
      <c r="C3118" s="196" t="s">
        <v>2618</v>
      </c>
      <c r="D3118" s="196" t="s">
        <v>1553</v>
      </c>
      <c r="E3118" s="826">
        <v>4.08</v>
      </c>
      <c r="F3118" s="826">
        <v>1.5</v>
      </c>
      <c r="G3118" s="826">
        <v>3</v>
      </c>
      <c r="H3118" s="826">
        <v>1</v>
      </c>
      <c r="I3118" s="826"/>
      <c r="J3118" s="826">
        <v>6.12</v>
      </c>
      <c r="K3118" s="826">
        <v>4.28</v>
      </c>
      <c r="L3118" s="286" t="s">
        <v>2644</v>
      </c>
      <c r="M3118" s="136">
        <v>702</v>
      </c>
    </row>
    <row r="3119" s="136" customFormat="1" customHeight="1" outlineLevel="1" spans="1:13">
      <c r="A3119" s="196">
        <v>125</v>
      </c>
      <c r="B3119" s="315"/>
      <c r="C3119" s="196" t="s">
        <v>893</v>
      </c>
      <c r="D3119" s="266" t="s">
        <v>1606</v>
      </c>
      <c r="E3119" s="826">
        <v>16.524</v>
      </c>
      <c r="F3119" s="826">
        <v>1.5</v>
      </c>
      <c r="G3119" s="826">
        <v>3</v>
      </c>
      <c r="H3119" s="826">
        <v>1</v>
      </c>
      <c r="I3119" s="826"/>
      <c r="J3119" s="826">
        <v>24.786</v>
      </c>
      <c r="K3119" s="826">
        <v>16.724</v>
      </c>
      <c r="L3119" s="285" t="s">
        <v>1464</v>
      </c>
      <c r="M3119" s="136">
        <v>702</v>
      </c>
    </row>
    <row r="3120" s="136" customFormat="1" customHeight="1" outlineLevel="1" spans="1:13">
      <c r="A3120" s="196">
        <v>126</v>
      </c>
      <c r="B3120" s="315"/>
      <c r="C3120" s="196"/>
      <c r="D3120" s="196" t="s">
        <v>1553</v>
      </c>
      <c r="E3120" s="826">
        <v>16.524</v>
      </c>
      <c r="F3120" s="826">
        <v>1.5</v>
      </c>
      <c r="G3120" s="826">
        <v>3</v>
      </c>
      <c r="H3120" s="826">
        <v>1</v>
      </c>
      <c r="I3120" s="826"/>
      <c r="J3120" s="826">
        <v>24.786</v>
      </c>
      <c r="K3120" s="826">
        <v>16.724</v>
      </c>
      <c r="L3120" s="290"/>
      <c r="M3120" s="136">
        <v>702</v>
      </c>
    </row>
    <row r="3121" s="136" customFormat="1" customHeight="1" outlineLevel="1" spans="1:13">
      <c r="A3121" s="196">
        <v>127</v>
      </c>
      <c r="B3121" s="315"/>
      <c r="C3121" s="196" t="s">
        <v>893</v>
      </c>
      <c r="D3121" s="266" t="s">
        <v>1606</v>
      </c>
      <c r="E3121" s="826">
        <v>16.524</v>
      </c>
      <c r="F3121" s="826">
        <v>1.5</v>
      </c>
      <c r="G3121" s="826">
        <v>3</v>
      </c>
      <c r="H3121" s="826">
        <v>1</v>
      </c>
      <c r="I3121" s="826"/>
      <c r="J3121" s="826">
        <v>24.786</v>
      </c>
      <c r="K3121" s="826">
        <v>16.724</v>
      </c>
      <c r="L3121" s="285" t="s">
        <v>1465</v>
      </c>
      <c r="M3121" s="136">
        <v>702</v>
      </c>
    </row>
    <row r="3122" s="136" customFormat="1" customHeight="1" outlineLevel="1" spans="1:13">
      <c r="A3122" s="196">
        <v>128</v>
      </c>
      <c r="B3122" s="315"/>
      <c r="C3122" s="196"/>
      <c r="D3122" s="196" t="s">
        <v>1553</v>
      </c>
      <c r="E3122" s="826">
        <v>16.524</v>
      </c>
      <c r="F3122" s="826">
        <v>1.5</v>
      </c>
      <c r="G3122" s="826">
        <v>3</v>
      </c>
      <c r="H3122" s="826">
        <v>1</v>
      </c>
      <c r="I3122" s="826"/>
      <c r="J3122" s="826">
        <v>24.786</v>
      </c>
      <c r="K3122" s="826">
        <v>16.724</v>
      </c>
      <c r="L3122" s="290"/>
      <c r="M3122" s="136">
        <v>702</v>
      </c>
    </row>
    <row r="3123" s="136" customFormat="1" customHeight="1" outlineLevel="1" spans="1:13">
      <c r="A3123" s="196">
        <v>129</v>
      </c>
      <c r="B3123" s="315"/>
      <c r="C3123" s="196" t="s">
        <v>893</v>
      </c>
      <c r="D3123" s="266" t="s">
        <v>1606</v>
      </c>
      <c r="E3123" s="826">
        <v>3.06</v>
      </c>
      <c r="F3123" s="826">
        <v>1.5</v>
      </c>
      <c r="G3123" s="826">
        <v>3</v>
      </c>
      <c r="H3123" s="826">
        <v>1</v>
      </c>
      <c r="I3123" s="826"/>
      <c r="J3123" s="826">
        <v>4.59</v>
      </c>
      <c r="K3123" s="826">
        <v>3.26</v>
      </c>
      <c r="L3123" s="285" t="s">
        <v>1467</v>
      </c>
      <c r="M3123" s="136">
        <v>702</v>
      </c>
    </row>
    <row r="3124" s="136" customFormat="1" customHeight="1" outlineLevel="1" spans="1:13">
      <c r="A3124" s="196">
        <v>130</v>
      </c>
      <c r="B3124" s="315"/>
      <c r="C3124" s="196"/>
      <c r="D3124" s="196" t="s">
        <v>1553</v>
      </c>
      <c r="E3124" s="826">
        <v>3.06</v>
      </c>
      <c r="F3124" s="826">
        <v>1.5</v>
      </c>
      <c r="G3124" s="826">
        <v>3</v>
      </c>
      <c r="H3124" s="826">
        <v>1</v>
      </c>
      <c r="I3124" s="826"/>
      <c r="J3124" s="826">
        <v>4.59</v>
      </c>
      <c r="K3124" s="826">
        <v>3.26</v>
      </c>
      <c r="L3124" s="290"/>
      <c r="M3124" s="136">
        <v>702</v>
      </c>
    </row>
    <row r="3125" s="136" customFormat="1" customHeight="1" outlineLevel="1" spans="1:13">
      <c r="A3125" s="196">
        <v>131</v>
      </c>
      <c r="B3125" s="315"/>
      <c r="C3125" s="196" t="s">
        <v>857</v>
      </c>
      <c r="D3125" s="196" t="s">
        <v>1547</v>
      </c>
      <c r="E3125" s="826">
        <v>2.04</v>
      </c>
      <c r="F3125" s="826">
        <v>1.5</v>
      </c>
      <c r="G3125" s="266">
        <v>3.96</v>
      </c>
      <c r="H3125" s="826">
        <v>1</v>
      </c>
      <c r="I3125" s="826">
        <v>8.0784</v>
      </c>
      <c r="J3125" s="826"/>
      <c r="K3125" s="826"/>
      <c r="L3125" s="286" t="s">
        <v>2645</v>
      </c>
      <c r="M3125" s="136">
        <v>702</v>
      </c>
    </row>
    <row r="3126" s="136" customFormat="1" customHeight="1" outlineLevel="1" spans="1:13">
      <c r="A3126" s="196">
        <v>132</v>
      </c>
      <c r="B3126" s="315"/>
      <c r="C3126" s="196" t="s">
        <v>2567</v>
      </c>
      <c r="D3126" s="196" t="s">
        <v>1547</v>
      </c>
      <c r="E3126" s="826">
        <v>67.32</v>
      </c>
      <c r="F3126" s="826">
        <v>1.5</v>
      </c>
      <c r="G3126" s="266">
        <v>3.96</v>
      </c>
      <c r="H3126" s="826">
        <v>1</v>
      </c>
      <c r="I3126" s="826">
        <v>266.5872</v>
      </c>
      <c r="J3126" s="826"/>
      <c r="K3126" s="826"/>
      <c r="L3126" s="286" t="s">
        <v>1561</v>
      </c>
      <c r="M3126" s="136">
        <v>702</v>
      </c>
    </row>
    <row r="3127" s="136" customFormat="1" customHeight="1" outlineLevel="1" spans="1:13">
      <c r="A3127" s="196">
        <v>133</v>
      </c>
      <c r="B3127" s="131" t="s">
        <v>1643</v>
      </c>
      <c r="C3127" s="196" t="s">
        <v>2576</v>
      </c>
      <c r="D3127" s="196" t="s">
        <v>1553</v>
      </c>
      <c r="E3127" s="826">
        <v>3.264</v>
      </c>
      <c r="F3127" s="826">
        <v>1.5</v>
      </c>
      <c r="G3127" s="826">
        <v>2.5</v>
      </c>
      <c r="H3127" s="826">
        <v>1</v>
      </c>
      <c r="I3127" s="826"/>
      <c r="J3127" s="826">
        <v>4.896</v>
      </c>
      <c r="K3127" s="826">
        <v>3.464</v>
      </c>
      <c r="L3127" s="142" t="s">
        <v>2646</v>
      </c>
      <c r="M3127" s="136">
        <v>498</v>
      </c>
    </row>
    <row r="3128" s="136" customFormat="1" customHeight="1" outlineLevel="1" spans="1:13">
      <c r="A3128" s="196">
        <v>134</v>
      </c>
      <c r="B3128" s="315"/>
      <c r="C3128" s="196" t="s">
        <v>2578</v>
      </c>
      <c r="D3128" s="196" t="s">
        <v>1553</v>
      </c>
      <c r="E3128" s="826">
        <v>2.754</v>
      </c>
      <c r="F3128" s="826">
        <v>1.5</v>
      </c>
      <c r="G3128" s="826">
        <v>2.5</v>
      </c>
      <c r="H3128" s="826">
        <v>1</v>
      </c>
      <c r="I3128" s="826"/>
      <c r="J3128" s="826">
        <v>4.131</v>
      </c>
      <c r="K3128" s="826">
        <v>2.954</v>
      </c>
      <c r="L3128" s="142" t="s">
        <v>2647</v>
      </c>
      <c r="M3128" s="136">
        <v>498</v>
      </c>
    </row>
    <row r="3129" s="136" customFormat="1" customHeight="1" outlineLevel="1" spans="1:13">
      <c r="A3129" s="196">
        <v>135</v>
      </c>
      <c r="B3129" s="315"/>
      <c r="C3129" s="196" t="s">
        <v>2580</v>
      </c>
      <c r="D3129" s="196" t="s">
        <v>1553</v>
      </c>
      <c r="E3129" s="826">
        <v>1.428</v>
      </c>
      <c r="F3129" s="826">
        <v>1.5</v>
      </c>
      <c r="G3129" s="826">
        <v>3</v>
      </c>
      <c r="H3129" s="826">
        <v>1</v>
      </c>
      <c r="I3129" s="826"/>
      <c r="J3129" s="826">
        <v>2.142</v>
      </c>
      <c r="K3129" s="826">
        <v>1.628</v>
      </c>
      <c r="L3129" s="142" t="s">
        <v>2648</v>
      </c>
      <c r="M3129" s="136">
        <v>498</v>
      </c>
    </row>
    <row r="3130" s="136" customFormat="1" customHeight="1" outlineLevel="1" spans="1:13">
      <c r="A3130" s="196">
        <v>136</v>
      </c>
      <c r="B3130" s="315"/>
      <c r="C3130" s="196" t="s">
        <v>2578</v>
      </c>
      <c r="D3130" s="196" t="s">
        <v>1553</v>
      </c>
      <c r="E3130" s="826">
        <v>2.754</v>
      </c>
      <c r="F3130" s="826">
        <v>1.5</v>
      </c>
      <c r="G3130" s="826">
        <v>2.5</v>
      </c>
      <c r="H3130" s="826">
        <v>1</v>
      </c>
      <c r="I3130" s="826"/>
      <c r="J3130" s="826">
        <v>4.131</v>
      </c>
      <c r="K3130" s="826">
        <v>2.954</v>
      </c>
      <c r="L3130" s="142" t="s">
        <v>2649</v>
      </c>
      <c r="M3130" s="136">
        <v>498</v>
      </c>
    </row>
    <row r="3131" s="136" customFormat="1" customHeight="1" outlineLevel="1" spans="1:13">
      <c r="A3131" s="196">
        <v>137</v>
      </c>
      <c r="B3131" s="315"/>
      <c r="C3131" s="196" t="s">
        <v>2578</v>
      </c>
      <c r="D3131" s="196" t="s">
        <v>1553</v>
      </c>
      <c r="E3131" s="826">
        <v>2.754</v>
      </c>
      <c r="F3131" s="826">
        <v>1.5</v>
      </c>
      <c r="G3131" s="826">
        <v>2.5</v>
      </c>
      <c r="H3131" s="826">
        <v>1</v>
      </c>
      <c r="I3131" s="826"/>
      <c r="J3131" s="826">
        <v>4.131</v>
      </c>
      <c r="K3131" s="826">
        <v>2.954</v>
      </c>
      <c r="L3131" s="142" t="s">
        <v>2650</v>
      </c>
      <c r="M3131" s="136">
        <v>498</v>
      </c>
    </row>
    <row r="3132" s="136" customFormat="1" customHeight="1" outlineLevel="1" spans="1:13">
      <c r="A3132" s="196">
        <v>138</v>
      </c>
      <c r="B3132" s="315"/>
      <c r="C3132" s="196" t="s">
        <v>2580</v>
      </c>
      <c r="D3132" s="196" t="s">
        <v>1553</v>
      </c>
      <c r="E3132" s="826">
        <v>1.428</v>
      </c>
      <c r="F3132" s="826">
        <v>1.5</v>
      </c>
      <c r="G3132" s="826">
        <v>2.5</v>
      </c>
      <c r="H3132" s="826">
        <v>1</v>
      </c>
      <c r="I3132" s="826"/>
      <c r="J3132" s="826">
        <v>2.142</v>
      </c>
      <c r="K3132" s="826">
        <v>1.628</v>
      </c>
      <c r="L3132" s="142" t="s">
        <v>2651</v>
      </c>
      <c r="M3132" s="136">
        <v>498</v>
      </c>
    </row>
    <row r="3133" s="136" customFormat="1" customHeight="1" outlineLevel="1" spans="1:13">
      <c r="A3133" s="196">
        <v>139</v>
      </c>
      <c r="B3133" s="315"/>
      <c r="C3133" s="196" t="s">
        <v>2578</v>
      </c>
      <c r="D3133" s="196" t="s">
        <v>1553</v>
      </c>
      <c r="E3133" s="826">
        <v>2.754</v>
      </c>
      <c r="F3133" s="826">
        <v>1.5</v>
      </c>
      <c r="G3133" s="826">
        <v>2.5</v>
      </c>
      <c r="H3133" s="826">
        <v>1</v>
      </c>
      <c r="I3133" s="826"/>
      <c r="J3133" s="826">
        <v>4.131</v>
      </c>
      <c r="K3133" s="826">
        <v>2.954</v>
      </c>
      <c r="L3133" s="142" t="s">
        <v>2652</v>
      </c>
      <c r="M3133" s="136">
        <v>498</v>
      </c>
    </row>
    <row r="3134" s="136" customFormat="1" customHeight="1" outlineLevel="1" spans="1:13">
      <c r="A3134" s="196">
        <v>140</v>
      </c>
      <c r="B3134" s="315"/>
      <c r="C3134" s="196" t="s">
        <v>2578</v>
      </c>
      <c r="D3134" s="196" t="s">
        <v>1553</v>
      </c>
      <c r="E3134" s="826">
        <v>2.754</v>
      </c>
      <c r="F3134" s="826">
        <v>1.5</v>
      </c>
      <c r="G3134" s="826">
        <v>2.5</v>
      </c>
      <c r="H3134" s="826">
        <v>1</v>
      </c>
      <c r="I3134" s="826"/>
      <c r="J3134" s="826">
        <v>4.131</v>
      </c>
      <c r="K3134" s="826">
        <v>2.954</v>
      </c>
      <c r="L3134" s="142" t="s">
        <v>2653</v>
      </c>
      <c r="M3134" s="136">
        <v>498</v>
      </c>
    </row>
    <row r="3135" s="136" customFormat="1" customHeight="1" outlineLevel="1" spans="1:13">
      <c r="A3135" s="196">
        <v>141</v>
      </c>
      <c r="B3135" s="315"/>
      <c r="C3135" s="196" t="s">
        <v>2587</v>
      </c>
      <c r="D3135" s="196" t="s">
        <v>1553</v>
      </c>
      <c r="E3135" s="826">
        <v>2.244</v>
      </c>
      <c r="F3135" s="826">
        <v>1.5</v>
      </c>
      <c r="G3135" s="826">
        <v>2.5</v>
      </c>
      <c r="H3135" s="826">
        <v>1</v>
      </c>
      <c r="I3135" s="826"/>
      <c r="J3135" s="826">
        <v>3.366</v>
      </c>
      <c r="K3135" s="826">
        <v>2.444</v>
      </c>
      <c r="L3135" s="142" t="s">
        <v>2654</v>
      </c>
      <c r="M3135" s="136">
        <v>498</v>
      </c>
    </row>
    <row r="3136" s="136" customFormat="1" customHeight="1" outlineLevel="1" spans="1:13">
      <c r="A3136" s="196">
        <v>142</v>
      </c>
      <c r="B3136" s="315"/>
      <c r="C3136" s="196" t="s">
        <v>2589</v>
      </c>
      <c r="D3136" s="196" t="s">
        <v>1553</v>
      </c>
      <c r="E3136" s="826">
        <v>2.244</v>
      </c>
      <c r="F3136" s="826">
        <v>1.5</v>
      </c>
      <c r="G3136" s="826">
        <v>2.5</v>
      </c>
      <c r="H3136" s="826">
        <v>1</v>
      </c>
      <c r="I3136" s="826"/>
      <c r="J3136" s="826">
        <v>3.366</v>
      </c>
      <c r="K3136" s="826">
        <v>2.444</v>
      </c>
      <c r="L3136" s="142" t="s">
        <v>2655</v>
      </c>
      <c r="M3136" s="136">
        <v>498</v>
      </c>
    </row>
    <row r="3137" s="136" customFormat="1" customHeight="1" outlineLevel="1" spans="1:13">
      <c r="A3137" s="196">
        <v>143</v>
      </c>
      <c r="B3137" s="315"/>
      <c r="C3137" s="196" t="s">
        <v>2591</v>
      </c>
      <c r="D3137" s="196" t="s">
        <v>1553</v>
      </c>
      <c r="E3137" s="826">
        <v>5.916</v>
      </c>
      <c r="F3137" s="826">
        <v>1.5</v>
      </c>
      <c r="G3137" s="826">
        <v>3</v>
      </c>
      <c r="H3137" s="826">
        <v>1</v>
      </c>
      <c r="I3137" s="826"/>
      <c r="J3137" s="826">
        <v>8.874</v>
      </c>
      <c r="K3137" s="826">
        <v>6.116</v>
      </c>
      <c r="L3137" s="142" t="s">
        <v>2656</v>
      </c>
      <c r="M3137" s="136">
        <v>498</v>
      </c>
    </row>
    <row r="3138" s="136" customFormat="1" customHeight="1" outlineLevel="1" spans="1:13">
      <c r="A3138" s="196">
        <v>144</v>
      </c>
      <c r="B3138" s="315"/>
      <c r="C3138" s="196" t="s">
        <v>2593</v>
      </c>
      <c r="D3138" s="196" t="s">
        <v>1553</v>
      </c>
      <c r="E3138" s="826">
        <v>2.754</v>
      </c>
      <c r="F3138" s="826">
        <v>1.5</v>
      </c>
      <c r="G3138" s="826">
        <v>2.5</v>
      </c>
      <c r="H3138" s="826">
        <v>1</v>
      </c>
      <c r="I3138" s="826"/>
      <c r="J3138" s="826">
        <v>4.131</v>
      </c>
      <c r="K3138" s="826">
        <v>2.954</v>
      </c>
      <c r="L3138" s="142" t="s">
        <v>2657</v>
      </c>
      <c r="M3138" s="136">
        <v>498</v>
      </c>
    </row>
    <row r="3139" s="136" customFormat="1" customHeight="1" outlineLevel="1" spans="1:13">
      <c r="A3139" s="196">
        <v>145</v>
      </c>
      <c r="B3139" s="315"/>
      <c r="C3139" s="196" t="s">
        <v>2595</v>
      </c>
      <c r="D3139" s="196" t="s">
        <v>1553</v>
      </c>
      <c r="E3139" s="826">
        <v>2.754</v>
      </c>
      <c r="F3139" s="826">
        <v>1.5</v>
      </c>
      <c r="G3139" s="826">
        <v>2.5</v>
      </c>
      <c r="H3139" s="826">
        <v>1</v>
      </c>
      <c r="I3139" s="826"/>
      <c r="J3139" s="826">
        <v>4.131</v>
      </c>
      <c r="K3139" s="826">
        <v>2.954</v>
      </c>
      <c r="L3139" s="142" t="s">
        <v>2658</v>
      </c>
      <c r="M3139" s="136">
        <v>498</v>
      </c>
    </row>
    <row r="3140" s="136" customFormat="1" customHeight="1" outlineLevel="1" spans="1:13">
      <c r="A3140" s="196">
        <v>146</v>
      </c>
      <c r="B3140" s="315"/>
      <c r="C3140" s="196" t="s">
        <v>2597</v>
      </c>
      <c r="D3140" s="196" t="s">
        <v>1553</v>
      </c>
      <c r="E3140" s="826">
        <v>1.428</v>
      </c>
      <c r="F3140" s="826">
        <v>1.5</v>
      </c>
      <c r="G3140" s="826">
        <v>2.5</v>
      </c>
      <c r="H3140" s="826">
        <v>1</v>
      </c>
      <c r="I3140" s="826"/>
      <c r="J3140" s="826">
        <v>2.142</v>
      </c>
      <c r="K3140" s="826">
        <v>1.628</v>
      </c>
      <c r="L3140" s="142" t="s">
        <v>2659</v>
      </c>
      <c r="M3140" s="136">
        <v>498</v>
      </c>
    </row>
    <row r="3141" s="136" customFormat="1" customHeight="1" outlineLevel="1" spans="1:13">
      <c r="A3141" s="196">
        <v>147</v>
      </c>
      <c r="B3141" s="315"/>
      <c r="C3141" s="196" t="s">
        <v>2595</v>
      </c>
      <c r="D3141" s="196" t="s">
        <v>1553</v>
      </c>
      <c r="E3141" s="826">
        <v>2.754</v>
      </c>
      <c r="F3141" s="826">
        <v>1.5</v>
      </c>
      <c r="G3141" s="826">
        <v>2.5</v>
      </c>
      <c r="H3141" s="826">
        <v>1</v>
      </c>
      <c r="I3141" s="826"/>
      <c r="J3141" s="826">
        <v>4.131</v>
      </c>
      <c r="K3141" s="826">
        <v>2.954</v>
      </c>
      <c r="L3141" s="142" t="s">
        <v>2660</v>
      </c>
      <c r="M3141" s="136">
        <v>498</v>
      </c>
    </row>
    <row r="3142" s="136" customFormat="1" customHeight="1" outlineLevel="1" spans="1:13">
      <c r="A3142" s="196">
        <v>148</v>
      </c>
      <c r="B3142" s="315"/>
      <c r="C3142" s="196" t="s">
        <v>2595</v>
      </c>
      <c r="D3142" s="196" t="s">
        <v>1553</v>
      </c>
      <c r="E3142" s="826">
        <v>2.754</v>
      </c>
      <c r="F3142" s="826">
        <v>1.5</v>
      </c>
      <c r="G3142" s="826">
        <v>2.5</v>
      </c>
      <c r="H3142" s="826">
        <v>1</v>
      </c>
      <c r="I3142" s="826"/>
      <c r="J3142" s="826">
        <v>4.131</v>
      </c>
      <c r="K3142" s="826">
        <v>2.954</v>
      </c>
      <c r="L3142" s="142" t="s">
        <v>2661</v>
      </c>
      <c r="M3142" s="136">
        <v>498</v>
      </c>
    </row>
    <row r="3143" s="136" customFormat="1" customHeight="1" outlineLevel="1" spans="1:13">
      <c r="A3143" s="196">
        <v>149</v>
      </c>
      <c r="B3143" s="315"/>
      <c r="C3143" s="196" t="s">
        <v>2597</v>
      </c>
      <c r="D3143" s="196" t="s">
        <v>1553</v>
      </c>
      <c r="E3143" s="826">
        <v>1.428</v>
      </c>
      <c r="F3143" s="826">
        <v>1.5</v>
      </c>
      <c r="G3143" s="826">
        <v>2.5</v>
      </c>
      <c r="H3143" s="826">
        <v>1</v>
      </c>
      <c r="I3143" s="826"/>
      <c r="J3143" s="826">
        <v>2.142</v>
      </c>
      <c r="K3143" s="826">
        <v>1.628</v>
      </c>
      <c r="L3143" s="142" t="s">
        <v>2662</v>
      </c>
      <c r="M3143" s="136">
        <v>498</v>
      </c>
    </row>
    <row r="3144" s="136" customFormat="1" customHeight="1" outlineLevel="1" spans="1:13">
      <c r="A3144" s="196">
        <v>150</v>
      </c>
      <c r="B3144" s="315"/>
      <c r="C3144" s="196" t="s">
        <v>2595</v>
      </c>
      <c r="D3144" s="196" t="s">
        <v>1553</v>
      </c>
      <c r="E3144" s="826">
        <v>2.754</v>
      </c>
      <c r="F3144" s="826">
        <v>1.5</v>
      </c>
      <c r="G3144" s="826">
        <v>2.5</v>
      </c>
      <c r="H3144" s="826">
        <v>1</v>
      </c>
      <c r="I3144" s="826"/>
      <c r="J3144" s="826">
        <v>4.131</v>
      </c>
      <c r="K3144" s="826">
        <v>2.954</v>
      </c>
      <c r="L3144" s="142" t="s">
        <v>2663</v>
      </c>
      <c r="M3144" s="136">
        <v>498</v>
      </c>
    </row>
    <row r="3145" s="136" customFormat="1" customHeight="1" outlineLevel="1" spans="1:13">
      <c r="A3145" s="196">
        <v>151</v>
      </c>
      <c r="B3145" s="315"/>
      <c r="C3145" s="196" t="s">
        <v>2595</v>
      </c>
      <c r="D3145" s="196" t="s">
        <v>1553</v>
      </c>
      <c r="E3145" s="826">
        <v>2.754</v>
      </c>
      <c r="F3145" s="826">
        <v>1.5</v>
      </c>
      <c r="G3145" s="826">
        <v>2.5</v>
      </c>
      <c r="H3145" s="826">
        <v>1</v>
      </c>
      <c r="I3145" s="826"/>
      <c r="J3145" s="826">
        <v>4.131</v>
      </c>
      <c r="K3145" s="826">
        <v>2.954</v>
      </c>
      <c r="L3145" s="142" t="s">
        <v>2664</v>
      </c>
      <c r="M3145" s="136">
        <v>498</v>
      </c>
    </row>
    <row r="3146" s="136" customFormat="1" customHeight="1" outlineLevel="1" spans="1:13">
      <c r="A3146" s="196">
        <v>152</v>
      </c>
      <c r="B3146" s="315"/>
      <c r="C3146" s="196" t="s">
        <v>2597</v>
      </c>
      <c r="D3146" s="196" t="s">
        <v>1553</v>
      </c>
      <c r="E3146" s="826">
        <v>1.428</v>
      </c>
      <c r="F3146" s="826">
        <v>1.5</v>
      </c>
      <c r="G3146" s="826">
        <v>2.5</v>
      </c>
      <c r="H3146" s="826">
        <v>1</v>
      </c>
      <c r="I3146" s="826"/>
      <c r="J3146" s="826">
        <v>2.142</v>
      </c>
      <c r="K3146" s="826">
        <v>1.628</v>
      </c>
      <c r="L3146" s="142" t="s">
        <v>2665</v>
      </c>
      <c r="M3146" s="136">
        <v>498</v>
      </c>
    </row>
    <row r="3147" s="136" customFormat="1" customHeight="1" outlineLevel="1" spans="1:13">
      <c r="A3147" s="196">
        <v>153</v>
      </c>
      <c r="B3147" s="315"/>
      <c r="C3147" s="196" t="s">
        <v>2605</v>
      </c>
      <c r="D3147" s="196" t="s">
        <v>1553</v>
      </c>
      <c r="E3147" s="826">
        <v>2.244</v>
      </c>
      <c r="F3147" s="826">
        <v>1.5</v>
      </c>
      <c r="G3147" s="826">
        <v>2.5</v>
      </c>
      <c r="H3147" s="826">
        <v>1</v>
      </c>
      <c r="I3147" s="826"/>
      <c r="J3147" s="826">
        <v>3.366</v>
      </c>
      <c r="K3147" s="826">
        <v>2.444</v>
      </c>
      <c r="L3147" s="142" t="s">
        <v>2666</v>
      </c>
      <c r="M3147" s="136">
        <v>498</v>
      </c>
    </row>
    <row r="3148" s="136" customFormat="1" customHeight="1" outlineLevel="1" spans="1:13">
      <c r="A3148" s="196">
        <v>154</v>
      </c>
      <c r="B3148" s="315"/>
      <c r="C3148" s="131" t="s">
        <v>1401</v>
      </c>
      <c r="D3148" s="196" t="s">
        <v>1553</v>
      </c>
      <c r="E3148" s="826">
        <v>6.63</v>
      </c>
      <c r="F3148" s="826">
        <v>1.5</v>
      </c>
      <c r="G3148" s="826">
        <v>3</v>
      </c>
      <c r="H3148" s="826">
        <v>1</v>
      </c>
      <c r="I3148" s="826"/>
      <c r="J3148" s="826">
        <v>9.945</v>
      </c>
      <c r="K3148" s="826">
        <v>6.83</v>
      </c>
      <c r="L3148" s="285" t="s">
        <v>2667</v>
      </c>
      <c r="M3148" s="136">
        <v>498</v>
      </c>
    </row>
    <row r="3149" s="136" customFormat="1" customHeight="1" outlineLevel="1" spans="1:13">
      <c r="A3149" s="196">
        <v>155</v>
      </c>
      <c r="B3149" s="315"/>
      <c r="C3149" s="263"/>
      <c r="D3149" s="196" t="s">
        <v>1553</v>
      </c>
      <c r="E3149" s="826">
        <v>2.754</v>
      </c>
      <c r="F3149" s="826">
        <v>1.5</v>
      </c>
      <c r="G3149" s="826">
        <v>2.5</v>
      </c>
      <c r="H3149" s="826">
        <v>1</v>
      </c>
      <c r="I3149" s="826"/>
      <c r="J3149" s="826">
        <v>4.131</v>
      </c>
      <c r="K3149" s="826">
        <v>2.954</v>
      </c>
      <c r="L3149" s="290"/>
      <c r="M3149" s="136">
        <v>498</v>
      </c>
    </row>
    <row r="3150" s="136" customFormat="1" customHeight="1" outlineLevel="1" spans="1:13">
      <c r="A3150" s="196">
        <v>156</v>
      </c>
      <c r="B3150" s="315"/>
      <c r="C3150" s="131" t="s">
        <v>1401</v>
      </c>
      <c r="D3150" s="196" t="s">
        <v>1553</v>
      </c>
      <c r="E3150" s="826">
        <v>2.754</v>
      </c>
      <c r="F3150" s="826">
        <v>1.5</v>
      </c>
      <c r="G3150" s="826">
        <v>2.5</v>
      </c>
      <c r="H3150" s="826">
        <v>8</v>
      </c>
      <c r="I3150" s="826"/>
      <c r="J3150" s="826">
        <v>33.048</v>
      </c>
      <c r="K3150" s="826">
        <v>2.954</v>
      </c>
      <c r="L3150" s="285" t="s">
        <v>2668</v>
      </c>
      <c r="M3150" s="136">
        <v>498</v>
      </c>
    </row>
    <row r="3151" s="136" customFormat="1" customHeight="1" outlineLevel="1" spans="1:13">
      <c r="A3151" s="196">
        <v>157</v>
      </c>
      <c r="B3151" s="315"/>
      <c r="C3151" s="263"/>
      <c r="D3151" s="196" t="s">
        <v>1553</v>
      </c>
      <c r="E3151" s="826">
        <v>1.224</v>
      </c>
      <c r="F3151" s="826">
        <v>1.5</v>
      </c>
      <c r="G3151" s="826">
        <v>3</v>
      </c>
      <c r="H3151" s="826">
        <v>8</v>
      </c>
      <c r="I3151" s="826"/>
      <c r="J3151" s="826">
        <v>14.688</v>
      </c>
      <c r="K3151" s="826">
        <v>1.424</v>
      </c>
      <c r="L3151" s="290"/>
      <c r="M3151" s="136">
        <v>498</v>
      </c>
    </row>
    <row r="3152" s="136" customFormat="1" customHeight="1" outlineLevel="1" spans="1:13">
      <c r="A3152" s="196">
        <v>158</v>
      </c>
      <c r="B3152" s="315"/>
      <c r="C3152" s="131" t="s">
        <v>2609</v>
      </c>
      <c r="D3152" s="196" t="s">
        <v>1553</v>
      </c>
      <c r="E3152" s="826">
        <v>2.754</v>
      </c>
      <c r="F3152" s="826">
        <v>1.5</v>
      </c>
      <c r="G3152" s="826">
        <v>2.5</v>
      </c>
      <c r="H3152" s="826">
        <v>6</v>
      </c>
      <c r="I3152" s="826"/>
      <c r="J3152" s="826">
        <v>24.786</v>
      </c>
      <c r="K3152" s="826">
        <v>2.954</v>
      </c>
      <c r="L3152" s="285" t="s">
        <v>2669</v>
      </c>
      <c r="M3152" s="136">
        <v>498</v>
      </c>
    </row>
    <row r="3153" s="136" customFormat="1" customHeight="1" outlineLevel="1" spans="1:13">
      <c r="A3153" s="196">
        <v>159</v>
      </c>
      <c r="B3153" s="315"/>
      <c r="C3153" s="263"/>
      <c r="D3153" s="196" t="s">
        <v>1553</v>
      </c>
      <c r="E3153" s="826">
        <v>1.224</v>
      </c>
      <c r="F3153" s="826">
        <v>1.5</v>
      </c>
      <c r="G3153" s="826">
        <v>3</v>
      </c>
      <c r="H3153" s="826">
        <v>6</v>
      </c>
      <c r="I3153" s="826"/>
      <c r="J3153" s="826">
        <v>11.016</v>
      </c>
      <c r="K3153" s="826">
        <v>1.424</v>
      </c>
      <c r="L3153" s="290"/>
      <c r="M3153" s="136">
        <v>498</v>
      </c>
    </row>
    <row r="3154" s="136" customFormat="1" customHeight="1" outlineLevel="1" spans="1:13">
      <c r="A3154" s="196">
        <v>160</v>
      </c>
      <c r="B3154" s="315"/>
      <c r="C3154" s="196" t="s">
        <v>893</v>
      </c>
      <c r="D3154" s="196" t="s">
        <v>1553</v>
      </c>
      <c r="E3154" s="826">
        <v>5.304</v>
      </c>
      <c r="F3154" s="826">
        <v>1.5</v>
      </c>
      <c r="G3154" s="826">
        <v>3</v>
      </c>
      <c r="H3154" s="826">
        <v>1</v>
      </c>
      <c r="I3154" s="826"/>
      <c r="J3154" s="826">
        <v>7.956</v>
      </c>
      <c r="K3154" s="826">
        <v>5.504</v>
      </c>
      <c r="L3154" s="285" t="s">
        <v>1472</v>
      </c>
      <c r="M3154" s="136">
        <v>702</v>
      </c>
    </row>
    <row r="3155" s="136" customFormat="1" customHeight="1" outlineLevel="1" spans="1:13">
      <c r="A3155" s="196">
        <v>161</v>
      </c>
      <c r="B3155" s="315"/>
      <c r="C3155" s="196"/>
      <c r="D3155" s="266" t="s">
        <v>1606</v>
      </c>
      <c r="E3155" s="826">
        <v>5.304</v>
      </c>
      <c r="F3155" s="826">
        <v>1.5</v>
      </c>
      <c r="G3155" s="826">
        <v>3</v>
      </c>
      <c r="H3155" s="826">
        <v>1</v>
      </c>
      <c r="I3155" s="826"/>
      <c r="J3155" s="826">
        <v>7.956</v>
      </c>
      <c r="K3155" s="826">
        <v>5.504</v>
      </c>
      <c r="L3155" s="290"/>
      <c r="M3155" s="136">
        <v>702</v>
      </c>
    </row>
    <row r="3156" s="136" customFormat="1" customHeight="1" outlineLevel="1" spans="1:13">
      <c r="A3156" s="196">
        <v>162</v>
      </c>
      <c r="B3156" s="315"/>
      <c r="C3156" s="196" t="s">
        <v>893</v>
      </c>
      <c r="D3156" s="196" t="s">
        <v>1553</v>
      </c>
      <c r="E3156" s="826">
        <v>4.692</v>
      </c>
      <c r="F3156" s="826">
        <v>1.5</v>
      </c>
      <c r="G3156" s="826">
        <v>3</v>
      </c>
      <c r="H3156" s="826">
        <v>1</v>
      </c>
      <c r="I3156" s="826"/>
      <c r="J3156" s="826">
        <v>7.038</v>
      </c>
      <c r="K3156" s="826">
        <v>4.892</v>
      </c>
      <c r="L3156" s="285" t="s">
        <v>1476</v>
      </c>
      <c r="M3156" s="136">
        <v>702</v>
      </c>
    </row>
    <row r="3157" s="136" customFormat="1" customHeight="1" outlineLevel="1" spans="1:13">
      <c r="A3157" s="196">
        <v>163</v>
      </c>
      <c r="B3157" s="315"/>
      <c r="C3157" s="196"/>
      <c r="D3157" s="266" t="s">
        <v>1606</v>
      </c>
      <c r="E3157" s="826">
        <v>4.692</v>
      </c>
      <c r="F3157" s="826">
        <v>1.5</v>
      </c>
      <c r="G3157" s="826">
        <v>3</v>
      </c>
      <c r="H3157" s="826">
        <v>1</v>
      </c>
      <c r="I3157" s="826"/>
      <c r="J3157" s="826">
        <v>7.038</v>
      </c>
      <c r="K3157" s="826">
        <v>4.892</v>
      </c>
      <c r="L3157" s="290"/>
      <c r="M3157" s="136">
        <v>702</v>
      </c>
    </row>
    <row r="3158" s="136" customFormat="1" customHeight="1" outlineLevel="1" spans="1:13">
      <c r="A3158" s="196">
        <v>164</v>
      </c>
      <c r="B3158" s="315"/>
      <c r="C3158" s="196" t="s">
        <v>2643</v>
      </c>
      <c r="D3158" s="196" t="s">
        <v>1553</v>
      </c>
      <c r="E3158" s="826">
        <v>2.856</v>
      </c>
      <c r="F3158" s="826">
        <v>1.5</v>
      </c>
      <c r="G3158" s="826">
        <v>3</v>
      </c>
      <c r="H3158" s="826">
        <v>1</v>
      </c>
      <c r="I3158" s="826"/>
      <c r="J3158" s="826">
        <v>4.284</v>
      </c>
      <c r="K3158" s="826">
        <v>3.056</v>
      </c>
      <c r="L3158" s="285" t="s">
        <v>1478</v>
      </c>
      <c r="M3158" s="136">
        <v>702</v>
      </c>
    </row>
    <row r="3159" s="136" customFormat="1" customHeight="1" outlineLevel="1" spans="1:13">
      <c r="A3159" s="196">
        <v>165</v>
      </c>
      <c r="B3159" s="315"/>
      <c r="C3159" s="196"/>
      <c r="D3159" s="266" t="s">
        <v>1606</v>
      </c>
      <c r="E3159" s="826">
        <v>2.856</v>
      </c>
      <c r="F3159" s="826">
        <v>1.5</v>
      </c>
      <c r="G3159" s="826">
        <v>3</v>
      </c>
      <c r="H3159" s="826">
        <v>1</v>
      </c>
      <c r="I3159" s="826"/>
      <c r="J3159" s="826">
        <v>4.284</v>
      </c>
      <c r="K3159" s="826">
        <v>3.056</v>
      </c>
      <c r="L3159" s="290"/>
      <c r="M3159" s="136">
        <v>702</v>
      </c>
    </row>
    <row r="3160" s="136" customFormat="1" customHeight="1" outlineLevel="1" spans="1:13">
      <c r="A3160" s="196">
        <v>166</v>
      </c>
      <c r="B3160" s="315"/>
      <c r="C3160" s="196" t="s">
        <v>893</v>
      </c>
      <c r="D3160" s="196" t="s">
        <v>1553</v>
      </c>
      <c r="E3160" s="826">
        <v>5.508</v>
      </c>
      <c r="F3160" s="826">
        <v>1.5</v>
      </c>
      <c r="G3160" s="826">
        <v>3</v>
      </c>
      <c r="H3160" s="826">
        <v>1</v>
      </c>
      <c r="I3160" s="826"/>
      <c r="J3160" s="826">
        <v>8.262</v>
      </c>
      <c r="K3160" s="826">
        <v>5.708</v>
      </c>
      <c r="L3160" s="285" t="s">
        <v>1475</v>
      </c>
      <c r="M3160" s="136">
        <v>702</v>
      </c>
    </row>
    <row r="3161" s="136" customFormat="1" customHeight="1" outlineLevel="1" spans="1:13">
      <c r="A3161" s="196">
        <v>167</v>
      </c>
      <c r="B3161" s="315"/>
      <c r="C3161" s="196"/>
      <c r="D3161" s="266" t="s">
        <v>1606</v>
      </c>
      <c r="E3161" s="826">
        <v>5.508</v>
      </c>
      <c r="F3161" s="826">
        <v>1.5</v>
      </c>
      <c r="G3161" s="826">
        <v>3</v>
      </c>
      <c r="H3161" s="826">
        <v>1</v>
      </c>
      <c r="I3161" s="826"/>
      <c r="J3161" s="826">
        <v>8.262</v>
      </c>
      <c r="K3161" s="826">
        <v>5.708</v>
      </c>
      <c r="L3161" s="290"/>
      <c r="M3161" s="136">
        <v>702</v>
      </c>
    </row>
    <row r="3162" s="136" customFormat="1" customHeight="1" outlineLevel="1" spans="1:13">
      <c r="A3162" s="196">
        <v>168</v>
      </c>
      <c r="B3162" s="315"/>
      <c r="C3162" s="196" t="s">
        <v>893</v>
      </c>
      <c r="D3162" s="196" t="s">
        <v>1553</v>
      </c>
      <c r="E3162" s="826">
        <v>10.71</v>
      </c>
      <c r="F3162" s="826">
        <v>1.5</v>
      </c>
      <c r="G3162" s="826">
        <v>3</v>
      </c>
      <c r="H3162" s="826">
        <v>1</v>
      </c>
      <c r="I3162" s="826"/>
      <c r="J3162" s="826">
        <v>16.065</v>
      </c>
      <c r="K3162" s="826">
        <v>10.91</v>
      </c>
      <c r="L3162" s="285" t="s">
        <v>1479</v>
      </c>
      <c r="M3162" s="136">
        <v>702</v>
      </c>
    </row>
    <row r="3163" s="136" customFormat="1" customHeight="1" outlineLevel="1" spans="1:13">
      <c r="A3163" s="196">
        <v>169</v>
      </c>
      <c r="B3163" s="315"/>
      <c r="C3163" s="196"/>
      <c r="D3163" s="266" t="s">
        <v>1606</v>
      </c>
      <c r="E3163" s="826">
        <v>10.71</v>
      </c>
      <c r="F3163" s="826">
        <v>1.5</v>
      </c>
      <c r="G3163" s="826">
        <v>3</v>
      </c>
      <c r="H3163" s="826">
        <v>1</v>
      </c>
      <c r="I3163" s="826"/>
      <c r="J3163" s="826">
        <v>16.065</v>
      </c>
      <c r="K3163" s="826">
        <v>10.91</v>
      </c>
      <c r="L3163" s="290"/>
      <c r="M3163" s="136">
        <v>702</v>
      </c>
    </row>
    <row r="3164" s="136" customFormat="1" customHeight="1" outlineLevel="1" spans="1:13">
      <c r="A3164" s="196">
        <v>170</v>
      </c>
      <c r="B3164" s="315"/>
      <c r="C3164" s="196" t="s">
        <v>893</v>
      </c>
      <c r="D3164" s="196" t="s">
        <v>1553</v>
      </c>
      <c r="E3164" s="826">
        <v>5.712</v>
      </c>
      <c r="F3164" s="826">
        <v>1.5</v>
      </c>
      <c r="G3164" s="826">
        <v>3</v>
      </c>
      <c r="H3164" s="826">
        <v>1</v>
      </c>
      <c r="I3164" s="826"/>
      <c r="J3164" s="826">
        <v>8.568</v>
      </c>
      <c r="K3164" s="826">
        <v>5.912</v>
      </c>
      <c r="L3164" s="285" t="s">
        <v>1480</v>
      </c>
      <c r="M3164" s="136">
        <v>702</v>
      </c>
    </row>
    <row r="3165" s="136" customFormat="1" customHeight="1" outlineLevel="1" spans="1:13">
      <c r="A3165" s="196">
        <v>171</v>
      </c>
      <c r="B3165" s="315"/>
      <c r="C3165" s="196"/>
      <c r="D3165" s="266" t="s">
        <v>1606</v>
      </c>
      <c r="E3165" s="826">
        <v>5.712</v>
      </c>
      <c r="F3165" s="826">
        <v>1.5</v>
      </c>
      <c r="G3165" s="826">
        <v>3</v>
      </c>
      <c r="H3165" s="826">
        <v>1</v>
      </c>
      <c r="I3165" s="826"/>
      <c r="J3165" s="826">
        <v>8.568</v>
      </c>
      <c r="K3165" s="826">
        <v>5.912</v>
      </c>
      <c r="L3165" s="290"/>
      <c r="M3165" s="136">
        <v>702</v>
      </c>
    </row>
    <row r="3166" s="136" customFormat="1" customHeight="1" outlineLevel="1" spans="1:13">
      <c r="A3166" s="196">
        <v>172</v>
      </c>
      <c r="B3166" s="315"/>
      <c r="C3166" s="196" t="s">
        <v>893</v>
      </c>
      <c r="D3166" s="196" t="s">
        <v>1553</v>
      </c>
      <c r="E3166" s="826">
        <v>4.488</v>
      </c>
      <c r="F3166" s="826">
        <v>1.5</v>
      </c>
      <c r="G3166" s="826">
        <v>3</v>
      </c>
      <c r="H3166" s="826">
        <v>1</v>
      </c>
      <c r="I3166" s="826"/>
      <c r="J3166" s="826">
        <v>6.732</v>
      </c>
      <c r="K3166" s="826">
        <v>4.688</v>
      </c>
      <c r="L3166" s="285" t="s">
        <v>1481</v>
      </c>
      <c r="M3166" s="136">
        <v>702</v>
      </c>
    </row>
    <row r="3167" s="136" customFormat="1" customHeight="1" outlineLevel="1" spans="1:13">
      <c r="A3167" s="196">
        <v>173</v>
      </c>
      <c r="B3167" s="315"/>
      <c r="C3167" s="196"/>
      <c r="D3167" s="266" t="s">
        <v>1606</v>
      </c>
      <c r="E3167" s="826">
        <v>4.488</v>
      </c>
      <c r="F3167" s="826">
        <v>1.5</v>
      </c>
      <c r="G3167" s="826">
        <v>3</v>
      </c>
      <c r="H3167" s="826">
        <v>1</v>
      </c>
      <c r="I3167" s="826"/>
      <c r="J3167" s="826">
        <v>6.732</v>
      </c>
      <c r="K3167" s="826">
        <v>4.688</v>
      </c>
      <c r="L3167" s="290"/>
      <c r="M3167" s="136">
        <v>702</v>
      </c>
    </row>
    <row r="3168" s="136" customFormat="1" customHeight="1" outlineLevel="1" spans="1:13">
      <c r="A3168" s="196">
        <v>174</v>
      </c>
      <c r="B3168" s="315"/>
      <c r="C3168" s="196" t="s">
        <v>893</v>
      </c>
      <c r="D3168" s="196" t="s">
        <v>1553</v>
      </c>
      <c r="E3168" s="826">
        <v>5.1</v>
      </c>
      <c r="F3168" s="826">
        <v>1.5</v>
      </c>
      <c r="G3168" s="826">
        <v>3</v>
      </c>
      <c r="H3168" s="826">
        <v>1</v>
      </c>
      <c r="I3168" s="826"/>
      <c r="J3168" s="826">
        <v>7.65</v>
      </c>
      <c r="K3168" s="826">
        <v>5.3</v>
      </c>
      <c r="L3168" s="285" t="s">
        <v>1482</v>
      </c>
      <c r="M3168" s="136">
        <v>702</v>
      </c>
    </row>
    <row r="3169" s="136" customFormat="1" customHeight="1" outlineLevel="1" spans="1:13">
      <c r="A3169" s="196">
        <v>175</v>
      </c>
      <c r="B3169" s="315"/>
      <c r="C3169" s="196"/>
      <c r="D3169" s="266" t="s">
        <v>1606</v>
      </c>
      <c r="E3169" s="826">
        <v>5.1</v>
      </c>
      <c r="F3169" s="826">
        <v>1.5</v>
      </c>
      <c r="G3169" s="826">
        <v>3</v>
      </c>
      <c r="H3169" s="826">
        <v>1</v>
      </c>
      <c r="I3169" s="826"/>
      <c r="J3169" s="826">
        <v>7.65</v>
      </c>
      <c r="K3169" s="826">
        <v>5.3</v>
      </c>
      <c r="L3169" s="290"/>
      <c r="M3169" s="136">
        <v>702</v>
      </c>
    </row>
    <row r="3170" s="136" customFormat="1" customHeight="1" outlineLevel="1" spans="1:13">
      <c r="A3170" s="196">
        <v>176</v>
      </c>
      <c r="B3170" s="315"/>
      <c r="C3170" s="196" t="s">
        <v>2643</v>
      </c>
      <c r="D3170" s="196" t="s">
        <v>1553</v>
      </c>
      <c r="E3170" s="826">
        <v>13.26</v>
      </c>
      <c r="F3170" s="826">
        <v>1.5</v>
      </c>
      <c r="G3170" s="826">
        <v>3</v>
      </c>
      <c r="H3170" s="826">
        <v>1</v>
      </c>
      <c r="I3170" s="826"/>
      <c r="J3170" s="826">
        <v>19.89</v>
      </c>
      <c r="K3170" s="826">
        <v>13.46</v>
      </c>
      <c r="L3170" s="285" t="s">
        <v>1483</v>
      </c>
      <c r="M3170" s="136">
        <v>702</v>
      </c>
    </row>
    <row r="3171" s="136" customFormat="1" customHeight="1" outlineLevel="1" spans="1:13">
      <c r="A3171" s="196">
        <v>177</v>
      </c>
      <c r="B3171" s="315"/>
      <c r="C3171" s="196"/>
      <c r="D3171" s="266" t="s">
        <v>1606</v>
      </c>
      <c r="E3171" s="826">
        <v>13.26</v>
      </c>
      <c r="F3171" s="826">
        <v>1.5</v>
      </c>
      <c r="G3171" s="826">
        <v>3</v>
      </c>
      <c r="H3171" s="826">
        <v>1</v>
      </c>
      <c r="I3171" s="826"/>
      <c r="J3171" s="826">
        <v>19.89</v>
      </c>
      <c r="K3171" s="826">
        <v>13.46</v>
      </c>
      <c r="L3171" s="290"/>
      <c r="M3171" s="136">
        <v>702</v>
      </c>
    </row>
    <row r="3172" s="136" customFormat="1" customHeight="1" outlineLevel="1" spans="1:13">
      <c r="A3172" s="196">
        <v>178</v>
      </c>
      <c r="B3172" s="315"/>
      <c r="C3172" s="196" t="s">
        <v>81</v>
      </c>
      <c r="D3172" s="196" t="s">
        <v>1553</v>
      </c>
      <c r="E3172" s="826">
        <v>10.506</v>
      </c>
      <c r="F3172" s="826">
        <v>1.5</v>
      </c>
      <c r="G3172" s="826">
        <v>3</v>
      </c>
      <c r="H3172" s="826">
        <v>1</v>
      </c>
      <c r="I3172" s="826"/>
      <c r="J3172" s="826">
        <v>15.759</v>
      </c>
      <c r="K3172" s="826">
        <v>10.706</v>
      </c>
      <c r="L3172" s="285" t="s">
        <v>1484</v>
      </c>
      <c r="M3172" s="136">
        <v>702</v>
      </c>
    </row>
    <row r="3173" s="136" customFormat="1" customHeight="1" outlineLevel="1" spans="1:13">
      <c r="A3173" s="196">
        <v>179</v>
      </c>
      <c r="B3173" s="315"/>
      <c r="C3173" s="196"/>
      <c r="D3173" s="266" t="s">
        <v>1606</v>
      </c>
      <c r="E3173" s="826">
        <v>10.506</v>
      </c>
      <c r="F3173" s="826">
        <v>1.5</v>
      </c>
      <c r="G3173" s="826">
        <v>3</v>
      </c>
      <c r="H3173" s="826">
        <v>1</v>
      </c>
      <c r="I3173" s="826"/>
      <c r="J3173" s="826">
        <v>15.759</v>
      </c>
      <c r="K3173" s="826">
        <v>10.706</v>
      </c>
      <c r="L3173" s="290"/>
      <c r="M3173" s="136">
        <v>702</v>
      </c>
    </row>
    <row r="3174" s="136" customFormat="1" customHeight="1" outlineLevel="1" spans="1:13">
      <c r="A3174" s="196">
        <v>180</v>
      </c>
      <c r="B3174" s="315"/>
      <c r="C3174" s="196" t="s">
        <v>81</v>
      </c>
      <c r="D3174" s="196" t="s">
        <v>1553</v>
      </c>
      <c r="E3174" s="826">
        <v>8.364</v>
      </c>
      <c r="F3174" s="826">
        <v>1.5</v>
      </c>
      <c r="G3174" s="826">
        <v>3.2</v>
      </c>
      <c r="H3174" s="826">
        <v>1</v>
      </c>
      <c r="I3174" s="826"/>
      <c r="J3174" s="826">
        <v>12.546</v>
      </c>
      <c r="K3174" s="826">
        <v>8.564</v>
      </c>
      <c r="L3174" s="285" t="s">
        <v>1485</v>
      </c>
      <c r="M3174" s="136">
        <v>702</v>
      </c>
    </row>
    <row r="3175" s="136" customFormat="1" customHeight="1" outlineLevel="1" spans="1:13">
      <c r="A3175" s="196">
        <v>181</v>
      </c>
      <c r="B3175" s="315"/>
      <c r="C3175" s="196"/>
      <c r="D3175" s="266" t="s">
        <v>1606</v>
      </c>
      <c r="E3175" s="826">
        <v>8.364</v>
      </c>
      <c r="F3175" s="826">
        <v>1.5</v>
      </c>
      <c r="G3175" s="826">
        <v>3.2</v>
      </c>
      <c r="H3175" s="826">
        <v>1</v>
      </c>
      <c r="I3175" s="826"/>
      <c r="J3175" s="826">
        <v>12.546</v>
      </c>
      <c r="K3175" s="826">
        <v>8.564</v>
      </c>
      <c r="L3175" s="290"/>
      <c r="M3175" s="136">
        <v>702</v>
      </c>
    </row>
    <row r="3176" s="136" customFormat="1" customHeight="1" outlineLevel="1" spans="1:13">
      <c r="A3176" s="196">
        <v>182</v>
      </c>
      <c r="B3176" s="315"/>
      <c r="C3176" s="196" t="s">
        <v>1602</v>
      </c>
      <c r="D3176" s="196" t="s">
        <v>1553</v>
      </c>
      <c r="E3176" s="826">
        <v>5.1</v>
      </c>
      <c r="F3176" s="826">
        <v>1.5</v>
      </c>
      <c r="G3176" s="826">
        <v>3</v>
      </c>
      <c r="H3176" s="826">
        <v>1</v>
      </c>
      <c r="I3176" s="826"/>
      <c r="J3176" s="826">
        <v>7.65</v>
      </c>
      <c r="K3176" s="826">
        <v>5.3</v>
      </c>
      <c r="L3176" s="273" t="s">
        <v>1561</v>
      </c>
      <c r="M3176" s="136">
        <v>702</v>
      </c>
    </row>
    <row r="3177" s="136" customFormat="1" customHeight="1" outlineLevel="1" spans="1:13">
      <c r="A3177" s="196">
        <v>183</v>
      </c>
      <c r="B3177" s="315"/>
      <c r="C3177" s="196" t="s">
        <v>1134</v>
      </c>
      <c r="D3177" s="266" t="s">
        <v>1606</v>
      </c>
      <c r="E3177" s="826">
        <v>9.18</v>
      </c>
      <c r="F3177" s="826">
        <v>1.5</v>
      </c>
      <c r="G3177" s="826">
        <v>3</v>
      </c>
      <c r="H3177" s="826">
        <v>1</v>
      </c>
      <c r="I3177" s="826"/>
      <c r="J3177" s="826">
        <v>13.77</v>
      </c>
      <c r="K3177" s="826">
        <v>9.38</v>
      </c>
      <c r="L3177" s="285" t="s">
        <v>1487</v>
      </c>
      <c r="M3177" s="136">
        <v>702</v>
      </c>
    </row>
    <row r="3178" s="136" customFormat="1" customHeight="1" outlineLevel="1" spans="1:13">
      <c r="A3178" s="196">
        <v>184</v>
      </c>
      <c r="B3178" s="315"/>
      <c r="C3178" s="196"/>
      <c r="D3178" s="196" t="s">
        <v>1553</v>
      </c>
      <c r="E3178" s="826">
        <v>9.18</v>
      </c>
      <c r="F3178" s="826">
        <v>1.5</v>
      </c>
      <c r="G3178" s="826">
        <v>3</v>
      </c>
      <c r="H3178" s="826">
        <v>1</v>
      </c>
      <c r="I3178" s="826"/>
      <c r="J3178" s="826">
        <v>13.77</v>
      </c>
      <c r="K3178" s="826">
        <v>9.38</v>
      </c>
      <c r="L3178" s="290"/>
      <c r="M3178" s="136">
        <v>702</v>
      </c>
    </row>
    <row r="3179" s="136" customFormat="1" customHeight="1" outlineLevel="1" spans="1:13">
      <c r="A3179" s="196">
        <v>185</v>
      </c>
      <c r="B3179" s="315"/>
      <c r="C3179" s="196" t="s">
        <v>1134</v>
      </c>
      <c r="D3179" s="266" t="s">
        <v>1606</v>
      </c>
      <c r="E3179" s="826">
        <v>3.774</v>
      </c>
      <c r="F3179" s="826">
        <v>1.5</v>
      </c>
      <c r="G3179" s="826">
        <v>3.2</v>
      </c>
      <c r="H3179" s="826">
        <v>1</v>
      </c>
      <c r="I3179" s="826"/>
      <c r="J3179" s="826">
        <v>5.661</v>
      </c>
      <c r="K3179" s="826">
        <v>3.974</v>
      </c>
      <c r="L3179" s="285" t="s">
        <v>1489</v>
      </c>
      <c r="M3179" s="136">
        <v>702</v>
      </c>
    </row>
    <row r="3180" s="136" customFormat="1" customHeight="1" outlineLevel="1" spans="1:13">
      <c r="A3180" s="196">
        <v>186</v>
      </c>
      <c r="B3180" s="315"/>
      <c r="C3180" s="196"/>
      <c r="D3180" s="196" t="s">
        <v>1553</v>
      </c>
      <c r="E3180" s="826">
        <v>3.774</v>
      </c>
      <c r="F3180" s="826">
        <v>1.5</v>
      </c>
      <c r="G3180" s="826">
        <v>3.2</v>
      </c>
      <c r="H3180" s="826">
        <v>1</v>
      </c>
      <c r="I3180" s="826"/>
      <c r="J3180" s="826">
        <v>5.661</v>
      </c>
      <c r="K3180" s="826">
        <v>3.974</v>
      </c>
      <c r="L3180" s="290"/>
      <c r="M3180" s="136">
        <v>702</v>
      </c>
    </row>
    <row r="3181" s="136" customFormat="1" customHeight="1" outlineLevel="1" spans="1:13">
      <c r="A3181" s="196">
        <v>187</v>
      </c>
      <c r="B3181" s="315"/>
      <c r="C3181" s="196" t="s">
        <v>893</v>
      </c>
      <c r="D3181" s="196" t="s">
        <v>1553</v>
      </c>
      <c r="E3181" s="826">
        <v>13.974</v>
      </c>
      <c r="F3181" s="826">
        <v>1.5</v>
      </c>
      <c r="G3181" s="826">
        <v>3</v>
      </c>
      <c r="H3181" s="826">
        <v>1</v>
      </c>
      <c r="I3181" s="826"/>
      <c r="J3181" s="826">
        <v>20.961</v>
      </c>
      <c r="K3181" s="826">
        <v>14.174</v>
      </c>
      <c r="L3181" s="285" t="s">
        <v>1491</v>
      </c>
      <c r="M3181" s="136">
        <v>702</v>
      </c>
    </row>
    <row r="3182" s="136" customFormat="1" customHeight="1" outlineLevel="1" spans="1:13">
      <c r="A3182" s="196">
        <v>188</v>
      </c>
      <c r="B3182" s="315"/>
      <c r="C3182" s="196"/>
      <c r="D3182" s="266" t="s">
        <v>1606</v>
      </c>
      <c r="E3182" s="826">
        <v>13.974</v>
      </c>
      <c r="F3182" s="826">
        <v>1.5</v>
      </c>
      <c r="G3182" s="826">
        <v>3</v>
      </c>
      <c r="H3182" s="826">
        <v>1</v>
      </c>
      <c r="I3182" s="826"/>
      <c r="J3182" s="826">
        <v>20.961</v>
      </c>
      <c r="K3182" s="826">
        <v>14.174</v>
      </c>
      <c r="L3182" s="290"/>
      <c r="M3182" s="136">
        <v>702</v>
      </c>
    </row>
    <row r="3183" s="136" customFormat="1" customHeight="1" outlineLevel="1" spans="1:13">
      <c r="A3183" s="196">
        <v>189</v>
      </c>
      <c r="B3183" s="315"/>
      <c r="C3183" s="196" t="s">
        <v>893</v>
      </c>
      <c r="D3183" s="196" t="s">
        <v>1553</v>
      </c>
      <c r="E3183" s="826">
        <v>15.3</v>
      </c>
      <c r="F3183" s="826">
        <v>1.5</v>
      </c>
      <c r="G3183" s="826">
        <v>3</v>
      </c>
      <c r="H3183" s="826">
        <v>1</v>
      </c>
      <c r="I3183" s="826"/>
      <c r="J3183" s="826">
        <v>22.95</v>
      </c>
      <c r="K3183" s="826">
        <v>15.5</v>
      </c>
      <c r="L3183" s="285" t="s">
        <v>1492</v>
      </c>
      <c r="M3183" s="136">
        <v>702</v>
      </c>
    </row>
    <row r="3184" s="136" customFormat="1" customHeight="1" outlineLevel="1" spans="1:13">
      <c r="A3184" s="196">
        <v>190</v>
      </c>
      <c r="B3184" s="315"/>
      <c r="C3184" s="196"/>
      <c r="D3184" s="266" t="s">
        <v>1606</v>
      </c>
      <c r="E3184" s="826">
        <v>15.3</v>
      </c>
      <c r="F3184" s="826">
        <v>1.5</v>
      </c>
      <c r="G3184" s="826">
        <v>3</v>
      </c>
      <c r="H3184" s="826">
        <v>1</v>
      </c>
      <c r="I3184" s="826"/>
      <c r="J3184" s="826">
        <v>22.95</v>
      </c>
      <c r="K3184" s="826">
        <v>15.5</v>
      </c>
      <c r="L3184" s="290"/>
      <c r="M3184" s="136">
        <v>702</v>
      </c>
    </row>
    <row r="3185" s="136" customFormat="1" customHeight="1" outlineLevel="1" spans="1:13">
      <c r="A3185" s="196">
        <v>191</v>
      </c>
      <c r="B3185" s="315"/>
      <c r="C3185" s="196" t="s">
        <v>857</v>
      </c>
      <c r="D3185" s="196" t="s">
        <v>1547</v>
      </c>
      <c r="E3185" s="826">
        <v>2.04</v>
      </c>
      <c r="F3185" s="826">
        <v>1.5</v>
      </c>
      <c r="G3185" s="266">
        <v>3.96</v>
      </c>
      <c r="H3185" s="826">
        <v>1</v>
      </c>
      <c r="I3185" s="826">
        <v>8.0784</v>
      </c>
      <c r="J3185" s="826"/>
      <c r="K3185" s="826"/>
      <c r="L3185" s="286" t="s">
        <v>2670</v>
      </c>
      <c r="M3185" s="136">
        <v>702</v>
      </c>
    </row>
    <row r="3186" s="136" customFormat="1" customHeight="1" outlineLevel="1" spans="1:13">
      <c r="A3186" s="196">
        <v>192</v>
      </c>
      <c r="B3186" s="315"/>
      <c r="C3186" s="196" t="s">
        <v>2567</v>
      </c>
      <c r="D3186" s="196" t="s">
        <v>1547</v>
      </c>
      <c r="E3186" s="826">
        <v>67.32</v>
      </c>
      <c r="F3186" s="826">
        <v>1.5</v>
      </c>
      <c r="G3186" s="266">
        <v>3.96</v>
      </c>
      <c r="H3186" s="826">
        <v>1</v>
      </c>
      <c r="I3186" s="826">
        <v>266.5872</v>
      </c>
      <c r="J3186" s="826"/>
      <c r="K3186" s="826"/>
      <c r="L3186" s="286" t="s">
        <v>1561</v>
      </c>
      <c r="M3186" s="136">
        <v>702</v>
      </c>
    </row>
    <row r="3187" s="136" customFormat="1" customHeight="1" outlineLevel="1" spans="1:13">
      <c r="A3187" s="196">
        <v>193</v>
      </c>
      <c r="B3187" s="131" t="s">
        <v>1697</v>
      </c>
      <c r="C3187" s="196" t="s">
        <v>2576</v>
      </c>
      <c r="D3187" s="196" t="s">
        <v>1553</v>
      </c>
      <c r="E3187" s="826">
        <v>3.264</v>
      </c>
      <c r="F3187" s="826">
        <v>1.5</v>
      </c>
      <c r="G3187" s="826">
        <v>2.5</v>
      </c>
      <c r="H3187" s="826">
        <v>1</v>
      </c>
      <c r="I3187" s="826"/>
      <c r="J3187" s="826">
        <v>4.896</v>
      </c>
      <c r="K3187" s="826">
        <v>3.464</v>
      </c>
      <c r="L3187" s="142" t="s">
        <v>2671</v>
      </c>
      <c r="M3187" s="136">
        <v>498</v>
      </c>
    </row>
    <row r="3188" s="136" customFormat="1" customHeight="1" outlineLevel="1" spans="1:13">
      <c r="A3188" s="196">
        <v>194</v>
      </c>
      <c r="B3188" s="315"/>
      <c r="C3188" s="196" t="s">
        <v>2578</v>
      </c>
      <c r="D3188" s="196" t="s">
        <v>1553</v>
      </c>
      <c r="E3188" s="826">
        <v>2.754</v>
      </c>
      <c r="F3188" s="826">
        <v>1.5</v>
      </c>
      <c r="G3188" s="826">
        <v>2.5</v>
      </c>
      <c r="H3188" s="826">
        <v>1</v>
      </c>
      <c r="I3188" s="826"/>
      <c r="J3188" s="826">
        <v>4.131</v>
      </c>
      <c r="K3188" s="826">
        <v>2.954</v>
      </c>
      <c r="L3188" s="142" t="s">
        <v>2672</v>
      </c>
      <c r="M3188" s="136">
        <v>498</v>
      </c>
    </row>
    <row r="3189" s="136" customFormat="1" customHeight="1" outlineLevel="1" spans="1:13">
      <c r="A3189" s="196">
        <v>195</v>
      </c>
      <c r="B3189" s="315"/>
      <c r="C3189" s="196" t="s">
        <v>2580</v>
      </c>
      <c r="D3189" s="196" t="s">
        <v>1553</v>
      </c>
      <c r="E3189" s="826">
        <v>1.428</v>
      </c>
      <c r="F3189" s="826">
        <v>1.5</v>
      </c>
      <c r="G3189" s="826">
        <v>3</v>
      </c>
      <c r="H3189" s="826">
        <v>1</v>
      </c>
      <c r="I3189" s="826"/>
      <c r="J3189" s="826">
        <v>2.142</v>
      </c>
      <c r="K3189" s="826">
        <v>1.628</v>
      </c>
      <c r="L3189" s="142" t="s">
        <v>2673</v>
      </c>
      <c r="M3189" s="136">
        <v>498</v>
      </c>
    </row>
    <row r="3190" s="136" customFormat="1" customHeight="1" outlineLevel="1" spans="1:13">
      <c r="A3190" s="196">
        <v>196</v>
      </c>
      <c r="B3190" s="315"/>
      <c r="C3190" s="196" t="s">
        <v>2578</v>
      </c>
      <c r="D3190" s="196" t="s">
        <v>1553</v>
      </c>
      <c r="E3190" s="826">
        <v>2.754</v>
      </c>
      <c r="F3190" s="826">
        <v>1.5</v>
      </c>
      <c r="G3190" s="826">
        <v>2.5</v>
      </c>
      <c r="H3190" s="826">
        <v>1</v>
      </c>
      <c r="I3190" s="826"/>
      <c r="J3190" s="826">
        <v>4.131</v>
      </c>
      <c r="K3190" s="826">
        <v>2.954</v>
      </c>
      <c r="L3190" s="142" t="s">
        <v>2674</v>
      </c>
      <c r="M3190" s="136">
        <v>498</v>
      </c>
    </row>
    <row r="3191" s="136" customFormat="1" customHeight="1" outlineLevel="1" spans="1:13">
      <c r="A3191" s="196">
        <v>197</v>
      </c>
      <c r="B3191" s="315"/>
      <c r="C3191" s="196" t="s">
        <v>2578</v>
      </c>
      <c r="D3191" s="196" t="s">
        <v>1553</v>
      </c>
      <c r="E3191" s="826">
        <v>2.754</v>
      </c>
      <c r="F3191" s="826">
        <v>1.5</v>
      </c>
      <c r="G3191" s="826">
        <v>2.5</v>
      </c>
      <c r="H3191" s="826">
        <v>1</v>
      </c>
      <c r="I3191" s="826"/>
      <c r="J3191" s="826">
        <v>4.131</v>
      </c>
      <c r="K3191" s="826">
        <v>2.954</v>
      </c>
      <c r="L3191" s="142" t="s">
        <v>2675</v>
      </c>
      <c r="M3191" s="136">
        <v>498</v>
      </c>
    </row>
    <row r="3192" s="136" customFormat="1" customHeight="1" outlineLevel="1" spans="1:13">
      <c r="A3192" s="196">
        <v>198</v>
      </c>
      <c r="B3192" s="315"/>
      <c r="C3192" s="196" t="s">
        <v>2580</v>
      </c>
      <c r="D3192" s="196" t="s">
        <v>1553</v>
      </c>
      <c r="E3192" s="826">
        <v>1.428</v>
      </c>
      <c r="F3192" s="826">
        <v>1.5</v>
      </c>
      <c r="G3192" s="826">
        <v>2.5</v>
      </c>
      <c r="H3192" s="826">
        <v>1</v>
      </c>
      <c r="I3192" s="826"/>
      <c r="J3192" s="826">
        <v>2.142</v>
      </c>
      <c r="K3192" s="826">
        <v>1.628</v>
      </c>
      <c r="L3192" s="142" t="s">
        <v>2676</v>
      </c>
      <c r="M3192" s="136">
        <v>498</v>
      </c>
    </row>
    <row r="3193" s="136" customFormat="1" customHeight="1" outlineLevel="1" spans="1:13">
      <c r="A3193" s="196">
        <v>199</v>
      </c>
      <c r="B3193" s="315"/>
      <c r="C3193" s="196" t="s">
        <v>2578</v>
      </c>
      <c r="D3193" s="196" t="s">
        <v>1553</v>
      </c>
      <c r="E3193" s="826">
        <v>2.754</v>
      </c>
      <c r="F3193" s="826">
        <v>1.5</v>
      </c>
      <c r="G3193" s="826">
        <v>2.5</v>
      </c>
      <c r="H3193" s="826">
        <v>1</v>
      </c>
      <c r="I3193" s="826"/>
      <c r="J3193" s="826">
        <v>4.131</v>
      </c>
      <c r="K3193" s="826">
        <v>2.954</v>
      </c>
      <c r="L3193" s="142" t="s">
        <v>2677</v>
      </c>
      <c r="M3193" s="136">
        <v>498</v>
      </c>
    </row>
    <row r="3194" s="136" customFormat="1" customHeight="1" outlineLevel="1" spans="1:13">
      <c r="A3194" s="196">
        <v>200</v>
      </c>
      <c r="B3194" s="315"/>
      <c r="C3194" s="196" t="s">
        <v>2578</v>
      </c>
      <c r="D3194" s="196" t="s">
        <v>1553</v>
      </c>
      <c r="E3194" s="826">
        <v>2.754</v>
      </c>
      <c r="F3194" s="826">
        <v>1.5</v>
      </c>
      <c r="G3194" s="826">
        <v>2.5</v>
      </c>
      <c r="H3194" s="826">
        <v>1</v>
      </c>
      <c r="I3194" s="826"/>
      <c r="J3194" s="826">
        <v>4.131</v>
      </c>
      <c r="K3194" s="826">
        <v>2.954</v>
      </c>
      <c r="L3194" s="142" t="s">
        <v>2678</v>
      </c>
      <c r="M3194" s="136">
        <v>498</v>
      </c>
    </row>
    <row r="3195" s="136" customFormat="1" customHeight="1" outlineLevel="1" spans="1:13">
      <c r="A3195" s="196">
        <v>201</v>
      </c>
      <c r="B3195" s="315"/>
      <c r="C3195" s="196" t="s">
        <v>2587</v>
      </c>
      <c r="D3195" s="196" t="s">
        <v>1553</v>
      </c>
      <c r="E3195" s="826">
        <v>2.244</v>
      </c>
      <c r="F3195" s="826">
        <v>1.5</v>
      </c>
      <c r="G3195" s="826">
        <v>2.5</v>
      </c>
      <c r="H3195" s="826">
        <v>1</v>
      </c>
      <c r="I3195" s="826"/>
      <c r="J3195" s="826">
        <v>3.366</v>
      </c>
      <c r="K3195" s="826">
        <v>2.444</v>
      </c>
      <c r="L3195" s="142" t="s">
        <v>2679</v>
      </c>
      <c r="M3195" s="136">
        <v>498</v>
      </c>
    </row>
    <row r="3196" s="136" customFormat="1" customHeight="1" outlineLevel="1" spans="1:13">
      <c r="A3196" s="196">
        <v>202</v>
      </c>
      <c r="B3196" s="315"/>
      <c r="C3196" s="196" t="s">
        <v>2589</v>
      </c>
      <c r="D3196" s="196" t="s">
        <v>1553</v>
      </c>
      <c r="E3196" s="826">
        <v>2.244</v>
      </c>
      <c r="F3196" s="826">
        <v>1.5</v>
      </c>
      <c r="G3196" s="826">
        <v>2.5</v>
      </c>
      <c r="H3196" s="826">
        <v>1</v>
      </c>
      <c r="I3196" s="826"/>
      <c r="J3196" s="826">
        <v>3.366</v>
      </c>
      <c r="K3196" s="826">
        <v>2.444</v>
      </c>
      <c r="L3196" s="142" t="s">
        <v>2680</v>
      </c>
      <c r="M3196" s="136">
        <v>498</v>
      </c>
    </row>
    <row r="3197" s="136" customFormat="1" customHeight="1" outlineLevel="1" spans="1:13">
      <c r="A3197" s="196">
        <v>203</v>
      </c>
      <c r="B3197" s="315"/>
      <c r="C3197" s="196" t="s">
        <v>2591</v>
      </c>
      <c r="D3197" s="196" t="s">
        <v>1553</v>
      </c>
      <c r="E3197" s="826">
        <v>5.916</v>
      </c>
      <c r="F3197" s="826">
        <v>1.5</v>
      </c>
      <c r="G3197" s="826">
        <v>3</v>
      </c>
      <c r="H3197" s="826">
        <v>1</v>
      </c>
      <c r="I3197" s="826"/>
      <c r="J3197" s="826">
        <v>8.874</v>
      </c>
      <c r="K3197" s="826">
        <v>6.116</v>
      </c>
      <c r="L3197" s="142" t="s">
        <v>2681</v>
      </c>
      <c r="M3197" s="136">
        <v>498</v>
      </c>
    </row>
    <row r="3198" s="136" customFormat="1" customHeight="1" outlineLevel="1" spans="1:13">
      <c r="A3198" s="196">
        <v>204</v>
      </c>
      <c r="B3198" s="315"/>
      <c r="C3198" s="196" t="s">
        <v>2593</v>
      </c>
      <c r="D3198" s="196" t="s">
        <v>1553</v>
      </c>
      <c r="E3198" s="826">
        <v>2.754</v>
      </c>
      <c r="F3198" s="826">
        <v>1.5</v>
      </c>
      <c r="G3198" s="826">
        <v>2.5</v>
      </c>
      <c r="H3198" s="826">
        <v>1</v>
      </c>
      <c r="I3198" s="826"/>
      <c r="J3198" s="826">
        <v>4.131</v>
      </c>
      <c r="K3198" s="826">
        <v>2.954</v>
      </c>
      <c r="L3198" s="142" t="s">
        <v>2682</v>
      </c>
      <c r="M3198" s="136">
        <v>498</v>
      </c>
    </row>
    <row r="3199" s="136" customFormat="1" customHeight="1" outlineLevel="1" spans="1:13">
      <c r="A3199" s="196">
        <v>205</v>
      </c>
      <c r="B3199" s="315"/>
      <c r="C3199" s="196" t="s">
        <v>2595</v>
      </c>
      <c r="D3199" s="196" t="s">
        <v>1553</v>
      </c>
      <c r="E3199" s="826">
        <v>2.754</v>
      </c>
      <c r="F3199" s="826">
        <v>1.5</v>
      </c>
      <c r="G3199" s="826">
        <v>2.5</v>
      </c>
      <c r="H3199" s="826">
        <v>1</v>
      </c>
      <c r="I3199" s="826"/>
      <c r="J3199" s="826">
        <v>4.131</v>
      </c>
      <c r="K3199" s="826">
        <v>2.954</v>
      </c>
      <c r="L3199" s="142" t="s">
        <v>2683</v>
      </c>
      <c r="M3199" s="136">
        <v>498</v>
      </c>
    </row>
    <row r="3200" s="136" customFormat="1" customHeight="1" outlineLevel="1" spans="1:13">
      <c r="A3200" s="196">
        <v>206</v>
      </c>
      <c r="B3200" s="315"/>
      <c r="C3200" s="196" t="s">
        <v>2597</v>
      </c>
      <c r="D3200" s="196" t="s">
        <v>1553</v>
      </c>
      <c r="E3200" s="826">
        <v>1.428</v>
      </c>
      <c r="F3200" s="826">
        <v>1.5</v>
      </c>
      <c r="G3200" s="826">
        <v>2.5</v>
      </c>
      <c r="H3200" s="826">
        <v>1</v>
      </c>
      <c r="I3200" s="826"/>
      <c r="J3200" s="826">
        <v>2.142</v>
      </c>
      <c r="K3200" s="826">
        <v>1.628</v>
      </c>
      <c r="L3200" s="142" t="s">
        <v>2684</v>
      </c>
      <c r="M3200" s="136">
        <v>498</v>
      </c>
    </row>
    <row r="3201" s="136" customFormat="1" customHeight="1" outlineLevel="1" spans="1:13">
      <c r="A3201" s="196">
        <v>207</v>
      </c>
      <c r="B3201" s="315"/>
      <c r="C3201" s="196" t="s">
        <v>2595</v>
      </c>
      <c r="D3201" s="196" t="s">
        <v>1553</v>
      </c>
      <c r="E3201" s="826">
        <v>2.754</v>
      </c>
      <c r="F3201" s="826">
        <v>1.5</v>
      </c>
      <c r="G3201" s="826">
        <v>2.5</v>
      </c>
      <c r="H3201" s="826">
        <v>1</v>
      </c>
      <c r="I3201" s="826"/>
      <c r="J3201" s="826">
        <v>4.131</v>
      </c>
      <c r="K3201" s="826">
        <v>2.954</v>
      </c>
      <c r="L3201" s="142" t="s">
        <v>2685</v>
      </c>
      <c r="M3201" s="136">
        <v>498</v>
      </c>
    </row>
    <row r="3202" s="136" customFormat="1" customHeight="1" outlineLevel="1" spans="1:13">
      <c r="A3202" s="196">
        <v>208</v>
      </c>
      <c r="B3202" s="315"/>
      <c r="C3202" s="196" t="s">
        <v>2595</v>
      </c>
      <c r="D3202" s="196" t="s">
        <v>1553</v>
      </c>
      <c r="E3202" s="826">
        <v>2.754</v>
      </c>
      <c r="F3202" s="826">
        <v>1.5</v>
      </c>
      <c r="G3202" s="826">
        <v>2.5</v>
      </c>
      <c r="H3202" s="826">
        <v>1</v>
      </c>
      <c r="I3202" s="826"/>
      <c r="J3202" s="826">
        <v>4.131</v>
      </c>
      <c r="K3202" s="826">
        <v>2.954</v>
      </c>
      <c r="L3202" s="142" t="s">
        <v>2686</v>
      </c>
      <c r="M3202" s="136">
        <v>498</v>
      </c>
    </row>
    <row r="3203" s="136" customFormat="1" customHeight="1" outlineLevel="1" spans="1:13">
      <c r="A3203" s="196">
        <v>209</v>
      </c>
      <c r="B3203" s="315"/>
      <c r="C3203" s="196" t="s">
        <v>2597</v>
      </c>
      <c r="D3203" s="196" t="s">
        <v>1553</v>
      </c>
      <c r="E3203" s="826">
        <v>1.428</v>
      </c>
      <c r="F3203" s="826">
        <v>1.5</v>
      </c>
      <c r="G3203" s="826">
        <v>2.5</v>
      </c>
      <c r="H3203" s="826">
        <v>1</v>
      </c>
      <c r="I3203" s="826"/>
      <c r="J3203" s="826">
        <v>2.142</v>
      </c>
      <c r="K3203" s="826">
        <v>1.628</v>
      </c>
      <c r="L3203" s="142" t="s">
        <v>2687</v>
      </c>
      <c r="M3203" s="136">
        <v>498</v>
      </c>
    </row>
    <row r="3204" s="136" customFormat="1" customHeight="1" outlineLevel="1" spans="1:13">
      <c r="A3204" s="196">
        <v>210</v>
      </c>
      <c r="B3204" s="315"/>
      <c r="C3204" s="196" t="s">
        <v>2595</v>
      </c>
      <c r="D3204" s="196" t="s">
        <v>1553</v>
      </c>
      <c r="E3204" s="826">
        <v>2.754</v>
      </c>
      <c r="F3204" s="826">
        <v>1.5</v>
      </c>
      <c r="G3204" s="826">
        <v>2.5</v>
      </c>
      <c r="H3204" s="826">
        <v>1</v>
      </c>
      <c r="I3204" s="826"/>
      <c r="J3204" s="826">
        <v>4.131</v>
      </c>
      <c r="K3204" s="826">
        <v>2.954</v>
      </c>
      <c r="L3204" s="142" t="s">
        <v>2688</v>
      </c>
      <c r="M3204" s="136">
        <v>498</v>
      </c>
    </row>
    <row r="3205" s="136" customFormat="1" customHeight="1" outlineLevel="1" spans="1:13">
      <c r="A3205" s="196">
        <v>211</v>
      </c>
      <c r="B3205" s="315"/>
      <c r="C3205" s="196" t="s">
        <v>2595</v>
      </c>
      <c r="D3205" s="196" t="s">
        <v>1553</v>
      </c>
      <c r="E3205" s="826">
        <v>2.754</v>
      </c>
      <c r="F3205" s="826">
        <v>1.5</v>
      </c>
      <c r="G3205" s="826">
        <v>2.5</v>
      </c>
      <c r="H3205" s="826">
        <v>1</v>
      </c>
      <c r="I3205" s="826"/>
      <c r="J3205" s="826">
        <v>4.131</v>
      </c>
      <c r="K3205" s="826">
        <v>2.954</v>
      </c>
      <c r="L3205" s="142" t="s">
        <v>2689</v>
      </c>
      <c r="M3205" s="136">
        <v>498</v>
      </c>
    </row>
    <row r="3206" s="136" customFormat="1" customHeight="1" outlineLevel="1" spans="1:13">
      <c r="A3206" s="196">
        <v>212</v>
      </c>
      <c r="B3206" s="315"/>
      <c r="C3206" s="196" t="s">
        <v>2597</v>
      </c>
      <c r="D3206" s="196" t="s">
        <v>1553</v>
      </c>
      <c r="E3206" s="826">
        <v>1.428</v>
      </c>
      <c r="F3206" s="826">
        <v>1.5</v>
      </c>
      <c r="G3206" s="826">
        <v>2.5</v>
      </c>
      <c r="H3206" s="826">
        <v>1</v>
      </c>
      <c r="I3206" s="826"/>
      <c r="J3206" s="826">
        <v>2.142</v>
      </c>
      <c r="K3206" s="826">
        <v>1.628</v>
      </c>
      <c r="L3206" s="142" t="s">
        <v>2690</v>
      </c>
      <c r="M3206" s="136">
        <v>498</v>
      </c>
    </row>
    <row r="3207" s="136" customFormat="1" customHeight="1" outlineLevel="1" spans="1:13">
      <c r="A3207" s="196">
        <v>213</v>
      </c>
      <c r="B3207" s="315"/>
      <c r="C3207" s="196" t="s">
        <v>2605</v>
      </c>
      <c r="D3207" s="196" t="s">
        <v>1553</v>
      </c>
      <c r="E3207" s="826">
        <v>2.244</v>
      </c>
      <c r="F3207" s="826">
        <v>1.5</v>
      </c>
      <c r="G3207" s="826">
        <v>2.5</v>
      </c>
      <c r="H3207" s="826">
        <v>1</v>
      </c>
      <c r="I3207" s="826"/>
      <c r="J3207" s="826">
        <v>3.366</v>
      </c>
      <c r="K3207" s="826">
        <v>2.444</v>
      </c>
      <c r="L3207" s="142" t="s">
        <v>2691</v>
      </c>
      <c r="M3207" s="136">
        <v>498</v>
      </c>
    </row>
    <row r="3208" s="136" customFormat="1" customHeight="1" outlineLevel="1" spans="1:13">
      <c r="A3208" s="196">
        <v>214</v>
      </c>
      <c r="B3208" s="315"/>
      <c r="C3208" s="131" t="s">
        <v>1398</v>
      </c>
      <c r="D3208" s="196" t="s">
        <v>1553</v>
      </c>
      <c r="E3208" s="826">
        <v>6.63</v>
      </c>
      <c r="F3208" s="826">
        <v>1.5</v>
      </c>
      <c r="G3208" s="826">
        <v>3</v>
      </c>
      <c r="H3208" s="826">
        <v>1</v>
      </c>
      <c r="I3208" s="826"/>
      <c r="J3208" s="826">
        <v>9.945</v>
      </c>
      <c r="K3208" s="826">
        <v>6.83</v>
      </c>
      <c r="L3208" s="285" t="s">
        <v>2692</v>
      </c>
      <c r="M3208" s="136">
        <v>498</v>
      </c>
    </row>
    <row r="3209" s="136" customFormat="1" customHeight="1" outlineLevel="1" spans="1:13">
      <c r="A3209" s="196">
        <v>215</v>
      </c>
      <c r="B3209" s="315"/>
      <c r="C3209" s="263"/>
      <c r="D3209" s="196" t="s">
        <v>1553</v>
      </c>
      <c r="E3209" s="826">
        <v>2.754</v>
      </c>
      <c r="F3209" s="826">
        <v>1.5</v>
      </c>
      <c r="G3209" s="826">
        <v>2.5</v>
      </c>
      <c r="H3209" s="826">
        <v>1</v>
      </c>
      <c r="I3209" s="826"/>
      <c r="J3209" s="826">
        <v>4.131</v>
      </c>
      <c r="K3209" s="826">
        <v>2.954</v>
      </c>
      <c r="L3209" s="290"/>
      <c r="M3209" s="136">
        <v>498</v>
      </c>
    </row>
    <row r="3210" s="136" customFormat="1" customHeight="1" outlineLevel="1" spans="1:13">
      <c r="A3210" s="196">
        <v>216</v>
      </c>
      <c r="B3210" s="315"/>
      <c r="C3210" s="131" t="s">
        <v>1398</v>
      </c>
      <c r="D3210" s="196" t="s">
        <v>1553</v>
      </c>
      <c r="E3210" s="826">
        <v>2.754</v>
      </c>
      <c r="F3210" s="826">
        <v>1.5</v>
      </c>
      <c r="G3210" s="826">
        <v>2.5</v>
      </c>
      <c r="H3210" s="826">
        <v>8</v>
      </c>
      <c r="I3210" s="826"/>
      <c r="J3210" s="826">
        <v>33.048</v>
      </c>
      <c r="K3210" s="826">
        <v>2.954</v>
      </c>
      <c r="L3210" s="285" t="s">
        <v>2693</v>
      </c>
      <c r="M3210" s="136">
        <v>498</v>
      </c>
    </row>
    <row r="3211" s="136" customFormat="1" customHeight="1" outlineLevel="1" spans="1:13">
      <c r="A3211" s="196">
        <v>217</v>
      </c>
      <c r="B3211" s="315"/>
      <c r="C3211" s="263"/>
      <c r="D3211" s="196" t="s">
        <v>1553</v>
      </c>
      <c r="E3211" s="826">
        <v>1.224</v>
      </c>
      <c r="F3211" s="826">
        <v>1.5</v>
      </c>
      <c r="G3211" s="826">
        <v>3</v>
      </c>
      <c r="H3211" s="826">
        <v>8</v>
      </c>
      <c r="I3211" s="826"/>
      <c r="J3211" s="826">
        <v>14.688</v>
      </c>
      <c r="K3211" s="826">
        <v>1.424</v>
      </c>
      <c r="L3211" s="290"/>
      <c r="M3211" s="136">
        <v>498</v>
      </c>
    </row>
    <row r="3212" s="136" customFormat="1" customHeight="1" outlineLevel="1" spans="1:13">
      <c r="A3212" s="196">
        <v>218</v>
      </c>
      <c r="B3212" s="315"/>
      <c r="C3212" s="196" t="s">
        <v>1398</v>
      </c>
      <c r="D3212" s="196" t="s">
        <v>1553</v>
      </c>
      <c r="E3212" s="826">
        <v>13.26</v>
      </c>
      <c r="F3212" s="826">
        <v>1.5</v>
      </c>
      <c r="G3212" s="826">
        <v>3</v>
      </c>
      <c r="H3212" s="826">
        <v>1</v>
      </c>
      <c r="I3212" s="826"/>
      <c r="J3212" s="826">
        <v>19.89</v>
      </c>
      <c r="K3212" s="826">
        <v>13.46</v>
      </c>
      <c r="L3212" s="286" t="s">
        <v>2694</v>
      </c>
      <c r="M3212" s="136">
        <v>498</v>
      </c>
    </row>
    <row r="3213" s="136" customFormat="1" customHeight="1" outlineLevel="1" spans="1:13">
      <c r="A3213" s="196">
        <v>219</v>
      </c>
      <c r="B3213" s="315"/>
      <c r="C3213" s="131" t="s">
        <v>1398</v>
      </c>
      <c r="D3213" s="196" t="s">
        <v>1553</v>
      </c>
      <c r="E3213" s="826">
        <v>2.754</v>
      </c>
      <c r="F3213" s="826">
        <v>1.5</v>
      </c>
      <c r="G3213" s="826">
        <v>2.5</v>
      </c>
      <c r="H3213" s="826">
        <v>6</v>
      </c>
      <c r="I3213" s="826"/>
      <c r="J3213" s="826">
        <v>24.786</v>
      </c>
      <c r="K3213" s="826">
        <v>2.954</v>
      </c>
      <c r="L3213" s="832" t="s">
        <v>2695</v>
      </c>
      <c r="M3213" s="136">
        <v>498</v>
      </c>
    </row>
    <row r="3214" s="136" customFormat="1" customHeight="1" outlineLevel="1" spans="1:13">
      <c r="A3214" s="196">
        <v>220</v>
      </c>
      <c r="B3214" s="315"/>
      <c r="C3214" s="263"/>
      <c r="D3214" s="196" t="s">
        <v>1553</v>
      </c>
      <c r="E3214" s="826">
        <v>1.224</v>
      </c>
      <c r="F3214" s="826">
        <v>1.5</v>
      </c>
      <c r="G3214" s="826">
        <v>3</v>
      </c>
      <c r="H3214" s="826">
        <v>6</v>
      </c>
      <c r="I3214" s="826"/>
      <c r="J3214" s="826">
        <v>11.016</v>
      </c>
      <c r="K3214" s="826">
        <v>1.424</v>
      </c>
      <c r="L3214" s="830"/>
      <c r="M3214" s="136">
        <v>498</v>
      </c>
    </row>
    <row r="3215" s="136" customFormat="1" customHeight="1" outlineLevel="1" spans="1:13">
      <c r="A3215" s="196">
        <v>221</v>
      </c>
      <c r="B3215" s="315"/>
      <c r="C3215" s="196" t="s">
        <v>1134</v>
      </c>
      <c r="D3215" s="196" t="s">
        <v>1553</v>
      </c>
      <c r="E3215" s="826">
        <v>5.304</v>
      </c>
      <c r="F3215" s="826">
        <v>1.5</v>
      </c>
      <c r="G3215" s="826">
        <v>3</v>
      </c>
      <c r="H3215" s="826">
        <v>1</v>
      </c>
      <c r="I3215" s="826"/>
      <c r="J3215" s="826">
        <v>7.956</v>
      </c>
      <c r="K3215" s="826">
        <v>5.504</v>
      </c>
      <c r="L3215" s="286" t="s">
        <v>1498</v>
      </c>
      <c r="M3215" s="136">
        <v>498</v>
      </c>
    </row>
    <row r="3216" s="136" customFormat="1" customHeight="1" outlineLevel="1" spans="1:13">
      <c r="A3216" s="196">
        <v>222</v>
      </c>
      <c r="B3216" s="315"/>
      <c r="C3216" s="196" t="s">
        <v>893</v>
      </c>
      <c r="D3216" s="196" t="s">
        <v>1553</v>
      </c>
      <c r="E3216" s="826">
        <v>4.692</v>
      </c>
      <c r="F3216" s="826">
        <v>1.5</v>
      </c>
      <c r="G3216" s="826">
        <v>3</v>
      </c>
      <c r="H3216" s="826">
        <v>1</v>
      </c>
      <c r="I3216" s="826"/>
      <c r="J3216" s="826">
        <v>7.038</v>
      </c>
      <c r="K3216" s="826">
        <v>4.892</v>
      </c>
      <c r="L3216" s="833" t="s">
        <v>1502</v>
      </c>
      <c r="M3216" s="136">
        <v>702</v>
      </c>
    </row>
    <row r="3217" s="136" customFormat="1" customHeight="1" outlineLevel="1" spans="1:13">
      <c r="A3217" s="196">
        <v>223</v>
      </c>
      <c r="B3217" s="315"/>
      <c r="C3217" s="196"/>
      <c r="D3217" s="266" t="s">
        <v>1606</v>
      </c>
      <c r="E3217" s="826">
        <v>4.692</v>
      </c>
      <c r="F3217" s="826">
        <v>1.5</v>
      </c>
      <c r="G3217" s="826">
        <v>3</v>
      </c>
      <c r="H3217" s="826">
        <v>1</v>
      </c>
      <c r="I3217" s="826"/>
      <c r="J3217" s="826">
        <v>7.038</v>
      </c>
      <c r="K3217" s="826">
        <v>4.892</v>
      </c>
      <c r="L3217" s="830"/>
      <c r="M3217" s="136">
        <v>702</v>
      </c>
    </row>
    <row r="3218" s="136" customFormat="1" customHeight="1" outlineLevel="1" spans="1:13">
      <c r="A3218" s="196">
        <v>224</v>
      </c>
      <c r="B3218" s="315"/>
      <c r="C3218" s="196" t="s">
        <v>2696</v>
      </c>
      <c r="D3218" s="196" t="s">
        <v>1553</v>
      </c>
      <c r="E3218" s="826">
        <v>2.958</v>
      </c>
      <c r="F3218" s="826">
        <v>1.5</v>
      </c>
      <c r="G3218" s="826">
        <v>3</v>
      </c>
      <c r="H3218" s="826">
        <v>1</v>
      </c>
      <c r="I3218" s="826"/>
      <c r="J3218" s="826">
        <v>4.437</v>
      </c>
      <c r="K3218" s="826">
        <v>3.158</v>
      </c>
      <c r="L3218" s="833" t="s">
        <v>1503</v>
      </c>
      <c r="M3218" s="136">
        <v>702</v>
      </c>
    </row>
    <row r="3219" s="136" customFormat="1" customHeight="1" outlineLevel="1" spans="1:13">
      <c r="A3219" s="196">
        <v>225</v>
      </c>
      <c r="B3219" s="315"/>
      <c r="C3219" s="196"/>
      <c r="D3219" s="266" t="s">
        <v>1606</v>
      </c>
      <c r="E3219" s="826">
        <v>2.958</v>
      </c>
      <c r="F3219" s="826">
        <v>1.5</v>
      </c>
      <c r="G3219" s="826">
        <v>3</v>
      </c>
      <c r="H3219" s="826">
        <v>1</v>
      </c>
      <c r="I3219" s="826"/>
      <c r="J3219" s="826">
        <v>4.437</v>
      </c>
      <c r="K3219" s="826">
        <v>3.158</v>
      </c>
      <c r="L3219" s="830"/>
      <c r="M3219" s="136">
        <v>702</v>
      </c>
    </row>
    <row r="3220" s="136" customFormat="1" customHeight="1" outlineLevel="1" spans="1:13">
      <c r="A3220" s="196">
        <v>226</v>
      </c>
      <c r="B3220" s="315"/>
      <c r="C3220" s="196" t="s">
        <v>893</v>
      </c>
      <c r="D3220" s="196" t="s">
        <v>1553</v>
      </c>
      <c r="E3220" s="826">
        <v>4.692</v>
      </c>
      <c r="F3220" s="826">
        <v>1.5</v>
      </c>
      <c r="G3220" s="826">
        <v>3</v>
      </c>
      <c r="H3220" s="826">
        <v>1</v>
      </c>
      <c r="I3220" s="826"/>
      <c r="J3220" s="826">
        <v>7.038</v>
      </c>
      <c r="K3220" s="826">
        <v>4.892</v>
      </c>
      <c r="L3220" s="833" t="s">
        <v>1504</v>
      </c>
      <c r="M3220" s="136">
        <v>702</v>
      </c>
    </row>
    <row r="3221" s="136" customFormat="1" customHeight="1" outlineLevel="1" spans="1:13">
      <c r="A3221" s="196">
        <v>227</v>
      </c>
      <c r="B3221" s="315"/>
      <c r="C3221" s="196"/>
      <c r="D3221" s="266" t="s">
        <v>1606</v>
      </c>
      <c r="E3221" s="826">
        <v>4.692</v>
      </c>
      <c r="F3221" s="826">
        <v>1.5</v>
      </c>
      <c r="G3221" s="826">
        <v>3</v>
      </c>
      <c r="H3221" s="826">
        <v>1</v>
      </c>
      <c r="I3221" s="826"/>
      <c r="J3221" s="826">
        <v>7.038</v>
      </c>
      <c r="K3221" s="826">
        <v>4.892</v>
      </c>
      <c r="L3221" s="830"/>
      <c r="M3221" s="136">
        <v>702</v>
      </c>
    </row>
    <row r="3222" s="136" customFormat="1" customHeight="1" outlineLevel="1" spans="1:13">
      <c r="A3222" s="196">
        <v>228</v>
      </c>
      <c r="B3222" s="315"/>
      <c r="C3222" s="196" t="s">
        <v>2696</v>
      </c>
      <c r="D3222" s="196" t="s">
        <v>1553</v>
      </c>
      <c r="E3222" s="826">
        <v>2.958</v>
      </c>
      <c r="F3222" s="826">
        <v>1.5</v>
      </c>
      <c r="G3222" s="826">
        <v>3</v>
      </c>
      <c r="H3222" s="826">
        <v>1</v>
      </c>
      <c r="I3222" s="826"/>
      <c r="J3222" s="826">
        <v>4.437</v>
      </c>
      <c r="K3222" s="826">
        <v>3.158</v>
      </c>
      <c r="L3222" s="833" t="s">
        <v>1506</v>
      </c>
      <c r="M3222" s="136">
        <v>702</v>
      </c>
    </row>
    <row r="3223" s="136" customFormat="1" customHeight="1" outlineLevel="1" spans="1:13">
      <c r="A3223" s="196">
        <v>229</v>
      </c>
      <c r="B3223" s="315"/>
      <c r="C3223" s="196"/>
      <c r="D3223" s="266" t="s">
        <v>1606</v>
      </c>
      <c r="E3223" s="826">
        <v>2.958</v>
      </c>
      <c r="F3223" s="826">
        <v>1.5</v>
      </c>
      <c r="G3223" s="826">
        <v>3</v>
      </c>
      <c r="H3223" s="826">
        <v>1</v>
      </c>
      <c r="I3223" s="826"/>
      <c r="J3223" s="826">
        <v>4.437</v>
      </c>
      <c r="K3223" s="826">
        <v>3.158</v>
      </c>
      <c r="L3223" s="830"/>
      <c r="M3223" s="136">
        <v>702</v>
      </c>
    </row>
    <row r="3224" s="136" customFormat="1" customHeight="1" outlineLevel="1" spans="1:13">
      <c r="A3224" s="196">
        <v>230</v>
      </c>
      <c r="B3224" s="315"/>
      <c r="C3224" s="196" t="s">
        <v>915</v>
      </c>
      <c r="D3224" s="196" t="s">
        <v>1553</v>
      </c>
      <c r="E3224" s="826">
        <v>3.06</v>
      </c>
      <c r="F3224" s="826">
        <v>1.5</v>
      </c>
      <c r="G3224" s="826">
        <v>3</v>
      </c>
      <c r="H3224" s="826">
        <v>1</v>
      </c>
      <c r="I3224" s="826"/>
      <c r="J3224" s="826">
        <v>4.59</v>
      </c>
      <c r="K3224" s="826">
        <v>3.26</v>
      </c>
      <c r="L3224" s="833" t="s">
        <v>1508</v>
      </c>
      <c r="M3224" s="136">
        <v>702</v>
      </c>
    </row>
    <row r="3225" s="136" customFormat="1" customHeight="1" outlineLevel="1" spans="1:13">
      <c r="A3225" s="196">
        <v>231</v>
      </c>
      <c r="B3225" s="315"/>
      <c r="C3225" s="196"/>
      <c r="D3225" s="266" t="s">
        <v>1606</v>
      </c>
      <c r="E3225" s="826">
        <v>3.06</v>
      </c>
      <c r="F3225" s="826">
        <v>1.5</v>
      </c>
      <c r="G3225" s="826">
        <v>3</v>
      </c>
      <c r="H3225" s="826">
        <v>1</v>
      </c>
      <c r="I3225" s="826"/>
      <c r="J3225" s="826">
        <v>4.59</v>
      </c>
      <c r="K3225" s="826">
        <v>3.26</v>
      </c>
      <c r="L3225" s="830"/>
      <c r="M3225" s="136">
        <v>702</v>
      </c>
    </row>
    <row r="3226" s="136" customFormat="1" customHeight="1" outlineLevel="1" spans="1:13">
      <c r="A3226" s="196">
        <v>232</v>
      </c>
      <c r="B3226" s="315"/>
      <c r="C3226" s="196" t="s">
        <v>77</v>
      </c>
      <c r="D3226" s="196" t="s">
        <v>1553</v>
      </c>
      <c r="E3226" s="826">
        <v>6.528</v>
      </c>
      <c r="F3226" s="826">
        <v>1.5</v>
      </c>
      <c r="G3226" s="826">
        <v>3</v>
      </c>
      <c r="H3226" s="826">
        <v>1</v>
      </c>
      <c r="I3226" s="826"/>
      <c r="J3226" s="826">
        <v>9.792</v>
      </c>
      <c r="K3226" s="826">
        <v>6.728</v>
      </c>
      <c r="L3226" s="833" t="s">
        <v>1511</v>
      </c>
      <c r="M3226" s="136">
        <v>702</v>
      </c>
    </row>
    <row r="3227" s="136" customFormat="1" customHeight="1" outlineLevel="1" spans="1:13">
      <c r="A3227" s="196">
        <v>233</v>
      </c>
      <c r="B3227" s="315"/>
      <c r="C3227" s="196"/>
      <c r="D3227" s="266" t="s">
        <v>1606</v>
      </c>
      <c r="E3227" s="826">
        <v>6.528</v>
      </c>
      <c r="F3227" s="826">
        <v>1.5</v>
      </c>
      <c r="G3227" s="826">
        <v>3</v>
      </c>
      <c r="H3227" s="826">
        <v>1</v>
      </c>
      <c r="I3227" s="826"/>
      <c r="J3227" s="826">
        <v>9.792</v>
      </c>
      <c r="K3227" s="826">
        <v>6.728</v>
      </c>
      <c r="L3227" s="830"/>
      <c r="M3227" s="136">
        <v>702</v>
      </c>
    </row>
    <row r="3228" s="136" customFormat="1" customHeight="1" outlineLevel="1" spans="1:13">
      <c r="A3228" s="196">
        <v>234</v>
      </c>
      <c r="B3228" s="315"/>
      <c r="C3228" s="196" t="s">
        <v>2697</v>
      </c>
      <c r="D3228" s="196" t="s">
        <v>1553</v>
      </c>
      <c r="E3228" s="826">
        <v>5.712</v>
      </c>
      <c r="F3228" s="826">
        <v>1.5</v>
      </c>
      <c r="G3228" s="826">
        <v>3</v>
      </c>
      <c r="H3228" s="826">
        <v>1</v>
      </c>
      <c r="I3228" s="826"/>
      <c r="J3228" s="826">
        <v>8.568</v>
      </c>
      <c r="K3228" s="826">
        <v>5.912</v>
      </c>
      <c r="L3228" s="833" t="s">
        <v>1514</v>
      </c>
      <c r="M3228" s="136">
        <v>702</v>
      </c>
    </row>
    <row r="3229" s="136" customFormat="1" customHeight="1" outlineLevel="1" spans="1:13">
      <c r="A3229" s="196">
        <v>235</v>
      </c>
      <c r="B3229" s="315"/>
      <c r="C3229" s="196"/>
      <c r="D3229" s="266" t="s">
        <v>1606</v>
      </c>
      <c r="E3229" s="826">
        <v>5.712</v>
      </c>
      <c r="F3229" s="826">
        <v>1.5</v>
      </c>
      <c r="G3229" s="826">
        <v>3</v>
      </c>
      <c r="H3229" s="826">
        <v>1</v>
      </c>
      <c r="I3229" s="826"/>
      <c r="J3229" s="826">
        <v>8.568</v>
      </c>
      <c r="K3229" s="826">
        <v>5.912</v>
      </c>
      <c r="L3229" s="830"/>
      <c r="M3229" s="136">
        <v>702</v>
      </c>
    </row>
    <row r="3230" s="136" customFormat="1" customHeight="1" outlineLevel="1" spans="1:13">
      <c r="A3230" s="196">
        <v>236</v>
      </c>
      <c r="B3230" s="315"/>
      <c r="C3230" s="196" t="s">
        <v>893</v>
      </c>
      <c r="D3230" s="196" t="s">
        <v>1553</v>
      </c>
      <c r="E3230" s="826">
        <v>4.488</v>
      </c>
      <c r="F3230" s="826">
        <v>1.5</v>
      </c>
      <c r="G3230" s="826">
        <v>3</v>
      </c>
      <c r="H3230" s="826">
        <v>1</v>
      </c>
      <c r="I3230" s="826"/>
      <c r="J3230" s="826">
        <v>6.732</v>
      </c>
      <c r="K3230" s="826">
        <v>4.688</v>
      </c>
      <c r="L3230" s="833" t="s">
        <v>1515</v>
      </c>
      <c r="M3230" s="136">
        <v>702</v>
      </c>
    </row>
    <row r="3231" s="136" customFormat="1" customHeight="1" outlineLevel="1" spans="1:13">
      <c r="A3231" s="196">
        <v>237</v>
      </c>
      <c r="B3231" s="315"/>
      <c r="C3231" s="196"/>
      <c r="D3231" s="266" t="s">
        <v>1606</v>
      </c>
      <c r="E3231" s="826">
        <v>4.488</v>
      </c>
      <c r="F3231" s="826">
        <v>1.5</v>
      </c>
      <c r="G3231" s="826">
        <v>3</v>
      </c>
      <c r="H3231" s="826">
        <v>1</v>
      </c>
      <c r="I3231" s="826"/>
      <c r="J3231" s="826">
        <v>6.732</v>
      </c>
      <c r="K3231" s="826">
        <v>4.688</v>
      </c>
      <c r="L3231" s="830"/>
      <c r="M3231" s="136">
        <v>702</v>
      </c>
    </row>
    <row r="3232" s="136" customFormat="1" customHeight="1" outlineLevel="1" spans="1:13">
      <c r="A3232" s="196">
        <v>238</v>
      </c>
      <c r="B3232" s="315"/>
      <c r="C3232" s="196" t="s">
        <v>1454</v>
      </c>
      <c r="D3232" s="196" t="s">
        <v>1553</v>
      </c>
      <c r="E3232" s="826">
        <v>6.528</v>
      </c>
      <c r="F3232" s="826">
        <v>1.5</v>
      </c>
      <c r="G3232" s="826">
        <v>3</v>
      </c>
      <c r="H3232" s="826">
        <v>1</v>
      </c>
      <c r="I3232" s="826"/>
      <c r="J3232" s="826">
        <v>9.792</v>
      </c>
      <c r="K3232" s="826">
        <v>6.728</v>
      </c>
      <c r="L3232" s="833" t="s">
        <v>1516</v>
      </c>
      <c r="M3232" s="136">
        <v>702</v>
      </c>
    </row>
    <row r="3233" s="136" customFormat="1" customHeight="1" outlineLevel="1" spans="1:13">
      <c r="A3233" s="196">
        <v>239</v>
      </c>
      <c r="B3233" s="315"/>
      <c r="C3233" s="196"/>
      <c r="D3233" s="266" t="s">
        <v>1606</v>
      </c>
      <c r="E3233" s="826">
        <v>6.528</v>
      </c>
      <c r="F3233" s="826">
        <v>1.5</v>
      </c>
      <c r="G3233" s="826">
        <v>3</v>
      </c>
      <c r="H3233" s="826">
        <v>1</v>
      </c>
      <c r="I3233" s="826"/>
      <c r="J3233" s="826">
        <v>9.792</v>
      </c>
      <c r="K3233" s="826">
        <v>6.728</v>
      </c>
      <c r="L3233" s="830"/>
      <c r="M3233" s="136">
        <v>702</v>
      </c>
    </row>
    <row r="3234" s="136" customFormat="1" customHeight="1" outlineLevel="1" spans="1:13">
      <c r="A3234" s="196">
        <v>240</v>
      </c>
      <c r="B3234" s="315"/>
      <c r="C3234" s="196" t="s">
        <v>1456</v>
      </c>
      <c r="D3234" s="196" t="s">
        <v>1553</v>
      </c>
      <c r="E3234" s="826">
        <v>7.344</v>
      </c>
      <c r="F3234" s="826">
        <v>1.5</v>
      </c>
      <c r="G3234" s="826">
        <v>3</v>
      </c>
      <c r="H3234" s="826">
        <v>1</v>
      </c>
      <c r="I3234" s="826"/>
      <c r="J3234" s="826">
        <v>11.016</v>
      </c>
      <c r="K3234" s="826">
        <v>7.544</v>
      </c>
      <c r="L3234" s="833" t="s">
        <v>1518</v>
      </c>
      <c r="M3234" s="136">
        <v>702</v>
      </c>
    </row>
    <row r="3235" s="136" customFormat="1" customHeight="1" outlineLevel="1" spans="1:13">
      <c r="A3235" s="196">
        <v>241</v>
      </c>
      <c r="B3235" s="315"/>
      <c r="C3235" s="196"/>
      <c r="D3235" s="266" t="s">
        <v>1606</v>
      </c>
      <c r="E3235" s="826">
        <v>7.344</v>
      </c>
      <c r="F3235" s="826">
        <v>1.5</v>
      </c>
      <c r="G3235" s="826">
        <v>3</v>
      </c>
      <c r="H3235" s="826">
        <v>1</v>
      </c>
      <c r="I3235" s="826"/>
      <c r="J3235" s="826">
        <v>11.016</v>
      </c>
      <c r="K3235" s="826">
        <v>7.544</v>
      </c>
      <c r="L3235" s="830"/>
      <c r="M3235" s="136">
        <v>702</v>
      </c>
    </row>
    <row r="3236" s="136" customFormat="1" customHeight="1" outlineLevel="1" spans="1:13">
      <c r="A3236" s="196">
        <v>242</v>
      </c>
      <c r="B3236" s="315"/>
      <c r="C3236" s="196" t="s">
        <v>2643</v>
      </c>
      <c r="D3236" s="196" t="s">
        <v>1553</v>
      </c>
      <c r="E3236" s="826">
        <v>5.304</v>
      </c>
      <c r="F3236" s="826">
        <v>1.5</v>
      </c>
      <c r="G3236" s="826">
        <v>3</v>
      </c>
      <c r="H3236" s="826">
        <v>1</v>
      </c>
      <c r="I3236" s="826"/>
      <c r="J3236" s="826">
        <v>7.956</v>
      </c>
      <c r="K3236" s="826">
        <v>5.504</v>
      </c>
      <c r="L3236" s="833" t="s">
        <v>1519</v>
      </c>
      <c r="M3236" s="136">
        <v>702</v>
      </c>
    </row>
    <row r="3237" s="136" customFormat="1" customHeight="1" outlineLevel="1" spans="1:13">
      <c r="A3237" s="196">
        <v>243</v>
      </c>
      <c r="B3237" s="315"/>
      <c r="C3237" s="196"/>
      <c r="D3237" s="266" t="s">
        <v>1606</v>
      </c>
      <c r="E3237" s="826">
        <v>5.304</v>
      </c>
      <c r="F3237" s="826">
        <v>1.5</v>
      </c>
      <c r="G3237" s="826">
        <v>3</v>
      </c>
      <c r="H3237" s="826">
        <v>1</v>
      </c>
      <c r="I3237" s="826"/>
      <c r="J3237" s="826">
        <v>7.956</v>
      </c>
      <c r="K3237" s="826">
        <v>5.504</v>
      </c>
      <c r="L3237" s="830"/>
      <c r="M3237" s="136">
        <v>702</v>
      </c>
    </row>
    <row r="3238" s="136" customFormat="1" customHeight="1" outlineLevel="1" spans="1:13">
      <c r="A3238" s="196">
        <v>244</v>
      </c>
      <c r="B3238" s="315"/>
      <c r="C3238" s="196" t="s">
        <v>2643</v>
      </c>
      <c r="D3238" s="196" t="s">
        <v>1553</v>
      </c>
      <c r="E3238" s="826">
        <v>10.506</v>
      </c>
      <c r="F3238" s="826">
        <v>1.5</v>
      </c>
      <c r="G3238" s="826">
        <v>3</v>
      </c>
      <c r="H3238" s="826">
        <v>1</v>
      </c>
      <c r="I3238" s="826"/>
      <c r="J3238" s="826">
        <v>15.759</v>
      </c>
      <c r="K3238" s="826">
        <v>10.706</v>
      </c>
      <c r="L3238" s="833" t="s">
        <v>1521</v>
      </c>
      <c r="M3238" s="136">
        <v>702</v>
      </c>
    </row>
    <row r="3239" s="136" customFormat="1" customHeight="1" outlineLevel="1" spans="1:13">
      <c r="A3239" s="196">
        <v>245</v>
      </c>
      <c r="B3239" s="315"/>
      <c r="C3239" s="196"/>
      <c r="D3239" s="266" t="s">
        <v>1606</v>
      </c>
      <c r="E3239" s="826">
        <v>10.506</v>
      </c>
      <c r="F3239" s="826">
        <v>1.5</v>
      </c>
      <c r="G3239" s="826">
        <v>3</v>
      </c>
      <c r="H3239" s="826">
        <v>1</v>
      </c>
      <c r="I3239" s="826"/>
      <c r="J3239" s="826">
        <v>15.759</v>
      </c>
      <c r="K3239" s="826">
        <v>10.706</v>
      </c>
      <c r="L3239" s="830"/>
      <c r="M3239" s="136">
        <v>702</v>
      </c>
    </row>
    <row r="3240" s="136" customFormat="1" customHeight="1" outlineLevel="1" spans="1:13">
      <c r="A3240" s="196">
        <v>246</v>
      </c>
      <c r="B3240" s="315"/>
      <c r="C3240" s="196" t="s">
        <v>81</v>
      </c>
      <c r="D3240" s="266" t="s">
        <v>1606</v>
      </c>
      <c r="E3240" s="826">
        <v>8.364</v>
      </c>
      <c r="F3240" s="826">
        <v>1.5</v>
      </c>
      <c r="G3240" s="826">
        <v>3.2</v>
      </c>
      <c r="H3240" s="826">
        <v>1</v>
      </c>
      <c r="I3240" s="826"/>
      <c r="J3240" s="826">
        <v>12.546</v>
      </c>
      <c r="K3240" s="826">
        <v>8.564</v>
      </c>
      <c r="L3240" s="833" t="s">
        <v>1523</v>
      </c>
      <c r="M3240" s="136">
        <v>702</v>
      </c>
    </row>
    <row r="3241" s="136" customFormat="1" customHeight="1" outlineLevel="1" spans="1:13">
      <c r="A3241" s="196">
        <v>247</v>
      </c>
      <c r="B3241" s="315"/>
      <c r="C3241" s="131"/>
      <c r="D3241" s="131" t="s">
        <v>1553</v>
      </c>
      <c r="E3241" s="826">
        <v>8.364</v>
      </c>
      <c r="F3241" s="826">
        <v>1.5</v>
      </c>
      <c r="G3241" s="834">
        <v>3.2</v>
      </c>
      <c r="H3241" s="834">
        <v>1</v>
      </c>
      <c r="I3241" s="826"/>
      <c r="J3241" s="826">
        <v>12.546</v>
      </c>
      <c r="K3241" s="826">
        <v>8.564</v>
      </c>
      <c r="L3241" s="835"/>
      <c r="M3241" s="136">
        <v>702</v>
      </c>
    </row>
    <row r="3242" s="136" customFormat="1" customHeight="1" outlineLevel="1" spans="1:13">
      <c r="A3242" s="196">
        <v>248</v>
      </c>
      <c r="B3242" s="315"/>
      <c r="C3242" s="836" t="s">
        <v>1602</v>
      </c>
      <c r="D3242" s="52" t="s">
        <v>1553</v>
      </c>
      <c r="E3242" s="826">
        <v>5.1</v>
      </c>
      <c r="F3242" s="826">
        <v>1.5</v>
      </c>
      <c r="G3242" s="539">
        <v>3</v>
      </c>
      <c r="H3242" s="539">
        <v>1</v>
      </c>
      <c r="I3242" s="826"/>
      <c r="J3242" s="826">
        <v>7.65</v>
      </c>
      <c r="K3242" s="826">
        <v>5.3</v>
      </c>
      <c r="L3242" s="62" t="s">
        <v>1561</v>
      </c>
      <c r="M3242" s="136">
        <v>702</v>
      </c>
    </row>
    <row r="3243" s="136" customFormat="1" customHeight="1" outlineLevel="1" spans="1:13">
      <c r="A3243" s="196">
        <v>249</v>
      </c>
      <c r="B3243" s="315"/>
      <c r="C3243" s="837" t="s">
        <v>893</v>
      </c>
      <c r="D3243" s="486" t="s">
        <v>1553</v>
      </c>
      <c r="E3243" s="826">
        <v>4.08</v>
      </c>
      <c r="F3243" s="826">
        <v>1.5</v>
      </c>
      <c r="G3243" s="838">
        <v>3</v>
      </c>
      <c r="H3243" s="838">
        <v>1</v>
      </c>
      <c r="I3243" s="826"/>
      <c r="J3243" s="826">
        <v>6.12</v>
      </c>
      <c r="K3243" s="826">
        <v>4.28</v>
      </c>
      <c r="L3243" s="835" t="s">
        <v>1524</v>
      </c>
      <c r="M3243" s="136">
        <v>702</v>
      </c>
    </row>
    <row r="3244" s="136" customFormat="1" customHeight="1" outlineLevel="1" spans="1:13">
      <c r="A3244" s="196">
        <v>250</v>
      </c>
      <c r="B3244" s="315"/>
      <c r="C3244" s="839"/>
      <c r="D3244" s="266" t="s">
        <v>1606</v>
      </c>
      <c r="E3244" s="826">
        <v>4.08</v>
      </c>
      <c r="F3244" s="826">
        <v>1.5</v>
      </c>
      <c r="G3244" s="826">
        <v>3</v>
      </c>
      <c r="H3244" s="826">
        <v>1</v>
      </c>
      <c r="I3244" s="826"/>
      <c r="J3244" s="826">
        <v>6.12</v>
      </c>
      <c r="K3244" s="826">
        <v>4.28</v>
      </c>
      <c r="L3244" s="830"/>
      <c r="M3244" s="136">
        <v>702</v>
      </c>
    </row>
    <row r="3245" s="136" customFormat="1" customHeight="1" outlineLevel="1" spans="1:13">
      <c r="A3245" s="196">
        <v>251</v>
      </c>
      <c r="B3245" s="315"/>
      <c r="C3245" s="196" t="s">
        <v>893</v>
      </c>
      <c r="D3245" s="196" t="s">
        <v>1553</v>
      </c>
      <c r="E3245" s="826">
        <v>21.012</v>
      </c>
      <c r="F3245" s="826">
        <v>1.5</v>
      </c>
      <c r="G3245" s="826">
        <v>3</v>
      </c>
      <c r="H3245" s="826">
        <v>1</v>
      </c>
      <c r="I3245" s="826"/>
      <c r="J3245" s="826">
        <v>31.518</v>
      </c>
      <c r="K3245" s="826">
        <v>21.212</v>
      </c>
      <c r="L3245" s="835" t="s">
        <v>1525</v>
      </c>
      <c r="M3245" s="136">
        <v>702</v>
      </c>
    </row>
    <row r="3246" s="136" customFormat="1" customHeight="1" outlineLevel="1" spans="1:13">
      <c r="A3246" s="196">
        <v>252</v>
      </c>
      <c r="B3246" s="315"/>
      <c r="C3246" s="196"/>
      <c r="D3246" s="266" t="s">
        <v>1606</v>
      </c>
      <c r="E3246" s="826">
        <v>21.012</v>
      </c>
      <c r="F3246" s="826">
        <v>1.5</v>
      </c>
      <c r="G3246" s="826">
        <v>3</v>
      </c>
      <c r="H3246" s="826">
        <v>1</v>
      </c>
      <c r="I3246" s="826"/>
      <c r="J3246" s="826">
        <v>31.518</v>
      </c>
      <c r="K3246" s="826">
        <v>21.212</v>
      </c>
      <c r="L3246" s="830"/>
      <c r="M3246" s="136">
        <v>702</v>
      </c>
    </row>
    <row r="3247" s="136" customFormat="1" customHeight="1" outlineLevel="1" spans="1:13">
      <c r="A3247" s="196">
        <v>253</v>
      </c>
      <c r="B3247" s="315"/>
      <c r="C3247" s="196" t="s">
        <v>893</v>
      </c>
      <c r="D3247" s="196" t="s">
        <v>1553</v>
      </c>
      <c r="E3247" s="826">
        <v>16.524</v>
      </c>
      <c r="F3247" s="826">
        <v>1.5</v>
      </c>
      <c r="G3247" s="826">
        <v>3</v>
      </c>
      <c r="H3247" s="826">
        <v>1</v>
      </c>
      <c r="I3247" s="826"/>
      <c r="J3247" s="826">
        <v>24.786</v>
      </c>
      <c r="K3247" s="826">
        <v>16.724</v>
      </c>
      <c r="L3247" s="835" t="s">
        <v>1527</v>
      </c>
      <c r="M3247" s="136">
        <v>702</v>
      </c>
    </row>
    <row r="3248" s="136" customFormat="1" customHeight="1" outlineLevel="1" spans="1:13">
      <c r="A3248" s="196">
        <v>254</v>
      </c>
      <c r="B3248" s="315"/>
      <c r="C3248" s="196"/>
      <c r="D3248" s="266" t="s">
        <v>1606</v>
      </c>
      <c r="E3248" s="826">
        <v>16.524</v>
      </c>
      <c r="F3248" s="826">
        <v>1.5</v>
      </c>
      <c r="G3248" s="826">
        <v>3</v>
      </c>
      <c r="H3248" s="826">
        <v>1</v>
      </c>
      <c r="I3248" s="826"/>
      <c r="J3248" s="826">
        <v>24.786</v>
      </c>
      <c r="K3248" s="826">
        <v>16.724</v>
      </c>
      <c r="L3248" s="830"/>
      <c r="M3248" s="136">
        <v>702</v>
      </c>
    </row>
    <row r="3249" s="136" customFormat="1" customHeight="1" outlineLevel="1" spans="1:13">
      <c r="A3249" s="196">
        <v>255</v>
      </c>
      <c r="B3249" s="315"/>
      <c r="C3249" s="196" t="s">
        <v>857</v>
      </c>
      <c r="D3249" s="196" t="s">
        <v>1547</v>
      </c>
      <c r="E3249" s="826">
        <v>2.04</v>
      </c>
      <c r="F3249" s="826">
        <v>1</v>
      </c>
      <c r="G3249" s="266">
        <v>3.96</v>
      </c>
      <c r="H3249" s="826">
        <v>1</v>
      </c>
      <c r="I3249" s="826">
        <v>8.0784</v>
      </c>
      <c r="J3249" s="826"/>
      <c r="K3249" s="826"/>
      <c r="L3249" s="286" t="s">
        <v>2698</v>
      </c>
      <c r="M3249" s="136">
        <v>702</v>
      </c>
    </row>
    <row r="3250" s="136" customFormat="1" customHeight="1" outlineLevel="1" spans="1:13">
      <c r="A3250" s="196">
        <v>256</v>
      </c>
      <c r="B3250" s="315"/>
      <c r="C3250" s="196" t="s">
        <v>2567</v>
      </c>
      <c r="D3250" s="196" t="s">
        <v>1547</v>
      </c>
      <c r="E3250" s="826">
        <v>67.32</v>
      </c>
      <c r="F3250" s="826">
        <v>1</v>
      </c>
      <c r="G3250" s="266">
        <v>3.96</v>
      </c>
      <c r="H3250" s="826">
        <v>1</v>
      </c>
      <c r="I3250" s="826">
        <v>266.5872</v>
      </c>
      <c r="J3250" s="826"/>
      <c r="K3250" s="826"/>
      <c r="L3250" s="286" t="s">
        <v>1561</v>
      </c>
      <c r="M3250" s="136">
        <v>702</v>
      </c>
    </row>
    <row r="3251" s="136" customFormat="1" customHeight="1" outlineLevel="1" spans="1:13">
      <c r="A3251" s="196">
        <v>257</v>
      </c>
      <c r="B3251" s="196" t="s">
        <v>1749</v>
      </c>
      <c r="C3251" s="196" t="s">
        <v>2576</v>
      </c>
      <c r="D3251" s="196" t="s">
        <v>1553</v>
      </c>
      <c r="E3251" s="826">
        <v>3.264</v>
      </c>
      <c r="F3251" s="826">
        <v>1.5</v>
      </c>
      <c r="G3251" s="826">
        <v>2.5</v>
      </c>
      <c r="H3251" s="826">
        <v>1</v>
      </c>
      <c r="I3251" s="826"/>
      <c r="J3251" s="826">
        <v>4.896</v>
      </c>
      <c r="K3251" s="826">
        <v>3.464</v>
      </c>
      <c r="L3251" s="142" t="s">
        <v>2699</v>
      </c>
      <c r="M3251" s="136">
        <v>498</v>
      </c>
    </row>
    <row r="3252" s="136" customFormat="1" customHeight="1" outlineLevel="1" spans="1:13">
      <c r="A3252" s="196">
        <v>258</v>
      </c>
      <c r="B3252" s="196"/>
      <c r="C3252" s="196" t="s">
        <v>2700</v>
      </c>
      <c r="D3252" s="196" t="s">
        <v>1553</v>
      </c>
      <c r="E3252" s="826">
        <v>2.754</v>
      </c>
      <c r="F3252" s="826">
        <v>1.5</v>
      </c>
      <c r="G3252" s="826">
        <v>2.5</v>
      </c>
      <c r="H3252" s="826">
        <v>1</v>
      </c>
      <c r="I3252" s="826"/>
      <c r="J3252" s="826">
        <v>4.131</v>
      </c>
      <c r="K3252" s="826">
        <v>2.954</v>
      </c>
      <c r="L3252" s="142" t="s">
        <v>2701</v>
      </c>
      <c r="M3252" s="136">
        <v>498</v>
      </c>
    </row>
    <row r="3253" s="136" customFormat="1" customHeight="1" outlineLevel="1" spans="1:13">
      <c r="A3253" s="196">
        <v>259</v>
      </c>
      <c r="B3253" s="196"/>
      <c r="C3253" s="196" t="s">
        <v>2702</v>
      </c>
      <c r="D3253" s="196" t="s">
        <v>1553</v>
      </c>
      <c r="E3253" s="826">
        <v>1.428</v>
      </c>
      <c r="F3253" s="826">
        <v>1.5</v>
      </c>
      <c r="G3253" s="826">
        <v>3</v>
      </c>
      <c r="H3253" s="826">
        <v>1</v>
      </c>
      <c r="I3253" s="826"/>
      <c r="J3253" s="826">
        <v>2.142</v>
      </c>
      <c r="K3253" s="826">
        <v>1.628</v>
      </c>
      <c r="L3253" s="142" t="s">
        <v>2703</v>
      </c>
      <c r="M3253" s="136">
        <v>498</v>
      </c>
    </row>
    <row r="3254" s="136" customFormat="1" customHeight="1" outlineLevel="1" spans="1:13">
      <c r="A3254" s="196">
        <v>260</v>
      </c>
      <c r="B3254" s="196"/>
      <c r="C3254" s="196" t="s">
        <v>2700</v>
      </c>
      <c r="D3254" s="196" t="s">
        <v>1553</v>
      </c>
      <c r="E3254" s="826">
        <v>2.754</v>
      </c>
      <c r="F3254" s="826">
        <v>1.5</v>
      </c>
      <c r="G3254" s="826">
        <v>2.5</v>
      </c>
      <c r="H3254" s="826">
        <v>1</v>
      </c>
      <c r="I3254" s="826"/>
      <c r="J3254" s="826">
        <v>4.131</v>
      </c>
      <c r="K3254" s="826">
        <v>2.954</v>
      </c>
      <c r="L3254" s="142" t="s">
        <v>2704</v>
      </c>
      <c r="M3254" s="136">
        <v>498</v>
      </c>
    </row>
    <row r="3255" s="136" customFormat="1" customHeight="1" outlineLevel="1" spans="1:13">
      <c r="A3255" s="196">
        <v>261</v>
      </c>
      <c r="B3255" s="196"/>
      <c r="C3255" s="196" t="s">
        <v>2700</v>
      </c>
      <c r="D3255" s="196" t="s">
        <v>1553</v>
      </c>
      <c r="E3255" s="826">
        <v>2.754</v>
      </c>
      <c r="F3255" s="826">
        <v>1.5</v>
      </c>
      <c r="G3255" s="826">
        <v>2.5</v>
      </c>
      <c r="H3255" s="826">
        <v>1</v>
      </c>
      <c r="I3255" s="826"/>
      <c r="J3255" s="826">
        <v>4.131</v>
      </c>
      <c r="K3255" s="826">
        <v>2.954</v>
      </c>
      <c r="L3255" s="142" t="s">
        <v>2705</v>
      </c>
      <c r="M3255" s="136">
        <v>498</v>
      </c>
    </row>
    <row r="3256" s="136" customFormat="1" customHeight="1" outlineLevel="1" spans="1:13">
      <c r="A3256" s="196">
        <v>262</v>
      </c>
      <c r="B3256" s="196"/>
      <c r="C3256" s="196" t="s">
        <v>2702</v>
      </c>
      <c r="D3256" s="196" t="s">
        <v>1553</v>
      </c>
      <c r="E3256" s="826">
        <v>1.428</v>
      </c>
      <c r="F3256" s="826">
        <v>1.5</v>
      </c>
      <c r="G3256" s="826">
        <v>2.5</v>
      </c>
      <c r="H3256" s="826">
        <v>1</v>
      </c>
      <c r="I3256" s="826"/>
      <c r="J3256" s="826">
        <v>2.142</v>
      </c>
      <c r="K3256" s="826">
        <v>1.628</v>
      </c>
      <c r="L3256" s="142" t="s">
        <v>2706</v>
      </c>
      <c r="M3256" s="136">
        <v>498</v>
      </c>
    </row>
    <row r="3257" s="136" customFormat="1" customHeight="1" outlineLevel="1" spans="1:13">
      <c r="A3257" s="196">
        <v>263</v>
      </c>
      <c r="B3257" s="196"/>
      <c r="C3257" s="196" t="s">
        <v>2700</v>
      </c>
      <c r="D3257" s="196" t="s">
        <v>1553</v>
      </c>
      <c r="E3257" s="826">
        <v>2.754</v>
      </c>
      <c r="F3257" s="826">
        <v>1.5</v>
      </c>
      <c r="G3257" s="826">
        <v>2.5</v>
      </c>
      <c r="H3257" s="826">
        <v>1</v>
      </c>
      <c r="I3257" s="826"/>
      <c r="J3257" s="826">
        <v>4.131</v>
      </c>
      <c r="K3257" s="826">
        <v>2.954</v>
      </c>
      <c r="L3257" s="142" t="s">
        <v>2707</v>
      </c>
      <c r="M3257" s="136">
        <v>498</v>
      </c>
    </row>
    <row r="3258" s="136" customFormat="1" customHeight="1" outlineLevel="1" spans="1:13">
      <c r="A3258" s="196">
        <v>264</v>
      </c>
      <c r="B3258" s="196"/>
      <c r="C3258" s="196" t="s">
        <v>2700</v>
      </c>
      <c r="D3258" s="196" t="s">
        <v>1553</v>
      </c>
      <c r="E3258" s="826">
        <v>2.754</v>
      </c>
      <c r="F3258" s="826">
        <v>1.5</v>
      </c>
      <c r="G3258" s="826">
        <v>2.5</v>
      </c>
      <c r="H3258" s="826">
        <v>1</v>
      </c>
      <c r="I3258" s="826"/>
      <c r="J3258" s="826">
        <v>4.131</v>
      </c>
      <c r="K3258" s="826">
        <v>2.954</v>
      </c>
      <c r="L3258" s="142" t="s">
        <v>2708</v>
      </c>
      <c r="M3258" s="136">
        <v>498</v>
      </c>
    </row>
    <row r="3259" s="136" customFormat="1" customHeight="1" outlineLevel="1" spans="1:13">
      <c r="A3259" s="196">
        <v>265</v>
      </c>
      <c r="B3259" s="196"/>
      <c r="C3259" s="196" t="s">
        <v>2709</v>
      </c>
      <c r="D3259" s="196" t="s">
        <v>1553</v>
      </c>
      <c r="E3259" s="826">
        <v>2.244</v>
      </c>
      <c r="F3259" s="826">
        <v>1.5</v>
      </c>
      <c r="G3259" s="826">
        <v>2.5</v>
      </c>
      <c r="H3259" s="826">
        <v>1</v>
      </c>
      <c r="I3259" s="826"/>
      <c r="J3259" s="826">
        <v>3.366</v>
      </c>
      <c r="K3259" s="826">
        <v>2.444</v>
      </c>
      <c r="L3259" s="142" t="s">
        <v>2710</v>
      </c>
      <c r="M3259" s="136">
        <v>498</v>
      </c>
    </row>
    <row r="3260" s="136" customFormat="1" customHeight="1" outlineLevel="1" spans="1:13">
      <c r="A3260" s="196">
        <v>266</v>
      </c>
      <c r="B3260" s="196"/>
      <c r="C3260" s="196" t="s">
        <v>2711</v>
      </c>
      <c r="D3260" s="196" t="s">
        <v>1553</v>
      </c>
      <c r="E3260" s="826">
        <v>2.244</v>
      </c>
      <c r="F3260" s="826">
        <v>1.5</v>
      </c>
      <c r="G3260" s="826">
        <v>2.5</v>
      </c>
      <c r="H3260" s="826">
        <v>1</v>
      </c>
      <c r="I3260" s="826"/>
      <c r="J3260" s="826">
        <v>3.366</v>
      </c>
      <c r="K3260" s="826">
        <v>2.444</v>
      </c>
      <c r="L3260" s="142" t="s">
        <v>2712</v>
      </c>
      <c r="M3260" s="136">
        <v>498</v>
      </c>
    </row>
    <row r="3261" s="136" customFormat="1" customHeight="1" outlineLevel="1" spans="1:13">
      <c r="A3261" s="196">
        <v>267</v>
      </c>
      <c r="B3261" s="196"/>
      <c r="C3261" s="196" t="s">
        <v>2713</v>
      </c>
      <c r="D3261" s="196" t="s">
        <v>1553</v>
      </c>
      <c r="E3261" s="826">
        <v>5.916</v>
      </c>
      <c r="F3261" s="826">
        <v>1.5</v>
      </c>
      <c r="G3261" s="826">
        <v>3</v>
      </c>
      <c r="H3261" s="826">
        <v>1</v>
      </c>
      <c r="I3261" s="826"/>
      <c r="J3261" s="826">
        <v>8.874</v>
      </c>
      <c r="K3261" s="826">
        <v>6.116</v>
      </c>
      <c r="L3261" s="142" t="s">
        <v>2714</v>
      </c>
      <c r="M3261" s="136">
        <v>498</v>
      </c>
    </row>
    <row r="3262" s="136" customFormat="1" customHeight="1" outlineLevel="1" spans="1:13">
      <c r="A3262" s="196">
        <v>268</v>
      </c>
      <c r="B3262" s="196"/>
      <c r="C3262" s="196" t="s">
        <v>2593</v>
      </c>
      <c r="D3262" s="196" t="s">
        <v>1553</v>
      </c>
      <c r="E3262" s="826">
        <v>2.754</v>
      </c>
      <c r="F3262" s="826">
        <v>1.5</v>
      </c>
      <c r="G3262" s="826">
        <v>2.5</v>
      </c>
      <c r="H3262" s="826">
        <v>1</v>
      </c>
      <c r="I3262" s="826"/>
      <c r="J3262" s="826">
        <v>4.131</v>
      </c>
      <c r="K3262" s="826">
        <v>2.954</v>
      </c>
      <c r="L3262" s="142" t="s">
        <v>2715</v>
      </c>
      <c r="M3262" s="136">
        <v>498</v>
      </c>
    </row>
    <row r="3263" s="136" customFormat="1" customHeight="1" outlineLevel="1" spans="1:13">
      <c r="A3263" s="196">
        <v>269</v>
      </c>
      <c r="B3263" s="196"/>
      <c r="C3263" s="196" t="s">
        <v>2595</v>
      </c>
      <c r="D3263" s="196" t="s">
        <v>1553</v>
      </c>
      <c r="E3263" s="826">
        <v>2.754</v>
      </c>
      <c r="F3263" s="826">
        <v>1.5</v>
      </c>
      <c r="G3263" s="826">
        <v>2.5</v>
      </c>
      <c r="H3263" s="826">
        <v>1</v>
      </c>
      <c r="I3263" s="826"/>
      <c r="J3263" s="826">
        <v>4.131</v>
      </c>
      <c r="K3263" s="826">
        <v>2.954</v>
      </c>
      <c r="L3263" s="142" t="s">
        <v>2716</v>
      </c>
      <c r="M3263" s="136">
        <v>498</v>
      </c>
    </row>
    <row r="3264" s="136" customFormat="1" customHeight="1" outlineLevel="1" spans="1:13">
      <c r="A3264" s="196">
        <v>270</v>
      </c>
      <c r="B3264" s="196"/>
      <c r="C3264" s="196" t="s">
        <v>2597</v>
      </c>
      <c r="D3264" s="196" t="s">
        <v>1553</v>
      </c>
      <c r="E3264" s="826">
        <v>1.428</v>
      </c>
      <c r="F3264" s="826">
        <v>1.5</v>
      </c>
      <c r="G3264" s="826">
        <v>2.5</v>
      </c>
      <c r="H3264" s="826">
        <v>1</v>
      </c>
      <c r="I3264" s="826"/>
      <c r="J3264" s="826">
        <v>2.142</v>
      </c>
      <c r="K3264" s="826">
        <v>1.628</v>
      </c>
      <c r="L3264" s="142" t="s">
        <v>2717</v>
      </c>
      <c r="M3264" s="136">
        <v>498</v>
      </c>
    </row>
    <row r="3265" s="136" customFormat="1" customHeight="1" outlineLevel="1" spans="1:13">
      <c r="A3265" s="196">
        <v>271</v>
      </c>
      <c r="B3265" s="196"/>
      <c r="C3265" s="196" t="s">
        <v>2595</v>
      </c>
      <c r="D3265" s="196" t="s">
        <v>1553</v>
      </c>
      <c r="E3265" s="826">
        <v>2.754</v>
      </c>
      <c r="F3265" s="826">
        <v>1.5</v>
      </c>
      <c r="G3265" s="826">
        <v>2.5</v>
      </c>
      <c r="H3265" s="826">
        <v>1</v>
      </c>
      <c r="I3265" s="826"/>
      <c r="J3265" s="826">
        <v>4.131</v>
      </c>
      <c r="K3265" s="826">
        <v>2.954</v>
      </c>
      <c r="L3265" s="142" t="s">
        <v>2718</v>
      </c>
      <c r="M3265" s="136">
        <v>498</v>
      </c>
    </row>
    <row r="3266" s="136" customFormat="1" customHeight="1" outlineLevel="1" spans="1:13">
      <c r="A3266" s="196">
        <v>272</v>
      </c>
      <c r="B3266" s="196"/>
      <c r="C3266" s="196" t="s">
        <v>2595</v>
      </c>
      <c r="D3266" s="196" t="s">
        <v>1553</v>
      </c>
      <c r="E3266" s="826">
        <v>2.754</v>
      </c>
      <c r="F3266" s="826">
        <v>1.5</v>
      </c>
      <c r="G3266" s="826">
        <v>2.5</v>
      </c>
      <c r="H3266" s="826">
        <v>1</v>
      </c>
      <c r="I3266" s="826"/>
      <c r="J3266" s="826">
        <v>4.131</v>
      </c>
      <c r="K3266" s="826">
        <v>2.954</v>
      </c>
      <c r="L3266" s="142" t="s">
        <v>2719</v>
      </c>
      <c r="M3266" s="136">
        <v>498</v>
      </c>
    </row>
    <row r="3267" s="136" customFormat="1" customHeight="1" outlineLevel="1" spans="1:13">
      <c r="A3267" s="196">
        <v>273</v>
      </c>
      <c r="B3267" s="196"/>
      <c r="C3267" s="196" t="s">
        <v>2597</v>
      </c>
      <c r="D3267" s="196" t="s">
        <v>1553</v>
      </c>
      <c r="E3267" s="826">
        <v>1.428</v>
      </c>
      <c r="F3267" s="826">
        <v>1.5</v>
      </c>
      <c r="G3267" s="826">
        <v>2.5</v>
      </c>
      <c r="H3267" s="826">
        <v>1</v>
      </c>
      <c r="I3267" s="826"/>
      <c r="J3267" s="826">
        <v>2.142</v>
      </c>
      <c r="K3267" s="826">
        <v>1.628</v>
      </c>
      <c r="L3267" s="142" t="s">
        <v>2720</v>
      </c>
      <c r="M3267" s="136">
        <v>498</v>
      </c>
    </row>
    <row r="3268" s="136" customFormat="1" customHeight="1" outlineLevel="1" spans="1:13">
      <c r="A3268" s="196">
        <v>274</v>
      </c>
      <c r="B3268" s="196"/>
      <c r="C3268" s="196" t="s">
        <v>2595</v>
      </c>
      <c r="D3268" s="196" t="s">
        <v>1553</v>
      </c>
      <c r="E3268" s="826">
        <v>2.754</v>
      </c>
      <c r="F3268" s="826">
        <v>1.5</v>
      </c>
      <c r="G3268" s="826">
        <v>2.5</v>
      </c>
      <c r="H3268" s="826">
        <v>1</v>
      </c>
      <c r="I3268" s="826"/>
      <c r="J3268" s="826">
        <v>4.131</v>
      </c>
      <c r="K3268" s="826">
        <v>2.954</v>
      </c>
      <c r="L3268" s="142" t="s">
        <v>2721</v>
      </c>
      <c r="M3268" s="136">
        <v>498</v>
      </c>
    </row>
    <row r="3269" s="136" customFormat="1" customHeight="1" outlineLevel="1" spans="1:13">
      <c r="A3269" s="196">
        <v>275</v>
      </c>
      <c r="B3269" s="196"/>
      <c r="C3269" s="196" t="s">
        <v>2595</v>
      </c>
      <c r="D3269" s="196" t="s">
        <v>1553</v>
      </c>
      <c r="E3269" s="826">
        <v>2.754</v>
      </c>
      <c r="F3269" s="826">
        <v>1.5</v>
      </c>
      <c r="G3269" s="826">
        <v>2.5</v>
      </c>
      <c r="H3269" s="826">
        <v>1</v>
      </c>
      <c r="I3269" s="826"/>
      <c r="J3269" s="826">
        <v>4.131</v>
      </c>
      <c r="K3269" s="826">
        <v>2.954</v>
      </c>
      <c r="L3269" s="142" t="s">
        <v>2722</v>
      </c>
      <c r="M3269" s="136">
        <v>498</v>
      </c>
    </row>
    <row r="3270" s="136" customFormat="1" customHeight="1" outlineLevel="1" spans="1:13">
      <c r="A3270" s="196">
        <v>276</v>
      </c>
      <c r="B3270" s="196"/>
      <c r="C3270" s="196" t="s">
        <v>2597</v>
      </c>
      <c r="D3270" s="196" t="s">
        <v>1553</v>
      </c>
      <c r="E3270" s="826">
        <v>1.428</v>
      </c>
      <c r="F3270" s="826">
        <v>1.5</v>
      </c>
      <c r="G3270" s="826">
        <v>2.5</v>
      </c>
      <c r="H3270" s="826">
        <v>1</v>
      </c>
      <c r="I3270" s="826"/>
      <c r="J3270" s="826">
        <v>2.142</v>
      </c>
      <c r="K3270" s="826">
        <v>1.628</v>
      </c>
      <c r="L3270" s="142" t="s">
        <v>2723</v>
      </c>
      <c r="M3270" s="136">
        <v>498</v>
      </c>
    </row>
    <row r="3271" s="136" customFormat="1" customHeight="1" outlineLevel="1" spans="1:13">
      <c r="A3271" s="196">
        <v>277</v>
      </c>
      <c r="B3271" s="196"/>
      <c r="C3271" s="196" t="s">
        <v>2605</v>
      </c>
      <c r="D3271" s="196" t="s">
        <v>1553</v>
      </c>
      <c r="E3271" s="826">
        <v>2.244</v>
      </c>
      <c r="F3271" s="826">
        <v>1.5</v>
      </c>
      <c r="G3271" s="826">
        <v>2.5</v>
      </c>
      <c r="H3271" s="826">
        <v>1</v>
      </c>
      <c r="I3271" s="826"/>
      <c r="J3271" s="826">
        <v>3.366</v>
      </c>
      <c r="K3271" s="826">
        <v>2.444</v>
      </c>
      <c r="L3271" s="142" t="s">
        <v>2724</v>
      </c>
      <c r="M3271" s="136">
        <v>498</v>
      </c>
    </row>
    <row r="3272" s="136" customFormat="1" customHeight="1" outlineLevel="1" spans="1:13">
      <c r="A3272" s="196">
        <v>278</v>
      </c>
      <c r="B3272" s="196"/>
      <c r="C3272" s="131" t="s">
        <v>1400</v>
      </c>
      <c r="D3272" s="196" t="s">
        <v>1553</v>
      </c>
      <c r="E3272" s="826">
        <v>9.792</v>
      </c>
      <c r="F3272" s="826">
        <v>1.5</v>
      </c>
      <c r="G3272" s="826">
        <v>3</v>
      </c>
      <c r="H3272" s="826">
        <v>1</v>
      </c>
      <c r="I3272" s="826"/>
      <c r="J3272" s="826">
        <v>14.688</v>
      </c>
      <c r="K3272" s="826">
        <v>9.992</v>
      </c>
      <c r="L3272" s="285" t="s">
        <v>2725</v>
      </c>
      <c r="M3272" s="136">
        <v>498</v>
      </c>
    </row>
    <row r="3273" s="136" customFormat="1" customHeight="1" outlineLevel="1" spans="1:13">
      <c r="A3273" s="196">
        <v>279</v>
      </c>
      <c r="B3273" s="196"/>
      <c r="C3273" s="263"/>
      <c r="D3273" s="196" t="s">
        <v>1553</v>
      </c>
      <c r="E3273" s="826">
        <v>2.754</v>
      </c>
      <c r="F3273" s="826">
        <v>1.5</v>
      </c>
      <c r="G3273" s="826">
        <v>2.5</v>
      </c>
      <c r="H3273" s="826">
        <v>1</v>
      </c>
      <c r="I3273" s="826"/>
      <c r="J3273" s="826">
        <v>4.131</v>
      </c>
      <c r="K3273" s="826">
        <v>2.954</v>
      </c>
      <c r="L3273" s="290"/>
      <c r="M3273" s="136">
        <v>498</v>
      </c>
    </row>
    <row r="3274" s="136" customFormat="1" customHeight="1" outlineLevel="1" spans="1:13">
      <c r="A3274" s="196">
        <v>280</v>
      </c>
      <c r="B3274" s="196"/>
      <c r="C3274" s="131" t="s">
        <v>1400</v>
      </c>
      <c r="D3274" s="196" t="s">
        <v>1553</v>
      </c>
      <c r="E3274" s="826">
        <v>2.754</v>
      </c>
      <c r="F3274" s="826">
        <v>1.5</v>
      </c>
      <c r="G3274" s="826">
        <v>2.5</v>
      </c>
      <c r="H3274" s="826">
        <v>5</v>
      </c>
      <c r="I3274" s="826"/>
      <c r="J3274" s="826">
        <v>20.655</v>
      </c>
      <c r="K3274" s="826">
        <v>2.954</v>
      </c>
      <c r="L3274" s="833" t="s">
        <v>2726</v>
      </c>
      <c r="M3274" s="136">
        <v>498</v>
      </c>
    </row>
    <row r="3275" s="136" customFormat="1" customHeight="1" outlineLevel="1" spans="1:13">
      <c r="A3275" s="196">
        <v>281</v>
      </c>
      <c r="B3275" s="196"/>
      <c r="C3275" s="315"/>
      <c r="D3275" s="196" t="s">
        <v>1553</v>
      </c>
      <c r="E3275" s="826">
        <v>1.224</v>
      </c>
      <c r="F3275" s="826">
        <v>1.5</v>
      </c>
      <c r="G3275" s="826">
        <v>3</v>
      </c>
      <c r="H3275" s="826">
        <v>8</v>
      </c>
      <c r="I3275" s="826"/>
      <c r="J3275" s="826">
        <v>14.688</v>
      </c>
      <c r="K3275" s="826">
        <v>1.424</v>
      </c>
      <c r="L3275" s="835"/>
      <c r="M3275" s="136">
        <v>498</v>
      </c>
    </row>
    <row r="3276" s="136" customFormat="1" customHeight="1" outlineLevel="1" spans="1:13">
      <c r="A3276" s="196">
        <v>282</v>
      </c>
      <c r="B3276" s="196"/>
      <c r="C3276" s="263"/>
      <c r="D3276" s="196" t="s">
        <v>1553</v>
      </c>
      <c r="E3276" s="826">
        <v>3.162</v>
      </c>
      <c r="F3276" s="826">
        <v>1.5</v>
      </c>
      <c r="G3276" s="826">
        <v>3</v>
      </c>
      <c r="H3276" s="826">
        <v>2</v>
      </c>
      <c r="I3276" s="826"/>
      <c r="J3276" s="826">
        <v>9.486</v>
      </c>
      <c r="K3276" s="826">
        <v>3.362</v>
      </c>
      <c r="L3276" s="830"/>
      <c r="M3276" s="136">
        <v>498</v>
      </c>
    </row>
    <row r="3277" s="136" customFormat="1" customHeight="1" outlineLevel="1" spans="1:13">
      <c r="A3277" s="196">
        <v>283</v>
      </c>
      <c r="B3277" s="196"/>
      <c r="C3277" s="196" t="s">
        <v>1400</v>
      </c>
      <c r="D3277" s="196" t="s">
        <v>1553</v>
      </c>
      <c r="E3277" s="826">
        <v>13.26</v>
      </c>
      <c r="F3277" s="826">
        <v>1.5</v>
      </c>
      <c r="G3277" s="826">
        <v>3</v>
      </c>
      <c r="H3277" s="826">
        <v>1</v>
      </c>
      <c r="I3277" s="826"/>
      <c r="J3277" s="826">
        <v>19.89</v>
      </c>
      <c r="K3277" s="826">
        <v>13.46</v>
      </c>
      <c r="L3277" s="286" t="s">
        <v>2727</v>
      </c>
      <c r="M3277" s="136">
        <v>498</v>
      </c>
    </row>
    <row r="3278" s="136" customFormat="1" customHeight="1" outlineLevel="1" spans="1:13">
      <c r="A3278" s="196">
        <v>284</v>
      </c>
      <c r="B3278" s="196"/>
      <c r="C3278" s="131" t="s">
        <v>1400</v>
      </c>
      <c r="D3278" s="196" t="s">
        <v>1553</v>
      </c>
      <c r="E3278" s="826">
        <v>9.792</v>
      </c>
      <c r="F3278" s="826">
        <v>1.5</v>
      </c>
      <c r="G3278" s="826">
        <v>3</v>
      </c>
      <c r="H3278" s="826">
        <v>1</v>
      </c>
      <c r="I3278" s="826"/>
      <c r="J3278" s="826">
        <v>14.688</v>
      </c>
      <c r="K3278" s="826">
        <v>9.992</v>
      </c>
      <c r="L3278" s="832" t="s">
        <v>2728</v>
      </c>
      <c r="M3278" s="136">
        <v>498</v>
      </c>
    </row>
    <row r="3279" s="136" customFormat="1" customHeight="1" outlineLevel="1" spans="1:13">
      <c r="A3279" s="196">
        <v>285</v>
      </c>
      <c r="B3279" s="196"/>
      <c r="C3279" s="131" t="s">
        <v>1400</v>
      </c>
      <c r="D3279" s="196" t="s">
        <v>1553</v>
      </c>
      <c r="E3279" s="826">
        <v>1.224</v>
      </c>
      <c r="F3279" s="826">
        <v>1.5</v>
      </c>
      <c r="G3279" s="826">
        <v>3</v>
      </c>
      <c r="H3279" s="826">
        <v>6</v>
      </c>
      <c r="I3279" s="826"/>
      <c r="J3279" s="826">
        <v>11.016</v>
      </c>
      <c r="K3279" s="826">
        <v>1.424</v>
      </c>
      <c r="L3279" s="285" t="s">
        <v>2729</v>
      </c>
      <c r="M3279" s="136">
        <v>498</v>
      </c>
    </row>
    <row r="3280" s="136" customFormat="1" customHeight="1" outlineLevel="1" spans="1:13">
      <c r="A3280" s="196">
        <v>286</v>
      </c>
      <c r="B3280" s="196"/>
      <c r="C3280" s="315"/>
      <c r="D3280" s="196" t="s">
        <v>1553</v>
      </c>
      <c r="E3280" s="826">
        <v>3.162</v>
      </c>
      <c r="F3280" s="826">
        <v>1.5</v>
      </c>
      <c r="G3280" s="826">
        <v>3</v>
      </c>
      <c r="H3280" s="826">
        <v>3</v>
      </c>
      <c r="I3280" s="826"/>
      <c r="J3280" s="826">
        <v>14.229</v>
      </c>
      <c r="K3280" s="826">
        <v>3.362</v>
      </c>
      <c r="L3280" s="290"/>
      <c r="M3280" s="136">
        <v>498</v>
      </c>
    </row>
    <row r="3281" s="136" customFormat="1" customHeight="1" outlineLevel="1" spans="1:13">
      <c r="A3281" s="196">
        <v>287</v>
      </c>
      <c r="B3281" s="196"/>
      <c r="C3281" s="196" t="s">
        <v>1400</v>
      </c>
      <c r="D3281" s="196" t="s">
        <v>1553</v>
      </c>
      <c r="E3281" s="826">
        <v>11.22</v>
      </c>
      <c r="F3281" s="826">
        <v>1.5</v>
      </c>
      <c r="G3281" s="826">
        <v>3</v>
      </c>
      <c r="H3281" s="826">
        <v>1</v>
      </c>
      <c r="I3281" s="826"/>
      <c r="J3281" s="826">
        <v>16.83</v>
      </c>
      <c r="K3281" s="826">
        <v>11.42</v>
      </c>
      <c r="L3281" s="832" t="s">
        <v>2730</v>
      </c>
      <c r="M3281" s="136">
        <v>498</v>
      </c>
    </row>
    <row r="3282" s="136" customFormat="1" customHeight="1" outlineLevel="1" spans="1:13">
      <c r="A3282" s="196">
        <v>288</v>
      </c>
      <c r="B3282" s="196"/>
      <c r="C3282" s="319"/>
      <c r="D3282" s="196" t="s">
        <v>1553</v>
      </c>
      <c r="E3282" s="826">
        <v>4.08</v>
      </c>
      <c r="F3282" s="826">
        <v>1.5</v>
      </c>
      <c r="G3282" s="826">
        <v>3</v>
      </c>
      <c r="H3282" s="826">
        <v>1</v>
      </c>
      <c r="I3282" s="826"/>
      <c r="J3282" s="826">
        <v>6.12</v>
      </c>
      <c r="K3282" s="826">
        <v>4.28</v>
      </c>
      <c r="L3282" s="142"/>
      <c r="M3282" s="136">
        <v>498</v>
      </c>
    </row>
    <row r="3283" s="44" customFormat="1" customHeight="1" spans="1:13">
      <c r="A3283" s="196"/>
      <c r="B3283" s="196"/>
      <c r="C3283" s="196"/>
      <c r="D3283" s="196"/>
      <c r="E3283" s="196"/>
      <c r="F3283" s="826"/>
      <c r="G3283" s="196"/>
      <c r="H3283" s="196"/>
      <c r="I3283" s="196"/>
      <c r="J3283" s="196"/>
      <c r="K3283" s="196"/>
      <c r="L3283" s="196"/>
    </row>
    <row r="3284" s="137" customFormat="1" customHeight="1" spans="1:13">
      <c r="A3284" s="142"/>
      <c r="B3284" s="840" t="s">
        <v>145</v>
      </c>
      <c r="C3284" s="841"/>
      <c r="D3284" s="142" t="s">
        <v>1547</v>
      </c>
      <c r="E3284" s="142">
        <v>6480.1</v>
      </c>
      <c r="F3284" s="142"/>
      <c r="G3284" s="142"/>
      <c r="H3284" s="142"/>
      <c r="I3284" s="142"/>
      <c r="J3284" s="142"/>
      <c r="K3284" s="142"/>
      <c r="L3284" s="142"/>
    </row>
    <row r="3285" s="137" customFormat="1" customHeight="1" spans="1:13">
      <c r="A3285" s="142"/>
      <c r="B3285" s="842"/>
      <c r="C3285" s="843"/>
      <c r="D3285" s="142" t="s">
        <v>1553</v>
      </c>
      <c r="E3285" s="142">
        <v>8515.21</v>
      </c>
      <c r="F3285" s="142"/>
      <c r="G3285" s="142"/>
      <c r="H3285" s="142"/>
      <c r="I3285" s="142"/>
      <c r="J3285" s="142"/>
      <c r="K3285" s="142"/>
      <c r="L3285" s="142"/>
    </row>
    <row r="3286" s="137" customFormat="1" customHeight="1" spans="1:13">
      <c r="A3286" s="142"/>
      <c r="B3286" s="842"/>
      <c r="C3286" s="843"/>
      <c r="D3286" s="844" t="s">
        <v>1606</v>
      </c>
      <c r="E3286" s="142">
        <v>2953.82</v>
      </c>
      <c r="F3286" s="142"/>
      <c r="G3286" s="142"/>
      <c r="H3286" s="142"/>
      <c r="I3286" s="142"/>
      <c r="J3286" s="142"/>
      <c r="K3286" s="142"/>
      <c r="L3286" s="142"/>
    </row>
    <row r="3287" s="137" customFormat="1" customHeight="1" spans="1:13">
      <c r="A3287" s="142"/>
      <c r="B3287" s="842"/>
      <c r="C3287" s="843"/>
      <c r="D3287" s="845" t="s">
        <v>1555</v>
      </c>
      <c r="E3287" s="142">
        <v>14662.14</v>
      </c>
      <c r="F3287" s="142"/>
      <c r="G3287" s="142"/>
      <c r="H3287" s="142"/>
      <c r="I3287" s="142"/>
      <c r="J3287" s="142"/>
      <c r="K3287" s="142"/>
      <c r="L3287" s="142"/>
    </row>
    <row r="3288" s="137" customFormat="1" customHeight="1" spans="1:13">
      <c r="A3288" s="142"/>
      <c r="B3288" s="842"/>
      <c r="C3288" s="843"/>
      <c r="D3288" s="844" t="s">
        <v>2731</v>
      </c>
      <c r="E3288" s="142">
        <v>12310.37</v>
      </c>
      <c r="F3288" s="142"/>
      <c r="G3288" s="142"/>
      <c r="H3288" s="142"/>
      <c r="I3288" s="142"/>
      <c r="J3288" s="142"/>
      <c r="K3288" s="142"/>
      <c r="L3288" s="142"/>
    </row>
  </sheetData>
  <sheetProtection formatCells="0" formatColumns="0" formatRows="0" insertRows="0" insertColumns="0" insertHyperlinks="0" deleteColumns="0" deleteRows="0" sort="0" autoFilter="0" pivotTables="0"/>
  <autoFilter xmlns:etc="http://www.wps.cn/officeDocument/2017/etCustomData" ref="A2:L3288" etc:filterBottomFollowUsedRange="0">
    <extLst/>
  </autoFilter>
  <mergeCells count="861">
    <mergeCell ref="A1:L1"/>
    <mergeCell ref="M1:N1"/>
    <mergeCell ref="O1:P1"/>
    <mergeCell ref="B3:C3"/>
    <mergeCell ref="B2994:C2994"/>
    <mergeCell ref="B4:B31"/>
    <mergeCell ref="B32:B44"/>
    <mergeCell ref="B45:B73"/>
    <mergeCell ref="B74:B117"/>
    <mergeCell ref="B118:B159"/>
    <mergeCell ref="B160:B202"/>
    <mergeCell ref="B203:B358"/>
    <mergeCell ref="B359:B514"/>
    <mergeCell ref="B515:B670"/>
    <mergeCell ref="B671:B826"/>
    <mergeCell ref="B827:B982"/>
    <mergeCell ref="B983:B1130"/>
    <mergeCell ref="B1131:B1286"/>
    <mergeCell ref="B1287:B1442"/>
    <mergeCell ref="B1443:B1598"/>
    <mergeCell ref="B1599:B1754"/>
    <mergeCell ref="B1755:B1910"/>
    <mergeCell ref="B1911:B2066"/>
    <mergeCell ref="B2067:B2213"/>
    <mergeCell ref="B2214:B2369"/>
    <mergeCell ref="B2370:B2525"/>
    <mergeCell ref="B2526:B2681"/>
    <mergeCell ref="B2682:B2837"/>
    <mergeCell ref="B2838:B2993"/>
    <mergeCell ref="B2995:B3008"/>
    <mergeCell ref="B3009:B3017"/>
    <mergeCell ref="B3018:B3025"/>
    <mergeCell ref="B3026:B3062"/>
    <mergeCell ref="B3063:B3126"/>
    <mergeCell ref="B3127:B3186"/>
    <mergeCell ref="B3187:B3250"/>
    <mergeCell ref="B3251:B3282"/>
    <mergeCell ref="C45:C46"/>
    <mergeCell ref="C58:C59"/>
    <mergeCell ref="C90:C92"/>
    <mergeCell ref="C118:C119"/>
    <mergeCell ref="C120:C121"/>
    <mergeCell ref="C160:C161"/>
    <mergeCell ref="C162:C163"/>
    <mergeCell ref="C164:C165"/>
    <mergeCell ref="C166:C167"/>
    <mergeCell ref="C169:C170"/>
    <mergeCell ref="C181:C182"/>
    <mergeCell ref="C183:C184"/>
    <mergeCell ref="C185:C186"/>
    <mergeCell ref="C187:C188"/>
    <mergeCell ref="C189:C190"/>
    <mergeCell ref="C191:C192"/>
    <mergeCell ref="C193:C194"/>
    <mergeCell ref="C195:C196"/>
    <mergeCell ref="C197:C198"/>
    <mergeCell ref="C199:C200"/>
    <mergeCell ref="C201:C202"/>
    <mergeCell ref="C205:C208"/>
    <mergeCell ref="C209:C212"/>
    <mergeCell ref="C213:C216"/>
    <mergeCell ref="C217:C220"/>
    <mergeCell ref="C221:C224"/>
    <mergeCell ref="C225:C228"/>
    <mergeCell ref="C229:C232"/>
    <mergeCell ref="C233:C235"/>
    <mergeCell ref="C236:C238"/>
    <mergeCell ref="C239:C242"/>
    <mergeCell ref="C243:C246"/>
    <mergeCell ref="C247:C250"/>
    <mergeCell ref="C251:C254"/>
    <mergeCell ref="C255:C258"/>
    <mergeCell ref="C259:C262"/>
    <mergeCell ref="C263:C266"/>
    <mergeCell ref="C267:C270"/>
    <mergeCell ref="C271:C273"/>
    <mergeCell ref="C289:C292"/>
    <mergeCell ref="C293:C296"/>
    <mergeCell ref="C297:C300"/>
    <mergeCell ref="C301:C304"/>
    <mergeCell ref="C305:C308"/>
    <mergeCell ref="C309:C312"/>
    <mergeCell ref="C313:C316"/>
    <mergeCell ref="C317:C320"/>
    <mergeCell ref="C321:C323"/>
    <mergeCell ref="C324:C326"/>
    <mergeCell ref="C327:C330"/>
    <mergeCell ref="C331:C334"/>
    <mergeCell ref="C335:C338"/>
    <mergeCell ref="C339:C342"/>
    <mergeCell ref="C343:C346"/>
    <mergeCell ref="C347:C350"/>
    <mergeCell ref="C351:C354"/>
    <mergeCell ref="C355:C357"/>
    <mergeCell ref="C361:C364"/>
    <mergeCell ref="C365:C368"/>
    <mergeCell ref="C369:C372"/>
    <mergeCell ref="C373:C376"/>
    <mergeCell ref="C377:C380"/>
    <mergeCell ref="C381:C384"/>
    <mergeCell ref="C385:C388"/>
    <mergeCell ref="C389:C391"/>
    <mergeCell ref="C392:C394"/>
    <mergeCell ref="C395:C398"/>
    <mergeCell ref="C399:C402"/>
    <mergeCell ref="C403:C406"/>
    <mergeCell ref="C407:C410"/>
    <mergeCell ref="C411:C414"/>
    <mergeCell ref="C415:C418"/>
    <mergeCell ref="C419:C422"/>
    <mergeCell ref="C423:C426"/>
    <mergeCell ref="C427:C429"/>
    <mergeCell ref="C445:C448"/>
    <mergeCell ref="C449:C452"/>
    <mergeCell ref="C453:C456"/>
    <mergeCell ref="C457:C460"/>
    <mergeCell ref="C461:C464"/>
    <mergeCell ref="C465:C468"/>
    <mergeCell ref="C469:C472"/>
    <mergeCell ref="C473:C476"/>
    <mergeCell ref="C477:C479"/>
    <mergeCell ref="C480:C482"/>
    <mergeCell ref="C483:C486"/>
    <mergeCell ref="C487:C490"/>
    <mergeCell ref="C491:C494"/>
    <mergeCell ref="C495:C498"/>
    <mergeCell ref="C499:C502"/>
    <mergeCell ref="C503:C506"/>
    <mergeCell ref="C507:C510"/>
    <mergeCell ref="C511:C513"/>
    <mergeCell ref="C517:C520"/>
    <mergeCell ref="C521:C524"/>
    <mergeCell ref="C525:C528"/>
    <mergeCell ref="C529:C532"/>
    <mergeCell ref="C533:C536"/>
    <mergeCell ref="C537:C540"/>
    <mergeCell ref="C541:C544"/>
    <mergeCell ref="C545:C547"/>
    <mergeCell ref="C548:C550"/>
    <mergeCell ref="C551:C554"/>
    <mergeCell ref="C555:C558"/>
    <mergeCell ref="C559:C562"/>
    <mergeCell ref="C563:C566"/>
    <mergeCell ref="C567:C570"/>
    <mergeCell ref="C571:C574"/>
    <mergeCell ref="C575:C578"/>
    <mergeCell ref="C579:C582"/>
    <mergeCell ref="C583:C585"/>
    <mergeCell ref="C601:C604"/>
    <mergeCell ref="C605:C608"/>
    <mergeCell ref="C609:C612"/>
    <mergeCell ref="C613:C616"/>
    <mergeCell ref="C617:C620"/>
    <mergeCell ref="C621:C624"/>
    <mergeCell ref="C625:C628"/>
    <mergeCell ref="C629:C632"/>
    <mergeCell ref="C633:C635"/>
    <mergeCell ref="C636:C638"/>
    <mergeCell ref="C639:C642"/>
    <mergeCell ref="C643:C646"/>
    <mergeCell ref="C647:C650"/>
    <mergeCell ref="C651:C654"/>
    <mergeCell ref="C655:C658"/>
    <mergeCell ref="C659:C662"/>
    <mergeCell ref="C663:C666"/>
    <mergeCell ref="C667:C669"/>
    <mergeCell ref="C673:C676"/>
    <mergeCell ref="C677:C680"/>
    <mergeCell ref="C681:C684"/>
    <mergeCell ref="C685:C688"/>
    <mergeCell ref="C689:C692"/>
    <mergeCell ref="C693:C696"/>
    <mergeCell ref="C697:C700"/>
    <mergeCell ref="C701:C703"/>
    <mergeCell ref="C704:C706"/>
    <mergeCell ref="C707:C710"/>
    <mergeCell ref="C711:C714"/>
    <mergeCell ref="C715:C718"/>
    <mergeCell ref="C719:C722"/>
    <mergeCell ref="C723:C726"/>
    <mergeCell ref="C727:C730"/>
    <mergeCell ref="C731:C734"/>
    <mergeCell ref="C735:C738"/>
    <mergeCell ref="C739:C741"/>
    <mergeCell ref="C757:C760"/>
    <mergeCell ref="C761:C764"/>
    <mergeCell ref="C765:C768"/>
    <mergeCell ref="C769:C772"/>
    <mergeCell ref="C773:C776"/>
    <mergeCell ref="C777:C780"/>
    <mergeCell ref="C781:C784"/>
    <mergeCell ref="C785:C788"/>
    <mergeCell ref="C789:C791"/>
    <mergeCell ref="C792:C794"/>
    <mergeCell ref="C795:C798"/>
    <mergeCell ref="C799:C802"/>
    <mergeCell ref="C803:C806"/>
    <mergeCell ref="C807:C810"/>
    <mergeCell ref="C811:C814"/>
    <mergeCell ref="C815:C818"/>
    <mergeCell ref="C819:C822"/>
    <mergeCell ref="C823:C825"/>
    <mergeCell ref="C829:C832"/>
    <mergeCell ref="C833:C836"/>
    <mergeCell ref="C837:C840"/>
    <mergeCell ref="C841:C844"/>
    <mergeCell ref="C845:C848"/>
    <mergeCell ref="C849:C852"/>
    <mergeCell ref="C853:C856"/>
    <mergeCell ref="C857:C859"/>
    <mergeCell ref="C860:C862"/>
    <mergeCell ref="C863:C866"/>
    <mergeCell ref="C867:C870"/>
    <mergeCell ref="C871:C874"/>
    <mergeCell ref="C875:C878"/>
    <mergeCell ref="C879:C882"/>
    <mergeCell ref="C883:C886"/>
    <mergeCell ref="C887:C890"/>
    <mergeCell ref="C891:C894"/>
    <mergeCell ref="C895:C897"/>
    <mergeCell ref="C913:C916"/>
    <mergeCell ref="C917:C920"/>
    <mergeCell ref="C921:C924"/>
    <mergeCell ref="C925:C928"/>
    <mergeCell ref="C929:C932"/>
    <mergeCell ref="C933:C936"/>
    <mergeCell ref="C937:C940"/>
    <mergeCell ref="C941:C944"/>
    <mergeCell ref="C945:C947"/>
    <mergeCell ref="C948:C950"/>
    <mergeCell ref="C951:C954"/>
    <mergeCell ref="C955:C958"/>
    <mergeCell ref="C959:C962"/>
    <mergeCell ref="C963:C966"/>
    <mergeCell ref="C967:C970"/>
    <mergeCell ref="C971:C974"/>
    <mergeCell ref="C975:C978"/>
    <mergeCell ref="C979:C981"/>
    <mergeCell ref="C985:C988"/>
    <mergeCell ref="C989:C992"/>
    <mergeCell ref="C993:C996"/>
    <mergeCell ref="C997:C1000"/>
    <mergeCell ref="C1001:C1004"/>
    <mergeCell ref="C1005:C1008"/>
    <mergeCell ref="C1009:C1012"/>
    <mergeCell ref="C1013:C1015"/>
    <mergeCell ref="C1016:C1019"/>
    <mergeCell ref="C1020:C1023"/>
    <mergeCell ref="C1024:C1027"/>
    <mergeCell ref="C1028:C1031"/>
    <mergeCell ref="C1032:C1035"/>
    <mergeCell ref="C1036:C1039"/>
    <mergeCell ref="C1040:C1043"/>
    <mergeCell ref="C1044:C1047"/>
    <mergeCell ref="C1048:C1050"/>
    <mergeCell ref="C1064:C1067"/>
    <mergeCell ref="C1068:C1071"/>
    <mergeCell ref="C1072:C1075"/>
    <mergeCell ref="C1076:C1079"/>
    <mergeCell ref="C1080:C1083"/>
    <mergeCell ref="C1084:C1087"/>
    <mergeCell ref="C1088:C1091"/>
    <mergeCell ref="C1092:C1095"/>
    <mergeCell ref="C1096:C1098"/>
    <mergeCell ref="C1099:C1102"/>
    <mergeCell ref="C1103:C1106"/>
    <mergeCell ref="C1107:C1110"/>
    <mergeCell ref="C1111:C1114"/>
    <mergeCell ref="C1115:C1118"/>
    <mergeCell ref="C1119:C1122"/>
    <mergeCell ref="C1123:C1126"/>
    <mergeCell ref="C1127:C1129"/>
    <mergeCell ref="C1133:C1136"/>
    <mergeCell ref="C1137:C1140"/>
    <mergeCell ref="C1141:C1144"/>
    <mergeCell ref="C1145:C1148"/>
    <mergeCell ref="C1149:C1152"/>
    <mergeCell ref="C1153:C1156"/>
    <mergeCell ref="C1157:C1160"/>
    <mergeCell ref="C1161:C1163"/>
    <mergeCell ref="C1164:C1166"/>
    <mergeCell ref="C1167:C1170"/>
    <mergeCell ref="C1171:C1174"/>
    <mergeCell ref="C1175:C1178"/>
    <mergeCell ref="C1179:C1182"/>
    <mergeCell ref="C1183:C1186"/>
    <mergeCell ref="C1187:C1190"/>
    <mergeCell ref="C1191:C1194"/>
    <mergeCell ref="C1195:C1198"/>
    <mergeCell ref="C1199:C1201"/>
    <mergeCell ref="C1217:C1220"/>
    <mergeCell ref="C1221:C1224"/>
    <mergeCell ref="C1225:C1228"/>
    <mergeCell ref="C1229:C1232"/>
    <mergeCell ref="C1233:C1236"/>
    <mergeCell ref="C1237:C1240"/>
    <mergeCell ref="C1241:C1244"/>
    <mergeCell ref="C1245:C1248"/>
    <mergeCell ref="C1249:C1251"/>
    <mergeCell ref="C1252:C1254"/>
    <mergeCell ref="C1255:C1258"/>
    <mergeCell ref="C1259:C1262"/>
    <mergeCell ref="C1263:C1266"/>
    <mergeCell ref="C1267:C1270"/>
    <mergeCell ref="C1271:C1274"/>
    <mergeCell ref="C1275:C1278"/>
    <mergeCell ref="C1279:C1282"/>
    <mergeCell ref="C1283:C1285"/>
    <mergeCell ref="C1289:C1292"/>
    <mergeCell ref="C1293:C1296"/>
    <mergeCell ref="C1297:C1300"/>
    <mergeCell ref="C1301:C1304"/>
    <mergeCell ref="C1305:C1308"/>
    <mergeCell ref="C1309:C1312"/>
    <mergeCell ref="C1313:C1316"/>
    <mergeCell ref="C1317:C1319"/>
    <mergeCell ref="C1320:C1322"/>
    <mergeCell ref="C1323:C1326"/>
    <mergeCell ref="C1327:C1330"/>
    <mergeCell ref="C1331:C1334"/>
    <mergeCell ref="C1335:C1338"/>
    <mergeCell ref="C1339:C1342"/>
    <mergeCell ref="C1343:C1346"/>
    <mergeCell ref="C1347:C1350"/>
    <mergeCell ref="C1351:C1354"/>
    <mergeCell ref="C1355:C1357"/>
    <mergeCell ref="C1373:C1376"/>
    <mergeCell ref="C1377:C1380"/>
    <mergeCell ref="C1381:C1384"/>
    <mergeCell ref="C1385:C1388"/>
    <mergeCell ref="C1389:C1392"/>
    <mergeCell ref="C1393:C1396"/>
    <mergeCell ref="C1397:C1400"/>
    <mergeCell ref="C1401:C1404"/>
    <mergeCell ref="C1405:C1407"/>
    <mergeCell ref="C1408:C1410"/>
    <mergeCell ref="C1411:C1414"/>
    <mergeCell ref="C1415:C1418"/>
    <mergeCell ref="C1419:C1422"/>
    <mergeCell ref="C1423:C1426"/>
    <mergeCell ref="C1427:C1430"/>
    <mergeCell ref="C1431:C1434"/>
    <mergeCell ref="C1435:C1438"/>
    <mergeCell ref="C1439:C1441"/>
    <mergeCell ref="C1445:C1448"/>
    <mergeCell ref="C1449:C1452"/>
    <mergeCell ref="C1453:C1456"/>
    <mergeCell ref="C1457:C1460"/>
    <mergeCell ref="C1461:C1464"/>
    <mergeCell ref="C1465:C1468"/>
    <mergeCell ref="C1469:C1472"/>
    <mergeCell ref="C1473:C1475"/>
    <mergeCell ref="C1476:C1478"/>
    <mergeCell ref="C1479:C1482"/>
    <mergeCell ref="C1483:C1486"/>
    <mergeCell ref="C1487:C1490"/>
    <mergeCell ref="C1491:C1494"/>
    <mergeCell ref="C1495:C1498"/>
    <mergeCell ref="C1499:C1502"/>
    <mergeCell ref="C1503:C1506"/>
    <mergeCell ref="C1507:C1510"/>
    <mergeCell ref="C1511:C1513"/>
    <mergeCell ref="C1529:C1532"/>
    <mergeCell ref="C1533:C1536"/>
    <mergeCell ref="C1537:C1540"/>
    <mergeCell ref="C1541:C1544"/>
    <mergeCell ref="C1545:C1548"/>
    <mergeCell ref="C1549:C1552"/>
    <mergeCell ref="C1553:C1556"/>
    <mergeCell ref="C1557:C1560"/>
    <mergeCell ref="C1561:C1563"/>
    <mergeCell ref="C1564:C1566"/>
    <mergeCell ref="C1567:C1570"/>
    <mergeCell ref="C1571:C1574"/>
    <mergeCell ref="C1575:C1578"/>
    <mergeCell ref="C1579:C1582"/>
    <mergeCell ref="C1583:C1586"/>
    <mergeCell ref="C1587:C1590"/>
    <mergeCell ref="C1591:C1594"/>
    <mergeCell ref="C1595:C1597"/>
    <mergeCell ref="C1601:C1604"/>
    <mergeCell ref="C1605:C1608"/>
    <mergeCell ref="C1609:C1612"/>
    <mergeCell ref="C1613:C1616"/>
    <mergeCell ref="C1617:C1620"/>
    <mergeCell ref="C1621:C1624"/>
    <mergeCell ref="C1625:C1628"/>
    <mergeCell ref="C1629:C1631"/>
    <mergeCell ref="C1632:C1634"/>
    <mergeCell ref="C1635:C1638"/>
    <mergeCell ref="C1639:C1642"/>
    <mergeCell ref="C1643:C1646"/>
    <mergeCell ref="C1647:C1650"/>
    <mergeCell ref="C1651:C1654"/>
    <mergeCell ref="C1655:C1658"/>
    <mergeCell ref="C1659:C1662"/>
    <mergeCell ref="C1663:C1666"/>
    <mergeCell ref="C1667:C1669"/>
    <mergeCell ref="C1685:C1688"/>
    <mergeCell ref="C1689:C1692"/>
    <mergeCell ref="C1693:C1696"/>
    <mergeCell ref="C1697:C1700"/>
    <mergeCell ref="C1701:C1704"/>
    <mergeCell ref="C1705:C1708"/>
    <mergeCell ref="C1709:C1712"/>
    <mergeCell ref="C1713:C1716"/>
    <mergeCell ref="C1717:C1719"/>
    <mergeCell ref="C1720:C1722"/>
    <mergeCell ref="C1723:C1726"/>
    <mergeCell ref="C1727:C1730"/>
    <mergeCell ref="C1731:C1734"/>
    <mergeCell ref="C1735:C1738"/>
    <mergeCell ref="C1739:C1742"/>
    <mergeCell ref="C1743:C1746"/>
    <mergeCell ref="C1747:C1750"/>
    <mergeCell ref="C1751:C1753"/>
    <mergeCell ref="C1757:C1760"/>
    <mergeCell ref="C1761:C1764"/>
    <mergeCell ref="C1765:C1768"/>
    <mergeCell ref="C1769:C1772"/>
    <mergeCell ref="C1773:C1776"/>
    <mergeCell ref="C1777:C1780"/>
    <mergeCell ref="C1781:C1784"/>
    <mergeCell ref="C1785:C1787"/>
    <mergeCell ref="C1788:C1790"/>
    <mergeCell ref="C1791:C1794"/>
    <mergeCell ref="C1795:C1798"/>
    <mergeCell ref="C1799:C1802"/>
    <mergeCell ref="C1803:C1806"/>
    <mergeCell ref="C1807:C1810"/>
    <mergeCell ref="C1811:C1814"/>
    <mergeCell ref="C1815:C1818"/>
    <mergeCell ref="C1819:C1822"/>
    <mergeCell ref="C1823:C1825"/>
    <mergeCell ref="C1841:C1844"/>
    <mergeCell ref="C1845:C1848"/>
    <mergeCell ref="C1849:C1852"/>
    <mergeCell ref="C1853:C1856"/>
    <mergeCell ref="C1857:C1860"/>
    <mergeCell ref="C1861:C1864"/>
    <mergeCell ref="C1865:C1868"/>
    <mergeCell ref="C1869:C1872"/>
    <mergeCell ref="C1873:C1875"/>
    <mergeCell ref="C1876:C1878"/>
    <mergeCell ref="C1879:C1882"/>
    <mergeCell ref="C1883:C1886"/>
    <mergeCell ref="C1887:C1890"/>
    <mergeCell ref="C1891:C1894"/>
    <mergeCell ref="C1895:C1898"/>
    <mergeCell ref="C1899:C1902"/>
    <mergeCell ref="C1903:C1906"/>
    <mergeCell ref="C1907:C1909"/>
    <mergeCell ref="C1913:C1916"/>
    <mergeCell ref="C1917:C1920"/>
    <mergeCell ref="C1921:C1924"/>
    <mergeCell ref="C1925:C1928"/>
    <mergeCell ref="C1929:C1932"/>
    <mergeCell ref="C1933:C1936"/>
    <mergeCell ref="C1937:C1940"/>
    <mergeCell ref="C1941:C1943"/>
    <mergeCell ref="C1944:C1946"/>
    <mergeCell ref="C1947:C1950"/>
    <mergeCell ref="C1951:C1954"/>
    <mergeCell ref="C1955:C1958"/>
    <mergeCell ref="C1959:C1962"/>
    <mergeCell ref="C1963:C1966"/>
    <mergeCell ref="C1967:C1970"/>
    <mergeCell ref="C1971:C1974"/>
    <mergeCell ref="C1975:C1978"/>
    <mergeCell ref="C1979:C1981"/>
    <mergeCell ref="C1997:C2000"/>
    <mergeCell ref="C2001:C2004"/>
    <mergeCell ref="C2005:C2008"/>
    <mergeCell ref="C2009:C2012"/>
    <mergeCell ref="C2013:C2016"/>
    <mergeCell ref="C2017:C2020"/>
    <mergeCell ref="C2021:C2024"/>
    <mergeCell ref="C2025:C2028"/>
    <mergeCell ref="C2029:C2031"/>
    <mergeCell ref="C2032:C2034"/>
    <mergeCell ref="C2035:C2038"/>
    <mergeCell ref="C2039:C2042"/>
    <mergeCell ref="C2043:C2046"/>
    <mergeCell ref="C2047:C2050"/>
    <mergeCell ref="C2051:C2054"/>
    <mergeCell ref="C2055:C2058"/>
    <mergeCell ref="C2059:C2062"/>
    <mergeCell ref="C2063:C2065"/>
    <mergeCell ref="C2069:C2072"/>
    <mergeCell ref="C2073:C2076"/>
    <mergeCell ref="C2077:C2080"/>
    <mergeCell ref="C2081:C2084"/>
    <mergeCell ref="C2085:C2088"/>
    <mergeCell ref="C2089:C2092"/>
    <mergeCell ref="C2093:C2096"/>
    <mergeCell ref="C2097:C2099"/>
    <mergeCell ref="C2100:C2102"/>
    <mergeCell ref="C2103:C2106"/>
    <mergeCell ref="C2107:C2110"/>
    <mergeCell ref="C2111:C2114"/>
    <mergeCell ref="C2115:C2118"/>
    <mergeCell ref="C2119:C2122"/>
    <mergeCell ref="C2123:C2126"/>
    <mergeCell ref="C2127:C2130"/>
    <mergeCell ref="C2131:C2133"/>
    <mergeCell ref="C2149:C2152"/>
    <mergeCell ref="C2153:C2156"/>
    <mergeCell ref="C2157:C2160"/>
    <mergeCell ref="C2161:C2164"/>
    <mergeCell ref="C2165:C2168"/>
    <mergeCell ref="C2169:C2172"/>
    <mergeCell ref="C2173:C2176"/>
    <mergeCell ref="C2177:C2180"/>
    <mergeCell ref="C2181:C2183"/>
    <mergeCell ref="C2184:C2186"/>
    <mergeCell ref="C2187:C2189"/>
    <mergeCell ref="C2190:C2193"/>
    <mergeCell ref="C2194:C2197"/>
    <mergeCell ref="C2198:C2201"/>
    <mergeCell ref="C2202:C2205"/>
    <mergeCell ref="C2206:C2209"/>
    <mergeCell ref="C2210:C2212"/>
    <mergeCell ref="C2216:C2219"/>
    <mergeCell ref="C2220:C2223"/>
    <mergeCell ref="C2224:C2227"/>
    <mergeCell ref="C2228:C2231"/>
    <mergeCell ref="C2232:C2235"/>
    <mergeCell ref="C2236:C2239"/>
    <mergeCell ref="C2240:C2243"/>
    <mergeCell ref="C2244:C2246"/>
    <mergeCell ref="C2247:C2249"/>
    <mergeCell ref="C2250:C2253"/>
    <mergeCell ref="C2254:C2257"/>
    <mergeCell ref="C2258:C2261"/>
    <mergeCell ref="C2262:C2265"/>
    <mergeCell ref="C2266:C2269"/>
    <mergeCell ref="C2270:C2273"/>
    <mergeCell ref="C2274:C2277"/>
    <mergeCell ref="C2278:C2281"/>
    <mergeCell ref="C2282:C2284"/>
    <mergeCell ref="C2300:C2303"/>
    <mergeCell ref="C2304:C2307"/>
    <mergeCell ref="C2308:C2311"/>
    <mergeCell ref="C2312:C2315"/>
    <mergeCell ref="C2316:C2319"/>
    <mergeCell ref="C2320:C2323"/>
    <mergeCell ref="C2324:C2327"/>
    <mergeCell ref="C2328:C2331"/>
    <mergeCell ref="C2332:C2334"/>
    <mergeCell ref="C2335:C2337"/>
    <mergeCell ref="C2338:C2341"/>
    <mergeCell ref="C2342:C2345"/>
    <mergeCell ref="C2346:C2349"/>
    <mergeCell ref="C2350:C2353"/>
    <mergeCell ref="C2354:C2357"/>
    <mergeCell ref="C2358:C2361"/>
    <mergeCell ref="C2362:C2365"/>
    <mergeCell ref="C2366:C2368"/>
    <mergeCell ref="C2372:C2375"/>
    <mergeCell ref="C2376:C2379"/>
    <mergeCell ref="C2380:C2383"/>
    <mergeCell ref="C2384:C2387"/>
    <mergeCell ref="C2388:C2391"/>
    <mergeCell ref="C2392:C2395"/>
    <mergeCell ref="C2396:C2399"/>
    <mergeCell ref="C2400:C2402"/>
    <mergeCell ref="C2403:C2405"/>
    <mergeCell ref="C2406:C2409"/>
    <mergeCell ref="C2410:C2413"/>
    <mergeCell ref="C2414:C2417"/>
    <mergeCell ref="C2418:C2421"/>
    <mergeCell ref="C2422:C2425"/>
    <mergeCell ref="C2426:C2429"/>
    <mergeCell ref="C2430:C2433"/>
    <mergeCell ref="C2434:C2437"/>
    <mergeCell ref="C2438:C2440"/>
    <mergeCell ref="C2456:C2459"/>
    <mergeCell ref="C2460:C2463"/>
    <mergeCell ref="C2464:C2467"/>
    <mergeCell ref="C2468:C2471"/>
    <mergeCell ref="C2472:C2475"/>
    <mergeCell ref="C2476:C2479"/>
    <mergeCell ref="C2480:C2483"/>
    <mergeCell ref="C2484:C2487"/>
    <mergeCell ref="C2488:C2490"/>
    <mergeCell ref="C2491:C2493"/>
    <mergeCell ref="C2494:C2497"/>
    <mergeCell ref="C2498:C2501"/>
    <mergeCell ref="C2502:C2505"/>
    <mergeCell ref="C2506:C2509"/>
    <mergeCell ref="C2510:C2513"/>
    <mergeCell ref="C2514:C2517"/>
    <mergeCell ref="C2518:C2521"/>
    <mergeCell ref="C2522:C2524"/>
    <mergeCell ref="C2528:C2531"/>
    <mergeCell ref="C2532:C2535"/>
    <mergeCell ref="C2536:C2539"/>
    <mergeCell ref="C2540:C2543"/>
    <mergeCell ref="C2544:C2547"/>
    <mergeCell ref="C2548:C2551"/>
    <mergeCell ref="C2552:C2555"/>
    <mergeCell ref="C2556:C2558"/>
    <mergeCell ref="C2559:C2561"/>
    <mergeCell ref="C2562:C2565"/>
    <mergeCell ref="C2566:C2569"/>
    <mergeCell ref="C2570:C2573"/>
    <mergeCell ref="C2574:C2577"/>
    <mergeCell ref="C2578:C2581"/>
    <mergeCell ref="C2582:C2585"/>
    <mergeCell ref="C2586:C2589"/>
    <mergeCell ref="C2590:C2593"/>
    <mergeCell ref="C2594:C2596"/>
    <mergeCell ref="C2612:C2615"/>
    <mergeCell ref="C2616:C2619"/>
    <mergeCell ref="C2620:C2623"/>
    <mergeCell ref="C2624:C2627"/>
    <mergeCell ref="C2628:C2631"/>
    <mergeCell ref="C2632:C2635"/>
    <mergeCell ref="C2636:C2639"/>
    <mergeCell ref="C2640:C2643"/>
    <mergeCell ref="C2644:C2646"/>
    <mergeCell ref="C2647:C2649"/>
    <mergeCell ref="C2650:C2653"/>
    <mergeCell ref="C2654:C2657"/>
    <mergeCell ref="C2658:C2661"/>
    <mergeCell ref="C2662:C2665"/>
    <mergeCell ref="C2666:C2669"/>
    <mergeCell ref="C2670:C2673"/>
    <mergeCell ref="C2674:C2677"/>
    <mergeCell ref="C2678:C2680"/>
    <mergeCell ref="C2684:C2687"/>
    <mergeCell ref="C2688:C2691"/>
    <mergeCell ref="C2692:C2695"/>
    <mergeCell ref="C2696:C2699"/>
    <mergeCell ref="C2700:C2703"/>
    <mergeCell ref="C2704:C2707"/>
    <mergeCell ref="C2708:C2711"/>
    <mergeCell ref="C2712:C2714"/>
    <mergeCell ref="C2715:C2717"/>
    <mergeCell ref="C2718:C2721"/>
    <mergeCell ref="C2722:C2725"/>
    <mergeCell ref="C2726:C2729"/>
    <mergeCell ref="C2730:C2733"/>
    <mergeCell ref="C2734:C2737"/>
    <mergeCell ref="C2738:C2741"/>
    <mergeCell ref="C2742:C2745"/>
    <mergeCell ref="C2746:C2749"/>
    <mergeCell ref="C2750:C2752"/>
    <mergeCell ref="C2768:C2771"/>
    <mergeCell ref="C2772:C2775"/>
    <mergeCell ref="C2776:C2779"/>
    <mergeCell ref="C2780:C2783"/>
    <mergeCell ref="C2784:C2787"/>
    <mergeCell ref="C2788:C2791"/>
    <mergeCell ref="C2792:C2795"/>
    <mergeCell ref="C2796:C2799"/>
    <mergeCell ref="C2800:C2802"/>
    <mergeCell ref="C2803:C2805"/>
    <mergeCell ref="C2806:C2809"/>
    <mergeCell ref="C2810:C2813"/>
    <mergeCell ref="C2814:C2817"/>
    <mergeCell ref="C2818:C2821"/>
    <mergeCell ref="C2822:C2825"/>
    <mergeCell ref="C2826:C2829"/>
    <mergeCell ref="C2830:C2833"/>
    <mergeCell ref="C2834:C2836"/>
    <mergeCell ref="C2840:C2843"/>
    <mergeCell ref="C2844:C2847"/>
    <mergeCell ref="C2848:C2851"/>
    <mergeCell ref="C2852:C2855"/>
    <mergeCell ref="C2856:C2859"/>
    <mergeCell ref="C2860:C2863"/>
    <mergeCell ref="C2864:C2867"/>
    <mergeCell ref="C2868:C2870"/>
    <mergeCell ref="C2871:C2873"/>
    <mergeCell ref="C2874:C2877"/>
    <mergeCell ref="C2878:C2881"/>
    <mergeCell ref="C2882:C2885"/>
    <mergeCell ref="C2886:C2889"/>
    <mergeCell ref="C2890:C2893"/>
    <mergeCell ref="C2894:C2897"/>
    <mergeCell ref="C2898:C2901"/>
    <mergeCell ref="C2902:C2905"/>
    <mergeCell ref="C2906:C2908"/>
    <mergeCell ref="C2924:C2927"/>
    <mergeCell ref="C2928:C2931"/>
    <mergeCell ref="C2932:C2935"/>
    <mergeCell ref="C2936:C2939"/>
    <mergeCell ref="C2940:C2943"/>
    <mergeCell ref="C2944:C2947"/>
    <mergeCell ref="C2948:C2951"/>
    <mergeCell ref="C2952:C2955"/>
    <mergeCell ref="C2956:C2958"/>
    <mergeCell ref="C2959:C2961"/>
    <mergeCell ref="C2962:C2965"/>
    <mergeCell ref="C2966:C2969"/>
    <mergeCell ref="C2970:C2973"/>
    <mergeCell ref="C2974:C2977"/>
    <mergeCell ref="C2978:C2981"/>
    <mergeCell ref="C2982:C2985"/>
    <mergeCell ref="C2986:C2989"/>
    <mergeCell ref="C3009:C3010"/>
    <mergeCell ref="C3011:C3012"/>
    <mergeCell ref="C3018:C3019"/>
    <mergeCell ref="C3020:C3021"/>
    <mergeCell ref="C3047:C3048"/>
    <mergeCell ref="C3049:C3050"/>
    <mergeCell ref="C3051:C3052"/>
    <mergeCell ref="C3053:C3054"/>
    <mergeCell ref="C3055:C3056"/>
    <mergeCell ref="C3057:C3058"/>
    <mergeCell ref="C3084:C3085"/>
    <mergeCell ref="C3086:C3087"/>
    <mergeCell ref="C3088:C3089"/>
    <mergeCell ref="C3090:C3091"/>
    <mergeCell ref="C3092:C3093"/>
    <mergeCell ref="C3094:C3095"/>
    <mergeCell ref="C3096:C3097"/>
    <mergeCell ref="C3098:C3099"/>
    <mergeCell ref="C3100:C3101"/>
    <mergeCell ref="C3102:C3103"/>
    <mergeCell ref="C3104:C3105"/>
    <mergeCell ref="C3107:C3108"/>
    <mergeCell ref="C3109:C3110"/>
    <mergeCell ref="C3111:C3112"/>
    <mergeCell ref="C3113:C3114"/>
    <mergeCell ref="C3115:C3116"/>
    <mergeCell ref="C3119:C3120"/>
    <mergeCell ref="C3121:C3122"/>
    <mergeCell ref="C3123:C3124"/>
    <mergeCell ref="C3148:C3149"/>
    <mergeCell ref="C3150:C3151"/>
    <mergeCell ref="C3152:C3153"/>
    <mergeCell ref="C3154:C3155"/>
    <mergeCell ref="C3156:C3157"/>
    <mergeCell ref="C3158:C3159"/>
    <mergeCell ref="C3160:C3161"/>
    <mergeCell ref="C3162:C3163"/>
    <mergeCell ref="C3164:C3165"/>
    <mergeCell ref="C3166:C3167"/>
    <mergeCell ref="C3168:C3169"/>
    <mergeCell ref="C3170:C3171"/>
    <mergeCell ref="C3172:C3173"/>
    <mergeCell ref="C3174:C3175"/>
    <mergeCell ref="C3177:C3178"/>
    <mergeCell ref="C3179:C3180"/>
    <mergeCell ref="C3181:C3182"/>
    <mergeCell ref="C3183:C3184"/>
    <mergeCell ref="C3208:C3209"/>
    <mergeCell ref="C3210:C3211"/>
    <mergeCell ref="C3213:C3214"/>
    <mergeCell ref="C3216:C3217"/>
    <mergeCell ref="C3218:C3219"/>
    <mergeCell ref="C3220:C3221"/>
    <mergeCell ref="C3222:C3223"/>
    <mergeCell ref="C3224:C3225"/>
    <mergeCell ref="C3226:C3227"/>
    <mergeCell ref="C3228:C3229"/>
    <mergeCell ref="C3230:C3231"/>
    <mergeCell ref="C3232:C3233"/>
    <mergeCell ref="C3234:C3235"/>
    <mergeCell ref="C3236:C3237"/>
    <mergeCell ref="C3238:C3239"/>
    <mergeCell ref="C3240:C3241"/>
    <mergeCell ref="C3243:C3244"/>
    <mergeCell ref="C3245:C3246"/>
    <mergeCell ref="C3247:C3248"/>
    <mergeCell ref="C3272:C3273"/>
    <mergeCell ref="C3274:C3276"/>
    <mergeCell ref="C3279:C3280"/>
    <mergeCell ref="L45:L46"/>
    <mergeCell ref="L58:L59"/>
    <mergeCell ref="L90:L92"/>
    <mergeCell ref="L118:L119"/>
    <mergeCell ref="L120:L121"/>
    <mergeCell ref="L160:L161"/>
    <mergeCell ref="L162:L163"/>
    <mergeCell ref="L164:L165"/>
    <mergeCell ref="L166:L167"/>
    <mergeCell ref="L169:L170"/>
    <mergeCell ref="L181:L182"/>
    <mergeCell ref="L183:L184"/>
    <mergeCell ref="L185:L186"/>
    <mergeCell ref="L187:L188"/>
    <mergeCell ref="L189:L190"/>
    <mergeCell ref="L191:L192"/>
    <mergeCell ref="L193:L194"/>
    <mergeCell ref="L195:L196"/>
    <mergeCell ref="L197:L198"/>
    <mergeCell ref="L199:L200"/>
    <mergeCell ref="L201:L202"/>
    <mergeCell ref="L3009:L3010"/>
    <mergeCell ref="L3018:L3019"/>
    <mergeCell ref="L3020:L3021"/>
    <mergeCell ref="L3022:L3023"/>
    <mergeCell ref="L3047:L3048"/>
    <mergeCell ref="L3049:L3050"/>
    <mergeCell ref="L3051:L3052"/>
    <mergeCell ref="L3053:L3054"/>
    <mergeCell ref="L3055:L3056"/>
    <mergeCell ref="L3057:L3058"/>
    <mergeCell ref="L3084:L3085"/>
    <mergeCell ref="L3086:L3087"/>
    <mergeCell ref="L3088:L3089"/>
    <mergeCell ref="L3090:L3091"/>
    <mergeCell ref="L3092:L3093"/>
    <mergeCell ref="L3094:L3095"/>
    <mergeCell ref="L3096:L3097"/>
    <mergeCell ref="L3098:L3099"/>
    <mergeCell ref="L3100:L3101"/>
    <mergeCell ref="L3102:L3103"/>
    <mergeCell ref="L3104:L3105"/>
    <mergeCell ref="L3107:L3108"/>
    <mergeCell ref="L3109:L3110"/>
    <mergeCell ref="L3111:L3112"/>
    <mergeCell ref="L3113:L3114"/>
    <mergeCell ref="L3115:L3116"/>
    <mergeCell ref="L3119:L3120"/>
    <mergeCell ref="L3121:L3122"/>
    <mergeCell ref="L3123:L3124"/>
    <mergeCell ref="L3148:L3149"/>
    <mergeCell ref="L3150:L3151"/>
    <mergeCell ref="L3152:L3153"/>
    <mergeCell ref="L3154:L3155"/>
    <mergeCell ref="L3156:L3157"/>
    <mergeCell ref="L3158:L3159"/>
    <mergeCell ref="L3160:L3161"/>
    <mergeCell ref="L3162:L3163"/>
    <mergeCell ref="L3164:L3165"/>
    <mergeCell ref="L3166:L3167"/>
    <mergeCell ref="L3168:L3169"/>
    <mergeCell ref="L3170:L3171"/>
    <mergeCell ref="L3172:L3173"/>
    <mergeCell ref="L3174:L3175"/>
    <mergeCell ref="L3177:L3178"/>
    <mergeCell ref="L3179:L3180"/>
    <mergeCell ref="L3181:L3182"/>
    <mergeCell ref="L3183:L3184"/>
    <mergeCell ref="L3208:L3209"/>
    <mergeCell ref="L3210:L3211"/>
    <mergeCell ref="L3213:L3214"/>
    <mergeCell ref="L3216:L3217"/>
    <mergeCell ref="L3218:L3219"/>
    <mergeCell ref="L3220:L3221"/>
    <mergeCell ref="L3222:L3223"/>
    <mergeCell ref="L3224:L3225"/>
    <mergeCell ref="L3226:L3227"/>
    <mergeCell ref="L3228:L3229"/>
    <mergeCell ref="L3230:L3231"/>
    <mergeCell ref="L3232:L3233"/>
    <mergeCell ref="L3234:L3235"/>
    <mergeCell ref="L3236:L3237"/>
    <mergeCell ref="L3238:L3239"/>
    <mergeCell ref="L3240:L3241"/>
    <mergeCell ref="L3243:L3244"/>
    <mergeCell ref="L3245:L3246"/>
    <mergeCell ref="L3247:L3248"/>
    <mergeCell ref="L3272:L3273"/>
    <mergeCell ref="L3274:L3276"/>
    <mergeCell ref="L3279:L3280"/>
    <mergeCell ref="B3284:C3288"/>
  </mergeCells>
  <pageMargins left="0.751388888888889" right="0.751388888888889" top="1" bottom="1" header="0.5" footer="0.5"/>
  <pageSetup paperSize="9" scale="61"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C124" sqref="$A1:$XFD1048576"/>
    </sheetView>
  </sheetViews>
  <sheetFormatPr defaultColWidth="9" defaultRowHeight="15" outlineLevelRow="7" outlineLevelCol="5"/>
  <cols>
    <col min="1" max="1" width="7.38333333333333" style="92" customWidth="1"/>
    <col min="2" max="2" width="17.3833333333333" style="92" customWidth="1"/>
    <col min="3" max="3" width="12.75" style="92" customWidth="1"/>
    <col min="4" max="4" width="12.6333333333333" style="92" customWidth="1"/>
    <col min="5" max="5" width="12.1333333333333" style="92" customWidth="1"/>
    <col min="6" max="6" width="14.6333333333333" style="93" customWidth="1"/>
    <col min="7" max="16384" width="9" style="92"/>
  </cols>
  <sheetData>
    <row r="1" s="742" customFormat="1" ht="21" customHeight="1" spans="1:6">
      <c r="A1" s="817" t="s">
        <v>2732</v>
      </c>
      <c r="B1" s="817"/>
      <c r="C1" s="817"/>
      <c r="D1" s="817"/>
      <c r="E1" s="817"/>
      <c r="F1" s="818"/>
    </row>
    <row r="2" s="92" customFormat="1" ht="40" customHeight="1" spans="1:6">
      <c r="A2" s="55" t="s">
        <v>33</v>
      </c>
      <c r="B2" s="55" t="s">
        <v>147</v>
      </c>
      <c r="C2" s="55" t="s">
        <v>150</v>
      </c>
      <c r="D2" s="55" t="s">
        <v>151</v>
      </c>
      <c r="E2" s="55" t="s">
        <v>152</v>
      </c>
      <c r="F2" s="56" t="s">
        <v>2733</v>
      </c>
    </row>
    <row r="3" s="92" customFormat="1" ht="26.1" customHeight="1" spans="1:6">
      <c r="A3" s="33">
        <v>1</v>
      </c>
      <c r="B3" s="604" t="s">
        <v>2734</v>
      </c>
      <c r="C3" s="604" t="s">
        <v>2735</v>
      </c>
      <c r="D3" s="33" t="e">
        <f xml:space="preserve">#REF!</f>
        <v>#REF!</v>
      </c>
      <c r="E3" s="33">
        <v>80</v>
      </c>
      <c r="F3" s="64" t="e">
        <f xml:space="preserve">D3*E3</f>
        <v>#REF!</v>
      </c>
    </row>
    <row r="4" s="92" customFormat="1" ht="26.1" customHeight="1" spans="1:6">
      <c r="A4" s="33">
        <v>2</v>
      </c>
      <c r="B4" s="604" t="s">
        <v>1555</v>
      </c>
      <c r="C4" s="604" t="s">
        <v>341</v>
      </c>
      <c r="D4" s="33" t="e">
        <f xml:space="preserve">#REF!</f>
        <v>#REF!</v>
      </c>
      <c r="E4" s="33">
        <v>50</v>
      </c>
      <c r="F4" s="64" t="e">
        <f xml:space="preserve">D4*E4</f>
        <v>#REF!</v>
      </c>
    </row>
    <row r="5" s="92" customFormat="1" ht="26.1" customHeight="1" spans="1:6">
      <c r="A5" s="33">
        <v>3</v>
      </c>
      <c r="B5" s="604" t="s">
        <v>1553</v>
      </c>
      <c r="C5" s="604" t="s">
        <v>341</v>
      </c>
      <c r="D5" s="33" t="e">
        <f xml:space="preserve">#REF!</f>
        <v>#REF!</v>
      </c>
      <c r="E5" s="33">
        <v>120</v>
      </c>
      <c r="F5" s="64" t="e">
        <f xml:space="preserve">D5*E5</f>
        <v>#REF!</v>
      </c>
    </row>
    <row r="6" s="92" customFormat="1" ht="26.1" customHeight="1" spans="1:6">
      <c r="A6" s="33">
        <v>4</v>
      </c>
      <c r="B6" s="604" t="s">
        <v>1606</v>
      </c>
      <c r="C6" s="604" t="s">
        <v>341</v>
      </c>
      <c r="D6" s="33" t="e">
        <f xml:space="preserve">#REF!</f>
        <v>#REF!</v>
      </c>
      <c r="E6" s="33">
        <v>60</v>
      </c>
      <c r="F6" s="64" t="e">
        <f xml:space="preserve">D6*E6</f>
        <v>#REF!</v>
      </c>
    </row>
    <row r="7" customFormat="1" ht="26.1" customHeight="1" spans="1:6">
      <c r="A7" s="33">
        <v>5</v>
      </c>
      <c r="B7" s="604" t="s">
        <v>2731</v>
      </c>
      <c r="C7" s="604" t="s">
        <v>341</v>
      </c>
      <c r="D7" s="33" t="e">
        <f xml:space="preserve">#REF!</f>
        <v>#REF!</v>
      </c>
      <c r="E7" s="33">
        <v>30</v>
      </c>
      <c r="F7" s="64" t="e">
        <f xml:space="preserve">D7*E7</f>
        <v>#REF!</v>
      </c>
    </row>
    <row r="8" s="742" customFormat="1" ht="26.1" customHeight="1" spans="1:6">
      <c r="A8" s="134"/>
      <c r="B8" s="133" t="s">
        <v>145</v>
      </c>
      <c r="C8" s="134"/>
      <c r="D8" s="134" t="e">
        <f xml:space="preserve">SUM(D3:D7)</f>
        <v>#REF!</v>
      </c>
      <c r="E8" s="134"/>
      <c r="F8" s="132" t="e">
        <f xml:space="preserve">SUM(F3:F7)</f>
        <v>#REF!</v>
      </c>
    </row>
  </sheetData>
  <sheetProtection formatCells="0" formatColumns="0" formatRows="0" insertRows="0" insertColumns="0" insertHyperlinks="0" deleteColumns="0" deleteRows="0" sort="0" autoFilter="0" pivotTables="0"/>
  <mergeCells count="1">
    <mergeCell ref="A1:F1"/>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view="pageBreakPreview" zoomScaleNormal="100" workbookViewId="0">
      <pane ySplit="2" topLeftCell="A28" activePane="bottomLeft" state="frozen"/>
      <selection/>
      <selection pane="bottomLeft" activeCell="C124" sqref="$A1:$XFD1048576"/>
    </sheetView>
  </sheetViews>
  <sheetFormatPr defaultColWidth="9" defaultRowHeight="15.75" outlineLevelCol="7"/>
  <cols>
    <col min="1" max="1" width="6.75" style="442" customWidth="1"/>
    <col min="2" max="2" width="15.75" style="442" customWidth="1"/>
    <col min="3" max="3" width="6.75" style="442" customWidth="1"/>
    <col min="4" max="4" width="6.88333333333333" style="442" customWidth="1"/>
    <col min="5" max="5" width="25.25" style="443" customWidth="1"/>
    <col min="6" max="6" width="15.75" style="756" customWidth="1"/>
    <col min="7" max="7" width="10" style="442" customWidth="1"/>
    <col min="8" max="8" width="33.6333333333333" style="757" customWidth="1"/>
    <col min="9" max="16384" width="9" style="442"/>
  </cols>
  <sheetData>
    <row r="1" ht="29.25" customHeight="1" spans="1:8">
      <c r="A1" s="813" t="s">
        <v>2736</v>
      </c>
      <c r="B1" s="813"/>
      <c r="C1" s="813"/>
      <c r="D1" s="813"/>
      <c r="E1" s="813"/>
      <c r="F1" s="813"/>
      <c r="G1" s="813"/>
      <c r="H1" s="813"/>
    </row>
    <row r="2" ht="28.5" spans="1:8">
      <c r="A2" s="445" t="s">
        <v>2737</v>
      </c>
      <c r="B2" s="445" t="s">
        <v>2738</v>
      </c>
      <c r="C2" s="445" t="s">
        <v>2739</v>
      </c>
      <c r="D2" s="445" t="s">
        <v>2740</v>
      </c>
      <c r="E2" s="445" t="s">
        <v>2741</v>
      </c>
      <c r="F2" s="445" t="s">
        <v>2742</v>
      </c>
      <c r="G2" s="445" t="s">
        <v>2743</v>
      </c>
      <c r="H2" s="445" t="s">
        <v>2744</v>
      </c>
    </row>
    <row r="3" s="441" customFormat="1" spans="1:8">
      <c r="A3" s="445" t="s">
        <v>2745</v>
      </c>
      <c r="B3" s="445" t="s">
        <v>2746</v>
      </c>
      <c r="C3" s="445"/>
      <c r="D3" s="445"/>
      <c r="E3" s="615"/>
      <c r="F3" s="610"/>
      <c r="G3" s="445"/>
      <c r="H3" s="759"/>
    </row>
    <row r="4" spans="1:8">
      <c r="A4" s="446" t="s">
        <v>2747</v>
      </c>
      <c r="B4" s="446" t="s">
        <v>2748</v>
      </c>
      <c r="C4" s="446"/>
      <c r="D4" s="446"/>
      <c r="E4" s="448"/>
      <c r="F4" s="447"/>
      <c r="G4" s="446"/>
      <c r="H4" s="758"/>
    </row>
    <row r="5" spans="1:8">
      <c r="A5" s="446">
        <v>1</v>
      </c>
      <c r="B5" s="446" t="s">
        <v>2749</v>
      </c>
      <c r="C5" s="446"/>
      <c r="D5" s="446"/>
      <c r="E5" s="448"/>
      <c r="F5" s="447"/>
      <c r="G5" s="446"/>
      <c r="H5" s="758"/>
    </row>
    <row r="6" ht="94.5" customHeight="1" spans="1:8">
      <c r="A6" s="446">
        <v>1.1</v>
      </c>
      <c r="B6" s="446" t="s">
        <v>2750</v>
      </c>
      <c r="C6" s="446">
        <v>1</v>
      </c>
      <c r="D6" s="446" t="s">
        <v>2751</v>
      </c>
      <c r="E6" s="758" t="s">
        <v>2752</v>
      </c>
      <c r="F6" s="447" t="s">
        <v>2753</v>
      </c>
      <c r="G6" s="446">
        <v>6000</v>
      </c>
      <c r="H6" s="814" t="s">
        <v>2754</v>
      </c>
    </row>
    <row r="7" spans="1:8">
      <c r="A7" s="446">
        <v>1.2</v>
      </c>
      <c r="B7" s="446" t="s">
        <v>2755</v>
      </c>
      <c r="C7" s="446">
        <v>1</v>
      </c>
      <c r="D7" s="446" t="s">
        <v>2751</v>
      </c>
      <c r="E7" s="448"/>
      <c r="F7" s="447" t="s">
        <v>2753</v>
      </c>
      <c r="G7" s="446">
        <v>2000</v>
      </c>
      <c r="H7" s="815"/>
    </row>
    <row r="8" spans="1:8">
      <c r="A8" s="446">
        <v>1.3</v>
      </c>
      <c r="B8" s="446" t="s">
        <v>2756</v>
      </c>
      <c r="C8" s="446">
        <v>2</v>
      </c>
      <c r="D8" s="446" t="s">
        <v>2751</v>
      </c>
      <c r="E8" s="448"/>
      <c r="F8" s="447" t="s">
        <v>2757</v>
      </c>
      <c r="G8" s="446">
        <v>1000</v>
      </c>
      <c r="H8" s="816"/>
    </row>
    <row r="9" spans="1:8">
      <c r="A9" s="446">
        <v>2</v>
      </c>
      <c r="B9" s="446" t="s">
        <v>2758</v>
      </c>
      <c r="C9" s="446"/>
      <c r="D9" s="446"/>
      <c r="E9" s="448"/>
      <c r="F9" s="447"/>
      <c r="G9" s="446"/>
      <c r="H9" s="758"/>
    </row>
    <row r="10" ht="90" spans="1:8">
      <c r="A10" s="446">
        <v>2.1</v>
      </c>
      <c r="B10" s="446" t="s">
        <v>2750</v>
      </c>
      <c r="C10" s="446">
        <v>1</v>
      </c>
      <c r="D10" s="446" t="s">
        <v>2751</v>
      </c>
      <c r="E10" s="758" t="s">
        <v>2759</v>
      </c>
      <c r="F10" s="447" t="s">
        <v>2753</v>
      </c>
      <c r="G10" s="446">
        <v>4000</v>
      </c>
      <c r="H10" s="814" t="s">
        <v>2760</v>
      </c>
    </row>
    <row r="11" spans="1:8">
      <c r="A11" s="446">
        <v>2.2</v>
      </c>
      <c r="B11" s="446" t="s">
        <v>2755</v>
      </c>
      <c r="C11" s="446">
        <v>1</v>
      </c>
      <c r="D11" s="446" t="s">
        <v>2751</v>
      </c>
      <c r="E11" s="448"/>
      <c r="F11" s="447" t="s">
        <v>2753</v>
      </c>
      <c r="G11" s="446">
        <v>1750</v>
      </c>
      <c r="H11" s="815"/>
    </row>
    <row r="12" spans="1:8">
      <c r="A12" s="446">
        <v>2.3</v>
      </c>
      <c r="B12" s="446" t="s">
        <v>2756</v>
      </c>
      <c r="C12" s="446">
        <v>2</v>
      </c>
      <c r="D12" s="446" t="s">
        <v>2751</v>
      </c>
      <c r="E12" s="448"/>
      <c r="F12" s="447" t="s">
        <v>2757</v>
      </c>
      <c r="G12" s="446">
        <v>800</v>
      </c>
      <c r="H12" s="816"/>
    </row>
    <row r="13" spans="1:8">
      <c r="A13" s="446">
        <v>3</v>
      </c>
      <c r="B13" s="446" t="s">
        <v>2761</v>
      </c>
      <c r="C13" s="446"/>
      <c r="D13" s="446"/>
      <c r="E13" s="448"/>
      <c r="F13" s="447"/>
      <c r="G13" s="446"/>
      <c r="H13" s="758"/>
    </row>
    <row r="14" ht="90" spans="1:8">
      <c r="A14" s="446">
        <v>3.1</v>
      </c>
      <c r="B14" s="446" t="s">
        <v>2762</v>
      </c>
      <c r="C14" s="446">
        <v>1</v>
      </c>
      <c r="D14" s="446" t="s">
        <v>2751</v>
      </c>
      <c r="E14" s="758" t="s">
        <v>2763</v>
      </c>
      <c r="F14" s="447" t="s">
        <v>2753</v>
      </c>
      <c r="G14" s="446">
        <v>4000</v>
      </c>
      <c r="H14" s="814" t="s">
        <v>2764</v>
      </c>
    </row>
    <row r="15" spans="1:8">
      <c r="A15" s="446">
        <v>3.2</v>
      </c>
      <c r="B15" s="446" t="s">
        <v>2755</v>
      </c>
      <c r="C15" s="446">
        <v>1</v>
      </c>
      <c r="D15" s="446" t="s">
        <v>2751</v>
      </c>
      <c r="E15" s="448"/>
      <c r="F15" s="447" t="s">
        <v>2753</v>
      </c>
      <c r="G15" s="446">
        <v>1320</v>
      </c>
      <c r="H15" s="816"/>
    </row>
    <row r="16" spans="1:8">
      <c r="A16" s="446" t="s">
        <v>2765</v>
      </c>
      <c r="B16" s="446" t="s">
        <v>2766</v>
      </c>
      <c r="C16" s="446"/>
      <c r="D16" s="446"/>
      <c r="E16" s="448"/>
      <c r="F16" s="447"/>
      <c r="G16" s="446"/>
      <c r="H16" s="758"/>
    </row>
    <row r="17" ht="73.5" spans="1:8">
      <c r="A17" s="446">
        <v>1</v>
      </c>
      <c r="B17" s="446" t="s">
        <v>2767</v>
      </c>
      <c r="C17" s="446">
        <v>1</v>
      </c>
      <c r="D17" s="446" t="s">
        <v>2768</v>
      </c>
      <c r="E17" s="448"/>
      <c r="F17" s="447" t="s">
        <v>2769</v>
      </c>
      <c r="G17" s="446">
        <v>6000</v>
      </c>
      <c r="H17" s="758" t="s">
        <v>2770</v>
      </c>
    </row>
    <row r="18" ht="30" spans="1:8">
      <c r="A18" s="446">
        <v>2</v>
      </c>
      <c r="B18" s="446" t="s">
        <v>2771</v>
      </c>
      <c r="C18" s="446">
        <v>1</v>
      </c>
      <c r="D18" s="446" t="s">
        <v>2751</v>
      </c>
      <c r="E18" s="448"/>
      <c r="F18" s="447" t="s">
        <v>2772</v>
      </c>
      <c r="G18" s="446">
        <v>1000</v>
      </c>
      <c r="H18" s="758"/>
    </row>
    <row r="19" ht="30" spans="1:8">
      <c r="A19" s="446">
        <v>3</v>
      </c>
      <c r="B19" s="446" t="s">
        <v>2773</v>
      </c>
      <c r="C19" s="446">
        <v>1</v>
      </c>
      <c r="D19" s="446" t="s">
        <v>2774</v>
      </c>
      <c r="E19" s="448"/>
      <c r="F19" s="447" t="s">
        <v>2772</v>
      </c>
      <c r="G19" s="446">
        <v>1000</v>
      </c>
      <c r="H19" s="758"/>
    </row>
    <row r="20" ht="45.75" spans="1:8">
      <c r="A20" s="446">
        <v>4</v>
      </c>
      <c r="B20" s="446" t="s">
        <v>2775</v>
      </c>
      <c r="C20" s="446" t="s">
        <v>2776</v>
      </c>
      <c r="D20" s="446" t="s">
        <v>2774</v>
      </c>
      <c r="E20" s="448"/>
      <c r="F20" s="447" t="s">
        <v>2777</v>
      </c>
      <c r="G20" s="446">
        <v>3000</v>
      </c>
      <c r="H20" s="758"/>
    </row>
    <row r="21" ht="45.75" spans="1:8">
      <c r="A21" s="446">
        <v>5</v>
      </c>
      <c r="B21" s="446" t="s">
        <v>2778</v>
      </c>
      <c r="C21" s="446" t="s">
        <v>2776</v>
      </c>
      <c r="D21" s="446" t="s">
        <v>2774</v>
      </c>
      <c r="E21" s="448"/>
      <c r="F21" s="447" t="s">
        <v>2777</v>
      </c>
      <c r="G21" s="446">
        <v>3000</v>
      </c>
      <c r="H21" s="758"/>
    </row>
    <row r="22" spans="1:8">
      <c r="A22" s="446">
        <v>6</v>
      </c>
      <c r="B22" s="446" t="s">
        <v>2779</v>
      </c>
      <c r="C22" s="446" t="s">
        <v>2776</v>
      </c>
      <c r="D22" s="446" t="s">
        <v>2774</v>
      </c>
      <c r="E22" s="448"/>
      <c r="F22" s="447" t="s">
        <v>2780</v>
      </c>
      <c r="G22" s="446">
        <v>1800</v>
      </c>
      <c r="H22" s="758"/>
    </row>
    <row r="23" spans="1:8">
      <c r="A23" s="446">
        <v>7</v>
      </c>
      <c r="B23" s="446" t="s">
        <v>2781</v>
      </c>
      <c r="C23" s="446" t="s">
        <v>2776</v>
      </c>
      <c r="D23" s="446" t="s">
        <v>2774</v>
      </c>
      <c r="E23" s="448"/>
      <c r="F23" s="447" t="s">
        <v>2780</v>
      </c>
      <c r="G23" s="446">
        <v>500</v>
      </c>
      <c r="H23" s="758"/>
    </row>
    <row r="24" s="441" customFormat="1" spans="1:8">
      <c r="A24" s="445" t="s">
        <v>2782</v>
      </c>
      <c r="B24" s="445" t="s">
        <v>2783</v>
      </c>
      <c r="C24" s="445"/>
      <c r="D24" s="445"/>
      <c r="E24" s="615"/>
      <c r="F24" s="610"/>
      <c r="G24" s="445"/>
      <c r="H24" s="759"/>
    </row>
    <row r="25" spans="1:8">
      <c r="A25" s="446" t="s">
        <v>2747</v>
      </c>
      <c r="B25" s="446" t="s">
        <v>2748</v>
      </c>
      <c r="C25" s="446"/>
      <c r="D25" s="446"/>
      <c r="E25" s="448"/>
      <c r="F25" s="447"/>
      <c r="G25" s="446"/>
      <c r="H25" s="758"/>
    </row>
    <row r="26" spans="1:8">
      <c r="A26" s="446">
        <v>1</v>
      </c>
      <c r="B26" s="446" t="s">
        <v>2784</v>
      </c>
      <c r="C26" s="446"/>
      <c r="D26" s="446"/>
      <c r="E26" s="448"/>
      <c r="F26" s="447"/>
      <c r="G26" s="446"/>
      <c r="H26" s="758"/>
    </row>
    <row r="27" spans="1:8">
      <c r="A27" s="446">
        <v>1.1</v>
      </c>
      <c r="B27" s="446" t="s">
        <v>2785</v>
      </c>
      <c r="C27" s="446">
        <v>1</v>
      </c>
      <c r="D27" s="446" t="s">
        <v>2751</v>
      </c>
      <c r="E27" s="448"/>
      <c r="F27" s="447"/>
      <c r="G27" s="446">
        <v>5000</v>
      </c>
      <c r="H27" s="758"/>
    </row>
    <row r="28" spans="1:8">
      <c r="A28" s="446">
        <v>1.2</v>
      </c>
      <c r="B28" s="446" t="s">
        <v>2786</v>
      </c>
      <c r="C28" s="446">
        <v>1</v>
      </c>
      <c r="D28" s="446" t="s">
        <v>2751</v>
      </c>
      <c r="E28" s="448"/>
      <c r="F28" s="447"/>
      <c r="G28" s="446">
        <v>12000</v>
      </c>
      <c r="H28" s="758"/>
    </row>
    <row r="29" ht="31.5" spans="1:8">
      <c r="A29" s="446">
        <v>1.3</v>
      </c>
      <c r="B29" s="446" t="s">
        <v>2787</v>
      </c>
      <c r="C29" s="446">
        <v>1</v>
      </c>
      <c r="D29" s="446" t="s">
        <v>2751</v>
      </c>
      <c r="E29" s="758" t="s">
        <v>2788</v>
      </c>
      <c r="F29" s="447"/>
      <c r="G29" s="446" t="s">
        <v>2789</v>
      </c>
      <c r="H29" s="758"/>
    </row>
    <row r="30" spans="1:8">
      <c r="A30" s="446">
        <v>2</v>
      </c>
      <c r="B30" s="446" t="s">
        <v>2790</v>
      </c>
      <c r="C30" s="446"/>
      <c r="D30" s="446"/>
      <c r="E30" s="758"/>
      <c r="F30" s="447"/>
      <c r="G30" s="446"/>
      <c r="H30" s="758"/>
    </row>
    <row r="31" ht="31.5" spans="1:8">
      <c r="A31" s="446">
        <v>2.1</v>
      </c>
      <c r="B31" s="446" t="s">
        <v>2791</v>
      </c>
      <c r="C31" s="446">
        <v>1</v>
      </c>
      <c r="D31" s="446" t="s">
        <v>2751</v>
      </c>
      <c r="E31" s="758" t="s">
        <v>2792</v>
      </c>
      <c r="F31" s="447"/>
      <c r="G31" s="446" t="s">
        <v>2793</v>
      </c>
      <c r="H31" s="758"/>
    </row>
    <row r="32" spans="1:8">
      <c r="A32" s="446">
        <v>2.2</v>
      </c>
      <c r="B32" s="446" t="s">
        <v>2794</v>
      </c>
      <c r="C32" s="446">
        <v>1</v>
      </c>
      <c r="D32" s="446" t="s">
        <v>2751</v>
      </c>
      <c r="E32" s="448"/>
      <c r="F32" s="447"/>
      <c r="G32" s="446">
        <v>3000</v>
      </c>
      <c r="H32" s="758"/>
    </row>
    <row r="33" spans="1:8">
      <c r="A33" s="446">
        <v>3</v>
      </c>
      <c r="B33" s="446" t="s">
        <v>2795</v>
      </c>
      <c r="C33" s="446">
        <v>1</v>
      </c>
      <c r="D33" s="446" t="s">
        <v>2774</v>
      </c>
      <c r="E33" s="448"/>
      <c r="F33" s="447"/>
      <c r="G33" s="446">
        <v>2000</v>
      </c>
      <c r="H33" s="758"/>
    </row>
    <row r="34" spans="1:8">
      <c r="A34" s="446">
        <v>4</v>
      </c>
      <c r="B34" s="446" t="s">
        <v>2796</v>
      </c>
      <c r="C34" s="446" t="s">
        <v>2776</v>
      </c>
      <c r="D34" s="446" t="s">
        <v>2751</v>
      </c>
      <c r="E34" s="448"/>
      <c r="F34" s="447"/>
      <c r="G34" s="446">
        <v>1100</v>
      </c>
      <c r="H34" s="758"/>
    </row>
    <row r="35" spans="1:8">
      <c r="A35" s="446" t="s">
        <v>2765</v>
      </c>
      <c r="B35" s="446" t="s">
        <v>2766</v>
      </c>
      <c r="C35" s="446"/>
      <c r="D35" s="446"/>
      <c r="E35" s="448"/>
      <c r="F35" s="447"/>
      <c r="G35" s="446"/>
      <c r="H35" s="758"/>
    </row>
    <row r="36" spans="1:8">
      <c r="A36" s="446">
        <v>1</v>
      </c>
      <c r="B36" s="446" t="s">
        <v>2797</v>
      </c>
      <c r="C36" s="446"/>
      <c r="D36" s="446"/>
      <c r="E36" s="448"/>
      <c r="F36" s="447"/>
      <c r="G36" s="446"/>
      <c r="H36" s="758"/>
    </row>
    <row r="37" spans="1:8">
      <c r="A37" s="446">
        <v>1.1</v>
      </c>
      <c r="B37" s="446" t="s">
        <v>2797</v>
      </c>
      <c r="C37" s="446">
        <v>1</v>
      </c>
      <c r="D37" s="446" t="s">
        <v>2751</v>
      </c>
      <c r="E37" s="758" t="s">
        <v>2798</v>
      </c>
      <c r="F37" s="447"/>
      <c r="G37" s="446">
        <v>900</v>
      </c>
      <c r="H37" s="758"/>
    </row>
    <row r="38" spans="1:8">
      <c r="A38" s="446">
        <v>1.2</v>
      </c>
      <c r="B38" s="446" t="s">
        <v>2797</v>
      </c>
      <c r="C38" s="446">
        <v>1</v>
      </c>
      <c r="D38" s="446" t="s">
        <v>2751</v>
      </c>
      <c r="E38" s="758" t="s">
        <v>2799</v>
      </c>
      <c r="F38" s="447"/>
      <c r="G38" s="446">
        <v>1200</v>
      </c>
      <c r="H38" s="758"/>
    </row>
    <row r="39" spans="1:8">
      <c r="A39" s="446">
        <v>2</v>
      </c>
      <c r="B39" s="446" t="s">
        <v>2800</v>
      </c>
      <c r="C39" s="446" t="s">
        <v>2776</v>
      </c>
      <c r="D39" s="446" t="s">
        <v>2751</v>
      </c>
      <c r="E39" s="448"/>
      <c r="F39" s="447"/>
      <c r="G39" s="446">
        <v>200</v>
      </c>
      <c r="H39" s="758"/>
    </row>
    <row r="40" s="441" customFormat="1" spans="1:8">
      <c r="A40" s="445" t="s">
        <v>2801</v>
      </c>
      <c r="B40" s="445" t="s">
        <v>2802</v>
      </c>
      <c r="C40" s="445"/>
      <c r="D40" s="445"/>
      <c r="E40" s="615"/>
      <c r="F40" s="610"/>
      <c r="G40" s="445"/>
      <c r="H40" s="759"/>
    </row>
    <row r="41" ht="30" spans="1:8">
      <c r="A41" s="446">
        <v>1</v>
      </c>
      <c r="B41" s="446" t="s">
        <v>2803</v>
      </c>
      <c r="C41" s="446">
        <v>1</v>
      </c>
      <c r="D41" s="446" t="s">
        <v>2768</v>
      </c>
      <c r="E41" s="448"/>
      <c r="F41" s="447"/>
      <c r="G41" s="446">
        <v>6000</v>
      </c>
      <c r="H41" s="758"/>
    </row>
    <row r="42" spans="1:8">
      <c r="A42" s="446">
        <v>2</v>
      </c>
      <c r="B42" s="446" t="s">
        <v>2773</v>
      </c>
      <c r="C42" s="446">
        <v>1</v>
      </c>
      <c r="D42" s="446" t="s">
        <v>2774</v>
      </c>
      <c r="E42" s="448"/>
      <c r="F42" s="447"/>
      <c r="G42" s="446">
        <v>1000</v>
      </c>
      <c r="H42" s="758"/>
    </row>
    <row r="43" spans="1:8">
      <c r="A43" s="446">
        <v>3</v>
      </c>
      <c r="B43" s="446" t="s">
        <v>2771</v>
      </c>
      <c r="C43" s="446" t="s">
        <v>2776</v>
      </c>
      <c r="D43" s="446" t="s">
        <v>2751</v>
      </c>
      <c r="E43" s="448"/>
      <c r="F43" s="447"/>
      <c r="G43" s="446">
        <v>1000</v>
      </c>
      <c r="H43" s="758"/>
    </row>
    <row r="44" spans="1:8">
      <c r="A44" s="446">
        <v>4</v>
      </c>
      <c r="B44" s="446" t="s">
        <v>2804</v>
      </c>
      <c r="C44" s="446" t="s">
        <v>2776</v>
      </c>
      <c r="D44" s="446" t="s">
        <v>2751</v>
      </c>
      <c r="E44" s="448"/>
      <c r="F44" s="447"/>
      <c r="G44" s="446">
        <v>1500</v>
      </c>
      <c r="H44" s="758"/>
    </row>
    <row r="45" s="441" customFormat="1" spans="1:8">
      <c r="A45" s="445" t="s">
        <v>2805</v>
      </c>
      <c r="B45" s="445" t="s">
        <v>2806</v>
      </c>
      <c r="C45" s="445"/>
      <c r="D45" s="445"/>
      <c r="E45" s="615"/>
      <c r="F45" s="610"/>
      <c r="G45" s="445"/>
      <c r="H45" s="759"/>
    </row>
    <row r="46" spans="1:8">
      <c r="A46" s="446">
        <v>1</v>
      </c>
      <c r="B46" s="446" t="s">
        <v>2807</v>
      </c>
      <c r="C46" s="446">
        <v>1</v>
      </c>
      <c r="D46" s="446" t="s">
        <v>2774</v>
      </c>
      <c r="E46" s="448"/>
      <c r="F46" s="447"/>
      <c r="G46" s="446">
        <v>5500</v>
      </c>
      <c r="H46" s="758"/>
    </row>
    <row r="47" spans="1:8">
      <c r="A47" s="446">
        <v>2</v>
      </c>
      <c r="B47" s="446" t="s">
        <v>2808</v>
      </c>
      <c r="C47" s="446" t="s">
        <v>2776</v>
      </c>
      <c r="D47" s="446" t="s">
        <v>2768</v>
      </c>
      <c r="E47" s="448"/>
      <c r="F47" s="447"/>
      <c r="G47" s="446">
        <v>3500</v>
      </c>
      <c r="H47" s="758"/>
    </row>
    <row r="48" spans="1:8">
      <c r="A48" s="446">
        <v>3</v>
      </c>
      <c r="B48" s="446" t="s">
        <v>2809</v>
      </c>
      <c r="C48" s="446" t="s">
        <v>2776</v>
      </c>
      <c r="D48" s="446" t="s">
        <v>2751</v>
      </c>
      <c r="E48" s="448"/>
      <c r="F48" s="447"/>
      <c r="G48" s="446">
        <v>3000</v>
      </c>
      <c r="H48" s="758"/>
    </row>
    <row r="49" spans="1:8">
      <c r="A49" s="446">
        <v>4</v>
      </c>
      <c r="B49" s="446" t="s">
        <v>2810</v>
      </c>
      <c r="C49" s="446" t="s">
        <v>2776</v>
      </c>
      <c r="D49" s="446" t="s">
        <v>2751</v>
      </c>
      <c r="E49" s="448"/>
      <c r="F49" s="447"/>
      <c r="G49" s="446">
        <v>500</v>
      </c>
      <c r="H49" s="758"/>
    </row>
    <row r="50" s="441" customFormat="1" spans="1:8">
      <c r="A50" s="445" t="s">
        <v>2811</v>
      </c>
      <c r="B50" s="445" t="s">
        <v>2812</v>
      </c>
      <c r="C50" s="445"/>
      <c r="D50" s="445"/>
      <c r="E50" s="615"/>
      <c r="F50" s="610"/>
      <c r="G50" s="445"/>
      <c r="H50" s="759"/>
    </row>
    <row r="51" spans="1:8">
      <c r="A51" s="446">
        <v>1</v>
      </c>
      <c r="B51" s="446" t="s">
        <v>2813</v>
      </c>
      <c r="C51" s="446" t="s">
        <v>2776</v>
      </c>
      <c r="D51" s="446" t="s">
        <v>2814</v>
      </c>
      <c r="E51" s="448"/>
      <c r="F51" s="447"/>
      <c r="G51" s="446">
        <v>120</v>
      </c>
      <c r="H51" s="758" t="s">
        <v>2815</v>
      </c>
    </row>
    <row r="52" spans="1:8">
      <c r="A52" s="446">
        <v>2</v>
      </c>
      <c r="B52" s="446" t="s">
        <v>2816</v>
      </c>
      <c r="C52" s="446" t="s">
        <v>2776</v>
      </c>
      <c r="D52" s="446" t="s">
        <v>2814</v>
      </c>
      <c r="E52" s="448"/>
      <c r="F52" s="447"/>
      <c r="G52" s="446">
        <v>30</v>
      </c>
      <c r="H52" s="758" t="s">
        <v>2817</v>
      </c>
    </row>
    <row r="53" spans="1:8">
      <c r="A53" s="446">
        <v>3</v>
      </c>
      <c r="B53" s="446" t="s">
        <v>2818</v>
      </c>
      <c r="C53" s="446" t="s">
        <v>2776</v>
      </c>
      <c r="D53" s="446" t="s">
        <v>2819</v>
      </c>
      <c r="E53" s="448"/>
      <c r="F53" s="447"/>
      <c r="G53" s="446">
        <v>80</v>
      </c>
      <c r="H53" s="758" t="s">
        <v>2815</v>
      </c>
    </row>
    <row r="54" spans="1:8">
      <c r="A54" s="446">
        <v>4</v>
      </c>
      <c r="B54" s="446" t="s">
        <v>2820</v>
      </c>
      <c r="C54" s="446" t="s">
        <v>2776</v>
      </c>
      <c r="D54" s="446" t="s">
        <v>2814</v>
      </c>
      <c r="E54" s="448"/>
      <c r="F54" s="447"/>
      <c r="G54" s="446">
        <v>60</v>
      </c>
      <c r="H54" s="758"/>
    </row>
    <row r="55" spans="1:8">
      <c r="A55" s="446">
        <v>5</v>
      </c>
      <c r="B55" s="446" t="s">
        <v>2821</v>
      </c>
      <c r="C55" s="446" t="s">
        <v>2776</v>
      </c>
      <c r="D55" s="446" t="s">
        <v>2814</v>
      </c>
      <c r="E55" s="448"/>
      <c r="F55" s="447"/>
      <c r="G55" s="446">
        <v>50</v>
      </c>
      <c r="H55" s="758" t="s">
        <v>2822</v>
      </c>
    </row>
    <row r="56" spans="1:8">
      <c r="A56" s="446">
        <v>6</v>
      </c>
      <c r="B56" s="446" t="s">
        <v>2823</v>
      </c>
      <c r="C56" s="446">
        <v>1</v>
      </c>
      <c r="D56" s="446" t="s">
        <v>2824</v>
      </c>
      <c r="E56" s="448"/>
      <c r="F56" s="447"/>
      <c r="G56" s="446">
        <v>600</v>
      </c>
      <c r="H56" s="758"/>
    </row>
  </sheetData>
  <sheetProtection formatCells="0" formatColumns="0" formatRows="0" insertRows="0" insertColumns="0" insertHyperlinks="0" deleteColumns="0" deleteRows="0" sort="0" autoFilter="0" pivotTables="0"/>
  <mergeCells count="4">
    <mergeCell ref="A1:H1"/>
    <mergeCell ref="H6:H8"/>
    <mergeCell ref="H10:H12"/>
    <mergeCell ref="H14:H15"/>
  </mergeCells>
  <pageMargins left="0.7" right="0.7" top="0.75" bottom="0.75" header="0.3" footer="0.3"/>
  <pageSetup paperSize="9" scale="7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03"/>
  <sheetViews>
    <sheetView topLeftCell="A79" workbookViewId="0">
      <selection activeCell="C124" sqref="$A1:$XFD1048576"/>
    </sheetView>
  </sheetViews>
  <sheetFormatPr defaultColWidth="9" defaultRowHeight="13.5" outlineLevelCol="5"/>
  <cols>
    <col min="1" max="1" width="27.6333333333333" customWidth="1"/>
    <col min="2" max="2" width="27.75" customWidth="1"/>
    <col min="3" max="3" width="8.08333333333333"/>
    <col min="4" max="4" width="7.38333333333333"/>
    <col min="5" max="6" width="18.25"/>
  </cols>
  <sheetData>
    <row r="3" spans="1:6">
      <c r="A3" t="s">
        <v>147</v>
      </c>
      <c r="B3" t="s">
        <v>504</v>
      </c>
      <c r="C3" t="s">
        <v>152</v>
      </c>
      <c r="D3" t="s">
        <v>150</v>
      </c>
      <c r="E3" t="s">
        <v>505</v>
      </c>
      <c r="F3" t="s">
        <v>2825</v>
      </c>
    </row>
    <row r="4" spans="1:6">
      <c r="A4" t="s">
        <v>2826</v>
      </c>
      <c r="B4" t="s">
        <v>2827</v>
      </c>
      <c r="C4">
        <v>16000</v>
      </c>
      <c r="D4" t="s">
        <v>345</v>
      </c>
      <c r="E4">
        <v>7</v>
      </c>
      <c r="F4">
        <v>112000</v>
      </c>
    </row>
    <row r="5" spans="1:6">
      <c r="A5" t="s">
        <v>2828</v>
      </c>
      <c r="B5" t="s">
        <v>2829</v>
      </c>
      <c r="C5">
        <v>6000</v>
      </c>
      <c r="D5" t="s">
        <v>345</v>
      </c>
      <c r="E5">
        <v>2</v>
      </c>
      <c r="F5">
        <v>12000</v>
      </c>
    </row>
    <row r="6" spans="1:6">
      <c r="A6" t="s">
        <v>2830</v>
      </c>
      <c r="B6" t="s">
        <v>2831</v>
      </c>
      <c r="C6">
        <v>2000</v>
      </c>
      <c r="D6" t="s">
        <v>345</v>
      </c>
      <c r="E6">
        <v>84</v>
      </c>
      <c r="F6">
        <v>168000</v>
      </c>
    </row>
    <row r="7" spans="1:6">
      <c r="A7" t="s">
        <v>2830</v>
      </c>
      <c r="B7" t="s">
        <v>2831</v>
      </c>
      <c r="C7">
        <v>9300</v>
      </c>
      <c r="D7" t="s">
        <v>345</v>
      </c>
      <c r="E7">
        <v>1</v>
      </c>
      <c r="F7">
        <v>9300</v>
      </c>
    </row>
    <row r="8" spans="1:6">
      <c r="A8" t="s">
        <v>2832</v>
      </c>
      <c r="B8" t="s">
        <v>2833</v>
      </c>
      <c r="C8">
        <v>2000</v>
      </c>
      <c r="D8" t="s">
        <v>345</v>
      </c>
      <c r="E8">
        <v>6</v>
      </c>
      <c r="F8">
        <v>12000</v>
      </c>
    </row>
    <row r="9" spans="1:6">
      <c r="A9" t="s">
        <v>2832</v>
      </c>
      <c r="B9" t="s">
        <v>2833</v>
      </c>
      <c r="C9">
        <v>2500</v>
      </c>
      <c r="D9" t="s">
        <v>345</v>
      </c>
      <c r="E9">
        <v>32</v>
      </c>
      <c r="F9">
        <v>80000</v>
      </c>
    </row>
    <row r="10" spans="1:6">
      <c r="A10" t="s">
        <v>2834</v>
      </c>
      <c r="B10" t="s">
        <v>2835</v>
      </c>
      <c r="C10">
        <v>1200</v>
      </c>
      <c r="D10" t="s">
        <v>229</v>
      </c>
      <c r="E10">
        <v>1</v>
      </c>
      <c r="F10">
        <v>1200</v>
      </c>
    </row>
    <row r="11" spans="1:6">
      <c r="A11" t="s">
        <v>2834</v>
      </c>
      <c r="B11" t="s">
        <v>2835</v>
      </c>
      <c r="C11">
        <v>1200</v>
      </c>
      <c r="D11" t="s">
        <v>345</v>
      </c>
      <c r="E11">
        <v>512</v>
      </c>
      <c r="F11">
        <v>614400</v>
      </c>
    </row>
    <row r="12" spans="1:6">
      <c r="A12" t="s">
        <v>2836</v>
      </c>
      <c r="B12" t="s">
        <v>2837</v>
      </c>
      <c r="C12">
        <v>2000</v>
      </c>
      <c r="D12" t="s">
        <v>229</v>
      </c>
      <c r="E12">
        <v>1</v>
      </c>
      <c r="F12">
        <v>2000</v>
      </c>
    </row>
    <row r="13" spans="1:6">
      <c r="A13" t="s">
        <v>2836</v>
      </c>
      <c r="B13" t="s">
        <v>2837</v>
      </c>
      <c r="C13">
        <v>2000</v>
      </c>
      <c r="D13" t="s">
        <v>186</v>
      </c>
      <c r="E13">
        <v>1</v>
      </c>
      <c r="F13">
        <v>2000</v>
      </c>
    </row>
    <row r="14" spans="1:6">
      <c r="A14" t="s">
        <v>2838</v>
      </c>
      <c r="B14" t="s">
        <v>2839</v>
      </c>
      <c r="C14">
        <v>5000</v>
      </c>
      <c r="D14" t="s">
        <v>229</v>
      </c>
      <c r="E14">
        <v>106</v>
      </c>
      <c r="F14">
        <v>530000</v>
      </c>
    </row>
    <row r="15" spans="1:6">
      <c r="A15" t="s">
        <v>2838</v>
      </c>
      <c r="B15" t="s">
        <v>2839</v>
      </c>
      <c r="C15">
        <v>5000</v>
      </c>
      <c r="D15" t="s">
        <v>345</v>
      </c>
      <c r="E15">
        <v>267</v>
      </c>
      <c r="F15">
        <v>1335000</v>
      </c>
    </row>
    <row r="16" spans="1:6">
      <c r="A16" t="s">
        <v>2840</v>
      </c>
      <c r="B16" t="s">
        <v>2841</v>
      </c>
      <c r="C16">
        <v>3000</v>
      </c>
      <c r="D16" t="s">
        <v>345</v>
      </c>
      <c r="E16">
        <v>2</v>
      </c>
      <c r="F16">
        <v>6000</v>
      </c>
    </row>
    <row r="17" spans="1:6">
      <c r="A17" t="s">
        <v>2842</v>
      </c>
      <c r="B17" t="s">
        <v>2843</v>
      </c>
      <c r="C17">
        <v>3</v>
      </c>
      <c r="D17" t="s">
        <v>229</v>
      </c>
      <c r="E17">
        <v>500</v>
      </c>
      <c r="F17">
        <v>1500</v>
      </c>
    </row>
    <row r="18" spans="1:6">
      <c r="A18" t="s">
        <v>2844</v>
      </c>
      <c r="B18" t="s">
        <v>2845</v>
      </c>
      <c r="C18">
        <v>8000</v>
      </c>
      <c r="D18" t="s">
        <v>345</v>
      </c>
      <c r="E18">
        <v>55</v>
      </c>
      <c r="F18">
        <v>440000</v>
      </c>
    </row>
    <row r="19" spans="1:6">
      <c r="A19" t="s">
        <v>2846</v>
      </c>
      <c r="B19" t="s">
        <v>2847</v>
      </c>
      <c r="C19">
        <v>3500</v>
      </c>
      <c r="D19" t="s">
        <v>345</v>
      </c>
      <c r="E19">
        <v>92</v>
      </c>
      <c r="F19">
        <v>322000</v>
      </c>
    </row>
    <row r="20" spans="1:6">
      <c r="A20" t="s">
        <v>2848</v>
      </c>
      <c r="B20" t="s">
        <v>2849</v>
      </c>
      <c r="C20">
        <v>1800</v>
      </c>
      <c r="D20" t="s">
        <v>345</v>
      </c>
      <c r="E20">
        <v>7</v>
      </c>
      <c r="F20">
        <v>12600</v>
      </c>
    </row>
    <row r="21" spans="1:6">
      <c r="A21" t="s">
        <v>2850</v>
      </c>
      <c r="B21" t="s">
        <v>2851</v>
      </c>
      <c r="C21">
        <v>2000</v>
      </c>
      <c r="D21" t="s">
        <v>345</v>
      </c>
      <c r="E21">
        <v>55</v>
      </c>
      <c r="F21">
        <v>110000</v>
      </c>
    </row>
    <row r="22" spans="1:6">
      <c r="A22" t="s">
        <v>2852</v>
      </c>
      <c r="B22" t="s">
        <v>2853</v>
      </c>
      <c r="C22">
        <v>2500</v>
      </c>
      <c r="D22" t="s">
        <v>345</v>
      </c>
      <c r="E22">
        <v>6</v>
      </c>
      <c r="F22">
        <v>15000</v>
      </c>
    </row>
    <row r="23" spans="1:6">
      <c r="A23" t="s">
        <v>2854</v>
      </c>
      <c r="B23" t="s">
        <v>2855</v>
      </c>
      <c r="C23">
        <v>2000</v>
      </c>
      <c r="D23" t="s">
        <v>345</v>
      </c>
      <c r="E23">
        <v>30</v>
      </c>
      <c r="F23">
        <v>60000</v>
      </c>
    </row>
    <row r="24" spans="1:6">
      <c r="A24" t="s">
        <v>2856</v>
      </c>
      <c r="B24" t="s">
        <v>2857</v>
      </c>
      <c r="C24">
        <v>2000</v>
      </c>
      <c r="D24" t="s">
        <v>229</v>
      </c>
      <c r="E24">
        <v>8</v>
      </c>
      <c r="F24">
        <v>16000</v>
      </c>
    </row>
    <row r="25" spans="1:6">
      <c r="A25" t="s">
        <v>2858</v>
      </c>
      <c r="B25" t="s">
        <v>2859</v>
      </c>
      <c r="C25">
        <v>6000</v>
      </c>
      <c r="D25" t="s">
        <v>345</v>
      </c>
      <c r="E25">
        <v>1</v>
      </c>
      <c r="F25">
        <v>6000</v>
      </c>
    </row>
    <row r="26" spans="1:6">
      <c r="A26" t="s">
        <v>2860</v>
      </c>
      <c r="B26" t="s">
        <v>2861</v>
      </c>
      <c r="C26">
        <v>2500</v>
      </c>
      <c r="D26" t="s">
        <v>229</v>
      </c>
      <c r="E26">
        <v>8</v>
      </c>
      <c r="F26">
        <v>20000</v>
      </c>
    </row>
    <row r="27" spans="1:6">
      <c r="A27" t="s">
        <v>2860</v>
      </c>
      <c r="B27" t="s">
        <v>2861</v>
      </c>
      <c r="C27">
        <v>2500</v>
      </c>
      <c r="D27" t="s">
        <v>345</v>
      </c>
      <c r="E27">
        <v>1</v>
      </c>
      <c r="F27">
        <v>2500</v>
      </c>
    </row>
    <row r="28" spans="1:6">
      <c r="A28" t="s">
        <v>2862</v>
      </c>
      <c r="B28" t="s">
        <v>2863</v>
      </c>
      <c r="C28">
        <v>400</v>
      </c>
      <c r="D28" t="s">
        <v>345</v>
      </c>
      <c r="E28">
        <v>3</v>
      </c>
      <c r="F28">
        <v>1200</v>
      </c>
    </row>
    <row r="29" spans="1:6">
      <c r="A29" t="s">
        <v>2862</v>
      </c>
      <c r="B29" t="s">
        <v>2864</v>
      </c>
      <c r="C29">
        <v>90</v>
      </c>
      <c r="D29" t="s">
        <v>2865</v>
      </c>
      <c r="E29">
        <v>16</v>
      </c>
      <c r="F29">
        <v>1440</v>
      </c>
    </row>
    <row r="30" spans="1:6">
      <c r="A30" t="s">
        <v>2862</v>
      </c>
      <c r="B30" t="s">
        <v>2864</v>
      </c>
      <c r="C30">
        <v>90</v>
      </c>
      <c r="D30" t="s">
        <v>229</v>
      </c>
      <c r="E30">
        <v>9</v>
      </c>
      <c r="F30">
        <v>810</v>
      </c>
    </row>
    <row r="31" spans="1:6">
      <c r="A31" t="s">
        <v>2862</v>
      </c>
      <c r="B31" t="s">
        <v>2864</v>
      </c>
      <c r="C31">
        <v>90</v>
      </c>
      <c r="D31" t="s">
        <v>345</v>
      </c>
      <c r="E31">
        <v>934</v>
      </c>
      <c r="F31">
        <v>84060</v>
      </c>
    </row>
    <row r="32" spans="1:6">
      <c r="A32" t="s">
        <v>2866</v>
      </c>
      <c r="B32" t="s">
        <v>2867</v>
      </c>
      <c r="C32">
        <v>9990</v>
      </c>
      <c r="D32" t="s">
        <v>345</v>
      </c>
      <c r="E32">
        <v>1</v>
      </c>
      <c r="F32">
        <v>9990</v>
      </c>
    </row>
    <row r="33" spans="1:6">
      <c r="A33" t="s">
        <v>2868</v>
      </c>
      <c r="B33" t="s">
        <v>2869</v>
      </c>
      <c r="C33">
        <v>100</v>
      </c>
      <c r="D33" t="s">
        <v>229</v>
      </c>
      <c r="E33">
        <v>2700</v>
      </c>
      <c r="F33">
        <v>270000</v>
      </c>
    </row>
    <row r="34" spans="1:6">
      <c r="A34" t="s">
        <v>2870</v>
      </c>
      <c r="B34" t="s">
        <v>2871</v>
      </c>
      <c r="C34">
        <v>2000</v>
      </c>
      <c r="D34" t="s">
        <v>345</v>
      </c>
      <c r="E34">
        <v>7</v>
      </c>
      <c r="F34">
        <v>14000</v>
      </c>
    </row>
    <row r="35" spans="1:6">
      <c r="A35" t="s">
        <v>2872</v>
      </c>
      <c r="B35" t="s">
        <v>2873</v>
      </c>
      <c r="C35">
        <v>5000</v>
      </c>
      <c r="D35" t="s">
        <v>345</v>
      </c>
      <c r="E35">
        <v>1</v>
      </c>
      <c r="F35">
        <v>5000</v>
      </c>
    </row>
    <row r="36" spans="1:6">
      <c r="A36" t="s">
        <v>2874</v>
      </c>
      <c r="B36" t="s">
        <v>2875</v>
      </c>
      <c r="C36">
        <v>300</v>
      </c>
      <c r="D36" t="s">
        <v>345</v>
      </c>
      <c r="E36">
        <v>2</v>
      </c>
      <c r="F36">
        <v>600</v>
      </c>
    </row>
    <row r="37" spans="1:6">
      <c r="A37" t="s">
        <v>2876</v>
      </c>
      <c r="B37" t="s">
        <v>2877</v>
      </c>
      <c r="C37">
        <v>200</v>
      </c>
      <c r="D37" t="s">
        <v>229</v>
      </c>
      <c r="E37">
        <v>4</v>
      </c>
      <c r="F37">
        <v>800</v>
      </c>
    </row>
    <row r="38" spans="1:6">
      <c r="A38" t="s">
        <v>2878</v>
      </c>
      <c r="B38" t="s">
        <v>2879</v>
      </c>
      <c r="C38">
        <v>6000</v>
      </c>
      <c r="D38" t="s">
        <v>345</v>
      </c>
      <c r="E38">
        <v>2</v>
      </c>
      <c r="F38">
        <v>12000</v>
      </c>
    </row>
    <row r="39" spans="1:6">
      <c r="A39" t="s">
        <v>2880</v>
      </c>
      <c r="B39" t="s">
        <v>2881</v>
      </c>
      <c r="C39">
        <v>80000</v>
      </c>
      <c r="D39" t="s">
        <v>345</v>
      </c>
      <c r="E39">
        <v>5</v>
      </c>
      <c r="F39">
        <v>400000</v>
      </c>
    </row>
    <row r="40" spans="1:6">
      <c r="A40" t="s">
        <v>2882</v>
      </c>
      <c r="B40" t="s">
        <v>2883</v>
      </c>
      <c r="C40">
        <v>20000</v>
      </c>
      <c r="D40" t="s">
        <v>345</v>
      </c>
      <c r="E40">
        <v>4</v>
      </c>
      <c r="F40">
        <v>80000</v>
      </c>
    </row>
    <row r="41" spans="1:6">
      <c r="A41" t="s">
        <v>2884</v>
      </c>
      <c r="B41" t="s">
        <v>2885</v>
      </c>
      <c r="C41">
        <v>1000</v>
      </c>
      <c r="D41" t="s">
        <v>345</v>
      </c>
      <c r="E41">
        <v>6</v>
      </c>
      <c r="F41">
        <v>6000</v>
      </c>
    </row>
    <row r="42" spans="1:6">
      <c r="A42" t="s">
        <v>2886</v>
      </c>
      <c r="B42" t="s">
        <v>2887</v>
      </c>
      <c r="C42">
        <v>1000</v>
      </c>
      <c r="D42" t="s">
        <v>229</v>
      </c>
      <c r="E42">
        <v>2</v>
      </c>
      <c r="F42">
        <v>2000</v>
      </c>
    </row>
    <row r="43" spans="1:6">
      <c r="A43" t="s">
        <v>2888</v>
      </c>
      <c r="B43" t="s">
        <v>2889</v>
      </c>
      <c r="C43">
        <v>4000</v>
      </c>
      <c r="D43" t="s">
        <v>229</v>
      </c>
      <c r="E43">
        <v>1</v>
      </c>
      <c r="F43">
        <v>4000</v>
      </c>
    </row>
    <row r="44" spans="1:6">
      <c r="A44" t="s">
        <v>2888</v>
      </c>
      <c r="B44" t="s">
        <v>2889</v>
      </c>
      <c r="C44">
        <v>4000</v>
      </c>
      <c r="D44" t="s">
        <v>345</v>
      </c>
      <c r="E44">
        <v>12</v>
      </c>
      <c r="F44">
        <v>48000</v>
      </c>
    </row>
    <row r="45" spans="1:6">
      <c r="A45" t="s">
        <v>2890</v>
      </c>
      <c r="B45" t="s">
        <v>2891</v>
      </c>
      <c r="C45">
        <v>1000</v>
      </c>
      <c r="D45" t="s">
        <v>345</v>
      </c>
      <c r="E45">
        <v>1</v>
      </c>
      <c r="F45">
        <v>1000</v>
      </c>
    </row>
    <row r="46" spans="1:6">
      <c r="A46" t="s">
        <v>2892</v>
      </c>
      <c r="B46" t="s">
        <v>2893</v>
      </c>
      <c r="C46">
        <v>40000</v>
      </c>
      <c r="D46" t="s">
        <v>345</v>
      </c>
      <c r="E46">
        <v>1</v>
      </c>
      <c r="F46">
        <v>40000</v>
      </c>
    </row>
    <row r="47" spans="1:6">
      <c r="A47" t="s">
        <v>2892</v>
      </c>
      <c r="B47" t="s">
        <v>2894</v>
      </c>
      <c r="C47">
        <v>60000</v>
      </c>
      <c r="D47" t="s">
        <v>345</v>
      </c>
      <c r="E47">
        <v>3</v>
      </c>
      <c r="F47">
        <v>180000</v>
      </c>
    </row>
    <row r="48" spans="1:6">
      <c r="A48" t="s">
        <v>2895</v>
      </c>
      <c r="B48" t="s">
        <v>2896</v>
      </c>
      <c r="C48">
        <v>800</v>
      </c>
      <c r="D48" t="s">
        <v>345</v>
      </c>
      <c r="E48">
        <v>1</v>
      </c>
      <c r="F48">
        <v>800</v>
      </c>
    </row>
    <row r="49" spans="1:6">
      <c r="A49" t="s">
        <v>2897</v>
      </c>
      <c r="B49" t="s">
        <v>2898</v>
      </c>
      <c r="C49">
        <v>1000</v>
      </c>
      <c r="D49" t="s">
        <v>229</v>
      </c>
      <c r="E49">
        <v>1</v>
      </c>
      <c r="F49">
        <v>1000</v>
      </c>
    </row>
    <row r="50" spans="1:6">
      <c r="A50" t="s">
        <v>609</v>
      </c>
      <c r="B50" t="s">
        <v>516</v>
      </c>
      <c r="C50" t="s">
        <v>516</v>
      </c>
      <c r="D50" t="s">
        <v>516</v>
      </c>
      <c r="E50">
        <v>956</v>
      </c>
      <c r="F50">
        <v>4324810</v>
      </c>
    </row>
    <row r="51" spans="1:6">
      <c r="A51" t="s">
        <v>2899</v>
      </c>
      <c r="B51" t="s">
        <v>2900</v>
      </c>
      <c r="C51">
        <v>3000</v>
      </c>
      <c r="D51" t="s">
        <v>345</v>
      </c>
      <c r="E51">
        <v>2</v>
      </c>
      <c r="F51">
        <v>6000</v>
      </c>
    </row>
    <row r="52" spans="1:6">
      <c r="A52" t="s">
        <v>2899</v>
      </c>
      <c r="B52" t="s">
        <v>2901</v>
      </c>
      <c r="C52">
        <v>3000</v>
      </c>
      <c r="D52" t="s">
        <v>345</v>
      </c>
      <c r="E52">
        <v>2</v>
      </c>
      <c r="F52">
        <v>6000</v>
      </c>
    </row>
    <row r="53" spans="1:6">
      <c r="A53" t="s">
        <v>2899</v>
      </c>
      <c r="B53" t="s">
        <v>2902</v>
      </c>
      <c r="C53">
        <v>800</v>
      </c>
      <c r="D53" t="s">
        <v>345</v>
      </c>
      <c r="E53">
        <v>2</v>
      </c>
      <c r="F53">
        <v>1600</v>
      </c>
    </row>
    <row r="54" spans="1:6">
      <c r="A54" t="s">
        <v>2903</v>
      </c>
      <c r="B54" t="s">
        <v>2904</v>
      </c>
      <c r="C54">
        <v>16800</v>
      </c>
      <c r="D54" t="s">
        <v>186</v>
      </c>
      <c r="E54">
        <v>1</v>
      </c>
      <c r="F54">
        <v>16800</v>
      </c>
    </row>
    <row r="55" spans="1:6">
      <c r="A55" t="s">
        <v>2903</v>
      </c>
      <c r="B55" t="s">
        <v>2905</v>
      </c>
      <c r="C55">
        <v>5000</v>
      </c>
      <c r="D55" t="s">
        <v>229</v>
      </c>
      <c r="E55">
        <v>16</v>
      </c>
      <c r="F55">
        <v>80000</v>
      </c>
    </row>
    <row r="56" spans="1:6">
      <c r="A56" t="s">
        <v>2906</v>
      </c>
      <c r="B56" t="s">
        <v>2907</v>
      </c>
      <c r="C56">
        <v>35000</v>
      </c>
      <c r="D56" t="s">
        <v>186</v>
      </c>
      <c r="E56">
        <v>1</v>
      </c>
      <c r="F56">
        <v>35000</v>
      </c>
    </row>
    <row r="57" spans="1:6">
      <c r="A57" t="s">
        <v>2908</v>
      </c>
      <c r="B57" t="s">
        <v>240</v>
      </c>
      <c r="C57">
        <v>1000</v>
      </c>
      <c r="D57" t="s">
        <v>345</v>
      </c>
      <c r="E57">
        <v>10</v>
      </c>
      <c r="F57">
        <v>10000</v>
      </c>
    </row>
    <row r="58" spans="1:6">
      <c r="A58" t="s">
        <v>2909</v>
      </c>
      <c r="B58" t="s">
        <v>2910</v>
      </c>
      <c r="C58">
        <v>1000</v>
      </c>
      <c r="D58" t="s">
        <v>229</v>
      </c>
      <c r="E58">
        <v>1</v>
      </c>
      <c r="F58">
        <v>1000</v>
      </c>
    </row>
    <row r="59" spans="1:6">
      <c r="A59" t="s">
        <v>2911</v>
      </c>
      <c r="B59" t="s">
        <v>2912</v>
      </c>
      <c r="C59">
        <v>3500</v>
      </c>
      <c r="D59" t="s">
        <v>345</v>
      </c>
      <c r="E59">
        <v>43</v>
      </c>
      <c r="F59">
        <v>150500</v>
      </c>
    </row>
    <row r="60" spans="1:6">
      <c r="A60" t="s">
        <v>2911</v>
      </c>
      <c r="B60" t="s">
        <v>2913</v>
      </c>
      <c r="C60">
        <v>2000</v>
      </c>
      <c r="D60" t="s">
        <v>345</v>
      </c>
      <c r="E60">
        <v>2</v>
      </c>
      <c r="F60">
        <v>4000</v>
      </c>
    </row>
    <row r="61" spans="1:6">
      <c r="A61" t="s">
        <v>2911</v>
      </c>
      <c r="B61" t="s">
        <v>2914</v>
      </c>
      <c r="C61">
        <v>6500</v>
      </c>
      <c r="D61" t="s">
        <v>345</v>
      </c>
      <c r="E61">
        <v>236</v>
      </c>
      <c r="F61">
        <v>1534000</v>
      </c>
    </row>
    <row r="62" spans="1:6">
      <c r="A62" t="s">
        <v>2911</v>
      </c>
      <c r="B62" t="s">
        <v>2915</v>
      </c>
      <c r="C62">
        <v>8500</v>
      </c>
      <c r="D62" t="s">
        <v>345</v>
      </c>
      <c r="E62">
        <v>38</v>
      </c>
      <c r="F62">
        <v>323000</v>
      </c>
    </row>
    <row r="63" spans="1:6">
      <c r="A63" t="s">
        <v>2911</v>
      </c>
      <c r="B63" t="s">
        <v>2916</v>
      </c>
      <c r="C63">
        <v>12000</v>
      </c>
      <c r="D63" t="s">
        <v>345</v>
      </c>
      <c r="E63">
        <v>8</v>
      </c>
      <c r="F63">
        <v>96000</v>
      </c>
    </row>
    <row r="64" spans="1:6">
      <c r="A64" t="s">
        <v>2917</v>
      </c>
      <c r="B64" t="s">
        <v>2918</v>
      </c>
      <c r="C64">
        <v>2000</v>
      </c>
      <c r="D64" t="s">
        <v>345</v>
      </c>
      <c r="E64">
        <v>1</v>
      </c>
      <c r="F64">
        <v>2000</v>
      </c>
    </row>
    <row r="65" spans="1:6">
      <c r="A65" t="s">
        <v>2919</v>
      </c>
      <c r="B65" t="s">
        <v>2920</v>
      </c>
      <c r="C65">
        <v>500</v>
      </c>
      <c r="D65" t="s">
        <v>229</v>
      </c>
      <c r="E65">
        <v>16</v>
      </c>
      <c r="F65">
        <v>8000</v>
      </c>
    </row>
    <row r="66" spans="1:6">
      <c r="A66" t="s">
        <v>2921</v>
      </c>
      <c r="B66" t="s">
        <v>2922</v>
      </c>
      <c r="C66">
        <v>2500</v>
      </c>
      <c r="D66" t="s">
        <v>229</v>
      </c>
      <c r="E66">
        <v>12</v>
      </c>
      <c r="F66">
        <v>30000</v>
      </c>
    </row>
    <row r="67" spans="1:6">
      <c r="A67" t="s">
        <v>2921</v>
      </c>
      <c r="B67" t="s">
        <v>2923</v>
      </c>
      <c r="C67">
        <v>5000</v>
      </c>
      <c r="D67" t="s">
        <v>186</v>
      </c>
      <c r="E67">
        <v>1</v>
      </c>
      <c r="F67">
        <v>5000</v>
      </c>
    </row>
    <row r="68" spans="1:6">
      <c r="A68" t="s">
        <v>2924</v>
      </c>
      <c r="B68" t="s">
        <v>2925</v>
      </c>
      <c r="C68">
        <v>2000</v>
      </c>
      <c r="D68" t="s">
        <v>345</v>
      </c>
      <c r="E68">
        <v>17</v>
      </c>
      <c r="F68">
        <v>34000</v>
      </c>
    </row>
    <row r="69" spans="1:6">
      <c r="A69" t="s">
        <v>2926</v>
      </c>
      <c r="B69" t="s">
        <v>2927</v>
      </c>
      <c r="C69">
        <v>4000</v>
      </c>
      <c r="D69" t="s">
        <v>345</v>
      </c>
      <c r="E69">
        <v>182</v>
      </c>
      <c r="F69">
        <v>728000</v>
      </c>
    </row>
    <row r="70" spans="1:6">
      <c r="A70" t="s">
        <v>2928</v>
      </c>
      <c r="B70" t="s">
        <v>2929</v>
      </c>
      <c r="C70">
        <v>1300</v>
      </c>
      <c r="D70" t="s">
        <v>345</v>
      </c>
      <c r="E70">
        <v>2</v>
      </c>
      <c r="F70">
        <v>2600</v>
      </c>
    </row>
    <row r="71" spans="1:6">
      <c r="A71" t="s">
        <v>2930</v>
      </c>
      <c r="B71" t="s">
        <v>2931</v>
      </c>
      <c r="C71">
        <v>600</v>
      </c>
      <c r="D71" t="s">
        <v>345</v>
      </c>
      <c r="E71">
        <v>1</v>
      </c>
      <c r="F71">
        <v>600</v>
      </c>
    </row>
    <row r="72" spans="1:6">
      <c r="A72" t="s">
        <v>2932</v>
      </c>
      <c r="B72" t="s">
        <v>2933</v>
      </c>
      <c r="C72">
        <v>5000</v>
      </c>
      <c r="D72" t="s">
        <v>345</v>
      </c>
      <c r="E72">
        <v>1</v>
      </c>
      <c r="F72">
        <v>5000</v>
      </c>
    </row>
    <row r="73" spans="1:6">
      <c r="A73" t="s">
        <v>2932</v>
      </c>
      <c r="B73" t="s">
        <v>2934</v>
      </c>
      <c r="C73">
        <v>5000</v>
      </c>
      <c r="D73" t="s">
        <v>345</v>
      </c>
      <c r="E73">
        <v>6</v>
      </c>
      <c r="F73">
        <v>30000</v>
      </c>
    </row>
    <row r="74" spans="1:6">
      <c r="A74" t="s">
        <v>2935</v>
      </c>
      <c r="B74" t="s">
        <v>2936</v>
      </c>
      <c r="C74">
        <v>1000</v>
      </c>
      <c r="D74" t="s">
        <v>229</v>
      </c>
      <c r="E74">
        <v>6</v>
      </c>
      <c r="F74">
        <v>6000</v>
      </c>
    </row>
    <row r="75" spans="1:6">
      <c r="A75" t="s">
        <v>2937</v>
      </c>
      <c r="B75" t="s">
        <v>2929</v>
      </c>
      <c r="C75">
        <v>1500</v>
      </c>
      <c r="D75" t="s">
        <v>229</v>
      </c>
      <c r="E75">
        <v>8</v>
      </c>
      <c r="F75">
        <v>12000</v>
      </c>
    </row>
    <row r="76" spans="1:6">
      <c r="A76" t="s">
        <v>2938</v>
      </c>
      <c r="B76" t="s">
        <v>2939</v>
      </c>
      <c r="C76">
        <v>1500</v>
      </c>
      <c r="D76" t="s">
        <v>345</v>
      </c>
      <c r="E76">
        <v>220</v>
      </c>
      <c r="F76">
        <v>330000</v>
      </c>
    </row>
    <row r="77" spans="1:6">
      <c r="A77" t="s">
        <v>2940</v>
      </c>
      <c r="B77" t="s">
        <v>2941</v>
      </c>
      <c r="C77">
        <v>1400</v>
      </c>
      <c r="D77" t="s">
        <v>345</v>
      </c>
      <c r="E77">
        <v>3</v>
      </c>
      <c r="F77">
        <v>4200</v>
      </c>
    </row>
    <row r="78" spans="1:6">
      <c r="A78" t="s">
        <v>2942</v>
      </c>
      <c r="B78" t="s">
        <v>516</v>
      </c>
      <c r="C78">
        <v>1000</v>
      </c>
      <c r="D78" t="s">
        <v>229</v>
      </c>
      <c r="E78">
        <v>2</v>
      </c>
      <c r="F78">
        <v>2000</v>
      </c>
    </row>
    <row r="79" spans="1:6">
      <c r="A79" t="s">
        <v>2943</v>
      </c>
      <c r="B79" t="s">
        <v>2944</v>
      </c>
      <c r="C79">
        <v>3000</v>
      </c>
      <c r="D79" t="s">
        <v>229</v>
      </c>
      <c r="E79">
        <v>8</v>
      </c>
      <c r="F79">
        <v>24000</v>
      </c>
    </row>
    <row r="80" spans="1:6">
      <c r="A80" t="s">
        <v>2945</v>
      </c>
      <c r="B80" t="s">
        <v>2946</v>
      </c>
      <c r="C80">
        <v>2000</v>
      </c>
      <c r="D80" t="s">
        <v>229</v>
      </c>
      <c r="E80">
        <v>8</v>
      </c>
      <c r="F80">
        <v>16000</v>
      </c>
    </row>
    <row r="81" spans="1:6">
      <c r="A81" t="s">
        <v>2947</v>
      </c>
      <c r="B81" t="s">
        <v>2948</v>
      </c>
      <c r="C81">
        <v>1000</v>
      </c>
      <c r="D81" t="s">
        <v>229</v>
      </c>
      <c r="E81">
        <v>5</v>
      </c>
      <c r="F81">
        <v>5000</v>
      </c>
    </row>
    <row r="82" spans="1:6">
      <c r="A82" t="s">
        <v>2949</v>
      </c>
      <c r="B82" t="s">
        <v>2950</v>
      </c>
      <c r="C82">
        <v>800</v>
      </c>
      <c r="D82" t="s">
        <v>229</v>
      </c>
      <c r="E82">
        <v>1</v>
      </c>
      <c r="F82">
        <v>800</v>
      </c>
    </row>
    <row r="83" spans="1:6">
      <c r="A83" t="s">
        <v>2949</v>
      </c>
      <c r="B83" t="s">
        <v>2950</v>
      </c>
      <c r="C83">
        <v>800</v>
      </c>
      <c r="D83" t="s">
        <v>345</v>
      </c>
      <c r="E83">
        <v>227</v>
      </c>
      <c r="F83">
        <v>181600</v>
      </c>
    </row>
    <row r="84" spans="1:6">
      <c r="A84" t="s">
        <v>2951</v>
      </c>
      <c r="B84" t="s">
        <v>2952</v>
      </c>
      <c r="C84">
        <v>5000</v>
      </c>
      <c r="D84" t="s">
        <v>345</v>
      </c>
      <c r="E84">
        <v>1866</v>
      </c>
      <c r="F84">
        <v>9330000</v>
      </c>
    </row>
    <row r="85" spans="1:6">
      <c r="A85" t="s">
        <v>2953</v>
      </c>
      <c r="B85" t="s">
        <v>2954</v>
      </c>
      <c r="C85">
        <v>2000</v>
      </c>
      <c r="D85" t="s">
        <v>345</v>
      </c>
      <c r="E85">
        <v>147</v>
      </c>
      <c r="F85">
        <v>294000</v>
      </c>
    </row>
    <row r="86" spans="1:6">
      <c r="A86" t="s">
        <v>2955</v>
      </c>
      <c r="B86" t="s">
        <v>2956</v>
      </c>
      <c r="C86">
        <v>5000</v>
      </c>
      <c r="D86" t="s">
        <v>345</v>
      </c>
      <c r="E86">
        <v>4</v>
      </c>
      <c r="F86">
        <v>20000</v>
      </c>
    </row>
    <row r="87" spans="1:6">
      <c r="A87" t="s">
        <v>2957</v>
      </c>
      <c r="B87" t="s">
        <v>2958</v>
      </c>
      <c r="C87">
        <v>1300</v>
      </c>
      <c r="D87" t="s">
        <v>345</v>
      </c>
      <c r="E87">
        <v>2</v>
      </c>
      <c r="F87">
        <v>2600</v>
      </c>
    </row>
    <row r="88" spans="1:6">
      <c r="A88" t="s">
        <v>2959</v>
      </c>
      <c r="B88" t="s">
        <v>2939</v>
      </c>
      <c r="C88">
        <v>2000</v>
      </c>
      <c r="D88" t="s">
        <v>345</v>
      </c>
      <c r="E88">
        <v>1</v>
      </c>
      <c r="F88">
        <v>2000</v>
      </c>
    </row>
    <row r="89" spans="1:6">
      <c r="A89" t="s">
        <v>2960</v>
      </c>
      <c r="B89" t="s">
        <v>2961</v>
      </c>
      <c r="C89">
        <v>1200</v>
      </c>
      <c r="D89" t="s">
        <v>345</v>
      </c>
      <c r="E89">
        <v>29</v>
      </c>
      <c r="F89">
        <v>34800</v>
      </c>
    </row>
    <row r="90" spans="1:6">
      <c r="A90" t="s">
        <v>2962</v>
      </c>
      <c r="B90" t="s">
        <v>2963</v>
      </c>
      <c r="C90">
        <v>1850</v>
      </c>
      <c r="D90" t="s">
        <v>186</v>
      </c>
      <c r="E90">
        <v>1</v>
      </c>
      <c r="F90">
        <v>1850</v>
      </c>
    </row>
    <row r="91" spans="1:6">
      <c r="A91" t="s">
        <v>2964</v>
      </c>
      <c r="B91" t="s">
        <v>2965</v>
      </c>
      <c r="C91">
        <v>3000</v>
      </c>
      <c r="D91" t="s">
        <v>345</v>
      </c>
      <c r="E91">
        <v>2</v>
      </c>
      <c r="F91">
        <v>6000</v>
      </c>
    </row>
    <row r="92" spans="1:6">
      <c r="A92" t="s">
        <v>2966</v>
      </c>
      <c r="B92" t="s">
        <v>2967</v>
      </c>
      <c r="C92">
        <v>4000</v>
      </c>
      <c r="D92" t="s">
        <v>345</v>
      </c>
      <c r="E92">
        <v>72</v>
      </c>
      <c r="F92">
        <v>288000</v>
      </c>
    </row>
    <row r="93" spans="1:6">
      <c r="A93" t="s">
        <v>2968</v>
      </c>
      <c r="B93" t="s">
        <v>2969</v>
      </c>
      <c r="C93">
        <v>3000</v>
      </c>
      <c r="D93" t="s">
        <v>345</v>
      </c>
      <c r="E93">
        <v>165</v>
      </c>
      <c r="F93">
        <v>495000</v>
      </c>
    </row>
    <row r="94" spans="1:6">
      <c r="A94" t="s">
        <v>2970</v>
      </c>
      <c r="B94" t="s">
        <v>2971</v>
      </c>
      <c r="C94">
        <v>10000</v>
      </c>
      <c r="D94" t="s">
        <v>229</v>
      </c>
      <c r="E94">
        <v>1</v>
      </c>
      <c r="F94">
        <v>10000</v>
      </c>
    </row>
    <row r="95" spans="1:6">
      <c r="A95" t="s">
        <v>2972</v>
      </c>
      <c r="B95" t="s">
        <v>2973</v>
      </c>
      <c r="C95">
        <v>2000</v>
      </c>
      <c r="D95" t="s">
        <v>229</v>
      </c>
      <c r="E95">
        <v>10</v>
      </c>
      <c r="F95">
        <v>20000</v>
      </c>
    </row>
    <row r="96" spans="1:6">
      <c r="A96" t="s">
        <v>2974</v>
      </c>
      <c r="B96" t="s">
        <v>2975</v>
      </c>
      <c r="C96">
        <v>28000</v>
      </c>
      <c r="D96" t="s">
        <v>345</v>
      </c>
      <c r="E96">
        <v>252</v>
      </c>
      <c r="F96">
        <v>7056000</v>
      </c>
    </row>
    <row r="97" spans="1:6">
      <c r="A97" t="s">
        <v>2976</v>
      </c>
      <c r="B97" t="s">
        <v>2977</v>
      </c>
      <c r="C97">
        <v>5000</v>
      </c>
      <c r="D97" t="s">
        <v>345</v>
      </c>
      <c r="E97">
        <v>1</v>
      </c>
      <c r="F97">
        <v>5000</v>
      </c>
    </row>
    <row r="98" spans="1:6">
      <c r="A98" t="s">
        <v>2978</v>
      </c>
      <c r="B98" t="s">
        <v>2979</v>
      </c>
      <c r="C98">
        <v>1000</v>
      </c>
      <c r="D98" t="s">
        <v>229</v>
      </c>
      <c r="E98">
        <v>2</v>
      </c>
      <c r="F98">
        <v>2000</v>
      </c>
    </row>
    <row r="99" spans="1:6">
      <c r="A99" t="s">
        <v>2980</v>
      </c>
      <c r="B99" t="s">
        <v>2981</v>
      </c>
      <c r="C99">
        <v>2000</v>
      </c>
      <c r="D99" t="s">
        <v>345</v>
      </c>
      <c r="E99">
        <v>20</v>
      </c>
      <c r="F99">
        <v>40000</v>
      </c>
    </row>
    <row r="100" spans="1:6">
      <c r="A100" t="s">
        <v>2982</v>
      </c>
      <c r="B100" t="s">
        <v>2983</v>
      </c>
      <c r="C100">
        <v>4000</v>
      </c>
      <c r="D100" t="s">
        <v>345</v>
      </c>
      <c r="E100">
        <v>1</v>
      </c>
      <c r="F100">
        <v>4000</v>
      </c>
    </row>
    <row r="101" spans="1:6">
      <c r="A101" t="s">
        <v>2984</v>
      </c>
      <c r="B101" t="s">
        <v>2985</v>
      </c>
      <c r="C101">
        <v>2000</v>
      </c>
      <c r="D101" t="s">
        <v>345</v>
      </c>
      <c r="E101">
        <v>1</v>
      </c>
      <c r="F101">
        <v>2000</v>
      </c>
    </row>
    <row r="102" spans="1:6">
      <c r="A102" t="s">
        <v>516</v>
      </c>
      <c r="B102" t="s">
        <v>516</v>
      </c>
      <c r="C102" t="s">
        <v>516</v>
      </c>
      <c r="D102" t="s">
        <v>516</v>
      </c>
      <c r="E102">
        <v>8211</v>
      </c>
      <c r="F102">
        <v>22031340</v>
      </c>
    </row>
    <row r="103" spans="1:6">
      <c r="A103" t="s">
        <v>503</v>
      </c>
      <c r="E103">
        <v>18334</v>
      </c>
      <c r="F103">
        <v>52712300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03"/>
  <sheetViews>
    <sheetView workbookViewId="0">
      <selection activeCell="C124" sqref="$A1:$XFD1048576"/>
    </sheetView>
  </sheetViews>
  <sheetFormatPr defaultColWidth="9" defaultRowHeight="13.5" outlineLevelCol="5"/>
  <cols>
    <col min="1" max="1" width="34"/>
    <col min="2" max="2" width="43.8833333333333" customWidth="1"/>
    <col min="3" max="3" width="7.38333333333333"/>
    <col min="4" max="4" width="13.5"/>
    <col min="5" max="6" width="21.3833333333333"/>
  </cols>
  <sheetData>
    <row r="3" spans="1:6">
      <c r="A3" t="s">
        <v>147</v>
      </c>
      <c r="B3" t="s">
        <v>504</v>
      </c>
      <c r="C3" t="s">
        <v>150</v>
      </c>
      <c r="D3" t="s">
        <v>152</v>
      </c>
      <c r="E3" t="s">
        <v>729</v>
      </c>
      <c r="F3" t="s">
        <v>2825</v>
      </c>
    </row>
    <row r="4" spans="1:6">
      <c r="A4" t="s">
        <v>2986</v>
      </c>
      <c r="B4" t="s">
        <v>2987</v>
      </c>
      <c r="C4" t="s">
        <v>229</v>
      </c>
      <c r="D4">
        <v>9800</v>
      </c>
      <c r="E4">
        <v>1</v>
      </c>
      <c r="F4">
        <v>9800</v>
      </c>
    </row>
    <row r="5" spans="1:6">
      <c r="A5" t="s">
        <v>2826</v>
      </c>
      <c r="B5" t="s">
        <v>2827</v>
      </c>
      <c r="C5" t="s">
        <v>345</v>
      </c>
      <c r="D5">
        <v>15000</v>
      </c>
      <c r="E5">
        <v>7</v>
      </c>
      <c r="F5">
        <v>105000</v>
      </c>
    </row>
    <row r="6" spans="1:6">
      <c r="A6" t="s">
        <v>2828</v>
      </c>
      <c r="B6" t="s">
        <v>2829</v>
      </c>
      <c r="C6" t="s">
        <v>345</v>
      </c>
      <c r="D6">
        <v>5500</v>
      </c>
      <c r="E6">
        <v>3</v>
      </c>
      <c r="F6">
        <v>16500</v>
      </c>
    </row>
    <row r="7" spans="1:6">
      <c r="A7" t="s">
        <v>2830</v>
      </c>
      <c r="B7" t="s">
        <v>2831</v>
      </c>
      <c r="C7" t="s">
        <v>345</v>
      </c>
      <c r="D7">
        <v>2000</v>
      </c>
      <c r="E7">
        <v>64</v>
      </c>
      <c r="F7">
        <v>128000</v>
      </c>
    </row>
    <row r="8" spans="1:6">
      <c r="A8" t="s">
        <v>2830</v>
      </c>
      <c r="B8" t="s">
        <v>2831</v>
      </c>
      <c r="C8" t="s">
        <v>345</v>
      </c>
      <c r="D8">
        <v>9300</v>
      </c>
      <c r="E8">
        <v>1</v>
      </c>
      <c r="F8">
        <v>9300</v>
      </c>
    </row>
    <row r="9" spans="1:6">
      <c r="A9" t="s">
        <v>2832</v>
      </c>
      <c r="B9" t="s">
        <v>2833</v>
      </c>
      <c r="C9" t="s">
        <v>345</v>
      </c>
      <c r="D9">
        <v>2500</v>
      </c>
      <c r="E9">
        <v>26</v>
      </c>
      <c r="F9">
        <v>65000</v>
      </c>
    </row>
    <row r="10" spans="1:6">
      <c r="A10" t="s">
        <v>2834</v>
      </c>
      <c r="B10" t="s">
        <v>2835</v>
      </c>
      <c r="C10" t="s">
        <v>229</v>
      </c>
      <c r="D10">
        <v>1200</v>
      </c>
      <c r="E10">
        <v>1</v>
      </c>
      <c r="F10">
        <v>1200</v>
      </c>
    </row>
    <row r="11" spans="1:6">
      <c r="A11" t="s">
        <v>2834</v>
      </c>
      <c r="B11" t="s">
        <v>2835</v>
      </c>
      <c r="C11" t="s">
        <v>345</v>
      </c>
      <c r="D11">
        <v>1200</v>
      </c>
      <c r="E11">
        <v>387</v>
      </c>
      <c r="F11">
        <v>464400</v>
      </c>
    </row>
    <row r="12" spans="1:6">
      <c r="A12" t="s">
        <v>2836</v>
      </c>
      <c r="B12" t="s">
        <v>2837</v>
      </c>
      <c r="C12" t="s">
        <v>229</v>
      </c>
      <c r="D12">
        <v>2000</v>
      </c>
      <c r="E12">
        <v>1</v>
      </c>
      <c r="F12">
        <v>2000</v>
      </c>
    </row>
    <row r="13" spans="1:6">
      <c r="A13" t="s">
        <v>2836</v>
      </c>
      <c r="B13" t="s">
        <v>2837</v>
      </c>
      <c r="C13" t="s">
        <v>186</v>
      </c>
      <c r="D13">
        <v>2000</v>
      </c>
      <c r="E13">
        <v>1</v>
      </c>
      <c r="F13">
        <v>2000</v>
      </c>
    </row>
    <row r="14" spans="1:6">
      <c r="A14" t="s">
        <v>2838</v>
      </c>
      <c r="B14" t="s">
        <v>2839</v>
      </c>
      <c r="C14" t="s">
        <v>345</v>
      </c>
      <c r="D14">
        <v>4500</v>
      </c>
      <c r="E14">
        <v>264</v>
      </c>
      <c r="F14">
        <v>1188000</v>
      </c>
    </row>
    <row r="15" spans="1:6">
      <c r="A15" t="s">
        <v>2840</v>
      </c>
      <c r="B15" t="s">
        <v>2841</v>
      </c>
      <c r="C15" t="s">
        <v>345</v>
      </c>
      <c r="D15">
        <v>3000</v>
      </c>
      <c r="E15">
        <v>2</v>
      </c>
      <c r="F15">
        <v>6000</v>
      </c>
    </row>
    <row r="16" spans="1:6">
      <c r="A16" t="s">
        <v>2842</v>
      </c>
      <c r="B16" t="s">
        <v>2843</v>
      </c>
      <c r="C16" t="s">
        <v>229</v>
      </c>
      <c r="D16">
        <v>3</v>
      </c>
      <c r="E16">
        <v>500</v>
      </c>
      <c r="F16">
        <v>1500</v>
      </c>
    </row>
    <row r="17" spans="1:6">
      <c r="A17" t="s">
        <v>2844</v>
      </c>
      <c r="B17" t="s">
        <v>2845</v>
      </c>
      <c r="C17" t="s">
        <v>345</v>
      </c>
      <c r="D17">
        <v>7000</v>
      </c>
      <c r="E17">
        <v>45</v>
      </c>
      <c r="F17">
        <v>315000</v>
      </c>
    </row>
    <row r="18" spans="1:6">
      <c r="A18" t="s">
        <v>2846</v>
      </c>
      <c r="B18" t="s">
        <v>2847</v>
      </c>
      <c r="C18" t="s">
        <v>345</v>
      </c>
      <c r="D18">
        <v>3500</v>
      </c>
      <c r="E18">
        <v>49</v>
      </c>
      <c r="F18">
        <v>171500</v>
      </c>
    </row>
    <row r="19" spans="1:6">
      <c r="A19" t="s">
        <v>2848</v>
      </c>
      <c r="B19" t="s">
        <v>2849</v>
      </c>
      <c r="C19" t="s">
        <v>345</v>
      </c>
      <c r="D19">
        <v>1800</v>
      </c>
      <c r="E19">
        <v>7</v>
      </c>
      <c r="F19">
        <v>12600</v>
      </c>
    </row>
    <row r="20" spans="1:6">
      <c r="A20" t="s">
        <v>2850</v>
      </c>
      <c r="B20" t="s">
        <v>2851</v>
      </c>
      <c r="C20" t="s">
        <v>345</v>
      </c>
      <c r="D20">
        <v>2000</v>
      </c>
      <c r="E20">
        <v>44</v>
      </c>
      <c r="F20">
        <v>88000</v>
      </c>
    </row>
    <row r="21" spans="1:6">
      <c r="A21" t="s">
        <v>2852</v>
      </c>
      <c r="B21" t="s">
        <v>2853</v>
      </c>
      <c r="C21" t="s">
        <v>345</v>
      </c>
      <c r="D21">
        <v>2500</v>
      </c>
      <c r="E21">
        <v>6</v>
      </c>
      <c r="F21">
        <v>15000</v>
      </c>
    </row>
    <row r="22" spans="1:6">
      <c r="A22" t="s">
        <v>2854</v>
      </c>
      <c r="B22" t="s">
        <v>2855</v>
      </c>
      <c r="C22" t="s">
        <v>345</v>
      </c>
      <c r="D22">
        <v>2000</v>
      </c>
      <c r="E22">
        <v>30</v>
      </c>
      <c r="F22">
        <v>60000</v>
      </c>
    </row>
    <row r="23" spans="1:6">
      <c r="A23" t="s">
        <v>2856</v>
      </c>
      <c r="B23" t="s">
        <v>2857</v>
      </c>
      <c r="C23" t="s">
        <v>229</v>
      </c>
      <c r="D23">
        <v>2000</v>
      </c>
      <c r="E23">
        <v>8</v>
      </c>
      <c r="F23">
        <v>16000</v>
      </c>
    </row>
    <row r="24" spans="1:6">
      <c r="A24" t="s">
        <v>2858</v>
      </c>
      <c r="B24" t="s">
        <v>2859</v>
      </c>
      <c r="C24" t="s">
        <v>345</v>
      </c>
      <c r="D24">
        <v>6000</v>
      </c>
      <c r="E24">
        <v>1</v>
      </c>
      <c r="F24">
        <v>6000</v>
      </c>
    </row>
    <row r="25" spans="1:6">
      <c r="A25" t="s">
        <v>2860</v>
      </c>
      <c r="B25" t="s">
        <v>2861</v>
      </c>
      <c r="C25" t="s">
        <v>229</v>
      </c>
      <c r="D25">
        <v>2500</v>
      </c>
      <c r="E25">
        <v>8</v>
      </c>
      <c r="F25">
        <v>20000</v>
      </c>
    </row>
    <row r="26" spans="1:6">
      <c r="A26" t="s">
        <v>2860</v>
      </c>
      <c r="B26" t="s">
        <v>2861</v>
      </c>
      <c r="C26" t="s">
        <v>345</v>
      </c>
      <c r="D26">
        <v>2500</v>
      </c>
      <c r="E26">
        <v>1</v>
      </c>
      <c r="F26">
        <v>2500</v>
      </c>
    </row>
    <row r="27" spans="1:6">
      <c r="A27" t="s">
        <v>2988</v>
      </c>
      <c r="B27" t="s">
        <v>2989</v>
      </c>
      <c r="C27" t="s">
        <v>345</v>
      </c>
      <c r="D27">
        <v>1000</v>
      </c>
      <c r="E27">
        <v>1</v>
      </c>
      <c r="F27">
        <v>1000</v>
      </c>
    </row>
    <row r="28" spans="1:6">
      <c r="A28" t="s">
        <v>2990</v>
      </c>
      <c r="B28" t="s">
        <v>2991</v>
      </c>
      <c r="C28" t="s">
        <v>345</v>
      </c>
      <c r="D28">
        <v>300</v>
      </c>
      <c r="E28">
        <v>3</v>
      </c>
      <c r="F28">
        <v>900</v>
      </c>
    </row>
    <row r="29" spans="1:6">
      <c r="A29" t="s">
        <v>2862</v>
      </c>
      <c r="B29" t="s">
        <v>2992</v>
      </c>
      <c r="C29" t="s">
        <v>345</v>
      </c>
      <c r="D29">
        <v>300</v>
      </c>
      <c r="E29">
        <v>1</v>
      </c>
      <c r="F29">
        <v>300</v>
      </c>
    </row>
    <row r="30" spans="1:6">
      <c r="A30" t="s">
        <v>2862</v>
      </c>
      <c r="B30" t="s">
        <v>2863</v>
      </c>
      <c r="C30" t="s">
        <v>345</v>
      </c>
      <c r="D30">
        <v>400</v>
      </c>
      <c r="E30">
        <v>3</v>
      </c>
      <c r="F30">
        <v>1200</v>
      </c>
    </row>
    <row r="31" spans="1:6">
      <c r="A31" t="s">
        <v>2862</v>
      </c>
      <c r="B31" t="s">
        <v>2864</v>
      </c>
      <c r="C31" t="s">
        <v>2865</v>
      </c>
      <c r="D31">
        <v>90</v>
      </c>
      <c r="E31">
        <v>1</v>
      </c>
      <c r="F31">
        <v>90</v>
      </c>
    </row>
    <row r="32" spans="1:6">
      <c r="A32" t="s">
        <v>2862</v>
      </c>
      <c r="B32" t="s">
        <v>2864</v>
      </c>
      <c r="C32" t="s">
        <v>229</v>
      </c>
      <c r="D32">
        <v>90</v>
      </c>
      <c r="E32">
        <v>9</v>
      </c>
      <c r="F32">
        <v>810</v>
      </c>
    </row>
    <row r="33" spans="1:6">
      <c r="A33" t="s">
        <v>2862</v>
      </c>
      <c r="B33" t="s">
        <v>2864</v>
      </c>
      <c r="C33" t="s">
        <v>345</v>
      </c>
      <c r="D33">
        <v>90</v>
      </c>
      <c r="E33">
        <v>778</v>
      </c>
      <c r="F33">
        <v>70020</v>
      </c>
    </row>
    <row r="34" spans="1:6">
      <c r="A34" t="s">
        <v>2866</v>
      </c>
      <c r="B34" t="s">
        <v>2867</v>
      </c>
      <c r="C34" t="s">
        <v>345</v>
      </c>
      <c r="D34">
        <v>9990</v>
      </c>
      <c r="E34">
        <v>1</v>
      </c>
      <c r="F34">
        <v>9990</v>
      </c>
    </row>
    <row r="35" spans="1:6">
      <c r="A35" t="s">
        <v>2868</v>
      </c>
      <c r="B35" t="s">
        <v>2869</v>
      </c>
      <c r="C35" t="s">
        <v>229</v>
      </c>
      <c r="D35">
        <v>100</v>
      </c>
      <c r="E35">
        <v>2700</v>
      </c>
      <c r="F35">
        <v>270000</v>
      </c>
    </row>
    <row r="36" spans="1:6">
      <c r="A36" t="s">
        <v>2870</v>
      </c>
      <c r="B36" t="s">
        <v>2871</v>
      </c>
      <c r="C36" t="s">
        <v>345</v>
      </c>
      <c r="D36">
        <v>2000</v>
      </c>
      <c r="E36">
        <v>7</v>
      </c>
      <c r="F36">
        <v>14000</v>
      </c>
    </row>
    <row r="37" spans="1:6">
      <c r="A37" t="s">
        <v>2872</v>
      </c>
      <c r="B37" t="s">
        <v>2873</v>
      </c>
      <c r="C37" t="s">
        <v>345</v>
      </c>
      <c r="D37">
        <v>5000</v>
      </c>
      <c r="E37">
        <v>1</v>
      </c>
      <c r="F37">
        <v>5000</v>
      </c>
    </row>
    <row r="38" spans="1:6">
      <c r="A38" t="s">
        <v>2876</v>
      </c>
      <c r="B38" t="s">
        <v>2877</v>
      </c>
      <c r="C38" t="s">
        <v>229</v>
      </c>
      <c r="D38">
        <v>200</v>
      </c>
      <c r="E38">
        <v>4</v>
      </c>
      <c r="F38">
        <v>800</v>
      </c>
    </row>
    <row r="39" spans="1:6">
      <c r="A39" t="s">
        <v>2993</v>
      </c>
      <c r="B39" t="s">
        <v>2881</v>
      </c>
      <c r="C39" t="s">
        <v>345</v>
      </c>
      <c r="D39">
        <v>35000</v>
      </c>
      <c r="E39">
        <v>4</v>
      </c>
      <c r="F39">
        <v>140000</v>
      </c>
    </row>
    <row r="40" spans="1:6">
      <c r="A40" t="s">
        <v>2993</v>
      </c>
      <c r="B40" t="s">
        <v>2994</v>
      </c>
      <c r="C40" t="s">
        <v>345</v>
      </c>
      <c r="D40">
        <v>35000</v>
      </c>
      <c r="E40">
        <v>1</v>
      </c>
      <c r="F40">
        <v>35000</v>
      </c>
    </row>
    <row r="41" spans="1:6">
      <c r="A41" t="s">
        <v>2995</v>
      </c>
      <c r="B41" t="s">
        <v>2883</v>
      </c>
      <c r="C41" t="s">
        <v>345</v>
      </c>
      <c r="D41">
        <v>15000</v>
      </c>
      <c r="E41">
        <v>6</v>
      </c>
      <c r="F41">
        <v>90000</v>
      </c>
    </row>
    <row r="42" spans="1:6">
      <c r="A42" t="s">
        <v>2884</v>
      </c>
      <c r="B42" t="s">
        <v>2885</v>
      </c>
      <c r="C42" t="s">
        <v>345</v>
      </c>
      <c r="D42">
        <v>1000</v>
      </c>
      <c r="E42">
        <v>5</v>
      </c>
      <c r="F42">
        <v>5000</v>
      </c>
    </row>
    <row r="43" spans="1:6">
      <c r="A43" t="s">
        <v>2886</v>
      </c>
      <c r="B43" t="s">
        <v>2887</v>
      </c>
      <c r="C43" t="s">
        <v>229</v>
      </c>
      <c r="D43">
        <v>1000</v>
      </c>
      <c r="E43">
        <v>2</v>
      </c>
      <c r="F43">
        <v>2000</v>
      </c>
    </row>
    <row r="44" spans="1:6">
      <c r="A44" t="s">
        <v>2888</v>
      </c>
      <c r="B44" t="s">
        <v>2889</v>
      </c>
      <c r="C44" t="s">
        <v>229</v>
      </c>
      <c r="D44">
        <v>3000</v>
      </c>
      <c r="E44">
        <v>1</v>
      </c>
      <c r="F44">
        <v>3000</v>
      </c>
    </row>
    <row r="45" spans="1:6">
      <c r="A45" t="s">
        <v>2888</v>
      </c>
      <c r="B45" t="s">
        <v>2889</v>
      </c>
      <c r="C45" t="s">
        <v>345</v>
      </c>
      <c r="D45">
        <v>3000</v>
      </c>
      <c r="E45">
        <v>13</v>
      </c>
      <c r="F45">
        <v>39000</v>
      </c>
    </row>
    <row r="46" spans="1:6">
      <c r="A46" t="s">
        <v>2996</v>
      </c>
      <c r="B46" t="s">
        <v>2997</v>
      </c>
      <c r="C46" t="s">
        <v>345</v>
      </c>
      <c r="D46">
        <v>900</v>
      </c>
      <c r="E46">
        <v>1</v>
      </c>
      <c r="F46">
        <v>900</v>
      </c>
    </row>
    <row r="47" spans="1:6">
      <c r="A47" t="s">
        <v>2890</v>
      </c>
      <c r="B47" t="s">
        <v>2891</v>
      </c>
      <c r="C47" t="s">
        <v>345</v>
      </c>
      <c r="D47">
        <v>1000</v>
      </c>
      <c r="E47">
        <v>1</v>
      </c>
      <c r="F47">
        <v>1000</v>
      </c>
    </row>
    <row r="48" spans="1:6">
      <c r="A48" t="s">
        <v>2892</v>
      </c>
      <c r="B48" t="s">
        <v>2893</v>
      </c>
      <c r="C48" t="s">
        <v>345</v>
      </c>
      <c r="D48">
        <v>40000</v>
      </c>
      <c r="E48">
        <v>1</v>
      </c>
      <c r="F48">
        <v>40000</v>
      </c>
    </row>
    <row r="49" spans="1:6">
      <c r="A49" t="s">
        <v>2892</v>
      </c>
      <c r="B49" t="s">
        <v>2894</v>
      </c>
      <c r="C49" t="s">
        <v>345</v>
      </c>
      <c r="D49">
        <v>60000</v>
      </c>
      <c r="E49">
        <v>3</v>
      </c>
      <c r="F49">
        <v>180000</v>
      </c>
    </row>
    <row r="50" spans="1:6">
      <c r="A50" t="s">
        <v>2897</v>
      </c>
      <c r="B50" t="s">
        <v>2898</v>
      </c>
      <c r="C50" t="s">
        <v>229</v>
      </c>
      <c r="D50">
        <v>1000</v>
      </c>
      <c r="E50">
        <v>1</v>
      </c>
      <c r="F50">
        <v>1000</v>
      </c>
    </row>
    <row r="51" spans="1:6">
      <c r="A51" t="s">
        <v>2899</v>
      </c>
      <c r="B51" t="s">
        <v>2900</v>
      </c>
      <c r="C51" t="s">
        <v>345</v>
      </c>
      <c r="D51">
        <v>3000</v>
      </c>
      <c r="E51">
        <v>2</v>
      </c>
      <c r="F51">
        <v>6000</v>
      </c>
    </row>
    <row r="52" spans="1:6">
      <c r="A52" t="s">
        <v>2899</v>
      </c>
      <c r="B52" t="s">
        <v>2901</v>
      </c>
      <c r="C52" t="s">
        <v>345</v>
      </c>
      <c r="D52">
        <v>3000</v>
      </c>
      <c r="E52">
        <v>2</v>
      </c>
      <c r="F52">
        <v>6000</v>
      </c>
    </row>
    <row r="53" spans="1:6">
      <c r="A53" t="s">
        <v>2899</v>
      </c>
      <c r="B53" t="s">
        <v>2902</v>
      </c>
      <c r="C53" t="s">
        <v>345</v>
      </c>
      <c r="D53">
        <v>800</v>
      </c>
      <c r="E53">
        <v>2</v>
      </c>
      <c r="F53">
        <v>1600</v>
      </c>
    </row>
    <row r="54" spans="1:6">
      <c r="A54" t="s">
        <v>2903</v>
      </c>
      <c r="B54" t="s">
        <v>2904</v>
      </c>
      <c r="C54" t="s">
        <v>186</v>
      </c>
      <c r="D54">
        <v>16800</v>
      </c>
      <c r="E54">
        <v>1</v>
      </c>
      <c r="F54">
        <v>16800</v>
      </c>
    </row>
    <row r="55" spans="1:6">
      <c r="A55" t="s">
        <v>2903</v>
      </c>
      <c r="B55" t="s">
        <v>2905</v>
      </c>
      <c r="C55" t="s">
        <v>229</v>
      </c>
      <c r="D55">
        <v>5000</v>
      </c>
      <c r="E55">
        <v>16</v>
      </c>
      <c r="F55">
        <v>80000</v>
      </c>
    </row>
    <row r="56" spans="1:6">
      <c r="A56" t="s">
        <v>2906</v>
      </c>
      <c r="B56" t="s">
        <v>2907</v>
      </c>
      <c r="C56" t="s">
        <v>186</v>
      </c>
      <c r="D56">
        <v>35000</v>
      </c>
      <c r="E56">
        <v>1</v>
      </c>
      <c r="F56">
        <v>35000</v>
      </c>
    </row>
    <row r="57" spans="1:6">
      <c r="A57" t="s">
        <v>2908</v>
      </c>
      <c r="B57" t="s">
        <v>240</v>
      </c>
      <c r="C57" t="s">
        <v>345</v>
      </c>
      <c r="D57">
        <v>1000</v>
      </c>
      <c r="E57">
        <v>10</v>
      </c>
      <c r="F57">
        <v>10000</v>
      </c>
    </row>
    <row r="58" spans="1:6">
      <c r="A58" t="s">
        <v>2909</v>
      </c>
      <c r="B58" t="s">
        <v>2910</v>
      </c>
      <c r="C58" t="s">
        <v>229</v>
      </c>
      <c r="D58">
        <v>1000</v>
      </c>
      <c r="E58">
        <v>1</v>
      </c>
      <c r="F58">
        <v>1000</v>
      </c>
    </row>
    <row r="59" spans="1:6">
      <c r="A59" t="s">
        <v>2911</v>
      </c>
      <c r="B59" t="s">
        <v>2912</v>
      </c>
      <c r="C59" t="s">
        <v>345</v>
      </c>
      <c r="D59">
        <v>3500</v>
      </c>
      <c r="E59">
        <v>16</v>
      </c>
      <c r="F59">
        <v>56000</v>
      </c>
    </row>
    <row r="60" spans="1:6">
      <c r="A60" t="s">
        <v>2911</v>
      </c>
      <c r="B60" t="s">
        <v>2998</v>
      </c>
      <c r="C60" t="s">
        <v>345</v>
      </c>
      <c r="D60">
        <v>3500</v>
      </c>
      <c r="E60">
        <v>1</v>
      </c>
      <c r="F60">
        <v>3500</v>
      </c>
    </row>
    <row r="61" spans="1:6">
      <c r="A61" t="s">
        <v>2911</v>
      </c>
      <c r="B61" t="s">
        <v>2913</v>
      </c>
      <c r="C61" t="s">
        <v>345</v>
      </c>
      <c r="D61">
        <v>2000</v>
      </c>
      <c r="E61">
        <v>1</v>
      </c>
      <c r="F61">
        <v>2000</v>
      </c>
    </row>
    <row r="62" spans="1:6">
      <c r="A62" t="s">
        <v>2911</v>
      </c>
      <c r="B62" t="s">
        <v>2999</v>
      </c>
      <c r="C62" t="s">
        <v>345</v>
      </c>
      <c r="D62">
        <v>2000</v>
      </c>
      <c r="E62">
        <v>2</v>
      </c>
      <c r="F62">
        <v>4000</v>
      </c>
    </row>
    <row r="63" spans="1:6">
      <c r="A63" t="s">
        <v>2911</v>
      </c>
      <c r="B63" t="s">
        <v>2914</v>
      </c>
      <c r="C63" t="s">
        <v>345</v>
      </c>
      <c r="D63">
        <v>6500</v>
      </c>
      <c r="E63">
        <v>24</v>
      </c>
      <c r="F63">
        <v>156000</v>
      </c>
    </row>
    <row r="64" spans="1:6">
      <c r="A64" t="s">
        <v>2911</v>
      </c>
      <c r="B64" t="s">
        <v>3000</v>
      </c>
      <c r="C64" t="s">
        <v>345</v>
      </c>
      <c r="D64">
        <v>6500</v>
      </c>
      <c r="E64">
        <v>6</v>
      </c>
      <c r="F64">
        <v>39000</v>
      </c>
    </row>
    <row r="65" spans="1:6">
      <c r="A65" t="s">
        <v>2911</v>
      </c>
      <c r="B65" t="s">
        <v>2915</v>
      </c>
      <c r="C65" t="s">
        <v>345</v>
      </c>
      <c r="D65">
        <v>8500</v>
      </c>
      <c r="E65">
        <v>24</v>
      </c>
      <c r="F65">
        <v>204000</v>
      </c>
    </row>
    <row r="66" spans="1:6">
      <c r="A66" t="s">
        <v>2911</v>
      </c>
      <c r="B66" t="s">
        <v>3001</v>
      </c>
      <c r="C66" t="s">
        <v>345</v>
      </c>
      <c r="D66">
        <v>8500</v>
      </c>
      <c r="E66">
        <v>21</v>
      </c>
      <c r="F66">
        <v>178500</v>
      </c>
    </row>
    <row r="67" spans="1:6">
      <c r="A67" t="s">
        <v>2911</v>
      </c>
      <c r="B67" t="s">
        <v>2916</v>
      </c>
      <c r="C67" t="s">
        <v>345</v>
      </c>
      <c r="D67">
        <v>12000</v>
      </c>
      <c r="E67">
        <v>25</v>
      </c>
      <c r="F67">
        <v>300000</v>
      </c>
    </row>
    <row r="68" spans="1:6">
      <c r="A68" t="s">
        <v>2917</v>
      </c>
      <c r="B68" t="s">
        <v>2918</v>
      </c>
      <c r="C68" t="s">
        <v>345</v>
      </c>
      <c r="D68">
        <v>2000</v>
      </c>
      <c r="E68">
        <v>3</v>
      </c>
      <c r="F68">
        <v>6000</v>
      </c>
    </row>
    <row r="69" spans="1:6">
      <c r="A69" t="s">
        <v>3002</v>
      </c>
      <c r="B69" t="s">
        <v>3003</v>
      </c>
      <c r="C69" t="s">
        <v>345</v>
      </c>
      <c r="D69">
        <v>16000</v>
      </c>
      <c r="E69">
        <v>1</v>
      </c>
      <c r="F69">
        <v>16000</v>
      </c>
    </row>
    <row r="70" spans="1:6">
      <c r="A70" t="s">
        <v>2921</v>
      </c>
      <c r="B70" t="s">
        <v>2922</v>
      </c>
      <c r="C70" t="s">
        <v>229</v>
      </c>
      <c r="D70">
        <v>2500</v>
      </c>
      <c r="E70">
        <v>12</v>
      </c>
      <c r="F70">
        <v>30000</v>
      </c>
    </row>
    <row r="71" spans="1:6">
      <c r="A71" t="s">
        <v>2921</v>
      </c>
      <c r="B71" t="s">
        <v>2923</v>
      </c>
      <c r="C71" t="s">
        <v>186</v>
      </c>
      <c r="D71">
        <v>5000</v>
      </c>
      <c r="E71">
        <v>1</v>
      </c>
      <c r="F71">
        <v>5000</v>
      </c>
    </row>
    <row r="72" spans="1:6">
      <c r="A72" t="s">
        <v>2924</v>
      </c>
      <c r="B72" t="s">
        <v>2925</v>
      </c>
      <c r="C72" t="s">
        <v>345</v>
      </c>
      <c r="D72">
        <v>2000</v>
      </c>
      <c r="E72">
        <v>17</v>
      </c>
      <c r="F72">
        <v>34000</v>
      </c>
    </row>
    <row r="73" spans="1:6">
      <c r="A73" t="s">
        <v>2926</v>
      </c>
      <c r="B73" t="s">
        <v>2927</v>
      </c>
      <c r="C73" t="s">
        <v>345</v>
      </c>
      <c r="D73">
        <v>2500</v>
      </c>
      <c r="E73">
        <v>148</v>
      </c>
      <c r="F73">
        <v>370000</v>
      </c>
    </row>
    <row r="74" spans="1:6">
      <c r="A74" t="s">
        <v>2928</v>
      </c>
      <c r="B74" t="s">
        <v>2929</v>
      </c>
      <c r="C74" t="s">
        <v>345</v>
      </c>
      <c r="D74">
        <v>1200</v>
      </c>
      <c r="E74">
        <v>2</v>
      </c>
      <c r="F74">
        <v>2400</v>
      </c>
    </row>
    <row r="75" spans="1:6">
      <c r="A75" t="s">
        <v>2930</v>
      </c>
      <c r="B75" t="s">
        <v>2931</v>
      </c>
      <c r="C75" t="s">
        <v>345</v>
      </c>
      <c r="D75">
        <v>600</v>
      </c>
      <c r="E75">
        <v>1</v>
      </c>
      <c r="F75">
        <v>600</v>
      </c>
    </row>
    <row r="76" spans="1:6">
      <c r="A76" t="s">
        <v>2935</v>
      </c>
      <c r="B76" t="s">
        <v>2936</v>
      </c>
      <c r="C76" t="s">
        <v>229</v>
      </c>
      <c r="D76">
        <v>1000</v>
      </c>
      <c r="E76">
        <v>6</v>
      </c>
      <c r="F76">
        <v>6000</v>
      </c>
    </row>
    <row r="77" spans="1:6">
      <c r="A77" t="s">
        <v>2937</v>
      </c>
      <c r="B77" t="s">
        <v>2929</v>
      </c>
      <c r="C77" t="s">
        <v>229</v>
      </c>
      <c r="D77">
        <v>1200</v>
      </c>
      <c r="E77">
        <v>8</v>
      </c>
      <c r="F77">
        <v>9600</v>
      </c>
    </row>
    <row r="78" spans="1:6">
      <c r="A78" t="s">
        <v>2938</v>
      </c>
      <c r="B78" t="s">
        <v>2939</v>
      </c>
      <c r="C78" t="s">
        <v>345</v>
      </c>
      <c r="D78">
        <v>1500</v>
      </c>
      <c r="E78">
        <v>146</v>
      </c>
      <c r="F78">
        <v>219000</v>
      </c>
    </row>
    <row r="79" spans="1:6">
      <c r="A79" t="s">
        <v>2940</v>
      </c>
      <c r="B79" t="s">
        <v>2941</v>
      </c>
      <c r="C79" t="s">
        <v>345</v>
      </c>
      <c r="D79">
        <v>1400</v>
      </c>
      <c r="E79">
        <v>3</v>
      </c>
      <c r="F79">
        <v>4200</v>
      </c>
    </row>
    <row r="80" spans="1:6">
      <c r="A80" t="s">
        <v>2943</v>
      </c>
      <c r="B80" t="s">
        <v>2944</v>
      </c>
      <c r="C80" t="s">
        <v>229</v>
      </c>
      <c r="D80">
        <v>3000</v>
      </c>
      <c r="E80">
        <v>8</v>
      </c>
      <c r="F80">
        <v>24000</v>
      </c>
    </row>
    <row r="81" spans="1:6">
      <c r="A81" t="s">
        <v>2945</v>
      </c>
      <c r="B81" t="s">
        <v>2946</v>
      </c>
      <c r="C81" t="s">
        <v>229</v>
      </c>
      <c r="D81">
        <v>2000</v>
      </c>
      <c r="E81">
        <v>8</v>
      </c>
      <c r="F81">
        <v>16000</v>
      </c>
    </row>
    <row r="82" spans="1:6">
      <c r="A82" t="s">
        <v>2947</v>
      </c>
      <c r="B82" t="s">
        <v>2948</v>
      </c>
      <c r="C82" t="s">
        <v>229</v>
      </c>
      <c r="D82">
        <v>1000</v>
      </c>
      <c r="E82">
        <v>5</v>
      </c>
      <c r="F82">
        <v>5000</v>
      </c>
    </row>
    <row r="83" spans="1:6">
      <c r="A83" t="s">
        <v>2949</v>
      </c>
      <c r="B83" t="s">
        <v>2950</v>
      </c>
      <c r="C83" t="s">
        <v>229</v>
      </c>
      <c r="D83">
        <v>800</v>
      </c>
      <c r="E83">
        <v>1</v>
      </c>
      <c r="F83">
        <v>800</v>
      </c>
    </row>
    <row r="84" spans="1:6">
      <c r="A84" t="s">
        <v>2949</v>
      </c>
      <c r="B84" t="s">
        <v>2950</v>
      </c>
      <c r="C84" t="s">
        <v>345</v>
      </c>
      <c r="D84">
        <v>800</v>
      </c>
      <c r="E84">
        <v>175</v>
      </c>
      <c r="F84">
        <v>140000</v>
      </c>
    </row>
    <row r="85" spans="1:6">
      <c r="A85" t="s">
        <v>3004</v>
      </c>
      <c r="B85" t="s">
        <v>2920</v>
      </c>
      <c r="C85" t="s">
        <v>229</v>
      </c>
      <c r="D85">
        <v>500</v>
      </c>
      <c r="E85">
        <v>168</v>
      </c>
      <c r="F85">
        <v>84000</v>
      </c>
    </row>
    <row r="86" spans="1:6">
      <c r="A86" t="s">
        <v>2951</v>
      </c>
      <c r="B86" t="s">
        <v>2952</v>
      </c>
      <c r="C86" t="s">
        <v>345</v>
      </c>
      <c r="D86">
        <v>5000</v>
      </c>
      <c r="E86">
        <v>1547</v>
      </c>
      <c r="F86">
        <v>7735000</v>
      </c>
    </row>
    <row r="87" spans="1:6">
      <c r="A87" t="s">
        <v>2953</v>
      </c>
      <c r="B87" t="s">
        <v>2954</v>
      </c>
      <c r="C87" t="s">
        <v>345</v>
      </c>
      <c r="D87">
        <v>1500</v>
      </c>
      <c r="E87">
        <v>110</v>
      </c>
      <c r="F87">
        <v>165000</v>
      </c>
    </row>
    <row r="88" spans="1:6">
      <c r="A88" t="s">
        <v>2955</v>
      </c>
      <c r="B88" t="s">
        <v>2956</v>
      </c>
      <c r="C88" t="s">
        <v>345</v>
      </c>
      <c r="D88">
        <v>5000</v>
      </c>
      <c r="E88">
        <v>4</v>
      </c>
      <c r="F88">
        <v>20000</v>
      </c>
    </row>
    <row r="89" spans="1:6">
      <c r="A89" t="s">
        <v>2959</v>
      </c>
      <c r="B89" t="s">
        <v>3005</v>
      </c>
      <c r="C89" t="s">
        <v>345</v>
      </c>
      <c r="D89">
        <v>1200</v>
      </c>
      <c r="E89">
        <v>1</v>
      </c>
      <c r="F89">
        <v>1200</v>
      </c>
    </row>
    <row r="90" spans="1:6">
      <c r="A90" t="s">
        <v>2960</v>
      </c>
      <c r="B90" t="s">
        <v>2961</v>
      </c>
      <c r="C90" t="s">
        <v>345</v>
      </c>
      <c r="D90">
        <v>1200</v>
      </c>
      <c r="E90">
        <v>1</v>
      </c>
      <c r="F90">
        <v>1200</v>
      </c>
    </row>
    <row r="91" spans="1:6">
      <c r="A91" t="s">
        <v>2962</v>
      </c>
      <c r="B91" t="s">
        <v>2963</v>
      </c>
      <c r="C91" t="s">
        <v>186</v>
      </c>
      <c r="D91">
        <v>1850</v>
      </c>
      <c r="E91">
        <v>1</v>
      </c>
      <c r="F91">
        <v>1850</v>
      </c>
    </row>
    <row r="92" spans="1:6">
      <c r="A92" t="s">
        <v>2964</v>
      </c>
      <c r="B92" t="s">
        <v>2965</v>
      </c>
      <c r="C92" t="s">
        <v>345</v>
      </c>
      <c r="D92">
        <v>3000</v>
      </c>
      <c r="E92">
        <v>2</v>
      </c>
      <c r="F92">
        <v>6000</v>
      </c>
    </row>
    <row r="93" spans="1:6">
      <c r="A93" t="s">
        <v>2970</v>
      </c>
      <c r="B93" t="s">
        <v>2971</v>
      </c>
      <c r="C93" t="s">
        <v>229</v>
      </c>
      <c r="D93">
        <v>10000</v>
      </c>
      <c r="E93">
        <v>1</v>
      </c>
      <c r="F93">
        <v>10000</v>
      </c>
    </row>
    <row r="94" spans="1:6">
      <c r="A94" t="s">
        <v>2972</v>
      </c>
      <c r="B94" t="s">
        <v>2973</v>
      </c>
      <c r="C94" t="s">
        <v>229</v>
      </c>
      <c r="D94">
        <v>2000</v>
      </c>
      <c r="E94">
        <v>23</v>
      </c>
      <c r="F94">
        <v>46000</v>
      </c>
    </row>
    <row r="95" spans="1:6">
      <c r="A95" t="s">
        <v>3006</v>
      </c>
      <c r="B95" t="s">
        <v>3007</v>
      </c>
      <c r="C95" t="s">
        <v>345</v>
      </c>
      <c r="D95">
        <v>1000</v>
      </c>
      <c r="E95">
        <v>160</v>
      </c>
      <c r="F95">
        <v>160000</v>
      </c>
    </row>
    <row r="96" spans="1:6">
      <c r="A96" t="s">
        <v>3008</v>
      </c>
      <c r="B96" t="s">
        <v>3009</v>
      </c>
      <c r="C96" t="s">
        <v>345</v>
      </c>
      <c r="D96">
        <v>600</v>
      </c>
      <c r="E96">
        <v>160</v>
      </c>
      <c r="F96">
        <v>96000</v>
      </c>
    </row>
    <row r="97" spans="1:6">
      <c r="A97" t="s">
        <v>2974</v>
      </c>
      <c r="B97" t="s">
        <v>2975</v>
      </c>
      <c r="C97" t="s">
        <v>345</v>
      </c>
      <c r="D97">
        <v>25000</v>
      </c>
      <c r="E97">
        <v>175</v>
      </c>
      <c r="F97">
        <v>4375000</v>
      </c>
    </row>
    <row r="98" spans="1:6">
      <c r="A98" t="s">
        <v>2978</v>
      </c>
      <c r="B98" t="s">
        <v>2979</v>
      </c>
      <c r="C98" t="s">
        <v>229</v>
      </c>
      <c r="D98">
        <v>1000</v>
      </c>
      <c r="E98">
        <v>2</v>
      </c>
      <c r="F98">
        <v>2000</v>
      </c>
    </row>
    <row r="99" spans="1:6">
      <c r="A99" t="s">
        <v>2980</v>
      </c>
      <c r="B99" t="s">
        <v>2981</v>
      </c>
      <c r="C99" t="s">
        <v>345</v>
      </c>
      <c r="D99">
        <v>2000</v>
      </c>
      <c r="E99">
        <v>20</v>
      </c>
      <c r="F99">
        <v>40000</v>
      </c>
    </row>
    <row r="100" spans="1:6">
      <c r="A100" t="s">
        <v>2982</v>
      </c>
      <c r="B100" t="s">
        <v>2983</v>
      </c>
      <c r="C100" t="s">
        <v>345</v>
      </c>
      <c r="D100">
        <v>4000</v>
      </c>
      <c r="E100">
        <v>1</v>
      </c>
      <c r="F100">
        <v>4000</v>
      </c>
    </row>
    <row r="101" spans="1:6">
      <c r="A101" t="s">
        <v>2984</v>
      </c>
      <c r="B101" t="s">
        <v>2985</v>
      </c>
      <c r="C101" t="s">
        <v>345</v>
      </c>
      <c r="D101">
        <v>2000</v>
      </c>
      <c r="E101">
        <v>1</v>
      </c>
      <c r="F101">
        <v>2000</v>
      </c>
    </row>
    <row r="102" spans="1:6">
      <c r="A102" t="s">
        <v>516</v>
      </c>
      <c r="B102" t="s">
        <v>516</v>
      </c>
      <c r="C102" t="s">
        <v>516</v>
      </c>
      <c r="D102" t="s">
        <v>516</v>
      </c>
      <c r="F102">
        <v>18353560</v>
      </c>
    </row>
    <row r="103" spans="1:6">
      <c r="A103" t="s">
        <v>503</v>
      </c>
      <c r="E103">
        <v>8082</v>
      </c>
      <c r="F103">
        <v>36707120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02"/>
  <sheetViews>
    <sheetView topLeftCell="A80" workbookViewId="0">
      <selection activeCell="C124" sqref="$A1:$XFD1048576"/>
    </sheetView>
  </sheetViews>
  <sheetFormatPr defaultColWidth="9" defaultRowHeight="13.5" outlineLevelCol="6"/>
  <cols>
    <col min="2" max="2" width="15.3833333333333" customWidth="1"/>
    <col min="3" max="3" width="25" customWidth="1"/>
    <col min="7" max="7" width="9.38333333333333"/>
  </cols>
  <sheetData>
    <row r="3" s="575" customFormat="1" ht="37" customHeight="1" spans="1:7">
      <c r="A3" s="229" t="s">
        <v>33</v>
      </c>
      <c r="B3" s="229" t="s">
        <v>147</v>
      </c>
      <c r="C3" s="229" t="s">
        <v>504</v>
      </c>
      <c r="D3" s="229" t="s">
        <v>150</v>
      </c>
      <c r="E3" s="229" t="s">
        <v>730</v>
      </c>
      <c r="F3" s="229" t="s">
        <v>152</v>
      </c>
      <c r="G3" s="229" t="s">
        <v>2733</v>
      </c>
    </row>
    <row r="4" ht="25" customHeight="1" spans="1:7">
      <c r="A4" s="230"/>
      <c r="B4" s="230" t="s">
        <v>2986</v>
      </c>
      <c r="C4" s="230" t="s">
        <v>2987</v>
      </c>
      <c r="D4" s="230" t="s">
        <v>229</v>
      </c>
      <c r="E4" s="230">
        <v>1</v>
      </c>
      <c r="F4" s="230">
        <v>9800</v>
      </c>
      <c r="G4" s="230">
        <v>9800</v>
      </c>
    </row>
    <row r="5" ht="25" customHeight="1" spans="1:7">
      <c r="A5" s="230"/>
      <c r="B5" s="230" t="s">
        <v>2826</v>
      </c>
      <c r="C5" s="230" t="s">
        <v>2827</v>
      </c>
      <c r="D5" s="230" t="s">
        <v>345</v>
      </c>
      <c r="E5" s="230">
        <v>7</v>
      </c>
      <c r="F5" s="230">
        <v>15000</v>
      </c>
      <c r="G5" s="230">
        <v>105000</v>
      </c>
    </row>
    <row r="6" ht="25" customHeight="1" spans="1:7">
      <c r="A6" s="230"/>
      <c r="B6" s="230" t="s">
        <v>2828</v>
      </c>
      <c r="C6" s="230" t="s">
        <v>2829</v>
      </c>
      <c r="D6" s="230" t="s">
        <v>345</v>
      </c>
      <c r="E6" s="230">
        <v>3</v>
      </c>
      <c r="F6" s="230">
        <v>5500</v>
      </c>
      <c r="G6" s="230">
        <v>16500</v>
      </c>
    </row>
    <row r="7" ht="25" customHeight="1" spans="1:7">
      <c r="A7" s="230"/>
      <c r="B7" s="230" t="s">
        <v>2830</v>
      </c>
      <c r="C7" s="230" t="s">
        <v>2831</v>
      </c>
      <c r="D7" s="230" t="s">
        <v>345</v>
      </c>
      <c r="E7" s="230">
        <v>64</v>
      </c>
      <c r="F7" s="230">
        <v>2000</v>
      </c>
      <c r="G7" s="230">
        <v>128000</v>
      </c>
    </row>
    <row r="8" ht="25" customHeight="1" spans="1:7">
      <c r="A8" s="230"/>
      <c r="B8" s="230" t="s">
        <v>2830</v>
      </c>
      <c r="C8" s="230" t="s">
        <v>2831</v>
      </c>
      <c r="D8" s="230" t="s">
        <v>345</v>
      </c>
      <c r="E8" s="230">
        <v>1</v>
      </c>
      <c r="F8" s="230">
        <v>9300</v>
      </c>
      <c r="G8" s="230">
        <v>9300</v>
      </c>
    </row>
    <row r="9" ht="25" customHeight="1" spans="1:7">
      <c r="A9" s="230"/>
      <c r="B9" s="230" t="s">
        <v>2832</v>
      </c>
      <c r="C9" s="230" t="s">
        <v>2833</v>
      </c>
      <c r="D9" s="230" t="s">
        <v>345</v>
      </c>
      <c r="E9" s="230">
        <v>26</v>
      </c>
      <c r="F9" s="230">
        <v>2500</v>
      </c>
      <c r="G9" s="230">
        <v>65000</v>
      </c>
    </row>
    <row r="10" ht="25" customHeight="1" spans="1:7">
      <c r="A10" s="230"/>
      <c r="B10" s="230" t="s">
        <v>2834</v>
      </c>
      <c r="C10" s="230" t="s">
        <v>2835</v>
      </c>
      <c r="D10" s="230" t="s">
        <v>229</v>
      </c>
      <c r="E10" s="230">
        <v>1</v>
      </c>
      <c r="F10" s="230">
        <v>1200</v>
      </c>
      <c r="G10" s="230">
        <v>1200</v>
      </c>
    </row>
    <row r="11" ht="25" customHeight="1" spans="1:7">
      <c r="A11" s="230"/>
      <c r="B11" s="230" t="s">
        <v>2834</v>
      </c>
      <c r="C11" s="230" t="s">
        <v>2835</v>
      </c>
      <c r="D11" s="230" t="s">
        <v>345</v>
      </c>
      <c r="E11" s="230">
        <v>387</v>
      </c>
      <c r="F11" s="230">
        <v>1200</v>
      </c>
      <c r="G11" s="230">
        <v>464400</v>
      </c>
    </row>
    <row r="12" ht="25" customHeight="1" spans="1:7">
      <c r="A12" s="230"/>
      <c r="B12" s="230" t="s">
        <v>2836</v>
      </c>
      <c r="C12" s="230" t="s">
        <v>2837</v>
      </c>
      <c r="D12" s="230" t="s">
        <v>229</v>
      </c>
      <c r="E12" s="230">
        <v>1</v>
      </c>
      <c r="F12" s="230">
        <v>2000</v>
      </c>
      <c r="G12" s="230">
        <v>2000</v>
      </c>
    </row>
    <row r="13" ht="25" customHeight="1" spans="1:7">
      <c r="A13" s="230"/>
      <c r="B13" s="230" t="s">
        <v>2836</v>
      </c>
      <c r="C13" s="230" t="s">
        <v>2837</v>
      </c>
      <c r="D13" s="230" t="s">
        <v>186</v>
      </c>
      <c r="E13" s="230">
        <v>1</v>
      </c>
      <c r="F13" s="230">
        <v>2000</v>
      </c>
      <c r="G13" s="230">
        <v>2000</v>
      </c>
    </row>
    <row r="14" ht="25" customHeight="1" spans="1:7">
      <c r="A14" s="230"/>
      <c r="B14" s="230" t="s">
        <v>2838</v>
      </c>
      <c r="C14" s="230" t="s">
        <v>2839</v>
      </c>
      <c r="D14" s="230" t="s">
        <v>345</v>
      </c>
      <c r="E14" s="230">
        <v>264</v>
      </c>
      <c r="F14" s="230">
        <v>4500</v>
      </c>
      <c r="G14" s="230">
        <v>1188000</v>
      </c>
    </row>
    <row r="15" ht="25" customHeight="1" spans="1:7">
      <c r="A15" s="230"/>
      <c r="B15" s="230" t="s">
        <v>2840</v>
      </c>
      <c r="C15" s="230" t="s">
        <v>2841</v>
      </c>
      <c r="D15" s="230" t="s">
        <v>345</v>
      </c>
      <c r="E15" s="230">
        <v>2</v>
      </c>
      <c r="F15" s="230">
        <v>3000</v>
      </c>
      <c r="G15" s="230">
        <v>6000</v>
      </c>
    </row>
    <row r="16" ht="25" customHeight="1" spans="1:7">
      <c r="A16" s="230"/>
      <c r="B16" s="230" t="s">
        <v>2842</v>
      </c>
      <c r="C16" s="230" t="s">
        <v>2843</v>
      </c>
      <c r="D16" s="230" t="s">
        <v>229</v>
      </c>
      <c r="E16" s="230">
        <v>500</v>
      </c>
      <c r="F16" s="230">
        <v>3</v>
      </c>
      <c r="G16" s="230">
        <v>1500</v>
      </c>
    </row>
    <row r="17" ht="25" customHeight="1" spans="1:7">
      <c r="A17" s="230"/>
      <c r="B17" s="230" t="s">
        <v>2844</v>
      </c>
      <c r="C17" s="230" t="s">
        <v>2845</v>
      </c>
      <c r="D17" s="230" t="s">
        <v>345</v>
      </c>
      <c r="E17" s="230">
        <v>45</v>
      </c>
      <c r="F17" s="230">
        <v>7000</v>
      </c>
      <c r="G17" s="230">
        <v>315000</v>
      </c>
    </row>
    <row r="18" ht="25" customHeight="1" spans="1:7">
      <c r="A18" s="230"/>
      <c r="B18" s="230" t="s">
        <v>2846</v>
      </c>
      <c r="C18" s="230" t="s">
        <v>2847</v>
      </c>
      <c r="D18" s="230" t="s">
        <v>345</v>
      </c>
      <c r="E18" s="230">
        <v>49</v>
      </c>
      <c r="F18" s="230">
        <v>3500</v>
      </c>
      <c r="G18" s="230">
        <v>171500</v>
      </c>
    </row>
    <row r="19" ht="25" customHeight="1" spans="1:7">
      <c r="A19" s="230"/>
      <c r="B19" s="230" t="s">
        <v>2848</v>
      </c>
      <c r="C19" s="230" t="s">
        <v>2849</v>
      </c>
      <c r="D19" s="230" t="s">
        <v>345</v>
      </c>
      <c r="E19" s="230">
        <v>7</v>
      </c>
      <c r="F19" s="230">
        <v>1800</v>
      </c>
      <c r="G19" s="230">
        <v>12600</v>
      </c>
    </row>
    <row r="20" ht="25" customHeight="1" spans="1:7">
      <c r="A20" s="230"/>
      <c r="B20" s="230" t="s">
        <v>2850</v>
      </c>
      <c r="C20" s="230" t="s">
        <v>2851</v>
      </c>
      <c r="D20" s="230" t="s">
        <v>345</v>
      </c>
      <c r="E20" s="230">
        <v>44</v>
      </c>
      <c r="F20" s="230">
        <v>2000</v>
      </c>
      <c r="G20" s="230">
        <v>88000</v>
      </c>
    </row>
    <row r="21" ht="25" customHeight="1" spans="1:7">
      <c r="A21" s="230"/>
      <c r="B21" s="230" t="s">
        <v>2852</v>
      </c>
      <c r="C21" s="230" t="s">
        <v>2853</v>
      </c>
      <c r="D21" s="230" t="s">
        <v>345</v>
      </c>
      <c r="E21" s="230">
        <v>6</v>
      </c>
      <c r="F21" s="230">
        <v>2500</v>
      </c>
      <c r="G21" s="230">
        <v>15000</v>
      </c>
    </row>
    <row r="22" ht="25" customHeight="1" spans="1:7">
      <c r="A22" s="230"/>
      <c r="B22" s="230" t="s">
        <v>2854</v>
      </c>
      <c r="C22" s="230" t="s">
        <v>2855</v>
      </c>
      <c r="D22" s="230" t="s">
        <v>345</v>
      </c>
      <c r="E22" s="230">
        <v>30</v>
      </c>
      <c r="F22" s="230">
        <v>2000</v>
      </c>
      <c r="G22" s="230">
        <v>60000</v>
      </c>
    </row>
    <row r="23" ht="25" customHeight="1" spans="1:7">
      <c r="A23" s="230"/>
      <c r="B23" s="230" t="s">
        <v>2856</v>
      </c>
      <c r="C23" s="230" t="s">
        <v>2857</v>
      </c>
      <c r="D23" s="230" t="s">
        <v>229</v>
      </c>
      <c r="E23" s="230">
        <v>8</v>
      </c>
      <c r="F23" s="230">
        <v>2000</v>
      </c>
      <c r="G23" s="230">
        <v>16000</v>
      </c>
    </row>
    <row r="24" ht="25" customHeight="1" spans="1:7">
      <c r="A24" s="230"/>
      <c r="B24" s="230" t="s">
        <v>2858</v>
      </c>
      <c r="C24" s="230" t="s">
        <v>2859</v>
      </c>
      <c r="D24" s="230" t="s">
        <v>345</v>
      </c>
      <c r="E24" s="230">
        <v>1</v>
      </c>
      <c r="F24" s="230">
        <v>6000</v>
      </c>
      <c r="G24" s="230">
        <v>6000</v>
      </c>
    </row>
    <row r="25" ht="25" customHeight="1" spans="1:7">
      <c r="A25" s="230"/>
      <c r="B25" s="230" t="s">
        <v>2860</v>
      </c>
      <c r="C25" s="230" t="s">
        <v>2861</v>
      </c>
      <c r="D25" s="230" t="s">
        <v>229</v>
      </c>
      <c r="E25" s="230">
        <v>8</v>
      </c>
      <c r="F25" s="230">
        <v>2500</v>
      </c>
      <c r="G25" s="230">
        <v>20000</v>
      </c>
    </row>
    <row r="26" ht="25" customHeight="1" spans="1:7">
      <c r="A26" s="230"/>
      <c r="B26" s="230" t="s">
        <v>2860</v>
      </c>
      <c r="C26" s="230" t="s">
        <v>2861</v>
      </c>
      <c r="D26" s="230" t="s">
        <v>345</v>
      </c>
      <c r="E26" s="230">
        <v>1</v>
      </c>
      <c r="F26" s="230">
        <v>2500</v>
      </c>
      <c r="G26" s="230">
        <v>2500</v>
      </c>
    </row>
    <row r="27" ht="25" customHeight="1" spans="1:7">
      <c r="A27" s="230"/>
      <c r="B27" s="230" t="s">
        <v>2988</v>
      </c>
      <c r="C27" s="230" t="s">
        <v>2989</v>
      </c>
      <c r="D27" s="230" t="s">
        <v>345</v>
      </c>
      <c r="E27" s="230">
        <v>1</v>
      </c>
      <c r="F27" s="230">
        <v>1000</v>
      </c>
      <c r="G27" s="230">
        <v>1000</v>
      </c>
    </row>
    <row r="28" ht="25" customHeight="1" spans="1:7">
      <c r="A28" s="230"/>
      <c r="B28" s="230" t="s">
        <v>2990</v>
      </c>
      <c r="C28" s="230" t="s">
        <v>2991</v>
      </c>
      <c r="D28" s="230" t="s">
        <v>345</v>
      </c>
      <c r="E28" s="230">
        <v>3</v>
      </c>
      <c r="F28" s="230">
        <v>300</v>
      </c>
      <c r="G28" s="230">
        <v>900</v>
      </c>
    </row>
    <row r="29" ht="25" customHeight="1" spans="1:7">
      <c r="A29" s="230"/>
      <c r="B29" s="230" t="s">
        <v>2862</v>
      </c>
      <c r="C29" s="230" t="s">
        <v>2992</v>
      </c>
      <c r="D29" s="230" t="s">
        <v>345</v>
      </c>
      <c r="E29" s="230">
        <v>1</v>
      </c>
      <c r="F29" s="230">
        <v>300</v>
      </c>
      <c r="G29" s="230">
        <v>300</v>
      </c>
    </row>
    <row r="30" ht="25" customHeight="1" spans="1:7">
      <c r="A30" s="230"/>
      <c r="B30" s="230" t="s">
        <v>2862</v>
      </c>
      <c r="C30" s="230" t="s">
        <v>2863</v>
      </c>
      <c r="D30" s="230" t="s">
        <v>345</v>
      </c>
      <c r="E30" s="230">
        <v>3</v>
      </c>
      <c r="F30" s="230">
        <v>400</v>
      </c>
      <c r="G30" s="230">
        <v>1200</v>
      </c>
    </row>
    <row r="31" ht="25" customHeight="1" spans="1:7">
      <c r="A31" s="230"/>
      <c r="B31" s="230" t="s">
        <v>2862</v>
      </c>
      <c r="C31" s="230" t="s">
        <v>2864</v>
      </c>
      <c r="D31" s="230" t="s">
        <v>2865</v>
      </c>
      <c r="E31" s="230">
        <v>1</v>
      </c>
      <c r="F31" s="230">
        <v>90</v>
      </c>
      <c r="G31" s="230">
        <v>90</v>
      </c>
    </row>
    <row r="32" ht="25" customHeight="1" spans="1:7">
      <c r="A32" s="230"/>
      <c r="B32" s="230" t="s">
        <v>2862</v>
      </c>
      <c r="C32" s="230" t="s">
        <v>2864</v>
      </c>
      <c r="D32" s="230" t="s">
        <v>229</v>
      </c>
      <c r="E32" s="230">
        <v>9</v>
      </c>
      <c r="F32" s="230">
        <v>90</v>
      </c>
      <c r="G32" s="230">
        <v>810</v>
      </c>
    </row>
    <row r="33" ht="25" customHeight="1" spans="1:7">
      <c r="A33" s="230"/>
      <c r="B33" s="230" t="s">
        <v>2862</v>
      </c>
      <c r="C33" s="230" t="s">
        <v>2864</v>
      </c>
      <c r="D33" s="230" t="s">
        <v>345</v>
      </c>
      <c r="E33" s="230">
        <v>778</v>
      </c>
      <c r="F33" s="230">
        <v>90</v>
      </c>
      <c r="G33" s="230">
        <v>70020</v>
      </c>
    </row>
    <row r="34" ht="25" customHeight="1" spans="1:7">
      <c r="A34" s="230"/>
      <c r="B34" s="230" t="s">
        <v>2866</v>
      </c>
      <c r="C34" s="230" t="s">
        <v>2867</v>
      </c>
      <c r="D34" s="230" t="s">
        <v>345</v>
      </c>
      <c r="E34" s="230">
        <v>1</v>
      </c>
      <c r="F34" s="230">
        <v>9990</v>
      </c>
      <c r="G34" s="230">
        <v>9990</v>
      </c>
    </row>
    <row r="35" ht="25" customHeight="1" spans="1:7">
      <c r="A35" s="230"/>
      <c r="B35" s="230" t="s">
        <v>2868</v>
      </c>
      <c r="C35" s="230" t="s">
        <v>2869</v>
      </c>
      <c r="D35" s="230" t="s">
        <v>229</v>
      </c>
      <c r="E35" s="230">
        <v>2700</v>
      </c>
      <c r="F35" s="230">
        <v>100</v>
      </c>
      <c r="G35" s="230">
        <v>270000</v>
      </c>
    </row>
    <row r="36" ht="25" customHeight="1" spans="1:7">
      <c r="A36" s="230"/>
      <c r="B36" s="230" t="s">
        <v>2870</v>
      </c>
      <c r="C36" s="230" t="s">
        <v>2871</v>
      </c>
      <c r="D36" s="230" t="s">
        <v>345</v>
      </c>
      <c r="E36" s="230">
        <v>7</v>
      </c>
      <c r="F36" s="230">
        <v>2000</v>
      </c>
      <c r="G36" s="230">
        <v>14000</v>
      </c>
    </row>
    <row r="37" ht="25" customHeight="1" spans="1:7">
      <c r="A37" s="230"/>
      <c r="B37" s="230" t="s">
        <v>2872</v>
      </c>
      <c r="C37" s="230" t="s">
        <v>2873</v>
      </c>
      <c r="D37" s="230" t="s">
        <v>345</v>
      </c>
      <c r="E37" s="230">
        <v>1</v>
      </c>
      <c r="F37" s="230">
        <v>5000</v>
      </c>
      <c r="G37" s="230">
        <v>5000</v>
      </c>
    </row>
    <row r="38" ht="25" customHeight="1" spans="1:7">
      <c r="A38" s="230"/>
      <c r="B38" s="230" t="s">
        <v>2876</v>
      </c>
      <c r="C38" s="230" t="s">
        <v>2877</v>
      </c>
      <c r="D38" s="230" t="s">
        <v>229</v>
      </c>
      <c r="E38" s="230">
        <v>4</v>
      </c>
      <c r="F38" s="230">
        <v>200</v>
      </c>
      <c r="G38" s="230">
        <v>800</v>
      </c>
    </row>
    <row r="39" ht="25" customHeight="1" spans="1:7">
      <c r="A39" s="230"/>
      <c r="B39" s="230" t="s">
        <v>2993</v>
      </c>
      <c r="C39" s="230" t="s">
        <v>2881</v>
      </c>
      <c r="D39" s="230" t="s">
        <v>345</v>
      </c>
      <c r="E39" s="230">
        <v>4</v>
      </c>
      <c r="F39" s="230">
        <v>35000</v>
      </c>
      <c r="G39" s="230">
        <v>140000</v>
      </c>
    </row>
    <row r="40" ht="25" customHeight="1" spans="1:7">
      <c r="A40" s="230"/>
      <c r="B40" s="230" t="s">
        <v>2993</v>
      </c>
      <c r="C40" s="230" t="s">
        <v>2994</v>
      </c>
      <c r="D40" s="230" t="s">
        <v>345</v>
      </c>
      <c r="E40" s="230">
        <v>1</v>
      </c>
      <c r="F40" s="230">
        <v>35000</v>
      </c>
      <c r="G40" s="230">
        <v>35000</v>
      </c>
    </row>
    <row r="41" ht="25" customHeight="1" spans="1:7">
      <c r="A41" s="230"/>
      <c r="B41" s="230" t="s">
        <v>2995</v>
      </c>
      <c r="C41" s="230" t="s">
        <v>2883</v>
      </c>
      <c r="D41" s="230" t="s">
        <v>345</v>
      </c>
      <c r="E41" s="230">
        <v>6</v>
      </c>
      <c r="F41" s="230">
        <v>15000</v>
      </c>
      <c r="G41" s="230">
        <v>90000</v>
      </c>
    </row>
    <row r="42" ht="25" customHeight="1" spans="1:7">
      <c r="A42" s="230"/>
      <c r="B42" s="230" t="s">
        <v>2884</v>
      </c>
      <c r="C42" s="230" t="s">
        <v>2885</v>
      </c>
      <c r="D42" s="230" t="s">
        <v>345</v>
      </c>
      <c r="E42" s="230">
        <v>5</v>
      </c>
      <c r="F42" s="230">
        <v>1000</v>
      </c>
      <c r="G42" s="230">
        <v>5000</v>
      </c>
    </row>
    <row r="43" ht="25" customHeight="1" spans="1:7">
      <c r="A43" s="230"/>
      <c r="B43" s="230" t="s">
        <v>2886</v>
      </c>
      <c r="C43" s="230" t="s">
        <v>2887</v>
      </c>
      <c r="D43" s="230" t="s">
        <v>229</v>
      </c>
      <c r="E43" s="230">
        <v>2</v>
      </c>
      <c r="F43" s="230">
        <v>1000</v>
      </c>
      <c r="G43" s="230">
        <v>2000</v>
      </c>
    </row>
    <row r="44" ht="25" customHeight="1" spans="1:7">
      <c r="A44" s="230"/>
      <c r="B44" s="230" t="s">
        <v>2888</v>
      </c>
      <c r="C44" s="230" t="s">
        <v>2889</v>
      </c>
      <c r="D44" s="230" t="s">
        <v>229</v>
      </c>
      <c r="E44" s="230">
        <v>1</v>
      </c>
      <c r="F44" s="230">
        <v>3000</v>
      </c>
      <c r="G44" s="230">
        <v>3000</v>
      </c>
    </row>
    <row r="45" ht="25" customHeight="1" spans="1:7">
      <c r="A45" s="230"/>
      <c r="B45" s="230" t="s">
        <v>2888</v>
      </c>
      <c r="C45" s="230" t="s">
        <v>2889</v>
      </c>
      <c r="D45" s="230" t="s">
        <v>345</v>
      </c>
      <c r="E45" s="230">
        <v>13</v>
      </c>
      <c r="F45" s="230">
        <v>3000</v>
      </c>
      <c r="G45" s="230">
        <v>39000</v>
      </c>
    </row>
    <row r="46" ht="25" customHeight="1" spans="1:7">
      <c r="A46" s="230"/>
      <c r="B46" s="230" t="s">
        <v>2996</v>
      </c>
      <c r="C46" s="230" t="s">
        <v>2997</v>
      </c>
      <c r="D46" s="230" t="s">
        <v>345</v>
      </c>
      <c r="E46" s="230">
        <v>1</v>
      </c>
      <c r="F46" s="230">
        <v>900</v>
      </c>
      <c r="G46" s="230">
        <v>900</v>
      </c>
    </row>
    <row r="47" ht="25" customHeight="1" spans="1:7">
      <c r="A47" s="230"/>
      <c r="B47" s="230" t="s">
        <v>2890</v>
      </c>
      <c r="C47" s="230" t="s">
        <v>2891</v>
      </c>
      <c r="D47" s="230" t="s">
        <v>345</v>
      </c>
      <c r="E47" s="230">
        <v>1</v>
      </c>
      <c r="F47" s="230">
        <v>1000</v>
      </c>
      <c r="G47" s="230">
        <v>1000</v>
      </c>
    </row>
    <row r="48" ht="25" customHeight="1" spans="1:7">
      <c r="A48" s="230"/>
      <c r="B48" s="230" t="s">
        <v>2892</v>
      </c>
      <c r="C48" s="230" t="s">
        <v>2893</v>
      </c>
      <c r="D48" s="230" t="s">
        <v>345</v>
      </c>
      <c r="E48" s="230">
        <v>1</v>
      </c>
      <c r="F48" s="230">
        <v>40000</v>
      </c>
      <c r="G48" s="230">
        <v>40000</v>
      </c>
    </row>
    <row r="49" ht="25" customHeight="1" spans="1:7">
      <c r="A49" s="230"/>
      <c r="B49" s="230" t="s">
        <v>2892</v>
      </c>
      <c r="C49" s="230" t="s">
        <v>2894</v>
      </c>
      <c r="D49" s="230" t="s">
        <v>345</v>
      </c>
      <c r="E49" s="230">
        <v>3</v>
      </c>
      <c r="F49" s="230">
        <v>60000</v>
      </c>
      <c r="G49" s="230">
        <v>180000</v>
      </c>
    </row>
    <row r="50" ht="25" customHeight="1" spans="1:7">
      <c r="A50" s="230"/>
      <c r="B50" s="230" t="s">
        <v>2897</v>
      </c>
      <c r="C50" s="230" t="s">
        <v>2898</v>
      </c>
      <c r="D50" s="230" t="s">
        <v>229</v>
      </c>
      <c r="E50" s="230">
        <v>1</v>
      </c>
      <c r="F50" s="230">
        <v>1000</v>
      </c>
      <c r="G50" s="230">
        <v>1000</v>
      </c>
    </row>
    <row r="51" ht="25" customHeight="1" spans="1:7">
      <c r="A51" s="230"/>
      <c r="B51" s="230" t="s">
        <v>2899</v>
      </c>
      <c r="C51" s="230" t="s">
        <v>2900</v>
      </c>
      <c r="D51" s="230" t="s">
        <v>345</v>
      </c>
      <c r="E51" s="230">
        <v>2</v>
      </c>
      <c r="F51" s="230">
        <v>3000</v>
      </c>
      <c r="G51" s="230">
        <v>6000</v>
      </c>
    </row>
    <row r="52" ht="25" customHeight="1" spans="1:7">
      <c r="A52" s="230"/>
      <c r="B52" s="230" t="s">
        <v>2899</v>
      </c>
      <c r="C52" s="230" t="s">
        <v>2901</v>
      </c>
      <c r="D52" s="230" t="s">
        <v>345</v>
      </c>
      <c r="E52" s="230">
        <v>2</v>
      </c>
      <c r="F52" s="230">
        <v>3000</v>
      </c>
      <c r="G52" s="230">
        <v>6000</v>
      </c>
    </row>
    <row r="53" ht="25" customHeight="1" spans="1:7">
      <c r="A53" s="230"/>
      <c r="B53" s="230" t="s">
        <v>2899</v>
      </c>
      <c r="C53" s="230" t="s">
        <v>2902</v>
      </c>
      <c r="D53" s="230" t="s">
        <v>345</v>
      </c>
      <c r="E53" s="230">
        <v>2</v>
      </c>
      <c r="F53" s="230">
        <v>800</v>
      </c>
      <c r="G53" s="230">
        <v>1600</v>
      </c>
    </row>
    <row r="54" ht="25" customHeight="1" spans="1:7">
      <c r="A54" s="230"/>
      <c r="B54" s="230" t="s">
        <v>2903</v>
      </c>
      <c r="C54" s="230" t="s">
        <v>2904</v>
      </c>
      <c r="D54" s="230" t="s">
        <v>186</v>
      </c>
      <c r="E54" s="230">
        <v>1</v>
      </c>
      <c r="F54" s="230">
        <v>16800</v>
      </c>
      <c r="G54" s="230">
        <v>16800</v>
      </c>
    </row>
    <row r="55" ht="25" customHeight="1" spans="1:7">
      <c r="A55" s="230"/>
      <c r="B55" s="230" t="s">
        <v>2903</v>
      </c>
      <c r="C55" s="230" t="s">
        <v>2905</v>
      </c>
      <c r="D55" s="230" t="s">
        <v>229</v>
      </c>
      <c r="E55" s="230">
        <v>16</v>
      </c>
      <c r="F55" s="230">
        <v>5000</v>
      </c>
      <c r="G55" s="230">
        <v>80000</v>
      </c>
    </row>
    <row r="56" ht="25" customHeight="1" spans="1:7">
      <c r="A56" s="230"/>
      <c r="B56" s="230" t="s">
        <v>2906</v>
      </c>
      <c r="C56" s="230" t="s">
        <v>2907</v>
      </c>
      <c r="D56" s="230" t="s">
        <v>186</v>
      </c>
      <c r="E56" s="230">
        <v>1</v>
      </c>
      <c r="F56" s="230">
        <v>35000</v>
      </c>
      <c r="G56" s="230">
        <v>35000</v>
      </c>
    </row>
    <row r="57" ht="25" customHeight="1" spans="1:7">
      <c r="A57" s="230"/>
      <c r="B57" s="230" t="s">
        <v>2908</v>
      </c>
      <c r="C57" s="230" t="s">
        <v>240</v>
      </c>
      <c r="D57" s="230" t="s">
        <v>345</v>
      </c>
      <c r="E57" s="230">
        <v>10</v>
      </c>
      <c r="F57" s="230">
        <v>1000</v>
      </c>
      <c r="G57" s="230">
        <v>10000</v>
      </c>
    </row>
    <row r="58" ht="25" customHeight="1" spans="1:7">
      <c r="A58" s="230"/>
      <c r="B58" s="230" t="s">
        <v>2909</v>
      </c>
      <c r="C58" s="230" t="s">
        <v>2910</v>
      </c>
      <c r="D58" s="230" t="s">
        <v>229</v>
      </c>
      <c r="E58" s="230">
        <v>1</v>
      </c>
      <c r="F58" s="230">
        <v>1000</v>
      </c>
      <c r="G58" s="230">
        <v>1000</v>
      </c>
    </row>
    <row r="59" ht="25" customHeight="1" spans="1:7">
      <c r="A59" s="230"/>
      <c r="B59" s="230" t="s">
        <v>2911</v>
      </c>
      <c r="C59" s="230" t="s">
        <v>2912</v>
      </c>
      <c r="D59" s="230" t="s">
        <v>345</v>
      </c>
      <c r="E59" s="230">
        <v>16</v>
      </c>
      <c r="F59" s="230">
        <v>3500</v>
      </c>
      <c r="G59" s="230">
        <v>56000</v>
      </c>
    </row>
    <row r="60" ht="25" customHeight="1" spans="1:7">
      <c r="A60" s="230"/>
      <c r="B60" s="230" t="s">
        <v>2911</v>
      </c>
      <c r="C60" s="230" t="s">
        <v>2998</v>
      </c>
      <c r="D60" s="230" t="s">
        <v>345</v>
      </c>
      <c r="E60" s="230">
        <v>1</v>
      </c>
      <c r="F60" s="230">
        <v>3500</v>
      </c>
      <c r="G60" s="230">
        <v>3500</v>
      </c>
    </row>
    <row r="61" ht="25" customHeight="1" spans="1:7">
      <c r="A61" s="230"/>
      <c r="B61" s="230" t="s">
        <v>2911</v>
      </c>
      <c r="C61" s="230" t="s">
        <v>2913</v>
      </c>
      <c r="D61" s="230" t="s">
        <v>345</v>
      </c>
      <c r="E61" s="230">
        <v>1</v>
      </c>
      <c r="F61" s="230">
        <v>2000</v>
      </c>
      <c r="G61" s="230">
        <v>2000</v>
      </c>
    </row>
    <row r="62" ht="25" customHeight="1" spans="1:7">
      <c r="A62" s="230"/>
      <c r="B62" s="230" t="s">
        <v>2911</v>
      </c>
      <c r="C62" s="230" t="s">
        <v>2999</v>
      </c>
      <c r="D62" s="230" t="s">
        <v>345</v>
      </c>
      <c r="E62" s="230">
        <v>2</v>
      </c>
      <c r="F62" s="230">
        <v>2000</v>
      </c>
      <c r="G62" s="230">
        <v>4000</v>
      </c>
    </row>
    <row r="63" ht="25" customHeight="1" spans="1:7">
      <c r="A63" s="230"/>
      <c r="B63" s="230" t="s">
        <v>2911</v>
      </c>
      <c r="C63" s="230" t="s">
        <v>2914</v>
      </c>
      <c r="D63" s="230" t="s">
        <v>345</v>
      </c>
      <c r="E63" s="230">
        <v>24</v>
      </c>
      <c r="F63" s="230">
        <v>6500</v>
      </c>
      <c r="G63" s="230">
        <v>156000</v>
      </c>
    </row>
    <row r="64" ht="25" customHeight="1" spans="1:7">
      <c r="A64" s="230"/>
      <c r="B64" s="230" t="s">
        <v>2911</v>
      </c>
      <c r="C64" s="230" t="s">
        <v>3000</v>
      </c>
      <c r="D64" s="230" t="s">
        <v>345</v>
      </c>
      <c r="E64" s="230">
        <v>6</v>
      </c>
      <c r="F64" s="230">
        <v>6500</v>
      </c>
      <c r="G64" s="230">
        <v>39000</v>
      </c>
    </row>
    <row r="65" ht="25" customHeight="1" spans="1:7">
      <c r="A65" s="230"/>
      <c r="B65" s="230" t="s">
        <v>2911</v>
      </c>
      <c r="C65" s="230" t="s">
        <v>2915</v>
      </c>
      <c r="D65" s="230" t="s">
        <v>345</v>
      </c>
      <c r="E65" s="230">
        <v>24</v>
      </c>
      <c r="F65" s="230">
        <v>8500</v>
      </c>
      <c r="G65" s="230">
        <v>204000</v>
      </c>
    </row>
    <row r="66" ht="25" customHeight="1" spans="1:7">
      <c r="A66" s="230"/>
      <c r="B66" s="230" t="s">
        <v>2911</v>
      </c>
      <c r="C66" s="230" t="s">
        <v>3001</v>
      </c>
      <c r="D66" s="230" t="s">
        <v>345</v>
      </c>
      <c r="E66" s="230">
        <v>21</v>
      </c>
      <c r="F66" s="230">
        <v>8500</v>
      </c>
      <c r="G66" s="230">
        <v>178500</v>
      </c>
    </row>
    <row r="67" ht="25" customHeight="1" spans="1:7">
      <c r="A67" s="230"/>
      <c r="B67" s="230" t="s">
        <v>2911</v>
      </c>
      <c r="C67" s="230" t="s">
        <v>2916</v>
      </c>
      <c r="D67" s="230" t="s">
        <v>345</v>
      </c>
      <c r="E67" s="230">
        <v>25</v>
      </c>
      <c r="F67" s="230">
        <v>12000</v>
      </c>
      <c r="G67" s="230">
        <v>300000</v>
      </c>
    </row>
    <row r="68" ht="25" customHeight="1" spans="1:7">
      <c r="A68" s="230"/>
      <c r="B68" s="230" t="s">
        <v>2917</v>
      </c>
      <c r="C68" s="230" t="s">
        <v>2918</v>
      </c>
      <c r="D68" s="230" t="s">
        <v>345</v>
      </c>
      <c r="E68" s="230">
        <v>3</v>
      </c>
      <c r="F68" s="230">
        <v>2000</v>
      </c>
      <c r="G68" s="230">
        <v>6000</v>
      </c>
    </row>
    <row r="69" ht="25" customHeight="1" spans="1:7">
      <c r="A69" s="230"/>
      <c r="B69" s="230" t="s">
        <v>3002</v>
      </c>
      <c r="C69" s="230" t="s">
        <v>3003</v>
      </c>
      <c r="D69" s="230" t="s">
        <v>345</v>
      </c>
      <c r="E69" s="230">
        <v>1</v>
      </c>
      <c r="F69" s="230">
        <v>16000</v>
      </c>
      <c r="G69" s="230">
        <v>16000</v>
      </c>
    </row>
    <row r="70" ht="25" customHeight="1" spans="1:7">
      <c r="A70" s="230"/>
      <c r="B70" s="230" t="s">
        <v>2921</v>
      </c>
      <c r="C70" s="230" t="s">
        <v>2922</v>
      </c>
      <c r="D70" s="230" t="s">
        <v>229</v>
      </c>
      <c r="E70" s="230">
        <v>12</v>
      </c>
      <c r="F70" s="230">
        <v>2500</v>
      </c>
      <c r="G70" s="230">
        <v>30000</v>
      </c>
    </row>
    <row r="71" ht="25" customHeight="1" spans="1:7">
      <c r="A71" s="230"/>
      <c r="B71" s="230" t="s">
        <v>2921</v>
      </c>
      <c r="C71" s="230" t="s">
        <v>2923</v>
      </c>
      <c r="D71" s="230" t="s">
        <v>186</v>
      </c>
      <c r="E71" s="230">
        <v>1</v>
      </c>
      <c r="F71" s="230">
        <v>5000</v>
      </c>
      <c r="G71" s="230">
        <v>5000</v>
      </c>
    </row>
    <row r="72" ht="25" customHeight="1" spans="1:7">
      <c r="A72" s="230"/>
      <c r="B72" s="230" t="s">
        <v>2924</v>
      </c>
      <c r="C72" s="230" t="s">
        <v>2925</v>
      </c>
      <c r="D72" s="230" t="s">
        <v>345</v>
      </c>
      <c r="E72" s="230">
        <v>17</v>
      </c>
      <c r="F72" s="230">
        <v>2000</v>
      </c>
      <c r="G72" s="230">
        <v>34000</v>
      </c>
    </row>
    <row r="73" ht="25" customHeight="1" spans="1:7">
      <c r="A73" s="230"/>
      <c r="B73" s="230" t="s">
        <v>2926</v>
      </c>
      <c r="C73" s="230" t="s">
        <v>2927</v>
      </c>
      <c r="D73" s="230" t="s">
        <v>345</v>
      </c>
      <c r="E73" s="230">
        <v>148</v>
      </c>
      <c r="F73" s="230">
        <v>2500</v>
      </c>
      <c r="G73" s="230">
        <v>370000</v>
      </c>
    </row>
    <row r="74" ht="25" customHeight="1" spans="1:7">
      <c r="A74" s="230"/>
      <c r="B74" s="230" t="s">
        <v>2928</v>
      </c>
      <c r="C74" s="230" t="s">
        <v>2929</v>
      </c>
      <c r="D74" s="230" t="s">
        <v>345</v>
      </c>
      <c r="E74" s="230">
        <v>2</v>
      </c>
      <c r="F74" s="230">
        <v>1200</v>
      </c>
      <c r="G74" s="230">
        <v>2400</v>
      </c>
    </row>
    <row r="75" ht="25" customHeight="1" spans="1:7">
      <c r="A75" s="230"/>
      <c r="B75" s="230" t="s">
        <v>2930</v>
      </c>
      <c r="C75" s="230" t="s">
        <v>2931</v>
      </c>
      <c r="D75" s="230" t="s">
        <v>345</v>
      </c>
      <c r="E75" s="230">
        <v>1</v>
      </c>
      <c r="F75" s="230">
        <v>600</v>
      </c>
      <c r="G75" s="230">
        <v>600</v>
      </c>
    </row>
    <row r="76" ht="25" customHeight="1" spans="1:7">
      <c r="A76" s="230"/>
      <c r="B76" s="230" t="s">
        <v>2935</v>
      </c>
      <c r="C76" s="230" t="s">
        <v>2936</v>
      </c>
      <c r="D76" s="230" t="s">
        <v>229</v>
      </c>
      <c r="E76" s="230">
        <v>6</v>
      </c>
      <c r="F76" s="230">
        <v>1000</v>
      </c>
      <c r="G76" s="230">
        <v>6000</v>
      </c>
    </row>
    <row r="77" ht="25" customHeight="1" spans="1:7">
      <c r="A77" s="230"/>
      <c r="B77" s="230" t="s">
        <v>2937</v>
      </c>
      <c r="C77" s="230" t="s">
        <v>2929</v>
      </c>
      <c r="D77" s="230" t="s">
        <v>229</v>
      </c>
      <c r="E77" s="230">
        <v>8</v>
      </c>
      <c r="F77" s="230">
        <v>1200</v>
      </c>
      <c r="G77" s="230">
        <v>9600</v>
      </c>
    </row>
    <row r="78" ht="25" customHeight="1" spans="1:7">
      <c r="A78" s="230"/>
      <c r="B78" s="230" t="s">
        <v>2938</v>
      </c>
      <c r="C78" s="230" t="s">
        <v>2939</v>
      </c>
      <c r="D78" s="230" t="s">
        <v>345</v>
      </c>
      <c r="E78" s="230">
        <v>146</v>
      </c>
      <c r="F78" s="230">
        <v>1500</v>
      </c>
      <c r="G78" s="230">
        <v>219000</v>
      </c>
    </row>
    <row r="79" ht="25" customHeight="1" spans="1:7">
      <c r="A79" s="230"/>
      <c r="B79" s="230" t="s">
        <v>2940</v>
      </c>
      <c r="C79" s="230" t="s">
        <v>2941</v>
      </c>
      <c r="D79" s="230" t="s">
        <v>345</v>
      </c>
      <c r="E79" s="230">
        <v>3</v>
      </c>
      <c r="F79" s="230">
        <v>1400</v>
      </c>
      <c r="G79" s="230">
        <v>4200</v>
      </c>
    </row>
    <row r="80" ht="25" customHeight="1" spans="1:7">
      <c r="A80" s="230"/>
      <c r="B80" s="230" t="s">
        <v>2943</v>
      </c>
      <c r="C80" s="230" t="s">
        <v>2944</v>
      </c>
      <c r="D80" s="230" t="s">
        <v>229</v>
      </c>
      <c r="E80" s="230">
        <v>8</v>
      </c>
      <c r="F80" s="230">
        <v>3000</v>
      </c>
      <c r="G80" s="230">
        <v>24000</v>
      </c>
    </row>
    <row r="81" ht="25" customHeight="1" spans="1:7">
      <c r="A81" s="230"/>
      <c r="B81" s="230" t="s">
        <v>2945</v>
      </c>
      <c r="C81" s="230" t="s">
        <v>2946</v>
      </c>
      <c r="D81" s="230" t="s">
        <v>229</v>
      </c>
      <c r="E81" s="230">
        <v>8</v>
      </c>
      <c r="F81" s="230">
        <v>2000</v>
      </c>
      <c r="G81" s="230">
        <v>16000</v>
      </c>
    </row>
    <row r="82" ht="25" customHeight="1" spans="1:7">
      <c r="A82" s="230"/>
      <c r="B82" s="230" t="s">
        <v>2947</v>
      </c>
      <c r="C82" s="230" t="s">
        <v>2948</v>
      </c>
      <c r="D82" s="230" t="s">
        <v>229</v>
      </c>
      <c r="E82" s="230">
        <v>5</v>
      </c>
      <c r="F82" s="230">
        <v>1000</v>
      </c>
      <c r="G82" s="230">
        <v>5000</v>
      </c>
    </row>
    <row r="83" ht="25" customHeight="1" spans="1:7">
      <c r="A83" s="230"/>
      <c r="B83" s="230" t="s">
        <v>2949</v>
      </c>
      <c r="C83" s="230" t="s">
        <v>2950</v>
      </c>
      <c r="D83" s="230" t="s">
        <v>229</v>
      </c>
      <c r="E83" s="230">
        <v>1</v>
      </c>
      <c r="F83" s="230">
        <v>800</v>
      </c>
      <c r="G83" s="230">
        <v>800</v>
      </c>
    </row>
    <row r="84" ht="25" customHeight="1" spans="1:7">
      <c r="A84" s="230"/>
      <c r="B84" s="230" t="s">
        <v>2949</v>
      </c>
      <c r="C84" s="230" t="s">
        <v>2950</v>
      </c>
      <c r="D84" s="230" t="s">
        <v>345</v>
      </c>
      <c r="E84" s="230">
        <v>175</v>
      </c>
      <c r="F84" s="230">
        <v>800</v>
      </c>
      <c r="G84" s="230">
        <v>140000</v>
      </c>
    </row>
    <row r="85" ht="25" customHeight="1" spans="1:7">
      <c r="A85" s="230"/>
      <c r="B85" s="230" t="s">
        <v>3004</v>
      </c>
      <c r="C85" s="230" t="s">
        <v>2920</v>
      </c>
      <c r="D85" s="230" t="s">
        <v>229</v>
      </c>
      <c r="E85" s="230">
        <v>168</v>
      </c>
      <c r="F85" s="230">
        <v>500</v>
      </c>
      <c r="G85" s="230">
        <v>84000</v>
      </c>
    </row>
    <row r="86" ht="25" customHeight="1" spans="1:7">
      <c r="A86" s="230"/>
      <c r="B86" s="230" t="s">
        <v>2951</v>
      </c>
      <c r="C86" s="230" t="s">
        <v>2952</v>
      </c>
      <c r="D86" s="230" t="s">
        <v>345</v>
      </c>
      <c r="E86" s="230">
        <v>1547</v>
      </c>
      <c r="F86" s="230">
        <v>5000</v>
      </c>
      <c r="G86" s="230">
        <v>7735000</v>
      </c>
    </row>
    <row r="87" ht="25" customHeight="1" spans="1:7">
      <c r="A87" s="230"/>
      <c r="B87" s="230" t="s">
        <v>2953</v>
      </c>
      <c r="C87" s="230" t="s">
        <v>2954</v>
      </c>
      <c r="D87" s="230" t="s">
        <v>345</v>
      </c>
      <c r="E87" s="230">
        <v>110</v>
      </c>
      <c r="F87" s="230">
        <v>1500</v>
      </c>
      <c r="G87" s="230">
        <v>165000</v>
      </c>
    </row>
    <row r="88" ht="25" customHeight="1" spans="1:7">
      <c r="A88" s="230"/>
      <c r="B88" s="230" t="s">
        <v>2955</v>
      </c>
      <c r="C88" s="230" t="s">
        <v>2956</v>
      </c>
      <c r="D88" s="230" t="s">
        <v>345</v>
      </c>
      <c r="E88" s="230">
        <v>4</v>
      </c>
      <c r="F88" s="230">
        <v>5000</v>
      </c>
      <c r="G88" s="230">
        <v>20000</v>
      </c>
    </row>
    <row r="89" ht="25" customHeight="1" spans="1:7">
      <c r="A89" s="230"/>
      <c r="B89" s="230" t="s">
        <v>2959</v>
      </c>
      <c r="C89" s="230" t="s">
        <v>3005</v>
      </c>
      <c r="D89" s="230" t="s">
        <v>345</v>
      </c>
      <c r="E89" s="230">
        <v>1</v>
      </c>
      <c r="F89" s="230">
        <v>1200</v>
      </c>
      <c r="G89" s="230">
        <v>1200</v>
      </c>
    </row>
    <row r="90" ht="25" customHeight="1" spans="1:7">
      <c r="A90" s="230"/>
      <c r="B90" s="230" t="s">
        <v>2960</v>
      </c>
      <c r="C90" s="230" t="s">
        <v>2961</v>
      </c>
      <c r="D90" s="230" t="s">
        <v>345</v>
      </c>
      <c r="E90" s="230">
        <v>1</v>
      </c>
      <c r="F90" s="230">
        <v>1200</v>
      </c>
      <c r="G90" s="230">
        <v>1200</v>
      </c>
    </row>
    <row r="91" ht="25" customHeight="1" spans="1:7">
      <c r="A91" s="230"/>
      <c r="B91" s="230" t="s">
        <v>2962</v>
      </c>
      <c r="C91" s="230" t="s">
        <v>2963</v>
      </c>
      <c r="D91" s="230" t="s">
        <v>186</v>
      </c>
      <c r="E91" s="230">
        <v>1</v>
      </c>
      <c r="F91" s="230">
        <v>1850</v>
      </c>
      <c r="G91" s="230">
        <v>1850</v>
      </c>
    </row>
    <row r="92" ht="25" customHeight="1" spans="1:7">
      <c r="A92" s="230"/>
      <c r="B92" s="230" t="s">
        <v>2964</v>
      </c>
      <c r="C92" s="230" t="s">
        <v>2965</v>
      </c>
      <c r="D92" s="230" t="s">
        <v>345</v>
      </c>
      <c r="E92" s="230">
        <v>2</v>
      </c>
      <c r="F92" s="230">
        <v>3000</v>
      </c>
      <c r="G92" s="230">
        <v>6000</v>
      </c>
    </row>
    <row r="93" ht="25" customHeight="1" spans="1:7">
      <c r="A93" s="230"/>
      <c r="B93" s="230" t="s">
        <v>2970</v>
      </c>
      <c r="C93" s="230" t="s">
        <v>2971</v>
      </c>
      <c r="D93" s="230" t="s">
        <v>229</v>
      </c>
      <c r="E93" s="230">
        <v>1</v>
      </c>
      <c r="F93" s="230">
        <v>10000</v>
      </c>
      <c r="G93" s="230">
        <v>10000</v>
      </c>
    </row>
    <row r="94" ht="25" customHeight="1" spans="1:7">
      <c r="A94" s="230"/>
      <c r="B94" s="230" t="s">
        <v>2972</v>
      </c>
      <c r="C94" s="230" t="s">
        <v>2973</v>
      </c>
      <c r="D94" s="230" t="s">
        <v>229</v>
      </c>
      <c r="E94" s="230">
        <v>23</v>
      </c>
      <c r="F94" s="230">
        <v>2000</v>
      </c>
      <c r="G94" s="230">
        <v>46000</v>
      </c>
    </row>
    <row r="95" ht="25" customHeight="1" spans="1:7">
      <c r="A95" s="230"/>
      <c r="B95" s="230" t="s">
        <v>3006</v>
      </c>
      <c r="C95" s="230" t="s">
        <v>3007</v>
      </c>
      <c r="D95" s="230" t="s">
        <v>345</v>
      </c>
      <c r="E95" s="230">
        <v>160</v>
      </c>
      <c r="F95" s="230">
        <v>1000</v>
      </c>
      <c r="G95" s="230">
        <v>160000</v>
      </c>
    </row>
    <row r="96" ht="25" customHeight="1" spans="1:7">
      <c r="A96" s="230"/>
      <c r="B96" s="230" t="s">
        <v>3008</v>
      </c>
      <c r="C96" s="230" t="s">
        <v>3009</v>
      </c>
      <c r="D96" s="230" t="s">
        <v>345</v>
      </c>
      <c r="E96" s="230">
        <v>160</v>
      </c>
      <c r="F96" s="230">
        <v>600</v>
      </c>
      <c r="G96" s="230">
        <v>96000</v>
      </c>
    </row>
    <row r="97" ht="25" customHeight="1" spans="1:7">
      <c r="A97" s="230"/>
      <c r="B97" s="230" t="s">
        <v>2974</v>
      </c>
      <c r="C97" s="230" t="s">
        <v>2975</v>
      </c>
      <c r="D97" s="230" t="s">
        <v>345</v>
      </c>
      <c r="E97" s="230">
        <v>175</v>
      </c>
      <c r="F97" s="230">
        <v>25000</v>
      </c>
      <c r="G97" s="230">
        <v>4375000</v>
      </c>
    </row>
    <row r="98" ht="25" customHeight="1" spans="1:7">
      <c r="A98" s="230"/>
      <c r="B98" s="230" t="s">
        <v>2978</v>
      </c>
      <c r="C98" s="230" t="s">
        <v>2979</v>
      </c>
      <c r="D98" s="230" t="s">
        <v>229</v>
      </c>
      <c r="E98" s="230">
        <v>2</v>
      </c>
      <c r="F98" s="230">
        <v>1000</v>
      </c>
      <c r="G98" s="230">
        <v>2000</v>
      </c>
    </row>
    <row r="99" ht="25" customHeight="1" spans="1:7">
      <c r="A99" s="230"/>
      <c r="B99" s="230" t="s">
        <v>2980</v>
      </c>
      <c r="C99" s="230" t="s">
        <v>2981</v>
      </c>
      <c r="D99" s="230" t="s">
        <v>345</v>
      </c>
      <c r="E99" s="230">
        <v>20</v>
      </c>
      <c r="F99" s="230">
        <v>2000</v>
      </c>
      <c r="G99" s="230">
        <v>40000</v>
      </c>
    </row>
    <row r="100" ht="25" customHeight="1" spans="1:7">
      <c r="A100" s="230"/>
      <c r="B100" s="230" t="s">
        <v>2982</v>
      </c>
      <c r="C100" s="230" t="s">
        <v>2983</v>
      </c>
      <c r="D100" s="230" t="s">
        <v>345</v>
      </c>
      <c r="E100" s="230">
        <v>1</v>
      </c>
      <c r="F100" s="230">
        <v>4000</v>
      </c>
      <c r="G100" s="230">
        <v>4000</v>
      </c>
    </row>
    <row r="101" ht="25" customHeight="1" spans="1:7">
      <c r="A101" s="230"/>
      <c r="B101" s="230" t="s">
        <v>2984</v>
      </c>
      <c r="C101" s="230" t="s">
        <v>2985</v>
      </c>
      <c r="D101" s="230" t="s">
        <v>345</v>
      </c>
      <c r="E101" s="230">
        <v>1</v>
      </c>
      <c r="F101" s="230">
        <v>2000</v>
      </c>
      <c r="G101" s="230">
        <v>2000</v>
      </c>
    </row>
    <row r="102" ht="25" customHeight="1" spans="1:7">
      <c r="A102" s="230"/>
      <c r="B102" s="230" t="s">
        <v>503</v>
      </c>
      <c r="C102" s="230"/>
      <c r="D102" s="230"/>
      <c r="E102" s="230">
        <f xml:space="preserve">SUM(E4:E101)</f>
        <v>8082</v>
      </c>
      <c r="F102" s="230"/>
      <c r="G102" s="230">
        <f xml:space="preserve">SUM(G4:G101)</f>
        <v>18353560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1150"/>
  <sheetViews>
    <sheetView view="pageBreakPreview" zoomScale="70" zoomScaleNormal="100" workbookViewId="0">
      <pane xSplit="2" ySplit="2" topLeftCell="C676" activePane="bottomRight" state="frozen"/>
      <selection/>
      <selection pane="topRight"/>
      <selection pane="bottomLeft"/>
      <selection pane="bottomRight" activeCell="C124" sqref="$A1:$XFD1048576"/>
    </sheetView>
  </sheetViews>
  <sheetFormatPr defaultColWidth="9" defaultRowHeight="30" customHeight="1"/>
  <cols>
    <col min="1" max="1" width="12.8833333333333" style="164" customWidth="1"/>
    <col min="2" max="2" width="19.1333333333333" style="157" customWidth="1"/>
    <col min="3" max="3" width="18.5" style="157" customWidth="1"/>
    <col min="4" max="4" width="22.65" style="787" customWidth="1"/>
    <col min="5" max="5" width="6.25" style="157" customWidth="1"/>
    <col min="6" max="6" width="9.5" style="166" customWidth="1"/>
    <col min="7" max="7" width="12.25" style="157" customWidth="1"/>
    <col min="8" max="8" width="11.75" style="166" customWidth="1"/>
    <col min="9" max="9" width="14.5" style="157" hidden="1" customWidth="1"/>
    <col min="10" max="10" width="12.25" style="157" customWidth="1"/>
    <col min="11" max="11" width="9.5" style="157" customWidth="1"/>
    <col min="12" max="13" width="12.6333333333333" style="157"/>
    <col min="14" max="16375" width="9" style="157"/>
    <col min="16376" max="16384" width="9" style="471"/>
  </cols>
  <sheetData>
    <row r="1" s="157" customFormat="1" customHeight="1" spans="1:15">
      <c r="A1" s="788" t="s">
        <v>3010</v>
      </c>
      <c r="B1" s="788"/>
      <c r="C1" s="788"/>
      <c r="D1" s="788"/>
      <c r="E1" s="788"/>
      <c r="F1" s="788" t="s">
        <v>733</v>
      </c>
      <c r="G1" s="788"/>
      <c r="H1" s="788"/>
      <c r="I1" s="788"/>
      <c r="J1" s="196"/>
      <c r="K1" s="196"/>
      <c r="L1" s="53" t="s">
        <v>733</v>
      </c>
      <c r="M1" s="53"/>
      <c r="N1" s="53" t="s">
        <v>734</v>
      </c>
      <c r="O1" s="53"/>
    </row>
    <row r="2" s="157" customFormat="1" customHeight="1" spans="1:15">
      <c r="A2" s="682" t="s">
        <v>735</v>
      </c>
      <c r="B2" s="245" t="s">
        <v>69</v>
      </c>
      <c r="C2" s="245" t="s">
        <v>147</v>
      </c>
      <c r="D2" s="245" t="s">
        <v>504</v>
      </c>
      <c r="E2" s="245" t="s">
        <v>150</v>
      </c>
      <c r="F2" s="766" t="s">
        <v>736</v>
      </c>
      <c r="G2" s="245" t="s">
        <v>152</v>
      </c>
      <c r="H2" s="766" t="s">
        <v>2733</v>
      </c>
      <c r="I2" s="245" t="s">
        <v>37</v>
      </c>
      <c r="J2" s="245" t="s">
        <v>737</v>
      </c>
      <c r="K2" s="245" t="s">
        <v>738</v>
      </c>
      <c r="L2" s="57" t="s">
        <v>739</v>
      </c>
      <c r="M2" s="57" t="s">
        <v>740</v>
      </c>
      <c r="N2" s="57" t="s">
        <v>739</v>
      </c>
      <c r="O2" s="57" t="s">
        <v>740</v>
      </c>
    </row>
    <row r="3" s="785" customFormat="1" customHeight="1" spans="1:15">
      <c r="A3" s="585" t="s">
        <v>741</v>
      </c>
      <c r="B3" s="585" t="s">
        <v>741</v>
      </c>
      <c r="C3" s="585"/>
      <c r="D3" s="789"/>
      <c r="E3" s="248"/>
      <c r="F3" s="586">
        <f xml:space="preserve">SUM(F5:F924)</f>
        <v>7567</v>
      </c>
      <c r="G3" s="248"/>
      <c r="H3" s="586">
        <f xml:space="preserve">SUM(H4:H924)</f>
        <v>16277690</v>
      </c>
      <c r="I3" s="142"/>
      <c r="J3" s="196"/>
      <c r="K3" s="142"/>
      <c r="L3" s="790"/>
      <c r="M3" s="790"/>
      <c r="N3" s="790"/>
      <c r="O3" s="471"/>
    </row>
    <row r="4" s="785" customFormat="1" customHeight="1" spans="1:15">
      <c r="A4" s="142" t="s">
        <v>3011</v>
      </c>
      <c r="B4" s="142" t="s">
        <v>3011</v>
      </c>
      <c r="C4" s="142"/>
      <c r="D4" s="309"/>
      <c r="E4" s="196"/>
      <c r="F4" s="206"/>
      <c r="G4" s="196"/>
      <c r="H4" s="206"/>
      <c r="I4" s="319"/>
      <c r="J4" s="196"/>
      <c r="K4" s="142"/>
      <c r="L4" s="790"/>
      <c r="M4" s="790"/>
      <c r="N4" s="790"/>
      <c r="O4" s="471"/>
    </row>
    <row r="5" s="157" customFormat="1" customHeight="1" spans="1:15">
      <c r="A5" s="142" t="s">
        <v>3012</v>
      </c>
      <c r="B5" s="179" t="s">
        <v>747</v>
      </c>
      <c r="C5" s="179" t="s">
        <v>2862</v>
      </c>
      <c r="D5" s="426" t="s">
        <v>2864</v>
      </c>
      <c r="E5" s="179" t="s">
        <v>345</v>
      </c>
      <c r="F5" s="206">
        <v>1</v>
      </c>
      <c r="G5" s="196">
        <v>90</v>
      </c>
      <c r="H5" s="206">
        <f t="shared" ref="H5:H68" si="0" xml:space="preserve">F5*G5</f>
        <v>90</v>
      </c>
      <c r="I5" s="196"/>
      <c r="J5" s="196" t="s">
        <v>748</v>
      </c>
      <c r="K5" s="179" t="s">
        <v>749</v>
      </c>
      <c r="L5" s="157">
        <f t="shared" ref="L5:L68" si="1" xml:space="preserve">F5</f>
        <v>1</v>
      </c>
      <c r="M5" s="138">
        <f t="shared" ref="M5:M68" si="2" xml:space="preserve">G5*L5</f>
        <v>90</v>
      </c>
    </row>
    <row r="6" s="157" customFormat="1" customHeight="1" spans="1:15">
      <c r="A6" s="142" t="s">
        <v>3012</v>
      </c>
      <c r="B6" s="179" t="s">
        <v>747</v>
      </c>
      <c r="C6" s="196" t="s">
        <v>3013</v>
      </c>
      <c r="D6" s="309" t="s">
        <v>3014</v>
      </c>
      <c r="E6" s="179" t="s">
        <v>345</v>
      </c>
      <c r="F6" s="206">
        <v>1</v>
      </c>
      <c r="G6" s="196">
        <v>1200</v>
      </c>
      <c r="H6" s="206">
        <f t="shared" si="0"/>
        <v>1200</v>
      </c>
      <c r="I6" s="196"/>
      <c r="J6" s="196" t="s">
        <v>748</v>
      </c>
      <c r="K6" s="179" t="s">
        <v>749</v>
      </c>
      <c r="L6" s="157">
        <f t="shared" si="1"/>
        <v>1</v>
      </c>
      <c r="M6" s="138">
        <f t="shared" si="2"/>
        <v>1200</v>
      </c>
    </row>
    <row r="7" s="157" customFormat="1" customHeight="1" spans="1:15">
      <c r="A7" s="142" t="s">
        <v>3012</v>
      </c>
      <c r="B7" s="179" t="s">
        <v>747</v>
      </c>
      <c r="C7" s="179" t="s">
        <v>2951</v>
      </c>
      <c r="D7" s="426" t="s">
        <v>3015</v>
      </c>
      <c r="E7" s="179" t="s">
        <v>345</v>
      </c>
      <c r="F7" s="206">
        <v>1</v>
      </c>
      <c r="G7" s="196">
        <v>5000</v>
      </c>
      <c r="H7" s="206">
        <f t="shared" si="0"/>
        <v>5000</v>
      </c>
      <c r="I7" s="196"/>
      <c r="J7" s="196" t="s">
        <v>748</v>
      </c>
      <c r="K7" s="179" t="s">
        <v>749</v>
      </c>
      <c r="L7" s="157">
        <f t="shared" si="1"/>
        <v>1</v>
      </c>
      <c r="M7" s="138">
        <f t="shared" si="2"/>
        <v>5000</v>
      </c>
    </row>
    <row r="8" s="157" customFormat="1" customHeight="1" spans="1:15">
      <c r="A8" s="142" t="s">
        <v>3012</v>
      </c>
      <c r="B8" s="179" t="s">
        <v>750</v>
      </c>
      <c r="C8" s="179" t="s">
        <v>2862</v>
      </c>
      <c r="D8" s="426" t="s">
        <v>2864</v>
      </c>
      <c r="E8" s="179" t="s">
        <v>345</v>
      </c>
      <c r="F8" s="206">
        <v>1</v>
      </c>
      <c r="G8" s="196">
        <v>90</v>
      </c>
      <c r="H8" s="206">
        <f t="shared" si="0"/>
        <v>90</v>
      </c>
      <c r="I8" s="196"/>
      <c r="J8" s="196" t="s">
        <v>751</v>
      </c>
      <c r="K8" s="179" t="s">
        <v>749</v>
      </c>
      <c r="L8" s="157">
        <f t="shared" si="1"/>
        <v>1</v>
      </c>
      <c r="M8" s="138">
        <f t="shared" si="2"/>
        <v>90</v>
      </c>
    </row>
    <row r="9" s="157" customFormat="1" customHeight="1" spans="1:15">
      <c r="A9" s="142" t="s">
        <v>3012</v>
      </c>
      <c r="B9" s="179" t="s">
        <v>750</v>
      </c>
      <c r="C9" s="179" t="s">
        <v>2951</v>
      </c>
      <c r="D9" s="426" t="s">
        <v>3015</v>
      </c>
      <c r="E9" s="179" t="s">
        <v>345</v>
      </c>
      <c r="F9" s="206">
        <v>1</v>
      </c>
      <c r="G9" s="196">
        <v>5000</v>
      </c>
      <c r="H9" s="206">
        <f t="shared" si="0"/>
        <v>5000</v>
      </c>
      <c r="I9" s="196"/>
      <c r="J9" s="196" t="s">
        <v>751</v>
      </c>
      <c r="K9" s="179" t="s">
        <v>749</v>
      </c>
      <c r="L9" s="157">
        <f t="shared" si="1"/>
        <v>1</v>
      </c>
      <c r="M9" s="138">
        <f t="shared" si="2"/>
        <v>5000</v>
      </c>
    </row>
    <row r="10" s="336" customFormat="1" customHeight="1" spans="1:15">
      <c r="A10" s="142" t="s">
        <v>3012</v>
      </c>
      <c r="B10" s="214" t="s">
        <v>3016</v>
      </c>
      <c r="C10" s="179" t="s">
        <v>2862</v>
      </c>
      <c r="D10" s="426" t="s">
        <v>2864</v>
      </c>
      <c r="E10" s="179" t="s">
        <v>345</v>
      </c>
      <c r="F10" s="206">
        <v>1</v>
      </c>
      <c r="G10" s="196">
        <v>90</v>
      </c>
      <c r="H10" s="206">
        <f t="shared" si="0"/>
        <v>90</v>
      </c>
      <c r="I10" s="196"/>
      <c r="J10" s="196" t="s">
        <v>753</v>
      </c>
      <c r="K10" s="179" t="s">
        <v>749</v>
      </c>
      <c r="L10" s="157">
        <f t="shared" si="1"/>
        <v>1</v>
      </c>
      <c r="M10" s="138">
        <f t="shared" si="2"/>
        <v>90</v>
      </c>
      <c r="N10" s="157"/>
      <c r="O10" s="157"/>
    </row>
    <row r="11" s="336" customFormat="1" customHeight="1" spans="1:15">
      <c r="A11" s="142" t="s">
        <v>3012</v>
      </c>
      <c r="B11" s="214" t="s">
        <v>3016</v>
      </c>
      <c r="C11" s="196" t="s">
        <v>3013</v>
      </c>
      <c r="D11" s="309" t="s">
        <v>3014</v>
      </c>
      <c r="E11" s="179" t="s">
        <v>345</v>
      </c>
      <c r="F11" s="206">
        <v>1</v>
      </c>
      <c r="G11" s="196">
        <v>1200</v>
      </c>
      <c r="H11" s="206">
        <f t="shared" si="0"/>
        <v>1200</v>
      </c>
      <c r="I11" s="196"/>
      <c r="J11" s="196" t="s">
        <v>753</v>
      </c>
      <c r="K11" s="179" t="s">
        <v>749</v>
      </c>
      <c r="L11" s="157">
        <f t="shared" si="1"/>
        <v>1</v>
      </c>
      <c r="M11" s="138">
        <f t="shared" si="2"/>
        <v>1200</v>
      </c>
      <c r="N11" s="157"/>
      <c r="O11" s="157"/>
    </row>
    <row r="12" s="336" customFormat="1" customHeight="1" spans="1:15">
      <c r="A12" s="142" t="s">
        <v>3012</v>
      </c>
      <c r="B12" s="214" t="s">
        <v>3016</v>
      </c>
      <c r="C12" s="179" t="s">
        <v>2951</v>
      </c>
      <c r="D12" s="426" t="s">
        <v>3015</v>
      </c>
      <c r="E12" s="179" t="s">
        <v>345</v>
      </c>
      <c r="F12" s="206">
        <v>1</v>
      </c>
      <c r="G12" s="196">
        <v>5000</v>
      </c>
      <c r="H12" s="206">
        <f t="shared" si="0"/>
        <v>5000</v>
      </c>
      <c r="I12" s="196"/>
      <c r="J12" s="196" t="s">
        <v>753</v>
      </c>
      <c r="K12" s="179" t="s">
        <v>749</v>
      </c>
      <c r="L12" s="157">
        <f t="shared" si="1"/>
        <v>1</v>
      </c>
      <c r="M12" s="138">
        <f t="shared" si="2"/>
        <v>5000</v>
      </c>
      <c r="N12" s="157"/>
      <c r="O12" s="157"/>
    </row>
    <row r="13" s="157" customFormat="1" customHeight="1" spans="1:15">
      <c r="A13" s="142" t="s">
        <v>3012</v>
      </c>
      <c r="B13" s="767" t="s">
        <v>3017</v>
      </c>
      <c r="C13" s="179" t="s">
        <v>2862</v>
      </c>
      <c r="D13" s="426" t="s">
        <v>2864</v>
      </c>
      <c r="E13" s="179" t="s">
        <v>345</v>
      </c>
      <c r="F13" s="206">
        <v>1</v>
      </c>
      <c r="G13" s="196">
        <v>90</v>
      </c>
      <c r="H13" s="206">
        <f t="shared" si="0"/>
        <v>90</v>
      </c>
      <c r="I13" s="196"/>
      <c r="J13" s="196" t="s">
        <v>755</v>
      </c>
      <c r="K13" s="179" t="s">
        <v>749</v>
      </c>
      <c r="L13" s="157">
        <f t="shared" si="1"/>
        <v>1</v>
      </c>
      <c r="M13" s="138">
        <f t="shared" si="2"/>
        <v>90</v>
      </c>
    </row>
    <row r="14" s="157" customFormat="1" customHeight="1" spans="1:15">
      <c r="A14" s="142" t="s">
        <v>3012</v>
      </c>
      <c r="B14" s="767" t="s">
        <v>3017</v>
      </c>
      <c r="C14" s="179" t="s">
        <v>2951</v>
      </c>
      <c r="D14" s="426" t="s">
        <v>3015</v>
      </c>
      <c r="E14" s="179" t="s">
        <v>345</v>
      </c>
      <c r="F14" s="206">
        <v>1</v>
      </c>
      <c r="G14" s="196">
        <v>5000</v>
      </c>
      <c r="H14" s="206">
        <f t="shared" si="0"/>
        <v>5000</v>
      </c>
      <c r="I14" s="196"/>
      <c r="J14" s="196" t="s">
        <v>755</v>
      </c>
      <c r="K14" s="179" t="s">
        <v>749</v>
      </c>
      <c r="L14" s="157">
        <f t="shared" si="1"/>
        <v>1</v>
      </c>
      <c r="M14" s="138">
        <f t="shared" si="2"/>
        <v>5000</v>
      </c>
    </row>
    <row r="15" s="157" customFormat="1" customHeight="1" spans="1:15">
      <c r="A15" s="142" t="s">
        <v>3012</v>
      </c>
      <c r="B15" s="179" t="s">
        <v>3018</v>
      </c>
      <c r="C15" s="179" t="s">
        <v>2862</v>
      </c>
      <c r="D15" s="426" t="s">
        <v>2864</v>
      </c>
      <c r="E15" s="179" t="s">
        <v>345</v>
      </c>
      <c r="F15" s="206">
        <v>1</v>
      </c>
      <c r="G15" s="196">
        <v>90</v>
      </c>
      <c r="H15" s="206">
        <f t="shared" si="0"/>
        <v>90</v>
      </c>
      <c r="I15" s="196"/>
      <c r="J15" s="196" t="s">
        <v>757</v>
      </c>
      <c r="K15" s="179" t="s">
        <v>749</v>
      </c>
      <c r="L15" s="157">
        <f t="shared" si="1"/>
        <v>1</v>
      </c>
      <c r="M15" s="138">
        <f t="shared" si="2"/>
        <v>90</v>
      </c>
    </row>
    <row r="16" s="157" customFormat="1" customHeight="1" spans="1:15">
      <c r="A16" s="142" t="s">
        <v>3012</v>
      </c>
      <c r="B16" s="179" t="s">
        <v>3018</v>
      </c>
      <c r="C16" s="196" t="s">
        <v>3013</v>
      </c>
      <c r="D16" s="309" t="s">
        <v>3014</v>
      </c>
      <c r="E16" s="179" t="s">
        <v>345</v>
      </c>
      <c r="F16" s="206">
        <v>1</v>
      </c>
      <c r="G16" s="196">
        <v>1200</v>
      </c>
      <c r="H16" s="206">
        <f t="shared" si="0"/>
        <v>1200</v>
      </c>
      <c r="I16" s="196"/>
      <c r="J16" s="196" t="s">
        <v>757</v>
      </c>
      <c r="K16" s="179" t="s">
        <v>749</v>
      </c>
      <c r="L16" s="157">
        <f t="shared" si="1"/>
        <v>1</v>
      </c>
      <c r="M16" s="138">
        <f t="shared" si="2"/>
        <v>1200</v>
      </c>
    </row>
    <row r="17" s="157" customFormat="1" customHeight="1" spans="1:13">
      <c r="A17" s="142" t="s">
        <v>3012</v>
      </c>
      <c r="B17" s="179" t="s">
        <v>3019</v>
      </c>
      <c r="C17" s="179" t="s">
        <v>2862</v>
      </c>
      <c r="D17" s="426" t="s">
        <v>2864</v>
      </c>
      <c r="E17" s="179" t="s">
        <v>345</v>
      </c>
      <c r="F17" s="206">
        <v>1</v>
      </c>
      <c r="G17" s="196">
        <v>90</v>
      </c>
      <c r="H17" s="206">
        <f t="shared" si="0"/>
        <v>90</v>
      </c>
      <c r="I17" s="196"/>
      <c r="J17" s="196" t="s">
        <v>759</v>
      </c>
      <c r="K17" s="179" t="s">
        <v>749</v>
      </c>
      <c r="L17" s="157">
        <f t="shared" si="1"/>
        <v>1</v>
      </c>
      <c r="M17" s="138">
        <f t="shared" si="2"/>
        <v>90</v>
      </c>
    </row>
    <row r="18" s="157" customFormat="1" customHeight="1" spans="1:13">
      <c r="A18" s="142" t="s">
        <v>3012</v>
      </c>
      <c r="B18" s="179" t="s">
        <v>3019</v>
      </c>
      <c r="C18" s="179" t="s">
        <v>2951</v>
      </c>
      <c r="D18" s="426" t="s">
        <v>3015</v>
      </c>
      <c r="E18" s="179" t="s">
        <v>345</v>
      </c>
      <c r="F18" s="206">
        <v>1</v>
      </c>
      <c r="G18" s="196">
        <v>5000</v>
      </c>
      <c r="H18" s="206">
        <f t="shared" si="0"/>
        <v>5000</v>
      </c>
      <c r="I18" s="196"/>
      <c r="J18" s="196" t="s">
        <v>759</v>
      </c>
      <c r="K18" s="179" t="s">
        <v>749</v>
      </c>
      <c r="L18" s="157">
        <f t="shared" si="1"/>
        <v>1</v>
      </c>
      <c r="M18" s="138">
        <f t="shared" si="2"/>
        <v>5000</v>
      </c>
    </row>
    <row r="19" s="157" customFormat="1" customHeight="1" spans="1:13">
      <c r="A19" s="142" t="s">
        <v>3012</v>
      </c>
      <c r="B19" s="179" t="s">
        <v>3020</v>
      </c>
      <c r="C19" s="179" t="s">
        <v>2862</v>
      </c>
      <c r="D19" s="426" t="s">
        <v>2864</v>
      </c>
      <c r="E19" s="179" t="s">
        <v>345</v>
      </c>
      <c r="F19" s="206">
        <v>4</v>
      </c>
      <c r="G19" s="196">
        <v>90</v>
      </c>
      <c r="H19" s="206">
        <f t="shared" si="0"/>
        <v>360</v>
      </c>
      <c r="I19" s="196"/>
      <c r="J19" s="196" t="s">
        <v>3021</v>
      </c>
      <c r="K19" s="179" t="s">
        <v>772</v>
      </c>
      <c r="L19" s="157">
        <f t="shared" si="1"/>
        <v>4</v>
      </c>
      <c r="M19" s="138">
        <f t="shared" si="2"/>
        <v>360</v>
      </c>
    </row>
    <row r="20" s="157" customFormat="1" customHeight="1" spans="1:13">
      <c r="A20" s="142" t="s">
        <v>3012</v>
      </c>
      <c r="B20" s="179" t="s">
        <v>3020</v>
      </c>
      <c r="C20" s="196" t="s">
        <v>3013</v>
      </c>
      <c r="D20" s="309" t="s">
        <v>3014</v>
      </c>
      <c r="E20" s="179" t="s">
        <v>345</v>
      </c>
      <c r="F20" s="206">
        <v>1</v>
      </c>
      <c r="G20" s="196">
        <v>1200</v>
      </c>
      <c r="H20" s="206">
        <f t="shared" si="0"/>
        <v>1200</v>
      </c>
      <c r="I20" s="196"/>
      <c r="J20" s="196" t="s">
        <v>3021</v>
      </c>
      <c r="K20" s="179" t="s">
        <v>772</v>
      </c>
      <c r="L20" s="157">
        <f t="shared" si="1"/>
        <v>1</v>
      </c>
      <c r="M20" s="138">
        <f t="shared" si="2"/>
        <v>1200</v>
      </c>
    </row>
    <row r="21" s="157" customFormat="1" customHeight="1" spans="1:13">
      <c r="A21" s="142" t="s">
        <v>3012</v>
      </c>
      <c r="B21" s="179" t="s">
        <v>3020</v>
      </c>
      <c r="C21" s="179" t="s">
        <v>2951</v>
      </c>
      <c r="D21" s="426" t="s">
        <v>3015</v>
      </c>
      <c r="E21" s="179" t="s">
        <v>345</v>
      </c>
      <c r="F21" s="206">
        <v>4</v>
      </c>
      <c r="G21" s="196">
        <v>5000</v>
      </c>
      <c r="H21" s="206">
        <f t="shared" si="0"/>
        <v>20000</v>
      </c>
      <c r="I21" s="196"/>
      <c r="J21" s="196" t="s">
        <v>3021</v>
      </c>
      <c r="K21" s="179" t="s">
        <v>772</v>
      </c>
      <c r="L21" s="157">
        <f t="shared" si="1"/>
        <v>4</v>
      </c>
      <c r="M21" s="138">
        <f t="shared" si="2"/>
        <v>20000</v>
      </c>
    </row>
    <row r="22" s="157" customFormat="1" customHeight="1" spans="1:13">
      <c r="A22" s="142" t="s">
        <v>3012</v>
      </c>
      <c r="B22" s="179" t="s">
        <v>3020</v>
      </c>
      <c r="C22" s="179" t="s">
        <v>2911</v>
      </c>
      <c r="D22" s="791" t="s">
        <v>3022</v>
      </c>
      <c r="E22" s="179" t="s">
        <v>345</v>
      </c>
      <c r="F22" s="206">
        <v>8</v>
      </c>
      <c r="G22" s="196">
        <v>12000</v>
      </c>
      <c r="H22" s="206">
        <f t="shared" si="0"/>
        <v>96000</v>
      </c>
      <c r="I22" s="196"/>
      <c r="J22" s="196" t="s">
        <v>3021</v>
      </c>
      <c r="K22" s="179"/>
      <c r="L22" s="157">
        <f t="shared" si="1"/>
        <v>8</v>
      </c>
      <c r="M22" s="138">
        <f t="shared" si="2"/>
        <v>96000</v>
      </c>
    </row>
    <row r="23" s="157" customFormat="1" customHeight="1" spans="1:13">
      <c r="A23" s="142" t="s">
        <v>3012</v>
      </c>
      <c r="B23" s="179" t="s">
        <v>779</v>
      </c>
      <c r="C23" s="179" t="s">
        <v>2951</v>
      </c>
      <c r="D23" s="426" t="s">
        <v>3015</v>
      </c>
      <c r="E23" s="179" t="s">
        <v>345</v>
      </c>
      <c r="F23" s="206">
        <v>1</v>
      </c>
      <c r="G23" s="196">
        <v>5000</v>
      </c>
      <c r="H23" s="206">
        <f t="shared" si="0"/>
        <v>5000</v>
      </c>
      <c r="I23" s="196"/>
      <c r="J23" s="196" t="s">
        <v>780</v>
      </c>
      <c r="K23" s="179" t="s">
        <v>772</v>
      </c>
      <c r="L23" s="157">
        <f t="shared" si="1"/>
        <v>1</v>
      </c>
      <c r="M23" s="138">
        <f t="shared" si="2"/>
        <v>5000</v>
      </c>
    </row>
    <row r="24" s="157" customFormat="1" customHeight="1" spans="1:13">
      <c r="A24" s="142" t="s">
        <v>3012</v>
      </c>
      <c r="B24" s="179" t="s">
        <v>779</v>
      </c>
      <c r="C24" s="179" t="s">
        <v>2862</v>
      </c>
      <c r="D24" s="426" t="s">
        <v>2864</v>
      </c>
      <c r="E24" s="179" t="s">
        <v>2865</v>
      </c>
      <c r="F24" s="206">
        <v>1</v>
      </c>
      <c r="G24" s="196">
        <v>90</v>
      </c>
      <c r="H24" s="206">
        <f t="shared" si="0"/>
        <v>90</v>
      </c>
      <c r="I24" s="196"/>
      <c r="J24" s="196" t="s">
        <v>780</v>
      </c>
      <c r="K24" s="179" t="s">
        <v>772</v>
      </c>
      <c r="L24" s="157">
        <f t="shared" si="1"/>
        <v>1</v>
      </c>
      <c r="M24" s="138">
        <f t="shared" si="2"/>
        <v>90</v>
      </c>
    </row>
    <row r="25" s="157" customFormat="1" customHeight="1" spans="1:13">
      <c r="A25" s="142" t="s">
        <v>3012</v>
      </c>
      <c r="B25" s="179" t="s">
        <v>779</v>
      </c>
      <c r="C25" s="196" t="s">
        <v>3013</v>
      </c>
      <c r="D25" s="309" t="s">
        <v>3014</v>
      </c>
      <c r="E25" s="179" t="s">
        <v>345</v>
      </c>
      <c r="F25" s="206">
        <v>1</v>
      </c>
      <c r="G25" s="196">
        <v>1200</v>
      </c>
      <c r="H25" s="206">
        <f t="shared" si="0"/>
        <v>1200</v>
      </c>
      <c r="I25" s="196"/>
      <c r="J25" s="196" t="s">
        <v>780</v>
      </c>
      <c r="K25" s="179" t="s">
        <v>772</v>
      </c>
      <c r="L25" s="157">
        <f t="shared" si="1"/>
        <v>1</v>
      </c>
      <c r="M25" s="138">
        <f t="shared" si="2"/>
        <v>1200</v>
      </c>
    </row>
    <row r="26" s="157" customFormat="1" customHeight="1" spans="1:13">
      <c r="A26" s="142" t="s">
        <v>3012</v>
      </c>
      <c r="B26" s="179" t="s">
        <v>779</v>
      </c>
      <c r="C26" s="179" t="s">
        <v>2938</v>
      </c>
      <c r="D26" s="426" t="s">
        <v>3023</v>
      </c>
      <c r="E26" s="179" t="s">
        <v>345</v>
      </c>
      <c r="F26" s="206">
        <v>1</v>
      </c>
      <c r="G26" s="196">
        <v>1500</v>
      </c>
      <c r="H26" s="206">
        <f t="shared" si="0"/>
        <v>1500</v>
      </c>
      <c r="I26" s="196"/>
      <c r="J26" s="196" t="s">
        <v>780</v>
      </c>
      <c r="K26" s="179" t="s">
        <v>772</v>
      </c>
      <c r="L26" s="157">
        <f t="shared" si="1"/>
        <v>1</v>
      </c>
      <c r="M26" s="138">
        <f t="shared" si="2"/>
        <v>1500</v>
      </c>
    </row>
    <row r="27" s="157" customFormat="1" customHeight="1" spans="1:13">
      <c r="A27" s="142" t="s">
        <v>3012</v>
      </c>
      <c r="B27" s="179" t="s">
        <v>779</v>
      </c>
      <c r="C27" s="179" t="s">
        <v>2986</v>
      </c>
      <c r="D27" s="219" t="s">
        <v>2987</v>
      </c>
      <c r="E27" s="74" t="s">
        <v>229</v>
      </c>
      <c r="F27" s="206">
        <v>1</v>
      </c>
      <c r="G27" s="220">
        <v>9800</v>
      </c>
      <c r="H27" s="206">
        <f t="shared" si="0"/>
        <v>9800</v>
      </c>
      <c r="I27" s="196"/>
      <c r="J27" s="196" t="s">
        <v>780</v>
      </c>
      <c r="K27" s="179" t="s">
        <v>772</v>
      </c>
      <c r="L27" s="157">
        <f t="shared" si="1"/>
        <v>1</v>
      </c>
      <c r="M27" s="138">
        <f t="shared" si="2"/>
        <v>9800</v>
      </c>
    </row>
    <row r="28" s="157" customFormat="1" customHeight="1" spans="1:13">
      <c r="A28" s="142" t="s">
        <v>3012</v>
      </c>
      <c r="B28" s="179" t="s">
        <v>779</v>
      </c>
      <c r="C28" s="179" t="s">
        <v>2953</v>
      </c>
      <c r="D28" s="426" t="s">
        <v>3024</v>
      </c>
      <c r="E28" s="179" t="s">
        <v>345</v>
      </c>
      <c r="F28" s="206">
        <v>1</v>
      </c>
      <c r="G28" s="196">
        <v>1500</v>
      </c>
      <c r="H28" s="206">
        <f t="shared" si="0"/>
        <v>1500</v>
      </c>
      <c r="I28" s="196"/>
      <c r="J28" s="196" t="s">
        <v>780</v>
      </c>
      <c r="K28" s="179" t="s">
        <v>772</v>
      </c>
      <c r="L28" s="157">
        <f t="shared" si="1"/>
        <v>1</v>
      </c>
      <c r="M28" s="138">
        <f t="shared" si="2"/>
        <v>1500</v>
      </c>
    </row>
    <row r="29" s="157" customFormat="1" customHeight="1" spans="1:13">
      <c r="A29" s="142" t="s">
        <v>3012</v>
      </c>
      <c r="B29" s="179" t="s">
        <v>779</v>
      </c>
      <c r="C29" s="179" t="s">
        <v>2911</v>
      </c>
      <c r="D29" s="791" t="s">
        <v>3025</v>
      </c>
      <c r="E29" s="179" t="s">
        <v>345</v>
      </c>
      <c r="F29" s="206">
        <v>1</v>
      </c>
      <c r="G29" s="196">
        <v>6500</v>
      </c>
      <c r="H29" s="206">
        <f t="shared" si="0"/>
        <v>6500</v>
      </c>
      <c r="I29" s="196"/>
      <c r="J29" s="196" t="s">
        <v>780</v>
      </c>
      <c r="K29" s="179"/>
      <c r="L29" s="157">
        <f t="shared" si="1"/>
        <v>1</v>
      </c>
      <c r="M29" s="138">
        <f t="shared" si="2"/>
        <v>6500</v>
      </c>
    </row>
    <row r="30" s="157" customFormat="1" customHeight="1" spans="1:13">
      <c r="A30" s="142" t="s">
        <v>3012</v>
      </c>
      <c r="B30" s="179" t="s">
        <v>3026</v>
      </c>
      <c r="C30" s="179" t="s">
        <v>2951</v>
      </c>
      <c r="D30" s="426" t="s">
        <v>3015</v>
      </c>
      <c r="E30" s="179" t="s">
        <v>345</v>
      </c>
      <c r="F30" s="206">
        <v>16</v>
      </c>
      <c r="G30" s="196">
        <v>5000</v>
      </c>
      <c r="H30" s="206">
        <f t="shared" si="0"/>
        <v>80000</v>
      </c>
      <c r="I30" s="196"/>
      <c r="J30" s="196" t="s">
        <v>3027</v>
      </c>
      <c r="K30" s="179" t="s">
        <v>772</v>
      </c>
      <c r="L30" s="157">
        <f t="shared" si="1"/>
        <v>16</v>
      </c>
      <c r="M30" s="138">
        <f t="shared" si="2"/>
        <v>80000</v>
      </c>
    </row>
    <row r="31" s="157" customFormat="1" customHeight="1" spans="1:13">
      <c r="A31" s="142" t="s">
        <v>3012</v>
      </c>
      <c r="B31" s="179" t="s">
        <v>3026</v>
      </c>
      <c r="C31" s="179" t="s">
        <v>2862</v>
      </c>
      <c r="D31" s="426" t="s">
        <v>2864</v>
      </c>
      <c r="E31" s="179" t="s">
        <v>345</v>
      </c>
      <c r="F31" s="206">
        <v>2</v>
      </c>
      <c r="G31" s="196">
        <v>90</v>
      </c>
      <c r="H31" s="206">
        <f t="shared" si="0"/>
        <v>180</v>
      </c>
      <c r="I31" s="196"/>
      <c r="J31" s="196" t="s">
        <v>3027</v>
      </c>
      <c r="K31" s="179" t="s">
        <v>772</v>
      </c>
      <c r="L31" s="157">
        <f t="shared" si="1"/>
        <v>2</v>
      </c>
      <c r="M31" s="138">
        <f t="shared" si="2"/>
        <v>180</v>
      </c>
    </row>
    <row r="32" s="157" customFormat="1" customHeight="1" spans="1:13">
      <c r="A32" s="142" t="s">
        <v>3012</v>
      </c>
      <c r="B32" s="179" t="s">
        <v>3026</v>
      </c>
      <c r="C32" s="179" t="s">
        <v>2848</v>
      </c>
      <c r="D32" s="426" t="s">
        <v>2849</v>
      </c>
      <c r="E32" s="179" t="s">
        <v>345</v>
      </c>
      <c r="F32" s="206">
        <v>1</v>
      </c>
      <c r="G32" s="196">
        <v>1800</v>
      </c>
      <c r="H32" s="206">
        <f t="shared" si="0"/>
        <v>1800</v>
      </c>
      <c r="I32" s="196"/>
      <c r="J32" s="196" t="s">
        <v>3027</v>
      </c>
      <c r="K32" s="179" t="s">
        <v>772</v>
      </c>
      <c r="L32" s="157">
        <f t="shared" si="1"/>
        <v>1</v>
      </c>
      <c r="M32" s="138">
        <f t="shared" si="2"/>
        <v>1800</v>
      </c>
    </row>
    <row r="33" s="157" customFormat="1" customHeight="1" spans="1:13">
      <c r="A33" s="142" t="s">
        <v>3012</v>
      </c>
      <c r="B33" s="179" t="s">
        <v>787</v>
      </c>
      <c r="C33" s="179" t="s">
        <v>2862</v>
      </c>
      <c r="D33" s="426" t="s">
        <v>2864</v>
      </c>
      <c r="E33" s="179" t="s">
        <v>345</v>
      </c>
      <c r="F33" s="206">
        <v>1</v>
      </c>
      <c r="G33" s="196">
        <v>90</v>
      </c>
      <c r="H33" s="206">
        <f t="shared" si="0"/>
        <v>90</v>
      </c>
      <c r="I33" s="196"/>
      <c r="J33" s="196" t="s">
        <v>788</v>
      </c>
      <c r="K33" s="179" t="s">
        <v>749</v>
      </c>
      <c r="L33" s="157">
        <f t="shared" si="1"/>
        <v>1</v>
      </c>
      <c r="M33" s="138">
        <f t="shared" si="2"/>
        <v>90</v>
      </c>
    </row>
    <row r="34" s="157" customFormat="1" customHeight="1" spans="1:13">
      <c r="A34" s="142" t="s">
        <v>3012</v>
      </c>
      <c r="B34" s="179" t="s">
        <v>787</v>
      </c>
      <c r="C34" s="196" t="s">
        <v>3013</v>
      </c>
      <c r="D34" s="309" t="s">
        <v>3014</v>
      </c>
      <c r="E34" s="179" t="s">
        <v>345</v>
      </c>
      <c r="F34" s="206">
        <v>1</v>
      </c>
      <c r="G34" s="196">
        <v>1200</v>
      </c>
      <c r="H34" s="206">
        <f t="shared" si="0"/>
        <v>1200</v>
      </c>
      <c r="I34" s="196"/>
      <c r="J34" s="196" t="s">
        <v>788</v>
      </c>
      <c r="K34" s="179" t="s">
        <v>749</v>
      </c>
      <c r="L34" s="157">
        <f t="shared" si="1"/>
        <v>1</v>
      </c>
      <c r="M34" s="138">
        <f t="shared" si="2"/>
        <v>1200</v>
      </c>
    </row>
    <row r="35" s="157" customFormat="1" customHeight="1" spans="1:13">
      <c r="A35" s="142" t="s">
        <v>3012</v>
      </c>
      <c r="B35" s="179" t="s">
        <v>787</v>
      </c>
      <c r="C35" s="179" t="s">
        <v>2951</v>
      </c>
      <c r="D35" s="426" t="s">
        <v>3015</v>
      </c>
      <c r="E35" s="179" t="s">
        <v>345</v>
      </c>
      <c r="F35" s="206">
        <v>1</v>
      </c>
      <c r="G35" s="196">
        <v>5000</v>
      </c>
      <c r="H35" s="206">
        <f t="shared" si="0"/>
        <v>5000</v>
      </c>
      <c r="I35" s="196"/>
      <c r="J35" s="196" t="s">
        <v>788</v>
      </c>
      <c r="K35" s="179" t="s">
        <v>749</v>
      </c>
      <c r="L35" s="157">
        <f t="shared" si="1"/>
        <v>1</v>
      </c>
      <c r="M35" s="138">
        <f t="shared" si="2"/>
        <v>5000</v>
      </c>
    </row>
    <row r="36" s="157" customFormat="1" customHeight="1" spans="1:13">
      <c r="A36" s="142" t="s">
        <v>3012</v>
      </c>
      <c r="B36" s="179" t="s">
        <v>3028</v>
      </c>
      <c r="C36" s="179" t="s">
        <v>2951</v>
      </c>
      <c r="D36" s="426" t="s">
        <v>3015</v>
      </c>
      <c r="E36" s="179" t="s">
        <v>345</v>
      </c>
      <c r="F36" s="206">
        <v>1</v>
      </c>
      <c r="G36" s="196">
        <v>5000</v>
      </c>
      <c r="H36" s="206">
        <f t="shared" si="0"/>
        <v>5000</v>
      </c>
      <c r="I36" s="196"/>
      <c r="J36" s="196" t="s">
        <v>790</v>
      </c>
      <c r="K36" s="179" t="s">
        <v>749</v>
      </c>
      <c r="L36" s="157">
        <f t="shared" si="1"/>
        <v>1</v>
      </c>
      <c r="M36" s="138">
        <f t="shared" si="2"/>
        <v>5000</v>
      </c>
    </row>
    <row r="37" s="157" customFormat="1" customHeight="1" spans="1:13">
      <c r="A37" s="142" t="s">
        <v>3012</v>
      </c>
      <c r="B37" s="179" t="s">
        <v>3028</v>
      </c>
      <c r="C37" s="179" t="s">
        <v>2862</v>
      </c>
      <c r="D37" s="426" t="s">
        <v>2864</v>
      </c>
      <c r="E37" s="179" t="s">
        <v>345</v>
      </c>
      <c r="F37" s="206">
        <v>1</v>
      </c>
      <c r="G37" s="196">
        <v>90</v>
      </c>
      <c r="H37" s="206">
        <f t="shared" si="0"/>
        <v>90</v>
      </c>
      <c r="I37" s="196"/>
      <c r="J37" s="196" t="s">
        <v>790</v>
      </c>
      <c r="K37" s="179" t="s">
        <v>749</v>
      </c>
      <c r="L37" s="157">
        <f t="shared" si="1"/>
        <v>1</v>
      </c>
      <c r="M37" s="138">
        <f t="shared" si="2"/>
        <v>90</v>
      </c>
    </row>
    <row r="38" s="157" customFormat="1" customHeight="1" spans="1:13">
      <c r="A38" s="142" t="s">
        <v>3012</v>
      </c>
      <c r="B38" s="179" t="s">
        <v>3028</v>
      </c>
      <c r="C38" s="179" t="s">
        <v>2848</v>
      </c>
      <c r="D38" s="426" t="s">
        <v>2849</v>
      </c>
      <c r="E38" s="179" t="s">
        <v>345</v>
      </c>
      <c r="F38" s="206">
        <v>1</v>
      </c>
      <c r="G38" s="196">
        <v>1800</v>
      </c>
      <c r="H38" s="206">
        <f t="shared" si="0"/>
        <v>1800</v>
      </c>
      <c r="I38" s="196"/>
      <c r="J38" s="196" t="s">
        <v>790</v>
      </c>
      <c r="K38" s="179" t="s">
        <v>749</v>
      </c>
      <c r="L38" s="157">
        <f t="shared" si="1"/>
        <v>1</v>
      </c>
      <c r="M38" s="138">
        <f t="shared" si="2"/>
        <v>1800</v>
      </c>
    </row>
    <row r="39" s="157" customFormat="1" customHeight="1" spans="1:13">
      <c r="A39" s="142" t="s">
        <v>3012</v>
      </c>
      <c r="B39" s="179" t="s">
        <v>996</v>
      </c>
      <c r="C39" s="179" t="s">
        <v>2951</v>
      </c>
      <c r="D39" s="426" t="s">
        <v>3015</v>
      </c>
      <c r="E39" s="179" t="s">
        <v>345</v>
      </c>
      <c r="F39" s="206">
        <v>1</v>
      </c>
      <c r="G39" s="196">
        <v>5000</v>
      </c>
      <c r="H39" s="206">
        <f t="shared" si="0"/>
        <v>5000</v>
      </c>
      <c r="I39" s="196"/>
      <c r="J39" s="196" t="s">
        <v>792</v>
      </c>
      <c r="K39" s="179" t="s">
        <v>749</v>
      </c>
      <c r="L39" s="157">
        <f t="shared" si="1"/>
        <v>1</v>
      </c>
      <c r="M39" s="138">
        <f t="shared" si="2"/>
        <v>5000</v>
      </c>
    </row>
    <row r="40" s="157" customFormat="1" customHeight="1" spans="1:13">
      <c r="A40" s="142" t="s">
        <v>3012</v>
      </c>
      <c r="B40" s="179" t="s">
        <v>996</v>
      </c>
      <c r="C40" s="179" t="s">
        <v>2862</v>
      </c>
      <c r="D40" s="426" t="s">
        <v>2864</v>
      </c>
      <c r="E40" s="179" t="s">
        <v>345</v>
      </c>
      <c r="F40" s="206">
        <v>1</v>
      </c>
      <c r="G40" s="196">
        <v>90</v>
      </c>
      <c r="H40" s="206">
        <f t="shared" si="0"/>
        <v>90</v>
      </c>
      <c r="I40" s="196"/>
      <c r="J40" s="196" t="s">
        <v>792</v>
      </c>
      <c r="K40" s="179" t="s">
        <v>749</v>
      </c>
      <c r="L40" s="157">
        <f t="shared" si="1"/>
        <v>1</v>
      </c>
      <c r="M40" s="138">
        <f t="shared" si="2"/>
        <v>90</v>
      </c>
    </row>
    <row r="41" s="157" customFormat="1" customHeight="1" spans="1:13">
      <c r="A41" s="142" t="s">
        <v>3012</v>
      </c>
      <c r="B41" s="179" t="s">
        <v>996</v>
      </c>
      <c r="C41" s="179" t="s">
        <v>2949</v>
      </c>
      <c r="D41" s="426" t="s">
        <v>3029</v>
      </c>
      <c r="E41" s="179" t="s">
        <v>345</v>
      </c>
      <c r="F41" s="206">
        <v>1</v>
      </c>
      <c r="G41" s="196">
        <v>800</v>
      </c>
      <c r="H41" s="206">
        <f t="shared" si="0"/>
        <v>800</v>
      </c>
      <c r="I41" s="196"/>
      <c r="J41" s="196"/>
      <c r="K41" s="179"/>
      <c r="L41" s="157">
        <f t="shared" si="1"/>
        <v>1</v>
      </c>
      <c r="M41" s="138">
        <f t="shared" si="2"/>
        <v>800</v>
      </c>
    </row>
    <row r="42" s="157" customFormat="1" customHeight="1" spans="1:13">
      <c r="A42" s="142" t="s">
        <v>3012</v>
      </c>
      <c r="B42" s="179" t="s">
        <v>996</v>
      </c>
      <c r="C42" s="179" t="s">
        <v>2848</v>
      </c>
      <c r="D42" s="426" t="s">
        <v>2849</v>
      </c>
      <c r="E42" s="179" t="s">
        <v>345</v>
      </c>
      <c r="F42" s="206">
        <v>1</v>
      </c>
      <c r="G42" s="196">
        <v>1800</v>
      </c>
      <c r="H42" s="206">
        <f t="shared" si="0"/>
        <v>1800</v>
      </c>
      <c r="I42" s="196"/>
      <c r="J42" s="196" t="s">
        <v>792</v>
      </c>
      <c r="K42" s="179" t="s">
        <v>749</v>
      </c>
      <c r="L42" s="157">
        <f t="shared" si="1"/>
        <v>1</v>
      </c>
      <c r="M42" s="138">
        <f t="shared" si="2"/>
        <v>1800</v>
      </c>
    </row>
    <row r="43" s="157" customFormat="1" customHeight="1" spans="1:13">
      <c r="A43" s="142" t="s">
        <v>3012</v>
      </c>
      <c r="B43" s="179" t="s">
        <v>793</v>
      </c>
      <c r="C43" s="196" t="s">
        <v>3013</v>
      </c>
      <c r="D43" s="309" t="s">
        <v>3014</v>
      </c>
      <c r="E43" s="179" t="s">
        <v>345</v>
      </c>
      <c r="F43" s="206">
        <v>1</v>
      </c>
      <c r="G43" s="196">
        <v>1200</v>
      </c>
      <c r="H43" s="206">
        <f t="shared" si="0"/>
        <v>1200</v>
      </c>
      <c r="I43" s="196"/>
      <c r="J43" s="196" t="s">
        <v>794</v>
      </c>
      <c r="K43" s="179" t="s">
        <v>749</v>
      </c>
      <c r="L43" s="157">
        <f t="shared" si="1"/>
        <v>1</v>
      </c>
      <c r="M43" s="138">
        <f t="shared" si="2"/>
        <v>1200</v>
      </c>
    </row>
    <row r="44" s="157" customFormat="1" customHeight="1" spans="1:13">
      <c r="A44" s="142" t="s">
        <v>3012</v>
      </c>
      <c r="B44" s="179" t="s">
        <v>793</v>
      </c>
      <c r="C44" s="179" t="s">
        <v>2862</v>
      </c>
      <c r="D44" s="426" t="s">
        <v>2864</v>
      </c>
      <c r="E44" s="179" t="s">
        <v>345</v>
      </c>
      <c r="F44" s="206">
        <v>1</v>
      </c>
      <c r="G44" s="196">
        <v>90</v>
      </c>
      <c r="H44" s="206">
        <f t="shared" si="0"/>
        <v>90</v>
      </c>
      <c r="I44" s="196"/>
      <c r="J44" s="196" t="s">
        <v>794</v>
      </c>
      <c r="K44" s="179" t="s">
        <v>749</v>
      </c>
      <c r="L44" s="157">
        <f t="shared" si="1"/>
        <v>1</v>
      </c>
      <c r="M44" s="138">
        <f t="shared" si="2"/>
        <v>90</v>
      </c>
    </row>
    <row r="45" s="157" customFormat="1" customHeight="1" spans="1:13">
      <c r="A45" s="142" t="s">
        <v>3012</v>
      </c>
      <c r="B45" s="179" t="s">
        <v>795</v>
      </c>
      <c r="C45" s="179" t="s">
        <v>2862</v>
      </c>
      <c r="D45" s="426" t="s">
        <v>2864</v>
      </c>
      <c r="E45" s="179" t="s">
        <v>345</v>
      </c>
      <c r="F45" s="206">
        <v>1</v>
      </c>
      <c r="G45" s="196">
        <v>90</v>
      </c>
      <c r="H45" s="206">
        <f t="shared" si="0"/>
        <v>90</v>
      </c>
      <c r="I45" s="196"/>
      <c r="J45" s="196" t="s">
        <v>796</v>
      </c>
      <c r="K45" s="179" t="s">
        <v>749</v>
      </c>
      <c r="L45" s="157">
        <f t="shared" si="1"/>
        <v>1</v>
      </c>
      <c r="M45" s="138">
        <f t="shared" si="2"/>
        <v>90</v>
      </c>
    </row>
    <row r="46" s="157" customFormat="1" customHeight="1" spans="1:13">
      <c r="A46" s="142" t="s">
        <v>3012</v>
      </c>
      <c r="B46" s="179" t="s">
        <v>812</v>
      </c>
      <c r="C46" s="179" t="s">
        <v>2862</v>
      </c>
      <c r="D46" s="426" t="s">
        <v>2864</v>
      </c>
      <c r="E46" s="179" t="s">
        <v>345</v>
      </c>
      <c r="F46" s="206">
        <v>3</v>
      </c>
      <c r="G46" s="196">
        <v>90</v>
      </c>
      <c r="H46" s="206">
        <f t="shared" si="0"/>
        <v>270</v>
      </c>
      <c r="I46" s="196"/>
      <c r="J46" s="196" t="s">
        <v>813</v>
      </c>
      <c r="K46" s="179" t="s">
        <v>749</v>
      </c>
      <c r="L46" s="157">
        <f t="shared" si="1"/>
        <v>3</v>
      </c>
      <c r="M46" s="138">
        <f t="shared" si="2"/>
        <v>270</v>
      </c>
    </row>
    <row r="47" s="157" customFormat="1" customHeight="1" spans="1:13">
      <c r="A47" s="142" t="s">
        <v>3012</v>
      </c>
      <c r="B47" s="179" t="s">
        <v>834</v>
      </c>
      <c r="C47" s="179" t="s">
        <v>2862</v>
      </c>
      <c r="D47" s="426" t="s">
        <v>2864</v>
      </c>
      <c r="E47" s="179" t="s">
        <v>345</v>
      </c>
      <c r="F47" s="206">
        <v>1</v>
      </c>
      <c r="G47" s="196">
        <v>90</v>
      </c>
      <c r="H47" s="206">
        <f t="shared" si="0"/>
        <v>90</v>
      </c>
      <c r="I47" s="196"/>
      <c r="J47" s="196" t="s">
        <v>835</v>
      </c>
      <c r="K47" s="179" t="s">
        <v>749</v>
      </c>
      <c r="L47" s="157">
        <f t="shared" si="1"/>
        <v>1</v>
      </c>
      <c r="M47" s="138">
        <f t="shared" si="2"/>
        <v>90</v>
      </c>
    </row>
    <row r="48" s="157" customFormat="1" customHeight="1" spans="1:13">
      <c r="A48" s="142" t="s">
        <v>3012</v>
      </c>
      <c r="B48" s="179" t="s">
        <v>1557</v>
      </c>
      <c r="C48" s="179" t="s">
        <v>2862</v>
      </c>
      <c r="D48" s="426" t="s">
        <v>2864</v>
      </c>
      <c r="E48" s="179" t="s">
        <v>345</v>
      </c>
      <c r="F48" s="206">
        <v>1</v>
      </c>
      <c r="G48" s="196">
        <v>90</v>
      </c>
      <c r="H48" s="206">
        <f t="shared" si="0"/>
        <v>90</v>
      </c>
      <c r="I48" s="196"/>
      <c r="J48" s="196" t="s">
        <v>837</v>
      </c>
      <c r="K48" s="179" t="s">
        <v>749</v>
      </c>
      <c r="L48" s="157">
        <f t="shared" si="1"/>
        <v>1</v>
      </c>
      <c r="M48" s="138">
        <f t="shared" si="2"/>
        <v>90</v>
      </c>
    </row>
    <row r="49" s="157" customFormat="1" customHeight="1" spans="1:15">
      <c r="A49" s="142" t="s">
        <v>3012</v>
      </c>
      <c r="B49" s="179" t="s">
        <v>1557</v>
      </c>
      <c r="C49" s="196" t="s">
        <v>3013</v>
      </c>
      <c r="D49" s="309" t="s">
        <v>3014</v>
      </c>
      <c r="E49" s="179" t="s">
        <v>345</v>
      </c>
      <c r="F49" s="206">
        <v>1</v>
      </c>
      <c r="G49" s="196">
        <v>1200</v>
      </c>
      <c r="H49" s="206">
        <f t="shared" si="0"/>
        <v>1200</v>
      </c>
      <c r="I49" s="196"/>
      <c r="J49" s="196" t="s">
        <v>837</v>
      </c>
      <c r="K49" s="179" t="s">
        <v>749</v>
      </c>
      <c r="L49" s="157">
        <f t="shared" si="1"/>
        <v>1</v>
      </c>
      <c r="M49" s="138">
        <f t="shared" si="2"/>
        <v>1200</v>
      </c>
    </row>
    <row r="50" s="157" customFormat="1" customHeight="1" spans="1:15">
      <c r="A50" s="142" t="s">
        <v>3012</v>
      </c>
      <c r="B50" s="179" t="s">
        <v>1557</v>
      </c>
      <c r="C50" s="179" t="s">
        <v>2951</v>
      </c>
      <c r="D50" s="426" t="s">
        <v>3015</v>
      </c>
      <c r="E50" s="179" t="s">
        <v>345</v>
      </c>
      <c r="F50" s="206">
        <v>1</v>
      </c>
      <c r="G50" s="196">
        <v>5000</v>
      </c>
      <c r="H50" s="206">
        <f t="shared" si="0"/>
        <v>5000</v>
      </c>
      <c r="I50" s="196"/>
      <c r="J50" s="196" t="s">
        <v>837</v>
      </c>
      <c r="K50" s="179" t="s">
        <v>749</v>
      </c>
      <c r="L50" s="157">
        <f t="shared" si="1"/>
        <v>1</v>
      </c>
      <c r="M50" s="138">
        <f t="shared" si="2"/>
        <v>5000</v>
      </c>
    </row>
    <row r="51" s="157" customFormat="1" customHeight="1" spans="1:15">
      <c r="A51" s="142" t="s">
        <v>3012</v>
      </c>
      <c r="B51" s="179" t="s">
        <v>838</v>
      </c>
      <c r="C51" s="179" t="s">
        <v>2862</v>
      </c>
      <c r="D51" s="426" t="s">
        <v>2864</v>
      </c>
      <c r="E51" s="179" t="s">
        <v>345</v>
      </c>
      <c r="F51" s="206">
        <v>1</v>
      </c>
      <c r="G51" s="196">
        <v>90</v>
      </c>
      <c r="H51" s="206">
        <f t="shared" si="0"/>
        <v>90</v>
      </c>
      <c r="I51" s="196"/>
      <c r="J51" s="196" t="s">
        <v>839</v>
      </c>
      <c r="K51" s="179" t="s">
        <v>749</v>
      </c>
      <c r="L51" s="157">
        <f t="shared" si="1"/>
        <v>1</v>
      </c>
      <c r="M51" s="138">
        <f t="shared" si="2"/>
        <v>90</v>
      </c>
    </row>
    <row r="52" s="157" customFormat="1" customHeight="1" spans="1:15">
      <c r="A52" s="142" t="s">
        <v>3012</v>
      </c>
      <c r="B52" s="179" t="s">
        <v>838</v>
      </c>
      <c r="C52" s="179" t="s">
        <v>2940</v>
      </c>
      <c r="D52" s="426" t="s">
        <v>2941</v>
      </c>
      <c r="E52" s="179" t="s">
        <v>345</v>
      </c>
      <c r="F52" s="206">
        <v>1</v>
      </c>
      <c r="G52" s="196">
        <v>1400</v>
      </c>
      <c r="H52" s="206">
        <f t="shared" si="0"/>
        <v>1400</v>
      </c>
      <c r="I52" s="196"/>
      <c r="J52" s="196" t="s">
        <v>839</v>
      </c>
      <c r="K52" s="179" t="s">
        <v>749</v>
      </c>
      <c r="L52" s="157">
        <f t="shared" si="1"/>
        <v>1</v>
      </c>
      <c r="M52" s="138">
        <f t="shared" si="2"/>
        <v>1400</v>
      </c>
    </row>
    <row r="53" s="157" customFormat="1" customHeight="1" spans="1:15">
      <c r="A53" s="142" t="s">
        <v>3012</v>
      </c>
      <c r="B53" s="179" t="s">
        <v>838</v>
      </c>
      <c r="C53" s="179" t="s">
        <v>2953</v>
      </c>
      <c r="D53" s="426" t="s">
        <v>3024</v>
      </c>
      <c r="E53" s="179" t="s">
        <v>345</v>
      </c>
      <c r="F53" s="206">
        <v>2</v>
      </c>
      <c r="G53" s="196">
        <v>1500</v>
      </c>
      <c r="H53" s="206">
        <f t="shared" si="0"/>
        <v>3000</v>
      </c>
      <c r="I53" s="196"/>
      <c r="J53" s="196" t="s">
        <v>839</v>
      </c>
      <c r="K53" s="179" t="s">
        <v>749</v>
      </c>
      <c r="L53" s="157">
        <f t="shared" si="1"/>
        <v>2</v>
      </c>
      <c r="M53" s="138">
        <f t="shared" si="2"/>
        <v>3000</v>
      </c>
    </row>
    <row r="54" s="157" customFormat="1" customHeight="1" spans="1:15">
      <c r="A54" s="142" t="s">
        <v>3012</v>
      </c>
      <c r="B54" s="179" t="s">
        <v>838</v>
      </c>
      <c r="C54" s="179" t="s">
        <v>2928</v>
      </c>
      <c r="D54" s="426" t="s">
        <v>2929</v>
      </c>
      <c r="E54" s="179" t="s">
        <v>345</v>
      </c>
      <c r="F54" s="206">
        <v>2</v>
      </c>
      <c r="G54" s="196">
        <v>1200</v>
      </c>
      <c r="H54" s="206">
        <f t="shared" si="0"/>
        <v>2400</v>
      </c>
      <c r="I54" s="196"/>
      <c r="J54" s="196" t="s">
        <v>839</v>
      </c>
      <c r="K54" s="179" t="s">
        <v>749</v>
      </c>
      <c r="L54" s="157">
        <f t="shared" si="1"/>
        <v>2</v>
      </c>
      <c r="M54" s="138">
        <f t="shared" si="2"/>
        <v>2400</v>
      </c>
    </row>
    <row r="55" s="157" customFormat="1" customHeight="1" spans="1:15">
      <c r="A55" s="142" t="s">
        <v>3012</v>
      </c>
      <c r="B55" s="179" t="s">
        <v>838</v>
      </c>
      <c r="C55" s="179" t="s">
        <v>2938</v>
      </c>
      <c r="D55" s="426" t="s">
        <v>3023</v>
      </c>
      <c r="E55" s="179" t="s">
        <v>345</v>
      </c>
      <c r="F55" s="206">
        <v>2</v>
      </c>
      <c r="G55" s="196">
        <v>1500</v>
      </c>
      <c r="H55" s="206">
        <f t="shared" si="0"/>
        <v>3000</v>
      </c>
      <c r="I55" s="196"/>
      <c r="J55" s="196" t="s">
        <v>839</v>
      </c>
      <c r="K55" s="179" t="s">
        <v>749</v>
      </c>
      <c r="L55" s="157">
        <f t="shared" si="1"/>
        <v>2</v>
      </c>
      <c r="M55" s="138">
        <f t="shared" si="2"/>
        <v>3000</v>
      </c>
    </row>
    <row r="56" s="157" customFormat="1" customHeight="1" spans="1:15">
      <c r="A56" s="142" t="s">
        <v>3012</v>
      </c>
      <c r="B56" s="179" t="s">
        <v>838</v>
      </c>
      <c r="C56" s="179" t="s">
        <v>2884</v>
      </c>
      <c r="D56" s="426" t="s">
        <v>2885</v>
      </c>
      <c r="E56" s="179" t="s">
        <v>345</v>
      </c>
      <c r="F56" s="206">
        <v>2</v>
      </c>
      <c r="G56" s="196">
        <v>1000</v>
      </c>
      <c r="H56" s="206">
        <f t="shared" si="0"/>
        <v>2000</v>
      </c>
      <c r="I56" s="196"/>
      <c r="J56" s="196" t="s">
        <v>839</v>
      </c>
      <c r="K56" s="179" t="s">
        <v>749</v>
      </c>
      <c r="L56" s="157">
        <f t="shared" si="1"/>
        <v>2</v>
      </c>
      <c r="M56" s="138">
        <f t="shared" si="2"/>
        <v>2000</v>
      </c>
    </row>
    <row r="57" s="157" customFormat="1" customHeight="1" spans="1:15">
      <c r="A57" s="142" t="s">
        <v>3012</v>
      </c>
      <c r="B57" s="179" t="s">
        <v>838</v>
      </c>
      <c r="C57" s="196" t="s">
        <v>3013</v>
      </c>
      <c r="D57" s="309" t="s">
        <v>3014</v>
      </c>
      <c r="E57" s="179" t="s">
        <v>345</v>
      </c>
      <c r="F57" s="206">
        <v>1</v>
      </c>
      <c r="G57" s="196">
        <v>1200</v>
      </c>
      <c r="H57" s="206">
        <f t="shared" si="0"/>
        <v>1200</v>
      </c>
      <c r="I57" s="196"/>
      <c r="J57" s="196" t="s">
        <v>839</v>
      </c>
      <c r="K57" s="179" t="s">
        <v>749</v>
      </c>
      <c r="L57" s="157">
        <f t="shared" si="1"/>
        <v>1</v>
      </c>
      <c r="M57" s="138">
        <f t="shared" si="2"/>
        <v>1200</v>
      </c>
    </row>
    <row r="58" s="157" customFormat="1" customHeight="1" spans="1:15">
      <c r="A58" s="142" t="s">
        <v>3012</v>
      </c>
      <c r="B58" s="179" t="s">
        <v>3030</v>
      </c>
      <c r="C58" s="179" t="s">
        <v>2911</v>
      </c>
      <c r="D58" s="791" t="s">
        <v>3022</v>
      </c>
      <c r="E58" s="179" t="s">
        <v>345</v>
      </c>
      <c r="F58" s="206">
        <v>1</v>
      </c>
      <c r="G58" s="196">
        <v>12000</v>
      </c>
      <c r="H58" s="206">
        <f t="shared" si="0"/>
        <v>12000</v>
      </c>
      <c r="I58" s="196"/>
      <c r="J58" s="196"/>
      <c r="K58" s="179"/>
      <c r="L58" s="157">
        <f t="shared" si="1"/>
        <v>1</v>
      </c>
      <c r="M58" s="138">
        <f t="shared" si="2"/>
        <v>12000</v>
      </c>
    </row>
    <row r="59" s="157" customFormat="1" customHeight="1" spans="1:15">
      <c r="A59" s="142" t="s">
        <v>3012</v>
      </c>
      <c r="B59" s="179" t="s">
        <v>3031</v>
      </c>
      <c r="C59" s="179" t="s">
        <v>2911</v>
      </c>
      <c r="D59" s="309" t="s">
        <v>3032</v>
      </c>
      <c r="E59" s="179" t="s">
        <v>345</v>
      </c>
      <c r="F59" s="206">
        <v>1</v>
      </c>
      <c r="G59" s="196">
        <v>3500</v>
      </c>
      <c r="H59" s="206">
        <f t="shared" si="0"/>
        <v>3500</v>
      </c>
      <c r="I59" s="196"/>
      <c r="J59" s="196"/>
      <c r="K59" s="179"/>
      <c r="L59" s="157">
        <f t="shared" si="1"/>
        <v>1</v>
      </c>
      <c r="M59" s="138">
        <f t="shared" si="2"/>
        <v>3500</v>
      </c>
    </row>
    <row r="60" s="157" customFormat="1" customHeight="1" spans="1:15">
      <c r="A60" s="142" t="s">
        <v>3012</v>
      </c>
      <c r="B60" s="179" t="s">
        <v>3033</v>
      </c>
      <c r="C60" s="179" t="s">
        <v>2911</v>
      </c>
      <c r="D60" s="309" t="s">
        <v>3034</v>
      </c>
      <c r="E60" s="179" t="s">
        <v>345</v>
      </c>
      <c r="F60" s="206">
        <v>1</v>
      </c>
      <c r="G60" s="196">
        <v>2000</v>
      </c>
      <c r="H60" s="206">
        <f t="shared" si="0"/>
        <v>2000</v>
      </c>
      <c r="I60" s="196"/>
      <c r="J60" s="196"/>
      <c r="K60" s="179"/>
      <c r="L60" s="157">
        <f t="shared" si="1"/>
        <v>1</v>
      </c>
      <c r="M60" s="138">
        <f t="shared" si="2"/>
        <v>2000</v>
      </c>
    </row>
    <row r="61" s="157" customFormat="1" customHeight="1" spans="1:15">
      <c r="A61" s="142" t="s">
        <v>3012</v>
      </c>
      <c r="B61" s="179" t="s">
        <v>3035</v>
      </c>
      <c r="C61" s="179" t="s">
        <v>2911</v>
      </c>
      <c r="D61" s="309" t="s">
        <v>3032</v>
      </c>
      <c r="E61" s="179" t="s">
        <v>345</v>
      </c>
      <c r="F61" s="206">
        <v>1</v>
      </c>
      <c r="G61" s="196">
        <v>3500</v>
      </c>
      <c r="H61" s="206">
        <f t="shared" si="0"/>
        <v>3500</v>
      </c>
      <c r="I61" s="196"/>
      <c r="J61" s="196"/>
      <c r="K61" s="179"/>
      <c r="L61" s="157">
        <f t="shared" si="1"/>
        <v>1</v>
      </c>
      <c r="M61" s="138">
        <f t="shared" si="2"/>
        <v>3500</v>
      </c>
    </row>
    <row r="62" s="157" customFormat="1" customHeight="1" spans="1:15">
      <c r="A62" s="142" t="s">
        <v>3012</v>
      </c>
      <c r="B62" s="179" t="s">
        <v>3036</v>
      </c>
      <c r="C62" s="179" t="s">
        <v>2911</v>
      </c>
      <c r="D62" s="791" t="s">
        <v>3025</v>
      </c>
      <c r="E62" s="179" t="s">
        <v>345</v>
      </c>
      <c r="F62" s="206">
        <v>1</v>
      </c>
      <c r="G62" s="196">
        <v>6500</v>
      </c>
      <c r="H62" s="206">
        <f t="shared" si="0"/>
        <v>6500</v>
      </c>
      <c r="I62" s="196"/>
      <c r="J62" s="196"/>
      <c r="K62" s="179"/>
      <c r="L62" s="157">
        <f t="shared" si="1"/>
        <v>1</v>
      </c>
      <c r="M62" s="138">
        <f t="shared" si="2"/>
        <v>6500</v>
      </c>
    </row>
    <row r="63" s="785" customFormat="1" customHeight="1" spans="1:15">
      <c r="A63" s="142" t="s">
        <v>3012</v>
      </c>
      <c r="B63" s="179" t="s">
        <v>3037</v>
      </c>
      <c r="C63" s="179" t="s">
        <v>2911</v>
      </c>
      <c r="D63" s="791" t="s">
        <v>3025</v>
      </c>
      <c r="E63" s="179" t="s">
        <v>345</v>
      </c>
      <c r="F63" s="206">
        <v>1</v>
      </c>
      <c r="G63" s="196">
        <v>6500</v>
      </c>
      <c r="H63" s="206">
        <f t="shared" si="0"/>
        <v>6500</v>
      </c>
      <c r="I63" s="196"/>
      <c r="J63" s="196"/>
      <c r="K63" s="142"/>
      <c r="L63" s="157">
        <f t="shared" si="1"/>
        <v>1</v>
      </c>
      <c r="M63" s="138">
        <f t="shared" si="2"/>
        <v>6500</v>
      </c>
      <c r="N63" s="471"/>
      <c r="O63" s="471"/>
    </row>
    <row r="64" s="157" customFormat="1" customHeight="1" spans="1:15">
      <c r="A64" s="142" t="s">
        <v>3038</v>
      </c>
      <c r="B64" s="179" t="s">
        <v>3039</v>
      </c>
      <c r="C64" s="179" t="s">
        <v>2951</v>
      </c>
      <c r="D64" s="426" t="s">
        <v>3015</v>
      </c>
      <c r="E64" s="179" t="s">
        <v>345</v>
      </c>
      <c r="F64" s="206">
        <v>79</v>
      </c>
      <c r="G64" s="196">
        <v>5000</v>
      </c>
      <c r="H64" s="206">
        <f t="shared" si="0"/>
        <v>395000</v>
      </c>
      <c r="I64" s="196"/>
      <c r="J64" s="196" t="s">
        <v>845</v>
      </c>
      <c r="K64" s="179" t="s">
        <v>846</v>
      </c>
      <c r="L64" s="157">
        <f t="shared" si="1"/>
        <v>79</v>
      </c>
      <c r="M64" s="138">
        <f t="shared" si="2"/>
        <v>395000</v>
      </c>
    </row>
    <row r="65" s="157" customFormat="1" customHeight="1" spans="1:13">
      <c r="A65" s="142" t="s">
        <v>3038</v>
      </c>
      <c r="B65" s="179" t="s">
        <v>3039</v>
      </c>
      <c r="C65" s="196" t="s">
        <v>3040</v>
      </c>
      <c r="D65" s="309" t="s">
        <v>3041</v>
      </c>
      <c r="E65" s="179" t="s">
        <v>345</v>
      </c>
      <c r="F65" s="206">
        <v>4</v>
      </c>
      <c r="G65" s="196">
        <v>2000</v>
      </c>
      <c r="H65" s="206">
        <f t="shared" si="0"/>
        <v>8000</v>
      </c>
      <c r="I65" s="196"/>
      <c r="J65" s="196" t="s">
        <v>845</v>
      </c>
      <c r="K65" s="179" t="s">
        <v>846</v>
      </c>
      <c r="L65" s="157">
        <f t="shared" si="1"/>
        <v>4</v>
      </c>
      <c r="M65" s="138">
        <f t="shared" si="2"/>
        <v>8000</v>
      </c>
    </row>
    <row r="66" s="157" customFormat="1" customHeight="1" spans="1:13">
      <c r="A66" s="142" t="s">
        <v>3038</v>
      </c>
      <c r="B66" s="179" t="s">
        <v>3039</v>
      </c>
      <c r="C66" s="179" t="s">
        <v>2888</v>
      </c>
      <c r="D66" s="426" t="s">
        <v>3042</v>
      </c>
      <c r="E66" s="179" t="s">
        <v>345</v>
      </c>
      <c r="F66" s="206">
        <v>2</v>
      </c>
      <c r="G66" s="196">
        <v>3000</v>
      </c>
      <c r="H66" s="206">
        <f t="shared" si="0"/>
        <v>6000</v>
      </c>
      <c r="I66" s="196"/>
      <c r="J66" s="196" t="s">
        <v>845</v>
      </c>
      <c r="K66" s="179" t="s">
        <v>846</v>
      </c>
      <c r="L66" s="157">
        <f t="shared" si="1"/>
        <v>2</v>
      </c>
      <c r="M66" s="138">
        <f t="shared" si="2"/>
        <v>6000</v>
      </c>
    </row>
    <row r="67" s="157" customFormat="1" customHeight="1" spans="1:13">
      <c r="A67" s="142" t="s">
        <v>3038</v>
      </c>
      <c r="B67" s="179" t="s">
        <v>3039</v>
      </c>
      <c r="C67" s="179" t="s">
        <v>2862</v>
      </c>
      <c r="D67" s="426" t="s">
        <v>2864</v>
      </c>
      <c r="E67" s="179" t="s">
        <v>345</v>
      </c>
      <c r="F67" s="206">
        <v>2</v>
      </c>
      <c r="G67" s="196">
        <v>90</v>
      </c>
      <c r="H67" s="206">
        <f t="shared" si="0"/>
        <v>180</v>
      </c>
      <c r="I67" s="196"/>
      <c r="J67" s="196" t="s">
        <v>845</v>
      </c>
      <c r="K67" s="179" t="s">
        <v>846</v>
      </c>
      <c r="L67" s="157">
        <f t="shared" si="1"/>
        <v>2</v>
      </c>
      <c r="M67" s="138">
        <f t="shared" si="2"/>
        <v>180</v>
      </c>
    </row>
    <row r="68" s="157" customFormat="1" customHeight="1" spans="1:13">
      <c r="A68" s="142" t="s">
        <v>3038</v>
      </c>
      <c r="B68" s="179" t="s">
        <v>847</v>
      </c>
      <c r="C68" s="179" t="s">
        <v>2846</v>
      </c>
      <c r="D68" s="426" t="s">
        <v>3043</v>
      </c>
      <c r="E68" s="179" t="s">
        <v>345</v>
      </c>
      <c r="F68" s="206">
        <v>1</v>
      </c>
      <c r="G68" s="196">
        <v>3500</v>
      </c>
      <c r="H68" s="206">
        <f t="shared" si="0"/>
        <v>3500</v>
      </c>
      <c r="I68" s="196"/>
      <c r="J68" s="196" t="s">
        <v>848</v>
      </c>
      <c r="K68" s="179" t="s">
        <v>846</v>
      </c>
      <c r="L68" s="157">
        <f t="shared" si="1"/>
        <v>1</v>
      </c>
      <c r="M68" s="138">
        <f t="shared" si="2"/>
        <v>3500</v>
      </c>
    </row>
    <row r="69" s="157" customFormat="1" customHeight="1" spans="1:13">
      <c r="A69" s="142" t="s">
        <v>3038</v>
      </c>
      <c r="B69" s="179" t="s">
        <v>849</v>
      </c>
      <c r="C69" s="179" t="s">
        <v>2951</v>
      </c>
      <c r="D69" s="426" t="s">
        <v>3015</v>
      </c>
      <c r="E69" s="179" t="s">
        <v>345</v>
      </c>
      <c r="F69" s="206">
        <v>1</v>
      </c>
      <c r="G69" s="196">
        <v>5000</v>
      </c>
      <c r="H69" s="206">
        <f t="shared" ref="H69:H132" si="3" xml:space="preserve">F69*G69</f>
        <v>5000</v>
      </c>
      <c r="I69" s="196"/>
      <c r="J69" s="196" t="s">
        <v>851</v>
      </c>
      <c r="K69" s="179" t="s">
        <v>846</v>
      </c>
      <c r="L69" s="157">
        <f t="shared" ref="L69:L132" si="4" xml:space="preserve">F69</f>
        <v>1</v>
      </c>
      <c r="M69" s="138">
        <f t="shared" ref="M69:M132" si="5" xml:space="preserve">G69*L69</f>
        <v>5000</v>
      </c>
    </row>
    <row r="70" s="157" customFormat="1" customHeight="1" spans="1:13">
      <c r="A70" s="142" t="s">
        <v>3038</v>
      </c>
      <c r="B70" s="179" t="s">
        <v>849</v>
      </c>
      <c r="C70" s="196" t="s">
        <v>3013</v>
      </c>
      <c r="D70" s="309" t="s">
        <v>3014</v>
      </c>
      <c r="E70" s="179" t="s">
        <v>345</v>
      </c>
      <c r="F70" s="206">
        <v>1</v>
      </c>
      <c r="G70" s="196">
        <v>1200</v>
      </c>
      <c r="H70" s="206">
        <f t="shared" si="3"/>
        <v>1200</v>
      </c>
      <c r="I70" s="196"/>
      <c r="J70" s="196" t="s">
        <v>851</v>
      </c>
      <c r="K70" s="179" t="s">
        <v>846</v>
      </c>
      <c r="L70" s="157">
        <f t="shared" si="4"/>
        <v>1</v>
      </c>
      <c r="M70" s="138">
        <f t="shared" si="5"/>
        <v>1200</v>
      </c>
    </row>
    <row r="71" s="157" customFormat="1" customHeight="1" spans="1:13">
      <c r="A71" s="142" t="s">
        <v>3038</v>
      </c>
      <c r="B71" s="179" t="s">
        <v>849</v>
      </c>
      <c r="C71" s="179" t="s">
        <v>2888</v>
      </c>
      <c r="D71" s="426" t="s">
        <v>3042</v>
      </c>
      <c r="E71" s="179" t="s">
        <v>345</v>
      </c>
      <c r="F71" s="206">
        <v>1</v>
      </c>
      <c r="G71" s="196">
        <v>3000</v>
      </c>
      <c r="H71" s="206">
        <f t="shared" si="3"/>
        <v>3000</v>
      </c>
      <c r="I71" s="196"/>
      <c r="J71" s="196" t="s">
        <v>851</v>
      </c>
      <c r="K71" s="179" t="s">
        <v>846</v>
      </c>
      <c r="L71" s="157">
        <f t="shared" si="4"/>
        <v>1</v>
      </c>
      <c r="M71" s="138">
        <f t="shared" si="5"/>
        <v>3000</v>
      </c>
    </row>
    <row r="72" s="157" customFormat="1" customHeight="1" spans="1:13">
      <c r="A72" s="142" t="s">
        <v>3038</v>
      </c>
      <c r="B72" s="179" t="s">
        <v>81</v>
      </c>
      <c r="C72" s="179" t="s">
        <v>2951</v>
      </c>
      <c r="D72" s="426" t="s">
        <v>3015</v>
      </c>
      <c r="E72" s="179" t="s">
        <v>345</v>
      </c>
      <c r="F72" s="206">
        <v>1</v>
      </c>
      <c r="G72" s="196">
        <v>5000</v>
      </c>
      <c r="H72" s="206">
        <f t="shared" si="3"/>
        <v>5000</v>
      </c>
      <c r="I72" s="196"/>
      <c r="J72" s="196" t="s">
        <v>853</v>
      </c>
      <c r="K72" s="179" t="s">
        <v>846</v>
      </c>
      <c r="L72" s="157">
        <f t="shared" si="4"/>
        <v>1</v>
      </c>
      <c r="M72" s="138">
        <f t="shared" si="5"/>
        <v>5000</v>
      </c>
    </row>
    <row r="73" s="157" customFormat="1" customHeight="1" spans="1:13">
      <c r="A73" s="142" t="s">
        <v>3038</v>
      </c>
      <c r="B73" s="179" t="s">
        <v>81</v>
      </c>
      <c r="C73" s="196" t="s">
        <v>3013</v>
      </c>
      <c r="D73" s="309" t="s">
        <v>3014</v>
      </c>
      <c r="E73" s="179" t="s">
        <v>345</v>
      </c>
      <c r="F73" s="206">
        <v>1</v>
      </c>
      <c r="G73" s="196">
        <v>1200</v>
      </c>
      <c r="H73" s="206">
        <f t="shared" si="3"/>
        <v>1200</v>
      </c>
      <c r="I73" s="196"/>
      <c r="J73" s="196" t="s">
        <v>853</v>
      </c>
      <c r="K73" s="179" t="s">
        <v>846</v>
      </c>
      <c r="L73" s="157">
        <f t="shared" si="4"/>
        <v>1</v>
      </c>
      <c r="M73" s="138">
        <f t="shared" si="5"/>
        <v>1200</v>
      </c>
    </row>
    <row r="74" s="157" customFormat="1" customHeight="1" spans="1:13">
      <c r="A74" s="142" t="s">
        <v>3038</v>
      </c>
      <c r="B74" s="179" t="s">
        <v>81</v>
      </c>
      <c r="C74" s="196" t="s">
        <v>3040</v>
      </c>
      <c r="D74" s="309" t="s">
        <v>3041</v>
      </c>
      <c r="E74" s="179" t="s">
        <v>345</v>
      </c>
      <c r="F74" s="206">
        <v>1</v>
      </c>
      <c r="G74" s="196">
        <v>2000</v>
      </c>
      <c r="H74" s="206">
        <f t="shared" si="3"/>
        <v>2000</v>
      </c>
      <c r="I74" s="196"/>
      <c r="J74" s="196" t="s">
        <v>853</v>
      </c>
      <c r="K74" s="179" t="s">
        <v>846</v>
      </c>
      <c r="L74" s="157">
        <f t="shared" si="4"/>
        <v>1</v>
      </c>
      <c r="M74" s="138">
        <f t="shared" si="5"/>
        <v>2000</v>
      </c>
    </row>
    <row r="75" s="157" customFormat="1" customHeight="1" spans="1:13">
      <c r="A75" s="142" t="s">
        <v>3038</v>
      </c>
      <c r="B75" s="179" t="s">
        <v>857</v>
      </c>
      <c r="C75" s="179" t="s">
        <v>2846</v>
      </c>
      <c r="D75" s="426" t="s">
        <v>3043</v>
      </c>
      <c r="E75" s="179" t="s">
        <v>345</v>
      </c>
      <c r="F75" s="206">
        <v>1</v>
      </c>
      <c r="G75" s="196">
        <v>3500</v>
      </c>
      <c r="H75" s="206">
        <f t="shared" si="3"/>
        <v>3500</v>
      </c>
      <c r="I75" s="196"/>
      <c r="J75" s="196" t="s">
        <v>858</v>
      </c>
      <c r="K75" s="179" t="s">
        <v>846</v>
      </c>
      <c r="L75" s="157">
        <f t="shared" si="4"/>
        <v>1</v>
      </c>
      <c r="M75" s="138">
        <f t="shared" si="5"/>
        <v>3500</v>
      </c>
    </row>
    <row r="76" s="157" customFormat="1" customHeight="1" spans="1:13">
      <c r="A76" s="142" t="s">
        <v>3038</v>
      </c>
      <c r="B76" s="179" t="s">
        <v>860</v>
      </c>
      <c r="C76" s="179" t="s">
        <v>2951</v>
      </c>
      <c r="D76" s="426" t="s">
        <v>3015</v>
      </c>
      <c r="E76" s="179" t="s">
        <v>345</v>
      </c>
      <c r="F76" s="206">
        <v>2</v>
      </c>
      <c r="G76" s="196">
        <v>5000</v>
      </c>
      <c r="H76" s="206">
        <f t="shared" si="3"/>
        <v>10000</v>
      </c>
      <c r="I76" s="196"/>
      <c r="J76" s="196" t="s">
        <v>861</v>
      </c>
      <c r="K76" s="179" t="s">
        <v>846</v>
      </c>
      <c r="L76" s="157">
        <f t="shared" si="4"/>
        <v>2</v>
      </c>
      <c r="M76" s="138">
        <f t="shared" si="5"/>
        <v>10000</v>
      </c>
    </row>
    <row r="77" s="157" customFormat="1" customHeight="1" spans="1:13">
      <c r="A77" s="142" t="s">
        <v>3038</v>
      </c>
      <c r="B77" s="179" t="s">
        <v>860</v>
      </c>
      <c r="C77" s="196" t="s">
        <v>3013</v>
      </c>
      <c r="D77" s="309" t="s">
        <v>3014</v>
      </c>
      <c r="E77" s="179" t="s">
        <v>345</v>
      </c>
      <c r="F77" s="206">
        <v>1</v>
      </c>
      <c r="G77" s="196">
        <v>1200</v>
      </c>
      <c r="H77" s="206">
        <f t="shared" si="3"/>
        <v>1200</v>
      </c>
      <c r="I77" s="196"/>
      <c r="J77" s="196" t="s">
        <v>861</v>
      </c>
      <c r="K77" s="179" t="s">
        <v>846</v>
      </c>
      <c r="L77" s="157">
        <f t="shared" si="4"/>
        <v>1</v>
      </c>
      <c r="M77" s="138">
        <f t="shared" si="5"/>
        <v>1200</v>
      </c>
    </row>
    <row r="78" s="157" customFormat="1" customHeight="1" spans="1:13">
      <c r="A78" s="142" t="s">
        <v>3038</v>
      </c>
      <c r="B78" s="179" t="s">
        <v>860</v>
      </c>
      <c r="C78" s="196" t="s">
        <v>3040</v>
      </c>
      <c r="D78" s="309" t="s">
        <v>3041</v>
      </c>
      <c r="E78" s="179" t="s">
        <v>345</v>
      </c>
      <c r="F78" s="206">
        <v>1</v>
      </c>
      <c r="G78" s="196">
        <v>2000</v>
      </c>
      <c r="H78" s="206">
        <f t="shared" si="3"/>
        <v>2000</v>
      </c>
      <c r="I78" s="196"/>
      <c r="J78" s="196" t="s">
        <v>861</v>
      </c>
      <c r="K78" s="179" t="s">
        <v>846</v>
      </c>
      <c r="L78" s="157">
        <f t="shared" si="4"/>
        <v>1</v>
      </c>
      <c r="M78" s="138">
        <f t="shared" si="5"/>
        <v>2000</v>
      </c>
    </row>
    <row r="79" s="157" customFormat="1" customHeight="1" spans="1:13">
      <c r="A79" s="142" t="s">
        <v>3038</v>
      </c>
      <c r="B79" s="179" t="s">
        <v>860</v>
      </c>
      <c r="C79" s="179" t="s">
        <v>2888</v>
      </c>
      <c r="D79" s="426" t="s">
        <v>3042</v>
      </c>
      <c r="E79" s="179" t="s">
        <v>345</v>
      </c>
      <c r="F79" s="206">
        <v>1</v>
      </c>
      <c r="G79" s="196">
        <v>3000</v>
      </c>
      <c r="H79" s="206">
        <f t="shared" si="3"/>
        <v>3000</v>
      </c>
      <c r="I79" s="196"/>
      <c r="J79" s="196" t="s">
        <v>861</v>
      </c>
      <c r="K79" s="179" t="s">
        <v>846</v>
      </c>
      <c r="L79" s="157">
        <f t="shared" si="4"/>
        <v>1</v>
      </c>
      <c r="M79" s="138">
        <f t="shared" si="5"/>
        <v>3000</v>
      </c>
    </row>
    <row r="80" s="157" customFormat="1" customHeight="1" spans="1:13">
      <c r="A80" s="142" t="s">
        <v>3038</v>
      </c>
      <c r="B80" s="179" t="s">
        <v>860</v>
      </c>
      <c r="C80" s="179" t="s">
        <v>2862</v>
      </c>
      <c r="D80" s="426" t="s">
        <v>2864</v>
      </c>
      <c r="E80" s="179" t="s">
        <v>345</v>
      </c>
      <c r="F80" s="206">
        <v>1</v>
      </c>
      <c r="G80" s="196">
        <v>90</v>
      </c>
      <c r="H80" s="206">
        <f t="shared" si="3"/>
        <v>90</v>
      </c>
      <c r="I80" s="196"/>
      <c r="J80" s="196" t="s">
        <v>861</v>
      </c>
      <c r="K80" s="179" t="s">
        <v>846</v>
      </c>
      <c r="L80" s="157">
        <f t="shared" si="4"/>
        <v>1</v>
      </c>
      <c r="M80" s="138">
        <f t="shared" si="5"/>
        <v>90</v>
      </c>
    </row>
    <row r="81" s="157" customFormat="1" customHeight="1" spans="1:13">
      <c r="A81" s="142" t="s">
        <v>3038</v>
      </c>
      <c r="B81" s="179" t="s">
        <v>863</v>
      </c>
      <c r="C81" s="179" t="s">
        <v>2846</v>
      </c>
      <c r="D81" s="426" t="s">
        <v>3043</v>
      </c>
      <c r="E81" s="179" t="s">
        <v>345</v>
      </c>
      <c r="F81" s="206">
        <v>1</v>
      </c>
      <c r="G81" s="196">
        <v>3500</v>
      </c>
      <c r="H81" s="206">
        <f t="shared" si="3"/>
        <v>3500</v>
      </c>
      <c r="I81" s="196"/>
      <c r="J81" s="196" t="s">
        <v>864</v>
      </c>
      <c r="K81" s="179" t="s">
        <v>846</v>
      </c>
      <c r="L81" s="157">
        <f t="shared" si="4"/>
        <v>1</v>
      </c>
      <c r="M81" s="138">
        <f t="shared" si="5"/>
        <v>3500</v>
      </c>
    </row>
    <row r="82" s="157" customFormat="1" customHeight="1" spans="1:13">
      <c r="A82" s="142" t="s">
        <v>3038</v>
      </c>
      <c r="B82" s="179" t="s">
        <v>843</v>
      </c>
      <c r="C82" s="179" t="s">
        <v>2951</v>
      </c>
      <c r="D82" s="426" t="s">
        <v>3015</v>
      </c>
      <c r="E82" s="179" t="s">
        <v>345</v>
      </c>
      <c r="F82" s="206">
        <v>7</v>
      </c>
      <c r="G82" s="196">
        <v>5000</v>
      </c>
      <c r="H82" s="206">
        <f t="shared" si="3"/>
        <v>35000</v>
      </c>
      <c r="I82" s="196"/>
      <c r="J82" s="196" t="s">
        <v>866</v>
      </c>
      <c r="K82" s="179" t="s">
        <v>846</v>
      </c>
      <c r="L82" s="157">
        <f t="shared" si="4"/>
        <v>7</v>
      </c>
      <c r="M82" s="138">
        <f t="shared" si="5"/>
        <v>35000</v>
      </c>
    </row>
    <row r="83" s="157" customFormat="1" customHeight="1" spans="1:13">
      <c r="A83" s="142" t="s">
        <v>3038</v>
      </c>
      <c r="B83" s="179" t="s">
        <v>843</v>
      </c>
      <c r="C83" s="179" t="s">
        <v>2862</v>
      </c>
      <c r="D83" s="426" t="s">
        <v>2864</v>
      </c>
      <c r="E83" s="179" t="s">
        <v>345</v>
      </c>
      <c r="F83" s="206">
        <v>1</v>
      </c>
      <c r="G83" s="196">
        <v>90</v>
      </c>
      <c r="H83" s="206">
        <f t="shared" si="3"/>
        <v>90</v>
      </c>
      <c r="I83" s="196"/>
      <c r="J83" s="196" t="s">
        <v>866</v>
      </c>
      <c r="K83" s="179" t="s">
        <v>846</v>
      </c>
      <c r="L83" s="157">
        <f t="shared" si="4"/>
        <v>1</v>
      </c>
      <c r="M83" s="138">
        <f t="shared" si="5"/>
        <v>90</v>
      </c>
    </row>
    <row r="84" s="157" customFormat="1" customHeight="1" spans="1:13">
      <c r="A84" s="142" t="s">
        <v>3038</v>
      </c>
      <c r="B84" s="179" t="s">
        <v>865</v>
      </c>
      <c r="C84" s="179" t="s">
        <v>2951</v>
      </c>
      <c r="D84" s="426" t="s">
        <v>3015</v>
      </c>
      <c r="E84" s="179" t="s">
        <v>345</v>
      </c>
      <c r="F84" s="206">
        <v>6</v>
      </c>
      <c r="G84" s="196">
        <v>5000</v>
      </c>
      <c r="H84" s="206">
        <f t="shared" si="3"/>
        <v>30000</v>
      </c>
      <c r="I84" s="196"/>
      <c r="J84" s="196" t="s">
        <v>868</v>
      </c>
      <c r="K84" s="179" t="s">
        <v>846</v>
      </c>
      <c r="L84" s="157">
        <f t="shared" si="4"/>
        <v>6</v>
      </c>
      <c r="M84" s="138">
        <f t="shared" si="5"/>
        <v>30000</v>
      </c>
    </row>
    <row r="85" s="157" customFormat="1" customHeight="1" spans="1:13">
      <c r="A85" s="142" t="s">
        <v>3038</v>
      </c>
      <c r="B85" s="179" t="s">
        <v>865</v>
      </c>
      <c r="C85" s="196" t="s">
        <v>3013</v>
      </c>
      <c r="D85" s="309" t="s">
        <v>3014</v>
      </c>
      <c r="E85" s="179" t="s">
        <v>345</v>
      </c>
      <c r="F85" s="206">
        <v>1</v>
      </c>
      <c r="G85" s="196">
        <v>1200</v>
      </c>
      <c r="H85" s="206">
        <f t="shared" si="3"/>
        <v>1200</v>
      </c>
      <c r="I85" s="196"/>
      <c r="J85" s="196" t="s">
        <v>868</v>
      </c>
      <c r="K85" s="179" t="s">
        <v>846</v>
      </c>
      <c r="L85" s="157">
        <f t="shared" si="4"/>
        <v>1</v>
      </c>
      <c r="M85" s="138">
        <f t="shared" si="5"/>
        <v>1200</v>
      </c>
    </row>
    <row r="86" s="157" customFormat="1" customHeight="1" spans="1:13">
      <c r="A86" s="142" t="s">
        <v>3038</v>
      </c>
      <c r="B86" s="179" t="s">
        <v>865</v>
      </c>
      <c r="C86" s="179" t="s">
        <v>2862</v>
      </c>
      <c r="D86" s="426" t="s">
        <v>2864</v>
      </c>
      <c r="E86" s="179" t="s">
        <v>345</v>
      </c>
      <c r="F86" s="206">
        <v>1</v>
      </c>
      <c r="G86" s="196">
        <v>90</v>
      </c>
      <c r="H86" s="206">
        <f t="shared" si="3"/>
        <v>90</v>
      </c>
      <c r="I86" s="196"/>
      <c r="J86" s="196" t="s">
        <v>868</v>
      </c>
      <c r="K86" s="179" t="s">
        <v>846</v>
      </c>
      <c r="L86" s="157">
        <f t="shared" si="4"/>
        <v>1</v>
      </c>
      <c r="M86" s="138">
        <f t="shared" si="5"/>
        <v>90</v>
      </c>
    </row>
    <row r="87" s="157" customFormat="1" customHeight="1" spans="1:13">
      <c r="A87" s="142" t="s">
        <v>3038</v>
      </c>
      <c r="B87" s="179" t="s">
        <v>867</v>
      </c>
      <c r="C87" s="179" t="s">
        <v>2951</v>
      </c>
      <c r="D87" s="426" t="s">
        <v>3015</v>
      </c>
      <c r="E87" s="179" t="s">
        <v>345</v>
      </c>
      <c r="F87" s="206">
        <v>3</v>
      </c>
      <c r="G87" s="196">
        <v>5000</v>
      </c>
      <c r="H87" s="206">
        <f t="shared" si="3"/>
        <v>15000</v>
      </c>
      <c r="I87" s="196"/>
      <c r="J87" s="196" t="s">
        <v>870</v>
      </c>
      <c r="K87" s="179" t="s">
        <v>846</v>
      </c>
      <c r="L87" s="157">
        <f t="shared" si="4"/>
        <v>3</v>
      </c>
      <c r="M87" s="138">
        <f t="shared" si="5"/>
        <v>15000</v>
      </c>
    </row>
    <row r="88" s="157" customFormat="1" customHeight="1" spans="1:13">
      <c r="A88" s="142" t="s">
        <v>3038</v>
      </c>
      <c r="B88" s="179" t="s">
        <v>867</v>
      </c>
      <c r="C88" s="196" t="s">
        <v>3013</v>
      </c>
      <c r="D88" s="309" t="s">
        <v>3014</v>
      </c>
      <c r="E88" s="179" t="s">
        <v>345</v>
      </c>
      <c r="F88" s="206">
        <v>1</v>
      </c>
      <c r="G88" s="196">
        <v>1200</v>
      </c>
      <c r="H88" s="206">
        <f t="shared" si="3"/>
        <v>1200</v>
      </c>
      <c r="I88" s="196"/>
      <c r="J88" s="196" t="s">
        <v>870</v>
      </c>
      <c r="K88" s="179" t="s">
        <v>846</v>
      </c>
      <c r="L88" s="157">
        <f t="shared" si="4"/>
        <v>1</v>
      </c>
      <c r="M88" s="138">
        <f t="shared" si="5"/>
        <v>1200</v>
      </c>
    </row>
    <row r="89" s="157" customFormat="1" customHeight="1" spans="1:13">
      <c r="A89" s="142" t="s">
        <v>3038</v>
      </c>
      <c r="B89" s="179" t="s">
        <v>867</v>
      </c>
      <c r="C89" s="179" t="s">
        <v>2862</v>
      </c>
      <c r="D89" s="426" t="s">
        <v>2864</v>
      </c>
      <c r="E89" s="179" t="s">
        <v>345</v>
      </c>
      <c r="F89" s="206">
        <v>1</v>
      </c>
      <c r="G89" s="196">
        <v>90</v>
      </c>
      <c r="H89" s="206">
        <f t="shared" si="3"/>
        <v>90</v>
      </c>
      <c r="I89" s="196"/>
      <c r="J89" s="196" t="s">
        <v>870</v>
      </c>
      <c r="K89" s="179" t="s">
        <v>846</v>
      </c>
      <c r="L89" s="157">
        <f t="shared" si="4"/>
        <v>1</v>
      </c>
      <c r="M89" s="138">
        <f t="shared" si="5"/>
        <v>90</v>
      </c>
    </row>
    <row r="90" s="157" customFormat="1" customHeight="1" spans="1:13">
      <c r="A90" s="142" t="s">
        <v>3038</v>
      </c>
      <c r="B90" s="179" t="s">
        <v>869</v>
      </c>
      <c r="C90" s="179" t="s">
        <v>2951</v>
      </c>
      <c r="D90" s="426" t="s">
        <v>3015</v>
      </c>
      <c r="E90" s="179" t="s">
        <v>345</v>
      </c>
      <c r="F90" s="206">
        <v>7</v>
      </c>
      <c r="G90" s="196">
        <v>5000</v>
      </c>
      <c r="H90" s="206">
        <f t="shared" si="3"/>
        <v>35000</v>
      </c>
      <c r="I90" s="196"/>
      <c r="J90" s="196" t="s">
        <v>872</v>
      </c>
      <c r="K90" s="179" t="s">
        <v>846</v>
      </c>
      <c r="L90" s="157">
        <f t="shared" si="4"/>
        <v>7</v>
      </c>
      <c r="M90" s="138">
        <f t="shared" si="5"/>
        <v>35000</v>
      </c>
    </row>
    <row r="91" s="157" customFormat="1" customHeight="1" spans="1:13">
      <c r="A91" s="142" t="s">
        <v>3038</v>
      </c>
      <c r="B91" s="179" t="s">
        <v>869</v>
      </c>
      <c r="C91" s="196" t="s">
        <v>3013</v>
      </c>
      <c r="D91" s="309" t="s">
        <v>3014</v>
      </c>
      <c r="E91" s="179" t="s">
        <v>345</v>
      </c>
      <c r="F91" s="206">
        <v>1</v>
      </c>
      <c r="G91" s="196">
        <v>1200</v>
      </c>
      <c r="H91" s="206">
        <f t="shared" si="3"/>
        <v>1200</v>
      </c>
      <c r="I91" s="196"/>
      <c r="J91" s="196" t="s">
        <v>872</v>
      </c>
      <c r="K91" s="179" t="s">
        <v>846</v>
      </c>
      <c r="L91" s="157">
        <f t="shared" si="4"/>
        <v>1</v>
      </c>
      <c r="M91" s="138">
        <f t="shared" si="5"/>
        <v>1200</v>
      </c>
    </row>
    <row r="92" s="157" customFormat="1" customHeight="1" spans="1:13">
      <c r="A92" s="142" t="s">
        <v>3038</v>
      </c>
      <c r="B92" s="179" t="s">
        <v>869</v>
      </c>
      <c r="C92" s="179" t="s">
        <v>2862</v>
      </c>
      <c r="D92" s="426" t="s">
        <v>2864</v>
      </c>
      <c r="E92" s="179" t="s">
        <v>345</v>
      </c>
      <c r="F92" s="206">
        <v>1</v>
      </c>
      <c r="G92" s="196">
        <v>90</v>
      </c>
      <c r="H92" s="206">
        <f t="shared" si="3"/>
        <v>90</v>
      </c>
      <c r="I92" s="196"/>
      <c r="J92" s="196" t="s">
        <v>872</v>
      </c>
      <c r="K92" s="179" t="s">
        <v>846</v>
      </c>
      <c r="L92" s="157">
        <f t="shared" si="4"/>
        <v>1</v>
      </c>
      <c r="M92" s="138">
        <f t="shared" si="5"/>
        <v>90</v>
      </c>
    </row>
    <row r="93" s="157" customFormat="1" customHeight="1" spans="1:13">
      <c r="A93" s="142" t="s">
        <v>3038</v>
      </c>
      <c r="B93" s="179" t="s">
        <v>871</v>
      </c>
      <c r="C93" s="179" t="s">
        <v>2951</v>
      </c>
      <c r="D93" s="426" t="s">
        <v>3015</v>
      </c>
      <c r="E93" s="179" t="s">
        <v>345</v>
      </c>
      <c r="F93" s="206">
        <v>7</v>
      </c>
      <c r="G93" s="196">
        <v>5000</v>
      </c>
      <c r="H93" s="206">
        <f t="shared" si="3"/>
        <v>35000</v>
      </c>
      <c r="I93" s="196"/>
      <c r="J93" s="196" t="s">
        <v>874</v>
      </c>
      <c r="K93" s="179" t="s">
        <v>846</v>
      </c>
      <c r="L93" s="157">
        <f t="shared" si="4"/>
        <v>7</v>
      </c>
      <c r="M93" s="138">
        <f t="shared" si="5"/>
        <v>35000</v>
      </c>
    </row>
    <row r="94" s="157" customFormat="1" customHeight="1" spans="1:13">
      <c r="A94" s="142" t="s">
        <v>3038</v>
      </c>
      <c r="B94" s="179" t="s">
        <v>871</v>
      </c>
      <c r="C94" s="179" t="s">
        <v>2862</v>
      </c>
      <c r="D94" s="426" t="s">
        <v>2864</v>
      </c>
      <c r="E94" s="179" t="s">
        <v>345</v>
      </c>
      <c r="F94" s="206">
        <v>1</v>
      </c>
      <c r="G94" s="196">
        <v>90</v>
      </c>
      <c r="H94" s="206">
        <f t="shared" si="3"/>
        <v>90</v>
      </c>
      <c r="I94" s="196"/>
      <c r="J94" s="196" t="s">
        <v>874</v>
      </c>
      <c r="K94" s="179" t="s">
        <v>846</v>
      </c>
      <c r="L94" s="157">
        <f t="shared" si="4"/>
        <v>1</v>
      </c>
      <c r="M94" s="138">
        <f t="shared" si="5"/>
        <v>90</v>
      </c>
    </row>
    <row r="95" s="157" customFormat="1" customHeight="1" spans="1:13">
      <c r="A95" s="142" t="s">
        <v>3038</v>
      </c>
      <c r="B95" s="179" t="s">
        <v>873</v>
      </c>
      <c r="C95" s="179" t="s">
        <v>2951</v>
      </c>
      <c r="D95" s="426" t="s">
        <v>3015</v>
      </c>
      <c r="E95" s="179" t="s">
        <v>345</v>
      </c>
      <c r="F95" s="206">
        <v>6</v>
      </c>
      <c r="G95" s="196">
        <v>5000</v>
      </c>
      <c r="H95" s="206">
        <f t="shared" si="3"/>
        <v>30000</v>
      </c>
      <c r="I95" s="196"/>
      <c r="J95" s="196" t="s">
        <v>876</v>
      </c>
      <c r="K95" s="179" t="s">
        <v>846</v>
      </c>
      <c r="L95" s="157">
        <f t="shared" si="4"/>
        <v>6</v>
      </c>
      <c r="M95" s="138">
        <f t="shared" si="5"/>
        <v>30000</v>
      </c>
    </row>
    <row r="96" s="157" customFormat="1" customHeight="1" spans="1:13">
      <c r="A96" s="142" t="s">
        <v>3038</v>
      </c>
      <c r="B96" s="179" t="s">
        <v>873</v>
      </c>
      <c r="C96" s="196" t="s">
        <v>3013</v>
      </c>
      <c r="D96" s="309" t="s">
        <v>3014</v>
      </c>
      <c r="E96" s="179" t="s">
        <v>345</v>
      </c>
      <c r="F96" s="206">
        <v>1</v>
      </c>
      <c r="G96" s="196">
        <v>1200</v>
      </c>
      <c r="H96" s="206">
        <f t="shared" si="3"/>
        <v>1200</v>
      </c>
      <c r="I96" s="196"/>
      <c r="J96" s="196" t="s">
        <v>876</v>
      </c>
      <c r="K96" s="179" t="s">
        <v>846</v>
      </c>
      <c r="L96" s="157">
        <f t="shared" si="4"/>
        <v>1</v>
      </c>
      <c r="M96" s="138">
        <f t="shared" si="5"/>
        <v>1200</v>
      </c>
    </row>
    <row r="97" s="157" customFormat="1" customHeight="1" spans="1:13">
      <c r="A97" s="142" t="s">
        <v>3038</v>
      </c>
      <c r="B97" s="179" t="s">
        <v>873</v>
      </c>
      <c r="C97" s="179" t="s">
        <v>2862</v>
      </c>
      <c r="D97" s="426" t="s">
        <v>2864</v>
      </c>
      <c r="E97" s="179" t="s">
        <v>345</v>
      </c>
      <c r="F97" s="206">
        <v>1</v>
      </c>
      <c r="G97" s="196">
        <v>90</v>
      </c>
      <c r="H97" s="206">
        <f t="shared" si="3"/>
        <v>90</v>
      </c>
      <c r="I97" s="196"/>
      <c r="J97" s="196" t="s">
        <v>876</v>
      </c>
      <c r="K97" s="179" t="s">
        <v>846</v>
      </c>
      <c r="L97" s="157">
        <f t="shared" si="4"/>
        <v>1</v>
      </c>
      <c r="M97" s="138">
        <f t="shared" si="5"/>
        <v>90</v>
      </c>
    </row>
    <row r="98" s="157" customFormat="1" customHeight="1" spans="1:13">
      <c r="A98" s="142" t="s">
        <v>3038</v>
      </c>
      <c r="B98" s="179" t="s">
        <v>875</v>
      </c>
      <c r="C98" s="179" t="s">
        <v>2951</v>
      </c>
      <c r="D98" s="426" t="s">
        <v>3015</v>
      </c>
      <c r="E98" s="179" t="s">
        <v>345</v>
      </c>
      <c r="F98" s="206">
        <v>7</v>
      </c>
      <c r="G98" s="196">
        <v>5000</v>
      </c>
      <c r="H98" s="206">
        <f t="shared" si="3"/>
        <v>35000</v>
      </c>
      <c r="I98" s="196"/>
      <c r="J98" s="196" t="s">
        <v>878</v>
      </c>
      <c r="K98" s="179" t="s">
        <v>846</v>
      </c>
      <c r="L98" s="157">
        <f t="shared" si="4"/>
        <v>7</v>
      </c>
      <c r="M98" s="138">
        <f t="shared" si="5"/>
        <v>35000</v>
      </c>
    </row>
    <row r="99" s="157" customFormat="1" customHeight="1" spans="1:13">
      <c r="A99" s="142" t="s">
        <v>3038</v>
      </c>
      <c r="B99" s="179" t="s">
        <v>875</v>
      </c>
      <c r="C99" s="179" t="s">
        <v>2862</v>
      </c>
      <c r="D99" s="426" t="s">
        <v>2864</v>
      </c>
      <c r="E99" s="179" t="s">
        <v>345</v>
      </c>
      <c r="F99" s="206">
        <v>1</v>
      </c>
      <c r="G99" s="196">
        <v>90</v>
      </c>
      <c r="H99" s="206">
        <f t="shared" si="3"/>
        <v>90</v>
      </c>
      <c r="I99" s="196"/>
      <c r="J99" s="196" t="s">
        <v>878</v>
      </c>
      <c r="K99" s="179" t="s">
        <v>846</v>
      </c>
      <c r="L99" s="157">
        <f t="shared" si="4"/>
        <v>1</v>
      </c>
      <c r="M99" s="138">
        <f t="shared" si="5"/>
        <v>90</v>
      </c>
    </row>
    <row r="100" s="157" customFormat="1" customHeight="1" spans="1:13">
      <c r="A100" s="142" t="s">
        <v>3038</v>
      </c>
      <c r="B100" s="179" t="s">
        <v>877</v>
      </c>
      <c r="C100" s="179" t="s">
        <v>2951</v>
      </c>
      <c r="D100" s="426" t="s">
        <v>3015</v>
      </c>
      <c r="E100" s="179" t="s">
        <v>345</v>
      </c>
      <c r="F100" s="206">
        <v>7</v>
      </c>
      <c r="G100" s="196">
        <v>5000</v>
      </c>
      <c r="H100" s="206">
        <f t="shared" si="3"/>
        <v>35000</v>
      </c>
      <c r="I100" s="196"/>
      <c r="J100" s="196" t="s">
        <v>880</v>
      </c>
      <c r="K100" s="179" t="s">
        <v>846</v>
      </c>
      <c r="L100" s="157">
        <f t="shared" si="4"/>
        <v>7</v>
      </c>
      <c r="M100" s="138">
        <f t="shared" si="5"/>
        <v>35000</v>
      </c>
    </row>
    <row r="101" s="157" customFormat="1" customHeight="1" spans="1:13">
      <c r="A101" s="142" t="s">
        <v>3038</v>
      </c>
      <c r="B101" s="179" t="s">
        <v>877</v>
      </c>
      <c r="C101" s="196" t="s">
        <v>3013</v>
      </c>
      <c r="D101" s="309" t="s">
        <v>3014</v>
      </c>
      <c r="E101" s="179" t="s">
        <v>345</v>
      </c>
      <c r="F101" s="206">
        <v>1</v>
      </c>
      <c r="G101" s="196">
        <v>1200</v>
      </c>
      <c r="H101" s="206">
        <f t="shared" si="3"/>
        <v>1200</v>
      </c>
      <c r="I101" s="196"/>
      <c r="J101" s="196" t="s">
        <v>880</v>
      </c>
      <c r="K101" s="179" t="s">
        <v>846</v>
      </c>
      <c r="L101" s="157">
        <f t="shared" si="4"/>
        <v>1</v>
      </c>
      <c r="M101" s="138">
        <f t="shared" si="5"/>
        <v>1200</v>
      </c>
    </row>
    <row r="102" s="157" customFormat="1" customHeight="1" spans="1:13">
      <c r="A102" s="142" t="s">
        <v>3038</v>
      </c>
      <c r="B102" s="179" t="s">
        <v>877</v>
      </c>
      <c r="C102" s="179" t="s">
        <v>2862</v>
      </c>
      <c r="D102" s="426" t="s">
        <v>2864</v>
      </c>
      <c r="E102" s="179" t="s">
        <v>345</v>
      </c>
      <c r="F102" s="206">
        <v>1</v>
      </c>
      <c r="G102" s="196">
        <v>90</v>
      </c>
      <c r="H102" s="206">
        <f t="shared" si="3"/>
        <v>90</v>
      </c>
      <c r="I102" s="196"/>
      <c r="J102" s="196" t="s">
        <v>880</v>
      </c>
      <c r="K102" s="179" t="s">
        <v>846</v>
      </c>
      <c r="L102" s="157">
        <f t="shared" si="4"/>
        <v>1</v>
      </c>
      <c r="M102" s="138">
        <f t="shared" si="5"/>
        <v>90</v>
      </c>
    </row>
    <row r="103" s="157" customFormat="1" customHeight="1" spans="1:13">
      <c r="A103" s="142" t="s">
        <v>3038</v>
      </c>
      <c r="B103" s="179" t="s">
        <v>879</v>
      </c>
      <c r="C103" s="179" t="s">
        <v>2951</v>
      </c>
      <c r="D103" s="426" t="s">
        <v>3015</v>
      </c>
      <c r="E103" s="179" t="s">
        <v>345</v>
      </c>
      <c r="F103" s="206">
        <v>7</v>
      </c>
      <c r="G103" s="196">
        <v>5000</v>
      </c>
      <c r="H103" s="206">
        <f t="shared" si="3"/>
        <v>35000</v>
      </c>
      <c r="I103" s="196"/>
      <c r="J103" s="196" t="s">
        <v>882</v>
      </c>
      <c r="K103" s="179" t="s">
        <v>846</v>
      </c>
      <c r="L103" s="157">
        <f t="shared" si="4"/>
        <v>7</v>
      </c>
      <c r="M103" s="138">
        <f t="shared" si="5"/>
        <v>35000</v>
      </c>
    </row>
    <row r="104" s="157" customFormat="1" customHeight="1" spans="1:13">
      <c r="A104" s="142" t="s">
        <v>3038</v>
      </c>
      <c r="B104" s="179" t="s">
        <v>879</v>
      </c>
      <c r="C104" s="179" t="s">
        <v>2862</v>
      </c>
      <c r="D104" s="426" t="s">
        <v>2864</v>
      </c>
      <c r="E104" s="179" t="s">
        <v>345</v>
      </c>
      <c r="F104" s="206">
        <v>1</v>
      </c>
      <c r="G104" s="196">
        <v>90</v>
      </c>
      <c r="H104" s="206">
        <f t="shared" si="3"/>
        <v>90</v>
      </c>
      <c r="I104" s="196"/>
      <c r="J104" s="196" t="s">
        <v>882</v>
      </c>
      <c r="K104" s="179" t="s">
        <v>846</v>
      </c>
      <c r="L104" s="157">
        <f t="shared" si="4"/>
        <v>1</v>
      </c>
      <c r="M104" s="138">
        <f t="shared" si="5"/>
        <v>90</v>
      </c>
    </row>
    <row r="105" s="157" customFormat="1" customHeight="1" spans="1:13">
      <c r="A105" s="142" t="s">
        <v>3038</v>
      </c>
      <c r="B105" s="179" t="s">
        <v>881</v>
      </c>
      <c r="C105" s="179" t="s">
        <v>2951</v>
      </c>
      <c r="D105" s="426" t="s">
        <v>3015</v>
      </c>
      <c r="E105" s="179" t="s">
        <v>345</v>
      </c>
      <c r="F105" s="206">
        <v>7</v>
      </c>
      <c r="G105" s="196">
        <v>5000</v>
      </c>
      <c r="H105" s="206">
        <f t="shared" si="3"/>
        <v>35000</v>
      </c>
      <c r="I105" s="196"/>
      <c r="J105" s="196" t="s">
        <v>884</v>
      </c>
      <c r="K105" s="179" t="s">
        <v>846</v>
      </c>
      <c r="L105" s="157">
        <f t="shared" si="4"/>
        <v>7</v>
      </c>
      <c r="M105" s="138">
        <f t="shared" si="5"/>
        <v>35000</v>
      </c>
    </row>
    <row r="106" s="157" customFormat="1" customHeight="1" spans="1:13">
      <c r="A106" s="142" t="s">
        <v>3038</v>
      </c>
      <c r="B106" s="179" t="s">
        <v>881</v>
      </c>
      <c r="C106" s="196" t="s">
        <v>3013</v>
      </c>
      <c r="D106" s="309" t="s">
        <v>3014</v>
      </c>
      <c r="E106" s="179" t="s">
        <v>345</v>
      </c>
      <c r="F106" s="206">
        <v>1</v>
      </c>
      <c r="G106" s="196">
        <v>1200</v>
      </c>
      <c r="H106" s="206">
        <f t="shared" si="3"/>
        <v>1200</v>
      </c>
      <c r="I106" s="196"/>
      <c r="J106" s="196" t="s">
        <v>884</v>
      </c>
      <c r="K106" s="179" t="s">
        <v>846</v>
      </c>
      <c r="L106" s="157">
        <f t="shared" si="4"/>
        <v>1</v>
      </c>
      <c r="M106" s="138">
        <f t="shared" si="5"/>
        <v>1200</v>
      </c>
    </row>
    <row r="107" s="157" customFormat="1" customHeight="1" spans="1:13">
      <c r="A107" s="142" t="s">
        <v>3038</v>
      </c>
      <c r="B107" s="179" t="s">
        <v>881</v>
      </c>
      <c r="C107" s="179" t="s">
        <v>2862</v>
      </c>
      <c r="D107" s="426" t="s">
        <v>2864</v>
      </c>
      <c r="E107" s="179" t="s">
        <v>345</v>
      </c>
      <c r="F107" s="206">
        <v>1</v>
      </c>
      <c r="G107" s="196">
        <v>90</v>
      </c>
      <c r="H107" s="206">
        <f t="shared" si="3"/>
        <v>90</v>
      </c>
      <c r="I107" s="196"/>
      <c r="J107" s="196" t="s">
        <v>884</v>
      </c>
      <c r="K107" s="179" t="s">
        <v>846</v>
      </c>
      <c r="L107" s="157">
        <f t="shared" si="4"/>
        <v>1</v>
      </c>
      <c r="M107" s="138">
        <f t="shared" si="5"/>
        <v>90</v>
      </c>
    </row>
    <row r="108" s="157" customFormat="1" customHeight="1" spans="1:13">
      <c r="A108" s="142" t="s">
        <v>3038</v>
      </c>
      <c r="B108" s="179" t="s">
        <v>3044</v>
      </c>
      <c r="C108" s="179" t="s">
        <v>2911</v>
      </c>
      <c r="D108" s="791" t="s">
        <v>3025</v>
      </c>
      <c r="E108" s="179" t="s">
        <v>345</v>
      </c>
      <c r="F108" s="206">
        <v>1</v>
      </c>
      <c r="G108" s="196">
        <v>6500</v>
      </c>
      <c r="H108" s="206">
        <f t="shared" si="3"/>
        <v>6500</v>
      </c>
      <c r="I108" s="196"/>
      <c r="J108" s="196"/>
      <c r="K108" s="179"/>
      <c r="L108" s="157">
        <f t="shared" si="4"/>
        <v>1</v>
      </c>
      <c r="M108" s="138">
        <f t="shared" si="5"/>
        <v>6500</v>
      </c>
    </row>
    <row r="109" s="157" customFormat="1" customHeight="1" spans="1:13">
      <c r="A109" s="142" t="s">
        <v>3038</v>
      </c>
      <c r="B109" s="179" t="s">
        <v>3045</v>
      </c>
      <c r="C109" s="179" t="s">
        <v>2993</v>
      </c>
      <c r="D109" s="426" t="s">
        <v>2881</v>
      </c>
      <c r="E109" s="179" t="s">
        <v>345</v>
      </c>
      <c r="F109" s="206">
        <v>1</v>
      </c>
      <c r="G109" s="196">
        <v>35000</v>
      </c>
      <c r="H109" s="206">
        <f t="shared" si="3"/>
        <v>35000</v>
      </c>
      <c r="I109" s="179" t="s">
        <v>3046</v>
      </c>
      <c r="J109" s="196"/>
      <c r="K109" s="179" t="s">
        <v>887</v>
      </c>
      <c r="L109" s="157">
        <f t="shared" si="4"/>
        <v>1</v>
      </c>
      <c r="M109" s="138">
        <f t="shared" si="5"/>
        <v>35000</v>
      </c>
    </row>
    <row r="110" s="157" customFormat="1" customHeight="1" spans="1:13">
      <c r="A110" s="142" t="s">
        <v>3038</v>
      </c>
      <c r="B110" s="179" t="s">
        <v>3045</v>
      </c>
      <c r="C110" s="179" t="s">
        <v>2949</v>
      </c>
      <c r="D110" s="426" t="s">
        <v>3029</v>
      </c>
      <c r="E110" s="179" t="s">
        <v>345</v>
      </c>
      <c r="F110" s="206">
        <v>1</v>
      </c>
      <c r="G110" s="196">
        <v>800</v>
      </c>
      <c r="H110" s="206">
        <f t="shared" si="3"/>
        <v>800</v>
      </c>
      <c r="I110" s="196"/>
      <c r="J110" s="196"/>
      <c r="K110" s="179" t="s">
        <v>887</v>
      </c>
      <c r="L110" s="157">
        <f t="shared" si="4"/>
        <v>1</v>
      </c>
      <c r="M110" s="138">
        <f t="shared" si="5"/>
        <v>800</v>
      </c>
    </row>
    <row r="111" s="157" customFormat="1" customHeight="1" spans="1:13">
      <c r="A111" s="142" t="s">
        <v>3038</v>
      </c>
      <c r="B111" s="179" t="s">
        <v>3045</v>
      </c>
      <c r="C111" s="179" t="s">
        <v>2862</v>
      </c>
      <c r="D111" s="426" t="s">
        <v>2864</v>
      </c>
      <c r="E111" s="179" t="s">
        <v>345</v>
      </c>
      <c r="F111" s="206">
        <v>8</v>
      </c>
      <c r="G111" s="196">
        <v>90</v>
      </c>
      <c r="H111" s="206">
        <f t="shared" si="3"/>
        <v>720</v>
      </c>
      <c r="I111" s="196" t="s">
        <v>3047</v>
      </c>
      <c r="J111" s="196"/>
      <c r="K111" s="179" t="s">
        <v>887</v>
      </c>
      <c r="L111" s="157">
        <f t="shared" si="4"/>
        <v>8</v>
      </c>
      <c r="M111" s="138">
        <f t="shared" si="5"/>
        <v>720</v>
      </c>
    </row>
    <row r="112" s="157" customFormat="1" customHeight="1" spans="1:13">
      <c r="A112" s="142" t="s">
        <v>3038</v>
      </c>
      <c r="B112" s="179" t="s">
        <v>3045</v>
      </c>
      <c r="C112" s="179" t="s">
        <v>2903</v>
      </c>
      <c r="D112" s="426" t="s">
        <v>3048</v>
      </c>
      <c r="E112" s="179" t="s">
        <v>229</v>
      </c>
      <c r="F112" s="206">
        <v>11</v>
      </c>
      <c r="G112" s="196">
        <v>5000</v>
      </c>
      <c r="H112" s="206">
        <f t="shared" si="3"/>
        <v>55000</v>
      </c>
      <c r="I112" s="196" t="s">
        <v>3049</v>
      </c>
      <c r="J112" s="196"/>
      <c r="K112" s="179" t="s">
        <v>887</v>
      </c>
      <c r="L112" s="157">
        <f t="shared" si="4"/>
        <v>11</v>
      </c>
      <c r="M112" s="138">
        <f t="shared" si="5"/>
        <v>55000</v>
      </c>
    </row>
    <row r="113" s="157" customFormat="1" customHeight="1" spans="1:13">
      <c r="A113" s="142" t="s">
        <v>3038</v>
      </c>
      <c r="B113" s="179" t="s">
        <v>3045</v>
      </c>
      <c r="C113" s="179" t="s">
        <v>2856</v>
      </c>
      <c r="D113" s="426" t="s">
        <v>3050</v>
      </c>
      <c r="E113" s="179" t="s">
        <v>229</v>
      </c>
      <c r="F113" s="206">
        <v>8</v>
      </c>
      <c r="G113" s="196">
        <v>2000</v>
      </c>
      <c r="H113" s="206">
        <f t="shared" si="3"/>
        <v>16000</v>
      </c>
      <c r="I113" s="196"/>
      <c r="J113" s="196"/>
      <c r="K113" s="179" t="s">
        <v>887</v>
      </c>
      <c r="L113" s="157">
        <f t="shared" si="4"/>
        <v>8</v>
      </c>
      <c r="M113" s="138">
        <f t="shared" si="5"/>
        <v>16000</v>
      </c>
    </row>
    <row r="114" s="157" customFormat="1" customHeight="1" spans="1:13">
      <c r="A114" s="142" t="s">
        <v>3038</v>
      </c>
      <c r="B114" s="179" t="s">
        <v>3045</v>
      </c>
      <c r="C114" s="179" t="s">
        <v>2860</v>
      </c>
      <c r="D114" s="426" t="s">
        <v>3051</v>
      </c>
      <c r="E114" s="179" t="s">
        <v>229</v>
      </c>
      <c r="F114" s="206">
        <v>8</v>
      </c>
      <c r="G114" s="196">
        <v>2500</v>
      </c>
      <c r="H114" s="206">
        <f t="shared" si="3"/>
        <v>20000</v>
      </c>
      <c r="I114" s="196"/>
      <c r="J114" s="196"/>
      <c r="K114" s="179" t="s">
        <v>887</v>
      </c>
      <c r="L114" s="157">
        <f t="shared" si="4"/>
        <v>8</v>
      </c>
      <c r="M114" s="138">
        <f t="shared" si="5"/>
        <v>20000</v>
      </c>
    </row>
    <row r="115" s="157" customFormat="1" customHeight="1" spans="1:13">
      <c r="A115" s="142" t="s">
        <v>3038</v>
      </c>
      <c r="B115" s="179" t="s">
        <v>3045</v>
      </c>
      <c r="C115" s="179" t="s">
        <v>2945</v>
      </c>
      <c r="D115" s="426" t="s">
        <v>3052</v>
      </c>
      <c r="E115" s="179" t="s">
        <v>229</v>
      </c>
      <c r="F115" s="206">
        <v>8</v>
      </c>
      <c r="G115" s="196">
        <v>2000</v>
      </c>
      <c r="H115" s="206">
        <f t="shared" si="3"/>
        <v>16000</v>
      </c>
      <c r="I115" s="196"/>
      <c r="J115" s="196"/>
      <c r="K115" s="179" t="s">
        <v>887</v>
      </c>
      <c r="L115" s="157">
        <f t="shared" si="4"/>
        <v>8</v>
      </c>
      <c r="M115" s="138">
        <f t="shared" si="5"/>
        <v>16000</v>
      </c>
    </row>
    <row r="116" s="157" customFormat="1" customHeight="1" spans="1:13">
      <c r="A116" s="142" t="s">
        <v>3038</v>
      </c>
      <c r="B116" s="179" t="s">
        <v>3045</v>
      </c>
      <c r="C116" s="179" t="s">
        <v>2943</v>
      </c>
      <c r="D116" s="426" t="s">
        <v>3053</v>
      </c>
      <c r="E116" s="179" t="s">
        <v>229</v>
      </c>
      <c r="F116" s="206">
        <v>8</v>
      </c>
      <c r="G116" s="196">
        <v>3000</v>
      </c>
      <c r="H116" s="206">
        <f t="shared" si="3"/>
        <v>24000</v>
      </c>
      <c r="I116" s="196"/>
      <c r="J116" s="196"/>
      <c r="K116" s="179" t="s">
        <v>887</v>
      </c>
      <c r="L116" s="157">
        <f t="shared" si="4"/>
        <v>8</v>
      </c>
      <c r="M116" s="138">
        <f t="shared" si="5"/>
        <v>24000</v>
      </c>
    </row>
    <row r="117" s="157" customFormat="1" customHeight="1" spans="1:13">
      <c r="A117" s="142" t="s">
        <v>3038</v>
      </c>
      <c r="B117" s="179" t="s">
        <v>3045</v>
      </c>
      <c r="C117" s="179" t="s">
        <v>2951</v>
      </c>
      <c r="D117" s="426" t="s">
        <v>3015</v>
      </c>
      <c r="E117" s="179" t="s">
        <v>345</v>
      </c>
      <c r="F117" s="206">
        <v>8</v>
      </c>
      <c r="G117" s="196">
        <v>5000</v>
      </c>
      <c r="H117" s="206">
        <f t="shared" si="3"/>
        <v>40000</v>
      </c>
      <c r="I117" s="196"/>
      <c r="J117" s="196"/>
      <c r="K117" s="179" t="s">
        <v>887</v>
      </c>
      <c r="L117" s="157">
        <f t="shared" si="4"/>
        <v>8</v>
      </c>
      <c r="M117" s="138">
        <f t="shared" si="5"/>
        <v>40000</v>
      </c>
    </row>
    <row r="118" s="157" customFormat="1" customHeight="1" spans="1:13">
      <c r="A118" s="142" t="s">
        <v>3038</v>
      </c>
      <c r="B118" s="179" t="s">
        <v>3045</v>
      </c>
      <c r="C118" s="179" t="s">
        <v>2924</v>
      </c>
      <c r="D118" s="426" t="s">
        <v>3054</v>
      </c>
      <c r="E118" s="179" t="s">
        <v>345</v>
      </c>
      <c r="F118" s="206">
        <v>16</v>
      </c>
      <c r="G118" s="196">
        <v>2000</v>
      </c>
      <c r="H118" s="206">
        <f t="shared" si="3"/>
        <v>32000</v>
      </c>
      <c r="I118" s="179" t="s">
        <v>3055</v>
      </c>
      <c r="J118" s="196"/>
      <c r="K118" s="179" t="s">
        <v>887</v>
      </c>
      <c r="L118" s="157">
        <f t="shared" si="4"/>
        <v>16</v>
      </c>
      <c r="M118" s="138">
        <f t="shared" si="5"/>
        <v>32000</v>
      </c>
    </row>
    <row r="119" s="157" customFormat="1" customHeight="1" spans="1:13">
      <c r="A119" s="142" t="s">
        <v>3038</v>
      </c>
      <c r="B119" s="179" t="s">
        <v>3045</v>
      </c>
      <c r="C119" s="196" t="s">
        <v>3013</v>
      </c>
      <c r="D119" s="309" t="s">
        <v>3014</v>
      </c>
      <c r="E119" s="179" t="s">
        <v>345</v>
      </c>
      <c r="F119" s="206">
        <v>8</v>
      </c>
      <c r="G119" s="196">
        <v>1200</v>
      </c>
      <c r="H119" s="206">
        <f t="shared" si="3"/>
        <v>9600</v>
      </c>
      <c r="I119" s="196" t="s">
        <v>3056</v>
      </c>
      <c r="J119" s="196"/>
      <c r="K119" s="179" t="s">
        <v>887</v>
      </c>
      <c r="L119" s="157">
        <f t="shared" si="4"/>
        <v>8</v>
      </c>
      <c r="M119" s="138">
        <f t="shared" si="5"/>
        <v>9600</v>
      </c>
    </row>
    <row r="120" s="157" customFormat="1" customHeight="1" spans="1:13">
      <c r="A120" s="142" t="s">
        <v>3038</v>
      </c>
      <c r="B120" s="179" t="s">
        <v>3045</v>
      </c>
      <c r="C120" s="179" t="s">
        <v>2937</v>
      </c>
      <c r="D120" s="426" t="s">
        <v>3057</v>
      </c>
      <c r="E120" s="179" t="s">
        <v>229</v>
      </c>
      <c r="F120" s="206">
        <v>8</v>
      </c>
      <c r="G120" s="196">
        <v>1200</v>
      </c>
      <c r="H120" s="206">
        <f t="shared" si="3"/>
        <v>9600</v>
      </c>
      <c r="I120" s="196"/>
      <c r="J120" s="196"/>
      <c r="K120" s="179" t="s">
        <v>887</v>
      </c>
      <c r="L120" s="157">
        <f t="shared" si="4"/>
        <v>8</v>
      </c>
      <c r="M120" s="138">
        <f t="shared" si="5"/>
        <v>9600</v>
      </c>
    </row>
    <row r="121" s="157" customFormat="1" customHeight="1" spans="1:13">
      <c r="A121" s="142" t="s">
        <v>3038</v>
      </c>
      <c r="B121" s="179" t="s">
        <v>3058</v>
      </c>
      <c r="C121" s="179" t="s">
        <v>2862</v>
      </c>
      <c r="D121" s="426" t="s">
        <v>2864</v>
      </c>
      <c r="E121" s="179" t="s">
        <v>345</v>
      </c>
      <c r="F121" s="206">
        <v>1</v>
      </c>
      <c r="G121" s="196">
        <v>90</v>
      </c>
      <c r="H121" s="206">
        <f t="shared" si="3"/>
        <v>90</v>
      </c>
      <c r="I121" s="196"/>
      <c r="J121" s="196"/>
      <c r="K121" s="179" t="s">
        <v>887</v>
      </c>
      <c r="L121" s="157">
        <f t="shared" si="4"/>
        <v>1</v>
      </c>
      <c r="M121" s="138">
        <f t="shared" si="5"/>
        <v>90</v>
      </c>
    </row>
    <row r="122" s="157" customFormat="1" customHeight="1" spans="1:13">
      <c r="A122" s="142" t="s">
        <v>3038</v>
      </c>
      <c r="B122" s="179" t="s">
        <v>3058</v>
      </c>
      <c r="C122" s="179" t="s">
        <v>2951</v>
      </c>
      <c r="D122" s="426" t="s">
        <v>3015</v>
      </c>
      <c r="E122" s="179" t="s">
        <v>345</v>
      </c>
      <c r="F122" s="206">
        <v>2</v>
      </c>
      <c r="G122" s="196">
        <v>5000</v>
      </c>
      <c r="H122" s="206">
        <f t="shared" si="3"/>
        <v>10000</v>
      </c>
      <c r="I122" s="196"/>
      <c r="J122" s="196"/>
      <c r="K122" s="179" t="s">
        <v>887</v>
      </c>
      <c r="L122" s="157">
        <f t="shared" si="4"/>
        <v>2</v>
      </c>
      <c r="M122" s="138">
        <f t="shared" si="5"/>
        <v>10000</v>
      </c>
    </row>
    <row r="123" s="157" customFormat="1" customHeight="1" spans="1:13">
      <c r="A123" s="142" t="s">
        <v>3038</v>
      </c>
      <c r="B123" s="179" t="s">
        <v>3058</v>
      </c>
      <c r="C123" s="196" t="s">
        <v>3013</v>
      </c>
      <c r="D123" s="309" t="s">
        <v>3014</v>
      </c>
      <c r="E123" s="179" t="s">
        <v>345</v>
      </c>
      <c r="F123" s="206">
        <v>1</v>
      </c>
      <c r="G123" s="196">
        <v>1200</v>
      </c>
      <c r="H123" s="206">
        <f t="shared" si="3"/>
        <v>1200</v>
      </c>
      <c r="I123" s="196"/>
      <c r="J123" s="196"/>
      <c r="K123" s="179" t="s">
        <v>887</v>
      </c>
      <c r="L123" s="157">
        <f t="shared" si="4"/>
        <v>1</v>
      </c>
      <c r="M123" s="138">
        <f t="shared" si="5"/>
        <v>1200</v>
      </c>
    </row>
    <row r="124" s="157" customFormat="1" customHeight="1" spans="1:13">
      <c r="A124" s="142" t="s">
        <v>3038</v>
      </c>
      <c r="B124" s="179" t="s">
        <v>3059</v>
      </c>
      <c r="C124" s="179" t="s">
        <v>2949</v>
      </c>
      <c r="D124" s="426" t="s">
        <v>3029</v>
      </c>
      <c r="E124" s="179" t="s">
        <v>345</v>
      </c>
      <c r="F124" s="206">
        <v>1</v>
      </c>
      <c r="G124" s="196">
        <v>800</v>
      </c>
      <c r="H124" s="206">
        <f t="shared" si="3"/>
        <v>800</v>
      </c>
      <c r="I124" s="196"/>
      <c r="J124" s="196"/>
      <c r="K124" s="179" t="s">
        <v>887</v>
      </c>
      <c r="L124" s="157">
        <f t="shared" si="4"/>
        <v>1</v>
      </c>
      <c r="M124" s="138">
        <f t="shared" si="5"/>
        <v>800</v>
      </c>
    </row>
    <row r="125" s="157" customFormat="1" customHeight="1" spans="1:13">
      <c r="A125" s="142" t="s">
        <v>3038</v>
      </c>
      <c r="B125" s="179" t="s">
        <v>3059</v>
      </c>
      <c r="C125" s="179" t="s">
        <v>2862</v>
      </c>
      <c r="D125" s="426" t="s">
        <v>2864</v>
      </c>
      <c r="E125" s="179" t="s">
        <v>345</v>
      </c>
      <c r="F125" s="206">
        <v>1</v>
      </c>
      <c r="G125" s="196">
        <v>90</v>
      </c>
      <c r="H125" s="206">
        <f t="shared" si="3"/>
        <v>90</v>
      </c>
      <c r="I125" s="179" t="s">
        <v>3060</v>
      </c>
      <c r="J125" s="196"/>
      <c r="K125" s="179" t="s">
        <v>887</v>
      </c>
      <c r="L125" s="157">
        <f t="shared" si="4"/>
        <v>1</v>
      </c>
      <c r="M125" s="138">
        <f t="shared" si="5"/>
        <v>90</v>
      </c>
    </row>
    <row r="126" s="157" customFormat="1" customHeight="1" spans="1:13">
      <c r="A126" s="142" t="s">
        <v>3038</v>
      </c>
      <c r="B126" s="179" t="s">
        <v>3059</v>
      </c>
      <c r="C126" s="179" t="s">
        <v>2951</v>
      </c>
      <c r="D126" s="426" t="s">
        <v>3015</v>
      </c>
      <c r="E126" s="179" t="s">
        <v>345</v>
      </c>
      <c r="F126" s="206">
        <v>2</v>
      </c>
      <c r="G126" s="196">
        <v>5000</v>
      </c>
      <c r="H126" s="206">
        <f t="shared" si="3"/>
        <v>10000</v>
      </c>
      <c r="I126" s="196"/>
      <c r="J126" s="196"/>
      <c r="K126" s="179" t="s">
        <v>887</v>
      </c>
      <c r="L126" s="157">
        <f t="shared" si="4"/>
        <v>2</v>
      </c>
      <c r="M126" s="138">
        <f t="shared" si="5"/>
        <v>10000</v>
      </c>
    </row>
    <row r="127" s="157" customFormat="1" customHeight="1" spans="1:13">
      <c r="A127" s="142" t="s">
        <v>3038</v>
      </c>
      <c r="B127" s="179" t="s">
        <v>3059</v>
      </c>
      <c r="C127" s="196" t="s">
        <v>3013</v>
      </c>
      <c r="D127" s="309" t="s">
        <v>3014</v>
      </c>
      <c r="E127" s="179" t="s">
        <v>345</v>
      </c>
      <c r="F127" s="206">
        <v>1</v>
      </c>
      <c r="G127" s="196">
        <v>1200</v>
      </c>
      <c r="H127" s="206">
        <f t="shared" si="3"/>
        <v>1200</v>
      </c>
      <c r="I127" s="196"/>
      <c r="J127" s="196"/>
      <c r="K127" s="179" t="s">
        <v>887</v>
      </c>
      <c r="L127" s="157">
        <f t="shared" si="4"/>
        <v>1</v>
      </c>
      <c r="M127" s="138">
        <f t="shared" si="5"/>
        <v>1200</v>
      </c>
    </row>
    <row r="128" s="157" customFormat="1" customHeight="1" spans="1:13">
      <c r="A128" s="142" t="s">
        <v>3038</v>
      </c>
      <c r="B128" s="179" t="s">
        <v>3061</v>
      </c>
      <c r="C128" s="179" t="s">
        <v>2862</v>
      </c>
      <c r="D128" s="426" t="s">
        <v>2864</v>
      </c>
      <c r="E128" s="179" t="s">
        <v>345</v>
      </c>
      <c r="F128" s="206">
        <v>3</v>
      </c>
      <c r="G128" s="196">
        <v>90</v>
      </c>
      <c r="H128" s="206">
        <f t="shared" si="3"/>
        <v>270</v>
      </c>
      <c r="I128" s="196"/>
      <c r="J128" s="196"/>
      <c r="K128" s="179" t="s">
        <v>887</v>
      </c>
      <c r="L128" s="157">
        <f t="shared" si="4"/>
        <v>3</v>
      </c>
      <c r="M128" s="138">
        <f t="shared" si="5"/>
        <v>270</v>
      </c>
    </row>
    <row r="129" s="157" customFormat="1" customHeight="1" spans="1:13">
      <c r="A129" s="142" t="s">
        <v>3038</v>
      </c>
      <c r="B129" s="179" t="s">
        <v>3061</v>
      </c>
      <c r="C129" s="179" t="s">
        <v>2951</v>
      </c>
      <c r="D129" s="426" t="s">
        <v>3015</v>
      </c>
      <c r="E129" s="179" t="s">
        <v>345</v>
      </c>
      <c r="F129" s="206">
        <v>8</v>
      </c>
      <c r="G129" s="196">
        <v>5000</v>
      </c>
      <c r="H129" s="206">
        <f t="shared" si="3"/>
        <v>40000</v>
      </c>
      <c r="I129" s="196"/>
      <c r="J129" s="196"/>
      <c r="K129" s="179" t="s">
        <v>887</v>
      </c>
      <c r="L129" s="157">
        <f t="shared" si="4"/>
        <v>8</v>
      </c>
      <c r="M129" s="138">
        <f t="shared" si="5"/>
        <v>40000</v>
      </c>
    </row>
    <row r="130" s="157" customFormat="1" customHeight="1" spans="1:13">
      <c r="A130" s="142" t="s">
        <v>3038</v>
      </c>
      <c r="B130" s="179" t="s">
        <v>3061</v>
      </c>
      <c r="C130" s="196" t="s">
        <v>3013</v>
      </c>
      <c r="D130" s="309" t="s">
        <v>3014</v>
      </c>
      <c r="E130" s="179" t="s">
        <v>345</v>
      </c>
      <c r="F130" s="206">
        <v>6</v>
      </c>
      <c r="G130" s="196">
        <v>1200</v>
      </c>
      <c r="H130" s="206">
        <f t="shared" si="3"/>
        <v>7200</v>
      </c>
      <c r="I130" s="196"/>
      <c r="J130" s="196"/>
      <c r="K130" s="179" t="s">
        <v>887</v>
      </c>
      <c r="L130" s="157">
        <f t="shared" si="4"/>
        <v>6</v>
      </c>
      <c r="M130" s="138">
        <f t="shared" si="5"/>
        <v>7200</v>
      </c>
    </row>
    <row r="131" s="157" customFormat="1" customHeight="1" spans="1:13">
      <c r="A131" s="142" t="s">
        <v>3038</v>
      </c>
      <c r="B131" s="179" t="s">
        <v>3062</v>
      </c>
      <c r="C131" s="179" t="s">
        <v>2862</v>
      </c>
      <c r="D131" s="426" t="s">
        <v>2864</v>
      </c>
      <c r="E131" s="179" t="s">
        <v>345</v>
      </c>
      <c r="F131" s="206">
        <v>1</v>
      </c>
      <c r="G131" s="196">
        <v>90</v>
      </c>
      <c r="H131" s="206">
        <f t="shared" si="3"/>
        <v>90</v>
      </c>
      <c r="I131" s="196"/>
      <c r="J131" s="196"/>
      <c r="K131" s="179" t="s">
        <v>887</v>
      </c>
      <c r="L131" s="157">
        <f t="shared" si="4"/>
        <v>1</v>
      </c>
      <c r="M131" s="138">
        <f t="shared" si="5"/>
        <v>90</v>
      </c>
    </row>
    <row r="132" s="157" customFormat="1" customHeight="1" spans="1:13">
      <c r="A132" s="142" t="s">
        <v>3038</v>
      </c>
      <c r="B132" s="179" t="s">
        <v>3063</v>
      </c>
      <c r="C132" s="179" t="s">
        <v>2906</v>
      </c>
      <c r="D132" s="426" t="s">
        <v>3064</v>
      </c>
      <c r="E132" s="179" t="s">
        <v>186</v>
      </c>
      <c r="F132" s="206">
        <v>1</v>
      </c>
      <c r="G132" s="196">
        <v>35000</v>
      </c>
      <c r="H132" s="206">
        <f t="shared" si="3"/>
        <v>35000</v>
      </c>
      <c r="I132" s="196"/>
      <c r="J132" s="196"/>
      <c r="K132" s="179" t="s">
        <v>887</v>
      </c>
      <c r="L132" s="157">
        <f t="shared" si="4"/>
        <v>1</v>
      </c>
      <c r="M132" s="138">
        <f t="shared" si="5"/>
        <v>35000</v>
      </c>
    </row>
    <row r="133" s="157" customFormat="1" customHeight="1" spans="1:13">
      <c r="A133" s="142" t="s">
        <v>3038</v>
      </c>
      <c r="B133" s="179" t="s">
        <v>3063</v>
      </c>
      <c r="C133" s="196" t="s">
        <v>3065</v>
      </c>
      <c r="D133" s="426" t="s">
        <v>3066</v>
      </c>
      <c r="E133" s="179" t="s">
        <v>186</v>
      </c>
      <c r="F133" s="206">
        <v>1</v>
      </c>
      <c r="G133" s="196">
        <v>2000</v>
      </c>
      <c r="H133" s="206">
        <f t="shared" ref="H133:H196" si="6" xml:space="preserve">F133*G133</f>
        <v>2000</v>
      </c>
      <c r="I133" s="196"/>
      <c r="J133" s="196"/>
      <c r="K133" s="179" t="s">
        <v>887</v>
      </c>
      <c r="L133" s="157">
        <f t="shared" ref="L133:L196" si="7" xml:space="preserve">F133</f>
        <v>1</v>
      </c>
      <c r="M133" s="138">
        <f t="shared" ref="M133:M196" si="8" xml:space="preserve">G133*L133</f>
        <v>2000</v>
      </c>
    </row>
    <row r="134" s="157" customFormat="1" customHeight="1" spans="1:13">
      <c r="A134" s="142" t="s">
        <v>3038</v>
      </c>
      <c r="B134" s="179" t="s">
        <v>3067</v>
      </c>
      <c r="C134" s="179" t="s">
        <v>2951</v>
      </c>
      <c r="D134" s="317" t="s">
        <v>3015</v>
      </c>
      <c r="E134" s="192" t="s">
        <v>345</v>
      </c>
      <c r="F134" s="194">
        <v>6</v>
      </c>
      <c r="G134" s="196">
        <v>5000</v>
      </c>
      <c r="H134" s="206">
        <f t="shared" si="6"/>
        <v>30000</v>
      </c>
      <c r="I134" s="186"/>
      <c r="J134" s="196"/>
      <c r="K134" s="179" t="s">
        <v>890</v>
      </c>
      <c r="L134" s="157">
        <f t="shared" si="7"/>
        <v>6</v>
      </c>
      <c r="M134" s="138">
        <f t="shared" si="8"/>
        <v>30000</v>
      </c>
    </row>
    <row r="135" s="157" customFormat="1" customHeight="1" spans="1:13">
      <c r="A135" s="142" t="s">
        <v>3038</v>
      </c>
      <c r="B135" s="179" t="s">
        <v>3067</v>
      </c>
      <c r="C135" s="196" t="s">
        <v>3013</v>
      </c>
      <c r="D135" s="276" t="s">
        <v>3014</v>
      </c>
      <c r="E135" s="192" t="s">
        <v>345</v>
      </c>
      <c r="F135" s="194">
        <v>3</v>
      </c>
      <c r="G135" s="196">
        <v>1200</v>
      </c>
      <c r="H135" s="206">
        <f t="shared" si="6"/>
        <v>3600</v>
      </c>
      <c r="I135" s="186"/>
      <c r="J135" s="196"/>
      <c r="K135" s="179" t="s">
        <v>890</v>
      </c>
      <c r="L135" s="157">
        <f t="shared" si="7"/>
        <v>3</v>
      </c>
      <c r="M135" s="138">
        <f t="shared" si="8"/>
        <v>3600</v>
      </c>
    </row>
    <row r="136" s="157" customFormat="1" customHeight="1" spans="1:13">
      <c r="A136" s="142" t="s">
        <v>3038</v>
      </c>
      <c r="B136" s="179" t="s">
        <v>3067</v>
      </c>
      <c r="C136" s="196" t="s">
        <v>3040</v>
      </c>
      <c r="D136" s="309" t="s">
        <v>3041</v>
      </c>
      <c r="E136" s="192" t="s">
        <v>345</v>
      </c>
      <c r="F136" s="194">
        <v>1</v>
      </c>
      <c r="G136" s="196">
        <v>2000</v>
      </c>
      <c r="H136" s="206">
        <f t="shared" si="6"/>
        <v>2000</v>
      </c>
      <c r="I136" s="186"/>
      <c r="J136" s="196"/>
      <c r="K136" s="179" t="s">
        <v>890</v>
      </c>
      <c r="L136" s="157">
        <f t="shared" si="7"/>
        <v>1</v>
      </c>
      <c r="M136" s="138">
        <f t="shared" si="8"/>
        <v>2000</v>
      </c>
    </row>
    <row r="137" s="157" customFormat="1" customHeight="1" spans="1:13">
      <c r="A137" s="142" t="s">
        <v>3038</v>
      </c>
      <c r="B137" s="179" t="s">
        <v>3067</v>
      </c>
      <c r="C137" s="179" t="s">
        <v>2844</v>
      </c>
      <c r="D137" s="426" t="s">
        <v>3068</v>
      </c>
      <c r="E137" s="192" t="s">
        <v>345</v>
      </c>
      <c r="F137" s="194">
        <v>1</v>
      </c>
      <c r="G137" s="196">
        <v>7000</v>
      </c>
      <c r="H137" s="206">
        <f t="shared" si="6"/>
        <v>7000</v>
      </c>
      <c r="I137" s="186"/>
      <c r="J137" s="196"/>
      <c r="K137" s="179" t="s">
        <v>890</v>
      </c>
      <c r="L137" s="157">
        <f t="shared" si="7"/>
        <v>1</v>
      </c>
      <c r="M137" s="138">
        <f t="shared" si="8"/>
        <v>7000</v>
      </c>
    </row>
    <row r="138" s="157" customFormat="1" customHeight="1" spans="1:13">
      <c r="A138" s="142" t="s">
        <v>3038</v>
      </c>
      <c r="B138" s="179" t="s">
        <v>3067</v>
      </c>
      <c r="C138" s="179" t="s">
        <v>2862</v>
      </c>
      <c r="D138" s="317" t="s">
        <v>2864</v>
      </c>
      <c r="E138" s="192" t="s">
        <v>345</v>
      </c>
      <c r="F138" s="194">
        <v>3</v>
      </c>
      <c r="G138" s="196">
        <v>90</v>
      </c>
      <c r="H138" s="206">
        <f t="shared" si="6"/>
        <v>270</v>
      </c>
      <c r="I138" s="186"/>
      <c r="J138" s="196"/>
      <c r="K138" s="179" t="s">
        <v>890</v>
      </c>
      <c r="L138" s="157">
        <f t="shared" si="7"/>
        <v>3</v>
      </c>
      <c r="M138" s="138">
        <f t="shared" si="8"/>
        <v>270</v>
      </c>
    </row>
    <row r="139" s="157" customFormat="1" customHeight="1" spans="1:13">
      <c r="A139" s="142" t="s">
        <v>3038</v>
      </c>
      <c r="B139" s="179" t="s">
        <v>3067</v>
      </c>
      <c r="C139" s="196" t="s">
        <v>3069</v>
      </c>
      <c r="D139" s="276" t="s">
        <v>3070</v>
      </c>
      <c r="E139" s="192" t="s">
        <v>345</v>
      </c>
      <c r="F139" s="194">
        <v>1</v>
      </c>
      <c r="G139" s="196">
        <v>2500</v>
      </c>
      <c r="H139" s="206">
        <f t="shared" si="6"/>
        <v>2500</v>
      </c>
      <c r="I139" s="186"/>
      <c r="J139" s="196"/>
      <c r="K139" s="179" t="s">
        <v>890</v>
      </c>
      <c r="L139" s="157">
        <f t="shared" si="7"/>
        <v>1</v>
      </c>
      <c r="M139" s="138">
        <f t="shared" si="8"/>
        <v>2500</v>
      </c>
    </row>
    <row r="140" s="157" customFormat="1" customHeight="1" spans="1:13">
      <c r="A140" s="142" t="s">
        <v>3038</v>
      </c>
      <c r="B140" s="179" t="s">
        <v>3067</v>
      </c>
      <c r="C140" s="179" t="s">
        <v>2852</v>
      </c>
      <c r="D140" s="317" t="s">
        <v>2853</v>
      </c>
      <c r="E140" s="192" t="s">
        <v>345</v>
      </c>
      <c r="F140" s="194">
        <v>1</v>
      </c>
      <c r="G140" s="196">
        <v>2500</v>
      </c>
      <c r="H140" s="206">
        <f t="shared" si="6"/>
        <v>2500</v>
      </c>
      <c r="I140" s="186"/>
      <c r="J140" s="196"/>
      <c r="K140" s="179" t="s">
        <v>890</v>
      </c>
      <c r="L140" s="157">
        <f t="shared" si="7"/>
        <v>1</v>
      </c>
      <c r="M140" s="138">
        <f t="shared" si="8"/>
        <v>2500</v>
      </c>
    </row>
    <row r="141" s="157" customFormat="1" customHeight="1" spans="1:13">
      <c r="A141" s="142" t="s">
        <v>3038</v>
      </c>
      <c r="B141" s="179" t="s">
        <v>3067</v>
      </c>
      <c r="C141" s="179" t="s">
        <v>2884</v>
      </c>
      <c r="D141" s="426" t="s">
        <v>2885</v>
      </c>
      <c r="E141" s="192" t="s">
        <v>345</v>
      </c>
      <c r="F141" s="194">
        <v>1</v>
      </c>
      <c r="G141" s="196">
        <v>1000</v>
      </c>
      <c r="H141" s="206">
        <f t="shared" si="6"/>
        <v>1000</v>
      </c>
      <c r="I141" s="186"/>
      <c r="J141" s="196"/>
      <c r="K141" s="179" t="s">
        <v>890</v>
      </c>
      <c r="L141" s="157">
        <f t="shared" si="7"/>
        <v>1</v>
      </c>
      <c r="M141" s="138">
        <f t="shared" si="8"/>
        <v>1000</v>
      </c>
    </row>
    <row r="142" s="157" customFormat="1" customHeight="1" spans="1:13">
      <c r="A142" s="142" t="s">
        <v>3038</v>
      </c>
      <c r="B142" s="179" t="s">
        <v>3067</v>
      </c>
      <c r="C142" s="179" t="s">
        <v>2949</v>
      </c>
      <c r="D142" s="426" t="s">
        <v>3029</v>
      </c>
      <c r="E142" s="192" t="s">
        <v>345</v>
      </c>
      <c r="F142" s="194">
        <v>1</v>
      </c>
      <c r="G142" s="196">
        <v>800</v>
      </c>
      <c r="H142" s="206">
        <f t="shared" si="6"/>
        <v>800</v>
      </c>
      <c r="I142" s="186"/>
      <c r="J142" s="196"/>
      <c r="K142" s="179" t="s">
        <v>890</v>
      </c>
      <c r="L142" s="157">
        <f t="shared" si="7"/>
        <v>1</v>
      </c>
      <c r="M142" s="138">
        <f t="shared" si="8"/>
        <v>800</v>
      </c>
    </row>
    <row r="143" s="157" customFormat="1" customHeight="1" spans="1:13">
      <c r="A143" s="142" t="s">
        <v>3071</v>
      </c>
      <c r="B143" s="179" t="s">
        <v>908</v>
      </c>
      <c r="C143" s="179" t="s">
        <v>2951</v>
      </c>
      <c r="D143" s="426" t="s">
        <v>3015</v>
      </c>
      <c r="E143" s="179" t="s">
        <v>345</v>
      </c>
      <c r="F143" s="206">
        <v>60</v>
      </c>
      <c r="G143" s="196">
        <v>5000</v>
      </c>
      <c r="H143" s="206">
        <f t="shared" si="6"/>
        <v>300000</v>
      </c>
      <c r="I143" s="196"/>
      <c r="J143" s="196" t="s">
        <v>905</v>
      </c>
      <c r="K143" s="179" t="s">
        <v>902</v>
      </c>
      <c r="L143" s="157">
        <f t="shared" si="7"/>
        <v>60</v>
      </c>
      <c r="M143" s="138">
        <f t="shared" si="8"/>
        <v>300000</v>
      </c>
    </row>
    <row r="144" s="157" customFormat="1" customHeight="1" spans="1:13">
      <c r="A144" s="142" t="s">
        <v>3071</v>
      </c>
      <c r="B144" s="179" t="s">
        <v>908</v>
      </c>
      <c r="C144" s="179" t="s">
        <v>2848</v>
      </c>
      <c r="D144" s="426" t="s">
        <v>2849</v>
      </c>
      <c r="E144" s="179" t="s">
        <v>345</v>
      </c>
      <c r="F144" s="206">
        <v>2</v>
      </c>
      <c r="G144" s="196">
        <v>1800</v>
      </c>
      <c r="H144" s="206">
        <f t="shared" si="6"/>
        <v>3600</v>
      </c>
      <c r="I144" s="196"/>
      <c r="J144" s="196" t="s">
        <v>905</v>
      </c>
      <c r="K144" s="179" t="s">
        <v>902</v>
      </c>
      <c r="L144" s="157">
        <f t="shared" si="7"/>
        <v>2</v>
      </c>
      <c r="M144" s="138">
        <f t="shared" si="8"/>
        <v>3600</v>
      </c>
    </row>
    <row r="145" s="157" customFormat="1" customHeight="1" spans="1:13">
      <c r="A145" s="142" t="s">
        <v>3071</v>
      </c>
      <c r="B145" s="179" t="s">
        <v>908</v>
      </c>
      <c r="C145" s="196" t="s">
        <v>3013</v>
      </c>
      <c r="D145" s="309" t="s">
        <v>3014</v>
      </c>
      <c r="E145" s="179" t="s">
        <v>345</v>
      </c>
      <c r="F145" s="206">
        <v>4</v>
      </c>
      <c r="G145" s="196">
        <v>1200</v>
      </c>
      <c r="H145" s="206">
        <f t="shared" si="6"/>
        <v>4800</v>
      </c>
      <c r="I145" s="196"/>
      <c r="J145" s="196" t="s">
        <v>905</v>
      </c>
      <c r="K145" s="179" t="s">
        <v>902</v>
      </c>
      <c r="L145" s="157">
        <f t="shared" si="7"/>
        <v>4</v>
      </c>
      <c r="M145" s="138">
        <f t="shared" si="8"/>
        <v>4800</v>
      </c>
    </row>
    <row r="146" s="157" customFormat="1" customHeight="1" spans="1:13">
      <c r="A146" s="142" t="s">
        <v>3071</v>
      </c>
      <c r="B146" s="179" t="s">
        <v>908</v>
      </c>
      <c r="C146" s="179" t="s">
        <v>2995</v>
      </c>
      <c r="D146" s="426" t="s">
        <v>2883</v>
      </c>
      <c r="E146" s="179" t="s">
        <v>345</v>
      </c>
      <c r="F146" s="206">
        <v>1</v>
      </c>
      <c r="G146" s="196">
        <v>15000</v>
      </c>
      <c r="H146" s="206">
        <f t="shared" si="6"/>
        <v>15000</v>
      </c>
      <c r="I146" s="196"/>
      <c r="J146" s="196" t="s">
        <v>905</v>
      </c>
      <c r="K146" s="179" t="s">
        <v>902</v>
      </c>
      <c r="L146" s="157">
        <f t="shared" si="7"/>
        <v>1</v>
      </c>
      <c r="M146" s="138">
        <f t="shared" si="8"/>
        <v>15000</v>
      </c>
    </row>
    <row r="147" s="157" customFormat="1" customHeight="1" spans="1:13">
      <c r="A147" s="142" t="s">
        <v>3071</v>
      </c>
      <c r="B147" s="179" t="s">
        <v>908</v>
      </c>
      <c r="C147" s="179" t="s">
        <v>2888</v>
      </c>
      <c r="D147" s="426" t="s">
        <v>3042</v>
      </c>
      <c r="E147" s="179" t="s">
        <v>345</v>
      </c>
      <c r="F147" s="206">
        <v>1</v>
      </c>
      <c r="G147" s="196">
        <v>3000</v>
      </c>
      <c r="H147" s="206">
        <f t="shared" si="6"/>
        <v>3000</v>
      </c>
      <c r="I147" s="196"/>
      <c r="J147" s="196" t="s">
        <v>905</v>
      </c>
      <c r="K147" s="179" t="s">
        <v>902</v>
      </c>
      <c r="L147" s="157">
        <f t="shared" si="7"/>
        <v>1</v>
      </c>
      <c r="M147" s="138">
        <f t="shared" si="8"/>
        <v>3000</v>
      </c>
    </row>
    <row r="148" s="157" customFormat="1" customHeight="1" spans="1:13">
      <c r="A148" s="142" t="s">
        <v>3071</v>
      </c>
      <c r="B148" s="179" t="s">
        <v>908</v>
      </c>
      <c r="C148" s="179" t="s">
        <v>2862</v>
      </c>
      <c r="D148" s="426" t="s">
        <v>2864</v>
      </c>
      <c r="E148" s="179" t="s">
        <v>345</v>
      </c>
      <c r="F148" s="206">
        <v>10</v>
      </c>
      <c r="G148" s="196">
        <v>90</v>
      </c>
      <c r="H148" s="206">
        <f t="shared" si="6"/>
        <v>900</v>
      </c>
      <c r="I148" s="196"/>
      <c r="J148" s="196" t="s">
        <v>905</v>
      </c>
      <c r="K148" s="179" t="s">
        <v>902</v>
      </c>
      <c r="L148" s="157">
        <f t="shared" si="7"/>
        <v>10</v>
      </c>
      <c r="M148" s="138">
        <f t="shared" si="8"/>
        <v>900</v>
      </c>
    </row>
    <row r="149" s="157" customFormat="1" customHeight="1" spans="1:13">
      <c r="A149" s="142" t="s">
        <v>3071</v>
      </c>
      <c r="B149" s="179" t="s">
        <v>908</v>
      </c>
      <c r="C149" s="179" t="s">
        <v>2854</v>
      </c>
      <c r="D149" s="426" t="s">
        <v>2855</v>
      </c>
      <c r="E149" s="179" t="s">
        <v>345</v>
      </c>
      <c r="F149" s="206">
        <v>30</v>
      </c>
      <c r="G149" s="196">
        <v>2000</v>
      </c>
      <c r="H149" s="206">
        <f t="shared" si="6"/>
        <v>60000</v>
      </c>
      <c r="I149" s="196"/>
      <c r="J149" s="196" t="s">
        <v>905</v>
      </c>
      <c r="K149" s="179" t="s">
        <v>902</v>
      </c>
      <c r="L149" s="157">
        <f t="shared" si="7"/>
        <v>30</v>
      </c>
      <c r="M149" s="138">
        <f t="shared" si="8"/>
        <v>60000</v>
      </c>
    </row>
    <row r="150" s="157" customFormat="1" customHeight="1" spans="1:13">
      <c r="A150" s="142" t="s">
        <v>3071</v>
      </c>
      <c r="B150" s="179" t="s">
        <v>925</v>
      </c>
      <c r="C150" s="179" t="s">
        <v>2951</v>
      </c>
      <c r="D150" s="426" t="s">
        <v>3015</v>
      </c>
      <c r="E150" s="179" t="s">
        <v>345</v>
      </c>
      <c r="F150" s="206">
        <v>2</v>
      </c>
      <c r="G150" s="196">
        <v>5000</v>
      </c>
      <c r="H150" s="206">
        <f t="shared" si="6"/>
        <v>10000</v>
      </c>
      <c r="I150" s="196"/>
      <c r="J150" s="196" t="s">
        <v>927</v>
      </c>
      <c r="K150" s="179" t="s">
        <v>846</v>
      </c>
      <c r="L150" s="157">
        <f t="shared" si="7"/>
        <v>2</v>
      </c>
      <c r="M150" s="138">
        <f t="shared" si="8"/>
        <v>10000</v>
      </c>
    </row>
    <row r="151" s="157" customFormat="1" customHeight="1" spans="1:13">
      <c r="A151" s="142" t="s">
        <v>3071</v>
      </c>
      <c r="B151" s="179" t="s">
        <v>925</v>
      </c>
      <c r="C151" s="179" t="s">
        <v>2862</v>
      </c>
      <c r="D151" s="426" t="s">
        <v>2864</v>
      </c>
      <c r="E151" s="179" t="s">
        <v>345</v>
      </c>
      <c r="F151" s="206">
        <v>1</v>
      </c>
      <c r="G151" s="196">
        <v>90</v>
      </c>
      <c r="H151" s="206">
        <f t="shared" si="6"/>
        <v>90</v>
      </c>
      <c r="I151" s="196"/>
      <c r="J151" s="196" t="s">
        <v>927</v>
      </c>
      <c r="K151" s="179" t="s">
        <v>846</v>
      </c>
      <c r="L151" s="157">
        <f t="shared" si="7"/>
        <v>1</v>
      </c>
      <c r="M151" s="138">
        <f t="shared" si="8"/>
        <v>90</v>
      </c>
    </row>
    <row r="152" s="157" customFormat="1" customHeight="1" spans="1:13">
      <c r="A152" s="142" t="s">
        <v>3071</v>
      </c>
      <c r="B152" s="179" t="s">
        <v>925</v>
      </c>
      <c r="C152" s="179" t="s">
        <v>2953</v>
      </c>
      <c r="D152" s="426" t="s">
        <v>3024</v>
      </c>
      <c r="E152" s="179" t="s">
        <v>345</v>
      </c>
      <c r="F152" s="206">
        <v>2</v>
      </c>
      <c r="G152" s="196">
        <v>1500</v>
      </c>
      <c r="H152" s="206">
        <f t="shared" si="6"/>
        <v>3000</v>
      </c>
      <c r="I152" s="196"/>
      <c r="J152" s="196" t="s">
        <v>927</v>
      </c>
      <c r="K152" s="179" t="s">
        <v>846</v>
      </c>
      <c r="L152" s="157">
        <f t="shared" si="7"/>
        <v>2</v>
      </c>
      <c r="M152" s="138">
        <f t="shared" si="8"/>
        <v>3000</v>
      </c>
    </row>
    <row r="153" s="157" customFormat="1" customHeight="1" spans="1:13">
      <c r="A153" s="142" t="s">
        <v>3071</v>
      </c>
      <c r="B153" s="179" t="s">
        <v>925</v>
      </c>
      <c r="C153" s="179" t="s">
        <v>2938</v>
      </c>
      <c r="D153" s="426" t="s">
        <v>3023</v>
      </c>
      <c r="E153" s="179" t="s">
        <v>345</v>
      </c>
      <c r="F153" s="206">
        <v>2</v>
      </c>
      <c r="G153" s="196">
        <v>1500</v>
      </c>
      <c r="H153" s="206">
        <f t="shared" si="6"/>
        <v>3000</v>
      </c>
      <c r="I153" s="196"/>
      <c r="J153" s="196" t="s">
        <v>927</v>
      </c>
      <c r="K153" s="179" t="s">
        <v>846</v>
      </c>
      <c r="L153" s="157">
        <f t="shared" si="7"/>
        <v>2</v>
      </c>
      <c r="M153" s="138">
        <f t="shared" si="8"/>
        <v>3000</v>
      </c>
    </row>
    <row r="154" s="157" customFormat="1" customHeight="1" spans="1:13">
      <c r="A154" s="142" t="s">
        <v>3071</v>
      </c>
      <c r="B154" s="179" t="s">
        <v>3072</v>
      </c>
      <c r="C154" s="179" t="s">
        <v>2951</v>
      </c>
      <c r="D154" s="426" t="s">
        <v>3015</v>
      </c>
      <c r="E154" s="179" t="s">
        <v>345</v>
      </c>
      <c r="F154" s="206">
        <v>1</v>
      </c>
      <c r="G154" s="196">
        <v>5000</v>
      </c>
      <c r="H154" s="206">
        <f t="shared" si="6"/>
        <v>5000</v>
      </c>
      <c r="I154" s="196"/>
      <c r="J154" s="196" t="s">
        <v>929</v>
      </c>
      <c r="K154" s="179" t="s">
        <v>846</v>
      </c>
      <c r="L154" s="157">
        <f t="shared" si="7"/>
        <v>1</v>
      </c>
      <c r="M154" s="138">
        <f t="shared" si="8"/>
        <v>5000</v>
      </c>
    </row>
    <row r="155" s="157" customFormat="1" customHeight="1" spans="1:13">
      <c r="A155" s="142" t="s">
        <v>3071</v>
      </c>
      <c r="B155" s="179" t="s">
        <v>3072</v>
      </c>
      <c r="C155" s="179" t="s">
        <v>2862</v>
      </c>
      <c r="D155" s="426" t="s">
        <v>2864</v>
      </c>
      <c r="E155" s="179" t="s">
        <v>345</v>
      </c>
      <c r="F155" s="206">
        <v>1</v>
      </c>
      <c r="G155" s="196">
        <v>90</v>
      </c>
      <c r="H155" s="206">
        <f t="shared" si="6"/>
        <v>90</v>
      </c>
      <c r="I155" s="196"/>
      <c r="J155" s="196" t="s">
        <v>929</v>
      </c>
      <c r="K155" s="179" t="s">
        <v>846</v>
      </c>
      <c r="L155" s="157">
        <f t="shared" si="7"/>
        <v>1</v>
      </c>
      <c r="M155" s="138">
        <f t="shared" si="8"/>
        <v>90</v>
      </c>
    </row>
    <row r="156" s="157" customFormat="1" customHeight="1" spans="1:13">
      <c r="A156" s="142" t="s">
        <v>3071</v>
      </c>
      <c r="B156" s="179" t="s">
        <v>3072</v>
      </c>
      <c r="C156" s="179" t="s">
        <v>2953</v>
      </c>
      <c r="D156" s="426" t="s">
        <v>3024</v>
      </c>
      <c r="E156" s="179" t="s">
        <v>345</v>
      </c>
      <c r="F156" s="206">
        <v>1</v>
      </c>
      <c r="G156" s="196">
        <v>1500</v>
      </c>
      <c r="H156" s="206">
        <f t="shared" si="6"/>
        <v>1500</v>
      </c>
      <c r="I156" s="196"/>
      <c r="J156" s="196" t="s">
        <v>929</v>
      </c>
      <c r="K156" s="179" t="s">
        <v>846</v>
      </c>
      <c r="L156" s="157">
        <f t="shared" si="7"/>
        <v>1</v>
      </c>
      <c r="M156" s="138">
        <f t="shared" si="8"/>
        <v>1500</v>
      </c>
    </row>
    <row r="157" s="157" customFormat="1" customHeight="1" spans="1:13">
      <c r="A157" s="142" t="s">
        <v>3071</v>
      </c>
      <c r="B157" s="179" t="s">
        <v>3072</v>
      </c>
      <c r="C157" s="179" t="s">
        <v>2938</v>
      </c>
      <c r="D157" s="426" t="s">
        <v>3023</v>
      </c>
      <c r="E157" s="179" t="s">
        <v>345</v>
      </c>
      <c r="F157" s="206">
        <v>1</v>
      </c>
      <c r="G157" s="196">
        <v>1500</v>
      </c>
      <c r="H157" s="206">
        <f t="shared" si="6"/>
        <v>1500</v>
      </c>
      <c r="I157" s="196"/>
      <c r="J157" s="196" t="s">
        <v>929</v>
      </c>
      <c r="K157" s="179" t="s">
        <v>846</v>
      </c>
      <c r="L157" s="157">
        <f t="shared" si="7"/>
        <v>1</v>
      </c>
      <c r="M157" s="138">
        <f t="shared" si="8"/>
        <v>1500</v>
      </c>
    </row>
    <row r="158" s="157" customFormat="1" customHeight="1" spans="1:13">
      <c r="A158" s="142" t="s">
        <v>3071</v>
      </c>
      <c r="B158" s="179" t="s">
        <v>930</v>
      </c>
      <c r="C158" s="179" t="s">
        <v>2951</v>
      </c>
      <c r="D158" s="426" t="s">
        <v>3015</v>
      </c>
      <c r="E158" s="179" t="s">
        <v>345</v>
      </c>
      <c r="F158" s="206">
        <v>1</v>
      </c>
      <c r="G158" s="196">
        <v>5000</v>
      </c>
      <c r="H158" s="206">
        <f t="shared" si="6"/>
        <v>5000</v>
      </c>
      <c r="I158" s="196"/>
      <c r="J158" s="196" t="s">
        <v>931</v>
      </c>
      <c r="K158" s="179" t="s">
        <v>846</v>
      </c>
      <c r="L158" s="157">
        <f t="shared" si="7"/>
        <v>1</v>
      </c>
      <c r="M158" s="138">
        <f t="shared" si="8"/>
        <v>5000</v>
      </c>
    </row>
    <row r="159" s="157" customFormat="1" customHeight="1" spans="1:13">
      <c r="A159" s="142" t="s">
        <v>3071</v>
      </c>
      <c r="B159" s="179" t="s">
        <v>930</v>
      </c>
      <c r="C159" s="179" t="s">
        <v>2862</v>
      </c>
      <c r="D159" s="426" t="s">
        <v>2864</v>
      </c>
      <c r="E159" s="179" t="s">
        <v>345</v>
      </c>
      <c r="F159" s="206">
        <v>1</v>
      </c>
      <c r="G159" s="196">
        <v>90</v>
      </c>
      <c r="H159" s="206">
        <f t="shared" si="6"/>
        <v>90</v>
      </c>
      <c r="I159" s="196"/>
      <c r="J159" s="196" t="s">
        <v>931</v>
      </c>
      <c r="K159" s="179" t="s">
        <v>846</v>
      </c>
      <c r="L159" s="157">
        <f t="shared" si="7"/>
        <v>1</v>
      </c>
      <c r="M159" s="138">
        <f t="shared" si="8"/>
        <v>90</v>
      </c>
    </row>
    <row r="160" s="157" customFormat="1" customHeight="1" spans="1:13">
      <c r="A160" s="142" t="s">
        <v>3071</v>
      </c>
      <c r="B160" s="179" t="s">
        <v>930</v>
      </c>
      <c r="C160" s="179" t="s">
        <v>2953</v>
      </c>
      <c r="D160" s="426" t="s">
        <v>3024</v>
      </c>
      <c r="E160" s="179" t="s">
        <v>345</v>
      </c>
      <c r="F160" s="206">
        <v>1</v>
      </c>
      <c r="G160" s="196">
        <v>1500</v>
      </c>
      <c r="H160" s="206">
        <f t="shared" si="6"/>
        <v>1500</v>
      </c>
      <c r="I160" s="196"/>
      <c r="J160" s="196" t="s">
        <v>931</v>
      </c>
      <c r="K160" s="179" t="s">
        <v>846</v>
      </c>
      <c r="L160" s="157">
        <f t="shared" si="7"/>
        <v>1</v>
      </c>
      <c r="M160" s="138">
        <f t="shared" si="8"/>
        <v>1500</v>
      </c>
    </row>
    <row r="161" s="157" customFormat="1" customHeight="1" spans="1:13">
      <c r="A161" s="142" t="s">
        <v>3071</v>
      </c>
      <c r="B161" s="179" t="s">
        <v>930</v>
      </c>
      <c r="C161" s="179" t="s">
        <v>2938</v>
      </c>
      <c r="D161" s="426" t="s">
        <v>3023</v>
      </c>
      <c r="E161" s="179" t="s">
        <v>345</v>
      </c>
      <c r="F161" s="206">
        <v>1</v>
      </c>
      <c r="G161" s="196">
        <v>1500</v>
      </c>
      <c r="H161" s="206">
        <f t="shared" si="6"/>
        <v>1500</v>
      </c>
      <c r="I161" s="196"/>
      <c r="J161" s="196" t="s">
        <v>931</v>
      </c>
      <c r="K161" s="179" t="s">
        <v>846</v>
      </c>
      <c r="L161" s="157">
        <f t="shared" si="7"/>
        <v>1</v>
      </c>
      <c r="M161" s="138">
        <f t="shared" si="8"/>
        <v>1500</v>
      </c>
    </row>
    <row r="162" s="157" customFormat="1" customHeight="1" spans="1:13">
      <c r="A162" s="142" t="s">
        <v>3071</v>
      </c>
      <c r="B162" s="179" t="s">
        <v>956</v>
      </c>
      <c r="C162" s="179" t="s">
        <v>2951</v>
      </c>
      <c r="D162" s="426" t="s">
        <v>3015</v>
      </c>
      <c r="E162" s="179" t="s">
        <v>345</v>
      </c>
      <c r="F162" s="206">
        <v>1</v>
      </c>
      <c r="G162" s="196">
        <v>5000</v>
      </c>
      <c r="H162" s="206">
        <f t="shared" si="6"/>
        <v>5000</v>
      </c>
      <c r="I162" s="196"/>
      <c r="J162" s="196" t="s">
        <v>934</v>
      </c>
      <c r="K162" s="179" t="s">
        <v>846</v>
      </c>
      <c r="L162" s="157">
        <f t="shared" si="7"/>
        <v>1</v>
      </c>
      <c r="M162" s="138">
        <f t="shared" si="8"/>
        <v>5000</v>
      </c>
    </row>
    <row r="163" s="157" customFormat="1" customHeight="1" spans="1:13">
      <c r="A163" s="142" t="s">
        <v>3071</v>
      </c>
      <c r="B163" s="179" t="s">
        <v>956</v>
      </c>
      <c r="C163" s="179" t="s">
        <v>2862</v>
      </c>
      <c r="D163" s="426" t="s">
        <v>2864</v>
      </c>
      <c r="E163" s="179" t="s">
        <v>345</v>
      </c>
      <c r="F163" s="206">
        <v>1</v>
      </c>
      <c r="G163" s="196">
        <v>90</v>
      </c>
      <c r="H163" s="206">
        <f t="shared" si="6"/>
        <v>90</v>
      </c>
      <c r="I163" s="196"/>
      <c r="J163" s="196" t="s">
        <v>934</v>
      </c>
      <c r="K163" s="179" t="s">
        <v>846</v>
      </c>
      <c r="L163" s="157">
        <f t="shared" si="7"/>
        <v>1</v>
      </c>
      <c r="M163" s="138">
        <f t="shared" si="8"/>
        <v>90</v>
      </c>
    </row>
    <row r="164" s="157" customFormat="1" customHeight="1" spans="1:13">
      <c r="A164" s="142" t="s">
        <v>3071</v>
      </c>
      <c r="B164" s="179" t="s">
        <v>956</v>
      </c>
      <c r="C164" s="179" t="s">
        <v>2953</v>
      </c>
      <c r="D164" s="426" t="s">
        <v>3024</v>
      </c>
      <c r="E164" s="179" t="s">
        <v>345</v>
      </c>
      <c r="F164" s="206">
        <v>1</v>
      </c>
      <c r="G164" s="196">
        <v>1500</v>
      </c>
      <c r="H164" s="206">
        <f t="shared" si="6"/>
        <v>1500</v>
      </c>
      <c r="I164" s="196"/>
      <c r="J164" s="196" t="s">
        <v>934</v>
      </c>
      <c r="K164" s="179" t="s">
        <v>846</v>
      </c>
      <c r="L164" s="157">
        <f t="shared" si="7"/>
        <v>1</v>
      </c>
      <c r="M164" s="138">
        <f t="shared" si="8"/>
        <v>1500</v>
      </c>
    </row>
    <row r="165" s="157" customFormat="1" customHeight="1" spans="1:13">
      <c r="A165" s="142" t="s">
        <v>3071</v>
      </c>
      <c r="B165" s="179" t="s">
        <v>956</v>
      </c>
      <c r="C165" s="179" t="s">
        <v>2938</v>
      </c>
      <c r="D165" s="426" t="s">
        <v>3023</v>
      </c>
      <c r="E165" s="179" t="s">
        <v>345</v>
      </c>
      <c r="F165" s="206">
        <v>1</v>
      </c>
      <c r="G165" s="196">
        <v>1500</v>
      </c>
      <c r="H165" s="206">
        <f t="shared" si="6"/>
        <v>1500</v>
      </c>
      <c r="I165" s="196"/>
      <c r="J165" s="196" t="s">
        <v>934</v>
      </c>
      <c r="K165" s="179" t="s">
        <v>846</v>
      </c>
      <c r="L165" s="157">
        <f t="shared" si="7"/>
        <v>1</v>
      </c>
      <c r="M165" s="138">
        <f t="shared" si="8"/>
        <v>1500</v>
      </c>
    </row>
    <row r="166" s="157" customFormat="1" customHeight="1" spans="1:13">
      <c r="A166" s="142" t="s">
        <v>3071</v>
      </c>
      <c r="B166" s="179" t="s">
        <v>3073</v>
      </c>
      <c r="C166" s="179" t="s">
        <v>2951</v>
      </c>
      <c r="D166" s="426" t="s">
        <v>3015</v>
      </c>
      <c r="E166" s="179" t="s">
        <v>345</v>
      </c>
      <c r="F166" s="206">
        <v>2</v>
      </c>
      <c r="G166" s="196">
        <v>5000</v>
      </c>
      <c r="H166" s="206">
        <f t="shared" si="6"/>
        <v>10000</v>
      </c>
      <c r="I166" s="196"/>
      <c r="J166" s="196" t="s">
        <v>935</v>
      </c>
      <c r="K166" s="179" t="s">
        <v>846</v>
      </c>
      <c r="L166" s="157">
        <f t="shared" si="7"/>
        <v>2</v>
      </c>
      <c r="M166" s="138">
        <f t="shared" si="8"/>
        <v>10000</v>
      </c>
    </row>
    <row r="167" s="157" customFormat="1" customHeight="1" spans="1:13">
      <c r="A167" s="142" t="s">
        <v>3071</v>
      </c>
      <c r="B167" s="179" t="s">
        <v>3073</v>
      </c>
      <c r="C167" s="179" t="s">
        <v>2862</v>
      </c>
      <c r="D167" s="426" t="s">
        <v>2864</v>
      </c>
      <c r="E167" s="179" t="s">
        <v>345</v>
      </c>
      <c r="F167" s="206">
        <v>1</v>
      </c>
      <c r="G167" s="196">
        <v>90</v>
      </c>
      <c r="H167" s="206">
        <f t="shared" si="6"/>
        <v>90</v>
      </c>
      <c r="I167" s="196"/>
      <c r="J167" s="196" t="s">
        <v>935</v>
      </c>
      <c r="K167" s="179" t="s">
        <v>846</v>
      </c>
      <c r="L167" s="157">
        <f t="shared" si="7"/>
        <v>1</v>
      </c>
      <c r="M167" s="138">
        <f t="shared" si="8"/>
        <v>90</v>
      </c>
    </row>
    <row r="168" s="157" customFormat="1" customHeight="1" spans="1:13">
      <c r="A168" s="142" t="s">
        <v>3071</v>
      </c>
      <c r="B168" s="179" t="s">
        <v>3073</v>
      </c>
      <c r="C168" s="179" t="s">
        <v>2953</v>
      </c>
      <c r="D168" s="426" t="s">
        <v>3024</v>
      </c>
      <c r="E168" s="179" t="s">
        <v>345</v>
      </c>
      <c r="F168" s="206">
        <v>2</v>
      </c>
      <c r="G168" s="196">
        <v>1500</v>
      </c>
      <c r="H168" s="206">
        <f t="shared" si="6"/>
        <v>3000</v>
      </c>
      <c r="I168" s="196"/>
      <c r="J168" s="196" t="s">
        <v>935</v>
      </c>
      <c r="K168" s="179" t="s">
        <v>846</v>
      </c>
      <c r="L168" s="157">
        <f t="shared" si="7"/>
        <v>2</v>
      </c>
      <c r="M168" s="138">
        <f t="shared" si="8"/>
        <v>3000</v>
      </c>
    </row>
    <row r="169" s="157" customFormat="1" customHeight="1" spans="1:13">
      <c r="A169" s="142" t="s">
        <v>3071</v>
      </c>
      <c r="B169" s="179" t="s">
        <v>3073</v>
      </c>
      <c r="C169" s="179" t="s">
        <v>2938</v>
      </c>
      <c r="D169" s="426" t="s">
        <v>3023</v>
      </c>
      <c r="E169" s="179" t="s">
        <v>345</v>
      </c>
      <c r="F169" s="206">
        <v>2</v>
      </c>
      <c r="G169" s="196">
        <v>1500</v>
      </c>
      <c r="H169" s="206">
        <f t="shared" si="6"/>
        <v>3000</v>
      </c>
      <c r="I169" s="196"/>
      <c r="J169" s="196" t="s">
        <v>935</v>
      </c>
      <c r="K169" s="179" t="s">
        <v>846</v>
      </c>
      <c r="L169" s="157">
        <f t="shared" si="7"/>
        <v>2</v>
      </c>
      <c r="M169" s="138">
        <f t="shared" si="8"/>
        <v>3000</v>
      </c>
    </row>
    <row r="170" s="157" customFormat="1" customHeight="1" spans="1:13">
      <c r="A170" s="142" t="s">
        <v>3071</v>
      </c>
      <c r="B170" s="179" t="s">
        <v>3073</v>
      </c>
      <c r="C170" s="196" t="s">
        <v>3013</v>
      </c>
      <c r="D170" s="309" t="s">
        <v>3014</v>
      </c>
      <c r="E170" s="179" t="s">
        <v>345</v>
      </c>
      <c r="F170" s="206">
        <v>1</v>
      </c>
      <c r="G170" s="196">
        <v>1200</v>
      </c>
      <c r="H170" s="206">
        <f t="shared" si="6"/>
        <v>1200</v>
      </c>
      <c r="I170" s="196"/>
      <c r="J170" s="196" t="s">
        <v>935</v>
      </c>
      <c r="K170" s="179" t="s">
        <v>846</v>
      </c>
      <c r="L170" s="157">
        <f t="shared" si="7"/>
        <v>1</v>
      </c>
      <c r="M170" s="138">
        <f t="shared" si="8"/>
        <v>1200</v>
      </c>
    </row>
    <row r="171" s="157" customFormat="1" customHeight="1" spans="1:13">
      <c r="A171" s="142" t="s">
        <v>3071</v>
      </c>
      <c r="B171" s="179" t="s">
        <v>3074</v>
      </c>
      <c r="C171" s="179" t="s">
        <v>2951</v>
      </c>
      <c r="D171" s="426" t="s">
        <v>3015</v>
      </c>
      <c r="E171" s="179" t="s">
        <v>345</v>
      </c>
      <c r="F171" s="206">
        <v>1</v>
      </c>
      <c r="G171" s="196">
        <v>5000</v>
      </c>
      <c r="H171" s="206">
        <f t="shared" si="6"/>
        <v>5000</v>
      </c>
      <c r="I171" s="196"/>
      <c r="J171" s="196" t="s">
        <v>936</v>
      </c>
      <c r="K171" s="179" t="s">
        <v>846</v>
      </c>
      <c r="L171" s="157">
        <f t="shared" si="7"/>
        <v>1</v>
      </c>
      <c r="M171" s="138">
        <f t="shared" si="8"/>
        <v>5000</v>
      </c>
    </row>
    <row r="172" s="157" customFormat="1" customHeight="1" spans="1:13">
      <c r="A172" s="142" t="s">
        <v>3071</v>
      </c>
      <c r="B172" s="179" t="s">
        <v>3074</v>
      </c>
      <c r="C172" s="179" t="s">
        <v>2862</v>
      </c>
      <c r="D172" s="426" t="s">
        <v>2864</v>
      </c>
      <c r="E172" s="179" t="s">
        <v>345</v>
      </c>
      <c r="F172" s="206">
        <v>1</v>
      </c>
      <c r="G172" s="196">
        <v>90</v>
      </c>
      <c r="H172" s="206">
        <f t="shared" si="6"/>
        <v>90</v>
      </c>
      <c r="I172" s="196"/>
      <c r="J172" s="196" t="s">
        <v>936</v>
      </c>
      <c r="K172" s="179" t="s">
        <v>846</v>
      </c>
      <c r="L172" s="157">
        <f t="shared" si="7"/>
        <v>1</v>
      </c>
      <c r="M172" s="138">
        <f t="shared" si="8"/>
        <v>90</v>
      </c>
    </row>
    <row r="173" s="157" customFormat="1" customHeight="1" spans="1:13">
      <c r="A173" s="142" t="s">
        <v>3071</v>
      </c>
      <c r="B173" s="179" t="s">
        <v>3074</v>
      </c>
      <c r="C173" s="179" t="s">
        <v>2953</v>
      </c>
      <c r="D173" s="426" t="s">
        <v>3024</v>
      </c>
      <c r="E173" s="179" t="s">
        <v>345</v>
      </c>
      <c r="F173" s="206">
        <v>1</v>
      </c>
      <c r="G173" s="196">
        <v>1500</v>
      </c>
      <c r="H173" s="206">
        <f t="shared" si="6"/>
        <v>1500</v>
      </c>
      <c r="I173" s="196"/>
      <c r="J173" s="196" t="s">
        <v>936</v>
      </c>
      <c r="K173" s="179" t="s">
        <v>846</v>
      </c>
      <c r="L173" s="157">
        <f t="shared" si="7"/>
        <v>1</v>
      </c>
      <c r="M173" s="138">
        <f t="shared" si="8"/>
        <v>1500</v>
      </c>
    </row>
    <row r="174" s="157" customFormat="1" customHeight="1" spans="1:13">
      <c r="A174" s="142" t="s">
        <v>3071</v>
      </c>
      <c r="B174" s="179" t="s">
        <v>3074</v>
      </c>
      <c r="C174" s="179" t="s">
        <v>2938</v>
      </c>
      <c r="D174" s="426" t="s">
        <v>3023</v>
      </c>
      <c r="E174" s="179" t="s">
        <v>345</v>
      </c>
      <c r="F174" s="206">
        <v>1</v>
      </c>
      <c r="G174" s="196">
        <v>1500</v>
      </c>
      <c r="H174" s="206">
        <f t="shared" si="6"/>
        <v>1500</v>
      </c>
      <c r="I174" s="196"/>
      <c r="J174" s="196" t="s">
        <v>936</v>
      </c>
      <c r="K174" s="179" t="s">
        <v>846</v>
      </c>
      <c r="L174" s="157">
        <f t="shared" si="7"/>
        <v>1</v>
      </c>
      <c r="M174" s="138">
        <f t="shared" si="8"/>
        <v>1500</v>
      </c>
    </row>
    <row r="175" s="157" customFormat="1" customHeight="1" spans="1:13">
      <c r="A175" s="142" t="s">
        <v>3071</v>
      </c>
      <c r="B175" s="179" t="s">
        <v>3075</v>
      </c>
      <c r="C175" s="179" t="s">
        <v>2951</v>
      </c>
      <c r="D175" s="426" t="s">
        <v>3015</v>
      </c>
      <c r="E175" s="179" t="s">
        <v>345</v>
      </c>
      <c r="F175" s="206">
        <v>3</v>
      </c>
      <c r="G175" s="196">
        <v>5000</v>
      </c>
      <c r="H175" s="206">
        <f t="shared" si="6"/>
        <v>15000</v>
      </c>
      <c r="I175" s="196"/>
      <c r="J175" s="196" t="s">
        <v>938</v>
      </c>
      <c r="K175" s="179" t="s">
        <v>846</v>
      </c>
      <c r="L175" s="157">
        <f t="shared" si="7"/>
        <v>3</v>
      </c>
      <c r="M175" s="138">
        <f t="shared" si="8"/>
        <v>15000</v>
      </c>
    </row>
    <row r="176" s="157" customFormat="1" customHeight="1" spans="1:13">
      <c r="A176" s="142" t="s">
        <v>3071</v>
      </c>
      <c r="B176" s="179" t="s">
        <v>3075</v>
      </c>
      <c r="C176" s="196" t="s">
        <v>3013</v>
      </c>
      <c r="D176" s="309" t="s">
        <v>3014</v>
      </c>
      <c r="E176" s="179" t="s">
        <v>345</v>
      </c>
      <c r="F176" s="206">
        <v>1</v>
      </c>
      <c r="G176" s="196">
        <v>1200</v>
      </c>
      <c r="H176" s="206">
        <f t="shared" si="6"/>
        <v>1200</v>
      </c>
      <c r="I176" s="196"/>
      <c r="J176" s="196" t="s">
        <v>938</v>
      </c>
      <c r="K176" s="179" t="s">
        <v>846</v>
      </c>
      <c r="L176" s="157">
        <f t="shared" si="7"/>
        <v>1</v>
      </c>
      <c r="M176" s="138">
        <f t="shared" si="8"/>
        <v>1200</v>
      </c>
    </row>
    <row r="177" s="157" customFormat="1" customHeight="1" spans="1:13">
      <c r="A177" s="142" t="s">
        <v>3071</v>
      </c>
      <c r="B177" s="179" t="s">
        <v>3075</v>
      </c>
      <c r="C177" s="179" t="s">
        <v>2862</v>
      </c>
      <c r="D177" s="426" t="s">
        <v>2864</v>
      </c>
      <c r="E177" s="179" t="s">
        <v>345</v>
      </c>
      <c r="F177" s="206">
        <v>1</v>
      </c>
      <c r="G177" s="196">
        <v>90</v>
      </c>
      <c r="H177" s="206">
        <f t="shared" si="6"/>
        <v>90</v>
      </c>
      <c r="I177" s="196"/>
      <c r="J177" s="196" t="s">
        <v>938</v>
      </c>
      <c r="K177" s="179" t="s">
        <v>846</v>
      </c>
      <c r="L177" s="157">
        <f t="shared" si="7"/>
        <v>1</v>
      </c>
      <c r="M177" s="138">
        <f t="shared" si="8"/>
        <v>90</v>
      </c>
    </row>
    <row r="178" s="157" customFormat="1" customHeight="1" spans="1:13">
      <c r="A178" s="142" t="s">
        <v>3071</v>
      </c>
      <c r="B178" s="179" t="s">
        <v>939</v>
      </c>
      <c r="C178" s="179" t="s">
        <v>2951</v>
      </c>
      <c r="D178" s="426" t="s">
        <v>3015</v>
      </c>
      <c r="E178" s="179" t="s">
        <v>345</v>
      </c>
      <c r="F178" s="206">
        <v>1</v>
      </c>
      <c r="G178" s="196">
        <v>5000</v>
      </c>
      <c r="H178" s="206">
        <f t="shared" si="6"/>
        <v>5000</v>
      </c>
      <c r="I178" s="196"/>
      <c r="J178" s="196" t="s">
        <v>940</v>
      </c>
      <c r="K178" s="179" t="s">
        <v>846</v>
      </c>
      <c r="L178" s="157">
        <f t="shared" si="7"/>
        <v>1</v>
      </c>
      <c r="M178" s="138">
        <f t="shared" si="8"/>
        <v>5000</v>
      </c>
    </row>
    <row r="179" s="157" customFormat="1" customHeight="1" spans="1:13">
      <c r="A179" s="142" t="s">
        <v>3071</v>
      </c>
      <c r="B179" s="179" t="s">
        <v>939</v>
      </c>
      <c r="C179" s="196" t="s">
        <v>3013</v>
      </c>
      <c r="D179" s="309" t="s">
        <v>3014</v>
      </c>
      <c r="E179" s="179" t="s">
        <v>345</v>
      </c>
      <c r="F179" s="206">
        <v>1</v>
      </c>
      <c r="G179" s="196">
        <v>1200</v>
      </c>
      <c r="H179" s="206">
        <f t="shared" si="6"/>
        <v>1200</v>
      </c>
      <c r="I179" s="196"/>
      <c r="J179" s="196" t="s">
        <v>940</v>
      </c>
      <c r="K179" s="179" t="s">
        <v>846</v>
      </c>
      <c r="L179" s="157">
        <f t="shared" si="7"/>
        <v>1</v>
      </c>
      <c r="M179" s="138">
        <f t="shared" si="8"/>
        <v>1200</v>
      </c>
    </row>
    <row r="180" s="157" customFormat="1" customHeight="1" spans="1:13">
      <c r="A180" s="142" t="s">
        <v>3071</v>
      </c>
      <c r="B180" s="179" t="s">
        <v>939</v>
      </c>
      <c r="C180" s="179" t="s">
        <v>2862</v>
      </c>
      <c r="D180" s="426" t="s">
        <v>2864</v>
      </c>
      <c r="E180" s="179" t="s">
        <v>345</v>
      </c>
      <c r="F180" s="206">
        <v>1</v>
      </c>
      <c r="G180" s="196">
        <v>90</v>
      </c>
      <c r="H180" s="206">
        <f t="shared" si="6"/>
        <v>90</v>
      </c>
      <c r="I180" s="196"/>
      <c r="J180" s="196" t="s">
        <v>940</v>
      </c>
      <c r="K180" s="179" t="s">
        <v>846</v>
      </c>
      <c r="L180" s="157">
        <f t="shared" si="7"/>
        <v>1</v>
      </c>
      <c r="M180" s="138">
        <f t="shared" si="8"/>
        <v>90</v>
      </c>
    </row>
    <row r="181" s="157" customFormat="1" customHeight="1" spans="1:13">
      <c r="A181" s="142" t="s">
        <v>3071</v>
      </c>
      <c r="B181" s="179" t="s">
        <v>810</v>
      </c>
      <c r="C181" s="179" t="s">
        <v>2951</v>
      </c>
      <c r="D181" s="426" t="s">
        <v>3015</v>
      </c>
      <c r="E181" s="179" t="s">
        <v>345</v>
      </c>
      <c r="F181" s="206">
        <v>1</v>
      </c>
      <c r="G181" s="196">
        <v>5000</v>
      </c>
      <c r="H181" s="206">
        <f t="shared" si="6"/>
        <v>5000</v>
      </c>
      <c r="I181" s="196"/>
      <c r="J181" s="196" t="s">
        <v>942</v>
      </c>
      <c r="K181" s="179" t="s">
        <v>846</v>
      </c>
      <c r="L181" s="157">
        <f t="shared" si="7"/>
        <v>1</v>
      </c>
      <c r="M181" s="138">
        <f t="shared" si="8"/>
        <v>5000</v>
      </c>
    </row>
    <row r="182" s="157" customFormat="1" customHeight="1" spans="1:13">
      <c r="A182" s="142" t="s">
        <v>3071</v>
      </c>
      <c r="B182" s="179" t="s">
        <v>810</v>
      </c>
      <c r="C182" s="179" t="s">
        <v>2862</v>
      </c>
      <c r="D182" s="426" t="s">
        <v>2864</v>
      </c>
      <c r="E182" s="179" t="s">
        <v>345</v>
      </c>
      <c r="F182" s="206">
        <v>1</v>
      </c>
      <c r="G182" s="196">
        <v>90</v>
      </c>
      <c r="H182" s="206">
        <f t="shared" si="6"/>
        <v>90</v>
      </c>
      <c r="I182" s="196"/>
      <c r="J182" s="196" t="s">
        <v>942</v>
      </c>
      <c r="K182" s="179" t="s">
        <v>846</v>
      </c>
      <c r="L182" s="157">
        <f t="shared" si="7"/>
        <v>1</v>
      </c>
      <c r="M182" s="138">
        <f t="shared" si="8"/>
        <v>90</v>
      </c>
    </row>
    <row r="183" s="157" customFormat="1" customHeight="1" spans="1:13">
      <c r="A183" s="142" t="s">
        <v>3071</v>
      </c>
      <c r="B183" s="179" t="s">
        <v>810</v>
      </c>
      <c r="C183" s="196" t="s">
        <v>3013</v>
      </c>
      <c r="D183" s="309" t="s">
        <v>3014</v>
      </c>
      <c r="E183" s="179" t="s">
        <v>345</v>
      </c>
      <c r="F183" s="206">
        <v>1</v>
      </c>
      <c r="G183" s="196">
        <v>1200</v>
      </c>
      <c r="H183" s="206">
        <f t="shared" si="6"/>
        <v>1200</v>
      </c>
      <c r="I183" s="196"/>
      <c r="J183" s="196" t="s">
        <v>942</v>
      </c>
      <c r="K183" s="179" t="s">
        <v>846</v>
      </c>
      <c r="L183" s="157">
        <f t="shared" si="7"/>
        <v>1</v>
      </c>
      <c r="M183" s="138">
        <f t="shared" si="8"/>
        <v>1200</v>
      </c>
    </row>
    <row r="184" s="157" customFormat="1" customHeight="1" spans="1:13">
      <c r="A184" s="142" t="s">
        <v>3071</v>
      </c>
      <c r="B184" s="179" t="s">
        <v>810</v>
      </c>
      <c r="C184" s="179" t="s">
        <v>2953</v>
      </c>
      <c r="D184" s="426" t="s">
        <v>3024</v>
      </c>
      <c r="E184" s="179" t="s">
        <v>345</v>
      </c>
      <c r="F184" s="206">
        <v>1</v>
      </c>
      <c r="G184" s="196">
        <v>1500</v>
      </c>
      <c r="H184" s="206">
        <f t="shared" si="6"/>
        <v>1500</v>
      </c>
      <c r="I184" s="196"/>
      <c r="J184" s="196" t="s">
        <v>942</v>
      </c>
      <c r="K184" s="179" t="s">
        <v>846</v>
      </c>
      <c r="L184" s="157">
        <f t="shared" si="7"/>
        <v>1</v>
      </c>
      <c r="M184" s="138">
        <f t="shared" si="8"/>
        <v>1500</v>
      </c>
    </row>
    <row r="185" s="157" customFormat="1" customHeight="1" spans="1:13">
      <c r="A185" s="142" t="s">
        <v>3071</v>
      </c>
      <c r="B185" s="179" t="s">
        <v>810</v>
      </c>
      <c r="C185" s="179" t="s">
        <v>2938</v>
      </c>
      <c r="D185" s="426" t="s">
        <v>3023</v>
      </c>
      <c r="E185" s="179" t="s">
        <v>345</v>
      </c>
      <c r="F185" s="206">
        <v>1</v>
      </c>
      <c r="G185" s="196">
        <v>1500</v>
      </c>
      <c r="H185" s="206">
        <f t="shared" si="6"/>
        <v>1500</v>
      </c>
      <c r="I185" s="196"/>
      <c r="J185" s="196" t="s">
        <v>942</v>
      </c>
      <c r="K185" s="179" t="s">
        <v>846</v>
      </c>
      <c r="L185" s="157">
        <f t="shared" si="7"/>
        <v>1</v>
      </c>
      <c r="M185" s="138">
        <f t="shared" si="8"/>
        <v>1500</v>
      </c>
    </row>
    <row r="186" s="157" customFormat="1" customHeight="1" spans="1:13">
      <c r="A186" s="142" t="s">
        <v>3071</v>
      </c>
      <c r="B186" s="179" t="s">
        <v>943</v>
      </c>
      <c r="C186" s="179" t="s">
        <v>2951</v>
      </c>
      <c r="D186" s="426" t="s">
        <v>3015</v>
      </c>
      <c r="E186" s="179" t="s">
        <v>345</v>
      </c>
      <c r="F186" s="206">
        <v>3</v>
      </c>
      <c r="G186" s="196">
        <v>5000</v>
      </c>
      <c r="H186" s="206">
        <f t="shared" si="6"/>
        <v>15000</v>
      </c>
      <c r="I186" s="196"/>
      <c r="J186" s="196" t="s">
        <v>944</v>
      </c>
      <c r="K186" s="179" t="s">
        <v>846</v>
      </c>
      <c r="L186" s="157">
        <f t="shared" si="7"/>
        <v>3</v>
      </c>
      <c r="M186" s="138">
        <f t="shared" si="8"/>
        <v>15000</v>
      </c>
    </row>
    <row r="187" s="157" customFormat="1" customHeight="1" spans="1:13">
      <c r="A187" s="142" t="s">
        <v>3071</v>
      </c>
      <c r="B187" s="179" t="s">
        <v>943</v>
      </c>
      <c r="C187" s="179" t="s">
        <v>2862</v>
      </c>
      <c r="D187" s="426" t="s">
        <v>2864</v>
      </c>
      <c r="E187" s="179" t="s">
        <v>345</v>
      </c>
      <c r="F187" s="206">
        <v>1</v>
      </c>
      <c r="G187" s="196">
        <v>90</v>
      </c>
      <c r="H187" s="206">
        <f t="shared" si="6"/>
        <v>90</v>
      </c>
      <c r="I187" s="196"/>
      <c r="J187" s="196" t="s">
        <v>944</v>
      </c>
      <c r="K187" s="179" t="s">
        <v>846</v>
      </c>
      <c r="L187" s="157">
        <f t="shared" si="7"/>
        <v>1</v>
      </c>
      <c r="M187" s="138">
        <f t="shared" si="8"/>
        <v>90</v>
      </c>
    </row>
    <row r="188" s="157" customFormat="1" customHeight="1" spans="1:13">
      <c r="A188" s="142" t="s">
        <v>3071</v>
      </c>
      <c r="B188" s="179" t="s">
        <v>943</v>
      </c>
      <c r="C188" s="196" t="s">
        <v>3013</v>
      </c>
      <c r="D188" s="309" t="s">
        <v>3014</v>
      </c>
      <c r="E188" s="179" t="s">
        <v>345</v>
      </c>
      <c r="F188" s="206">
        <v>3</v>
      </c>
      <c r="G188" s="196">
        <v>1200</v>
      </c>
      <c r="H188" s="206">
        <f t="shared" si="6"/>
        <v>3600</v>
      </c>
      <c r="I188" s="196"/>
      <c r="J188" s="196" t="s">
        <v>944</v>
      </c>
      <c r="K188" s="179" t="s">
        <v>846</v>
      </c>
      <c r="L188" s="157">
        <f t="shared" si="7"/>
        <v>3</v>
      </c>
      <c r="M188" s="138">
        <f t="shared" si="8"/>
        <v>3600</v>
      </c>
    </row>
    <row r="189" s="157" customFormat="1" customHeight="1" spans="1:13">
      <c r="A189" s="142" t="s">
        <v>3071</v>
      </c>
      <c r="B189" s="179" t="s">
        <v>943</v>
      </c>
      <c r="C189" s="179" t="s">
        <v>2949</v>
      </c>
      <c r="D189" s="426" t="s">
        <v>3029</v>
      </c>
      <c r="E189" s="179" t="s">
        <v>345</v>
      </c>
      <c r="F189" s="206">
        <v>1</v>
      </c>
      <c r="G189" s="196">
        <v>800</v>
      </c>
      <c r="H189" s="206">
        <f t="shared" si="6"/>
        <v>800</v>
      </c>
      <c r="I189" s="196"/>
      <c r="J189" s="196" t="s">
        <v>944</v>
      </c>
      <c r="K189" s="179" t="s">
        <v>846</v>
      </c>
      <c r="L189" s="157">
        <f t="shared" si="7"/>
        <v>1</v>
      </c>
      <c r="M189" s="138">
        <f t="shared" si="8"/>
        <v>800</v>
      </c>
    </row>
    <row r="190" s="157" customFormat="1" customHeight="1" spans="1:13">
      <c r="A190" s="142" t="s">
        <v>3071</v>
      </c>
      <c r="B190" s="179" t="s">
        <v>943</v>
      </c>
      <c r="C190" s="179" t="s">
        <v>2938</v>
      </c>
      <c r="D190" s="426" t="s">
        <v>3023</v>
      </c>
      <c r="E190" s="179" t="s">
        <v>345</v>
      </c>
      <c r="F190" s="206">
        <v>3</v>
      </c>
      <c r="G190" s="196">
        <v>1500</v>
      </c>
      <c r="H190" s="206">
        <f t="shared" si="6"/>
        <v>4500</v>
      </c>
      <c r="I190" s="196"/>
      <c r="J190" s="196" t="s">
        <v>944</v>
      </c>
      <c r="K190" s="179" t="s">
        <v>846</v>
      </c>
      <c r="L190" s="157">
        <f t="shared" si="7"/>
        <v>3</v>
      </c>
      <c r="M190" s="138">
        <f t="shared" si="8"/>
        <v>4500</v>
      </c>
    </row>
    <row r="191" s="157" customFormat="1" customHeight="1" spans="1:13">
      <c r="A191" s="142" t="s">
        <v>3071</v>
      </c>
      <c r="B191" s="179" t="s">
        <v>943</v>
      </c>
      <c r="C191" s="179" t="s">
        <v>2953</v>
      </c>
      <c r="D191" s="426" t="s">
        <v>3024</v>
      </c>
      <c r="E191" s="179" t="s">
        <v>345</v>
      </c>
      <c r="F191" s="206">
        <v>3</v>
      </c>
      <c r="G191" s="196">
        <v>1500</v>
      </c>
      <c r="H191" s="206">
        <f t="shared" si="6"/>
        <v>4500</v>
      </c>
      <c r="I191" s="196"/>
      <c r="J191" s="196" t="s">
        <v>944</v>
      </c>
      <c r="K191" s="179" t="s">
        <v>846</v>
      </c>
      <c r="L191" s="157">
        <f t="shared" si="7"/>
        <v>3</v>
      </c>
      <c r="M191" s="138">
        <f t="shared" si="8"/>
        <v>4500</v>
      </c>
    </row>
    <row r="192" s="157" customFormat="1" customHeight="1" spans="1:13">
      <c r="A192" s="142" t="s">
        <v>3071</v>
      </c>
      <c r="B192" s="179" t="s">
        <v>913</v>
      </c>
      <c r="C192" s="179" t="s">
        <v>2951</v>
      </c>
      <c r="D192" s="426" t="s">
        <v>3015</v>
      </c>
      <c r="E192" s="179" t="s">
        <v>345</v>
      </c>
      <c r="F192" s="206">
        <v>7</v>
      </c>
      <c r="G192" s="196">
        <v>5000</v>
      </c>
      <c r="H192" s="206">
        <f t="shared" si="6"/>
        <v>35000</v>
      </c>
      <c r="I192" s="196"/>
      <c r="J192" s="196" t="s">
        <v>946</v>
      </c>
      <c r="K192" s="179" t="s">
        <v>846</v>
      </c>
      <c r="L192" s="157">
        <f t="shared" si="7"/>
        <v>7</v>
      </c>
      <c r="M192" s="138">
        <f t="shared" si="8"/>
        <v>35000</v>
      </c>
    </row>
    <row r="193" s="157" customFormat="1" customHeight="1" spans="1:13">
      <c r="A193" s="142" t="s">
        <v>3071</v>
      </c>
      <c r="B193" s="179" t="s">
        <v>913</v>
      </c>
      <c r="C193" s="196" t="s">
        <v>3013</v>
      </c>
      <c r="D193" s="309" t="s">
        <v>3014</v>
      </c>
      <c r="E193" s="179" t="s">
        <v>345</v>
      </c>
      <c r="F193" s="206">
        <v>1</v>
      </c>
      <c r="G193" s="196">
        <v>1200</v>
      </c>
      <c r="H193" s="206">
        <f t="shared" si="6"/>
        <v>1200</v>
      </c>
      <c r="I193" s="196"/>
      <c r="J193" s="196" t="s">
        <v>946</v>
      </c>
      <c r="K193" s="179" t="s">
        <v>846</v>
      </c>
      <c r="L193" s="157">
        <f t="shared" si="7"/>
        <v>1</v>
      </c>
      <c r="M193" s="138">
        <f t="shared" si="8"/>
        <v>1200</v>
      </c>
    </row>
    <row r="194" s="157" customFormat="1" customHeight="1" spans="1:13">
      <c r="A194" s="142" t="s">
        <v>3071</v>
      </c>
      <c r="B194" s="179" t="s">
        <v>913</v>
      </c>
      <c r="C194" s="179" t="s">
        <v>2862</v>
      </c>
      <c r="D194" s="426" t="s">
        <v>2864</v>
      </c>
      <c r="E194" s="179" t="s">
        <v>345</v>
      </c>
      <c r="F194" s="206">
        <v>1</v>
      </c>
      <c r="G194" s="196">
        <v>90</v>
      </c>
      <c r="H194" s="206">
        <f t="shared" si="6"/>
        <v>90</v>
      </c>
      <c r="I194" s="196"/>
      <c r="J194" s="196" t="s">
        <v>946</v>
      </c>
      <c r="K194" s="179" t="s">
        <v>846</v>
      </c>
      <c r="L194" s="157">
        <f t="shared" si="7"/>
        <v>1</v>
      </c>
      <c r="M194" s="138">
        <f t="shared" si="8"/>
        <v>90</v>
      </c>
    </row>
    <row r="195" s="157" customFormat="1" customHeight="1" spans="1:13">
      <c r="A195" s="142" t="s">
        <v>3071</v>
      </c>
      <c r="B195" s="179" t="s">
        <v>3076</v>
      </c>
      <c r="C195" s="179" t="s">
        <v>2951</v>
      </c>
      <c r="D195" s="426" t="s">
        <v>3015</v>
      </c>
      <c r="E195" s="179" t="s">
        <v>345</v>
      </c>
      <c r="F195" s="206">
        <v>7</v>
      </c>
      <c r="G195" s="196">
        <v>5000</v>
      </c>
      <c r="H195" s="206">
        <f t="shared" si="6"/>
        <v>35000</v>
      </c>
      <c r="I195" s="196"/>
      <c r="J195" s="196" t="s">
        <v>948</v>
      </c>
      <c r="K195" s="179" t="s">
        <v>846</v>
      </c>
      <c r="L195" s="157">
        <f t="shared" si="7"/>
        <v>7</v>
      </c>
      <c r="M195" s="138">
        <f t="shared" si="8"/>
        <v>35000</v>
      </c>
    </row>
    <row r="196" s="157" customFormat="1" customHeight="1" spans="1:13">
      <c r="A196" s="142" t="s">
        <v>3071</v>
      </c>
      <c r="B196" s="179" t="s">
        <v>3076</v>
      </c>
      <c r="C196" s="179" t="s">
        <v>2862</v>
      </c>
      <c r="D196" s="426" t="s">
        <v>2864</v>
      </c>
      <c r="E196" s="179" t="s">
        <v>345</v>
      </c>
      <c r="F196" s="206">
        <v>1</v>
      </c>
      <c r="G196" s="196">
        <v>90</v>
      </c>
      <c r="H196" s="206">
        <f t="shared" si="6"/>
        <v>90</v>
      </c>
      <c r="I196" s="196"/>
      <c r="J196" s="196" t="s">
        <v>948</v>
      </c>
      <c r="K196" s="179" t="s">
        <v>846</v>
      </c>
      <c r="L196" s="157">
        <f t="shared" si="7"/>
        <v>1</v>
      </c>
      <c r="M196" s="138">
        <f t="shared" si="8"/>
        <v>90</v>
      </c>
    </row>
    <row r="197" s="157" customFormat="1" customHeight="1" spans="1:13">
      <c r="A197" s="142" t="s">
        <v>3071</v>
      </c>
      <c r="B197" s="179" t="s">
        <v>1526</v>
      </c>
      <c r="C197" s="179" t="s">
        <v>2951</v>
      </c>
      <c r="D197" s="426" t="s">
        <v>3015</v>
      </c>
      <c r="E197" s="179" t="s">
        <v>345</v>
      </c>
      <c r="F197" s="206">
        <v>7</v>
      </c>
      <c r="G197" s="196">
        <v>5000</v>
      </c>
      <c r="H197" s="206">
        <f t="shared" ref="H197:H260" si="9" xml:space="preserve">F197*G197</f>
        <v>35000</v>
      </c>
      <c r="I197" s="196"/>
      <c r="J197" s="196" t="s">
        <v>950</v>
      </c>
      <c r="K197" s="179" t="s">
        <v>846</v>
      </c>
      <c r="L197" s="157">
        <f t="shared" ref="L197:L260" si="10" xml:space="preserve">F197</f>
        <v>7</v>
      </c>
      <c r="M197" s="138">
        <f t="shared" ref="M197:M260" si="11" xml:space="preserve">G197*L197</f>
        <v>35000</v>
      </c>
    </row>
    <row r="198" s="157" customFormat="1" customHeight="1" spans="1:13">
      <c r="A198" s="142" t="s">
        <v>3071</v>
      </c>
      <c r="B198" s="179" t="s">
        <v>1526</v>
      </c>
      <c r="C198" s="196" t="s">
        <v>3013</v>
      </c>
      <c r="D198" s="309" t="s">
        <v>3014</v>
      </c>
      <c r="E198" s="179" t="s">
        <v>345</v>
      </c>
      <c r="F198" s="206">
        <v>1</v>
      </c>
      <c r="G198" s="196">
        <v>1200</v>
      </c>
      <c r="H198" s="206">
        <f t="shared" si="9"/>
        <v>1200</v>
      </c>
      <c r="I198" s="196"/>
      <c r="J198" s="196" t="s">
        <v>950</v>
      </c>
      <c r="K198" s="179" t="s">
        <v>846</v>
      </c>
      <c r="L198" s="157">
        <f t="shared" si="10"/>
        <v>1</v>
      </c>
      <c r="M198" s="138">
        <f t="shared" si="11"/>
        <v>1200</v>
      </c>
    </row>
    <row r="199" s="157" customFormat="1" customHeight="1" spans="1:13">
      <c r="A199" s="142" t="s">
        <v>3071</v>
      </c>
      <c r="B199" s="179" t="s">
        <v>1526</v>
      </c>
      <c r="C199" s="179" t="s">
        <v>2862</v>
      </c>
      <c r="D199" s="426" t="s">
        <v>2864</v>
      </c>
      <c r="E199" s="179" t="s">
        <v>345</v>
      </c>
      <c r="F199" s="206">
        <v>1</v>
      </c>
      <c r="G199" s="196">
        <v>90</v>
      </c>
      <c r="H199" s="206">
        <f t="shared" si="9"/>
        <v>90</v>
      </c>
      <c r="I199" s="196"/>
      <c r="J199" s="196" t="s">
        <v>950</v>
      </c>
      <c r="K199" s="179" t="s">
        <v>846</v>
      </c>
      <c r="L199" s="157">
        <f t="shared" si="10"/>
        <v>1</v>
      </c>
      <c r="M199" s="138">
        <f t="shared" si="11"/>
        <v>90</v>
      </c>
    </row>
    <row r="200" s="157" customFormat="1" customHeight="1" spans="1:13">
      <c r="A200" s="142" t="s">
        <v>3071</v>
      </c>
      <c r="B200" s="179" t="s">
        <v>1528</v>
      </c>
      <c r="C200" s="179" t="s">
        <v>2951</v>
      </c>
      <c r="D200" s="426" t="s">
        <v>3015</v>
      </c>
      <c r="E200" s="179" t="s">
        <v>345</v>
      </c>
      <c r="F200" s="206">
        <v>7</v>
      </c>
      <c r="G200" s="196">
        <v>5000</v>
      </c>
      <c r="H200" s="206">
        <f t="shared" si="9"/>
        <v>35000</v>
      </c>
      <c r="I200" s="196"/>
      <c r="J200" s="196" t="s">
        <v>952</v>
      </c>
      <c r="K200" s="179" t="s">
        <v>846</v>
      </c>
      <c r="L200" s="157">
        <f t="shared" si="10"/>
        <v>7</v>
      </c>
      <c r="M200" s="138">
        <f t="shared" si="11"/>
        <v>35000</v>
      </c>
    </row>
    <row r="201" s="157" customFormat="1" customHeight="1" spans="1:13">
      <c r="A201" s="142" t="s">
        <v>3071</v>
      </c>
      <c r="B201" s="179" t="s">
        <v>1528</v>
      </c>
      <c r="C201" s="179" t="s">
        <v>2862</v>
      </c>
      <c r="D201" s="426" t="s">
        <v>2864</v>
      </c>
      <c r="E201" s="179" t="s">
        <v>345</v>
      </c>
      <c r="F201" s="206">
        <v>1</v>
      </c>
      <c r="G201" s="196">
        <v>90</v>
      </c>
      <c r="H201" s="206">
        <f t="shared" si="9"/>
        <v>90</v>
      </c>
      <c r="I201" s="196"/>
      <c r="J201" s="196" t="s">
        <v>952</v>
      </c>
      <c r="K201" s="179" t="s">
        <v>846</v>
      </c>
      <c r="L201" s="157">
        <f t="shared" si="10"/>
        <v>1</v>
      </c>
      <c r="M201" s="138">
        <f t="shared" si="11"/>
        <v>90</v>
      </c>
    </row>
    <row r="202" s="157" customFormat="1" customHeight="1" spans="1:13">
      <c r="A202" s="142" t="s">
        <v>3071</v>
      </c>
      <c r="B202" s="179" t="s">
        <v>953</v>
      </c>
      <c r="C202" s="179" t="s">
        <v>2951</v>
      </c>
      <c r="D202" s="426" t="s">
        <v>3015</v>
      </c>
      <c r="E202" s="179" t="s">
        <v>345</v>
      </c>
      <c r="F202" s="206">
        <v>1</v>
      </c>
      <c r="G202" s="196">
        <v>5000</v>
      </c>
      <c r="H202" s="206">
        <f t="shared" si="9"/>
        <v>5000</v>
      </c>
      <c r="I202" s="196"/>
      <c r="J202" s="196" t="s">
        <v>954</v>
      </c>
      <c r="K202" s="179" t="s">
        <v>846</v>
      </c>
      <c r="L202" s="157">
        <f t="shared" si="10"/>
        <v>1</v>
      </c>
      <c r="M202" s="138">
        <f t="shared" si="11"/>
        <v>5000</v>
      </c>
    </row>
    <row r="203" s="157" customFormat="1" customHeight="1" spans="1:13">
      <c r="A203" s="142" t="s">
        <v>3071</v>
      </c>
      <c r="B203" s="179" t="s">
        <v>953</v>
      </c>
      <c r="C203" s="179" t="s">
        <v>2862</v>
      </c>
      <c r="D203" s="426" t="s">
        <v>2864</v>
      </c>
      <c r="E203" s="179" t="s">
        <v>345</v>
      </c>
      <c r="F203" s="206">
        <v>1</v>
      </c>
      <c r="G203" s="196">
        <v>90</v>
      </c>
      <c r="H203" s="206">
        <f t="shared" si="9"/>
        <v>90</v>
      </c>
      <c r="I203" s="196"/>
      <c r="J203" s="196" t="s">
        <v>954</v>
      </c>
      <c r="K203" s="179" t="s">
        <v>846</v>
      </c>
      <c r="L203" s="157">
        <f t="shared" si="10"/>
        <v>1</v>
      </c>
      <c r="M203" s="138">
        <f t="shared" si="11"/>
        <v>90</v>
      </c>
    </row>
    <row r="204" s="157" customFormat="1" customHeight="1" spans="1:13">
      <c r="A204" s="142" t="s">
        <v>3071</v>
      </c>
      <c r="B204" s="179" t="s">
        <v>953</v>
      </c>
      <c r="C204" s="196" t="s">
        <v>3040</v>
      </c>
      <c r="D204" s="309" t="s">
        <v>3041</v>
      </c>
      <c r="E204" s="179" t="s">
        <v>345</v>
      </c>
      <c r="F204" s="206">
        <v>1</v>
      </c>
      <c r="G204" s="196">
        <v>2000</v>
      </c>
      <c r="H204" s="206">
        <f t="shared" si="9"/>
        <v>2000</v>
      </c>
      <c r="I204" s="196"/>
      <c r="J204" s="196" t="s">
        <v>954</v>
      </c>
      <c r="K204" s="179" t="s">
        <v>846</v>
      </c>
      <c r="L204" s="157">
        <f t="shared" si="10"/>
        <v>1</v>
      </c>
      <c r="M204" s="138">
        <f t="shared" si="11"/>
        <v>2000</v>
      </c>
    </row>
    <row r="205" s="157" customFormat="1" customHeight="1" spans="1:13">
      <c r="A205" s="142" t="s">
        <v>3071</v>
      </c>
      <c r="B205" s="179" t="s">
        <v>953</v>
      </c>
      <c r="C205" s="179" t="s">
        <v>2953</v>
      </c>
      <c r="D205" s="426" t="s">
        <v>3024</v>
      </c>
      <c r="E205" s="179" t="s">
        <v>345</v>
      </c>
      <c r="F205" s="206">
        <v>1</v>
      </c>
      <c r="G205" s="196">
        <v>1500</v>
      </c>
      <c r="H205" s="206">
        <f t="shared" si="9"/>
        <v>1500</v>
      </c>
      <c r="I205" s="196"/>
      <c r="J205" s="196" t="s">
        <v>954</v>
      </c>
      <c r="K205" s="179" t="s">
        <v>846</v>
      </c>
      <c r="L205" s="157">
        <f t="shared" si="10"/>
        <v>1</v>
      </c>
      <c r="M205" s="138">
        <f t="shared" si="11"/>
        <v>1500</v>
      </c>
    </row>
    <row r="206" s="157" customFormat="1" customHeight="1" spans="1:13">
      <c r="A206" s="142" t="s">
        <v>3071</v>
      </c>
      <c r="B206" s="179" t="s">
        <v>953</v>
      </c>
      <c r="C206" s="179" t="s">
        <v>2938</v>
      </c>
      <c r="D206" s="426" t="s">
        <v>3023</v>
      </c>
      <c r="E206" s="179" t="s">
        <v>345</v>
      </c>
      <c r="F206" s="206">
        <v>1</v>
      </c>
      <c r="G206" s="196">
        <v>1500</v>
      </c>
      <c r="H206" s="206">
        <f t="shared" si="9"/>
        <v>1500</v>
      </c>
      <c r="I206" s="196"/>
      <c r="J206" s="196" t="s">
        <v>954</v>
      </c>
      <c r="K206" s="179" t="s">
        <v>846</v>
      </c>
      <c r="L206" s="157">
        <f t="shared" si="10"/>
        <v>1</v>
      </c>
      <c r="M206" s="138">
        <f t="shared" si="11"/>
        <v>1500</v>
      </c>
    </row>
    <row r="207" s="157" customFormat="1" customHeight="1" spans="1:13">
      <c r="A207" s="142" t="s">
        <v>3071</v>
      </c>
      <c r="B207" s="179" t="s">
        <v>3077</v>
      </c>
      <c r="C207" s="179" t="s">
        <v>2951</v>
      </c>
      <c r="D207" s="426" t="s">
        <v>3015</v>
      </c>
      <c r="E207" s="179" t="s">
        <v>345</v>
      </c>
      <c r="F207" s="206">
        <v>1</v>
      </c>
      <c r="G207" s="196">
        <v>5000</v>
      </c>
      <c r="H207" s="206">
        <f t="shared" si="9"/>
        <v>5000</v>
      </c>
      <c r="I207" s="196"/>
      <c r="J207" s="196" t="s">
        <v>957</v>
      </c>
      <c r="K207" s="179" t="s">
        <v>846</v>
      </c>
      <c r="L207" s="157">
        <f t="shared" si="10"/>
        <v>1</v>
      </c>
      <c r="M207" s="138">
        <f t="shared" si="11"/>
        <v>5000</v>
      </c>
    </row>
    <row r="208" s="157" customFormat="1" customHeight="1" spans="1:13">
      <c r="A208" s="142" t="s">
        <v>3071</v>
      </c>
      <c r="B208" s="179" t="s">
        <v>3077</v>
      </c>
      <c r="C208" s="179" t="s">
        <v>2862</v>
      </c>
      <c r="D208" s="426" t="s">
        <v>2864</v>
      </c>
      <c r="E208" s="179" t="s">
        <v>345</v>
      </c>
      <c r="F208" s="206">
        <v>1</v>
      </c>
      <c r="G208" s="196">
        <v>90</v>
      </c>
      <c r="H208" s="206">
        <f t="shared" si="9"/>
        <v>90</v>
      </c>
      <c r="I208" s="196"/>
      <c r="J208" s="196" t="s">
        <v>957</v>
      </c>
      <c r="K208" s="179" t="s">
        <v>846</v>
      </c>
      <c r="L208" s="157">
        <f t="shared" si="10"/>
        <v>1</v>
      </c>
      <c r="M208" s="138">
        <f t="shared" si="11"/>
        <v>90</v>
      </c>
    </row>
    <row r="209" s="157" customFormat="1" customHeight="1" spans="1:13">
      <c r="A209" s="142" t="s">
        <v>3071</v>
      </c>
      <c r="B209" s="179" t="s">
        <v>3077</v>
      </c>
      <c r="C209" s="179" t="s">
        <v>2953</v>
      </c>
      <c r="D209" s="426" t="s">
        <v>3024</v>
      </c>
      <c r="E209" s="179" t="s">
        <v>345</v>
      </c>
      <c r="F209" s="206">
        <v>1</v>
      </c>
      <c r="G209" s="196">
        <v>1500</v>
      </c>
      <c r="H209" s="206">
        <f t="shared" si="9"/>
        <v>1500</v>
      </c>
      <c r="I209" s="196"/>
      <c r="J209" s="196" t="s">
        <v>957</v>
      </c>
      <c r="K209" s="179" t="s">
        <v>846</v>
      </c>
      <c r="L209" s="157">
        <f t="shared" si="10"/>
        <v>1</v>
      </c>
      <c r="M209" s="138">
        <f t="shared" si="11"/>
        <v>1500</v>
      </c>
    </row>
    <row r="210" s="157" customFormat="1" customHeight="1" spans="1:13">
      <c r="A210" s="142" t="s">
        <v>3071</v>
      </c>
      <c r="B210" s="179" t="s">
        <v>3077</v>
      </c>
      <c r="C210" s="179" t="s">
        <v>2938</v>
      </c>
      <c r="D210" s="426" t="s">
        <v>3023</v>
      </c>
      <c r="E210" s="179" t="s">
        <v>345</v>
      </c>
      <c r="F210" s="206">
        <v>1</v>
      </c>
      <c r="G210" s="196">
        <v>1500</v>
      </c>
      <c r="H210" s="206">
        <f t="shared" si="9"/>
        <v>1500</v>
      </c>
      <c r="I210" s="196"/>
      <c r="J210" s="196" t="s">
        <v>957</v>
      </c>
      <c r="K210" s="179" t="s">
        <v>846</v>
      </c>
      <c r="L210" s="157">
        <f t="shared" si="10"/>
        <v>1</v>
      </c>
      <c r="M210" s="138">
        <f t="shared" si="11"/>
        <v>1500</v>
      </c>
    </row>
    <row r="211" s="157" customFormat="1" customHeight="1" spans="1:13">
      <c r="A211" s="142" t="s">
        <v>3071</v>
      </c>
      <c r="B211" s="179" t="s">
        <v>3077</v>
      </c>
      <c r="C211" s="196" t="s">
        <v>3013</v>
      </c>
      <c r="D211" s="309" t="s">
        <v>3014</v>
      </c>
      <c r="E211" s="179" t="s">
        <v>345</v>
      </c>
      <c r="F211" s="206">
        <v>1</v>
      </c>
      <c r="G211" s="196">
        <v>1200</v>
      </c>
      <c r="H211" s="206">
        <f t="shared" si="9"/>
        <v>1200</v>
      </c>
      <c r="I211" s="196"/>
      <c r="J211" s="196" t="s">
        <v>957</v>
      </c>
      <c r="K211" s="179" t="s">
        <v>846</v>
      </c>
      <c r="L211" s="157">
        <f t="shared" si="10"/>
        <v>1</v>
      </c>
      <c r="M211" s="138">
        <f t="shared" si="11"/>
        <v>1200</v>
      </c>
    </row>
    <row r="212" s="157" customFormat="1" customHeight="1" spans="1:13">
      <c r="A212" s="142" t="s">
        <v>3071</v>
      </c>
      <c r="B212" s="179" t="s">
        <v>1068</v>
      </c>
      <c r="C212" s="179" t="s">
        <v>2951</v>
      </c>
      <c r="D212" s="426" t="s">
        <v>3015</v>
      </c>
      <c r="E212" s="179" t="s">
        <v>345</v>
      </c>
      <c r="F212" s="206">
        <v>2</v>
      </c>
      <c r="G212" s="196">
        <v>5000</v>
      </c>
      <c r="H212" s="206">
        <f t="shared" si="9"/>
        <v>10000</v>
      </c>
      <c r="I212" s="196"/>
      <c r="J212" s="196" t="s">
        <v>959</v>
      </c>
      <c r="K212" s="179" t="s">
        <v>846</v>
      </c>
      <c r="L212" s="157">
        <f t="shared" si="10"/>
        <v>2</v>
      </c>
      <c r="M212" s="138">
        <f t="shared" si="11"/>
        <v>10000</v>
      </c>
    </row>
    <row r="213" s="157" customFormat="1" customHeight="1" spans="1:13">
      <c r="A213" s="142" t="s">
        <v>3071</v>
      </c>
      <c r="B213" s="179" t="s">
        <v>1068</v>
      </c>
      <c r="C213" s="196" t="s">
        <v>3013</v>
      </c>
      <c r="D213" s="309" t="s">
        <v>3014</v>
      </c>
      <c r="E213" s="179" t="s">
        <v>345</v>
      </c>
      <c r="F213" s="206">
        <v>1</v>
      </c>
      <c r="G213" s="196">
        <v>1200</v>
      </c>
      <c r="H213" s="206">
        <f t="shared" si="9"/>
        <v>1200</v>
      </c>
      <c r="I213" s="196"/>
      <c r="J213" s="196" t="s">
        <v>959</v>
      </c>
      <c r="K213" s="179" t="s">
        <v>846</v>
      </c>
      <c r="L213" s="157">
        <f t="shared" si="10"/>
        <v>1</v>
      </c>
      <c r="M213" s="138">
        <f t="shared" si="11"/>
        <v>1200</v>
      </c>
    </row>
    <row r="214" s="157" customFormat="1" customHeight="1" spans="1:13">
      <c r="A214" s="142" t="s">
        <v>3071</v>
      </c>
      <c r="B214" s="179" t="s">
        <v>1068</v>
      </c>
      <c r="C214" s="179" t="s">
        <v>2862</v>
      </c>
      <c r="D214" s="426" t="s">
        <v>2864</v>
      </c>
      <c r="E214" s="179" t="s">
        <v>345</v>
      </c>
      <c r="F214" s="206">
        <v>1</v>
      </c>
      <c r="G214" s="196">
        <v>90</v>
      </c>
      <c r="H214" s="206">
        <f t="shared" si="9"/>
        <v>90</v>
      </c>
      <c r="I214" s="196"/>
      <c r="J214" s="196" t="s">
        <v>959</v>
      </c>
      <c r="K214" s="179" t="s">
        <v>846</v>
      </c>
      <c r="L214" s="157">
        <f t="shared" si="10"/>
        <v>1</v>
      </c>
      <c r="M214" s="138">
        <f t="shared" si="11"/>
        <v>90</v>
      </c>
    </row>
    <row r="215" s="157" customFormat="1" customHeight="1" spans="1:13">
      <c r="A215" s="142" t="s">
        <v>3071</v>
      </c>
      <c r="B215" s="179" t="s">
        <v>3078</v>
      </c>
      <c r="C215" s="179" t="s">
        <v>2951</v>
      </c>
      <c r="D215" s="426" t="s">
        <v>3015</v>
      </c>
      <c r="E215" s="179" t="s">
        <v>345</v>
      </c>
      <c r="F215" s="206">
        <v>2</v>
      </c>
      <c r="G215" s="196">
        <v>5000</v>
      </c>
      <c r="H215" s="206">
        <f t="shared" si="9"/>
        <v>10000</v>
      </c>
      <c r="I215" s="196"/>
      <c r="J215" s="196" t="s">
        <v>961</v>
      </c>
      <c r="K215" s="179" t="s">
        <v>846</v>
      </c>
      <c r="L215" s="157">
        <f t="shared" si="10"/>
        <v>2</v>
      </c>
      <c r="M215" s="138">
        <f t="shared" si="11"/>
        <v>10000</v>
      </c>
    </row>
    <row r="216" s="157" customFormat="1" customHeight="1" spans="1:13">
      <c r="A216" s="142" t="s">
        <v>3071</v>
      </c>
      <c r="B216" s="179" t="s">
        <v>3078</v>
      </c>
      <c r="C216" s="196" t="s">
        <v>3013</v>
      </c>
      <c r="D216" s="309" t="s">
        <v>3014</v>
      </c>
      <c r="E216" s="179" t="s">
        <v>345</v>
      </c>
      <c r="F216" s="206">
        <v>1</v>
      </c>
      <c r="G216" s="196">
        <v>1200</v>
      </c>
      <c r="H216" s="206">
        <f t="shared" si="9"/>
        <v>1200</v>
      </c>
      <c r="I216" s="196"/>
      <c r="J216" s="196" t="s">
        <v>961</v>
      </c>
      <c r="K216" s="179" t="s">
        <v>846</v>
      </c>
      <c r="L216" s="157">
        <f t="shared" si="10"/>
        <v>1</v>
      </c>
      <c r="M216" s="138">
        <f t="shared" si="11"/>
        <v>1200</v>
      </c>
    </row>
    <row r="217" s="157" customFormat="1" customHeight="1" spans="1:13">
      <c r="A217" s="142" t="s">
        <v>3071</v>
      </c>
      <c r="B217" s="179" t="s">
        <v>3078</v>
      </c>
      <c r="C217" s="179" t="s">
        <v>2862</v>
      </c>
      <c r="D217" s="426" t="s">
        <v>2864</v>
      </c>
      <c r="E217" s="179" t="s">
        <v>345</v>
      </c>
      <c r="F217" s="206">
        <v>1</v>
      </c>
      <c r="G217" s="196">
        <v>90</v>
      </c>
      <c r="H217" s="206">
        <f t="shared" si="9"/>
        <v>90</v>
      </c>
      <c r="I217" s="196"/>
      <c r="J217" s="196" t="s">
        <v>961</v>
      </c>
      <c r="K217" s="179" t="s">
        <v>846</v>
      </c>
      <c r="L217" s="157">
        <f t="shared" si="10"/>
        <v>1</v>
      </c>
      <c r="M217" s="138">
        <f t="shared" si="11"/>
        <v>90</v>
      </c>
    </row>
    <row r="218" s="157" customFormat="1" customHeight="1" spans="1:13">
      <c r="A218" s="142" t="s">
        <v>3071</v>
      </c>
      <c r="B218" s="179" t="s">
        <v>3079</v>
      </c>
      <c r="C218" s="179" t="s">
        <v>2951</v>
      </c>
      <c r="D218" s="426" t="s">
        <v>3015</v>
      </c>
      <c r="E218" s="179" t="s">
        <v>345</v>
      </c>
      <c r="F218" s="206">
        <v>2</v>
      </c>
      <c r="G218" s="196">
        <v>5000</v>
      </c>
      <c r="H218" s="206">
        <f t="shared" si="9"/>
        <v>10000</v>
      </c>
      <c r="I218" s="196"/>
      <c r="J218" s="196" t="s">
        <v>963</v>
      </c>
      <c r="K218" s="179" t="s">
        <v>846</v>
      </c>
      <c r="L218" s="157">
        <f t="shared" si="10"/>
        <v>2</v>
      </c>
      <c r="M218" s="138">
        <f t="shared" si="11"/>
        <v>10000</v>
      </c>
    </row>
    <row r="219" s="157" customFormat="1" customHeight="1" spans="1:13">
      <c r="A219" s="142" t="s">
        <v>3071</v>
      </c>
      <c r="B219" s="179" t="s">
        <v>3079</v>
      </c>
      <c r="C219" s="196" t="s">
        <v>3013</v>
      </c>
      <c r="D219" s="309" t="s">
        <v>3014</v>
      </c>
      <c r="E219" s="179" t="s">
        <v>345</v>
      </c>
      <c r="F219" s="206">
        <v>1</v>
      </c>
      <c r="G219" s="196">
        <v>1200</v>
      </c>
      <c r="H219" s="206">
        <f t="shared" si="9"/>
        <v>1200</v>
      </c>
      <c r="I219" s="196"/>
      <c r="J219" s="196" t="s">
        <v>963</v>
      </c>
      <c r="K219" s="179" t="s">
        <v>846</v>
      </c>
      <c r="L219" s="157">
        <f t="shared" si="10"/>
        <v>1</v>
      </c>
      <c r="M219" s="138">
        <f t="shared" si="11"/>
        <v>1200</v>
      </c>
    </row>
    <row r="220" s="157" customFormat="1" customHeight="1" spans="1:13">
      <c r="A220" s="142" t="s">
        <v>3071</v>
      </c>
      <c r="B220" s="179" t="s">
        <v>3079</v>
      </c>
      <c r="C220" s="179" t="s">
        <v>2862</v>
      </c>
      <c r="D220" s="426" t="s">
        <v>2864</v>
      </c>
      <c r="E220" s="179" t="s">
        <v>345</v>
      </c>
      <c r="F220" s="206">
        <v>1</v>
      </c>
      <c r="G220" s="196">
        <v>90</v>
      </c>
      <c r="H220" s="206">
        <f t="shared" si="9"/>
        <v>90</v>
      </c>
      <c r="I220" s="196"/>
      <c r="J220" s="196" t="s">
        <v>963</v>
      </c>
      <c r="K220" s="179" t="s">
        <v>846</v>
      </c>
      <c r="L220" s="157">
        <f t="shared" si="10"/>
        <v>1</v>
      </c>
      <c r="M220" s="138">
        <f t="shared" si="11"/>
        <v>90</v>
      </c>
    </row>
    <row r="221" s="157" customFormat="1" customHeight="1" spans="1:13">
      <c r="A221" s="142" t="s">
        <v>3071</v>
      </c>
      <c r="B221" s="179" t="s">
        <v>3080</v>
      </c>
      <c r="C221" s="179" t="s">
        <v>2951</v>
      </c>
      <c r="D221" s="426" t="s">
        <v>3015</v>
      </c>
      <c r="E221" s="179" t="s">
        <v>345</v>
      </c>
      <c r="F221" s="206">
        <v>2</v>
      </c>
      <c r="G221" s="196">
        <v>5000</v>
      </c>
      <c r="H221" s="206">
        <f t="shared" si="9"/>
        <v>10000</v>
      </c>
      <c r="I221" s="196"/>
      <c r="J221" s="196" t="s">
        <v>965</v>
      </c>
      <c r="K221" s="179" t="s">
        <v>846</v>
      </c>
      <c r="L221" s="157">
        <f t="shared" si="10"/>
        <v>2</v>
      </c>
      <c r="M221" s="138">
        <f t="shared" si="11"/>
        <v>10000</v>
      </c>
    </row>
    <row r="222" s="157" customFormat="1" customHeight="1" spans="1:13">
      <c r="A222" s="142" t="s">
        <v>3071</v>
      </c>
      <c r="B222" s="179" t="s">
        <v>3080</v>
      </c>
      <c r="C222" s="196" t="s">
        <v>3040</v>
      </c>
      <c r="D222" s="309" t="s">
        <v>3041</v>
      </c>
      <c r="E222" s="179" t="s">
        <v>345</v>
      </c>
      <c r="F222" s="206">
        <v>1</v>
      </c>
      <c r="G222" s="196">
        <v>2000</v>
      </c>
      <c r="H222" s="206">
        <f t="shared" si="9"/>
        <v>2000</v>
      </c>
      <c r="I222" s="196"/>
      <c r="J222" s="196" t="s">
        <v>965</v>
      </c>
      <c r="K222" s="179" t="s">
        <v>846</v>
      </c>
      <c r="L222" s="157">
        <f t="shared" si="10"/>
        <v>1</v>
      </c>
      <c r="M222" s="138">
        <f t="shared" si="11"/>
        <v>2000</v>
      </c>
    </row>
    <row r="223" s="157" customFormat="1" customHeight="1" spans="1:13">
      <c r="A223" s="142" t="s">
        <v>3071</v>
      </c>
      <c r="B223" s="179" t="s">
        <v>3080</v>
      </c>
      <c r="C223" s="179" t="s">
        <v>2888</v>
      </c>
      <c r="D223" s="426" t="s">
        <v>3042</v>
      </c>
      <c r="E223" s="179" t="s">
        <v>345</v>
      </c>
      <c r="F223" s="206">
        <v>1</v>
      </c>
      <c r="G223" s="196">
        <v>3000</v>
      </c>
      <c r="H223" s="206">
        <f t="shared" si="9"/>
        <v>3000</v>
      </c>
      <c r="I223" s="196"/>
      <c r="J223" s="196" t="s">
        <v>965</v>
      </c>
      <c r="K223" s="179" t="s">
        <v>846</v>
      </c>
      <c r="L223" s="157">
        <f t="shared" si="10"/>
        <v>1</v>
      </c>
      <c r="M223" s="138">
        <f t="shared" si="11"/>
        <v>3000</v>
      </c>
    </row>
    <row r="224" s="157" customFormat="1" customHeight="1" spans="1:13">
      <c r="A224" s="142" t="s">
        <v>3071</v>
      </c>
      <c r="B224" s="179" t="s">
        <v>3080</v>
      </c>
      <c r="C224" s="179" t="s">
        <v>2862</v>
      </c>
      <c r="D224" s="426" t="s">
        <v>2864</v>
      </c>
      <c r="E224" s="179" t="s">
        <v>345</v>
      </c>
      <c r="F224" s="206">
        <v>1</v>
      </c>
      <c r="G224" s="196">
        <v>90</v>
      </c>
      <c r="H224" s="206">
        <f t="shared" si="9"/>
        <v>90</v>
      </c>
      <c r="I224" s="196"/>
      <c r="J224" s="196" t="s">
        <v>965</v>
      </c>
      <c r="K224" s="179" t="s">
        <v>846</v>
      </c>
      <c r="L224" s="157">
        <f t="shared" si="10"/>
        <v>1</v>
      </c>
      <c r="M224" s="138">
        <f t="shared" si="11"/>
        <v>90</v>
      </c>
    </row>
    <row r="225" s="157" customFormat="1" customHeight="1" spans="1:13">
      <c r="A225" s="142" t="s">
        <v>3071</v>
      </c>
      <c r="B225" s="179" t="s">
        <v>3081</v>
      </c>
      <c r="C225" s="179" t="s">
        <v>2951</v>
      </c>
      <c r="D225" s="317" t="s">
        <v>3015</v>
      </c>
      <c r="E225" s="192" t="s">
        <v>345</v>
      </c>
      <c r="F225" s="194">
        <v>4</v>
      </c>
      <c r="G225" s="196">
        <v>5000</v>
      </c>
      <c r="H225" s="206">
        <f t="shared" si="9"/>
        <v>20000</v>
      </c>
      <c r="I225" s="186"/>
      <c r="J225" s="196" t="s">
        <v>973</v>
      </c>
      <c r="K225" s="179" t="s">
        <v>1157</v>
      </c>
      <c r="L225" s="157">
        <f t="shared" si="10"/>
        <v>4</v>
      </c>
      <c r="M225" s="138">
        <f t="shared" si="11"/>
        <v>20000</v>
      </c>
    </row>
    <row r="226" s="157" customFormat="1" customHeight="1" spans="1:13">
      <c r="A226" s="142" t="s">
        <v>3071</v>
      </c>
      <c r="B226" s="179" t="s">
        <v>3081</v>
      </c>
      <c r="C226" s="196" t="s">
        <v>3013</v>
      </c>
      <c r="D226" s="276" t="s">
        <v>3014</v>
      </c>
      <c r="E226" s="192" t="s">
        <v>345</v>
      </c>
      <c r="F226" s="194">
        <v>1</v>
      </c>
      <c r="G226" s="196">
        <v>1200</v>
      </c>
      <c r="H226" s="206">
        <f t="shared" si="9"/>
        <v>1200</v>
      </c>
      <c r="I226" s="186"/>
      <c r="J226" s="196" t="s">
        <v>973</v>
      </c>
      <c r="K226" s="179" t="s">
        <v>1157</v>
      </c>
      <c r="L226" s="157">
        <f t="shared" si="10"/>
        <v>1</v>
      </c>
      <c r="M226" s="138">
        <f t="shared" si="11"/>
        <v>1200</v>
      </c>
    </row>
    <row r="227" s="157" customFormat="1" customHeight="1" spans="1:13">
      <c r="A227" s="142" t="s">
        <v>3071</v>
      </c>
      <c r="B227" s="179" t="s">
        <v>3081</v>
      </c>
      <c r="C227" s="179" t="s">
        <v>2862</v>
      </c>
      <c r="D227" s="317" t="s">
        <v>2864</v>
      </c>
      <c r="E227" s="192" t="s">
        <v>345</v>
      </c>
      <c r="F227" s="194">
        <v>1</v>
      </c>
      <c r="G227" s="196">
        <v>90</v>
      </c>
      <c r="H227" s="206">
        <f t="shared" si="9"/>
        <v>90</v>
      </c>
      <c r="I227" s="186"/>
      <c r="J227" s="196" t="s">
        <v>973</v>
      </c>
      <c r="K227" s="179"/>
      <c r="L227" s="157">
        <f t="shared" si="10"/>
        <v>1</v>
      </c>
      <c r="M227" s="138">
        <f t="shared" si="11"/>
        <v>90</v>
      </c>
    </row>
    <row r="228" s="157" customFormat="1" customHeight="1" spans="1:13">
      <c r="A228" s="142" t="s">
        <v>3071</v>
      </c>
      <c r="B228" s="179" t="s">
        <v>3082</v>
      </c>
      <c r="C228" s="179" t="s">
        <v>2911</v>
      </c>
      <c r="D228" s="791" t="s">
        <v>3083</v>
      </c>
      <c r="E228" s="179" t="s">
        <v>345</v>
      </c>
      <c r="F228" s="206">
        <v>1</v>
      </c>
      <c r="G228" s="196">
        <v>8500</v>
      </c>
      <c r="H228" s="206">
        <f t="shared" si="9"/>
        <v>8500</v>
      </c>
      <c r="I228" s="186"/>
      <c r="J228" s="196"/>
      <c r="K228" s="179" t="s">
        <v>1157</v>
      </c>
      <c r="L228" s="157">
        <f t="shared" si="10"/>
        <v>1</v>
      </c>
      <c r="M228" s="138">
        <f t="shared" si="11"/>
        <v>8500</v>
      </c>
    </row>
    <row r="229" s="157" customFormat="1" customHeight="1" spans="1:13">
      <c r="A229" s="142" t="s">
        <v>3084</v>
      </c>
      <c r="B229" s="179" t="s">
        <v>979</v>
      </c>
      <c r="C229" s="179" t="s">
        <v>2951</v>
      </c>
      <c r="D229" s="426" t="s">
        <v>3015</v>
      </c>
      <c r="E229" s="179" t="s">
        <v>345</v>
      </c>
      <c r="F229" s="206">
        <v>24</v>
      </c>
      <c r="G229" s="196">
        <v>5000</v>
      </c>
      <c r="H229" s="206">
        <f t="shared" si="9"/>
        <v>120000</v>
      </c>
      <c r="I229" s="196"/>
      <c r="J229" s="196" t="s">
        <v>980</v>
      </c>
      <c r="K229" s="179" t="s">
        <v>981</v>
      </c>
      <c r="L229" s="157">
        <f t="shared" si="10"/>
        <v>24</v>
      </c>
      <c r="M229" s="138">
        <f t="shared" si="11"/>
        <v>120000</v>
      </c>
    </row>
    <row r="230" s="157" customFormat="1" customHeight="1" spans="1:13">
      <c r="A230" s="142" t="s">
        <v>3084</v>
      </c>
      <c r="B230" s="179" t="s">
        <v>979</v>
      </c>
      <c r="C230" s="196" t="s">
        <v>3013</v>
      </c>
      <c r="D230" s="309" t="s">
        <v>3014</v>
      </c>
      <c r="E230" s="179" t="s">
        <v>345</v>
      </c>
      <c r="F230" s="206">
        <v>1</v>
      </c>
      <c r="G230" s="196">
        <v>1200</v>
      </c>
      <c r="H230" s="206">
        <f t="shared" si="9"/>
        <v>1200</v>
      </c>
      <c r="I230" s="196"/>
      <c r="J230" s="196" t="s">
        <v>980</v>
      </c>
      <c r="K230" s="179" t="s">
        <v>981</v>
      </c>
      <c r="L230" s="157">
        <f t="shared" si="10"/>
        <v>1</v>
      </c>
      <c r="M230" s="138">
        <f t="shared" si="11"/>
        <v>1200</v>
      </c>
    </row>
    <row r="231" s="157" customFormat="1" customHeight="1" spans="1:13">
      <c r="A231" s="142" t="s">
        <v>3084</v>
      </c>
      <c r="B231" s="179" t="s">
        <v>979</v>
      </c>
      <c r="C231" s="179" t="s">
        <v>2949</v>
      </c>
      <c r="D231" s="426" t="s">
        <v>3029</v>
      </c>
      <c r="E231" s="179" t="s">
        <v>345</v>
      </c>
      <c r="F231" s="206">
        <v>1</v>
      </c>
      <c r="G231" s="196">
        <v>800</v>
      </c>
      <c r="H231" s="206">
        <f t="shared" si="9"/>
        <v>800</v>
      </c>
      <c r="I231" s="196"/>
      <c r="J231" s="196" t="s">
        <v>980</v>
      </c>
      <c r="K231" s="179" t="s">
        <v>981</v>
      </c>
      <c r="L231" s="157">
        <f t="shared" si="10"/>
        <v>1</v>
      </c>
      <c r="M231" s="138">
        <f t="shared" si="11"/>
        <v>800</v>
      </c>
    </row>
    <row r="232" s="157" customFormat="1" customHeight="1" spans="1:13">
      <c r="A232" s="142" t="s">
        <v>3084</v>
      </c>
      <c r="B232" s="179" t="s">
        <v>979</v>
      </c>
      <c r="C232" s="179" t="s">
        <v>2862</v>
      </c>
      <c r="D232" s="426" t="s">
        <v>2864</v>
      </c>
      <c r="E232" s="179" t="s">
        <v>345</v>
      </c>
      <c r="F232" s="206">
        <v>12</v>
      </c>
      <c r="G232" s="196">
        <v>90</v>
      </c>
      <c r="H232" s="206">
        <f t="shared" si="9"/>
        <v>1080</v>
      </c>
      <c r="I232" s="196"/>
      <c r="J232" s="196" t="s">
        <v>980</v>
      </c>
      <c r="K232" s="179" t="s">
        <v>981</v>
      </c>
      <c r="L232" s="157">
        <f t="shared" si="10"/>
        <v>12</v>
      </c>
      <c r="M232" s="138">
        <f t="shared" si="11"/>
        <v>1080</v>
      </c>
    </row>
    <row r="233" s="157" customFormat="1" customHeight="1" spans="1:13">
      <c r="A233" s="142" t="s">
        <v>3084</v>
      </c>
      <c r="B233" s="179" t="s">
        <v>982</v>
      </c>
      <c r="C233" s="179" t="s">
        <v>2951</v>
      </c>
      <c r="D233" s="426" t="s">
        <v>3015</v>
      </c>
      <c r="E233" s="179" t="s">
        <v>345</v>
      </c>
      <c r="F233" s="206">
        <v>2</v>
      </c>
      <c r="G233" s="196">
        <v>5000</v>
      </c>
      <c r="H233" s="206">
        <f t="shared" si="9"/>
        <v>10000</v>
      </c>
      <c r="I233" s="196"/>
      <c r="J233" s="196" t="s">
        <v>983</v>
      </c>
      <c r="K233" s="179" t="s">
        <v>981</v>
      </c>
      <c r="L233" s="157">
        <f t="shared" si="10"/>
        <v>2</v>
      </c>
      <c r="M233" s="138">
        <f t="shared" si="11"/>
        <v>10000</v>
      </c>
    </row>
    <row r="234" s="157" customFormat="1" customHeight="1" spans="1:13">
      <c r="A234" s="142" t="s">
        <v>3084</v>
      </c>
      <c r="B234" s="179" t="s">
        <v>982</v>
      </c>
      <c r="C234" s="196" t="s">
        <v>3013</v>
      </c>
      <c r="D234" s="309" t="s">
        <v>3014</v>
      </c>
      <c r="E234" s="179" t="s">
        <v>345</v>
      </c>
      <c r="F234" s="206">
        <v>2</v>
      </c>
      <c r="G234" s="196">
        <v>1200</v>
      </c>
      <c r="H234" s="206">
        <f t="shared" si="9"/>
        <v>2400</v>
      </c>
      <c r="I234" s="196"/>
      <c r="J234" s="196" t="s">
        <v>983</v>
      </c>
      <c r="K234" s="179" t="s">
        <v>981</v>
      </c>
      <c r="L234" s="157">
        <f t="shared" si="10"/>
        <v>2</v>
      </c>
      <c r="M234" s="138">
        <f t="shared" si="11"/>
        <v>2400</v>
      </c>
    </row>
    <row r="235" s="157" customFormat="1" customHeight="1" spans="1:13">
      <c r="A235" s="142" t="s">
        <v>3084</v>
      </c>
      <c r="B235" s="179" t="s">
        <v>982</v>
      </c>
      <c r="C235" s="179" t="s">
        <v>2959</v>
      </c>
      <c r="D235" s="426" t="s">
        <v>3005</v>
      </c>
      <c r="E235" s="179" t="s">
        <v>345</v>
      </c>
      <c r="F235" s="206">
        <v>1</v>
      </c>
      <c r="G235" s="196">
        <v>1200</v>
      </c>
      <c r="H235" s="206">
        <f t="shared" si="9"/>
        <v>1200</v>
      </c>
      <c r="I235" s="196"/>
      <c r="J235" s="196" t="s">
        <v>983</v>
      </c>
      <c r="K235" s="179" t="s">
        <v>981</v>
      </c>
      <c r="L235" s="157">
        <f t="shared" si="10"/>
        <v>1</v>
      </c>
      <c r="M235" s="138">
        <f t="shared" si="11"/>
        <v>1200</v>
      </c>
    </row>
    <row r="236" s="157" customFormat="1" customHeight="1" spans="1:13">
      <c r="A236" s="142" t="s">
        <v>3084</v>
      </c>
      <c r="B236" s="179" t="s">
        <v>982</v>
      </c>
      <c r="C236" s="179" t="s">
        <v>2935</v>
      </c>
      <c r="D236" s="426" t="s">
        <v>2936</v>
      </c>
      <c r="E236" s="179" t="s">
        <v>229</v>
      </c>
      <c r="F236" s="206">
        <v>1</v>
      </c>
      <c r="G236" s="196">
        <v>1000</v>
      </c>
      <c r="H236" s="206">
        <f t="shared" si="9"/>
        <v>1000</v>
      </c>
      <c r="I236" s="196"/>
      <c r="J236" s="196" t="s">
        <v>983</v>
      </c>
      <c r="K236" s="179" t="s">
        <v>981</v>
      </c>
      <c r="L236" s="157">
        <f t="shared" si="10"/>
        <v>1</v>
      </c>
      <c r="M236" s="138">
        <f t="shared" si="11"/>
        <v>1000</v>
      </c>
    </row>
    <row r="237" s="157" customFormat="1" customHeight="1" spans="1:13">
      <c r="A237" s="142" t="s">
        <v>3084</v>
      </c>
      <c r="B237" s="179" t="s">
        <v>984</v>
      </c>
      <c r="C237" s="179" t="s">
        <v>2951</v>
      </c>
      <c r="D237" s="426" t="s">
        <v>3015</v>
      </c>
      <c r="E237" s="179" t="s">
        <v>345</v>
      </c>
      <c r="F237" s="206">
        <v>16</v>
      </c>
      <c r="G237" s="196">
        <v>5000</v>
      </c>
      <c r="H237" s="206">
        <f t="shared" si="9"/>
        <v>80000</v>
      </c>
      <c r="I237" s="196"/>
      <c r="J237" s="196" t="s">
        <v>985</v>
      </c>
      <c r="K237" s="179" t="s">
        <v>981</v>
      </c>
      <c r="L237" s="157">
        <f t="shared" si="10"/>
        <v>16</v>
      </c>
      <c r="M237" s="138">
        <f t="shared" si="11"/>
        <v>80000</v>
      </c>
    </row>
    <row r="238" s="157" customFormat="1" customHeight="1" spans="1:13">
      <c r="A238" s="142" t="s">
        <v>3084</v>
      </c>
      <c r="B238" s="179" t="s">
        <v>984</v>
      </c>
      <c r="C238" s="196" t="s">
        <v>3013</v>
      </c>
      <c r="D238" s="309" t="s">
        <v>3014</v>
      </c>
      <c r="E238" s="179" t="s">
        <v>345</v>
      </c>
      <c r="F238" s="206">
        <v>1</v>
      </c>
      <c r="G238" s="196">
        <v>1200</v>
      </c>
      <c r="H238" s="206">
        <f t="shared" si="9"/>
        <v>1200</v>
      </c>
      <c r="I238" s="196"/>
      <c r="J238" s="196" t="s">
        <v>985</v>
      </c>
      <c r="K238" s="179" t="s">
        <v>981</v>
      </c>
      <c r="L238" s="157">
        <f t="shared" si="10"/>
        <v>1</v>
      </c>
      <c r="M238" s="138">
        <f t="shared" si="11"/>
        <v>1200</v>
      </c>
    </row>
    <row r="239" s="157" customFormat="1" customHeight="1" spans="1:13">
      <c r="A239" s="142" t="s">
        <v>3084</v>
      </c>
      <c r="B239" s="179" t="s">
        <v>984</v>
      </c>
      <c r="C239" s="179" t="s">
        <v>2862</v>
      </c>
      <c r="D239" s="426" t="s">
        <v>2864</v>
      </c>
      <c r="E239" s="179" t="s">
        <v>345</v>
      </c>
      <c r="F239" s="206">
        <v>8</v>
      </c>
      <c r="G239" s="196">
        <v>90</v>
      </c>
      <c r="H239" s="206">
        <f t="shared" si="9"/>
        <v>720</v>
      </c>
      <c r="I239" s="196"/>
      <c r="J239" s="196" t="s">
        <v>985</v>
      </c>
      <c r="K239" s="179" t="s">
        <v>981</v>
      </c>
      <c r="L239" s="157">
        <f t="shared" si="10"/>
        <v>8</v>
      </c>
      <c r="M239" s="138">
        <f t="shared" si="11"/>
        <v>720</v>
      </c>
    </row>
    <row r="240" s="157" customFormat="1" customHeight="1" spans="1:13">
      <c r="A240" s="142" t="s">
        <v>3084</v>
      </c>
      <c r="B240" s="179" t="s">
        <v>986</v>
      </c>
      <c r="C240" s="179" t="s">
        <v>2921</v>
      </c>
      <c r="D240" s="426" t="s">
        <v>2922</v>
      </c>
      <c r="E240" s="179" t="s">
        <v>229</v>
      </c>
      <c r="F240" s="206">
        <v>1</v>
      </c>
      <c r="G240" s="196">
        <v>2500</v>
      </c>
      <c r="H240" s="206">
        <f t="shared" si="9"/>
        <v>2500</v>
      </c>
      <c r="I240" s="196"/>
      <c r="J240" s="196" t="s">
        <v>987</v>
      </c>
      <c r="K240" s="179" t="s">
        <v>981</v>
      </c>
      <c r="L240" s="157">
        <f t="shared" si="10"/>
        <v>1</v>
      </c>
      <c r="M240" s="138">
        <f t="shared" si="11"/>
        <v>2500</v>
      </c>
    </row>
    <row r="241" s="157" customFormat="1" customHeight="1" spans="1:13">
      <c r="A241" s="142" t="s">
        <v>3084</v>
      </c>
      <c r="B241" s="179" t="s">
        <v>988</v>
      </c>
      <c r="C241" s="179" t="s">
        <v>2921</v>
      </c>
      <c r="D241" s="426" t="s">
        <v>2922</v>
      </c>
      <c r="E241" s="179" t="s">
        <v>229</v>
      </c>
      <c r="F241" s="206">
        <v>1</v>
      </c>
      <c r="G241" s="196">
        <v>2500</v>
      </c>
      <c r="H241" s="206">
        <f t="shared" si="9"/>
        <v>2500</v>
      </c>
      <c r="I241" s="196"/>
      <c r="J241" s="196" t="s">
        <v>989</v>
      </c>
      <c r="K241" s="179" t="s">
        <v>981</v>
      </c>
      <c r="L241" s="157">
        <f t="shared" si="10"/>
        <v>1</v>
      </c>
      <c r="M241" s="138">
        <f t="shared" si="11"/>
        <v>2500</v>
      </c>
    </row>
    <row r="242" s="157" customFormat="1" customHeight="1" spans="1:13">
      <c r="A242" s="142" t="s">
        <v>3084</v>
      </c>
      <c r="B242" s="179" t="s">
        <v>990</v>
      </c>
      <c r="C242" s="179" t="s">
        <v>2921</v>
      </c>
      <c r="D242" s="426" t="s">
        <v>2922</v>
      </c>
      <c r="E242" s="179" t="s">
        <v>229</v>
      </c>
      <c r="F242" s="206">
        <v>1</v>
      </c>
      <c r="G242" s="196">
        <v>2500</v>
      </c>
      <c r="H242" s="206">
        <f t="shared" si="9"/>
        <v>2500</v>
      </c>
      <c r="I242" s="196"/>
      <c r="J242" s="196" t="s">
        <v>991</v>
      </c>
      <c r="K242" s="179" t="s">
        <v>981</v>
      </c>
      <c r="L242" s="157">
        <f t="shared" si="10"/>
        <v>1</v>
      </c>
      <c r="M242" s="138">
        <f t="shared" si="11"/>
        <v>2500</v>
      </c>
    </row>
    <row r="243" s="157" customFormat="1" customHeight="1" spans="1:13">
      <c r="A243" s="142" t="s">
        <v>3084</v>
      </c>
      <c r="B243" s="179" t="s">
        <v>992</v>
      </c>
      <c r="C243" s="179" t="s">
        <v>2921</v>
      </c>
      <c r="D243" s="426" t="s">
        <v>2922</v>
      </c>
      <c r="E243" s="179" t="s">
        <v>229</v>
      </c>
      <c r="F243" s="206">
        <v>1</v>
      </c>
      <c r="G243" s="196">
        <v>2500</v>
      </c>
      <c r="H243" s="206">
        <f t="shared" si="9"/>
        <v>2500</v>
      </c>
      <c r="I243" s="196"/>
      <c r="J243" s="196" t="s">
        <v>993</v>
      </c>
      <c r="K243" s="179" t="s">
        <v>981</v>
      </c>
      <c r="L243" s="157">
        <f t="shared" si="10"/>
        <v>1</v>
      </c>
      <c r="M243" s="138">
        <f t="shared" si="11"/>
        <v>2500</v>
      </c>
    </row>
    <row r="244" s="157" customFormat="1" customHeight="1" spans="1:13">
      <c r="A244" s="142" t="s">
        <v>3084</v>
      </c>
      <c r="B244" s="179" t="s">
        <v>994</v>
      </c>
      <c r="C244" s="179" t="s">
        <v>2921</v>
      </c>
      <c r="D244" s="426" t="s">
        <v>2922</v>
      </c>
      <c r="E244" s="179" t="s">
        <v>229</v>
      </c>
      <c r="F244" s="206">
        <v>1</v>
      </c>
      <c r="G244" s="196">
        <v>2500</v>
      </c>
      <c r="H244" s="206">
        <f t="shared" si="9"/>
        <v>2500</v>
      </c>
      <c r="I244" s="196"/>
      <c r="J244" s="196" t="s">
        <v>995</v>
      </c>
      <c r="K244" s="179" t="s">
        <v>981</v>
      </c>
      <c r="L244" s="157">
        <f t="shared" si="10"/>
        <v>1</v>
      </c>
      <c r="M244" s="138">
        <f t="shared" si="11"/>
        <v>2500</v>
      </c>
    </row>
    <row r="245" s="157" customFormat="1" customHeight="1" spans="1:13">
      <c r="A245" s="142" t="s">
        <v>3084</v>
      </c>
      <c r="B245" s="179" t="s">
        <v>996</v>
      </c>
      <c r="C245" s="179" t="s">
        <v>2951</v>
      </c>
      <c r="D245" s="426" t="s">
        <v>3015</v>
      </c>
      <c r="E245" s="179" t="s">
        <v>345</v>
      </c>
      <c r="F245" s="206">
        <v>2</v>
      </c>
      <c r="G245" s="196">
        <v>5000</v>
      </c>
      <c r="H245" s="206">
        <f t="shared" si="9"/>
        <v>10000</v>
      </c>
      <c r="I245" s="196"/>
      <c r="J245" s="196" t="s">
        <v>997</v>
      </c>
      <c r="K245" s="179" t="s">
        <v>981</v>
      </c>
      <c r="L245" s="157">
        <f t="shared" si="10"/>
        <v>2</v>
      </c>
      <c r="M245" s="138">
        <f t="shared" si="11"/>
        <v>10000</v>
      </c>
    </row>
    <row r="246" s="157" customFormat="1" customHeight="1" spans="1:13">
      <c r="A246" s="142" t="s">
        <v>3084</v>
      </c>
      <c r="B246" s="179" t="s">
        <v>996</v>
      </c>
      <c r="C246" s="196" t="s">
        <v>3013</v>
      </c>
      <c r="D246" s="309" t="s">
        <v>3014</v>
      </c>
      <c r="E246" s="179" t="s">
        <v>345</v>
      </c>
      <c r="F246" s="206">
        <v>1</v>
      </c>
      <c r="G246" s="196">
        <v>1200</v>
      </c>
      <c r="H246" s="206">
        <f t="shared" si="9"/>
        <v>1200</v>
      </c>
      <c r="I246" s="196"/>
      <c r="J246" s="196" t="s">
        <v>997</v>
      </c>
      <c r="K246" s="179" t="s">
        <v>981</v>
      </c>
      <c r="L246" s="157">
        <f t="shared" si="10"/>
        <v>1</v>
      </c>
      <c r="M246" s="138">
        <f t="shared" si="11"/>
        <v>1200</v>
      </c>
    </row>
    <row r="247" s="157" customFormat="1" customHeight="1" spans="1:13">
      <c r="A247" s="142" t="s">
        <v>3084</v>
      </c>
      <c r="B247" s="179" t="s">
        <v>996</v>
      </c>
      <c r="C247" s="179" t="s">
        <v>2949</v>
      </c>
      <c r="D247" s="426" t="s">
        <v>3029</v>
      </c>
      <c r="E247" s="179" t="s">
        <v>345</v>
      </c>
      <c r="F247" s="206">
        <v>1</v>
      </c>
      <c r="G247" s="196">
        <v>800</v>
      </c>
      <c r="H247" s="206">
        <f t="shared" si="9"/>
        <v>800</v>
      </c>
      <c r="I247" s="196"/>
      <c r="J247" s="196"/>
      <c r="K247" s="179"/>
      <c r="L247" s="157">
        <f t="shared" si="10"/>
        <v>1</v>
      </c>
      <c r="M247" s="138">
        <f t="shared" si="11"/>
        <v>800</v>
      </c>
    </row>
    <row r="248" s="157" customFormat="1" customHeight="1" spans="1:13">
      <c r="A248" s="142" t="s">
        <v>3084</v>
      </c>
      <c r="B248" s="179" t="s">
        <v>996</v>
      </c>
      <c r="C248" s="179" t="s">
        <v>2862</v>
      </c>
      <c r="D248" s="426" t="s">
        <v>2864</v>
      </c>
      <c r="E248" s="179" t="s">
        <v>345</v>
      </c>
      <c r="F248" s="206">
        <v>1</v>
      </c>
      <c r="G248" s="196">
        <v>90</v>
      </c>
      <c r="H248" s="206">
        <f t="shared" si="9"/>
        <v>90</v>
      </c>
      <c r="I248" s="196"/>
      <c r="J248" s="196" t="s">
        <v>997</v>
      </c>
      <c r="K248" s="179" t="s">
        <v>981</v>
      </c>
      <c r="L248" s="157">
        <f t="shared" si="10"/>
        <v>1</v>
      </c>
      <c r="M248" s="138">
        <f t="shared" si="11"/>
        <v>90</v>
      </c>
    </row>
    <row r="249" s="157" customFormat="1" customHeight="1" spans="1:13">
      <c r="A249" s="142" t="s">
        <v>3084</v>
      </c>
      <c r="B249" s="179" t="s">
        <v>998</v>
      </c>
      <c r="C249" s="179" t="s">
        <v>2951</v>
      </c>
      <c r="D249" s="426" t="s">
        <v>3015</v>
      </c>
      <c r="E249" s="179" t="s">
        <v>345</v>
      </c>
      <c r="F249" s="206">
        <v>2</v>
      </c>
      <c r="G249" s="196">
        <v>5000</v>
      </c>
      <c r="H249" s="206">
        <f t="shared" si="9"/>
        <v>10000</v>
      </c>
      <c r="I249" s="196"/>
      <c r="J249" s="196" t="s">
        <v>999</v>
      </c>
      <c r="K249" s="179" t="s">
        <v>981</v>
      </c>
      <c r="L249" s="157">
        <f t="shared" si="10"/>
        <v>2</v>
      </c>
      <c r="M249" s="138">
        <f t="shared" si="11"/>
        <v>10000</v>
      </c>
    </row>
    <row r="250" s="157" customFormat="1" customHeight="1" spans="1:13">
      <c r="A250" s="142" t="s">
        <v>3084</v>
      </c>
      <c r="B250" s="179" t="s">
        <v>998</v>
      </c>
      <c r="C250" s="196" t="s">
        <v>3013</v>
      </c>
      <c r="D250" s="309" t="s">
        <v>3014</v>
      </c>
      <c r="E250" s="179" t="s">
        <v>345</v>
      </c>
      <c r="F250" s="206">
        <v>1</v>
      </c>
      <c r="G250" s="196">
        <v>1200</v>
      </c>
      <c r="H250" s="206">
        <f t="shared" si="9"/>
        <v>1200</v>
      </c>
      <c r="I250" s="196"/>
      <c r="J250" s="196" t="s">
        <v>999</v>
      </c>
      <c r="K250" s="179" t="s">
        <v>981</v>
      </c>
      <c r="L250" s="157">
        <f t="shared" si="10"/>
        <v>1</v>
      </c>
      <c r="M250" s="138">
        <f t="shared" si="11"/>
        <v>1200</v>
      </c>
    </row>
    <row r="251" s="157" customFormat="1" customHeight="1" spans="1:13">
      <c r="A251" s="142" t="s">
        <v>3084</v>
      </c>
      <c r="B251" s="179" t="s">
        <v>998</v>
      </c>
      <c r="C251" s="179" t="s">
        <v>2949</v>
      </c>
      <c r="D251" s="426" t="s">
        <v>3029</v>
      </c>
      <c r="E251" s="179" t="s">
        <v>345</v>
      </c>
      <c r="F251" s="206">
        <v>1</v>
      </c>
      <c r="G251" s="196">
        <v>800</v>
      </c>
      <c r="H251" s="206">
        <f t="shared" si="9"/>
        <v>800</v>
      </c>
      <c r="I251" s="196"/>
      <c r="J251" s="196"/>
      <c r="K251" s="179"/>
      <c r="L251" s="157">
        <f t="shared" si="10"/>
        <v>1</v>
      </c>
      <c r="M251" s="138">
        <f t="shared" si="11"/>
        <v>800</v>
      </c>
    </row>
    <row r="252" s="157" customFormat="1" customHeight="1" spans="1:13">
      <c r="A252" s="142" t="s">
        <v>3084</v>
      </c>
      <c r="B252" s="179" t="s">
        <v>998</v>
      </c>
      <c r="C252" s="179" t="s">
        <v>2862</v>
      </c>
      <c r="D252" s="426" t="s">
        <v>2864</v>
      </c>
      <c r="E252" s="179" t="s">
        <v>345</v>
      </c>
      <c r="F252" s="206">
        <v>1</v>
      </c>
      <c r="G252" s="196">
        <v>90</v>
      </c>
      <c r="H252" s="206">
        <f t="shared" si="9"/>
        <v>90</v>
      </c>
      <c r="I252" s="196"/>
      <c r="J252" s="196" t="s">
        <v>999</v>
      </c>
      <c r="K252" s="179" t="s">
        <v>981</v>
      </c>
      <c r="L252" s="157">
        <f t="shared" si="10"/>
        <v>1</v>
      </c>
      <c r="M252" s="138">
        <f t="shared" si="11"/>
        <v>90</v>
      </c>
    </row>
    <row r="253" s="157" customFormat="1" customHeight="1" spans="1:13">
      <c r="A253" s="142" t="s">
        <v>3084</v>
      </c>
      <c r="B253" s="179" t="s">
        <v>908</v>
      </c>
      <c r="C253" s="179" t="s">
        <v>2951</v>
      </c>
      <c r="D253" s="426" t="s">
        <v>3015</v>
      </c>
      <c r="E253" s="179" t="s">
        <v>345</v>
      </c>
      <c r="F253" s="206">
        <v>12</v>
      </c>
      <c r="G253" s="196">
        <v>5000</v>
      </c>
      <c r="H253" s="206">
        <f t="shared" si="9"/>
        <v>60000</v>
      </c>
      <c r="I253" s="196"/>
      <c r="J253" s="196" t="s">
        <v>1000</v>
      </c>
      <c r="K253" s="179" t="s">
        <v>981</v>
      </c>
      <c r="L253" s="157">
        <f t="shared" si="10"/>
        <v>12</v>
      </c>
      <c r="M253" s="138">
        <f t="shared" si="11"/>
        <v>60000</v>
      </c>
    </row>
    <row r="254" s="157" customFormat="1" customHeight="1" spans="1:13">
      <c r="A254" s="142" t="s">
        <v>3084</v>
      </c>
      <c r="B254" s="179" t="s">
        <v>908</v>
      </c>
      <c r="C254" s="196" t="s">
        <v>3013</v>
      </c>
      <c r="D254" s="309" t="s">
        <v>3014</v>
      </c>
      <c r="E254" s="179" t="s">
        <v>345</v>
      </c>
      <c r="F254" s="206">
        <v>2</v>
      </c>
      <c r="G254" s="196">
        <v>1200</v>
      </c>
      <c r="H254" s="206">
        <f t="shared" si="9"/>
        <v>2400</v>
      </c>
      <c r="I254" s="196"/>
      <c r="J254" s="196" t="s">
        <v>1000</v>
      </c>
      <c r="K254" s="179" t="s">
        <v>981</v>
      </c>
      <c r="L254" s="157">
        <f t="shared" si="10"/>
        <v>2</v>
      </c>
      <c r="M254" s="138">
        <f t="shared" si="11"/>
        <v>2400</v>
      </c>
    </row>
    <row r="255" s="157" customFormat="1" customHeight="1" spans="1:13">
      <c r="A255" s="142" t="s">
        <v>3084</v>
      </c>
      <c r="B255" s="179" t="s">
        <v>908</v>
      </c>
      <c r="C255" s="196" t="s">
        <v>3085</v>
      </c>
      <c r="D255" s="426" t="s">
        <v>2829</v>
      </c>
      <c r="E255" s="179" t="s">
        <v>345</v>
      </c>
      <c r="F255" s="206">
        <v>1</v>
      </c>
      <c r="G255" s="196">
        <v>5500</v>
      </c>
      <c r="H255" s="206">
        <f t="shared" si="9"/>
        <v>5500</v>
      </c>
      <c r="I255" s="196"/>
      <c r="J255" s="196" t="s">
        <v>1000</v>
      </c>
      <c r="K255" s="179" t="s">
        <v>981</v>
      </c>
      <c r="L255" s="157">
        <f t="shared" si="10"/>
        <v>1</v>
      </c>
      <c r="M255" s="138">
        <f t="shared" si="11"/>
        <v>5500</v>
      </c>
    </row>
    <row r="256" s="157" customFormat="1" customHeight="1" spans="1:13">
      <c r="A256" s="142" t="s">
        <v>3084</v>
      </c>
      <c r="B256" s="179" t="s">
        <v>908</v>
      </c>
      <c r="C256" s="196" t="s">
        <v>3040</v>
      </c>
      <c r="D256" s="309" t="s">
        <v>3041</v>
      </c>
      <c r="E256" s="179" t="s">
        <v>345</v>
      </c>
      <c r="F256" s="206">
        <v>1</v>
      </c>
      <c r="G256" s="196">
        <v>2000</v>
      </c>
      <c r="H256" s="206">
        <f t="shared" si="9"/>
        <v>2000</v>
      </c>
      <c r="I256" s="196"/>
      <c r="J256" s="196" t="s">
        <v>1000</v>
      </c>
      <c r="K256" s="179" t="s">
        <v>981</v>
      </c>
      <c r="L256" s="157">
        <f t="shared" si="10"/>
        <v>1</v>
      </c>
      <c r="M256" s="138">
        <f t="shared" si="11"/>
        <v>2000</v>
      </c>
    </row>
    <row r="257" s="157" customFormat="1" customHeight="1" spans="1:13">
      <c r="A257" s="142" t="s">
        <v>3084</v>
      </c>
      <c r="B257" s="179" t="s">
        <v>908</v>
      </c>
      <c r="C257" s="179" t="s">
        <v>2995</v>
      </c>
      <c r="D257" s="426" t="s">
        <v>2883</v>
      </c>
      <c r="E257" s="179" t="s">
        <v>345</v>
      </c>
      <c r="F257" s="206">
        <v>1</v>
      </c>
      <c r="G257" s="196">
        <v>15000</v>
      </c>
      <c r="H257" s="206">
        <f t="shared" si="9"/>
        <v>15000</v>
      </c>
      <c r="I257" s="196"/>
      <c r="J257" s="196" t="s">
        <v>1000</v>
      </c>
      <c r="K257" s="179" t="s">
        <v>981</v>
      </c>
      <c r="L257" s="157">
        <f t="shared" si="10"/>
        <v>1</v>
      </c>
      <c r="M257" s="138">
        <f t="shared" si="11"/>
        <v>15000</v>
      </c>
    </row>
    <row r="258" s="157" customFormat="1" customHeight="1" spans="1:13">
      <c r="A258" s="142" t="s">
        <v>3084</v>
      </c>
      <c r="B258" s="179" t="s">
        <v>908</v>
      </c>
      <c r="C258" s="179" t="s">
        <v>2888</v>
      </c>
      <c r="D258" s="426" t="s">
        <v>3042</v>
      </c>
      <c r="E258" s="179" t="s">
        <v>229</v>
      </c>
      <c r="F258" s="206">
        <v>1</v>
      </c>
      <c r="G258" s="196">
        <v>3000</v>
      </c>
      <c r="H258" s="206">
        <f t="shared" si="9"/>
        <v>3000</v>
      </c>
      <c r="I258" s="196"/>
      <c r="J258" s="196" t="s">
        <v>1000</v>
      </c>
      <c r="K258" s="179" t="s">
        <v>981</v>
      </c>
      <c r="L258" s="157">
        <f t="shared" si="10"/>
        <v>1</v>
      </c>
      <c r="M258" s="138">
        <f t="shared" si="11"/>
        <v>3000</v>
      </c>
    </row>
    <row r="259" s="157" customFormat="1" customHeight="1" spans="1:13">
      <c r="A259" s="142" t="s">
        <v>3084</v>
      </c>
      <c r="B259" s="179" t="s">
        <v>908</v>
      </c>
      <c r="C259" s="179" t="s">
        <v>2852</v>
      </c>
      <c r="D259" s="426" t="s">
        <v>2853</v>
      </c>
      <c r="E259" s="179" t="s">
        <v>345</v>
      </c>
      <c r="F259" s="206">
        <v>1</v>
      </c>
      <c r="G259" s="196">
        <v>2500</v>
      </c>
      <c r="H259" s="206">
        <f t="shared" si="9"/>
        <v>2500</v>
      </c>
      <c r="I259" s="196"/>
      <c r="J259" s="196" t="s">
        <v>1000</v>
      </c>
      <c r="K259" s="179" t="s">
        <v>981</v>
      </c>
      <c r="L259" s="157">
        <f t="shared" si="10"/>
        <v>1</v>
      </c>
      <c r="M259" s="138">
        <f t="shared" si="11"/>
        <v>2500</v>
      </c>
    </row>
    <row r="260" s="157" customFormat="1" customHeight="1" spans="1:13">
      <c r="A260" s="142" t="s">
        <v>3084</v>
      </c>
      <c r="B260" s="179" t="s">
        <v>908</v>
      </c>
      <c r="C260" s="179" t="s">
        <v>2949</v>
      </c>
      <c r="D260" s="426" t="s">
        <v>3029</v>
      </c>
      <c r="E260" s="179" t="s">
        <v>345</v>
      </c>
      <c r="F260" s="206">
        <v>1</v>
      </c>
      <c r="G260" s="196">
        <v>800</v>
      </c>
      <c r="H260" s="206">
        <f t="shared" si="9"/>
        <v>800</v>
      </c>
      <c r="I260" s="196"/>
      <c r="J260" s="196" t="s">
        <v>1000</v>
      </c>
      <c r="K260" s="179" t="s">
        <v>981</v>
      </c>
      <c r="L260" s="157">
        <f t="shared" si="10"/>
        <v>1</v>
      </c>
      <c r="M260" s="138">
        <f t="shared" si="11"/>
        <v>800</v>
      </c>
    </row>
    <row r="261" s="157" customFormat="1" customHeight="1" spans="1:13">
      <c r="A261" s="142" t="s">
        <v>3084</v>
      </c>
      <c r="B261" s="179" t="s">
        <v>908</v>
      </c>
      <c r="C261" s="179" t="s">
        <v>2890</v>
      </c>
      <c r="D261" s="309" t="s">
        <v>3086</v>
      </c>
      <c r="E261" s="179" t="s">
        <v>345</v>
      </c>
      <c r="F261" s="206">
        <v>1</v>
      </c>
      <c r="G261" s="196">
        <v>1000</v>
      </c>
      <c r="H261" s="206">
        <f t="shared" ref="H261:H324" si="12" xml:space="preserve">F261*G261</f>
        <v>1000</v>
      </c>
      <c r="I261" s="196"/>
      <c r="J261" s="196" t="s">
        <v>1000</v>
      </c>
      <c r="K261" s="179" t="s">
        <v>981</v>
      </c>
      <c r="L261" s="157">
        <f t="shared" ref="L261:L324" si="13" xml:space="preserve">F261</f>
        <v>1</v>
      </c>
      <c r="M261" s="138">
        <f t="shared" ref="M261:M324" si="14" xml:space="preserve">G261*L261</f>
        <v>1000</v>
      </c>
    </row>
    <row r="262" s="157" customFormat="1" customHeight="1" spans="1:13">
      <c r="A262" s="142" t="s">
        <v>3084</v>
      </c>
      <c r="B262" s="179" t="s">
        <v>908</v>
      </c>
      <c r="C262" s="179" t="s">
        <v>2862</v>
      </c>
      <c r="D262" s="426" t="s">
        <v>2864</v>
      </c>
      <c r="E262" s="179" t="s">
        <v>345</v>
      </c>
      <c r="F262" s="206">
        <v>3</v>
      </c>
      <c r="G262" s="196">
        <v>90</v>
      </c>
      <c r="H262" s="206">
        <f t="shared" si="12"/>
        <v>270</v>
      </c>
      <c r="I262" s="196"/>
      <c r="J262" s="196" t="s">
        <v>1000</v>
      </c>
      <c r="K262" s="179" t="s">
        <v>981</v>
      </c>
      <c r="L262" s="157">
        <f t="shared" si="13"/>
        <v>3</v>
      </c>
      <c r="M262" s="138">
        <f t="shared" si="14"/>
        <v>270</v>
      </c>
    </row>
    <row r="263" s="157" customFormat="1" customHeight="1" spans="1:13">
      <c r="A263" s="142" t="s">
        <v>3084</v>
      </c>
      <c r="B263" s="179" t="s">
        <v>908</v>
      </c>
      <c r="C263" s="179" t="s">
        <v>2921</v>
      </c>
      <c r="D263" s="426" t="s">
        <v>2922</v>
      </c>
      <c r="E263" s="179" t="s">
        <v>229</v>
      </c>
      <c r="F263" s="206">
        <v>1</v>
      </c>
      <c r="G263" s="196">
        <v>2500</v>
      </c>
      <c r="H263" s="206">
        <f t="shared" si="12"/>
        <v>2500</v>
      </c>
      <c r="I263" s="196"/>
      <c r="J263" s="196" t="s">
        <v>1000</v>
      </c>
      <c r="K263" s="179" t="s">
        <v>981</v>
      </c>
      <c r="L263" s="157">
        <f t="shared" si="13"/>
        <v>1</v>
      </c>
      <c r="M263" s="138">
        <f t="shared" si="14"/>
        <v>2500</v>
      </c>
    </row>
    <row r="264" s="157" customFormat="1" customHeight="1" spans="1:13">
      <c r="A264" s="142" t="s">
        <v>3084</v>
      </c>
      <c r="B264" s="179" t="s">
        <v>81</v>
      </c>
      <c r="C264" s="179" t="s">
        <v>2951</v>
      </c>
      <c r="D264" s="426" t="s">
        <v>3015</v>
      </c>
      <c r="E264" s="179" t="s">
        <v>345</v>
      </c>
      <c r="F264" s="206">
        <v>2</v>
      </c>
      <c r="G264" s="196">
        <v>5000</v>
      </c>
      <c r="H264" s="206">
        <f t="shared" si="12"/>
        <v>10000</v>
      </c>
      <c r="I264" s="196"/>
      <c r="J264" s="196" t="s">
        <v>1001</v>
      </c>
      <c r="K264" s="179" t="s">
        <v>981</v>
      </c>
      <c r="L264" s="157">
        <f t="shared" si="13"/>
        <v>2</v>
      </c>
      <c r="M264" s="138">
        <f t="shared" si="14"/>
        <v>10000</v>
      </c>
    </row>
    <row r="265" s="157" customFormat="1" customHeight="1" spans="1:13">
      <c r="A265" s="142" t="s">
        <v>3084</v>
      </c>
      <c r="B265" s="179" t="s">
        <v>81</v>
      </c>
      <c r="C265" s="179" t="s">
        <v>2844</v>
      </c>
      <c r="D265" s="426" t="s">
        <v>3068</v>
      </c>
      <c r="E265" s="179" t="s">
        <v>345</v>
      </c>
      <c r="F265" s="206">
        <v>1</v>
      </c>
      <c r="G265" s="196">
        <v>7000</v>
      </c>
      <c r="H265" s="206">
        <f t="shared" si="12"/>
        <v>7000</v>
      </c>
      <c r="I265" s="196"/>
      <c r="J265" s="196" t="s">
        <v>1001</v>
      </c>
      <c r="K265" s="179" t="s">
        <v>981</v>
      </c>
      <c r="L265" s="157">
        <f t="shared" si="13"/>
        <v>1</v>
      </c>
      <c r="M265" s="138">
        <f t="shared" si="14"/>
        <v>7000</v>
      </c>
    </row>
    <row r="266" s="157" customFormat="1" customHeight="1" spans="1:13">
      <c r="A266" s="142" t="s">
        <v>3084</v>
      </c>
      <c r="B266" s="179" t="s">
        <v>1002</v>
      </c>
      <c r="C266" s="179" t="s">
        <v>2862</v>
      </c>
      <c r="D266" s="426" t="s">
        <v>2864</v>
      </c>
      <c r="E266" s="179" t="s">
        <v>345</v>
      </c>
      <c r="F266" s="206">
        <v>1</v>
      </c>
      <c r="G266" s="196">
        <v>90</v>
      </c>
      <c r="H266" s="206">
        <f t="shared" si="12"/>
        <v>90</v>
      </c>
      <c r="I266" s="196"/>
      <c r="J266" s="196" t="s">
        <v>1003</v>
      </c>
      <c r="K266" s="179" t="s">
        <v>981</v>
      </c>
      <c r="L266" s="157">
        <f t="shared" si="13"/>
        <v>1</v>
      </c>
      <c r="M266" s="138">
        <f t="shared" si="14"/>
        <v>90</v>
      </c>
    </row>
    <row r="267" s="157" customFormat="1" customHeight="1" spans="1:13">
      <c r="A267" s="142" t="s">
        <v>3084</v>
      </c>
      <c r="B267" s="179" t="s">
        <v>1002</v>
      </c>
      <c r="C267" s="179" t="s">
        <v>2951</v>
      </c>
      <c r="D267" s="426" t="s">
        <v>3015</v>
      </c>
      <c r="E267" s="179" t="s">
        <v>345</v>
      </c>
      <c r="F267" s="206">
        <v>1</v>
      </c>
      <c r="G267" s="196">
        <v>5000</v>
      </c>
      <c r="H267" s="206">
        <f t="shared" si="12"/>
        <v>5000</v>
      </c>
      <c r="I267" s="196"/>
      <c r="J267" s="196" t="s">
        <v>1003</v>
      </c>
      <c r="K267" s="179" t="s">
        <v>981</v>
      </c>
      <c r="L267" s="157">
        <f t="shared" si="13"/>
        <v>1</v>
      </c>
      <c r="M267" s="138">
        <f t="shared" si="14"/>
        <v>5000</v>
      </c>
    </row>
    <row r="268" s="157" customFormat="1" customHeight="1" spans="1:13">
      <c r="A268" s="142" t="s">
        <v>3084</v>
      </c>
      <c r="B268" s="179" t="s">
        <v>1002</v>
      </c>
      <c r="C268" s="179" t="s">
        <v>2980</v>
      </c>
      <c r="D268" s="426" t="s">
        <v>2981</v>
      </c>
      <c r="E268" s="179" t="s">
        <v>345</v>
      </c>
      <c r="F268" s="206">
        <v>1</v>
      </c>
      <c r="G268" s="196">
        <v>2000</v>
      </c>
      <c r="H268" s="206">
        <f t="shared" si="12"/>
        <v>2000</v>
      </c>
      <c r="I268" s="196"/>
      <c r="J268" s="196" t="s">
        <v>1003</v>
      </c>
      <c r="K268" s="179" t="s">
        <v>981</v>
      </c>
      <c r="L268" s="157">
        <f t="shared" si="13"/>
        <v>1</v>
      </c>
      <c r="M268" s="138">
        <f t="shared" si="14"/>
        <v>2000</v>
      </c>
    </row>
    <row r="269" s="157" customFormat="1" customHeight="1" spans="1:13">
      <c r="A269" s="142" t="s">
        <v>3084</v>
      </c>
      <c r="B269" s="179" t="s">
        <v>1002</v>
      </c>
      <c r="C269" s="179" t="s">
        <v>2921</v>
      </c>
      <c r="D269" s="426" t="s">
        <v>2922</v>
      </c>
      <c r="E269" s="179" t="s">
        <v>229</v>
      </c>
      <c r="F269" s="206">
        <v>1</v>
      </c>
      <c r="G269" s="196">
        <v>2500</v>
      </c>
      <c r="H269" s="206">
        <f t="shared" si="12"/>
        <v>2500</v>
      </c>
      <c r="I269" s="196"/>
      <c r="J269" s="196" t="s">
        <v>1003</v>
      </c>
      <c r="K269" s="179" t="s">
        <v>981</v>
      </c>
      <c r="L269" s="157">
        <f t="shared" si="13"/>
        <v>1</v>
      </c>
      <c r="M269" s="138">
        <f t="shared" si="14"/>
        <v>2500</v>
      </c>
    </row>
    <row r="270" s="157" customFormat="1" customHeight="1" spans="1:13">
      <c r="A270" s="142" t="s">
        <v>3084</v>
      </c>
      <c r="B270" s="179" t="s">
        <v>1002</v>
      </c>
      <c r="C270" s="179" t="s">
        <v>2899</v>
      </c>
      <c r="D270" s="426" t="s">
        <v>3087</v>
      </c>
      <c r="E270" s="179" t="s">
        <v>345</v>
      </c>
      <c r="F270" s="206">
        <v>1</v>
      </c>
      <c r="G270" s="196">
        <v>3000</v>
      </c>
      <c r="H270" s="206">
        <f t="shared" si="12"/>
        <v>3000</v>
      </c>
      <c r="I270" s="196"/>
      <c r="J270" s="196" t="s">
        <v>1003</v>
      </c>
      <c r="K270" s="179" t="s">
        <v>981</v>
      </c>
      <c r="L270" s="157">
        <f t="shared" si="13"/>
        <v>1</v>
      </c>
      <c r="M270" s="138">
        <f t="shared" si="14"/>
        <v>3000</v>
      </c>
    </row>
    <row r="271" s="157" customFormat="1" customHeight="1" spans="1:13">
      <c r="A271" s="142" t="s">
        <v>3084</v>
      </c>
      <c r="B271" s="179" t="s">
        <v>1002</v>
      </c>
      <c r="C271" s="179" t="s">
        <v>2850</v>
      </c>
      <c r="D271" s="426" t="s">
        <v>3088</v>
      </c>
      <c r="E271" s="179" t="s">
        <v>345</v>
      </c>
      <c r="F271" s="206">
        <v>1</v>
      </c>
      <c r="G271" s="196">
        <v>2000</v>
      </c>
      <c r="H271" s="206">
        <f t="shared" si="12"/>
        <v>2000</v>
      </c>
      <c r="I271" s="196"/>
      <c r="J271" s="196" t="s">
        <v>1003</v>
      </c>
      <c r="K271" s="179" t="s">
        <v>981</v>
      </c>
      <c r="L271" s="157">
        <f t="shared" si="13"/>
        <v>1</v>
      </c>
      <c r="M271" s="138">
        <f t="shared" si="14"/>
        <v>2000</v>
      </c>
    </row>
    <row r="272" s="157" customFormat="1" customHeight="1" spans="1:13">
      <c r="A272" s="142" t="s">
        <v>3084</v>
      </c>
      <c r="B272" s="179" t="s">
        <v>1002</v>
      </c>
      <c r="C272" s="179" t="s">
        <v>2868</v>
      </c>
      <c r="D272" s="426" t="s">
        <v>3089</v>
      </c>
      <c r="E272" s="179" t="s">
        <v>229</v>
      </c>
      <c r="F272" s="206">
        <v>200</v>
      </c>
      <c r="G272" s="196">
        <v>100</v>
      </c>
      <c r="H272" s="206">
        <f t="shared" si="12"/>
        <v>20000</v>
      </c>
      <c r="I272" s="196"/>
      <c r="J272" s="196" t="s">
        <v>1003</v>
      </c>
      <c r="K272" s="179" t="s">
        <v>981</v>
      </c>
      <c r="L272" s="157">
        <f t="shared" si="13"/>
        <v>200</v>
      </c>
      <c r="M272" s="138">
        <f t="shared" si="14"/>
        <v>20000</v>
      </c>
    </row>
    <row r="273" s="157" customFormat="1" customHeight="1" spans="1:13">
      <c r="A273" s="142" t="s">
        <v>3084</v>
      </c>
      <c r="B273" s="179" t="s">
        <v>1002</v>
      </c>
      <c r="C273" s="179" t="s">
        <v>2870</v>
      </c>
      <c r="D273" s="426" t="s">
        <v>2871</v>
      </c>
      <c r="E273" s="179" t="s">
        <v>345</v>
      </c>
      <c r="F273" s="206">
        <v>1</v>
      </c>
      <c r="G273" s="196">
        <v>2000</v>
      </c>
      <c r="H273" s="206">
        <f t="shared" si="12"/>
        <v>2000</v>
      </c>
      <c r="I273" s="196"/>
      <c r="J273" s="196" t="s">
        <v>1003</v>
      </c>
      <c r="K273" s="179" t="s">
        <v>981</v>
      </c>
      <c r="L273" s="157">
        <f t="shared" si="13"/>
        <v>1</v>
      </c>
      <c r="M273" s="138">
        <f t="shared" si="14"/>
        <v>2000</v>
      </c>
    </row>
    <row r="274" s="157" customFormat="1" customHeight="1" spans="1:13">
      <c r="A274" s="142" t="s">
        <v>3084</v>
      </c>
      <c r="B274" s="179" t="s">
        <v>1004</v>
      </c>
      <c r="C274" s="196" t="s">
        <v>3090</v>
      </c>
      <c r="D274" s="309" t="s">
        <v>3091</v>
      </c>
      <c r="E274" s="179" t="s">
        <v>229</v>
      </c>
      <c r="F274" s="206">
        <v>500</v>
      </c>
      <c r="G274" s="196">
        <v>3</v>
      </c>
      <c r="H274" s="206">
        <f t="shared" si="12"/>
        <v>1500</v>
      </c>
      <c r="I274" s="196"/>
      <c r="J274" s="196" t="s">
        <v>1005</v>
      </c>
      <c r="K274" s="179" t="s">
        <v>981</v>
      </c>
      <c r="L274" s="157">
        <f t="shared" si="13"/>
        <v>500</v>
      </c>
      <c r="M274" s="138">
        <f t="shared" si="14"/>
        <v>1500</v>
      </c>
    </row>
    <row r="275" s="157" customFormat="1" customHeight="1" spans="1:13">
      <c r="A275" s="142" t="s">
        <v>3084</v>
      </c>
      <c r="B275" s="179" t="s">
        <v>1004</v>
      </c>
      <c r="C275" s="196" t="s">
        <v>3092</v>
      </c>
      <c r="D275" s="426" t="s">
        <v>3093</v>
      </c>
      <c r="E275" s="179" t="s">
        <v>345</v>
      </c>
      <c r="F275" s="206">
        <v>2</v>
      </c>
      <c r="G275" s="196">
        <v>3000</v>
      </c>
      <c r="H275" s="206">
        <f t="shared" si="12"/>
        <v>6000</v>
      </c>
      <c r="I275" s="196"/>
      <c r="J275" s="196" t="s">
        <v>1005</v>
      </c>
      <c r="K275" s="179" t="s">
        <v>981</v>
      </c>
      <c r="L275" s="157">
        <f t="shared" si="13"/>
        <v>2</v>
      </c>
      <c r="M275" s="138">
        <f t="shared" si="14"/>
        <v>6000</v>
      </c>
    </row>
    <row r="276" s="157" customFormat="1" customHeight="1" spans="1:13">
      <c r="A276" s="142" t="s">
        <v>3084</v>
      </c>
      <c r="B276" s="179" t="s">
        <v>1004</v>
      </c>
      <c r="C276" s="179" t="s">
        <v>2862</v>
      </c>
      <c r="D276" s="426" t="s">
        <v>2864</v>
      </c>
      <c r="E276" s="179" t="s">
        <v>345</v>
      </c>
      <c r="F276" s="206">
        <v>1</v>
      </c>
      <c r="G276" s="196">
        <v>90</v>
      </c>
      <c r="H276" s="206">
        <f t="shared" si="12"/>
        <v>90</v>
      </c>
      <c r="I276" s="196"/>
      <c r="J276" s="196" t="s">
        <v>1005</v>
      </c>
      <c r="K276" s="179" t="s">
        <v>981</v>
      </c>
      <c r="L276" s="157">
        <f t="shared" si="13"/>
        <v>1</v>
      </c>
      <c r="M276" s="138">
        <f t="shared" si="14"/>
        <v>90</v>
      </c>
    </row>
    <row r="277" s="157" customFormat="1" customHeight="1" spans="1:13">
      <c r="A277" s="142" t="s">
        <v>3084</v>
      </c>
      <c r="B277" s="179" t="s">
        <v>1004</v>
      </c>
      <c r="C277" s="179" t="s">
        <v>2951</v>
      </c>
      <c r="D277" s="426" t="s">
        <v>3015</v>
      </c>
      <c r="E277" s="179" t="s">
        <v>345</v>
      </c>
      <c r="F277" s="206">
        <v>1</v>
      </c>
      <c r="G277" s="196">
        <v>5000</v>
      </c>
      <c r="H277" s="206">
        <f t="shared" si="12"/>
        <v>5000</v>
      </c>
      <c r="I277" s="196"/>
      <c r="J277" s="196" t="s">
        <v>1005</v>
      </c>
      <c r="K277" s="179" t="s">
        <v>981</v>
      </c>
      <c r="L277" s="157">
        <f t="shared" si="13"/>
        <v>1</v>
      </c>
      <c r="M277" s="138">
        <f t="shared" si="14"/>
        <v>5000</v>
      </c>
    </row>
    <row r="278" s="157" customFormat="1" customHeight="1" spans="1:13">
      <c r="A278" s="142" t="s">
        <v>3084</v>
      </c>
      <c r="B278" s="179" t="s">
        <v>1004</v>
      </c>
      <c r="C278" s="196" t="s">
        <v>3013</v>
      </c>
      <c r="D278" s="309" t="s">
        <v>3014</v>
      </c>
      <c r="E278" s="179" t="s">
        <v>345</v>
      </c>
      <c r="F278" s="206">
        <v>1</v>
      </c>
      <c r="G278" s="196">
        <v>1200</v>
      </c>
      <c r="H278" s="206">
        <f t="shared" si="12"/>
        <v>1200</v>
      </c>
      <c r="I278" s="196"/>
      <c r="J278" s="196" t="s">
        <v>1005</v>
      </c>
      <c r="K278" s="179" t="s">
        <v>981</v>
      </c>
      <c r="L278" s="157">
        <f t="shared" si="13"/>
        <v>1</v>
      </c>
      <c r="M278" s="138">
        <f t="shared" si="14"/>
        <v>1200</v>
      </c>
    </row>
    <row r="279" s="157" customFormat="1" customHeight="1" spans="1:13">
      <c r="A279" s="142" t="s">
        <v>3084</v>
      </c>
      <c r="B279" s="179" t="s">
        <v>1006</v>
      </c>
      <c r="C279" s="179" t="s">
        <v>2862</v>
      </c>
      <c r="D279" s="426" t="s">
        <v>2864</v>
      </c>
      <c r="E279" s="179" t="s">
        <v>345</v>
      </c>
      <c r="F279" s="206">
        <v>6</v>
      </c>
      <c r="G279" s="196">
        <v>90</v>
      </c>
      <c r="H279" s="206">
        <f t="shared" si="12"/>
        <v>540</v>
      </c>
      <c r="I279" s="196"/>
      <c r="J279" s="196" t="s">
        <v>1007</v>
      </c>
      <c r="K279" s="179" t="s">
        <v>981</v>
      </c>
      <c r="L279" s="157">
        <f t="shared" si="13"/>
        <v>6</v>
      </c>
      <c r="M279" s="138">
        <f t="shared" si="14"/>
        <v>540</v>
      </c>
    </row>
    <row r="280" s="157" customFormat="1" customHeight="1" spans="1:13">
      <c r="A280" s="142" t="s">
        <v>3084</v>
      </c>
      <c r="B280" s="179" t="s">
        <v>1006</v>
      </c>
      <c r="C280" s="179" t="s">
        <v>2951</v>
      </c>
      <c r="D280" s="426" t="s">
        <v>3015</v>
      </c>
      <c r="E280" s="179" t="s">
        <v>345</v>
      </c>
      <c r="F280" s="206">
        <v>8</v>
      </c>
      <c r="G280" s="196">
        <v>5000</v>
      </c>
      <c r="H280" s="206">
        <f t="shared" si="12"/>
        <v>40000</v>
      </c>
      <c r="I280" s="196"/>
      <c r="J280" s="196" t="s">
        <v>1007</v>
      </c>
      <c r="K280" s="179" t="s">
        <v>981</v>
      </c>
      <c r="L280" s="157">
        <f t="shared" si="13"/>
        <v>8</v>
      </c>
      <c r="M280" s="138">
        <f t="shared" si="14"/>
        <v>40000</v>
      </c>
    </row>
    <row r="281" s="157" customFormat="1" customHeight="1" spans="1:13">
      <c r="A281" s="142" t="s">
        <v>3084</v>
      </c>
      <c r="B281" s="179" t="s">
        <v>1006</v>
      </c>
      <c r="C281" s="179" t="s">
        <v>2980</v>
      </c>
      <c r="D281" s="426" t="s">
        <v>2981</v>
      </c>
      <c r="E281" s="179" t="s">
        <v>345</v>
      </c>
      <c r="F281" s="206">
        <v>3</v>
      </c>
      <c r="G281" s="196">
        <v>2000</v>
      </c>
      <c r="H281" s="206">
        <f t="shared" si="12"/>
        <v>6000</v>
      </c>
      <c r="I281" s="196"/>
      <c r="J281" s="196" t="s">
        <v>1007</v>
      </c>
      <c r="K281" s="179" t="s">
        <v>981</v>
      </c>
      <c r="L281" s="157">
        <f t="shared" si="13"/>
        <v>3</v>
      </c>
      <c r="M281" s="138">
        <f t="shared" si="14"/>
        <v>6000</v>
      </c>
    </row>
    <row r="282" s="157" customFormat="1" customHeight="1" spans="1:13">
      <c r="A282" s="142" t="s">
        <v>3084</v>
      </c>
      <c r="B282" s="179" t="s">
        <v>1006</v>
      </c>
      <c r="C282" s="196" t="s">
        <v>3013</v>
      </c>
      <c r="D282" s="309" t="s">
        <v>3014</v>
      </c>
      <c r="E282" s="179" t="s">
        <v>345</v>
      </c>
      <c r="F282" s="206">
        <v>1</v>
      </c>
      <c r="G282" s="196">
        <v>1200</v>
      </c>
      <c r="H282" s="206">
        <f t="shared" si="12"/>
        <v>1200</v>
      </c>
      <c r="I282" s="196"/>
      <c r="J282" s="196" t="s">
        <v>1007</v>
      </c>
      <c r="K282" s="179" t="s">
        <v>981</v>
      </c>
      <c r="L282" s="157">
        <f t="shared" si="13"/>
        <v>1</v>
      </c>
      <c r="M282" s="138">
        <f t="shared" si="14"/>
        <v>1200</v>
      </c>
    </row>
    <row r="283" s="157" customFormat="1" customHeight="1" spans="1:13">
      <c r="A283" s="142" t="s">
        <v>3084</v>
      </c>
      <c r="B283" s="179" t="s">
        <v>1006</v>
      </c>
      <c r="C283" s="179" t="s">
        <v>2995</v>
      </c>
      <c r="D283" s="426" t="s">
        <v>2883</v>
      </c>
      <c r="E283" s="179" t="s">
        <v>345</v>
      </c>
      <c r="F283" s="206">
        <v>1</v>
      </c>
      <c r="G283" s="196">
        <v>15000</v>
      </c>
      <c r="H283" s="206">
        <f t="shared" si="12"/>
        <v>15000</v>
      </c>
      <c r="I283" s="196"/>
      <c r="J283" s="196" t="s">
        <v>1007</v>
      </c>
      <c r="K283" s="179" t="s">
        <v>981</v>
      </c>
      <c r="L283" s="157">
        <f t="shared" si="13"/>
        <v>1</v>
      </c>
      <c r="M283" s="138">
        <f t="shared" si="14"/>
        <v>15000</v>
      </c>
    </row>
    <row r="284" s="157" customFormat="1" customHeight="1" spans="1:13">
      <c r="A284" s="142" t="s">
        <v>3084</v>
      </c>
      <c r="B284" s="179" t="s">
        <v>1006</v>
      </c>
      <c r="C284" s="179" t="s">
        <v>2949</v>
      </c>
      <c r="D284" s="426" t="s">
        <v>3029</v>
      </c>
      <c r="E284" s="179" t="s">
        <v>345</v>
      </c>
      <c r="F284" s="206">
        <v>1</v>
      </c>
      <c r="G284" s="196">
        <v>800</v>
      </c>
      <c r="H284" s="206">
        <f t="shared" si="12"/>
        <v>800</v>
      </c>
      <c r="I284" s="196"/>
      <c r="J284" s="196" t="s">
        <v>1007</v>
      </c>
      <c r="K284" s="179" t="s">
        <v>981</v>
      </c>
      <c r="L284" s="157">
        <f t="shared" si="13"/>
        <v>1</v>
      </c>
      <c r="M284" s="138">
        <f t="shared" si="14"/>
        <v>800</v>
      </c>
    </row>
    <row r="285" s="157" customFormat="1" customHeight="1" spans="1:13">
      <c r="A285" s="142" t="s">
        <v>3084</v>
      </c>
      <c r="B285" s="179" t="s">
        <v>1006</v>
      </c>
      <c r="C285" s="179" t="s">
        <v>2938</v>
      </c>
      <c r="D285" s="426" t="s">
        <v>2939</v>
      </c>
      <c r="E285" s="179" t="s">
        <v>345</v>
      </c>
      <c r="F285" s="206">
        <v>2</v>
      </c>
      <c r="G285" s="196">
        <v>1500</v>
      </c>
      <c r="H285" s="206">
        <f t="shared" si="12"/>
        <v>3000</v>
      </c>
      <c r="I285" s="196"/>
      <c r="J285" s="196" t="s">
        <v>1007</v>
      </c>
      <c r="K285" s="179" t="s">
        <v>981</v>
      </c>
      <c r="L285" s="157">
        <f t="shared" si="13"/>
        <v>2</v>
      </c>
      <c r="M285" s="138">
        <f t="shared" si="14"/>
        <v>3000</v>
      </c>
    </row>
    <row r="286" s="157" customFormat="1" customHeight="1" spans="1:13">
      <c r="A286" s="142" t="s">
        <v>3084</v>
      </c>
      <c r="B286" s="179" t="s">
        <v>1006</v>
      </c>
      <c r="C286" s="179" t="s">
        <v>2990</v>
      </c>
      <c r="D286" s="426" t="s">
        <v>2991</v>
      </c>
      <c r="E286" s="179" t="s">
        <v>345</v>
      </c>
      <c r="F286" s="206">
        <v>2</v>
      </c>
      <c r="G286" s="196">
        <v>300</v>
      </c>
      <c r="H286" s="206">
        <f t="shared" si="12"/>
        <v>600</v>
      </c>
      <c r="I286" s="196"/>
      <c r="J286" s="196" t="s">
        <v>1007</v>
      </c>
      <c r="K286" s="179" t="s">
        <v>981</v>
      </c>
      <c r="L286" s="157">
        <f t="shared" si="13"/>
        <v>2</v>
      </c>
      <c r="M286" s="138">
        <f t="shared" si="14"/>
        <v>600</v>
      </c>
    </row>
    <row r="287" s="157" customFormat="1" customHeight="1" spans="1:13">
      <c r="A287" s="142" t="s">
        <v>3084</v>
      </c>
      <c r="B287" s="179" t="s">
        <v>1006</v>
      </c>
      <c r="C287" s="179" t="s">
        <v>2984</v>
      </c>
      <c r="D287" s="309" t="s">
        <v>3094</v>
      </c>
      <c r="E287" s="179" t="s">
        <v>345</v>
      </c>
      <c r="F287" s="206">
        <v>1</v>
      </c>
      <c r="G287" s="196">
        <v>2000</v>
      </c>
      <c r="H287" s="206">
        <f t="shared" si="12"/>
        <v>2000</v>
      </c>
      <c r="I287" s="196"/>
      <c r="J287" s="196" t="s">
        <v>1007</v>
      </c>
      <c r="K287" s="179" t="s">
        <v>981</v>
      </c>
      <c r="L287" s="157">
        <f t="shared" si="13"/>
        <v>1</v>
      </c>
      <c r="M287" s="138">
        <f t="shared" si="14"/>
        <v>2000</v>
      </c>
    </row>
    <row r="288" s="157" customFormat="1" customHeight="1" spans="1:13">
      <c r="A288" s="142" t="s">
        <v>3084</v>
      </c>
      <c r="B288" s="179" t="s">
        <v>1006</v>
      </c>
      <c r="C288" s="179" t="s">
        <v>2921</v>
      </c>
      <c r="D288" s="426" t="s">
        <v>2922</v>
      </c>
      <c r="E288" s="179" t="s">
        <v>229</v>
      </c>
      <c r="F288" s="206">
        <v>1</v>
      </c>
      <c r="G288" s="196">
        <v>2500</v>
      </c>
      <c r="H288" s="206">
        <f t="shared" si="12"/>
        <v>2500</v>
      </c>
      <c r="I288" s="196"/>
      <c r="J288" s="196" t="s">
        <v>1007</v>
      </c>
      <c r="K288" s="179" t="s">
        <v>981</v>
      </c>
      <c r="L288" s="157">
        <f t="shared" si="13"/>
        <v>1</v>
      </c>
      <c r="M288" s="138">
        <f t="shared" si="14"/>
        <v>2500</v>
      </c>
    </row>
    <row r="289" s="157" customFormat="1" customHeight="1" spans="1:13">
      <c r="A289" s="142" t="s">
        <v>3084</v>
      </c>
      <c r="B289" s="179" t="s">
        <v>1010</v>
      </c>
      <c r="C289" s="179" t="s">
        <v>2862</v>
      </c>
      <c r="D289" s="426" t="s">
        <v>2864</v>
      </c>
      <c r="E289" s="179" t="s">
        <v>345</v>
      </c>
      <c r="F289" s="206">
        <v>1</v>
      </c>
      <c r="G289" s="196">
        <v>90</v>
      </c>
      <c r="H289" s="206">
        <f t="shared" si="12"/>
        <v>90</v>
      </c>
      <c r="I289" s="196"/>
      <c r="J289" s="196" t="s">
        <v>1011</v>
      </c>
      <c r="K289" s="179" t="s">
        <v>981</v>
      </c>
      <c r="L289" s="157">
        <f t="shared" si="13"/>
        <v>1</v>
      </c>
      <c r="M289" s="138">
        <f t="shared" si="14"/>
        <v>90</v>
      </c>
    </row>
    <row r="290" s="157" customFormat="1" customHeight="1" spans="1:13">
      <c r="A290" s="142" t="s">
        <v>3084</v>
      </c>
      <c r="B290" s="179" t="s">
        <v>1010</v>
      </c>
      <c r="C290" s="179" t="s">
        <v>2951</v>
      </c>
      <c r="D290" s="426" t="s">
        <v>3015</v>
      </c>
      <c r="E290" s="179" t="s">
        <v>345</v>
      </c>
      <c r="F290" s="206">
        <v>1</v>
      </c>
      <c r="G290" s="196">
        <v>5000</v>
      </c>
      <c r="H290" s="206">
        <f t="shared" si="12"/>
        <v>5000</v>
      </c>
      <c r="I290" s="196"/>
      <c r="J290" s="196" t="s">
        <v>1011</v>
      </c>
      <c r="K290" s="179" t="s">
        <v>981</v>
      </c>
      <c r="L290" s="157">
        <f t="shared" si="13"/>
        <v>1</v>
      </c>
      <c r="M290" s="138">
        <f t="shared" si="14"/>
        <v>5000</v>
      </c>
    </row>
    <row r="291" s="157" customFormat="1" customHeight="1" spans="1:13">
      <c r="A291" s="142" t="s">
        <v>3084</v>
      </c>
      <c r="B291" s="179" t="s">
        <v>1010</v>
      </c>
      <c r="C291" s="179" t="s">
        <v>2980</v>
      </c>
      <c r="D291" s="426" t="s">
        <v>2981</v>
      </c>
      <c r="E291" s="179" t="s">
        <v>345</v>
      </c>
      <c r="F291" s="206">
        <v>1</v>
      </c>
      <c r="G291" s="196">
        <v>2000</v>
      </c>
      <c r="H291" s="206">
        <f t="shared" si="12"/>
        <v>2000</v>
      </c>
      <c r="I291" s="196"/>
      <c r="J291" s="196" t="s">
        <v>1011</v>
      </c>
      <c r="K291" s="179" t="s">
        <v>981</v>
      </c>
      <c r="L291" s="157">
        <f t="shared" si="13"/>
        <v>1</v>
      </c>
      <c r="M291" s="138">
        <f t="shared" si="14"/>
        <v>2000</v>
      </c>
    </row>
    <row r="292" s="157" customFormat="1" customHeight="1" spans="1:13">
      <c r="A292" s="142" t="s">
        <v>3084</v>
      </c>
      <c r="B292" s="179" t="s">
        <v>1010</v>
      </c>
      <c r="C292" s="179" t="s">
        <v>2921</v>
      </c>
      <c r="D292" s="426" t="s">
        <v>2922</v>
      </c>
      <c r="E292" s="179" t="s">
        <v>229</v>
      </c>
      <c r="F292" s="206">
        <v>3</v>
      </c>
      <c r="G292" s="196">
        <v>2500</v>
      </c>
      <c r="H292" s="206">
        <f t="shared" si="12"/>
        <v>7500</v>
      </c>
      <c r="I292" s="196"/>
      <c r="J292" s="196" t="s">
        <v>1011</v>
      </c>
      <c r="K292" s="179" t="s">
        <v>981</v>
      </c>
      <c r="L292" s="157">
        <f t="shared" si="13"/>
        <v>3</v>
      </c>
      <c r="M292" s="138">
        <f t="shared" si="14"/>
        <v>7500</v>
      </c>
    </row>
    <row r="293" s="157" customFormat="1" customHeight="1" spans="1:13">
      <c r="A293" s="142" t="s">
        <v>3084</v>
      </c>
      <c r="B293" s="179" t="s">
        <v>1010</v>
      </c>
      <c r="C293" s="179" t="s">
        <v>2897</v>
      </c>
      <c r="D293" s="426" t="s">
        <v>2898</v>
      </c>
      <c r="E293" s="179" t="s">
        <v>229</v>
      </c>
      <c r="F293" s="206">
        <v>1</v>
      </c>
      <c r="G293" s="196">
        <v>1000</v>
      </c>
      <c r="H293" s="206">
        <f t="shared" si="12"/>
        <v>1000</v>
      </c>
      <c r="I293" s="196"/>
      <c r="J293" s="196" t="s">
        <v>1011</v>
      </c>
      <c r="K293" s="179" t="s">
        <v>981</v>
      </c>
      <c r="L293" s="157">
        <f t="shared" si="13"/>
        <v>1</v>
      </c>
      <c r="M293" s="138">
        <f t="shared" si="14"/>
        <v>1000</v>
      </c>
    </row>
    <row r="294" s="157" customFormat="1" customHeight="1" spans="1:13">
      <c r="A294" s="142" t="s">
        <v>3084</v>
      </c>
      <c r="B294" s="179" t="s">
        <v>1010</v>
      </c>
      <c r="C294" s="179" t="s">
        <v>2886</v>
      </c>
      <c r="D294" s="426" t="s">
        <v>2887</v>
      </c>
      <c r="E294" s="179" t="s">
        <v>229</v>
      </c>
      <c r="F294" s="206">
        <v>2</v>
      </c>
      <c r="G294" s="196">
        <v>1000</v>
      </c>
      <c r="H294" s="206">
        <f t="shared" si="12"/>
        <v>2000</v>
      </c>
      <c r="I294" s="196"/>
      <c r="J294" s="196" t="s">
        <v>1011</v>
      </c>
      <c r="K294" s="179" t="s">
        <v>981</v>
      </c>
      <c r="L294" s="157">
        <f t="shared" si="13"/>
        <v>2</v>
      </c>
      <c r="M294" s="138">
        <f t="shared" si="14"/>
        <v>2000</v>
      </c>
    </row>
    <row r="295" s="157" customFormat="1" customHeight="1" spans="1:13">
      <c r="A295" s="142" t="s">
        <v>3084</v>
      </c>
      <c r="B295" s="179" t="s">
        <v>1010</v>
      </c>
      <c r="C295" s="179" t="s">
        <v>2868</v>
      </c>
      <c r="D295" s="426" t="s">
        <v>3089</v>
      </c>
      <c r="E295" s="179" t="s">
        <v>229</v>
      </c>
      <c r="F295" s="206">
        <v>800</v>
      </c>
      <c r="G295" s="196">
        <v>100</v>
      </c>
      <c r="H295" s="206">
        <f t="shared" si="12"/>
        <v>80000</v>
      </c>
      <c r="I295" s="196"/>
      <c r="J295" s="196" t="s">
        <v>1011</v>
      </c>
      <c r="K295" s="179" t="s">
        <v>981</v>
      </c>
      <c r="L295" s="157">
        <f t="shared" si="13"/>
        <v>800</v>
      </c>
      <c r="M295" s="138">
        <f t="shared" si="14"/>
        <v>80000</v>
      </c>
    </row>
    <row r="296" s="157" customFormat="1" customHeight="1" spans="1:13">
      <c r="A296" s="142" t="s">
        <v>3084</v>
      </c>
      <c r="B296" s="179" t="s">
        <v>1010</v>
      </c>
      <c r="C296" s="179" t="s">
        <v>2870</v>
      </c>
      <c r="D296" s="426" t="s">
        <v>2871</v>
      </c>
      <c r="E296" s="179" t="s">
        <v>345</v>
      </c>
      <c r="F296" s="206">
        <v>1</v>
      </c>
      <c r="G296" s="196">
        <v>2000</v>
      </c>
      <c r="H296" s="206">
        <f t="shared" si="12"/>
        <v>2000</v>
      </c>
      <c r="I296" s="196"/>
      <c r="J296" s="196" t="s">
        <v>1011</v>
      </c>
      <c r="K296" s="179" t="s">
        <v>981</v>
      </c>
      <c r="L296" s="157">
        <f t="shared" si="13"/>
        <v>1</v>
      </c>
      <c r="M296" s="138">
        <f t="shared" si="14"/>
        <v>2000</v>
      </c>
    </row>
    <row r="297" s="157" customFormat="1" customHeight="1" spans="1:13">
      <c r="A297" s="142" t="s">
        <v>3084</v>
      </c>
      <c r="B297" s="179" t="s">
        <v>1010</v>
      </c>
      <c r="C297" s="179" t="s">
        <v>2899</v>
      </c>
      <c r="D297" s="426" t="s">
        <v>3087</v>
      </c>
      <c r="E297" s="179" t="s">
        <v>345</v>
      </c>
      <c r="F297" s="206">
        <v>1</v>
      </c>
      <c r="G297" s="196">
        <v>3000</v>
      </c>
      <c r="H297" s="206">
        <f t="shared" si="12"/>
        <v>3000</v>
      </c>
      <c r="I297" s="196"/>
      <c r="J297" s="196" t="s">
        <v>1011</v>
      </c>
      <c r="K297" s="179" t="s">
        <v>981</v>
      </c>
      <c r="L297" s="157">
        <f t="shared" si="13"/>
        <v>1</v>
      </c>
      <c r="M297" s="138">
        <f t="shared" si="14"/>
        <v>3000</v>
      </c>
    </row>
    <row r="298" s="157" customFormat="1" customHeight="1" spans="1:13">
      <c r="A298" s="142" t="s">
        <v>3084</v>
      </c>
      <c r="B298" s="179" t="s">
        <v>1010</v>
      </c>
      <c r="C298" s="179" t="s">
        <v>2850</v>
      </c>
      <c r="D298" s="426" t="s">
        <v>3088</v>
      </c>
      <c r="E298" s="179" t="s">
        <v>345</v>
      </c>
      <c r="F298" s="206">
        <v>1</v>
      </c>
      <c r="G298" s="196">
        <v>2000</v>
      </c>
      <c r="H298" s="206">
        <f t="shared" si="12"/>
        <v>2000</v>
      </c>
      <c r="I298" s="196"/>
      <c r="J298" s="196" t="s">
        <v>1011</v>
      </c>
      <c r="K298" s="179" t="s">
        <v>981</v>
      </c>
      <c r="L298" s="157">
        <f t="shared" si="13"/>
        <v>1</v>
      </c>
      <c r="M298" s="138">
        <f t="shared" si="14"/>
        <v>2000</v>
      </c>
    </row>
    <row r="299" s="157" customFormat="1" customHeight="1" spans="1:13">
      <c r="A299" s="142" t="s">
        <v>3084</v>
      </c>
      <c r="B299" s="179" t="s">
        <v>1010</v>
      </c>
      <c r="C299" s="179" t="s">
        <v>2872</v>
      </c>
      <c r="D299" s="426" t="s">
        <v>3095</v>
      </c>
      <c r="E299" s="179" t="s">
        <v>345</v>
      </c>
      <c r="F299" s="206">
        <v>1</v>
      </c>
      <c r="G299" s="196">
        <v>5000</v>
      </c>
      <c r="H299" s="206">
        <f t="shared" si="12"/>
        <v>5000</v>
      </c>
      <c r="I299" s="196"/>
      <c r="J299" s="196" t="s">
        <v>1011</v>
      </c>
      <c r="K299" s="179" t="s">
        <v>981</v>
      </c>
      <c r="L299" s="157">
        <f t="shared" si="13"/>
        <v>1</v>
      </c>
      <c r="M299" s="138">
        <f t="shared" si="14"/>
        <v>5000</v>
      </c>
    </row>
    <row r="300" s="157" customFormat="1" customHeight="1" spans="1:13">
      <c r="A300" s="142" t="s">
        <v>3084</v>
      </c>
      <c r="B300" s="179" t="s">
        <v>1012</v>
      </c>
      <c r="C300" s="179" t="s">
        <v>2899</v>
      </c>
      <c r="D300" s="426" t="s">
        <v>2902</v>
      </c>
      <c r="E300" s="179" t="s">
        <v>345</v>
      </c>
      <c r="F300" s="206">
        <v>1</v>
      </c>
      <c r="G300" s="196">
        <v>800</v>
      </c>
      <c r="H300" s="206">
        <f t="shared" si="12"/>
        <v>800</v>
      </c>
      <c r="I300" s="196"/>
      <c r="J300" s="196" t="s">
        <v>1013</v>
      </c>
      <c r="K300" s="179" t="s">
        <v>981</v>
      </c>
      <c r="L300" s="157">
        <f t="shared" si="13"/>
        <v>1</v>
      </c>
      <c r="M300" s="138">
        <f t="shared" si="14"/>
        <v>800</v>
      </c>
    </row>
    <row r="301" s="157" customFormat="1" customHeight="1" spans="1:13">
      <c r="A301" s="142" t="s">
        <v>3084</v>
      </c>
      <c r="B301" s="179" t="s">
        <v>1012</v>
      </c>
      <c r="C301" s="179" t="s">
        <v>2850</v>
      </c>
      <c r="D301" s="426" t="s">
        <v>3088</v>
      </c>
      <c r="E301" s="179" t="s">
        <v>345</v>
      </c>
      <c r="F301" s="206">
        <v>1</v>
      </c>
      <c r="G301" s="196">
        <v>2000</v>
      </c>
      <c r="H301" s="206">
        <f t="shared" si="12"/>
        <v>2000</v>
      </c>
      <c r="I301" s="196"/>
      <c r="J301" s="196" t="s">
        <v>1013</v>
      </c>
      <c r="K301" s="179" t="s">
        <v>981</v>
      </c>
      <c r="L301" s="157">
        <f t="shared" si="13"/>
        <v>1</v>
      </c>
      <c r="M301" s="138">
        <f t="shared" si="14"/>
        <v>2000</v>
      </c>
    </row>
    <row r="302" s="157" customFormat="1" customHeight="1" spans="1:13">
      <c r="A302" s="142" t="s">
        <v>3084</v>
      </c>
      <c r="B302" s="179" t="s">
        <v>1014</v>
      </c>
      <c r="C302" s="179" t="s">
        <v>2868</v>
      </c>
      <c r="D302" s="426" t="s">
        <v>3089</v>
      </c>
      <c r="E302" s="179" t="s">
        <v>229</v>
      </c>
      <c r="F302" s="206">
        <v>800</v>
      </c>
      <c r="G302" s="196">
        <v>100</v>
      </c>
      <c r="H302" s="206">
        <f t="shared" si="12"/>
        <v>80000</v>
      </c>
      <c r="I302" s="196"/>
      <c r="J302" s="196" t="s">
        <v>1015</v>
      </c>
      <c r="K302" s="179" t="s">
        <v>981</v>
      </c>
      <c r="L302" s="157">
        <f t="shared" si="13"/>
        <v>800</v>
      </c>
      <c r="M302" s="138">
        <f t="shared" si="14"/>
        <v>80000</v>
      </c>
    </row>
    <row r="303" s="157" customFormat="1" customHeight="1" spans="1:13">
      <c r="A303" s="142" t="s">
        <v>3084</v>
      </c>
      <c r="B303" s="179" t="s">
        <v>1014</v>
      </c>
      <c r="C303" s="179" t="s">
        <v>2870</v>
      </c>
      <c r="D303" s="426" t="s">
        <v>2871</v>
      </c>
      <c r="E303" s="179" t="s">
        <v>345</v>
      </c>
      <c r="F303" s="206">
        <v>2</v>
      </c>
      <c r="G303" s="196">
        <v>2000</v>
      </c>
      <c r="H303" s="206">
        <f t="shared" si="12"/>
        <v>4000</v>
      </c>
      <c r="I303" s="196"/>
      <c r="J303" s="196" t="s">
        <v>1015</v>
      </c>
      <c r="K303" s="179" t="s">
        <v>981</v>
      </c>
      <c r="L303" s="157">
        <f t="shared" si="13"/>
        <v>2</v>
      </c>
      <c r="M303" s="138">
        <f t="shared" si="14"/>
        <v>4000</v>
      </c>
    </row>
    <row r="304" s="157" customFormat="1" customHeight="1" spans="1:13">
      <c r="A304" s="142" t="s">
        <v>3084</v>
      </c>
      <c r="B304" s="179" t="s">
        <v>1014</v>
      </c>
      <c r="C304" s="179" t="s">
        <v>2899</v>
      </c>
      <c r="D304" s="426" t="s">
        <v>2902</v>
      </c>
      <c r="E304" s="179" t="s">
        <v>345</v>
      </c>
      <c r="F304" s="206">
        <v>1</v>
      </c>
      <c r="G304" s="196">
        <v>800</v>
      </c>
      <c r="H304" s="206">
        <f t="shared" si="12"/>
        <v>800</v>
      </c>
      <c r="I304" s="196"/>
      <c r="J304" s="196" t="s">
        <v>1015</v>
      </c>
      <c r="K304" s="179" t="s">
        <v>981</v>
      </c>
      <c r="L304" s="157">
        <f t="shared" si="13"/>
        <v>1</v>
      </c>
      <c r="M304" s="138">
        <f t="shared" si="14"/>
        <v>800</v>
      </c>
    </row>
    <row r="305" s="157" customFormat="1" customHeight="1" spans="1:13">
      <c r="A305" s="142" t="s">
        <v>3084</v>
      </c>
      <c r="B305" s="179" t="s">
        <v>1014</v>
      </c>
      <c r="C305" s="179" t="s">
        <v>2850</v>
      </c>
      <c r="D305" s="426" t="s">
        <v>3088</v>
      </c>
      <c r="E305" s="179" t="s">
        <v>345</v>
      </c>
      <c r="F305" s="206">
        <v>1</v>
      </c>
      <c r="G305" s="196">
        <v>2000</v>
      </c>
      <c r="H305" s="206">
        <f t="shared" si="12"/>
        <v>2000</v>
      </c>
      <c r="I305" s="196"/>
      <c r="J305" s="196" t="s">
        <v>1015</v>
      </c>
      <c r="K305" s="179" t="s">
        <v>981</v>
      </c>
      <c r="L305" s="157">
        <f t="shared" si="13"/>
        <v>1</v>
      </c>
      <c r="M305" s="138">
        <f t="shared" si="14"/>
        <v>2000</v>
      </c>
    </row>
    <row r="306" s="157" customFormat="1" customHeight="1" spans="1:13">
      <c r="A306" s="142" t="s">
        <v>3084</v>
      </c>
      <c r="B306" s="179" t="s">
        <v>1014</v>
      </c>
      <c r="C306" s="179" t="s">
        <v>2951</v>
      </c>
      <c r="D306" s="426" t="s">
        <v>3015</v>
      </c>
      <c r="E306" s="179" t="s">
        <v>345</v>
      </c>
      <c r="F306" s="206">
        <v>1</v>
      </c>
      <c r="G306" s="196">
        <v>5000</v>
      </c>
      <c r="H306" s="206">
        <f t="shared" si="12"/>
        <v>5000</v>
      </c>
      <c r="I306" s="196"/>
      <c r="J306" s="196" t="s">
        <v>1015</v>
      </c>
      <c r="K306" s="179" t="s">
        <v>981</v>
      </c>
      <c r="L306" s="157">
        <f t="shared" si="13"/>
        <v>1</v>
      </c>
      <c r="M306" s="138">
        <f t="shared" si="14"/>
        <v>5000</v>
      </c>
    </row>
    <row r="307" s="157" customFormat="1" customHeight="1" spans="1:13">
      <c r="A307" s="142" t="s">
        <v>3084</v>
      </c>
      <c r="B307" s="179" t="s">
        <v>1014</v>
      </c>
      <c r="C307" s="179" t="s">
        <v>2953</v>
      </c>
      <c r="D307" s="426" t="s">
        <v>3024</v>
      </c>
      <c r="E307" s="179" t="s">
        <v>345</v>
      </c>
      <c r="F307" s="206">
        <v>1</v>
      </c>
      <c r="G307" s="196">
        <v>1500</v>
      </c>
      <c r="H307" s="206">
        <f t="shared" si="12"/>
        <v>1500</v>
      </c>
      <c r="I307" s="196"/>
      <c r="J307" s="196" t="s">
        <v>1015</v>
      </c>
      <c r="K307" s="179" t="s">
        <v>981</v>
      </c>
      <c r="L307" s="157">
        <f t="shared" si="13"/>
        <v>1</v>
      </c>
      <c r="M307" s="138">
        <f t="shared" si="14"/>
        <v>1500</v>
      </c>
    </row>
    <row r="308" s="157" customFormat="1" customHeight="1" spans="1:13">
      <c r="A308" s="142" t="s">
        <v>3084</v>
      </c>
      <c r="B308" s="179" t="s">
        <v>1018</v>
      </c>
      <c r="C308" s="179" t="s">
        <v>2953</v>
      </c>
      <c r="D308" s="426" t="s">
        <v>3024</v>
      </c>
      <c r="E308" s="179" t="s">
        <v>345</v>
      </c>
      <c r="F308" s="206">
        <v>2</v>
      </c>
      <c r="G308" s="196">
        <v>1500</v>
      </c>
      <c r="H308" s="206">
        <f t="shared" si="12"/>
        <v>3000</v>
      </c>
      <c r="I308" s="196"/>
      <c r="J308" s="196" t="s">
        <v>1019</v>
      </c>
      <c r="K308" s="179" t="s">
        <v>981</v>
      </c>
      <c r="L308" s="157">
        <f t="shared" si="13"/>
        <v>2</v>
      </c>
      <c r="M308" s="138">
        <f t="shared" si="14"/>
        <v>3000</v>
      </c>
    </row>
    <row r="309" s="157" customFormat="1" customHeight="1" spans="1:13">
      <c r="A309" s="142" t="s">
        <v>3084</v>
      </c>
      <c r="B309" s="179" t="s">
        <v>1018</v>
      </c>
      <c r="C309" s="179" t="s">
        <v>2862</v>
      </c>
      <c r="D309" s="426" t="s">
        <v>2864</v>
      </c>
      <c r="E309" s="179" t="s">
        <v>345</v>
      </c>
      <c r="F309" s="206">
        <v>1</v>
      </c>
      <c r="G309" s="196">
        <v>90</v>
      </c>
      <c r="H309" s="206">
        <f t="shared" si="12"/>
        <v>90</v>
      </c>
      <c r="I309" s="196"/>
      <c r="J309" s="196" t="s">
        <v>1019</v>
      </c>
      <c r="K309" s="179" t="s">
        <v>981</v>
      </c>
      <c r="L309" s="157">
        <f t="shared" si="13"/>
        <v>1</v>
      </c>
      <c r="M309" s="138">
        <f t="shared" si="14"/>
        <v>90</v>
      </c>
    </row>
    <row r="310" s="157" customFormat="1" customHeight="1" spans="1:13">
      <c r="A310" s="142" t="s">
        <v>3084</v>
      </c>
      <c r="B310" s="179" t="s">
        <v>1018</v>
      </c>
      <c r="C310" s="179" t="s">
        <v>2947</v>
      </c>
      <c r="D310" s="426" t="s">
        <v>2948</v>
      </c>
      <c r="E310" s="179" t="s">
        <v>229</v>
      </c>
      <c r="F310" s="206">
        <v>2</v>
      </c>
      <c r="G310" s="196">
        <v>1000</v>
      </c>
      <c r="H310" s="206">
        <f t="shared" si="12"/>
        <v>2000</v>
      </c>
      <c r="I310" s="196"/>
      <c r="J310" s="196" t="s">
        <v>1019</v>
      </c>
      <c r="K310" s="179" t="s">
        <v>981</v>
      </c>
      <c r="L310" s="157">
        <f t="shared" si="13"/>
        <v>2</v>
      </c>
      <c r="M310" s="138">
        <f t="shared" si="14"/>
        <v>2000</v>
      </c>
    </row>
    <row r="311" s="157" customFormat="1" customHeight="1" spans="1:13">
      <c r="A311" s="142" t="s">
        <v>3084</v>
      </c>
      <c r="B311" s="179" t="s">
        <v>1018</v>
      </c>
      <c r="C311" s="179" t="s">
        <v>2876</v>
      </c>
      <c r="D311" s="426" t="s">
        <v>3096</v>
      </c>
      <c r="E311" s="179" t="s">
        <v>229</v>
      </c>
      <c r="F311" s="206">
        <v>4</v>
      </c>
      <c r="G311" s="196">
        <v>200</v>
      </c>
      <c r="H311" s="206">
        <f t="shared" si="12"/>
        <v>800</v>
      </c>
      <c r="I311" s="196"/>
      <c r="J311" s="196" t="s">
        <v>1019</v>
      </c>
      <c r="K311" s="179" t="s">
        <v>981</v>
      </c>
      <c r="L311" s="157">
        <f t="shared" si="13"/>
        <v>4</v>
      </c>
      <c r="M311" s="138">
        <f t="shared" si="14"/>
        <v>800</v>
      </c>
    </row>
    <row r="312" s="157" customFormat="1" customHeight="1" spans="1:13">
      <c r="A312" s="142" t="s">
        <v>3084</v>
      </c>
      <c r="B312" s="179" t="s">
        <v>1018</v>
      </c>
      <c r="C312" s="179" t="s">
        <v>2908</v>
      </c>
      <c r="D312" s="426" t="s">
        <v>240</v>
      </c>
      <c r="E312" s="179" t="s">
        <v>345</v>
      </c>
      <c r="F312" s="206">
        <v>2</v>
      </c>
      <c r="G312" s="196">
        <v>1000</v>
      </c>
      <c r="H312" s="206">
        <f t="shared" si="12"/>
        <v>2000</v>
      </c>
      <c r="I312" s="196"/>
      <c r="J312" s="196" t="s">
        <v>1019</v>
      </c>
      <c r="K312" s="179" t="s">
        <v>981</v>
      </c>
      <c r="L312" s="157">
        <f t="shared" si="13"/>
        <v>2</v>
      </c>
      <c r="M312" s="138">
        <f t="shared" si="14"/>
        <v>2000</v>
      </c>
    </row>
    <row r="313" s="157" customFormat="1" customHeight="1" spans="1:13">
      <c r="A313" s="142" t="s">
        <v>3084</v>
      </c>
      <c r="B313" s="179" t="s">
        <v>1018</v>
      </c>
      <c r="C313" s="192" t="s">
        <v>2951</v>
      </c>
      <c r="D313" s="426" t="s">
        <v>3015</v>
      </c>
      <c r="E313" s="192" t="s">
        <v>345</v>
      </c>
      <c r="F313" s="194">
        <v>3</v>
      </c>
      <c r="G313" s="196">
        <v>5000</v>
      </c>
      <c r="H313" s="206">
        <f t="shared" si="12"/>
        <v>15000</v>
      </c>
      <c r="I313" s="259"/>
      <c r="J313" s="196" t="s">
        <v>1019</v>
      </c>
      <c r="K313" s="179" t="s">
        <v>981</v>
      </c>
      <c r="L313" s="157">
        <f t="shared" si="13"/>
        <v>3</v>
      </c>
      <c r="M313" s="138">
        <f t="shared" si="14"/>
        <v>15000</v>
      </c>
    </row>
    <row r="314" s="157" customFormat="1" customHeight="1" spans="1:13">
      <c r="A314" s="142" t="s">
        <v>3084</v>
      </c>
      <c r="B314" s="179" t="s">
        <v>1018</v>
      </c>
      <c r="C314" s="192" t="s">
        <v>2980</v>
      </c>
      <c r="D314" s="426" t="s">
        <v>2981</v>
      </c>
      <c r="E314" s="192" t="s">
        <v>345</v>
      </c>
      <c r="F314" s="194">
        <v>3</v>
      </c>
      <c r="G314" s="194">
        <v>2000</v>
      </c>
      <c r="H314" s="206">
        <f t="shared" si="12"/>
        <v>6000</v>
      </c>
      <c r="I314" s="259"/>
      <c r="J314" s="196" t="s">
        <v>1019</v>
      </c>
      <c r="K314" s="179" t="s">
        <v>981</v>
      </c>
      <c r="L314" s="157">
        <f t="shared" si="13"/>
        <v>3</v>
      </c>
      <c r="M314" s="138">
        <f t="shared" si="14"/>
        <v>6000</v>
      </c>
    </row>
    <row r="315" s="157" customFormat="1" customHeight="1" spans="1:13">
      <c r="A315" s="142" t="s">
        <v>3084</v>
      </c>
      <c r="B315" s="179" t="s">
        <v>1577</v>
      </c>
      <c r="C315" s="179" t="s">
        <v>2935</v>
      </c>
      <c r="D315" s="426" t="s">
        <v>2936</v>
      </c>
      <c r="E315" s="179" t="s">
        <v>229</v>
      </c>
      <c r="F315" s="206">
        <v>1</v>
      </c>
      <c r="G315" s="196">
        <v>1000</v>
      </c>
      <c r="H315" s="206">
        <f t="shared" si="12"/>
        <v>1000</v>
      </c>
      <c r="I315" s="196"/>
      <c r="J315" s="196" t="s">
        <v>1578</v>
      </c>
      <c r="K315" s="179" t="s">
        <v>981</v>
      </c>
      <c r="L315" s="157">
        <f t="shared" si="13"/>
        <v>1</v>
      </c>
      <c r="M315" s="138">
        <f t="shared" si="14"/>
        <v>1000</v>
      </c>
    </row>
    <row r="316" s="157" customFormat="1" customHeight="1" spans="1:13">
      <c r="A316" s="142" t="s">
        <v>3084</v>
      </c>
      <c r="B316" s="179" t="s">
        <v>1577</v>
      </c>
      <c r="C316" s="179" t="s">
        <v>2866</v>
      </c>
      <c r="D316" s="426" t="s">
        <v>3097</v>
      </c>
      <c r="E316" s="179" t="s">
        <v>345</v>
      </c>
      <c r="F316" s="206">
        <v>1</v>
      </c>
      <c r="G316" s="196">
        <v>9990</v>
      </c>
      <c r="H316" s="206">
        <f t="shared" si="12"/>
        <v>9990</v>
      </c>
      <c r="I316" s="196"/>
      <c r="J316" s="196" t="s">
        <v>1578</v>
      </c>
      <c r="K316" s="179" t="s">
        <v>981</v>
      </c>
      <c r="L316" s="157">
        <f t="shared" si="13"/>
        <v>1</v>
      </c>
      <c r="M316" s="138">
        <f t="shared" si="14"/>
        <v>9990</v>
      </c>
    </row>
    <row r="317" s="157" customFormat="1" customHeight="1" spans="1:13">
      <c r="A317" s="142" t="s">
        <v>3084</v>
      </c>
      <c r="B317" s="179" t="s">
        <v>1021</v>
      </c>
      <c r="C317" s="179" t="s">
        <v>2908</v>
      </c>
      <c r="D317" s="426" t="s">
        <v>240</v>
      </c>
      <c r="E317" s="179" t="s">
        <v>345</v>
      </c>
      <c r="F317" s="206">
        <v>1</v>
      </c>
      <c r="G317" s="196">
        <v>1000</v>
      </c>
      <c r="H317" s="206">
        <f t="shared" si="12"/>
        <v>1000</v>
      </c>
      <c r="I317" s="196"/>
      <c r="J317" s="196" t="s">
        <v>1022</v>
      </c>
      <c r="K317" s="179" t="s">
        <v>981</v>
      </c>
      <c r="L317" s="157">
        <f t="shared" si="13"/>
        <v>1</v>
      </c>
      <c r="M317" s="138">
        <f t="shared" si="14"/>
        <v>1000</v>
      </c>
    </row>
    <row r="318" s="157" customFormat="1" customHeight="1" spans="1:13">
      <c r="A318" s="142" t="s">
        <v>3084</v>
      </c>
      <c r="B318" s="179" t="s">
        <v>3098</v>
      </c>
      <c r="C318" s="179" t="s">
        <v>2935</v>
      </c>
      <c r="D318" s="426" t="s">
        <v>2936</v>
      </c>
      <c r="E318" s="179" t="s">
        <v>229</v>
      </c>
      <c r="F318" s="206">
        <v>1</v>
      </c>
      <c r="G318" s="196">
        <v>1000</v>
      </c>
      <c r="H318" s="206">
        <f t="shared" si="12"/>
        <v>1000</v>
      </c>
      <c r="I318" s="196"/>
      <c r="J318" s="196" t="s">
        <v>1580</v>
      </c>
      <c r="K318" s="179" t="s">
        <v>981</v>
      </c>
      <c r="L318" s="157">
        <f t="shared" si="13"/>
        <v>1</v>
      </c>
      <c r="M318" s="138">
        <f t="shared" si="14"/>
        <v>1000</v>
      </c>
    </row>
    <row r="319" s="157" customFormat="1" customHeight="1" spans="1:13">
      <c r="A319" s="142" t="s">
        <v>3084</v>
      </c>
      <c r="B319" s="179" t="s">
        <v>1023</v>
      </c>
      <c r="C319" s="179" t="s">
        <v>2935</v>
      </c>
      <c r="D319" s="426" t="s">
        <v>2936</v>
      </c>
      <c r="E319" s="179" t="s">
        <v>229</v>
      </c>
      <c r="F319" s="206">
        <v>1</v>
      </c>
      <c r="G319" s="196">
        <v>1000</v>
      </c>
      <c r="H319" s="206">
        <f t="shared" si="12"/>
        <v>1000</v>
      </c>
      <c r="I319" s="196"/>
      <c r="J319" s="196" t="s">
        <v>1024</v>
      </c>
      <c r="K319" s="179" t="s">
        <v>981</v>
      </c>
      <c r="L319" s="157">
        <f t="shared" si="13"/>
        <v>1</v>
      </c>
      <c r="M319" s="138">
        <f t="shared" si="14"/>
        <v>1000</v>
      </c>
    </row>
    <row r="320" s="157" customFormat="1" customHeight="1" spans="1:13">
      <c r="A320" s="142" t="s">
        <v>3084</v>
      </c>
      <c r="B320" s="179" t="s">
        <v>1025</v>
      </c>
      <c r="C320" s="179" t="s">
        <v>2947</v>
      </c>
      <c r="D320" s="426" t="s">
        <v>2948</v>
      </c>
      <c r="E320" s="179" t="s">
        <v>229</v>
      </c>
      <c r="F320" s="206">
        <v>1</v>
      </c>
      <c r="G320" s="196">
        <v>1000</v>
      </c>
      <c r="H320" s="206">
        <f t="shared" si="12"/>
        <v>1000</v>
      </c>
      <c r="I320" s="196"/>
      <c r="J320" s="196" t="s">
        <v>1026</v>
      </c>
      <c r="K320" s="179" t="s">
        <v>981</v>
      </c>
      <c r="L320" s="157">
        <f t="shared" si="13"/>
        <v>1</v>
      </c>
      <c r="M320" s="138">
        <f t="shared" si="14"/>
        <v>1000</v>
      </c>
    </row>
    <row r="321" s="157" customFormat="1" customHeight="1" spans="1:13">
      <c r="A321" s="142" t="s">
        <v>3084</v>
      </c>
      <c r="B321" s="179" t="s">
        <v>1025</v>
      </c>
      <c r="C321" s="179" t="s">
        <v>2908</v>
      </c>
      <c r="D321" s="426" t="s">
        <v>240</v>
      </c>
      <c r="E321" s="179" t="s">
        <v>345</v>
      </c>
      <c r="F321" s="206">
        <v>1</v>
      </c>
      <c r="G321" s="196">
        <v>1000</v>
      </c>
      <c r="H321" s="206">
        <f t="shared" si="12"/>
        <v>1000</v>
      </c>
      <c r="I321" s="196"/>
      <c r="J321" s="196" t="s">
        <v>1026</v>
      </c>
      <c r="K321" s="179" t="s">
        <v>981</v>
      </c>
      <c r="L321" s="157">
        <f t="shared" si="13"/>
        <v>1</v>
      </c>
      <c r="M321" s="138">
        <f t="shared" si="14"/>
        <v>1000</v>
      </c>
    </row>
    <row r="322" s="157" customFormat="1" customHeight="1" spans="1:13">
      <c r="A322" s="142" t="s">
        <v>3084</v>
      </c>
      <c r="B322" s="179" t="s">
        <v>1027</v>
      </c>
      <c r="C322" s="179" t="s">
        <v>2951</v>
      </c>
      <c r="D322" s="426" t="s">
        <v>3015</v>
      </c>
      <c r="E322" s="179" t="s">
        <v>345</v>
      </c>
      <c r="F322" s="206">
        <v>5</v>
      </c>
      <c r="G322" s="196">
        <v>5000</v>
      </c>
      <c r="H322" s="206">
        <f t="shared" si="12"/>
        <v>25000</v>
      </c>
      <c r="I322" s="196"/>
      <c r="J322" s="196" t="s">
        <v>1028</v>
      </c>
      <c r="K322" s="179" t="s">
        <v>981</v>
      </c>
      <c r="L322" s="157">
        <f t="shared" si="13"/>
        <v>5</v>
      </c>
      <c r="M322" s="138">
        <f t="shared" si="14"/>
        <v>25000</v>
      </c>
    </row>
    <row r="323" s="157" customFormat="1" customHeight="1" spans="1:13">
      <c r="A323" s="142" t="s">
        <v>3084</v>
      </c>
      <c r="B323" s="179" t="s">
        <v>1027</v>
      </c>
      <c r="C323" s="196" t="s">
        <v>3013</v>
      </c>
      <c r="D323" s="309" t="s">
        <v>3014</v>
      </c>
      <c r="E323" s="179" t="s">
        <v>345</v>
      </c>
      <c r="F323" s="206">
        <v>2</v>
      </c>
      <c r="G323" s="196">
        <v>1200</v>
      </c>
      <c r="H323" s="206">
        <f t="shared" si="12"/>
        <v>2400</v>
      </c>
      <c r="I323" s="196"/>
      <c r="J323" s="196" t="s">
        <v>1028</v>
      </c>
      <c r="K323" s="179" t="s">
        <v>981</v>
      </c>
      <c r="L323" s="157">
        <f t="shared" si="13"/>
        <v>2</v>
      </c>
      <c r="M323" s="138">
        <f t="shared" si="14"/>
        <v>2400</v>
      </c>
    </row>
    <row r="324" s="157" customFormat="1" customHeight="1" spans="1:13">
      <c r="A324" s="142" t="s">
        <v>3084</v>
      </c>
      <c r="B324" s="179" t="s">
        <v>1027</v>
      </c>
      <c r="C324" s="179" t="s">
        <v>2980</v>
      </c>
      <c r="D324" s="426" t="s">
        <v>2981</v>
      </c>
      <c r="E324" s="179" t="s">
        <v>345</v>
      </c>
      <c r="F324" s="206">
        <v>1</v>
      </c>
      <c r="G324" s="196">
        <v>2000</v>
      </c>
      <c r="H324" s="206">
        <f t="shared" si="12"/>
        <v>2000</v>
      </c>
      <c r="I324" s="196"/>
      <c r="J324" s="196" t="s">
        <v>1028</v>
      </c>
      <c r="K324" s="179" t="s">
        <v>981</v>
      </c>
      <c r="L324" s="157">
        <f t="shared" si="13"/>
        <v>1</v>
      </c>
      <c r="M324" s="138">
        <f t="shared" si="14"/>
        <v>2000</v>
      </c>
    </row>
    <row r="325" s="157" customFormat="1" customHeight="1" spans="1:13">
      <c r="A325" s="142" t="s">
        <v>3084</v>
      </c>
      <c r="B325" s="179" t="s">
        <v>1027</v>
      </c>
      <c r="C325" s="179" t="s">
        <v>2908</v>
      </c>
      <c r="D325" s="426" t="s">
        <v>240</v>
      </c>
      <c r="E325" s="179" t="s">
        <v>345</v>
      </c>
      <c r="F325" s="206">
        <v>2</v>
      </c>
      <c r="G325" s="196">
        <v>1000</v>
      </c>
      <c r="H325" s="206">
        <f t="shared" ref="H325:H388" si="15" xml:space="preserve">F325*G325</f>
        <v>2000</v>
      </c>
      <c r="I325" s="196"/>
      <c r="J325" s="196" t="s">
        <v>1028</v>
      </c>
      <c r="K325" s="179" t="s">
        <v>981</v>
      </c>
      <c r="L325" s="157">
        <f t="shared" ref="L325:L388" si="16" xml:space="preserve">F325</f>
        <v>2</v>
      </c>
      <c r="M325" s="138">
        <f t="shared" ref="M325:M388" si="17" xml:space="preserve">G325*L325</f>
        <v>2000</v>
      </c>
    </row>
    <row r="326" s="157" customFormat="1" customHeight="1" spans="1:13">
      <c r="A326" s="142" t="s">
        <v>3084</v>
      </c>
      <c r="B326" s="179" t="s">
        <v>1027</v>
      </c>
      <c r="C326" s="179" t="s">
        <v>2862</v>
      </c>
      <c r="D326" s="426" t="s">
        <v>2863</v>
      </c>
      <c r="E326" s="179" t="s">
        <v>345</v>
      </c>
      <c r="F326" s="206">
        <v>1</v>
      </c>
      <c r="G326" s="196">
        <v>400</v>
      </c>
      <c r="H326" s="206">
        <f t="shared" si="15"/>
        <v>400</v>
      </c>
      <c r="I326" s="196"/>
      <c r="J326" s="196" t="s">
        <v>1028</v>
      </c>
      <c r="K326" s="179" t="s">
        <v>981</v>
      </c>
      <c r="L326" s="157">
        <f t="shared" si="16"/>
        <v>1</v>
      </c>
      <c r="M326" s="138">
        <f t="shared" si="17"/>
        <v>400</v>
      </c>
    </row>
    <row r="327" s="157" customFormat="1" customHeight="1" spans="1:13">
      <c r="A327" s="142" t="s">
        <v>3084</v>
      </c>
      <c r="B327" s="179" t="s">
        <v>1027</v>
      </c>
      <c r="C327" s="179" t="s">
        <v>2862</v>
      </c>
      <c r="D327" s="426" t="s">
        <v>2864</v>
      </c>
      <c r="E327" s="179" t="s">
        <v>345</v>
      </c>
      <c r="F327" s="206">
        <v>2</v>
      </c>
      <c r="G327" s="196">
        <v>90</v>
      </c>
      <c r="H327" s="206">
        <f t="shared" si="15"/>
        <v>180</v>
      </c>
      <c r="I327" s="196"/>
      <c r="J327" s="196" t="s">
        <v>1028</v>
      </c>
      <c r="K327" s="179" t="s">
        <v>981</v>
      </c>
      <c r="L327" s="157">
        <f t="shared" si="16"/>
        <v>2</v>
      </c>
      <c r="M327" s="138">
        <f t="shared" si="17"/>
        <v>180</v>
      </c>
    </row>
    <row r="328" s="157" customFormat="1" customHeight="1" spans="1:13">
      <c r="A328" s="142" t="s">
        <v>3084</v>
      </c>
      <c r="B328" s="179" t="s">
        <v>1027</v>
      </c>
      <c r="C328" s="179" t="s">
        <v>2955</v>
      </c>
      <c r="D328" s="426" t="s">
        <v>2956</v>
      </c>
      <c r="E328" s="179" t="s">
        <v>345</v>
      </c>
      <c r="F328" s="206">
        <v>4</v>
      </c>
      <c r="G328" s="196">
        <v>5000</v>
      </c>
      <c r="H328" s="206">
        <f t="shared" si="15"/>
        <v>20000</v>
      </c>
      <c r="I328" s="196"/>
      <c r="J328" s="196" t="s">
        <v>1028</v>
      </c>
      <c r="K328" s="179" t="s">
        <v>981</v>
      </c>
      <c r="L328" s="157">
        <f t="shared" si="16"/>
        <v>4</v>
      </c>
      <c r="M328" s="138">
        <f t="shared" si="17"/>
        <v>20000</v>
      </c>
    </row>
    <row r="329" s="157" customFormat="1" customHeight="1" spans="1:13">
      <c r="A329" s="142" t="s">
        <v>3084</v>
      </c>
      <c r="B329" s="179" t="s">
        <v>1027</v>
      </c>
      <c r="C329" s="196" t="s">
        <v>2838</v>
      </c>
      <c r="D329" s="426" t="s">
        <v>3099</v>
      </c>
      <c r="E329" s="179" t="s">
        <v>345</v>
      </c>
      <c r="F329" s="206">
        <v>15</v>
      </c>
      <c r="G329" s="196">
        <v>4500</v>
      </c>
      <c r="H329" s="206">
        <f t="shared" si="15"/>
        <v>67500</v>
      </c>
      <c r="I329" s="196"/>
      <c r="J329" s="196" t="s">
        <v>1028</v>
      </c>
      <c r="K329" s="179" t="s">
        <v>981</v>
      </c>
      <c r="L329" s="157">
        <f t="shared" si="16"/>
        <v>15</v>
      </c>
      <c r="M329" s="138">
        <f t="shared" si="17"/>
        <v>67500</v>
      </c>
    </row>
    <row r="330" s="157" customFormat="1" customHeight="1" spans="1:13">
      <c r="A330" s="142" t="s">
        <v>3084</v>
      </c>
      <c r="B330" s="179" t="s">
        <v>1027</v>
      </c>
      <c r="C330" s="179" t="s">
        <v>2947</v>
      </c>
      <c r="D330" s="426" t="s">
        <v>2948</v>
      </c>
      <c r="E330" s="179" t="s">
        <v>229</v>
      </c>
      <c r="F330" s="206">
        <v>1</v>
      </c>
      <c r="G330" s="196">
        <v>1000</v>
      </c>
      <c r="H330" s="206">
        <f t="shared" si="15"/>
        <v>1000</v>
      </c>
      <c r="I330" s="196"/>
      <c r="J330" s="196" t="s">
        <v>1028</v>
      </c>
      <c r="K330" s="179" t="s">
        <v>981</v>
      </c>
      <c r="L330" s="157">
        <f t="shared" si="16"/>
        <v>1</v>
      </c>
      <c r="M330" s="138">
        <f t="shared" si="17"/>
        <v>1000</v>
      </c>
    </row>
    <row r="331" s="157" customFormat="1" customHeight="1" spans="1:13">
      <c r="A331" s="142" t="s">
        <v>3084</v>
      </c>
      <c r="B331" s="179" t="s">
        <v>3098</v>
      </c>
      <c r="C331" s="179" t="s">
        <v>2935</v>
      </c>
      <c r="D331" s="426" t="s">
        <v>2936</v>
      </c>
      <c r="E331" s="179" t="s">
        <v>229</v>
      </c>
      <c r="F331" s="206">
        <v>1</v>
      </c>
      <c r="G331" s="196">
        <v>1000</v>
      </c>
      <c r="H331" s="206">
        <f t="shared" si="15"/>
        <v>1000</v>
      </c>
      <c r="I331" s="196"/>
      <c r="J331" s="196" t="s">
        <v>3100</v>
      </c>
      <c r="K331" s="179" t="s">
        <v>981</v>
      </c>
      <c r="L331" s="157">
        <f t="shared" si="16"/>
        <v>1</v>
      </c>
      <c r="M331" s="138">
        <f t="shared" si="17"/>
        <v>1000</v>
      </c>
    </row>
    <row r="332" s="157" customFormat="1" customHeight="1" spans="1:13">
      <c r="A332" s="142" t="s">
        <v>3084</v>
      </c>
      <c r="B332" s="179" t="s">
        <v>1023</v>
      </c>
      <c r="C332" s="179" t="s">
        <v>2908</v>
      </c>
      <c r="D332" s="426" t="s">
        <v>240</v>
      </c>
      <c r="E332" s="179" t="s">
        <v>345</v>
      </c>
      <c r="F332" s="206">
        <v>1</v>
      </c>
      <c r="G332" s="196">
        <v>1000</v>
      </c>
      <c r="H332" s="206">
        <f t="shared" si="15"/>
        <v>1000</v>
      </c>
      <c r="I332" s="196"/>
      <c r="J332" s="196" t="s">
        <v>1029</v>
      </c>
      <c r="K332" s="179" t="s">
        <v>981</v>
      </c>
      <c r="L332" s="157">
        <f t="shared" si="16"/>
        <v>1</v>
      </c>
      <c r="M332" s="138">
        <f t="shared" si="17"/>
        <v>1000</v>
      </c>
    </row>
    <row r="333" s="157" customFormat="1" customHeight="1" spans="1:13">
      <c r="A333" s="142" t="s">
        <v>3084</v>
      </c>
      <c r="B333" s="179" t="s">
        <v>1023</v>
      </c>
      <c r="C333" s="179" t="s">
        <v>2935</v>
      </c>
      <c r="D333" s="426" t="s">
        <v>2936</v>
      </c>
      <c r="E333" s="179" t="s">
        <v>229</v>
      </c>
      <c r="F333" s="206">
        <v>1</v>
      </c>
      <c r="G333" s="196">
        <v>1000</v>
      </c>
      <c r="H333" s="206">
        <f t="shared" si="15"/>
        <v>1000</v>
      </c>
      <c r="I333" s="196"/>
      <c r="J333" s="196" t="s">
        <v>1029</v>
      </c>
      <c r="K333" s="179" t="s">
        <v>981</v>
      </c>
      <c r="L333" s="157">
        <f t="shared" si="16"/>
        <v>1</v>
      </c>
      <c r="M333" s="138">
        <f t="shared" si="17"/>
        <v>1000</v>
      </c>
    </row>
    <row r="334" s="157" customFormat="1" customHeight="1" spans="1:13">
      <c r="A334" s="142" t="s">
        <v>3084</v>
      </c>
      <c r="B334" s="179" t="s">
        <v>1021</v>
      </c>
      <c r="C334" s="179" t="s">
        <v>2908</v>
      </c>
      <c r="D334" s="426" t="s">
        <v>240</v>
      </c>
      <c r="E334" s="179" t="s">
        <v>345</v>
      </c>
      <c r="F334" s="206">
        <v>1</v>
      </c>
      <c r="G334" s="196">
        <v>1000</v>
      </c>
      <c r="H334" s="206">
        <f t="shared" si="15"/>
        <v>1000</v>
      </c>
      <c r="I334" s="196"/>
      <c r="J334" s="196" t="s">
        <v>1030</v>
      </c>
      <c r="K334" s="179" t="s">
        <v>981</v>
      </c>
      <c r="L334" s="157">
        <f t="shared" si="16"/>
        <v>1</v>
      </c>
      <c r="M334" s="138">
        <f t="shared" si="17"/>
        <v>1000</v>
      </c>
    </row>
    <row r="335" s="157" customFormat="1" customHeight="1" spans="1:13">
      <c r="A335" s="142" t="s">
        <v>3084</v>
      </c>
      <c r="B335" s="179" t="s">
        <v>1031</v>
      </c>
      <c r="C335" s="179" t="s">
        <v>2947</v>
      </c>
      <c r="D335" s="426" t="s">
        <v>2948</v>
      </c>
      <c r="E335" s="179" t="s">
        <v>229</v>
      </c>
      <c r="F335" s="206">
        <v>1</v>
      </c>
      <c r="G335" s="196">
        <v>1000</v>
      </c>
      <c r="H335" s="206">
        <f t="shared" si="15"/>
        <v>1000</v>
      </c>
      <c r="I335" s="196"/>
      <c r="J335" s="196" t="s">
        <v>1032</v>
      </c>
      <c r="K335" s="179" t="s">
        <v>981</v>
      </c>
      <c r="L335" s="157">
        <f t="shared" si="16"/>
        <v>1</v>
      </c>
      <c r="M335" s="138">
        <f t="shared" si="17"/>
        <v>1000</v>
      </c>
    </row>
    <row r="336" s="157" customFormat="1" customHeight="1" spans="1:13">
      <c r="A336" s="142" t="s">
        <v>3084</v>
      </c>
      <c r="B336" s="179" t="s">
        <v>1031</v>
      </c>
      <c r="C336" s="179" t="s">
        <v>2908</v>
      </c>
      <c r="D336" s="426" t="s">
        <v>240</v>
      </c>
      <c r="E336" s="179" t="s">
        <v>345</v>
      </c>
      <c r="F336" s="206">
        <v>2</v>
      </c>
      <c r="G336" s="196">
        <v>1000</v>
      </c>
      <c r="H336" s="206">
        <f t="shared" si="15"/>
        <v>2000</v>
      </c>
      <c r="I336" s="196"/>
      <c r="J336" s="196" t="s">
        <v>1032</v>
      </c>
      <c r="K336" s="179" t="s">
        <v>981</v>
      </c>
      <c r="L336" s="157">
        <f t="shared" si="16"/>
        <v>2</v>
      </c>
      <c r="M336" s="138">
        <f t="shared" si="17"/>
        <v>2000</v>
      </c>
    </row>
    <row r="337" s="157" customFormat="1" customHeight="1" spans="1:13">
      <c r="A337" s="142" t="s">
        <v>3084</v>
      </c>
      <c r="B337" s="179" t="s">
        <v>1035</v>
      </c>
      <c r="C337" s="179" t="s">
        <v>2909</v>
      </c>
      <c r="D337" s="426" t="s">
        <v>2910</v>
      </c>
      <c r="E337" s="179" t="s">
        <v>229</v>
      </c>
      <c r="F337" s="206">
        <v>1</v>
      </c>
      <c r="G337" s="196">
        <v>1000</v>
      </c>
      <c r="H337" s="206">
        <f t="shared" si="15"/>
        <v>1000</v>
      </c>
      <c r="I337" s="196"/>
      <c r="J337" s="196" t="s">
        <v>1036</v>
      </c>
      <c r="K337" s="179" t="s">
        <v>981</v>
      </c>
      <c r="L337" s="157">
        <f t="shared" si="16"/>
        <v>1</v>
      </c>
      <c r="M337" s="138">
        <f t="shared" si="17"/>
        <v>1000</v>
      </c>
    </row>
    <row r="338" s="157" customFormat="1" customHeight="1" spans="1:13">
      <c r="A338" s="142" t="s">
        <v>3084</v>
      </c>
      <c r="B338" s="179" t="s">
        <v>1039</v>
      </c>
      <c r="C338" s="179" t="s">
        <v>2951</v>
      </c>
      <c r="D338" s="426" t="s">
        <v>3015</v>
      </c>
      <c r="E338" s="179" t="s">
        <v>345</v>
      </c>
      <c r="F338" s="206">
        <v>2</v>
      </c>
      <c r="G338" s="196">
        <v>5000</v>
      </c>
      <c r="H338" s="206">
        <f t="shared" si="15"/>
        <v>10000</v>
      </c>
      <c r="I338" s="196"/>
      <c r="J338" s="196" t="s">
        <v>1041</v>
      </c>
      <c r="K338" s="179" t="s">
        <v>981</v>
      </c>
      <c r="L338" s="157">
        <f t="shared" si="16"/>
        <v>2</v>
      </c>
      <c r="M338" s="138">
        <f t="shared" si="17"/>
        <v>10000</v>
      </c>
    </row>
    <row r="339" s="157" customFormat="1" customHeight="1" spans="1:13">
      <c r="A339" s="142" t="s">
        <v>3084</v>
      </c>
      <c r="B339" s="179" t="s">
        <v>1039</v>
      </c>
      <c r="C339" s="179" t="s">
        <v>2980</v>
      </c>
      <c r="D339" s="426" t="s">
        <v>2981</v>
      </c>
      <c r="E339" s="179" t="s">
        <v>345</v>
      </c>
      <c r="F339" s="206">
        <v>2</v>
      </c>
      <c r="G339" s="196">
        <v>2000</v>
      </c>
      <c r="H339" s="206">
        <f t="shared" si="15"/>
        <v>4000</v>
      </c>
      <c r="I339" s="196"/>
      <c r="J339" s="196" t="s">
        <v>1041</v>
      </c>
      <c r="K339" s="179" t="s">
        <v>981</v>
      </c>
      <c r="L339" s="157">
        <f t="shared" si="16"/>
        <v>2</v>
      </c>
      <c r="M339" s="138">
        <f t="shared" si="17"/>
        <v>4000</v>
      </c>
    </row>
    <row r="340" s="157" customFormat="1" customHeight="1" spans="1:13">
      <c r="A340" s="142" t="s">
        <v>3084</v>
      </c>
      <c r="B340" s="179" t="s">
        <v>1039</v>
      </c>
      <c r="C340" s="179" t="s">
        <v>2953</v>
      </c>
      <c r="D340" s="426" t="s">
        <v>3024</v>
      </c>
      <c r="E340" s="179" t="s">
        <v>345</v>
      </c>
      <c r="F340" s="206">
        <v>2</v>
      </c>
      <c r="G340" s="196">
        <v>1500</v>
      </c>
      <c r="H340" s="206">
        <f t="shared" si="15"/>
        <v>3000</v>
      </c>
      <c r="I340" s="196"/>
      <c r="J340" s="196" t="s">
        <v>1041</v>
      </c>
      <c r="K340" s="179" t="s">
        <v>981</v>
      </c>
      <c r="L340" s="157">
        <f t="shared" si="16"/>
        <v>2</v>
      </c>
      <c r="M340" s="138">
        <f t="shared" si="17"/>
        <v>3000</v>
      </c>
    </row>
    <row r="341" s="157" customFormat="1" customHeight="1" spans="1:13">
      <c r="A341" s="142" t="s">
        <v>3084</v>
      </c>
      <c r="B341" s="179" t="s">
        <v>1039</v>
      </c>
      <c r="C341" s="179" t="s">
        <v>2862</v>
      </c>
      <c r="D341" s="426" t="s">
        <v>2864</v>
      </c>
      <c r="E341" s="179" t="s">
        <v>229</v>
      </c>
      <c r="F341" s="206">
        <v>1</v>
      </c>
      <c r="G341" s="196">
        <v>90</v>
      </c>
      <c r="H341" s="206">
        <f t="shared" si="15"/>
        <v>90</v>
      </c>
      <c r="I341" s="196"/>
      <c r="J341" s="196" t="s">
        <v>1041</v>
      </c>
      <c r="K341" s="179" t="s">
        <v>981</v>
      </c>
      <c r="L341" s="157">
        <f t="shared" si="16"/>
        <v>1</v>
      </c>
      <c r="M341" s="138">
        <f t="shared" si="17"/>
        <v>90</v>
      </c>
    </row>
    <row r="342" s="157" customFormat="1" customHeight="1" spans="1:13">
      <c r="A342" s="142" t="s">
        <v>3084</v>
      </c>
      <c r="B342" s="179" t="s">
        <v>1039</v>
      </c>
      <c r="C342" s="179" t="s">
        <v>2862</v>
      </c>
      <c r="D342" s="426" t="s">
        <v>2863</v>
      </c>
      <c r="E342" s="179" t="s">
        <v>345</v>
      </c>
      <c r="F342" s="206">
        <v>1</v>
      </c>
      <c r="G342" s="196">
        <v>400</v>
      </c>
      <c r="H342" s="206">
        <f t="shared" si="15"/>
        <v>400</v>
      </c>
      <c r="I342" s="196"/>
      <c r="J342" s="196" t="s">
        <v>1041</v>
      </c>
      <c r="K342" s="179" t="s">
        <v>981</v>
      </c>
      <c r="L342" s="157">
        <f t="shared" si="16"/>
        <v>1</v>
      </c>
      <c r="M342" s="138">
        <f t="shared" si="17"/>
        <v>400</v>
      </c>
    </row>
    <row r="343" s="157" customFormat="1" customHeight="1" spans="1:13">
      <c r="A343" s="142" t="s">
        <v>3084</v>
      </c>
      <c r="B343" s="179" t="s">
        <v>1039</v>
      </c>
      <c r="C343" s="179" t="s">
        <v>2868</v>
      </c>
      <c r="D343" s="426" t="s">
        <v>3089</v>
      </c>
      <c r="E343" s="179" t="s">
        <v>229</v>
      </c>
      <c r="F343" s="206">
        <v>100</v>
      </c>
      <c r="G343" s="196">
        <v>100</v>
      </c>
      <c r="H343" s="206">
        <f t="shared" si="15"/>
        <v>10000</v>
      </c>
      <c r="I343" s="196"/>
      <c r="J343" s="196" t="s">
        <v>1041</v>
      </c>
      <c r="K343" s="179" t="s">
        <v>981</v>
      </c>
      <c r="L343" s="157">
        <f t="shared" si="16"/>
        <v>100</v>
      </c>
      <c r="M343" s="138">
        <f t="shared" si="17"/>
        <v>10000</v>
      </c>
    </row>
    <row r="344" s="157" customFormat="1" customHeight="1" spans="1:13">
      <c r="A344" s="142" t="s">
        <v>3084</v>
      </c>
      <c r="B344" s="179" t="s">
        <v>1039</v>
      </c>
      <c r="C344" s="179" t="s">
        <v>2870</v>
      </c>
      <c r="D344" s="426" t="s">
        <v>2871</v>
      </c>
      <c r="E344" s="179" t="s">
        <v>345</v>
      </c>
      <c r="F344" s="206">
        <v>1</v>
      </c>
      <c r="G344" s="196">
        <v>2000</v>
      </c>
      <c r="H344" s="206">
        <f t="shared" si="15"/>
        <v>2000</v>
      </c>
      <c r="I344" s="196"/>
      <c r="J344" s="196" t="s">
        <v>1041</v>
      </c>
      <c r="K344" s="179" t="s">
        <v>981</v>
      </c>
      <c r="L344" s="157">
        <f t="shared" si="16"/>
        <v>1</v>
      </c>
      <c r="M344" s="138">
        <f t="shared" si="17"/>
        <v>2000</v>
      </c>
    </row>
    <row r="345" s="157" customFormat="1" customHeight="1" spans="1:13">
      <c r="A345" s="142" t="s">
        <v>3084</v>
      </c>
      <c r="B345" s="179" t="s">
        <v>1042</v>
      </c>
      <c r="C345" s="179" t="s">
        <v>2951</v>
      </c>
      <c r="D345" s="426" t="s">
        <v>3015</v>
      </c>
      <c r="E345" s="179" t="s">
        <v>345</v>
      </c>
      <c r="F345" s="206">
        <v>20</v>
      </c>
      <c r="G345" s="196">
        <v>5000</v>
      </c>
      <c r="H345" s="206">
        <f t="shared" si="15"/>
        <v>100000</v>
      </c>
      <c r="I345" s="196"/>
      <c r="J345" s="196" t="s">
        <v>1043</v>
      </c>
      <c r="K345" s="179" t="s">
        <v>981</v>
      </c>
      <c r="L345" s="157">
        <f t="shared" si="16"/>
        <v>20</v>
      </c>
      <c r="M345" s="138">
        <f t="shared" si="17"/>
        <v>100000</v>
      </c>
    </row>
    <row r="346" s="157" customFormat="1" customHeight="1" spans="1:13">
      <c r="A346" s="142" t="s">
        <v>3084</v>
      </c>
      <c r="B346" s="179" t="s">
        <v>1042</v>
      </c>
      <c r="C346" s="179" t="s">
        <v>2926</v>
      </c>
      <c r="D346" s="309" t="s">
        <v>3101</v>
      </c>
      <c r="E346" s="179" t="s">
        <v>345</v>
      </c>
      <c r="F346" s="206">
        <v>8</v>
      </c>
      <c r="G346" s="196">
        <v>2500</v>
      </c>
      <c r="H346" s="206">
        <f t="shared" si="15"/>
        <v>20000</v>
      </c>
      <c r="I346" s="196"/>
      <c r="J346" s="196" t="s">
        <v>1043</v>
      </c>
      <c r="K346" s="179" t="s">
        <v>981</v>
      </c>
      <c r="L346" s="157">
        <f t="shared" si="16"/>
        <v>8</v>
      </c>
      <c r="M346" s="138">
        <f t="shared" si="17"/>
        <v>20000</v>
      </c>
    </row>
    <row r="347" s="157" customFormat="1" customHeight="1" spans="1:13">
      <c r="A347" s="142" t="s">
        <v>3084</v>
      </c>
      <c r="B347" s="179" t="s">
        <v>1042</v>
      </c>
      <c r="C347" s="179" t="s">
        <v>2862</v>
      </c>
      <c r="D347" s="426" t="s">
        <v>2863</v>
      </c>
      <c r="E347" s="179" t="s">
        <v>345</v>
      </c>
      <c r="F347" s="206">
        <v>1</v>
      </c>
      <c r="G347" s="196">
        <v>400</v>
      </c>
      <c r="H347" s="206">
        <f t="shared" si="15"/>
        <v>400</v>
      </c>
      <c r="I347" s="196"/>
      <c r="J347" s="196" t="s">
        <v>1043</v>
      </c>
      <c r="K347" s="179" t="s">
        <v>981</v>
      </c>
      <c r="L347" s="157">
        <f t="shared" si="16"/>
        <v>1</v>
      </c>
      <c r="M347" s="138">
        <f t="shared" si="17"/>
        <v>400</v>
      </c>
    </row>
    <row r="348" s="157" customFormat="1" customHeight="1" spans="1:13">
      <c r="A348" s="142" t="s">
        <v>3084</v>
      </c>
      <c r="B348" s="179" t="s">
        <v>1042</v>
      </c>
      <c r="C348" s="179" t="s">
        <v>2868</v>
      </c>
      <c r="D348" s="426" t="s">
        <v>3089</v>
      </c>
      <c r="E348" s="179" t="s">
        <v>229</v>
      </c>
      <c r="F348" s="206">
        <v>800</v>
      </c>
      <c r="G348" s="196">
        <v>100</v>
      </c>
      <c r="H348" s="206">
        <f t="shared" si="15"/>
        <v>80000</v>
      </c>
      <c r="I348" s="196"/>
      <c r="J348" s="196" t="s">
        <v>1043</v>
      </c>
      <c r="K348" s="179" t="s">
        <v>981</v>
      </c>
      <c r="L348" s="157">
        <f t="shared" si="16"/>
        <v>800</v>
      </c>
      <c r="M348" s="138">
        <f t="shared" si="17"/>
        <v>80000</v>
      </c>
    </row>
    <row r="349" s="157" customFormat="1" customHeight="1" spans="1:13">
      <c r="A349" s="142" t="s">
        <v>3084</v>
      </c>
      <c r="B349" s="179" t="s">
        <v>1042</v>
      </c>
      <c r="C349" s="179" t="s">
        <v>2870</v>
      </c>
      <c r="D349" s="426" t="s">
        <v>2871</v>
      </c>
      <c r="E349" s="179" t="s">
        <v>345</v>
      </c>
      <c r="F349" s="206">
        <v>2</v>
      </c>
      <c r="G349" s="196">
        <v>2000</v>
      </c>
      <c r="H349" s="206">
        <f t="shared" si="15"/>
        <v>4000</v>
      </c>
      <c r="I349" s="196"/>
      <c r="J349" s="196" t="s">
        <v>1043</v>
      </c>
      <c r="K349" s="179" t="s">
        <v>981</v>
      </c>
      <c r="L349" s="157">
        <f t="shared" si="16"/>
        <v>2</v>
      </c>
      <c r="M349" s="138">
        <f t="shared" si="17"/>
        <v>4000</v>
      </c>
    </row>
    <row r="350" s="157" customFormat="1" customHeight="1" spans="1:13">
      <c r="A350" s="142" t="s">
        <v>3084</v>
      </c>
      <c r="B350" s="179" t="s">
        <v>1042</v>
      </c>
      <c r="C350" s="179" t="s">
        <v>2980</v>
      </c>
      <c r="D350" s="426" t="s">
        <v>2981</v>
      </c>
      <c r="E350" s="179" t="s">
        <v>345</v>
      </c>
      <c r="F350" s="206">
        <v>7</v>
      </c>
      <c r="G350" s="196">
        <v>2000</v>
      </c>
      <c r="H350" s="206">
        <f t="shared" si="15"/>
        <v>14000</v>
      </c>
      <c r="I350" s="196"/>
      <c r="J350" s="196" t="s">
        <v>1043</v>
      </c>
      <c r="K350" s="179" t="s">
        <v>981</v>
      </c>
      <c r="L350" s="157">
        <f t="shared" si="16"/>
        <v>7</v>
      </c>
      <c r="M350" s="138">
        <f t="shared" si="17"/>
        <v>14000</v>
      </c>
    </row>
    <row r="351" s="157" customFormat="1" customHeight="1" spans="1:13">
      <c r="A351" s="142" t="s">
        <v>3084</v>
      </c>
      <c r="B351" s="179" t="s">
        <v>1042</v>
      </c>
      <c r="C351" s="196" t="s">
        <v>3013</v>
      </c>
      <c r="D351" s="309" t="s">
        <v>3014</v>
      </c>
      <c r="E351" s="179" t="s">
        <v>345</v>
      </c>
      <c r="F351" s="206">
        <v>2</v>
      </c>
      <c r="G351" s="196">
        <v>1200</v>
      </c>
      <c r="H351" s="206">
        <f t="shared" si="15"/>
        <v>2400</v>
      </c>
      <c r="I351" s="196"/>
      <c r="J351" s="196" t="s">
        <v>1043</v>
      </c>
      <c r="K351" s="179" t="s">
        <v>981</v>
      </c>
      <c r="L351" s="157">
        <f t="shared" si="16"/>
        <v>2</v>
      </c>
      <c r="M351" s="138">
        <f t="shared" si="17"/>
        <v>2400</v>
      </c>
    </row>
    <row r="352" s="157" customFormat="1" customHeight="1" spans="1:13">
      <c r="A352" s="142" t="s">
        <v>3084</v>
      </c>
      <c r="B352" s="179" t="s">
        <v>1042</v>
      </c>
      <c r="C352" s="179" t="s">
        <v>2953</v>
      </c>
      <c r="D352" s="426" t="s">
        <v>3024</v>
      </c>
      <c r="E352" s="179" t="s">
        <v>345</v>
      </c>
      <c r="F352" s="206">
        <v>10</v>
      </c>
      <c r="G352" s="196">
        <v>1500</v>
      </c>
      <c r="H352" s="206">
        <f t="shared" si="15"/>
        <v>15000</v>
      </c>
      <c r="I352" s="196"/>
      <c r="J352" s="196" t="s">
        <v>1043</v>
      </c>
      <c r="K352" s="179" t="s">
        <v>981</v>
      </c>
      <c r="L352" s="157">
        <f t="shared" si="16"/>
        <v>10</v>
      </c>
      <c r="M352" s="138">
        <f t="shared" si="17"/>
        <v>15000</v>
      </c>
    </row>
    <row r="353" s="157" customFormat="1" customHeight="1" spans="1:15">
      <c r="A353" s="142" t="s">
        <v>3084</v>
      </c>
      <c r="B353" s="179" t="s">
        <v>1042</v>
      </c>
      <c r="C353" s="179" t="s">
        <v>2862</v>
      </c>
      <c r="D353" s="426" t="s">
        <v>2864</v>
      </c>
      <c r="E353" s="179" t="s">
        <v>229</v>
      </c>
      <c r="F353" s="206">
        <v>5</v>
      </c>
      <c r="G353" s="196">
        <v>90</v>
      </c>
      <c r="H353" s="206">
        <f t="shared" si="15"/>
        <v>450</v>
      </c>
      <c r="I353" s="196"/>
      <c r="J353" s="196" t="s">
        <v>1043</v>
      </c>
      <c r="K353" s="179" t="s">
        <v>981</v>
      </c>
      <c r="L353" s="157">
        <f t="shared" si="16"/>
        <v>5</v>
      </c>
      <c r="M353" s="138">
        <f t="shared" si="17"/>
        <v>450</v>
      </c>
    </row>
    <row r="354" s="157" customFormat="1" customHeight="1" spans="1:15">
      <c r="A354" s="142" t="s">
        <v>3084</v>
      </c>
      <c r="B354" s="179" t="s">
        <v>1042</v>
      </c>
      <c r="C354" s="179" t="s">
        <v>2899</v>
      </c>
      <c r="D354" s="426" t="s">
        <v>3102</v>
      </c>
      <c r="E354" s="179" t="s">
        <v>345</v>
      </c>
      <c r="F354" s="206">
        <v>2</v>
      </c>
      <c r="G354" s="196">
        <v>3000</v>
      </c>
      <c r="H354" s="206">
        <f t="shared" si="15"/>
        <v>6000</v>
      </c>
      <c r="I354" s="196"/>
      <c r="J354" s="196" t="s">
        <v>1043</v>
      </c>
      <c r="K354" s="179" t="s">
        <v>981</v>
      </c>
      <c r="L354" s="157">
        <f t="shared" si="16"/>
        <v>2</v>
      </c>
      <c r="M354" s="138">
        <f t="shared" si="17"/>
        <v>6000</v>
      </c>
    </row>
    <row r="355" s="157" customFormat="1" customHeight="1" spans="1:15">
      <c r="A355" s="142" t="s">
        <v>3084</v>
      </c>
      <c r="B355" s="179" t="s">
        <v>1042</v>
      </c>
      <c r="C355" s="179" t="s">
        <v>2850</v>
      </c>
      <c r="D355" s="426" t="s">
        <v>3088</v>
      </c>
      <c r="E355" s="179" t="s">
        <v>345</v>
      </c>
      <c r="F355" s="206">
        <v>2</v>
      </c>
      <c r="G355" s="196">
        <v>2000</v>
      </c>
      <c r="H355" s="206">
        <f t="shared" si="15"/>
        <v>4000</v>
      </c>
      <c r="I355" s="196"/>
      <c r="J355" s="196" t="s">
        <v>1043</v>
      </c>
      <c r="K355" s="179" t="s">
        <v>981</v>
      </c>
      <c r="L355" s="157">
        <f t="shared" si="16"/>
        <v>2</v>
      </c>
      <c r="M355" s="138">
        <f t="shared" si="17"/>
        <v>4000</v>
      </c>
    </row>
    <row r="356" s="157" customFormat="1" customHeight="1" spans="1:15">
      <c r="A356" s="142" t="s">
        <v>3084</v>
      </c>
      <c r="B356" s="179" t="s">
        <v>1012</v>
      </c>
      <c r="C356" s="179" t="s">
        <v>2911</v>
      </c>
      <c r="D356" s="309" t="s">
        <v>3103</v>
      </c>
      <c r="E356" s="179" t="s">
        <v>345</v>
      </c>
      <c r="F356" s="206">
        <v>2</v>
      </c>
      <c r="G356" s="196">
        <v>8500</v>
      </c>
      <c r="H356" s="206">
        <f t="shared" si="15"/>
        <v>17000</v>
      </c>
      <c r="I356" s="196"/>
      <c r="J356" s="196" t="s">
        <v>1044</v>
      </c>
      <c r="K356" s="179" t="s">
        <v>981</v>
      </c>
      <c r="L356" s="157">
        <f t="shared" si="16"/>
        <v>2</v>
      </c>
      <c r="M356" s="138">
        <f t="shared" si="17"/>
        <v>17000</v>
      </c>
    </row>
    <row r="357" s="157" customFormat="1" customHeight="1" spans="1:15">
      <c r="A357" s="142" t="s">
        <v>3084</v>
      </c>
      <c r="B357" s="179" t="s">
        <v>910</v>
      </c>
      <c r="C357" s="179" t="s">
        <v>2951</v>
      </c>
      <c r="D357" s="426" t="s">
        <v>3015</v>
      </c>
      <c r="E357" s="179" t="s">
        <v>345</v>
      </c>
      <c r="F357" s="206">
        <v>3</v>
      </c>
      <c r="G357" s="196">
        <v>5000</v>
      </c>
      <c r="H357" s="206">
        <f t="shared" si="15"/>
        <v>15000</v>
      </c>
      <c r="I357" s="196"/>
      <c r="J357" s="196" t="s">
        <v>1046</v>
      </c>
      <c r="K357" s="179" t="s">
        <v>1047</v>
      </c>
      <c r="L357" s="157">
        <f t="shared" si="16"/>
        <v>3</v>
      </c>
      <c r="M357" s="138">
        <f t="shared" si="17"/>
        <v>15000</v>
      </c>
    </row>
    <row r="358" s="157" customFormat="1" customHeight="1" spans="1:15">
      <c r="A358" s="142" t="s">
        <v>3084</v>
      </c>
      <c r="B358" s="179" t="s">
        <v>910</v>
      </c>
      <c r="C358" s="179" t="s">
        <v>2993</v>
      </c>
      <c r="D358" s="426" t="s">
        <v>2881</v>
      </c>
      <c r="E358" s="179" t="s">
        <v>345</v>
      </c>
      <c r="F358" s="206">
        <v>1</v>
      </c>
      <c r="G358" s="196">
        <v>35000</v>
      </c>
      <c r="H358" s="206">
        <f t="shared" si="15"/>
        <v>35000</v>
      </c>
      <c r="I358" s="196"/>
      <c r="J358" s="196" t="s">
        <v>1046</v>
      </c>
      <c r="K358" s="179" t="s">
        <v>1047</v>
      </c>
      <c r="L358" s="157">
        <f t="shared" si="16"/>
        <v>1</v>
      </c>
      <c r="M358" s="138">
        <f t="shared" si="17"/>
        <v>35000</v>
      </c>
    </row>
    <row r="359" s="157" customFormat="1" customHeight="1" spans="1:15">
      <c r="A359" s="142" t="s">
        <v>3084</v>
      </c>
      <c r="B359" s="179" t="s">
        <v>910</v>
      </c>
      <c r="C359" s="179" t="s">
        <v>2949</v>
      </c>
      <c r="D359" s="426" t="s">
        <v>3029</v>
      </c>
      <c r="E359" s="179" t="s">
        <v>345</v>
      </c>
      <c r="F359" s="206">
        <v>1</v>
      </c>
      <c r="G359" s="196">
        <v>800</v>
      </c>
      <c r="H359" s="206">
        <f t="shared" si="15"/>
        <v>800</v>
      </c>
      <c r="I359" s="196"/>
      <c r="J359" s="196" t="s">
        <v>1046</v>
      </c>
      <c r="K359" s="179" t="s">
        <v>1047</v>
      </c>
      <c r="L359" s="157">
        <f t="shared" si="16"/>
        <v>1</v>
      </c>
      <c r="M359" s="138">
        <f t="shared" si="17"/>
        <v>800</v>
      </c>
    </row>
    <row r="360" s="157" customFormat="1" customHeight="1" spans="1:15">
      <c r="A360" s="142" t="s">
        <v>3084</v>
      </c>
      <c r="B360" s="179" t="s">
        <v>910</v>
      </c>
      <c r="C360" s="179" t="s">
        <v>2940</v>
      </c>
      <c r="D360" s="426" t="s">
        <v>2941</v>
      </c>
      <c r="E360" s="179" t="s">
        <v>345</v>
      </c>
      <c r="F360" s="206">
        <v>1</v>
      </c>
      <c r="G360" s="196">
        <v>1400</v>
      </c>
      <c r="H360" s="206">
        <f t="shared" si="15"/>
        <v>1400</v>
      </c>
      <c r="I360" s="196"/>
      <c r="J360" s="196" t="s">
        <v>1046</v>
      </c>
      <c r="K360" s="179" t="s">
        <v>1047</v>
      </c>
      <c r="L360" s="157">
        <f t="shared" si="16"/>
        <v>1</v>
      </c>
      <c r="M360" s="138">
        <f t="shared" si="17"/>
        <v>1400</v>
      </c>
    </row>
    <row r="361" s="157" customFormat="1" customHeight="1" spans="1:15">
      <c r="A361" s="142" t="s">
        <v>3084</v>
      </c>
      <c r="B361" s="179" t="s">
        <v>910</v>
      </c>
      <c r="C361" s="179" t="s">
        <v>2862</v>
      </c>
      <c r="D361" s="426" t="s">
        <v>2864</v>
      </c>
      <c r="E361" s="179" t="s">
        <v>345</v>
      </c>
      <c r="F361" s="206">
        <v>3</v>
      </c>
      <c r="G361" s="196">
        <v>90</v>
      </c>
      <c r="H361" s="206">
        <f t="shared" si="15"/>
        <v>270</v>
      </c>
      <c r="I361" s="196"/>
      <c r="J361" s="196" t="s">
        <v>1046</v>
      </c>
      <c r="K361" s="179" t="s">
        <v>1047</v>
      </c>
      <c r="L361" s="157">
        <f t="shared" si="16"/>
        <v>3</v>
      </c>
      <c r="M361" s="138">
        <f t="shared" si="17"/>
        <v>270</v>
      </c>
    </row>
    <row r="362" s="157" customFormat="1" customHeight="1" spans="1:15">
      <c r="A362" s="142" t="s">
        <v>3084</v>
      </c>
      <c r="B362" s="179" t="s">
        <v>913</v>
      </c>
      <c r="C362" s="179" t="s">
        <v>2951</v>
      </c>
      <c r="D362" s="426" t="s">
        <v>3015</v>
      </c>
      <c r="E362" s="179" t="s">
        <v>345</v>
      </c>
      <c r="F362" s="206">
        <v>6</v>
      </c>
      <c r="G362" s="196">
        <v>5000</v>
      </c>
      <c r="H362" s="206">
        <f t="shared" si="15"/>
        <v>30000</v>
      </c>
      <c r="I362" s="196"/>
      <c r="J362" s="196" t="s">
        <v>1048</v>
      </c>
      <c r="K362" s="179" t="s">
        <v>1047</v>
      </c>
      <c r="L362" s="157">
        <f t="shared" si="16"/>
        <v>6</v>
      </c>
      <c r="M362" s="138">
        <f t="shared" si="17"/>
        <v>30000</v>
      </c>
    </row>
    <row r="363" s="157" customFormat="1" customHeight="1" spans="1:15">
      <c r="A363" s="142" t="s">
        <v>3084</v>
      </c>
      <c r="B363" s="179" t="s">
        <v>913</v>
      </c>
      <c r="C363" s="196" t="s">
        <v>3013</v>
      </c>
      <c r="D363" s="309" t="s">
        <v>3014</v>
      </c>
      <c r="E363" s="179" t="s">
        <v>345</v>
      </c>
      <c r="F363" s="206">
        <v>1</v>
      </c>
      <c r="G363" s="196">
        <v>1200</v>
      </c>
      <c r="H363" s="206">
        <f t="shared" si="15"/>
        <v>1200</v>
      </c>
      <c r="I363" s="196"/>
      <c r="J363" s="196" t="s">
        <v>1048</v>
      </c>
      <c r="K363" s="179" t="s">
        <v>1047</v>
      </c>
      <c r="L363" s="157">
        <f t="shared" si="16"/>
        <v>1</v>
      </c>
      <c r="M363" s="138">
        <f t="shared" si="17"/>
        <v>1200</v>
      </c>
    </row>
    <row r="364" s="157" customFormat="1" customHeight="1" spans="1:15">
      <c r="A364" s="142" t="s">
        <v>3084</v>
      </c>
      <c r="B364" s="179" t="s">
        <v>913</v>
      </c>
      <c r="C364" s="179" t="s">
        <v>2949</v>
      </c>
      <c r="D364" s="426" t="s">
        <v>3029</v>
      </c>
      <c r="E364" s="179" t="s">
        <v>345</v>
      </c>
      <c r="F364" s="206">
        <v>1</v>
      </c>
      <c r="G364" s="196">
        <v>800</v>
      </c>
      <c r="H364" s="206">
        <f t="shared" si="15"/>
        <v>800</v>
      </c>
      <c r="I364" s="196"/>
      <c r="J364" s="196" t="s">
        <v>1048</v>
      </c>
      <c r="K364" s="179" t="s">
        <v>1047</v>
      </c>
      <c r="L364" s="157">
        <f t="shared" si="16"/>
        <v>1</v>
      </c>
      <c r="M364" s="138">
        <f t="shared" si="17"/>
        <v>800</v>
      </c>
    </row>
    <row r="365" s="157" customFormat="1" customHeight="1" spans="1:15">
      <c r="A365" s="142" t="s">
        <v>3084</v>
      </c>
      <c r="B365" s="179" t="s">
        <v>913</v>
      </c>
      <c r="C365" s="179" t="s">
        <v>2888</v>
      </c>
      <c r="D365" s="426" t="s">
        <v>3042</v>
      </c>
      <c r="E365" s="179" t="s">
        <v>345</v>
      </c>
      <c r="F365" s="206">
        <v>1</v>
      </c>
      <c r="G365" s="196">
        <v>3000</v>
      </c>
      <c r="H365" s="206">
        <f t="shared" si="15"/>
        <v>3000</v>
      </c>
      <c r="I365" s="196"/>
      <c r="J365" s="196" t="s">
        <v>1048</v>
      </c>
      <c r="K365" s="179" t="s">
        <v>1047</v>
      </c>
      <c r="L365" s="157">
        <f t="shared" si="16"/>
        <v>1</v>
      </c>
      <c r="M365" s="138">
        <f t="shared" si="17"/>
        <v>3000</v>
      </c>
    </row>
    <row r="366" s="157" customFormat="1" customHeight="1" spans="1:15">
      <c r="A366" s="142" t="s">
        <v>3084</v>
      </c>
      <c r="B366" s="179" t="s">
        <v>913</v>
      </c>
      <c r="C366" s="179" t="s">
        <v>2862</v>
      </c>
      <c r="D366" s="426" t="s">
        <v>2864</v>
      </c>
      <c r="E366" s="179" t="s">
        <v>345</v>
      </c>
      <c r="F366" s="206">
        <v>6</v>
      </c>
      <c r="G366" s="196">
        <v>90</v>
      </c>
      <c r="H366" s="206">
        <f t="shared" si="15"/>
        <v>540</v>
      </c>
      <c r="I366" s="196"/>
      <c r="J366" s="196" t="s">
        <v>1048</v>
      </c>
      <c r="K366" s="179" t="s">
        <v>1047</v>
      </c>
      <c r="L366" s="157">
        <f t="shared" si="16"/>
        <v>6</v>
      </c>
      <c r="M366" s="138">
        <f t="shared" si="17"/>
        <v>540</v>
      </c>
    </row>
    <row r="367" s="785" customFormat="1" customHeight="1" spans="1:15">
      <c r="A367" s="142" t="s">
        <v>3084</v>
      </c>
      <c r="B367" s="179" t="s">
        <v>1050</v>
      </c>
      <c r="C367" s="179" t="s">
        <v>2951</v>
      </c>
      <c r="D367" s="426" t="s">
        <v>3015</v>
      </c>
      <c r="E367" s="179" t="s">
        <v>345</v>
      </c>
      <c r="F367" s="206">
        <v>9</v>
      </c>
      <c r="G367" s="196">
        <v>5000</v>
      </c>
      <c r="H367" s="206">
        <f t="shared" si="15"/>
        <v>45000</v>
      </c>
      <c r="I367" s="196"/>
      <c r="J367" s="196" t="s">
        <v>1049</v>
      </c>
      <c r="K367" s="179" t="s">
        <v>1047</v>
      </c>
      <c r="L367" s="157">
        <f t="shared" si="16"/>
        <v>9</v>
      </c>
      <c r="M367" s="138">
        <f t="shared" si="17"/>
        <v>45000</v>
      </c>
      <c r="N367" s="471"/>
      <c r="O367" s="471"/>
    </row>
    <row r="368" s="785" customFormat="1" customHeight="1" spans="1:15">
      <c r="A368" s="142" t="s">
        <v>3084</v>
      </c>
      <c r="B368" s="179" t="s">
        <v>1050</v>
      </c>
      <c r="C368" s="196" t="s">
        <v>3013</v>
      </c>
      <c r="D368" s="309" t="s">
        <v>3014</v>
      </c>
      <c r="E368" s="179" t="s">
        <v>345</v>
      </c>
      <c r="F368" s="206">
        <v>1</v>
      </c>
      <c r="G368" s="196">
        <v>1200</v>
      </c>
      <c r="H368" s="206">
        <f t="shared" si="15"/>
        <v>1200</v>
      </c>
      <c r="I368" s="196"/>
      <c r="J368" s="196" t="s">
        <v>1049</v>
      </c>
      <c r="K368" s="179" t="s">
        <v>1047</v>
      </c>
      <c r="L368" s="157">
        <f t="shared" si="16"/>
        <v>1</v>
      </c>
      <c r="M368" s="138">
        <f t="shared" si="17"/>
        <v>1200</v>
      </c>
      <c r="N368" s="471"/>
      <c r="O368" s="471"/>
    </row>
    <row r="369" s="785" customFormat="1" customHeight="1" spans="1:15">
      <c r="A369" s="142" t="s">
        <v>3084</v>
      </c>
      <c r="B369" s="179" t="s">
        <v>1050</v>
      </c>
      <c r="C369" s="179" t="s">
        <v>2949</v>
      </c>
      <c r="D369" s="426" t="s">
        <v>3029</v>
      </c>
      <c r="E369" s="179" t="s">
        <v>345</v>
      </c>
      <c r="F369" s="206">
        <v>1</v>
      </c>
      <c r="G369" s="196">
        <v>800</v>
      </c>
      <c r="H369" s="206">
        <f t="shared" si="15"/>
        <v>800</v>
      </c>
      <c r="I369" s="196"/>
      <c r="J369" s="196" t="s">
        <v>1049</v>
      </c>
      <c r="K369" s="179" t="s">
        <v>1047</v>
      </c>
      <c r="L369" s="157">
        <f t="shared" si="16"/>
        <v>1</v>
      </c>
      <c r="M369" s="138">
        <f t="shared" si="17"/>
        <v>800</v>
      </c>
      <c r="N369" s="471"/>
      <c r="O369" s="471"/>
    </row>
    <row r="370" s="785" customFormat="1" customHeight="1" spans="1:15">
      <c r="A370" s="142" t="s">
        <v>3084</v>
      </c>
      <c r="B370" s="179" t="s">
        <v>1050</v>
      </c>
      <c r="C370" s="179" t="s">
        <v>2888</v>
      </c>
      <c r="D370" s="426" t="s">
        <v>3042</v>
      </c>
      <c r="E370" s="179" t="s">
        <v>345</v>
      </c>
      <c r="F370" s="206">
        <v>1</v>
      </c>
      <c r="G370" s="196">
        <v>3000</v>
      </c>
      <c r="H370" s="206">
        <f t="shared" si="15"/>
        <v>3000</v>
      </c>
      <c r="I370" s="196"/>
      <c r="J370" s="196" t="s">
        <v>1049</v>
      </c>
      <c r="K370" s="179" t="s">
        <v>1047</v>
      </c>
      <c r="L370" s="157">
        <f t="shared" si="16"/>
        <v>1</v>
      </c>
      <c r="M370" s="138">
        <f t="shared" si="17"/>
        <v>3000</v>
      </c>
      <c r="N370" s="471"/>
      <c r="O370" s="471"/>
    </row>
    <row r="371" s="785" customFormat="1" customHeight="1" spans="1:15">
      <c r="A371" s="142" t="s">
        <v>3084</v>
      </c>
      <c r="B371" s="179" t="s">
        <v>1050</v>
      </c>
      <c r="C371" s="179" t="s">
        <v>2862</v>
      </c>
      <c r="D371" s="426" t="s">
        <v>2864</v>
      </c>
      <c r="E371" s="179" t="s">
        <v>345</v>
      </c>
      <c r="F371" s="206">
        <v>9</v>
      </c>
      <c r="G371" s="196">
        <v>90</v>
      </c>
      <c r="H371" s="206">
        <f t="shared" si="15"/>
        <v>810</v>
      </c>
      <c r="I371" s="196"/>
      <c r="J371" s="196" t="s">
        <v>1049</v>
      </c>
      <c r="K371" s="179" t="s">
        <v>1047</v>
      </c>
      <c r="L371" s="157">
        <f t="shared" si="16"/>
        <v>9</v>
      </c>
      <c r="M371" s="138">
        <f t="shared" si="17"/>
        <v>810</v>
      </c>
      <c r="N371" s="471"/>
      <c r="O371" s="471"/>
    </row>
    <row r="372" s="785" customFormat="1" customHeight="1" spans="1:15">
      <c r="A372" s="142" t="s">
        <v>3084</v>
      </c>
      <c r="B372" s="179" t="s">
        <v>1055</v>
      </c>
      <c r="C372" s="179" t="s">
        <v>2951</v>
      </c>
      <c r="D372" s="426" t="s">
        <v>3015</v>
      </c>
      <c r="E372" s="179" t="s">
        <v>345</v>
      </c>
      <c r="F372" s="206">
        <v>6</v>
      </c>
      <c r="G372" s="196">
        <v>5000</v>
      </c>
      <c r="H372" s="206">
        <f t="shared" si="15"/>
        <v>30000</v>
      </c>
      <c r="I372" s="196"/>
      <c r="J372" s="196" t="s">
        <v>1051</v>
      </c>
      <c r="K372" s="179" t="s">
        <v>1047</v>
      </c>
      <c r="L372" s="157">
        <f t="shared" si="16"/>
        <v>6</v>
      </c>
      <c r="M372" s="138">
        <f t="shared" si="17"/>
        <v>30000</v>
      </c>
      <c r="N372" s="471"/>
      <c r="O372" s="471"/>
    </row>
    <row r="373" s="785" customFormat="1" customHeight="1" spans="1:15">
      <c r="A373" s="142" t="s">
        <v>3084</v>
      </c>
      <c r="B373" s="179" t="s">
        <v>1055</v>
      </c>
      <c r="C373" s="196" t="s">
        <v>3013</v>
      </c>
      <c r="D373" s="309" t="s">
        <v>3014</v>
      </c>
      <c r="E373" s="179" t="s">
        <v>345</v>
      </c>
      <c r="F373" s="206">
        <v>1</v>
      </c>
      <c r="G373" s="196">
        <v>1200</v>
      </c>
      <c r="H373" s="206">
        <f t="shared" si="15"/>
        <v>1200</v>
      </c>
      <c r="I373" s="196"/>
      <c r="J373" s="196" t="s">
        <v>1051</v>
      </c>
      <c r="K373" s="179" t="s">
        <v>1047</v>
      </c>
      <c r="L373" s="157">
        <f t="shared" si="16"/>
        <v>1</v>
      </c>
      <c r="M373" s="138">
        <f t="shared" si="17"/>
        <v>1200</v>
      </c>
      <c r="N373" s="471"/>
      <c r="O373" s="471"/>
    </row>
    <row r="374" s="785" customFormat="1" customHeight="1" spans="1:15">
      <c r="A374" s="142" t="s">
        <v>3084</v>
      </c>
      <c r="B374" s="179" t="s">
        <v>1055</v>
      </c>
      <c r="C374" s="179" t="s">
        <v>2949</v>
      </c>
      <c r="D374" s="426" t="s">
        <v>3029</v>
      </c>
      <c r="E374" s="179" t="s">
        <v>345</v>
      </c>
      <c r="F374" s="206">
        <v>1</v>
      </c>
      <c r="G374" s="196">
        <v>800</v>
      </c>
      <c r="H374" s="206">
        <f t="shared" si="15"/>
        <v>800</v>
      </c>
      <c r="I374" s="196"/>
      <c r="J374" s="196" t="s">
        <v>1051</v>
      </c>
      <c r="K374" s="179" t="s">
        <v>1047</v>
      </c>
      <c r="L374" s="157">
        <f t="shared" si="16"/>
        <v>1</v>
      </c>
      <c r="M374" s="138">
        <f t="shared" si="17"/>
        <v>800</v>
      </c>
      <c r="N374" s="471"/>
      <c r="O374" s="471"/>
    </row>
    <row r="375" s="785" customFormat="1" customHeight="1" spans="1:15">
      <c r="A375" s="142" t="s">
        <v>3084</v>
      </c>
      <c r="B375" s="179" t="s">
        <v>1055</v>
      </c>
      <c r="C375" s="179" t="s">
        <v>2888</v>
      </c>
      <c r="D375" s="426" t="s">
        <v>3042</v>
      </c>
      <c r="E375" s="179" t="s">
        <v>345</v>
      </c>
      <c r="F375" s="206">
        <v>1</v>
      </c>
      <c r="G375" s="196">
        <v>3000</v>
      </c>
      <c r="H375" s="206">
        <f t="shared" si="15"/>
        <v>3000</v>
      </c>
      <c r="I375" s="196"/>
      <c r="J375" s="196" t="s">
        <v>1051</v>
      </c>
      <c r="K375" s="179" t="s">
        <v>1047</v>
      </c>
      <c r="L375" s="157">
        <f t="shared" si="16"/>
        <v>1</v>
      </c>
      <c r="M375" s="138">
        <f t="shared" si="17"/>
        <v>3000</v>
      </c>
      <c r="N375" s="471"/>
      <c r="O375" s="471"/>
    </row>
    <row r="376" s="785" customFormat="1" customHeight="1" spans="1:15">
      <c r="A376" s="142" t="s">
        <v>3084</v>
      </c>
      <c r="B376" s="179" t="s">
        <v>1055</v>
      </c>
      <c r="C376" s="179" t="s">
        <v>2862</v>
      </c>
      <c r="D376" s="426" t="s">
        <v>2864</v>
      </c>
      <c r="E376" s="179" t="s">
        <v>345</v>
      </c>
      <c r="F376" s="206">
        <v>6</v>
      </c>
      <c r="G376" s="196">
        <v>90</v>
      </c>
      <c r="H376" s="206">
        <f t="shared" si="15"/>
        <v>540</v>
      </c>
      <c r="I376" s="196"/>
      <c r="J376" s="196" t="s">
        <v>1051</v>
      </c>
      <c r="K376" s="179" t="s">
        <v>1047</v>
      </c>
      <c r="L376" s="157">
        <f t="shared" si="16"/>
        <v>6</v>
      </c>
      <c r="M376" s="138">
        <f t="shared" si="17"/>
        <v>540</v>
      </c>
      <c r="N376" s="471"/>
      <c r="O376" s="471"/>
    </row>
    <row r="377" s="785" customFormat="1" customHeight="1" spans="1:15">
      <c r="A377" s="142" t="s">
        <v>3084</v>
      </c>
      <c r="B377" s="179" t="s">
        <v>849</v>
      </c>
      <c r="C377" s="179" t="s">
        <v>2911</v>
      </c>
      <c r="D377" s="309" t="s">
        <v>3103</v>
      </c>
      <c r="E377" s="179" t="s">
        <v>345</v>
      </c>
      <c r="F377" s="206">
        <v>2</v>
      </c>
      <c r="G377" s="196">
        <v>8500</v>
      </c>
      <c r="H377" s="206">
        <f t="shared" si="15"/>
        <v>17000</v>
      </c>
      <c r="I377" s="196"/>
      <c r="J377" s="196" t="s">
        <v>1052</v>
      </c>
      <c r="K377" s="179"/>
      <c r="L377" s="157">
        <f t="shared" si="16"/>
        <v>2</v>
      </c>
      <c r="M377" s="138">
        <f t="shared" si="17"/>
        <v>17000</v>
      </c>
      <c r="N377" s="471"/>
      <c r="O377" s="471"/>
    </row>
    <row r="378" s="785" customFormat="1" customHeight="1" spans="1:15">
      <c r="A378" s="142" t="s">
        <v>3084</v>
      </c>
      <c r="B378" s="179" t="s">
        <v>966</v>
      </c>
      <c r="C378" s="179" t="s">
        <v>2850</v>
      </c>
      <c r="D378" s="426" t="s">
        <v>3088</v>
      </c>
      <c r="E378" s="179" t="s">
        <v>345</v>
      </c>
      <c r="F378" s="206">
        <v>3</v>
      </c>
      <c r="G378" s="196">
        <v>2000</v>
      </c>
      <c r="H378" s="206">
        <f t="shared" si="15"/>
        <v>6000</v>
      </c>
      <c r="I378" s="196"/>
      <c r="J378" s="196" t="s">
        <v>1053</v>
      </c>
      <c r="K378" s="179" t="s">
        <v>1047</v>
      </c>
      <c r="L378" s="157">
        <f t="shared" si="16"/>
        <v>3</v>
      </c>
      <c r="M378" s="138">
        <f t="shared" si="17"/>
        <v>6000</v>
      </c>
      <c r="N378" s="471"/>
      <c r="O378" s="471"/>
    </row>
    <row r="379" s="785" customFormat="1" customHeight="1" spans="1:15">
      <c r="A379" s="142" t="s">
        <v>3084</v>
      </c>
      <c r="B379" s="179" t="s">
        <v>1060</v>
      </c>
      <c r="C379" s="179" t="s">
        <v>2951</v>
      </c>
      <c r="D379" s="426" t="s">
        <v>3015</v>
      </c>
      <c r="E379" s="179" t="s">
        <v>345</v>
      </c>
      <c r="F379" s="206">
        <v>1</v>
      </c>
      <c r="G379" s="196">
        <v>5000</v>
      </c>
      <c r="H379" s="206">
        <f t="shared" si="15"/>
        <v>5000</v>
      </c>
      <c r="I379" s="196"/>
      <c r="J379" s="196" t="s">
        <v>1056</v>
      </c>
      <c r="K379" s="179" t="s">
        <v>1047</v>
      </c>
      <c r="L379" s="157">
        <f t="shared" si="16"/>
        <v>1</v>
      </c>
      <c r="M379" s="138">
        <f t="shared" si="17"/>
        <v>5000</v>
      </c>
      <c r="N379" s="471"/>
      <c r="O379" s="471"/>
    </row>
    <row r="380" s="785" customFormat="1" customHeight="1" spans="1:15">
      <c r="A380" s="142" t="s">
        <v>3084</v>
      </c>
      <c r="B380" s="179" t="s">
        <v>1060</v>
      </c>
      <c r="C380" s="196" t="s">
        <v>3013</v>
      </c>
      <c r="D380" s="309" t="s">
        <v>3014</v>
      </c>
      <c r="E380" s="179" t="s">
        <v>345</v>
      </c>
      <c r="F380" s="206">
        <v>1</v>
      </c>
      <c r="G380" s="196">
        <v>1200</v>
      </c>
      <c r="H380" s="206">
        <f t="shared" si="15"/>
        <v>1200</v>
      </c>
      <c r="I380" s="196"/>
      <c r="J380" s="196" t="s">
        <v>1056</v>
      </c>
      <c r="K380" s="179" t="s">
        <v>1047</v>
      </c>
      <c r="L380" s="157">
        <f t="shared" si="16"/>
        <v>1</v>
      </c>
      <c r="M380" s="138">
        <f t="shared" si="17"/>
        <v>1200</v>
      </c>
      <c r="N380" s="471"/>
      <c r="O380" s="471"/>
    </row>
    <row r="381" s="785" customFormat="1" customHeight="1" spans="1:15">
      <c r="A381" s="142" t="s">
        <v>3084</v>
      </c>
      <c r="B381" s="179" t="s">
        <v>1060</v>
      </c>
      <c r="C381" s="179" t="s">
        <v>2949</v>
      </c>
      <c r="D381" s="426" t="s">
        <v>3029</v>
      </c>
      <c r="E381" s="179" t="s">
        <v>345</v>
      </c>
      <c r="F381" s="206">
        <v>1</v>
      </c>
      <c r="G381" s="196">
        <v>800</v>
      </c>
      <c r="H381" s="206">
        <f t="shared" si="15"/>
        <v>800</v>
      </c>
      <c r="I381" s="196"/>
      <c r="J381" s="196" t="s">
        <v>1056</v>
      </c>
      <c r="K381" s="179" t="s">
        <v>1047</v>
      </c>
      <c r="L381" s="157">
        <f t="shared" si="16"/>
        <v>1</v>
      </c>
      <c r="M381" s="138">
        <f t="shared" si="17"/>
        <v>800</v>
      </c>
      <c r="N381" s="471"/>
      <c r="O381" s="471"/>
    </row>
    <row r="382" s="785" customFormat="1" customHeight="1" spans="1:15">
      <c r="A382" s="142" t="s">
        <v>3084</v>
      </c>
      <c r="B382" s="179" t="s">
        <v>1060</v>
      </c>
      <c r="C382" s="179" t="s">
        <v>2940</v>
      </c>
      <c r="D382" s="426" t="s">
        <v>2941</v>
      </c>
      <c r="E382" s="179" t="s">
        <v>345</v>
      </c>
      <c r="F382" s="206">
        <v>1</v>
      </c>
      <c r="G382" s="196">
        <v>1400</v>
      </c>
      <c r="H382" s="206">
        <f t="shared" si="15"/>
        <v>1400</v>
      </c>
      <c r="I382" s="196"/>
      <c r="J382" s="196" t="s">
        <v>1056</v>
      </c>
      <c r="K382" s="179" t="s">
        <v>1047</v>
      </c>
      <c r="L382" s="157">
        <f t="shared" si="16"/>
        <v>1</v>
      </c>
      <c r="M382" s="138">
        <f t="shared" si="17"/>
        <v>1400</v>
      </c>
      <c r="N382" s="471"/>
      <c r="O382" s="471"/>
    </row>
    <row r="383" s="785" customFormat="1" customHeight="1" spans="1:15">
      <c r="A383" s="142" t="s">
        <v>3084</v>
      </c>
      <c r="B383" s="179" t="s">
        <v>1060</v>
      </c>
      <c r="C383" s="179" t="s">
        <v>2862</v>
      </c>
      <c r="D383" s="426" t="s">
        <v>2864</v>
      </c>
      <c r="E383" s="179" t="s">
        <v>345</v>
      </c>
      <c r="F383" s="206">
        <v>1</v>
      </c>
      <c r="G383" s="196">
        <v>90</v>
      </c>
      <c r="H383" s="206">
        <f t="shared" si="15"/>
        <v>90</v>
      </c>
      <c r="I383" s="196"/>
      <c r="J383" s="196" t="s">
        <v>1056</v>
      </c>
      <c r="K383" s="179" t="s">
        <v>1047</v>
      </c>
      <c r="L383" s="157">
        <f t="shared" si="16"/>
        <v>1</v>
      </c>
      <c r="M383" s="138">
        <f t="shared" si="17"/>
        <v>90</v>
      </c>
      <c r="N383" s="471"/>
      <c r="O383" s="471"/>
    </row>
    <row r="384" s="785" customFormat="1" customHeight="1" spans="1:15">
      <c r="A384" s="142" t="s">
        <v>3084</v>
      </c>
      <c r="B384" s="179" t="s">
        <v>966</v>
      </c>
      <c r="C384" s="179" t="s">
        <v>2850</v>
      </c>
      <c r="D384" s="426" t="s">
        <v>3088</v>
      </c>
      <c r="E384" s="179" t="s">
        <v>345</v>
      </c>
      <c r="F384" s="206">
        <v>3</v>
      </c>
      <c r="G384" s="196">
        <v>2000</v>
      </c>
      <c r="H384" s="206">
        <f t="shared" si="15"/>
        <v>6000</v>
      </c>
      <c r="I384" s="196"/>
      <c r="J384" s="196" t="s">
        <v>1058</v>
      </c>
      <c r="K384" s="179" t="s">
        <v>966</v>
      </c>
      <c r="L384" s="157">
        <f t="shared" si="16"/>
        <v>3</v>
      </c>
      <c r="M384" s="138">
        <f t="shared" si="17"/>
        <v>6000</v>
      </c>
      <c r="N384" s="471"/>
      <c r="O384" s="471"/>
    </row>
    <row r="385" s="157" customFormat="1" customHeight="1" spans="1:13">
      <c r="A385" s="142" t="s">
        <v>3084</v>
      </c>
      <c r="B385" s="179" t="s">
        <v>1066</v>
      </c>
      <c r="C385" s="179" t="s">
        <v>2951</v>
      </c>
      <c r="D385" s="426" t="s">
        <v>3015</v>
      </c>
      <c r="E385" s="179" t="s">
        <v>345</v>
      </c>
      <c r="F385" s="206">
        <v>34</v>
      </c>
      <c r="G385" s="196">
        <v>5000</v>
      </c>
      <c r="H385" s="206">
        <f t="shared" si="15"/>
        <v>170000</v>
      </c>
      <c r="I385" s="196"/>
      <c r="J385" s="196" t="s">
        <v>3104</v>
      </c>
      <c r="K385" s="179" t="s">
        <v>3105</v>
      </c>
      <c r="L385" s="157">
        <f t="shared" si="16"/>
        <v>34</v>
      </c>
      <c r="M385" s="138">
        <f t="shared" si="17"/>
        <v>170000</v>
      </c>
    </row>
    <row r="386" s="157" customFormat="1" customHeight="1" spans="1:13">
      <c r="A386" s="142" t="s">
        <v>3084</v>
      </c>
      <c r="B386" s="179" t="s">
        <v>1066</v>
      </c>
      <c r="C386" s="196" t="s">
        <v>3013</v>
      </c>
      <c r="D386" s="309" t="s">
        <v>3014</v>
      </c>
      <c r="E386" s="179" t="s">
        <v>345</v>
      </c>
      <c r="F386" s="206">
        <v>2</v>
      </c>
      <c r="G386" s="196">
        <v>1200</v>
      </c>
      <c r="H386" s="206">
        <f t="shared" si="15"/>
        <v>2400</v>
      </c>
      <c r="I386" s="196"/>
      <c r="J386" s="196" t="s">
        <v>3104</v>
      </c>
      <c r="K386" s="179" t="s">
        <v>3105</v>
      </c>
      <c r="L386" s="157">
        <f t="shared" si="16"/>
        <v>2</v>
      </c>
      <c r="M386" s="138">
        <f t="shared" si="17"/>
        <v>2400</v>
      </c>
    </row>
    <row r="387" s="157" customFormat="1" customHeight="1" spans="1:13">
      <c r="A387" s="142" t="s">
        <v>3084</v>
      </c>
      <c r="B387" s="179" t="s">
        <v>1066</v>
      </c>
      <c r="C387" s="196" t="s">
        <v>3085</v>
      </c>
      <c r="D387" s="426" t="s">
        <v>2829</v>
      </c>
      <c r="E387" s="179" t="s">
        <v>345</v>
      </c>
      <c r="F387" s="206">
        <v>1</v>
      </c>
      <c r="G387" s="196">
        <v>5500</v>
      </c>
      <c r="H387" s="206">
        <f t="shared" si="15"/>
        <v>5500</v>
      </c>
      <c r="I387" s="196"/>
      <c r="J387" s="196" t="s">
        <v>3104</v>
      </c>
      <c r="K387" s="179" t="s">
        <v>3105</v>
      </c>
      <c r="L387" s="157">
        <f t="shared" si="16"/>
        <v>1</v>
      </c>
      <c r="M387" s="138">
        <f t="shared" si="17"/>
        <v>5500</v>
      </c>
    </row>
    <row r="388" s="157" customFormat="1" customHeight="1" spans="1:13">
      <c r="A388" s="142" t="s">
        <v>3084</v>
      </c>
      <c r="B388" s="179" t="s">
        <v>1066</v>
      </c>
      <c r="C388" s="179" t="s">
        <v>2949</v>
      </c>
      <c r="D388" s="426" t="s">
        <v>3029</v>
      </c>
      <c r="E388" s="179" t="s">
        <v>345</v>
      </c>
      <c r="F388" s="206">
        <v>1</v>
      </c>
      <c r="G388" s="196">
        <v>800</v>
      </c>
      <c r="H388" s="206">
        <f t="shared" si="15"/>
        <v>800</v>
      </c>
      <c r="I388" s="196"/>
      <c r="J388" s="196" t="s">
        <v>3104</v>
      </c>
      <c r="K388" s="179" t="s">
        <v>3105</v>
      </c>
      <c r="L388" s="157">
        <f t="shared" si="16"/>
        <v>1</v>
      </c>
      <c r="M388" s="138">
        <f t="shared" si="17"/>
        <v>800</v>
      </c>
    </row>
    <row r="389" s="157" customFormat="1" customHeight="1" spans="1:13">
      <c r="A389" s="142" t="s">
        <v>3084</v>
      </c>
      <c r="B389" s="179" t="s">
        <v>1066</v>
      </c>
      <c r="C389" s="179" t="s">
        <v>2888</v>
      </c>
      <c r="D389" s="426" t="s">
        <v>3042</v>
      </c>
      <c r="E389" s="179" t="s">
        <v>345</v>
      </c>
      <c r="F389" s="206">
        <v>1</v>
      </c>
      <c r="G389" s="196">
        <v>3000</v>
      </c>
      <c r="H389" s="206">
        <f t="shared" ref="H389:H452" si="18" xml:space="preserve">F389*G389</f>
        <v>3000</v>
      </c>
      <c r="I389" s="196"/>
      <c r="J389" s="196" t="s">
        <v>3104</v>
      </c>
      <c r="K389" s="179" t="s">
        <v>3105</v>
      </c>
      <c r="L389" s="157">
        <f t="shared" ref="L389:L452" si="19" xml:space="preserve">F389</f>
        <v>1</v>
      </c>
      <c r="M389" s="138">
        <f t="shared" ref="M389:M452" si="20" xml:space="preserve">G389*L389</f>
        <v>3000</v>
      </c>
    </row>
    <row r="390" s="157" customFormat="1" customHeight="1" spans="1:13">
      <c r="A390" s="142" t="s">
        <v>3084</v>
      </c>
      <c r="B390" s="179" t="s">
        <v>1066</v>
      </c>
      <c r="C390" s="179" t="s">
        <v>2862</v>
      </c>
      <c r="D390" s="426" t="s">
        <v>2864</v>
      </c>
      <c r="E390" s="179" t="s">
        <v>345</v>
      </c>
      <c r="F390" s="206">
        <v>18</v>
      </c>
      <c r="G390" s="196">
        <v>90</v>
      </c>
      <c r="H390" s="206">
        <f t="shared" si="18"/>
        <v>1620</v>
      </c>
      <c r="I390" s="196"/>
      <c r="J390" s="196" t="s">
        <v>3104</v>
      </c>
      <c r="K390" s="179" t="s">
        <v>3105</v>
      </c>
      <c r="L390" s="157">
        <f t="shared" si="19"/>
        <v>18</v>
      </c>
      <c r="M390" s="138">
        <f t="shared" si="20"/>
        <v>1620</v>
      </c>
    </row>
    <row r="391" s="157" customFormat="1" customHeight="1" spans="1:13">
      <c r="A391" s="142" t="s">
        <v>3084</v>
      </c>
      <c r="B391" s="179" t="s">
        <v>1071</v>
      </c>
      <c r="C391" s="179" t="s">
        <v>2911</v>
      </c>
      <c r="D391" s="791" t="s">
        <v>3022</v>
      </c>
      <c r="E391" s="179" t="s">
        <v>345</v>
      </c>
      <c r="F391" s="206">
        <v>2</v>
      </c>
      <c r="G391" s="196">
        <v>12000</v>
      </c>
      <c r="H391" s="206">
        <f t="shared" si="18"/>
        <v>24000</v>
      </c>
      <c r="I391" s="274"/>
      <c r="J391" s="196" t="s">
        <v>1072</v>
      </c>
      <c r="K391" s="179" t="s">
        <v>762</v>
      </c>
      <c r="L391" s="157">
        <f t="shared" si="19"/>
        <v>2</v>
      </c>
      <c r="M391" s="138">
        <f t="shared" si="20"/>
        <v>24000</v>
      </c>
    </row>
    <row r="392" s="157" customFormat="1" customHeight="1" spans="1:13">
      <c r="A392" s="142" t="s">
        <v>3084</v>
      </c>
      <c r="B392" s="196" t="s">
        <v>1073</v>
      </c>
      <c r="C392" s="179" t="s">
        <v>2911</v>
      </c>
      <c r="D392" s="791" t="s">
        <v>3022</v>
      </c>
      <c r="E392" s="179" t="s">
        <v>345</v>
      </c>
      <c r="F392" s="206">
        <v>2</v>
      </c>
      <c r="G392" s="196">
        <v>12000</v>
      </c>
      <c r="H392" s="206">
        <f t="shared" si="18"/>
        <v>24000</v>
      </c>
      <c r="I392" s="274"/>
      <c r="J392" s="196" t="s">
        <v>1074</v>
      </c>
      <c r="K392" s="179" t="s">
        <v>3106</v>
      </c>
      <c r="L392" s="157">
        <f t="shared" si="19"/>
        <v>2</v>
      </c>
      <c r="M392" s="138">
        <f t="shared" si="20"/>
        <v>24000</v>
      </c>
    </row>
    <row r="393" s="157" customFormat="1" customHeight="1" spans="1:13">
      <c r="A393" s="142" t="s">
        <v>3084</v>
      </c>
      <c r="B393" s="179" t="s">
        <v>1075</v>
      </c>
      <c r="C393" s="179" t="s">
        <v>2911</v>
      </c>
      <c r="D393" s="791" t="s">
        <v>3022</v>
      </c>
      <c r="E393" s="179" t="s">
        <v>345</v>
      </c>
      <c r="F393" s="206">
        <v>2</v>
      </c>
      <c r="G393" s="196">
        <v>12000</v>
      </c>
      <c r="H393" s="206">
        <f t="shared" si="18"/>
        <v>24000</v>
      </c>
      <c r="I393" s="274"/>
      <c r="J393" s="196" t="s">
        <v>1076</v>
      </c>
      <c r="K393" s="179" t="s">
        <v>762</v>
      </c>
      <c r="L393" s="157">
        <f t="shared" si="19"/>
        <v>2</v>
      </c>
      <c r="M393" s="138">
        <f t="shared" si="20"/>
        <v>24000</v>
      </c>
    </row>
    <row r="394" s="157" customFormat="1" customHeight="1" spans="1:13">
      <c r="A394" s="142" t="s">
        <v>3084</v>
      </c>
      <c r="B394" s="179" t="s">
        <v>1075</v>
      </c>
      <c r="C394" s="179" t="s">
        <v>2911</v>
      </c>
      <c r="D394" s="791" t="s">
        <v>3022</v>
      </c>
      <c r="E394" s="179" t="s">
        <v>345</v>
      </c>
      <c r="F394" s="206">
        <v>2</v>
      </c>
      <c r="G394" s="196">
        <v>12000</v>
      </c>
      <c r="H394" s="206">
        <f t="shared" si="18"/>
        <v>24000</v>
      </c>
      <c r="I394" s="274"/>
      <c r="J394" s="196" t="s">
        <v>1077</v>
      </c>
      <c r="K394" s="179" t="s">
        <v>3106</v>
      </c>
      <c r="L394" s="157">
        <f t="shared" si="19"/>
        <v>2</v>
      </c>
      <c r="M394" s="138">
        <f t="shared" si="20"/>
        <v>24000</v>
      </c>
    </row>
    <row r="395" s="157" customFormat="1" customHeight="1" spans="1:13">
      <c r="A395" s="142" t="s">
        <v>3107</v>
      </c>
      <c r="B395" s="792" t="s">
        <v>992</v>
      </c>
      <c r="C395" s="792" t="s">
        <v>2846</v>
      </c>
      <c r="D395" s="793" t="s">
        <v>3108</v>
      </c>
      <c r="E395" s="792" t="s">
        <v>345</v>
      </c>
      <c r="F395" s="206">
        <v>1</v>
      </c>
      <c r="G395" s="196">
        <v>3500</v>
      </c>
      <c r="H395" s="206">
        <f t="shared" si="18"/>
        <v>3500</v>
      </c>
      <c r="I395" s="196"/>
      <c r="J395" s="196" t="s">
        <v>1082</v>
      </c>
      <c r="K395" s="792" t="s">
        <v>1080</v>
      </c>
      <c r="L395" s="157">
        <f t="shared" si="19"/>
        <v>1</v>
      </c>
      <c r="M395" s="138">
        <f t="shared" si="20"/>
        <v>3500</v>
      </c>
    </row>
    <row r="396" s="157" customFormat="1" customHeight="1" spans="1:13">
      <c r="A396" s="142" t="s">
        <v>3107</v>
      </c>
      <c r="B396" s="792" t="s">
        <v>992</v>
      </c>
      <c r="C396" s="179" t="s">
        <v>2972</v>
      </c>
      <c r="D396" s="426" t="s">
        <v>2973</v>
      </c>
      <c r="E396" s="179" t="s">
        <v>229</v>
      </c>
      <c r="F396" s="206">
        <v>2</v>
      </c>
      <c r="G396" s="196">
        <v>2000</v>
      </c>
      <c r="H396" s="206">
        <f t="shared" si="18"/>
        <v>4000</v>
      </c>
      <c r="I396" s="196"/>
      <c r="J396" s="196" t="s">
        <v>1082</v>
      </c>
      <c r="K396" s="792" t="s">
        <v>1080</v>
      </c>
      <c r="L396" s="157">
        <f t="shared" si="19"/>
        <v>2</v>
      </c>
      <c r="M396" s="138">
        <f t="shared" si="20"/>
        <v>4000</v>
      </c>
    </row>
    <row r="397" s="157" customFormat="1" customHeight="1" spans="1:13">
      <c r="A397" s="142" t="s">
        <v>3107</v>
      </c>
      <c r="B397" s="792" t="s">
        <v>3109</v>
      </c>
      <c r="C397" s="792" t="s">
        <v>2951</v>
      </c>
      <c r="D397" s="793" t="s">
        <v>3110</v>
      </c>
      <c r="E397" s="792" t="s">
        <v>345</v>
      </c>
      <c r="F397" s="206">
        <v>8</v>
      </c>
      <c r="G397" s="196">
        <v>5000</v>
      </c>
      <c r="H397" s="206">
        <f t="shared" si="18"/>
        <v>40000</v>
      </c>
      <c r="I397" s="196"/>
      <c r="J397" s="196" t="s">
        <v>1086</v>
      </c>
      <c r="K397" s="792" t="s">
        <v>1080</v>
      </c>
      <c r="L397" s="157">
        <f t="shared" si="19"/>
        <v>8</v>
      </c>
      <c r="M397" s="138">
        <f t="shared" si="20"/>
        <v>40000</v>
      </c>
    </row>
    <row r="398" s="157" customFormat="1" customHeight="1" spans="1:13">
      <c r="A398" s="142" t="s">
        <v>3107</v>
      </c>
      <c r="B398" s="792" t="s">
        <v>3109</v>
      </c>
      <c r="C398" s="792" t="s">
        <v>2949</v>
      </c>
      <c r="D398" s="793" t="s">
        <v>3111</v>
      </c>
      <c r="E398" s="792" t="s">
        <v>345</v>
      </c>
      <c r="F398" s="206">
        <v>1</v>
      </c>
      <c r="G398" s="196">
        <v>800</v>
      </c>
      <c r="H398" s="206">
        <f t="shared" si="18"/>
        <v>800</v>
      </c>
      <c r="I398" s="196"/>
      <c r="J398" s="196" t="s">
        <v>1086</v>
      </c>
      <c r="K398" s="792" t="s">
        <v>1080</v>
      </c>
      <c r="L398" s="157">
        <f t="shared" si="19"/>
        <v>1</v>
      </c>
      <c r="M398" s="138">
        <f t="shared" si="20"/>
        <v>800</v>
      </c>
    </row>
    <row r="399" s="157" customFormat="1" customHeight="1" spans="1:13">
      <c r="A399" s="142" t="s">
        <v>3107</v>
      </c>
      <c r="B399" s="792" t="s">
        <v>3109</v>
      </c>
      <c r="C399" s="196" t="s">
        <v>3112</v>
      </c>
      <c r="D399" s="309" t="s">
        <v>3113</v>
      </c>
      <c r="E399" s="792" t="s">
        <v>345</v>
      </c>
      <c r="F399" s="206">
        <v>4</v>
      </c>
      <c r="G399" s="196">
        <v>1200</v>
      </c>
      <c r="H399" s="206">
        <f t="shared" si="18"/>
        <v>4800</v>
      </c>
      <c r="I399" s="196"/>
      <c r="J399" s="196" t="s">
        <v>1086</v>
      </c>
      <c r="K399" s="792" t="s">
        <v>1080</v>
      </c>
      <c r="L399" s="157">
        <f t="shared" si="19"/>
        <v>4</v>
      </c>
      <c r="M399" s="138">
        <f t="shared" si="20"/>
        <v>4800</v>
      </c>
    </row>
    <row r="400" s="157" customFormat="1" customHeight="1" spans="1:13">
      <c r="A400" s="142" t="s">
        <v>3107</v>
      </c>
      <c r="B400" s="792" t="s">
        <v>3109</v>
      </c>
      <c r="C400" s="196" t="s">
        <v>3114</v>
      </c>
      <c r="D400" s="793" t="s">
        <v>3115</v>
      </c>
      <c r="E400" s="792" t="s">
        <v>229</v>
      </c>
      <c r="F400" s="206">
        <v>1</v>
      </c>
      <c r="G400" s="196">
        <v>2000</v>
      </c>
      <c r="H400" s="206">
        <f t="shared" si="18"/>
        <v>2000</v>
      </c>
      <c r="I400" s="196"/>
      <c r="J400" s="196" t="s">
        <v>1086</v>
      </c>
      <c r="K400" s="792" t="s">
        <v>1080</v>
      </c>
      <c r="L400" s="157">
        <f t="shared" si="19"/>
        <v>1</v>
      </c>
      <c r="M400" s="138">
        <f t="shared" si="20"/>
        <v>2000</v>
      </c>
    </row>
    <row r="401" s="157" customFormat="1" customHeight="1" spans="1:13">
      <c r="A401" s="142" t="s">
        <v>3107</v>
      </c>
      <c r="B401" s="792" t="s">
        <v>3109</v>
      </c>
      <c r="C401" s="179" t="s">
        <v>2995</v>
      </c>
      <c r="D401" s="793" t="s">
        <v>3116</v>
      </c>
      <c r="E401" s="792" t="s">
        <v>345</v>
      </c>
      <c r="F401" s="206">
        <v>1</v>
      </c>
      <c r="G401" s="196">
        <v>15000</v>
      </c>
      <c r="H401" s="206">
        <f t="shared" si="18"/>
        <v>15000</v>
      </c>
      <c r="I401" s="196"/>
      <c r="J401" s="196" t="s">
        <v>1086</v>
      </c>
      <c r="K401" s="792" t="s">
        <v>1080</v>
      </c>
      <c r="L401" s="157">
        <f t="shared" si="19"/>
        <v>1</v>
      </c>
      <c r="M401" s="138">
        <f t="shared" si="20"/>
        <v>15000</v>
      </c>
    </row>
    <row r="402" s="157" customFormat="1" customHeight="1" spans="1:13">
      <c r="A402" s="142" t="s">
        <v>3107</v>
      </c>
      <c r="B402" s="792" t="s">
        <v>3109</v>
      </c>
      <c r="C402" s="75" t="s">
        <v>2960</v>
      </c>
      <c r="D402" s="562" t="s">
        <v>3117</v>
      </c>
      <c r="E402" s="75" t="s">
        <v>345</v>
      </c>
      <c r="F402" s="64">
        <v>1</v>
      </c>
      <c r="G402" s="78">
        <v>1200</v>
      </c>
      <c r="H402" s="206">
        <f t="shared" si="18"/>
        <v>1200</v>
      </c>
      <c r="I402" s="78"/>
      <c r="J402" s="196" t="s">
        <v>1086</v>
      </c>
      <c r="K402" s="75" t="s">
        <v>1080</v>
      </c>
      <c r="L402" s="157">
        <f t="shared" si="19"/>
        <v>1</v>
      </c>
      <c r="M402" s="138">
        <f t="shared" si="20"/>
        <v>1200</v>
      </c>
    </row>
    <row r="403" s="157" customFormat="1" customHeight="1" spans="1:13">
      <c r="A403" s="142" t="s">
        <v>3107</v>
      </c>
      <c r="B403" s="792" t="s">
        <v>3109</v>
      </c>
      <c r="C403" s="75" t="s">
        <v>2988</v>
      </c>
      <c r="D403" s="489" t="s">
        <v>3118</v>
      </c>
      <c r="E403" s="75" t="s">
        <v>345</v>
      </c>
      <c r="F403" s="64">
        <v>1</v>
      </c>
      <c r="G403" s="78">
        <v>1000</v>
      </c>
      <c r="H403" s="206">
        <f t="shared" si="18"/>
        <v>1000</v>
      </c>
      <c r="I403" s="78"/>
      <c r="J403" s="196" t="s">
        <v>1086</v>
      </c>
      <c r="K403" s="75" t="s">
        <v>1080</v>
      </c>
      <c r="L403" s="157">
        <f t="shared" si="19"/>
        <v>1</v>
      </c>
      <c r="M403" s="138">
        <f t="shared" si="20"/>
        <v>1000</v>
      </c>
    </row>
    <row r="404" s="157" customFormat="1" customHeight="1" spans="1:13">
      <c r="A404" s="142" t="s">
        <v>3119</v>
      </c>
      <c r="B404" s="179" t="s">
        <v>1590</v>
      </c>
      <c r="C404" s="179" t="s">
        <v>2911</v>
      </c>
      <c r="D404" s="309" t="s">
        <v>3103</v>
      </c>
      <c r="E404" s="179" t="s">
        <v>345</v>
      </c>
      <c r="F404" s="206">
        <v>1</v>
      </c>
      <c r="G404" s="196">
        <v>8500</v>
      </c>
      <c r="H404" s="206">
        <f t="shared" si="18"/>
        <v>8500</v>
      </c>
      <c r="I404" s="78"/>
      <c r="J404" s="196"/>
      <c r="K404" s="75"/>
      <c r="L404" s="157">
        <f t="shared" si="19"/>
        <v>1</v>
      </c>
      <c r="M404" s="138">
        <f t="shared" si="20"/>
        <v>8500</v>
      </c>
    </row>
    <row r="405" s="157" customFormat="1" customHeight="1" spans="1:13">
      <c r="A405" s="142" t="s">
        <v>3119</v>
      </c>
      <c r="B405" s="179" t="s">
        <v>3109</v>
      </c>
      <c r="C405" s="179" t="s">
        <v>2911</v>
      </c>
      <c r="D405" s="309" t="s">
        <v>3120</v>
      </c>
      <c r="E405" s="179" t="s">
        <v>345</v>
      </c>
      <c r="F405" s="206">
        <v>1</v>
      </c>
      <c r="G405" s="196">
        <v>6500</v>
      </c>
      <c r="H405" s="206">
        <f t="shared" si="18"/>
        <v>6500</v>
      </c>
      <c r="I405" s="78"/>
      <c r="J405" s="196"/>
      <c r="K405" s="75"/>
      <c r="L405" s="157">
        <f t="shared" si="19"/>
        <v>1</v>
      </c>
      <c r="M405" s="138">
        <f t="shared" si="20"/>
        <v>6500</v>
      </c>
    </row>
    <row r="406" s="157" customFormat="1" customHeight="1" spans="1:13">
      <c r="A406" s="142" t="s">
        <v>3119</v>
      </c>
      <c r="B406" s="179" t="s">
        <v>3121</v>
      </c>
      <c r="C406" s="179" t="s">
        <v>2911</v>
      </c>
      <c r="D406" s="309" t="s">
        <v>3120</v>
      </c>
      <c r="E406" s="179" t="s">
        <v>345</v>
      </c>
      <c r="F406" s="206">
        <v>1</v>
      </c>
      <c r="G406" s="196">
        <v>6500</v>
      </c>
      <c r="H406" s="206">
        <f t="shared" si="18"/>
        <v>6500</v>
      </c>
      <c r="I406" s="78"/>
      <c r="J406" s="196"/>
      <c r="K406" s="75"/>
      <c r="L406" s="157">
        <f t="shared" si="19"/>
        <v>1</v>
      </c>
      <c r="M406" s="138">
        <f t="shared" si="20"/>
        <v>6500</v>
      </c>
    </row>
    <row r="407" s="157" customFormat="1" customHeight="1" spans="1:13">
      <c r="A407" s="142" t="s">
        <v>3119</v>
      </c>
      <c r="B407" s="179" t="s">
        <v>3122</v>
      </c>
      <c r="C407" s="179" t="s">
        <v>2911</v>
      </c>
      <c r="D407" s="309" t="s">
        <v>3120</v>
      </c>
      <c r="E407" s="179" t="s">
        <v>345</v>
      </c>
      <c r="F407" s="206">
        <v>1</v>
      </c>
      <c r="G407" s="196">
        <v>6500</v>
      </c>
      <c r="H407" s="206">
        <f t="shared" si="18"/>
        <v>6500</v>
      </c>
      <c r="I407" s="78"/>
      <c r="J407" s="196"/>
      <c r="K407" s="75"/>
      <c r="L407" s="157">
        <f t="shared" si="19"/>
        <v>1</v>
      </c>
      <c r="M407" s="138">
        <f t="shared" si="20"/>
        <v>6500</v>
      </c>
    </row>
    <row r="408" s="157" customFormat="1" customHeight="1" spans="1:13">
      <c r="A408" s="142" t="s">
        <v>3119</v>
      </c>
      <c r="B408" s="179" t="s">
        <v>893</v>
      </c>
      <c r="C408" s="179" t="s">
        <v>2911</v>
      </c>
      <c r="D408" s="309" t="s">
        <v>3103</v>
      </c>
      <c r="E408" s="179" t="s">
        <v>345</v>
      </c>
      <c r="F408" s="206">
        <v>1</v>
      </c>
      <c r="G408" s="196">
        <v>8500</v>
      </c>
      <c r="H408" s="206">
        <f t="shared" si="18"/>
        <v>8500</v>
      </c>
      <c r="I408" s="78"/>
      <c r="J408" s="196"/>
      <c r="K408" s="75"/>
      <c r="L408" s="157">
        <f t="shared" si="19"/>
        <v>1</v>
      </c>
      <c r="M408" s="138">
        <f t="shared" si="20"/>
        <v>8500</v>
      </c>
    </row>
    <row r="409" s="157" customFormat="1" customHeight="1" spans="1:13">
      <c r="A409" s="142" t="s">
        <v>3119</v>
      </c>
      <c r="B409" s="179" t="s">
        <v>3123</v>
      </c>
      <c r="C409" s="179" t="s">
        <v>2911</v>
      </c>
      <c r="D409" s="309" t="s">
        <v>3120</v>
      </c>
      <c r="E409" s="179" t="s">
        <v>345</v>
      </c>
      <c r="F409" s="206">
        <v>1</v>
      </c>
      <c r="G409" s="196">
        <v>6500</v>
      </c>
      <c r="H409" s="206">
        <f t="shared" si="18"/>
        <v>6500</v>
      </c>
      <c r="I409" s="78"/>
      <c r="J409" s="196"/>
      <c r="K409" s="75"/>
      <c r="L409" s="157">
        <f t="shared" si="19"/>
        <v>1</v>
      </c>
      <c r="M409" s="138">
        <f t="shared" si="20"/>
        <v>6500</v>
      </c>
    </row>
    <row r="410" s="157" customFormat="1" customHeight="1" spans="1:13">
      <c r="A410" s="142" t="s">
        <v>3119</v>
      </c>
      <c r="B410" s="179" t="s">
        <v>3124</v>
      </c>
      <c r="C410" s="179" t="s">
        <v>2911</v>
      </c>
      <c r="D410" s="309" t="s">
        <v>3103</v>
      </c>
      <c r="E410" s="179" t="s">
        <v>345</v>
      </c>
      <c r="F410" s="206">
        <v>1</v>
      </c>
      <c r="G410" s="196">
        <v>8500</v>
      </c>
      <c r="H410" s="206">
        <f t="shared" si="18"/>
        <v>8500</v>
      </c>
      <c r="I410" s="78"/>
      <c r="J410" s="196"/>
      <c r="K410" s="75"/>
      <c r="L410" s="157">
        <f t="shared" si="19"/>
        <v>1</v>
      </c>
      <c r="M410" s="138">
        <f t="shared" si="20"/>
        <v>8500</v>
      </c>
    </row>
    <row r="411" s="157" customFormat="1" customHeight="1" spans="1:13">
      <c r="A411" s="142" t="s">
        <v>3119</v>
      </c>
      <c r="B411" s="179" t="s">
        <v>3125</v>
      </c>
      <c r="C411" s="179" t="s">
        <v>2911</v>
      </c>
      <c r="D411" s="309" t="s">
        <v>3103</v>
      </c>
      <c r="E411" s="179" t="s">
        <v>345</v>
      </c>
      <c r="F411" s="206">
        <v>1</v>
      </c>
      <c r="G411" s="196">
        <v>8500</v>
      </c>
      <c r="H411" s="206">
        <f t="shared" si="18"/>
        <v>8500</v>
      </c>
      <c r="I411" s="78"/>
      <c r="J411" s="196"/>
      <c r="K411" s="75"/>
      <c r="L411" s="157">
        <f t="shared" si="19"/>
        <v>1</v>
      </c>
      <c r="M411" s="138">
        <f t="shared" si="20"/>
        <v>8500</v>
      </c>
    </row>
    <row r="412" s="157" customFormat="1" customHeight="1" spans="1:13">
      <c r="A412" s="142" t="s">
        <v>3119</v>
      </c>
      <c r="B412" s="179" t="s">
        <v>1562</v>
      </c>
      <c r="C412" s="179" t="s">
        <v>2911</v>
      </c>
      <c r="D412" s="309" t="s">
        <v>3103</v>
      </c>
      <c r="E412" s="179" t="s">
        <v>345</v>
      </c>
      <c r="F412" s="206">
        <v>1</v>
      </c>
      <c r="G412" s="196">
        <v>8500</v>
      </c>
      <c r="H412" s="206">
        <f t="shared" si="18"/>
        <v>8500</v>
      </c>
      <c r="I412" s="78"/>
      <c r="J412" s="196"/>
      <c r="K412" s="75"/>
      <c r="L412" s="157">
        <f t="shared" si="19"/>
        <v>1</v>
      </c>
      <c r="M412" s="138">
        <f t="shared" si="20"/>
        <v>8500</v>
      </c>
    </row>
    <row r="413" s="157" customFormat="1" customHeight="1" spans="1:13">
      <c r="A413" s="142" t="s">
        <v>3119</v>
      </c>
      <c r="B413" s="179" t="s">
        <v>3126</v>
      </c>
      <c r="C413" s="179" t="s">
        <v>2911</v>
      </c>
      <c r="D413" s="426" t="s">
        <v>2916</v>
      </c>
      <c r="E413" s="179" t="s">
        <v>345</v>
      </c>
      <c r="F413" s="194">
        <v>1</v>
      </c>
      <c r="G413" s="196">
        <v>12000</v>
      </c>
      <c r="H413" s="206">
        <f t="shared" si="18"/>
        <v>12000</v>
      </c>
      <c r="I413" s="78"/>
      <c r="J413" s="196"/>
      <c r="K413" s="75"/>
      <c r="L413" s="157">
        <f t="shared" si="19"/>
        <v>1</v>
      </c>
      <c r="M413" s="138">
        <f t="shared" si="20"/>
        <v>12000</v>
      </c>
    </row>
    <row r="414" s="157" customFormat="1" customHeight="1" spans="1:13">
      <c r="A414" s="142" t="s">
        <v>3119</v>
      </c>
      <c r="B414" s="179" t="s">
        <v>3125</v>
      </c>
      <c r="C414" s="179" t="s">
        <v>2911</v>
      </c>
      <c r="D414" s="309" t="s">
        <v>3032</v>
      </c>
      <c r="E414" s="179" t="s">
        <v>345</v>
      </c>
      <c r="F414" s="206">
        <v>1</v>
      </c>
      <c r="G414" s="196">
        <v>3500</v>
      </c>
      <c r="H414" s="206">
        <f t="shared" si="18"/>
        <v>3500</v>
      </c>
      <c r="I414" s="78"/>
      <c r="J414" s="196"/>
      <c r="K414" s="75"/>
      <c r="L414" s="157">
        <f t="shared" si="19"/>
        <v>1</v>
      </c>
      <c r="M414" s="138">
        <f t="shared" si="20"/>
        <v>3500</v>
      </c>
    </row>
    <row r="415" s="157" customFormat="1" customHeight="1" spans="1:13">
      <c r="A415" s="142" t="s">
        <v>3119</v>
      </c>
      <c r="B415" s="179" t="s">
        <v>3127</v>
      </c>
      <c r="C415" s="179" t="s">
        <v>2911</v>
      </c>
      <c r="D415" s="309" t="s">
        <v>3032</v>
      </c>
      <c r="E415" s="179" t="s">
        <v>345</v>
      </c>
      <c r="F415" s="206">
        <v>1</v>
      </c>
      <c r="G415" s="196">
        <v>3500</v>
      </c>
      <c r="H415" s="206">
        <f t="shared" si="18"/>
        <v>3500</v>
      </c>
      <c r="I415" s="78"/>
      <c r="J415" s="196"/>
      <c r="K415" s="75"/>
      <c r="L415" s="157">
        <f t="shared" si="19"/>
        <v>1</v>
      </c>
      <c r="M415" s="138">
        <f t="shared" si="20"/>
        <v>3500</v>
      </c>
    </row>
    <row r="416" s="157" customFormat="1" customHeight="1" spans="1:13">
      <c r="A416" s="142" t="s">
        <v>3119</v>
      </c>
      <c r="B416" s="179" t="s">
        <v>3128</v>
      </c>
      <c r="C416" s="179" t="s">
        <v>2911</v>
      </c>
      <c r="D416" s="309" t="s">
        <v>3032</v>
      </c>
      <c r="E416" s="179" t="s">
        <v>345</v>
      </c>
      <c r="F416" s="206">
        <v>1</v>
      </c>
      <c r="G416" s="196">
        <v>3500</v>
      </c>
      <c r="H416" s="206">
        <f t="shared" si="18"/>
        <v>3500</v>
      </c>
      <c r="I416" s="78"/>
      <c r="J416" s="196"/>
      <c r="K416" s="75"/>
      <c r="L416" s="157">
        <f t="shared" si="19"/>
        <v>1</v>
      </c>
      <c r="M416" s="138">
        <f t="shared" si="20"/>
        <v>3500</v>
      </c>
    </row>
    <row r="417" s="157" customFormat="1" customHeight="1" spans="1:13">
      <c r="A417" s="142" t="s">
        <v>3119</v>
      </c>
      <c r="B417" s="179" t="s">
        <v>1562</v>
      </c>
      <c r="C417" s="179" t="s">
        <v>2911</v>
      </c>
      <c r="D417" s="309" t="s">
        <v>3032</v>
      </c>
      <c r="E417" s="179" t="s">
        <v>345</v>
      </c>
      <c r="F417" s="206">
        <v>1</v>
      </c>
      <c r="G417" s="196">
        <v>3500</v>
      </c>
      <c r="H417" s="206">
        <f t="shared" si="18"/>
        <v>3500</v>
      </c>
      <c r="I417" s="78"/>
      <c r="J417" s="196"/>
      <c r="K417" s="75"/>
      <c r="L417" s="157">
        <f t="shared" si="19"/>
        <v>1</v>
      </c>
      <c r="M417" s="138">
        <f t="shared" si="20"/>
        <v>3500</v>
      </c>
    </row>
    <row r="418" s="157" customFormat="1" customHeight="1" spans="1:13">
      <c r="A418" s="142" t="s">
        <v>3119</v>
      </c>
      <c r="B418" s="179" t="s">
        <v>3129</v>
      </c>
      <c r="C418" s="179" t="s">
        <v>2911</v>
      </c>
      <c r="D418" s="309" t="s">
        <v>3032</v>
      </c>
      <c r="E418" s="179" t="s">
        <v>345</v>
      </c>
      <c r="F418" s="206">
        <v>1</v>
      </c>
      <c r="G418" s="196">
        <v>3500</v>
      </c>
      <c r="H418" s="206">
        <f t="shared" si="18"/>
        <v>3500</v>
      </c>
      <c r="I418" s="78"/>
      <c r="J418" s="196"/>
      <c r="K418" s="75"/>
      <c r="L418" s="157">
        <f t="shared" si="19"/>
        <v>1</v>
      </c>
      <c r="M418" s="138">
        <f t="shared" si="20"/>
        <v>3500</v>
      </c>
    </row>
    <row r="419" s="157" customFormat="1" customHeight="1" spans="1:13">
      <c r="A419" s="142" t="s">
        <v>3119</v>
      </c>
      <c r="B419" s="179" t="s">
        <v>1087</v>
      </c>
      <c r="C419" s="179" t="s">
        <v>2951</v>
      </c>
      <c r="D419" s="426" t="s">
        <v>3015</v>
      </c>
      <c r="E419" s="179" t="s">
        <v>345</v>
      </c>
      <c r="F419" s="206">
        <v>42</v>
      </c>
      <c r="G419" s="196">
        <v>5000</v>
      </c>
      <c r="H419" s="206">
        <f t="shared" si="18"/>
        <v>210000</v>
      </c>
      <c r="I419" s="196"/>
      <c r="J419" s="196" t="s">
        <v>1088</v>
      </c>
      <c r="K419" s="179" t="s">
        <v>3130</v>
      </c>
      <c r="L419" s="157">
        <f t="shared" si="19"/>
        <v>42</v>
      </c>
      <c r="M419" s="138">
        <f t="shared" si="20"/>
        <v>210000</v>
      </c>
    </row>
    <row r="420" s="157" customFormat="1" customHeight="1" spans="1:13">
      <c r="A420" s="142" t="s">
        <v>3119</v>
      </c>
      <c r="B420" s="179" t="s">
        <v>1092</v>
      </c>
      <c r="C420" s="179" t="s">
        <v>2951</v>
      </c>
      <c r="D420" s="426" t="s">
        <v>3015</v>
      </c>
      <c r="E420" s="179" t="s">
        <v>345</v>
      </c>
      <c r="F420" s="206">
        <v>2</v>
      </c>
      <c r="G420" s="196">
        <v>5000</v>
      </c>
      <c r="H420" s="206">
        <f t="shared" si="18"/>
        <v>10000</v>
      </c>
      <c r="I420" s="196"/>
      <c r="J420" s="196" t="s">
        <v>1093</v>
      </c>
      <c r="K420" s="179" t="s">
        <v>3130</v>
      </c>
      <c r="L420" s="157">
        <f t="shared" si="19"/>
        <v>2</v>
      </c>
      <c r="M420" s="138">
        <f t="shared" si="20"/>
        <v>10000</v>
      </c>
    </row>
    <row r="421" s="157" customFormat="1" customHeight="1" spans="1:13">
      <c r="A421" s="142" t="s">
        <v>3119</v>
      </c>
      <c r="B421" s="179" t="s">
        <v>1092</v>
      </c>
      <c r="C421" s="179" t="s">
        <v>2844</v>
      </c>
      <c r="D421" s="426" t="s">
        <v>3068</v>
      </c>
      <c r="E421" s="179" t="s">
        <v>345</v>
      </c>
      <c r="F421" s="206">
        <v>1</v>
      </c>
      <c r="G421" s="196">
        <v>7000</v>
      </c>
      <c r="H421" s="206">
        <f t="shared" si="18"/>
        <v>7000</v>
      </c>
      <c r="I421" s="196"/>
      <c r="J421" s="196" t="s">
        <v>1093</v>
      </c>
      <c r="K421" s="179" t="s">
        <v>3130</v>
      </c>
      <c r="L421" s="157">
        <f t="shared" si="19"/>
        <v>1</v>
      </c>
      <c r="M421" s="138">
        <f t="shared" si="20"/>
        <v>7000</v>
      </c>
    </row>
    <row r="422" s="157" customFormat="1" customHeight="1" spans="1:13">
      <c r="A422" s="142" t="s">
        <v>3119</v>
      </c>
      <c r="B422" s="179" t="s">
        <v>3131</v>
      </c>
      <c r="C422" s="179" t="s">
        <v>2926</v>
      </c>
      <c r="D422" s="309" t="s">
        <v>3101</v>
      </c>
      <c r="E422" s="179" t="s">
        <v>345</v>
      </c>
      <c r="F422" s="206">
        <v>12</v>
      </c>
      <c r="G422" s="196">
        <v>2500</v>
      </c>
      <c r="H422" s="206">
        <f t="shared" si="18"/>
        <v>30000</v>
      </c>
      <c r="I422" s="196"/>
      <c r="J422" s="196" t="s">
        <v>1097</v>
      </c>
      <c r="K422" s="179" t="s">
        <v>3130</v>
      </c>
      <c r="L422" s="157">
        <f t="shared" si="19"/>
        <v>12</v>
      </c>
      <c r="M422" s="138">
        <f t="shared" si="20"/>
        <v>30000</v>
      </c>
    </row>
    <row r="423" s="157" customFormat="1" customHeight="1" spans="1:13">
      <c r="A423" s="142" t="s">
        <v>3119</v>
      </c>
      <c r="B423" s="179" t="s">
        <v>3132</v>
      </c>
      <c r="C423" s="179" t="s">
        <v>2926</v>
      </c>
      <c r="D423" s="309" t="s">
        <v>3101</v>
      </c>
      <c r="E423" s="179" t="s">
        <v>345</v>
      </c>
      <c r="F423" s="206">
        <v>2</v>
      </c>
      <c r="G423" s="196">
        <v>2500</v>
      </c>
      <c r="H423" s="206">
        <f t="shared" si="18"/>
        <v>5000</v>
      </c>
      <c r="I423" s="196"/>
      <c r="J423" s="196" t="s">
        <v>1104</v>
      </c>
      <c r="K423" s="179" t="s">
        <v>3130</v>
      </c>
      <c r="L423" s="157">
        <f t="shared" si="19"/>
        <v>2</v>
      </c>
      <c r="M423" s="138">
        <f t="shared" si="20"/>
        <v>5000</v>
      </c>
    </row>
    <row r="424" s="157" customFormat="1" customHeight="1" spans="1:13">
      <c r="A424" s="142" t="s">
        <v>3119</v>
      </c>
      <c r="B424" s="179" t="s">
        <v>3133</v>
      </c>
      <c r="C424" s="179" t="s">
        <v>2926</v>
      </c>
      <c r="D424" s="309" t="s">
        <v>3101</v>
      </c>
      <c r="E424" s="179" t="s">
        <v>345</v>
      </c>
      <c r="F424" s="206">
        <v>2</v>
      </c>
      <c r="G424" s="196">
        <v>2500</v>
      </c>
      <c r="H424" s="206">
        <f t="shared" si="18"/>
        <v>5000</v>
      </c>
      <c r="I424" s="196"/>
      <c r="J424" s="196" t="s">
        <v>1106</v>
      </c>
      <c r="K424" s="179" t="s">
        <v>3130</v>
      </c>
      <c r="L424" s="157">
        <f t="shared" si="19"/>
        <v>2</v>
      </c>
      <c r="M424" s="138">
        <f t="shared" si="20"/>
        <v>5000</v>
      </c>
    </row>
    <row r="425" s="157" customFormat="1" customHeight="1" spans="1:13">
      <c r="A425" s="142" t="s">
        <v>3119</v>
      </c>
      <c r="B425" s="179" t="s">
        <v>1103</v>
      </c>
      <c r="C425" s="179" t="s">
        <v>2926</v>
      </c>
      <c r="D425" s="309" t="s">
        <v>3101</v>
      </c>
      <c r="E425" s="179" t="s">
        <v>345</v>
      </c>
      <c r="F425" s="206">
        <v>2</v>
      </c>
      <c r="G425" s="196">
        <v>2500</v>
      </c>
      <c r="H425" s="206">
        <f t="shared" si="18"/>
        <v>5000</v>
      </c>
      <c r="I425" s="196"/>
      <c r="J425" s="196" t="s">
        <v>1109</v>
      </c>
      <c r="K425" s="179" t="s">
        <v>3130</v>
      </c>
      <c r="L425" s="157">
        <f t="shared" si="19"/>
        <v>2</v>
      </c>
      <c r="M425" s="138">
        <f t="shared" si="20"/>
        <v>5000</v>
      </c>
    </row>
    <row r="426" s="157" customFormat="1" customHeight="1" spans="1:13">
      <c r="A426" s="142" t="s">
        <v>3119</v>
      </c>
      <c r="B426" s="179" t="s">
        <v>3134</v>
      </c>
      <c r="C426" s="179" t="s">
        <v>2926</v>
      </c>
      <c r="D426" s="309" t="s">
        <v>3101</v>
      </c>
      <c r="E426" s="179" t="s">
        <v>345</v>
      </c>
      <c r="F426" s="206">
        <v>2</v>
      </c>
      <c r="G426" s="196">
        <v>2500</v>
      </c>
      <c r="H426" s="206">
        <f t="shared" si="18"/>
        <v>5000</v>
      </c>
      <c r="I426" s="196"/>
      <c r="J426" s="196" t="s">
        <v>1111</v>
      </c>
      <c r="K426" s="179" t="s">
        <v>3130</v>
      </c>
      <c r="L426" s="157">
        <f t="shared" si="19"/>
        <v>2</v>
      </c>
      <c r="M426" s="138">
        <f t="shared" si="20"/>
        <v>5000</v>
      </c>
    </row>
    <row r="427" s="157" customFormat="1" customHeight="1" spans="1:13">
      <c r="A427" s="142" t="s">
        <v>3119</v>
      </c>
      <c r="B427" s="196" t="s">
        <v>1112</v>
      </c>
      <c r="C427" s="179" t="s">
        <v>2926</v>
      </c>
      <c r="D427" s="309" t="s">
        <v>3101</v>
      </c>
      <c r="E427" s="179" t="s">
        <v>345</v>
      </c>
      <c r="F427" s="206">
        <v>2</v>
      </c>
      <c r="G427" s="196">
        <v>2500</v>
      </c>
      <c r="H427" s="206">
        <f t="shared" si="18"/>
        <v>5000</v>
      </c>
      <c r="I427" s="196"/>
      <c r="J427" s="196" t="s">
        <v>1113</v>
      </c>
      <c r="K427" s="179" t="s">
        <v>3130</v>
      </c>
      <c r="L427" s="157">
        <f t="shared" si="19"/>
        <v>2</v>
      </c>
      <c r="M427" s="138">
        <f t="shared" si="20"/>
        <v>5000</v>
      </c>
    </row>
    <row r="428" s="157" customFormat="1" customHeight="1" spans="1:13">
      <c r="A428" s="142" t="s">
        <v>3119</v>
      </c>
      <c r="B428" s="179" t="s">
        <v>3135</v>
      </c>
      <c r="C428" s="179" t="s">
        <v>2951</v>
      </c>
      <c r="D428" s="426" t="s">
        <v>3015</v>
      </c>
      <c r="E428" s="179" t="s">
        <v>345</v>
      </c>
      <c r="F428" s="206">
        <v>1</v>
      </c>
      <c r="G428" s="196">
        <v>5000</v>
      </c>
      <c r="H428" s="206">
        <f t="shared" si="18"/>
        <v>5000</v>
      </c>
      <c r="I428" s="196"/>
      <c r="J428" s="196" t="s">
        <v>1115</v>
      </c>
      <c r="K428" s="179" t="s">
        <v>3130</v>
      </c>
      <c r="L428" s="157">
        <f t="shared" si="19"/>
        <v>1</v>
      </c>
      <c r="M428" s="138">
        <f t="shared" si="20"/>
        <v>5000</v>
      </c>
    </row>
    <row r="429" s="157" customFormat="1" customHeight="1" spans="1:13">
      <c r="A429" s="142" t="s">
        <v>3119</v>
      </c>
      <c r="B429" s="179" t="s">
        <v>3135</v>
      </c>
      <c r="C429" s="179" t="s">
        <v>2844</v>
      </c>
      <c r="D429" s="426" t="s">
        <v>3068</v>
      </c>
      <c r="E429" s="179" t="s">
        <v>345</v>
      </c>
      <c r="F429" s="206">
        <v>1</v>
      </c>
      <c r="G429" s="196">
        <v>7000</v>
      </c>
      <c r="H429" s="206">
        <f t="shared" si="18"/>
        <v>7000</v>
      </c>
      <c r="I429" s="196"/>
      <c r="J429" s="196" t="s">
        <v>1115</v>
      </c>
      <c r="K429" s="179" t="s">
        <v>3130</v>
      </c>
      <c r="L429" s="157">
        <f t="shared" si="19"/>
        <v>1</v>
      </c>
      <c r="M429" s="138">
        <f t="shared" si="20"/>
        <v>7000</v>
      </c>
    </row>
    <row r="430" s="157" customFormat="1" customHeight="1" spans="1:13">
      <c r="A430" s="142" t="s">
        <v>3119</v>
      </c>
      <c r="B430" s="179" t="s">
        <v>1597</v>
      </c>
      <c r="C430" s="179" t="s">
        <v>2926</v>
      </c>
      <c r="D430" s="309" t="s">
        <v>3101</v>
      </c>
      <c r="E430" s="179" t="s">
        <v>345</v>
      </c>
      <c r="F430" s="206">
        <v>14</v>
      </c>
      <c r="G430" s="196">
        <v>2500</v>
      </c>
      <c r="H430" s="206">
        <f t="shared" si="18"/>
        <v>35000</v>
      </c>
      <c r="I430" s="196"/>
      <c r="J430" s="196" t="s">
        <v>3136</v>
      </c>
      <c r="K430" s="179" t="s">
        <v>3130</v>
      </c>
      <c r="L430" s="157">
        <f t="shared" si="19"/>
        <v>14</v>
      </c>
      <c r="M430" s="138">
        <f t="shared" si="20"/>
        <v>35000</v>
      </c>
    </row>
    <row r="431" s="157" customFormat="1" customHeight="1" spans="1:13">
      <c r="A431" s="142" t="s">
        <v>3119</v>
      </c>
      <c r="B431" s="179" t="s">
        <v>3137</v>
      </c>
      <c r="C431" s="179" t="s">
        <v>2951</v>
      </c>
      <c r="D431" s="426" t="s">
        <v>3015</v>
      </c>
      <c r="E431" s="179" t="s">
        <v>345</v>
      </c>
      <c r="F431" s="206">
        <v>1</v>
      </c>
      <c r="G431" s="196">
        <v>5000</v>
      </c>
      <c r="H431" s="206">
        <f t="shared" si="18"/>
        <v>5000</v>
      </c>
      <c r="I431" s="196"/>
      <c r="J431" s="196" t="s">
        <v>1123</v>
      </c>
      <c r="K431" s="179" t="s">
        <v>3130</v>
      </c>
      <c r="L431" s="157">
        <f t="shared" si="19"/>
        <v>1</v>
      </c>
      <c r="M431" s="138">
        <f t="shared" si="20"/>
        <v>5000</v>
      </c>
    </row>
    <row r="432" s="157" customFormat="1" customHeight="1" spans="1:13">
      <c r="A432" s="142" t="s">
        <v>3119</v>
      </c>
      <c r="B432" s="179" t="s">
        <v>908</v>
      </c>
      <c r="C432" s="179" t="s">
        <v>2951</v>
      </c>
      <c r="D432" s="426" t="s">
        <v>3015</v>
      </c>
      <c r="E432" s="179" t="s">
        <v>345</v>
      </c>
      <c r="F432" s="206">
        <v>3</v>
      </c>
      <c r="G432" s="196">
        <v>5000</v>
      </c>
      <c r="H432" s="206">
        <f t="shared" si="18"/>
        <v>15000</v>
      </c>
      <c r="I432" s="196"/>
      <c r="J432" s="196" t="s">
        <v>1133</v>
      </c>
      <c r="K432" s="179" t="s">
        <v>3130</v>
      </c>
      <c r="L432" s="157">
        <f t="shared" si="19"/>
        <v>3</v>
      </c>
      <c r="M432" s="138">
        <f t="shared" si="20"/>
        <v>15000</v>
      </c>
    </row>
    <row r="433" s="157" customFormat="1" customHeight="1" spans="1:13">
      <c r="A433" s="142" t="s">
        <v>3119</v>
      </c>
      <c r="B433" s="179" t="s">
        <v>908</v>
      </c>
      <c r="C433" s="179" t="s">
        <v>2862</v>
      </c>
      <c r="D433" s="426" t="s">
        <v>2864</v>
      </c>
      <c r="E433" s="179" t="s">
        <v>229</v>
      </c>
      <c r="F433" s="206">
        <v>3</v>
      </c>
      <c r="G433" s="196">
        <v>90</v>
      </c>
      <c r="H433" s="206">
        <f t="shared" si="18"/>
        <v>270</v>
      </c>
      <c r="I433" s="196"/>
      <c r="J433" s="196" t="s">
        <v>1133</v>
      </c>
      <c r="K433" s="179" t="s">
        <v>3130</v>
      </c>
      <c r="L433" s="157">
        <f t="shared" si="19"/>
        <v>3</v>
      </c>
      <c r="M433" s="138">
        <f t="shared" si="20"/>
        <v>270</v>
      </c>
    </row>
    <row r="434" s="157" customFormat="1" customHeight="1" spans="1:13">
      <c r="A434" s="142" t="s">
        <v>3119</v>
      </c>
      <c r="B434" s="179" t="s">
        <v>908</v>
      </c>
      <c r="C434" s="179" t="s">
        <v>2844</v>
      </c>
      <c r="D434" s="426" t="s">
        <v>3068</v>
      </c>
      <c r="E434" s="179" t="s">
        <v>345</v>
      </c>
      <c r="F434" s="206">
        <v>1</v>
      </c>
      <c r="G434" s="196">
        <v>7000</v>
      </c>
      <c r="H434" s="206">
        <f t="shared" si="18"/>
        <v>7000</v>
      </c>
      <c r="I434" s="196"/>
      <c r="J434" s="196" t="s">
        <v>1133</v>
      </c>
      <c r="K434" s="179" t="s">
        <v>3130</v>
      </c>
      <c r="L434" s="157">
        <f t="shared" si="19"/>
        <v>1</v>
      </c>
      <c r="M434" s="138">
        <f t="shared" si="20"/>
        <v>7000</v>
      </c>
    </row>
    <row r="435" s="157" customFormat="1" customHeight="1" spans="1:13">
      <c r="A435" s="142" t="s">
        <v>3119</v>
      </c>
      <c r="B435" s="179" t="s">
        <v>908</v>
      </c>
      <c r="C435" s="196" t="s">
        <v>3013</v>
      </c>
      <c r="D435" s="309" t="s">
        <v>3014</v>
      </c>
      <c r="E435" s="179" t="s">
        <v>229</v>
      </c>
      <c r="F435" s="206">
        <v>1</v>
      </c>
      <c r="G435" s="196">
        <v>1200</v>
      </c>
      <c r="H435" s="206">
        <f t="shared" si="18"/>
        <v>1200</v>
      </c>
      <c r="I435" s="196"/>
      <c r="J435" s="196" t="s">
        <v>1133</v>
      </c>
      <c r="K435" s="179" t="s">
        <v>3130</v>
      </c>
      <c r="L435" s="157">
        <f t="shared" si="19"/>
        <v>1</v>
      </c>
      <c r="M435" s="138">
        <f t="shared" si="20"/>
        <v>1200</v>
      </c>
    </row>
    <row r="436" s="157" customFormat="1" customHeight="1" spans="1:13">
      <c r="A436" s="142" t="s">
        <v>3119</v>
      </c>
      <c r="B436" s="179" t="s">
        <v>908</v>
      </c>
      <c r="C436" s="179" t="s">
        <v>2949</v>
      </c>
      <c r="D436" s="426" t="s">
        <v>3029</v>
      </c>
      <c r="E436" s="179" t="s">
        <v>229</v>
      </c>
      <c r="F436" s="206">
        <v>1</v>
      </c>
      <c r="G436" s="196">
        <v>800</v>
      </c>
      <c r="H436" s="206">
        <f t="shared" si="18"/>
        <v>800</v>
      </c>
      <c r="I436" s="196"/>
      <c r="J436" s="196" t="s">
        <v>1133</v>
      </c>
      <c r="K436" s="179" t="s">
        <v>3130</v>
      </c>
      <c r="L436" s="157">
        <f t="shared" si="19"/>
        <v>1</v>
      </c>
      <c r="M436" s="138">
        <f t="shared" si="20"/>
        <v>800</v>
      </c>
    </row>
    <row r="437" s="157" customFormat="1" customHeight="1" spans="1:13">
      <c r="A437" s="142" t="s">
        <v>3119</v>
      </c>
      <c r="B437" s="179" t="s">
        <v>908</v>
      </c>
      <c r="C437" s="179" t="s">
        <v>2970</v>
      </c>
      <c r="D437" s="426" t="s">
        <v>2971</v>
      </c>
      <c r="E437" s="179" t="s">
        <v>229</v>
      </c>
      <c r="F437" s="206">
        <v>1</v>
      </c>
      <c r="G437" s="196">
        <v>10000</v>
      </c>
      <c r="H437" s="206">
        <f t="shared" si="18"/>
        <v>10000</v>
      </c>
      <c r="I437" s="196"/>
      <c r="J437" s="196" t="s">
        <v>1133</v>
      </c>
      <c r="K437" s="179" t="s">
        <v>3130</v>
      </c>
      <c r="L437" s="157">
        <f t="shared" si="19"/>
        <v>1</v>
      </c>
      <c r="M437" s="138">
        <f t="shared" si="20"/>
        <v>10000</v>
      </c>
    </row>
    <row r="438" s="157" customFormat="1" customHeight="1" spans="1:13">
      <c r="A438" s="142" t="s">
        <v>3119</v>
      </c>
      <c r="B438" s="179" t="s">
        <v>1136</v>
      </c>
      <c r="C438" s="179" t="s">
        <v>2951</v>
      </c>
      <c r="D438" s="317" t="s">
        <v>3015</v>
      </c>
      <c r="E438" s="192" t="s">
        <v>345</v>
      </c>
      <c r="F438" s="194">
        <v>2</v>
      </c>
      <c r="G438" s="196">
        <v>5000</v>
      </c>
      <c r="H438" s="206">
        <f t="shared" si="18"/>
        <v>10000</v>
      </c>
      <c r="I438" s="186"/>
      <c r="J438" s="196" t="s">
        <v>1137</v>
      </c>
      <c r="K438" s="179" t="s">
        <v>3138</v>
      </c>
      <c r="L438" s="157">
        <f t="shared" si="19"/>
        <v>2</v>
      </c>
      <c r="M438" s="138">
        <f t="shared" si="20"/>
        <v>10000</v>
      </c>
    </row>
    <row r="439" s="157" customFormat="1" customHeight="1" spans="1:13">
      <c r="A439" s="142" t="s">
        <v>3119</v>
      </c>
      <c r="B439" s="179" t="s">
        <v>75</v>
      </c>
      <c r="C439" s="179" t="s">
        <v>2862</v>
      </c>
      <c r="D439" s="317" t="s">
        <v>2864</v>
      </c>
      <c r="E439" s="192" t="s">
        <v>345</v>
      </c>
      <c r="F439" s="194">
        <v>1</v>
      </c>
      <c r="G439" s="196">
        <v>90</v>
      </c>
      <c r="H439" s="206">
        <f t="shared" si="18"/>
        <v>90</v>
      </c>
      <c r="I439" s="186"/>
      <c r="J439" s="196" t="s">
        <v>1138</v>
      </c>
      <c r="K439" s="179" t="s">
        <v>3138</v>
      </c>
      <c r="L439" s="157">
        <f t="shared" si="19"/>
        <v>1</v>
      </c>
      <c r="M439" s="138">
        <f t="shared" si="20"/>
        <v>90</v>
      </c>
    </row>
    <row r="440" s="157" customFormat="1" customHeight="1" spans="1:13">
      <c r="A440" s="142" t="s">
        <v>3119</v>
      </c>
      <c r="B440" s="179" t="s">
        <v>910</v>
      </c>
      <c r="C440" s="179" t="s">
        <v>2951</v>
      </c>
      <c r="D440" s="317" t="s">
        <v>3015</v>
      </c>
      <c r="E440" s="192" t="s">
        <v>345</v>
      </c>
      <c r="F440" s="194">
        <v>15</v>
      </c>
      <c r="G440" s="196">
        <v>5000</v>
      </c>
      <c r="H440" s="206">
        <f t="shared" si="18"/>
        <v>75000</v>
      </c>
      <c r="I440" s="186"/>
      <c r="J440" s="196" t="s">
        <v>1140</v>
      </c>
      <c r="K440" s="179" t="s">
        <v>1141</v>
      </c>
      <c r="L440" s="157">
        <f t="shared" si="19"/>
        <v>15</v>
      </c>
      <c r="M440" s="138">
        <f t="shared" si="20"/>
        <v>75000</v>
      </c>
    </row>
    <row r="441" s="157" customFormat="1" customHeight="1" spans="1:13">
      <c r="A441" s="142" t="s">
        <v>3119</v>
      </c>
      <c r="B441" s="179" t="s">
        <v>910</v>
      </c>
      <c r="C441" s="196" t="s">
        <v>3013</v>
      </c>
      <c r="D441" s="276" t="s">
        <v>3014</v>
      </c>
      <c r="E441" s="192" t="s">
        <v>345</v>
      </c>
      <c r="F441" s="194">
        <v>3</v>
      </c>
      <c r="G441" s="196">
        <v>1200</v>
      </c>
      <c r="H441" s="206">
        <f t="shared" si="18"/>
        <v>3600</v>
      </c>
      <c r="I441" s="186"/>
      <c r="J441" s="196" t="s">
        <v>1140</v>
      </c>
      <c r="K441" s="179" t="s">
        <v>1141</v>
      </c>
      <c r="L441" s="157">
        <f t="shared" si="19"/>
        <v>3</v>
      </c>
      <c r="M441" s="138">
        <f t="shared" si="20"/>
        <v>3600</v>
      </c>
    </row>
    <row r="442" s="157" customFormat="1" customHeight="1" spans="1:13">
      <c r="A442" s="142" t="s">
        <v>3119</v>
      </c>
      <c r="B442" s="179" t="s">
        <v>910</v>
      </c>
      <c r="C442" s="196" t="s">
        <v>3139</v>
      </c>
      <c r="D442" s="276" t="s">
        <v>3140</v>
      </c>
      <c r="E442" s="192" t="s">
        <v>345</v>
      </c>
      <c r="F442" s="194">
        <v>1</v>
      </c>
      <c r="G442" s="196">
        <v>15000</v>
      </c>
      <c r="H442" s="206">
        <f t="shared" si="18"/>
        <v>15000</v>
      </c>
      <c r="I442" s="186"/>
      <c r="J442" s="196" t="s">
        <v>1140</v>
      </c>
      <c r="K442" s="179" t="s">
        <v>1141</v>
      </c>
      <c r="L442" s="157">
        <f t="shared" si="19"/>
        <v>1</v>
      </c>
      <c r="M442" s="138">
        <f t="shared" si="20"/>
        <v>15000</v>
      </c>
    </row>
    <row r="443" s="157" customFormat="1" customHeight="1" spans="1:13">
      <c r="A443" s="142" t="s">
        <v>3119</v>
      </c>
      <c r="B443" s="179" t="s">
        <v>910</v>
      </c>
      <c r="C443" s="179" t="s">
        <v>2926</v>
      </c>
      <c r="D443" s="276" t="s">
        <v>3101</v>
      </c>
      <c r="E443" s="192" t="s">
        <v>345</v>
      </c>
      <c r="F443" s="194">
        <v>2</v>
      </c>
      <c r="G443" s="196">
        <v>2500</v>
      </c>
      <c r="H443" s="206">
        <f t="shared" si="18"/>
        <v>5000</v>
      </c>
      <c r="I443" s="186"/>
      <c r="J443" s="196" t="s">
        <v>1140</v>
      </c>
      <c r="K443" s="179" t="s">
        <v>1141</v>
      </c>
      <c r="L443" s="157">
        <f t="shared" si="19"/>
        <v>2</v>
      </c>
      <c r="M443" s="138">
        <f t="shared" si="20"/>
        <v>5000</v>
      </c>
    </row>
    <row r="444" s="157" customFormat="1" customHeight="1" spans="1:13">
      <c r="A444" s="142" t="s">
        <v>3119</v>
      </c>
      <c r="B444" s="179" t="s">
        <v>910</v>
      </c>
      <c r="C444" s="179" t="s">
        <v>2844</v>
      </c>
      <c r="D444" s="426" t="s">
        <v>3068</v>
      </c>
      <c r="E444" s="192" t="s">
        <v>345</v>
      </c>
      <c r="F444" s="194">
        <v>3</v>
      </c>
      <c r="G444" s="196">
        <v>7000</v>
      </c>
      <c r="H444" s="206">
        <f t="shared" si="18"/>
        <v>21000</v>
      </c>
      <c r="I444" s="186"/>
      <c r="J444" s="196" t="s">
        <v>1140</v>
      </c>
      <c r="K444" s="179" t="s">
        <v>1141</v>
      </c>
      <c r="L444" s="157">
        <f t="shared" si="19"/>
        <v>3</v>
      </c>
      <c r="M444" s="138">
        <f t="shared" si="20"/>
        <v>21000</v>
      </c>
    </row>
    <row r="445" s="157" customFormat="1" customHeight="1" spans="1:13">
      <c r="A445" s="142" t="s">
        <v>3119</v>
      </c>
      <c r="B445" s="179" t="s">
        <v>910</v>
      </c>
      <c r="C445" s="179" t="s">
        <v>2862</v>
      </c>
      <c r="D445" s="317" t="s">
        <v>2864</v>
      </c>
      <c r="E445" s="192" t="s">
        <v>345</v>
      </c>
      <c r="F445" s="194">
        <v>12</v>
      </c>
      <c r="G445" s="196">
        <v>90</v>
      </c>
      <c r="H445" s="206">
        <f t="shared" si="18"/>
        <v>1080</v>
      </c>
      <c r="I445" s="186"/>
      <c r="J445" s="196" t="s">
        <v>1140</v>
      </c>
      <c r="K445" s="179" t="s">
        <v>1141</v>
      </c>
      <c r="L445" s="157">
        <f t="shared" si="19"/>
        <v>12</v>
      </c>
      <c r="M445" s="138">
        <f t="shared" si="20"/>
        <v>1080</v>
      </c>
    </row>
    <row r="446" s="157" customFormat="1" customHeight="1" spans="1:13">
      <c r="A446" s="142" t="s">
        <v>3119</v>
      </c>
      <c r="B446" s="179" t="s">
        <v>910</v>
      </c>
      <c r="C446" s="179" t="s">
        <v>2852</v>
      </c>
      <c r="D446" s="317" t="s">
        <v>2853</v>
      </c>
      <c r="E446" s="192" t="s">
        <v>345</v>
      </c>
      <c r="F446" s="194">
        <v>1</v>
      </c>
      <c r="G446" s="196">
        <v>2500</v>
      </c>
      <c r="H446" s="206">
        <f t="shared" si="18"/>
        <v>2500</v>
      </c>
      <c r="I446" s="186"/>
      <c r="J446" s="196" t="s">
        <v>1140</v>
      </c>
      <c r="K446" s="179" t="s">
        <v>1141</v>
      </c>
      <c r="L446" s="157">
        <f t="shared" si="19"/>
        <v>1</v>
      </c>
      <c r="M446" s="138">
        <f t="shared" si="20"/>
        <v>2500</v>
      </c>
    </row>
    <row r="447" s="157" customFormat="1" customHeight="1" spans="1:13">
      <c r="A447" s="142" t="s">
        <v>3119</v>
      </c>
      <c r="B447" s="179" t="s">
        <v>913</v>
      </c>
      <c r="C447" s="179" t="s">
        <v>2951</v>
      </c>
      <c r="D447" s="317" t="s">
        <v>3015</v>
      </c>
      <c r="E447" s="192" t="s">
        <v>345</v>
      </c>
      <c r="F447" s="194">
        <v>34</v>
      </c>
      <c r="G447" s="196">
        <v>5000</v>
      </c>
      <c r="H447" s="206">
        <f t="shared" si="18"/>
        <v>170000</v>
      </c>
      <c r="I447" s="186"/>
      <c r="J447" s="196" t="s">
        <v>1143</v>
      </c>
      <c r="K447" s="179" t="s">
        <v>890</v>
      </c>
      <c r="L447" s="157">
        <f t="shared" si="19"/>
        <v>34</v>
      </c>
      <c r="M447" s="138">
        <f t="shared" si="20"/>
        <v>170000</v>
      </c>
    </row>
    <row r="448" s="157" customFormat="1" customHeight="1" spans="1:13">
      <c r="A448" s="142" t="s">
        <v>3119</v>
      </c>
      <c r="B448" s="179" t="s">
        <v>913</v>
      </c>
      <c r="C448" s="196" t="s">
        <v>3013</v>
      </c>
      <c r="D448" s="276" t="s">
        <v>3014</v>
      </c>
      <c r="E448" s="192" t="s">
        <v>345</v>
      </c>
      <c r="F448" s="194">
        <v>4</v>
      </c>
      <c r="G448" s="196">
        <v>1200</v>
      </c>
      <c r="H448" s="206">
        <f t="shared" si="18"/>
        <v>4800</v>
      </c>
      <c r="I448" s="186"/>
      <c r="J448" s="196" t="s">
        <v>1143</v>
      </c>
      <c r="K448" s="179" t="s">
        <v>890</v>
      </c>
      <c r="L448" s="157">
        <f t="shared" si="19"/>
        <v>4</v>
      </c>
      <c r="M448" s="138">
        <f t="shared" si="20"/>
        <v>4800</v>
      </c>
    </row>
    <row r="449" s="157" customFormat="1" customHeight="1" spans="1:13">
      <c r="A449" s="142" t="s">
        <v>3119</v>
      </c>
      <c r="B449" s="179" t="s">
        <v>913</v>
      </c>
      <c r="C449" s="196" t="s">
        <v>3139</v>
      </c>
      <c r="D449" s="276" t="s">
        <v>3140</v>
      </c>
      <c r="E449" s="192" t="s">
        <v>345</v>
      </c>
      <c r="F449" s="194">
        <v>1</v>
      </c>
      <c r="G449" s="196">
        <v>15000</v>
      </c>
      <c r="H449" s="206">
        <f t="shared" si="18"/>
        <v>15000</v>
      </c>
      <c r="I449" s="186"/>
      <c r="J449" s="196" t="s">
        <v>1143</v>
      </c>
      <c r="K449" s="179" t="s">
        <v>890</v>
      </c>
      <c r="L449" s="157">
        <f t="shared" si="19"/>
        <v>1</v>
      </c>
      <c r="M449" s="138">
        <f t="shared" si="20"/>
        <v>15000</v>
      </c>
    </row>
    <row r="450" s="157" customFormat="1" customHeight="1" spans="1:13">
      <c r="A450" s="142" t="s">
        <v>3119</v>
      </c>
      <c r="B450" s="179" t="s">
        <v>913</v>
      </c>
      <c r="C450" s="179" t="s">
        <v>2926</v>
      </c>
      <c r="D450" s="276" t="s">
        <v>3101</v>
      </c>
      <c r="E450" s="192" t="s">
        <v>345</v>
      </c>
      <c r="F450" s="194">
        <v>2</v>
      </c>
      <c r="G450" s="196">
        <v>2500</v>
      </c>
      <c r="H450" s="206">
        <f t="shared" si="18"/>
        <v>5000</v>
      </c>
      <c r="I450" s="186"/>
      <c r="J450" s="196" t="s">
        <v>1143</v>
      </c>
      <c r="K450" s="179" t="s">
        <v>890</v>
      </c>
      <c r="L450" s="157">
        <f t="shared" si="19"/>
        <v>2</v>
      </c>
      <c r="M450" s="138">
        <f t="shared" si="20"/>
        <v>5000</v>
      </c>
    </row>
    <row r="451" s="157" customFormat="1" customHeight="1" spans="1:13">
      <c r="A451" s="142" t="s">
        <v>3119</v>
      </c>
      <c r="B451" s="179" t="s">
        <v>913</v>
      </c>
      <c r="C451" s="179" t="s">
        <v>2844</v>
      </c>
      <c r="D451" s="426" t="s">
        <v>3068</v>
      </c>
      <c r="E451" s="192" t="s">
        <v>345</v>
      </c>
      <c r="F451" s="194">
        <v>3</v>
      </c>
      <c r="G451" s="196">
        <v>7000</v>
      </c>
      <c r="H451" s="206">
        <f t="shared" si="18"/>
        <v>21000</v>
      </c>
      <c r="I451" s="186"/>
      <c r="J451" s="196" t="s">
        <v>1143</v>
      </c>
      <c r="K451" s="179" t="s">
        <v>890</v>
      </c>
      <c r="L451" s="157">
        <f t="shared" si="19"/>
        <v>3</v>
      </c>
      <c r="M451" s="138">
        <f t="shared" si="20"/>
        <v>21000</v>
      </c>
    </row>
    <row r="452" s="157" customFormat="1" customHeight="1" spans="1:13">
      <c r="A452" s="142" t="s">
        <v>3119</v>
      </c>
      <c r="B452" s="179" t="s">
        <v>913</v>
      </c>
      <c r="C452" s="179" t="s">
        <v>2862</v>
      </c>
      <c r="D452" s="317" t="s">
        <v>2864</v>
      </c>
      <c r="E452" s="192" t="s">
        <v>345</v>
      </c>
      <c r="F452" s="194">
        <v>16</v>
      </c>
      <c r="G452" s="196">
        <v>90</v>
      </c>
      <c r="H452" s="206">
        <f t="shared" si="18"/>
        <v>1440</v>
      </c>
      <c r="I452" s="186"/>
      <c r="J452" s="196" t="s">
        <v>1143</v>
      </c>
      <c r="K452" s="179" t="s">
        <v>890</v>
      </c>
      <c r="L452" s="157">
        <f t="shared" si="19"/>
        <v>16</v>
      </c>
      <c r="M452" s="138">
        <f t="shared" si="20"/>
        <v>1440</v>
      </c>
    </row>
    <row r="453" s="157" customFormat="1" customHeight="1" spans="1:13">
      <c r="A453" s="142" t="s">
        <v>3119</v>
      </c>
      <c r="B453" s="179" t="s">
        <v>913</v>
      </c>
      <c r="C453" s="179" t="s">
        <v>2852</v>
      </c>
      <c r="D453" s="317" t="s">
        <v>2853</v>
      </c>
      <c r="E453" s="192" t="s">
        <v>345</v>
      </c>
      <c r="F453" s="194">
        <v>1</v>
      </c>
      <c r="G453" s="196">
        <v>2500</v>
      </c>
      <c r="H453" s="206">
        <f t="shared" ref="H453:H516" si="21" xml:space="preserve">F453*G453</f>
        <v>2500</v>
      </c>
      <c r="I453" s="186"/>
      <c r="J453" s="196" t="s">
        <v>1143</v>
      </c>
      <c r="K453" s="179" t="s">
        <v>890</v>
      </c>
      <c r="L453" s="157">
        <f t="shared" ref="L453:L486" si="22" xml:space="preserve">F453</f>
        <v>1</v>
      </c>
      <c r="M453" s="138">
        <f t="shared" ref="M453:M516" si="23" xml:space="preserve">G453*L453</f>
        <v>2500</v>
      </c>
    </row>
    <row r="454" s="157" customFormat="1" customHeight="1" spans="1:13">
      <c r="A454" s="142" t="s">
        <v>3119</v>
      </c>
      <c r="B454" s="179" t="s">
        <v>913</v>
      </c>
      <c r="C454" s="179" t="s">
        <v>2884</v>
      </c>
      <c r="D454" s="426" t="s">
        <v>2885</v>
      </c>
      <c r="E454" s="192" t="s">
        <v>345</v>
      </c>
      <c r="F454" s="194">
        <v>1</v>
      </c>
      <c r="G454" s="196">
        <v>1000</v>
      </c>
      <c r="H454" s="206">
        <f t="shared" si="21"/>
        <v>1000</v>
      </c>
      <c r="I454" s="186"/>
      <c r="J454" s="196" t="s">
        <v>1143</v>
      </c>
      <c r="K454" s="179" t="s">
        <v>890</v>
      </c>
      <c r="L454" s="157">
        <f t="shared" si="22"/>
        <v>1</v>
      </c>
      <c r="M454" s="138">
        <f t="shared" si="23"/>
        <v>1000</v>
      </c>
    </row>
    <row r="455" s="157" customFormat="1" customHeight="1" spans="1:13">
      <c r="A455" s="142" t="s">
        <v>3119</v>
      </c>
      <c r="B455" s="179" t="s">
        <v>913</v>
      </c>
      <c r="C455" s="179" t="s">
        <v>2949</v>
      </c>
      <c r="D455" s="426" t="s">
        <v>3029</v>
      </c>
      <c r="E455" s="192" t="s">
        <v>345</v>
      </c>
      <c r="F455" s="194">
        <v>5</v>
      </c>
      <c r="G455" s="196">
        <v>800</v>
      </c>
      <c r="H455" s="206">
        <f t="shared" si="21"/>
        <v>4000</v>
      </c>
      <c r="I455" s="186"/>
      <c r="J455" s="196" t="s">
        <v>1143</v>
      </c>
      <c r="K455" s="179" t="s">
        <v>890</v>
      </c>
      <c r="L455" s="157">
        <f t="shared" si="22"/>
        <v>5</v>
      </c>
      <c r="M455" s="138">
        <f t="shared" si="23"/>
        <v>4000</v>
      </c>
    </row>
    <row r="456" s="157" customFormat="1" customHeight="1" spans="1:13">
      <c r="A456" s="142" t="s">
        <v>3119</v>
      </c>
      <c r="B456" s="179" t="s">
        <v>1050</v>
      </c>
      <c r="C456" s="179" t="s">
        <v>2951</v>
      </c>
      <c r="D456" s="426" t="s">
        <v>3015</v>
      </c>
      <c r="E456" s="179" t="s">
        <v>345</v>
      </c>
      <c r="F456" s="206">
        <v>15</v>
      </c>
      <c r="G456" s="196">
        <v>5000</v>
      </c>
      <c r="H456" s="206">
        <f t="shared" si="21"/>
        <v>75000</v>
      </c>
      <c r="I456" s="196"/>
      <c r="J456" s="196" t="s">
        <v>1146</v>
      </c>
      <c r="K456" s="179" t="s">
        <v>3130</v>
      </c>
      <c r="L456" s="157">
        <f t="shared" si="22"/>
        <v>15</v>
      </c>
      <c r="M456" s="138">
        <f t="shared" si="23"/>
        <v>75000</v>
      </c>
    </row>
    <row r="457" s="157" customFormat="1" customHeight="1" spans="1:13">
      <c r="A457" s="142" t="s">
        <v>3119</v>
      </c>
      <c r="B457" s="179" t="s">
        <v>1050</v>
      </c>
      <c r="C457" s="196" t="s">
        <v>3013</v>
      </c>
      <c r="D457" s="309" t="s">
        <v>3014</v>
      </c>
      <c r="E457" s="179" t="s">
        <v>345</v>
      </c>
      <c r="F457" s="206">
        <v>2</v>
      </c>
      <c r="G457" s="196">
        <v>1200</v>
      </c>
      <c r="H457" s="206">
        <f t="shared" si="21"/>
        <v>2400</v>
      </c>
      <c r="I457" s="196"/>
      <c r="J457" s="196" t="s">
        <v>1146</v>
      </c>
      <c r="K457" s="179" t="s">
        <v>3130</v>
      </c>
      <c r="L457" s="157">
        <f t="shared" si="22"/>
        <v>2</v>
      </c>
      <c r="M457" s="138">
        <f t="shared" si="23"/>
        <v>2400</v>
      </c>
    </row>
    <row r="458" s="157" customFormat="1" customHeight="1" spans="1:13">
      <c r="A458" s="142" t="s">
        <v>3119</v>
      </c>
      <c r="B458" s="179" t="s">
        <v>1050</v>
      </c>
      <c r="C458" s="179" t="s">
        <v>2995</v>
      </c>
      <c r="D458" s="426" t="s">
        <v>2883</v>
      </c>
      <c r="E458" s="179" t="s">
        <v>345</v>
      </c>
      <c r="F458" s="206">
        <v>1</v>
      </c>
      <c r="G458" s="196">
        <v>15000</v>
      </c>
      <c r="H458" s="206">
        <f t="shared" si="21"/>
        <v>15000</v>
      </c>
      <c r="I458" s="196"/>
      <c r="J458" s="196" t="s">
        <v>1146</v>
      </c>
      <c r="K458" s="179" t="s">
        <v>3130</v>
      </c>
      <c r="L458" s="157">
        <f t="shared" si="22"/>
        <v>1</v>
      </c>
      <c r="M458" s="138">
        <f t="shared" si="23"/>
        <v>15000</v>
      </c>
    </row>
    <row r="459" s="157" customFormat="1" customHeight="1" spans="1:13">
      <c r="A459" s="142" t="s">
        <v>3119</v>
      </c>
      <c r="B459" s="179" t="s">
        <v>1050</v>
      </c>
      <c r="C459" s="179" t="s">
        <v>2949</v>
      </c>
      <c r="D459" s="426" t="s">
        <v>3029</v>
      </c>
      <c r="E459" s="179" t="s">
        <v>345</v>
      </c>
      <c r="F459" s="206">
        <v>2</v>
      </c>
      <c r="G459" s="196">
        <v>800</v>
      </c>
      <c r="H459" s="206">
        <f t="shared" si="21"/>
        <v>1600</v>
      </c>
      <c r="I459" s="196"/>
      <c r="J459" s="196" t="s">
        <v>1146</v>
      </c>
      <c r="K459" s="179" t="s">
        <v>3130</v>
      </c>
      <c r="L459" s="157">
        <f t="shared" si="22"/>
        <v>2</v>
      </c>
      <c r="M459" s="138">
        <f t="shared" si="23"/>
        <v>1600</v>
      </c>
    </row>
    <row r="460" s="157" customFormat="1" customHeight="1" spans="1:13">
      <c r="A460" s="142" t="s">
        <v>3119</v>
      </c>
      <c r="B460" s="179" t="s">
        <v>1050</v>
      </c>
      <c r="C460" s="179" t="s">
        <v>2846</v>
      </c>
      <c r="D460" s="426" t="s">
        <v>3043</v>
      </c>
      <c r="E460" s="179" t="s">
        <v>345</v>
      </c>
      <c r="F460" s="206">
        <v>1</v>
      </c>
      <c r="G460" s="196">
        <v>3500</v>
      </c>
      <c r="H460" s="206">
        <f t="shared" si="21"/>
        <v>3500</v>
      </c>
      <c r="I460" s="196"/>
      <c r="J460" s="196" t="s">
        <v>1146</v>
      </c>
      <c r="K460" s="179" t="s">
        <v>3130</v>
      </c>
      <c r="L460" s="157">
        <f t="shared" si="22"/>
        <v>1</v>
      </c>
      <c r="M460" s="138">
        <f t="shared" si="23"/>
        <v>3500</v>
      </c>
    </row>
    <row r="461" s="157" customFormat="1" customHeight="1" spans="1:13">
      <c r="A461" s="142" t="s">
        <v>3119</v>
      </c>
      <c r="B461" s="179" t="s">
        <v>1050</v>
      </c>
      <c r="C461" s="179" t="s">
        <v>2844</v>
      </c>
      <c r="D461" s="426" t="s">
        <v>3068</v>
      </c>
      <c r="E461" s="179" t="s">
        <v>345</v>
      </c>
      <c r="F461" s="206">
        <v>2</v>
      </c>
      <c r="G461" s="196">
        <v>7000</v>
      </c>
      <c r="H461" s="206">
        <f t="shared" si="21"/>
        <v>14000</v>
      </c>
      <c r="I461" s="196"/>
      <c r="J461" s="196" t="s">
        <v>1146</v>
      </c>
      <c r="K461" s="179" t="s">
        <v>3130</v>
      </c>
      <c r="L461" s="157">
        <f t="shared" si="22"/>
        <v>2</v>
      </c>
      <c r="M461" s="138">
        <f t="shared" si="23"/>
        <v>14000</v>
      </c>
    </row>
    <row r="462" s="157" customFormat="1" customHeight="1" spans="1:13">
      <c r="A462" s="142" t="s">
        <v>3119</v>
      </c>
      <c r="B462" s="179" t="s">
        <v>1055</v>
      </c>
      <c r="C462" s="179" t="s">
        <v>2951</v>
      </c>
      <c r="D462" s="426" t="s">
        <v>3015</v>
      </c>
      <c r="E462" s="179" t="s">
        <v>345</v>
      </c>
      <c r="F462" s="206">
        <v>4</v>
      </c>
      <c r="G462" s="196">
        <v>5000</v>
      </c>
      <c r="H462" s="206">
        <f t="shared" si="21"/>
        <v>20000</v>
      </c>
      <c r="I462" s="196"/>
      <c r="J462" s="196" t="s">
        <v>1148</v>
      </c>
      <c r="K462" s="179" t="s">
        <v>3130</v>
      </c>
      <c r="L462" s="157">
        <f t="shared" si="22"/>
        <v>4</v>
      </c>
      <c r="M462" s="138">
        <f t="shared" si="23"/>
        <v>20000</v>
      </c>
    </row>
    <row r="463" s="157" customFormat="1" customHeight="1" spans="1:13">
      <c r="A463" s="142" t="s">
        <v>3119</v>
      </c>
      <c r="B463" s="179" t="s">
        <v>1055</v>
      </c>
      <c r="C463" s="196" t="s">
        <v>3013</v>
      </c>
      <c r="D463" s="309" t="s">
        <v>3014</v>
      </c>
      <c r="E463" s="179" t="s">
        <v>345</v>
      </c>
      <c r="F463" s="206">
        <v>1</v>
      </c>
      <c r="G463" s="196">
        <v>1200</v>
      </c>
      <c r="H463" s="206">
        <f t="shared" si="21"/>
        <v>1200</v>
      </c>
      <c r="I463" s="196"/>
      <c r="J463" s="196" t="s">
        <v>1148</v>
      </c>
      <c r="K463" s="179" t="s">
        <v>3130</v>
      </c>
      <c r="L463" s="157">
        <f t="shared" si="22"/>
        <v>1</v>
      </c>
      <c r="M463" s="138">
        <f t="shared" si="23"/>
        <v>1200</v>
      </c>
    </row>
    <row r="464" s="157" customFormat="1" customHeight="1" spans="1:13">
      <c r="A464" s="142" t="s">
        <v>3119</v>
      </c>
      <c r="B464" s="179" t="s">
        <v>1055</v>
      </c>
      <c r="C464" s="179" t="s">
        <v>2949</v>
      </c>
      <c r="D464" s="426" t="s">
        <v>3029</v>
      </c>
      <c r="E464" s="179" t="s">
        <v>345</v>
      </c>
      <c r="F464" s="206">
        <v>1</v>
      </c>
      <c r="G464" s="196">
        <v>800</v>
      </c>
      <c r="H464" s="206">
        <f t="shared" si="21"/>
        <v>800</v>
      </c>
      <c r="I464" s="196"/>
      <c r="J464" s="196" t="s">
        <v>1148</v>
      </c>
      <c r="K464" s="179" t="s">
        <v>3130</v>
      </c>
      <c r="L464" s="157">
        <f t="shared" si="22"/>
        <v>1</v>
      </c>
      <c r="M464" s="138">
        <f t="shared" si="23"/>
        <v>800</v>
      </c>
    </row>
    <row r="465" s="157" customFormat="1" customHeight="1" spans="1:13">
      <c r="A465" s="142" t="s">
        <v>3119</v>
      </c>
      <c r="B465" s="179" t="s">
        <v>1055</v>
      </c>
      <c r="C465" s="179" t="s">
        <v>2888</v>
      </c>
      <c r="D465" s="426" t="s">
        <v>3042</v>
      </c>
      <c r="E465" s="179" t="s">
        <v>345</v>
      </c>
      <c r="F465" s="206">
        <v>1</v>
      </c>
      <c r="G465" s="196">
        <v>3000</v>
      </c>
      <c r="H465" s="206">
        <f t="shared" si="21"/>
        <v>3000</v>
      </c>
      <c r="I465" s="196"/>
      <c r="J465" s="196" t="s">
        <v>1148</v>
      </c>
      <c r="K465" s="179" t="s">
        <v>3130</v>
      </c>
      <c r="L465" s="157">
        <f t="shared" si="22"/>
        <v>1</v>
      </c>
      <c r="M465" s="138">
        <f t="shared" si="23"/>
        <v>3000</v>
      </c>
    </row>
    <row r="466" s="157" customFormat="1" customHeight="1" spans="1:13">
      <c r="A466" s="142" t="s">
        <v>3119</v>
      </c>
      <c r="B466" s="179" t="s">
        <v>1055</v>
      </c>
      <c r="C466" s="179" t="s">
        <v>2862</v>
      </c>
      <c r="D466" s="426" t="s">
        <v>2864</v>
      </c>
      <c r="E466" s="179" t="s">
        <v>345</v>
      </c>
      <c r="F466" s="206">
        <v>3</v>
      </c>
      <c r="G466" s="196">
        <v>90</v>
      </c>
      <c r="H466" s="206">
        <f t="shared" si="21"/>
        <v>270</v>
      </c>
      <c r="I466" s="196"/>
      <c r="J466" s="196" t="s">
        <v>1148</v>
      </c>
      <c r="K466" s="179" t="s">
        <v>3130</v>
      </c>
      <c r="L466" s="157">
        <f t="shared" si="22"/>
        <v>3</v>
      </c>
      <c r="M466" s="138">
        <f t="shared" si="23"/>
        <v>270</v>
      </c>
    </row>
    <row r="467" s="157" customFormat="1" customHeight="1" spans="1:13">
      <c r="A467" s="142" t="s">
        <v>3119</v>
      </c>
      <c r="B467" s="179" t="s">
        <v>1055</v>
      </c>
      <c r="C467" s="179" t="s">
        <v>2844</v>
      </c>
      <c r="D467" s="426" t="s">
        <v>3068</v>
      </c>
      <c r="E467" s="179" t="s">
        <v>345</v>
      </c>
      <c r="F467" s="206">
        <v>1</v>
      </c>
      <c r="G467" s="196">
        <v>7000</v>
      </c>
      <c r="H467" s="206">
        <f t="shared" si="21"/>
        <v>7000</v>
      </c>
      <c r="I467" s="196"/>
      <c r="J467" s="196" t="s">
        <v>1148</v>
      </c>
      <c r="K467" s="179" t="s">
        <v>3130</v>
      </c>
      <c r="L467" s="157">
        <f t="shared" si="22"/>
        <v>1</v>
      </c>
      <c r="M467" s="138">
        <f t="shared" si="23"/>
        <v>7000</v>
      </c>
    </row>
    <row r="468" s="157" customFormat="1" customHeight="1" spans="1:13">
      <c r="A468" s="142" t="s">
        <v>3119</v>
      </c>
      <c r="B468" s="179" t="s">
        <v>1060</v>
      </c>
      <c r="C468" s="179" t="s">
        <v>2951</v>
      </c>
      <c r="D468" s="317" t="s">
        <v>3015</v>
      </c>
      <c r="E468" s="192" t="s">
        <v>345</v>
      </c>
      <c r="F468" s="194">
        <v>16</v>
      </c>
      <c r="G468" s="196">
        <v>5000</v>
      </c>
      <c r="H468" s="206">
        <f t="shared" si="21"/>
        <v>80000</v>
      </c>
      <c r="I468" s="186"/>
      <c r="J468" s="196" t="s">
        <v>1149</v>
      </c>
      <c r="K468" s="179" t="s">
        <v>975</v>
      </c>
      <c r="L468" s="157">
        <f t="shared" si="22"/>
        <v>16</v>
      </c>
      <c r="M468" s="138">
        <f t="shared" si="23"/>
        <v>80000</v>
      </c>
    </row>
    <row r="469" s="157" customFormat="1" customHeight="1" spans="1:13">
      <c r="A469" s="142" t="s">
        <v>3119</v>
      </c>
      <c r="B469" s="179" t="s">
        <v>1060</v>
      </c>
      <c r="C469" s="196" t="s">
        <v>3013</v>
      </c>
      <c r="D469" s="276" t="s">
        <v>3014</v>
      </c>
      <c r="E469" s="192" t="s">
        <v>345</v>
      </c>
      <c r="F469" s="194">
        <v>3</v>
      </c>
      <c r="G469" s="196">
        <v>1200</v>
      </c>
      <c r="H469" s="206">
        <f t="shared" si="21"/>
        <v>3600</v>
      </c>
      <c r="I469" s="186"/>
      <c r="J469" s="196" t="s">
        <v>1149</v>
      </c>
      <c r="K469" s="179" t="s">
        <v>975</v>
      </c>
      <c r="L469" s="157">
        <f t="shared" si="22"/>
        <v>3</v>
      </c>
      <c r="M469" s="138">
        <f t="shared" si="23"/>
        <v>3600</v>
      </c>
    </row>
    <row r="470" s="157" customFormat="1" customHeight="1" spans="1:13">
      <c r="A470" s="142" t="s">
        <v>3119</v>
      </c>
      <c r="B470" s="179" t="s">
        <v>1060</v>
      </c>
      <c r="C470" s="179" t="s">
        <v>2826</v>
      </c>
      <c r="D470" s="276" t="s">
        <v>3140</v>
      </c>
      <c r="E470" s="192" t="s">
        <v>345</v>
      </c>
      <c r="F470" s="194">
        <v>1</v>
      </c>
      <c r="G470" s="196">
        <v>15000</v>
      </c>
      <c r="H470" s="206">
        <f t="shared" si="21"/>
        <v>15000</v>
      </c>
      <c r="I470" s="186"/>
      <c r="J470" s="196" t="s">
        <v>1149</v>
      </c>
      <c r="K470" s="179" t="s">
        <v>975</v>
      </c>
      <c r="L470" s="157">
        <f t="shared" si="22"/>
        <v>1</v>
      </c>
      <c r="M470" s="138">
        <f t="shared" si="23"/>
        <v>15000</v>
      </c>
    </row>
    <row r="471" s="157" customFormat="1" customHeight="1" spans="1:13">
      <c r="A471" s="142" t="s">
        <v>3119</v>
      </c>
      <c r="B471" s="179" t="s">
        <v>1060</v>
      </c>
      <c r="C471" s="179" t="s">
        <v>2953</v>
      </c>
      <c r="D471" s="426" t="s">
        <v>3024</v>
      </c>
      <c r="E471" s="192" t="s">
        <v>345</v>
      </c>
      <c r="F471" s="194">
        <v>1</v>
      </c>
      <c r="G471" s="196">
        <v>1500</v>
      </c>
      <c r="H471" s="206">
        <f t="shared" si="21"/>
        <v>1500</v>
      </c>
      <c r="I471" s="186"/>
      <c r="J471" s="196" t="s">
        <v>1149</v>
      </c>
      <c r="K471" s="179" t="s">
        <v>975</v>
      </c>
      <c r="L471" s="157">
        <f t="shared" si="22"/>
        <v>1</v>
      </c>
      <c r="M471" s="138">
        <f t="shared" si="23"/>
        <v>1500</v>
      </c>
    </row>
    <row r="472" s="157" customFormat="1" customHeight="1" spans="1:13">
      <c r="A472" s="142" t="s">
        <v>3119</v>
      </c>
      <c r="B472" s="179" t="s">
        <v>1060</v>
      </c>
      <c r="C472" s="179" t="s">
        <v>2844</v>
      </c>
      <c r="D472" s="426" t="s">
        <v>3068</v>
      </c>
      <c r="E472" s="192" t="s">
        <v>345</v>
      </c>
      <c r="F472" s="194">
        <v>1</v>
      </c>
      <c r="G472" s="196">
        <v>7000</v>
      </c>
      <c r="H472" s="206">
        <f t="shared" si="21"/>
        <v>7000</v>
      </c>
      <c r="I472" s="186"/>
      <c r="J472" s="196" t="s">
        <v>1149</v>
      </c>
      <c r="K472" s="179" t="s">
        <v>975</v>
      </c>
      <c r="L472" s="157">
        <f t="shared" si="22"/>
        <v>1</v>
      </c>
      <c r="M472" s="138">
        <f t="shared" si="23"/>
        <v>7000</v>
      </c>
    </row>
    <row r="473" s="157" customFormat="1" customHeight="1" spans="1:13">
      <c r="A473" s="142" t="s">
        <v>3119</v>
      </c>
      <c r="B473" s="179" t="s">
        <v>1060</v>
      </c>
      <c r="C473" s="179" t="s">
        <v>2862</v>
      </c>
      <c r="D473" s="317" t="s">
        <v>2864</v>
      </c>
      <c r="E473" s="192" t="s">
        <v>345</v>
      </c>
      <c r="F473" s="194">
        <v>3</v>
      </c>
      <c r="G473" s="196">
        <v>90</v>
      </c>
      <c r="H473" s="206">
        <f t="shared" si="21"/>
        <v>270</v>
      </c>
      <c r="I473" s="186"/>
      <c r="J473" s="196" t="s">
        <v>1149</v>
      </c>
      <c r="K473" s="179" t="s">
        <v>975</v>
      </c>
      <c r="L473" s="157">
        <f t="shared" si="22"/>
        <v>3</v>
      </c>
      <c r="M473" s="138">
        <f t="shared" si="23"/>
        <v>270</v>
      </c>
    </row>
    <row r="474" s="157" customFormat="1" customHeight="1" spans="1:13">
      <c r="A474" s="142" t="s">
        <v>3119</v>
      </c>
      <c r="B474" s="179" t="s">
        <v>1060</v>
      </c>
      <c r="C474" s="179" t="s">
        <v>2949</v>
      </c>
      <c r="D474" s="426" t="s">
        <v>3029</v>
      </c>
      <c r="E474" s="192" t="s">
        <v>345</v>
      </c>
      <c r="F474" s="194">
        <v>1</v>
      </c>
      <c r="G474" s="196">
        <v>800</v>
      </c>
      <c r="H474" s="206">
        <f t="shared" si="21"/>
        <v>800</v>
      </c>
      <c r="I474" s="186"/>
      <c r="J474" s="196" t="s">
        <v>1149</v>
      </c>
      <c r="K474" s="179" t="s">
        <v>975</v>
      </c>
      <c r="L474" s="157">
        <f t="shared" si="22"/>
        <v>1</v>
      </c>
      <c r="M474" s="138">
        <f t="shared" si="23"/>
        <v>800</v>
      </c>
    </row>
    <row r="475" s="157" customFormat="1" customHeight="1" spans="1:13">
      <c r="A475" s="142" t="s">
        <v>3119</v>
      </c>
      <c r="B475" s="179" t="s">
        <v>1060</v>
      </c>
      <c r="C475" s="179" t="s">
        <v>2852</v>
      </c>
      <c r="D475" s="317" t="s">
        <v>2853</v>
      </c>
      <c r="E475" s="192" t="s">
        <v>345</v>
      </c>
      <c r="F475" s="194">
        <v>1</v>
      </c>
      <c r="G475" s="196">
        <v>2500</v>
      </c>
      <c r="H475" s="206">
        <f t="shared" si="21"/>
        <v>2500</v>
      </c>
      <c r="I475" s="186"/>
      <c r="J475" s="196" t="s">
        <v>1149</v>
      </c>
      <c r="K475" s="179" t="s">
        <v>975</v>
      </c>
      <c r="L475" s="157">
        <f t="shared" si="22"/>
        <v>1</v>
      </c>
      <c r="M475" s="138">
        <f t="shared" si="23"/>
        <v>2500</v>
      </c>
    </row>
    <row r="476" s="157" customFormat="1" customHeight="1" spans="1:13">
      <c r="A476" s="142" t="s">
        <v>3119</v>
      </c>
      <c r="B476" s="179" t="s">
        <v>1150</v>
      </c>
      <c r="C476" s="179" t="s">
        <v>2995</v>
      </c>
      <c r="D476" s="426" t="s">
        <v>2883</v>
      </c>
      <c r="E476" s="192" t="s">
        <v>345</v>
      </c>
      <c r="F476" s="194">
        <v>1</v>
      </c>
      <c r="G476" s="196">
        <v>15000</v>
      </c>
      <c r="H476" s="206">
        <f t="shared" si="21"/>
        <v>15000</v>
      </c>
      <c r="I476" s="186"/>
      <c r="J476" s="196" t="s">
        <v>1151</v>
      </c>
      <c r="K476" s="179" t="s">
        <v>3138</v>
      </c>
      <c r="L476" s="157">
        <f t="shared" si="22"/>
        <v>1</v>
      </c>
      <c r="M476" s="138">
        <f t="shared" si="23"/>
        <v>15000</v>
      </c>
    </row>
    <row r="477" s="157" customFormat="1" customHeight="1" spans="1:13">
      <c r="A477" s="142" t="s">
        <v>3119</v>
      </c>
      <c r="B477" s="179" t="s">
        <v>1150</v>
      </c>
      <c r="C477" s="179" t="s">
        <v>2846</v>
      </c>
      <c r="D477" s="426" t="s">
        <v>3043</v>
      </c>
      <c r="E477" s="192" t="s">
        <v>345</v>
      </c>
      <c r="F477" s="194">
        <v>3</v>
      </c>
      <c r="G477" s="196">
        <v>3500</v>
      </c>
      <c r="H477" s="206">
        <f t="shared" si="21"/>
        <v>10500</v>
      </c>
      <c r="I477" s="186"/>
      <c r="J477" s="196" t="s">
        <v>1151</v>
      </c>
      <c r="K477" s="179" t="s">
        <v>3138</v>
      </c>
      <c r="L477" s="157">
        <f t="shared" si="22"/>
        <v>3</v>
      </c>
      <c r="M477" s="138">
        <f t="shared" si="23"/>
        <v>10500</v>
      </c>
    </row>
    <row r="478" s="157" customFormat="1" customHeight="1" spans="1:13">
      <c r="A478" s="142" t="s">
        <v>3141</v>
      </c>
      <c r="B478" s="179" t="s">
        <v>1590</v>
      </c>
      <c r="C478" s="179" t="s">
        <v>2911</v>
      </c>
      <c r="D478" s="309" t="s">
        <v>3103</v>
      </c>
      <c r="E478" s="179" t="s">
        <v>345</v>
      </c>
      <c r="F478" s="206">
        <v>1</v>
      </c>
      <c r="G478" s="196">
        <v>8500</v>
      </c>
      <c r="H478" s="206">
        <f t="shared" si="21"/>
        <v>8500</v>
      </c>
      <c r="I478" s="186"/>
      <c r="J478" s="196"/>
      <c r="K478" s="179"/>
      <c r="L478" s="157">
        <f t="shared" si="22"/>
        <v>1</v>
      </c>
      <c r="M478" s="138">
        <f t="shared" si="23"/>
        <v>8500</v>
      </c>
    </row>
    <row r="479" s="157" customFormat="1" customHeight="1" spans="1:13">
      <c r="A479" s="142" t="s">
        <v>3141</v>
      </c>
      <c r="B479" s="179" t="s">
        <v>3109</v>
      </c>
      <c r="C479" s="179" t="s">
        <v>2911</v>
      </c>
      <c r="D479" s="309" t="s">
        <v>3120</v>
      </c>
      <c r="E479" s="179" t="s">
        <v>345</v>
      </c>
      <c r="F479" s="206">
        <v>1</v>
      </c>
      <c r="G479" s="196">
        <v>6500</v>
      </c>
      <c r="H479" s="206">
        <f t="shared" si="21"/>
        <v>6500</v>
      </c>
      <c r="I479" s="186"/>
      <c r="J479" s="196"/>
      <c r="K479" s="179"/>
      <c r="L479" s="157">
        <f t="shared" si="22"/>
        <v>1</v>
      </c>
      <c r="M479" s="138">
        <f t="shared" si="23"/>
        <v>6500</v>
      </c>
    </row>
    <row r="480" s="157" customFormat="1" customHeight="1" spans="1:13">
      <c r="A480" s="142" t="s">
        <v>3141</v>
      </c>
      <c r="B480" s="179" t="s">
        <v>3121</v>
      </c>
      <c r="C480" s="179" t="s">
        <v>2911</v>
      </c>
      <c r="D480" s="309" t="s">
        <v>3120</v>
      </c>
      <c r="E480" s="179" t="s">
        <v>345</v>
      </c>
      <c r="F480" s="206">
        <v>1</v>
      </c>
      <c r="G480" s="196">
        <v>6500</v>
      </c>
      <c r="H480" s="206">
        <f t="shared" si="21"/>
        <v>6500</v>
      </c>
      <c r="I480" s="186"/>
      <c r="J480" s="196"/>
      <c r="K480" s="179"/>
      <c r="L480" s="157">
        <f t="shared" si="22"/>
        <v>1</v>
      </c>
      <c r="M480" s="138">
        <f t="shared" si="23"/>
        <v>6500</v>
      </c>
    </row>
    <row r="481" s="157" customFormat="1" customHeight="1" spans="1:13">
      <c r="A481" s="142" t="s">
        <v>3141</v>
      </c>
      <c r="B481" s="179" t="s">
        <v>3123</v>
      </c>
      <c r="C481" s="179" t="s">
        <v>2911</v>
      </c>
      <c r="D481" s="309" t="s">
        <v>3120</v>
      </c>
      <c r="E481" s="179" t="s">
        <v>345</v>
      </c>
      <c r="F481" s="206">
        <v>1</v>
      </c>
      <c r="G481" s="196">
        <v>6500</v>
      </c>
      <c r="H481" s="206">
        <f t="shared" si="21"/>
        <v>6500</v>
      </c>
      <c r="I481" s="186"/>
      <c r="J481" s="196"/>
      <c r="K481" s="179"/>
      <c r="L481" s="157">
        <f t="shared" si="22"/>
        <v>1</v>
      </c>
      <c r="M481" s="138">
        <f t="shared" si="23"/>
        <v>6500</v>
      </c>
    </row>
    <row r="482" s="157" customFormat="1" customHeight="1" spans="1:13">
      <c r="A482" s="142" t="s">
        <v>3141</v>
      </c>
      <c r="B482" s="179" t="s">
        <v>3124</v>
      </c>
      <c r="C482" s="179" t="s">
        <v>2911</v>
      </c>
      <c r="D482" s="309" t="s">
        <v>3103</v>
      </c>
      <c r="E482" s="179" t="s">
        <v>345</v>
      </c>
      <c r="F482" s="206">
        <v>1</v>
      </c>
      <c r="G482" s="196">
        <v>8500</v>
      </c>
      <c r="H482" s="206">
        <f t="shared" si="21"/>
        <v>8500</v>
      </c>
      <c r="I482" s="186"/>
      <c r="J482" s="196"/>
      <c r="K482" s="179"/>
      <c r="L482" s="157">
        <f t="shared" si="22"/>
        <v>1</v>
      </c>
      <c r="M482" s="138">
        <f t="shared" si="23"/>
        <v>8500</v>
      </c>
    </row>
    <row r="483" s="157" customFormat="1" customHeight="1" spans="1:13">
      <c r="A483" s="142" t="s">
        <v>3141</v>
      </c>
      <c r="B483" s="179" t="s">
        <v>3125</v>
      </c>
      <c r="C483" s="179" t="s">
        <v>2911</v>
      </c>
      <c r="D483" s="309" t="s">
        <v>3103</v>
      </c>
      <c r="E483" s="179" t="s">
        <v>345</v>
      </c>
      <c r="F483" s="206">
        <v>1</v>
      </c>
      <c r="G483" s="196">
        <v>8500</v>
      </c>
      <c r="H483" s="206">
        <f t="shared" si="21"/>
        <v>8500</v>
      </c>
      <c r="I483" s="186"/>
      <c r="J483" s="196"/>
      <c r="K483" s="179"/>
      <c r="L483" s="157">
        <f t="shared" si="22"/>
        <v>1</v>
      </c>
      <c r="M483" s="138">
        <f t="shared" si="23"/>
        <v>8500</v>
      </c>
    </row>
    <row r="484" s="157" customFormat="1" customHeight="1" spans="1:13">
      <c r="A484" s="142" t="s">
        <v>3141</v>
      </c>
      <c r="B484" s="179" t="s">
        <v>1562</v>
      </c>
      <c r="C484" s="179" t="s">
        <v>2911</v>
      </c>
      <c r="D484" s="309" t="s">
        <v>3103</v>
      </c>
      <c r="E484" s="179" t="s">
        <v>345</v>
      </c>
      <c r="F484" s="206">
        <v>1</v>
      </c>
      <c r="G484" s="196">
        <v>8500</v>
      </c>
      <c r="H484" s="206">
        <f t="shared" si="21"/>
        <v>8500</v>
      </c>
      <c r="I484" s="186"/>
      <c r="J484" s="196"/>
      <c r="K484" s="179"/>
      <c r="L484" s="157">
        <f t="shared" si="22"/>
        <v>1</v>
      </c>
      <c r="M484" s="138">
        <f t="shared" si="23"/>
        <v>8500</v>
      </c>
    </row>
    <row r="485" s="157" customFormat="1" customHeight="1" spans="1:13">
      <c r="A485" s="142" t="s">
        <v>3141</v>
      </c>
      <c r="B485" s="179" t="s">
        <v>3122</v>
      </c>
      <c r="C485" s="179" t="s">
        <v>2911</v>
      </c>
      <c r="D485" s="309" t="s">
        <v>3120</v>
      </c>
      <c r="E485" s="179" t="s">
        <v>345</v>
      </c>
      <c r="F485" s="206">
        <v>1</v>
      </c>
      <c r="G485" s="196">
        <v>6500</v>
      </c>
      <c r="H485" s="206">
        <f t="shared" si="21"/>
        <v>6500</v>
      </c>
      <c r="I485" s="186"/>
      <c r="J485" s="196"/>
      <c r="K485" s="179"/>
      <c r="L485" s="157">
        <f t="shared" si="22"/>
        <v>1</v>
      </c>
      <c r="M485" s="138">
        <f t="shared" si="23"/>
        <v>6500</v>
      </c>
    </row>
    <row r="486" s="157" customFormat="1" customHeight="1" spans="1:13">
      <c r="A486" s="142" t="s">
        <v>3141</v>
      </c>
      <c r="B486" s="179" t="s">
        <v>893</v>
      </c>
      <c r="C486" s="179" t="s">
        <v>2911</v>
      </c>
      <c r="D486" s="309" t="s">
        <v>3103</v>
      </c>
      <c r="E486" s="179" t="s">
        <v>345</v>
      </c>
      <c r="F486" s="206">
        <v>1</v>
      </c>
      <c r="G486" s="196">
        <v>8500</v>
      </c>
      <c r="H486" s="206">
        <f t="shared" si="21"/>
        <v>8500</v>
      </c>
      <c r="I486" s="186"/>
      <c r="J486" s="196"/>
      <c r="K486" s="179"/>
      <c r="L486" s="157">
        <f t="shared" si="22"/>
        <v>1</v>
      </c>
      <c r="M486" s="138">
        <f t="shared" si="23"/>
        <v>8500</v>
      </c>
    </row>
    <row r="487" s="157" customFormat="1" customHeight="1" spans="1:13">
      <c r="A487" s="142" t="s">
        <v>3142</v>
      </c>
      <c r="B487" s="179" t="s">
        <v>1155</v>
      </c>
      <c r="C487" s="179" t="s">
        <v>3006</v>
      </c>
      <c r="D487" s="426" t="s">
        <v>3143</v>
      </c>
      <c r="E487" s="192" t="s">
        <v>345</v>
      </c>
      <c r="F487" s="194">
        <v>6</v>
      </c>
      <c r="G487" s="196">
        <v>1000</v>
      </c>
      <c r="H487" s="206">
        <f t="shared" si="21"/>
        <v>6000</v>
      </c>
      <c r="I487" s="186"/>
      <c r="J487" s="196" t="s">
        <v>1156</v>
      </c>
      <c r="K487" s="179" t="s">
        <v>890</v>
      </c>
      <c r="L487" s="157">
        <f t="shared" ref="L487:L534" si="24" xml:space="preserve">F487/4*3</f>
        <v>4.5</v>
      </c>
      <c r="M487" s="138">
        <f t="shared" si="23"/>
        <v>4500</v>
      </c>
    </row>
    <row r="488" s="157" customFormat="1" customHeight="1" spans="1:13">
      <c r="A488" s="142" t="s">
        <v>3142</v>
      </c>
      <c r="B488" s="179" t="s">
        <v>1155</v>
      </c>
      <c r="C488" s="179" t="s">
        <v>3008</v>
      </c>
      <c r="D488" s="317" t="s">
        <v>3009</v>
      </c>
      <c r="E488" s="192" t="s">
        <v>345</v>
      </c>
      <c r="F488" s="194">
        <v>6</v>
      </c>
      <c r="G488" s="196">
        <v>600</v>
      </c>
      <c r="H488" s="206">
        <f t="shared" si="21"/>
        <v>3600</v>
      </c>
      <c r="I488" s="186"/>
      <c r="J488" s="196" t="s">
        <v>1156</v>
      </c>
      <c r="K488" s="179" t="s">
        <v>890</v>
      </c>
      <c r="L488" s="157">
        <f t="shared" si="24"/>
        <v>4.5</v>
      </c>
      <c r="M488" s="138">
        <f t="shared" si="23"/>
        <v>2700</v>
      </c>
    </row>
    <row r="489" s="157" customFormat="1" customHeight="1" spans="1:13">
      <c r="A489" s="142" t="s">
        <v>3142</v>
      </c>
      <c r="B489" s="179" t="s">
        <v>1165</v>
      </c>
      <c r="C489" s="179" t="s">
        <v>2951</v>
      </c>
      <c r="D489" s="317" t="s">
        <v>3015</v>
      </c>
      <c r="E489" s="192" t="s">
        <v>345</v>
      </c>
      <c r="F489" s="194">
        <v>36</v>
      </c>
      <c r="G489" s="196">
        <v>5000</v>
      </c>
      <c r="H489" s="206">
        <f t="shared" si="21"/>
        <v>180000</v>
      </c>
      <c r="I489" s="186"/>
      <c r="J489" s="196" t="s">
        <v>1166</v>
      </c>
      <c r="K489" s="179" t="s">
        <v>890</v>
      </c>
      <c r="L489" s="157">
        <f t="shared" si="24"/>
        <v>27</v>
      </c>
      <c r="M489" s="138">
        <f t="shared" si="23"/>
        <v>135000</v>
      </c>
    </row>
    <row r="490" s="157" customFormat="1" customHeight="1" spans="1:13">
      <c r="A490" s="142" t="s">
        <v>3142</v>
      </c>
      <c r="B490" s="179" t="s">
        <v>1165</v>
      </c>
      <c r="C490" s="196" t="s">
        <v>3013</v>
      </c>
      <c r="D490" s="276" t="s">
        <v>3014</v>
      </c>
      <c r="E490" s="192" t="s">
        <v>345</v>
      </c>
      <c r="F490" s="194">
        <v>12</v>
      </c>
      <c r="G490" s="186">
        <v>1200</v>
      </c>
      <c r="H490" s="206">
        <f t="shared" si="21"/>
        <v>14400</v>
      </c>
      <c r="I490" s="186"/>
      <c r="J490" s="196" t="s">
        <v>1166</v>
      </c>
      <c r="K490" s="179" t="s">
        <v>890</v>
      </c>
      <c r="L490" s="157">
        <f t="shared" si="24"/>
        <v>9</v>
      </c>
      <c r="M490" s="138">
        <f t="shared" si="23"/>
        <v>10800</v>
      </c>
    </row>
    <row r="491" s="157" customFormat="1" customHeight="1" spans="1:13">
      <c r="A491" s="142" t="s">
        <v>3142</v>
      </c>
      <c r="B491" s="179" t="s">
        <v>1165</v>
      </c>
      <c r="C491" s="196" t="s">
        <v>3040</v>
      </c>
      <c r="D491" s="309" t="s">
        <v>3041</v>
      </c>
      <c r="E491" s="192" t="s">
        <v>345</v>
      </c>
      <c r="F491" s="194">
        <v>3</v>
      </c>
      <c r="G491" s="196">
        <v>2000</v>
      </c>
      <c r="H491" s="206">
        <f t="shared" si="21"/>
        <v>6000</v>
      </c>
      <c r="I491" s="186"/>
      <c r="J491" s="196" t="s">
        <v>1166</v>
      </c>
      <c r="K491" s="179" t="s">
        <v>890</v>
      </c>
      <c r="L491" s="157">
        <f t="shared" si="24"/>
        <v>2.25</v>
      </c>
      <c r="M491" s="138">
        <f t="shared" si="23"/>
        <v>4500</v>
      </c>
    </row>
    <row r="492" s="157" customFormat="1" customHeight="1" spans="1:13">
      <c r="A492" s="142" t="s">
        <v>3142</v>
      </c>
      <c r="B492" s="179" t="s">
        <v>1165</v>
      </c>
      <c r="C492" s="179" t="s">
        <v>2926</v>
      </c>
      <c r="D492" s="276" t="s">
        <v>3101</v>
      </c>
      <c r="E492" s="192" t="s">
        <v>345</v>
      </c>
      <c r="F492" s="194">
        <v>6</v>
      </c>
      <c r="G492" s="196">
        <v>2500</v>
      </c>
      <c r="H492" s="206">
        <f t="shared" si="21"/>
        <v>15000</v>
      </c>
      <c r="I492" s="186"/>
      <c r="J492" s="196" t="s">
        <v>1166</v>
      </c>
      <c r="K492" s="179" t="s">
        <v>890</v>
      </c>
      <c r="L492" s="157">
        <f t="shared" si="24"/>
        <v>4.5</v>
      </c>
      <c r="M492" s="138">
        <f t="shared" si="23"/>
        <v>11250</v>
      </c>
    </row>
    <row r="493" s="157" customFormat="1" customHeight="1" spans="1:13">
      <c r="A493" s="142" t="s">
        <v>3142</v>
      </c>
      <c r="B493" s="179" t="s">
        <v>1165</v>
      </c>
      <c r="C493" s="179" t="s">
        <v>2862</v>
      </c>
      <c r="D493" s="317" t="s">
        <v>2864</v>
      </c>
      <c r="E493" s="192" t="s">
        <v>345</v>
      </c>
      <c r="F493" s="194">
        <v>12</v>
      </c>
      <c r="G493" s="186">
        <v>90</v>
      </c>
      <c r="H493" s="206">
        <f t="shared" si="21"/>
        <v>1080</v>
      </c>
      <c r="I493" s="186"/>
      <c r="J493" s="196" t="s">
        <v>1166</v>
      </c>
      <c r="K493" s="179" t="s">
        <v>890</v>
      </c>
      <c r="L493" s="157">
        <f t="shared" si="24"/>
        <v>9</v>
      </c>
      <c r="M493" s="138">
        <f t="shared" si="23"/>
        <v>810</v>
      </c>
    </row>
    <row r="494" s="157" customFormat="1" customHeight="1" spans="1:13">
      <c r="A494" s="142" t="s">
        <v>3142</v>
      </c>
      <c r="B494" s="179" t="s">
        <v>1165</v>
      </c>
      <c r="C494" s="179" t="s">
        <v>2949</v>
      </c>
      <c r="D494" s="426" t="s">
        <v>3029</v>
      </c>
      <c r="E494" s="192" t="s">
        <v>345</v>
      </c>
      <c r="F494" s="194">
        <v>3</v>
      </c>
      <c r="G494" s="186">
        <v>800</v>
      </c>
      <c r="H494" s="206">
        <f t="shared" si="21"/>
        <v>2400</v>
      </c>
      <c r="I494" s="186"/>
      <c r="J494" s="196" t="s">
        <v>1166</v>
      </c>
      <c r="K494" s="179" t="s">
        <v>890</v>
      </c>
      <c r="L494" s="157">
        <f t="shared" si="24"/>
        <v>2.25</v>
      </c>
      <c r="M494" s="138">
        <f t="shared" si="23"/>
        <v>1800</v>
      </c>
    </row>
    <row r="495" s="157" customFormat="1" customHeight="1" spans="1:13">
      <c r="A495" s="142" t="s">
        <v>3142</v>
      </c>
      <c r="B495" s="179" t="s">
        <v>1167</v>
      </c>
      <c r="C495" s="179" t="s">
        <v>2938</v>
      </c>
      <c r="D495" s="426" t="s">
        <v>3023</v>
      </c>
      <c r="E495" s="192" t="s">
        <v>345</v>
      </c>
      <c r="F495" s="194">
        <v>3</v>
      </c>
      <c r="G495" s="196">
        <v>1500</v>
      </c>
      <c r="H495" s="206">
        <f t="shared" si="21"/>
        <v>4500</v>
      </c>
      <c r="I495" s="186"/>
      <c r="J495" s="196" t="s">
        <v>1168</v>
      </c>
      <c r="K495" s="179" t="s">
        <v>3144</v>
      </c>
      <c r="L495" s="157">
        <f t="shared" si="24"/>
        <v>2.25</v>
      </c>
      <c r="M495" s="138">
        <f t="shared" si="23"/>
        <v>3375</v>
      </c>
    </row>
    <row r="496" s="157" customFormat="1" customHeight="1" spans="1:13">
      <c r="A496" s="142" t="s">
        <v>3142</v>
      </c>
      <c r="B496" s="179" t="s">
        <v>1167</v>
      </c>
      <c r="C496" s="196" t="s">
        <v>2838</v>
      </c>
      <c r="D496" s="426" t="s">
        <v>3099</v>
      </c>
      <c r="E496" s="191" t="s">
        <v>345</v>
      </c>
      <c r="F496" s="194">
        <v>3</v>
      </c>
      <c r="G496" s="196">
        <v>4500</v>
      </c>
      <c r="H496" s="206">
        <f t="shared" si="21"/>
        <v>13500</v>
      </c>
      <c r="I496" s="186"/>
      <c r="J496" s="196" t="s">
        <v>1168</v>
      </c>
      <c r="K496" s="179" t="s">
        <v>3144</v>
      </c>
      <c r="L496" s="157">
        <f t="shared" si="24"/>
        <v>2.25</v>
      </c>
      <c r="M496" s="138">
        <f t="shared" si="23"/>
        <v>10125</v>
      </c>
    </row>
    <row r="497" s="157" customFormat="1" customHeight="1" spans="1:13">
      <c r="A497" s="142" t="s">
        <v>3142</v>
      </c>
      <c r="B497" s="179" t="s">
        <v>1171</v>
      </c>
      <c r="C497" s="179" t="s">
        <v>2850</v>
      </c>
      <c r="D497" s="426" t="s">
        <v>3088</v>
      </c>
      <c r="E497" s="192" t="s">
        <v>345</v>
      </c>
      <c r="F497" s="194">
        <v>3</v>
      </c>
      <c r="G497" s="196">
        <v>2000</v>
      </c>
      <c r="H497" s="206">
        <f t="shared" si="21"/>
        <v>6000</v>
      </c>
      <c r="I497" s="186"/>
      <c r="J497" s="196" t="s">
        <v>1172</v>
      </c>
      <c r="K497" s="179" t="s">
        <v>3144</v>
      </c>
      <c r="L497" s="157">
        <f t="shared" si="24"/>
        <v>2.25</v>
      </c>
      <c r="M497" s="138">
        <f t="shared" si="23"/>
        <v>4500</v>
      </c>
    </row>
    <row r="498" s="157" customFormat="1" customHeight="1" spans="1:13">
      <c r="A498" s="142" t="s">
        <v>3142</v>
      </c>
      <c r="B498" s="179" t="s">
        <v>1173</v>
      </c>
      <c r="C498" s="179" t="s">
        <v>2951</v>
      </c>
      <c r="D498" s="317" t="s">
        <v>3015</v>
      </c>
      <c r="E498" s="192" t="s">
        <v>345</v>
      </c>
      <c r="F498" s="194">
        <v>3</v>
      </c>
      <c r="G498" s="196">
        <v>5000</v>
      </c>
      <c r="H498" s="206">
        <f t="shared" si="21"/>
        <v>15000</v>
      </c>
      <c r="I498" s="186"/>
      <c r="J498" s="196" t="s">
        <v>1174</v>
      </c>
      <c r="K498" s="179" t="s">
        <v>3144</v>
      </c>
      <c r="L498" s="157">
        <f t="shared" si="24"/>
        <v>2.25</v>
      </c>
      <c r="M498" s="138">
        <f t="shared" si="23"/>
        <v>11250</v>
      </c>
    </row>
    <row r="499" s="157" customFormat="1" customHeight="1" spans="1:13">
      <c r="A499" s="142" t="s">
        <v>3142</v>
      </c>
      <c r="B499" s="179" t="s">
        <v>1173</v>
      </c>
      <c r="C499" s="179" t="s">
        <v>2938</v>
      </c>
      <c r="D499" s="426" t="s">
        <v>3023</v>
      </c>
      <c r="E499" s="192" t="s">
        <v>345</v>
      </c>
      <c r="F499" s="194">
        <v>3</v>
      </c>
      <c r="G499" s="196">
        <v>1500</v>
      </c>
      <c r="H499" s="206">
        <f t="shared" si="21"/>
        <v>4500</v>
      </c>
      <c r="I499" s="186"/>
      <c r="J499" s="196" t="s">
        <v>1174</v>
      </c>
      <c r="K499" s="179" t="s">
        <v>3144</v>
      </c>
      <c r="L499" s="157">
        <f t="shared" si="24"/>
        <v>2.25</v>
      </c>
      <c r="M499" s="138">
        <f t="shared" si="23"/>
        <v>3375</v>
      </c>
    </row>
    <row r="500" s="157" customFormat="1" customHeight="1" spans="1:13">
      <c r="A500" s="142" t="s">
        <v>3142</v>
      </c>
      <c r="B500" s="179" t="s">
        <v>1173</v>
      </c>
      <c r="C500" s="196" t="s">
        <v>2838</v>
      </c>
      <c r="D500" s="426" t="s">
        <v>3099</v>
      </c>
      <c r="E500" s="191" t="s">
        <v>345</v>
      </c>
      <c r="F500" s="194">
        <v>3</v>
      </c>
      <c r="G500" s="196">
        <v>4500</v>
      </c>
      <c r="H500" s="206">
        <f t="shared" si="21"/>
        <v>13500</v>
      </c>
      <c r="I500" s="186"/>
      <c r="J500" s="196" t="s">
        <v>1174</v>
      </c>
      <c r="K500" s="179" t="s">
        <v>3144</v>
      </c>
      <c r="L500" s="157">
        <f t="shared" si="24"/>
        <v>2.25</v>
      </c>
      <c r="M500" s="138">
        <f t="shared" si="23"/>
        <v>10125</v>
      </c>
    </row>
    <row r="501" s="157" customFormat="1" customHeight="1" spans="1:13">
      <c r="A501" s="142" t="s">
        <v>3142</v>
      </c>
      <c r="B501" s="179" t="s">
        <v>1178</v>
      </c>
      <c r="C501" s="179" t="s">
        <v>2846</v>
      </c>
      <c r="D501" s="426" t="s">
        <v>3043</v>
      </c>
      <c r="E501" s="192" t="s">
        <v>345</v>
      </c>
      <c r="F501" s="194">
        <v>3</v>
      </c>
      <c r="G501" s="196">
        <v>3500</v>
      </c>
      <c r="H501" s="206">
        <f t="shared" si="21"/>
        <v>10500</v>
      </c>
      <c r="I501" s="186"/>
      <c r="J501" s="196" t="s">
        <v>1179</v>
      </c>
      <c r="K501" s="179" t="s">
        <v>3144</v>
      </c>
      <c r="L501" s="157">
        <f t="shared" si="24"/>
        <v>2.25</v>
      </c>
      <c r="M501" s="138">
        <f t="shared" si="23"/>
        <v>7875</v>
      </c>
    </row>
    <row r="502" s="157" customFormat="1" customHeight="1" spans="1:13">
      <c r="A502" s="142" t="s">
        <v>3142</v>
      </c>
      <c r="B502" s="179" t="s">
        <v>3145</v>
      </c>
      <c r="C502" s="179" t="s">
        <v>2862</v>
      </c>
      <c r="D502" s="317" t="s">
        <v>2864</v>
      </c>
      <c r="E502" s="192" t="s">
        <v>345</v>
      </c>
      <c r="F502" s="194">
        <v>3</v>
      </c>
      <c r="G502" s="196">
        <v>90</v>
      </c>
      <c r="H502" s="206">
        <f t="shared" si="21"/>
        <v>270</v>
      </c>
      <c r="I502" s="186"/>
      <c r="J502" s="196" t="s">
        <v>3146</v>
      </c>
      <c r="K502" s="179" t="s">
        <v>3144</v>
      </c>
      <c r="L502" s="157">
        <f t="shared" si="24"/>
        <v>2.25</v>
      </c>
      <c r="M502" s="138">
        <f t="shared" si="23"/>
        <v>202.5</v>
      </c>
    </row>
    <row r="503" s="157" customFormat="1" customHeight="1" spans="1:13">
      <c r="A503" s="142" t="s">
        <v>3142</v>
      </c>
      <c r="B503" s="179" t="s">
        <v>3147</v>
      </c>
      <c r="C503" s="179" t="s">
        <v>2862</v>
      </c>
      <c r="D503" s="317" t="s">
        <v>2864</v>
      </c>
      <c r="E503" s="192" t="s">
        <v>345</v>
      </c>
      <c r="F503" s="194">
        <v>3</v>
      </c>
      <c r="G503" s="196">
        <v>90</v>
      </c>
      <c r="H503" s="206">
        <f t="shared" si="21"/>
        <v>270</v>
      </c>
      <c r="I503" s="186"/>
      <c r="J503" s="196" t="s">
        <v>3148</v>
      </c>
      <c r="K503" s="179" t="s">
        <v>3144</v>
      </c>
      <c r="L503" s="157">
        <f t="shared" si="24"/>
        <v>2.25</v>
      </c>
      <c r="M503" s="138">
        <f t="shared" si="23"/>
        <v>202.5</v>
      </c>
    </row>
    <row r="504" s="157" customFormat="1" customHeight="1" spans="1:13">
      <c r="A504" s="142" t="s">
        <v>3142</v>
      </c>
      <c r="B504" s="179" t="s">
        <v>908</v>
      </c>
      <c r="C504" s="179" t="s">
        <v>2951</v>
      </c>
      <c r="D504" s="317" t="s">
        <v>3015</v>
      </c>
      <c r="E504" s="192" t="s">
        <v>345</v>
      </c>
      <c r="F504" s="194">
        <v>6</v>
      </c>
      <c r="G504" s="196">
        <v>5000</v>
      </c>
      <c r="H504" s="206">
        <f t="shared" si="21"/>
        <v>30000</v>
      </c>
      <c r="I504" s="186"/>
      <c r="J504" s="196" t="s">
        <v>1184</v>
      </c>
      <c r="K504" s="179" t="s">
        <v>3149</v>
      </c>
      <c r="L504" s="157">
        <f t="shared" si="24"/>
        <v>4.5</v>
      </c>
      <c r="M504" s="138">
        <f t="shared" si="23"/>
        <v>22500</v>
      </c>
    </row>
    <row r="505" s="157" customFormat="1" customHeight="1" spans="1:13">
      <c r="A505" s="142" t="s">
        <v>3142</v>
      </c>
      <c r="B505" s="179" t="s">
        <v>908</v>
      </c>
      <c r="C505" s="196" t="s">
        <v>3013</v>
      </c>
      <c r="D505" s="276" t="s">
        <v>3014</v>
      </c>
      <c r="E505" s="192" t="s">
        <v>345</v>
      </c>
      <c r="F505" s="194">
        <v>3</v>
      </c>
      <c r="G505" s="186">
        <v>1200</v>
      </c>
      <c r="H505" s="206">
        <f t="shared" si="21"/>
        <v>3600</v>
      </c>
      <c r="I505" s="186"/>
      <c r="J505" s="196" t="s">
        <v>1184</v>
      </c>
      <c r="K505" s="179" t="s">
        <v>3149</v>
      </c>
      <c r="L505" s="157">
        <f t="shared" si="24"/>
        <v>2.25</v>
      </c>
      <c r="M505" s="138">
        <f t="shared" si="23"/>
        <v>2700</v>
      </c>
    </row>
    <row r="506" s="157" customFormat="1" customHeight="1" spans="1:13">
      <c r="A506" s="142" t="s">
        <v>3142</v>
      </c>
      <c r="B506" s="179" t="s">
        <v>908</v>
      </c>
      <c r="C506" s="179" t="s">
        <v>2844</v>
      </c>
      <c r="D506" s="426" t="s">
        <v>3068</v>
      </c>
      <c r="E506" s="192" t="s">
        <v>345</v>
      </c>
      <c r="F506" s="194">
        <v>3</v>
      </c>
      <c r="G506" s="196">
        <v>7000</v>
      </c>
      <c r="H506" s="206">
        <f t="shared" si="21"/>
        <v>21000</v>
      </c>
      <c r="I506" s="186"/>
      <c r="J506" s="196" t="s">
        <v>1184</v>
      </c>
      <c r="K506" s="179" t="s">
        <v>3149</v>
      </c>
      <c r="L506" s="157">
        <f t="shared" si="24"/>
        <v>2.25</v>
      </c>
      <c r="M506" s="138">
        <f t="shared" si="23"/>
        <v>15750</v>
      </c>
    </row>
    <row r="507" s="157" customFormat="1" customHeight="1" spans="1:13">
      <c r="A507" s="142" t="s">
        <v>3142</v>
      </c>
      <c r="B507" s="179" t="s">
        <v>908</v>
      </c>
      <c r="C507" s="179" t="s">
        <v>2862</v>
      </c>
      <c r="D507" s="317" t="s">
        <v>2864</v>
      </c>
      <c r="E507" s="192" t="s">
        <v>345</v>
      </c>
      <c r="F507" s="194">
        <v>3</v>
      </c>
      <c r="G507" s="186">
        <v>90</v>
      </c>
      <c r="H507" s="206">
        <f t="shared" si="21"/>
        <v>270</v>
      </c>
      <c r="I507" s="186"/>
      <c r="J507" s="196" t="s">
        <v>1184</v>
      </c>
      <c r="K507" s="179" t="s">
        <v>3149</v>
      </c>
      <c r="L507" s="157">
        <f t="shared" si="24"/>
        <v>2.25</v>
      </c>
      <c r="M507" s="138">
        <f t="shared" si="23"/>
        <v>202.5</v>
      </c>
    </row>
    <row r="508" s="157" customFormat="1" customHeight="1" spans="1:13">
      <c r="A508" s="142" t="s">
        <v>3142</v>
      </c>
      <c r="B508" s="179" t="s">
        <v>908</v>
      </c>
      <c r="C508" s="179" t="s">
        <v>2949</v>
      </c>
      <c r="D508" s="426" t="s">
        <v>3029</v>
      </c>
      <c r="E508" s="192" t="s">
        <v>345</v>
      </c>
      <c r="F508" s="194">
        <v>3</v>
      </c>
      <c r="G508" s="186">
        <v>800</v>
      </c>
      <c r="H508" s="206">
        <f t="shared" si="21"/>
        <v>2400</v>
      </c>
      <c r="I508" s="186"/>
      <c r="J508" s="196" t="s">
        <v>1184</v>
      </c>
      <c r="K508" s="179" t="s">
        <v>3149</v>
      </c>
      <c r="L508" s="157">
        <f t="shared" si="24"/>
        <v>2.25</v>
      </c>
      <c r="M508" s="138">
        <f t="shared" si="23"/>
        <v>1800</v>
      </c>
    </row>
    <row r="509" s="157" customFormat="1" customHeight="1" spans="1:13">
      <c r="A509" s="142" t="s">
        <v>3142</v>
      </c>
      <c r="B509" s="179" t="s">
        <v>910</v>
      </c>
      <c r="C509" s="179" t="s">
        <v>2951</v>
      </c>
      <c r="D509" s="317" t="s">
        <v>3015</v>
      </c>
      <c r="E509" s="192" t="s">
        <v>345</v>
      </c>
      <c r="F509" s="194">
        <v>6</v>
      </c>
      <c r="G509" s="196">
        <v>5000</v>
      </c>
      <c r="H509" s="206">
        <f t="shared" si="21"/>
        <v>30000</v>
      </c>
      <c r="I509" s="186"/>
      <c r="J509" s="196" t="s">
        <v>1185</v>
      </c>
      <c r="K509" s="179" t="s">
        <v>3149</v>
      </c>
      <c r="L509" s="157">
        <f t="shared" si="24"/>
        <v>4.5</v>
      </c>
      <c r="M509" s="138">
        <f t="shared" si="23"/>
        <v>22500</v>
      </c>
    </row>
    <row r="510" s="157" customFormat="1" customHeight="1" spans="1:13">
      <c r="A510" s="142" t="s">
        <v>3142</v>
      </c>
      <c r="B510" s="179" t="s">
        <v>910</v>
      </c>
      <c r="C510" s="196" t="s">
        <v>3013</v>
      </c>
      <c r="D510" s="276" t="s">
        <v>3014</v>
      </c>
      <c r="E510" s="192" t="s">
        <v>345</v>
      </c>
      <c r="F510" s="194">
        <v>3</v>
      </c>
      <c r="G510" s="186">
        <v>1200</v>
      </c>
      <c r="H510" s="206">
        <f t="shared" si="21"/>
        <v>3600</v>
      </c>
      <c r="I510" s="186"/>
      <c r="J510" s="196" t="s">
        <v>1185</v>
      </c>
      <c r="K510" s="179" t="s">
        <v>3149</v>
      </c>
      <c r="L510" s="157">
        <f t="shared" si="24"/>
        <v>2.25</v>
      </c>
      <c r="M510" s="138">
        <f t="shared" si="23"/>
        <v>2700</v>
      </c>
    </row>
    <row r="511" s="157" customFormat="1" customHeight="1" spans="1:13">
      <c r="A511" s="142" t="s">
        <v>3142</v>
      </c>
      <c r="B511" s="179" t="s">
        <v>910</v>
      </c>
      <c r="C511" s="179" t="s">
        <v>2862</v>
      </c>
      <c r="D511" s="317" t="s">
        <v>2864</v>
      </c>
      <c r="E511" s="192" t="s">
        <v>345</v>
      </c>
      <c r="F511" s="194">
        <v>3</v>
      </c>
      <c r="G511" s="186">
        <v>90</v>
      </c>
      <c r="H511" s="206">
        <f t="shared" si="21"/>
        <v>270</v>
      </c>
      <c r="I511" s="186"/>
      <c r="J511" s="196" t="s">
        <v>1185</v>
      </c>
      <c r="K511" s="179" t="s">
        <v>3149</v>
      </c>
      <c r="L511" s="157">
        <f t="shared" si="24"/>
        <v>2.25</v>
      </c>
      <c r="M511" s="138">
        <f t="shared" si="23"/>
        <v>202.5</v>
      </c>
    </row>
    <row r="512" s="157" customFormat="1" customHeight="1" spans="1:13">
      <c r="A512" s="142" t="s">
        <v>3142</v>
      </c>
      <c r="B512" s="179" t="s">
        <v>910</v>
      </c>
      <c r="C512" s="179" t="s">
        <v>2949</v>
      </c>
      <c r="D512" s="426" t="s">
        <v>3029</v>
      </c>
      <c r="E512" s="192" t="s">
        <v>345</v>
      </c>
      <c r="F512" s="194">
        <v>3</v>
      </c>
      <c r="G512" s="186">
        <v>800</v>
      </c>
      <c r="H512" s="206">
        <f t="shared" si="21"/>
        <v>2400</v>
      </c>
      <c r="I512" s="186"/>
      <c r="J512" s="196" t="s">
        <v>1185</v>
      </c>
      <c r="K512" s="179" t="s">
        <v>3149</v>
      </c>
      <c r="L512" s="157">
        <f t="shared" si="24"/>
        <v>2.25</v>
      </c>
      <c r="M512" s="138">
        <f t="shared" si="23"/>
        <v>1800</v>
      </c>
    </row>
    <row r="513" s="157" customFormat="1" customHeight="1" spans="1:13">
      <c r="A513" s="142" t="s">
        <v>3142</v>
      </c>
      <c r="B513" s="179" t="s">
        <v>3150</v>
      </c>
      <c r="C513" s="179" t="s">
        <v>2951</v>
      </c>
      <c r="D513" s="317" t="s">
        <v>3015</v>
      </c>
      <c r="E513" s="192" t="s">
        <v>345</v>
      </c>
      <c r="F513" s="194">
        <v>3</v>
      </c>
      <c r="G513" s="196">
        <v>5000</v>
      </c>
      <c r="H513" s="206">
        <f t="shared" si="21"/>
        <v>15000</v>
      </c>
      <c r="I513" s="186"/>
      <c r="J513" s="196" t="s">
        <v>1186</v>
      </c>
      <c r="K513" s="179" t="s">
        <v>3149</v>
      </c>
      <c r="L513" s="157">
        <f t="shared" si="24"/>
        <v>2.25</v>
      </c>
      <c r="M513" s="138">
        <f t="shared" si="23"/>
        <v>11250</v>
      </c>
    </row>
    <row r="514" s="157" customFormat="1" customHeight="1" spans="1:13">
      <c r="A514" s="142" t="s">
        <v>3142</v>
      </c>
      <c r="B514" s="179" t="s">
        <v>3150</v>
      </c>
      <c r="C514" s="196" t="s">
        <v>3013</v>
      </c>
      <c r="D514" s="276" t="s">
        <v>3014</v>
      </c>
      <c r="E514" s="192" t="s">
        <v>345</v>
      </c>
      <c r="F514" s="194">
        <v>3</v>
      </c>
      <c r="G514" s="186">
        <v>1200</v>
      </c>
      <c r="H514" s="206">
        <f t="shared" si="21"/>
        <v>3600</v>
      </c>
      <c r="I514" s="186"/>
      <c r="J514" s="196" t="s">
        <v>1186</v>
      </c>
      <c r="K514" s="179" t="s">
        <v>3149</v>
      </c>
      <c r="L514" s="157">
        <f t="shared" si="24"/>
        <v>2.25</v>
      </c>
      <c r="M514" s="138">
        <f t="shared" si="23"/>
        <v>2700</v>
      </c>
    </row>
    <row r="515" s="157" customFormat="1" customHeight="1" spans="1:13">
      <c r="A515" s="142" t="s">
        <v>3142</v>
      </c>
      <c r="B515" s="179" t="s">
        <v>3150</v>
      </c>
      <c r="C515" s="196" t="s">
        <v>3040</v>
      </c>
      <c r="D515" s="309" t="s">
        <v>3041</v>
      </c>
      <c r="E515" s="192" t="s">
        <v>345</v>
      </c>
      <c r="F515" s="194">
        <v>3</v>
      </c>
      <c r="G515" s="186">
        <v>2000</v>
      </c>
      <c r="H515" s="206">
        <f t="shared" si="21"/>
        <v>6000</v>
      </c>
      <c r="I515" s="186"/>
      <c r="J515" s="196" t="s">
        <v>1186</v>
      </c>
      <c r="K515" s="179" t="s">
        <v>3149</v>
      </c>
      <c r="L515" s="157">
        <f t="shared" si="24"/>
        <v>2.25</v>
      </c>
      <c r="M515" s="138">
        <f t="shared" si="23"/>
        <v>4500</v>
      </c>
    </row>
    <row r="516" s="157" customFormat="1" customHeight="1" spans="1:13">
      <c r="A516" s="142" t="s">
        <v>3142</v>
      </c>
      <c r="B516" s="179" t="s">
        <v>3150</v>
      </c>
      <c r="C516" s="179" t="s">
        <v>2926</v>
      </c>
      <c r="D516" s="276" t="s">
        <v>3101</v>
      </c>
      <c r="E516" s="192" t="s">
        <v>345</v>
      </c>
      <c r="F516" s="194">
        <v>3</v>
      </c>
      <c r="G516" s="196">
        <v>2500</v>
      </c>
      <c r="H516" s="206">
        <f t="shared" si="21"/>
        <v>7500</v>
      </c>
      <c r="I516" s="186"/>
      <c r="J516" s="196" t="s">
        <v>1186</v>
      </c>
      <c r="K516" s="179" t="s">
        <v>3149</v>
      </c>
      <c r="L516" s="157">
        <f t="shared" si="24"/>
        <v>2.25</v>
      </c>
      <c r="M516" s="138">
        <f t="shared" si="23"/>
        <v>5625</v>
      </c>
    </row>
    <row r="517" s="157" customFormat="1" customHeight="1" spans="1:13">
      <c r="A517" s="142" t="s">
        <v>3142</v>
      </c>
      <c r="B517" s="179" t="s">
        <v>3150</v>
      </c>
      <c r="C517" s="179" t="s">
        <v>2862</v>
      </c>
      <c r="D517" s="317" t="s">
        <v>2864</v>
      </c>
      <c r="E517" s="192" t="s">
        <v>345</v>
      </c>
      <c r="F517" s="194">
        <v>3</v>
      </c>
      <c r="G517" s="186">
        <v>90</v>
      </c>
      <c r="H517" s="206">
        <f t="shared" ref="H517:H580" si="25" xml:space="preserve">F517*G517</f>
        <v>270</v>
      </c>
      <c r="I517" s="186"/>
      <c r="J517" s="196" t="s">
        <v>1186</v>
      </c>
      <c r="K517" s="179" t="s">
        <v>3149</v>
      </c>
      <c r="L517" s="157">
        <f t="shared" si="24"/>
        <v>2.25</v>
      </c>
      <c r="M517" s="138">
        <f t="shared" ref="M517:M580" si="26" xml:space="preserve">G517*L517</f>
        <v>202.5</v>
      </c>
    </row>
    <row r="518" s="157" customFormat="1" customHeight="1" spans="1:13">
      <c r="A518" s="142" t="s">
        <v>3142</v>
      </c>
      <c r="B518" s="179" t="s">
        <v>3150</v>
      </c>
      <c r="C518" s="179" t="s">
        <v>2949</v>
      </c>
      <c r="D518" s="426" t="s">
        <v>3029</v>
      </c>
      <c r="E518" s="192" t="s">
        <v>345</v>
      </c>
      <c r="F518" s="194">
        <v>3</v>
      </c>
      <c r="G518" s="186">
        <v>800</v>
      </c>
      <c r="H518" s="206">
        <f t="shared" si="25"/>
        <v>2400</v>
      </c>
      <c r="I518" s="186"/>
      <c r="J518" s="196" t="s">
        <v>1186</v>
      </c>
      <c r="K518" s="179" t="s">
        <v>3149</v>
      </c>
      <c r="L518" s="157">
        <f t="shared" si="24"/>
        <v>2.25</v>
      </c>
      <c r="M518" s="138">
        <f t="shared" si="26"/>
        <v>1800</v>
      </c>
    </row>
    <row r="519" s="786" customFormat="1" customHeight="1" spans="1:13">
      <c r="A519" s="142" t="s">
        <v>3142</v>
      </c>
      <c r="B519" s="179" t="s">
        <v>1190</v>
      </c>
      <c r="C519" s="179" t="s">
        <v>2951</v>
      </c>
      <c r="D519" s="317" t="s">
        <v>3015</v>
      </c>
      <c r="E519" s="192" t="s">
        <v>345</v>
      </c>
      <c r="F519" s="194">
        <v>6</v>
      </c>
      <c r="G519" s="196">
        <v>5000</v>
      </c>
      <c r="H519" s="206">
        <f t="shared" si="25"/>
        <v>30000</v>
      </c>
      <c r="I519" s="186"/>
      <c r="J519" s="196" t="s">
        <v>1191</v>
      </c>
      <c r="K519" s="179" t="s">
        <v>3149</v>
      </c>
      <c r="L519" s="157">
        <f t="shared" si="24"/>
        <v>4.5</v>
      </c>
      <c r="M519" s="138">
        <f t="shared" si="26"/>
        <v>22500</v>
      </c>
    </row>
    <row r="520" s="786" customFormat="1" customHeight="1" spans="1:13">
      <c r="A520" s="142" t="s">
        <v>3142</v>
      </c>
      <c r="B520" s="179" t="s">
        <v>1190</v>
      </c>
      <c r="C520" s="196" t="s">
        <v>3013</v>
      </c>
      <c r="D520" s="276" t="s">
        <v>3014</v>
      </c>
      <c r="E520" s="192" t="s">
        <v>345</v>
      </c>
      <c r="F520" s="194">
        <v>3</v>
      </c>
      <c r="G520" s="186">
        <v>1200</v>
      </c>
      <c r="H520" s="206">
        <f t="shared" si="25"/>
        <v>3600</v>
      </c>
      <c r="I520" s="186"/>
      <c r="J520" s="196" t="s">
        <v>1191</v>
      </c>
      <c r="K520" s="179" t="s">
        <v>3149</v>
      </c>
      <c r="L520" s="157">
        <f t="shared" si="24"/>
        <v>2.25</v>
      </c>
      <c r="M520" s="138">
        <f t="shared" si="26"/>
        <v>2700</v>
      </c>
    </row>
    <row r="521" s="786" customFormat="1" customHeight="1" spans="1:13">
      <c r="A521" s="142" t="s">
        <v>3142</v>
      </c>
      <c r="B521" s="179" t="s">
        <v>1190</v>
      </c>
      <c r="C521" s="179" t="s">
        <v>2862</v>
      </c>
      <c r="D521" s="317" t="s">
        <v>2864</v>
      </c>
      <c r="E521" s="192" t="s">
        <v>345</v>
      </c>
      <c r="F521" s="194">
        <v>3</v>
      </c>
      <c r="G521" s="186">
        <v>90</v>
      </c>
      <c r="H521" s="206">
        <f t="shared" si="25"/>
        <v>270</v>
      </c>
      <c r="I521" s="186"/>
      <c r="J521" s="196" t="s">
        <v>1191</v>
      </c>
      <c r="K521" s="179" t="s">
        <v>3149</v>
      </c>
      <c r="L521" s="157">
        <f t="shared" si="24"/>
        <v>2.25</v>
      </c>
      <c r="M521" s="138">
        <f t="shared" si="26"/>
        <v>202.5</v>
      </c>
    </row>
    <row r="522" s="157" customFormat="1" customHeight="1" spans="1:13">
      <c r="A522" s="142" t="s">
        <v>3142</v>
      </c>
      <c r="B522" s="179" t="s">
        <v>1192</v>
      </c>
      <c r="C522" s="179" t="s">
        <v>2951</v>
      </c>
      <c r="D522" s="317" t="s">
        <v>3015</v>
      </c>
      <c r="E522" s="192" t="s">
        <v>345</v>
      </c>
      <c r="F522" s="194">
        <v>21</v>
      </c>
      <c r="G522" s="196">
        <v>5000</v>
      </c>
      <c r="H522" s="206">
        <f t="shared" si="25"/>
        <v>105000</v>
      </c>
      <c r="I522" s="186"/>
      <c r="J522" s="196"/>
      <c r="K522" s="179" t="s">
        <v>3144</v>
      </c>
      <c r="L522" s="157">
        <f t="shared" si="24"/>
        <v>15.75</v>
      </c>
      <c r="M522" s="138">
        <f t="shared" si="26"/>
        <v>78750</v>
      </c>
    </row>
    <row r="523" s="157" customFormat="1" customHeight="1" spans="1:13">
      <c r="A523" s="142" t="s">
        <v>3142</v>
      </c>
      <c r="B523" s="179" t="s">
        <v>1192</v>
      </c>
      <c r="C523" s="196" t="s">
        <v>3013</v>
      </c>
      <c r="D523" s="276" t="s">
        <v>3014</v>
      </c>
      <c r="E523" s="192" t="s">
        <v>345</v>
      </c>
      <c r="F523" s="194">
        <v>6</v>
      </c>
      <c r="G523" s="196">
        <v>1200</v>
      </c>
      <c r="H523" s="206">
        <f t="shared" si="25"/>
        <v>7200</v>
      </c>
      <c r="I523" s="186"/>
      <c r="J523" s="196"/>
      <c r="K523" s="179" t="s">
        <v>3144</v>
      </c>
      <c r="L523" s="157">
        <f t="shared" si="24"/>
        <v>4.5</v>
      </c>
      <c r="M523" s="138">
        <f t="shared" si="26"/>
        <v>5400</v>
      </c>
    </row>
    <row r="524" s="157" customFormat="1" customHeight="1" spans="1:13">
      <c r="A524" s="142" t="s">
        <v>3142</v>
      </c>
      <c r="B524" s="179" t="s">
        <v>1192</v>
      </c>
      <c r="C524" s="179" t="s">
        <v>2953</v>
      </c>
      <c r="D524" s="426" t="s">
        <v>3024</v>
      </c>
      <c r="E524" s="192" t="s">
        <v>345</v>
      </c>
      <c r="F524" s="194">
        <v>9</v>
      </c>
      <c r="G524" s="196">
        <v>1500</v>
      </c>
      <c r="H524" s="206">
        <f t="shared" si="25"/>
        <v>13500</v>
      </c>
      <c r="I524" s="186"/>
      <c r="J524" s="196"/>
      <c r="K524" s="179" t="s">
        <v>3144</v>
      </c>
      <c r="L524" s="157">
        <f t="shared" si="24"/>
        <v>6.75</v>
      </c>
      <c r="M524" s="138">
        <f t="shared" si="26"/>
        <v>10125</v>
      </c>
    </row>
    <row r="525" s="157" customFormat="1" customHeight="1" spans="1:13">
      <c r="A525" s="142" t="s">
        <v>3142</v>
      </c>
      <c r="B525" s="179" t="s">
        <v>1192</v>
      </c>
      <c r="C525" s="179" t="s">
        <v>2938</v>
      </c>
      <c r="D525" s="426" t="s">
        <v>3023</v>
      </c>
      <c r="E525" s="192" t="s">
        <v>345</v>
      </c>
      <c r="F525" s="194">
        <v>6</v>
      </c>
      <c r="G525" s="196">
        <v>1500</v>
      </c>
      <c r="H525" s="206">
        <f t="shared" si="25"/>
        <v>9000</v>
      </c>
      <c r="I525" s="186"/>
      <c r="J525" s="196"/>
      <c r="K525" s="179" t="s">
        <v>3144</v>
      </c>
      <c r="L525" s="157">
        <f t="shared" si="24"/>
        <v>4.5</v>
      </c>
      <c r="M525" s="138">
        <f t="shared" si="26"/>
        <v>6750</v>
      </c>
    </row>
    <row r="526" s="157" customFormat="1" customHeight="1" spans="1:13">
      <c r="A526" s="142" t="s">
        <v>3142</v>
      </c>
      <c r="B526" s="179" t="s">
        <v>1192</v>
      </c>
      <c r="C526" s="196" t="s">
        <v>2838</v>
      </c>
      <c r="D526" s="426" t="s">
        <v>3099</v>
      </c>
      <c r="E526" s="191" t="s">
        <v>345</v>
      </c>
      <c r="F526" s="194">
        <v>21</v>
      </c>
      <c r="G526" s="196">
        <v>4500</v>
      </c>
      <c r="H526" s="206">
        <f t="shared" si="25"/>
        <v>94500</v>
      </c>
      <c r="I526" s="186"/>
      <c r="J526" s="196"/>
      <c r="K526" s="179" t="s">
        <v>3144</v>
      </c>
      <c r="L526" s="157">
        <f t="shared" si="24"/>
        <v>15.75</v>
      </c>
      <c r="M526" s="138">
        <f t="shared" si="26"/>
        <v>70875</v>
      </c>
    </row>
    <row r="527" s="157" customFormat="1" customHeight="1" spans="1:13">
      <c r="A527" s="142" t="s">
        <v>3142</v>
      </c>
      <c r="B527" s="179" t="s">
        <v>1192</v>
      </c>
      <c r="C527" s="179" t="s">
        <v>2926</v>
      </c>
      <c r="D527" s="276" t="s">
        <v>3101</v>
      </c>
      <c r="E527" s="192" t="s">
        <v>345</v>
      </c>
      <c r="F527" s="194">
        <v>3</v>
      </c>
      <c r="G527" s="196">
        <v>2500</v>
      </c>
      <c r="H527" s="206">
        <f t="shared" si="25"/>
        <v>7500</v>
      </c>
      <c r="I527" s="186"/>
      <c r="J527" s="196"/>
      <c r="K527" s="179" t="s">
        <v>3144</v>
      </c>
      <c r="L527" s="157">
        <f t="shared" si="24"/>
        <v>2.25</v>
      </c>
      <c r="M527" s="138">
        <f t="shared" si="26"/>
        <v>5625</v>
      </c>
    </row>
    <row r="528" s="157" customFormat="1" customHeight="1" spans="1:13">
      <c r="A528" s="142" t="s">
        <v>3142</v>
      </c>
      <c r="B528" s="179" t="s">
        <v>1192</v>
      </c>
      <c r="C528" s="179" t="s">
        <v>2974</v>
      </c>
      <c r="D528" s="426" t="s">
        <v>3151</v>
      </c>
      <c r="E528" s="192" t="s">
        <v>345</v>
      </c>
      <c r="F528" s="194">
        <v>21</v>
      </c>
      <c r="G528" s="196">
        <v>25000</v>
      </c>
      <c r="H528" s="206">
        <f t="shared" si="25"/>
        <v>525000</v>
      </c>
      <c r="I528" s="186"/>
      <c r="J528" s="196"/>
      <c r="K528" s="179" t="s">
        <v>3144</v>
      </c>
      <c r="L528" s="157">
        <f t="shared" si="24"/>
        <v>15.75</v>
      </c>
      <c r="M528" s="138">
        <f t="shared" si="26"/>
        <v>393750</v>
      </c>
    </row>
    <row r="529" s="157" customFormat="1" customHeight="1" spans="1:13">
      <c r="A529" s="142" t="s">
        <v>3142</v>
      </c>
      <c r="B529" s="179" t="s">
        <v>1192</v>
      </c>
      <c r="C529" s="179" t="s">
        <v>2862</v>
      </c>
      <c r="D529" s="317" t="s">
        <v>2864</v>
      </c>
      <c r="E529" s="192" t="s">
        <v>345</v>
      </c>
      <c r="F529" s="194">
        <v>6</v>
      </c>
      <c r="G529" s="196">
        <v>90</v>
      </c>
      <c r="H529" s="206">
        <f t="shared" si="25"/>
        <v>540</v>
      </c>
      <c r="I529" s="186"/>
      <c r="J529" s="196"/>
      <c r="K529" s="179" t="s">
        <v>3144</v>
      </c>
      <c r="L529" s="157">
        <f t="shared" si="24"/>
        <v>4.5</v>
      </c>
      <c r="M529" s="138">
        <f t="shared" si="26"/>
        <v>405</v>
      </c>
    </row>
    <row r="530" s="157" customFormat="1" customHeight="1" spans="1:13">
      <c r="A530" s="142" t="s">
        <v>3142</v>
      </c>
      <c r="B530" s="179" t="s">
        <v>1192</v>
      </c>
      <c r="C530" s="196" t="s">
        <v>3069</v>
      </c>
      <c r="D530" s="276" t="s">
        <v>3070</v>
      </c>
      <c r="E530" s="192" t="s">
        <v>345</v>
      </c>
      <c r="F530" s="194">
        <v>3</v>
      </c>
      <c r="G530" s="196">
        <v>2500</v>
      </c>
      <c r="H530" s="206">
        <f t="shared" si="25"/>
        <v>7500</v>
      </c>
      <c r="I530" s="186"/>
      <c r="J530" s="196"/>
      <c r="K530" s="179" t="s">
        <v>3144</v>
      </c>
      <c r="L530" s="157">
        <f t="shared" si="24"/>
        <v>2.25</v>
      </c>
      <c r="M530" s="138">
        <f t="shared" si="26"/>
        <v>5625</v>
      </c>
    </row>
    <row r="531" s="157" customFormat="1" customHeight="1" spans="1:13">
      <c r="A531" s="142" t="s">
        <v>3142</v>
      </c>
      <c r="B531" s="179" t="s">
        <v>1192</v>
      </c>
      <c r="C531" s="179" t="s">
        <v>2949</v>
      </c>
      <c r="D531" s="426" t="s">
        <v>3029</v>
      </c>
      <c r="E531" s="192" t="s">
        <v>345</v>
      </c>
      <c r="F531" s="194">
        <v>3</v>
      </c>
      <c r="G531" s="196">
        <v>800</v>
      </c>
      <c r="H531" s="206">
        <f t="shared" si="25"/>
        <v>2400</v>
      </c>
      <c r="I531" s="186"/>
      <c r="J531" s="196"/>
      <c r="K531" s="179" t="s">
        <v>3144</v>
      </c>
      <c r="L531" s="157">
        <f t="shared" si="24"/>
        <v>2.25</v>
      </c>
      <c r="M531" s="138">
        <f t="shared" si="26"/>
        <v>1800</v>
      </c>
    </row>
    <row r="532" s="157" customFormat="1" customHeight="1" spans="1:13">
      <c r="A532" s="142" t="s">
        <v>3142</v>
      </c>
      <c r="B532" s="196" t="s">
        <v>3152</v>
      </c>
      <c r="C532" s="179" t="s">
        <v>2951</v>
      </c>
      <c r="D532" s="317" t="s">
        <v>3015</v>
      </c>
      <c r="E532" s="192" t="s">
        <v>345</v>
      </c>
      <c r="F532" s="194">
        <v>3</v>
      </c>
      <c r="G532" s="196">
        <v>5000</v>
      </c>
      <c r="H532" s="206">
        <f t="shared" si="25"/>
        <v>15000</v>
      </c>
      <c r="I532" s="186"/>
      <c r="J532" s="196"/>
      <c r="K532" s="179" t="s">
        <v>3149</v>
      </c>
      <c r="L532" s="157">
        <f t="shared" si="24"/>
        <v>2.25</v>
      </c>
      <c r="M532" s="138">
        <f t="shared" si="26"/>
        <v>11250</v>
      </c>
    </row>
    <row r="533" s="157" customFormat="1" customHeight="1" spans="1:13">
      <c r="A533" s="142" t="s">
        <v>3142</v>
      </c>
      <c r="B533" s="196" t="s">
        <v>3152</v>
      </c>
      <c r="C533" s="179" t="s">
        <v>2938</v>
      </c>
      <c r="D533" s="426" t="s">
        <v>3023</v>
      </c>
      <c r="E533" s="192" t="s">
        <v>345</v>
      </c>
      <c r="F533" s="194">
        <v>3</v>
      </c>
      <c r="G533" s="196">
        <v>1500</v>
      </c>
      <c r="H533" s="206">
        <f t="shared" si="25"/>
        <v>4500</v>
      </c>
      <c r="I533" s="186"/>
      <c r="J533" s="196"/>
      <c r="K533" s="179" t="s">
        <v>3149</v>
      </c>
      <c r="L533" s="157">
        <f t="shared" si="24"/>
        <v>2.25</v>
      </c>
      <c r="M533" s="138">
        <f t="shared" si="26"/>
        <v>3375</v>
      </c>
    </row>
    <row r="534" s="157" customFormat="1" customHeight="1" spans="1:13">
      <c r="A534" s="142" t="s">
        <v>3142</v>
      </c>
      <c r="B534" s="196" t="s">
        <v>3152</v>
      </c>
      <c r="C534" s="196" t="s">
        <v>2838</v>
      </c>
      <c r="D534" s="426" t="s">
        <v>3099</v>
      </c>
      <c r="E534" s="191" t="s">
        <v>345</v>
      </c>
      <c r="F534" s="194">
        <v>3</v>
      </c>
      <c r="G534" s="196">
        <v>4500</v>
      </c>
      <c r="H534" s="206">
        <f t="shared" si="25"/>
        <v>13500</v>
      </c>
      <c r="I534" s="186"/>
      <c r="J534" s="196"/>
      <c r="K534" s="179" t="s">
        <v>3149</v>
      </c>
      <c r="L534" s="157">
        <f t="shared" si="24"/>
        <v>2.25</v>
      </c>
      <c r="M534" s="138">
        <f t="shared" si="26"/>
        <v>10125</v>
      </c>
    </row>
    <row r="535" s="157" customFormat="1" customHeight="1" spans="1:13">
      <c r="A535" s="290" t="s">
        <v>3153</v>
      </c>
      <c r="B535" s="179" t="s">
        <v>1155</v>
      </c>
      <c r="C535" s="179" t="s">
        <v>3006</v>
      </c>
      <c r="D535" s="426" t="s">
        <v>3143</v>
      </c>
      <c r="E535" s="192" t="s">
        <v>345</v>
      </c>
      <c r="F535" s="194">
        <v>2</v>
      </c>
      <c r="G535" s="196">
        <v>1000</v>
      </c>
      <c r="H535" s="206">
        <f t="shared" si="25"/>
        <v>2000</v>
      </c>
      <c r="I535" s="52"/>
      <c r="J535" s="196" t="s">
        <v>1199</v>
      </c>
      <c r="K535" s="767" t="s">
        <v>890</v>
      </c>
      <c r="L535" s="157">
        <f t="shared" ref="L535:L598" si="27" xml:space="preserve">F535</f>
        <v>2</v>
      </c>
      <c r="M535" s="138">
        <f t="shared" si="26"/>
        <v>2000</v>
      </c>
    </row>
    <row r="536" s="157" customFormat="1" customHeight="1" spans="1:13">
      <c r="A536" s="290" t="s">
        <v>3153</v>
      </c>
      <c r="B536" s="179" t="s">
        <v>1155</v>
      </c>
      <c r="C536" s="179" t="s">
        <v>3008</v>
      </c>
      <c r="D536" s="317" t="s">
        <v>3009</v>
      </c>
      <c r="E536" s="192" t="s">
        <v>345</v>
      </c>
      <c r="F536" s="194">
        <v>2</v>
      </c>
      <c r="G536" s="196">
        <v>600</v>
      </c>
      <c r="H536" s="206">
        <f t="shared" si="25"/>
        <v>1200</v>
      </c>
      <c r="I536" s="71"/>
      <c r="J536" s="196" t="s">
        <v>1199</v>
      </c>
      <c r="K536" s="767" t="s">
        <v>890</v>
      </c>
      <c r="L536" s="157">
        <f t="shared" si="27"/>
        <v>2</v>
      </c>
      <c r="M536" s="138">
        <f t="shared" si="26"/>
        <v>1200</v>
      </c>
    </row>
    <row r="537" s="157" customFormat="1" customHeight="1" spans="1:13">
      <c r="A537" s="290" t="s">
        <v>3153</v>
      </c>
      <c r="B537" s="767" t="s">
        <v>1165</v>
      </c>
      <c r="C537" s="767" t="s">
        <v>2951</v>
      </c>
      <c r="D537" s="794" t="s">
        <v>3015</v>
      </c>
      <c r="E537" s="795" t="s">
        <v>345</v>
      </c>
      <c r="F537" s="796">
        <v>12</v>
      </c>
      <c r="G537" s="263">
        <v>5000</v>
      </c>
      <c r="H537" s="206">
        <f t="shared" si="25"/>
        <v>60000</v>
      </c>
      <c r="I537" s="797"/>
      <c r="J537" s="263" t="s">
        <v>1203</v>
      </c>
      <c r="K537" s="767" t="s">
        <v>890</v>
      </c>
      <c r="L537" s="157">
        <f t="shared" si="27"/>
        <v>12</v>
      </c>
      <c r="M537" s="138">
        <f t="shared" si="26"/>
        <v>60000</v>
      </c>
    </row>
    <row r="538" s="157" customFormat="1" customHeight="1" spans="1:13">
      <c r="A538" s="142" t="s">
        <v>3153</v>
      </c>
      <c r="B538" s="179" t="s">
        <v>1165</v>
      </c>
      <c r="C538" s="196" t="s">
        <v>3013</v>
      </c>
      <c r="D538" s="276" t="s">
        <v>3014</v>
      </c>
      <c r="E538" s="192" t="s">
        <v>345</v>
      </c>
      <c r="F538" s="194">
        <v>4</v>
      </c>
      <c r="G538" s="186">
        <v>1200</v>
      </c>
      <c r="H538" s="206">
        <f t="shared" si="25"/>
        <v>4800</v>
      </c>
      <c r="I538" s="186"/>
      <c r="J538" s="196" t="s">
        <v>1203</v>
      </c>
      <c r="K538" s="179" t="s">
        <v>890</v>
      </c>
      <c r="L538" s="157">
        <f t="shared" si="27"/>
        <v>4</v>
      </c>
      <c r="M538" s="138">
        <f t="shared" si="26"/>
        <v>4800</v>
      </c>
    </row>
    <row r="539" s="157" customFormat="1" customHeight="1" spans="1:13">
      <c r="A539" s="142" t="s">
        <v>3153</v>
      </c>
      <c r="B539" s="179" t="s">
        <v>1165</v>
      </c>
      <c r="C539" s="196" t="s">
        <v>3040</v>
      </c>
      <c r="D539" s="309" t="s">
        <v>3041</v>
      </c>
      <c r="E539" s="192" t="s">
        <v>345</v>
      </c>
      <c r="F539" s="194">
        <v>1</v>
      </c>
      <c r="G539" s="196">
        <v>2000</v>
      </c>
      <c r="H539" s="206">
        <f t="shared" si="25"/>
        <v>2000</v>
      </c>
      <c r="I539" s="186"/>
      <c r="J539" s="196" t="s">
        <v>1203</v>
      </c>
      <c r="K539" s="179" t="s">
        <v>890</v>
      </c>
      <c r="L539" s="157">
        <f t="shared" si="27"/>
        <v>1</v>
      </c>
      <c r="M539" s="138">
        <f t="shared" si="26"/>
        <v>2000</v>
      </c>
    </row>
    <row r="540" s="157" customFormat="1" customHeight="1" spans="1:13">
      <c r="A540" s="142" t="s">
        <v>3153</v>
      </c>
      <c r="B540" s="179" t="s">
        <v>1165</v>
      </c>
      <c r="C540" s="179" t="s">
        <v>2926</v>
      </c>
      <c r="D540" s="276" t="s">
        <v>3101</v>
      </c>
      <c r="E540" s="192" t="s">
        <v>345</v>
      </c>
      <c r="F540" s="194">
        <v>2</v>
      </c>
      <c r="G540" s="196">
        <v>2500</v>
      </c>
      <c r="H540" s="206">
        <f t="shared" si="25"/>
        <v>5000</v>
      </c>
      <c r="I540" s="186"/>
      <c r="J540" s="196" t="s">
        <v>1203</v>
      </c>
      <c r="K540" s="179" t="s">
        <v>890</v>
      </c>
      <c r="L540" s="157">
        <f t="shared" si="27"/>
        <v>2</v>
      </c>
      <c r="M540" s="138">
        <f t="shared" si="26"/>
        <v>5000</v>
      </c>
    </row>
    <row r="541" s="157" customFormat="1" customHeight="1" spans="1:13">
      <c r="A541" s="142" t="s">
        <v>3153</v>
      </c>
      <c r="B541" s="179" t="s">
        <v>1165</v>
      </c>
      <c r="C541" s="179" t="s">
        <v>2862</v>
      </c>
      <c r="D541" s="317" t="s">
        <v>2864</v>
      </c>
      <c r="E541" s="192" t="s">
        <v>345</v>
      </c>
      <c r="F541" s="194">
        <v>4</v>
      </c>
      <c r="G541" s="186">
        <v>90</v>
      </c>
      <c r="H541" s="206">
        <f t="shared" si="25"/>
        <v>360</v>
      </c>
      <c r="I541" s="186"/>
      <c r="J541" s="196" t="s">
        <v>1203</v>
      </c>
      <c r="K541" s="179" t="s">
        <v>890</v>
      </c>
      <c r="L541" s="157">
        <f t="shared" si="27"/>
        <v>4</v>
      </c>
      <c r="M541" s="138">
        <f t="shared" si="26"/>
        <v>360</v>
      </c>
    </row>
    <row r="542" s="157" customFormat="1" customHeight="1" spans="1:13">
      <c r="A542" s="142" t="s">
        <v>3153</v>
      </c>
      <c r="B542" s="179" t="s">
        <v>1165</v>
      </c>
      <c r="C542" s="179" t="s">
        <v>2949</v>
      </c>
      <c r="D542" s="426" t="s">
        <v>3029</v>
      </c>
      <c r="E542" s="192" t="s">
        <v>345</v>
      </c>
      <c r="F542" s="194">
        <v>1</v>
      </c>
      <c r="G542" s="186">
        <v>800</v>
      </c>
      <c r="H542" s="206">
        <f t="shared" si="25"/>
        <v>800</v>
      </c>
      <c r="I542" s="186"/>
      <c r="J542" s="196" t="s">
        <v>1203</v>
      </c>
      <c r="K542" s="179" t="s">
        <v>890</v>
      </c>
      <c r="L542" s="157">
        <f t="shared" si="27"/>
        <v>1</v>
      </c>
      <c r="M542" s="138">
        <f t="shared" si="26"/>
        <v>800</v>
      </c>
    </row>
    <row r="543" s="157" customFormat="1" customHeight="1" spans="1:13">
      <c r="A543" s="142" t="s">
        <v>3153</v>
      </c>
      <c r="B543" s="179" t="s">
        <v>1167</v>
      </c>
      <c r="C543" s="179" t="s">
        <v>2938</v>
      </c>
      <c r="D543" s="426" t="s">
        <v>3023</v>
      </c>
      <c r="E543" s="192" t="s">
        <v>345</v>
      </c>
      <c r="F543" s="194">
        <v>2</v>
      </c>
      <c r="G543" s="196">
        <v>1500</v>
      </c>
      <c r="H543" s="206">
        <f t="shared" si="25"/>
        <v>3000</v>
      </c>
      <c r="I543" s="186"/>
      <c r="J543" s="196" t="s">
        <v>1204</v>
      </c>
      <c r="K543" s="179" t="s">
        <v>3144</v>
      </c>
      <c r="L543" s="157">
        <f t="shared" si="27"/>
        <v>2</v>
      </c>
      <c r="M543" s="138">
        <f t="shared" si="26"/>
        <v>3000</v>
      </c>
    </row>
    <row r="544" s="157" customFormat="1" customHeight="1" spans="1:13">
      <c r="A544" s="142" t="s">
        <v>3153</v>
      </c>
      <c r="B544" s="179" t="s">
        <v>1167</v>
      </c>
      <c r="C544" s="196" t="s">
        <v>2838</v>
      </c>
      <c r="D544" s="426" t="s">
        <v>3099</v>
      </c>
      <c r="E544" s="191" t="s">
        <v>345</v>
      </c>
      <c r="F544" s="194">
        <v>1</v>
      </c>
      <c r="G544" s="196">
        <v>4500</v>
      </c>
      <c r="H544" s="206">
        <f t="shared" si="25"/>
        <v>4500</v>
      </c>
      <c r="I544" s="186"/>
      <c r="J544" s="196" t="s">
        <v>1204</v>
      </c>
      <c r="K544" s="179" t="s">
        <v>3144</v>
      </c>
      <c r="L544" s="157">
        <f t="shared" si="27"/>
        <v>1</v>
      </c>
      <c r="M544" s="138">
        <f t="shared" si="26"/>
        <v>4500</v>
      </c>
    </row>
    <row r="545" s="157" customFormat="1" customHeight="1" spans="1:13">
      <c r="A545" s="142" t="s">
        <v>3153</v>
      </c>
      <c r="B545" s="179" t="s">
        <v>1171</v>
      </c>
      <c r="C545" s="179" t="s">
        <v>2850</v>
      </c>
      <c r="D545" s="426" t="s">
        <v>3088</v>
      </c>
      <c r="E545" s="192" t="s">
        <v>345</v>
      </c>
      <c r="F545" s="194">
        <v>1</v>
      </c>
      <c r="G545" s="196">
        <v>2000</v>
      </c>
      <c r="H545" s="206">
        <f t="shared" si="25"/>
        <v>2000</v>
      </c>
      <c r="I545" s="186"/>
      <c r="J545" s="196" t="s">
        <v>1206</v>
      </c>
      <c r="K545" s="179" t="s">
        <v>3144</v>
      </c>
      <c r="L545" s="157">
        <f t="shared" si="27"/>
        <v>1</v>
      </c>
      <c r="M545" s="138">
        <f t="shared" si="26"/>
        <v>2000</v>
      </c>
    </row>
    <row r="546" s="157" customFormat="1" customHeight="1" spans="1:13">
      <c r="A546" s="142" t="s">
        <v>3153</v>
      </c>
      <c r="B546" s="179" t="s">
        <v>1173</v>
      </c>
      <c r="C546" s="179" t="s">
        <v>2951</v>
      </c>
      <c r="D546" s="317" t="s">
        <v>3015</v>
      </c>
      <c r="E546" s="192" t="s">
        <v>345</v>
      </c>
      <c r="F546" s="194">
        <v>1</v>
      </c>
      <c r="G546" s="196">
        <v>5000</v>
      </c>
      <c r="H546" s="206">
        <f t="shared" si="25"/>
        <v>5000</v>
      </c>
      <c r="I546" s="186"/>
      <c r="J546" s="196" t="s">
        <v>1207</v>
      </c>
      <c r="K546" s="179" t="s">
        <v>3144</v>
      </c>
      <c r="L546" s="157">
        <f t="shared" si="27"/>
        <v>1</v>
      </c>
      <c r="M546" s="138">
        <f t="shared" si="26"/>
        <v>5000</v>
      </c>
    </row>
    <row r="547" s="157" customFormat="1" customHeight="1" spans="1:13">
      <c r="A547" s="142" t="s">
        <v>3153</v>
      </c>
      <c r="B547" s="179" t="s">
        <v>1173</v>
      </c>
      <c r="C547" s="179" t="s">
        <v>2938</v>
      </c>
      <c r="D547" s="426" t="s">
        <v>3023</v>
      </c>
      <c r="E547" s="192" t="s">
        <v>345</v>
      </c>
      <c r="F547" s="194">
        <v>2</v>
      </c>
      <c r="G547" s="196">
        <v>1500</v>
      </c>
      <c r="H547" s="206">
        <f t="shared" si="25"/>
        <v>3000</v>
      </c>
      <c r="I547" s="186"/>
      <c r="J547" s="196" t="s">
        <v>1207</v>
      </c>
      <c r="K547" s="179" t="s">
        <v>3144</v>
      </c>
      <c r="L547" s="157">
        <f t="shared" si="27"/>
        <v>2</v>
      </c>
      <c r="M547" s="138">
        <f t="shared" si="26"/>
        <v>3000</v>
      </c>
    </row>
    <row r="548" s="157" customFormat="1" customHeight="1" spans="1:13">
      <c r="A548" s="142" t="s">
        <v>3153</v>
      </c>
      <c r="B548" s="179" t="s">
        <v>1173</v>
      </c>
      <c r="C548" s="196" t="s">
        <v>2838</v>
      </c>
      <c r="D548" s="426" t="s">
        <v>3099</v>
      </c>
      <c r="E548" s="191" t="s">
        <v>345</v>
      </c>
      <c r="F548" s="194">
        <v>1</v>
      </c>
      <c r="G548" s="196">
        <v>4500</v>
      </c>
      <c r="H548" s="206">
        <f t="shared" si="25"/>
        <v>4500</v>
      </c>
      <c r="I548" s="186"/>
      <c r="J548" s="196" t="s">
        <v>1207</v>
      </c>
      <c r="K548" s="179" t="s">
        <v>3144</v>
      </c>
      <c r="L548" s="157">
        <f t="shared" si="27"/>
        <v>1</v>
      </c>
      <c r="M548" s="138">
        <f t="shared" si="26"/>
        <v>4500</v>
      </c>
    </row>
    <row r="549" s="157" customFormat="1" customHeight="1" spans="1:13">
      <c r="A549" s="142" t="s">
        <v>3153</v>
      </c>
      <c r="B549" s="179" t="s">
        <v>1178</v>
      </c>
      <c r="C549" s="179" t="s">
        <v>2846</v>
      </c>
      <c r="D549" s="426" t="s">
        <v>3043</v>
      </c>
      <c r="E549" s="192" t="s">
        <v>345</v>
      </c>
      <c r="F549" s="194">
        <v>1</v>
      </c>
      <c r="G549" s="196">
        <v>3500</v>
      </c>
      <c r="H549" s="206">
        <f t="shared" si="25"/>
        <v>3500</v>
      </c>
      <c r="I549" s="186"/>
      <c r="J549" s="196" t="s">
        <v>1210</v>
      </c>
      <c r="K549" s="179" t="s">
        <v>3144</v>
      </c>
      <c r="L549" s="157">
        <f t="shared" si="27"/>
        <v>1</v>
      </c>
      <c r="M549" s="138">
        <f t="shared" si="26"/>
        <v>3500</v>
      </c>
    </row>
    <row r="550" s="157" customFormat="1" customHeight="1" spans="1:13">
      <c r="A550" s="142" t="s">
        <v>3153</v>
      </c>
      <c r="B550" s="179" t="s">
        <v>3154</v>
      </c>
      <c r="C550" s="179" t="s">
        <v>2862</v>
      </c>
      <c r="D550" s="317" t="s">
        <v>2864</v>
      </c>
      <c r="E550" s="192" t="s">
        <v>345</v>
      </c>
      <c r="F550" s="194">
        <v>1</v>
      </c>
      <c r="G550" s="196">
        <v>90</v>
      </c>
      <c r="H550" s="206">
        <f t="shared" si="25"/>
        <v>90</v>
      </c>
      <c r="I550" s="186"/>
      <c r="J550" s="196" t="s">
        <v>1882</v>
      </c>
      <c r="K550" s="179" t="s">
        <v>3149</v>
      </c>
      <c r="L550" s="157">
        <f t="shared" si="27"/>
        <v>1</v>
      </c>
      <c r="M550" s="138">
        <f t="shared" si="26"/>
        <v>90</v>
      </c>
    </row>
    <row r="551" s="157" customFormat="1" customHeight="1" spans="1:13">
      <c r="A551" s="142" t="s">
        <v>3153</v>
      </c>
      <c r="B551" s="179" t="s">
        <v>3147</v>
      </c>
      <c r="C551" s="179" t="s">
        <v>2862</v>
      </c>
      <c r="D551" s="317" t="s">
        <v>2864</v>
      </c>
      <c r="E551" s="192" t="s">
        <v>345</v>
      </c>
      <c r="F551" s="194">
        <v>1</v>
      </c>
      <c r="G551" s="196">
        <v>90</v>
      </c>
      <c r="H551" s="206">
        <f t="shared" si="25"/>
        <v>90</v>
      </c>
      <c r="I551" s="186"/>
      <c r="J551" s="196" t="s">
        <v>1883</v>
      </c>
      <c r="K551" s="179" t="s">
        <v>3149</v>
      </c>
      <c r="L551" s="157">
        <f t="shared" si="27"/>
        <v>1</v>
      </c>
      <c r="M551" s="138">
        <f t="shared" si="26"/>
        <v>90</v>
      </c>
    </row>
    <row r="552" s="157" customFormat="1" customHeight="1" spans="1:13">
      <c r="A552" s="142" t="s">
        <v>3153</v>
      </c>
      <c r="B552" s="179" t="s">
        <v>908</v>
      </c>
      <c r="C552" s="179" t="s">
        <v>2951</v>
      </c>
      <c r="D552" s="317" t="s">
        <v>3015</v>
      </c>
      <c r="E552" s="192" t="s">
        <v>345</v>
      </c>
      <c r="F552" s="194">
        <v>2</v>
      </c>
      <c r="G552" s="196">
        <v>5000</v>
      </c>
      <c r="H552" s="206">
        <f t="shared" si="25"/>
        <v>10000</v>
      </c>
      <c r="I552" s="186"/>
      <c r="J552" s="196" t="s">
        <v>1213</v>
      </c>
      <c r="K552" s="179" t="s">
        <v>3149</v>
      </c>
      <c r="L552" s="157">
        <f t="shared" si="27"/>
        <v>2</v>
      </c>
      <c r="M552" s="138">
        <f t="shared" si="26"/>
        <v>10000</v>
      </c>
    </row>
    <row r="553" s="157" customFormat="1" customHeight="1" spans="1:13">
      <c r="A553" s="142" t="s">
        <v>3153</v>
      </c>
      <c r="B553" s="179" t="s">
        <v>908</v>
      </c>
      <c r="C553" s="196" t="s">
        <v>3013</v>
      </c>
      <c r="D553" s="276" t="s">
        <v>3014</v>
      </c>
      <c r="E553" s="192" t="s">
        <v>345</v>
      </c>
      <c r="F553" s="194">
        <v>1</v>
      </c>
      <c r="G553" s="196">
        <v>1200</v>
      </c>
      <c r="H553" s="206">
        <f t="shared" si="25"/>
        <v>1200</v>
      </c>
      <c r="I553" s="186"/>
      <c r="J553" s="196" t="s">
        <v>1213</v>
      </c>
      <c r="K553" s="179" t="s">
        <v>3149</v>
      </c>
      <c r="L553" s="157">
        <f t="shared" si="27"/>
        <v>1</v>
      </c>
      <c r="M553" s="138">
        <f t="shared" si="26"/>
        <v>1200</v>
      </c>
    </row>
    <row r="554" s="157" customFormat="1" customHeight="1" spans="1:13">
      <c r="A554" s="142" t="s">
        <v>3153</v>
      </c>
      <c r="B554" s="179" t="s">
        <v>908</v>
      </c>
      <c r="C554" s="179" t="s">
        <v>2844</v>
      </c>
      <c r="D554" s="426" t="s">
        <v>3068</v>
      </c>
      <c r="E554" s="192" t="s">
        <v>345</v>
      </c>
      <c r="F554" s="194">
        <v>1</v>
      </c>
      <c r="G554" s="196">
        <v>7000</v>
      </c>
      <c r="H554" s="206">
        <f t="shared" si="25"/>
        <v>7000</v>
      </c>
      <c r="I554" s="186"/>
      <c r="J554" s="196" t="s">
        <v>1213</v>
      </c>
      <c r="K554" s="179" t="s">
        <v>3149</v>
      </c>
      <c r="L554" s="157">
        <f t="shared" si="27"/>
        <v>1</v>
      </c>
      <c r="M554" s="138">
        <f t="shared" si="26"/>
        <v>7000</v>
      </c>
    </row>
    <row r="555" s="157" customFormat="1" customHeight="1" spans="1:13">
      <c r="A555" s="142" t="s">
        <v>3153</v>
      </c>
      <c r="B555" s="179" t="s">
        <v>908</v>
      </c>
      <c r="C555" s="179" t="s">
        <v>2862</v>
      </c>
      <c r="D555" s="317" t="s">
        <v>2864</v>
      </c>
      <c r="E555" s="192" t="s">
        <v>345</v>
      </c>
      <c r="F555" s="194">
        <v>1</v>
      </c>
      <c r="G555" s="196">
        <v>90</v>
      </c>
      <c r="H555" s="206">
        <f t="shared" si="25"/>
        <v>90</v>
      </c>
      <c r="I555" s="186"/>
      <c r="J555" s="196" t="s">
        <v>1213</v>
      </c>
      <c r="K555" s="179" t="s">
        <v>3149</v>
      </c>
      <c r="L555" s="157">
        <f t="shared" si="27"/>
        <v>1</v>
      </c>
      <c r="M555" s="138">
        <f t="shared" si="26"/>
        <v>90</v>
      </c>
    </row>
    <row r="556" s="157" customFormat="1" customHeight="1" spans="1:13">
      <c r="A556" s="142" t="s">
        <v>3153</v>
      </c>
      <c r="B556" s="179" t="s">
        <v>908</v>
      </c>
      <c r="C556" s="179" t="s">
        <v>2949</v>
      </c>
      <c r="D556" s="426" t="s">
        <v>3029</v>
      </c>
      <c r="E556" s="192" t="s">
        <v>345</v>
      </c>
      <c r="F556" s="194">
        <v>1</v>
      </c>
      <c r="G556" s="196">
        <v>800</v>
      </c>
      <c r="H556" s="206">
        <f t="shared" si="25"/>
        <v>800</v>
      </c>
      <c r="I556" s="186"/>
      <c r="J556" s="196" t="s">
        <v>1213</v>
      </c>
      <c r="K556" s="179" t="s">
        <v>3149</v>
      </c>
      <c r="L556" s="157">
        <f t="shared" si="27"/>
        <v>1</v>
      </c>
      <c r="M556" s="138">
        <f t="shared" si="26"/>
        <v>800</v>
      </c>
    </row>
    <row r="557" s="157" customFormat="1" customHeight="1" spans="1:13">
      <c r="A557" s="142" t="s">
        <v>3153</v>
      </c>
      <c r="B557" s="179" t="s">
        <v>910</v>
      </c>
      <c r="C557" s="179" t="s">
        <v>2951</v>
      </c>
      <c r="D557" s="317" t="s">
        <v>3015</v>
      </c>
      <c r="E557" s="192" t="s">
        <v>345</v>
      </c>
      <c r="F557" s="194">
        <v>2</v>
      </c>
      <c r="G557" s="196">
        <v>5000</v>
      </c>
      <c r="H557" s="206">
        <f t="shared" si="25"/>
        <v>10000</v>
      </c>
      <c r="I557" s="186"/>
      <c r="J557" s="196" t="s">
        <v>1214</v>
      </c>
      <c r="K557" s="179" t="s">
        <v>3149</v>
      </c>
      <c r="L557" s="157">
        <f t="shared" si="27"/>
        <v>2</v>
      </c>
      <c r="M557" s="138">
        <f t="shared" si="26"/>
        <v>10000</v>
      </c>
    </row>
    <row r="558" s="157" customFormat="1" customHeight="1" spans="1:13">
      <c r="A558" s="142" t="s">
        <v>3153</v>
      </c>
      <c r="B558" s="179" t="s">
        <v>910</v>
      </c>
      <c r="C558" s="196" t="s">
        <v>3013</v>
      </c>
      <c r="D558" s="276" t="s">
        <v>3014</v>
      </c>
      <c r="E558" s="192" t="s">
        <v>345</v>
      </c>
      <c r="F558" s="194">
        <v>1</v>
      </c>
      <c r="G558" s="196">
        <v>1200</v>
      </c>
      <c r="H558" s="206">
        <f t="shared" si="25"/>
        <v>1200</v>
      </c>
      <c r="I558" s="186"/>
      <c r="J558" s="196" t="s">
        <v>1214</v>
      </c>
      <c r="K558" s="179" t="s">
        <v>3149</v>
      </c>
      <c r="L558" s="157">
        <f t="shared" si="27"/>
        <v>1</v>
      </c>
      <c r="M558" s="138">
        <f t="shared" si="26"/>
        <v>1200</v>
      </c>
    </row>
    <row r="559" s="157" customFormat="1" customHeight="1" spans="1:13">
      <c r="A559" s="142" t="s">
        <v>3153</v>
      </c>
      <c r="B559" s="179" t="s">
        <v>910</v>
      </c>
      <c r="C559" s="179" t="s">
        <v>2862</v>
      </c>
      <c r="D559" s="317" t="s">
        <v>2864</v>
      </c>
      <c r="E559" s="192" t="s">
        <v>345</v>
      </c>
      <c r="F559" s="194">
        <v>1</v>
      </c>
      <c r="G559" s="196">
        <v>90</v>
      </c>
      <c r="H559" s="206">
        <f t="shared" si="25"/>
        <v>90</v>
      </c>
      <c r="I559" s="186"/>
      <c r="J559" s="196" t="s">
        <v>1214</v>
      </c>
      <c r="K559" s="179" t="s">
        <v>3149</v>
      </c>
      <c r="L559" s="157">
        <f t="shared" si="27"/>
        <v>1</v>
      </c>
      <c r="M559" s="138">
        <f t="shared" si="26"/>
        <v>90</v>
      </c>
    </row>
    <row r="560" s="157" customFormat="1" customHeight="1" spans="1:13">
      <c r="A560" s="142" t="s">
        <v>3153</v>
      </c>
      <c r="B560" s="179" t="s">
        <v>910</v>
      </c>
      <c r="C560" s="179" t="s">
        <v>2949</v>
      </c>
      <c r="D560" s="426" t="s">
        <v>3029</v>
      </c>
      <c r="E560" s="192" t="s">
        <v>345</v>
      </c>
      <c r="F560" s="194">
        <v>1</v>
      </c>
      <c r="G560" s="196">
        <v>800</v>
      </c>
      <c r="H560" s="206">
        <f t="shared" si="25"/>
        <v>800</v>
      </c>
      <c r="I560" s="186"/>
      <c r="J560" s="196" t="s">
        <v>1214</v>
      </c>
      <c r="K560" s="179" t="s">
        <v>3149</v>
      </c>
      <c r="L560" s="157">
        <f t="shared" si="27"/>
        <v>1</v>
      </c>
      <c r="M560" s="138">
        <f t="shared" si="26"/>
        <v>800</v>
      </c>
    </row>
    <row r="561" s="157" customFormat="1" customHeight="1" spans="1:13">
      <c r="A561" s="142" t="s">
        <v>3153</v>
      </c>
      <c r="B561" s="179" t="s">
        <v>913</v>
      </c>
      <c r="C561" s="179" t="s">
        <v>2951</v>
      </c>
      <c r="D561" s="317" t="s">
        <v>3015</v>
      </c>
      <c r="E561" s="192" t="s">
        <v>345</v>
      </c>
      <c r="F561" s="194">
        <v>2</v>
      </c>
      <c r="G561" s="196">
        <v>5000</v>
      </c>
      <c r="H561" s="206">
        <f t="shared" si="25"/>
        <v>10000</v>
      </c>
      <c r="I561" s="186"/>
      <c r="J561" s="196" t="s">
        <v>1215</v>
      </c>
      <c r="K561" s="179" t="s">
        <v>3149</v>
      </c>
      <c r="L561" s="157">
        <f t="shared" si="27"/>
        <v>2</v>
      </c>
      <c r="M561" s="138">
        <f t="shared" si="26"/>
        <v>10000</v>
      </c>
    </row>
    <row r="562" s="157" customFormat="1" customHeight="1" spans="1:13">
      <c r="A562" s="142" t="s">
        <v>3153</v>
      </c>
      <c r="B562" s="179" t="s">
        <v>913</v>
      </c>
      <c r="C562" s="196" t="s">
        <v>3040</v>
      </c>
      <c r="D562" s="309" t="s">
        <v>3041</v>
      </c>
      <c r="E562" s="192" t="s">
        <v>345</v>
      </c>
      <c r="F562" s="194">
        <v>1</v>
      </c>
      <c r="G562" s="196">
        <v>2000</v>
      </c>
      <c r="H562" s="206">
        <f t="shared" si="25"/>
        <v>2000</v>
      </c>
      <c r="I562" s="186"/>
      <c r="J562" s="196" t="s">
        <v>1215</v>
      </c>
      <c r="K562" s="179" t="s">
        <v>3149</v>
      </c>
      <c r="L562" s="157">
        <f t="shared" si="27"/>
        <v>1</v>
      </c>
      <c r="M562" s="138">
        <f t="shared" si="26"/>
        <v>2000</v>
      </c>
    </row>
    <row r="563" s="157" customFormat="1" customHeight="1" spans="1:13">
      <c r="A563" s="142" t="s">
        <v>3153</v>
      </c>
      <c r="B563" s="179" t="s">
        <v>913</v>
      </c>
      <c r="C563" s="179" t="s">
        <v>2926</v>
      </c>
      <c r="D563" s="276" t="s">
        <v>3101</v>
      </c>
      <c r="E563" s="192" t="s">
        <v>345</v>
      </c>
      <c r="F563" s="194">
        <v>1</v>
      </c>
      <c r="G563" s="196">
        <v>2500</v>
      </c>
      <c r="H563" s="206">
        <f t="shared" si="25"/>
        <v>2500</v>
      </c>
      <c r="I563" s="186"/>
      <c r="J563" s="196" t="s">
        <v>1215</v>
      </c>
      <c r="K563" s="179" t="s">
        <v>3149</v>
      </c>
      <c r="L563" s="157">
        <f t="shared" si="27"/>
        <v>1</v>
      </c>
      <c r="M563" s="138">
        <f t="shared" si="26"/>
        <v>2500</v>
      </c>
    </row>
    <row r="564" s="157" customFormat="1" customHeight="1" spans="1:13">
      <c r="A564" s="142" t="s">
        <v>3153</v>
      </c>
      <c r="B564" s="179" t="s">
        <v>913</v>
      </c>
      <c r="C564" s="179" t="s">
        <v>2862</v>
      </c>
      <c r="D564" s="317" t="s">
        <v>2864</v>
      </c>
      <c r="E564" s="192" t="s">
        <v>345</v>
      </c>
      <c r="F564" s="194">
        <v>1</v>
      </c>
      <c r="G564" s="196">
        <v>90</v>
      </c>
      <c r="H564" s="206">
        <f t="shared" si="25"/>
        <v>90</v>
      </c>
      <c r="I564" s="186"/>
      <c r="J564" s="196" t="s">
        <v>1215</v>
      </c>
      <c r="K564" s="179" t="s">
        <v>3149</v>
      </c>
      <c r="L564" s="157">
        <f t="shared" si="27"/>
        <v>1</v>
      </c>
      <c r="M564" s="138">
        <f t="shared" si="26"/>
        <v>90</v>
      </c>
    </row>
    <row r="565" s="157" customFormat="1" customHeight="1" spans="1:13">
      <c r="A565" s="142" t="s">
        <v>3153</v>
      </c>
      <c r="B565" s="179" t="s">
        <v>913</v>
      </c>
      <c r="C565" s="179" t="s">
        <v>2949</v>
      </c>
      <c r="D565" s="426" t="s">
        <v>3029</v>
      </c>
      <c r="E565" s="192" t="s">
        <v>345</v>
      </c>
      <c r="F565" s="194">
        <v>1</v>
      </c>
      <c r="G565" s="196">
        <v>800</v>
      </c>
      <c r="H565" s="206">
        <f t="shared" si="25"/>
        <v>800</v>
      </c>
      <c r="I565" s="186"/>
      <c r="J565" s="196" t="s">
        <v>1215</v>
      </c>
      <c r="K565" s="179" t="s">
        <v>3149</v>
      </c>
      <c r="L565" s="157">
        <f t="shared" si="27"/>
        <v>1</v>
      </c>
      <c r="M565" s="138">
        <f t="shared" si="26"/>
        <v>800</v>
      </c>
    </row>
    <row r="566" s="157" customFormat="1" customHeight="1" spans="1:13">
      <c r="A566" s="142" t="s">
        <v>3153</v>
      </c>
      <c r="B566" s="179" t="s">
        <v>1190</v>
      </c>
      <c r="C566" s="179" t="s">
        <v>2951</v>
      </c>
      <c r="D566" s="317" t="s">
        <v>3015</v>
      </c>
      <c r="E566" s="192" t="s">
        <v>345</v>
      </c>
      <c r="F566" s="194">
        <v>2</v>
      </c>
      <c r="G566" s="196">
        <v>5000</v>
      </c>
      <c r="H566" s="206">
        <f t="shared" si="25"/>
        <v>10000</v>
      </c>
      <c r="I566" s="186"/>
      <c r="J566" s="196" t="s">
        <v>1217</v>
      </c>
      <c r="K566" s="179" t="s">
        <v>3149</v>
      </c>
      <c r="L566" s="157">
        <f t="shared" si="27"/>
        <v>2</v>
      </c>
      <c r="M566" s="138">
        <f t="shared" si="26"/>
        <v>10000</v>
      </c>
    </row>
    <row r="567" s="157" customFormat="1" customHeight="1" spans="1:13">
      <c r="A567" s="142" t="s">
        <v>3153</v>
      </c>
      <c r="B567" s="179" t="s">
        <v>1190</v>
      </c>
      <c r="C567" s="196" t="s">
        <v>3013</v>
      </c>
      <c r="D567" s="276" t="s">
        <v>3014</v>
      </c>
      <c r="E567" s="192" t="s">
        <v>345</v>
      </c>
      <c r="F567" s="194">
        <v>1</v>
      </c>
      <c r="G567" s="186">
        <v>1200</v>
      </c>
      <c r="H567" s="206">
        <f t="shared" si="25"/>
        <v>1200</v>
      </c>
      <c r="I567" s="186"/>
      <c r="J567" s="196" t="s">
        <v>1217</v>
      </c>
      <c r="K567" s="179" t="s">
        <v>3149</v>
      </c>
      <c r="L567" s="157">
        <f t="shared" si="27"/>
        <v>1</v>
      </c>
      <c r="M567" s="138">
        <f t="shared" si="26"/>
        <v>1200</v>
      </c>
    </row>
    <row r="568" s="157" customFormat="1" customHeight="1" spans="1:13">
      <c r="A568" s="142" t="s">
        <v>3153</v>
      </c>
      <c r="B568" s="179" t="s">
        <v>1190</v>
      </c>
      <c r="C568" s="179" t="s">
        <v>2862</v>
      </c>
      <c r="D568" s="317" t="s">
        <v>2864</v>
      </c>
      <c r="E568" s="192" t="s">
        <v>345</v>
      </c>
      <c r="F568" s="194">
        <v>1</v>
      </c>
      <c r="G568" s="186">
        <v>90</v>
      </c>
      <c r="H568" s="206">
        <f t="shared" si="25"/>
        <v>90</v>
      </c>
      <c r="I568" s="186"/>
      <c r="J568" s="196" t="s">
        <v>1217</v>
      </c>
      <c r="K568" s="179" t="s">
        <v>3149</v>
      </c>
      <c r="L568" s="157">
        <f t="shared" si="27"/>
        <v>1</v>
      </c>
      <c r="M568" s="138">
        <f t="shared" si="26"/>
        <v>90</v>
      </c>
    </row>
    <row r="569" s="157" customFormat="1" customHeight="1" spans="1:13">
      <c r="A569" s="142" t="s">
        <v>3153</v>
      </c>
      <c r="B569" s="179" t="s">
        <v>1192</v>
      </c>
      <c r="C569" s="179" t="s">
        <v>2951</v>
      </c>
      <c r="D569" s="317" t="s">
        <v>3015</v>
      </c>
      <c r="E569" s="192" t="s">
        <v>345</v>
      </c>
      <c r="F569" s="194">
        <v>7</v>
      </c>
      <c r="G569" s="196">
        <v>5000</v>
      </c>
      <c r="H569" s="206">
        <f t="shared" si="25"/>
        <v>35000</v>
      </c>
      <c r="I569" s="186"/>
      <c r="J569" s="196"/>
      <c r="K569" s="179" t="s">
        <v>3144</v>
      </c>
      <c r="L569" s="157">
        <f t="shared" si="27"/>
        <v>7</v>
      </c>
      <c r="M569" s="138">
        <f t="shared" si="26"/>
        <v>35000</v>
      </c>
    </row>
    <row r="570" s="157" customFormat="1" customHeight="1" spans="1:13">
      <c r="A570" s="142" t="s">
        <v>3153</v>
      </c>
      <c r="B570" s="179" t="s">
        <v>1192</v>
      </c>
      <c r="C570" s="196" t="s">
        <v>3013</v>
      </c>
      <c r="D570" s="276" t="s">
        <v>3014</v>
      </c>
      <c r="E570" s="192" t="s">
        <v>345</v>
      </c>
      <c r="F570" s="194">
        <v>2</v>
      </c>
      <c r="G570" s="196">
        <v>1200</v>
      </c>
      <c r="H570" s="206">
        <f t="shared" si="25"/>
        <v>2400</v>
      </c>
      <c r="I570" s="186"/>
      <c r="J570" s="196"/>
      <c r="K570" s="179" t="s">
        <v>3144</v>
      </c>
      <c r="L570" s="157">
        <f t="shared" si="27"/>
        <v>2</v>
      </c>
      <c r="M570" s="138">
        <f t="shared" si="26"/>
        <v>2400</v>
      </c>
    </row>
    <row r="571" s="157" customFormat="1" customHeight="1" spans="1:13">
      <c r="A571" s="142" t="s">
        <v>3153</v>
      </c>
      <c r="B571" s="179" t="s">
        <v>1192</v>
      </c>
      <c r="C571" s="179" t="s">
        <v>2953</v>
      </c>
      <c r="D571" s="426" t="s">
        <v>3024</v>
      </c>
      <c r="E571" s="192" t="s">
        <v>345</v>
      </c>
      <c r="F571" s="194">
        <v>3</v>
      </c>
      <c r="G571" s="196">
        <v>1500</v>
      </c>
      <c r="H571" s="206">
        <f t="shared" si="25"/>
        <v>4500</v>
      </c>
      <c r="I571" s="186"/>
      <c r="J571" s="196"/>
      <c r="K571" s="179" t="s">
        <v>3144</v>
      </c>
      <c r="L571" s="157">
        <f t="shared" si="27"/>
        <v>3</v>
      </c>
      <c r="M571" s="138">
        <f t="shared" si="26"/>
        <v>4500</v>
      </c>
    </row>
    <row r="572" s="157" customFormat="1" customHeight="1" spans="1:13">
      <c r="A572" s="142" t="s">
        <v>3153</v>
      </c>
      <c r="B572" s="179" t="s">
        <v>1192</v>
      </c>
      <c r="C572" s="179" t="s">
        <v>2938</v>
      </c>
      <c r="D572" s="426" t="s">
        <v>3023</v>
      </c>
      <c r="E572" s="192" t="s">
        <v>345</v>
      </c>
      <c r="F572" s="194">
        <v>2</v>
      </c>
      <c r="G572" s="196">
        <v>1500</v>
      </c>
      <c r="H572" s="206">
        <f t="shared" si="25"/>
        <v>3000</v>
      </c>
      <c r="I572" s="186"/>
      <c r="J572" s="196"/>
      <c r="K572" s="179" t="s">
        <v>3144</v>
      </c>
      <c r="L572" s="157">
        <f t="shared" si="27"/>
        <v>2</v>
      </c>
      <c r="M572" s="138">
        <f t="shared" si="26"/>
        <v>3000</v>
      </c>
    </row>
    <row r="573" s="157" customFormat="1" customHeight="1" spans="1:13">
      <c r="A573" s="142" t="s">
        <v>3153</v>
      </c>
      <c r="B573" s="179" t="s">
        <v>1192</v>
      </c>
      <c r="C573" s="196" t="s">
        <v>2838</v>
      </c>
      <c r="D573" s="426" t="s">
        <v>3099</v>
      </c>
      <c r="E573" s="191" t="s">
        <v>345</v>
      </c>
      <c r="F573" s="194">
        <v>7</v>
      </c>
      <c r="G573" s="196">
        <v>4500</v>
      </c>
      <c r="H573" s="206">
        <f t="shared" si="25"/>
        <v>31500</v>
      </c>
      <c r="I573" s="186"/>
      <c r="J573" s="196"/>
      <c r="K573" s="179" t="s">
        <v>3144</v>
      </c>
      <c r="L573" s="157">
        <f t="shared" si="27"/>
        <v>7</v>
      </c>
      <c r="M573" s="138">
        <f t="shared" si="26"/>
        <v>31500</v>
      </c>
    </row>
    <row r="574" s="157" customFormat="1" customHeight="1" spans="1:13">
      <c r="A574" s="142" t="s">
        <v>3153</v>
      </c>
      <c r="B574" s="179" t="s">
        <v>1192</v>
      </c>
      <c r="C574" s="179" t="s">
        <v>2926</v>
      </c>
      <c r="D574" s="276" t="s">
        <v>3101</v>
      </c>
      <c r="E574" s="192" t="s">
        <v>345</v>
      </c>
      <c r="F574" s="194">
        <v>1</v>
      </c>
      <c r="G574" s="196">
        <v>2500</v>
      </c>
      <c r="H574" s="206">
        <f t="shared" si="25"/>
        <v>2500</v>
      </c>
      <c r="I574" s="186"/>
      <c r="J574" s="196"/>
      <c r="K574" s="179" t="s">
        <v>3144</v>
      </c>
      <c r="L574" s="157">
        <f t="shared" si="27"/>
        <v>1</v>
      </c>
      <c r="M574" s="138">
        <f t="shared" si="26"/>
        <v>2500</v>
      </c>
    </row>
    <row r="575" s="157" customFormat="1" customHeight="1" spans="1:13">
      <c r="A575" s="142" t="s">
        <v>3153</v>
      </c>
      <c r="B575" s="179" t="s">
        <v>1192</v>
      </c>
      <c r="C575" s="179" t="s">
        <v>2974</v>
      </c>
      <c r="D575" s="426" t="s">
        <v>3151</v>
      </c>
      <c r="E575" s="192" t="s">
        <v>345</v>
      </c>
      <c r="F575" s="194">
        <v>7</v>
      </c>
      <c r="G575" s="196">
        <v>25000</v>
      </c>
      <c r="H575" s="206">
        <f t="shared" si="25"/>
        <v>175000</v>
      </c>
      <c r="I575" s="186"/>
      <c r="J575" s="196"/>
      <c r="K575" s="179" t="s">
        <v>3144</v>
      </c>
      <c r="L575" s="157">
        <f t="shared" si="27"/>
        <v>7</v>
      </c>
      <c r="M575" s="138">
        <f t="shared" si="26"/>
        <v>175000</v>
      </c>
    </row>
    <row r="576" s="157" customFormat="1" customHeight="1" spans="1:13">
      <c r="A576" s="142" t="s">
        <v>3153</v>
      </c>
      <c r="B576" s="179" t="s">
        <v>1192</v>
      </c>
      <c r="C576" s="179" t="s">
        <v>2862</v>
      </c>
      <c r="D576" s="317" t="s">
        <v>2864</v>
      </c>
      <c r="E576" s="192" t="s">
        <v>345</v>
      </c>
      <c r="F576" s="194">
        <v>2</v>
      </c>
      <c r="G576" s="196">
        <v>90</v>
      </c>
      <c r="H576" s="206">
        <f t="shared" si="25"/>
        <v>180</v>
      </c>
      <c r="I576" s="186"/>
      <c r="J576" s="196"/>
      <c r="K576" s="179" t="s">
        <v>3144</v>
      </c>
      <c r="L576" s="157">
        <f t="shared" si="27"/>
        <v>2</v>
      </c>
      <c r="M576" s="138">
        <f t="shared" si="26"/>
        <v>180</v>
      </c>
    </row>
    <row r="577" s="157" customFormat="1" customHeight="1" spans="1:13">
      <c r="A577" s="142" t="s">
        <v>3153</v>
      </c>
      <c r="B577" s="179" t="s">
        <v>1192</v>
      </c>
      <c r="C577" s="196" t="s">
        <v>3069</v>
      </c>
      <c r="D577" s="309" t="s">
        <v>3070</v>
      </c>
      <c r="E577" s="192" t="s">
        <v>345</v>
      </c>
      <c r="F577" s="194">
        <v>1</v>
      </c>
      <c r="G577" s="196">
        <v>2500</v>
      </c>
      <c r="H577" s="206">
        <f t="shared" si="25"/>
        <v>2500</v>
      </c>
      <c r="I577" s="186"/>
      <c r="J577" s="196"/>
      <c r="K577" s="179" t="s">
        <v>3144</v>
      </c>
      <c r="L577" s="157">
        <f t="shared" si="27"/>
        <v>1</v>
      </c>
      <c r="M577" s="138">
        <f t="shared" si="26"/>
        <v>2500</v>
      </c>
    </row>
    <row r="578" s="157" customFormat="1" customHeight="1" spans="1:13">
      <c r="A578" s="142" t="s">
        <v>3153</v>
      </c>
      <c r="B578" s="179" t="s">
        <v>1192</v>
      </c>
      <c r="C578" s="179" t="s">
        <v>2949</v>
      </c>
      <c r="D578" s="426" t="s">
        <v>3029</v>
      </c>
      <c r="E578" s="192" t="s">
        <v>345</v>
      </c>
      <c r="F578" s="194">
        <v>1</v>
      </c>
      <c r="G578" s="196">
        <v>800</v>
      </c>
      <c r="H578" s="206">
        <f t="shared" si="25"/>
        <v>800</v>
      </c>
      <c r="I578" s="186"/>
      <c r="J578" s="196"/>
      <c r="K578" s="179" t="s">
        <v>3144</v>
      </c>
      <c r="L578" s="157">
        <f t="shared" si="27"/>
        <v>1</v>
      </c>
      <c r="M578" s="138">
        <f t="shared" si="26"/>
        <v>800</v>
      </c>
    </row>
    <row r="579" s="157" customFormat="1" customHeight="1" spans="1:13">
      <c r="A579" s="142" t="s">
        <v>3155</v>
      </c>
      <c r="B579" s="179" t="s">
        <v>1155</v>
      </c>
      <c r="C579" s="179" t="s">
        <v>3006</v>
      </c>
      <c r="D579" s="426" t="s">
        <v>3143</v>
      </c>
      <c r="E579" s="192" t="s">
        <v>345</v>
      </c>
      <c r="F579" s="194">
        <v>1</v>
      </c>
      <c r="G579" s="196">
        <v>1000</v>
      </c>
      <c r="H579" s="206">
        <f t="shared" si="25"/>
        <v>1000</v>
      </c>
      <c r="I579" s="52"/>
      <c r="J579" s="220" t="s">
        <v>1221</v>
      </c>
      <c r="K579" s="179" t="s">
        <v>890</v>
      </c>
      <c r="L579" s="157">
        <f t="shared" si="27"/>
        <v>1</v>
      </c>
      <c r="M579" s="138">
        <f t="shared" si="26"/>
        <v>1000</v>
      </c>
    </row>
    <row r="580" s="157" customFormat="1" customHeight="1" spans="1:13">
      <c r="A580" s="142" t="s">
        <v>3155</v>
      </c>
      <c r="B580" s="179" t="s">
        <v>1155</v>
      </c>
      <c r="C580" s="179" t="s">
        <v>3008</v>
      </c>
      <c r="D580" s="317" t="s">
        <v>3009</v>
      </c>
      <c r="E580" s="192" t="s">
        <v>345</v>
      </c>
      <c r="F580" s="194">
        <v>1</v>
      </c>
      <c r="G580" s="196">
        <v>600</v>
      </c>
      <c r="H580" s="206">
        <f t="shared" si="25"/>
        <v>600</v>
      </c>
      <c r="I580" s="52"/>
      <c r="J580" s="220" t="s">
        <v>1221</v>
      </c>
      <c r="K580" s="179" t="s">
        <v>890</v>
      </c>
      <c r="L580" s="157">
        <f t="shared" si="27"/>
        <v>1</v>
      </c>
      <c r="M580" s="138">
        <f t="shared" si="26"/>
        <v>600</v>
      </c>
    </row>
    <row r="581" s="157" customFormat="1" customHeight="1" spans="1:13">
      <c r="A581" s="142" t="s">
        <v>3155</v>
      </c>
      <c r="B581" s="179" t="s">
        <v>1165</v>
      </c>
      <c r="C581" s="179" t="s">
        <v>2951</v>
      </c>
      <c r="D581" s="317" t="s">
        <v>3015</v>
      </c>
      <c r="E581" s="192" t="s">
        <v>345</v>
      </c>
      <c r="F581" s="194">
        <v>13</v>
      </c>
      <c r="G581" s="196">
        <v>5000</v>
      </c>
      <c r="H581" s="206">
        <f t="shared" ref="H581:H644" si="28" xml:space="preserve">F581*G581</f>
        <v>65000</v>
      </c>
      <c r="I581" s="797"/>
      <c r="J581" s="196" t="s">
        <v>1225</v>
      </c>
      <c r="K581" s="179" t="s">
        <v>890</v>
      </c>
      <c r="L581" s="157">
        <f t="shared" si="27"/>
        <v>13</v>
      </c>
      <c r="M581" s="138">
        <f t="shared" ref="M581:M644" si="29" xml:space="preserve">G581*L581</f>
        <v>65000</v>
      </c>
    </row>
    <row r="582" s="157" customFormat="1" customHeight="1" spans="1:13">
      <c r="A582" s="142" t="s">
        <v>3155</v>
      </c>
      <c r="B582" s="179" t="s">
        <v>1165</v>
      </c>
      <c r="C582" s="196" t="s">
        <v>3013</v>
      </c>
      <c r="D582" s="276" t="s">
        <v>3014</v>
      </c>
      <c r="E582" s="192" t="s">
        <v>345</v>
      </c>
      <c r="F582" s="194">
        <v>5</v>
      </c>
      <c r="G582" s="186">
        <v>1200</v>
      </c>
      <c r="H582" s="206">
        <f t="shared" si="28"/>
        <v>6000</v>
      </c>
      <c r="I582" s="186"/>
      <c r="J582" s="196" t="s">
        <v>1225</v>
      </c>
      <c r="K582" s="179" t="s">
        <v>890</v>
      </c>
      <c r="L582" s="157">
        <f t="shared" si="27"/>
        <v>5</v>
      </c>
      <c r="M582" s="138">
        <f t="shared" si="29"/>
        <v>6000</v>
      </c>
    </row>
    <row r="583" s="157" customFormat="1" customHeight="1" spans="1:13">
      <c r="A583" s="142" t="s">
        <v>3155</v>
      </c>
      <c r="B583" s="179" t="s">
        <v>1165</v>
      </c>
      <c r="C583" s="196" t="s">
        <v>3040</v>
      </c>
      <c r="D583" s="309" t="s">
        <v>3041</v>
      </c>
      <c r="E583" s="192" t="s">
        <v>345</v>
      </c>
      <c r="F583" s="194">
        <v>1</v>
      </c>
      <c r="G583" s="196">
        <v>2000</v>
      </c>
      <c r="H583" s="206">
        <f t="shared" si="28"/>
        <v>2000</v>
      </c>
      <c r="I583" s="186"/>
      <c r="J583" s="196" t="s">
        <v>1225</v>
      </c>
      <c r="K583" s="179" t="s">
        <v>890</v>
      </c>
      <c r="L583" s="157">
        <f t="shared" si="27"/>
        <v>1</v>
      </c>
      <c r="M583" s="138">
        <f t="shared" si="29"/>
        <v>2000</v>
      </c>
    </row>
    <row r="584" s="157" customFormat="1" customHeight="1" spans="1:13">
      <c r="A584" s="142" t="s">
        <v>3155</v>
      </c>
      <c r="B584" s="179" t="s">
        <v>1165</v>
      </c>
      <c r="C584" s="179" t="s">
        <v>2926</v>
      </c>
      <c r="D584" s="276" t="s">
        <v>3101</v>
      </c>
      <c r="E584" s="192" t="s">
        <v>345</v>
      </c>
      <c r="F584" s="194">
        <v>2</v>
      </c>
      <c r="G584" s="196">
        <v>2500</v>
      </c>
      <c r="H584" s="206">
        <f t="shared" si="28"/>
        <v>5000</v>
      </c>
      <c r="I584" s="186"/>
      <c r="J584" s="196" t="s">
        <v>1225</v>
      </c>
      <c r="K584" s="179" t="s">
        <v>890</v>
      </c>
      <c r="L584" s="157">
        <f t="shared" si="27"/>
        <v>2</v>
      </c>
      <c r="M584" s="138">
        <f t="shared" si="29"/>
        <v>5000</v>
      </c>
    </row>
    <row r="585" s="157" customFormat="1" customHeight="1" spans="1:13">
      <c r="A585" s="142" t="s">
        <v>3155</v>
      </c>
      <c r="B585" s="179" t="s">
        <v>1165</v>
      </c>
      <c r="C585" s="179" t="s">
        <v>2862</v>
      </c>
      <c r="D585" s="317" t="s">
        <v>2864</v>
      </c>
      <c r="E585" s="192" t="s">
        <v>345</v>
      </c>
      <c r="F585" s="194">
        <v>11</v>
      </c>
      <c r="G585" s="186">
        <v>90</v>
      </c>
      <c r="H585" s="206">
        <f t="shared" si="28"/>
        <v>990</v>
      </c>
      <c r="I585" s="186"/>
      <c r="J585" s="196" t="s">
        <v>1225</v>
      </c>
      <c r="K585" s="179" t="s">
        <v>890</v>
      </c>
      <c r="L585" s="157">
        <f t="shared" si="27"/>
        <v>11</v>
      </c>
      <c r="M585" s="138">
        <f t="shared" si="29"/>
        <v>990</v>
      </c>
    </row>
    <row r="586" s="157" customFormat="1" customHeight="1" spans="1:13">
      <c r="A586" s="142" t="s">
        <v>3155</v>
      </c>
      <c r="B586" s="179" t="s">
        <v>1165</v>
      </c>
      <c r="C586" s="179" t="s">
        <v>2949</v>
      </c>
      <c r="D586" s="426" t="s">
        <v>3029</v>
      </c>
      <c r="E586" s="192" t="s">
        <v>345</v>
      </c>
      <c r="F586" s="194">
        <v>1</v>
      </c>
      <c r="G586" s="186">
        <v>800</v>
      </c>
      <c r="H586" s="206">
        <f t="shared" si="28"/>
        <v>800</v>
      </c>
      <c r="I586" s="186"/>
      <c r="J586" s="196" t="s">
        <v>1225</v>
      </c>
      <c r="K586" s="179" t="s">
        <v>890</v>
      </c>
      <c r="L586" s="157">
        <f t="shared" si="27"/>
        <v>1</v>
      </c>
      <c r="M586" s="138">
        <f t="shared" si="29"/>
        <v>800</v>
      </c>
    </row>
    <row r="587" s="157" customFormat="1" customHeight="1" spans="1:13">
      <c r="A587" s="142" t="s">
        <v>3155</v>
      </c>
      <c r="B587" s="179" t="s">
        <v>1167</v>
      </c>
      <c r="C587" s="179" t="s">
        <v>2938</v>
      </c>
      <c r="D587" s="426" t="s">
        <v>3023</v>
      </c>
      <c r="E587" s="192" t="s">
        <v>345</v>
      </c>
      <c r="F587" s="194">
        <v>1</v>
      </c>
      <c r="G587" s="196">
        <v>1500</v>
      </c>
      <c r="H587" s="206">
        <f t="shared" si="28"/>
        <v>1500</v>
      </c>
      <c r="I587" s="186"/>
      <c r="J587" s="196" t="s">
        <v>1226</v>
      </c>
      <c r="K587" s="179" t="s">
        <v>3144</v>
      </c>
      <c r="L587" s="157">
        <f t="shared" si="27"/>
        <v>1</v>
      </c>
      <c r="M587" s="138">
        <f t="shared" si="29"/>
        <v>1500</v>
      </c>
    </row>
    <row r="588" s="157" customFormat="1" customHeight="1" spans="1:13">
      <c r="A588" s="142" t="s">
        <v>3155</v>
      </c>
      <c r="B588" s="179" t="s">
        <v>1167</v>
      </c>
      <c r="C588" s="196" t="s">
        <v>2838</v>
      </c>
      <c r="D588" s="426" t="s">
        <v>3099</v>
      </c>
      <c r="E588" s="191" t="s">
        <v>345</v>
      </c>
      <c r="F588" s="194">
        <v>1</v>
      </c>
      <c r="G588" s="196">
        <v>4500</v>
      </c>
      <c r="H588" s="206">
        <f t="shared" si="28"/>
        <v>4500</v>
      </c>
      <c r="I588" s="186"/>
      <c r="J588" s="196" t="s">
        <v>1226</v>
      </c>
      <c r="K588" s="179" t="s">
        <v>3144</v>
      </c>
      <c r="L588" s="157">
        <f t="shared" si="27"/>
        <v>1</v>
      </c>
      <c r="M588" s="138">
        <f t="shared" si="29"/>
        <v>4500</v>
      </c>
    </row>
    <row r="589" s="157" customFormat="1" customHeight="1" spans="1:13">
      <c r="A589" s="142" t="s">
        <v>3155</v>
      </c>
      <c r="B589" s="179" t="s">
        <v>1171</v>
      </c>
      <c r="C589" s="179" t="s">
        <v>2850</v>
      </c>
      <c r="D589" s="426" t="s">
        <v>3088</v>
      </c>
      <c r="E589" s="192" t="s">
        <v>345</v>
      </c>
      <c r="F589" s="194">
        <v>1</v>
      </c>
      <c r="G589" s="196">
        <v>2000</v>
      </c>
      <c r="H589" s="206">
        <f t="shared" si="28"/>
        <v>2000</v>
      </c>
      <c r="I589" s="186"/>
      <c r="J589" s="196" t="s">
        <v>1228</v>
      </c>
      <c r="K589" s="179" t="s">
        <v>3144</v>
      </c>
      <c r="L589" s="157">
        <f t="shared" si="27"/>
        <v>1</v>
      </c>
      <c r="M589" s="138">
        <f t="shared" si="29"/>
        <v>2000</v>
      </c>
    </row>
    <row r="590" s="157" customFormat="1" customHeight="1" spans="1:13">
      <c r="A590" s="142" t="s">
        <v>3155</v>
      </c>
      <c r="B590" s="179" t="s">
        <v>1173</v>
      </c>
      <c r="C590" s="179" t="s">
        <v>2951</v>
      </c>
      <c r="D590" s="317" t="s">
        <v>3015</v>
      </c>
      <c r="E590" s="192" t="s">
        <v>345</v>
      </c>
      <c r="F590" s="194">
        <v>1</v>
      </c>
      <c r="G590" s="196">
        <v>5000</v>
      </c>
      <c r="H590" s="206">
        <f t="shared" si="28"/>
        <v>5000</v>
      </c>
      <c r="I590" s="186"/>
      <c r="J590" s="196" t="s">
        <v>1229</v>
      </c>
      <c r="K590" s="179" t="s">
        <v>3144</v>
      </c>
      <c r="L590" s="157">
        <f t="shared" si="27"/>
        <v>1</v>
      </c>
      <c r="M590" s="138">
        <f t="shared" si="29"/>
        <v>5000</v>
      </c>
    </row>
    <row r="591" s="157" customFormat="1" customHeight="1" spans="1:13">
      <c r="A591" s="142" t="s">
        <v>3155</v>
      </c>
      <c r="B591" s="179" t="s">
        <v>1173</v>
      </c>
      <c r="C591" s="179" t="s">
        <v>2938</v>
      </c>
      <c r="D591" s="426" t="s">
        <v>3023</v>
      </c>
      <c r="E591" s="192" t="s">
        <v>345</v>
      </c>
      <c r="F591" s="194">
        <v>1</v>
      </c>
      <c r="G591" s="196">
        <v>1500</v>
      </c>
      <c r="H591" s="206">
        <f t="shared" si="28"/>
        <v>1500</v>
      </c>
      <c r="I591" s="186"/>
      <c r="J591" s="196" t="s">
        <v>1229</v>
      </c>
      <c r="K591" s="179" t="s">
        <v>3144</v>
      </c>
      <c r="L591" s="157">
        <f t="shared" si="27"/>
        <v>1</v>
      </c>
      <c r="M591" s="138">
        <f t="shared" si="29"/>
        <v>1500</v>
      </c>
    </row>
    <row r="592" s="157" customFormat="1" customHeight="1" spans="1:13">
      <c r="A592" s="142" t="s">
        <v>3155</v>
      </c>
      <c r="B592" s="179" t="s">
        <v>1173</v>
      </c>
      <c r="C592" s="196" t="s">
        <v>2838</v>
      </c>
      <c r="D592" s="426" t="s">
        <v>3099</v>
      </c>
      <c r="E592" s="191" t="s">
        <v>345</v>
      </c>
      <c r="F592" s="194">
        <v>1</v>
      </c>
      <c r="G592" s="196">
        <v>4500</v>
      </c>
      <c r="H592" s="206">
        <f t="shared" si="28"/>
        <v>4500</v>
      </c>
      <c r="I592" s="186"/>
      <c r="J592" s="196" t="s">
        <v>1229</v>
      </c>
      <c r="K592" s="179" t="s">
        <v>3144</v>
      </c>
      <c r="L592" s="157">
        <f t="shared" si="27"/>
        <v>1</v>
      </c>
      <c r="M592" s="138">
        <f t="shared" si="29"/>
        <v>4500</v>
      </c>
    </row>
    <row r="593" s="157" customFormat="1" customHeight="1" spans="1:13">
      <c r="A593" s="142" t="s">
        <v>3155</v>
      </c>
      <c r="B593" s="179" t="s">
        <v>1178</v>
      </c>
      <c r="C593" s="179" t="s">
        <v>2846</v>
      </c>
      <c r="D593" s="426" t="s">
        <v>3043</v>
      </c>
      <c r="E593" s="192" t="s">
        <v>345</v>
      </c>
      <c r="F593" s="194">
        <v>1</v>
      </c>
      <c r="G593" s="196">
        <v>3500</v>
      </c>
      <c r="H593" s="206">
        <f t="shared" si="28"/>
        <v>3500</v>
      </c>
      <c r="I593" s="186"/>
      <c r="J593" s="196" t="s">
        <v>1232</v>
      </c>
      <c r="K593" s="179" t="s">
        <v>3144</v>
      </c>
      <c r="L593" s="157">
        <f t="shared" si="27"/>
        <v>1</v>
      </c>
      <c r="M593" s="138">
        <f t="shared" si="29"/>
        <v>3500</v>
      </c>
    </row>
    <row r="594" s="157" customFormat="1" customHeight="1" spans="1:13">
      <c r="A594" s="142" t="s">
        <v>3155</v>
      </c>
      <c r="B594" s="179" t="s">
        <v>908</v>
      </c>
      <c r="C594" s="179" t="s">
        <v>2951</v>
      </c>
      <c r="D594" s="317" t="s">
        <v>3015</v>
      </c>
      <c r="E594" s="192" t="s">
        <v>345</v>
      </c>
      <c r="F594" s="194">
        <v>2</v>
      </c>
      <c r="G594" s="196">
        <v>5000</v>
      </c>
      <c r="H594" s="206">
        <f t="shared" si="28"/>
        <v>10000</v>
      </c>
      <c r="I594" s="186"/>
      <c r="J594" s="196" t="s">
        <v>1233</v>
      </c>
      <c r="K594" s="179" t="s">
        <v>3149</v>
      </c>
      <c r="L594" s="157">
        <f t="shared" si="27"/>
        <v>2</v>
      </c>
      <c r="M594" s="138">
        <f t="shared" si="29"/>
        <v>10000</v>
      </c>
    </row>
    <row r="595" s="157" customFormat="1" customHeight="1" spans="1:13">
      <c r="A595" s="142" t="s">
        <v>3155</v>
      </c>
      <c r="B595" s="179" t="s">
        <v>908</v>
      </c>
      <c r="C595" s="196" t="s">
        <v>3040</v>
      </c>
      <c r="D595" s="309" t="s">
        <v>3041</v>
      </c>
      <c r="E595" s="192" t="s">
        <v>345</v>
      </c>
      <c r="F595" s="194">
        <v>1</v>
      </c>
      <c r="G595" s="196">
        <v>2000</v>
      </c>
      <c r="H595" s="206">
        <f t="shared" si="28"/>
        <v>2000</v>
      </c>
      <c r="I595" s="186"/>
      <c r="J595" s="196" t="s">
        <v>1233</v>
      </c>
      <c r="K595" s="179" t="s">
        <v>3149</v>
      </c>
      <c r="L595" s="157">
        <f t="shared" si="27"/>
        <v>1</v>
      </c>
      <c r="M595" s="138">
        <f t="shared" si="29"/>
        <v>2000</v>
      </c>
    </row>
    <row r="596" s="157" customFormat="1" customHeight="1" spans="1:13">
      <c r="A596" s="142" t="s">
        <v>3155</v>
      </c>
      <c r="B596" s="179" t="s">
        <v>908</v>
      </c>
      <c r="C596" s="179" t="s">
        <v>2844</v>
      </c>
      <c r="D596" s="426" t="s">
        <v>3068</v>
      </c>
      <c r="E596" s="192" t="s">
        <v>345</v>
      </c>
      <c r="F596" s="194">
        <v>1</v>
      </c>
      <c r="G596" s="196">
        <v>7000</v>
      </c>
      <c r="H596" s="206">
        <f t="shared" si="28"/>
        <v>7000</v>
      </c>
      <c r="I596" s="186"/>
      <c r="J596" s="196" t="s">
        <v>1233</v>
      </c>
      <c r="K596" s="179" t="s">
        <v>3149</v>
      </c>
      <c r="L596" s="157">
        <f t="shared" si="27"/>
        <v>1</v>
      </c>
      <c r="M596" s="138">
        <f t="shared" si="29"/>
        <v>7000</v>
      </c>
    </row>
    <row r="597" s="157" customFormat="1" customHeight="1" spans="1:13">
      <c r="A597" s="142" t="s">
        <v>3155</v>
      </c>
      <c r="B597" s="179" t="s">
        <v>908</v>
      </c>
      <c r="C597" s="179" t="s">
        <v>2862</v>
      </c>
      <c r="D597" s="317" t="s">
        <v>2864</v>
      </c>
      <c r="E597" s="192" t="s">
        <v>345</v>
      </c>
      <c r="F597" s="194">
        <v>1</v>
      </c>
      <c r="G597" s="196">
        <v>90</v>
      </c>
      <c r="H597" s="206">
        <f t="shared" si="28"/>
        <v>90</v>
      </c>
      <c r="I597" s="186"/>
      <c r="J597" s="196" t="s">
        <v>1233</v>
      </c>
      <c r="K597" s="179" t="s">
        <v>3149</v>
      </c>
      <c r="L597" s="157">
        <f t="shared" si="27"/>
        <v>1</v>
      </c>
      <c r="M597" s="138">
        <f t="shared" si="29"/>
        <v>90</v>
      </c>
    </row>
    <row r="598" s="157" customFormat="1" customHeight="1" spans="1:13">
      <c r="A598" s="142" t="s">
        <v>3155</v>
      </c>
      <c r="B598" s="179" t="s">
        <v>908</v>
      </c>
      <c r="C598" s="179" t="s">
        <v>2949</v>
      </c>
      <c r="D598" s="426" t="s">
        <v>3029</v>
      </c>
      <c r="E598" s="192" t="s">
        <v>345</v>
      </c>
      <c r="F598" s="194">
        <v>1</v>
      </c>
      <c r="G598" s="196">
        <v>800</v>
      </c>
      <c r="H598" s="206">
        <f t="shared" si="28"/>
        <v>800</v>
      </c>
      <c r="I598" s="186"/>
      <c r="J598" s="196" t="s">
        <v>1233</v>
      </c>
      <c r="K598" s="179" t="s">
        <v>3149</v>
      </c>
      <c r="L598" s="157">
        <f t="shared" si="27"/>
        <v>1</v>
      </c>
      <c r="M598" s="138">
        <f t="shared" si="29"/>
        <v>800</v>
      </c>
    </row>
    <row r="599" s="157" customFormat="1" customHeight="1" spans="1:13">
      <c r="A599" s="142" t="s">
        <v>3155</v>
      </c>
      <c r="B599" s="179" t="s">
        <v>910</v>
      </c>
      <c r="C599" s="179" t="s">
        <v>2951</v>
      </c>
      <c r="D599" s="317" t="s">
        <v>3015</v>
      </c>
      <c r="E599" s="192" t="s">
        <v>345</v>
      </c>
      <c r="F599" s="194">
        <v>2</v>
      </c>
      <c r="G599" s="196">
        <v>5000</v>
      </c>
      <c r="H599" s="206">
        <f t="shared" si="28"/>
        <v>10000</v>
      </c>
      <c r="I599" s="186"/>
      <c r="J599" s="196" t="s">
        <v>1234</v>
      </c>
      <c r="K599" s="179" t="s">
        <v>3149</v>
      </c>
      <c r="L599" s="157">
        <f t="shared" ref="L599:L662" si="30" xml:space="preserve">F599</f>
        <v>2</v>
      </c>
      <c r="M599" s="138">
        <f t="shared" si="29"/>
        <v>10000</v>
      </c>
    </row>
    <row r="600" s="157" customFormat="1" customHeight="1" spans="1:13">
      <c r="A600" s="142" t="s">
        <v>3155</v>
      </c>
      <c r="B600" s="179" t="s">
        <v>910</v>
      </c>
      <c r="C600" s="196" t="s">
        <v>3013</v>
      </c>
      <c r="D600" s="276" t="s">
        <v>3014</v>
      </c>
      <c r="E600" s="192" t="s">
        <v>345</v>
      </c>
      <c r="F600" s="194">
        <v>1</v>
      </c>
      <c r="G600" s="196">
        <v>1200</v>
      </c>
      <c r="H600" s="206">
        <f t="shared" si="28"/>
        <v>1200</v>
      </c>
      <c r="I600" s="186"/>
      <c r="J600" s="196" t="s">
        <v>1234</v>
      </c>
      <c r="K600" s="179" t="s">
        <v>3149</v>
      </c>
      <c r="L600" s="157">
        <f t="shared" si="30"/>
        <v>1</v>
      </c>
      <c r="M600" s="138">
        <f t="shared" si="29"/>
        <v>1200</v>
      </c>
    </row>
    <row r="601" s="157" customFormat="1" customHeight="1" spans="1:13">
      <c r="A601" s="142" t="s">
        <v>3155</v>
      </c>
      <c r="B601" s="179" t="s">
        <v>910</v>
      </c>
      <c r="C601" s="179" t="s">
        <v>2862</v>
      </c>
      <c r="D601" s="317" t="s">
        <v>2864</v>
      </c>
      <c r="E601" s="192" t="s">
        <v>345</v>
      </c>
      <c r="F601" s="194">
        <v>1</v>
      </c>
      <c r="G601" s="196">
        <v>90</v>
      </c>
      <c r="H601" s="206">
        <f t="shared" si="28"/>
        <v>90</v>
      </c>
      <c r="I601" s="186"/>
      <c r="J601" s="196" t="s">
        <v>1234</v>
      </c>
      <c r="K601" s="179" t="s">
        <v>3149</v>
      </c>
      <c r="L601" s="157">
        <f t="shared" si="30"/>
        <v>1</v>
      </c>
      <c r="M601" s="138">
        <f t="shared" si="29"/>
        <v>90</v>
      </c>
    </row>
    <row r="602" s="157" customFormat="1" customHeight="1" spans="1:13">
      <c r="A602" s="142" t="s">
        <v>3155</v>
      </c>
      <c r="B602" s="179" t="s">
        <v>910</v>
      </c>
      <c r="C602" s="179" t="s">
        <v>2949</v>
      </c>
      <c r="D602" s="426" t="s">
        <v>3029</v>
      </c>
      <c r="E602" s="192" t="s">
        <v>345</v>
      </c>
      <c r="F602" s="194">
        <v>1</v>
      </c>
      <c r="G602" s="196">
        <v>800</v>
      </c>
      <c r="H602" s="206">
        <f t="shared" si="28"/>
        <v>800</v>
      </c>
      <c r="I602" s="186"/>
      <c r="J602" s="196" t="s">
        <v>1234</v>
      </c>
      <c r="K602" s="179" t="s">
        <v>3149</v>
      </c>
      <c r="L602" s="157">
        <f t="shared" si="30"/>
        <v>1</v>
      </c>
      <c r="M602" s="138">
        <f t="shared" si="29"/>
        <v>800</v>
      </c>
    </row>
    <row r="603" s="157" customFormat="1" customHeight="1" spans="1:13">
      <c r="A603" s="142" t="s">
        <v>3155</v>
      </c>
      <c r="B603" s="179" t="s">
        <v>913</v>
      </c>
      <c r="C603" s="179" t="s">
        <v>2951</v>
      </c>
      <c r="D603" s="317" t="s">
        <v>3015</v>
      </c>
      <c r="E603" s="192" t="s">
        <v>345</v>
      </c>
      <c r="F603" s="194">
        <v>2</v>
      </c>
      <c r="G603" s="196">
        <v>5000</v>
      </c>
      <c r="H603" s="206">
        <f t="shared" si="28"/>
        <v>10000</v>
      </c>
      <c r="I603" s="186"/>
      <c r="J603" s="196" t="s">
        <v>1236</v>
      </c>
      <c r="K603" s="179" t="s">
        <v>3149</v>
      </c>
      <c r="L603" s="157">
        <f t="shared" si="30"/>
        <v>2</v>
      </c>
      <c r="M603" s="138">
        <f t="shared" si="29"/>
        <v>10000</v>
      </c>
    </row>
    <row r="604" s="157" customFormat="1" customHeight="1" spans="1:13">
      <c r="A604" s="142" t="s">
        <v>3155</v>
      </c>
      <c r="B604" s="179" t="s">
        <v>913</v>
      </c>
      <c r="C604" s="196" t="s">
        <v>3013</v>
      </c>
      <c r="D604" s="276" t="s">
        <v>3014</v>
      </c>
      <c r="E604" s="192" t="s">
        <v>345</v>
      </c>
      <c r="F604" s="194">
        <v>1</v>
      </c>
      <c r="G604" s="196">
        <v>1200</v>
      </c>
      <c r="H604" s="206">
        <f t="shared" si="28"/>
        <v>1200</v>
      </c>
      <c r="I604" s="186"/>
      <c r="J604" s="196" t="s">
        <v>1236</v>
      </c>
      <c r="K604" s="179" t="s">
        <v>3149</v>
      </c>
      <c r="L604" s="157">
        <f t="shared" si="30"/>
        <v>1</v>
      </c>
      <c r="M604" s="138">
        <f t="shared" si="29"/>
        <v>1200</v>
      </c>
    </row>
    <row r="605" s="157" customFormat="1" customHeight="1" spans="1:13">
      <c r="A605" s="142" t="s">
        <v>3155</v>
      </c>
      <c r="B605" s="179" t="s">
        <v>913</v>
      </c>
      <c r="C605" s="179" t="s">
        <v>2926</v>
      </c>
      <c r="D605" s="276" t="s">
        <v>3101</v>
      </c>
      <c r="E605" s="192" t="s">
        <v>345</v>
      </c>
      <c r="F605" s="194">
        <v>1</v>
      </c>
      <c r="G605" s="196">
        <v>2500</v>
      </c>
      <c r="H605" s="206">
        <f t="shared" si="28"/>
        <v>2500</v>
      </c>
      <c r="I605" s="186"/>
      <c r="J605" s="196" t="s">
        <v>1236</v>
      </c>
      <c r="K605" s="179" t="s">
        <v>3149</v>
      </c>
      <c r="L605" s="157">
        <f t="shared" si="30"/>
        <v>1</v>
      </c>
      <c r="M605" s="138">
        <f t="shared" si="29"/>
        <v>2500</v>
      </c>
    </row>
    <row r="606" s="157" customFormat="1" customHeight="1" spans="1:13">
      <c r="A606" s="142" t="s">
        <v>3155</v>
      </c>
      <c r="B606" s="179" t="s">
        <v>913</v>
      </c>
      <c r="C606" s="179" t="s">
        <v>2862</v>
      </c>
      <c r="D606" s="317" t="s">
        <v>2864</v>
      </c>
      <c r="E606" s="192" t="s">
        <v>345</v>
      </c>
      <c r="F606" s="194">
        <v>1</v>
      </c>
      <c r="G606" s="196">
        <v>90</v>
      </c>
      <c r="H606" s="206">
        <f t="shared" si="28"/>
        <v>90</v>
      </c>
      <c r="I606" s="186"/>
      <c r="J606" s="196" t="s">
        <v>1236</v>
      </c>
      <c r="K606" s="179" t="s">
        <v>3149</v>
      </c>
      <c r="L606" s="157">
        <f t="shared" si="30"/>
        <v>1</v>
      </c>
      <c r="M606" s="138">
        <f t="shared" si="29"/>
        <v>90</v>
      </c>
    </row>
    <row r="607" s="157" customFormat="1" customHeight="1" spans="1:13">
      <c r="A607" s="142" t="s">
        <v>3155</v>
      </c>
      <c r="B607" s="179" t="s">
        <v>913</v>
      </c>
      <c r="C607" s="179" t="s">
        <v>2949</v>
      </c>
      <c r="D607" s="426" t="s">
        <v>3029</v>
      </c>
      <c r="E607" s="192" t="s">
        <v>345</v>
      </c>
      <c r="F607" s="194">
        <v>1</v>
      </c>
      <c r="G607" s="196">
        <v>800</v>
      </c>
      <c r="H607" s="206">
        <f t="shared" si="28"/>
        <v>800</v>
      </c>
      <c r="I607" s="186"/>
      <c r="J607" s="196" t="s">
        <v>1236</v>
      </c>
      <c r="K607" s="179" t="s">
        <v>3149</v>
      </c>
      <c r="L607" s="157">
        <f t="shared" si="30"/>
        <v>1</v>
      </c>
      <c r="M607" s="138">
        <f t="shared" si="29"/>
        <v>800</v>
      </c>
    </row>
    <row r="608" s="157" customFormat="1" customHeight="1" spans="1:13">
      <c r="A608" s="142" t="s">
        <v>3155</v>
      </c>
      <c r="B608" s="179" t="s">
        <v>1190</v>
      </c>
      <c r="C608" s="179" t="s">
        <v>2951</v>
      </c>
      <c r="D608" s="317" t="s">
        <v>3015</v>
      </c>
      <c r="E608" s="192" t="s">
        <v>345</v>
      </c>
      <c r="F608" s="194">
        <v>2</v>
      </c>
      <c r="G608" s="196">
        <v>5000</v>
      </c>
      <c r="H608" s="206">
        <f t="shared" si="28"/>
        <v>10000</v>
      </c>
      <c r="I608" s="186"/>
      <c r="J608" s="196" t="s">
        <v>1238</v>
      </c>
      <c r="K608" s="179" t="s">
        <v>3149</v>
      </c>
      <c r="L608" s="157">
        <f t="shared" si="30"/>
        <v>2</v>
      </c>
      <c r="M608" s="138">
        <f t="shared" si="29"/>
        <v>10000</v>
      </c>
    </row>
    <row r="609" s="157" customFormat="1" customHeight="1" spans="1:13">
      <c r="A609" s="142" t="s">
        <v>3155</v>
      </c>
      <c r="B609" s="179" t="s">
        <v>1190</v>
      </c>
      <c r="C609" s="196" t="s">
        <v>3013</v>
      </c>
      <c r="D609" s="276" t="s">
        <v>3014</v>
      </c>
      <c r="E609" s="192" t="s">
        <v>345</v>
      </c>
      <c r="F609" s="194">
        <v>1</v>
      </c>
      <c r="G609" s="186">
        <v>1200</v>
      </c>
      <c r="H609" s="206">
        <f t="shared" si="28"/>
        <v>1200</v>
      </c>
      <c r="I609" s="186"/>
      <c r="J609" s="196" t="s">
        <v>1238</v>
      </c>
      <c r="K609" s="179" t="s">
        <v>3149</v>
      </c>
      <c r="L609" s="157">
        <f t="shared" si="30"/>
        <v>1</v>
      </c>
      <c r="M609" s="138">
        <f t="shared" si="29"/>
        <v>1200</v>
      </c>
    </row>
    <row r="610" s="157" customFormat="1" customHeight="1" spans="1:13">
      <c r="A610" s="142" t="s">
        <v>3155</v>
      </c>
      <c r="B610" s="179" t="s">
        <v>1190</v>
      </c>
      <c r="C610" s="179" t="s">
        <v>2862</v>
      </c>
      <c r="D610" s="317" t="s">
        <v>2864</v>
      </c>
      <c r="E610" s="192" t="s">
        <v>345</v>
      </c>
      <c r="F610" s="194">
        <v>1</v>
      </c>
      <c r="G610" s="186">
        <v>90</v>
      </c>
      <c r="H610" s="206">
        <f t="shared" si="28"/>
        <v>90</v>
      </c>
      <c r="I610" s="186"/>
      <c r="J610" s="196" t="s">
        <v>1238</v>
      </c>
      <c r="K610" s="179" t="s">
        <v>3149</v>
      </c>
      <c r="L610" s="157">
        <f t="shared" si="30"/>
        <v>1</v>
      </c>
      <c r="M610" s="138">
        <f t="shared" si="29"/>
        <v>90</v>
      </c>
    </row>
    <row r="611" s="157" customFormat="1" customHeight="1" spans="1:13">
      <c r="A611" s="142" t="s">
        <v>3155</v>
      </c>
      <c r="B611" s="179" t="s">
        <v>1192</v>
      </c>
      <c r="C611" s="179" t="s">
        <v>2951</v>
      </c>
      <c r="D611" s="317" t="s">
        <v>3015</v>
      </c>
      <c r="E611" s="192" t="s">
        <v>345</v>
      </c>
      <c r="F611" s="194">
        <v>7</v>
      </c>
      <c r="G611" s="196">
        <v>5000</v>
      </c>
      <c r="H611" s="206">
        <f t="shared" si="28"/>
        <v>35000</v>
      </c>
      <c r="I611" s="186"/>
      <c r="J611" s="196"/>
      <c r="K611" s="179" t="s">
        <v>3144</v>
      </c>
      <c r="L611" s="157">
        <f t="shared" si="30"/>
        <v>7</v>
      </c>
      <c r="M611" s="138">
        <f t="shared" si="29"/>
        <v>35000</v>
      </c>
    </row>
    <row r="612" s="157" customFormat="1" customHeight="1" spans="1:13">
      <c r="A612" s="142" t="s">
        <v>3155</v>
      </c>
      <c r="B612" s="179" t="s">
        <v>1192</v>
      </c>
      <c r="C612" s="196" t="s">
        <v>3013</v>
      </c>
      <c r="D612" s="276" t="s">
        <v>3014</v>
      </c>
      <c r="E612" s="192" t="s">
        <v>345</v>
      </c>
      <c r="F612" s="194">
        <v>2</v>
      </c>
      <c r="G612" s="196">
        <v>1200</v>
      </c>
      <c r="H612" s="206">
        <f t="shared" si="28"/>
        <v>2400</v>
      </c>
      <c r="I612" s="186"/>
      <c r="J612" s="196"/>
      <c r="K612" s="179" t="s">
        <v>3144</v>
      </c>
      <c r="L612" s="157">
        <f t="shared" si="30"/>
        <v>2</v>
      </c>
      <c r="M612" s="138">
        <f t="shared" si="29"/>
        <v>2400</v>
      </c>
    </row>
    <row r="613" s="157" customFormat="1" customHeight="1" spans="1:13">
      <c r="A613" s="142" t="s">
        <v>3155</v>
      </c>
      <c r="B613" s="179" t="s">
        <v>1192</v>
      </c>
      <c r="C613" s="179" t="s">
        <v>2953</v>
      </c>
      <c r="D613" s="426" t="s">
        <v>3024</v>
      </c>
      <c r="E613" s="192" t="s">
        <v>345</v>
      </c>
      <c r="F613" s="194">
        <v>3</v>
      </c>
      <c r="G613" s="196">
        <v>1500</v>
      </c>
      <c r="H613" s="206">
        <f t="shared" si="28"/>
        <v>4500</v>
      </c>
      <c r="I613" s="186"/>
      <c r="J613" s="196"/>
      <c r="K613" s="179" t="s">
        <v>3144</v>
      </c>
      <c r="L613" s="157">
        <f t="shared" si="30"/>
        <v>3</v>
      </c>
      <c r="M613" s="138">
        <f t="shared" si="29"/>
        <v>4500</v>
      </c>
    </row>
    <row r="614" s="157" customFormat="1" customHeight="1" spans="1:13">
      <c r="A614" s="142" t="s">
        <v>3155</v>
      </c>
      <c r="B614" s="179" t="s">
        <v>1192</v>
      </c>
      <c r="C614" s="179" t="s">
        <v>2938</v>
      </c>
      <c r="D614" s="426" t="s">
        <v>3023</v>
      </c>
      <c r="E614" s="192" t="s">
        <v>345</v>
      </c>
      <c r="F614" s="194">
        <v>2</v>
      </c>
      <c r="G614" s="196">
        <v>1500</v>
      </c>
      <c r="H614" s="206">
        <f t="shared" si="28"/>
        <v>3000</v>
      </c>
      <c r="I614" s="186"/>
      <c r="J614" s="196"/>
      <c r="K614" s="179" t="s">
        <v>3144</v>
      </c>
      <c r="L614" s="157">
        <f t="shared" si="30"/>
        <v>2</v>
      </c>
      <c r="M614" s="138">
        <f t="shared" si="29"/>
        <v>3000</v>
      </c>
    </row>
    <row r="615" s="157" customFormat="1" customHeight="1" spans="1:13">
      <c r="A615" s="142" t="s">
        <v>3155</v>
      </c>
      <c r="B615" s="179" t="s">
        <v>1192</v>
      </c>
      <c r="C615" s="196" t="s">
        <v>2838</v>
      </c>
      <c r="D615" s="426" t="s">
        <v>3099</v>
      </c>
      <c r="E615" s="191" t="s">
        <v>345</v>
      </c>
      <c r="F615" s="194">
        <v>7</v>
      </c>
      <c r="G615" s="196">
        <v>4500</v>
      </c>
      <c r="H615" s="206">
        <f t="shared" si="28"/>
        <v>31500</v>
      </c>
      <c r="I615" s="186"/>
      <c r="J615" s="196"/>
      <c r="K615" s="179" t="s">
        <v>3144</v>
      </c>
      <c r="L615" s="157">
        <f t="shared" si="30"/>
        <v>7</v>
      </c>
      <c r="M615" s="138">
        <f t="shared" si="29"/>
        <v>31500</v>
      </c>
    </row>
    <row r="616" s="157" customFormat="1" customHeight="1" spans="1:13">
      <c r="A616" s="142" t="s">
        <v>3155</v>
      </c>
      <c r="B616" s="179" t="s">
        <v>1192</v>
      </c>
      <c r="C616" s="179" t="s">
        <v>2926</v>
      </c>
      <c r="D616" s="276" t="s">
        <v>3101</v>
      </c>
      <c r="E616" s="192" t="s">
        <v>345</v>
      </c>
      <c r="F616" s="194">
        <v>1</v>
      </c>
      <c r="G616" s="196">
        <v>2500</v>
      </c>
      <c r="H616" s="206">
        <f t="shared" si="28"/>
        <v>2500</v>
      </c>
      <c r="I616" s="186"/>
      <c r="J616" s="196"/>
      <c r="K616" s="179" t="s">
        <v>3144</v>
      </c>
      <c r="L616" s="157">
        <f t="shared" si="30"/>
        <v>1</v>
      </c>
      <c r="M616" s="138">
        <f t="shared" si="29"/>
        <v>2500</v>
      </c>
    </row>
    <row r="617" s="157" customFormat="1" customHeight="1" spans="1:13">
      <c r="A617" s="142" t="s">
        <v>3155</v>
      </c>
      <c r="B617" s="179" t="s">
        <v>1192</v>
      </c>
      <c r="C617" s="179" t="s">
        <v>2974</v>
      </c>
      <c r="D617" s="426" t="s">
        <v>3151</v>
      </c>
      <c r="E617" s="192" t="s">
        <v>345</v>
      </c>
      <c r="F617" s="194">
        <v>7</v>
      </c>
      <c r="G617" s="196">
        <v>25000</v>
      </c>
      <c r="H617" s="206">
        <f t="shared" si="28"/>
        <v>175000</v>
      </c>
      <c r="I617" s="186"/>
      <c r="J617" s="196"/>
      <c r="K617" s="179" t="s">
        <v>3144</v>
      </c>
      <c r="L617" s="157">
        <f t="shared" si="30"/>
        <v>7</v>
      </c>
      <c r="M617" s="138">
        <f t="shared" si="29"/>
        <v>175000</v>
      </c>
    </row>
    <row r="618" s="157" customFormat="1" customHeight="1" spans="1:13">
      <c r="A618" s="142" t="s">
        <v>3155</v>
      </c>
      <c r="B618" s="179" t="s">
        <v>1192</v>
      </c>
      <c r="C618" s="179" t="s">
        <v>2862</v>
      </c>
      <c r="D618" s="317" t="s">
        <v>2864</v>
      </c>
      <c r="E618" s="192" t="s">
        <v>345</v>
      </c>
      <c r="F618" s="194">
        <v>2</v>
      </c>
      <c r="G618" s="196">
        <v>90</v>
      </c>
      <c r="H618" s="206">
        <f t="shared" si="28"/>
        <v>180</v>
      </c>
      <c r="I618" s="186"/>
      <c r="J618" s="196"/>
      <c r="K618" s="179" t="s">
        <v>3144</v>
      </c>
      <c r="L618" s="157">
        <f t="shared" si="30"/>
        <v>2</v>
      </c>
      <c r="M618" s="138">
        <f t="shared" si="29"/>
        <v>180</v>
      </c>
    </row>
    <row r="619" s="157" customFormat="1" customHeight="1" spans="1:13">
      <c r="A619" s="142" t="s">
        <v>3155</v>
      </c>
      <c r="B619" s="179" t="s">
        <v>1192</v>
      </c>
      <c r="C619" s="196" t="s">
        <v>3069</v>
      </c>
      <c r="D619" s="309" t="s">
        <v>3070</v>
      </c>
      <c r="E619" s="192" t="s">
        <v>345</v>
      </c>
      <c r="F619" s="194">
        <v>1</v>
      </c>
      <c r="G619" s="196">
        <v>2500</v>
      </c>
      <c r="H619" s="206">
        <f t="shared" si="28"/>
        <v>2500</v>
      </c>
      <c r="I619" s="186"/>
      <c r="J619" s="196"/>
      <c r="K619" s="179" t="s">
        <v>3144</v>
      </c>
      <c r="L619" s="157">
        <f t="shared" si="30"/>
        <v>1</v>
      </c>
      <c r="M619" s="138">
        <f t="shared" si="29"/>
        <v>2500</v>
      </c>
    </row>
    <row r="620" s="157" customFormat="1" customHeight="1" spans="1:13">
      <c r="A620" s="142" t="s">
        <v>3155</v>
      </c>
      <c r="B620" s="179" t="s">
        <v>1192</v>
      </c>
      <c r="C620" s="179" t="s">
        <v>2949</v>
      </c>
      <c r="D620" s="426" t="s">
        <v>3029</v>
      </c>
      <c r="E620" s="192" t="s">
        <v>345</v>
      </c>
      <c r="F620" s="194">
        <v>1</v>
      </c>
      <c r="G620" s="196">
        <v>800</v>
      </c>
      <c r="H620" s="206">
        <f t="shared" si="28"/>
        <v>800</v>
      </c>
      <c r="I620" s="186"/>
      <c r="J620" s="196"/>
      <c r="K620" s="179" t="s">
        <v>3144</v>
      </c>
      <c r="L620" s="157">
        <f t="shared" si="30"/>
        <v>1</v>
      </c>
      <c r="M620" s="138">
        <f t="shared" si="29"/>
        <v>800</v>
      </c>
    </row>
    <row r="621" s="157" customFormat="1" customHeight="1" spans="1:13">
      <c r="A621" s="142" t="s">
        <v>3155</v>
      </c>
      <c r="B621" s="196" t="s">
        <v>3152</v>
      </c>
      <c r="C621" s="179" t="s">
        <v>2951</v>
      </c>
      <c r="D621" s="317" t="s">
        <v>3015</v>
      </c>
      <c r="E621" s="192" t="s">
        <v>345</v>
      </c>
      <c r="F621" s="194">
        <v>1</v>
      </c>
      <c r="G621" s="196">
        <v>5000</v>
      </c>
      <c r="H621" s="206">
        <f t="shared" si="28"/>
        <v>5000</v>
      </c>
      <c r="I621" s="186"/>
      <c r="J621" s="196"/>
      <c r="K621" s="179" t="s">
        <v>3149</v>
      </c>
      <c r="L621" s="157">
        <f t="shared" si="30"/>
        <v>1</v>
      </c>
      <c r="M621" s="138">
        <f t="shared" si="29"/>
        <v>5000</v>
      </c>
    </row>
    <row r="622" s="157" customFormat="1" customHeight="1" spans="1:13">
      <c r="A622" s="142" t="s">
        <v>3155</v>
      </c>
      <c r="B622" s="196" t="s">
        <v>3152</v>
      </c>
      <c r="C622" s="179" t="s">
        <v>2938</v>
      </c>
      <c r="D622" s="426" t="s">
        <v>3023</v>
      </c>
      <c r="E622" s="192" t="s">
        <v>345</v>
      </c>
      <c r="F622" s="194">
        <v>1</v>
      </c>
      <c r="G622" s="196">
        <v>1500</v>
      </c>
      <c r="H622" s="206">
        <f t="shared" si="28"/>
        <v>1500</v>
      </c>
      <c r="I622" s="186"/>
      <c r="J622" s="196"/>
      <c r="K622" s="179" t="s">
        <v>3149</v>
      </c>
      <c r="L622" s="157">
        <f t="shared" si="30"/>
        <v>1</v>
      </c>
      <c r="M622" s="138">
        <f t="shared" si="29"/>
        <v>1500</v>
      </c>
    </row>
    <row r="623" s="157" customFormat="1" customHeight="1" spans="1:13">
      <c r="A623" s="142" t="s">
        <v>3155</v>
      </c>
      <c r="B623" s="196" t="s">
        <v>3152</v>
      </c>
      <c r="C623" s="196" t="s">
        <v>2838</v>
      </c>
      <c r="D623" s="426" t="s">
        <v>3099</v>
      </c>
      <c r="E623" s="191" t="s">
        <v>345</v>
      </c>
      <c r="F623" s="194">
        <v>1</v>
      </c>
      <c r="G623" s="196">
        <v>4500</v>
      </c>
      <c r="H623" s="206">
        <f t="shared" si="28"/>
        <v>4500</v>
      </c>
      <c r="I623" s="186"/>
      <c r="J623" s="196"/>
      <c r="K623" s="179" t="s">
        <v>3149</v>
      </c>
      <c r="L623" s="157">
        <f t="shared" si="30"/>
        <v>1</v>
      </c>
      <c r="M623" s="138">
        <f t="shared" si="29"/>
        <v>4500</v>
      </c>
    </row>
    <row r="624" s="157" customFormat="1" customHeight="1" spans="1:13">
      <c r="A624" s="142" t="s">
        <v>3156</v>
      </c>
      <c r="B624" s="179" t="s">
        <v>1155</v>
      </c>
      <c r="C624" s="179" t="s">
        <v>3006</v>
      </c>
      <c r="D624" s="426" t="s">
        <v>3143</v>
      </c>
      <c r="E624" s="192" t="s">
        <v>345</v>
      </c>
      <c r="F624" s="194">
        <v>12</v>
      </c>
      <c r="G624" s="196">
        <v>1000</v>
      </c>
      <c r="H624" s="206">
        <f t="shared" si="28"/>
        <v>12000</v>
      </c>
      <c r="I624" s="52"/>
      <c r="J624" s="52" t="s">
        <v>3157</v>
      </c>
      <c r="K624" s="798" t="s">
        <v>890</v>
      </c>
      <c r="L624" s="157">
        <f t="shared" si="30"/>
        <v>12</v>
      </c>
      <c r="M624" s="138">
        <f t="shared" si="29"/>
        <v>12000</v>
      </c>
    </row>
    <row r="625" s="157" customFormat="1" customHeight="1" spans="1:13">
      <c r="A625" s="142" t="s">
        <v>3156</v>
      </c>
      <c r="B625" s="179" t="s">
        <v>1155</v>
      </c>
      <c r="C625" s="179" t="s">
        <v>3008</v>
      </c>
      <c r="D625" s="317" t="s">
        <v>3009</v>
      </c>
      <c r="E625" s="192" t="s">
        <v>345</v>
      </c>
      <c r="F625" s="194">
        <v>12</v>
      </c>
      <c r="G625" s="196">
        <v>600</v>
      </c>
      <c r="H625" s="206">
        <f t="shared" si="28"/>
        <v>7200</v>
      </c>
      <c r="I625" s="52"/>
      <c r="J625" s="52" t="s">
        <v>3157</v>
      </c>
      <c r="K625" s="798" t="s">
        <v>890</v>
      </c>
      <c r="L625" s="157">
        <f t="shared" si="30"/>
        <v>12</v>
      </c>
      <c r="M625" s="138">
        <f t="shared" si="29"/>
        <v>7200</v>
      </c>
    </row>
    <row r="626" s="157" customFormat="1" customHeight="1" spans="1:13">
      <c r="A626" s="142" t="s">
        <v>3156</v>
      </c>
      <c r="B626" s="179" t="s">
        <v>1165</v>
      </c>
      <c r="C626" s="179" t="s">
        <v>2951</v>
      </c>
      <c r="D626" s="317" t="s">
        <v>3015</v>
      </c>
      <c r="E626" s="192" t="s">
        <v>345</v>
      </c>
      <c r="F626" s="194">
        <v>78</v>
      </c>
      <c r="G626" s="196">
        <v>5000</v>
      </c>
      <c r="H626" s="206">
        <f t="shared" si="28"/>
        <v>390000</v>
      </c>
      <c r="I626" s="797"/>
      <c r="J626" s="263" t="s">
        <v>1292</v>
      </c>
      <c r="K626" s="179" t="s">
        <v>890</v>
      </c>
      <c r="L626" s="157">
        <f t="shared" si="30"/>
        <v>78</v>
      </c>
      <c r="M626" s="138">
        <f t="shared" si="29"/>
        <v>390000</v>
      </c>
    </row>
    <row r="627" s="157" customFormat="1" customHeight="1" spans="1:13">
      <c r="A627" s="142" t="s">
        <v>3156</v>
      </c>
      <c r="B627" s="179" t="s">
        <v>1165</v>
      </c>
      <c r="C627" s="196" t="s">
        <v>3013</v>
      </c>
      <c r="D627" s="276" t="s">
        <v>3014</v>
      </c>
      <c r="E627" s="192" t="s">
        <v>345</v>
      </c>
      <c r="F627" s="194">
        <v>30</v>
      </c>
      <c r="G627" s="186">
        <v>1200</v>
      </c>
      <c r="H627" s="206">
        <f t="shared" si="28"/>
        <v>36000</v>
      </c>
      <c r="I627" s="186"/>
      <c r="J627" s="196" t="s">
        <v>1292</v>
      </c>
      <c r="K627" s="179" t="s">
        <v>890</v>
      </c>
      <c r="L627" s="157">
        <f t="shared" si="30"/>
        <v>30</v>
      </c>
      <c r="M627" s="138">
        <f t="shared" si="29"/>
        <v>36000</v>
      </c>
    </row>
    <row r="628" s="157" customFormat="1" customHeight="1" spans="1:13">
      <c r="A628" s="142" t="s">
        <v>3156</v>
      </c>
      <c r="B628" s="179" t="s">
        <v>1165</v>
      </c>
      <c r="C628" s="196" t="s">
        <v>3040</v>
      </c>
      <c r="D628" s="309" t="s">
        <v>3041</v>
      </c>
      <c r="E628" s="192" t="s">
        <v>345</v>
      </c>
      <c r="F628" s="194">
        <v>6</v>
      </c>
      <c r="G628" s="196">
        <v>2000</v>
      </c>
      <c r="H628" s="206">
        <f t="shared" si="28"/>
        <v>12000</v>
      </c>
      <c r="I628" s="186"/>
      <c r="J628" s="196" t="s">
        <v>1292</v>
      </c>
      <c r="K628" s="179" t="s">
        <v>890</v>
      </c>
      <c r="L628" s="157">
        <f t="shared" si="30"/>
        <v>6</v>
      </c>
      <c r="M628" s="138">
        <f t="shared" si="29"/>
        <v>12000</v>
      </c>
    </row>
    <row r="629" s="157" customFormat="1" customHeight="1" spans="1:13">
      <c r="A629" s="142" t="s">
        <v>3156</v>
      </c>
      <c r="B629" s="179" t="s">
        <v>1165</v>
      </c>
      <c r="C629" s="179" t="s">
        <v>2926</v>
      </c>
      <c r="D629" s="276" t="s">
        <v>3101</v>
      </c>
      <c r="E629" s="192" t="s">
        <v>345</v>
      </c>
      <c r="F629" s="194">
        <v>12</v>
      </c>
      <c r="G629" s="196">
        <v>2500</v>
      </c>
      <c r="H629" s="206">
        <f t="shared" si="28"/>
        <v>30000</v>
      </c>
      <c r="I629" s="186"/>
      <c r="J629" s="196" t="s">
        <v>1292</v>
      </c>
      <c r="K629" s="179" t="s">
        <v>890</v>
      </c>
      <c r="L629" s="157">
        <f t="shared" si="30"/>
        <v>12</v>
      </c>
      <c r="M629" s="138">
        <f t="shared" si="29"/>
        <v>30000</v>
      </c>
    </row>
    <row r="630" s="157" customFormat="1" customHeight="1" spans="1:13">
      <c r="A630" s="142" t="s">
        <v>3156</v>
      </c>
      <c r="B630" s="179" t="s">
        <v>1165</v>
      </c>
      <c r="C630" s="179" t="s">
        <v>2862</v>
      </c>
      <c r="D630" s="317" t="s">
        <v>2864</v>
      </c>
      <c r="E630" s="192" t="s">
        <v>345</v>
      </c>
      <c r="F630" s="194">
        <v>66</v>
      </c>
      <c r="G630" s="186">
        <v>90</v>
      </c>
      <c r="H630" s="206">
        <f t="shared" si="28"/>
        <v>5940</v>
      </c>
      <c r="I630" s="186"/>
      <c r="J630" s="196" t="s">
        <v>1292</v>
      </c>
      <c r="K630" s="179" t="s">
        <v>890</v>
      </c>
      <c r="L630" s="157">
        <f t="shared" si="30"/>
        <v>66</v>
      </c>
      <c r="M630" s="138">
        <f t="shared" si="29"/>
        <v>5940</v>
      </c>
    </row>
    <row r="631" s="157" customFormat="1" customHeight="1" spans="1:13">
      <c r="A631" s="142" t="s">
        <v>3156</v>
      </c>
      <c r="B631" s="179" t="s">
        <v>1165</v>
      </c>
      <c r="C631" s="179" t="s">
        <v>2949</v>
      </c>
      <c r="D631" s="426" t="s">
        <v>3029</v>
      </c>
      <c r="E631" s="192" t="s">
        <v>345</v>
      </c>
      <c r="F631" s="194">
        <v>6</v>
      </c>
      <c r="G631" s="186">
        <v>800</v>
      </c>
      <c r="H631" s="206">
        <f t="shared" si="28"/>
        <v>4800</v>
      </c>
      <c r="I631" s="186"/>
      <c r="J631" s="196" t="s">
        <v>1292</v>
      </c>
      <c r="K631" s="179" t="s">
        <v>890</v>
      </c>
      <c r="L631" s="157">
        <f t="shared" si="30"/>
        <v>6</v>
      </c>
      <c r="M631" s="138">
        <f t="shared" si="29"/>
        <v>4800</v>
      </c>
    </row>
    <row r="632" s="157" customFormat="1" customHeight="1" spans="1:13">
      <c r="A632" s="142" t="s">
        <v>3156</v>
      </c>
      <c r="B632" s="179" t="s">
        <v>1167</v>
      </c>
      <c r="C632" s="179" t="s">
        <v>2938</v>
      </c>
      <c r="D632" s="426" t="s">
        <v>3023</v>
      </c>
      <c r="E632" s="192" t="s">
        <v>345</v>
      </c>
      <c r="F632" s="194">
        <v>6</v>
      </c>
      <c r="G632" s="196">
        <v>1500</v>
      </c>
      <c r="H632" s="206">
        <f t="shared" si="28"/>
        <v>9000</v>
      </c>
      <c r="I632" s="186"/>
      <c r="J632" s="196" t="s">
        <v>3158</v>
      </c>
      <c r="K632" s="179" t="s">
        <v>3144</v>
      </c>
      <c r="L632" s="157">
        <f t="shared" si="30"/>
        <v>6</v>
      </c>
      <c r="M632" s="138">
        <f t="shared" si="29"/>
        <v>9000</v>
      </c>
    </row>
    <row r="633" s="157" customFormat="1" customHeight="1" spans="1:13">
      <c r="A633" s="142" t="s">
        <v>3156</v>
      </c>
      <c r="B633" s="179" t="s">
        <v>1167</v>
      </c>
      <c r="C633" s="196" t="s">
        <v>2838</v>
      </c>
      <c r="D633" s="426" t="s">
        <v>3099</v>
      </c>
      <c r="E633" s="191" t="s">
        <v>345</v>
      </c>
      <c r="F633" s="194">
        <v>6</v>
      </c>
      <c r="G633" s="196">
        <v>4500</v>
      </c>
      <c r="H633" s="206">
        <f t="shared" si="28"/>
        <v>27000</v>
      </c>
      <c r="I633" s="186"/>
      <c r="J633" s="196" t="s">
        <v>3158</v>
      </c>
      <c r="K633" s="179" t="s">
        <v>3144</v>
      </c>
      <c r="L633" s="157">
        <f t="shared" si="30"/>
        <v>6</v>
      </c>
      <c r="M633" s="138">
        <f t="shared" si="29"/>
        <v>27000</v>
      </c>
    </row>
    <row r="634" s="157" customFormat="1" customHeight="1" spans="1:13">
      <c r="A634" s="142" t="s">
        <v>3156</v>
      </c>
      <c r="B634" s="179" t="s">
        <v>1171</v>
      </c>
      <c r="C634" s="179" t="s">
        <v>2850</v>
      </c>
      <c r="D634" s="426" t="s">
        <v>3088</v>
      </c>
      <c r="E634" s="192" t="s">
        <v>345</v>
      </c>
      <c r="F634" s="194">
        <v>6</v>
      </c>
      <c r="G634" s="196">
        <v>2000</v>
      </c>
      <c r="H634" s="206">
        <f t="shared" si="28"/>
        <v>12000</v>
      </c>
      <c r="I634" s="186"/>
      <c r="J634" s="196" t="s">
        <v>1295</v>
      </c>
      <c r="K634" s="179" t="s">
        <v>3144</v>
      </c>
      <c r="L634" s="157">
        <f t="shared" si="30"/>
        <v>6</v>
      </c>
      <c r="M634" s="138">
        <f t="shared" si="29"/>
        <v>12000</v>
      </c>
    </row>
    <row r="635" s="157" customFormat="1" customHeight="1" spans="1:13">
      <c r="A635" s="142" t="s">
        <v>3156</v>
      </c>
      <c r="B635" s="179" t="s">
        <v>1173</v>
      </c>
      <c r="C635" s="179" t="s">
        <v>2951</v>
      </c>
      <c r="D635" s="317" t="s">
        <v>3015</v>
      </c>
      <c r="E635" s="192" t="s">
        <v>345</v>
      </c>
      <c r="F635" s="194">
        <v>6</v>
      </c>
      <c r="G635" s="196">
        <v>5000</v>
      </c>
      <c r="H635" s="206">
        <f t="shared" si="28"/>
        <v>30000</v>
      </c>
      <c r="I635" s="186"/>
      <c r="J635" s="196" t="s">
        <v>3159</v>
      </c>
      <c r="K635" s="179" t="s">
        <v>3144</v>
      </c>
      <c r="L635" s="157">
        <f t="shared" si="30"/>
        <v>6</v>
      </c>
      <c r="M635" s="138">
        <f t="shared" si="29"/>
        <v>30000</v>
      </c>
    </row>
    <row r="636" s="157" customFormat="1" customHeight="1" spans="1:13">
      <c r="A636" s="142" t="s">
        <v>3156</v>
      </c>
      <c r="B636" s="179" t="s">
        <v>1173</v>
      </c>
      <c r="C636" s="179" t="s">
        <v>2938</v>
      </c>
      <c r="D636" s="426" t="s">
        <v>3023</v>
      </c>
      <c r="E636" s="192" t="s">
        <v>345</v>
      </c>
      <c r="F636" s="194">
        <v>6</v>
      </c>
      <c r="G636" s="196">
        <v>1500</v>
      </c>
      <c r="H636" s="206">
        <f t="shared" si="28"/>
        <v>9000</v>
      </c>
      <c r="I636" s="186"/>
      <c r="J636" s="196" t="s">
        <v>3159</v>
      </c>
      <c r="K636" s="179" t="s">
        <v>3144</v>
      </c>
      <c r="L636" s="157">
        <f t="shared" si="30"/>
        <v>6</v>
      </c>
      <c r="M636" s="138">
        <f t="shared" si="29"/>
        <v>9000</v>
      </c>
    </row>
    <row r="637" s="157" customFormat="1" customHeight="1" spans="1:13">
      <c r="A637" s="142" t="s">
        <v>3156</v>
      </c>
      <c r="B637" s="179" t="s">
        <v>1173</v>
      </c>
      <c r="C637" s="196" t="s">
        <v>2838</v>
      </c>
      <c r="D637" s="426" t="s">
        <v>3099</v>
      </c>
      <c r="E637" s="191" t="s">
        <v>345</v>
      </c>
      <c r="F637" s="194">
        <v>6</v>
      </c>
      <c r="G637" s="196">
        <v>4500</v>
      </c>
      <c r="H637" s="206">
        <f t="shared" si="28"/>
        <v>27000</v>
      </c>
      <c r="I637" s="186"/>
      <c r="J637" s="196" t="s">
        <v>3159</v>
      </c>
      <c r="K637" s="179" t="s">
        <v>3144</v>
      </c>
      <c r="L637" s="157">
        <f t="shared" si="30"/>
        <v>6</v>
      </c>
      <c r="M637" s="138">
        <f t="shared" si="29"/>
        <v>27000</v>
      </c>
    </row>
    <row r="638" s="157" customFormat="1" customHeight="1" spans="1:13">
      <c r="A638" s="142" t="s">
        <v>3156</v>
      </c>
      <c r="B638" s="179" t="s">
        <v>1178</v>
      </c>
      <c r="C638" s="179" t="s">
        <v>2846</v>
      </c>
      <c r="D638" s="426" t="s">
        <v>3043</v>
      </c>
      <c r="E638" s="192" t="s">
        <v>345</v>
      </c>
      <c r="F638" s="194">
        <v>6</v>
      </c>
      <c r="G638" s="196">
        <v>3500</v>
      </c>
      <c r="H638" s="206">
        <f t="shared" si="28"/>
        <v>21000</v>
      </c>
      <c r="I638" s="186"/>
      <c r="J638" s="196" t="s">
        <v>3160</v>
      </c>
      <c r="K638" s="179" t="s">
        <v>3144</v>
      </c>
      <c r="L638" s="157">
        <f t="shared" si="30"/>
        <v>6</v>
      </c>
      <c r="M638" s="138">
        <f t="shared" si="29"/>
        <v>21000</v>
      </c>
    </row>
    <row r="639" s="157" customFormat="1" customHeight="1" spans="1:13">
      <c r="A639" s="142" t="s">
        <v>3156</v>
      </c>
      <c r="B639" s="179" t="s">
        <v>3154</v>
      </c>
      <c r="C639" s="179" t="s">
        <v>2862</v>
      </c>
      <c r="D639" s="317" t="s">
        <v>2864</v>
      </c>
      <c r="E639" s="192" t="s">
        <v>345</v>
      </c>
      <c r="F639" s="194">
        <v>6</v>
      </c>
      <c r="G639" s="196">
        <v>90</v>
      </c>
      <c r="H639" s="206">
        <f t="shared" si="28"/>
        <v>540</v>
      </c>
      <c r="I639" s="186"/>
      <c r="J639" s="196" t="s">
        <v>3161</v>
      </c>
      <c r="K639" s="179" t="s">
        <v>3149</v>
      </c>
      <c r="L639" s="157">
        <f t="shared" si="30"/>
        <v>6</v>
      </c>
      <c r="M639" s="138">
        <f t="shared" si="29"/>
        <v>540</v>
      </c>
    </row>
    <row r="640" s="157" customFormat="1" customHeight="1" spans="1:13">
      <c r="A640" s="142" t="s">
        <v>3156</v>
      </c>
      <c r="B640" s="179" t="s">
        <v>3147</v>
      </c>
      <c r="C640" s="179" t="s">
        <v>2862</v>
      </c>
      <c r="D640" s="317" t="s">
        <v>2864</v>
      </c>
      <c r="E640" s="192" t="s">
        <v>345</v>
      </c>
      <c r="F640" s="194">
        <v>6</v>
      </c>
      <c r="G640" s="196">
        <v>90</v>
      </c>
      <c r="H640" s="206">
        <f t="shared" si="28"/>
        <v>540</v>
      </c>
      <c r="I640" s="186"/>
      <c r="J640" s="196" t="s">
        <v>3162</v>
      </c>
      <c r="K640" s="179" t="s">
        <v>3149</v>
      </c>
      <c r="L640" s="157">
        <f t="shared" si="30"/>
        <v>6</v>
      </c>
      <c r="M640" s="138">
        <f t="shared" si="29"/>
        <v>540</v>
      </c>
    </row>
    <row r="641" s="157" customFormat="1" customHeight="1" spans="1:13">
      <c r="A641" s="142" t="s">
        <v>3156</v>
      </c>
      <c r="B641" s="179" t="s">
        <v>908</v>
      </c>
      <c r="C641" s="179" t="s">
        <v>2951</v>
      </c>
      <c r="D641" s="317" t="s">
        <v>3015</v>
      </c>
      <c r="E641" s="192" t="s">
        <v>345</v>
      </c>
      <c r="F641" s="194">
        <v>12</v>
      </c>
      <c r="G641" s="196">
        <v>5000</v>
      </c>
      <c r="H641" s="206">
        <f t="shared" si="28"/>
        <v>60000</v>
      </c>
      <c r="I641" s="186"/>
      <c r="J641" s="196" t="s">
        <v>3163</v>
      </c>
      <c r="K641" s="179" t="s">
        <v>3149</v>
      </c>
      <c r="L641" s="157">
        <f t="shared" si="30"/>
        <v>12</v>
      </c>
      <c r="M641" s="138">
        <f t="shared" si="29"/>
        <v>60000</v>
      </c>
    </row>
    <row r="642" s="157" customFormat="1" customHeight="1" spans="1:13">
      <c r="A642" s="142" t="s">
        <v>3156</v>
      </c>
      <c r="B642" s="179" t="s">
        <v>908</v>
      </c>
      <c r="C642" s="196" t="s">
        <v>3013</v>
      </c>
      <c r="D642" s="276" t="s">
        <v>3014</v>
      </c>
      <c r="E642" s="192" t="s">
        <v>345</v>
      </c>
      <c r="F642" s="194">
        <v>6</v>
      </c>
      <c r="G642" s="196">
        <v>1200</v>
      </c>
      <c r="H642" s="206">
        <f t="shared" si="28"/>
        <v>7200</v>
      </c>
      <c r="I642" s="186"/>
      <c r="J642" s="196" t="s">
        <v>3163</v>
      </c>
      <c r="K642" s="179" t="s">
        <v>3149</v>
      </c>
      <c r="L642" s="157">
        <f t="shared" si="30"/>
        <v>6</v>
      </c>
      <c r="M642" s="138">
        <f t="shared" si="29"/>
        <v>7200</v>
      </c>
    </row>
    <row r="643" s="157" customFormat="1" customHeight="1" spans="1:13">
      <c r="A643" s="142" t="s">
        <v>3156</v>
      </c>
      <c r="B643" s="179" t="s">
        <v>908</v>
      </c>
      <c r="C643" s="179" t="s">
        <v>2844</v>
      </c>
      <c r="D643" s="426" t="s">
        <v>3068</v>
      </c>
      <c r="E643" s="192" t="s">
        <v>345</v>
      </c>
      <c r="F643" s="194">
        <v>6</v>
      </c>
      <c r="G643" s="196">
        <v>7000</v>
      </c>
      <c r="H643" s="206">
        <f t="shared" si="28"/>
        <v>42000</v>
      </c>
      <c r="I643" s="186"/>
      <c r="J643" s="196" t="s">
        <v>3163</v>
      </c>
      <c r="K643" s="179" t="s">
        <v>3149</v>
      </c>
      <c r="L643" s="157">
        <f t="shared" si="30"/>
        <v>6</v>
      </c>
      <c r="M643" s="138">
        <f t="shared" si="29"/>
        <v>42000</v>
      </c>
    </row>
    <row r="644" s="157" customFormat="1" customHeight="1" spans="1:13">
      <c r="A644" s="142" t="s">
        <v>3156</v>
      </c>
      <c r="B644" s="179" t="s">
        <v>908</v>
      </c>
      <c r="C644" s="179" t="s">
        <v>2862</v>
      </c>
      <c r="D644" s="317" t="s">
        <v>2864</v>
      </c>
      <c r="E644" s="192" t="s">
        <v>345</v>
      </c>
      <c r="F644" s="194">
        <v>6</v>
      </c>
      <c r="G644" s="196">
        <v>90</v>
      </c>
      <c r="H644" s="206">
        <f t="shared" si="28"/>
        <v>540</v>
      </c>
      <c r="I644" s="186"/>
      <c r="J644" s="196" t="s">
        <v>3163</v>
      </c>
      <c r="K644" s="179" t="s">
        <v>3149</v>
      </c>
      <c r="L644" s="157">
        <f t="shared" si="30"/>
        <v>6</v>
      </c>
      <c r="M644" s="138">
        <f t="shared" si="29"/>
        <v>540</v>
      </c>
    </row>
    <row r="645" s="157" customFormat="1" customHeight="1" spans="1:13">
      <c r="A645" s="142" t="s">
        <v>3156</v>
      </c>
      <c r="B645" s="179" t="s">
        <v>908</v>
      </c>
      <c r="C645" s="179" t="s">
        <v>2949</v>
      </c>
      <c r="D645" s="426" t="s">
        <v>3029</v>
      </c>
      <c r="E645" s="192" t="s">
        <v>345</v>
      </c>
      <c r="F645" s="194">
        <v>6</v>
      </c>
      <c r="G645" s="196">
        <v>800</v>
      </c>
      <c r="H645" s="206">
        <f t="shared" ref="H645:H708" si="31" xml:space="preserve">F645*G645</f>
        <v>4800</v>
      </c>
      <c r="I645" s="186"/>
      <c r="J645" s="196" t="s">
        <v>3163</v>
      </c>
      <c r="K645" s="179" t="s">
        <v>3149</v>
      </c>
      <c r="L645" s="157">
        <f t="shared" si="30"/>
        <v>6</v>
      </c>
      <c r="M645" s="138">
        <f t="shared" ref="M645:M708" si="32" xml:space="preserve">G645*L645</f>
        <v>4800</v>
      </c>
    </row>
    <row r="646" s="157" customFormat="1" customHeight="1" spans="1:13">
      <c r="A646" s="142" t="s">
        <v>3156</v>
      </c>
      <c r="B646" s="179" t="s">
        <v>910</v>
      </c>
      <c r="C646" s="179" t="s">
        <v>2951</v>
      </c>
      <c r="D646" s="317" t="s">
        <v>3015</v>
      </c>
      <c r="E646" s="192" t="s">
        <v>345</v>
      </c>
      <c r="F646" s="194">
        <v>12</v>
      </c>
      <c r="G646" s="196">
        <v>5000</v>
      </c>
      <c r="H646" s="206">
        <f t="shared" si="31"/>
        <v>60000</v>
      </c>
      <c r="I646" s="186"/>
      <c r="J646" s="196" t="s">
        <v>3164</v>
      </c>
      <c r="K646" s="179" t="s">
        <v>3149</v>
      </c>
      <c r="L646" s="157">
        <f t="shared" si="30"/>
        <v>12</v>
      </c>
      <c r="M646" s="138">
        <f t="shared" si="32"/>
        <v>60000</v>
      </c>
    </row>
    <row r="647" s="157" customFormat="1" customHeight="1" spans="1:13">
      <c r="A647" s="142" t="s">
        <v>3156</v>
      </c>
      <c r="B647" s="179" t="s">
        <v>910</v>
      </c>
      <c r="C647" s="196" t="s">
        <v>3013</v>
      </c>
      <c r="D647" s="276" t="s">
        <v>3014</v>
      </c>
      <c r="E647" s="192" t="s">
        <v>345</v>
      </c>
      <c r="F647" s="194">
        <v>6</v>
      </c>
      <c r="G647" s="196">
        <v>1200</v>
      </c>
      <c r="H647" s="206">
        <f t="shared" si="31"/>
        <v>7200</v>
      </c>
      <c r="I647" s="186"/>
      <c r="J647" s="196" t="s">
        <v>3164</v>
      </c>
      <c r="K647" s="179" t="s">
        <v>3149</v>
      </c>
      <c r="L647" s="157">
        <f t="shared" si="30"/>
        <v>6</v>
      </c>
      <c r="M647" s="138">
        <f t="shared" si="32"/>
        <v>7200</v>
      </c>
    </row>
    <row r="648" s="157" customFormat="1" customHeight="1" spans="1:13">
      <c r="A648" s="142" t="s">
        <v>3156</v>
      </c>
      <c r="B648" s="179" t="s">
        <v>910</v>
      </c>
      <c r="C648" s="179" t="s">
        <v>2862</v>
      </c>
      <c r="D648" s="317" t="s">
        <v>2864</v>
      </c>
      <c r="E648" s="192" t="s">
        <v>345</v>
      </c>
      <c r="F648" s="194">
        <v>6</v>
      </c>
      <c r="G648" s="196">
        <v>90</v>
      </c>
      <c r="H648" s="206">
        <f t="shared" si="31"/>
        <v>540</v>
      </c>
      <c r="I648" s="186"/>
      <c r="J648" s="196" t="s">
        <v>3164</v>
      </c>
      <c r="K648" s="179" t="s">
        <v>3149</v>
      </c>
      <c r="L648" s="157">
        <f t="shared" si="30"/>
        <v>6</v>
      </c>
      <c r="M648" s="138">
        <f t="shared" si="32"/>
        <v>540</v>
      </c>
    </row>
    <row r="649" s="157" customFormat="1" customHeight="1" spans="1:13">
      <c r="A649" s="142" t="s">
        <v>3156</v>
      </c>
      <c r="B649" s="179" t="s">
        <v>910</v>
      </c>
      <c r="C649" s="179" t="s">
        <v>2949</v>
      </c>
      <c r="D649" s="426" t="s">
        <v>3029</v>
      </c>
      <c r="E649" s="192" t="s">
        <v>345</v>
      </c>
      <c r="F649" s="194">
        <v>6</v>
      </c>
      <c r="G649" s="196">
        <v>800</v>
      </c>
      <c r="H649" s="206">
        <f t="shared" si="31"/>
        <v>4800</v>
      </c>
      <c r="I649" s="186"/>
      <c r="J649" s="196" t="s">
        <v>3164</v>
      </c>
      <c r="K649" s="179" t="s">
        <v>3149</v>
      </c>
      <c r="L649" s="157">
        <f t="shared" si="30"/>
        <v>6</v>
      </c>
      <c r="M649" s="138">
        <f t="shared" si="32"/>
        <v>4800</v>
      </c>
    </row>
    <row r="650" s="157" customFormat="1" customHeight="1" spans="1:13">
      <c r="A650" s="142" t="s">
        <v>3156</v>
      </c>
      <c r="B650" s="179" t="s">
        <v>913</v>
      </c>
      <c r="C650" s="179" t="s">
        <v>2951</v>
      </c>
      <c r="D650" s="317" t="s">
        <v>3015</v>
      </c>
      <c r="E650" s="192" t="s">
        <v>345</v>
      </c>
      <c r="F650" s="194">
        <v>12</v>
      </c>
      <c r="G650" s="196">
        <v>5000</v>
      </c>
      <c r="H650" s="206">
        <f t="shared" si="31"/>
        <v>60000</v>
      </c>
      <c r="I650" s="186"/>
      <c r="J650" s="196" t="s">
        <v>3165</v>
      </c>
      <c r="K650" s="179" t="s">
        <v>3149</v>
      </c>
      <c r="L650" s="157">
        <f t="shared" si="30"/>
        <v>12</v>
      </c>
      <c r="M650" s="138">
        <f t="shared" si="32"/>
        <v>60000</v>
      </c>
    </row>
    <row r="651" s="157" customFormat="1" customHeight="1" spans="1:13">
      <c r="A651" s="142" t="s">
        <v>3156</v>
      </c>
      <c r="B651" s="179" t="s">
        <v>913</v>
      </c>
      <c r="C651" s="196" t="s">
        <v>3013</v>
      </c>
      <c r="D651" s="276" t="s">
        <v>3014</v>
      </c>
      <c r="E651" s="192" t="s">
        <v>345</v>
      </c>
      <c r="F651" s="194">
        <v>6</v>
      </c>
      <c r="G651" s="196">
        <v>1200</v>
      </c>
      <c r="H651" s="206">
        <f t="shared" si="31"/>
        <v>7200</v>
      </c>
      <c r="I651" s="186"/>
      <c r="J651" s="196" t="s">
        <v>3165</v>
      </c>
      <c r="K651" s="179" t="s">
        <v>3149</v>
      </c>
      <c r="L651" s="157">
        <f t="shared" si="30"/>
        <v>6</v>
      </c>
      <c r="M651" s="138">
        <f t="shared" si="32"/>
        <v>7200</v>
      </c>
    </row>
    <row r="652" s="157" customFormat="1" customHeight="1" spans="1:13">
      <c r="A652" s="142" t="s">
        <v>3156</v>
      </c>
      <c r="B652" s="179" t="s">
        <v>913</v>
      </c>
      <c r="C652" s="196" t="s">
        <v>3040</v>
      </c>
      <c r="D652" s="309" t="s">
        <v>3041</v>
      </c>
      <c r="E652" s="192" t="s">
        <v>345</v>
      </c>
      <c r="F652" s="194">
        <v>6</v>
      </c>
      <c r="G652" s="196">
        <v>2000</v>
      </c>
      <c r="H652" s="206">
        <f t="shared" si="31"/>
        <v>12000</v>
      </c>
      <c r="I652" s="186"/>
      <c r="J652" s="196" t="s">
        <v>3165</v>
      </c>
      <c r="K652" s="179" t="s">
        <v>3149</v>
      </c>
      <c r="L652" s="157">
        <f t="shared" si="30"/>
        <v>6</v>
      </c>
      <c r="M652" s="138">
        <f t="shared" si="32"/>
        <v>12000</v>
      </c>
    </row>
    <row r="653" s="157" customFormat="1" customHeight="1" spans="1:13">
      <c r="A653" s="142" t="s">
        <v>3156</v>
      </c>
      <c r="B653" s="179" t="s">
        <v>913</v>
      </c>
      <c r="C653" s="179" t="s">
        <v>2926</v>
      </c>
      <c r="D653" s="276" t="s">
        <v>3101</v>
      </c>
      <c r="E653" s="192" t="s">
        <v>345</v>
      </c>
      <c r="F653" s="194">
        <v>6</v>
      </c>
      <c r="G653" s="196">
        <v>2500</v>
      </c>
      <c r="H653" s="206">
        <f t="shared" si="31"/>
        <v>15000</v>
      </c>
      <c r="I653" s="186"/>
      <c r="J653" s="196" t="s">
        <v>3165</v>
      </c>
      <c r="K653" s="179" t="s">
        <v>3149</v>
      </c>
      <c r="L653" s="157">
        <f t="shared" si="30"/>
        <v>6</v>
      </c>
      <c r="M653" s="138">
        <f t="shared" si="32"/>
        <v>15000</v>
      </c>
    </row>
    <row r="654" s="157" customFormat="1" customHeight="1" spans="1:13">
      <c r="A654" s="142" t="s">
        <v>3156</v>
      </c>
      <c r="B654" s="179" t="s">
        <v>913</v>
      </c>
      <c r="C654" s="179" t="s">
        <v>2862</v>
      </c>
      <c r="D654" s="317" t="s">
        <v>2864</v>
      </c>
      <c r="E654" s="192" t="s">
        <v>345</v>
      </c>
      <c r="F654" s="194">
        <v>6</v>
      </c>
      <c r="G654" s="196">
        <v>90</v>
      </c>
      <c r="H654" s="206">
        <f t="shared" si="31"/>
        <v>540</v>
      </c>
      <c r="I654" s="186"/>
      <c r="J654" s="196" t="s">
        <v>3165</v>
      </c>
      <c r="K654" s="179" t="s">
        <v>3149</v>
      </c>
      <c r="L654" s="157">
        <f t="shared" si="30"/>
        <v>6</v>
      </c>
      <c r="M654" s="138">
        <f t="shared" si="32"/>
        <v>540</v>
      </c>
    </row>
    <row r="655" s="157" customFormat="1" customHeight="1" spans="1:13">
      <c r="A655" s="142" t="s">
        <v>3156</v>
      </c>
      <c r="B655" s="179" t="s">
        <v>913</v>
      </c>
      <c r="C655" s="179" t="s">
        <v>2949</v>
      </c>
      <c r="D655" s="426" t="s">
        <v>3029</v>
      </c>
      <c r="E655" s="192" t="s">
        <v>345</v>
      </c>
      <c r="F655" s="194">
        <v>6</v>
      </c>
      <c r="G655" s="196">
        <v>800</v>
      </c>
      <c r="H655" s="206">
        <f t="shared" si="31"/>
        <v>4800</v>
      </c>
      <c r="I655" s="186"/>
      <c r="J655" s="196" t="s">
        <v>3165</v>
      </c>
      <c r="K655" s="179" t="s">
        <v>3149</v>
      </c>
      <c r="L655" s="157">
        <f t="shared" si="30"/>
        <v>6</v>
      </c>
      <c r="M655" s="138">
        <f t="shared" si="32"/>
        <v>4800</v>
      </c>
    </row>
    <row r="656" s="157" customFormat="1" customHeight="1" spans="1:13">
      <c r="A656" s="142" t="s">
        <v>3156</v>
      </c>
      <c r="B656" s="179" t="s">
        <v>1190</v>
      </c>
      <c r="C656" s="179" t="s">
        <v>2951</v>
      </c>
      <c r="D656" s="317" t="s">
        <v>3015</v>
      </c>
      <c r="E656" s="192" t="s">
        <v>345</v>
      </c>
      <c r="F656" s="194">
        <v>12</v>
      </c>
      <c r="G656" s="196">
        <v>5000</v>
      </c>
      <c r="H656" s="206">
        <f t="shared" si="31"/>
        <v>60000</v>
      </c>
      <c r="I656" s="186"/>
      <c r="J656" s="196" t="s">
        <v>3166</v>
      </c>
      <c r="K656" s="179" t="s">
        <v>3149</v>
      </c>
      <c r="L656" s="157">
        <f t="shared" si="30"/>
        <v>12</v>
      </c>
      <c r="M656" s="138">
        <f t="shared" si="32"/>
        <v>60000</v>
      </c>
    </row>
    <row r="657" s="157" customFormat="1" customHeight="1" spans="1:13">
      <c r="A657" s="142" t="s">
        <v>3156</v>
      </c>
      <c r="B657" s="179" t="s">
        <v>1190</v>
      </c>
      <c r="C657" s="196" t="s">
        <v>3013</v>
      </c>
      <c r="D657" s="276" t="s">
        <v>3014</v>
      </c>
      <c r="E657" s="192" t="s">
        <v>345</v>
      </c>
      <c r="F657" s="194">
        <v>6</v>
      </c>
      <c r="G657" s="186">
        <v>1200</v>
      </c>
      <c r="H657" s="206">
        <f t="shared" si="31"/>
        <v>7200</v>
      </c>
      <c r="I657" s="186"/>
      <c r="J657" s="196" t="s">
        <v>3166</v>
      </c>
      <c r="K657" s="179" t="s">
        <v>3149</v>
      </c>
      <c r="L657" s="157">
        <f t="shared" si="30"/>
        <v>6</v>
      </c>
      <c r="M657" s="138">
        <f t="shared" si="32"/>
        <v>7200</v>
      </c>
    </row>
    <row r="658" s="157" customFormat="1" customHeight="1" spans="1:13">
      <c r="A658" s="142" t="s">
        <v>3156</v>
      </c>
      <c r="B658" s="179" t="s">
        <v>1190</v>
      </c>
      <c r="C658" s="179" t="s">
        <v>2862</v>
      </c>
      <c r="D658" s="317" t="s">
        <v>2864</v>
      </c>
      <c r="E658" s="192" t="s">
        <v>345</v>
      </c>
      <c r="F658" s="194">
        <v>6</v>
      </c>
      <c r="G658" s="186">
        <v>90</v>
      </c>
      <c r="H658" s="206">
        <f t="shared" si="31"/>
        <v>540</v>
      </c>
      <c r="I658" s="186"/>
      <c r="J658" s="196" t="s">
        <v>3166</v>
      </c>
      <c r="K658" s="179" t="s">
        <v>3149</v>
      </c>
      <c r="L658" s="157">
        <f t="shared" si="30"/>
        <v>6</v>
      </c>
      <c r="M658" s="138">
        <f t="shared" si="32"/>
        <v>540</v>
      </c>
    </row>
    <row r="659" s="157" customFormat="1" customHeight="1" spans="1:13">
      <c r="A659" s="142" t="s">
        <v>3156</v>
      </c>
      <c r="B659" s="179" t="s">
        <v>1192</v>
      </c>
      <c r="C659" s="179" t="s">
        <v>2951</v>
      </c>
      <c r="D659" s="317" t="s">
        <v>3015</v>
      </c>
      <c r="E659" s="192" t="s">
        <v>345</v>
      </c>
      <c r="F659" s="194">
        <v>42</v>
      </c>
      <c r="G659" s="196">
        <v>5000</v>
      </c>
      <c r="H659" s="206">
        <f t="shared" si="31"/>
        <v>210000</v>
      </c>
      <c r="I659" s="186"/>
      <c r="J659" s="196"/>
      <c r="K659" s="179" t="s">
        <v>3144</v>
      </c>
      <c r="L659" s="157">
        <f t="shared" si="30"/>
        <v>42</v>
      </c>
      <c r="M659" s="138">
        <f t="shared" si="32"/>
        <v>210000</v>
      </c>
    </row>
    <row r="660" s="157" customFormat="1" customHeight="1" spans="1:13">
      <c r="A660" s="142" t="s">
        <v>3156</v>
      </c>
      <c r="B660" s="179" t="s">
        <v>1192</v>
      </c>
      <c r="C660" s="196" t="s">
        <v>3013</v>
      </c>
      <c r="D660" s="276" t="s">
        <v>3014</v>
      </c>
      <c r="E660" s="192" t="s">
        <v>345</v>
      </c>
      <c r="F660" s="194">
        <v>12</v>
      </c>
      <c r="G660" s="196">
        <v>1200</v>
      </c>
      <c r="H660" s="206">
        <f t="shared" si="31"/>
        <v>14400</v>
      </c>
      <c r="I660" s="186"/>
      <c r="J660" s="196"/>
      <c r="K660" s="179" t="s">
        <v>3144</v>
      </c>
      <c r="L660" s="157">
        <f t="shared" si="30"/>
        <v>12</v>
      </c>
      <c r="M660" s="138">
        <f t="shared" si="32"/>
        <v>14400</v>
      </c>
    </row>
    <row r="661" s="157" customFormat="1" customHeight="1" spans="1:13">
      <c r="A661" s="142" t="s">
        <v>3156</v>
      </c>
      <c r="B661" s="179" t="s">
        <v>1192</v>
      </c>
      <c r="C661" s="179" t="s">
        <v>2953</v>
      </c>
      <c r="D661" s="426" t="s">
        <v>3024</v>
      </c>
      <c r="E661" s="192" t="s">
        <v>345</v>
      </c>
      <c r="F661" s="194">
        <v>18</v>
      </c>
      <c r="G661" s="196">
        <v>1500</v>
      </c>
      <c r="H661" s="206">
        <f t="shared" si="31"/>
        <v>27000</v>
      </c>
      <c r="I661" s="186"/>
      <c r="J661" s="196"/>
      <c r="K661" s="179" t="s">
        <v>3144</v>
      </c>
      <c r="L661" s="157">
        <f t="shared" si="30"/>
        <v>18</v>
      </c>
      <c r="M661" s="138">
        <f t="shared" si="32"/>
        <v>27000</v>
      </c>
    </row>
    <row r="662" s="157" customFormat="1" customHeight="1" spans="1:13">
      <c r="A662" s="142" t="s">
        <v>3156</v>
      </c>
      <c r="B662" s="179" t="s">
        <v>1192</v>
      </c>
      <c r="C662" s="179" t="s">
        <v>2938</v>
      </c>
      <c r="D662" s="426" t="s">
        <v>3023</v>
      </c>
      <c r="E662" s="192" t="s">
        <v>345</v>
      </c>
      <c r="F662" s="194">
        <v>12</v>
      </c>
      <c r="G662" s="196">
        <v>1500</v>
      </c>
      <c r="H662" s="206">
        <f t="shared" si="31"/>
        <v>18000</v>
      </c>
      <c r="I662" s="186"/>
      <c r="J662" s="196"/>
      <c r="K662" s="179" t="s">
        <v>3144</v>
      </c>
      <c r="L662" s="157">
        <f t="shared" si="30"/>
        <v>12</v>
      </c>
      <c r="M662" s="138">
        <f t="shared" si="32"/>
        <v>18000</v>
      </c>
    </row>
    <row r="663" s="157" customFormat="1" customHeight="1" spans="1:13">
      <c r="A663" s="142" t="s">
        <v>3156</v>
      </c>
      <c r="B663" s="179" t="s">
        <v>1192</v>
      </c>
      <c r="C663" s="196" t="s">
        <v>2838</v>
      </c>
      <c r="D663" s="426" t="s">
        <v>3099</v>
      </c>
      <c r="E663" s="191" t="s">
        <v>345</v>
      </c>
      <c r="F663" s="194">
        <v>42</v>
      </c>
      <c r="G663" s="196">
        <v>4500</v>
      </c>
      <c r="H663" s="206">
        <f t="shared" si="31"/>
        <v>189000</v>
      </c>
      <c r="I663" s="186"/>
      <c r="J663" s="196"/>
      <c r="K663" s="179" t="s">
        <v>3144</v>
      </c>
      <c r="L663" s="157">
        <f t="shared" ref="L663:L671" si="33" xml:space="preserve">F663</f>
        <v>42</v>
      </c>
      <c r="M663" s="138">
        <f t="shared" si="32"/>
        <v>189000</v>
      </c>
    </row>
    <row r="664" s="157" customFormat="1" customHeight="1" spans="1:13">
      <c r="A664" s="142" t="s">
        <v>3156</v>
      </c>
      <c r="B664" s="179" t="s">
        <v>1192</v>
      </c>
      <c r="C664" s="179" t="s">
        <v>2926</v>
      </c>
      <c r="D664" s="276" t="s">
        <v>3101</v>
      </c>
      <c r="E664" s="192" t="s">
        <v>345</v>
      </c>
      <c r="F664" s="194">
        <v>6</v>
      </c>
      <c r="G664" s="196">
        <v>2500</v>
      </c>
      <c r="H664" s="206">
        <f t="shared" si="31"/>
        <v>15000</v>
      </c>
      <c r="I664" s="186"/>
      <c r="J664" s="196"/>
      <c r="K664" s="179" t="s">
        <v>3144</v>
      </c>
      <c r="L664" s="157">
        <f t="shared" si="33"/>
        <v>6</v>
      </c>
      <c r="M664" s="138">
        <f t="shared" si="32"/>
        <v>15000</v>
      </c>
    </row>
    <row r="665" s="157" customFormat="1" customHeight="1" spans="1:13">
      <c r="A665" s="142" t="s">
        <v>3156</v>
      </c>
      <c r="B665" s="179" t="s">
        <v>1192</v>
      </c>
      <c r="C665" s="179" t="s">
        <v>2974</v>
      </c>
      <c r="D665" s="426" t="s">
        <v>3151</v>
      </c>
      <c r="E665" s="192" t="s">
        <v>345</v>
      </c>
      <c r="F665" s="194">
        <v>42</v>
      </c>
      <c r="G665" s="196">
        <v>25000</v>
      </c>
      <c r="H665" s="206">
        <f t="shared" si="31"/>
        <v>1050000</v>
      </c>
      <c r="I665" s="186"/>
      <c r="J665" s="196"/>
      <c r="K665" s="179" t="s">
        <v>3144</v>
      </c>
      <c r="L665" s="157">
        <f t="shared" si="33"/>
        <v>42</v>
      </c>
      <c r="M665" s="138">
        <f t="shared" si="32"/>
        <v>1050000</v>
      </c>
    </row>
    <row r="666" s="157" customFormat="1" customHeight="1" spans="1:13">
      <c r="A666" s="142" t="s">
        <v>3156</v>
      </c>
      <c r="B666" s="179" t="s">
        <v>1192</v>
      </c>
      <c r="C666" s="179" t="s">
        <v>2862</v>
      </c>
      <c r="D666" s="317" t="s">
        <v>2864</v>
      </c>
      <c r="E666" s="192" t="s">
        <v>345</v>
      </c>
      <c r="F666" s="194">
        <v>12</v>
      </c>
      <c r="G666" s="196">
        <v>90</v>
      </c>
      <c r="H666" s="206">
        <f t="shared" si="31"/>
        <v>1080</v>
      </c>
      <c r="I666" s="186"/>
      <c r="J666" s="196"/>
      <c r="K666" s="179" t="s">
        <v>3144</v>
      </c>
      <c r="L666" s="157">
        <f t="shared" si="33"/>
        <v>12</v>
      </c>
      <c r="M666" s="138">
        <f t="shared" si="32"/>
        <v>1080</v>
      </c>
    </row>
    <row r="667" s="157" customFormat="1" customHeight="1" spans="1:13">
      <c r="A667" s="142" t="s">
        <v>3156</v>
      </c>
      <c r="B667" s="179" t="s">
        <v>1192</v>
      </c>
      <c r="C667" s="196" t="s">
        <v>3069</v>
      </c>
      <c r="D667" s="309" t="s">
        <v>3070</v>
      </c>
      <c r="E667" s="192" t="s">
        <v>345</v>
      </c>
      <c r="F667" s="194">
        <v>6</v>
      </c>
      <c r="G667" s="196">
        <v>2500</v>
      </c>
      <c r="H667" s="206">
        <f t="shared" si="31"/>
        <v>15000</v>
      </c>
      <c r="I667" s="186"/>
      <c r="J667" s="196"/>
      <c r="K667" s="179" t="s">
        <v>3144</v>
      </c>
      <c r="L667" s="157">
        <f t="shared" si="33"/>
        <v>6</v>
      </c>
      <c r="M667" s="138">
        <f t="shared" si="32"/>
        <v>15000</v>
      </c>
    </row>
    <row r="668" s="157" customFormat="1" customHeight="1" spans="1:13">
      <c r="A668" s="142" t="s">
        <v>3156</v>
      </c>
      <c r="B668" s="179" t="s">
        <v>1192</v>
      </c>
      <c r="C668" s="179" t="s">
        <v>2949</v>
      </c>
      <c r="D668" s="426" t="s">
        <v>3029</v>
      </c>
      <c r="E668" s="192" t="s">
        <v>345</v>
      </c>
      <c r="F668" s="194">
        <v>6</v>
      </c>
      <c r="G668" s="196">
        <v>800</v>
      </c>
      <c r="H668" s="206">
        <f t="shared" si="31"/>
        <v>4800</v>
      </c>
      <c r="I668" s="186"/>
      <c r="J668" s="196"/>
      <c r="K668" s="179" t="s">
        <v>3144</v>
      </c>
      <c r="L668" s="157">
        <f t="shared" si="33"/>
        <v>6</v>
      </c>
      <c r="M668" s="138">
        <f t="shared" si="32"/>
        <v>4800</v>
      </c>
    </row>
    <row r="669" s="157" customFormat="1" customHeight="1" spans="1:13">
      <c r="A669" s="142" t="s">
        <v>3156</v>
      </c>
      <c r="B669" s="196" t="s">
        <v>3152</v>
      </c>
      <c r="C669" s="179" t="s">
        <v>2951</v>
      </c>
      <c r="D669" s="317" t="s">
        <v>3015</v>
      </c>
      <c r="E669" s="192" t="s">
        <v>345</v>
      </c>
      <c r="F669" s="194">
        <v>6</v>
      </c>
      <c r="G669" s="196">
        <v>5000</v>
      </c>
      <c r="H669" s="206">
        <f t="shared" si="31"/>
        <v>30000</v>
      </c>
      <c r="I669" s="186"/>
      <c r="J669" s="196"/>
      <c r="K669" s="179" t="s">
        <v>3149</v>
      </c>
      <c r="L669" s="157">
        <f t="shared" si="33"/>
        <v>6</v>
      </c>
      <c r="M669" s="138">
        <f t="shared" si="32"/>
        <v>30000</v>
      </c>
    </row>
    <row r="670" s="157" customFormat="1" customHeight="1" spans="1:13">
      <c r="A670" s="142" t="s">
        <v>3156</v>
      </c>
      <c r="B670" s="196" t="s">
        <v>3152</v>
      </c>
      <c r="C670" s="179" t="s">
        <v>2938</v>
      </c>
      <c r="D670" s="426" t="s">
        <v>3023</v>
      </c>
      <c r="E670" s="192" t="s">
        <v>345</v>
      </c>
      <c r="F670" s="194">
        <v>6</v>
      </c>
      <c r="G670" s="196">
        <v>1500</v>
      </c>
      <c r="H670" s="206">
        <f t="shared" si="31"/>
        <v>9000</v>
      </c>
      <c r="I670" s="186"/>
      <c r="J670" s="196"/>
      <c r="K670" s="179" t="s">
        <v>3149</v>
      </c>
      <c r="L670" s="157">
        <f t="shared" si="33"/>
        <v>6</v>
      </c>
      <c r="M670" s="138">
        <f t="shared" si="32"/>
        <v>9000</v>
      </c>
    </row>
    <row r="671" s="157" customFormat="1" customHeight="1" spans="1:13">
      <c r="A671" s="142" t="s">
        <v>3156</v>
      </c>
      <c r="B671" s="196" t="s">
        <v>3152</v>
      </c>
      <c r="C671" s="196" t="s">
        <v>2838</v>
      </c>
      <c r="D671" s="426" t="s">
        <v>3099</v>
      </c>
      <c r="E671" s="191" t="s">
        <v>345</v>
      </c>
      <c r="F671" s="194">
        <v>6</v>
      </c>
      <c r="G671" s="196">
        <v>4500</v>
      </c>
      <c r="H671" s="206">
        <f t="shared" si="31"/>
        <v>27000</v>
      </c>
      <c r="I671" s="186"/>
      <c r="J671" s="196"/>
      <c r="K671" s="179" t="s">
        <v>3149</v>
      </c>
      <c r="L671" s="157">
        <f t="shared" si="33"/>
        <v>6</v>
      </c>
      <c r="M671" s="138">
        <f t="shared" si="32"/>
        <v>27000</v>
      </c>
    </row>
    <row r="672" s="157" customFormat="1" customHeight="1" spans="1:13">
      <c r="A672" s="142" t="s">
        <v>3167</v>
      </c>
      <c r="B672" s="179" t="s">
        <v>1155</v>
      </c>
      <c r="C672" s="179" t="s">
        <v>3006</v>
      </c>
      <c r="D672" s="426" t="s">
        <v>3143</v>
      </c>
      <c r="E672" s="192" t="s">
        <v>345</v>
      </c>
      <c r="F672" s="194">
        <v>8</v>
      </c>
      <c r="G672" s="196">
        <v>1000</v>
      </c>
      <c r="H672" s="206">
        <f t="shared" si="31"/>
        <v>8000</v>
      </c>
      <c r="I672" s="186"/>
      <c r="J672" s="196" t="s">
        <v>3168</v>
      </c>
      <c r="K672" s="179" t="s">
        <v>890</v>
      </c>
      <c r="L672" s="157">
        <f t="shared" ref="L672:L719" si="34" xml:space="preserve">F672/6*4</f>
        <v>5.33333333333333</v>
      </c>
      <c r="M672" s="138">
        <f t="shared" si="32"/>
        <v>5333.33333333333</v>
      </c>
    </row>
    <row r="673" s="157" customFormat="1" customHeight="1" spans="1:13">
      <c r="A673" s="142" t="s">
        <v>3167</v>
      </c>
      <c r="B673" s="179" t="s">
        <v>1155</v>
      </c>
      <c r="C673" s="179" t="s">
        <v>3008</v>
      </c>
      <c r="D673" s="317" t="s">
        <v>3009</v>
      </c>
      <c r="E673" s="192" t="s">
        <v>345</v>
      </c>
      <c r="F673" s="194">
        <v>8</v>
      </c>
      <c r="G673" s="196">
        <v>600</v>
      </c>
      <c r="H673" s="206">
        <f t="shared" si="31"/>
        <v>4800</v>
      </c>
      <c r="I673" s="186"/>
      <c r="J673" s="196" t="s">
        <v>3168</v>
      </c>
      <c r="K673" s="179" t="s">
        <v>890</v>
      </c>
      <c r="L673" s="157">
        <f t="shared" si="34"/>
        <v>5.33333333333333</v>
      </c>
      <c r="M673" s="138">
        <f t="shared" si="32"/>
        <v>3200</v>
      </c>
    </row>
    <row r="674" s="157" customFormat="1" customHeight="1" spans="1:13">
      <c r="A674" s="142" t="s">
        <v>3167</v>
      </c>
      <c r="B674" s="179" t="s">
        <v>1165</v>
      </c>
      <c r="C674" s="179" t="s">
        <v>2951</v>
      </c>
      <c r="D674" s="317" t="s">
        <v>3015</v>
      </c>
      <c r="E674" s="192" t="s">
        <v>345</v>
      </c>
      <c r="F674" s="194">
        <v>52</v>
      </c>
      <c r="G674" s="196">
        <v>5000</v>
      </c>
      <c r="H674" s="206">
        <f t="shared" si="31"/>
        <v>260000</v>
      </c>
      <c r="I674" s="186"/>
      <c r="J674" s="196" t="s">
        <v>3169</v>
      </c>
      <c r="K674" s="179" t="s">
        <v>890</v>
      </c>
      <c r="L674" s="157">
        <f t="shared" si="34"/>
        <v>34.6666666666667</v>
      </c>
      <c r="M674" s="138">
        <f t="shared" si="32"/>
        <v>173333.333333333</v>
      </c>
    </row>
    <row r="675" s="157" customFormat="1" customHeight="1" spans="1:13">
      <c r="A675" s="142" t="s">
        <v>3167</v>
      </c>
      <c r="B675" s="179" t="s">
        <v>1165</v>
      </c>
      <c r="C675" s="196" t="s">
        <v>3013</v>
      </c>
      <c r="D675" s="276" t="s">
        <v>3014</v>
      </c>
      <c r="E675" s="192" t="s">
        <v>345</v>
      </c>
      <c r="F675" s="194">
        <v>20</v>
      </c>
      <c r="G675" s="186">
        <v>1200</v>
      </c>
      <c r="H675" s="206">
        <f t="shared" si="31"/>
        <v>24000</v>
      </c>
      <c r="I675" s="186"/>
      <c r="J675" s="196" t="s">
        <v>3169</v>
      </c>
      <c r="K675" s="179" t="s">
        <v>890</v>
      </c>
      <c r="L675" s="157">
        <f t="shared" si="34"/>
        <v>13.3333333333333</v>
      </c>
      <c r="M675" s="138">
        <f t="shared" si="32"/>
        <v>16000</v>
      </c>
    </row>
    <row r="676" s="157" customFormat="1" customHeight="1" spans="1:13">
      <c r="A676" s="142" t="s">
        <v>3167</v>
      </c>
      <c r="B676" s="179" t="s">
        <v>1165</v>
      </c>
      <c r="C676" s="196" t="s">
        <v>3040</v>
      </c>
      <c r="D676" s="309" t="s">
        <v>3041</v>
      </c>
      <c r="E676" s="192" t="s">
        <v>345</v>
      </c>
      <c r="F676" s="194">
        <v>4</v>
      </c>
      <c r="G676" s="196">
        <v>2000</v>
      </c>
      <c r="H676" s="206">
        <f t="shared" si="31"/>
        <v>8000</v>
      </c>
      <c r="I676" s="186"/>
      <c r="J676" s="196" t="s">
        <v>3169</v>
      </c>
      <c r="K676" s="179" t="s">
        <v>890</v>
      </c>
      <c r="L676" s="157">
        <f t="shared" si="34"/>
        <v>2.66666666666667</v>
      </c>
      <c r="M676" s="138">
        <f t="shared" si="32"/>
        <v>5333.33333333333</v>
      </c>
    </row>
    <row r="677" s="157" customFormat="1" customHeight="1" spans="1:13">
      <c r="A677" s="142" t="s">
        <v>3167</v>
      </c>
      <c r="B677" s="179" t="s">
        <v>1165</v>
      </c>
      <c r="C677" s="179" t="s">
        <v>2926</v>
      </c>
      <c r="D677" s="276" t="s">
        <v>3101</v>
      </c>
      <c r="E677" s="192" t="s">
        <v>345</v>
      </c>
      <c r="F677" s="194">
        <v>8</v>
      </c>
      <c r="G677" s="196">
        <v>2500</v>
      </c>
      <c r="H677" s="206">
        <f t="shared" si="31"/>
        <v>20000</v>
      </c>
      <c r="I677" s="186"/>
      <c r="J677" s="196" t="s">
        <v>3169</v>
      </c>
      <c r="K677" s="179" t="s">
        <v>890</v>
      </c>
      <c r="L677" s="157">
        <f t="shared" si="34"/>
        <v>5.33333333333333</v>
      </c>
      <c r="M677" s="138">
        <f t="shared" si="32"/>
        <v>13333.3333333333</v>
      </c>
    </row>
    <row r="678" s="157" customFormat="1" customHeight="1" spans="1:13">
      <c r="A678" s="142" t="s">
        <v>3167</v>
      </c>
      <c r="B678" s="179" t="s">
        <v>1165</v>
      </c>
      <c r="C678" s="179" t="s">
        <v>2862</v>
      </c>
      <c r="D678" s="317" t="s">
        <v>2864</v>
      </c>
      <c r="E678" s="192" t="s">
        <v>345</v>
      </c>
      <c r="F678" s="194">
        <v>44</v>
      </c>
      <c r="G678" s="186">
        <v>90</v>
      </c>
      <c r="H678" s="206">
        <f t="shared" si="31"/>
        <v>3960</v>
      </c>
      <c r="I678" s="186"/>
      <c r="J678" s="196" t="s">
        <v>3169</v>
      </c>
      <c r="K678" s="179" t="s">
        <v>890</v>
      </c>
      <c r="L678" s="157">
        <f t="shared" si="34"/>
        <v>29.3333333333333</v>
      </c>
      <c r="M678" s="138">
        <f t="shared" si="32"/>
        <v>2640</v>
      </c>
    </row>
    <row r="679" s="157" customFormat="1" customHeight="1" spans="1:13">
      <c r="A679" s="142" t="s">
        <v>3167</v>
      </c>
      <c r="B679" s="179" t="s">
        <v>1165</v>
      </c>
      <c r="C679" s="179" t="s">
        <v>2949</v>
      </c>
      <c r="D679" s="426" t="s">
        <v>3029</v>
      </c>
      <c r="E679" s="192" t="s">
        <v>345</v>
      </c>
      <c r="F679" s="194">
        <v>4</v>
      </c>
      <c r="G679" s="186">
        <v>800</v>
      </c>
      <c r="H679" s="206">
        <f t="shared" si="31"/>
        <v>3200</v>
      </c>
      <c r="I679" s="186"/>
      <c r="J679" s="196" t="s">
        <v>3169</v>
      </c>
      <c r="K679" s="179" t="s">
        <v>890</v>
      </c>
      <c r="L679" s="157">
        <f t="shared" si="34"/>
        <v>2.66666666666667</v>
      </c>
      <c r="M679" s="138">
        <f t="shared" si="32"/>
        <v>2133.33333333333</v>
      </c>
    </row>
    <row r="680" s="157" customFormat="1" customHeight="1" spans="1:13">
      <c r="A680" s="142" t="s">
        <v>3167</v>
      </c>
      <c r="B680" s="179" t="s">
        <v>1167</v>
      </c>
      <c r="C680" s="179" t="s">
        <v>2938</v>
      </c>
      <c r="D680" s="426" t="s">
        <v>3023</v>
      </c>
      <c r="E680" s="192" t="s">
        <v>345</v>
      </c>
      <c r="F680" s="194">
        <v>4</v>
      </c>
      <c r="G680" s="196">
        <v>1500</v>
      </c>
      <c r="H680" s="206">
        <f t="shared" si="31"/>
        <v>6000</v>
      </c>
      <c r="I680" s="186"/>
      <c r="J680" s="196" t="s">
        <v>3170</v>
      </c>
      <c r="K680" s="179" t="s">
        <v>3144</v>
      </c>
      <c r="L680" s="157">
        <f t="shared" si="34"/>
        <v>2.66666666666667</v>
      </c>
      <c r="M680" s="138">
        <f t="shared" si="32"/>
        <v>4000</v>
      </c>
    </row>
    <row r="681" s="157" customFormat="1" customHeight="1" spans="1:13">
      <c r="A681" s="142" t="s">
        <v>3167</v>
      </c>
      <c r="B681" s="179" t="s">
        <v>1167</v>
      </c>
      <c r="C681" s="196" t="s">
        <v>2838</v>
      </c>
      <c r="D681" s="426" t="s">
        <v>3099</v>
      </c>
      <c r="E681" s="191" t="s">
        <v>345</v>
      </c>
      <c r="F681" s="194">
        <v>4</v>
      </c>
      <c r="G681" s="196">
        <v>4500</v>
      </c>
      <c r="H681" s="206">
        <f t="shared" si="31"/>
        <v>18000</v>
      </c>
      <c r="I681" s="186"/>
      <c r="J681" s="196" t="s">
        <v>3170</v>
      </c>
      <c r="K681" s="179" t="s">
        <v>3144</v>
      </c>
      <c r="L681" s="157">
        <f t="shared" si="34"/>
        <v>2.66666666666667</v>
      </c>
      <c r="M681" s="138">
        <f t="shared" si="32"/>
        <v>12000</v>
      </c>
    </row>
    <row r="682" s="157" customFormat="1" customHeight="1" spans="1:13">
      <c r="A682" s="142" t="s">
        <v>3167</v>
      </c>
      <c r="B682" s="179" t="s">
        <v>1171</v>
      </c>
      <c r="C682" s="179" t="s">
        <v>2850</v>
      </c>
      <c r="D682" s="426" t="s">
        <v>3088</v>
      </c>
      <c r="E682" s="192" t="s">
        <v>345</v>
      </c>
      <c r="F682" s="799">
        <v>4</v>
      </c>
      <c r="G682" s="196">
        <v>2000</v>
      </c>
      <c r="H682" s="206">
        <f t="shared" si="31"/>
        <v>8000</v>
      </c>
      <c r="I682" s="186"/>
      <c r="J682" s="196" t="s">
        <v>3171</v>
      </c>
      <c r="K682" s="179" t="s">
        <v>3144</v>
      </c>
      <c r="L682" s="157">
        <f t="shared" si="34"/>
        <v>2.66666666666667</v>
      </c>
      <c r="M682" s="138">
        <f t="shared" si="32"/>
        <v>5333.33333333333</v>
      </c>
    </row>
    <row r="683" s="157" customFormat="1" customHeight="1" spans="1:13">
      <c r="A683" s="142" t="s">
        <v>3167</v>
      </c>
      <c r="B683" s="179" t="s">
        <v>1173</v>
      </c>
      <c r="C683" s="179" t="s">
        <v>2951</v>
      </c>
      <c r="D683" s="317" t="s">
        <v>3015</v>
      </c>
      <c r="E683" s="192" t="s">
        <v>345</v>
      </c>
      <c r="F683" s="194">
        <v>4</v>
      </c>
      <c r="G683" s="196">
        <v>5000</v>
      </c>
      <c r="H683" s="206">
        <f t="shared" si="31"/>
        <v>20000</v>
      </c>
      <c r="I683" s="186"/>
      <c r="J683" s="196" t="s">
        <v>3170</v>
      </c>
      <c r="K683" s="179" t="s">
        <v>3144</v>
      </c>
      <c r="L683" s="157">
        <f t="shared" si="34"/>
        <v>2.66666666666667</v>
      </c>
      <c r="M683" s="138">
        <f t="shared" si="32"/>
        <v>13333.3333333333</v>
      </c>
    </row>
    <row r="684" s="157" customFormat="1" customHeight="1" spans="1:13">
      <c r="A684" s="142" t="s">
        <v>3167</v>
      </c>
      <c r="B684" s="179" t="s">
        <v>1173</v>
      </c>
      <c r="C684" s="179" t="s">
        <v>2938</v>
      </c>
      <c r="D684" s="426" t="s">
        <v>3023</v>
      </c>
      <c r="E684" s="192" t="s">
        <v>345</v>
      </c>
      <c r="F684" s="194">
        <v>4</v>
      </c>
      <c r="G684" s="196">
        <v>1500</v>
      </c>
      <c r="H684" s="206">
        <f t="shared" si="31"/>
        <v>6000</v>
      </c>
      <c r="I684" s="186"/>
      <c r="J684" s="196" t="s">
        <v>3170</v>
      </c>
      <c r="K684" s="179" t="s">
        <v>3144</v>
      </c>
      <c r="L684" s="157">
        <f t="shared" si="34"/>
        <v>2.66666666666667</v>
      </c>
      <c r="M684" s="138">
        <f t="shared" si="32"/>
        <v>4000</v>
      </c>
    </row>
    <row r="685" s="157" customFormat="1" customHeight="1" spans="1:13">
      <c r="A685" s="142" t="s">
        <v>3167</v>
      </c>
      <c r="B685" s="179" t="s">
        <v>1173</v>
      </c>
      <c r="C685" s="196" t="s">
        <v>2838</v>
      </c>
      <c r="D685" s="426" t="s">
        <v>3099</v>
      </c>
      <c r="E685" s="191" t="s">
        <v>345</v>
      </c>
      <c r="F685" s="194">
        <v>4</v>
      </c>
      <c r="G685" s="196">
        <v>4500</v>
      </c>
      <c r="H685" s="206">
        <f t="shared" si="31"/>
        <v>18000</v>
      </c>
      <c r="I685" s="186"/>
      <c r="J685" s="196" t="s">
        <v>3172</v>
      </c>
      <c r="K685" s="179" t="s">
        <v>3144</v>
      </c>
      <c r="L685" s="157">
        <f t="shared" si="34"/>
        <v>2.66666666666667</v>
      </c>
      <c r="M685" s="138">
        <f t="shared" si="32"/>
        <v>12000</v>
      </c>
    </row>
    <row r="686" s="157" customFormat="1" customHeight="1" spans="1:13">
      <c r="A686" s="142" t="s">
        <v>3167</v>
      </c>
      <c r="B686" s="179" t="s">
        <v>1178</v>
      </c>
      <c r="C686" s="179" t="s">
        <v>2846</v>
      </c>
      <c r="D686" s="426" t="s">
        <v>3043</v>
      </c>
      <c r="E686" s="192" t="s">
        <v>345</v>
      </c>
      <c r="F686" s="194">
        <v>4</v>
      </c>
      <c r="G686" s="196">
        <v>3500</v>
      </c>
      <c r="H686" s="206">
        <f t="shared" si="31"/>
        <v>14000</v>
      </c>
      <c r="I686" s="186"/>
      <c r="J686" s="196" t="s">
        <v>3173</v>
      </c>
      <c r="K686" s="179" t="s">
        <v>3149</v>
      </c>
      <c r="L686" s="157">
        <f t="shared" si="34"/>
        <v>2.66666666666667</v>
      </c>
      <c r="M686" s="138">
        <f t="shared" si="32"/>
        <v>9333.33333333333</v>
      </c>
    </row>
    <row r="687" s="157" customFormat="1" customHeight="1" spans="1:13">
      <c r="A687" s="142" t="s">
        <v>3167</v>
      </c>
      <c r="B687" s="179" t="s">
        <v>908</v>
      </c>
      <c r="C687" s="179" t="s">
        <v>2951</v>
      </c>
      <c r="D687" s="317" t="s">
        <v>3015</v>
      </c>
      <c r="E687" s="192" t="s">
        <v>345</v>
      </c>
      <c r="F687" s="194">
        <v>8</v>
      </c>
      <c r="G687" s="196">
        <v>5000</v>
      </c>
      <c r="H687" s="206">
        <f t="shared" si="31"/>
        <v>40000</v>
      </c>
      <c r="I687" s="186"/>
      <c r="J687" s="196" t="s">
        <v>3174</v>
      </c>
      <c r="K687" s="179" t="s">
        <v>3149</v>
      </c>
      <c r="L687" s="157">
        <f t="shared" si="34"/>
        <v>5.33333333333333</v>
      </c>
      <c r="M687" s="138">
        <f t="shared" si="32"/>
        <v>26666.6666666667</v>
      </c>
    </row>
    <row r="688" s="157" customFormat="1" customHeight="1" spans="1:13">
      <c r="A688" s="142" t="s">
        <v>3167</v>
      </c>
      <c r="B688" s="179" t="s">
        <v>908</v>
      </c>
      <c r="C688" s="196" t="s">
        <v>3013</v>
      </c>
      <c r="D688" s="276" t="s">
        <v>3014</v>
      </c>
      <c r="E688" s="192" t="s">
        <v>345</v>
      </c>
      <c r="F688" s="194">
        <v>4</v>
      </c>
      <c r="G688" s="186">
        <v>1200</v>
      </c>
      <c r="H688" s="206">
        <f t="shared" si="31"/>
        <v>4800</v>
      </c>
      <c r="I688" s="186"/>
      <c r="J688" s="196" t="s">
        <v>3174</v>
      </c>
      <c r="K688" s="179" t="s">
        <v>3149</v>
      </c>
      <c r="L688" s="157">
        <f t="shared" si="34"/>
        <v>2.66666666666667</v>
      </c>
      <c r="M688" s="138">
        <f t="shared" si="32"/>
        <v>3200</v>
      </c>
    </row>
    <row r="689" s="157" customFormat="1" customHeight="1" spans="1:13">
      <c r="A689" s="142" t="s">
        <v>3167</v>
      </c>
      <c r="B689" s="179" t="s">
        <v>908</v>
      </c>
      <c r="C689" s="196" t="s">
        <v>3040</v>
      </c>
      <c r="D689" s="309" t="s">
        <v>3041</v>
      </c>
      <c r="E689" s="192" t="s">
        <v>345</v>
      </c>
      <c r="F689" s="194">
        <v>4</v>
      </c>
      <c r="G689" s="186">
        <v>2000</v>
      </c>
      <c r="H689" s="206">
        <f t="shared" si="31"/>
        <v>8000</v>
      </c>
      <c r="I689" s="186"/>
      <c r="J689" s="196" t="s">
        <v>3174</v>
      </c>
      <c r="K689" s="179" t="s">
        <v>3149</v>
      </c>
      <c r="L689" s="157">
        <f t="shared" si="34"/>
        <v>2.66666666666667</v>
      </c>
      <c r="M689" s="138">
        <f t="shared" si="32"/>
        <v>5333.33333333333</v>
      </c>
    </row>
    <row r="690" s="157" customFormat="1" customHeight="1" spans="1:13">
      <c r="A690" s="142" t="s">
        <v>3167</v>
      </c>
      <c r="B690" s="179" t="s">
        <v>908</v>
      </c>
      <c r="C690" s="179" t="s">
        <v>2926</v>
      </c>
      <c r="D690" s="276" t="s">
        <v>3101</v>
      </c>
      <c r="E690" s="192" t="s">
        <v>345</v>
      </c>
      <c r="F690" s="194">
        <v>4</v>
      </c>
      <c r="G690" s="196">
        <v>2500</v>
      </c>
      <c r="H690" s="206">
        <f t="shared" si="31"/>
        <v>10000</v>
      </c>
      <c r="I690" s="186"/>
      <c r="J690" s="196" t="s">
        <v>3174</v>
      </c>
      <c r="K690" s="179" t="s">
        <v>3149</v>
      </c>
      <c r="L690" s="157">
        <f t="shared" si="34"/>
        <v>2.66666666666667</v>
      </c>
      <c r="M690" s="138">
        <f t="shared" si="32"/>
        <v>6666.66666666667</v>
      </c>
    </row>
    <row r="691" s="157" customFormat="1" customHeight="1" spans="1:13">
      <c r="A691" s="142" t="s">
        <v>3167</v>
      </c>
      <c r="B691" s="179" t="s">
        <v>908</v>
      </c>
      <c r="C691" s="179" t="s">
        <v>2862</v>
      </c>
      <c r="D691" s="317" t="s">
        <v>2864</v>
      </c>
      <c r="E691" s="192" t="s">
        <v>345</v>
      </c>
      <c r="F691" s="194">
        <v>4</v>
      </c>
      <c r="G691" s="186">
        <v>90</v>
      </c>
      <c r="H691" s="206">
        <f t="shared" si="31"/>
        <v>360</v>
      </c>
      <c r="I691" s="186"/>
      <c r="J691" s="196" t="s">
        <v>3174</v>
      </c>
      <c r="K691" s="179" t="s">
        <v>3149</v>
      </c>
      <c r="L691" s="157">
        <f t="shared" si="34"/>
        <v>2.66666666666667</v>
      </c>
      <c r="M691" s="138">
        <f t="shared" si="32"/>
        <v>240</v>
      </c>
    </row>
    <row r="692" s="157" customFormat="1" customHeight="1" spans="1:13">
      <c r="A692" s="142" t="s">
        <v>3167</v>
      </c>
      <c r="B692" s="179" t="s">
        <v>908</v>
      </c>
      <c r="C692" s="179" t="s">
        <v>2949</v>
      </c>
      <c r="D692" s="426" t="s">
        <v>3029</v>
      </c>
      <c r="E692" s="192" t="s">
        <v>345</v>
      </c>
      <c r="F692" s="194">
        <v>4</v>
      </c>
      <c r="G692" s="186">
        <v>800</v>
      </c>
      <c r="H692" s="206">
        <f t="shared" si="31"/>
        <v>3200</v>
      </c>
      <c r="I692" s="186"/>
      <c r="J692" s="196" t="s">
        <v>3174</v>
      </c>
      <c r="K692" s="179" t="s">
        <v>3149</v>
      </c>
      <c r="L692" s="157">
        <f t="shared" si="34"/>
        <v>2.66666666666667</v>
      </c>
      <c r="M692" s="138">
        <f t="shared" si="32"/>
        <v>2133.33333333333</v>
      </c>
    </row>
    <row r="693" s="157" customFormat="1" customHeight="1" spans="1:13">
      <c r="A693" s="142" t="s">
        <v>3167</v>
      </c>
      <c r="B693" s="179" t="s">
        <v>910</v>
      </c>
      <c r="C693" s="179" t="s">
        <v>2951</v>
      </c>
      <c r="D693" s="317" t="s">
        <v>3015</v>
      </c>
      <c r="E693" s="192" t="s">
        <v>345</v>
      </c>
      <c r="F693" s="194">
        <v>8</v>
      </c>
      <c r="G693" s="196">
        <v>5000</v>
      </c>
      <c r="H693" s="206">
        <f t="shared" si="31"/>
        <v>40000</v>
      </c>
      <c r="I693" s="186"/>
      <c r="J693" s="196" t="s">
        <v>3175</v>
      </c>
      <c r="K693" s="179" t="s">
        <v>3149</v>
      </c>
      <c r="L693" s="157">
        <f t="shared" si="34"/>
        <v>5.33333333333333</v>
      </c>
      <c r="M693" s="138">
        <f t="shared" si="32"/>
        <v>26666.6666666667</v>
      </c>
    </row>
    <row r="694" s="157" customFormat="1" customHeight="1" spans="1:13">
      <c r="A694" s="142" t="s">
        <v>3167</v>
      </c>
      <c r="B694" s="179" t="s">
        <v>910</v>
      </c>
      <c r="C694" s="196" t="s">
        <v>3013</v>
      </c>
      <c r="D694" s="276" t="s">
        <v>3014</v>
      </c>
      <c r="E694" s="192" t="s">
        <v>345</v>
      </c>
      <c r="F694" s="194">
        <v>4</v>
      </c>
      <c r="G694" s="186">
        <v>1200</v>
      </c>
      <c r="H694" s="206">
        <f t="shared" si="31"/>
        <v>4800</v>
      </c>
      <c r="I694" s="186"/>
      <c r="J694" s="196" t="s">
        <v>3175</v>
      </c>
      <c r="K694" s="179" t="s">
        <v>3149</v>
      </c>
      <c r="L694" s="157">
        <f t="shared" si="34"/>
        <v>2.66666666666667</v>
      </c>
      <c r="M694" s="138">
        <f t="shared" si="32"/>
        <v>3200</v>
      </c>
    </row>
    <row r="695" s="157" customFormat="1" customHeight="1" spans="1:13">
      <c r="A695" s="142" t="s">
        <v>3167</v>
      </c>
      <c r="B695" s="179" t="s">
        <v>910</v>
      </c>
      <c r="C695" s="179" t="s">
        <v>2844</v>
      </c>
      <c r="D695" s="426" t="s">
        <v>3068</v>
      </c>
      <c r="E695" s="192" t="s">
        <v>345</v>
      </c>
      <c r="F695" s="194">
        <v>4</v>
      </c>
      <c r="G695" s="196">
        <v>7000</v>
      </c>
      <c r="H695" s="206">
        <f t="shared" si="31"/>
        <v>28000</v>
      </c>
      <c r="I695" s="186"/>
      <c r="J695" s="196" t="s">
        <v>3175</v>
      </c>
      <c r="K695" s="179" t="s">
        <v>3149</v>
      </c>
      <c r="L695" s="157">
        <f t="shared" si="34"/>
        <v>2.66666666666667</v>
      </c>
      <c r="M695" s="138">
        <f t="shared" si="32"/>
        <v>18666.6666666667</v>
      </c>
    </row>
    <row r="696" s="157" customFormat="1" customHeight="1" spans="1:13">
      <c r="A696" s="142" t="s">
        <v>3167</v>
      </c>
      <c r="B696" s="179" t="s">
        <v>910</v>
      </c>
      <c r="C696" s="179" t="s">
        <v>2862</v>
      </c>
      <c r="D696" s="317" t="s">
        <v>2864</v>
      </c>
      <c r="E696" s="192" t="s">
        <v>345</v>
      </c>
      <c r="F696" s="194">
        <v>4</v>
      </c>
      <c r="G696" s="186">
        <v>90</v>
      </c>
      <c r="H696" s="206">
        <f t="shared" si="31"/>
        <v>360</v>
      </c>
      <c r="I696" s="186"/>
      <c r="J696" s="196" t="s">
        <v>3175</v>
      </c>
      <c r="K696" s="179" t="s">
        <v>3149</v>
      </c>
      <c r="L696" s="157">
        <f t="shared" si="34"/>
        <v>2.66666666666667</v>
      </c>
      <c r="M696" s="138">
        <f t="shared" si="32"/>
        <v>240</v>
      </c>
    </row>
    <row r="697" s="157" customFormat="1" customHeight="1" spans="1:13">
      <c r="A697" s="142" t="s">
        <v>3167</v>
      </c>
      <c r="B697" s="179" t="s">
        <v>910</v>
      </c>
      <c r="C697" s="179" t="s">
        <v>2949</v>
      </c>
      <c r="D697" s="426" t="s">
        <v>3029</v>
      </c>
      <c r="E697" s="192" t="s">
        <v>345</v>
      </c>
      <c r="F697" s="194">
        <v>4</v>
      </c>
      <c r="G697" s="186">
        <v>800</v>
      </c>
      <c r="H697" s="206">
        <f t="shared" si="31"/>
        <v>3200</v>
      </c>
      <c r="I697" s="186"/>
      <c r="J697" s="196" t="s">
        <v>3175</v>
      </c>
      <c r="K697" s="179" t="s">
        <v>3149</v>
      </c>
      <c r="L697" s="157">
        <f t="shared" si="34"/>
        <v>2.66666666666667</v>
      </c>
      <c r="M697" s="138">
        <f t="shared" si="32"/>
        <v>2133.33333333333</v>
      </c>
    </row>
    <row r="698" s="157" customFormat="1" customHeight="1" spans="1:13">
      <c r="A698" s="142" t="s">
        <v>3167</v>
      </c>
      <c r="B698" s="179" t="s">
        <v>913</v>
      </c>
      <c r="C698" s="179" t="s">
        <v>2951</v>
      </c>
      <c r="D698" s="317" t="s">
        <v>3015</v>
      </c>
      <c r="E698" s="192" t="s">
        <v>345</v>
      </c>
      <c r="F698" s="194">
        <v>8</v>
      </c>
      <c r="G698" s="196">
        <v>5000</v>
      </c>
      <c r="H698" s="206">
        <f t="shared" si="31"/>
        <v>40000</v>
      </c>
      <c r="I698" s="186"/>
      <c r="J698" s="196" t="s">
        <v>3176</v>
      </c>
      <c r="K698" s="179" t="s">
        <v>3149</v>
      </c>
      <c r="L698" s="157">
        <f t="shared" si="34"/>
        <v>5.33333333333333</v>
      </c>
      <c r="M698" s="138">
        <f t="shared" si="32"/>
        <v>26666.6666666667</v>
      </c>
    </row>
    <row r="699" s="157" customFormat="1" customHeight="1" spans="1:13">
      <c r="A699" s="142" t="s">
        <v>3167</v>
      </c>
      <c r="B699" s="179" t="s">
        <v>913</v>
      </c>
      <c r="C699" s="196" t="s">
        <v>3013</v>
      </c>
      <c r="D699" s="276" t="s">
        <v>3014</v>
      </c>
      <c r="E699" s="192" t="s">
        <v>345</v>
      </c>
      <c r="F699" s="194">
        <v>4</v>
      </c>
      <c r="G699" s="186">
        <v>1200</v>
      </c>
      <c r="H699" s="206">
        <f t="shared" si="31"/>
        <v>4800</v>
      </c>
      <c r="I699" s="186"/>
      <c r="J699" s="196" t="s">
        <v>3176</v>
      </c>
      <c r="K699" s="179" t="s">
        <v>3149</v>
      </c>
      <c r="L699" s="157">
        <f t="shared" si="34"/>
        <v>2.66666666666667</v>
      </c>
      <c r="M699" s="138">
        <f t="shared" si="32"/>
        <v>3200</v>
      </c>
    </row>
    <row r="700" s="157" customFormat="1" customHeight="1" spans="1:13">
      <c r="A700" s="142" t="s">
        <v>3167</v>
      </c>
      <c r="B700" s="179" t="s">
        <v>913</v>
      </c>
      <c r="C700" s="179" t="s">
        <v>2862</v>
      </c>
      <c r="D700" s="317" t="s">
        <v>2864</v>
      </c>
      <c r="E700" s="192" t="s">
        <v>345</v>
      </c>
      <c r="F700" s="194">
        <v>4</v>
      </c>
      <c r="G700" s="186">
        <v>90</v>
      </c>
      <c r="H700" s="206">
        <f t="shared" si="31"/>
        <v>360</v>
      </c>
      <c r="I700" s="186"/>
      <c r="J700" s="196" t="s">
        <v>3176</v>
      </c>
      <c r="K700" s="179" t="s">
        <v>3149</v>
      </c>
      <c r="L700" s="157">
        <f t="shared" si="34"/>
        <v>2.66666666666667</v>
      </c>
      <c r="M700" s="138">
        <f t="shared" si="32"/>
        <v>240</v>
      </c>
    </row>
    <row r="701" s="157" customFormat="1" customHeight="1" spans="1:13">
      <c r="A701" s="142" t="s">
        <v>3167</v>
      </c>
      <c r="B701" s="179" t="s">
        <v>913</v>
      </c>
      <c r="C701" s="179" t="s">
        <v>2949</v>
      </c>
      <c r="D701" s="426" t="s">
        <v>3029</v>
      </c>
      <c r="E701" s="192" t="s">
        <v>345</v>
      </c>
      <c r="F701" s="194">
        <v>4</v>
      </c>
      <c r="G701" s="186">
        <v>800</v>
      </c>
      <c r="H701" s="206">
        <f t="shared" si="31"/>
        <v>3200</v>
      </c>
      <c r="I701" s="186"/>
      <c r="J701" s="196" t="s">
        <v>3176</v>
      </c>
      <c r="K701" s="179" t="s">
        <v>3149</v>
      </c>
      <c r="L701" s="157">
        <f t="shared" si="34"/>
        <v>2.66666666666667</v>
      </c>
      <c r="M701" s="138">
        <f t="shared" si="32"/>
        <v>2133.33333333333</v>
      </c>
    </row>
    <row r="702" s="157" customFormat="1" customHeight="1" spans="1:13">
      <c r="A702" s="142" t="s">
        <v>3167</v>
      </c>
      <c r="B702" s="179" t="s">
        <v>1395</v>
      </c>
      <c r="C702" s="179" t="s">
        <v>2862</v>
      </c>
      <c r="D702" s="317" t="s">
        <v>2864</v>
      </c>
      <c r="E702" s="192" t="s">
        <v>345</v>
      </c>
      <c r="F702" s="194">
        <v>4</v>
      </c>
      <c r="G702" s="196">
        <v>90</v>
      </c>
      <c r="H702" s="206">
        <f t="shared" si="31"/>
        <v>360</v>
      </c>
      <c r="I702" s="186"/>
      <c r="J702" s="196" t="s">
        <v>3177</v>
      </c>
      <c r="K702" s="179" t="s">
        <v>3149</v>
      </c>
      <c r="L702" s="157">
        <f t="shared" si="34"/>
        <v>2.66666666666667</v>
      </c>
      <c r="M702" s="138">
        <f t="shared" si="32"/>
        <v>240</v>
      </c>
    </row>
    <row r="703" s="157" customFormat="1" customHeight="1" spans="1:13">
      <c r="A703" s="142" t="s">
        <v>3167</v>
      </c>
      <c r="B703" s="179" t="s">
        <v>903</v>
      </c>
      <c r="C703" s="179" t="s">
        <v>2862</v>
      </c>
      <c r="D703" s="317" t="s">
        <v>2864</v>
      </c>
      <c r="E703" s="192" t="s">
        <v>345</v>
      </c>
      <c r="F703" s="194">
        <v>4</v>
      </c>
      <c r="G703" s="196">
        <v>90</v>
      </c>
      <c r="H703" s="206">
        <f t="shared" si="31"/>
        <v>360</v>
      </c>
      <c r="I703" s="186"/>
      <c r="J703" s="196" t="s">
        <v>3178</v>
      </c>
      <c r="K703" s="179" t="s">
        <v>3149</v>
      </c>
      <c r="L703" s="157">
        <f t="shared" si="34"/>
        <v>2.66666666666667</v>
      </c>
      <c r="M703" s="138">
        <f t="shared" si="32"/>
        <v>240</v>
      </c>
    </row>
    <row r="704" s="157" customFormat="1" customHeight="1" spans="1:13">
      <c r="A704" s="142" t="s">
        <v>3167</v>
      </c>
      <c r="B704" s="179" t="s">
        <v>1190</v>
      </c>
      <c r="C704" s="179" t="s">
        <v>2951</v>
      </c>
      <c r="D704" s="317" t="s">
        <v>3015</v>
      </c>
      <c r="E704" s="192" t="s">
        <v>345</v>
      </c>
      <c r="F704" s="194">
        <v>8</v>
      </c>
      <c r="G704" s="196">
        <v>5000</v>
      </c>
      <c r="H704" s="206">
        <f t="shared" si="31"/>
        <v>40000</v>
      </c>
      <c r="I704" s="186"/>
      <c r="J704" s="196" t="s">
        <v>3179</v>
      </c>
      <c r="K704" s="179" t="s">
        <v>3149</v>
      </c>
      <c r="L704" s="157">
        <f t="shared" si="34"/>
        <v>5.33333333333333</v>
      </c>
      <c r="M704" s="138">
        <f t="shared" si="32"/>
        <v>26666.6666666667</v>
      </c>
    </row>
    <row r="705" s="157" customFormat="1" customHeight="1" spans="1:13">
      <c r="A705" s="142" t="s">
        <v>3167</v>
      </c>
      <c r="B705" s="179" t="s">
        <v>1190</v>
      </c>
      <c r="C705" s="196" t="s">
        <v>3013</v>
      </c>
      <c r="D705" s="276" t="s">
        <v>3014</v>
      </c>
      <c r="E705" s="192" t="s">
        <v>345</v>
      </c>
      <c r="F705" s="194">
        <v>4</v>
      </c>
      <c r="G705" s="186">
        <v>1200</v>
      </c>
      <c r="H705" s="206">
        <f t="shared" si="31"/>
        <v>4800</v>
      </c>
      <c r="I705" s="186"/>
      <c r="J705" s="196" t="s">
        <v>3179</v>
      </c>
      <c r="K705" s="179" t="s">
        <v>3149</v>
      </c>
      <c r="L705" s="157">
        <f t="shared" si="34"/>
        <v>2.66666666666667</v>
      </c>
      <c r="M705" s="138">
        <f t="shared" si="32"/>
        <v>3200</v>
      </c>
    </row>
    <row r="706" s="157" customFormat="1" customHeight="1" spans="1:13">
      <c r="A706" s="142" t="s">
        <v>3167</v>
      </c>
      <c r="B706" s="179" t="s">
        <v>1190</v>
      </c>
      <c r="C706" s="179" t="s">
        <v>2862</v>
      </c>
      <c r="D706" s="317" t="s">
        <v>2864</v>
      </c>
      <c r="E706" s="192" t="s">
        <v>345</v>
      </c>
      <c r="F706" s="194">
        <v>4</v>
      </c>
      <c r="G706" s="186">
        <v>90</v>
      </c>
      <c r="H706" s="206">
        <f t="shared" si="31"/>
        <v>360</v>
      </c>
      <c r="I706" s="186"/>
      <c r="J706" s="196" t="s">
        <v>3179</v>
      </c>
      <c r="K706" s="179" t="s">
        <v>3149</v>
      </c>
      <c r="L706" s="157">
        <f t="shared" si="34"/>
        <v>2.66666666666667</v>
      </c>
      <c r="M706" s="138">
        <f t="shared" si="32"/>
        <v>240</v>
      </c>
    </row>
    <row r="707" s="157" customFormat="1" customHeight="1" spans="1:13">
      <c r="A707" s="142" t="s">
        <v>3167</v>
      </c>
      <c r="B707" s="179" t="s">
        <v>1192</v>
      </c>
      <c r="C707" s="179" t="s">
        <v>2951</v>
      </c>
      <c r="D707" s="317" t="s">
        <v>3015</v>
      </c>
      <c r="E707" s="192" t="s">
        <v>345</v>
      </c>
      <c r="F707" s="194">
        <v>28</v>
      </c>
      <c r="G707" s="196">
        <v>5000</v>
      </c>
      <c r="H707" s="206">
        <f t="shared" si="31"/>
        <v>140000</v>
      </c>
      <c r="I707" s="186"/>
      <c r="J707" s="196"/>
      <c r="K707" s="179" t="s">
        <v>3144</v>
      </c>
      <c r="L707" s="157">
        <f t="shared" si="34"/>
        <v>18.6666666666667</v>
      </c>
      <c r="M707" s="138">
        <f t="shared" si="32"/>
        <v>93333.3333333333</v>
      </c>
    </row>
    <row r="708" s="157" customFormat="1" customHeight="1" spans="1:13">
      <c r="A708" s="142" t="s">
        <v>3167</v>
      </c>
      <c r="B708" s="179" t="s">
        <v>1192</v>
      </c>
      <c r="C708" s="196" t="s">
        <v>3013</v>
      </c>
      <c r="D708" s="276" t="s">
        <v>3014</v>
      </c>
      <c r="E708" s="192" t="s">
        <v>345</v>
      </c>
      <c r="F708" s="194">
        <v>8</v>
      </c>
      <c r="G708" s="196">
        <v>1200</v>
      </c>
      <c r="H708" s="206">
        <f t="shared" si="31"/>
        <v>9600</v>
      </c>
      <c r="I708" s="186"/>
      <c r="J708" s="196"/>
      <c r="K708" s="179" t="s">
        <v>3144</v>
      </c>
      <c r="L708" s="157">
        <f t="shared" si="34"/>
        <v>5.33333333333333</v>
      </c>
      <c r="M708" s="138">
        <f t="shared" si="32"/>
        <v>6400</v>
      </c>
    </row>
    <row r="709" s="157" customFormat="1" customHeight="1" spans="1:13">
      <c r="A709" s="142" t="s">
        <v>3167</v>
      </c>
      <c r="B709" s="179" t="s">
        <v>1192</v>
      </c>
      <c r="C709" s="179" t="s">
        <v>2953</v>
      </c>
      <c r="D709" s="426" t="s">
        <v>3024</v>
      </c>
      <c r="E709" s="192" t="s">
        <v>345</v>
      </c>
      <c r="F709" s="194">
        <v>12</v>
      </c>
      <c r="G709" s="196">
        <v>1500</v>
      </c>
      <c r="H709" s="206">
        <f t="shared" ref="H709:H772" si="35" xml:space="preserve">F709*G709</f>
        <v>18000</v>
      </c>
      <c r="I709" s="186"/>
      <c r="J709" s="196"/>
      <c r="K709" s="179" t="s">
        <v>3144</v>
      </c>
      <c r="L709" s="157">
        <f t="shared" si="34"/>
        <v>8</v>
      </c>
      <c r="M709" s="138">
        <f t="shared" ref="M709:M772" si="36" xml:space="preserve">G709*L709</f>
        <v>12000</v>
      </c>
    </row>
    <row r="710" s="157" customFormat="1" customHeight="1" spans="1:13">
      <c r="A710" s="142" t="s">
        <v>3167</v>
      </c>
      <c r="B710" s="179" t="s">
        <v>1192</v>
      </c>
      <c r="C710" s="179" t="s">
        <v>2938</v>
      </c>
      <c r="D710" s="426" t="s">
        <v>3023</v>
      </c>
      <c r="E710" s="192" t="s">
        <v>345</v>
      </c>
      <c r="F710" s="194">
        <v>8</v>
      </c>
      <c r="G710" s="196">
        <v>1500</v>
      </c>
      <c r="H710" s="206">
        <f t="shared" si="35"/>
        <v>12000</v>
      </c>
      <c r="I710" s="186"/>
      <c r="J710" s="196"/>
      <c r="K710" s="179" t="s">
        <v>3144</v>
      </c>
      <c r="L710" s="157">
        <f t="shared" si="34"/>
        <v>5.33333333333333</v>
      </c>
      <c r="M710" s="138">
        <f t="shared" si="36"/>
        <v>8000</v>
      </c>
    </row>
    <row r="711" s="157" customFormat="1" customHeight="1" spans="1:13">
      <c r="A711" s="142" t="s">
        <v>3167</v>
      </c>
      <c r="B711" s="179" t="s">
        <v>1192</v>
      </c>
      <c r="C711" s="196" t="s">
        <v>2838</v>
      </c>
      <c r="D711" s="426" t="s">
        <v>3099</v>
      </c>
      <c r="E711" s="191" t="s">
        <v>345</v>
      </c>
      <c r="F711" s="194">
        <v>28</v>
      </c>
      <c r="G711" s="196">
        <v>4500</v>
      </c>
      <c r="H711" s="206">
        <f t="shared" si="35"/>
        <v>126000</v>
      </c>
      <c r="I711" s="186"/>
      <c r="J711" s="196"/>
      <c r="K711" s="179" t="s">
        <v>3144</v>
      </c>
      <c r="L711" s="157">
        <f t="shared" si="34"/>
        <v>18.6666666666667</v>
      </c>
      <c r="M711" s="138">
        <f t="shared" si="36"/>
        <v>84000</v>
      </c>
    </row>
    <row r="712" s="157" customFormat="1" customHeight="1" spans="1:13">
      <c r="A712" s="142" t="s">
        <v>3167</v>
      </c>
      <c r="B712" s="179" t="s">
        <v>1192</v>
      </c>
      <c r="C712" s="179" t="s">
        <v>2926</v>
      </c>
      <c r="D712" s="276" t="s">
        <v>3101</v>
      </c>
      <c r="E712" s="192" t="s">
        <v>345</v>
      </c>
      <c r="F712" s="194">
        <v>4</v>
      </c>
      <c r="G712" s="196">
        <v>2500</v>
      </c>
      <c r="H712" s="206">
        <f t="shared" si="35"/>
        <v>10000</v>
      </c>
      <c r="I712" s="186"/>
      <c r="J712" s="196"/>
      <c r="K712" s="179" t="s">
        <v>3144</v>
      </c>
      <c r="L712" s="157">
        <f t="shared" si="34"/>
        <v>2.66666666666667</v>
      </c>
      <c r="M712" s="138">
        <f t="shared" si="36"/>
        <v>6666.66666666667</v>
      </c>
    </row>
    <row r="713" s="157" customFormat="1" customHeight="1" spans="1:13">
      <c r="A713" s="142" t="s">
        <v>3167</v>
      </c>
      <c r="B713" s="179" t="s">
        <v>1192</v>
      </c>
      <c r="C713" s="179" t="s">
        <v>2974</v>
      </c>
      <c r="D713" s="426" t="s">
        <v>3151</v>
      </c>
      <c r="E713" s="192" t="s">
        <v>345</v>
      </c>
      <c r="F713" s="194">
        <v>28</v>
      </c>
      <c r="G713" s="196">
        <v>25000</v>
      </c>
      <c r="H713" s="206">
        <f t="shared" si="35"/>
        <v>700000</v>
      </c>
      <c r="I713" s="186"/>
      <c r="J713" s="196"/>
      <c r="K713" s="179" t="s">
        <v>3144</v>
      </c>
      <c r="L713" s="157">
        <f t="shared" si="34"/>
        <v>18.6666666666667</v>
      </c>
      <c r="M713" s="138">
        <f t="shared" si="36"/>
        <v>466666.666666667</v>
      </c>
    </row>
    <row r="714" s="157" customFormat="1" customHeight="1" spans="1:13">
      <c r="A714" s="142" t="s">
        <v>3167</v>
      </c>
      <c r="B714" s="179" t="s">
        <v>1192</v>
      </c>
      <c r="C714" s="179" t="s">
        <v>2862</v>
      </c>
      <c r="D714" s="317" t="s">
        <v>2864</v>
      </c>
      <c r="E714" s="192" t="s">
        <v>345</v>
      </c>
      <c r="F714" s="194">
        <v>8</v>
      </c>
      <c r="G714" s="196">
        <v>90</v>
      </c>
      <c r="H714" s="206">
        <f t="shared" si="35"/>
        <v>720</v>
      </c>
      <c r="I714" s="186"/>
      <c r="J714" s="196"/>
      <c r="K714" s="179" t="s">
        <v>3144</v>
      </c>
      <c r="L714" s="157">
        <f t="shared" si="34"/>
        <v>5.33333333333333</v>
      </c>
      <c r="M714" s="138">
        <f t="shared" si="36"/>
        <v>480</v>
      </c>
    </row>
    <row r="715" s="157" customFormat="1" customHeight="1" spans="1:13">
      <c r="A715" s="142" t="s">
        <v>3167</v>
      </c>
      <c r="B715" s="179" t="s">
        <v>1192</v>
      </c>
      <c r="C715" s="196" t="s">
        <v>3180</v>
      </c>
      <c r="D715" s="309" t="s">
        <v>3070</v>
      </c>
      <c r="E715" s="192" t="s">
        <v>345</v>
      </c>
      <c r="F715" s="194">
        <v>4</v>
      </c>
      <c r="G715" s="196">
        <v>2500</v>
      </c>
      <c r="H715" s="206">
        <f t="shared" si="35"/>
        <v>10000</v>
      </c>
      <c r="I715" s="186"/>
      <c r="J715" s="196"/>
      <c r="K715" s="179" t="s">
        <v>3144</v>
      </c>
      <c r="L715" s="157">
        <f t="shared" si="34"/>
        <v>2.66666666666667</v>
      </c>
      <c r="M715" s="138">
        <f t="shared" si="36"/>
        <v>6666.66666666667</v>
      </c>
    </row>
    <row r="716" s="157" customFormat="1" customHeight="1" spans="1:13">
      <c r="A716" s="142" t="s">
        <v>3167</v>
      </c>
      <c r="B716" s="179" t="s">
        <v>1192</v>
      </c>
      <c r="C716" s="179" t="s">
        <v>2949</v>
      </c>
      <c r="D716" s="426" t="s">
        <v>3029</v>
      </c>
      <c r="E716" s="192" t="s">
        <v>345</v>
      </c>
      <c r="F716" s="194">
        <v>4</v>
      </c>
      <c r="G716" s="196">
        <v>800</v>
      </c>
      <c r="H716" s="206">
        <f t="shared" si="35"/>
        <v>3200</v>
      </c>
      <c r="I716" s="186"/>
      <c r="J716" s="196"/>
      <c r="K716" s="179" t="s">
        <v>3144</v>
      </c>
      <c r="L716" s="157">
        <f t="shared" si="34"/>
        <v>2.66666666666667</v>
      </c>
      <c r="M716" s="138">
        <f t="shared" si="36"/>
        <v>2133.33333333333</v>
      </c>
    </row>
    <row r="717" s="157" customFormat="1" customHeight="1" spans="1:13">
      <c r="A717" s="142" t="s">
        <v>3167</v>
      </c>
      <c r="B717" s="196" t="s">
        <v>3152</v>
      </c>
      <c r="C717" s="179" t="s">
        <v>2951</v>
      </c>
      <c r="D717" s="317" t="s">
        <v>3015</v>
      </c>
      <c r="E717" s="192" t="s">
        <v>345</v>
      </c>
      <c r="F717" s="194">
        <v>4</v>
      </c>
      <c r="G717" s="196">
        <v>5000</v>
      </c>
      <c r="H717" s="206">
        <f t="shared" si="35"/>
        <v>20000</v>
      </c>
      <c r="I717" s="186"/>
      <c r="J717" s="196"/>
      <c r="K717" s="179" t="s">
        <v>3149</v>
      </c>
      <c r="L717" s="157">
        <f t="shared" si="34"/>
        <v>2.66666666666667</v>
      </c>
      <c r="M717" s="138">
        <f t="shared" si="36"/>
        <v>13333.3333333333</v>
      </c>
    </row>
    <row r="718" s="157" customFormat="1" customHeight="1" spans="1:13">
      <c r="A718" s="142" t="s">
        <v>3167</v>
      </c>
      <c r="B718" s="196" t="s">
        <v>3152</v>
      </c>
      <c r="C718" s="179" t="s">
        <v>2938</v>
      </c>
      <c r="D718" s="426" t="s">
        <v>3023</v>
      </c>
      <c r="E718" s="192" t="s">
        <v>345</v>
      </c>
      <c r="F718" s="194">
        <v>4</v>
      </c>
      <c r="G718" s="196">
        <v>1500</v>
      </c>
      <c r="H718" s="206">
        <f t="shared" si="35"/>
        <v>6000</v>
      </c>
      <c r="I718" s="186"/>
      <c r="J718" s="196"/>
      <c r="K718" s="179" t="s">
        <v>3149</v>
      </c>
      <c r="L718" s="157">
        <f t="shared" si="34"/>
        <v>2.66666666666667</v>
      </c>
      <c r="M718" s="138">
        <f t="shared" si="36"/>
        <v>4000</v>
      </c>
    </row>
    <row r="719" s="157" customFormat="1" customHeight="1" spans="1:13">
      <c r="A719" s="142" t="s">
        <v>3167</v>
      </c>
      <c r="B719" s="196" t="s">
        <v>3152</v>
      </c>
      <c r="C719" s="196" t="s">
        <v>2838</v>
      </c>
      <c r="D719" s="426" t="s">
        <v>3099</v>
      </c>
      <c r="E719" s="191" t="s">
        <v>345</v>
      </c>
      <c r="F719" s="194">
        <v>4</v>
      </c>
      <c r="G719" s="196">
        <v>4500</v>
      </c>
      <c r="H719" s="206">
        <f t="shared" si="35"/>
        <v>18000</v>
      </c>
      <c r="I719" s="186"/>
      <c r="J719" s="196"/>
      <c r="K719" s="179" t="s">
        <v>3149</v>
      </c>
      <c r="L719" s="157">
        <f t="shared" si="34"/>
        <v>2.66666666666667</v>
      </c>
      <c r="M719" s="138">
        <f t="shared" si="36"/>
        <v>12000</v>
      </c>
    </row>
    <row r="720" s="157" customFormat="1" customHeight="1" spans="1:13">
      <c r="A720" s="142" t="s">
        <v>3181</v>
      </c>
      <c r="B720" s="179" t="s">
        <v>1155</v>
      </c>
      <c r="C720" s="179" t="s">
        <v>3006</v>
      </c>
      <c r="D720" s="426" t="s">
        <v>3143</v>
      </c>
      <c r="E720" s="192" t="s">
        <v>345</v>
      </c>
      <c r="F720" s="194">
        <v>1</v>
      </c>
      <c r="G720" s="196">
        <v>1000</v>
      </c>
      <c r="H720" s="206">
        <f t="shared" si="35"/>
        <v>1000</v>
      </c>
      <c r="I720" s="52"/>
      <c r="J720" s="196" t="s">
        <v>1310</v>
      </c>
      <c r="K720" s="767" t="s">
        <v>890</v>
      </c>
      <c r="L720" s="157">
        <f t="shared" ref="L720:L783" si="37" xml:space="preserve">F720</f>
        <v>1</v>
      </c>
      <c r="M720" s="138">
        <f t="shared" si="36"/>
        <v>1000</v>
      </c>
    </row>
    <row r="721" s="157" customFormat="1" customHeight="1" spans="1:13">
      <c r="A721" s="142" t="s">
        <v>3181</v>
      </c>
      <c r="B721" s="179" t="s">
        <v>1155</v>
      </c>
      <c r="C721" s="179" t="s">
        <v>3008</v>
      </c>
      <c r="D721" s="317" t="s">
        <v>3009</v>
      </c>
      <c r="E721" s="192" t="s">
        <v>345</v>
      </c>
      <c r="F721" s="194">
        <v>1</v>
      </c>
      <c r="G721" s="196">
        <v>600</v>
      </c>
      <c r="H721" s="206">
        <f t="shared" si="35"/>
        <v>600</v>
      </c>
      <c r="I721" s="52"/>
      <c r="J721" s="196" t="s">
        <v>1310</v>
      </c>
      <c r="K721" s="767" t="s">
        <v>890</v>
      </c>
      <c r="L721" s="157">
        <f t="shared" si="37"/>
        <v>1</v>
      </c>
      <c r="M721" s="138">
        <f t="shared" si="36"/>
        <v>600</v>
      </c>
    </row>
    <row r="722" s="157" customFormat="1" customHeight="1" spans="1:13">
      <c r="A722" s="142" t="s">
        <v>3181</v>
      </c>
      <c r="B722" s="179" t="s">
        <v>1165</v>
      </c>
      <c r="C722" s="179" t="s">
        <v>2951</v>
      </c>
      <c r="D722" s="317" t="s">
        <v>3015</v>
      </c>
      <c r="E722" s="192" t="s">
        <v>345</v>
      </c>
      <c r="F722" s="194">
        <v>13</v>
      </c>
      <c r="G722" s="196">
        <v>5000</v>
      </c>
      <c r="H722" s="206">
        <f t="shared" si="35"/>
        <v>65000</v>
      </c>
      <c r="I722" s="797"/>
      <c r="J722" s="263" t="s">
        <v>1314</v>
      </c>
      <c r="K722" s="767" t="s">
        <v>890</v>
      </c>
      <c r="L722" s="157">
        <f t="shared" si="37"/>
        <v>13</v>
      </c>
      <c r="M722" s="138">
        <f t="shared" si="36"/>
        <v>65000</v>
      </c>
    </row>
    <row r="723" s="157" customFormat="1" customHeight="1" spans="1:13">
      <c r="A723" s="142" t="s">
        <v>3181</v>
      </c>
      <c r="B723" s="179" t="s">
        <v>1165</v>
      </c>
      <c r="C723" s="196" t="s">
        <v>3013</v>
      </c>
      <c r="D723" s="276" t="s">
        <v>3014</v>
      </c>
      <c r="E723" s="192" t="s">
        <v>345</v>
      </c>
      <c r="F723" s="194">
        <v>5</v>
      </c>
      <c r="G723" s="186">
        <v>1200</v>
      </c>
      <c r="H723" s="206">
        <f t="shared" si="35"/>
        <v>6000</v>
      </c>
      <c r="I723" s="186"/>
      <c r="J723" s="196" t="s">
        <v>1314</v>
      </c>
      <c r="K723" s="179" t="s">
        <v>890</v>
      </c>
      <c r="L723" s="157">
        <f t="shared" si="37"/>
        <v>5</v>
      </c>
      <c r="M723" s="138">
        <f t="shared" si="36"/>
        <v>6000</v>
      </c>
    </row>
    <row r="724" s="157" customFormat="1" customHeight="1" spans="1:13">
      <c r="A724" s="142" t="s">
        <v>3181</v>
      </c>
      <c r="B724" s="179" t="s">
        <v>1165</v>
      </c>
      <c r="C724" s="196" t="s">
        <v>3040</v>
      </c>
      <c r="D724" s="309" t="s">
        <v>3041</v>
      </c>
      <c r="E724" s="192" t="s">
        <v>345</v>
      </c>
      <c r="F724" s="194">
        <v>1</v>
      </c>
      <c r="G724" s="196">
        <v>2000</v>
      </c>
      <c r="H724" s="206">
        <f t="shared" si="35"/>
        <v>2000</v>
      </c>
      <c r="I724" s="186"/>
      <c r="J724" s="196" t="s">
        <v>1314</v>
      </c>
      <c r="K724" s="179" t="s">
        <v>890</v>
      </c>
      <c r="L724" s="157">
        <f t="shared" si="37"/>
        <v>1</v>
      </c>
      <c r="M724" s="138">
        <f t="shared" si="36"/>
        <v>2000</v>
      </c>
    </row>
    <row r="725" s="157" customFormat="1" customHeight="1" spans="1:13">
      <c r="A725" s="142" t="s">
        <v>3181</v>
      </c>
      <c r="B725" s="179" t="s">
        <v>1165</v>
      </c>
      <c r="C725" s="179" t="s">
        <v>2926</v>
      </c>
      <c r="D725" s="276" t="s">
        <v>3101</v>
      </c>
      <c r="E725" s="192" t="s">
        <v>345</v>
      </c>
      <c r="F725" s="194">
        <v>2</v>
      </c>
      <c r="G725" s="196">
        <v>2500</v>
      </c>
      <c r="H725" s="206">
        <f t="shared" si="35"/>
        <v>5000</v>
      </c>
      <c r="I725" s="186"/>
      <c r="J725" s="196" t="s">
        <v>1314</v>
      </c>
      <c r="K725" s="179" t="s">
        <v>890</v>
      </c>
      <c r="L725" s="157">
        <f t="shared" si="37"/>
        <v>2</v>
      </c>
      <c r="M725" s="138">
        <f t="shared" si="36"/>
        <v>5000</v>
      </c>
    </row>
    <row r="726" s="157" customFormat="1" customHeight="1" spans="1:13">
      <c r="A726" s="142" t="s">
        <v>3181</v>
      </c>
      <c r="B726" s="179" t="s">
        <v>1165</v>
      </c>
      <c r="C726" s="179" t="s">
        <v>2862</v>
      </c>
      <c r="D726" s="317" t="s">
        <v>2864</v>
      </c>
      <c r="E726" s="192" t="s">
        <v>345</v>
      </c>
      <c r="F726" s="194">
        <v>11</v>
      </c>
      <c r="G726" s="186">
        <v>90</v>
      </c>
      <c r="H726" s="206">
        <f t="shared" si="35"/>
        <v>990</v>
      </c>
      <c r="I726" s="186"/>
      <c r="J726" s="196" t="s">
        <v>1314</v>
      </c>
      <c r="K726" s="179" t="s">
        <v>890</v>
      </c>
      <c r="L726" s="157">
        <f t="shared" si="37"/>
        <v>11</v>
      </c>
      <c r="M726" s="138">
        <f t="shared" si="36"/>
        <v>990</v>
      </c>
    </row>
    <row r="727" s="157" customFormat="1" customHeight="1" spans="1:13">
      <c r="A727" s="142" t="s">
        <v>3181</v>
      </c>
      <c r="B727" s="179" t="s">
        <v>1165</v>
      </c>
      <c r="C727" s="179" t="s">
        <v>2949</v>
      </c>
      <c r="D727" s="426" t="s">
        <v>3029</v>
      </c>
      <c r="E727" s="192" t="s">
        <v>345</v>
      </c>
      <c r="F727" s="194">
        <v>1</v>
      </c>
      <c r="G727" s="186">
        <v>800</v>
      </c>
      <c r="H727" s="206">
        <f t="shared" si="35"/>
        <v>800</v>
      </c>
      <c r="I727" s="186"/>
      <c r="J727" s="196" t="s">
        <v>1314</v>
      </c>
      <c r="K727" s="179" t="s">
        <v>890</v>
      </c>
      <c r="L727" s="157">
        <f t="shared" si="37"/>
        <v>1</v>
      </c>
      <c r="M727" s="138">
        <f t="shared" si="36"/>
        <v>800</v>
      </c>
    </row>
    <row r="728" s="157" customFormat="1" customHeight="1" spans="1:13">
      <c r="A728" s="142" t="s">
        <v>3181</v>
      </c>
      <c r="B728" s="179" t="s">
        <v>1167</v>
      </c>
      <c r="C728" s="179" t="s">
        <v>2938</v>
      </c>
      <c r="D728" s="426" t="s">
        <v>3023</v>
      </c>
      <c r="E728" s="192" t="s">
        <v>345</v>
      </c>
      <c r="F728" s="194">
        <v>1</v>
      </c>
      <c r="G728" s="196">
        <v>1500</v>
      </c>
      <c r="H728" s="206">
        <f t="shared" si="35"/>
        <v>1500</v>
      </c>
      <c r="I728" s="186"/>
      <c r="J728" s="196" t="s">
        <v>1315</v>
      </c>
      <c r="K728" s="179" t="s">
        <v>3144</v>
      </c>
      <c r="L728" s="157">
        <f t="shared" si="37"/>
        <v>1</v>
      </c>
      <c r="M728" s="138">
        <f t="shared" si="36"/>
        <v>1500</v>
      </c>
    </row>
    <row r="729" s="157" customFormat="1" customHeight="1" spans="1:13">
      <c r="A729" s="142" t="s">
        <v>3181</v>
      </c>
      <c r="B729" s="179" t="s">
        <v>1167</v>
      </c>
      <c r="C729" s="196" t="s">
        <v>2838</v>
      </c>
      <c r="D729" s="426" t="s">
        <v>3099</v>
      </c>
      <c r="E729" s="191" t="s">
        <v>345</v>
      </c>
      <c r="F729" s="194">
        <v>1</v>
      </c>
      <c r="G729" s="196">
        <v>4500</v>
      </c>
      <c r="H729" s="206">
        <f t="shared" si="35"/>
        <v>4500</v>
      </c>
      <c r="I729" s="186"/>
      <c r="J729" s="196" t="s">
        <v>1315</v>
      </c>
      <c r="K729" s="179" t="s">
        <v>3144</v>
      </c>
      <c r="L729" s="157">
        <f t="shared" si="37"/>
        <v>1</v>
      </c>
      <c r="M729" s="138">
        <f t="shared" si="36"/>
        <v>4500</v>
      </c>
    </row>
    <row r="730" s="157" customFormat="1" customHeight="1" spans="1:13">
      <c r="A730" s="142" t="s">
        <v>3181</v>
      </c>
      <c r="B730" s="179" t="s">
        <v>1171</v>
      </c>
      <c r="C730" s="179" t="s">
        <v>2850</v>
      </c>
      <c r="D730" s="426" t="s">
        <v>3088</v>
      </c>
      <c r="E730" s="192" t="s">
        <v>345</v>
      </c>
      <c r="F730" s="194">
        <v>1</v>
      </c>
      <c r="G730" s="196">
        <v>2000</v>
      </c>
      <c r="H730" s="206">
        <f t="shared" si="35"/>
        <v>2000</v>
      </c>
      <c r="I730" s="186"/>
      <c r="J730" s="196" t="s">
        <v>1317</v>
      </c>
      <c r="K730" s="179" t="s">
        <v>3144</v>
      </c>
      <c r="L730" s="157">
        <f t="shared" si="37"/>
        <v>1</v>
      </c>
      <c r="M730" s="138">
        <f t="shared" si="36"/>
        <v>2000</v>
      </c>
    </row>
    <row r="731" s="157" customFormat="1" customHeight="1" spans="1:13">
      <c r="A731" s="142" t="s">
        <v>3181</v>
      </c>
      <c r="B731" s="179" t="s">
        <v>1173</v>
      </c>
      <c r="C731" s="179" t="s">
        <v>2951</v>
      </c>
      <c r="D731" s="317" t="s">
        <v>3015</v>
      </c>
      <c r="E731" s="192" t="s">
        <v>345</v>
      </c>
      <c r="F731" s="194">
        <v>1</v>
      </c>
      <c r="G731" s="196">
        <v>5000</v>
      </c>
      <c r="H731" s="206">
        <f t="shared" si="35"/>
        <v>5000</v>
      </c>
      <c r="I731" s="186"/>
      <c r="J731" s="196" t="s">
        <v>1318</v>
      </c>
      <c r="K731" s="179" t="s">
        <v>3144</v>
      </c>
      <c r="L731" s="157">
        <f t="shared" si="37"/>
        <v>1</v>
      </c>
      <c r="M731" s="138">
        <f t="shared" si="36"/>
        <v>5000</v>
      </c>
    </row>
    <row r="732" s="157" customFormat="1" customHeight="1" spans="1:13">
      <c r="A732" s="142" t="s">
        <v>3181</v>
      </c>
      <c r="B732" s="179" t="s">
        <v>1173</v>
      </c>
      <c r="C732" s="179" t="s">
        <v>2938</v>
      </c>
      <c r="D732" s="426" t="s">
        <v>3023</v>
      </c>
      <c r="E732" s="192" t="s">
        <v>345</v>
      </c>
      <c r="F732" s="194">
        <v>1</v>
      </c>
      <c r="G732" s="196">
        <v>1500</v>
      </c>
      <c r="H732" s="206">
        <f t="shared" si="35"/>
        <v>1500</v>
      </c>
      <c r="I732" s="186"/>
      <c r="J732" s="196" t="s">
        <v>1318</v>
      </c>
      <c r="K732" s="179" t="s">
        <v>3144</v>
      </c>
      <c r="L732" s="157">
        <f t="shared" si="37"/>
        <v>1</v>
      </c>
      <c r="M732" s="138">
        <f t="shared" si="36"/>
        <v>1500</v>
      </c>
    </row>
    <row r="733" s="157" customFormat="1" customHeight="1" spans="1:13">
      <c r="A733" s="142" t="s">
        <v>3181</v>
      </c>
      <c r="B733" s="179" t="s">
        <v>1173</v>
      </c>
      <c r="C733" s="196" t="s">
        <v>2838</v>
      </c>
      <c r="D733" s="426" t="s">
        <v>3099</v>
      </c>
      <c r="E733" s="191" t="s">
        <v>345</v>
      </c>
      <c r="F733" s="194">
        <v>1</v>
      </c>
      <c r="G733" s="196">
        <v>4500</v>
      </c>
      <c r="H733" s="206">
        <f t="shared" si="35"/>
        <v>4500</v>
      </c>
      <c r="I733" s="186"/>
      <c r="J733" s="196" t="s">
        <v>1318</v>
      </c>
      <c r="K733" s="179" t="s">
        <v>3144</v>
      </c>
      <c r="L733" s="157">
        <f t="shared" si="37"/>
        <v>1</v>
      </c>
      <c r="M733" s="138">
        <f t="shared" si="36"/>
        <v>4500</v>
      </c>
    </row>
    <row r="734" s="157" customFormat="1" customHeight="1" spans="1:13">
      <c r="A734" s="142" t="s">
        <v>3181</v>
      </c>
      <c r="B734" s="179" t="s">
        <v>1178</v>
      </c>
      <c r="C734" s="179" t="s">
        <v>2846</v>
      </c>
      <c r="D734" s="426" t="s">
        <v>3043</v>
      </c>
      <c r="E734" s="192" t="s">
        <v>345</v>
      </c>
      <c r="F734" s="194">
        <v>1</v>
      </c>
      <c r="G734" s="196">
        <v>3500</v>
      </c>
      <c r="H734" s="206">
        <f t="shared" si="35"/>
        <v>3500</v>
      </c>
      <c r="I734" s="186"/>
      <c r="J734" s="196" t="s">
        <v>1321</v>
      </c>
      <c r="K734" s="179" t="s">
        <v>3144</v>
      </c>
      <c r="L734" s="157">
        <f t="shared" si="37"/>
        <v>1</v>
      </c>
      <c r="M734" s="138">
        <f t="shared" si="36"/>
        <v>3500</v>
      </c>
    </row>
    <row r="735" s="157" customFormat="1" customHeight="1" spans="1:13">
      <c r="A735" s="142" t="s">
        <v>3181</v>
      </c>
      <c r="B735" s="179" t="s">
        <v>3154</v>
      </c>
      <c r="C735" s="179" t="s">
        <v>2862</v>
      </c>
      <c r="D735" s="317" t="s">
        <v>2864</v>
      </c>
      <c r="E735" s="192" t="s">
        <v>345</v>
      </c>
      <c r="F735" s="194">
        <v>1</v>
      </c>
      <c r="G735" s="196">
        <v>90</v>
      </c>
      <c r="H735" s="206">
        <f t="shared" si="35"/>
        <v>90</v>
      </c>
      <c r="I735" s="186"/>
      <c r="J735" s="196" t="s">
        <v>2275</v>
      </c>
      <c r="K735" s="179" t="s">
        <v>3149</v>
      </c>
      <c r="L735" s="157">
        <f t="shared" si="37"/>
        <v>1</v>
      </c>
      <c r="M735" s="138">
        <f t="shared" si="36"/>
        <v>90</v>
      </c>
    </row>
    <row r="736" s="157" customFormat="1" customHeight="1" spans="1:13">
      <c r="A736" s="142" t="s">
        <v>3181</v>
      </c>
      <c r="B736" s="179" t="s">
        <v>3147</v>
      </c>
      <c r="C736" s="179" t="s">
        <v>2862</v>
      </c>
      <c r="D736" s="317" t="s">
        <v>2864</v>
      </c>
      <c r="E736" s="192" t="s">
        <v>345</v>
      </c>
      <c r="F736" s="194">
        <v>1</v>
      </c>
      <c r="G736" s="196">
        <v>90</v>
      </c>
      <c r="H736" s="206">
        <f t="shared" si="35"/>
        <v>90</v>
      </c>
      <c r="I736" s="186"/>
      <c r="J736" s="196" t="s">
        <v>2276</v>
      </c>
      <c r="K736" s="179" t="s">
        <v>3149</v>
      </c>
      <c r="L736" s="157">
        <f t="shared" si="37"/>
        <v>1</v>
      </c>
      <c r="M736" s="138">
        <f t="shared" si="36"/>
        <v>90</v>
      </c>
    </row>
    <row r="737" s="157" customFormat="1" customHeight="1" spans="1:13">
      <c r="A737" s="142" t="s">
        <v>3181</v>
      </c>
      <c r="B737" s="179" t="s">
        <v>908</v>
      </c>
      <c r="C737" s="179" t="s">
        <v>2951</v>
      </c>
      <c r="D737" s="317" t="s">
        <v>3015</v>
      </c>
      <c r="E737" s="192" t="s">
        <v>345</v>
      </c>
      <c r="F737" s="194">
        <v>2</v>
      </c>
      <c r="G737" s="196">
        <v>5000</v>
      </c>
      <c r="H737" s="206">
        <f t="shared" si="35"/>
        <v>10000</v>
      </c>
      <c r="I737" s="186"/>
      <c r="J737" s="196" t="s">
        <v>1324</v>
      </c>
      <c r="K737" s="179" t="s">
        <v>3149</v>
      </c>
      <c r="L737" s="157">
        <f t="shared" si="37"/>
        <v>2</v>
      </c>
      <c r="M737" s="138">
        <f t="shared" si="36"/>
        <v>10000</v>
      </c>
    </row>
    <row r="738" s="157" customFormat="1" customHeight="1" spans="1:13">
      <c r="A738" s="142" t="s">
        <v>3181</v>
      </c>
      <c r="B738" s="179" t="s">
        <v>908</v>
      </c>
      <c r="C738" s="196" t="s">
        <v>3013</v>
      </c>
      <c r="D738" s="276" t="s">
        <v>3014</v>
      </c>
      <c r="E738" s="192" t="s">
        <v>345</v>
      </c>
      <c r="F738" s="194">
        <v>1</v>
      </c>
      <c r="G738" s="196">
        <v>1200</v>
      </c>
      <c r="H738" s="206">
        <f t="shared" si="35"/>
        <v>1200</v>
      </c>
      <c r="I738" s="186"/>
      <c r="J738" s="196" t="s">
        <v>1324</v>
      </c>
      <c r="K738" s="179" t="s">
        <v>3149</v>
      </c>
      <c r="L738" s="157">
        <f t="shared" si="37"/>
        <v>1</v>
      </c>
      <c r="M738" s="138">
        <f t="shared" si="36"/>
        <v>1200</v>
      </c>
    </row>
    <row r="739" s="157" customFormat="1" customHeight="1" spans="1:13">
      <c r="A739" s="142" t="s">
        <v>3181</v>
      </c>
      <c r="B739" s="179" t="s">
        <v>908</v>
      </c>
      <c r="C739" s="179" t="s">
        <v>2844</v>
      </c>
      <c r="D739" s="426" t="s">
        <v>3068</v>
      </c>
      <c r="E739" s="192" t="s">
        <v>345</v>
      </c>
      <c r="F739" s="194">
        <v>1</v>
      </c>
      <c r="G739" s="196">
        <v>7000</v>
      </c>
      <c r="H739" s="206">
        <f t="shared" si="35"/>
        <v>7000</v>
      </c>
      <c r="I739" s="186"/>
      <c r="J739" s="196" t="s">
        <v>1324</v>
      </c>
      <c r="K739" s="179" t="s">
        <v>3149</v>
      </c>
      <c r="L739" s="157">
        <f t="shared" si="37"/>
        <v>1</v>
      </c>
      <c r="M739" s="138">
        <f t="shared" si="36"/>
        <v>7000</v>
      </c>
    </row>
    <row r="740" s="157" customFormat="1" customHeight="1" spans="1:13">
      <c r="A740" s="142" t="s">
        <v>3181</v>
      </c>
      <c r="B740" s="179" t="s">
        <v>908</v>
      </c>
      <c r="C740" s="179" t="s">
        <v>2862</v>
      </c>
      <c r="D740" s="317" t="s">
        <v>2864</v>
      </c>
      <c r="E740" s="192" t="s">
        <v>345</v>
      </c>
      <c r="F740" s="194">
        <v>1</v>
      </c>
      <c r="G740" s="196">
        <v>90</v>
      </c>
      <c r="H740" s="206">
        <f t="shared" si="35"/>
        <v>90</v>
      </c>
      <c r="I740" s="186"/>
      <c r="J740" s="196" t="s">
        <v>1324</v>
      </c>
      <c r="K740" s="179" t="s">
        <v>3149</v>
      </c>
      <c r="L740" s="157">
        <f t="shared" si="37"/>
        <v>1</v>
      </c>
      <c r="M740" s="138">
        <f t="shared" si="36"/>
        <v>90</v>
      </c>
    </row>
    <row r="741" s="157" customFormat="1" customHeight="1" spans="1:13">
      <c r="A741" s="142" t="s">
        <v>3181</v>
      </c>
      <c r="B741" s="179" t="s">
        <v>908</v>
      </c>
      <c r="C741" s="179" t="s">
        <v>2949</v>
      </c>
      <c r="D741" s="426" t="s">
        <v>3029</v>
      </c>
      <c r="E741" s="192" t="s">
        <v>345</v>
      </c>
      <c r="F741" s="194">
        <v>1</v>
      </c>
      <c r="G741" s="196">
        <v>800</v>
      </c>
      <c r="H741" s="206">
        <f t="shared" si="35"/>
        <v>800</v>
      </c>
      <c r="I741" s="186"/>
      <c r="J741" s="196" t="s">
        <v>1324</v>
      </c>
      <c r="K741" s="179" t="s">
        <v>3149</v>
      </c>
      <c r="L741" s="157">
        <f t="shared" si="37"/>
        <v>1</v>
      </c>
      <c r="M741" s="138">
        <f t="shared" si="36"/>
        <v>800</v>
      </c>
    </row>
    <row r="742" s="157" customFormat="1" customHeight="1" spans="1:13">
      <c r="A742" s="142" t="s">
        <v>3181</v>
      </c>
      <c r="B742" s="179" t="s">
        <v>910</v>
      </c>
      <c r="C742" s="179" t="s">
        <v>2951</v>
      </c>
      <c r="D742" s="317" t="s">
        <v>3015</v>
      </c>
      <c r="E742" s="192" t="s">
        <v>345</v>
      </c>
      <c r="F742" s="194">
        <v>2</v>
      </c>
      <c r="G742" s="196">
        <v>5000</v>
      </c>
      <c r="H742" s="206">
        <f t="shared" si="35"/>
        <v>10000</v>
      </c>
      <c r="I742" s="186"/>
      <c r="J742" s="196" t="s">
        <v>1325</v>
      </c>
      <c r="K742" s="179" t="s">
        <v>3149</v>
      </c>
      <c r="L742" s="157">
        <f t="shared" si="37"/>
        <v>2</v>
      </c>
      <c r="M742" s="138">
        <f t="shared" si="36"/>
        <v>10000</v>
      </c>
    </row>
    <row r="743" s="157" customFormat="1" customHeight="1" spans="1:13">
      <c r="A743" s="142" t="s">
        <v>3181</v>
      </c>
      <c r="B743" s="179" t="s">
        <v>910</v>
      </c>
      <c r="C743" s="196" t="s">
        <v>3013</v>
      </c>
      <c r="D743" s="276" t="s">
        <v>3014</v>
      </c>
      <c r="E743" s="192" t="s">
        <v>345</v>
      </c>
      <c r="F743" s="194">
        <v>1</v>
      </c>
      <c r="G743" s="196">
        <v>1200</v>
      </c>
      <c r="H743" s="206">
        <f t="shared" si="35"/>
        <v>1200</v>
      </c>
      <c r="I743" s="186"/>
      <c r="J743" s="196" t="s">
        <v>1325</v>
      </c>
      <c r="K743" s="179" t="s">
        <v>3149</v>
      </c>
      <c r="L743" s="157">
        <f t="shared" si="37"/>
        <v>1</v>
      </c>
      <c r="M743" s="138">
        <f t="shared" si="36"/>
        <v>1200</v>
      </c>
    </row>
    <row r="744" s="157" customFormat="1" customHeight="1" spans="1:13">
      <c r="A744" s="142" t="s">
        <v>3181</v>
      </c>
      <c r="B744" s="179" t="s">
        <v>910</v>
      </c>
      <c r="C744" s="179" t="s">
        <v>2862</v>
      </c>
      <c r="D744" s="317" t="s">
        <v>2864</v>
      </c>
      <c r="E744" s="192" t="s">
        <v>345</v>
      </c>
      <c r="F744" s="194">
        <v>1</v>
      </c>
      <c r="G744" s="196">
        <v>90</v>
      </c>
      <c r="H744" s="206">
        <f t="shared" si="35"/>
        <v>90</v>
      </c>
      <c r="I744" s="186"/>
      <c r="J744" s="196" t="s">
        <v>1325</v>
      </c>
      <c r="K744" s="179" t="s">
        <v>3149</v>
      </c>
      <c r="L744" s="157">
        <f t="shared" si="37"/>
        <v>1</v>
      </c>
      <c r="M744" s="138">
        <f t="shared" si="36"/>
        <v>90</v>
      </c>
    </row>
    <row r="745" s="157" customFormat="1" customHeight="1" spans="1:13">
      <c r="A745" s="142" t="s">
        <v>3181</v>
      </c>
      <c r="B745" s="179" t="s">
        <v>910</v>
      </c>
      <c r="C745" s="179" t="s">
        <v>2949</v>
      </c>
      <c r="D745" s="426" t="s">
        <v>3029</v>
      </c>
      <c r="E745" s="192" t="s">
        <v>345</v>
      </c>
      <c r="F745" s="194">
        <v>1</v>
      </c>
      <c r="G745" s="196">
        <v>800</v>
      </c>
      <c r="H745" s="206">
        <f t="shared" si="35"/>
        <v>800</v>
      </c>
      <c r="I745" s="186"/>
      <c r="J745" s="196" t="s">
        <v>1325</v>
      </c>
      <c r="K745" s="179" t="s">
        <v>3149</v>
      </c>
      <c r="L745" s="157">
        <f t="shared" si="37"/>
        <v>1</v>
      </c>
      <c r="M745" s="138">
        <f t="shared" si="36"/>
        <v>800</v>
      </c>
    </row>
    <row r="746" s="157" customFormat="1" customHeight="1" spans="1:13">
      <c r="A746" s="142" t="s">
        <v>3181</v>
      </c>
      <c r="B746" s="179" t="s">
        <v>913</v>
      </c>
      <c r="C746" s="179" t="s">
        <v>2951</v>
      </c>
      <c r="D746" s="317" t="s">
        <v>3015</v>
      </c>
      <c r="E746" s="192" t="s">
        <v>345</v>
      </c>
      <c r="F746" s="194">
        <v>2</v>
      </c>
      <c r="G746" s="196">
        <v>5000</v>
      </c>
      <c r="H746" s="206">
        <f t="shared" si="35"/>
        <v>10000</v>
      </c>
      <c r="I746" s="186"/>
      <c r="J746" s="196" t="s">
        <v>1326</v>
      </c>
      <c r="K746" s="179" t="s">
        <v>3149</v>
      </c>
      <c r="L746" s="157">
        <f t="shared" si="37"/>
        <v>2</v>
      </c>
      <c r="M746" s="138">
        <f t="shared" si="36"/>
        <v>10000</v>
      </c>
    </row>
    <row r="747" s="157" customFormat="1" customHeight="1" spans="1:13">
      <c r="A747" s="142" t="s">
        <v>3181</v>
      </c>
      <c r="B747" s="179" t="s">
        <v>913</v>
      </c>
      <c r="C747" s="196" t="s">
        <v>3040</v>
      </c>
      <c r="D747" s="309" t="s">
        <v>3041</v>
      </c>
      <c r="E747" s="192" t="s">
        <v>345</v>
      </c>
      <c r="F747" s="194">
        <v>1</v>
      </c>
      <c r="G747" s="196">
        <v>2000</v>
      </c>
      <c r="H747" s="206">
        <f t="shared" si="35"/>
        <v>2000</v>
      </c>
      <c r="I747" s="186"/>
      <c r="J747" s="196" t="s">
        <v>1326</v>
      </c>
      <c r="K747" s="179" t="s">
        <v>3149</v>
      </c>
      <c r="L747" s="157">
        <f t="shared" si="37"/>
        <v>1</v>
      </c>
      <c r="M747" s="138">
        <f t="shared" si="36"/>
        <v>2000</v>
      </c>
    </row>
    <row r="748" s="157" customFormat="1" customHeight="1" spans="1:13">
      <c r="A748" s="142" t="s">
        <v>3181</v>
      </c>
      <c r="B748" s="179" t="s">
        <v>913</v>
      </c>
      <c r="C748" s="179" t="s">
        <v>2926</v>
      </c>
      <c r="D748" s="276" t="s">
        <v>3101</v>
      </c>
      <c r="E748" s="192" t="s">
        <v>345</v>
      </c>
      <c r="F748" s="194">
        <v>1</v>
      </c>
      <c r="G748" s="196">
        <v>2500</v>
      </c>
      <c r="H748" s="206">
        <f t="shared" si="35"/>
        <v>2500</v>
      </c>
      <c r="I748" s="186"/>
      <c r="J748" s="196" t="s">
        <v>1326</v>
      </c>
      <c r="K748" s="179" t="s">
        <v>3149</v>
      </c>
      <c r="L748" s="157">
        <f t="shared" si="37"/>
        <v>1</v>
      </c>
      <c r="M748" s="138">
        <f t="shared" si="36"/>
        <v>2500</v>
      </c>
    </row>
    <row r="749" s="157" customFormat="1" customHeight="1" spans="1:13">
      <c r="A749" s="142" t="s">
        <v>3181</v>
      </c>
      <c r="B749" s="179" t="s">
        <v>913</v>
      </c>
      <c r="C749" s="179" t="s">
        <v>2862</v>
      </c>
      <c r="D749" s="317" t="s">
        <v>2864</v>
      </c>
      <c r="E749" s="192" t="s">
        <v>345</v>
      </c>
      <c r="F749" s="194">
        <v>1</v>
      </c>
      <c r="G749" s="196">
        <v>90</v>
      </c>
      <c r="H749" s="206">
        <f t="shared" si="35"/>
        <v>90</v>
      </c>
      <c r="I749" s="186"/>
      <c r="J749" s="196" t="s">
        <v>1326</v>
      </c>
      <c r="K749" s="179" t="s">
        <v>3149</v>
      </c>
      <c r="L749" s="157">
        <f t="shared" si="37"/>
        <v>1</v>
      </c>
      <c r="M749" s="138">
        <f t="shared" si="36"/>
        <v>90</v>
      </c>
    </row>
    <row r="750" s="157" customFormat="1" customHeight="1" spans="1:13">
      <c r="A750" s="142" t="s">
        <v>3181</v>
      </c>
      <c r="B750" s="179" t="s">
        <v>913</v>
      </c>
      <c r="C750" s="179" t="s">
        <v>2949</v>
      </c>
      <c r="D750" s="426" t="s">
        <v>3029</v>
      </c>
      <c r="E750" s="192" t="s">
        <v>345</v>
      </c>
      <c r="F750" s="194">
        <v>1</v>
      </c>
      <c r="G750" s="196">
        <v>800</v>
      </c>
      <c r="H750" s="206">
        <f t="shared" si="35"/>
        <v>800</v>
      </c>
      <c r="I750" s="186"/>
      <c r="J750" s="196" t="s">
        <v>1326</v>
      </c>
      <c r="K750" s="179" t="s">
        <v>3149</v>
      </c>
      <c r="L750" s="157">
        <f t="shared" si="37"/>
        <v>1</v>
      </c>
      <c r="M750" s="138">
        <f t="shared" si="36"/>
        <v>800</v>
      </c>
    </row>
    <row r="751" s="157" customFormat="1" customHeight="1" spans="1:13">
      <c r="A751" s="142" t="s">
        <v>3181</v>
      </c>
      <c r="B751" s="179" t="s">
        <v>1190</v>
      </c>
      <c r="C751" s="179" t="s">
        <v>2951</v>
      </c>
      <c r="D751" s="317" t="s">
        <v>3015</v>
      </c>
      <c r="E751" s="192" t="s">
        <v>345</v>
      </c>
      <c r="F751" s="194">
        <v>2</v>
      </c>
      <c r="G751" s="196">
        <v>5000</v>
      </c>
      <c r="H751" s="206">
        <f t="shared" si="35"/>
        <v>10000</v>
      </c>
      <c r="I751" s="186"/>
      <c r="J751" s="196" t="s">
        <v>1328</v>
      </c>
      <c r="K751" s="179" t="s">
        <v>3149</v>
      </c>
      <c r="L751" s="157">
        <f t="shared" si="37"/>
        <v>2</v>
      </c>
      <c r="M751" s="138">
        <f t="shared" si="36"/>
        <v>10000</v>
      </c>
    </row>
    <row r="752" s="157" customFormat="1" customHeight="1" spans="1:13">
      <c r="A752" s="142" t="s">
        <v>3181</v>
      </c>
      <c r="B752" s="179" t="s">
        <v>1190</v>
      </c>
      <c r="C752" s="196" t="s">
        <v>3013</v>
      </c>
      <c r="D752" s="276" t="s">
        <v>3014</v>
      </c>
      <c r="E752" s="192" t="s">
        <v>345</v>
      </c>
      <c r="F752" s="194">
        <v>1</v>
      </c>
      <c r="G752" s="186">
        <v>1200</v>
      </c>
      <c r="H752" s="206">
        <f t="shared" si="35"/>
        <v>1200</v>
      </c>
      <c r="I752" s="186"/>
      <c r="J752" s="196" t="s">
        <v>1328</v>
      </c>
      <c r="K752" s="179" t="s">
        <v>3149</v>
      </c>
      <c r="L752" s="157">
        <f t="shared" si="37"/>
        <v>1</v>
      </c>
      <c r="M752" s="138">
        <f t="shared" si="36"/>
        <v>1200</v>
      </c>
    </row>
    <row r="753" s="157" customFormat="1" customHeight="1" spans="1:13">
      <c r="A753" s="142" t="s">
        <v>3181</v>
      </c>
      <c r="B753" s="179" t="s">
        <v>1190</v>
      </c>
      <c r="C753" s="179" t="s">
        <v>2862</v>
      </c>
      <c r="D753" s="317" t="s">
        <v>2864</v>
      </c>
      <c r="E753" s="192" t="s">
        <v>345</v>
      </c>
      <c r="F753" s="194">
        <v>1</v>
      </c>
      <c r="G753" s="186">
        <v>90</v>
      </c>
      <c r="H753" s="206">
        <f t="shared" si="35"/>
        <v>90</v>
      </c>
      <c r="I753" s="186"/>
      <c r="J753" s="196" t="s">
        <v>1328</v>
      </c>
      <c r="K753" s="179" t="s">
        <v>3149</v>
      </c>
      <c r="L753" s="157">
        <f t="shared" si="37"/>
        <v>1</v>
      </c>
      <c r="M753" s="138">
        <f t="shared" si="36"/>
        <v>90</v>
      </c>
    </row>
    <row r="754" s="157" customFormat="1" customHeight="1" spans="1:13">
      <c r="A754" s="142" t="s">
        <v>3181</v>
      </c>
      <c r="B754" s="179" t="s">
        <v>1192</v>
      </c>
      <c r="C754" s="179" t="s">
        <v>2951</v>
      </c>
      <c r="D754" s="317" t="s">
        <v>3015</v>
      </c>
      <c r="E754" s="192" t="s">
        <v>345</v>
      </c>
      <c r="F754" s="194">
        <v>7</v>
      </c>
      <c r="G754" s="196">
        <v>5000</v>
      </c>
      <c r="H754" s="206">
        <f t="shared" si="35"/>
        <v>35000</v>
      </c>
      <c r="I754" s="186"/>
      <c r="J754" s="196"/>
      <c r="K754" s="179" t="s">
        <v>3144</v>
      </c>
      <c r="L754" s="157">
        <f t="shared" si="37"/>
        <v>7</v>
      </c>
      <c r="M754" s="138">
        <f t="shared" si="36"/>
        <v>35000</v>
      </c>
    </row>
    <row r="755" s="157" customFormat="1" customHeight="1" spans="1:13">
      <c r="A755" s="142" t="s">
        <v>3181</v>
      </c>
      <c r="B755" s="179" t="s">
        <v>1192</v>
      </c>
      <c r="C755" s="196" t="s">
        <v>3013</v>
      </c>
      <c r="D755" s="276" t="s">
        <v>3014</v>
      </c>
      <c r="E755" s="192" t="s">
        <v>345</v>
      </c>
      <c r="F755" s="194">
        <v>2</v>
      </c>
      <c r="G755" s="196">
        <v>1200</v>
      </c>
      <c r="H755" s="206">
        <f t="shared" si="35"/>
        <v>2400</v>
      </c>
      <c r="I755" s="186"/>
      <c r="J755" s="196"/>
      <c r="K755" s="179" t="s">
        <v>3144</v>
      </c>
      <c r="L755" s="157">
        <f t="shared" si="37"/>
        <v>2</v>
      </c>
      <c r="M755" s="138">
        <f t="shared" si="36"/>
        <v>2400</v>
      </c>
    </row>
    <row r="756" s="157" customFormat="1" customHeight="1" spans="1:13">
      <c r="A756" s="142" t="s">
        <v>3181</v>
      </c>
      <c r="B756" s="179" t="s">
        <v>1192</v>
      </c>
      <c r="C756" s="179" t="s">
        <v>2953</v>
      </c>
      <c r="D756" s="426" t="s">
        <v>3024</v>
      </c>
      <c r="E756" s="192" t="s">
        <v>345</v>
      </c>
      <c r="F756" s="194">
        <v>3</v>
      </c>
      <c r="G756" s="196">
        <v>1500</v>
      </c>
      <c r="H756" s="206">
        <f t="shared" si="35"/>
        <v>4500</v>
      </c>
      <c r="I756" s="186"/>
      <c r="J756" s="196"/>
      <c r="K756" s="179" t="s">
        <v>3144</v>
      </c>
      <c r="L756" s="157">
        <f t="shared" si="37"/>
        <v>3</v>
      </c>
      <c r="M756" s="138">
        <f t="shared" si="36"/>
        <v>4500</v>
      </c>
    </row>
    <row r="757" s="157" customFormat="1" customHeight="1" spans="1:13">
      <c r="A757" s="142" t="s">
        <v>3181</v>
      </c>
      <c r="B757" s="179" t="s">
        <v>1192</v>
      </c>
      <c r="C757" s="179" t="s">
        <v>2938</v>
      </c>
      <c r="D757" s="426" t="s">
        <v>3023</v>
      </c>
      <c r="E757" s="192" t="s">
        <v>345</v>
      </c>
      <c r="F757" s="194">
        <v>2</v>
      </c>
      <c r="G757" s="196">
        <v>1500</v>
      </c>
      <c r="H757" s="206">
        <f t="shared" si="35"/>
        <v>3000</v>
      </c>
      <c r="I757" s="186"/>
      <c r="J757" s="196"/>
      <c r="K757" s="179" t="s">
        <v>3144</v>
      </c>
      <c r="L757" s="157">
        <f t="shared" si="37"/>
        <v>2</v>
      </c>
      <c r="M757" s="138">
        <f t="shared" si="36"/>
        <v>3000</v>
      </c>
    </row>
    <row r="758" s="157" customFormat="1" customHeight="1" spans="1:13">
      <c r="A758" s="142" t="s">
        <v>3181</v>
      </c>
      <c r="B758" s="179" t="s">
        <v>1192</v>
      </c>
      <c r="C758" s="196" t="s">
        <v>2838</v>
      </c>
      <c r="D758" s="426" t="s">
        <v>3099</v>
      </c>
      <c r="E758" s="191" t="s">
        <v>345</v>
      </c>
      <c r="F758" s="194">
        <v>7</v>
      </c>
      <c r="G758" s="196">
        <v>4500</v>
      </c>
      <c r="H758" s="206">
        <f t="shared" si="35"/>
        <v>31500</v>
      </c>
      <c r="I758" s="186"/>
      <c r="J758" s="196"/>
      <c r="K758" s="179" t="s">
        <v>3144</v>
      </c>
      <c r="L758" s="157">
        <f t="shared" si="37"/>
        <v>7</v>
      </c>
      <c r="M758" s="138">
        <f t="shared" si="36"/>
        <v>31500</v>
      </c>
    </row>
    <row r="759" s="157" customFormat="1" customHeight="1" spans="1:13">
      <c r="A759" s="142" t="s">
        <v>3181</v>
      </c>
      <c r="B759" s="179" t="s">
        <v>1192</v>
      </c>
      <c r="C759" s="179" t="s">
        <v>2926</v>
      </c>
      <c r="D759" s="276" t="s">
        <v>3101</v>
      </c>
      <c r="E759" s="192" t="s">
        <v>345</v>
      </c>
      <c r="F759" s="194">
        <v>1</v>
      </c>
      <c r="G759" s="196">
        <v>2500</v>
      </c>
      <c r="H759" s="206">
        <f t="shared" si="35"/>
        <v>2500</v>
      </c>
      <c r="I759" s="186"/>
      <c r="J759" s="196"/>
      <c r="K759" s="179" t="s">
        <v>3144</v>
      </c>
      <c r="L759" s="157">
        <f t="shared" si="37"/>
        <v>1</v>
      </c>
      <c r="M759" s="138">
        <f t="shared" si="36"/>
        <v>2500</v>
      </c>
    </row>
    <row r="760" s="157" customFormat="1" customHeight="1" spans="1:13">
      <c r="A760" s="142" t="s">
        <v>3181</v>
      </c>
      <c r="B760" s="179" t="s">
        <v>1192</v>
      </c>
      <c r="C760" s="179" t="s">
        <v>2974</v>
      </c>
      <c r="D760" s="426" t="s">
        <v>3151</v>
      </c>
      <c r="E760" s="192" t="s">
        <v>345</v>
      </c>
      <c r="F760" s="194">
        <v>7</v>
      </c>
      <c r="G760" s="196">
        <v>25000</v>
      </c>
      <c r="H760" s="206">
        <f t="shared" si="35"/>
        <v>175000</v>
      </c>
      <c r="I760" s="186"/>
      <c r="J760" s="196"/>
      <c r="K760" s="179" t="s">
        <v>3144</v>
      </c>
      <c r="L760" s="157">
        <f t="shared" si="37"/>
        <v>7</v>
      </c>
      <c r="M760" s="138">
        <f t="shared" si="36"/>
        <v>175000</v>
      </c>
    </row>
    <row r="761" s="157" customFormat="1" customHeight="1" spans="1:13">
      <c r="A761" s="142" t="s">
        <v>3181</v>
      </c>
      <c r="B761" s="179" t="s">
        <v>1192</v>
      </c>
      <c r="C761" s="179" t="s">
        <v>2862</v>
      </c>
      <c r="D761" s="317" t="s">
        <v>2864</v>
      </c>
      <c r="E761" s="192" t="s">
        <v>345</v>
      </c>
      <c r="F761" s="194">
        <v>2</v>
      </c>
      <c r="G761" s="196">
        <v>90</v>
      </c>
      <c r="H761" s="206">
        <f t="shared" si="35"/>
        <v>180</v>
      </c>
      <c r="I761" s="186"/>
      <c r="J761" s="196"/>
      <c r="K761" s="179" t="s">
        <v>3144</v>
      </c>
      <c r="L761" s="157">
        <f t="shared" si="37"/>
        <v>2</v>
      </c>
      <c r="M761" s="138">
        <f t="shared" si="36"/>
        <v>180</v>
      </c>
    </row>
    <row r="762" s="157" customFormat="1" customHeight="1" spans="1:13">
      <c r="A762" s="142" t="s">
        <v>3181</v>
      </c>
      <c r="B762" s="179" t="s">
        <v>1192</v>
      </c>
      <c r="C762" s="196" t="s">
        <v>3069</v>
      </c>
      <c r="D762" s="309" t="s">
        <v>3070</v>
      </c>
      <c r="E762" s="192" t="s">
        <v>345</v>
      </c>
      <c r="F762" s="194">
        <v>1</v>
      </c>
      <c r="G762" s="196">
        <v>2500</v>
      </c>
      <c r="H762" s="206">
        <f t="shared" si="35"/>
        <v>2500</v>
      </c>
      <c r="I762" s="186"/>
      <c r="J762" s="196"/>
      <c r="K762" s="179" t="s">
        <v>3144</v>
      </c>
      <c r="L762" s="157">
        <f t="shared" si="37"/>
        <v>1</v>
      </c>
      <c r="M762" s="138">
        <f t="shared" si="36"/>
        <v>2500</v>
      </c>
    </row>
    <row r="763" s="157" customFormat="1" customHeight="1" spans="1:13">
      <c r="A763" s="142" t="s">
        <v>3181</v>
      </c>
      <c r="B763" s="179" t="s">
        <v>1192</v>
      </c>
      <c r="C763" s="179" t="s">
        <v>2949</v>
      </c>
      <c r="D763" s="426" t="s">
        <v>3029</v>
      </c>
      <c r="E763" s="192" t="s">
        <v>345</v>
      </c>
      <c r="F763" s="194">
        <v>1</v>
      </c>
      <c r="G763" s="196">
        <v>800</v>
      </c>
      <c r="H763" s="206">
        <f t="shared" si="35"/>
        <v>800</v>
      </c>
      <c r="I763" s="186"/>
      <c r="J763" s="196"/>
      <c r="K763" s="179" t="s">
        <v>3144</v>
      </c>
      <c r="L763" s="157">
        <f t="shared" si="37"/>
        <v>1</v>
      </c>
      <c r="M763" s="138">
        <f t="shared" si="36"/>
        <v>800</v>
      </c>
    </row>
    <row r="764" s="157" customFormat="1" customHeight="1" spans="1:13">
      <c r="A764" s="142" t="s">
        <v>3181</v>
      </c>
      <c r="B764" s="196" t="s">
        <v>3152</v>
      </c>
      <c r="C764" s="179" t="s">
        <v>2951</v>
      </c>
      <c r="D764" s="317" t="s">
        <v>3015</v>
      </c>
      <c r="E764" s="192" t="s">
        <v>345</v>
      </c>
      <c r="F764" s="194">
        <v>1</v>
      </c>
      <c r="G764" s="196">
        <v>5000</v>
      </c>
      <c r="H764" s="206">
        <f t="shared" si="35"/>
        <v>5000</v>
      </c>
      <c r="I764" s="186"/>
      <c r="J764" s="196"/>
      <c r="K764" s="179" t="s">
        <v>1157</v>
      </c>
      <c r="L764" s="157">
        <f t="shared" si="37"/>
        <v>1</v>
      </c>
      <c r="M764" s="138">
        <f t="shared" si="36"/>
        <v>5000</v>
      </c>
    </row>
    <row r="765" s="157" customFormat="1" customHeight="1" spans="1:13">
      <c r="A765" s="142" t="s">
        <v>3181</v>
      </c>
      <c r="B765" s="196" t="s">
        <v>3152</v>
      </c>
      <c r="C765" s="179" t="s">
        <v>2938</v>
      </c>
      <c r="D765" s="426" t="s">
        <v>3023</v>
      </c>
      <c r="E765" s="192" t="s">
        <v>345</v>
      </c>
      <c r="F765" s="194">
        <v>1</v>
      </c>
      <c r="G765" s="196">
        <v>1500</v>
      </c>
      <c r="H765" s="206">
        <f t="shared" si="35"/>
        <v>1500</v>
      </c>
      <c r="I765" s="186"/>
      <c r="J765" s="196"/>
      <c r="K765" s="179" t="s">
        <v>1157</v>
      </c>
      <c r="L765" s="157">
        <f t="shared" si="37"/>
        <v>1</v>
      </c>
      <c r="M765" s="138">
        <f t="shared" si="36"/>
        <v>1500</v>
      </c>
    </row>
    <row r="766" s="157" customFormat="1" customHeight="1" spans="1:13">
      <c r="A766" s="142" t="s">
        <v>3181</v>
      </c>
      <c r="B766" s="196" t="s">
        <v>3152</v>
      </c>
      <c r="C766" s="196" t="s">
        <v>2838</v>
      </c>
      <c r="D766" s="426" t="s">
        <v>3099</v>
      </c>
      <c r="E766" s="191" t="s">
        <v>345</v>
      </c>
      <c r="F766" s="194">
        <v>1</v>
      </c>
      <c r="G766" s="196">
        <v>4500</v>
      </c>
      <c r="H766" s="206">
        <f t="shared" si="35"/>
        <v>4500</v>
      </c>
      <c r="I766" s="186"/>
      <c r="J766" s="196"/>
      <c r="K766" s="179" t="s">
        <v>1157</v>
      </c>
      <c r="L766" s="157">
        <f t="shared" si="37"/>
        <v>1</v>
      </c>
      <c r="M766" s="138">
        <f t="shared" si="36"/>
        <v>4500</v>
      </c>
    </row>
    <row r="767" s="157" customFormat="1" customHeight="1" spans="1:13">
      <c r="A767" s="142" t="s">
        <v>3182</v>
      </c>
      <c r="B767" s="179" t="s">
        <v>1155</v>
      </c>
      <c r="C767" s="179" t="s">
        <v>3006</v>
      </c>
      <c r="D767" s="426" t="s">
        <v>3143</v>
      </c>
      <c r="E767" s="192" t="s">
        <v>345</v>
      </c>
      <c r="F767" s="194">
        <v>2</v>
      </c>
      <c r="G767" s="196">
        <v>1000</v>
      </c>
      <c r="H767" s="206">
        <f t="shared" si="35"/>
        <v>2000</v>
      </c>
      <c r="I767" s="52"/>
      <c r="J767" s="259" t="s">
        <v>1332</v>
      </c>
      <c r="K767" s="65" t="s">
        <v>890</v>
      </c>
      <c r="L767" s="157">
        <f t="shared" si="37"/>
        <v>2</v>
      </c>
      <c r="M767" s="138">
        <f t="shared" si="36"/>
        <v>2000</v>
      </c>
    </row>
    <row r="768" s="157" customFormat="1" customHeight="1" spans="1:13">
      <c r="A768" s="142" t="s">
        <v>3182</v>
      </c>
      <c r="B768" s="179" t="s">
        <v>1155</v>
      </c>
      <c r="C768" s="179" t="s">
        <v>3008</v>
      </c>
      <c r="D768" s="317" t="s">
        <v>3009</v>
      </c>
      <c r="E768" s="192" t="s">
        <v>345</v>
      </c>
      <c r="F768" s="194">
        <v>2</v>
      </c>
      <c r="G768" s="196">
        <v>600</v>
      </c>
      <c r="H768" s="206">
        <f t="shared" si="35"/>
        <v>1200</v>
      </c>
      <c r="I768" s="52"/>
      <c r="J768" s="196" t="s">
        <v>1332</v>
      </c>
      <c r="K768" s="767" t="s">
        <v>890</v>
      </c>
      <c r="L768" s="157">
        <f t="shared" si="37"/>
        <v>2</v>
      </c>
      <c r="M768" s="138">
        <f t="shared" si="36"/>
        <v>1200</v>
      </c>
    </row>
    <row r="769" s="157" customFormat="1" customHeight="1" spans="1:13">
      <c r="A769" s="142" t="s">
        <v>3182</v>
      </c>
      <c r="B769" s="179" t="s">
        <v>1165</v>
      </c>
      <c r="C769" s="179" t="s">
        <v>2951</v>
      </c>
      <c r="D769" s="317" t="s">
        <v>3015</v>
      </c>
      <c r="E769" s="192" t="s">
        <v>345</v>
      </c>
      <c r="F769" s="194">
        <v>13</v>
      </c>
      <c r="G769" s="196">
        <v>5000</v>
      </c>
      <c r="H769" s="206">
        <f t="shared" si="35"/>
        <v>65000</v>
      </c>
      <c r="I769" s="797"/>
      <c r="J769" s="263" t="s">
        <v>1336</v>
      </c>
      <c r="K769" s="767" t="s">
        <v>890</v>
      </c>
      <c r="L769" s="157">
        <f t="shared" si="37"/>
        <v>13</v>
      </c>
      <c r="M769" s="138">
        <f t="shared" si="36"/>
        <v>65000</v>
      </c>
    </row>
    <row r="770" s="157" customFormat="1" customHeight="1" spans="1:13">
      <c r="A770" s="142" t="s">
        <v>3182</v>
      </c>
      <c r="B770" s="179" t="s">
        <v>1165</v>
      </c>
      <c r="C770" s="196" t="s">
        <v>3013</v>
      </c>
      <c r="D770" s="276" t="s">
        <v>3014</v>
      </c>
      <c r="E770" s="192" t="s">
        <v>345</v>
      </c>
      <c r="F770" s="194">
        <v>5</v>
      </c>
      <c r="G770" s="186">
        <v>1200</v>
      </c>
      <c r="H770" s="206">
        <f t="shared" si="35"/>
        <v>6000</v>
      </c>
      <c r="I770" s="186"/>
      <c r="J770" s="196" t="s">
        <v>1336</v>
      </c>
      <c r="K770" s="179" t="s">
        <v>890</v>
      </c>
      <c r="L770" s="157">
        <f t="shared" si="37"/>
        <v>5</v>
      </c>
      <c r="M770" s="138">
        <f t="shared" si="36"/>
        <v>6000</v>
      </c>
    </row>
    <row r="771" s="157" customFormat="1" customHeight="1" spans="1:13">
      <c r="A771" s="142" t="s">
        <v>3182</v>
      </c>
      <c r="B771" s="179" t="s">
        <v>1165</v>
      </c>
      <c r="C771" s="196" t="s">
        <v>3040</v>
      </c>
      <c r="D771" s="309" t="s">
        <v>3041</v>
      </c>
      <c r="E771" s="192" t="s">
        <v>345</v>
      </c>
      <c r="F771" s="194">
        <v>1</v>
      </c>
      <c r="G771" s="196">
        <v>2000</v>
      </c>
      <c r="H771" s="206">
        <f t="shared" si="35"/>
        <v>2000</v>
      </c>
      <c r="I771" s="186"/>
      <c r="J771" s="196" t="s">
        <v>1336</v>
      </c>
      <c r="K771" s="179" t="s">
        <v>890</v>
      </c>
      <c r="L771" s="157">
        <f t="shared" si="37"/>
        <v>1</v>
      </c>
      <c r="M771" s="138">
        <f t="shared" si="36"/>
        <v>2000</v>
      </c>
    </row>
    <row r="772" s="157" customFormat="1" customHeight="1" spans="1:13">
      <c r="A772" s="142" t="s">
        <v>3182</v>
      </c>
      <c r="B772" s="179" t="s">
        <v>1165</v>
      </c>
      <c r="C772" s="179" t="s">
        <v>2926</v>
      </c>
      <c r="D772" s="276" t="s">
        <v>3101</v>
      </c>
      <c r="E772" s="192" t="s">
        <v>345</v>
      </c>
      <c r="F772" s="194">
        <v>2</v>
      </c>
      <c r="G772" s="196">
        <v>2500</v>
      </c>
      <c r="H772" s="206">
        <f t="shared" si="35"/>
        <v>5000</v>
      </c>
      <c r="I772" s="186"/>
      <c r="J772" s="196" t="s">
        <v>1336</v>
      </c>
      <c r="K772" s="179" t="s">
        <v>890</v>
      </c>
      <c r="L772" s="157">
        <f t="shared" si="37"/>
        <v>2</v>
      </c>
      <c r="M772" s="138">
        <f t="shared" si="36"/>
        <v>5000</v>
      </c>
    </row>
    <row r="773" s="157" customFormat="1" customHeight="1" spans="1:13">
      <c r="A773" s="142" t="s">
        <v>3182</v>
      </c>
      <c r="B773" s="179" t="s">
        <v>1165</v>
      </c>
      <c r="C773" s="179" t="s">
        <v>2862</v>
      </c>
      <c r="D773" s="317" t="s">
        <v>2864</v>
      </c>
      <c r="E773" s="192" t="s">
        <v>345</v>
      </c>
      <c r="F773" s="194">
        <v>11</v>
      </c>
      <c r="G773" s="186">
        <v>90</v>
      </c>
      <c r="H773" s="206">
        <f t="shared" ref="H773:H836" si="38" xml:space="preserve">F773*G773</f>
        <v>990</v>
      </c>
      <c r="I773" s="186"/>
      <c r="J773" s="196" t="s">
        <v>1336</v>
      </c>
      <c r="K773" s="179" t="s">
        <v>890</v>
      </c>
      <c r="L773" s="157">
        <f t="shared" si="37"/>
        <v>11</v>
      </c>
      <c r="M773" s="138">
        <f t="shared" ref="M773:M836" si="39" xml:space="preserve">G773*L773</f>
        <v>990</v>
      </c>
    </row>
    <row r="774" s="157" customFormat="1" customHeight="1" spans="1:13">
      <c r="A774" s="142" t="s">
        <v>3182</v>
      </c>
      <c r="B774" s="179" t="s">
        <v>1165</v>
      </c>
      <c r="C774" s="179" t="s">
        <v>2949</v>
      </c>
      <c r="D774" s="426" t="s">
        <v>3029</v>
      </c>
      <c r="E774" s="192" t="s">
        <v>345</v>
      </c>
      <c r="F774" s="194">
        <v>1</v>
      </c>
      <c r="G774" s="186">
        <v>800</v>
      </c>
      <c r="H774" s="206">
        <f t="shared" si="38"/>
        <v>800</v>
      </c>
      <c r="I774" s="186"/>
      <c r="J774" s="196" t="s">
        <v>1336</v>
      </c>
      <c r="K774" s="179" t="s">
        <v>890</v>
      </c>
      <c r="L774" s="157">
        <f t="shared" si="37"/>
        <v>1</v>
      </c>
      <c r="M774" s="138">
        <f t="shared" si="39"/>
        <v>800</v>
      </c>
    </row>
    <row r="775" s="157" customFormat="1" customHeight="1" spans="1:13">
      <c r="A775" s="142" t="s">
        <v>3182</v>
      </c>
      <c r="B775" s="179" t="s">
        <v>1167</v>
      </c>
      <c r="C775" s="179" t="s">
        <v>2938</v>
      </c>
      <c r="D775" s="426" t="s">
        <v>3023</v>
      </c>
      <c r="E775" s="192" t="s">
        <v>345</v>
      </c>
      <c r="F775" s="194">
        <v>1</v>
      </c>
      <c r="G775" s="196">
        <v>1500</v>
      </c>
      <c r="H775" s="206">
        <f t="shared" si="38"/>
        <v>1500</v>
      </c>
      <c r="I775" s="186"/>
      <c r="J775" s="196" t="s">
        <v>1337</v>
      </c>
      <c r="K775" s="179" t="s">
        <v>3144</v>
      </c>
      <c r="L775" s="157">
        <f t="shared" si="37"/>
        <v>1</v>
      </c>
      <c r="M775" s="138">
        <f t="shared" si="39"/>
        <v>1500</v>
      </c>
    </row>
    <row r="776" s="157" customFormat="1" customHeight="1" spans="1:13">
      <c r="A776" s="142" t="s">
        <v>3182</v>
      </c>
      <c r="B776" s="179" t="s">
        <v>1167</v>
      </c>
      <c r="C776" s="196" t="s">
        <v>2838</v>
      </c>
      <c r="D776" s="426" t="s">
        <v>3099</v>
      </c>
      <c r="E776" s="191" t="s">
        <v>345</v>
      </c>
      <c r="F776" s="194">
        <v>1</v>
      </c>
      <c r="G776" s="196">
        <v>4500</v>
      </c>
      <c r="H776" s="206">
        <f t="shared" si="38"/>
        <v>4500</v>
      </c>
      <c r="I776" s="186"/>
      <c r="J776" s="196" t="s">
        <v>1337</v>
      </c>
      <c r="K776" s="179" t="s">
        <v>3144</v>
      </c>
      <c r="L776" s="157">
        <f t="shared" si="37"/>
        <v>1</v>
      </c>
      <c r="M776" s="138">
        <f t="shared" si="39"/>
        <v>4500</v>
      </c>
    </row>
    <row r="777" s="157" customFormat="1" customHeight="1" spans="1:13">
      <c r="A777" s="142" t="s">
        <v>3182</v>
      </c>
      <c r="B777" s="179" t="s">
        <v>1171</v>
      </c>
      <c r="C777" s="179" t="s">
        <v>2850</v>
      </c>
      <c r="D777" s="426" t="s">
        <v>3088</v>
      </c>
      <c r="E777" s="192" t="s">
        <v>345</v>
      </c>
      <c r="F777" s="194">
        <v>1</v>
      </c>
      <c r="G777" s="196">
        <v>2000</v>
      </c>
      <c r="H777" s="206">
        <f t="shared" si="38"/>
        <v>2000</v>
      </c>
      <c r="I777" s="186"/>
      <c r="J777" s="196" t="s">
        <v>1339</v>
      </c>
      <c r="K777" s="179" t="s">
        <v>3144</v>
      </c>
      <c r="L777" s="157">
        <f t="shared" si="37"/>
        <v>1</v>
      </c>
      <c r="M777" s="138">
        <f t="shared" si="39"/>
        <v>2000</v>
      </c>
    </row>
    <row r="778" s="157" customFormat="1" customHeight="1" spans="1:13">
      <c r="A778" s="142" t="s">
        <v>3182</v>
      </c>
      <c r="B778" s="179" t="s">
        <v>1173</v>
      </c>
      <c r="C778" s="179" t="s">
        <v>2951</v>
      </c>
      <c r="D778" s="317" t="s">
        <v>3015</v>
      </c>
      <c r="E778" s="192" t="s">
        <v>345</v>
      </c>
      <c r="F778" s="194">
        <v>1</v>
      </c>
      <c r="G778" s="196">
        <v>5000</v>
      </c>
      <c r="H778" s="206">
        <f t="shared" si="38"/>
        <v>5000</v>
      </c>
      <c r="I778" s="186"/>
      <c r="J778" s="196" t="s">
        <v>1340</v>
      </c>
      <c r="K778" s="179" t="s">
        <v>3144</v>
      </c>
      <c r="L778" s="157">
        <f t="shared" si="37"/>
        <v>1</v>
      </c>
      <c r="M778" s="138">
        <f t="shared" si="39"/>
        <v>5000</v>
      </c>
    </row>
    <row r="779" s="157" customFormat="1" customHeight="1" spans="1:13">
      <c r="A779" s="142" t="s">
        <v>3182</v>
      </c>
      <c r="B779" s="179" t="s">
        <v>1173</v>
      </c>
      <c r="C779" s="179" t="s">
        <v>2938</v>
      </c>
      <c r="D779" s="426" t="s">
        <v>3023</v>
      </c>
      <c r="E779" s="192" t="s">
        <v>345</v>
      </c>
      <c r="F779" s="194">
        <v>1</v>
      </c>
      <c r="G779" s="196">
        <v>1500</v>
      </c>
      <c r="H779" s="206">
        <f t="shared" si="38"/>
        <v>1500</v>
      </c>
      <c r="I779" s="186"/>
      <c r="J779" s="196" t="s">
        <v>1340</v>
      </c>
      <c r="K779" s="179" t="s">
        <v>3144</v>
      </c>
      <c r="L779" s="157">
        <f t="shared" si="37"/>
        <v>1</v>
      </c>
      <c r="M779" s="138">
        <f t="shared" si="39"/>
        <v>1500</v>
      </c>
    </row>
    <row r="780" s="157" customFormat="1" customHeight="1" spans="1:13">
      <c r="A780" s="142" t="s">
        <v>3182</v>
      </c>
      <c r="B780" s="179" t="s">
        <v>1173</v>
      </c>
      <c r="C780" s="196" t="s">
        <v>2838</v>
      </c>
      <c r="D780" s="426" t="s">
        <v>3099</v>
      </c>
      <c r="E780" s="191" t="s">
        <v>345</v>
      </c>
      <c r="F780" s="194">
        <v>1</v>
      </c>
      <c r="G780" s="196">
        <v>4500</v>
      </c>
      <c r="H780" s="206">
        <f t="shared" si="38"/>
        <v>4500</v>
      </c>
      <c r="I780" s="186"/>
      <c r="J780" s="196" t="s">
        <v>1340</v>
      </c>
      <c r="K780" s="179" t="s">
        <v>3144</v>
      </c>
      <c r="L780" s="157">
        <f t="shared" si="37"/>
        <v>1</v>
      </c>
      <c r="M780" s="138">
        <f t="shared" si="39"/>
        <v>4500</v>
      </c>
    </row>
    <row r="781" s="157" customFormat="1" customHeight="1" spans="1:13">
      <c r="A781" s="142" t="s">
        <v>3182</v>
      </c>
      <c r="B781" s="179" t="s">
        <v>1178</v>
      </c>
      <c r="C781" s="179" t="s">
        <v>2846</v>
      </c>
      <c r="D781" s="426" t="s">
        <v>3043</v>
      </c>
      <c r="E781" s="192" t="s">
        <v>345</v>
      </c>
      <c r="F781" s="194">
        <v>1</v>
      </c>
      <c r="G781" s="196">
        <v>3500</v>
      </c>
      <c r="H781" s="206">
        <f t="shared" si="38"/>
        <v>3500</v>
      </c>
      <c r="I781" s="186"/>
      <c r="J781" s="196" t="s">
        <v>1343</v>
      </c>
      <c r="K781" s="179" t="s">
        <v>3149</v>
      </c>
      <c r="L781" s="157">
        <f t="shared" si="37"/>
        <v>1</v>
      </c>
      <c r="M781" s="138">
        <f t="shared" si="39"/>
        <v>3500</v>
      </c>
    </row>
    <row r="782" s="157" customFormat="1" customHeight="1" spans="1:13">
      <c r="A782" s="142" t="s">
        <v>3182</v>
      </c>
      <c r="B782" s="179" t="s">
        <v>3154</v>
      </c>
      <c r="C782" s="179" t="s">
        <v>2862</v>
      </c>
      <c r="D782" s="317" t="s">
        <v>2864</v>
      </c>
      <c r="E782" s="192" t="s">
        <v>345</v>
      </c>
      <c r="F782" s="194">
        <v>2</v>
      </c>
      <c r="G782" s="196">
        <v>90</v>
      </c>
      <c r="H782" s="206">
        <f t="shared" si="38"/>
        <v>180</v>
      </c>
      <c r="I782" s="186"/>
      <c r="J782" s="196" t="s">
        <v>2319</v>
      </c>
      <c r="K782" s="179" t="s">
        <v>3149</v>
      </c>
      <c r="L782" s="157">
        <f t="shared" si="37"/>
        <v>2</v>
      </c>
      <c r="M782" s="138">
        <f t="shared" si="39"/>
        <v>180</v>
      </c>
    </row>
    <row r="783" s="157" customFormat="1" customHeight="1" spans="1:13">
      <c r="A783" s="142" t="s">
        <v>3182</v>
      </c>
      <c r="B783" s="179" t="s">
        <v>3147</v>
      </c>
      <c r="C783" s="179" t="s">
        <v>2862</v>
      </c>
      <c r="D783" s="317" t="s">
        <v>2864</v>
      </c>
      <c r="E783" s="192" t="s">
        <v>345</v>
      </c>
      <c r="F783" s="194">
        <v>2</v>
      </c>
      <c r="G783" s="196">
        <v>90</v>
      </c>
      <c r="H783" s="206">
        <f t="shared" si="38"/>
        <v>180</v>
      </c>
      <c r="I783" s="186"/>
      <c r="J783" s="196" t="s">
        <v>2320</v>
      </c>
      <c r="K783" s="179" t="s">
        <v>3149</v>
      </c>
      <c r="L783" s="157">
        <f t="shared" si="37"/>
        <v>2</v>
      </c>
      <c r="M783" s="138">
        <f t="shared" si="39"/>
        <v>180</v>
      </c>
    </row>
    <row r="784" s="157" customFormat="1" customHeight="1" spans="1:13">
      <c r="A784" s="142" t="s">
        <v>3182</v>
      </c>
      <c r="B784" s="179" t="s">
        <v>908</v>
      </c>
      <c r="C784" s="179" t="s">
        <v>2951</v>
      </c>
      <c r="D784" s="317" t="s">
        <v>3015</v>
      </c>
      <c r="E784" s="192" t="s">
        <v>345</v>
      </c>
      <c r="F784" s="194">
        <v>2</v>
      </c>
      <c r="G784" s="196">
        <v>5000</v>
      </c>
      <c r="H784" s="206">
        <f t="shared" si="38"/>
        <v>10000</v>
      </c>
      <c r="I784" s="186"/>
      <c r="J784" s="196" t="s">
        <v>1346</v>
      </c>
      <c r="K784" s="179" t="s">
        <v>3149</v>
      </c>
      <c r="L784" s="157">
        <f t="shared" ref="L784:L847" si="40" xml:space="preserve">F784</f>
        <v>2</v>
      </c>
      <c r="M784" s="138">
        <f t="shared" si="39"/>
        <v>10000</v>
      </c>
    </row>
    <row r="785" s="157" customFormat="1" customHeight="1" spans="1:13">
      <c r="A785" s="142" t="s">
        <v>3182</v>
      </c>
      <c r="B785" s="179" t="s">
        <v>908</v>
      </c>
      <c r="C785" s="196" t="s">
        <v>3013</v>
      </c>
      <c r="D785" s="276" t="s">
        <v>3014</v>
      </c>
      <c r="E785" s="192" t="s">
        <v>345</v>
      </c>
      <c r="F785" s="194">
        <v>1</v>
      </c>
      <c r="G785" s="196">
        <v>1200</v>
      </c>
      <c r="H785" s="206">
        <f t="shared" si="38"/>
        <v>1200</v>
      </c>
      <c r="I785" s="186"/>
      <c r="J785" s="196" t="s">
        <v>1346</v>
      </c>
      <c r="K785" s="179" t="s">
        <v>3149</v>
      </c>
      <c r="L785" s="157">
        <f t="shared" si="40"/>
        <v>1</v>
      </c>
      <c r="M785" s="138">
        <f t="shared" si="39"/>
        <v>1200</v>
      </c>
    </row>
    <row r="786" s="157" customFormat="1" customHeight="1" spans="1:13">
      <c r="A786" s="142" t="s">
        <v>3182</v>
      </c>
      <c r="B786" s="179" t="s">
        <v>908</v>
      </c>
      <c r="C786" s="179" t="s">
        <v>2844</v>
      </c>
      <c r="D786" s="426" t="s">
        <v>3068</v>
      </c>
      <c r="E786" s="192" t="s">
        <v>345</v>
      </c>
      <c r="F786" s="194">
        <v>1</v>
      </c>
      <c r="G786" s="196">
        <v>7000</v>
      </c>
      <c r="H786" s="206">
        <f t="shared" si="38"/>
        <v>7000</v>
      </c>
      <c r="I786" s="186"/>
      <c r="J786" s="196" t="s">
        <v>1346</v>
      </c>
      <c r="K786" s="179" t="s">
        <v>3149</v>
      </c>
      <c r="L786" s="157">
        <f t="shared" si="40"/>
        <v>1</v>
      </c>
      <c r="M786" s="138">
        <f t="shared" si="39"/>
        <v>7000</v>
      </c>
    </row>
    <row r="787" s="157" customFormat="1" customHeight="1" spans="1:13">
      <c r="A787" s="142" t="s">
        <v>3182</v>
      </c>
      <c r="B787" s="179" t="s">
        <v>908</v>
      </c>
      <c r="C787" s="179" t="s">
        <v>2862</v>
      </c>
      <c r="D787" s="317" t="s">
        <v>2864</v>
      </c>
      <c r="E787" s="192" t="s">
        <v>345</v>
      </c>
      <c r="F787" s="194">
        <v>1</v>
      </c>
      <c r="G787" s="196">
        <v>90</v>
      </c>
      <c r="H787" s="206">
        <f t="shared" si="38"/>
        <v>90</v>
      </c>
      <c r="I787" s="186"/>
      <c r="J787" s="196" t="s">
        <v>1346</v>
      </c>
      <c r="K787" s="179" t="s">
        <v>3149</v>
      </c>
      <c r="L787" s="157">
        <f t="shared" si="40"/>
        <v>1</v>
      </c>
      <c r="M787" s="138">
        <f t="shared" si="39"/>
        <v>90</v>
      </c>
    </row>
    <row r="788" s="157" customFormat="1" customHeight="1" spans="1:13">
      <c r="A788" s="142" t="s">
        <v>3182</v>
      </c>
      <c r="B788" s="179" t="s">
        <v>908</v>
      </c>
      <c r="C788" s="179" t="s">
        <v>2949</v>
      </c>
      <c r="D788" s="426" t="s">
        <v>3029</v>
      </c>
      <c r="E788" s="192" t="s">
        <v>345</v>
      </c>
      <c r="F788" s="194">
        <v>1</v>
      </c>
      <c r="G788" s="196">
        <v>800</v>
      </c>
      <c r="H788" s="206">
        <f t="shared" si="38"/>
        <v>800</v>
      </c>
      <c r="I788" s="186"/>
      <c r="J788" s="196" t="s">
        <v>1346</v>
      </c>
      <c r="K788" s="179" t="s">
        <v>3149</v>
      </c>
      <c r="L788" s="157">
        <f t="shared" si="40"/>
        <v>1</v>
      </c>
      <c r="M788" s="138">
        <f t="shared" si="39"/>
        <v>800</v>
      </c>
    </row>
    <row r="789" s="157" customFormat="1" customHeight="1" spans="1:13">
      <c r="A789" s="142" t="s">
        <v>3182</v>
      </c>
      <c r="B789" s="179" t="s">
        <v>910</v>
      </c>
      <c r="C789" s="179" t="s">
        <v>2951</v>
      </c>
      <c r="D789" s="317" t="s">
        <v>3015</v>
      </c>
      <c r="E789" s="192" t="s">
        <v>345</v>
      </c>
      <c r="F789" s="194">
        <v>2</v>
      </c>
      <c r="G789" s="196">
        <v>5000</v>
      </c>
      <c r="H789" s="206">
        <f t="shared" si="38"/>
        <v>10000</v>
      </c>
      <c r="I789" s="186"/>
      <c r="J789" s="196" t="s">
        <v>1347</v>
      </c>
      <c r="K789" s="179" t="s">
        <v>3149</v>
      </c>
      <c r="L789" s="157">
        <f t="shared" si="40"/>
        <v>2</v>
      </c>
      <c r="M789" s="138">
        <f t="shared" si="39"/>
        <v>10000</v>
      </c>
    </row>
    <row r="790" s="157" customFormat="1" customHeight="1" spans="1:13">
      <c r="A790" s="142" t="s">
        <v>3182</v>
      </c>
      <c r="B790" s="179" t="s">
        <v>910</v>
      </c>
      <c r="C790" s="196" t="s">
        <v>3013</v>
      </c>
      <c r="D790" s="276" t="s">
        <v>3014</v>
      </c>
      <c r="E790" s="192" t="s">
        <v>345</v>
      </c>
      <c r="F790" s="194">
        <v>1</v>
      </c>
      <c r="G790" s="196">
        <v>1200</v>
      </c>
      <c r="H790" s="206">
        <f t="shared" si="38"/>
        <v>1200</v>
      </c>
      <c r="I790" s="186"/>
      <c r="J790" s="196" t="s">
        <v>1347</v>
      </c>
      <c r="K790" s="179" t="s">
        <v>3149</v>
      </c>
      <c r="L790" s="157">
        <f t="shared" si="40"/>
        <v>1</v>
      </c>
      <c r="M790" s="138">
        <f t="shared" si="39"/>
        <v>1200</v>
      </c>
    </row>
    <row r="791" s="157" customFormat="1" customHeight="1" spans="1:13">
      <c r="A791" s="142" t="s">
        <v>3182</v>
      </c>
      <c r="B791" s="179" t="s">
        <v>910</v>
      </c>
      <c r="C791" s="179" t="s">
        <v>2862</v>
      </c>
      <c r="D791" s="317" t="s">
        <v>2864</v>
      </c>
      <c r="E791" s="192" t="s">
        <v>345</v>
      </c>
      <c r="F791" s="194">
        <v>1</v>
      </c>
      <c r="G791" s="196">
        <v>90</v>
      </c>
      <c r="H791" s="206">
        <f t="shared" si="38"/>
        <v>90</v>
      </c>
      <c r="I791" s="186"/>
      <c r="J791" s="196" t="s">
        <v>1347</v>
      </c>
      <c r="K791" s="179" t="s">
        <v>3149</v>
      </c>
      <c r="L791" s="157">
        <f t="shared" si="40"/>
        <v>1</v>
      </c>
      <c r="M791" s="138">
        <f t="shared" si="39"/>
        <v>90</v>
      </c>
    </row>
    <row r="792" s="157" customFormat="1" customHeight="1" spans="1:13">
      <c r="A792" s="142" t="s">
        <v>3182</v>
      </c>
      <c r="B792" s="179" t="s">
        <v>910</v>
      </c>
      <c r="C792" s="179" t="s">
        <v>2949</v>
      </c>
      <c r="D792" s="426" t="s">
        <v>3029</v>
      </c>
      <c r="E792" s="192" t="s">
        <v>345</v>
      </c>
      <c r="F792" s="194">
        <v>1</v>
      </c>
      <c r="G792" s="196">
        <v>800</v>
      </c>
      <c r="H792" s="206">
        <f t="shared" si="38"/>
        <v>800</v>
      </c>
      <c r="I792" s="186"/>
      <c r="J792" s="196" t="s">
        <v>1347</v>
      </c>
      <c r="K792" s="179" t="s">
        <v>3149</v>
      </c>
      <c r="L792" s="157">
        <f t="shared" si="40"/>
        <v>1</v>
      </c>
      <c r="M792" s="138">
        <f t="shared" si="39"/>
        <v>800</v>
      </c>
    </row>
    <row r="793" s="157" customFormat="1" customHeight="1" spans="1:13">
      <c r="A793" s="142" t="s">
        <v>3182</v>
      </c>
      <c r="B793" s="179" t="s">
        <v>913</v>
      </c>
      <c r="C793" s="179" t="s">
        <v>2951</v>
      </c>
      <c r="D793" s="317" t="s">
        <v>3015</v>
      </c>
      <c r="E793" s="192" t="s">
        <v>345</v>
      </c>
      <c r="F793" s="194">
        <v>1</v>
      </c>
      <c r="G793" s="196">
        <v>5000</v>
      </c>
      <c r="H793" s="206">
        <f t="shared" si="38"/>
        <v>5000</v>
      </c>
      <c r="I793" s="186"/>
      <c r="J793" s="196" t="s">
        <v>1348</v>
      </c>
      <c r="K793" s="179" t="s">
        <v>3149</v>
      </c>
      <c r="L793" s="157">
        <f t="shared" si="40"/>
        <v>1</v>
      </c>
      <c r="M793" s="138">
        <f t="shared" si="39"/>
        <v>5000</v>
      </c>
    </row>
    <row r="794" s="157" customFormat="1" customHeight="1" spans="1:13">
      <c r="A794" s="142" t="s">
        <v>3182</v>
      </c>
      <c r="B794" s="179" t="s">
        <v>913</v>
      </c>
      <c r="C794" s="196" t="s">
        <v>3040</v>
      </c>
      <c r="D794" s="309" t="s">
        <v>3041</v>
      </c>
      <c r="E794" s="192" t="s">
        <v>345</v>
      </c>
      <c r="F794" s="194">
        <v>1</v>
      </c>
      <c r="G794" s="196">
        <v>2000</v>
      </c>
      <c r="H794" s="206">
        <f t="shared" si="38"/>
        <v>2000</v>
      </c>
      <c r="I794" s="186"/>
      <c r="J794" s="196" t="s">
        <v>1348</v>
      </c>
      <c r="K794" s="179" t="s">
        <v>3149</v>
      </c>
      <c r="L794" s="157">
        <f t="shared" si="40"/>
        <v>1</v>
      </c>
      <c r="M794" s="138">
        <f t="shared" si="39"/>
        <v>2000</v>
      </c>
    </row>
    <row r="795" s="157" customFormat="1" customHeight="1" spans="1:13">
      <c r="A795" s="142" t="s">
        <v>3182</v>
      </c>
      <c r="B795" s="179" t="s">
        <v>913</v>
      </c>
      <c r="C795" s="179" t="s">
        <v>2926</v>
      </c>
      <c r="D795" s="276" t="s">
        <v>3101</v>
      </c>
      <c r="E795" s="192" t="s">
        <v>345</v>
      </c>
      <c r="F795" s="194">
        <v>1</v>
      </c>
      <c r="G795" s="196">
        <v>2500</v>
      </c>
      <c r="H795" s="206">
        <f t="shared" si="38"/>
        <v>2500</v>
      </c>
      <c r="I795" s="186"/>
      <c r="J795" s="196" t="s">
        <v>1348</v>
      </c>
      <c r="K795" s="179" t="s">
        <v>3149</v>
      </c>
      <c r="L795" s="157">
        <f t="shared" si="40"/>
        <v>1</v>
      </c>
      <c r="M795" s="138">
        <f t="shared" si="39"/>
        <v>2500</v>
      </c>
    </row>
    <row r="796" s="157" customFormat="1" customHeight="1" spans="1:13">
      <c r="A796" s="142" t="s">
        <v>3182</v>
      </c>
      <c r="B796" s="179" t="s">
        <v>913</v>
      </c>
      <c r="C796" s="179" t="s">
        <v>2862</v>
      </c>
      <c r="D796" s="317" t="s">
        <v>2864</v>
      </c>
      <c r="E796" s="192" t="s">
        <v>345</v>
      </c>
      <c r="F796" s="194">
        <v>1</v>
      </c>
      <c r="G796" s="196">
        <v>90</v>
      </c>
      <c r="H796" s="206">
        <f t="shared" si="38"/>
        <v>90</v>
      </c>
      <c r="I796" s="186"/>
      <c r="J796" s="196" t="s">
        <v>1348</v>
      </c>
      <c r="K796" s="179" t="s">
        <v>3149</v>
      </c>
      <c r="L796" s="157">
        <f t="shared" si="40"/>
        <v>1</v>
      </c>
      <c r="M796" s="138">
        <f t="shared" si="39"/>
        <v>90</v>
      </c>
    </row>
    <row r="797" s="157" customFormat="1" customHeight="1" spans="1:13">
      <c r="A797" s="142" t="s">
        <v>3182</v>
      </c>
      <c r="B797" s="179" t="s">
        <v>913</v>
      </c>
      <c r="C797" s="179" t="s">
        <v>2949</v>
      </c>
      <c r="D797" s="426" t="s">
        <v>3029</v>
      </c>
      <c r="E797" s="192" t="s">
        <v>345</v>
      </c>
      <c r="F797" s="194">
        <v>1</v>
      </c>
      <c r="G797" s="196">
        <v>800</v>
      </c>
      <c r="H797" s="206">
        <f t="shared" si="38"/>
        <v>800</v>
      </c>
      <c r="I797" s="186"/>
      <c r="J797" s="196" t="s">
        <v>1348</v>
      </c>
      <c r="K797" s="179" t="s">
        <v>3149</v>
      </c>
      <c r="L797" s="157">
        <f t="shared" si="40"/>
        <v>1</v>
      </c>
      <c r="M797" s="138">
        <f t="shared" si="39"/>
        <v>800</v>
      </c>
    </row>
    <row r="798" s="157" customFormat="1" customHeight="1" spans="1:13">
      <c r="A798" s="142" t="s">
        <v>3182</v>
      </c>
      <c r="B798" s="179" t="s">
        <v>1190</v>
      </c>
      <c r="C798" s="179" t="s">
        <v>2951</v>
      </c>
      <c r="D798" s="317" t="s">
        <v>3015</v>
      </c>
      <c r="E798" s="192" t="s">
        <v>345</v>
      </c>
      <c r="F798" s="194">
        <v>2</v>
      </c>
      <c r="G798" s="196">
        <v>5000</v>
      </c>
      <c r="H798" s="206">
        <f t="shared" si="38"/>
        <v>10000</v>
      </c>
      <c r="I798" s="186"/>
      <c r="J798" s="800" t="s">
        <v>1350</v>
      </c>
      <c r="K798" s="179" t="s">
        <v>3149</v>
      </c>
      <c r="L798" s="157">
        <f t="shared" si="40"/>
        <v>2</v>
      </c>
      <c r="M798" s="138">
        <f t="shared" si="39"/>
        <v>10000</v>
      </c>
    </row>
    <row r="799" s="157" customFormat="1" customHeight="1" spans="1:13">
      <c r="A799" s="142" t="s">
        <v>3182</v>
      </c>
      <c r="B799" s="179" t="s">
        <v>1190</v>
      </c>
      <c r="C799" s="196" t="s">
        <v>3013</v>
      </c>
      <c r="D799" s="276" t="s">
        <v>3014</v>
      </c>
      <c r="E799" s="192" t="s">
        <v>345</v>
      </c>
      <c r="F799" s="194">
        <v>1</v>
      </c>
      <c r="G799" s="186">
        <v>1200</v>
      </c>
      <c r="H799" s="206">
        <f t="shared" si="38"/>
        <v>1200</v>
      </c>
      <c r="I799" s="186"/>
      <c r="J799" s="800" t="s">
        <v>1350</v>
      </c>
      <c r="K799" s="179" t="s">
        <v>3149</v>
      </c>
      <c r="L799" s="157">
        <f t="shared" si="40"/>
        <v>1</v>
      </c>
      <c r="M799" s="138">
        <f t="shared" si="39"/>
        <v>1200</v>
      </c>
    </row>
    <row r="800" s="157" customFormat="1" customHeight="1" spans="1:13">
      <c r="A800" s="142" t="s">
        <v>3182</v>
      </c>
      <c r="B800" s="179" t="s">
        <v>1190</v>
      </c>
      <c r="C800" s="179" t="s">
        <v>2862</v>
      </c>
      <c r="D800" s="317" t="s">
        <v>2864</v>
      </c>
      <c r="E800" s="192" t="s">
        <v>345</v>
      </c>
      <c r="F800" s="194">
        <v>1</v>
      </c>
      <c r="G800" s="186">
        <v>90</v>
      </c>
      <c r="H800" s="206">
        <f t="shared" si="38"/>
        <v>90</v>
      </c>
      <c r="I800" s="186"/>
      <c r="J800" s="800" t="s">
        <v>1350</v>
      </c>
      <c r="K800" s="179" t="s">
        <v>3149</v>
      </c>
      <c r="L800" s="157">
        <f t="shared" si="40"/>
        <v>1</v>
      </c>
      <c r="M800" s="138">
        <f t="shared" si="39"/>
        <v>90</v>
      </c>
    </row>
    <row r="801" s="157" customFormat="1" customHeight="1" spans="1:15">
      <c r="A801" s="142" t="s">
        <v>3182</v>
      </c>
      <c r="B801" s="179" t="s">
        <v>1192</v>
      </c>
      <c r="C801" s="179" t="s">
        <v>2951</v>
      </c>
      <c r="D801" s="317" t="s">
        <v>3015</v>
      </c>
      <c r="E801" s="192" t="s">
        <v>345</v>
      </c>
      <c r="F801" s="194">
        <v>7</v>
      </c>
      <c r="G801" s="196">
        <v>5000</v>
      </c>
      <c r="H801" s="206">
        <f t="shared" si="38"/>
        <v>35000</v>
      </c>
      <c r="I801" s="186"/>
      <c r="J801" s="196"/>
      <c r="K801" s="179" t="s">
        <v>3144</v>
      </c>
      <c r="L801" s="157">
        <f t="shared" si="40"/>
        <v>7</v>
      </c>
      <c r="M801" s="138">
        <f t="shared" si="39"/>
        <v>35000</v>
      </c>
    </row>
    <row r="802" s="157" customFormat="1" customHeight="1" spans="1:15">
      <c r="A802" s="142" t="s">
        <v>3182</v>
      </c>
      <c r="B802" s="179" t="s">
        <v>1192</v>
      </c>
      <c r="C802" s="196" t="s">
        <v>3013</v>
      </c>
      <c r="D802" s="276" t="s">
        <v>3014</v>
      </c>
      <c r="E802" s="192" t="s">
        <v>345</v>
      </c>
      <c r="F802" s="194">
        <v>2</v>
      </c>
      <c r="G802" s="196">
        <v>1200</v>
      </c>
      <c r="H802" s="206">
        <f t="shared" si="38"/>
        <v>2400</v>
      </c>
      <c r="I802" s="186"/>
      <c r="J802" s="196"/>
      <c r="K802" s="179" t="s">
        <v>3144</v>
      </c>
      <c r="L802" s="157">
        <f t="shared" si="40"/>
        <v>2</v>
      </c>
      <c r="M802" s="138">
        <f t="shared" si="39"/>
        <v>2400</v>
      </c>
    </row>
    <row r="803" s="157" customFormat="1" customHeight="1" spans="1:15">
      <c r="A803" s="142" t="s">
        <v>3182</v>
      </c>
      <c r="B803" s="179" t="s">
        <v>1192</v>
      </c>
      <c r="C803" s="179" t="s">
        <v>2953</v>
      </c>
      <c r="D803" s="426" t="s">
        <v>3024</v>
      </c>
      <c r="E803" s="192" t="s">
        <v>345</v>
      </c>
      <c r="F803" s="194">
        <v>3</v>
      </c>
      <c r="G803" s="196">
        <v>1500</v>
      </c>
      <c r="H803" s="206">
        <f t="shared" si="38"/>
        <v>4500</v>
      </c>
      <c r="I803" s="186"/>
      <c r="J803" s="196"/>
      <c r="K803" s="179" t="s">
        <v>3144</v>
      </c>
      <c r="L803" s="157">
        <f t="shared" si="40"/>
        <v>3</v>
      </c>
      <c r="M803" s="138">
        <f t="shared" si="39"/>
        <v>4500</v>
      </c>
    </row>
    <row r="804" s="157" customFormat="1" customHeight="1" spans="1:15">
      <c r="A804" s="142" t="s">
        <v>3182</v>
      </c>
      <c r="B804" s="179" t="s">
        <v>1192</v>
      </c>
      <c r="C804" s="179" t="s">
        <v>2938</v>
      </c>
      <c r="D804" s="426" t="s">
        <v>3023</v>
      </c>
      <c r="E804" s="192" t="s">
        <v>345</v>
      </c>
      <c r="F804" s="194">
        <v>2</v>
      </c>
      <c r="G804" s="196">
        <v>1500</v>
      </c>
      <c r="H804" s="206">
        <f t="shared" si="38"/>
        <v>3000</v>
      </c>
      <c r="I804" s="186"/>
      <c r="J804" s="196"/>
      <c r="K804" s="179" t="s">
        <v>3144</v>
      </c>
      <c r="L804" s="157">
        <f t="shared" si="40"/>
        <v>2</v>
      </c>
      <c r="M804" s="138">
        <f t="shared" si="39"/>
        <v>3000</v>
      </c>
    </row>
    <row r="805" s="157" customFormat="1" customHeight="1" spans="1:15">
      <c r="A805" s="142" t="s">
        <v>3182</v>
      </c>
      <c r="B805" s="179" t="s">
        <v>1192</v>
      </c>
      <c r="C805" s="196" t="s">
        <v>2838</v>
      </c>
      <c r="D805" s="426" t="s">
        <v>3099</v>
      </c>
      <c r="E805" s="191" t="s">
        <v>345</v>
      </c>
      <c r="F805" s="194">
        <v>7</v>
      </c>
      <c r="G805" s="196">
        <v>4500</v>
      </c>
      <c r="H805" s="206">
        <f t="shared" si="38"/>
        <v>31500</v>
      </c>
      <c r="I805" s="186"/>
      <c r="J805" s="196"/>
      <c r="K805" s="179" t="s">
        <v>3144</v>
      </c>
      <c r="L805" s="157">
        <f t="shared" si="40"/>
        <v>7</v>
      </c>
      <c r="M805" s="138">
        <f t="shared" si="39"/>
        <v>31500</v>
      </c>
    </row>
    <row r="806" s="157" customFormat="1" customHeight="1" spans="1:15">
      <c r="A806" s="142" t="s">
        <v>3182</v>
      </c>
      <c r="B806" s="179" t="s">
        <v>1192</v>
      </c>
      <c r="C806" s="179" t="s">
        <v>2926</v>
      </c>
      <c r="D806" s="276" t="s">
        <v>3101</v>
      </c>
      <c r="E806" s="192" t="s">
        <v>345</v>
      </c>
      <c r="F806" s="194">
        <v>1</v>
      </c>
      <c r="G806" s="196">
        <v>2500</v>
      </c>
      <c r="H806" s="206">
        <f t="shared" si="38"/>
        <v>2500</v>
      </c>
      <c r="I806" s="186"/>
      <c r="J806" s="196"/>
      <c r="K806" s="179" t="s">
        <v>3144</v>
      </c>
      <c r="L806" s="157">
        <f t="shared" si="40"/>
        <v>1</v>
      </c>
      <c r="M806" s="138">
        <f t="shared" si="39"/>
        <v>2500</v>
      </c>
    </row>
    <row r="807" s="157" customFormat="1" customHeight="1" spans="1:15">
      <c r="A807" s="142" t="s">
        <v>3182</v>
      </c>
      <c r="B807" s="179" t="s">
        <v>1192</v>
      </c>
      <c r="C807" s="179" t="s">
        <v>2974</v>
      </c>
      <c r="D807" s="426" t="s">
        <v>3151</v>
      </c>
      <c r="E807" s="192" t="s">
        <v>345</v>
      </c>
      <c r="F807" s="194">
        <v>7</v>
      </c>
      <c r="G807" s="196">
        <v>25000</v>
      </c>
      <c r="H807" s="206">
        <f t="shared" si="38"/>
        <v>175000</v>
      </c>
      <c r="I807" s="186"/>
      <c r="J807" s="196"/>
      <c r="K807" s="179" t="s">
        <v>3144</v>
      </c>
      <c r="L807" s="157">
        <f t="shared" si="40"/>
        <v>7</v>
      </c>
      <c r="M807" s="138">
        <f t="shared" si="39"/>
        <v>175000</v>
      </c>
    </row>
    <row r="808" s="157" customFormat="1" customHeight="1" spans="1:15">
      <c r="A808" s="142" t="s">
        <v>3182</v>
      </c>
      <c r="B808" s="179" t="s">
        <v>1192</v>
      </c>
      <c r="C808" s="179" t="s">
        <v>2862</v>
      </c>
      <c r="D808" s="317" t="s">
        <v>2864</v>
      </c>
      <c r="E808" s="192" t="s">
        <v>345</v>
      </c>
      <c r="F808" s="194">
        <v>2</v>
      </c>
      <c r="G808" s="196">
        <v>90</v>
      </c>
      <c r="H808" s="206">
        <f t="shared" si="38"/>
        <v>180</v>
      </c>
      <c r="I808" s="186"/>
      <c r="J808" s="196"/>
      <c r="K808" s="179" t="s">
        <v>3144</v>
      </c>
      <c r="L808" s="157">
        <f t="shared" si="40"/>
        <v>2</v>
      </c>
      <c r="M808" s="138">
        <f t="shared" si="39"/>
        <v>180</v>
      </c>
    </row>
    <row r="809" s="157" customFormat="1" customHeight="1" spans="1:15">
      <c r="A809" s="142" t="s">
        <v>3182</v>
      </c>
      <c r="B809" s="179" t="s">
        <v>1192</v>
      </c>
      <c r="C809" s="196" t="s">
        <v>3069</v>
      </c>
      <c r="D809" s="309" t="s">
        <v>3070</v>
      </c>
      <c r="E809" s="192" t="s">
        <v>345</v>
      </c>
      <c r="F809" s="194">
        <v>1</v>
      </c>
      <c r="G809" s="196">
        <v>2500</v>
      </c>
      <c r="H809" s="206">
        <f t="shared" si="38"/>
        <v>2500</v>
      </c>
      <c r="I809" s="186"/>
      <c r="J809" s="196"/>
      <c r="K809" s="179" t="s">
        <v>3144</v>
      </c>
      <c r="L809" s="157">
        <f t="shared" si="40"/>
        <v>1</v>
      </c>
      <c r="M809" s="138">
        <f t="shared" si="39"/>
        <v>2500</v>
      </c>
    </row>
    <row r="810" s="157" customFormat="1" customHeight="1" spans="1:15">
      <c r="A810" s="142" t="s">
        <v>3182</v>
      </c>
      <c r="B810" s="179" t="s">
        <v>1192</v>
      </c>
      <c r="C810" s="179" t="s">
        <v>2949</v>
      </c>
      <c r="D810" s="426" t="s">
        <v>3029</v>
      </c>
      <c r="E810" s="192" t="s">
        <v>345</v>
      </c>
      <c r="F810" s="194">
        <v>1</v>
      </c>
      <c r="G810" s="196">
        <v>800</v>
      </c>
      <c r="H810" s="206">
        <f t="shared" si="38"/>
        <v>800</v>
      </c>
      <c r="I810" s="186"/>
      <c r="J810" s="196"/>
      <c r="K810" s="179" t="s">
        <v>3144</v>
      </c>
      <c r="L810" s="157">
        <f t="shared" si="40"/>
        <v>1</v>
      </c>
      <c r="M810" s="138">
        <f t="shared" si="39"/>
        <v>800</v>
      </c>
    </row>
    <row r="811" s="157" customFormat="1" customHeight="1" spans="1:15">
      <c r="A811" s="142" t="s">
        <v>3182</v>
      </c>
      <c r="B811" s="196" t="s">
        <v>3152</v>
      </c>
      <c r="C811" s="179" t="s">
        <v>2951</v>
      </c>
      <c r="D811" s="317" t="s">
        <v>3015</v>
      </c>
      <c r="E811" s="192" t="s">
        <v>345</v>
      </c>
      <c r="F811" s="194">
        <v>1</v>
      </c>
      <c r="G811" s="196">
        <v>5000</v>
      </c>
      <c r="H811" s="206">
        <f t="shared" si="38"/>
        <v>5000</v>
      </c>
      <c r="I811" s="186"/>
      <c r="J811" s="196"/>
      <c r="K811" s="179" t="s">
        <v>3149</v>
      </c>
      <c r="L811" s="157">
        <f t="shared" si="40"/>
        <v>1</v>
      </c>
      <c r="M811" s="138">
        <f t="shared" si="39"/>
        <v>5000</v>
      </c>
    </row>
    <row r="812" s="157" customFormat="1" customHeight="1" spans="1:15">
      <c r="A812" s="142" t="s">
        <v>3182</v>
      </c>
      <c r="B812" s="196" t="s">
        <v>3152</v>
      </c>
      <c r="C812" s="179" t="s">
        <v>2938</v>
      </c>
      <c r="D812" s="426" t="s">
        <v>3023</v>
      </c>
      <c r="E812" s="192" t="s">
        <v>345</v>
      </c>
      <c r="F812" s="194">
        <v>1</v>
      </c>
      <c r="G812" s="196">
        <v>1500</v>
      </c>
      <c r="H812" s="206">
        <f t="shared" si="38"/>
        <v>1500</v>
      </c>
      <c r="I812" s="186"/>
      <c r="J812" s="196"/>
      <c r="K812" s="179" t="s">
        <v>3149</v>
      </c>
      <c r="L812" s="157">
        <f t="shared" si="40"/>
        <v>1</v>
      </c>
      <c r="M812" s="138">
        <f t="shared" si="39"/>
        <v>1500</v>
      </c>
    </row>
    <row r="813" s="157" customFormat="1" customHeight="1" spans="1:15">
      <c r="A813" s="142" t="s">
        <v>3182</v>
      </c>
      <c r="B813" s="196" t="s">
        <v>3152</v>
      </c>
      <c r="C813" s="196" t="s">
        <v>2838</v>
      </c>
      <c r="D813" s="426" t="s">
        <v>3099</v>
      </c>
      <c r="E813" s="191" t="s">
        <v>345</v>
      </c>
      <c r="F813" s="194">
        <v>1</v>
      </c>
      <c r="G813" s="196">
        <v>4500</v>
      </c>
      <c r="H813" s="206">
        <f t="shared" si="38"/>
        <v>4500</v>
      </c>
      <c r="I813" s="186"/>
      <c r="J813" s="196"/>
      <c r="K813" s="179" t="s">
        <v>3149</v>
      </c>
      <c r="L813" s="157">
        <f t="shared" si="40"/>
        <v>1</v>
      </c>
      <c r="M813" s="138">
        <f t="shared" si="39"/>
        <v>4500</v>
      </c>
    </row>
    <row r="814" s="785" customFormat="1" customHeight="1" spans="1:15">
      <c r="A814" s="142" t="s">
        <v>3183</v>
      </c>
      <c r="B814" s="179" t="s">
        <v>1155</v>
      </c>
      <c r="C814" s="179" t="s">
        <v>3006</v>
      </c>
      <c r="D814" s="426" t="s">
        <v>3143</v>
      </c>
      <c r="E814" s="192" t="s">
        <v>345</v>
      </c>
      <c r="F814" s="194">
        <v>60</v>
      </c>
      <c r="G814" s="196">
        <v>1000</v>
      </c>
      <c r="H814" s="206">
        <f t="shared" si="38"/>
        <v>60000</v>
      </c>
      <c r="I814" s="52"/>
      <c r="J814" s="196" t="s">
        <v>1354</v>
      </c>
      <c r="K814" s="798" t="s">
        <v>890</v>
      </c>
      <c r="L814" s="801">
        <f t="shared" si="40"/>
        <v>60</v>
      </c>
      <c r="M814" s="138">
        <f t="shared" si="39"/>
        <v>60000</v>
      </c>
      <c r="N814" s="471"/>
      <c r="O814" s="471"/>
    </row>
    <row r="815" s="157" customFormat="1" customHeight="1" spans="1:15">
      <c r="A815" s="142" t="s">
        <v>3183</v>
      </c>
      <c r="B815" s="179" t="s">
        <v>1155</v>
      </c>
      <c r="C815" s="179" t="s">
        <v>3008</v>
      </c>
      <c r="D815" s="317" t="s">
        <v>3009</v>
      </c>
      <c r="E815" s="192" t="s">
        <v>345</v>
      </c>
      <c r="F815" s="194">
        <v>60</v>
      </c>
      <c r="G815" s="196">
        <v>600</v>
      </c>
      <c r="H815" s="206">
        <f t="shared" si="38"/>
        <v>36000</v>
      </c>
      <c r="I815" s="52"/>
      <c r="J815" s="196" t="s">
        <v>1354</v>
      </c>
      <c r="K815" s="798" t="s">
        <v>890</v>
      </c>
      <c r="L815" s="801">
        <f t="shared" si="40"/>
        <v>60</v>
      </c>
      <c r="M815" s="138">
        <f t="shared" si="39"/>
        <v>36000</v>
      </c>
    </row>
    <row r="816" s="157" customFormat="1" customHeight="1" spans="1:15">
      <c r="A816" s="142" t="s">
        <v>3183</v>
      </c>
      <c r="B816" s="179" t="s">
        <v>1155</v>
      </c>
      <c r="C816" s="179" t="s">
        <v>3004</v>
      </c>
      <c r="D816" s="426" t="s">
        <v>3184</v>
      </c>
      <c r="E816" s="192" t="s">
        <v>229</v>
      </c>
      <c r="F816" s="194">
        <v>60</v>
      </c>
      <c r="G816" s="196">
        <v>500</v>
      </c>
      <c r="H816" s="206">
        <f t="shared" si="38"/>
        <v>30000</v>
      </c>
      <c r="I816" s="71"/>
      <c r="J816" s="196" t="s">
        <v>1354</v>
      </c>
      <c r="K816" s="798" t="s">
        <v>890</v>
      </c>
      <c r="L816" s="801">
        <f t="shared" si="40"/>
        <v>60</v>
      </c>
      <c r="M816" s="138">
        <f t="shared" si="39"/>
        <v>30000</v>
      </c>
    </row>
    <row r="817" s="157" customFormat="1" customHeight="1" spans="1:13">
      <c r="A817" s="142" t="s">
        <v>3183</v>
      </c>
      <c r="B817" s="213" t="s">
        <v>1355</v>
      </c>
      <c r="C817" s="179" t="s">
        <v>2862</v>
      </c>
      <c r="D817" s="317" t="s">
        <v>2864</v>
      </c>
      <c r="E817" s="192" t="s">
        <v>345</v>
      </c>
      <c r="F817" s="194">
        <v>4</v>
      </c>
      <c r="G817" s="186">
        <v>90</v>
      </c>
      <c r="H817" s="206">
        <f t="shared" si="38"/>
        <v>360</v>
      </c>
      <c r="I817" s="797"/>
      <c r="J817" s="263" t="s">
        <v>1356</v>
      </c>
      <c r="K817" s="179" t="s">
        <v>82</v>
      </c>
      <c r="L817" s="801">
        <f t="shared" si="40"/>
        <v>4</v>
      </c>
      <c r="M817" s="138">
        <f t="shared" si="39"/>
        <v>360</v>
      </c>
    </row>
    <row r="818" s="157" customFormat="1" customHeight="1" spans="1:13">
      <c r="A818" s="142" t="s">
        <v>3183</v>
      </c>
      <c r="B818" s="213" t="s">
        <v>1355</v>
      </c>
      <c r="C818" s="179" t="s">
        <v>3006</v>
      </c>
      <c r="D818" s="426" t="s">
        <v>3143</v>
      </c>
      <c r="E818" s="192" t="s">
        <v>345</v>
      </c>
      <c r="F818" s="194">
        <v>4</v>
      </c>
      <c r="G818" s="196">
        <v>1000</v>
      </c>
      <c r="H818" s="206">
        <f t="shared" si="38"/>
        <v>4000</v>
      </c>
      <c r="I818" s="186"/>
      <c r="J818" s="196" t="s">
        <v>1356</v>
      </c>
      <c r="K818" s="179" t="s">
        <v>82</v>
      </c>
      <c r="L818" s="801">
        <f t="shared" si="40"/>
        <v>4</v>
      </c>
      <c r="M818" s="138">
        <f t="shared" si="39"/>
        <v>4000</v>
      </c>
    </row>
    <row r="819" s="157" customFormat="1" customHeight="1" spans="1:13">
      <c r="A819" s="142" t="s">
        <v>3183</v>
      </c>
      <c r="B819" s="213" t="s">
        <v>1355</v>
      </c>
      <c r="C819" s="179" t="s">
        <v>3008</v>
      </c>
      <c r="D819" s="317" t="s">
        <v>3009</v>
      </c>
      <c r="E819" s="192" t="s">
        <v>345</v>
      </c>
      <c r="F819" s="194">
        <v>4</v>
      </c>
      <c r="G819" s="196">
        <v>600</v>
      </c>
      <c r="H819" s="206">
        <f t="shared" si="38"/>
        <v>2400</v>
      </c>
      <c r="I819" s="186"/>
      <c r="J819" s="196" t="s">
        <v>1356</v>
      </c>
      <c r="K819" s="179" t="s">
        <v>82</v>
      </c>
      <c r="L819" s="801">
        <f t="shared" si="40"/>
        <v>4</v>
      </c>
      <c r="M819" s="138">
        <f t="shared" si="39"/>
        <v>2400</v>
      </c>
    </row>
    <row r="820" s="157" customFormat="1" customHeight="1" spans="1:13">
      <c r="A820" s="142" t="s">
        <v>3183</v>
      </c>
      <c r="B820" s="213" t="s">
        <v>1355</v>
      </c>
      <c r="C820" s="179" t="s">
        <v>3004</v>
      </c>
      <c r="D820" s="426" t="s">
        <v>3184</v>
      </c>
      <c r="E820" s="192" t="s">
        <v>229</v>
      </c>
      <c r="F820" s="194">
        <v>8</v>
      </c>
      <c r="G820" s="196">
        <v>500</v>
      </c>
      <c r="H820" s="206">
        <f t="shared" si="38"/>
        <v>4000</v>
      </c>
      <c r="I820" s="186"/>
      <c r="J820" s="196" t="s">
        <v>1356</v>
      </c>
      <c r="K820" s="179" t="s">
        <v>82</v>
      </c>
      <c r="L820" s="801">
        <f t="shared" si="40"/>
        <v>8</v>
      </c>
      <c r="M820" s="138">
        <f t="shared" si="39"/>
        <v>4000</v>
      </c>
    </row>
    <row r="821" s="157" customFormat="1" customHeight="1" spans="1:13">
      <c r="A821" s="142" t="s">
        <v>3183</v>
      </c>
      <c r="B821" s="213" t="s">
        <v>1355</v>
      </c>
      <c r="C821" s="179" t="s">
        <v>2972</v>
      </c>
      <c r="D821" s="426" t="s">
        <v>2973</v>
      </c>
      <c r="E821" s="179" t="s">
        <v>229</v>
      </c>
      <c r="F821" s="206">
        <v>4</v>
      </c>
      <c r="G821" s="196">
        <v>2000</v>
      </c>
      <c r="H821" s="206">
        <f t="shared" si="38"/>
        <v>8000</v>
      </c>
      <c r="I821" s="186"/>
      <c r="J821" s="196" t="s">
        <v>1356</v>
      </c>
      <c r="K821" s="179" t="s">
        <v>82</v>
      </c>
      <c r="L821" s="801">
        <f t="shared" si="40"/>
        <v>4</v>
      </c>
      <c r="M821" s="138">
        <f t="shared" si="39"/>
        <v>8000</v>
      </c>
    </row>
    <row r="822" s="157" customFormat="1" customHeight="1" spans="1:13">
      <c r="A822" s="142" t="s">
        <v>3183</v>
      </c>
      <c r="B822" s="179" t="s">
        <v>1165</v>
      </c>
      <c r="C822" s="179" t="s">
        <v>2951</v>
      </c>
      <c r="D822" s="317" t="s">
        <v>3015</v>
      </c>
      <c r="E822" s="192" t="s">
        <v>345</v>
      </c>
      <c r="F822" s="194">
        <v>52</v>
      </c>
      <c r="G822" s="196">
        <v>5000</v>
      </c>
      <c r="H822" s="206">
        <f t="shared" si="38"/>
        <v>260000</v>
      </c>
      <c r="I822" s="186"/>
      <c r="J822" s="196" t="s">
        <v>1358</v>
      </c>
      <c r="K822" s="179" t="s">
        <v>890</v>
      </c>
      <c r="L822" s="801">
        <f t="shared" si="40"/>
        <v>52</v>
      </c>
      <c r="M822" s="138">
        <f t="shared" si="39"/>
        <v>260000</v>
      </c>
    </row>
    <row r="823" s="157" customFormat="1" customHeight="1" spans="1:13">
      <c r="A823" s="142" t="s">
        <v>3183</v>
      </c>
      <c r="B823" s="179" t="s">
        <v>1165</v>
      </c>
      <c r="C823" s="196" t="s">
        <v>3013</v>
      </c>
      <c r="D823" s="276" t="s">
        <v>3014</v>
      </c>
      <c r="E823" s="192" t="s">
        <v>345</v>
      </c>
      <c r="F823" s="194">
        <v>20</v>
      </c>
      <c r="G823" s="186">
        <v>1200</v>
      </c>
      <c r="H823" s="206">
        <f t="shared" si="38"/>
        <v>24000</v>
      </c>
      <c r="I823" s="186"/>
      <c r="J823" s="196" t="s">
        <v>1358</v>
      </c>
      <c r="K823" s="179" t="s">
        <v>890</v>
      </c>
      <c r="L823" s="801">
        <f t="shared" si="40"/>
        <v>20</v>
      </c>
      <c r="M823" s="138">
        <f t="shared" si="39"/>
        <v>24000</v>
      </c>
    </row>
    <row r="824" s="157" customFormat="1" customHeight="1" spans="1:13">
      <c r="A824" s="142" t="s">
        <v>3183</v>
      </c>
      <c r="B824" s="179" t="s">
        <v>1165</v>
      </c>
      <c r="C824" s="196" t="s">
        <v>3040</v>
      </c>
      <c r="D824" s="309" t="s">
        <v>3041</v>
      </c>
      <c r="E824" s="192" t="s">
        <v>345</v>
      </c>
      <c r="F824" s="194">
        <v>4</v>
      </c>
      <c r="G824" s="196">
        <v>2000</v>
      </c>
      <c r="H824" s="206">
        <f t="shared" si="38"/>
        <v>8000</v>
      </c>
      <c r="I824" s="186"/>
      <c r="J824" s="196" t="s">
        <v>1358</v>
      </c>
      <c r="K824" s="179" t="s">
        <v>890</v>
      </c>
      <c r="L824" s="801">
        <f t="shared" si="40"/>
        <v>4</v>
      </c>
      <c r="M824" s="138">
        <f t="shared" si="39"/>
        <v>8000</v>
      </c>
    </row>
    <row r="825" s="157" customFormat="1" customHeight="1" spans="1:13">
      <c r="A825" s="142" t="s">
        <v>3183</v>
      </c>
      <c r="B825" s="179" t="s">
        <v>1165</v>
      </c>
      <c r="C825" s="179" t="s">
        <v>2926</v>
      </c>
      <c r="D825" s="276" t="s">
        <v>3101</v>
      </c>
      <c r="E825" s="192" t="s">
        <v>345</v>
      </c>
      <c r="F825" s="194">
        <v>8</v>
      </c>
      <c r="G825" s="196">
        <v>2500</v>
      </c>
      <c r="H825" s="206">
        <f t="shared" si="38"/>
        <v>20000</v>
      </c>
      <c r="I825" s="186"/>
      <c r="J825" s="196" t="s">
        <v>1358</v>
      </c>
      <c r="K825" s="179" t="s">
        <v>890</v>
      </c>
      <c r="L825" s="801">
        <f t="shared" si="40"/>
        <v>8</v>
      </c>
      <c r="M825" s="138">
        <f t="shared" si="39"/>
        <v>20000</v>
      </c>
    </row>
    <row r="826" s="157" customFormat="1" customHeight="1" spans="1:13">
      <c r="A826" s="142" t="s">
        <v>3183</v>
      </c>
      <c r="B826" s="179" t="s">
        <v>1165</v>
      </c>
      <c r="C826" s="179" t="s">
        <v>2862</v>
      </c>
      <c r="D826" s="317" t="s">
        <v>2864</v>
      </c>
      <c r="E826" s="192" t="s">
        <v>345</v>
      </c>
      <c r="F826" s="194">
        <v>44</v>
      </c>
      <c r="G826" s="186">
        <v>90</v>
      </c>
      <c r="H826" s="206">
        <f t="shared" si="38"/>
        <v>3960</v>
      </c>
      <c r="I826" s="186"/>
      <c r="J826" s="196" t="s">
        <v>1358</v>
      </c>
      <c r="K826" s="179" t="s">
        <v>890</v>
      </c>
      <c r="L826" s="801">
        <f t="shared" si="40"/>
        <v>44</v>
      </c>
      <c r="M826" s="138">
        <f t="shared" si="39"/>
        <v>3960</v>
      </c>
    </row>
    <row r="827" s="157" customFormat="1" customHeight="1" spans="1:13">
      <c r="A827" s="142" t="s">
        <v>3183</v>
      </c>
      <c r="B827" s="179" t="s">
        <v>1165</v>
      </c>
      <c r="C827" s="179" t="s">
        <v>2949</v>
      </c>
      <c r="D827" s="426" t="s">
        <v>3029</v>
      </c>
      <c r="E827" s="192" t="s">
        <v>345</v>
      </c>
      <c r="F827" s="194">
        <v>4</v>
      </c>
      <c r="G827" s="186">
        <v>800</v>
      </c>
      <c r="H827" s="206">
        <f t="shared" si="38"/>
        <v>3200</v>
      </c>
      <c r="I827" s="186"/>
      <c r="J827" s="196" t="s">
        <v>1358</v>
      </c>
      <c r="K827" s="179" t="s">
        <v>890</v>
      </c>
      <c r="L827" s="801">
        <f t="shared" si="40"/>
        <v>4</v>
      </c>
      <c r="M827" s="138">
        <f t="shared" si="39"/>
        <v>3200</v>
      </c>
    </row>
    <row r="828" s="157" customFormat="1" customHeight="1" spans="1:13">
      <c r="A828" s="142" t="s">
        <v>3183</v>
      </c>
      <c r="B828" s="179" t="s">
        <v>1167</v>
      </c>
      <c r="C828" s="179" t="s">
        <v>2938</v>
      </c>
      <c r="D828" s="426" t="s">
        <v>3023</v>
      </c>
      <c r="E828" s="192" t="s">
        <v>345</v>
      </c>
      <c r="F828" s="194">
        <v>4</v>
      </c>
      <c r="G828" s="196">
        <v>1500</v>
      </c>
      <c r="H828" s="206">
        <f t="shared" si="38"/>
        <v>6000</v>
      </c>
      <c r="I828" s="186"/>
      <c r="J828" s="196" t="s">
        <v>1359</v>
      </c>
      <c r="K828" s="179" t="s">
        <v>3144</v>
      </c>
      <c r="L828" s="801">
        <f t="shared" si="40"/>
        <v>4</v>
      </c>
      <c r="M828" s="138">
        <f t="shared" si="39"/>
        <v>6000</v>
      </c>
    </row>
    <row r="829" s="157" customFormat="1" customHeight="1" spans="1:13">
      <c r="A829" s="142" t="s">
        <v>3183</v>
      </c>
      <c r="B829" s="179" t="s">
        <v>1167</v>
      </c>
      <c r="C829" s="196" t="s">
        <v>2838</v>
      </c>
      <c r="D829" s="426" t="s">
        <v>3099</v>
      </c>
      <c r="E829" s="191" t="s">
        <v>345</v>
      </c>
      <c r="F829" s="194">
        <v>4</v>
      </c>
      <c r="G829" s="196">
        <v>4500</v>
      </c>
      <c r="H829" s="206">
        <f t="shared" si="38"/>
        <v>18000</v>
      </c>
      <c r="I829" s="186"/>
      <c r="J829" s="196" t="s">
        <v>1359</v>
      </c>
      <c r="K829" s="179" t="s">
        <v>3144</v>
      </c>
      <c r="L829" s="801">
        <f t="shared" si="40"/>
        <v>4</v>
      </c>
      <c r="M829" s="138">
        <f t="shared" si="39"/>
        <v>18000</v>
      </c>
    </row>
    <row r="830" s="157" customFormat="1" customHeight="1" spans="1:13">
      <c r="A830" s="142" t="s">
        <v>3183</v>
      </c>
      <c r="B830" s="179" t="s">
        <v>1171</v>
      </c>
      <c r="C830" s="179" t="s">
        <v>2850</v>
      </c>
      <c r="D830" s="426" t="s">
        <v>3088</v>
      </c>
      <c r="E830" s="192" t="s">
        <v>345</v>
      </c>
      <c r="F830" s="194">
        <v>4</v>
      </c>
      <c r="G830" s="196">
        <v>2000</v>
      </c>
      <c r="H830" s="206">
        <f t="shared" si="38"/>
        <v>8000</v>
      </c>
      <c r="I830" s="186"/>
      <c r="J830" s="196" t="s">
        <v>1361</v>
      </c>
      <c r="K830" s="179" t="s">
        <v>3144</v>
      </c>
      <c r="L830" s="801">
        <f t="shared" si="40"/>
        <v>4</v>
      </c>
      <c r="M830" s="138">
        <f t="shared" si="39"/>
        <v>8000</v>
      </c>
    </row>
    <row r="831" s="157" customFormat="1" customHeight="1" spans="1:13">
      <c r="A831" s="142" t="s">
        <v>3183</v>
      </c>
      <c r="B831" s="179" t="s">
        <v>1173</v>
      </c>
      <c r="C831" s="179" t="s">
        <v>2951</v>
      </c>
      <c r="D831" s="317" t="s">
        <v>3015</v>
      </c>
      <c r="E831" s="192" t="s">
        <v>345</v>
      </c>
      <c r="F831" s="194">
        <v>4</v>
      </c>
      <c r="G831" s="196">
        <v>5000</v>
      </c>
      <c r="H831" s="206">
        <f t="shared" si="38"/>
        <v>20000</v>
      </c>
      <c r="I831" s="186"/>
      <c r="J831" s="196" t="s">
        <v>1362</v>
      </c>
      <c r="K831" s="179" t="s">
        <v>3144</v>
      </c>
      <c r="L831" s="801">
        <f t="shared" si="40"/>
        <v>4</v>
      </c>
      <c r="M831" s="138">
        <f t="shared" si="39"/>
        <v>20000</v>
      </c>
    </row>
    <row r="832" s="157" customFormat="1" customHeight="1" spans="1:13">
      <c r="A832" s="142" t="s">
        <v>3183</v>
      </c>
      <c r="B832" s="179" t="s">
        <v>1173</v>
      </c>
      <c r="C832" s="179" t="s">
        <v>2938</v>
      </c>
      <c r="D832" s="426" t="s">
        <v>3023</v>
      </c>
      <c r="E832" s="192" t="s">
        <v>345</v>
      </c>
      <c r="F832" s="194">
        <v>4</v>
      </c>
      <c r="G832" s="196">
        <v>1500</v>
      </c>
      <c r="H832" s="206">
        <f t="shared" si="38"/>
        <v>6000</v>
      </c>
      <c r="I832" s="186"/>
      <c r="J832" s="196" t="s">
        <v>1362</v>
      </c>
      <c r="K832" s="179" t="s">
        <v>3144</v>
      </c>
      <c r="L832" s="801">
        <f t="shared" si="40"/>
        <v>4</v>
      </c>
      <c r="M832" s="138">
        <f t="shared" si="39"/>
        <v>6000</v>
      </c>
    </row>
    <row r="833" s="157" customFormat="1" customHeight="1" spans="1:13">
      <c r="A833" s="142" t="s">
        <v>3183</v>
      </c>
      <c r="B833" s="179" t="s">
        <v>1173</v>
      </c>
      <c r="C833" s="196" t="s">
        <v>2838</v>
      </c>
      <c r="D833" s="426" t="s">
        <v>3099</v>
      </c>
      <c r="E833" s="191" t="s">
        <v>345</v>
      </c>
      <c r="F833" s="194">
        <v>4</v>
      </c>
      <c r="G833" s="196">
        <v>4500</v>
      </c>
      <c r="H833" s="206">
        <f t="shared" si="38"/>
        <v>18000</v>
      </c>
      <c r="I833" s="186"/>
      <c r="J833" s="196" t="s">
        <v>1362</v>
      </c>
      <c r="K833" s="179" t="s">
        <v>3144</v>
      </c>
      <c r="L833" s="801">
        <f t="shared" si="40"/>
        <v>4</v>
      </c>
      <c r="M833" s="138">
        <f t="shared" si="39"/>
        <v>18000</v>
      </c>
    </row>
    <row r="834" s="157" customFormat="1" customHeight="1" spans="1:13">
      <c r="A834" s="142" t="s">
        <v>3183</v>
      </c>
      <c r="B834" s="179" t="s">
        <v>1178</v>
      </c>
      <c r="C834" s="179" t="s">
        <v>2846</v>
      </c>
      <c r="D834" s="426" t="s">
        <v>3043</v>
      </c>
      <c r="E834" s="192" t="s">
        <v>345</v>
      </c>
      <c r="F834" s="194">
        <v>4</v>
      </c>
      <c r="G834" s="196">
        <v>3500</v>
      </c>
      <c r="H834" s="206">
        <f t="shared" si="38"/>
        <v>14000</v>
      </c>
      <c r="I834" s="186"/>
      <c r="J834" s="196" t="s">
        <v>1365</v>
      </c>
      <c r="K834" s="179" t="s">
        <v>3149</v>
      </c>
      <c r="L834" s="801">
        <f t="shared" si="40"/>
        <v>4</v>
      </c>
      <c r="M834" s="138">
        <f t="shared" si="39"/>
        <v>14000</v>
      </c>
    </row>
    <row r="835" s="157" customFormat="1" customHeight="1" spans="1:13">
      <c r="A835" s="142" t="s">
        <v>3183</v>
      </c>
      <c r="B835" s="179" t="s">
        <v>3154</v>
      </c>
      <c r="C835" s="179" t="s">
        <v>2862</v>
      </c>
      <c r="D835" s="317" t="s">
        <v>2864</v>
      </c>
      <c r="E835" s="192" t="s">
        <v>345</v>
      </c>
      <c r="F835" s="194">
        <v>8</v>
      </c>
      <c r="G835" s="196">
        <v>90</v>
      </c>
      <c r="H835" s="206">
        <f t="shared" si="38"/>
        <v>720</v>
      </c>
      <c r="I835" s="186"/>
      <c r="J835" s="196" t="s">
        <v>3185</v>
      </c>
      <c r="K835" s="179" t="s">
        <v>3149</v>
      </c>
      <c r="L835" s="801">
        <f t="shared" si="40"/>
        <v>8</v>
      </c>
      <c r="M835" s="138">
        <f t="shared" si="39"/>
        <v>720</v>
      </c>
    </row>
    <row r="836" s="157" customFormat="1" customHeight="1" spans="1:13">
      <c r="A836" s="142" t="s">
        <v>3183</v>
      </c>
      <c r="B836" s="179" t="s">
        <v>3154</v>
      </c>
      <c r="C836" s="179" t="s">
        <v>3004</v>
      </c>
      <c r="D836" s="426" t="s">
        <v>3184</v>
      </c>
      <c r="E836" s="192" t="s">
        <v>229</v>
      </c>
      <c r="F836" s="194">
        <v>8</v>
      </c>
      <c r="G836" s="196">
        <v>500</v>
      </c>
      <c r="H836" s="206">
        <f t="shared" si="38"/>
        <v>4000</v>
      </c>
      <c r="I836" s="186"/>
      <c r="J836" s="196" t="s">
        <v>3185</v>
      </c>
      <c r="K836" s="179" t="s">
        <v>3149</v>
      </c>
      <c r="L836" s="801">
        <f t="shared" si="40"/>
        <v>8</v>
      </c>
      <c r="M836" s="138">
        <f t="shared" si="39"/>
        <v>4000</v>
      </c>
    </row>
    <row r="837" s="157" customFormat="1" customHeight="1" spans="1:13">
      <c r="A837" s="142" t="s">
        <v>3183</v>
      </c>
      <c r="B837" s="179" t="s">
        <v>3147</v>
      </c>
      <c r="C837" s="179" t="s">
        <v>2862</v>
      </c>
      <c r="D837" s="317" t="s">
        <v>2864</v>
      </c>
      <c r="E837" s="192" t="s">
        <v>345</v>
      </c>
      <c r="F837" s="194">
        <v>8</v>
      </c>
      <c r="G837" s="196">
        <v>90</v>
      </c>
      <c r="H837" s="206">
        <f t="shared" ref="H837:H900" si="41" xml:space="preserve">F837*G837</f>
        <v>720</v>
      </c>
      <c r="I837" s="186"/>
      <c r="J837" s="196" t="s">
        <v>3186</v>
      </c>
      <c r="K837" s="179" t="s">
        <v>3149</v>
      </c>
      <c r="L837" s="801">
        <f t="shared" si="40"/>
        <v>8</v>
      </c>
      <c r="M837" s="138">
        <f t="shared" ref="M837:M900" si="42" xml:space="preserve">G837*L837</f>
        <v>720</v>
      </c>
    </row>
    <row r="838" s="157" customFormat="1" customHeight="1" spans="1:13">
      <c r="A838" s="142" t="s">
        <v>3183</v>
      </c>
      <c r="B838" s="179" t="s">
        <v>3147</v>
      </c>
      <c r="C838" s="179" t="s">
        <v>3004</v>
      </c>
      <c r="D838" s="426" t="s">
        <v>3184</v>
      </c>
      <c r="E838" s="192" t="s">
        <v>229</v>
      </c>
      <c r="F838" s="194">
        <v>8</v>
      </c>
      <c r="G838" s="196">
        <v>500</v>
      </c>
      <c r="H838" s="206">
        <f t="shared" si="41"/>
        <v>4000</v>
      </c>
      <c r="I838" s="186"/>
      <c r="J838" s="196" t="s">
        <v>3186</v>
      </c>
      <c r="K838" s="179" t="s">
        <v>3149</v>
      </c>
      <c r="L838" s="801">
        <f t="shared" si="40"/>
        <v>8</v>
      </c>
      <c r="M838" s="138">
        <f t="shared" si="42"/>
        <v>4000</v>
      </c>
    </row>
    <row r="839" s="157" customFormat="1" customHeight="1" spans="1:13">
      <c r="A839" s="142" t="s">
        <v>3183</v>
      </c>
      <c r="B839" s="179" t="s">
        <v>908</v>
      </c>
      <c r="C839" s="179" t="s">
        <v>2951</v>
      </c>
      <c r="D839" s="317" t="s">
        <v>3015</v>
      </c>
      <c r="E839" s="192" t="s">
        <v>345</v>
      </c>
      <c r="F839" s="194">
        <v>8</v>
      </c>
      <c r="G839" s="196">
        <v>5000</v>
      </c>
      <c r="H839" s="206">
        <f t="shared" si="41"/>
        <v>40000</v>
      </c>
      <c r="I839" s="186"/>
      <c r="J839" s="196" t="s">
        <v>1368</v>
      </c>
      <c r="K839" s="179" t="s">
        <v>3149</v>
      </c>
      <c r="L839" s="801">
        <f t="shared" si="40"/>
        <v>8</v>
      </c>
      <c r="M839" s="138">
        <f t="shared" si="42"/>
        <v>40000</v>
      </c>
    </row>
    <row r="840" s="157" customFormat="1" customHeight="1" spans="1:13">
      <c r="A840" s="142" t="s">
        <v>3183</v>
      </c>
      <c r="B840" s="179" t="s">
        <v>908</v>
      </c>
      <c r="C840" s="196" t="s">
        <v>3013</v>
      </c>
      <c r="D840" s="276" t="s">
        <v>3014</v>
      </c>
      <c r="E840" s="192" t="s">
        <v>345</v>
      </c>
      <c r="F840" s="194">
        <v>4</v>
      </c>
      <c r="G840" s="196">
        <v>1200</v>
      </c>
      <c r="H840" s="206">
        <f t="shared" si="41"/>
        <v>4800</v>
      </c>
      <c r="I840" s="186"/>
      <c r="J840" s="196" t="s">
        <v>1368</v>
      </c>
      <c r="K840" s="179" t="s">
        <v>3149</v>
      </c>
      <c r="L840" s="801">
        <f t="shared" si="40"/>
        <v>4</v>
      </c>
      <c r="M840" s="138">
        <f t="shared" si="42"/>
        <v>4800</v>
      </c>
    </row>
    <row r="841" s="157" customFormat="1" customHeight="1" spans="1:13">
      <c r="A841" s="142" t="s">
        <v>3183</v>
      </c>
      <c r="B841" s="179" t="s">
        <v>908</v>
      </c>
      <c r="C841" s="179" t="s">
        <v>2844</v>
      </c>
      <c r="D841" s="426" t="s">
        <v>3068</v>
      </c>
      <c r="E841" s="192" t="s">
        <v>345</v>
      </c>
      <c r="F841" s="194">
        <v>4</v>
      </c>
      <c r="G841" s="196">
        <v>7000</v>
      </c>
      <c r="H841" s="206">
        <f t="shared" si="41"/>
        <v>28000</v>
      </c>
      <c r="I841" s="186"/>
      <c r="J841" s="196" t="s">
        <v>1368</v>
      </c>
      <c r="K841" s="179" t="s">
        <v>3149</v>
      </c>
      <c r="L841" s="801">
        <f t="shared" si="40"/>
        <v>4</v>
      </c>
      <c r="M841" s="138">
        <f t="shared" si="42"/>
        <v>28000</v>
      </c>
    </row>
    <row r="842" s="157" customFormat="1" customHeight="1" spans="1:13">
      <c r="A842" s="142" t="s">
        <v>3183</v>
      </c>
      <c r="B842" s="179" t="s">
        <v>908</v>
      </c>
      <c r="C842" s="179" t="s">
        <v>2862</v>
      </c>
      <c r="D842" s="317" t="s">
        <v>2864</v>
      </c>
      <c r="E842" s="192" t="s">
        <v>345</v>
      </c>
      <c r="F842" s="194">
        <v>4</v>
      </c>
      <c r="G842" s="196">
        <v>90</v>
      </c>
      <c r="H842" s="206">
        <f t="shared" si="41"/>
        <v>360</v>
      </c>
      <c r="I842" s="186"/>
      <c r="J842" s="196" t="s">
        <v>1368</v>
      </c>
      <c r="K842" s="179" t="s">
        <v>3149</v>
      </c>
      <c r="L842" s="801">
        <f t="shared" si="40"/>
        <v>4</v>
      </c>
      <c r="M842" s="138">
        <f t="shared" si="42"/>
        <v>360</v>
      </c>
    </row>
    <row r="843" s="157" customFormat="1" customHeight="1" spans="1:13">
      <c r="A843" s="142" t="s">
        <v>3183</v>
      </c>
      <c r="B843" s="179" t="s">
        <v>908</v>
      </c>
      <c r="C843" s="179" t="s">
        <v>2949</v>
      </c>
      <c r="D843" s="426" t="s">
        <v>3029</v>
      </c>
      <c r="E843" s="192" t="s">
        <v>345</v>
      </c>
      <c r="F843" s="194">
        <v>4</v>
      </c>
      <c r="G843" s="196">
        <v>800</v>
      </c>
      <c r="H843" s="206">
        <f t="shared" si="41"/>
        <v>3200</v>
      </c>
      <c r="I843" s="186"/>
      <c r="J843" s="196" t="s">
        <v>1368</v>
      </c>
      <c r="K843" s="179" t="s">
        <v>3149</v>
      </c>
      <c r="L843" s="801">
        <f t="shared" si="40"/>
        <v>4</v>
      </c>
      <c r="M843" s="138">
        <f t="shared" si="42"/>
        <v>3200</v>
      </c>
    </row>
    <row r="844" s="157" customFormat="1" customHeight="1" spans="1:13">
      <c r="A844" s="142" t="s">
        <v>3183</v>
      </c>
      <c r="B844" s="179" t="s">
        <v>910</v>
      </c>
      <c r="C844" s="179" t="s">
        <v>2951</v>
      </c>
      <c r="D844" s="317" t="s">
        <v>3015</v>
      </c>
      <c r="E844" s="192" t="s">
        <v>345</v>
      </c>
      <c r="F844" s="194">
        <v>8</v>
      </c>
      <c r="G844" s="196">
        <v>5000</v>
      </c>
      <c r="H844" s="206">
        <f t="shared" si="41"/>
        <v>40000</v>
      </c>
      <c r="I844" s="186"/>
      <c r="J844" s="196" t="s">
        <v>1369</v>
      </c>
      <c r="K844" s="179" t="s">
        <v>3149</v>
      </c>
      <c r="L844" s="801">
        <f t="shared" si="40"/>
        <v>8</v>
      </c>
      <c r="M844" s="138">
        <f t="shared" si="42"/>
        <v>40000</v>
      </c>
    </row>
    <row r="845" s="157" customFormat="1" customHeight="1" spans="1:13">
      <c r="A845" s="142" t="s">
        <v>3183</v>
      </c>
      <c r="B845" s="179" t="s">
        <v>910</v>
      </c>
      <c r="C845" s="196" t="s">
        <v>3013</v>
      </c>
      <c r="D845" s="276" t="s">
        <v>3014</v>
      </c>
      <c r="E845" s="192" t="s">
        <v>345</v>
      </c>
      <c r="F845" s="194">
        <v>4</v>
      </c>
      <c r="G845" s="196">
        <v>1200</v>
      </c>
      <c r="H845" s="206">
        <f t="shared" si="41"/>
        <v>4800</v>
      </c>
      <c r="I845" s="186"/>
      <c r="J845" s="196" t="s">
        <v>1369</v>
      </c>
      <c r="K845" s="179" t="s">
        <v>3149</v>
      </c>
      <c r="L845" s="801">
        <f t="shared" si="40"/>
        <v>4</v>
      </c>
      <c r="M845" s="138">
        <f t="shared" si="42"/>
        <v>4800</v>
      </c>
    </row>
    <row r="846" s="157" customFormat="1" customHeight="1" spans="1:13">
      <c r="A846" s="142" t="s">
        <v>3183</v>
      </c>
      <c r="B846" s="179" t="s">
        <v>910</v>
      </c>
      <c r="C846" s="179" t="s">
        <v>2862</v>
      </c>
      <c r="D846" s="317" t="s">
        <v>2864</v>
      </c>
      <c r="E846" s="192" t="s">
        <v>345</v>
      </c>
      <c r="F846" s="194">
        <v>4</v>
      </c>
      <c r="G846" s="196">
        <v>90</v>
      </c>
      <c r="H846" s="206">
        <f t="shared" si="41"/>
        <v>360</v>
      </c>
      <c r="I846" s="186"/>
      <c r="J846" s="196" t="s">
        <v>1369</v>
      </c>
      <c r="K846" s="179" t="s">
        <v>3149</v>
      </c>
      <c r="L846" s="801">
        <f t="shared" si="40"/>
        <v>4</v>
      </c>
      <c r="M846" s="138">
        <f t="shared" si="42"/>
        <v>360</v>
      </c>
    </row>
    <row r="847" s="157" customFormat="1" customHeight="1" spans="1:13">
      <c r="A847" s="142" t="s">
        <v>3183</v>
      </c>
      <c r="B847" s="179" t="s">
        <v>910</v>
      </c>
      <c r="C847" s="179" t="s">
        <v>2949</v>
      </c>
      <c r="D847" s="426" t="s">
        <v>3029</v>
      </c>
      <c r="E847" s="192" t="s">
        <v>345</v>
      </c>
      <c r="F847" s="194">
        <v>4</v>
      </c>
      <c r="G847" s="196">
        <v>800</v>
      </c>
      <c r="H847" s="206">
        <f t="shared" si="41"/>
        <v>3200</v>
      </c>
      <c r="I847" s="186"/>
      <c r="J847" s="196" t="s">
        <v>1369</v>
      </c>
      <c r="K847" s="179" t="s">
        <v>3149</v>
      </c>
      <c r="L847" s="801">
        <f t="shared" si="40"/>
        <v>4</v>
      </c>
      <c r="M847" s="138">
        <f t="shared" si="42"/>
        <v>3200</v>
      </c>
    </row>
    <row r="848" s="157" customFormat="1" customHeight="1" spans="1:13">
      <c r="A848" s="142" t="s">
        <v>3183</v>
      </c>
      <c r="B848" s="179" t="s">
        <v>913</v>
      </c>
      <c r="C848" s="179" t="s">
        <v>2951</v>
      </c>
      <c r="D848" s="317" t="s">
        <v>3015</v>
      </c>
      <c r="E848" s="192" t="s">
        <v>345</v>
      </c>
      <c r="F848" s="194">
        <v>4</v>
      </c>
      <c r="G848" s="196">
        <v>5000</v>
      </c>
      <c r="H848" s="206">
        <f t="shared" si="41"/>
        <v>20000</v>
      </c>
      <c r="I848" s="186"/>
      <c r="J848" s="196" t="s">
        <v>1370</v>
      </c>
      <c r="K848" s="179" t="s">
        <v>3149</v>
      </c>
      <c r="L848" s="801">
        <f t="shared" ref="L848:L911" si="43" xml:space="preserve">F848</f>
        <v>4</v>
      </c>
      <c r="M848" s="138">
        <f t="shared" si="42"/>
        <v>20000</v>
      </c>
    </row>
    <row r="849" s="157" customFormat="1" customHeight="1" spans="1:13">
      <c r="A849" s="142" t="s">
        <v>3183</v>
      </c>
      <c r="B849" s="179" t="s">
        <v>913</v>
      </c>
      <c r="C849" s="196" t="s">
        <v>3040</v>
      </c>
      <c r="D849" s="309" t="s">
        <v>3041</v>
      </c>
      <c r="E849" s="192" t="s">
        <v>345</v>
      </c>
      <c r="F849" s="194">
        <v>4</v>
      </c>
      <c r="G849" s="196">
        <v>2000</v>
      </c>
      <c r="H849" s="206">
        <f t="shared" si="41"/>
        <v>8000</v>
      </c>
      <c r="I849" s="186"/>
      <c r="J849" s="196" t="s">
        <v>1370</v>
      </c>
      <c r="K849" s="179" t="s">
        <v>3149</v>
      </c>
      <c r="L849" s="801">
        <f t="shared" si="43"/>
        <v>4</v>
      </c>
      <c r="M849" s="138">
        <f t="shared" si="42"/>
        <v>8000</v>
      </c>
    </row>
    <row r="850" s="157" customFormat="1" customHeight="1" spans="1:13">
      <c r="A850" s="142" t="s">
        <v>3183</v>
      </c>
      <c r="B850" s="179" t="s">
        <v>913</v>
      </c>
      <c r="C850" s="179" t="s">
        <v>2926</v>
      </c>
      <c r="D850" s="276" t="s">
        <v>3101</v>
      </c>
      <c r="E850" s="192" t="s">
        <v>345</v>
      </c>
      <c r="F850" s="194">
        <v>4</v>
      </c>
      <c r="G850" s="196">
        <v>2500</v>
      </c>
      <c r="H850" s="206">
        <f t="shared" si="41"/>
        <v>10000</v>
      </c>
      <c r="I850" s="186"/>
      <c r="J850" s="196" t="s">
        <v>1370</v>
      </c>
      <c r="K850" s="179" t="s">
        <v>3149</v>
      </c>
      <c r="L850" s="801">
        <f t="shared" si="43"/>
        <v>4</v>
      </c>
      <c r="M850" s="138">
        <f t="shared" si="42"/>
        <v>10000</v>
      </c>
    </row>
    <row r="851" s="157" customFormat="1" customHeight="1" spans="1:13">
      <c r="A851" s="142" t="s">
        <v>3183</v>
      </c>
      <c r="B851" s="179" t="s">
        <v>913</v>
      </c>
      <c r="C851" s="179" t="s">
        <v>2862</v>
      </c>
      <c r="D851" s="317" t="s">
        <v>2864</v>
      </c>
      <c r="E851" s="192" t="s">
        <v>345</v>
      </c>
      <c r="F851" s="194">
        <v>4</v>
      </c>
      <c r="G851" s="196">
        <v>90</v>
      </c>
      <c r="H851" s="206">
        <f t="shared" si="41"/>
        <v>360</v>
      </c>
      <c r="I851" s="186"/>
      <c r="J851" s="196" t="s">
        <v>1370</v>
      </c>
      <c r="K851" s="179" t="s">
        <v>3149</v>
      </c>
      <c r="L851" s="801">
        <f t="shared" si="43"/>
        <v>4</v>
      </c>
      <c r="M851" s="138">
        <f t="shared" si="42"/>
        <v>360</v>
      </c>
    </row>
    <row r="852" s="157" customFormat="1" customHeight="1" spans="1:13">
      <c r="A852" s="142" t="s">
        <v>3183</v>
      </c>
      <c r="B852" s="179" t="s">
        <v>913</v>
      </c>
      <c r="C852" s="179" t="s">
        <v>2949</v>
      </c>
      <c r="D852" s="426" t="s">
        <v>3029</v>
      </c>
      <c r="E852" s="192" t="s">
        <v>345</v>
      </c>
      <c r="F852" s="194">
        <v>4</v>
      </c>
      <c r="G852" s="196">
        <v>800</v>
      </c>
      <c r="H852" s="206">
        <f t="shared" si="41"/>
        <v>3200</v>
      </c>
      <c r="I852" s="186"/>
      <c r="J852" s="196" t="s">
        <v>1370</v>
      </c>
      <c r="K852" s="179" t="s">
        <v>3149</v>
      </c>
      <c r="L852" s="801">
        <f t="shared" si="43"/>
        <v>4</v>
      </c>
      <c r="M852" s="138">
        <f t="shared" si="42"/>
        <v>3200</v>
      </c>
    </row>
    <row r="853" s="157" customFormat="1" customHeight="1" spans="1:13">
      <c r="A853" s="142" t="s">
        <v>3183</v>
      </c>
      <c r="B853" s="179" t="s">
        <v>1190</v>
      </c>
      <c r="C853" s="179" t="s">
        <v>2951</v>
      </c>
      <c r="D853" s="317" t="s">
        <v>3015</v>
      </c>
      <c r="E853" s="192" t="s">
        <v>345</v>
      </c>
      <c r="F853" s="194">
        <v>8</v>
      </c>
      <c r="G853" s="196">
        <v>5000</v>
      </c>
      <c r="H853" s="206">
        <f t="shared" si="41"/>
        <v>40000</v>
      </c>
      <c r="I853" s="186"/>
      <c r="J853" s="196" t="s">
        <v>1372</v>
      </c>
      <c r="K853" s="179" t="s">
        <v>3149</v>
      </c>
      <c r="L853" s="801">
        <f t="shared" si="43"/>
        <v>8</v>
      </c>
      <c r="M853" s="138">
        <f t="shared" si="42"/>
        <v>40000</v>
      </c>
    </row>
    <row r="854" s="157" customFormat="1" customHeight="1" spans="1:13">
      <c r="A854" s="142" t="s">
        <v>3183</v>
      </c>
      <c r="B854" s="179" t="s">
        <v>1190</v>
      </c>
      <c r="C854" s="196" t="s">
        <v>3013</v>
      </c>
      <c r="D854" s="276" t="s">
        <v>3014</v>
      </c>
      <c r="E854" s="192" t="s">
        <v>345</v>
      </c>
      <c r="F854" s="194">
        <v>4</v>
      </c>
      <c r="G854" s="186">
        <v>1200</v>
      </c>
      <c r="H854" s="206">
        <f t="shared" si="41"/>
        <v>4800</v>
      </c>
      <c r="I854" s="186"/>
      <c r="J854" s="196" t="s">
        <v>1372</v>
      </c>
      <c r="K854" s="179" t="s">
        <v>3149</v>
      </c>
      <c r="L854" s="801">
        <f t="shared" si="43"/>
        <v>4</v>
      </c>
      <c r="M854" s="138">
        <f t="shared" si="42"/>
        <v>4800</v>
      </c>
    </row>
    <row r="855" s="157" customFormat="1" customHeight="1" spans="1:13">
      <c r="A855" s="142" t="s">
        <v>3183</v>
      </c>
      <c r="B855" s="179" t="s">
        <v>1190</v>
      </c>
      <c r="C855" s="179" t="s">
        <v>2862</v>
      </c>
      <c r="D855" s="317" t="s">
        <v>2864</v>
      </c>
      <c r="E855" s="192" t="s">
        <v>345</v>
      </c>
      <c r="F855" s="194">
        <v>4</v>
      </c>
      <c r="G855" s="186">
        <v>90</v>
      </c>
      <c r="H855" s="206">
        <f t="shared" si="41"/>
        <v>360</v>
      </c>
      <c r="I855" s="186"/>
      <c r="J855" s="196" t="s">
        <v>1372</v>
      </c>
      <c r="K855" s="179" t="s">
        <v>3149</v>
      </c>
      <c r="L855" s="801">
        <f t="shared" si="43"/>
        <v>4</v>
      </c>
      <c r="M855" s="138">
        <f t="shared" si="42"/>
        <v>360</v>
      </c>
    </row>
    <row r="856" s="157" customFormat="1" customHeight="1" spans="1:13">
      <c r="A856" s="142" t="s">
        <v>3183</v>
      </c>
      <c r="B856" s="179" t="s">
        <v>1192</v>
      </c>
      <c r="C856" s="179" t="s">
        <v>2951</v>
      </c>
      <c r="D856" s="317" t="s">
        <v>3015</v>
      </c>
      <c r="E856" s="192" t="s">
        <v>345</v>
      </c>
      <c r="F856" s="194">
        <v>28</v>
      </c>
      <c r="G856" s="196">
        <v>5000</v>
      </c>
      <c r="H856" s="206">
        <f t="shared" si="41"/>
        <v>140000</v>
      </c>
      <c r="I856" s="186"/>
      <c r="J856" s="196"/>
      <c r="K856" s="179" t="s">
        <v>3144</v>
      </c>
      <c r="L856" s="801">
        <f t="shared" si="43"/>
        <v>28</v>
      </c>
      <c r="M856" s="138">
        <f t="shared" si="42"/>
        <v>140000</v>
      </c>
    </row>
    <row r="857" s="157" customFormat="1" customHeight="1" spans="1:13">
      <c r="A857" s="142" t="s">
        <v>3183</v>
      </c>
      <c r="B857" s="179" t="s">
        <v>1192</v>
      </c>
      <c r="C857" s="196" t="s">
        <v>3013</v>
      </c>
      <c r="D857" s="276" t="s">
        <v>3014</v>
      </c>
      <c r="E857" s="192" t="s">
        <v>345</v>
      </c>
      <c r="F857" s="194">
        <v>8</v>
      </c>
      <c r="G857" s="196">
        <v>1200</v>
      </c>
      <c r="H857" s="206">
        <f t="shared" si="41"/>
        <v>9600</v>
      </c>
      <c r="I857" s="186"/>
      <c r="J857" s="196"/>
      <c r="K857" s="179" t="s">
        <v>3144</v>
      </c>
      <c r="L857" s="801">
        <f t="shared" si="43"/>
        <v>8</v>
      </c>
      <c r="M857" s="138">
        <f t="shared" si="42"/>
        <v>9600</v>
      </c>
    </row>
    <row r="858" s="157" customFormat="1" customHeight="1" spans="1:13">
      <c r="A858" s="142" t="s">
        <v>3183</v>
      </c>
      <c r="B858" s="179" t="s">
        <v>1192</v>
      </c>
      <c r="C858" s="179" t="s">
        <v>2953</v>
      </c>
      <c r="D858" s="426" t="s">
        <v>3024</v>
      </c>
      <c r="E858" s="192" t="s">
        <v>345</v>
      </c>
      <c r="F858" s="194">
        <v>12</v>
      </c>
      <c r="G858" s="196">
        <v>1500</v>
      </c>
      <c r="H858" s="206">
        <f t="shared" si="41"/>
        <v>18000</v>
      </c>
      <c r="I858" s="186"/>
      <c r="J858" s="196"/>
      <c r="K858" s="179" t="s">
        <v>3144</v>
      </c>
      <c r="L858" s="801">
        <f t="shared" si="43"/>
        <v>12</v>
      </c>
      <c r="M858" s="138">
        <f t="shared" si="42"/>
        <v>18000</v>
      </c>
    </row>
    <row r="859" s="157" customFormat="1" customHeight="1" spans="1:13">
      <c r="A859" s="142" t="s">
        <v>3183</v>
      </c>
      <c r="B859" s="179" t="s">
        <v>1192</v>
      </c>
      <c r="C859" s="179" t="s">
        <v>2938</v>
      </c>
      <c r="D859" s="426" t="s">
        <v>3023</v>
      </c>
      <c r="E859" s="192" t="s">
        <v>345</v>
      </c>
      <c r="F859" s="194">
        <v>8</v>
      </c>
      <c r="G859" s="196">
        <v>1500</v>
      </c>
      <c r="H859" s="206">
        <f t="shared" si="41"/>
        <v>12000</v>
      </c>
      <c r="I859" s="186"/>
      <c r="J859" s="196"/>
      <c r="K859" s="179" t="s">
        <v>3144</v>
      </c>
      <c r="L859" s="801">
        <f t="shared" si="43"/>
        <v>8</v>
      </c>
      <c r="M859" s="138">
        <f t="shared" si="42"/>
        <v>12000</v>
      </c>
    </row>
    <row r="860" s="157" customFormat="1" customHeight="1" spans="1:13">
      <c r="A860" s="142" t="s">
        <v>3183</v>
      </c>
      <c r="B860" s="179" t="s">
        <v>1192</v>
      </c>
      <c r="C860" s="196" t="s">
        <v>2838</v>
      </c>
      <c r="D860" s="426" t="s">
        <v>3099</v>
      </c>
      <c r="E860" s="191" t="s">
        <v>345</v>
      </c>
      <c r="F860" s="194">
        <v>28</v>
      </c>
      <c r="G860" s="196">
        <v>4500</v>
      </c>
      <c r="H860" s="206">
        <f t="shared" si="41"/>
        <v>126000</v>
      </c>
      <c r="I860" s="186"/>
      <c r="J860" s="196"/>
      <c r="K860" s="179" t="s">
        <v>3144</v>
      </c>
      <c r="L860" s="801">
        <f t="shared" si="43"/>
        <v>28</v>
      </c>
      <c r="M860" s="138">
        <f t="shared" si="42"/>
        <v>126000</v>
      </c>
    </row>
    <row r="861" s="157" customFormat="1" customHeight="1" spans="1:13">
      <c r="A861" s="142" t="s">
        <v>3183</v>
      </c>
      <c r="B861" s="179" t="s">
        <v>1192</v>
      </c>
      <c r="C861" s="179" t="s">
        <v>2926</v>
      </c>
      <c r="D861" s="276" t="s">
        <v>3101</v>
      </c>
      <c r="E861" s="192" t="s">
        <v>345</v>
      </c>
      <c r="F861" s="194">
        <v>4</v>
      </c>
      <c r="G861" s="196">
        <v>2500</v>
      </c>
      <c r="H861" s="206">
        <f t="shared" si="41"/>
        <v>10000</v>
      </c>
      <c r="I861" s="186"/>
      <c r="J861" s="196"/>
      <c r="K861" s="179" t="s">
        <v>3144</v>
      </c>
      <c r="L861" s="801">
        <f t="shared" si="43"/>
        <v>4</v>
      </c>
      <c r="M861" s="138">
        <f t="shared" si="42"/>
        <v>10000</v>
      </c>
    </row>
    <row r="862" s="157" customFormat="1" customHeight="1" spans="1:13">
      <c r="A862" s="142" t="s">
        <v>3183</v>
      </c>
      <c r="B862" s="179" t="s">
        <v>1192</v>
      </c>
      <c r="C862" s="179" t="s">
        <v>2974</v>
      </c>
      <c r="D862" s="426" t="s">
        <v>3151</v>
      </c>
      <c r="E862" s="192" t="s">
        <v>345</v>
      </c>
      <c r="F862" s="194">
        <v>28</v>
      </c>
      <c r="G862" s="196">
        <v>25000</v>
      </c>
      <c r="H862" s="206">
        <f t="shared" si="41"/>
        <v>700000</v>
      </c>
      <c r="I862" s="186"/>
      <c r="J862" s="196"/>
      <c r="K862" s="179" t="s">
        <v>3144</v>
      </c>
      <c r="L862" s="801">
        <f t="shared" si="43"/>
        <v>28</v>
      </c>
      <c r="M862" s="138">
        <f t="shared" si="42"/>
        <v>700000</v>
      </c>
    </row>
    <row r="863" s="157" customFormat="1" customHeight="1" spans="1:13">
      <c r="A863" s="142" t="s">
        <v>3183</v>
      </c>
      <c r="B863" s="179" t="s">
        <v>1192</v>
      </c>
      <c r="C863" s="179" t="s">
        <v>2862</v>
      </c>
      <c r="D863" s="317" t="s">
        <v>2864</v>
      </c>
      <c r="E863" s="192" t="s">
        <v>345</v>
      </c>
      <c r="F863" s="194">
        <v>8</v>
      </c>
      <c r="G863" s="196">
        <v>90</v>
      </c>
      <c r="H863" s="206">
        <f t="shared" si="41"/>
        <v>720</v>
      </c>
      <c r="I863" s="186"/>
      <c r="J863" s="196"/>
      <c r="K863" s="179" t="s">
        <v>3144</v>
      </c>
      <c r="L863" s="801">
        <f t="shared" si="43"/>
        <v>8</v>
      </c>
      <c r="M863" s="138">
        <f t="shared" si="42"/>
        <v>720</v>
      </c>
    </row>
    <row r="864" s="157" customFormat="1" customHeight="1" spans="1:13">
      <c r="A864" s="142" t="s">
        <v>3183</v>
      </c>
      <c r="B864" s="179" t="s">
        <v>1192</v>
      </c>
      <c r="C864" s="196" t="s">
        <v>3069</v>
      </c>
      <c r="D864" s="309" t="s">
        <v>3070</v>
      </c>
      <c r="E864" s="192" t="s">
        <v>345</v>
      </c>
      <c r="F864" s="194">
        <v>4</v>
      </c>
      <c r="G864" s="196">
        <v>2500</v>
      </c>
      <c r="H864" s="206">
        <f t="shared" si="41"/>
        <v>10000</v>
      </c>
      <c r="I864" s="186"/>
      <c r="J864" s="196"/>
      <c r="K864" s="179" t="s">
        <v>3144</v>
      </c>
      <c r="L864" s="801">
        <f t="shared" si="43"/>
        <v>4</v>
      </c>
      <c r="M864" s="138">
        <f t="shared" si="42"/>
        <v>10000</v>
      </c>
    </row>
    <row r="865" s="157" customFormat="1" customHeight="1" spans="1:13">
      <c r="A865" s="142" t="s">
        <v>3183</v>
      </c>
      <c r="B865" s="179" t="s">
        <v>1192</v>
      </c>
      <c r="C865" s="179" t="s">
        <v>2949</v>
      </c>
      <c r="D865" s="426" t="s">
        <v>3029</v>
      </c>
      <c r="E865" s="192" t="s">
        <v>345</v>
      </c>
      <c r="F865" s="194">
        <v>4</v>
      </c>
      <c r="G865" s="196">
        <v>800</v>
      </c>
      <c r="H865" s="206">
        <f t="shared" si="41"/>
        <v>3200</v>
      </c>
      <c r="I865" s="186"/>
      <c r="J865" s="196"/>
      <c r="K865" s="179" t="s">
        <v>3144</v>
      </c>
      <c r="L865" s="801">
        <f t="shared" si="43"/>
        <v>4</v>
      </c>
      <c r="M865" s="138">
        <f t="shared" si="42"/>
        <v>3200</v>
      </c>
    </row>
    <row r="866" s="157" customFormat="1" customHeight="1" spans="1:13">
      <c r="A866" s="142" t="s">
        <v>3183</v>
      </c>
      <c r="B866" s="196" t="s">
        <v>3152</v>
      </c>
      <c r="C866" s="179" t="s">
        <v>2951</v>
      </c>
      <c r="D866" s="317" t="s">
        <v>3015</v>
      </c>
      <c r="E866" s="192" t="s">
        <v>345</v>
      </c>
      <c r="F866" s="194">
        <v>4</v>
      </c>
      <c r="G866" s="196">
        <v>5000</v>
      </c>
      <c r="H866" s="206">
        <f t="shared" si="41"/>
        <v>20000</v>
      </c>
      <c r="I866" s="186"/>
      <c r="J866" s="196"/>
      <c r="K866" s="179" t="s">
        <v>3149</v>
      </c>
      <c r="L866" s="801">
        <f t="shared" si="43"/>
        <v>4</v>
      </c>
      <c r="M866" s="138">
        <f t="shared" si="42"/>
        <v>20000</v>
      </c>
    </row>
    <row r="867" s="157" customFormat="1" customHeight="1" spans="1:13">
      <c r="A867" s="142" t="s">
        <v>3183</v>
      </c>
      <c r="B867" s="196" t="s">
        <v>3152</v>
      </c>
      <c r="C867" s="179" t="s">
        <v>2938</v>
      </c>
      <c r="D867" s="426" t="s">
        <v>3023</v>
      </c>
      <c r="E867" s="192" t="s">
        <v>345</v>
      </c>
      <c r="F867" s="194">
        <v>4</v>
      </c>
      <c r="G867" s="196">
        <v>1500</v>
      </c>
      <c r="H867" s="206">
        <f t="shared" si="41"/>
        <v>6000</v>
      </c>
      <c r="I867" s="186"/>
      <c r="J867" s="196"/>
      <c r="K867" s="179" t="s">
        <v>3149</v>
      </c>
      <c r="L867" s="801">
        <f t="shared" si="43"/>
        <v>4</v>
      </c>
      <c r="M867" s="138">
        <f t="shared" si="42"/>
        <v>6000</v>
      </c>
    </row>
    <row r="868" s="157" customFormat="1" customHeight="1" spans="1:13">
      <c r="A868" s="142" t="s">
        <v>3183</v>
      </c>
      <c r="B868" s="196" t="s">
        <v>3152</v>
      </c>
      <c r="C868" s="196" t="s">
        <v>2838</v>
      </c>
      <c r="D868" s="426" t="s">
        <v>3099</v>
      </c>
      <c r="E868" s="191" t="s">
        <v>345</v>
      </c>
      <c r="F868" s="194">
        <v>4</v>
      </c>
      <c r="G868" s="196">
        <v>4500</v>
      </c>
      <c r="H868" s="206">
        <f t="shared" si="41"/>
        <v>18000</v>
      </c>
      <c r="I868" s="186"/>
      <c r="J868" s="196"/>
      <c r="K868" s="179" t="s">
        <v>3149</v>
      </c>
      <c r="L868" s="801">
        <f t="shared" si="43"/>
        <v>4</v>
      </c>
      <c r="M868" s="138">
        <f t="shared" si="42"/>
        <v>18000</v>
      </c>
    </row>
    <row r="869" s="157" customFormat="1" customHeight="1" spans="1:13">
      <c r="A869" s="142" t="s">
        <v>3187</v>
      </c>
      <c r="B869" s="179" t="s">
        <v>1155</v>
      </c>
      <c r="C869" s="179" t="s">
        <v>3006</v>
      </c>
      <c r="D869" s="426" t="s">
        <v>3143</v>
      </c>
      <c r="E869" s="192" t="s">
        <v>345</v>
      </c>
      <c r="F869" s="194">
        <v>60</v>
      </c>
      <c r="G869" s="196">
        <v>1000</v>
      </c>
      <c r="H869" s="206">
        <f t="shared" si="41"/>
        <v>60000</v>
      </c>
      <c r="I869" s="186"/>
      <c r="J869" s="196" t="s">
        <v>1374</v>
      </c>
      <c r="K869" s="179" t="s">
        <v>890</v>
      </c>
      <c r="L869" s="801">
        <f t="shared" si="43"/>
        <v>60</v>
      </c>
      <c r="M869" s="138">
        <f t="shared" si="42"/>
        <v>60000</v>
      </c>
    </row>
    <row r="870" s="157" customFormat="1" customHeight="1" spans="1:13">
      <c r="A870" s="142" t="s">
        <v>3187</v>
      </c>
      <c r="B870" s="179" t="s">
        <v>1155</v>
      </c>
      <c r="C870" s="179" t="s">
        <v>3008</v>
      </c>
      <c r="D870" s="317" t="s">
        <v>3009</v>
      </c>
      <c r="E870" s="192" t="s">
        <v>345</v>
      </c>
      <c r="F870" s="194">
        <v>60</v>
      </c>
      <c r="G870" s="196">
        <v>600</v>
      </c>
      <c r="H870" s="206">
        <f t="shared" si="41"/>
        <v>36000</v>
      </c>
      <c r="I870" s="186"/>
      <c r="J870" s="196" t="s">
        <v>1374</v>
      </c>
      <c r="K870" s="179" t="s">
        <v>890</v>
      </c>
      <c r="L870" s="801">
        <f t="shared" si="43"/>
        <v>60</v>
      </c>
      <c r="M870" s="138">
        <f t="shared" si="42"/>
        <v>36000</v>
      </c>
    </row>
    <row r="871" s="157" customFormat="1" customHeight="1" spans="1:13">
      <c r="A871" s="142" t="s">
        <v>3187</v>
      </c>
      <c r="B871" s="179" t="s">
        <v>1155</v>
      </c>
      <c r="C871" s="179" t="s">
        <v>3004</v>
      </c>
      <c r="D871" s="426" t="s">
        <v>3184</v>
      </c>
      <c r="E871" s="192" t="s">
        <v>229</v>
      </c>
      <c r="F871" s="194">
        <v>60</v>
      </c>
      <c r="G871" s="196">
        <v>500</v>
      </c>
      <c r="H871" s="206">
        <f t="shared" si="41"/>
        <v>30000</v>
      </c>
      <c r="I871" s="186"/>
      <c r="J871" s="196" t="s">
        <v>1374</v>
      </c>
      <c r="K871" s="179" t="s">
        <v>890</v>
      </c>
      <c r="L871" s="801">
        <f t="shared" si="43"/>
        <v>60</v>
      </c>
      <c r="M871" s="138">
        <f t="shared" si="42"/>
        <v>30000</v>
      </c>
    </row>
    <row r="872" s="157" customFormat="1" customHeight="1" spans="1:13">
      <c r="A872" s="142" t="s">
        <v>3187</v>
      </c>
      <c r="B872" s="213" t="s">
        <v>1355</v>
      </c>
      <c r="C872" s="179" t="s">
        <v>2862</v>
      </c>
      <c r="D872" s="317" t="s">
        <v>2864</v>
      </c>
      <c r="E872" s="192" t="s">
        <v>345</v>
      </c>
      <c r="F872" s="194">
        <v>4</v>
      </c>
      <c r="G872" s="186">
        <v>90</v>
      </c>
      <c r="H872" s="206">
        <f t="shared" si="41"/>
        <v>360</v>
      </c>
      <c r="I872" s="186"/>
      <c r="J872" s="196" t="s">
        <v>1375</v>
      </c>
      <c r="K872" s="179" t="s">
        <v>82</v>
      </c>
      <c r="L872" s="801">
        <f t="shared" si="43"/>
        <v>4</v>
      </c>
      <c r="M872" s="138">
        <f t="shared" si="42"/>
        <v>360</v>
      </c>
    </row>
    <row r="873" s="157" customFormat="1" customHeight="1" spans="1:13">
      <c r="A873" s="142" t="s">
        <v>3187</v>
      </c>
      <c r="B873" s="213" t="s">
        <v>1355</v>
      </c>
      <c r="C873" s="179" t="s">
        <v>3006</v>
      </c>
      <c r="D873" s="426" t="s">
        <v>3143</v>
      </c>
      <c r="E873" s="192" t="s">
        <v>345</v>
      </c>
      <c r="F873" s="194">
        <v>4</v>
      </c>
      <c r="G873" s="196">
        <v>1000</v>
      </c>
      <c r="H873" s="206">
        <f t="shared" si="41"/>
        <v>4000</v>
      </c>
      <c r="I873" s="186"/>
      <c r="J873" s="196" t="s">
        <v>1375</v>
      </c>
      <c r="K873" s="179" t="s">
        <v>82</v>
      </c>
      <c r="L873" s="801">
        <f t="shared" si="43"/>
        <v>4</v>
      </c>
      <c r="M873" s="138">
        <f t="shared" si="42"/>
        <v>4000</v>
      </c>
    </row>
    <row r="874" s="157" customFormat="1" customHeight="1" spans="1:13">
      <c r="A874" s="142" t="s">
        <v>3187</v>
      </c>
      <c r="B874" s="213" t="s">
        <v>1355</v>
      </c>
      <c r="C874" s="179" t="s">
        <v>3008</v>
      </c>
      <c r="D874" s="317" t="s">
        <v>3009</v>
      </c>
      <c r="E874" s="192" t="s">
        <v>345</v>
      </c>
      <c r="F874" s="194">
        <v>4</v>
      </c>
      <c r="G874" s="196">
        <v>600</v>
      </c>
      <c r="H874" s="206">
        <f t="shared" si="41"/>
        <v>2400</v>
      </c>
      <c r="I874" s="186"/>
      <c r="J874" s="196" t="s">
        <v>1356</v>
      </c>
      <c r="K874" s="179" t="s">
        <v>82</v>
      </c>
      <c r="L874" s="801">
        <f t="shared" si="43"/>
        <v>4</v>
      </c>
      <c r="M874" s="138">
        <f t="shared" si="42"/>
        <v>2400</v>
      </c>
    </row>
    <row r="875" s="157" customFormat="1" customHeight="1" spans="1:13">
      <c r="A875" s="142" t="s">
        <v>3187</v>
      </c>
      <c r="B875" s="213" t="s">
        <v>1355</v>
      </c>
      <c r="C875" s="179" t="s">
        <v>3004</v>
      </c>
      <c r="D875" s="426" t="s">
        <v>3184</v>
      </c>
      <c r="E875" s="192" t="s">
        <v>229</v>
      </c>
      <c r="F875" s="194">
        <v>8</v>
      </c>
      <c r="G875" s="196">
        <v>500</v>
      </c>
      <c r="H875" s="206">
        <f t="shared" si="41"/>
        <v>4000</v>
      </c>
      <c r="I875" s="186"/>
      <c r="J875" s="196" t="s">
        <v>1356</v>
      </c>
      <c r="K875" s="179" t="s">
        <v>82</v>
      </c>
      <c r="L875" s="801">
        <f t="shared" si="43"/>
        <v>8</v>
      </c>
      <c r="M875" s="138">
        <f t="shared" si="42"/>
        <v>4000</v>
      </c>
    </row>
    <row r="876" s="157" customFormat="1" customHeight="1" spans="1:13">
      <c r="A876" s="142" t="s">
        <v>3187</v>
      </c>
      <c r="B876" s="213" t="s">
        <v>1355</v>
      </c>
      <c r="C876" s="179" t="s">
        <v>2972</v>
      </c>
      <c r="D876" s="426" t="s">
        <v>2973</v>
      </c>
      <c r="E876" s="179" t="s">
        <v>229</v>
      </c>
      <c r="F876" s="206">
        <v>4</v>
      </c>
      <c r="G876" s="196">
        <v>2000</v>
      </c>
      <c r="H876" s="206">
        <f t="shared" si="41"/>
        <v>8000</v>
      </c>
      <c r="I876" s="186"/>
      <c r="J876" s="196" t="s">
        <v>1356</v>
      </c>
      <c r="K876" s="179" t="s">
        <v>82</v>
      </c>
      <c r="L876" s="801">
        <f t="shared" si="43"/>
        <v>4</v>
      </c>
      <c r="M876" s="138">
        <f t="shared" si="42"/>
        <v>8000</v>
      </c>
    </row>
    <row r="877" s="157" customFormat="1" customHeight="1" spans="1:13">
      <c r="A877" s="142" t="s">
        <v>3187</v>
      </c>
      <c r="B877" s="179" t="s">
        <v>1165</v>
      </c>
      <c r="C877" s="179" t="s">
        <v>2951</v>
      </c>
      <c r="D877" s="317" t="s">
        <v>3015</v>
      </c>
      <c r="E877" s="192" t="s">
        <v>345</v>
      </c>
      <c r="F877" s="194">
        <v>52</v>
      </c>
      <c r="G877" s="196">
        <v>5000</v>
      </c>
      <c r="H877" s="206">
        <f t="shared" si="41"/>
        <v>260000</v>
      </c>
      <c r="I877" s="186"/>
      <c r="J877" s="196" t="s">
        <v>1377</v>
      </c>
      <c r="K877" s="179" t="s">
        <v>890</v>
      </c>
      <c r="L877" s="801">
        <f t="shared" si="43"/>
        <v>52</v>
      </c>
      <c r="M877" s="138">
        <f t="shared" si="42"/>
        <v>260000</v>
      </c>
    </row>
    <row r="878" s="157" customFormat="1" customHeight="1" spans="1:13">
      <c r="A878" s="142" t="s">
        <v>3187</v>
      </c>
      <c r="B878" s="179" t="s">
        <v>1165</v>
      </c>
      <c r="C878" s="196" t="s">
        <v>3013</v>
      </c>
      <c r="D878" s="276" t="s">
        <v>3014</v>
      </c>
      <c r="E878" s="192" t="s">
        <v>345</v>
      </c>
      <c r="F878" s="194">
        <v>12</v>
      </c>
      <c r="G878" s="186">
        <v>1200</v>
      </c>
      <c r="H878" s="206">
        <f t="shared" si="41"/>
        <v>14400</v>
      </c>
      <c r="I878" s="186"/>
      <c r="J878" s="196" t="s">
        <v>1377</v>
      </c>
      <c r="K878" s="179" t="s">
        <v>890</v>
      </c>
      <c r="L878" s="801">
        <f t="shared" si="43"/>
        <v>12</v>
      </c>
      <c r="M878" s="138">
        <f t="shared" si="42"/>
        <v>14400</v>
      </c>
    </row>
    <row r="879" s="157" customFormat="1" customHeight="1" spans="1:13">
      <c r="A879" s="142" t="s">
        <v>3187</v>
      </c>
      <c r="B879" s="179" t="s">
        <v>1165</v>
      </c>
      <c r="C879" s="196" t="s">
        <v>3040</v>
      </c>
      <c r="D879" s="309" t="s">
        <v>3041</v>
      </c>
      <c r="E879" s="192" t="s">
        <v>345</v>
      </c>
      <c r="F879" s="194">
        <v>4</v>
      </c>
      <c r="G879" s="196">
        <v>2000</v>
      </c>
      <c r="H879" s="206">
        <f t="shared" si="41"/>
        <v>8000</v>
      </c>
      <c r="I879" s="186"/>
      <c r="J879" s="196" t="s">
        <v>1377</v>
      </c>
      <c r="K879" s="179" t="s">
        <v>890</v>
      </c>
      <c r="L879" s="801">
        <f t="shared" si="43"/>
        <v>4</v>
      </c>
      <c r="M879" s="138">
        <f t="shared" si="42"/>
        <v>8000</v>
      </c>
    </row>
    <row r="880" s="157" customFormat="1" customHeight="1" spans="1:13">
      <c r="A880" s="142" t="s">
        <v>3187</v>
      </c>
      <c r="B880" s="179" t="s">
        <v>1165</v>
      </c>
      <c r="C880" s="179" t="s">
        <v>2926</v>
      </c>
      <c r="D880" s="276" t="s">
        <v>3101</v>
      </c>
      <c r="E880" s="192" t="s">
        <v>345</v>
      </c>
      <c r="F880" s="194">
        <v>8</v>
      </c>
      <c r="G880" s="196">
        <v>2500</v>
      </c>
      <c r="H880" s="206">
        <f t="shared" si="41"/>
        <v>20000</v>
      </c>
      <c r="I880" s="186"/>
      <c r="J880" s="196" t="s">
        <v>1377</v>
      </c>
      <c r="K880" s="179" t="s">
        <v>890</v>
      </c>
      <c r="L880" s="801">
        <f t="shared" si="43"/>
        <v>8</v>
      </c>
      <c r="M880" s="138">
        <f t="shared" si="42"/>
        <v>20000</v>
      </c>
    </row>
    <row r="881" s="157" customFormat="1" customHeight="1" spans="1:13">
      <c r="A881" s="142" t="s">
        <v>3187</v>
      </c>
      <c r="B881" s="179" t="s">
        <v>1165</v>
      </c>
      <c r="C881" s="179" t="s">
        <v>2862</v>
      </c>
      <c r="D881" s="317" t="s">
        <v>2864</v>
      </c>
      <c r="E881" s="192" t="s">
        <v>345</v>
      </c>
      <c r="F881" s="194">
        <v>44</v>
      </c>
      <c r="G881" s="186">
        <v>90</v>
      </c>
      <c r="H881" s="206">
        <f t="shared" si="41"/>
        <v>3960</v>
      </c>
      <c r="I881" s="186"/>
      <c r="J881" s="196" t="s">
        <v>1377</v>
      </c>
      <c r="K881" s="179" t="s">
        <v>890</v>
      </c>
      <c r="L881" s="801">
        <f t="shared" si="43"/>
        <v>44</v>
      </c>
      <c r="M881" s="138">
        <f t="shared" si="42"/>
        <v>3960</v>
      </c>
    </row>
    <row r="882" s="157" customFormat="1" customHeight="1" spans="1:13">
      <c r="A882" s="142" t="s">
        <v>3187</v>
      </c>
      <c r="B882" s="179" t="s">
        <v>1165</v>
      </c>
      <c r="C882" s="179" t="s">
        <v>2949</v>
      </c>
      <c r="D882" s="426" t="s">
        <v>3029</v>
      </c>
      <c r="E882" s="192" t="s">
        <v>345</v>
      </c>
      <c r="F882" s="194">
        <v>4</v>
      </c>
      <c r="G882" s="186">
        <v>800</v>
      </c>
      <c r="H882" s="206">
        <f t="shared" si="41"/>
        <v>3200</v>
      </c>
      <c r="I882" s="186"/>
      <c r="J882" s="196" t="s">
        <v>1377</v>
      </c>
      <c r="K882" s="179" t="s">
        <v>890</v>
      </c>
      <c r="L882" s="801">
        <f t="shared" si="43"/>
        <v>4</v>
      </c>
      <c r="M882" s="138">
        <f t="shared" si="42"/>
        <v>3200</v>
      </c>
    </row>
    <row r="883" s="157" customFormat="1" customHeight="1" spans="1:13">
      <c r="A883" s="142" t="s">
        <v>3187</v>
      </c>
      <c r="B883" s="179" t="s">
        <v>1167</v>
      </c>
      <c r="C883" s="179" t="s">
        <v>2938</v>
      </c>
      <c r="D883" s="426" t="s">
        <v>3023</v>
      </c>
      <c r="E883" s="192" t="s">
        <v>345</v>
      </c>
      <c r="F883" s="194">
        <v>4</v>
      </c>
      <c r="G883" s="196">
        <v>1500</v>
      </c>
      <c r="H883" s="206">
        <f t="shared" si="41"/>
        <v>6000</v>
      </c>
      <c r="I883" s="186"/>
      <c r="J883" s="196" t="s">
        <v>1378</v>
      </c>
      <c r="K883" s="179" t="s">
        <v>3144</v>
      </c>
      <c r="L883" s="801">
        <f t="shared" si="43"/>
        <v>4</v>
      </c>
      <c r="M883" s="138">
        <f t="shared" si="42"/>
        <v>6000</v>
      </c>
    </row>
    <row r="884" s="157" customFormat="1" customHeight="1" spans="1:13">
      <c r="A884" s="142" t="s">
        <v>3187</v>
      </c>
      <c r="B884" s="179" t="s">
        <v>1167</v>
      </c>
      <c r="C884" s="196" t="s">
        <v>2838</v>
      </c>
      <c r="D884" s="426" t="s">
        <v>3099</v>
      </c>
      <c r="E884" s="191" t="s">
        <v>345</v>
      </c>
      <c r="F884" s="194">
        <v>4</v>
      </c>
      <c r="G884" s="196">
        <v>4500</v>
      </c>
      <c r="H884" s="206">
        <f t="shared" si="41"/>
        <v>18000</v>
      </c>
      <c r="I884" s="186"/>
      <c r="J884" s="196" t="s">
        <v>1378</v>
      </c>
      <c r="K884" s="179" t="s">
        <v>3144</v>
      </c>
      <c r="L884" s="801">
        <f t="shared" si="43"/>
        <v>4</v>
      </c>
      <c r="M884" s="138">
        <f t="shared" si="42"/>
        <v>18000</v>
      </c>
    </row>
    <row r="885" s="157" customFormat="1" customHeight="1" spans="1:13">
      <c r="A885" s="142" t="s">
        <v>3187</v>
      </c>
      <c r="B885" s="179" t="s">
        <v>1171</v>
      </c>
      <c r="C885" s="179" t="s">
        <v>2850</v>
      </c>
      <c r="D885" s="426" t="s">
        <v>3088</v>
      </c>
      <c r="E885" s="192" t="s">
        <v>345</v>
      </c>
      <c r="F885" s="194">
        <v>4</v>
      </c>
      <c r="G885" s="196">
        <v>2000</v>
      </c>
      <c r="H885" s="206">
        <f t="shared" si="41"/>
        <v>8000</v>
      </c>
      <c r="I885" s="186"/>
      <c r="J885" s="196" t="s">
        <v>1380</v>
      </c>
      <c r="K885" s="179" t="s">
        <v>3144</v>
      </c>
      <c r="L885" s="801">
        <f t="shared" si="43"/>
        <v>4</v>
      </c>
      <c r="M885" s="138">
        <f t="shared" si="42"/>
        <v>8000</v>
      </c>
    </row>
    <row r="886" s="157" customFormat="1" customHeight="1" spans="1:13">
      <c r="A886" s="142" t="s">
        <v>3187</v>
      </c>
      <c r="B886" s="179" t="s">
        <v>1173</v>
      </c>
      <c r="C886" s="179" t="s">
        <v>2951</v>
      </c>
      <c r="D886" s="317" t="s">
        <v>3015</v>
      </c>
      <c r="E886" s="192" t="s">
        <v>345</v>
      </c>
      <c r="F886" s="194">
        <v>4</v>
      </c>
      <c r="G886" s="196">
        <v>5000</v>
      </c>
      <c r="H886" s="206">
        <f t="shared" si="41"/>
        <v>20000</v>
      </c>
      <c r="I886" s="186"/>
      <c r="J886" s="196" t="s">
        <v>1381</v>
      </c>
      <c r="K886" s="179" t="s">
        <v>3144</v>
      </c>
      <c r="L886" s="801">
        <f t="shared" si="43"/>
        <v>4</v>
      </c>
      <c r="M886" s="138">
        <f t="shared" si="42"/>
        <v>20000</v>
      </c>
    </row>
    <row r="887" s="157" customFormat="1" customHeight="1" spans="1:13">
      <c r="A887" s="142" t="s">
        <v>3187</v>
      </c>
      <c r="B887" s="179" t="s">
        <v>1173</v>
      </c>
      <c r="C887" s="179" t="s">
        <v>2938</v>
      </c>
      <c r="D887" s="426" t="s">
        <v>3023</v>
      </c>
      <c r="E887" s="192" t="s">
        <v>345</v>
      </c>
      <c r="F887" s="194">
        <v>4</v>
      </c>
      <c r="G887" s="196">
        <v>1500</v>
      </c>
      <c r="H887" s="206">
        <f t="shared" si="41"/>
        <v>6000</v>
      </c>
      <c r="I887" s="186"/>
      <c r="J887" s="196" t="s">
        <v>1381</v>
      </c>
      <c r="K887" s="179" t="s">
        <v>3144</v>
      </c>
      <c r="L887" s="801">
        <f t="shared" si="43"/>
        <v>4</v>
      </c>
      <c r="M887" s="138">
        <f t="shared" si="42"/>
        <v>6000</v>
      </c>
    </row>
    <row r="888" s="157" customFormat="1" customHeight="1" spans="1:13">
      <c r="A888" s="142" t="s">
        <v>3187</v>
      </c>
      <c r="B888" s="179" t="s">
        <v>1173</v>
      </c>
      <c r="C888" s="196" t="s">
        <v>2838</v>
      </c>
      <c r="D888" s="426" t="s">
        <v>3099</v>
      </c>
      <c r="E888" s="191" t="s">
        <v>345</v>
      </c>
      <c r="F888" s="194">
        <v>4</v>
      </c>
      <c r="G888" s="196">
        <v>4500</v>
      </c>
      <c r="H888" s="206">
        <f t="shared" si="41"/>
        <v>18000</v>
      </c>
      <c r="I888" s="186"/>
      <c r="J888" s="196" t="s">
        <v>1381</v>
      </c>
      <c r="K888" s="179" t="s">
        <v>3144</v>
      </c>
      <c r="L888" s="801">
        <f t="shared" si="43"/>
        <v>4</v>
      </c>
      <c r="M888" s="138">
        <f t="shared" si="42"/>
        <v>18000</v>
      </c>
    </row>
    <row r="889" s="157" customFormat="1" customHeight="1" spans="1:13">
      <c r="A889" s="142" t="s">
        <v>3187</v>
      </c>
      <c r="B889" s="179" t="s">
        <v>1178</v>
      </c>
      <c r="C889" s="179" t="s">
        <v>2846</v>
      </c>
      <c r="D889" s="426" t="s">
        <v>3043</v>
      </c>
      <c r="E889" s="192" t="s">
        <v>345</v>
      </c>
      <c r="F889" s="194">
        <v>4</v>
      </c>
      <c r="G889" s="196">
        <v>3500</v>
      </c>
      <c r="H889" s="206">
        <f t="shared" si="41"/>
        <v>14000</v>
      </c>
      <c r="I889" s="186"/>
      <c r="J889" s="196" t="s">
        <v>1384</v>
      </c>
      <c r="K889" s="179" t="s">
        <v>3149</v>
      </c>
      <c r="L889" s="801">
        <f t="shared" si="43"/>
        <v>4</v>
      </c>
      <c r="M889" s="138">
        <f t="shared" si="42"/>
        <v>14000</v>
      </c>
    </row>
    <row r="890" s="157" customFormat="1" customHeight="1" spans="1:13">
      <c r="A890" s="142" t="s">
        <v>3187</v>
      </c>
      <c r="B890" s="179" t="s">
        <v>908</v>
      </c>
      <c r="C890" s="179" t="s">
        <v>2951</v>
      </c>
      <c r="D890" s="317" t="s">
        <v>3015</v>
      </c>
      <c r="E890" s="192" t="s">
        <v>345</v>
      </c>
      <c r="F890" s="194">
        <v>8</v>
      </c>
      <c r="G890" s="196">
        <v>5000</v>
      </c>
      <c r="H890" s="206">
        <f t="shared" si="41"/>
        <v>40000</v>
      </c>
      <c r="I890" s="186"/>
      <c r="J890" s="196" t="s">
        <v>1385</v>
      </c>
      <c r="K890" s="179" t="s">
        <v>3149</v>
      </c>
      <c r="L890" s="801">
        <f t="shared" si="43"/>
        <v>8</v>
      </c>
      <c r="M890" s="138">
        <f t="shared" si="42"/>
        <v>40000</v>
      </c>
    </row>
    <row r="891" s="157" customFormat="1" customHeight="1" spans="1:13">
      <c r="A891" s="142" t="s">
        <v>3187</v>
      </c>
      <c r="B891" s="179" t="s">
        <v>908</v>
      </c>
      <c r="C891" s="196" t="s">
        <v>3040</v>
      </c>
      <c r="D891" s="309" t="s">
        <v>3041</v>
      </c>
      <c r="E891" s="192" t="s">
        <v>345</v>
      </c>
      <c r="F891" s="194">
        <v>4</v>
      </c>
      <c r="G891" s="186">
        <v>2000</v>
      </c>
      <c r="H891" s="206">
        <f t="shared" si="41"/>
        <v>8000</v>
      </c>
      <c r="I891" s="186"/>
      <c r="J891" s="196" t="s">
        <v>1385</v>
      </c>
      <c r="K891" s="179" t="s">
        <v>3149</v>
      </c>
      <c r="L891" s="801">
        <f t="shared" si="43"/>
        <v>4</v>
      </c>
      <c r="M891" s="138">
        <f t="shared" si="42"/>
        <v>8000</v>
      </c>
    </row>
    <row r="892" s="157" customFormat="1" customHeight="1" spans="1:13">
      <c r="A892" s="142" t="s">
        <v>3187</v>
      </c>
      <c r="B892" s="179" t="s">
        <v>908</v>
      </c>
      <c r="C892" s="179" t="s">
        <v>2926</v>
      </c>
      <c r="D892" s="276" t="s">
        <v>3101</v>
      </c>
      <c r="E892" s="192" t="s">
        <v>345</v>
      </c>
      <c r="F892" s="194">
        <v>4</v>
      </c>
      <c r="G892" s="196">
        <v>2500</v>
      </c>
      <c r="H892" s="206">
        <f t="shared" si="41"/>
        <v>10000</v>
      </c>
      <c r="I892" s="186"/>
      <c r="J892" s="196" t="s">
        <v>1385</v>
      </c>
      <c r="K892" s="179" t="s">
        <v>3149</v>
      </c>
      <c r="L892" s="801">
        <f t="shared" si="43"/>
        <v>4</v>
      </c>
      <c r="M892" s="138">
        <f t="shared" si="42"/>
        <v>10000</v>
      </c>
    </row>
    <row r="893" s="157" customFormat="1" customHeight="1" spans="1:13">
      <c r="A893" s="142" t="s">
        <v>3187</v>
      </c>
      <c r="B893" s="179" t="s">
        <v>908</v>
      </c>
      <c r="C893" s="179" t="s">
        <v>2862</v>
      </c>
      <c r="D893" s="317" t="s">
        <v>2864</v>
      </c>
      <c r="E893" s="192" t="s">
        <v>345</v>
      </c>
      <c r="F893" s="194">
        <v>4</v>
      </c>
      <c r="G893" s="186">
        <v>90</v>
      </c>
      <c r="H893" s="206">
        <f t="shared" si="41"/>
        <v>360</v>
      </c>
      <c r="I893" s="186"/>
      <c r="J893" s="196" t="s">
        <v>1385</v>
      </c>
      <c r="K893" s="179" t="s">
        <v>3149</v>
      </c>
      <c r="L893" s="801">
        <f t="shared" si="43"/>
        <v>4</v>
      </c>
      <c r="M893" s="138">
        <f t="shared" si="42"/>
        <v>360</v>
      </c>
    </row>
    <row r="894" s="157" customFormat="1" customHeight="1" spans="1:13">
      <c r="A894" s="142" t="s">
        <v>3187</v>
      </c>
      <c r="B894" s="179" t="s">
        <v>908</v>
      </c>
      <c r="C894" s="179" t="s">
        <v>2949</v>
      </c>
      <c r="D894" s="426" t="s">
        <v>3029</v>
      </c>
      <c r="E894" s="192" t="s">
        <v>345</v>
      </c>
      <c r="F894" s="194">
        <v>4</v>
      </c>
      <c r="G894" s="186">
        <v>800</v>
      </c>
      <c r="H894" s="206">
        <f t="shared" si="41"/>
        <v>3200</v>
      </c>
      <c r="I894" s="186"/>
      <c r="J894" s="196" t="s">
        <v>1385</v>
      </c>
      <c r="K894" s="179" t="s">
        <v>3149</v>
      </c>
      <c r="L894" s="801">
        <f t="shared" si="43"/>
        <v>4</v>
      </c>
      <c r="M894" s="138">
        <f t="shared" si="42"/>
        <v>3200</v>
      </c>
    </row>
    <row r="895" s="157" customFormat="1" customHeight="1" spans="1:13">
      <c r="A895" s="142" t="s">
        <v>3187</v>
      </c>
      <c r="B895" s="179" t="s">
        <v>910</v>
      </c>
      <c r="C895" s="179" t="s">
        <v>2951</v>
      </c>
      <c r="D895" s="317" t="s">
        <v>3015</v>
      </c>
      <c r="E895" s="192" t="s">
        <v>345</v>
      </c>
      <c r="F895" s="194">
        <v>8</v>
      </c>
      <c r="G895" s="196">
        <v>5000</v>
      </c>
      <c r="H895" s="206">
        <f t="shared" si="41"/>
        <v>40000</v>
      </c>
      <c r="I895" s="186"/>
      <c r="J895" s="196" t="s">
        <v>1386</v>
      </c>
      <c r="K895" s="179" t="s">
        <v>3149</v>
      </c>
      <c r="L895" s="801">
        <f t="shared" si="43"/>
        <v>8</v>
      </c>
      <c r="M895" s="138">
        <f t="shared" si="42"/>
        <v>40000</v>
      </c>
    </row>
    <row r="896" s="157" customFormat="1" customHeight="1" spans="1:13">
      <c r="A896" s="142" t="s">
        <v>3187</v>
      </c>
      <c r="B896" s="179" t="s">
        <v>910</v>
      </c>
      <c r="C896" s="196" t="s">
        <v>3013</v>
      </c>
      <c r="D896" s="276" t="s">
        <v>3014</v>
      </c>
      <c r="E896" s="192" t="s">
        <v>345</v>
      </c>
      <c r="F896" s="194">
        <v>4</v>
      </c>
      <c r="G896" s="186">
        <v>1200</v>
      </c>
      <c r="H896" s="206">
        <f t="shared" si="41"/>
        <v>4800</v>
      </c>
      <c r="I896" s="186"/>
      <c r="J896" s="196" t="s">
        <v>1386</v>
      </c>
      <c r="K896" s="179" t="s">
        <v>3149</v>
      </c>
      <c r="L896" s="801">
        <f t="shared" si="43"/>
        <v>4</v>
      </c>
      <c r="M896" s="138">
        <f t="shared" si="42"/>
        <v>4800</v>
      </c>
    </row>
    <row r="897" s="157" customFormat="1" customHeight="1" spans="1:13">
      <c r="A897" s="142" t="s">
        <v>3187</v>
      </c>
      <c r="B897" s="179" t="s">
        <v>910</v>
      </c>
      <c r="C897" s="179" t="s">
        <v>2844</v>
      </c>
      <c r="D897" s="426" t="s">
        <v>3068</v>
      </c>
      <c r="E897" s="192" t="s">
        <v>345</v>
      </c>
      <c r="F897" s="194">
        <v>4</v>
      </c>
      <c r="G897" s="196">
        <v>7000</v>
      </c>
      <c r="H897" s="206">
        <f t="shared" si="41"/>
        <v>28000</v>
      </c>
      <c r="I897" s="186"/>
      <c r="J897" s="196" t="s">
        <v>1386</v>
      </c>
      <c r="K897" s="179" t="s">
        <v>3149</v>
      </c>
      <c r="L897" s="801">
        <f t="shared" si="43"/>
        <v>4</v>
      </c>
      <c r="M897" s="138">
        <f t="shared" si="42"/>
        <v>28000</v>
      </c>
    </row>
    <row r="898" s="157" customFormat="1" customHeight="1" spans="1:13">
      <c r="A898" s="142" t="s">
        <v>3187</v>
      </c>
      <c r="B898" s="179" t="s">
        <v>910</v>
      </c>
      <c r="C898" s="179" t="s">
        <v>2862</v>
      </c>
      <c r="D898" s="317" t="s">
        <v>2864</v>
      </c>
      <c r="E898" s="192" t="s">
        <v>345</v>
      </c>
      <c r="F898" s="194">
        <v>4</v>
      </c>
      <c r="G898" s="186">
        <v>90</v>
      </c>
      <c r="H898" s="206">
        <f t="shared" si="41"/>
        <v>360</v>
      </c>
      <c r="I898" s="186"/>
      <c r="J898" s="196" t="s">
        <v>1386</v>
      </c>
      <c r="K898" s="179" t="s">
        <v>3149</v>
      </c>
      <c r="L898" s="801">
        <f t="shared" si="43"/>
        <v>4</v>
      </c>
      <c r="M898" s="138">
        <f t="shared" si="42"/>
        <v>360</v>
      </c>
    </row>
    <row r="899" s="157" customFormat="1" customHeight="1" spans="1:13">
      <c r="A899" s="142" t="s">
        <v>3187</v>
      </c>
      <c r="B899" s="179" t="s">
        <v>910</v>
      </c>
      <c r="C899" s="179" t="s">
        <v>2949</v>
      </c>
      <c r="D899" s="426" t="s">
        <v>3029</v>
      </c>
      <c r="E899" s="192" t="s">
        <v>345</v>
      </c>
      <c r="F899" s="194">
        <v>4</v>
      </c>
      <c r="G899" s="186">
        <v>800</v>
      </c>
      <c r="H899" s="206">
        <f t="shared" si="41"/>
        <v>3200</v>
      </c>
      <c r="I899" s="186"/>
      <c r="J899" s="196" t="s">
        <v>1386</v>
      </c>
      <c r="K899" s="179" t="s">
        <v>3149</v>
      </c>
      <c r="L899" s="801">
        <f t="shared" si="43"/>
        <v>4</v>
      </c>
      <c r="M899" s="138">
        <f t="shared" si="42"/>
        <v>3200</v>
      </c>
    </row>
    <row r="900" s="157" customFormat="1" customHeight="1" spans="1:13">
      <c r="A900" s="142" t="s">
        <v>3187</v>
      </c>
      <c r="B900" s="179" t="s">
        <v>913</v>
      </c>
      <c r="C900" s="179" t="s">
        <v>2951</v>
      </c>
      <c r="D900" s="317" t="s">
        <v>3015</v>
      </c>
      <c r="E900" s="192" t="s">
        <v>345</v>
      </c>
      <c r="F900" s="194">
        <v>8</v>
      </c>
      <c r="G900" s="196">
        <v>5000</v>
      </c>
      <c r="H900" s="206">
        <f t="shared" si="41"/>
        <v>40000</v>
      </c>
      <c r="I900" s="186"/>
      <c r="J900" s="196" t="s">
        <v>1387</v>
      </c>
      <c r="K900" s="179" t="s">
        <v>3149</v>
      </c>
      <c r="L900" s="801">
        <f t="shared" si="43"/>
        <v>8</v>
      </c>
      <c r="M900" s="138">
        <f t="shared" si="42"/>
        <v>40000</v>
      </c>
    </row>
    <row r="901" s="157" customFormat="1" customHeight="1" spans="1:13">
      <c r="A901" s="142" t="s">
        <v>3187</v>
      </c>
      <c r="B901" s="179" t="s">
        <v>913</v>
      </c>
      <c r="C901" s="196" t="s">
        <v>3013</v>
      </c>
      <c r="D901" s="276" t="s">
        <v>3014</v>
      </c>
      <c r="E901" s="192" t="s">
        <v>345</v>
      </c>
      <c r="F901" s="194">
        <v>4</v>
      </c>
      <c r="G901" s="186">
        <v>1200</v>
      </c>
      <c r="H901" s="206">
        <f t="shared" ref="H901:H924" si="44" xml:space="preserve">F901*G901</f>
        <v>4800</v>
      </c>
      <c r="I901" s="186"/>
      <c r="J901" s="196" t="s">
        <v>1387</v>
      </c>
      <c r="K901" s="179" t="s">
        <v>3149</v>
      </c>
      <c r="L901" s="801">
        <f t="shared" si="43"/>
        <v>4</v>
      </c>
      <c r="M901" s="138">
        <f t="shared" ref="M901:M964" si="45" xml:space="preserve">G901*L901</f>
        <v>4800</v>
      </c>
    </row>
    <row r="902" s="157" customFormat="1" customHeight="1" spans="1:13">
      <c r="A902" s="142" t="s">
        <v>3187</v>
      </c>
      <c r="B902" s="179" t="s">
        <v>913</v>
      </c>
      <c r="C902" s="179" t="s">
        <v>2862</v>
      </c>
      <c r="D902" s="317" t="s">
        <v>2864</v>
      </c>
      <c r="E902" s="192" t="s">
        <v>345</v>
      </c>
      <c r="F902" s="194">
        <v>4</v>
      </c>
      <c r="G902" s="186">
        <v>90</v>
      </c>
      <c r="H902" s="206">
        <f t="shared" si="44"/>
        <v>360</v>
      </c>
      <c r="I902" s="186"/>
      <c r="J902" s="196" t="s">
        <v>1387</v>
      </c>
      <c r="K902" s="179" t="s">
        <v>3149</v>
      </c>
      <c r="L902" s="801">
        <f t="shared" si="43"/>
        <v>4</v>
      </c>
      <c r="M902" s="138">
        <f t="shared" si="45"/>
        <v>360</v>
      </c>
    </row>
    <row r="903" s="157" customFormat="1" customHeight="1" spans="1:13">
      <c r="A903" s="142" t="s">
        <v>3187</v>
      </c>
      <c r="B903" s="179" t="s">
        <v>913</v>
      </c>
      <c r="C903" s="179" t="s">
        <v>2949</v>
      </c>
      <c r="D903" s="426" t="s">
        <v>3029</v>
      </c>
      <c r="E903" s="192" t="s">
        <v>345</v>
      </c>
      <c r="F903" s="194">
        <v>4</v>
      </c>
      <c r="G903" s="186">
        <v>800</v>
      </c>
      <c r="H903" s="206">
        <f t="shared" si="44"/>
        <v>3200</v>
      </c>
      <c r="I903" s="186"/>
      <c r="J903" s="196" t="s">
        <v>1387</v>
      </c>
      <c r="K903" s="179" t="s">
        <v>3149</v>
      </c>
      <c r="L903" s="801">
        <f t="shared" si="43"/>
        <v>4</v>
      </c>
      <c r="M903" s="138">
        <f t="shared" si="45"/>
        <v>3200</v>
      </c>
    </row>
    <row r="904" s="157" customFormat="1" customHeight="1" spans="1:13">
      <c r="A904" s="142" t="s">
        <v>3187</v>
      </c>
      <c r="B904" s="179" t="s">
        <v>3154</v>
      </c>
      <c r="C904" s="179" t="s">
        <v>2862</v>
      </c>
      <c r="D904" s="317" t="s">
        <v>2864</v>
      </c>
      <c r="E904" s="192" t="s">
        <v>345</v>
      </c>
      <c r="F904" s="194">
        <v>8</v>
      </c>
      <c r="G904" s="196">
        <v>90</v>
      </c>
      <c r="H904" s="206">
        <f t="shared" si="44"/>
        <v>720</v>
      </c>
      <c r="I904" s="186"/>
      <c r="J904" s="196" t="s">
        <v>3188</v>
      </c>
      <c r="K904" s="179" t="s">
        <v>3149</v>
      </c>
      <c r="L904" s="801">
        <f t="shared" si="43"/>
        <v>8</v>
      </c>
      <c r="M904" s="138">
        <f t="shared" si="45"/>
        <v>720</v>
      </c>
    </row>
    <row r="905" s="157" customFormat="1" customHeight="1" spans="1:13">
      <c r="A905" s="142" t="s">
        <v>3187</v>
      </c>
      <c r="B905" s="179" t="s">
        <v>3154</v>
      </c>
      <c r="C905" s="179" t="s">
        <v>3004</v>
      </c>
      <c r="D905" s="426" t="s">
        <v>3184</v>
      </c>
      <c r="E905" s="192" t="s">
        <v>229</v>
      </c>
      <c r="F905" s="194">
        <v>8</v>
      </c>
      <c r="G905" s="196">
        <v>500</v>
      </c>
      <c r="H905" s="206">
        <f t="shared" si="44"/>
        <v>4000</v>
      </c>
      <c r="I905" s="186"/>
      <c r="J905" s="196" t="s">
        <v>3188</v>
      </c>
      <c r="K905" s="179" t="s">
        <v>3149</v>
      </c>
      <c r="L905" s="801">
        <f t="shared" si="43"/>
        <v>8</v>
      </c>
      <c r="M905" s="138">
        <f t="shared" si="45"/>
        <v>4000</v>
      </c>
    </row>
    <row r="906" s="157" customFormat="1" customHeight="1" spans="1:13">
      <c r="A906" s="142" t="s">
        <v>3187</v>
      </c>
      <c r="B906" s="179" t="s">
        <v>3147</v>
      </c>
      <c r="C906" s="179" t="s">
        <v>2862</v>
      </c>
      <c r="D906" s="317" t="s">
        <v>2864</v>
      </c>
      <c r="E906" s="192" t="s">
        <v>345</v>
      </c>
      <c r="F906" s="194">
        <v>8</v>
      </c>
      <c r="G906" s="196">
        <v>90</v>
      </c>
      <c r="H906" s="206">
        <f t="shared" si="44"/>
        <v>720</v>
      </c>
      <c r="I906" s="186"/>
      <c r="J906" s="196" t="s">
        <v>3189</v>
      </c>
      <c r="K906" s="179" t="s">
        <v>3149</v>
      </c>
      <c r="L906" s="801">
        <f t="shared" si="43"/>
        <v>8</v>
      </c>
      <c r="M906" s="138">
        <f t="shared" si="45"/>
        <v>720</v>
      </c>
    </row>
    <row r="907" s="157" customFormat="1" customHeight="1" spans="1:13">
      <c r="A907" s="142" t="s">
        <v>3187</v>
      </c>
      <c r="B907" s="179" t="s">
        <v>3147</v>
      </c>
      <c r="C907" s="179" t="s">
        <v>3004</v>
      </c>
      <c r="D907" s="426" t="s">
        <v>3184</v>
      </c>
      <c r="E907" s="192" t="s">
        <v>229</v>
      </c>
      <c r="F907" s="194">
        <v>8</v>
      </c>
      <c r="G907" s="196">
        <v>500</v>
      </c>
      <c r="H907" s="206">
        <f t="shared" si="44"/>
        <v>4000</v>
      </c>
      <c r="I907" s="186"/>
      <c r="J907" s="196" t="s">
        <v>3189</v>
      </c>
      <c r="K907" s="179" t="s">
        <v>3149</v>
      </c>
      <c r="L907" s="801">
        <f t="shared" si="43"/>
        <v>8</v>
      </c>
      <c r="M907" s="138">
        <f t="shared" si="45"/>
        <v>4000</v>
      </c>
    </row>
    <row r="908" s="157" customFormat="1" customHeight="1" spans="1:13">
      <c r="A908" s="142" t="s">
        <v>3187</v>
      </c>
      <c r="B908" s="179" t="s">
        <v>1190</v>
      </c>
      <c r="C908" s="179" t="s">
        <v>2951</v>
      </c>
      <c r="D908" s="317" t="s">
        <v>3015</v>
      </c>
      <c r="E908" s="192" t="s">
        <v>345</v>
      </c>
      <c r="F908" s="194">
        <v>8</v>
      </c>
      <c r="G908" s="196">
        <v>5000</v>
      </c>
      <c r="H908" s="206">
        <f t="shared" si="44"/>
        <v>40000</v>
      </c>
      <c r="I908" s="186"/>
      <c r="J908" s="196" t="s">
        <v>1390</v>
      </c>
      <c r="K908" s="179" t="s">
        <v>3149</v>
      </c>
      <c r="L908" s="801">
        <f t="shared" si="43"/>
        <v>8</v>
      </c>
      <c r="M908" s="138">
        <f t="shared" si="45"/>
        <v>40000</v>
      </c>
    </row>
    <row r="909" s="157" customFormat="1" customHeight="1" spans="1:13">
      <c r="A909" s="142" t="s">
        <v>3187</v>
      </c>
      <c r="B909" s="179" t="s">
        <v>1190</v>
      </c>
      <c r="C909" s="196" t="s">
        <v>3013</v>
      </c>
      <c r="D909" s="276" t="s">
        <v>3014</v>
      </c>
      <c r="E909" s="192" t="s">
        <v>345</v>
      </c>
      <c r="F909" s="194">
        <v>4</v>
      </c>
      <c r="G909" s="186">
        <v>1200</v>
      </c>
      <c r="H909" s="206">
        <f t="shared" si="44"/>
        <v>4800</v>
      </c>
      <c r="I909" s="186"/>
      <c r="J909" s="196" t="s">
        <v>1390</v>
      </c>
      <c r="K909" s="179" t="s">
        <v>3149</v>
      </c>
      <c r="L909" s="801">
        <f t="shared" si="43"/>
        <v>4</v>
      </c>
      <c r="M909" s="138">
        <f t="shared" si="45"/>
        <v>4800</v>
      </c>
    </row>
    <row r="910" s="157" customFormat="1" customHeight="1" spans="1:13">
      <c r="A910" s="142" t="s">
        <v>3187</v>
      </c>
      <c r="B910" s="179" t="s">
        <v>1190</v>
      </c>
      <c r="C910" s="179" t="s">
        <v>2862</v>
      </c>
      <c r="D910" s="317" t="s">
        <v>2864</v>
      </c>
      <c r="E910" s="192" t="s">
        <v>345</v>
      </c>
      <c r="F910" s="194">
        <v>4</v>
      </c>
      <c r="G910" s="186">
        <v>90</v>
      </c>
      <c r="H910" s="206">
        <f t="shared" si="44"/>
        <v>360</v>
      </c>
      <c r="I910" s="186"/>
      <c r="J910" s="196" t="s">
        <v>1390</v>
      </c>
      <c r="K910" s="179" t="s">
        <v>3149</v>
      </c>
      <c r="L910" s="801">
        <f t="shared" si="43"/>
        <v>4</v>
      </c>
      <c r="M910" s="138">
        <f t="shared" si="45"/>
        <v>360</v>
      </c>
    </row>
    <row r="911" s="157" customFormat="1" customHeight="1" spans="1:13">
      <c r="A911" s="142" t="s">
        <v>3187</v>
      </c>
      <c r="B911" s="179" t="s">
        <v>1192</v>
      </c>
      <c r="C911" s="179" t="s">
        <v>2951</v>
      </c>
      <c r="D911" s="317" t="s">
        <v>3015</v>
      </c>
      <c r="E911" s="192" t="s">
        <v>345</v>
      </c>
      <c r="F911" s="194">
        <v>28</v>
      </c>
      <c r="G911" s="196">
        <v>5000</v>
      </c>
      <c r="H911" s="206">
        <f t="shared" si="44"/>
        <v>140000</v>
      </c>
      <c r="I911" s="186"/>
      <c r="J911" s="196"/>
      <c r="K911" s="179" t="s">
        <v>3144</v>
      </c>
      <c r="L911" s="801">
        <f t="shared" si="43"/>
        <v>28</v>
      </c>
      <c r="M911" s="138">
        <f t="shared" si="45"/>
        <v>140000</v>
      </c>
    </row>
    <row r="912" s="157" customFormat="1" customHeight="1" spans="1:13">
      <c r="A912" s="142" t="s">
        <v>3187</v>
      </c>
      <c r="B912" s="179" t="s">
        <v>1192</v>
      </c>
      <c r="C912" s="196" t="s">
        <v>3013</v>
      </c>
      <c r="D912" s="276" t="s">
        <v>3014</v>
      </c>
      <c r="E912" s="192" t="s">
        <v>345</v>
      </c>
      <c r="F912" s="194">
        <v>8</v>
      </c>
      <c r="G912" s="196">
        <v>1200</v>
      </c>
      <c r="H912" s="206">
        <f t="shared" si="44"/>
        <v>9600</v>
      </c>
      <c r="I912" s="186"/>
      <c r="J912" s="196"/>
      <c r="K912" s="179" t="s">
        <v>3144</v>
      </c>
      <c r="L912" s="801">
        <f t="shared" ref="L912:L924" si="46" xml:space="preserve">F912</f>
        <v>8</v>
      </c>
      <c r="M912" s="138">
        <f t="shared" si="45"/>
        <v>9600</v>
      </c>
    </row>
    <row r="913" s="157" customFormat="1" customHeight="1" spans="1:15">
      <c r="A913" s="142" t="s">
        <v>3187</v>
      </c>
      <c r="B913" s="179" t="s">
        <v>1192</v>
      </c>
      <c r="C913" s="179" t="s">
        <v>2953</v>
      </c>
      <c r="D913" s="426" t="s">
        <v>3024</v>
      </c>
      <c r="E913" s="192" t="s">
        <v>345</v>
      </c>
      <c r="F913" s="194">
        <v>12</v>
      </c>
      <c r="G913" s="196">
        <v>1500</v>
      </c>
      <c r="H913" s="206">
        <f t="shared" si="44"/>
        <v>18000</v>
      </c>
      <c r="I913" s="186"/>
      <c r="J913" s="196"/>
      <c r="K913" s="179" t="s">
        <v>3144</v>
      </c>
      <c r="L913" s="801">
        <f t="shared" si="46"/>
        <v>12</v>
      </c>
      <c r="M913" s="138">
        <f t="shared" si="45"/>
        <v>18000</v>
      </c>
    </row>
    <row r="914" s="157" customFormat="1" customHeight="1" spans="1:15">
      <c r="A914" s="142" t="s">
        <v>3187</v>
      </c>
      <c r="B914" s="179" t="s">
        <v>1192</v>
      </c>
      <c r="C914" s="179" t="s">
        <v>2938</v>
      </c>
      <c r="D914" s="426" t="s">
        <v>3023</v>
      </c>
      <c r="E914" s="192" t="s">
        <v>345</v>
      </c>
      <c r="F914" s="194">
        <v>8</v>
      </c>
      <c r="G914" s="196">
        <v>1500</v>
      </c>
      <c r="H914" s="206">
        <f t="shared" si="44"/>
        <v>12000</v>
      </c>
      <c r="I914" s="186"/>
      <c r="J914" s="196"/>
      <c r="K914" s="179" t="s">
        <v>3144</v>
      </c>
      <c r="L914" s="801">
        <f t="shared" si="46"/>
        <v>8</v>
      </c>
      <c r="M914" s="138">
        <f t="shared" si="45"/>
        <v>12000</v>
      </c>
    </row>
    <row r="915" s="157" customFormat="1" customHeight="1" spans="1:15">
      <c r="A915" s="142" t="s">
        <v>3187</v>
      </c>
      <c r="B915" s="179" t="s">
        <v>1192</v>
      </c>
      <c r="C915" s="196" t="s">
        <v>2838</v>
      </c>
      <c r="D915" s="426" t="s">
        <v>3099</v>
      </c>
      <c r="E915" s="191" t="s">
        <v>345</v>
      </c>
      <c r="F915" s="194">
        <v>28</v>
      </c>
      <c r="G915" s="196">
        <v>4500</v>
      </c>
      <c r="H915" s="206">
        <f t="shared" si="44"/>
        <v>126000</v>
      </c>
      <c r="I915" s="186"/>
      <c r="J915" s="196"/>
      <c r="K915" s="179" t="s">
        <v>3144</v>
      </c>
      <c r="L915" s="801">
        <f t="shared" si="46"/>
        <v>28</v>
      </c>
      <c r="M915" s="138">
        <f t="shared" si="45"/>
        <v>126000</v>
      </c>
    </row>
    <row r="916" s="157" customFormat="1" customHeight="1" spans="1:15">
      <c r="A916" s="142" t="s">
        <v>3187</v>
      </c>
      <c r="B916" s="179" t="s">
        <v>1192</v>
      </c>
      <c r="C916" s="179" t="s">
        <v>2926</v>
      </c>
      <c r="D916" s="276" t="s">
        <v>3101</v>
      </c>
      <c r="E916" s="192" t="s">
        <v>345</v>
      </c>
      <c r="F916" s="194">
        <v>4</v>
      </c>
      <c r="G916" s="196">
        <v>2500</v>
      </c>
      <c r="H916" s="206">
        <f t="shared" si="44"/>
        <v>10000</v>
      </c>
      <c r="I916" s="186"/>
      <c r="J916" s="196"/>
      <c r="K916" s="179" t="s">
        <v>3144</v>
      </c>
      <c r="L916" s="801">
        <f t="shared" si="46"/>
        <v>4</v>
      </c>
      <c r="M916" s="138">
        <f t="shared" si="45"/>
        <v>10000</v>
      </c>
    </row>
    <row r="917" s="157" customFormat="1" customHeight="1" spans="1:15">
      <c r="A917" s="142" t="s">
        <v>3187</v>
      </c>
      <c r="B917" s="179" t="s">
        <v>1192</v>
      </c>
      <c r="C917" s="179" t="s">
        <v>2974</v>
      </c>
      <c r="D917" s="426" t="s">
        <v>3151</v>
      </c>
      <c r="E917" s="192" t="s">
        <v>345</v>
      </c>
      <c r="F917" s="194">
        <v>28</v>
      </c>
      <c r="G917" s="196">
        <v>25000</v>
      </c>
      <c r="H917" s="206">
        <f t="shared" si="44"/>
        <v>700000</v>
      </c>
      <c r="I917" s="186"/>
      <c r="J917" s="196"/>
      <c r="K917" s="179" t="s">
        <v>3144</v>
      </c>
      <c r="L917" s="801">
        <f t="shared" si="46"/>
        <v>28</v>
      </c>
      <c r="M917" s="138">
        <f t="shared" si="45"/>
        <v>700000</v>
      </c>
    </row>
    <row r="918" s="157" customFormat="1" customHeight="1" spans="1:15">
      <c r="A918" s="142" t="s">
        <v>3187</v>
      </c>
      <c r="B918" s="179" t="s">
        <v>1192</v>
      </c>
      <c r="C918" s="179" t="s">
        <v>2862</v>
      </c>
      <c r="D918" s="317" t="s">
        <v>2864</v>
      </c>
      <c r="E918" s="192" t="s">
        <v>345</v>
      </c>
      <c r="F918" s="194">
        <v>8</v>
      </c>
      <c r="G918" s="196">
        <v>90</v>
      </c>
      <c r="H918" s="206">
        <f t="shared" si="44"/>
        <v>720</v>
      </c>
      <c r="I918" s="186"/>
      <c r="J918" s="196"/>
      <c r="K918" s="179" t="s">
        <v>3144</v>
      </c>
      <c r="L918" s="801">
        <f t="shared" si="46"/>
        <v>8</v>
      </c>
      <c r="M918" s="138">
        <f t="shared" si="45"/>
        <v>720</v>
      </c>
    </row>
    <row r="919" s="157" customFormat="1" customHeight="1" spans="1:15">
      <c r="A919" s="142" t="s">
        <v>3187</v>
      </c>
      <c r="B919" s="179" t="s">
        <v>1192</v>
      </c>
      <c r="C919" s="196" t="s">
        <v>3069</v>
      </c>
      <c r="D919" s="309" t="s">
        <v>3070</v>
      </c>
      <c r="E919" s="192" t="s">
        <v>345</v>
      </c>
      <c r="F919" s="194">
        <v>4</v>
      </c>
      <c r="G919" s="196">
        <v>2500</v>
      </c>
      <c r="H919" s="206">
        <f t="shared" si="44"/>
        <v>10000</v>
      </c>
      <c r="I919" s="186"/>
      <c r="J919" s="196"/>
      <c r="K919" s="179" t="s">
        <v>3144</v>
      </c>
      <c r="L919" s="801">
        <f t="shared" si="46"/>
        <v>4</v>
      </c>
      <c r="M919" s="138">
        <f t="shared" si="45"/>
        <v>10000</v>
      </c>
    </row>
    <row r="920" s="157" customFormat="1" customHeight="1" spans="1:15">
      <c r="A920" s="142" t="s">
        <v>3187</v>
      </c>
      <c r="B920" s="179" t="s">
        <v>1192</v>
      </c>
      <c r="C920" s="179" t="s">
        <v>2949</v>
      </c>
      <c r="D920" s="426" t="s">
        <v>3029</v>
      </c>
      <c r="E920" s="192" t="s">
        <v>345</v>
      </c>
      <c r="F920" s="194">
        <v>4</v>
      </c>
      <c r="G920" s="196">
        <v>800</v>
      </c>
      <c r="H920" s="206">
        <f t="shared" si="44"/>
        <v>3200</v>
      </c>
      <c r="I920" s="186"/>
      <c r="J920" s="196"/>
      <c r="K920" s="179" t="s">
        <v>3144</v>
      </c>
      <c r="L920" s="801">
        <f t="shared" si="46"/>
        <v>4</v>
      </c>
      <c r="M920" s="138">
        <f t="shared" si="45"/>
        <v>3200</v>
      </c>
    </row>
    <row r="921" s="157" customFormat="1" customHeight="1" spans="1:15">
      <c r="A921" s="142" t="s">
        <v>3187</v>
      </c>
      <c r="B921" s="196" t="s">
        <v>3152</v>
      </c>
      <c r="C921" s="179" t="s">
        <v>2951</v>
      </c>
      <c r="D921" s="317" t="s">
        <v>3015</v>
      </c>
      <c r="E921" s="192" t="s">
        <v>345</v>
      </c>
      <c r="F921" s="194">
        <v>4</v>
      </c>
      <c r="G921" s="196">
        <v>5000</v>
      </c>
      <c r="H921" s="206">
        <f t="shared" si="44"/>
        <v>20000</v>
      </c>
      <c r="I921" s="186"/>
      <c r="J921" s="196"/>
      <c r="K921" s="179" t="s">
        <v>3149</v>
      </c>
      <c r="L921" s="801">
        <f t="shared" si="46"/>
        <v>4</v>
      </c>
      <c r="M921" s="138">
        <f t="shared" si="45"/>
        <v>20000</v>
      </c>
    </row>
    <row r="922" s="157" customFormat="1" customHeight="1" spans="1:15">
      <c r="A922" s="142" t="s">
        <v>3187</v>
      </c>
      <c r="B922" s="196" t="s">
        <v>3152</v>
      </c>
      <c r="C922" s="179" t="s">
        <v>2938</v>
      </c>
      <c r="D922" s="426" t="s">
        <v>3023</v>
      </c>
      <c r="E922" s="192" t="s">
        <v>345</v>
      </c>
      <c r="F922" s="194">
        <v>4</v>
      </c>
      <c r="G922" s="196">
        <v>1500</v>
      </c>
      <c r="H922" s="206">
        <f t="shared" si="44"/>
        <v>6000</v>
      </c>
      <c r="I922" s="186"/>
      <c r="J922" s="196"/>
      <c r="K922" s="179" t="s">
        <v>3149</v>
      </c>
      <c r="L922" s="801">
        <f t="shared" si="46"/>
        <v>4</v>
      </c>
      <c r="M922" s="138">
        <f t="shared" si="45"/>
        <v>6000</v>
      </c>
    </row>
    <row r="923" s="157" customFormat="1" customHeight="1" spans="1:15">
      <c r="A923" s="142" t="s">
        <v>3187</v>
      </c>
      <c r="B923" s="196" t="s">
        <v>3152</v>
      </c>
      <c r="C923" s="196" t="s">
        <v>2838</v>
      </c>
      <c r="D923" s="426" t="s">
        <v>3099</v>
      </c>
      <c r="E923" s="191" t="s">
        <v>345</v>
      </c>
      <c r="F923" s="194">
        <v>4</v>
      </c>
      <c r="G923" s="196">
        <v>4500</v>
      </c>
      <c r="H923" s="206">
        <f t="shared" si="44"/>
        <v>18000</v>
      </c>
      <c r="I923" s="186"/>
      <c r="J923" s="196"/>
      <c r="K923" s="179" t="s">
        <v>3149</v>
      </c>
      <c r="L923" s="801">
        <f t="shared" si="46"/>
        <v>4</v>
      </c>
      <c r="M923" s="138">
        <f t="shared" si="45"/>
        <v>18000</v>
      </c>
    </row>
    <row r="924" s="157" customFormat="1" customHeight="1" spans="1:15">
      <c r="A924" s="142" t="s">
        <v>3187</v>
      </c>
      <c r="B924" s="179" t="s">
        <v>3190</v>
      </c>
      <c r="C924" s="179" t="s">
        <v>2911</v>
      </c>
      <c r="D924" s="309" t="s">
        <v>3191</v>
      </c>
      <c r="E924" s="179" t="s">
        <v>345</v>
      </c>
      <c r="F924" s="206">
        <v>7</v>
      </c>
      <c r="G924" s="196">
        <v>12000</v>
      </c>
      <c r="H924" s="206">
        <f t="shared" si="44"/>
        <v>84000</v>
      </c>
      <c r="I924" s="186"/>
      <c r="J924" s="196"/>
      <c r="K924" s="179" t="s">
        <v>762</v>
      </c>
      <c r="L924" s="801">
        <f t="shared" si="46"/>
        <v>7</v>
      </c>
      <c r="M924" s="138">
        <f t="shared" si="45"/>
        <v>84000</v>
      </c>
    </row>
    <row r="925" s="785" customFormat="1" customHeight="1" spans="1:15">
      <c r="A925" s="585" t="s">
        <v>609</v>
      </c>
      <c r="B925" s="585" t="s">
        <v>609</v>
      </c>
      <c r="C925" s="585"/>
      <c r="D925" s="802"/>
      <c r="E925" s="248"/>
      <c r="F925" s="586">
        <f xml:space="preserve">SUM(F926:F1141)</f>
        <v>515</v>
      </c>
      <c r="G925" s="248"/>
      <c r="H925" s="586">
        <f xml:space="preserve">SUM(H926:H1141)</f>
        <v>2075870</v>
      </c>
      <c r="I925" s="196"/>
      <c r="J925" s="196"/>
      <c r="K925" s="142"/>
      <c r="L925" s="801"/>
      <c r="M925" s="138">
        <f t="shared" si="45"/>
        <v>0</v>
      </c>
      <c r="N925" s="471"/>
      <c r="O925" s="471"/>
    </row>
    <row r="926" s="785" customFormat="1" customHeight="1" spans="1:15">
      <c r="A926" s="142" t="s">
        <v>3038</v>
      </c>
      <c r="B926" s="179" t="s">
        <v>2555</v>
      </c>
      <c r="C926" s="179" t="s">
        <v>2972</v>
      </c>
      <c r="D926" s="426" t="s">
        <v>2973</v>
      </c>
      <c r="E926" s="179" t="s">
        <v>229</v>
      </c>
      <c r="F926" s="206">
        <v>3</v>
      </c>
      <c r="G926" s="196">
        <v>2000</v>
      </c>
      <c r="H926" s="206">
        <f t="shared" ref="H926:H989" si="47" xml:space="preserve">F926*G926</f>
        <v>6000</v>
      </c>
      <c r="I926" s="196"/>
      <c r="J926" s="196" t="s">
        <v>2556</v>
      </c>
      <c r="K926" s="792" t="s">
        <v>1393</v>
      </c>
      <c r="L926" s="801">
        <f t="shared" ref="L926:L989" si="48" xml:space="preserve">F926</f>
        <v>3</v>
      </c>
      <c r="M926" s="138">
        <f t="shared" si="45"/>
        <v>6000</v>
      </c>
      <c r="N926" s="471"/>
      <c r="O926" s="471"/>
    </row>
    <row r="927" s="157" customFormat="1" ht="28.5" spans="1:15">
      <c r="A927" s="142" t="s">
        <v>3038</v>
      </c>
      <c r="B927" s="179" t="s">
        <v>3192</v>
      </c>
      <c r="C927" s="179" t="s">
        <v>2911</v>
      </c>
      <c r="D927" s="309" t="s">
        <v>3032</v>
      </c>
      <c r="E927" s="179" t="s">
        <v>345</v>
      </c>
      <c r="F927" s="206">
        <v>1</v>
      </c>
      <c r="G927" s="196">
        <v>3500</v>
      </c>
      <c r="H927" s="206">
        <f t="shared" si="47"/>
        <v>3500</v>
      </c>
      <c r="I927" s="196"/>
      <c r="J927" s="196" t="s">
        <v>3193</v>
      </c>
      <c r="K927" s="196"/>
      <c r="L927" s="801">
        <f t="shared" si="48"/>
        <v>1</v>
      </c>
      <c r="M927" s="138">
        <f t="shared" si="45"/>
        <v>3500</v>
      </c>
    </row>
    <row r="928" s="157" customFormat="1" ht="28.5" spans="1:15">
      <c r="A928" s="142" t="s">
        <v>3038</v>
      </c>
      <c r="B928" s="179" t="s">
        <v>917</v>
      </c>
      <c r="C928" s="179" t="s">
        <v>2911</v>
      </c>
      <c r="D928" s="309" t="s">
        <v>3032</v>
      </c>
      <c r="E928" s="179" t="s">
        <v>345</v>
      </c>
      <c r="F928" s="206">
        <v>1</v>
      </c>
      <c r="G928" s="196">
        <v>3500</v>
      </c>
      <c r="H928" s="206">
        <f t="shared" si="47"/>
        <v>3500</v>
      </c>
      <c r="I928" s="196"/>
      <c r="J928" s="196"/>
      <c r="K928" s="179" t="s">
        <v>762</v>
      </c>
      <c r="L928" s="801">
        <f t="shared" si="48"/>
        <v>1</v>
      </c>
      <c r="M928" s="138">
        <f t="shared" si="45"/>
        <v>3500</v>
      </c>
    </row>
    <row r="929" s="157" customFormat="1" ht="28.5" spans="1:15">
      <c r="A929" s="142" t="s">
        <v>3038</v>
      </c>
      <c r="B929" s="179" t="s">
        <v>921</v>
      </c>
      <c r="C929" s="179" t="s">
        <v>2911</v>
      </c>
      <c r="D929" s="309" t="s">
        <v>3120</v>
      </c>
      <c r="E929" s="179" t="s">
        <v>345</v>
      </c>
      <c r="F929" s="206">
        <v>1</v>
      </c>
      <c r="G929" s="196">
        <v>6500</v>
      </c>
      <c r="H929" s="206">
        <f t="shared" si="47"/>
        <v>6500</v>
      </c>
      <c r="I929" s="196"/>
      <c r="J929" s="196"/>
      <c r="K929" s="179" t="s">
        <v>762</v>
      </c>
      <c r="L929" s="801">
        <f t="shared" si="48"/>
        <v>1</v>
      </c>
      <c r="M929" s="138">
        <f t="shared" si="45"/>
        <v>6500</v>
      </c>
    </row>
    <row r="930" s="157" customFormat="1" ht="15.75" spans="1:15">
      <c r="A930" s="142" t="s">
        <v>3038</v>
      </c>
      <c r="B930" s="179" t="s">
        <v>3194</v>
      </c>
      <c r="C930" s="179" t="s">
        <v>2951</v>
      </c>
      <c r="D930" s="317" t="s">
        <v>3015</v>
      </c>
      <c r="E930" s="192" t="s">
        <v>345</v>
      </c>
      <c r="F930" s="194">
        <v>1</v>
      </c>
      <c r="G930" s="196">
        <v>5000</v>
      </c>
      <c r="H930" s="206">
        <f t="shared" si="47"/>
        <v>5000</v>
      </c>
      <c r="I930" s="196"/>
      <c r="J930" s="196"/>
      <c r="K930" s="179"/>
      <c r="L930" s="801">
        <f t="shared" si="48"/>
        <v>1</v>
      </c>
      <c r="M930" s="138">
        <f t="shared" si="45"/>
        <v>5000</v>
      </c>
    </row>
    <row r="931" s="157" customFormat="1" ht="15.75" spans="1:15">
      <c r="A931" s="142" t="s">
        <v>3071</v>
      </c>
      <c r="B931" s="179" t="s">
        <v>1590</v>
      </c>
      <c r="C931" s="179" t="s">
        <v>2911</v>
      </c>
      <c r="D931" s="309" t="s">
        <v>3103</v>
      </c>
      <c r="E931" s="179" t="s">
        <v>345</v>
      </c>
      <c r="F931" s="206">
        <v>1</v>
      </c>
      <c r="G931" s="196">
        <v>8500</v>
      </c>
      <c r="H931" s="206">
        <f t="shared" si="47"/>
        <v>8500</v>
      </c>
      <c r="I931" s="196"/>
      <c r="J931" s="196"/>
      <c r="K931" s="179"/>
      <c r="L931" s="801">
        <f t="shared" si="48"/>
        <v>1</v>
      </c>
      <c r="M931" s="138">
        <f t="shared" si="45"/>
        <v>8500</v>
      </c>
    </row>
    <row r="932" s="157" customFormat="1" ht="15.75" spans="1:15">
      <c r="A932" s="142" t="s">
        <v>3071</v>
      </c>
      <c r="B932" s="179" t="s">
        <v>3123</v>
      </c>
      <c r="C932" s="179" t="s">
        <v>2911</v>
      </c>
      <c r="D932" s="309" t="s">
        <v>3032</v>
      </c>
      <c r="E932" s="179" t="s">
        <v>345</v>
      </c>
      <c r="F932" s="206">
        <v>1</v>
      </c>
      <c r="G932" s="196">
        <v>3500</v>
      </c>
      <c r="H932" s="206">
        <f t="shared" si="47"/>
        <v>3500</v>
      </c>
      <c r="I932" s="196"/>
      <c r="J932" s="196"/>
      <c r="K932" s="179"/>
      <c r="L932" s="801">
        <f t="shared" si="48"/>
        <v>1</v>
      </c>
      <c r="M932" s="138">
        <f t="shared" si="45"/>
        <v>3500</v>
      </c>
    </row>
    <row r="933" s="157" customFormat="1" ht="15.75" spans="1:15">
      <c r="A933" s="142" t="s">
        <v>3071</v>
      </c>
      <c r="B933" s="179" t="s">
        <v>3126</v>
      </c>
      <c r="C933" s="179" t="s">
        <v>2911</v>
      </c>
      <c r="D933" s="309" t="s">
        <v>3032</v>
      </c>
      <c r="E933" s="179" t="s">
        <v>345</v>
      </c>
      <c r="F933" s="206">
        <v>1</v>
      </c>
      <c r="G933" s="196">
        <v>3500</v>
      </c>
      <c r="H933" s="206">
        <f t="shared" si="47"/>
        <v>3500</v>
      </c>
      <c r="I933" s="196"/>
      <c r="J933" s="196"/>
      <c r="K933" s="179"/>
      <c r="L933" s="801">
        <f t="shared" si="48"/>
        <v>1</v>
      </c>
      <c r="M933" s="138">
        <f t="shared" si="45"/>
        <v>3500</v>
      </c>
    </row>
    <row r="934" s="157" customFormat="1" ht="15.75" spans="1:15">
      <c r="A934" s="142" t="s">
        <v>3071</v>
      </c>
      <c r="B934" s="179" t="s">
        <v>3195</v>
      </c>
      <c r="C934" s="179" t="s">
        <v>2911</v>
      </c>
      <c r="D934" s="309" t="s">
        <v>3120</v>
      </c>
      <c r="E934" s="179" t="s">
        <v>345</v>
      </c>
      <c r="F934" s="206">
        <v>1</v>
      </c>
      <c r="G934" s="196">
        <v>6500</v>
      </c>
      <c r="H934" s="206">
        <f t="shared" si="47"/>
        <v>6500</v>
      </c>
      <c r="I934" s="196"/>
      <c r="J934" s="196"/>
      <c r="K934" s="179"/>
      <c r="L934" s="801">
        <f t="shared" si="48"/>
        <v>1</v>
      </c>
      <c r="M934" s="138">
        <f t="shared" si="45"/>
        <v>6500</v>
      </c>
    </row>
    <row r="935" s="157" customFormat="1" ht="15.75" spans="1:15">
      <c r="A935" s="142" t="s">
        <v>3071</v>
      </c>
      <c r="B935" s="179" t="s">
        <v>3196</v>
      </c>
      <c r="C935" s="179" t="s">
        <v>2911</v>
      </c>
      <c r="D935" s="309" t="s">
        <v>3103</v>
      </c>
      <c r="E935" s="179" t="s">
        <v>345</v>
      </c>
      <c r="F935" s="206">
        <v>1</v>
      </c>
      <c r="G935" s="196">
        <v>8500</v>
      </c>
      <c r="H935" s="206">
        <f t="shared" si="47"/>
        <v>8500</v>
      </c>
      <c r="I935" s="196"/>
      <c r="J935" s="196"/>
      <c r="K935" s="179"/>
      <c r="L935" s="801">
        <f t="shared" si="48"/>
        <v>1</v>
      </c>
      <c r="M935" s="138">
        <f t="shared" si="45"/>
        <v>8500</v>
      </c>
    </row>
    <row r="936" s="157" customFormat="1" ht="15.75" spans="1:15">
      <c r="A936" s="142" t="s">
        <v>3071</v>
      </c>
      <c r="B936" s="179" t="s">
        <v>3125</v>
      </c>
      <c r="C936" s="179" t="s">
        <v>2911</v>
      </c>
      <c r="D936" s="309" t="s">
        <v>3103</v>
      </c>
      <c r="E936" s="179" t="s">
        <v>345</v>
      </c>
      <c r="F936" s="206">
        <v>1</v>
      </c>
      <c r="G936" s="196">
        <v>8500</v>
      </c>
      <c r="H936" s="206">
        <f t="shared" si="47"/>
        <v>8500</v>
      </c>
      <c r="I936" s="196"/>
      <c r="J936" s="196"/>
      <c r="K936" s="179"/>
      <c r="L936" s="801">
        <f t="shared" si="48"/>
        <v>1</v>
      </c>
      <c r="M936" s="138">
        <f t="shared" si="45"/>
        <v>8500</v>
      </c>
    </row>
    <row r="937" s="157" customFormat="1" ht="15.75" spans="1:15">
      <c r="A937" s="142" t="s">
        <v>3071</v>
      </c>
      <c r="B937" s="179" t="s">
        <v>3197</v>
      </c>
      <c r="C937" s="179" t="s">
        <v>2911</v>
      </c>
      <c r="D937" s="309" t="s">
        <v>3103</v>
      </c>
      <c r="E937" s="179" t="s">
        <v>345</v>
      </c>
      <c r="F937" s="206">
        <v>1</v>
      </c>
      <c r="G937" s="196">
        <v>8500</v>
      </c>
      <c r="H937" s="206">
        <f t="shared" si="47"/>
        <v>8500</v>
      </c>
      <c r="I937" s="196"/>
      <c r="J937" s="196"/>
      <c r="K937" s="179"/>
      <c r="L937" s="801">
        <f t="shared" si="48"/>
        <v>1</v>
      </c>
      <c r="M937" s="138">
        <f t="shared" si="45"/>
        <v>8500</v>
      </c>
    </row>
    <row r="938" s="157" customFormat="1" ht="15.75" spans="1:15">
      <c r="A938" s="142" t="s">
        <v>3071</v>
      </c>
      <c r="B938" s="179" t="s">
        <v>3198</v>
      </c>
      <c r="C938" s="179" t="s">
        <v>2911</v>
      </c>
      <c r="D938" s="309" t="s">
        <v>3103</v>
      </c>
      <c r="E938" s="179" t="s">
        <v>345</v>
      </c>
      <c r="F938" s="206">
        <v>1</v>
      </c>
      <c r="G938" s="196">
        <v>8500</v>
      </c>
      <c r="H938" s="206">
        <f t="shared" si="47"/>
        <v>8500</v>
      </c>
      <c r="I938" s="196"/>
      <c r="J938" s="196"/>
      <c r="K938" s="179"/>
      <c r="L938" s="801">
        <f t="shared" si="48"/>
        <v>1</v>
      </c>
      <c r="M938" s="138">
        <f t="shared" si="45"/>
        <v>8500</v>
      </c>
    </row>
    <row r="939" s="157" customFormat="1" ht="15.75" spans="1:15">
      <c r="A939" s="142" t="s">
        <v>3071</v>
      </c>
      <c r="B939" s="179" t="s">
        <v>3199</v>
      </c>
      <c r="C939" s="179" t="s">
        <v>2911</v>
      </c>
      <c r="D939" s="309" t="s">
        <v>3103</v>
      </c>
      <c r="E939" s="179" t="s">
        <v>345</v>
      </c>
      <c r="F939" s="206">
        <v>1</v>
      </c>
      <c r="G939" s="196">
        <v>8500</v>
      </c>
      <c r="H939" s="206">
        <f t="shared" si="47"/>
        <v>8500</v>
      </c>
      <c r="I939" s="196"/>
      <c r="J939" s="196"/>
      <c r="K939" s="179"/>
      <c r="L939" s="801">
        <f t="shared" si="48"/>
        <v>1</v>
      </c>
      <c r="M939" s="138">
        <f t="shared" si="45"/>
        <v>8500</v>
      </c>
    </row>
    <row r="940" s="785" customFormat="1" customHeight="1" spans="1:15">
      <c r="A940" s="142" t="s">
        <v>3200</v>
      </c>
      <c r="B940" s="179" t="s">
        <v>3201</v>
      </c>
      <c r="C940" s="179" t="s">
        <v>2911</v>
      </c>
      <c r="D940" s="309" t="s">
        <v>3120</v>
      </c>
      <c r="E940" s="179" t="s">
        <v>345</v>
      </c>
      <c r="F940" s="206">
        <v>1</v>
      </c>
      <c r="G940" s="196">
        <v>6500</v>
      </c>
      <c r="H940" s="206">
        <f t="shared" si="47"/>
        <v>6500</v>
      </c>
      <c r="I940" s="196"/>
      <c r="J940" s="196"/>
      <c r="K940" s="142"/>
      <c r="L940" s="801">
        <f t="shared" si="48"/>
        <v>1</v>
      </c>
      <c r="M940" s="138">
        <f t="shared" si="45"/>
        <v>6500</v>
      </c>
      <c r="N940" s="471"/>
      <c r="O940" s="471"/>
    </row>
    <row r="941" s="785" customFormat="1" customHeight="1" spans="1:15">
      <c r="A941" s="142" t="s">
        <v>3200</v>
      </c>
      <c r="B941" s="179" t="s">
        <v>3202</v>
      </c>
      <c r="C941" s="179" t="s">
        <v>2911</v>
      </c>
      <c r="D941" s="309" t="s">
        <v>3120</v>
      </c>
      <c r="E941" s="179" t="s">
        <v>345</v>
      </c>
      <c r="F941" s="206">
        <v>1</v>
      </c>
      <c r="G941" s="196">
        <v>6500</v>
      </c>
      <c r="H941" s="206">
        <f t="shared" si="47"/>
        <v>6500</v>
      </c>
      <c r="I941" s="196"/>
      <c r="J941" s="196"/>
      <c r="K941" s="142"/>
      <c r="L941" s="801">
        <f t="shared" si="48"/>
        <v>1</v>
      </c>
      <c r="M941" s="138">
        <f t="shared" si="45"/>
        <v>6500</v>
      </c>
      <c r="N941" s="471"/>
      <c r="O941" s="471"/>
    </row>
    <row r="942" s="785" customFormat="1" customHeight="1" spans="1:15">
      <c r="A942" s="142" t="s">
        <v>3200</v>
      </c>
      <c r="B942" s="179" t="s">
        <v>3203</v>
      </c>
      <c r="C942" s="179" t="s">
        <v>2911</v>
      </c>
      <c r="D942" s="309" t="s">
        <v>3120</v>
      </c>
      <c r="E942" s="179" t="s">
        <v>345</v>
      </c>
      <c r="F942" s="206">
        <v>1</v>
      </c>
      <c r="G942" s="196">
        <v>6500</v>
      </c>
      <c r="H942" s="206">
        <f t="shared" si="47"/>
        <v>6500</v>
      </c>
      <c r="I942" s="196"/>
      <c r="J942" s="196"/>
      <c r="K942" s="142"/>
      <c r="L942" s="801">
        <f t="shared" si="48"/>
        <v>1</v>
      </c>
      <c r="M942" s="138">
        <f t="shared" si="45"/>
        <v>6500</v>
      </c>
      <c r="N942" s="471"/>
      <c r="O942" s="471"/>
    </row>
    <row r="943" s="785" customFormat="1" customHeight="1" spans="1:15">
      <c r="A943" s="142" t="s">
        <v>3200</v>
      </c>
      <c r="B943" s="179" t="s">
        <v>3204</v>
      </c>
      <c r="C943" s="179" t="s">
        <v>2911</v>
      </c>
      <c r="D943" s="309" t="s">
        <v>3120</v>
      </c>
      <c r="E943" s="179" t="s">
        <v>345</v>
      </c>
      <c r="F943" s="206">
        <v>1</v>
      </c>
      <c r="G943" s="196">
        <v>6500</v>
      </c>
      <c r="H943" s="206">
        <f t="shared" si="47"/>
        <v>6500</v>
      </c>
      <c r="I943" s="196"/>
      <c r="J943" s="196"/>
      <c r="K943" s="142"/>
      <c r="L943" s="801">
        <f t="shared" si="48"/>
        <v>1</v>
      </c>
      <c r="M943" s="138">
        <f t="shared" si="45"/>
        <v>6500</v>
      </c>
      <c r="N943" s="471"/>
      <c r="O943" s="471"/>
    </row>
    <row r="944" s="785" customFormat="1" customHeight="1" spans="1:15">
      <c r="A944" s="142" t="s">
        <v>3200</v>
      </c>
      <c r="B944" s="179" t="s">
        <v>3205</v>
      </c>
      <c r="C944" s="179" t="s">
        <v>2911</v>
      </c>
      <c r="D944" s="309" t="s">
        <v>3032</v>
      </c>
      <c r="E944" s="179" t="s">
        <v>345</v>
      </c>
      <c r="F944" s="206">
        <v>1</v>
      </c>
      <c r="G944" s="196">
        <v>3500</v>
      </c>
      <c r="H944" s="206">
        <f t="shared" si="47"/>
        <v>3500</v>
      </c>
      <c r="I944" s="196"/>
      <c r="J944" s="196"/>
      <c r="K944" s="142"/>
      <c r="L944" s="801">
        <f t="shared" si="48"/>
        <v>1</v>
      </c>
      <c r="M944" s="138">
        <f t="shared" si="45"/>
        <v>3500</v>
      </c>
      <c r="N944" s="471"/>
      <c r="O944" s="471"/>
    </row>
    <row r="945" s="785" customFormat="1" customHeight="1" spans="1:15">
      <c r="A945" s="142" t="s">
        <v>3200</v>
      </c>
      <c r="B945" s="179" t="s">
        <v>3197</v>
      </c>
      <c r="C945" s="179" t="s">
        <v>2911</v>
      </c>
      <c r="D945" s="309" t="s">
        <v>3103</v>
      </c>
      <c r="E945" s="179" t="s">
        <v>345</v>
      </c>
      <c r="F945" s="206">
        <v>1</v>
      </c>
      <c r="G945" s="196">
        <v>8500</v>
      </c>
      <c r="H945" s="206">
        <f t="shared" si="47"/>
        <v>8500</v>
      </c>
      <c r="I945" s="196"/>
      <c r="J945" s="196"/>
      <c r="K945" s="142"/>
      <c r="L945" s="801">
        <f t="shared" si="48"/>
        <v>1</v>
      </c>
      <c r="M945" s="138">
        <f t="shared" si="45"/>
        <v>8500</v>
      </c>
      <c r="N945" s="471"/>
      <c r="O945" s="471"/>
    </row>
    <row r="946" s="785" customFormat="1" customHeight="1" spans="1:15">
      <c r="A946" s="142" t="s">
        <v>3200</v>
      </c>
      <c r="B946" s="179" t="s">
        <v>3198</v>
      </c>
      <c r="C946" s="179" t="s">
        <v>2911</v>
      </c>
      <c r="D946" s="309" t="s">
        <v>3103</v>
      </c>
      <c r="E946" s="179" t="s">
        <v>345</v>
      </c>
      <c r="F946" s="206">
        <v>1</v>
      </c>
      <c r="G946" s="196">
        <v>8500</v>
      </c>
      <c r="H946" s="206">
        <f t="shared" si="47"/>
        <v>8500</v>
      </c>
      <c r="I946" s="196"/>
      <c r="J946" s="196"/>
      <c r="K946" s="142"/>
      <c r="L946" s="801">
        <f t="shared" si="48"/>
        <v>1</v>
      </c>
      <c r="M946" s="138">
        <f t="shared" si="45"/>
        <v>8500</v>
      </c>
      <c r="N946" s="471"/>
      <c r="O946" s="471"/>
    </row>
    <row r="947" s="785" customFormat="1" customHeight="1" spans="1:15">
      <c r="A947" s="142" t="s">
        <v>3200</v>
      </c>
      <c r="B947" s="179" t="s">
        <v>3129</v>
      </c>
      <c r="C947" s="179" t="s">
        <v>2911</v>
      </c>
      <c r="D947" s="309" t="s">
        <v>3120</v>
      </c>
      <c r="E947" s="179" t="s">
        <v>345</v>
      </c>
      <c r="F947" s="206">
        <v>1</v>
      </c>
      <c r="G947" s="196">
        <v>6500</v>
      </c>
      <c r="H947" s="206">
        <f t="shared" si="47"/>
        <v>6500</v>
      </c>
      <c r="I947" s="196"/>
      <c r="J947" s="196"/>
      <c r="K947" s="142"/>
      <c r="L947" s="801">
        <f t="shared" si="48"/>
        <v>1</v>
      </c>
      <c r="M947" s="138">
        <f t="shared" si="45"/>
        <v>6500</v>
      </c>
      <c r="N947" s="471"/>
      <c r="O947" s="471"/>
    </row>
    <row r="948" s="785" customFormat="1" customHeight="1" spans="1:15">
      <c r="A948" s="142" t="s">
        <v>3200</v>
      </c>
      <c r="B948" s="179" t="s">
        <v>3206</v>
      </c>
      <c r="C948" s="179" t="s">
        <v>2911</v>
      </c>
      <c r="D948" s="309" t="s">
        <v>3120</v>
      </c>
      <c r="E948" s="179" t="s">
        <v>345</v>
      </c>
      <c r="F948" s="206">
        <v>1</v>
      </c>
      <c r="G948" s="196">
        <v>6500</v>
      </c>
      <c r="H948" s="206">
        <f t="shared" si="47"/>
        <v>6500</v>
      </c>
      <c r="I948" s="196"/>
      <c r="J948" s="196"/>
      <c r="K948" s="142"/>
      <c r="L948" s="801">
        <f t="shared" si="48"/>
        <v>1</v>
      </c>
      <c r="M948" s="138">
        <f t="shared" si="45"/>
        <v>6500</v>
      </c>
      <c r="N948" s="471"/>
      <c r="O948" s="471"/>
    </row>
    <row r="949" s="785" customFormat="1" customHeight="1" spans="1:15">
      <c r="A949" s="142" t="s">
        <v>3207</v>
      </c>
      <c r="B949" s="179" t="s">
        <v>1398</v>
      </c>
      <c r="C949" s="179" t="s">
        <v>2911</v>
      </c>
      <c r="D949" s="309" t="s">
        <v>3208</v>
      </c>
      <c r="E949" s="179" t="s">
        <v>345</v>
      </c>
      <c r="F949" s="206">
        <v>2</v>
      </c>
      <c r="G949" s="196">
        <v>8500</v>
      </c>
      <c r="H949" s="206">
        <f t="shared" si="47"/>
        <v>17000</v>
      </c>
      <c r="I949" s="196"/>
      <c r="J949" s="196" t="s">
        <v>1396</v>
      </c>
      <c r="K949" s="142"/>
      <c r="L949" s="801">
        <f t="shared" si="48"/>
        <v>2</v>
      </c>
      <c r="M949" s="138">
        <f t="shared" si="45"/>
        <v>17000</v>
      </c>
      <c r="N949" s="471"/>
      <c r="O949" s="471"/>
    </row>
    <row r="950" s="785" customFormat="1" customHeight="1" spans="1:15">
      <c r="A950" s="142" t="s">
        <v>3207</v>
      </c>
      <c r="B950" s="179" t="s">
        <v>3209</v>
      </c>
      <c r="C950" s="179" t="s">
        <v>2951</v>
      </c>
      <c r="D950" s="426" t="s">
        <v>3015</v>
      </c>
      <c r="E950" s="179" t="s">
        <v>345</v>
      </c>
      <c r="F950" s="206">
        <v>35</v>
      </c>
      <c r="G950" s="196">
        <v>5000</v>
      </c>
      <c r="H950" s="206">
        <f t="shared" si="47"/>
        <v>175000</v>
      </c>
      <c r="I950" s="196"/>
      <c r="J950" s="196" t="s">
        <v>3210</v>
      </c>
      <c r="K950" s="179" t="s">
        <v>1397</v>
      </c>
      <c r="L950" s="801">
        <f t="shared" si="48"/>
        <v>35</v>
      </c>
      <c r="M950" s="138">
        <f t="shared" si="45"/>
        <v>175000</v>
      </c>
      <c r="N950" s="471"/>
      <c r="O950" s="471"/>
    </row>
    <row r="951" s="785" customFormat="1" customHeight="1" spans="1:15">
      <c r="A951" s="142" t="s">
        <v>3207</v>
      </c>
      <c r="B951" s="179" t="s">
        <v>3209</v>
      </c>
      <c r="C951" s="179" t="s">
        <v>2844</v>
      </c>
      <c r="D951" s="426" t="s">
        <v>3068</v>
      </c>
      <c r="E951" s="179" t="s">
        <v>345</v>
      </c>
      <c r="F951" s="206">
        <v>3</v>
      </c>
      <c r="G951" s="196">
        <v>7000</v>
      </c>
      <c r="H951" s="206">
        <f t="shared" si="47"/>
        <v>21000</v>
      </c>
      <c r="I951" s="196"/>
      <c r="J951" s="196" t="s">
        <v>3210</v>
      </c>
      <c r="K951" s="179" t="s">
        <v>1397</v>
      </c>
      <c r="L951" s="801">
        <f t="shared" si="48"/>
        <v>3</v>
      </c>
      <c r="M951" s="138">
        <f t="shared" si="45"/>
        <v>21000</v>
      </c>
      <c r="N951" s="471"/>
      <c r="O951" s="471"/>
    </row>
    <row r="952" s="785" customFormat="1" customHeight="1" spans="1:15">
      <c r="A952" s="142" t="s">
        <v>3207</v>
      </c>
      <c r="B952" s="179" t="s">
        <v>3209</v>
      </c>
      <c r="C952" s="196" t="s">
        <v>3013</v>
      </c>
      <c r="D952" s="309" t="s">
        <v>3014</v>
      </c>
      <c r="E952" s="179" t="s">
        <v>345</v>
      </c>
      <c r="F952" s="206">
        <v>6</v>
      </c>
      <c r="G952" s="196">
        <v>1200</v>
      </c>
      <c r="H952" s="206">
        <f t="shared" si="47"/>
        <v>7200</v>
      </c>
      <c r="I952" s="196"/>
      <c r="J952" s="196" t="s">
        <v>3210</v>
      </c>
      <c r="K952" s="179" t="s">
        <v>1397</v>
      </c>
      <c r="L952" s="801">
        <f t="shared" si="48"/>
        <v>6</v>
      </c>
      <c r="M952" s="138">
        <f t="shared" si="45"/>
        <v>7200</v>
      </c>
      <c r="N952" s="471"/>
      <c r="O952" s="471"/>
    </row>
    <row r="953" s="785" customFormat="1" customHeight="1" spans="1:15">
      <c r="A953" s="142" t="s">
        <v>3207</v>
      </c>
      <c r="B953" s="179" t="s">
        <v>3209</v>
      </c>
      <c r="C953" s="179" t="s">
        <v>2953</v>
      </c>
      <c r="D953" s="426" t="s">
        <v>3024</v>
      </c>
      <c r="E953" s="179" t="s">
        <v>345</v>
      </c>
      <c r="F953" s="206">
        <v>2</v>
      </c>
      <c r="G953" s="196">
        <v>1500</v>
      </c>
      <c r="H953" s="206">
        <f t="shared" si="47"/>
        <v>3000</v>
      </c>
      <c r="I953" s="196"/>
      <c r="J953" s="196" t="s">
        <v>3210</v>
      </c>
      <c r="K953" s="179" t="s">
        <v>1397</v>
      </c>
      <c r="L953" s="801">
        <f t="shared" si="48"/>
        <v>2</v>
      </c>
      <c r="M953" s="138">
        <f t="shared" si="45"/>
        <v>3000</v>
      </c>
      <c r="N953" s="471"/>
      <c r="O953" s="471"/>
    </row>
    <row r="954" s="785" customFormat="1" customHeight="1" spans="1:15">
      <c r="A954" s="142" t="s">
        <v>3207</v>
      </c>
      <c r="B954" s="179" t="s">
        <v>3209</v>
      </c>
      <c r="C954" s="179" t="s">
        <v>2980</v>
      </c>
      <c r="D954" s="426" t="s">
        <v>2981</v>
      </c>
      <c r="E954" s="179" t="s">
        <v>345</v>
      </c>
      <c r="F954" s="206">
        <v>2</v>
      </c>
      <c r="G954" s="196">
        <v>2000</v>
      </c>
      <c r="H954" s="206">
        <f t="shared" si="47"/>
        <v>4000</v>
      </c>
      <c r="I954" s="196"/>
      <c r="J954" s="196" t="s">
        <v>3210</v>
      </c>
      <c r="K954" s="179" t="s">
        <v>1397</v>
      </c>
      <c r="L954" s="801">
        <f t="shared" si="48"/>
        <v>2</v>
      </c>
      <c r="M954" s="138">
        <f t="shared" si="45"/>
        <v>4000</v>
      </c>
      <c r="N954" s="471"/>
      <c r="O954" s="471"/>
    </row>
    <row r="955" s="785" customFormat="1" customHeight="1" spans="1:15">
      <c r="A955" s="142" t="s">
        <v>3207</v>
      </c>
      <c r="B955" s="179" t="s">
        <v>3209</v>
      </c>
      <c r="C955" s="179" t="s">
        <v>2830</v>
      </c>
      <c r="D955" s="309" t="s">
        <v>3041</v>
      </c>
      <c r="E955" s="179" t="s">
        <v>345</v>
      </c>
      <c r="F955" s="206">
        <v>1</v>
      </c>
      <c r="G955" s="196">
        <v>2000</v>
      </c>
      <c r="H955" s="206">
        <f t="shared" si="47"/>
        <v>2000</v>
      </c>
      <c r="I955" s="196"/>
      <c r="J955" s="196" t="s">
        <v>3210</v>
      </c>
      <c r="K955" s="179" t="s">
        <v>1397</v>
      </c>
      <c r="L955" s="801">
        <f t="shared" si="48"/>
        <v>1</v>
      </c>
      <c r="M955" s="138">
        <f t="shared" si="45"/>
        <v>2000</v>
      </c>
      <c r="N955" s="471"/>
      <c r="O955" s="471"/>
    </row>
    <row r="956" s="785" customFormat="1" customHeight="1" spans="1:15">
      <c r="A956" s="142" t="s">
        <v>3207</v>
      </c>
      <c r="B956" s="179" t="s">
        <v>3209</v>
      </c>
      <c r="C956" s="179" t="s">
        <v>2993</v>
      </c>
      <c r="D956" s="426" t="s">
        <v>2994</v>
      </c>
      <c r="E956" s="179" t="s">
        <v>345</v>
      </c>
      <c r="F956" s="206">
        <v>1</v>
      </c>
      <c r="G956" s="196">
        <v>35000</v>
      </c>
      <c r="H956" s="206">
        <f t="shared" si="47"/>
        <v>35000</v>
      </c>
      <c r="I956" s="196"/>
      <c r="J956" s="196" t="s">
        <v>3210</v>
      </c>
      <c r="K956" s="179" t="s">
        <v>1397</v>
      </c>
      <c r="L956" s="801">
        <f t="shared" si="48"/>
        <v>1</v>
      </c>
      <c r="M956" s="138">
        <f t="shared" si="45"/>
        <v>35000</v>
      </c>
      <c r="N956" s="471"/>
      <c r="O956" s="471"/>
    </row>
    <row r="957" s="785" customFormat="1" customHeight="1" spans="1:15">
      <c r="A957" s="142" t="s">
        <v>3207</v>
      </c>
      <c r="B957" s="179" t="s">
        <v>3209</v>
      </c>
      <c r="C957" s="179" t="s">
        <v>2949</v>
      </c>
      <c r="D957" s="426" t="s">
        <v>3029</v>
      </c>
      <c r="E957" s="179" t="s">
        <v>345</v>
      </c>
      <c r="F957" s="206">
        <v>3</v>
      </c>
      <c r="G957" s="196">
        <v>800</v>
      </c>
      <c r="H957" s="206">
        <f t="shared" si="47"/>
        <v>2400</v>
      </c>
      <c r="I957" s="196"/>
      <c r="J957" s="196" t="s">
        <v>3210</v>
      </c>
      <c r="K957" s="179" t="s">
        <v>1397</v>
      </c>
      <c r="L957" s="801">
        <f t="shared" si="48"/>
        <v>3</v>
      </c>
      <c r="M957" s="138">
        <f t="shared" si="45"/>
        <v>2400</v>
      </c>
      <c r="N957" s="471"/>
      <c r="O957" s="471"/>
    </row>
    <row r="958" s="785" customFormat="1" customHeight="1" spans="1:15">
      <c r="A958" s="142" t="s">
        <v>3207</v>
      </c>
      <c r="B958" s="179" t="s">
        <v>3209</v>
      </c>
      <c r="C958" s="179" t="s">
        <v>2862</v>
      </c>
      <c r="D958" s="426" t="s">
        <v>2864</v>
      </c>
      <c r="E958" s="179" t="s">
        <v>345</v>
      </c>
      <c r="F958" s="206">
        <v>17</v>
      </c>
      <c r="G958" s="196">
        <v>90</v>
      </c>
      <c r="H958" s="206">
        <f t="shared" si="47"/>
        <v>1530</v>
      </c>
      <c r="I958" s="196"/>
      <c r="J958" s="196" t="s">
        <v>3210</v>
      </c>
      <c r="K958" s="179" t="s">
        <v>1397</v>
      </c>
      <c r="L958" s="801">
        <f t="shared" si="48"/>
        <v>17</v>
      </c>
      <c r="M958" s="138">
        <f t="shared" si="45"/>
        <v>1530</v>
      </c>
      <c r="N958" s="471"/>
      <c r="O958" s="471"/>
    </row>
    <row r="959" s="785" customFormat="1" customHeight="1" spans="1:15">
      <c r="A959" s="142" t="s">
        <v>3207</v>
      </c>
      <c r="B959" s="179" t="s">
        <v>3209</v>
      </c>
      <c r="C959" s="179" t="s">
        <v>2938</v>
      </c>
      <c r="D959" s="426" t="s">
        <v>3023</v>
      </c>
      <c r="E959" s="179" t="s">
        <v>345</v>
      </c>
      <c r="F959" s="206">
        <v>1</v>
      </c>
      <c r="G959" s="196">
        <v>1500</v>
      </c>
      <c r="H959" s="206">
        <f t="shared" si="47"/>
        <v>1500</v>
      </c>
      <c r="I959" s="196"/>
      <c r="J959" s="196" t="s">
        <v>3210</v>
      </c>
      <c r="K959" s="179" t="s">
        <v>1397</v>
      </c>
      <c r="L959" s="801">
        <f t="shared" si="48"/>
        <v>1</v>
      </c>
      <c r="M959" s="138">
        <f t="shared" si="45"/>
        <v>1500</v>
      </c>
      <c r="N959" s="471"/>
      <c r="O959" s="471"/>
    </row>
    <row r="960" s="785" customFormat="1" customHeight="1" spans="1:15">
      <c r="A960" s="142" t="s">
        <v>3207</v>
      </c>
      <c r="B960" s="179" t="s">
        <v>3209</v>
      </c>
      <c r="C960" s="179" t="s">
        <v>2846</v>
      </c>
      <c r="D960" s="426" t="s">
        <v>3043</v>
      </c>
      <c r="E960" s="179" t="s">
        <v>345</v>
      </c>
      <c r="F960" s="206">
        <v>1</v>
      </c>
      <c r="G960" s="196">
        <v>3500</v>
      </c>
      <c r="H960" s="206">
        <f t="shared" si="47"/>
        <v>3500</v>
      </c>
      <c r="I960" s="196"/>
      <c r="J960" s="196" t="s">
        <v>3210</v>
      </c>
      <c r="K960" s="179" t="s">
        <v>1397</v>
      </c>
      <c r="L960" s="801">
        <f t="shared" si="48"/>
        <v>1</v>
      </c>
      <c r="M960" s="138">
        <f t="shared" si="45"/>
        <v>3500</v>
      </c>
      <c r="N960" s="471"/>
      <c r="O960" s="471"/>
    </row>
    <row r="961" s="785" customFormat="1" customHeight="1" spans="1:15">
      <c r="A961" s="142" t="s">
        <v>3207</v>
      </c>
      <c r="B961" s="179" t="s">
        <v>3209</v>
      </c>
      <c r="C961" s="179" t="s">
        <v>2990</v>
      </c>
      <c r="D961" s="426" t="s">
        <v>2991</v>
      </c>
      <c r="E961" s="179" t="s">
        <v>345</v>
      </c>
      <c r="F961" s="206">
        <v>1</v>
      </c>
      <c r="G961" s="196">
        <v>300</v>
      </c>
      <c r="H961" s="206">
        <f t="shared" si="47"/>
        <v>300</v>
      </c>
      <c r="I961" s="196"/>
      <c r="J961" s="196" t="s">
        <v>3210</v>
      </c>
      <c r="K961" s="179" t="s">
        <v>1397</v>
      </c>
      <c r="L961" s="801">
        <f t="shared" si="48"/>
        <v>1</v>
      </c>
      <c r="M961" s="138">
        <f t="shared" si="45"/>
        <v>300</v>
      </c>
      <c r="N961" s="471"/>
      <c r="O961" s="471"/>
    </row>
    <row r="962" s="785" customFormat="1" customHeight="1" spans="1:15">
      <c r="A962" s="142" t="s">
        <v>3207</v>
      </c>
      <c r="B962" s="179" t="s">
        <v>3209</v>
      </c>
      <c r="C962" s="179" t="s">
        <v>2917</v>
      </c>
      <c r="D962" s="426" t="s">
        <v>3211</v>
      </c>
      <c r="E962" s="179" t="s">
        <v>345</v>
      </c>
      <c r="F962" s="206">
        <v>3</v>
      </c>
      <c r="G962" s="196">
        <v>2000</v>
      </c>
      <c r="H962" s="206">
        <f t="shared" si="47"/>
        <v>6000</v>
      </c>
      <c r="I962" s="196"/>
      <c r="J962" s="196" t="s">
        <v>3210</v>
      </c>
      <c r="K962" s="179" t="s">
        <v>1397</v>
      </c>
      <c r="L962" s="801">
        <f t="shared" si="48"/>
        <v>3</v>
      </c>
      <c r="M962" s="138">
        <f t="shared" si="45"/>
        <v>6000</v>
      </c>
      <c r="N962" s="471"/>
      <c r="O962" s="471"/>
    </row>
    <row r="963" s="785" customFormat="1" customHeight="1" spans="1:15">
      <c r="A963" s="142" t="s">
        <v>3207</v>
      </c>
      <c r="B963" s="179" t="s">
        <v>3209</v>
      </c>
      <c r="C963" s="179" t="s">
        <v>2911</v>
      </c>
      <c r="D963" s="309" t="s">
        <v>3208</v>
      </c>
      <c r="E963" s="179" t="s">
        <v>345</v>
      </c>
      <c r="F963" s="206">
        <v>8</v>
      </c>
      <c r="G963" s="196">
        <v>8500</v>
      </c>
      <c r="H963" s="206">
        <f t="shared" si="47"/>
        <v>68000</v>
      </c>
      <c r="I963" s="196"/>
      <c r="J963" s="196" t="s">
        <v>3210</v>
      </c>
      <c r="K963" s="179" t="s">
        <v>1397</v>
      </c>
      <c r="L963" s="801">
        <f t="shared" si="48"/>
        <v>8</v>
      </c>
      <c r="M963" s="138">
        <f t="shared" si="45"/>
        <v>68000</v>
      </c>
      <c r="N963" s="471"/>
      <c r="O963" s="471"/>
    </row>
    <row r="964" s="785" customFormat="1" customHeight="1" spans="1:15">
      <c r="A964" s="142" t="s">
        <v>3207</v>
      </c>
      <c r="B964" s="179" t="s">
        <v>3209</v>
      </c>
      <c r="C964" s="179" t="s">
        <v>2911</v>
      </c>
      <c r="D964" s="309" t="s">
        <v>3212</v>
      </c>
      <c r="E964" s="179" t="s">
        <v>345</v>
      </c>
      <c r="F964" s="206">
        <v>1</v>
      </c>
      <c r="G964" s="196">
        <v>3500</v>
      </c>
      <c r="H964" s="206">
        <f t="shared" si="47"/>
        <v>3500</v>
      </c>
      <c r="I964" s="196"/>
      <c r="J964" s="196" t="s">
        <v>3210</v>
      </c>
      <c r="K964" s="179" t="s">
        <v>1397</v>
      </c>
      <c r="L964" s="801">
        <f t="shared" si="48"/>
        <v>1</v>
      </c>
      <c r="M964" s="138">
        <f t="shared" si="45"/>
        <v>3500</v>
      </c>
      <c r="N964" s="471"/>
      <c r="O964" s="471"/>
    </row>
    <row r="965" s="785" customFormat="1" customHeight="1" spans="1:15">
      <c r="A965" s="142" t="s">
        <v>3207</v>
      </c>
      <c r="B965" s="179" t="s">
        <v>3209</v>
      </c>
      <c r="C965" s="179" t="s">
        <v>2911</v>
      </c>
      <c r="D965" s="309" t="s">
        <v>3213</v>
      </c>
      <c r="E965" s="179" t="s">
        <v>345</v>
      </c>
      <c r="F965" s="206">
        <v>1</v>
      </c>
      <c r="G965" s="196">
        <v>2000</v>
      </c>
      <c r="H965" s="206">
        <f t="shared" si="47"/>
        <v>2000</v>
      </c>
      <c r="I965" s="196"/>
      <c r="J965" s="196" t="s">
        <v>3210</v>
      </c>
      <c r="K965" s="179" t="s">
        <v>1397</v>
      </c>
      <c r="L965" s="801">
        <f t="shared" si="48"/>
        <v>1</v>
      </c>
      <c r="M965" s="138">
        <f t="shared" ref="M965:M1028" si="49" xml:space="preserve">G965*L965</f>
        <v>2000</v>
      </c>
      <c r="N965" s="471"/>
      <c r="O965" s="471"/>
    </row>
    <row r="966" s="157" customFormat="1" customHeight="1" spans="1:15">
      <c r="A966" s="142" t="s">
        <v>3207</v>
      </c>
      <c r="B966" s="179" t="s">
        <v>1404</v>
      </c>
      <c r="C966" s="179" t="s">
        <v>2951</v>
      </c>
      <c r="D966" s="426" t="s">
        <v>3015</v>
      </c>
      <c r="E966" s="179" t="s">
        <v>345</v>
      </c>
      <c r="F966" s="206">
        <v>5</v>
      </c>
      <c r="G966" s="196">
        <v>5000</v>
      </c>
      <c r="H966" s="206">
        <f t="shared" si="47"/>
        <v>25000</v>
      </c>
      <c r="I966" s="196"/>
      <c r="J966" s="196" t="s">
        <v>3214</v>
      </c>
      <c r="K966" s="179" t="s">
        <v>1406</v>
      </c>
      <c r="L966" s="801">
        <f t="shared" si="48"/>
        <v>5</v>
      </c>
      <c r="M966" s="138">
        <f t="shared" si="49"/>
        <v>25000</v>
      </c>
    </row>
    <row r="967" s="157" customFormat="1" customHeight="1" spans="1:15">
      <c r="A967" s="142" t="s">
        <v>3207</v>
      </c>
      <c r="B967" s="179" t="s">
        <v>1404</v>
      </c>
      <c r="C967" s="196" t="s">
        <v>3013</v>
      </c>
      <c r="D967" s="309" t="s">
        <v>3014</v>
      </c>
      <c r="E967" s="179" t="s">
        <v>345</v>
      </c>
      <c r="F967" s="206">
        <v>1</v>
      </c>
      <c r="G967" s="196">
        <v>1200</v>
      </c>
      <c r="H967" s="206">
        <f t="shared" si="47"/>
        <v>1200</v>
      </c>
      <c r="I967" s="196"/>
      <c r="J967" s="196" t="s">
        <v>3214</v>
      </c>
      <c r="K967" s="179" t="s">
        <v>1406</v>
      </c>
      <c r="L967" s="801">
        <f t="shared" si="48"/>
        <v>1</v>
      </c>
      <c r="M967" s="138">
        <f t="shared" si="49"/>
        <v>1200</v>
      </c>
    </row>
    <row r="968" s="157" customFormat="1" customHeight="1" spans="1:15">
      <c r="A968" s="142" t="s">
        <v>3207</v>
      </c>
      <c r="B968" s="179" t="s">
        <v>1404</v>
      </c>
      <c r="C968" s="179" t="s">
        <v>2949</v>
      </c>
      <c r="D968" s="426" t="s">
        <v>3029</v>
      </c>
      <c r="E968" s="179" t="s">
        <v>345</v>
      </c>
      <c r="F968" s="206">
        <v>1</v>
      </c>
      <c r="G968" s="196">
        <v>800</v>
      </c>
      <c r="H968" s="206">
        <f t="shared" si="47"/>
        <v>800</v>
      </c>
      <c r="I968" s="196"/>
      <c r="J968" s="196" t="s">
        <v>3214</v>
      </c>
      <c r="K968" s="179" t="s">
        <v>1406</v>
      </c>
      <c r="L968" s="801">
        <f t="shared" si="48"/>
        <v>1</v>
      </c>
      <c r="M968" s="138">
        <f t="shared" si="49"/>
        <v>800</v>
      </c>
    </row>
    <row r="969" s="157" customFormat="1" customHeight="1" spans="1:15">
      <c r="A969" s="142" t="s">
        <v>3207</v>
      </c>
      <c r="B969" s="179" t="s">
        <v>1404</v>
      </c>
      <c r="C969" s="179" t="s">
        <v>2862</v>
      </c>
      <c r="D969" s="426" t="s">
        <v>2864</v>
      </c>
      <c r="E969" s="179" t="s">
        <v>345</v>
      </c>
      <c r="F969" s="206">
        <v>5</v>
      </c>
      <c r="G969" s="196">
        <v>90</v>
      </c>
      <c r="H969" s="206">
        <f t="shared" si="47"/>
        <v>450</v>
      </c>
      <c r="I969" s="196"/>
      <c r="J969" s="196" t="s">
        <v>3214</v>
      </c>
      <c r="K969" s="179" t="s">
        <v>1406</v>
      </c>
      <c r="L969" s="801">
        <f t="shared" si="48"/>
        <v>5</v>
      </c>
      <c r="M969" s="138">
        <f t="shared" si="49"/>
        <v>450</v>
      </c>
    </row>
    <row r="970" s="157" customFormat="1" customHeight="1" spans="1:15">
      <c r="A970" s="142" t="s">
        <v>3207</v>
      </c>
      <c r="B970" s="179" t="s">
        <v>1404</v>
      </c>
      <c r="C970" s="179" t="s">
        <v>2846</v>
      </c>
      <c r="D970" s="426" t="s">
        <v>3043</v>
      </c>
      <c r="E970" s="179" t="s">
        <v>345</v>
      </c>
      <c r="F970" s="206">
        <v>1</v>
      </c>
      <c r="G970" s="196">
        <v>3500</v>
      </c>
      <c r="H970" s="206">
        <f t="shared" si="47"/>
        <v>3500</v>
      </c>
      <c r="I970" s="196"/>
      <c r="J970" s="196" t="s">
        <v>3214</v>
      </c>
      <c r="K970" s="179" t="s">
        <v>1406</v>
      </c>
      <c r="L970" s="801">
        <f t="shared" si="48"/>
        <v>1</v>
      </c>
      <c r="M970" s="138">
        <f t="shared" si="49"/>
        <v>3500</v>
      </c>
    </row>
    <row r="971" s="157" customFormat="1" customHeight="1" spans="1:15">
      <c r="A971" s="142" t="s">
        <v>3207</v>
      </c>
      <c r="B971" s="179" t="s">
        <v>1404</v>
      </c>
      <c r="C971" s="179" t="s">
        <v>2911</v>
      </c>
      <c r="D971" s="309" t="s">
        <v>3215</v>
      </c>
      <c r="E971" s="179" t="s">
        <v>345</v>
      </c>
      <c r="F971" s="206">
        <v>2</v>
      </c>
      <c r="G971" s="196">
        <v>6500</v>
      </c>
      <c r="H971" s="206">
        <f t="shared" si="47"/>
        <v>13000</v>
      </c>
      <c r="I971" s="196"/>
      <c r="J971" s="196" t="s">
        <v>3214</v>
      </c>
      <c r="K971" s="179" t="s">
        <v>1406</v>
      </c>
      <c r="L971" s="801">
        <f t="shared" si="48"/>
        <v>2</v>
      </c>
      <c r="M971" s="138">
        <f t="shared" si="49"/>
        <v>13000</v>
      </c>
    </row>
    <row r="972" s="157" customFormat="1" customHeight="1" spans="1:15">
      <c r="A972" s="142" t="s">
        <v>3207</v>
      </c>
      <c r="B972" s="179" t="s">
        <v>1404</v>
      </c>
      <c r="C972" s="179" t="s">
        <v>2911</v>
      </c>
      <c r="D972" s="309" t="s">
        <v>3213</v>
      </c>
      <c r="E972" s="179" t="s">
        <v>345</v>
      </c>
      <c r="F972" s="206">
        <v>1</v>
      </c>
      <c r="G972" s="196">
        <v>2000</v>
      </c>
      <c r="H972" s="206">
        <f t="shared" si="47"/>
        <v>2000</v>
      </c>
      <c r="I972" s="196"/>
      <c r="J972" s="196" t="s">
        <v>3214</v>
      </c>
      <c r="K972" s="179" t="s">
        <v>1406</v>
      </c>
      <c r="L972" s="801">
        <f t="shared" si="48"/>
        <v>1</v>
      </c>
      <c r="M972" s="138">
        <f t="shared" si="49"/>
        <v>2000</v>
      </c>
    </row>
    <row r="973" s="157" customFormat="1" customHeight="1" spans="1:15">
      <c r="A973" s="142" t="s">
        <v>3207</v>
      </c>
      <c r="B973" s="179" t="s">
        <v>1407</v>
      </c>
      <c r="C973" s="179" t="s">
        <v>2951</v>
      </c>
      <c r="D973" s="426" t="s">
        <v>3015</v>
      </c>
      <c r="E973" s="179" t="s">
        <v>345</v>
      </c>
      <c r="F973" s="206">
        <v>1</v>
      </c>
      <c r="G973" s="196">
        <v>5000</v>
      </c>
      <c r="H973" s="206">
        <f t="shared" si="47"/>
        <v>5000</v>
      </c>
      <c r="I973" s="196"/>
      <c r="J973" s="196" t="s">
        <v>1405</v>
      </c>
      <c r="K973" s="196"/>
      <c r="L973" s="801">
        <f t="shared" si="48"/>
        <v>1</v>
      </c>
      <c r="M973" s="138">
        <f t="shared" si="49"/>
        <v>5000</v>
      </c>
    </row>
    <row r="974" s="157" customFormat="1" customHeight="1" spans="1:15">
      <c r="A974" s="142" t="s">
        <v>3207</v>
      </c>
      <c r="B974" s="179" t="s">
        <v>1407</v>
      </c>
      <c r="C974" s="179" t="s">
        <v>2848</v>
      </c>
      <c r="D974" s="426" t="s">
        <v>2849</v>
      </c>
      <c r="E974" s="179" t="s">
        <v>345</v>
      </c>
      <c r="F974" s="206">
        <v>1</v>
      </c>
      <c r="G974" s="196">
        <v>1800</v>
      </c>
      <c r="H974" s="206">
        <f t="shared" si="47"/>
        <v>1800</v>
      </c>
      <c r="I974" s="196"/>
      <c r="J974" s="196" t="s">
        <v>1405</v>
      </c>
      <c r="K974" s="196"/>
      <c r="L974" s="801">
        <f t="shared" si="48"/>
        <v>1</v>
      </c>
      <c r="M974" s="138">
        <f t="shared" si="49"/>
        <v>1800</v>
      </c>
    </row>
    <row r="975" s="157" customFormat="1" customHeight="1" spans="1:15">
      <c r="A975" s="142" t="s">
        <v>3207</v>
      </c>
      <c r="B975" s="179" t="s">
        <v>1407</v>
      </c>
      <c r="C975" s="179" t="s">
        <v>2862</v>
      </c>
      <c r="D975" s="426" t="s">
        <v>2864</v>
      </c>
      <c r="E975" s="179" t="s">
        <v>345</v>
      </c>
      <c r="F975" s="206">
        <v>1</v>
      </c>
      <c r="G975" s="196">
        <v>90</v>
      </c>
      <c r="H975" s="206">
        <f t="shared" si="47"/>
        <v>90</v>
      </c>
      <c r="I975" s="196"/>
      <c r="J975" s="196" t="s">
        <v>1405</v>
      </c>
      <c r="K975" s="196"/>
      <c r="L975" s="801">
        <f t="shared" si="48"/>
        <v>1</v>
      </c>
      <c r="M975" s="138">
        <f t="shared" si="49"/>
        <v>90</v>
      </c>
    </row>
    <row r="976" s="157" customFormat="1" customHeight="1" spans="1:15">
      <c r="A976" s="142" t="s">
        <v>3207</v>
      </c>
      <c r="B976" s="179" t="s">
        <v>1407</v>
      </c>
      <c r="C976" s="179" t="s">
        <v>2911</v>
      </c>
      <c r="D976" s="309" t="s">
        <v>3208</v>
      </c>
      <c r="E976" s="179" t="s">
        <v>345</v>
      </c>
      <c r="F976" s="206">
        <v>1</v>
      </c>
      <c r="G976" s="196">
        <v>8500</v>
      </c>
      <c r="H976" s="206">
        <f t="shared" si="47"/>
        <v>8500</v>
      </c>
      <c r="I976" s="196"/>
      <c r="J976" s="196" t="s">
        <v>1405</v>
      </c>
      <c r="K976" s="196"/>
      <c r="L976" s="801">
        <f t="shared" si="48"/>
        <v>1</v>
      </c>
      <c r="M976" s="138">
        <f t="shared" si="49"/>
        <v>8500</v>
      </c>
    </row>
    <row r="977" s="785" customFormat="1" customHeight="1" spans="1:15">
      <c r="A977" s="142" t="s">
        <v>3207</v>
      </c>
      <c r="B977" s="179" t="s">
        <v>3216</v>
      </c>
      <c r="C977" s="179" t="s">
        <v>2911</v>
      </c>
      <c r="D977" s="309" t="s">
        <v>3215</v>
      </c>
      <c r="E977" s="179" t="s">
        <v>345</v>
      </c>
      <c r="F977" s="206">
        <v>2</v>
      </c>
      <c r="G977" s="196">
        <v>6500</v>
      </c>
      <c r="H977" s="206">
        <f t="shared" si="47"/>
        <v>13000</v>
      </c>
      <c r="I977" s="196"/>
      <c r="J977" s="196" t="s">
        <v>1408</v>
      </c>
      <c r="K977" s="196"/>
      <c r="L977" s="801">
        <f t="shared" si="48"/>
        <v>2</v>
      </c>
      <c r="M977" s="138">
        <f t="shared" si="49"/>
        <v>13000</v>
      </c>
      <c r="N977" s="471"/>
      <c r="O977" s="471"/>
    </row>
    <row r="978" s="785" customFormat="1" customHeight="1" spans="1:15">
      <c r="A978" s="142" t="s">
        <v>3207</v>
      </c>
      <c r="B978" s="179" t="s">
        <v>1411</v>
      </c>
      <c r="C978" s="179" t="s">
        <v>2911</v>
      </c>
      <c r="D978" s="309" t="s">
        <v>3208</v>
      </c>
      <c r="E978" s="179" t="s">
        <v>345</v>
      </c>
      <c r="F978" s="206">
        <v>2</v>
      </c>
      <c r="G978" s="196">
        <v>8500</v>
      </c>
      <c r="H978" s="206">
        <f t="shared" si="47"/>
        <v>17000</v>
      </c>
      <c r="I978" s="196"/>
      <c r="J978" s="196" t="s">
        <v>1410</v>
      </c>
      <c r="K978" s="196"/>
      <c r="L978" s="801">
        <f t="shared" si="48"/>
        <v>2</v>
      </c>
      <c r="M978" s="138">
        <f t="shared" si="49"/>
        <v>17000</v>
      </c>
      <c r="N978" s="471"/>
      <c r="O978" s="471"/>
    </row>
    <row r="979" s="785" customFormat="1" customHeight="1" spans="1:15">
      <c r="A979" s="142" t="s">
        <v>3207</v>
      </c>
      <c r="B979" s="179" t="s">
        <v>1413</v>
      </c>
      <c r="C979" s="179" t="s">
        <v>2911</v>
      </c>
      <c r="D979" s="309" t="s">
        <v>3208</v>
      </c>
      <c r="E979" s="179" t="s">
        <v>345</v>
      </c>
      <c r="F979" s="206">
        <v>4</v>
      </c>
      <c r="G979" s="196">
        <v>8500</v>
      </c>
      <c r="H979" s="206">
        <f t="shared" si="47"/>
        <v>34000</v>
      </c>
      <c r="I979" s="196"/>
      <c r="J979" s="196" t="s">
        <v>1412</v>
      </c>
      <c r="K979" s="196"/>
      <c r="L979" s="801">
        <f t="shared" si="48"/>
        <v>4</v>
      </c>
      <c r="M979" s="138">
        <f t="shared" si="49"/>
        <v>34000</v>
      </c>
      <c r="N979" s="471"/>
      <c r="O979" s="471"/>
    </row>
    <row r="980" s="785" customFormat="1" customHeight="1" spans="1:15">
      <c r="A980" s="142" t="s">
        <v>3207</v>
      </c>
      <c r="B980" s="179" t="s">
        <v>1415</v>
      </c>
      <c r="C980" s="179" t="s">
        <v>2911</v>
      </c>
      <c r="D980" s="309" t="s">
        <v>3208</v>
      </c>
      <c r="E980" s="179" t="s">
        <v>345</v>
      </c>
      <c r="F980" s="206">
        <v>4</v>
      </c>
      <c r="G980" s="196">
        <v>8500</v>
      </c>
      <c r="H980" s="206">
        <f t="shared" si="47"/>
        <v>34000</v>
      </c>
      <c r="I980" s="196"/>
      <c r="J980" s="196" t="s">
        <v>1414</v>
      </c>
      <c r="K980" s="196"/>
      <c r="L980" s="801">
        <f t="shared" si="48"/>
        <v>4</v>
      </c>
      <c r="M980" s="138">
        <f t="shared" si="49"/>
        <v>34000</v>
      </c>
      <c r="N980" s="471"/>
      <c r="O980" s="471"/>
    </row>
    <row r="981" s="785" customFormat="1" customHeight="1" spans="1:15">
      <c r="A981" s="142" t="s">
        <v>3207</v>
      </c>
      <c r="B981" s="179" t="s">
        <v>3217</v>
      </c>
      <c r="C981" s="179" t="s">
        <v>2911</v>
      </c>
      <c r="D981" s="309" t="s">
        <v>3215</v>
      </c>
      <c r="E981" s="179" t="s">
        <v>345</v>
      </c>
      <c r="F981" s="206">
        <v>2</v>
      </c>
      <c r="G981" s="196">
        <v>6500</v>
      </c>
      <c r="H981" s="206">
        <f t="shared" si="47"/>
        <v>13000</v>
      </c>
      <c r="I981" s="196"/>
      <c r="J981" s="196" t="s">
        <v>1416</v>
      </c>
      <c r="K981" s="196"/>
      <c r="L981" s="801">
        <f t="shared" si="48"/>
        <v>2</v>
      </c>
      <c r="M981" s="138">
        <f t="shared" si="49"/>
        <v>13000</v>
      </c>
      <c r="N981" s="471"/>
      <c r="O981" s="471"/>
    </row>
    <row r="982" s="785" customFormat="1" customHeight="1" spans="1:15">
      <c r="A982" s="142" t="s">
        <v>3218</v>
      </c>
      <c r="B982" s="179" t="s">
        <v>3219</v>
      </c>
      <c r="C982" s="179" t="s">
        <v>2892</v>
      </c>
      <c r="D982" s="309" t="s">
        <v>2894</v>
      </c>
      <c r="E982" s="179" t="s">
        <v>345</v>
      </c>
      <c r="F982" s="206">
        <v>1</v>
      </c>
      <c r="G982" s="196">
        <v>60000</v>
      </c>
      <c r="H982" s="206">
        <f t="shared" si="47"/>
        <v>60000</v>
      </c>
      <c r="I982" s="196"/>
      <c r="J982" s="196" t="s">
        <v>1419</v>
      </c>
      <c r="K982" s="142"/>
      <c r="L982" s="801">
        <f t="shared" si="48"/>
        <v>1</v>
      </c>
      <c r="M982" s="138">
        <f t="shared" si="49"/>
        <v>60000</v>
      </c>
      <c r="N982" s="471"/>
      <c r="O982" s="471"/>
    </row>
    <row r="983" s="157" customFormat="1" customHeight="1" spans="1:15">
      <c r="A983" s="142" t="s">
        <v>3218</v>
      </c>
      <c r="B983" s="179" t="s">
        <v>3220</v>
      </c>
      <c r="C983" s="179" t="s">
        <v>2964</v>
      </c>
      <c r="D983" s="426" t="s">
        <v>2965</v>
      </c>
      <c r="E983" s="179" t="s">
        <v>345</v>
      </c>
      <c r="F983" s="206">
        <v>1</v>
      </c>
      <c r="G983" s="196">
        <v>3000</v>
      </c>
      <c r="H983" s="206">
        <f t="shared" si="47"/>
        <v>3000</v>
      </c>
      <c r="I983" s="196"/>
      <c r="J983" s="196" t="s">
        <v>1423</v>
      </c>
      <c r="K983" s="179" t="s">
        <v>1421</v>
      </c>
      <c r="L983" s="801">
        <f t="shared" si="48"/>
        <v>1</v>
      </c>
      <c r="M983" s="138">
        <f t="shared" si="49"/>
        <v>3000</v>
      </c>
    </row>
    <row r="984" s="157" customFormat="1" customHeight="1" spans="1:15">
      <c r="A984" s="142" t="s">
        <v>3218</v>
      </c>
      <c r="B984" s="179" t="s">
        <v>3220</v>
      </c>
      <c r="C984" s="179" t="s">
        <v>2850</v>
      </c>
      <c r="D984" s="426" t="s">
        <v>3088</v>
      </c>
      <c r="E984" s="179" t="s">
        <v>345</v>
      </c>
      <c r="F984" s="206">
        <v>2</v>
      </c>
      <c r="G984" s="196">
        <v>2000</v>
      </c>
      <c r="H984" s="206">
        <f t="shared" si="47"/>
        <v>4000</v>
      </c>
      <c r="I984" s="196"/>
      <c r="J984" s="196" t="s">
        <v>1423</v>
      </c>
      <c r="K984" s="179" t="s">
        <v>1421</v>
      </c>
      <c r="L984" s="801">
        <f t="shared" si="48"/>
        <v>2</v>
      </c>
      <c r="M984" s="138">
        <f t="shared" si="49"/>
        <v>4000</v>
      </c>
    </row>
    <row r="985" s="157" customFormat="1" customHeight="1" spans="1:15">
      <c r="A985" s="142" t="s">
        <v>3218</v>
      </c>
      <c r="B985" s="179" t="s">
        <v>3220</v>
      </c>
      <c r="C985" s="179" t="s">
        <v>2978</v>
      </c>
      <c r="D985" s="309" t="s">
        <v>2979</v>
      </c>
      <c r="E985" s="179" t="s">
        <v>229</v>
      </c>
      <c r="F985" s="206">
        <v>1</v>
      </c>
      <c r="G985" s="196">
        <v>1000</v>
      </c>
      <c r="H985" s="206">
        <f t="shared" si="47"/>
        <v>1000</v>
      </c>
      <c r="I985" s="196"/>
      <c r="J985" s="196" t="s">
        <v>1423</v>
      </c>
      <c r="K985" s="179" t="s">
        <v>1421</v>
      </c>
      <c r="L985" s="801">
        <f t="shared" si="48"/>
        <v>1</v>
      </c>
      <c r="M985" s="138">
        <f t="shared" si="49"/>
        <v>1000</v>
      </c>
    </row>
    <row r="986" s="157" customFormat="1" customHeight="1" spans="1:15">
      <c r="A986" s="142" t="s">
        <v>3218</v>
      </c>
      <c r="B986" s="179" t="s">
        <v>3220</v>
      </c>
      <c r="C986" s="179" t="s">
        <v>2921</v>
      </c>
      <c r="D986" s="426" t="s">
        <v>2922</v>
      </c>
      <c r="E986" s="179" t="s">
        <v>229</v>
      </c>
      <c r="F986" s="206">
        <v>1</v>
      </c>
      <c r="G986" s="196">
        <v>2500</v>
      </c>
      <c r="H986" s="206">
        <f t="shared" si="47"/>
        <v>2500</v>
      </c>
      <c r="I986" s="196"/>
      <c r="J986" s="196" t="s">
        <v>1423</v>
      </c>
      <c r="K986" s="179" t="s">
        <v>1421</v>
      </c>
      <c r="L986" s="801">
        <f t="shared" si="48"/>
        <v>1</v>
      </c>
      <c r="M986" s="138">
        <f t="shared" si="49"/>
        <v>2500</v>
      </c>
    </row>
    <row r="987" s="157" customFormat="1" customHeight="1" spans="1:15">
      <c r="A987" s="142" t="s">
        <v>3218</v>
      </c>
      <c r="B987" s="179" t="s">
        <v>3220</v>
      </c>
      <c r="C987" s="179" t="s">
        <v>2903</v>
      </c>
      <c r="D987" s="426" t="s">
        <v>3048</v>
      </c>
      <c r="E987" s="179" t="s">
        <v>229</v>
      </c>
      <c r="F987" s="206">
        <v>4</v>
      </c>
      <c r="G987" s="196">
        <v>5000</v>
      </c>
      <c r="H987" s="206">
        <f t="shared" si="47"/>
        <v>20000</v>
      </c>
      <c r="I987" s="196"/>
      <c r="J987" s="196" t="s">
        <v>1423</v>
      </c>
      <c r="K987" s="179" t="s">
        <v>1421</v>
      </c>
      <c r="L987" s="801">
        <f t="shared" si="48"/>
        <v>4</v>
      </c>
      <c r="M987" s="138">
        <f t="shared" si="49"/>
        <v>20000</v>
      </c>
    </row>
    <row r="988" s="157" customFormat="1" customHeight="1" spans="1:15">
      <c r="A988" s="142" t="s">
        <v>3218</v>
      </c>
      <c r="B988" s="179" t="s">
        <v>3220</v>
      </c>
      <c r="C988" s="179" t="s">
        <v>2892</v>
      </c>
      <c r="D988" s="309" t="s">
        <v>2894</v>
      </c>
      <c r="E988" s="179" t="s">
        <v>345</v>
      </c>
      <c r="F988" s="206">
        <v>1</v>
      </c>
      <c r="G988" s="196">
        <v>60000</v>
      </c>
      <c r="H988" s="206">
        <f t="shared" si="47"/>
        <v>60000</v>
      </c>
      <c r="I988" s="196"/>
      <c r="J988" s="196" t="s">
        <v>1423</v>
      </c>
      <c r="K988" s="179" t="s">
        <v>1421</v>
      </c>
      <c r="L988" s="801">
        <f t="shared" si="48"/>
        <v>1</v>
      </c>
      <c r="M988" s="138">
        <f t="shared" si="49"/>
        <v>60000</v>
      </c>
    </row>
    <row r="989" s="157" customFormat="1" customHeight="1" spans="1:15">
      <c r="A989" s="142" t="s">
        <v>3218</v>
      </c>
      <c r="B989" s="179" t="s">
        <v>3221</v>
      </c>
      <c r="C989" s="179" t="s">
        <v>2892</v>
      </c>
      <c r="D989" s="309" t="s">
        <v>2894</v>
      </c>
      <c r="E989" s="179" t="s">
        <v>345</v>
      </c>
      <c r="F989" s="206">
        <v>1</v>
      </c>
      <c r="G989" s="196">
        <v>60000</v>
      </c>
      <c r="H989" s="206">
        <f t="shared" si="47"/>
        <v>60000</v>
      </c>
      <c r="I989" s="196"/>
      <c r="J989" s="196" t="s">
        <v>1425</v>
      </c>
      <c r="K989" s="196"/>
      <c r="L989" s="801">
        <f t="shared" si="48"/>
        <v>1</v>
      </c>
      <c r="M989" s="138">
        <f t="shared" si="49"/>
        <v>60000</v>
      </c>
    </row>
    <row r="990" s="157" customFormat="1" customHeight="1" spans="1:15">
      <c r="A990" s="142" t="s">
        <v>3218</v>
      </c>
      <c r="B990" s="179" t="s">
        <v>3222</v>
      </c>
      <c r="C990" s="179" t="s">
        <v>2911</v>
      </c>
      <c r="D990" s="309" t="s">
        <v>3120</v>
      </c>
      <c r="E990" s="179" t="s">
        <v>345</v>
      </c>
      <c r="F990" s="206">
        <v>1</v>
      </c>
      <c r="G990" s="196">
        <v>6500</v>
      </c>
      <c r="H990" s="206">
        <f t="shared" ref="H990:H1053" si="50" xml:space="preserve">F990*G990</f>
        <v>6500</v>
      </c>
      <c r="I990" s="196"/>
      <c r="J990" s="196" t="s">
        <v>1427</v>
      </c>
      <c r="K990" s="196"/>
      <c r="L990" s="801">
        <f t="shared" ref="L990:L1053" si="51" xml:space="preserve">F990</f>
        <v>1</v>
      </c>
      <c r="M990" s="138">
        <f t="shared" si="49"/>
        <v>6500</v>
      </c>
    </row>
    <row r="991" s="157" customFormat="1" customHeight="1" spans="1:15">
      <c r="A991" s="142" t="s">
        <v>3218</v>
      </c>
      <c r="B991" s="179" t="s">
        <v>1426</v>
      </c>
      <c r="C991" s="179" t="s">
        <v>2888</v>
      </c>
      <c r="D991" s="426" t="s">
        <v>3042</v>
      </c>
      <c r="E991" s="179" t="s">
        <v>345</v>
      </c>
      <c r="F991" s="206">
        <v>1</v>
      </c>
      <c r="G991" s="196">
        <v>3000</v>
      </c>
      <c r="H991" s="206">
        <f t="shared" si="50"/>
        <v>3000</v>
      </c>
      <c r="I991" s="196"/>
      <c r="J991" s="196" t="s">
        <v>1429</v>
      </c>
      <c r="K991" s="179" t="s">
        <v>1421</v>
      </c>
      <c r="L991" s="801">
        <f t="shared" si="51"/>
        <v>1</v>
      </c>
      <c r="M991" s="138">
        <f t="shared" si="49"/>
        <v>3000</v>
      </c>
    </row>
    <row r="992" s="157" customFormat="1" customHeight="1" spans="1:15">
      <c r="A992" s="142" t="s">
        <v>3218</v>
      </c>
      <c r="B992" s="179" t="s">
        <v>1426</v>
      </c>
      <c r="C992" s="179" t="s">
        <v>2951</v>
      </c>
      <c r="D992" s="426" t="s">
        <v>3015</v>
      </c>
      <c r="E992" s="179" t="s">
        <v>345</v>
      </c>
      <c r="F992" s="206">
        <v>1</v>
      </c>
      <c r="G992" s="196">
        <v>5000</v>
      </c>
      <c r="H992" s="206">
        <f t="shared" si="50"/>
        <v>5000</v>
      </c>
      <c r="I992" s="196"/>
      <c r="J992" s="196" t="s">
        <v>1429</v>
      </c>
      <c r="K992" s="179" t="s">
        <v>1421</v>
      </c>
      <c r="L992" s="801">
        <f t="shared" si="51"/>
        <v>1</v>
      </c>
      <c r="M992" s="138">
        <f t="shared" si="49"/>
        <v>5000</v>
      </c>
    </row>
    <row r="993" s="157" customFormat="1" customHeight="1" spans="1:13">
      <c r="A993" s="142" t="s">
        <v>3218</v>
      </c>
      <c r="B993" s="179" t="s">
        <v>1426</v>
      </c>
      <c r="C993" s="196" t="s">
        <v>3013</v>
      </c>
      <c r="D993" s="309" t="s">
        <v>3014</v>
      </c>
      <c r="E993" s="179" t="s">
        <v>345</v>
      </c>
      <c r="F993" s="206">
        <v>1</v>
      </c>
      <c r="G993" s="196">
        <v>1200</v>
      </c>
      <c r="H993" s="206">
        <f t="shared" si="50"/>
        <v>1200</v>
      </c>
      <c r="I993" s="196"/>
      <c r="J993" s="196" t="s">
        <v>1429</v>
      </c>
      <c r="K993" s="179" t="s">
        <v>1421</v>
      </c>
      <c r="L993" s="801">
        <f t="shared" si="51"/>
        <v>1</v>
      </c>
      <c r="M993" s="138">
        <f t="shared" si="49"/>
        <v>1200</v>
      </c>
    </row>
    <row r="994" s="157" customFormat="1" customHeight="1" spans="1:13">
      <c r="A994" s="142" t="s">
        <v>3218</v>
      </c>
      <c r="B994" s="179" t="s">
        <v>1426</v>
      </c>
      <c r="C994" s="179" t="s">
        <v>2911</v>
      </c>
      <c r="D994" s="309" t="s">
        <v>3120</v>
      </c>
      <c r="E994" s="179" t="s">
        <v>345</v>
      </c>
      <c r="F994" s="206">
        <v>1</v>
      </c>
      <c r="G994" s="196">
        <v>6500</v>
      </c>
      <c r="H994" s="206">
        <f t="shared" si="50"/>
        <v>6500</v>
      </c>
      <c r="I994" s="196"/>
      <c r="J994" s="196" t="s">
        <v>1429</v>
      </c>
      <c r="K994" s="179" t="s">
        <v>1421</v>
      </c>
      <c r="L994" s="801">
        <f t="shared" si="51"/>
        <v>1</v>
      </c>
      <c r="M994" s="138">
        <f t="shared" si="49"/>
        <v>6500</v>
      </c>
    </row>
    <row r="995" s="157" customFormat="1" customHeight="1" spans="1:13">
      <c r="A995" s="142" t="s">
        <v>3218</v>
      </c>
      <c r="B995" s="179" t="s">
        <v>1426</v>
      </c>
      <c r="C995" s="179" t="s">
        <v>2964</v>
      </c>
      <c r="D995" s="426" t="s">
        <v>2965</v>
      </c>
      <c r="E995" s="179" t="s">
        <v>345</v>
      </c>
      <c r="F995" s="206">
        <v>1</v>
      </c>
      <c r="G995" s="196">
        <v>3000</v>
      </c>
      <c r="H995" s="206">
        <f t="shared" si="50"/>
        <v>3000</v>
      </c>
      <c r="I995" s="196"/>
      <c r="J995" s="196" t="s">
        <v>1429</v>
      </c>
      <c r="K995" s="179" t="s">
        <v>1421</v>
      </c>
      <c r="L995" s="801">
        <f t="shared" si="51"/>
        <v>1</v>
      </c>
      <c r="M995" s="138">
        <f t="shared" si="49"/>
        <v>3000</v>
      </c>
    </row>
    <row r="996" s="157" customFormat="1" customHeight="1" spans="1:13">
      <c r="A996" s="142" t="s">
        <v>3218</v>
      </c>
      <c r="B996" s="179" t="s">
        <v>1426</v>
      </c>
      <c r="C996" s="179" t="s">
        <v>2850</v>
      </c>
      <c r="D996" s="426" t="s">
        <v>3088</v>
      </c>
      <c r="E996" s="179" t="s">
        <v>345</v>
      </c>
      <c r="F996" s="206">
        <v>1</v>
      </c>
      <c r="G996" s="196">
        <v>2000</v>
      </c>
      <c r="H996" s="206">
        <f t="shared" si="50"/>
        <v>2000</v>
      </c>
      <c r="I996" s="196"/>
      <c r="J996" s="196" t="s">
        <v>1429</v>
      </c>
      <c r="K996" s="179" t="s">
        <v>1421</v>
      </c>
      <c r="L996" s="801">
        <f t="shared" si="51"/>
        <v>1</v>
      </c>
      <c r="M996" s="138">
        <f t="shared" si="49"/>
        <v>2000</v>
      </c>
    </row>
    <row r="997" s="157" customFormat="1" customHeight="1" spans="1:13">
      <c r="A997" s="142" t="s">
        <v>3218</v>
      </c>
      <c r="B997" s="179" t="s">
        <v>1426</v>
      </c>
      <c r="C997" s="179" t="s">
        <v>2982</v>
      </c>
      <c r="D997" s="426" t="s">
        <v>2983</v>
      </c>
      <c r="E997" s="179" t="s">
        <v>345</v>
      </c>
      <c r="F997" s="206">
        <v>1</v>
      </c>
      <c r="G997" s="196">
        <v>4000</v>
      </c>
      <c r="H997" s="206">
        <f t="shared" si="50"/>
        <v>4000</v>
      </c>
      <c r="I997" s="196"/>
      <c r="J997" s="196" t="s">
        <v>1429</v>
      </c>
      <c r="K997" s="179" t="s">
        <v>1421</v>
      </c>
      <c r="L997" s="801">
        <f t="shared" si="51"/>
        <v>1</v>
      </c>
      <c r="M997" s="138">
        <f t="shared" si="49"/>
        <v>4000</v>
      </c>
    </row>
    <row r="998" s="157" customFormat="1" customHeight="1" spans="1:13">
      <c r="A998" s="142" t="s">
        <v>3218</v>
      </c>
      <c r="B998" s="179" t="s">
        <v>1426</v>
      </c>
      <c r="C998" s="179" t="s">
        <v>2930</v>
      </c>
      <c r="D998" s="426" t="s">
        <v>2931</v>
      </c>
      <c r="E998" s="179" t="s">
        <v>345</v>
      </c>
      <c r="F998" s="206">
        <v>1</v>
      </c>
      <c r="G998" s="196">
        <v>600</v>
      </c>
      <c r="H998" s="206">
        <f t="shared" si="50"/>
        <v>600</v>
      </c>
      <c r="I998" s="196"/>
      <c r="J998" s="196" t="s">
        <v>1429</v>
      </c>
      <c r="K998" s="179" t="s">
        <v>1421</v>
      </c>
      <c r="L998" s="801">
        <f t="shared" si="51"/>
        <v>1</v>
      </c>
      <c r="M998" s="138">
        <f t="shared" si="49"/>
        <v>600</v>
      </c>
    </row>
    <row r="999" s="157" customFormat="1" customHeight="1" spans="1:13">
      <c r="A999" s="142" t="s">
        <v>3218</v>
      </c>
      <c r="B999" s="179" t="s">
        <v>1426</v>
      </c>
      <c r="C999" s="179" t="s">
        <v>2903</v>
      </c>
      <c r="D999" s="426" t="s">
        <v>3048</v>
      </c>
      <c r="E999" s="179" t="s">
        <v>229</v>
      </c>
      <c r="F999" s="206">
        <v>1</v>
      </c>
      <c r="G999" s="196">
        <v>5000</v>
      </c>
      <c r="H999" s="206">
        <f t="shared" si="50"/>
        <v>5000</v>
      </c>
      <c r="I999" s="196"/>
      <c r="J999" s="196" t="s">
        <v>1429</v>
      </c>
      <c r="K999" s="179" t="s">
        <v>1421</v>
      </c>
      <c r="L999" s="801">
        <f t="shared" si="51"/>
        <v>1</v>
      </c>
      <c r="M999" s="138">
        <f t="shared" si="49"/>
        <v>5000</v>
      </c>
    </row>
    <row r="1000" s="157" customFormat="1" customHeight="1" spans="1:13">
      <c r="A1000" s="142" t="s">
        <v>3218</v>
      </c>
      <c r="B1000" s="179" t="s">
        <v>1428</v>
      </c>
      <c r="C1000" s="179" t="s">
        <v>2911</v>
      </c>
      <c r="D1000" s="309" t="s">
        <v>3120</v>
      </c>
      <c r="E1000" s="179" t="s">
        <v>345</v>
      </c>
      <c r="F1000" s="206">
        <v>1</v>
      </c>
      <c r="G1000" s="196">
        <v>6500</v>
      </c>
      <c r="H1000" s="206">
        <f t="shared" si="50"/>
        <v>6500</v>
      </c>
      <c r="I1000" s="196"/>
      <c r="J1000" s="196" t="s">
        <v>1431</v>
      </c>
      <c r="K1000" s="196"/>
      <c r="L1000" s="801">
        <f t="shared" si="51"/>
        <v>1</v>
      </c>
      <c r="M1000" s="138">
        <f t="shared" si="49"/>
        <v>6500</v>
      </c>
    </row>
    <row r="1001" s="157" customFormat="1" customHeight="1" spans="1:13">
      <c r="A1001" s="142" t="s">
        <v>3218</v>
      </c>
      <c r="B1001" s="179" t="s">
        <v>3219</v>
      </c>
      <c r="C1001" s="179" t="s">
        <v>2892</v>
      </c>
      <c r="D1001" s="309" t="s">
        <v>2893</v>
      </c>
      <c r="E1001" s="179" t="s">
        <v>345</v>
      </c>
      <c r="F1001" s="206">
        <v>1</v>
      </c>
      <c r="G1001" s="196">
        <v>40000</v>
      </c>
      <c r="H1001" s="206">
        <f t="shared" si="50"/>
        <v>40000</v>
      </c>
      <c r="I1001" s="196"/>
      <c r="J1001" s="196" t="s">
        <v>1433</v>
      </c>
      <c r="K1001" s="196"/>
      <c r="L1001" s="801">
        <f t="shared" si="51"/>
        <v>1</v>
      </c>
      <c r="M1001" s="138">
        <f t="shared" si="49"/>
        <v>40000</v>
      </c>
    </row>
    <row r="1002" s="157" customFormat="1" customHeight="1" spans="1:13">
      <c r="A1002" s="142" t="s">
        <v>3218</v>
      </c>
      <c r="B1002" s="179" t="s">
        <v>3223</v>
      </c>
      <c r="C1002" s="179" t="s">
        <v>3002</v>
      </c>
      <c r="D1002" s="309" t="s">
        <v>3224</v>
      </c>
      <c r="E1002" s="179" t="s">
        <v>345</v>
      </c>
      <c r="F1002" s="206">
        <v>1</v>
      </c>
      <c r="G1002" s="196">
        <v>16000</v>
      </c>
      <c r="H1002" s="206">
        <f t="shared" si="50"/>
        <v>16000</v>
      </c>
      <c r="I1002" s="196"/>
      <c r="J1002" s="196" t="s">
        <v>1437</v>
      </c>
      <c r="K1002" s="179" t="s">
        <v>1438</v>
      </c>
      <c r="L1002" s="801">
        <f t="shared" si="51"/>
        <v>1</v>
      </c>
      <c r="M1002" s="138">
        <f t="shared" si="49"/>
        <v>16000</v>
      </c>
    </row>
    <row r="1003" s="157" customFormat="1" customHeight="1" spans="1:13">
      <c r="A1003" s="142" t="s">
        <v>3218</v>
      </c>
      <c r="B1003" s="179" t="s">
        <v>3223</v>
      </c>
      <c r="C1003" s="179" t="s">
        <v>2996</v>
      </c>
      <c r="D1003" s="793" t="s">
        <v>3225</v>
      </c>
      <c r="E1003" s="179" t="s">
        <v>345</v>
      </c>
      <c r="F1003" s="206">
        <v>1</v>
      </c>
      <c r="G1003" s="196">
        <v>900</v>
      </c>
      <c r="H1003" s="206">
        <f t="shared" si="50"/>
        <v>900</v>
      </c>
      <c r="I1003" s="196"/>
      <c r="J1003" s="196" t="s">
        <v>1437</v>
      </c>
      <c r="K1003" s="179" t="s">
        <v>1438</v>
      </c>
      <c r="L1003" s="801">
        <f t="shared" si="51"/>
        <v>1</v>
      </c>
      <c r="M1003" s="138">
        <f t="shared" si="49"/>
        <v>900</v>
      </c>
    </row>
    <row r="1004" s="157" customFormat="1" customHeight="1" spans="1:13">
      <c r="A1004" s="142" t="s">
        <v>3218</v>
      </c>
      <c r="B1004" s="179" t="s">
        <v>3223</v>
      </c>
      <c r="C1004" s="179" t="s">
        <v>2911</v>
      </c>
      <c r="D1004" s="309" t="s">
        <v>3120</v>
      </c>
      <c r="E1004" s="179" t="s">
        <v>345</v>
      </c>
      <c r="F1004" s="206">
        <v>1</v>
      </c>
      <c r="G1004" s="196">
        <v>6500</v>
      </c>
      <c r="H1004" s="206">
        <f t="shared" si="50"/>
        <v>6500</v>
      </c>
      <c r="I1004" s="196"/>
      <c r="J1004" s="196" t="s">
        <v>1437</v>
      </c>
      <c r="K1004" s="179" t="s">
        <v>1438</v>
      </c>
      <c r="L1004" s="801">
        <f t="shared" si="51"/>
        <v>1</v>
      </c>
      <c r="M1004" s="138">
        <f t="shared" si="49"/>
        <v>6500</v>
      </c>
    </row>
    <row r="1005" s="157" customFormat="1" customHeight="1" spans="1:13">
      <c r="A1005" s="142" t="s">
        <v>3226</v>
      </c>
      <c r="B1005" s="179" t="s">
        <v>910</v>
      </c>
      <c r="C1005" s="179" t="s">
        <v>2951</v>
      </c>
      <c r="D1005" s="426" t="s">
        <v>3015</v>
      </c>
      <c r="E1005" s="179" t="s">
        <v>345</v>
      </c>
      <c r="F1005" s="206">
        <v>2</v>
      </c>
      <c r="G1005" s="196">
        <v>5000</v>
      </c>
      <c r="H1005" s="206">
        <f t="shared" si="50"/>
        <v>10000</v>
      </c>
      <c r="I1005" s="426" t="s">
        <v>3227</v>
      </c>
      <c r="J1005" s="196" t="s">
        <v>1444</v>
      </c>
      <c r="K1005" s="179" t="s">
        <v>1421</v>
      </c>
      <c r="L1005" s="157">
        <f t="shared" si="51"/>
        <v>2</v>
      </c>
      <c r="M1005" s="138">
        <f t="shared" si="49"/>
        <v>10000</v>
      </c>
    </row>
    <row r="1006" s="157" customFormat="1" customHeight="1" spans="1:13">
      <c r="A1006" s="142" t="s">
        <v>3226</v>
      </c>
      <c r="B1006" s="179" t="s">
        <v>910</v>
      </c>
      <c r="C1006" s="196" t="s">
        <v>3013</v>
      </c>
      <c r="D1006" s="309" t="s">
        <v>3014</v>
      </c>
      <c r="E1006" s="179" t="s">
        <v>345</v>
      </c>
      <c r="F1006" s="206">
        <v>1</v>
      </c>
      <c r="G1006" s="196">
        <v>1200</v>
      </c>
      <c r="H1006" s="206">
        <f t="shared" si="50"/>
        <v>1200</v>
      </c>
      <c r="I1006" s="196"/>
      <c r="J1006" s="196" t="s">
        <v>1444</v>
      </c>
      <c r="K1006" s="179" t="s">
        <v>1421</v>
      </c>
      <c r="L1006" s="157">
        <f t="shared" si="51"/>
        <v>1</v>
      </c>
      <c r="M1006" s="138">
        <f t="shared" si="49"/>
        <v>1200</v>
      </c>
    </row>
    <row r="1007" s="157" customFormat="1" customHeight="1" spans="1:13">
      <c r="A1007" s="142" t="s">
        <v>3226</v>
      </c>
      <c r="B1007" s="179" t="s">
        <v>910</v>
      </c>
      <c r="C1007" s="179" t="s">
        <v>2949</v>
      </c>
      <c r="D1007" s="426" t="s">
        <v>3029</v>
      </c>
      <c r="E1007" s="179" t="s">
        <v>345</v>
      </c>
      <c r="F1007" s="206">
        <v>1</v>
      </c>
      <c r="G1007" s="196">
        <v>800</v>
      </c>
      <c r="H1007" s="206">
        <f t="shared" si="50"/>
        <v>800</v>
      </c>
      <c r="I1007" s="196"/>
      <c r="J1007" s="196" t="s">
        <v>1444</v>
      </c>
      <c r="K1007" s="179" t="s">
        <v>1421</v>
      </c>
      <c r="L1007" s="157">
        <f t="shared" si="51"/>
        <v>1</v>
      </c>
      <c r="M1007" s="138">
        <f t="shared" si="49"/>
        <v>800</v>
      </c>
    </row>
    <row r="1008" s="157" customFormat="1" customHeight="1" spans="1:13">
      <c r="A1008" s="142" t="s">
        <v>3226</v>
      </c>
      <c r="B1008" s="179" t="s">
        <v>910</v>
      </c>
      <c r="C1008" s="179" t="s">
        <v>2862</v>
      </c>
      <c r="D1008" s="426" t="s">
        <v>2864</v>
      </c>
      <c r="E1008" s="179" t="s">
        <v>345</v>
      </c>
      <c r="F1008" s="206">
        <v>1</v>
      </c>
      <c r="G1008" s="196">
        <v>90</v>
      </c>
      <c r="H1008" s="206">
        <f t="shared" si="50"/>
        <v>90</v>
      </c>
      <c r="I1008" s="196"/>
      <c r="J1008" s="196" t="s">
        <v>1444</v>
      </c>
      <c r="K1008" s="179" t="s">
        <v>1421</v>
      </c>
      <c r="L1008" s="157">
        <f t="shared" si="51"/>
        <v>1</v>
      </c>
      <c r="M1008" s="138">
        <f t="shared" si="49"/>
        <v>90</v>
      </c>
    </row>
    <row r="1009" s="157" customFormat="1" customHeight="1" spans="1:13">
      <c r="A1009" s="142" t="s">
        <v>3226</v>
      </c>
      <c r="B1009" s="179" t="s">
        <v>2643</v>
      </c>
      <c r="C1009" s="179" t="s">
        <v>2846</v>
      </c>
      <c r="D1009" s="426" t="s">
        <v>3043</v>
      </c>
      <c r="E1009" s="179" t="s">
        <v>345</v>
      </c>
      <c r="F1009" s="206">
        <v>1</v>
      </c>
      <c r="G1009" s="196">
        <v>3500</v>
      </c>
      <c r="H1009" s="206">
        <f t="shared" si="50"/>
        <v>3500</v>
      </c>
      <c r="I1009" s="196"/>
      <c r="J1009" s="196" t="s">
        <v>1446</v>
      </c>
      <c r="K1009" s="179" t="s">
        <v>1421</v>
      </c>
      <c r="L1009" s="157">
        <f t="shared" si="51"/>
        <v>1</v>
      </c>
      <c r="M1009" s="138">
        <f t="shared" si="49"/>
        <v>3500</v>
      </c>
    </row>
    <row r="1010" s="157" customFormat="1" customHeight="1" spans="1:13">
      <c r="A1010" s="142" t="s">
        <v>3226</v>
      </c>
      <c r="B1010" s="179" t="s">
        <v>2643</v>
      </c>
      <c r="C1010" s="179" t="s">
        <v>2972</v>
      </c>
      <c r="D1010" s="426" t="s">
        <v>2973</v>
      </c>
      <c r="E1010" s="179" t="s">
        <v>229</v>
      </c>
      <c r="F1010" s="206">
        <v>1</v>
      </c>
      <c r="G1010" s="196">
        <v>2000</v>
      </c>
      <c r="H1010" s="206">
        <f t="shared" si="50"/>
        <v>2000</v>
      </c>
      <c r="I1010" s="196"/>
      <c r="J1010" s="196" t="s">
        <v>1446</v>
      </c>
      <c r="K1010" s="179" t="s">
        <v>1421</v>
      </c>
      <c r="L1010" s="157">
        <f t="shared" si="51"/>
        <v>1</v>
      </c>
      <c r="M1010" s="138">
        <f t="shared" si="49"/>
        <v>2000</v>
      </c>
    </row>
    <row r="1011" s="157" customFormat="1" customHeight="1" spans="1:13">
      <c r="A1011" s="142" t="s">
        <v>3226</v>
      </c>
      <c r="B1011" s="179" t="s">
        <v>913</v>
      </c>
      <c r="C1011" s="179" t="s">
        <v>2951</v>
      </c>
      <c r="D1011" s="426" t="s">
        <v>3015</v>
      </c>
      <c r="E1011" s="179" t="s">
        <v>345</v>
      </c>
      <c r="F1011" s="206">
        <v>2</v>
      </c>
      <c r="G1011" s="196">
        <v>5000</v>
      </c>
      <c r="H1011" s="206">
        <f t="shared" si="50"/>
        <v>10000</v>
      </c>
      <c r="I1011" s="196"/>
      <c r="J1011" s="196" t="s">
        <v>1447</v>
      </c>
      <c r="K1011" s="179" t="s">
        <v>1421</v>
      </c>
      <c r="L1011" s="157">
        <f t="shared" si="51"/>
        <v>2</v>
      </c>
      <c r="M1011" s="138">
        <f t="shared" si="49"/>
        <v>10000</v>
      </c>
    </row>
    <row r="1012" s="157" customFormat="1" customHeight="1" spans="1:13">
      <c r="A1012" s="142" t="s">
        <v>3226</v>
      </c>
      <c r="B1012" s="179" t="s">
        <v>913</v>
      </c>
      <c r="C1012" s="196" t="s">
        <v>3013</v>
      </c>
      <c r="D1012" s="309" t="s">
        <v>3014</v>
      </c>
      <c r="E1012" s="179" t="s">
        <v>345</v>
      </c>
      <c r="F1012" s="206">
        <v>1</v>
      </c>
      <c r="G1012" s="196">
        <v>1200</v>
      </c>
      <c r="H1012" s="206">
        <f t="shared" si="50"/>
        <v>1200</v>
      </c>
      <c r="I1012" s="196"/>
      <c r="J1012" s="196" t="s">
        <v>1447</v>
      </c>
      <c r="K1012" s="179" t="s">
        <v>1421</v>
      </c>
      <c r="L1012" s="157">
        <f t="shared" si="51"/>
        <v>1</v>
      </c>
      <c r="M1012" s="138">
        <f t="shared" si="49"/>
        <v>1200</v>
      </c>
    </row>
    <row r="1013" s="157" customFormat="1" customHeight="1" spans="1:13">
      <c r="A1013" s="142" t="s">
        <v>3226</v>
      </c>
      <c r="B1013" s="179" t="s">
        <v>913</v>
      </c>
      <c r="C1013" s="179" t="s">
        <v>2949</v>
      </c>
      <c r="D1013" s="426" t="s">
        <v>3029</v>
      </c>
      <c r="E1013" s="179" t="s">
        <v>345</v>
      </c>
      <c r="F1013" s="206">
        <v>1</v>
      </c>
      <c r="G1013" s="196">
        <v>800</v>
      </c>
      <c r="H1013" s="206">
        <f t="shared" si="50"/>
        <v>800</v>
      </c>
      <c r="I1013" s="196"/>
      <c r="J1013" s="196" t="s">
        <v>1447</v>
      </c>
      <c r="K1013" s="179" t="s">
        <v>1421</v>
      </c>
      <c r="L1013" s="157">
        <f t="shared" si="51"/>
        <v>1</v>
      </c>
      <c r="M1013" s="138">
        <f t="shared" si="49"/>
        <v>800</v>
      </c>
    </row>
    <row r="1014" s="157" customFormat="1" customHeight="1" spans="1:13">
      <c r="A1014" s="142" t="s">
        <v>3226</v>
      </c>
      <c r="B1014" s="179" t="s">
        <v>913</v>
      </c>
      <c r="C1014" s="179" t="s">
        <v>2862</v>
      </c>
      <c r="D1014" s="426" t="s">
        <v>2864</v>
      </c>
      <c r="E1014" s="179" t="s">
        <v>345</v>
      </c>
      <c r="F1014" s="206">
        <v>1</v>
      </c>
      <c r="G1014" s="196">
        <v>90</v>
      </c>
      <c r="H1014" s="206">
        <f t="shared" si="50"/>
        <v>90</v>
      </c>
      <c r="I1014" s="196"/>
      <c r="J1014" s="196" t="s">
        <v>1447</v>
      </c>
      <c r="K1014" s="179" t="s">
        <v>1421</v>
      </c>
      <c r="L1014" s="157">
        <f t="shared" si="51"/>
        <v>1</v>
      </c>
      <c r="M1014" s="138">
        <f t="shared" si="49"/>
        <v>90</v>
      </c>
    </row>
    <row r="1015" s="157" customFormat="1" customHeight="1" spans="1:13">
      <c r="A1015" s="142" t="s">
        <v>3226</v>
      </c>
      <c r="B1015" s="179" t="s">
        <v>2643</v>
      </c>
      <c r="C1015" s="179" t="s">
        <v>2846</v>
      </c>
      <c r="D1015" s="426" t="s">
        <v>3043</v>
      </c>
      <c r="E1015" s="179" t="s">
        <v>345</v>
      </c>
      <c r="F1015" s="206">
        <v>1</v>
      </c>
      <c r="G1015" s="196">
        <v>3500</v>
      </c>
      <c r="H1015" s="206">
        <f t="shared" si="50"/>
        <v>3500</v>
      </c>
      <c r="I1015" s="196"/>
      <c r="J1015" s="196" t="s">
        <v>1449</v>
      </c>
      <c r="K1015" s="179" t="s">
        <v>1421</v>
      </c>
      <c r="L1015" s="157">
        <f t="shared" si="51"/>
        <v>1</v>
      </c>
      <c r="M1015" s="138">
        <f t="shared" si="49"/>
        <v>3500</v>
      </c>
    </row>
    <row r="1016" s="157" customFormat="1" customHeight="1" spans="1:13">
      <c r="A1016" s="142" t="s">
        <v>3226</v>
      </c>
      <c r="B1016" s="179" t="s">
        <v>2643</v>
      </c>
      <c r="C1016" s="179" t="s">
        <v>2972</v>
      </c>
      <c r="D1016" s="426" t="s">
        <v>2973</v>
      </c>
      <c r="E1016" s="179" t="s">
        <v>229</v>
      </c>
      <c r="F1016" s="206">
        <v>1</v>
      </c>
      <c r="G1016" s="196">
        <v>2000</v>
      </c>
      <c r="H1016" s="206">
        <f t="shared" si="50"/>
        <v>2000</v>
      </c>
      <c r="I1016" s="196"/>
      <c r="J1016" s="196" t="s">
        <v>1449</v>
      </c>
      <c r="K1016" s="179" t="s">
        <v>1421</v>
      </c>
      <c r="L1016" s="157">
        <f t="shared" si="51"/>
        <v>1</v>
      </c>
      <c r="M1016" s="138">
        <f t="shared" si="49"/>
        <v>2000</v>
      </c>
    </row>
    <row r="1017" s="157" customFormat="1" customHeight="1" spans="1:13">
      <c r="A1017" s="142" t="s">
        <v>3226</v>
      </c>
      <c r="B1017" s="179" t="s">
        <v>2643</v>
      </c>
      <c r="C1017" s="179" t="s">
        <v>2846</v>
      </c>
      <c r="D1017" s="426" t="s">
        <v>3043</v>
      </c>
      <c r="E1017" s="179" t="s">
        <v>345</v>
      </c>
      <c r="F1017" s="206">
        <v>1</v>
      </c>
      <c r="G1017" s="196">
        <v>3500</v>
      </c>
      <c r="H1017" s="206">
        <f t="shared" si="50"/>
        <v>3500</v>
      </c>
      <c r="I1017" s="196"/>
      <c r="J1017" s="196" t="s">
        <v>1451</v>
      </c>
      <c r="K1017" s="179" t="s">
        <v>1421</v>
      </c>
      <c r="L1017" s="157">
        <f t="shared" si="51"/>
        <v>1</v>
      </c>
      <c r="M1017" s="138">
        <f t="shared" si="49"/>
        <v>3500</v>
      </c>
    </row>
    <row r="1018" s="157" customFormat="1" customHeight="1" spans="1:13">
      <c r="A1018" s="142" t="s">
        <v>3226</v>
      </c>
      <c r="B1018" s="179" t="s">
        <v>2643</v>
      </c>
      <c r="C1018" s="179" t="s">
        <v>2972</v>
      </c>
      <c r="D1018" s="426" t="s">
        <v>2973</v>
      </c>
      <c r="E1018" s="179" t="s">
        <v>229</v>
      </c>
      <c r="F1018" s="206">
        <v>1</v>
      </c>
      <c r="G1018" s="196">
        <v>2000</v>
      </c>
      <c r="H1018" s="206">
        <f t="shared" si="50"/>
        <v>2000</v>
      </c>
      <c r="I1018" s="196"/>
      <c r="J1018" s="196" t="s">
        <v>1451</v>
      </c>
      <c r="K1018" s="179" t="s">
        <v>1421</v>
      </c>
      <c r="L1018" s="157">
        <f t="shared" si="51"/>
        <v>1</v>
      </c>
      <c r="M1018" s="138">
        <f t="shared" si="49"/>
        <v>2000</v>
      </c>
    </row>
    <row r="1019" s="157" customFormat="1" customHeight="1" spans="1:13">
      <c r="A1019" s="142" t="s">
        <v>3226</v>
      </c>
      <c r="B1019" s="179" t="s">
        <v>1050</v>
      </c>
      <c r="C1019" s="179" t="s">
        <v>2951</v>
      </c>
      <c r="D1019" s="426" t="s">
        <v>3015</v>
      </c>
      <c r="E1019" s="179" t="s">
        <v>345</v>
      </c>
      <c r="F1019" s="206">
        <v>2</v>
      </c>
      <c r="G1019" s="196">
        <v>5000</v>
      </c>
      <c r="H1019" s="206">
        <f t="shared" si="50"/>
        <v>10000</v>
      </c>
      <c r="I1019" s="196"/>
      <c r="J1019" s="196" t="s">
        <v>1452</v>
      </c>
      <c r="K1019" s="179" t="s">
        <v>1421</v>
      </c>
      <c r="L1019" s="157">
        <f t="shared" si="51"/>
        <v>2</v>
      </c>
      <c r="M1019" s="138">
        <f t="shared" si="49"/>
        <v>10000</v>
      </c>
    </row>
    <row r="1020" s="157" customFormat="1" customHeight="1" spans="1:13">
      <c r="A1020" s="142" t="s">
        <v>3226</v>
      </c>
      <c r="B1020" s="179" t="s">
        <v>1050</v>
      </c>
      <c r="C1020" s="196" t="s">
        <v>3013</v>
      </c>
      <c r="D1020" s="309" t="s">
        <v>3014</v>
      </c>
      <c r="E1020" s="179" t="s">
        <v>345</v>
      </c>
      <c r="F1020" s="206">
        <v>1</v>
      </c>
      <c r="G1020" s="196">
        <v>1200</v>
      </c>
      <c r="H1020" s="206">
        <f t="shared" si="50"/>
        <v>1200</v>
      </c>
      <c r="I1020" s="196"/>
      <c r="J1020" s="196" t="s">
        <v>1452</v>
      </c>
      <c r="K1020" s="179" t="s">
        <v>1421</v>
      </c>
      <c r="L1020" s="157">
        <f t="shared" si="51"/>
        <v>1</v>
      </c>
      <c r="M1020" s="138">
        <f t="shared" si="49"/>
        <v>1200</v>
      </c>
    </row>
    <row r="1021" s="157" customFormat="1" customHeight="1" spans="1:13">
      <c r="A1021" s="142" t="s">
        <v>3226</v>
      </c>
      <c r="B1021" s="179" t="s">
        <v>1050</v>
      </c>
      <c r="C1021" s="179" t="s">
        <v>2862</v>
      </c>
      <c r="D1021" s="426" t="s">
        <v>2864</v>
      </c>
      <c r="E1021" s="179" t="s">
        <v>345</v>
      </c>
      <c r="F1021" s="206">
        <v>1</v>
      </c>
      <c r="G1021" s="196">
        <v>90</v>
      </c>
      <c r="H1021" s="206">
        <f t="shared" si="50"/>
        <v>90</v>
      </c>
      <c r="I1021" s="196"/>
      <c r="J1021" s="196" t="s">
        <v>1452</v>
      </c>
      <c r="K1021" s="179" t="s">
        <v>1421</v>
      </c>
      <c r="L1021" s="157">
        <f t="shared" si="51"/>
        <v>1</v>
      </c>
      <c r="M1021" s="138">
        <f t="shared" si="49"/>
        <v>90</v>
      </c>
    </row>
    <row r="1022" s="157" customFormat="1" customHeight="1" spans="1:13">
      <c r="A1022" s="142" t="s">
        <v>3226</v>
      </c>
      <c r="B1022" s="179" t="s">
        <v>1050</v>
      </c>
      <c r="C1022" s="179" t="s">
        <v>2949</v>
      </c>
      <c r="D1022" s="426" t="s">
        <v>3029</v>
      </c>
      <c r="E1022" s="179" t="s">
        <v>345</v>
      </c>
      <c r="F1022" s="206">
        <v>1</v>
      </c>
      <c r="G1022" s="196">
        <v>800</v>
      </c>
      <c r="H1022" s="206">
        <f t="shared" si="50"/>
        <v>800</v>
      </c>
      <c r="I1022" s="196"/>
      <c r="J1022" s="196" t="s">
        <v>1452</v>
      </c>
      <c r="K1022" s="179" t="s">
        <v>1421</v>
      </c>
      <c r="L1022" s="157">
        <f t="shared" si="51"/>
        <v>1</v>
      </c>
      <c r="M1022" s="138">
        <f t="shared" si="49"/>
        <v>800</v>
      </c>
    </row>
    <row r="1023" s="157" customFormat="1" customHeight="1" spans="1:13">
      <c r="A1023" s="142" t="s">
        <v>3226</v>
      </c>
      <c r="B1023" s="179" t="s">
        <v>1454</v>
      </c>
      <c r="C1023" s="179" t="s">
        <v>2951</v>
      </c>
      <c r="D1023" s="426" t="s">
        <v>3015</v>
      </c>
      <c r="E1023" s="179" t="s">
        <v>345</v>
      </c>
      <c r="F1023" s="206">
        <v>2</v>
      </c>
      <c r="G1023" s="196">
        <v>5000</v>
      </c>
      <c r="H1023" s="206">
        <f t="shared" si="50"/>
        <v>10000</v>
      </c>
      <c r="I1023" s="426" t="s">
        <v>3227</v>
      </c>
      <c r="J1023" s="196" t="s">
        <v>1455</v>
      </c>
      <c r="K1023" s="179" t="s">
        <v>1421</v>
      </c>
      <c r="L1023" s="157">
        <f t="shared" si="51"/>
        <v>2</v>
      </c>
      <c r="M1023" s="138">
        <f t="shared" si="49"/>
        <v>10000</v>
      </c>
    </row>
    <row r="1024" s="157" customFormat="1" customHeight="1" spans="1:13">
      <c r="A1024" s="142" t="s">
        <v>3226</v>
      </c>
      <c r="B1024" s="179" t="s">
        <v>1454</v>
      </c>
      <c r="C1024" s="196" t="s">
        <v>3139</v>
      </c>
      <c r="D1024" s="276" t="s">
        <v>3140</v>
      </c>
      <c r="E1024" s="179" t="s">
        <v>345</v>
      </c>
      <c r="F1024" s="206">
        <v>1</v>
      </c>
      <c r="G1024" s="196">
        <v>15000</v>
      </c>
      <c r="H1024" s="206">
        <f t="shared" si="50"/>
        <v>15000</v>
      </c>
      <c r="I1024" s="196"/>
      <c r="J1024" s="196" t="s">
        <v>1455</v>
      </c>
      <c r="K1024" s="179" t="s">
        <v>1421</v>
      </c>
      <c r="L1024" s="157">
        <f t="shared" si="51"/>
        <v>1</v>
      </c>
      <c r="M1024" s="138">
        <f t="shared" si="49"/>
        <v>15000</v>
      </c>
    </row>
    <row r="1025" s="157" customFormat="1" customHeight="1" spans="1:13">
      <c r="A1025" s="142" t="s">
        <v>3226</v>
      </c>
      <c r="B1025" s="179" t="s">
        <v>1454</v>
      </c>
      <c r="C1025" s="179" t="s">
        <v>2949</v>
      </c>
      <c r="D1025" s="426" t="s">
        <v>3029</v>
      </c>
      <c r="E1025" s="179" t="s">
        <v>345</v>
      </c>
      <c r="F1025" s="206">
        <v>1</v>
      </c>
      <c r="G1025" s="196">
        <v>800</v>
      </c>
      <c r="H1025" s="206">
        <f t="shared" si="50"/>
        <v>800</v>
      </c>
      <c r="I1025" s="196"/>
      <c r="J1025" s="196" t="s">
        <v>1455</v>
      </c>
      <c r="K1025" s="179" t="s">
        <v>1421</v>
      </c>
      <c r="L1025" s="157">
        <f t="shared" si="51"/>
        <v>1</v>
      </c>
      <c r="M1025" s="138">
        <f t="shared" si="49"/>
        <v>800</v>
      </c>
    </row>
    <row r="1026" s="157" customFormat="1" customHeight="1" spans="1:13">
      <c r="A1026" s="142" t="s">
        <v>3226</v>
      </c>
      <c r="B1026" s="179" t="s">
        <v>1454</v>
      </c>
      <c r="C1026" s="179" t="s">
        <v>2862</v>
      </c>
      <c r="D1026" s="426" t="s">
        <v>2864</v>
      </c>
      <c r="E1026" s="179" t="s">
        <v>345</v>
      </c>
      <c r="F1026" s="206">
        <v>1</v>
      </c>
      <c r="G1026" s="196">
        <v>90</v>
      </c>
      <c r="H1026" s="206">
        <f t="shared" si="50"/>
        <v>90</v>
      </c>
      <c r="I1026" s="196"/>
      <c r="J1026" s="196" t="s">
        <v>1455</v>
      </c>
      <c r="K1026" s="179" t="s">
        <v>1421</v>
      </c>
      <c r="L1026" s="157">
        <f t="shared" si="51"/>
        <v>1</v>
      </c>
      <c r="M1026" s="138">
        <f t="shared" si="49"/>
        <v>90</v>
      </c>
    </row>
    <row r="1027" s="157" customFormat="1" customHeight="1" spans="1:13">
      <c r="A1027" s="142" t="s">
        <v>3226</v>
      </c>
      <c r="B1027" s="179" t="s">
        <v>1456</v>
      </c>
      <c r="C1027" s="179" t="s">
        <v>2850</v>
      </c>
      <c r="D1027" s="426" t="s">
        <v>3088</v>
      </c>
      <c r="E1027" s="179" t="s">
        <v>345</v>
      </c>
      <c r="F1027" s="206">
        <v>1</v>
      </c>
      <c r="G1027" s="196">
        <v>2000</v>
      </c>
      <c r="H1027" s="206">
        <f t="shared" si="50"/>
        <v>2000</v>
      </c>
      <c r="I1027" s="196"/>
      <c r="J1027" s="196" t="s">
        <v>1457</v>
      </c>
      <c r="K1027" s="179" t="s">
        <v>1421</v>
      </c>
      <c r="L1027" s="157">
        <f t="shared" si="51"/>
        <v>1</v>
      </c>
      <c r="M1027" s="138">
        <f t="shared" si="49"/>
        <v>2000</v>
      </c>
    </row>
    <row r="1028" s="157" customFormat="1" customHeight="1" spans="1:13">
      <c r="A1028" s="142" t="s">
        <v>3226</v>
      </c>
      <c r="B1028" s="179" t="s">
        <v>2643</v>
      </c>
      <c r="C1028" s="179" t="s">
        <v>2846</v>
      </c>
      <c r="D1028" s="426" t="s">
        <v>3043</v>
      </c>
      <c r="E1028" s="179" t="s">
        <v>345</v>
      </c>
      <c r="F1028" s="206">
        <v>1</v>
      </c>
      <c r="G1028" s="196">
        <v>3500</v>
      </c>
      <c r="H1028" s="206">
        <f t="shared" si="50"/>
        <v>3500</v>
      </c>
      <c r="I1028" s="196"/>
      <c r="J1028" s="196" t="s">
        <v>1459</v>
      </c>
      <c r="K1028" s="179" t="s">
        <v>1421</v>
      </c>
      <c r="L1028" s="157">
        <f t="shared" si="51"/>
        <v>1</v>
      </c>
      <c r="M1028" s="138">
        <f t="shared" si="49"/>
        <v>3500</v>
      </c>
    </row>
    <row r="1029" s="157" customFormat="1" customHeight="1" spans="1:13">
      <c r="A1029" s="142" t="s">
        <v>3226</v>
      </c>
      <c r="B1029" s="179" t="s">
        <v>2643</v>
      </c>
      <c r="C1029" s="179" t="s">
        <v>2972</v>
      </c>
      <c r="D1029" s="426" t="s">
        <v>2973</v>
      </c>
      <c r="E1029" s="179" t="s">
        <v>229</v>
      </c>
      <c r="F1029" s="206">
        <v>1</v>
      </c>
      <c r="G1029" s="196">
        <v>2000</v>
      </c>
      <c r="H1029" s="206">
        <f t="shared" si="50"/>
        <v>2000</v>
      </c>
      <c r="I1029" s="196"/>
      <c r="J1029" s="196" t="s">
        <v>1459</v>
      </c>
      <c r="K1029" s="179" t="s">
        <v>1421</v>
      </c>
      <c r="L1029" s="157">
        <f t="shared" si="51"/>
        <v>1</v>
      </c>
      <c r="M1029" s="138">
        <f t="shared" ref="M1029:M1092" si="52" xml:space="preserve">G1029*L1029</f>
        <v>2000</v>
      </c>
    </row>
    <row r="1030" s="157" customFormat="1" customHeight="1" spans="1:13">
      <c r="A1030" s="142" t="s">
        <v>3228</v>
      </c>
      <c r="B1030" s="179" t="s">
        <v>908</v>
      </c>
      <c r="C1030" s="179" t="s">
        <v>2951</v>
      </c>
      <c r="D1030" s="426" t="s">
        <v>3015</v>
      </c>
      <c r="E1030" s="179" t="s">
        <v>345</v>
      </c>
      <c r="F1030" s="206">
        <v>9</v>
      </c>
      <c r="G1030" s="196">
        <v>5000</v>
      </c>
      <c r="H1030" s="206">
        <f t="shared" si="50"/>
        <v>45000</v>
      </c>
      <c r="I1030" s="196"/>
      <c r="J1030" s="196" t="s">
        <v>3229</v>
      </c>
      <c r="K1030" s="179" t="s">
        <v>1438</v>
      </c>
      <c r="L1030" s="157">
        <f t="shared" si="51"/>
        <v>9</v>
      </c>
      <c r="M1030" s="138">
        <f t="shared" si="52"/>
        <v>45000</v>
      </c>
    </row>
    <row r="1031" s="157" customFormat="1" customHeight="1" spans="1:13">
      <c r="A1031" s="142" t="s">
        <v>3228</v>
      </c>
      <c r="B1031" s="179" t="s">
        <v>908</v>
      </c>
      <c r="C1031" s="179" t="s">
        <v>2844</v>
      </c>
      <c r="D1031" s="426" t="s">
        <v>3068</v>
      </c>
      <c r="E1031" s="192" t="s">
        <v>345</v>
      </c>
      <c r="F1031" s="194">
        <v>1</v>
      </c>
      <c r="G1031" s="196">
        <v>7000</v>
      </c>
      <c r="H1031" s="206">
        <f t="shared" si="50"/>
        <v>7000</v>
      </c>
      <c r="I1031" s="196"/>
      <c r="J1031" s="196" t="s">
        <v>3229</v>
      </c>
      <c r="K1031" s="179" t="s">
        <v>1438</v>
      </c>
      <c r="L1031" s="157">
        <f t="shared" si="51"/>
        <v>1</v>
      </c>
      <c r="M1031" s="138">
        <f t="shared" si="52"/>
        <v>7000</v>
      </c>
    </row>
    <row r="1032" s="157" customFormat="1" customHeight="1" spans="1:13">
      <c r="A1032" s="142" t="s">
        <v>3228</v>
      </c>
      <c r="B1032" s="179" t="s">
        <v>908</v>
      </c>
      <c r="C1032" s="179" t="s">
        <v>2830</v>
      </c>
      <c r="D1032" s="309" t="s">
        <v>3041</v>
      </c>
      <c r="E1032" s="179" t="s">
        <v>345</v>
      </c>
      <c r="F1032" s="206">
        <v>1</v>
      </c>
      <c r="G1032" s="196">
        <v>2000</v>
      </c>
      <c r="H1032" s="206">
        <f t="shared" si="50"/>
        <v>2000</v>
      </c>
      <c r="I1032" s="196"/>
      <c r="J1032" s="196" t="s">
        <v>3229</v>
      </c>
      <c r="K1032" s="179" t="s">
        <v>1438</v>
      </c>
      <c r="L1032" s="157">
        <f t="shared" si="51"/>
        <v>1</v>
      </c>
      <c r="M1032" s="138">
        <f t="shared" si="52"/>
        <v>2000</v>
      </c>
    </row>
    <row r="1033" s="157" customFormat="1" customHeight="1" spans="1:13">
      <c r="A1033" s="142" t="s">
        <v>3228</v>
      </c>
      <c r="B1033" s="179" t="s">
        <v>908</v>
      </c>
      <c r="C1033" s="196" t="s">
        <v>3013</v>
      </c>
      <c r="D1033" s="309" t="s">
        <v>3014</v>
      </c>
      <c r="E1033" s="179" t="s">
        <v>345</v>
      </c>
      <c r="F1033" s="206">
        <v>4</v>
      </c>
      <c r="G1033" s="196">
        <v>1200</v>
      </c>
      <c r="H1033" s="206">
        <f t="shared" si="50"/>
        <v>4800</v>
      </c>
      <c r="I1033" s="196"/>
      <c r="J1033" s="196" t="s">
        <v>3229</v>
      </c>
      <c r="K1033" s="179" t="s">
        <v>1438</v>
      </c>
      <c r="L1033" s="157">
        <f t="shared" si="51"/>
        <v>4</v>
      </c>
      <c r="M1033" s="138">
        <f t="shared" si="52"/>
        <v>4800</v>
      </c>
    </row>
    <row r="1034" s="157" customFormat="1" customHeight="1" spans="1:13">
      <c r="A1034" s="142" t="s">
        <v>3228</v>
      </c>
      <c r="B1034" s="179" t="s">
        <v>908</v>
      </c>
      <c r="C1034" s="179" t="s">
        <v>2949</v>
      </c>
      <c r="D1034" s="426" t="s">
        <v>3029</v>
      </c>
      <c r="E1034" s="179" t="s">
        <v>345</v>
      </c>
      <c r="F1034" s="206">
        <v>2</v>
      </c>
      <c r="G1034" s="196">
        <v>800</v>
      </c>
      <c r="H1034" s="206">
        <f t="shared" si="50"/>
        <v>1600</v>
      </c>
      <c r="I1034" s="196"/>
      <c r="J1034" s="196" t="s">
        <v>3229</v>
      </c>
      <c r="K1034" s="179" t="s">
        <v>1438</v>
      </c>
      <c r="L1034" s="157">
        <f t="shared" si="51"/>
        <v>2</v>
      </c>
      <c r="M1034" s="138">
        <f t="shared" si="52"/>
        <v>1600</v>
      </c>
    </row>
    <row r="1035" s="157" customFormat="1" customHeight="1" spans="1:13">
      <c r="A1035" s="142" t="s">
        <v>3228</v>
      </c>
      <c r="B1035" s="179" t="s">
        <v>908</v>
      </c>
      <c r="C1035" s="179" t="s">
        <v>2846</v>
      </c>
      <c r="D1035" s="426" t="s">
        <v>3043</v>
      </c>
      <c r="E1035" s="179" t="s">
        <v>345</v>
      </c>
      <c r="F1035" s="206">
        <v>1</v>
      </c>
      <c r="G1035" s="196">
        <v>3500</v>
      </c>
      <c r="H1035" s="206">
        <f t="shared" si="50"/>
        <v>3500</v>
      </c>
      <c r="I1035" s="196"/>
      <c r="J1035" s="196" t="s">
        <v>3229</v>
      </c>
      <c r="K1035" s="179" t="s">
        <v>1438</v>
      </c>
      <c r="L1035" s="157">
        <f t="shared" si="51"/>
        <v>1</v>
      </c>
      <c r="M1035" s="138">
        <f t="shared" si="52"/>
        <v>3500</v>
      </c>
    </row>
    <row r="1036" s="157" customFormat="1" customHeight="1" spans="1:13">
      <c r="A1036" s="142" t="s">
        <v>3228</v>
      </c>
      <c r="B1036" s="179" t="s">
        <v>908</v>
      </c>
      <c r="C1036" s="179" t="s">
        <v>2862</v>
      </c>
      <c r="D1036" s="426" t="s">
        <v>2864</v>
      </c>
      <c r="E1036" s="179" t="s">
        <v>345</v>
      </c>
      <c r="F1036" s="206">
        <v>6</v>
      </c>
      <c r="G1036" s="196">
        <v>90</v>
      </c>
      <c r="H1036" s="206">
        <f t="shared" si="50"/>
        <v>540</v>
      </c>
      <c r="I1036" s="196"/>
      <c r="J1036" s="196" t="s">
        <v>3229</v>
      </c>
      <c r="K1036" s="179" t="s">
        <v>1438</v>
      </c>
      <c r="L1036" s="157">
        <f t="shared" si="51"/>
        <v>6</v>
      </c>
      <c r="M1036" s="138">
        <f t="shared" si="52"/>
        <v>540</v>
      </c>
    </row>
    <row r="1037" s="157" customFormat="1" customHeight="1" spans="1:13">
      <c r="A1037" s="142" t="s">
        <v>3228</v>
      </c>
      <c r="B1037" s="179" t="s">
        <v>908</v>
      </c>
      <c r="C1037" s="179" t="s">
        <v>2862</v>
      </c>
      <c r="D1037" s="426" t="s">
        <v>2992</v>
      </c>
      <c r="E1037" s="179" t="s">
        <v>345</v>
      </c>
      <c r="F1037" s="206">
        <v>1</v>
      </c>
      <c r="G1037" s="196">
        <v>300</v>
      </c>
      <c r="H1037" s="206">
        <f t="shared" si="50"/>
        <v>300</v>
      </c>
      <c r="I1037" s="196"/>
      <c r="J1037" s="196" t="s">
        <v>3229</v>
      </c>
      <c r="K1037" s="179" t="s">
        <v>1438</v>
      </c>
      <c r="L1037" s="157">
        <f t="shared" si="51"/>
        <v>1</v>
      </c>
      <c r="M1037" s="138">
        <f t="shared" si="52"/>
        <v>300</v>
      </c>
    </row>
    <row r="1038" s="157" customFormat="1" customHeight="1" spans="1:13">
      <c r="A1038" s="142" t="s">
        <v>3228</v>
      </c>
      <c r="B1038" s="179" t="s">
        <v>910</v>
      </c>
      <c r="C1038" s="179" t="s">
        <v>2951</v>
      </c>
      <c r="D1038" s="426" t="s">
        <v>3015</v>
      </c>
      <c r="E1038" s="179" t="s">
        <v>345</v>
      </c>
      <c r="F1038" s="206">
        <v>2</v>
      </c>
      <c r="G1038" s="196">
        <v>5000</v>
      </c>
      <c r="H1038" s="206">
        <f t="shared" si="50"/>
        <v>10000</v>
      </c>
      <c r="I1038" s="196"/>
      <c r="J1038" s="196" t="s">
        <v>1476</v>
      </c>
      <c r="K1038" s="179" t="s">
        <v>1421</v>
      </c>
      <c r="L1038" s="157">
        <f t="shared" si="51"/>
        <v>2</v>
      </c>
      <c r="M1038" s="138">
        <f t="shared" si="52"/>
        <v>10000</v>
      </c>
    </row>
    <row r="1039" s="157" customFormat="1" customHeight="1" spans="1:13">
      <c r="A1039" s="142" t="s">
        <v>3228</v>
      </c>
      <c r="B1039" s="179" t="s">
        <v>910</v>
      </c>
      <c r="C1039" s="196" t="s">
        <v>3013</v>
      </c>
      <c r="D1039" s="309" t="s">
        <v>3014</v>
      </c>
      <c r="E1039" s="179" t="s">
        <v>345</v>
      </c>
      <c r="F1039" s="206">
        <v>1</v>
      </c>
      <c r="G1039" s="196">
        <v>1200</v>
      </c>
      <c r="H1039" s="206">
        <f t="shared" si="50"/>
        <v>1200</v>
      </c>
      <c r="I1039" s="196"/>
      <c r="J1039" s="196" t="s">
        <v>1476</v>
      </c>
      <c r="K1039" s="179" t="s">
        <v>1421</v>
      </c>
      <c r="L1039" s="157">
        <f t="shared" si="51"/>
        <v>1</v>
      </c>
      <c r="M1039" s="138">
        <f t="shared" si="52"/>
        <v>1200</v>
      </c>
    </row>
    <row r="1040" s="157" customFormat="1" customHeight="1" spans="1:13">
      <c r="A1040" s="142" t="s">
        <v>3228</v>
      </c>
      <c r="B1040" s="179" t="s">
        <v>910</v>
      </c>
      <c r="C1040" s="179" t="s">
        <v>2949</v>
      </c>
      <c r="D1040" s="426" t="s">
        <v>3029</v>
      </c>
      <c r="E1040" s="179" t="s">
        <v>345</v>
      </c>
      <c r="F1040" s="206">
        <v>1</v>
      </c>
      <c r="G1040" s="196">
        <v>800</v>
      </c>
      <c r="H1040" s="206">
        <f t="shared" si="50"/>
        <v>800</v>
      </c>
      <c r="I1040" s="196"/>
      <c r="J1040" s="196" t="s">
        <v>1476</v>
      </c>
      <c r="K1040" s="179" t="s">
        <v>1421</v>
      </c>
      <c r="L1040" s="157">
        <f t="shared" si="51"/>
        <v>1</v>
      </c>
      <c r="M1040" s="138">
        <f t="shared" si="52"/>
        <v>800</v>
      </c>
    </row>
    <row r="1041" s="157" customFormat="1" customHeight="1" spans="1:13">
      <c r="A1041" s="142" t="s">
        <v>3228</v>
      </c>
      <c r="B1041" s="179" t="s">
        <v>910</v>
      </c>
      <c r="C1041" s="179" t="s">
        <v>2862</v>
      </c>
      <c r="D1041" s="426" t="s">
        <v>2864</v>
      </c>
      <c r="E1041" s="179" t="s">
        <v>345</v>
      </c>
      <c r="F1041" s="206">
        <v>1</v>
      </c>
      <c r="G1041" s="196">
        <v>90</v>
      </c>
      <c r="H1041" s="206">
        <f t="shared" si="50"/>
        <v>90</v>
      </c>
      <c r="I1041" s="196"/>
      <c r="J1041" s="196" t="s">
        <v>1476</v>
      </c>
      <c r="K1041" s="179" t="s">
        <v>1421</v>
      </c>
      <c r="L1041" s="157">
        <f t="shared" si="51"/>
        <v>1</v>
      </c>
      <c r="M1041" s="138">
        <f t="shared" si="52"/>
        <v>90</v>
      </c>
    </row>
    <row r="1042" s="157" customFormat="1" customHeight="1" spans="1:13">
      <c r="A1042" s="142" t="s">
        <v>3228</v>
      </c>
      <c r="B1042" s="179" t="s">
        <v>2643</v>
      </c>
      <c r="C1042" s="179" t="s">
        <v>2846</v>
      </c>
      <c r="D1042" s="426" t="s">
        <v>3043</v>
      </c>
      <c r="E1042" s="179" t="s">
        <v>345</v>
      </c>
      <c r="F1042" s="206">
        <v>1</v>
      </c>
      <c r="G1042" s="196">
        <v>3500</v>
      </c>
      <c r="H1042" s="206">
        <f t="shared" si="50"/>
        <v>3500</v>
      </c>
      <c r="I1042" s="196"/>
      <c r="J1042" s="196" t="s">
        <v>1478</v>
      </c>
      <c r="K1042" s="179" t="s">
        <v>1421</v>
      </c>
      <c r="L1042" s="157">
        <f t="shared" si="51"/>
        <v>1</v>
      </c>
      <c r="M1042" s="138">
        <f t="shared" si="52"/>
        <v>3500</v>
      </c>
    </row>
    <row r="1043" s="157" customFormat="1" customHeight="1" spans="1:13">
      <c r="A1043" s="142" t="s">
        <v>3228</v>
      </c>
      <c r="B1043" s="179" t="s">
        <v>2643</v>
      </c>
      <c r="C1043" s="179" t="s">
        <v>2972</v>
      </c>
      <c r="D1043" s="426" t="s">
        <v>2973</v>
      </c>
      <c r="E1043" s="179" t="s">
        <v>229</v>
      </c>
      <c r="F1043" s="206">
        <v>1</v>
      </c>
      <c r="G1043" s="196">
        <v>2000</v>
      </c>
      <c r="H1043" s="206">
        <f t="shared" si="50"/>
        <v>2000</v>
      </c>
      <c r="I1043" s="196"/>
      <c r="J1043" s="196" t="s">
        <v>1478</v>
      </c>
      <c r="K1043" s="179" t="s">
        <v>1421</v>
      </c>
      <c r="L1043" s="157">
        <f t="shared" si="51"/>
        <v>1</v>
      </c>
      <c r="M1043" s="138">
        <f t="shared" si="52"/>
        <v>2000</v>
      </c>
    </row>
    <row r="1044" s="157" customFormat="1" customHeight="1" spans="1:13">
      <c r="A1044" s="142" t="s">
        <v>3228</v>
      </c>
      <c r="B1044" s="179" t="s">
        <v>913</v>
      </c>
      <c r="C1044" s="179" t="s">
        <v>2951</v>
      </c>
      <c r="D1044" s="426" t="s">
        <v>3015</v>
      </c>
      <c r="E1044" s="179" t="s">
        <v>345</v>
      </c>
      <c r="F1044" s="206">
        <v>11</v>
      </c>
      <c r="G1044" s="196">
        <v>5000</v>
      </c>
      <c r="H1044" s="206">
        <f t="shared" si="50"/>
        <v>55000</v>
      </c>
      <c r="I1044" s="196"/>
      <c r="J1044" s="196" t="s">
        <v>1479</v>
      </c>
      <c r="K1044" s="179" t="s">
        <v>887</v>
      </c>
      <c r="L1044" s="157">
        <f t="shared" si="51"/>
        <v>11</v>
      </c>
      <c r="M1044" s="138">
        <f t="shared" si="52"/>
        <v>55000</v>
      </c>
    </row>
    <row r="1045" s="157" customFormat="1" customHeight="1" spans="1:13">
      <c r="A1045" s="142" t="s">
        <v>3228</v>
      </c>
      <c r="B1045" s="179" t="s">
        <v>913</v>
      </c>
      <c r="C1045" s="196" t="s">
        <v>3013</v>
      </c>
      <c r="D1045" s="309" t="s">
        <v>3014</v>
      </c>
      <c r="E1045" s="179" t="s">
        <v>345</v>
      </c>
      <c r="F1045" s="206">
        <v>4</v>
      </c>
      <c r="G1045" s="196">
        <v>1200</v>
      </c>
      <c r="H1045" s="206">
        <f t="shared" si="50"/>
        <v>4800</v>
      </c>
      <c r="I1045" s="196"/>
      <c r="J1045" s="196" t="s">
        <v>1479</v>
      </c>
      <c r="K1045" s="179" t="s">
        <v>887</v>
      </c>
      <c r="L1045" s="157">
        <f t="shared" si="51"/>
        <v>4</v>
      </c>
      <c r="M1045" s="138">
        <f t="shared" si="52"/>
        <v>4800</v>
      </c>
    </row>
    <row r="1046" s="157" customFormat="1" customHeight="1" spans="1:13">
      <c r="A1046" s="142" t="s">
        <v>3228</v>
      </c>
      <c r="B1046" s="179" t="s">
        <v>913</v>
      </c>
      <c r="C1046" s="179" t="s">
        <v>2949</v>
      </c>
      <c r="D1046" s="426" t="s">
        <v>3029</v>
      </c>
      <c r="E1046" s="179" t="s">
        <v>345</v>
      </c>
      <c r="F1046" s="206">
        <v>1</v>
      </c>
      <c r="G1046" s="196">
        <v>800</v>
      </c>
      <c r="H1046" s="206">
        <f t="shared" si="50"/>
        <v>800</v>
      </c>
      <c r="I1046" s="196"/>
      <c r="J1046" s="196" t="s">
        <v>1479</v>
      </c>
      <c r="K1046" s="179" t="s">
        <v>887</v>
      </c>
      <c r="L1046" s="157">
        <f t="shared" si="51"/>
        <v>1</v>
      </c>
      <c r="M1046" s="138">
        <f t="shared" si="52"/>
        <v>800</v>
      </c>
    </row>
    <row r="1047" s="157" customFormat="1" customHeight="1" spans="1:13">
      <c r="A1047" s="142" t="s">
        <v>3228</v>
      </c>
      <c r="B1047" s="179" t="s">
        <v>913</v>
      </c>
      <c r="C1047" s="179" t="s">
        <v>2862</v>
      </c>
      <c r="D1047" s="426" t="s">
        <v>2864</v>
      </c>
      <c r="E1047" s="179" t="s">
        <v>345</v>
      </c>
      <c r="F1047" s="206">
        <v>7</v>
      </c>
      <c r="G1047" s="196">
        <v>90</v>
      </c>
      <c r="H1047" s="206">
        <f t="shared" si="50"/>
        <v>630</v>
      </c>
      <c r="I1047" s="196"/>
      <c r="J1047" s="196" t="s">
        <v>1479</v>
      </c>
      <c r="K1047" s="179" t="s">
        <v>887</v>
      </c>
      <c r="L1047" s="157">
        <f t="shared" si="51"/>
        <v>7</v>
      </c>
      <c r="M1047" s="138">
        <f t="shared" si="52"/>
        <v>630</v>
      </c>
    </row>
    <row r="1048" s="157" customFormat="1" customHeight="1" spans="1:13">
      <c r="A1048" s="142" t="s">
        <v>3228</v>
      </c>
      <c r="B1048" s="179" t="s">
        <v>1050</v>
      </c>
      <c r="C1048" s="179" t="s">
        <v>2951</v>
      </c>
      <c r="D1048" s="426" t="s">
        <v>3015</v>
      </c>
      <c r="E1048" s="179" t="s">
        <v>345</v>
      </c>
      <c r="F1048" s="206">
        <v>6</v>
      </c>
      <c r="G1048" s="196">
        <v>5000</v>
      </c>
      <c r="H1048" s="206">
        <f t="shared" si="50"/>
        <v>30000</v>
      </c>
      <c r="I1048" s="196"/>
      <c r="J1048" s="196" t="s">
        <v>1480</v>
      </c>
      <c r="K1048" s="179" t="s">
        <v>887</v>
      </c>
      <c r="L1048" s="157">
        <f t="shared" si="51"/>
        <v>6</v>
      </c>
      <c r="M1048" s="138">
        <f t="shared" si="52"/>
        <v>30000</v>
      </c>
    </row>
    <row r="1049" s="157" customFormat="1" customHeight="1" spans="1:13">
      <c r="A1049" s="142" t="s">
        <v>3228</v>
      </c>
      <c r="B1049" s="179" t="s">
        <v>1050</v>
      </c>
      <c r="C1049" s="196" t="s">
        <v>3013</v>
      </c>
      <c r="D1049" s="309" t="s">
        <v>3014</v>
      </c>
      <c r="E1049" s="179" t="s">
        <v>345</v>
      </c>
      <c r="F1049" s="206">
        <v>2</v>
      </c>
      <c r="G1049" s="196">
        <v>1200</v>
      </c>
      <c r="H1049" s="206">
        <f t="shared" si="50"/>
        <v>2400</v>
      </c>
      <c r="I1049" s="196"/>
      <c r="J1049" s="196" t="s">
        <v>1480</v>
      </c>
      <c r="K1049" s="179" t="s">
        <v>887</v>
      </c>
      <c r="L1049" s="157">
        <f t="shared" si="51"/>
        <v>2</v>
      </c>
      <c r="M1049" s="138">
        <f t="shared" si="52"/>
        <v>2400</v>
      </c>
    </row>
    <row r="1050" s="157" customFormat="1" customHeight="1" spans="1:13">
      <c r="A1050" s="142" t="s">
        <v>3228</v>
      </c>
      <c r="B1050" s="179" t="s">
        <v>1050</v>
      </c>
      <c r="C1050" s="179" t="s">
        <v>2862</v>
      </c>
      <c r="D1050" s="426" t="s">
        <v>2864</v>
      </c>
      <c r="E1050" s="179" t="s">
        <v>345</v>
      </c>
      <c r="F1050" s="206">
        <v>4</v>
      </c>
      <c r="G1050" s="196">
        <v>90</v>
      </c>
      <c r="H1050" s="206">
        <f t="shared" si="50"/>
        <v>360</v>
      </c>
      <c r="I1050" s="196"/>
      <c r="J1050" s="196" t="s">
        <v>1480</v>
      </c>
      <c r="K1050" s="179" t="s">
        <v>887</v>
      </c>
      <c r="L1050" s="157">
        <f t="shared" si="51"/>
        <v>4</v>
      </c>
      <c r="M1050" s="138">
        <f t="shared" si="52"/>
        <v>360</v>
      </c>
    </row>
    <row r="1051" s="157" customFormat="1" customHeight="1" spans="1:13">
      <c r="A1051" s="142" t="s">
        <v>3228</v>
      </c>
      <c r="B1051" s="179" t="s">
        <v>1055</v>
      </c>
      <c r="C1051" s="179" t="s">
        <v>2951</v>
      </c>
      <c r="D1051" s="426" t="s">
        <v>3015</v>
      </c>
      <c r="E1051" s="179" t="s">
        <v>345</v>
      </c>
      <c r="F1051" s="206">
        <v>6</v>
      </c>
      <c r="G1051" s="196">
        <v>5000</v>
      </c>
      <c r="H1051" s="206">
        <f t="shared" si="50"/>
        <v>30000</v>
      </c>
      <c r="I1051" s="196"/>
      <c r="J1051" s="196" t="s">
        <v>1481</v>
      </c>
      <c r="K1051" s="179" t="s">
        <v>887</v>
      </c>
      <c r="L1051" s="157">
        <f t="shared" si="51"/>
        <v>6</v>
      </c>
      <c r="M1051" s="138">
        <f t="shared" si="52"/>
        <v>30000</v>
      </c>
    </row>
    <row r="1052" s="157" customFormat="1" customHeight="1" spans="1:13">
      <c r="A1052" s="142" t="s">
        <v>3228</v>
      </c>
      <c r="B1052" s="179" t="s">
        <v>1055</v>
      </c>
      <c r="C1052" s="196" t="s">
        <v>3013</v>
      </c>
      <c r="D1052" s="309" t="s">
        <v>3014</v>
      </c>
      <c r="E1052" s="179" t="s">
        <v>345</v>
      </c>
      <c r="F1052" s="206">
        <v>2</v>
      </c>
      <c r="G1052" s="196">
        <v>1200</v>
      </c>
      <c r="H1052" s="206">
        <f t="shared" si="50"/>
        <v>2400</v>
      </c>
      <c r="I1052" s="196"/>
      <c r="J1052" s="196" t="s">
        <v>1481</v>
      </c>
      <c r="K1052" s="179" t="s">
        <v>887</v>
      </c>
      <c r="L1052" s="157">
        <f t="shared" si="51"/>
        <v>2</v>
      </c>
      <c r="M1052" s="138">
        <f t="shared" si="52"/>
        <v>2400</v>
      </c>
    </row>
    <row r="1053" s="157" customFormat="1" customHeight="1" spans="1:13">
      <c r="A1053" s="142" t="s">
        <v>3228</v>
      </c>
      <c r="B1053" s="179" t="s">
        <v>1055</v>
      </c>
      <c r="C1053" s="179" t="s">
        <v>2949</v>
      </c>
      <c r="D1053" s="426" t="s">
        <v>3029</v>
      </c>
      <c r="E1053" s="179" t="s">
        <v>345</v>
      </c>
      <c r="F1053" s="206">
        <v>1</v>
      </c>
      <c r="G1053" s="196">
        <v>800</v>
      </c>
      <c r="H1053" s="206">
        <f t="shared" si="50"/>
        <v>800</v>
      </c>
      <c r="I1053" s="196"/>
      <c r="J1053" s="196" t="s">
        <v>1481</v>
      </c>
      <c r="K1053" s="179" t="s">
        <v>887</v>
      </c>
      <c r="L1053" s="157">
        <f t="shared" si="51"/>
        <v>1</v>
      </c>
      <c r="M1053" s="138">
        <f t="shared" si="52"/>
        <v>800</v>
      </c>
    </row>
    <row r="1054" s="157" customFormat="1" customHeight="1" spans="1:13">
      <c r="A1054" s="142" t="s">
        <v>3228</v>
      </c>
      <c r="B1054" s="179" t="s">
        <v>1055</v>
      </c>
      <c r="C1054" s="179" t="s">
        <v>2862</v>
      </c>
      <c r="D1054" s="426" t="s">
        <v>2864</v>
      </c>
      <c r="E1054" s="179" t="s">
        <v>345</v>
      </c>
      <c r="F1054" s="206">
        <v>4</v>
      </c>
      <c r="G1054" s="196">
        <v>90</v>
      </c>
      <c r="H1054" s="206">
        <f t="shared" ref="H1054:H1117" si="53" xml:space="preserve">F1054*G1054</f>
        <v>360</v>
      </c>
      <c r="I1054" s="196"/>
      <c r="J1054" s="196" t="s">
        <v>1481</v>
      </c>
      <c r="K1054" s="179" t="s">
        <v>887</v>
      </c>
      <c r="L1054" s="157">
        <f t="shared" ref="L1054:L1117" si="54" xml:space="preserve">F1054</f>
        <v>4</v>
      </c>
      <c r="M1054" s="138">
        <f t="shared" si="52"/>
        <v>360</v>
      </c>
    </row>
    <row r="1055" s="157" customFormat="1" customHeight="1" spans="1:13">
      <c r="A1055" s="142" t="s">
        <v>3228</v>
      </c>
      <c r="B1055" s="179" t="s">
        <v>1060</v>
      </c>
      <c r="C1055" s="179" t="s">
        <v>2951</v>
      </c>
      <c r="D1055" s="426" t="s">
        <v>3015</v>
      </c>
      <c r="E1055" s="179" t="s">
        <v>345</v>
      </c>
      <c r="F1055" s="206">
        <v>2</v>
      </c>
      <c r="G1055" s="196">
        <v>5000</v>
      </c>
      <c r="H1055" s="206">
        <f t="shared" si="53"/>
        <v>10000</v>
      </c>
      <c r="I1055" s="196"/>
      <c r="J1055" s="196" t="s">
        <v>1482</v>
      </c>
      <c r="K1055" s="179" t="s">
        <v>887</v>
      </c>
      <c r="L1055" s="157">
        <f t="shared" si="54"/>
        <v>2</v>
      </c>
      <c r="M1055" s="138">
        <f t="shared" si="52"/>
        <v>10000</v>
      </c>
    </row>
    <row r="1056" s="157" customFormat="1" customHeight="1" spans="1:13">
      <c r="A1056" s="142" t="s">
        <v>3228</v>
      </c>
      <c r="B1056" s="179" t="s">
        <v>1060</v>
      </c>
      <c r="C1056" s="196" t="s">
        <v>3013</v>
      </c>
      <c r="D1056" s="309" t="s">
        <v>3014</v>
      </c>
      <c r="E1056" s="179" t="s">
        <v>345</v>
      </c>
      <c r="F1056" s="206">
        <v>1</v>
      </c>
      <c r="G1056" s="196">
        <v>1200</v>
      </c>
      <c r="H1056" s="206">
        <f t="shared" si="53"/>
        <v>1200</v>
      </c>
      <c r="I1056" s="196"/>
      <c r="J1056" s="196" t="s">
        <v>1482</v>
      </c>
      <c r="K1056" s="179" t="s">
        <v>887</v>
      </c>
      <c r="L1056" s="157">
        <f t="shared" si="54"/>
        <v>1</v>
      </c>
      <c r="M1056" s="138">
        <f t="shared" si="52"/>
        <v>1200</v>
      </c>
    </row>
    <row r="1057" s="157" customFormat="1" customHeight="1" spans="1:13">
      <c r="A1057" s="142" t="s">
        <v>3228</v>
      </c>
      <c r="B1057" s="179" t="s">
        <v>1060</v>
      </c>
      <c r="C1057" s="179" t="s">
        <v>2949</v>
      </c>
      <c r="D1057" s="426" t="s">
        <v>3029</v>
      </c>
      <c r="E1057" s="179" t="s">
        <v>345</v>
      </c>
      <c r="F1057" s="206">
        <v>1</v>
      </c>
      <c r="G1057" s="196">
        <v>800</v>
      </c>
      <c r="H1057" s="206">
        <f t="shared" si="53"/>
        <v>800</v>
      </c>
      <c r="I1057" s="196"/>
      <c r="J1057" s="196" t="s">
        <v>1482</v>
      </c>
      <c r="K1057" s="179" t="s">
        <v>887</v>
      </c>
      <c r="L1057" s="157">
        <f t="shared" si="54"/>
        <v>1</v>
      </c>
      <c r="M1057" s="138">
        <f t="shared" si="52"/>
        <v>800</v>
      </c>
    </row>
    <row r="1058" s="157" customFormat="1" customHeight="1" spans="1:13">
      <c r="A1058" s="142" t="s">
        <v>3228</v>
      </c>
      <c r="B1058" s="179" t="s">
        <v>1060</v>
      </c>
      <c r="C1058" s="179" t="s">
        <v>2862</v>
      </c>
      <c r="D1058" s="426" t="s">
        <v>2864</v>
      </c>
      <c r="E1058" s="179" t="s">
        <v>345</v>
      </c>
      <c r="F1058" s="206">
        <v>1</v>
      </c>
      <c r="G1058" s="196">
        <v>90</v>
      </c>
      <c r="H1058" s="206">
        <f t="shared" si="53"/>
        <v>90</v>
      </c>
      <c r="I1058" s="196"/>
      <c r="J1058" s="196" t="s">
        <v>1482</v>
      </c>
      <c r="K1058" s="179" t="s">
        <v>887</v>
      </c>
      <c r="L1058" s="157">
        <f t="shared" si="54"/>
        <v>1</v>
      </c>
      <c r="M1058" s="138">
        <f t="shared" si="52"/>
        <v>90</v>
      </c>
    </row>
    <row r="1059" s="157" customFormat="1" customHeight="1" spans="1:13">
      <c r="A1059" s="142" t="s">
        <v>3228</v>
      </c>
      <c r="B1059" s="179" t="s">
        <v>1066</v>
      </c>
      <c r="C1059" s="179" t="s">
        <v>2846</v>
      </c>
      <c r="D1059" s="426" t="s">
        <v>3043</v>
      </c>
      <c r="E1059" s="179" t="s">
        <v>345</v>
      </c>
      <c r="F1059" s="206">
        <v>1</v>
      </c>
      <c r="G1059" s="196">
        <v>3500</v>
      </c>
      <c r="H1059" s="206">
        <f t="shared" si="53"/>
        <v>3500</v>
      </c>
      <c r="I1059" s="196"/>
      <c r="J1059" s="196" t="s">
        <v>1483</v>
      </c>
      <c r="K1059" s="179" t="s">
        <v>887</v>
      </c>
      <c r="L1059" s="157">
        <f t="shared" si="54"/>
        <v>1</v>
      </c>
      <c r="M1059" s="138">
        <f t="shared" si="52"/>
        <v>3500</v>
      </c>
    </row>
    <row r="1060" s="157" customFormat="1" customHeight="1" spans="1:13">
      <c r="A1060" s="142" t="s">
        <v>3228</v>
      </c>
      <c r="B1060" s="179" t="s">
        <v>1066</v>
      </c>
      <c r="C1060" s="179" t="s">
        <v>2972</v>
      </c>
      <c r="D1060" s="426" t="s">
        <v>2973</v>
      </c>
      <c r="E1060" s="179" t="s">
        <v>229</v>
      </c>
      <c r="F1060" s="206">
        <v>1</v>
      </c>
      <c r="G1060" s="196">
        <v>2000</v>
      </c>
      <c r="H1060" s="206">
        <f t="shared" si="53"/>
        <v>2000</v>
      </c>
      <c r="I1060" s="196"/>
      <c r="J1060" s="196" t="s">
        <v>1483</v>
      </c>
      <c r="K1060" s="179" t="s">
        <v>887</v>
      </c>
      <c r="L1060" s="157">
        <f t="shared" si="54"/>
        <v>1</v>
      </c>
      <c r="M1060" s="138">
        <f t="shared" si="52"/>
        <v>2000</v>
      </c>
    </row>
    <row r="1061" s="157" customFormat="1" customHeight="1" spans="1:13">
      <c r="A1061" s="142" t="s">
        <v>3228</v>
      </c>
      <c r="B1061" s="179" t="s">
        <v>1486</v>
      </c>
      <c r="C1061" s="179" t="s">
        <v>2951</v>
      </c>
      <c r="D1061" s="426" t="s">
        <v>3015</v>
      </c>
      <c r="E1061" s="179" t="s">
        <v>345</v>
      </c>
      <c r="F1061" s="206">
        <v>1</v>
      </c>
      <c r="G1061" s="196">
        <v>5000</v>
      </c>
      <c r="H1061" s="206">
        <f t="shared" si="53"/>
        <v>5000</v>
      </c>
      <c r="I1061" s="196"/>
      <c r="J1061" s="196" t="s">
        <v>1487</v>
      </c>
      <c r="K1061" s="179" t="s">
        <v>887</v>
      </c>
      <c r="L1061" s="157">
        <f t="shared" si="54"/>
        <v>1</v>
      </c>
      <c r="M1061" s="138">
        <f t="shared" si="52"/>
        <v>5000</v>
      </c>
    </row>
    <row r="1062" s="157" customFormat="1" customHeight="1" spans="1:13">
      <c r="A1062" s="142" t="s">
        <v>3228</v>
      </c>
      <c r="B1062" s="179" t="s">
        <v>1488</v>
      </c>
      <c r="C1062" s="179" t="s">
        <v>2951</v>
      </c>
      <c r="D1062" s="426" t="s">
        <v>3015</v>
      </c>
      <c r="E1062" s="179" t="s">
        <v>345</v>
      </c>
      <c r="F1062" s="206">
        <v>1</v>
      </c>
      <c r="G1062" s="196">
        <v>5000</v>
      </c>
      <c r="H1062" s="206">
        <f t="shared" si="53"/>
        <v>5000</v>
      </c>
      <c r="I1062" s="196"/>
      <c r="J1062" s="196" t="s">
        <v>1489</v>
      </c>
      <c r="K1062" s="179" t="s">
        <v>887</v>
      </c>
      <c r="L1062" s="157">
        <f t="shared" si="54"/>
        <v>1</v>
      </c>
      <c r="M1062" s="138">
        <f t="shared" si="52"/>
        <v>5000</v>
      </c>
    </row>
    <row r="1063" s="157" customFormat="1" customHeight="1" spans="1:13">
      <c r="A1063" s="142" t="s">
        <v>3228</v>
      </c>
      <c r="B1063" s="179" t="s">
        <v>1488</v>
      </c>
      <c r="C1063" s="196" t="s">
        <v>3040</v>
      </c>
      <c r="D1063" s="309" t="s">
        <v>3041</v>
      </c>
      <c r="E1063" s="179" t="s">
        <v>345</v>
      </c>
      <c r="F1063" s="206">
        <v>1</v>
      </c>
      <c r="G1063" s="196">
        <v>2000</v>
      </c>
      <c r="H1063" s="206">
        <f t="shared" si="53"/>
        <v>2000</v>
      </c>
      <c r="I1063" s="196"/>
      <c r="J1063" s="196" t="s">
        <v>1489</v>
      </c>
      <c r="K1063" s="179" t="s">
        <v>887</v>
      </c>
      <c r="L1063" s="157">
        <f t="shared" si="54"/>
        <v>1</v>
      </c>
      <c r="M1063" s="138">
        <f t="shared" si="52"/>
        <v>2000</v>
      </c>
    </row>
    <row r="1064" s="157" customFormat="1" customHeight="1" spans="1:13">
      <c r="A1064" s="142" t="s">
        <v>3228</v>
      </c>
      <c r="B1064" s="179" t="s">
        <v>1488</v>
      </c>
      <c r="C1064" s="179" t="s">
        <v>2858</v>
      </c>
      <c r="D1064" s="426" t="s">
        <v>2859</v>
      </c>
      <c r="E1064" s="179" t="s">
        <v>345</v>
      </c>
      <c r="F1064" s="206">
        <v>1</v>
      </c>
      <c r="G1064" s="196">
        <v>6000</v>
      </c>
      <c r="H1064" s="206">
        <f t="shared" si="53"/>
        <v>6000</v>
      </c>
      <c r="I1064" s="179" t="s">
        <v>3230</v>
      </c>
      <c r="J1064" s="196" t="s">
        <v>1489</v>
      </c>
      <c r="K1064" s="179" t="s">
        <v>887</v>
      </c>
      <c r="L1064" s="157">
        <f t="shared" si="54"/>
        <v>1</v>
      </c>
      <c r="M1064" s="138">
        <f t="shared" si="52"/>
        <v>6000</v>
      </c>
    </row>
    <row r="1065" s="157" customFormat="1" customHeight="1" spans="1:13">
      <c r="A1065" s="142" t="s">
        <v>3228</v>
      </c>
      <c r="B1065" s="179" t="s">
        <v>1488</v>
      </c>
      <c r="C1065" s="179" t="s">
        <v>2884</v>
      </c>
      <c r="D1065" s="426" t="s">
        <v>2885</v>
      </c>
      <c r="E1065" s="179" t="s">
        <v>345</v>
      </c>
      <c r="F1065" s="206">
        <v>1</v>
      </c>
      <c r="G1065" s="196">
        <v>1000</v>
      </c>
      <c r="H1065" s="206">
        <f t="shared" si="53"/>
        <v>1000</v>
      </c>
      <c r="I1065" s="179" t="s">
        <v>3231</v>
      </c>
      <c r="J1065" s="196" t="s">
        <v>1489</v>
      </c>
      <c r="K1065" s="179" t="s">
        <v>887</v>
      </c>
      <c r="L1065" s="157">
        <f t="shared" si="54"/>
        <v>1</v>
      </c>
      <c r="M1065" s="138">
        <f t="shared" si="52"/>
        <v>1000</v>
      </c>
    </row>
    <row r="1066" s="157" customFormat="1" customHeight="1" spans="1:13">
      <c r="A1066" s="142" t="s">
        <v>3228</v>
      </c>
      <c r="B1066" s="179" t="s">
        <v>1466</v>
      </c>
      <c r="C1066" s="179" t="s">
        <v>2951</v>
      </c>
      <c r="D1066" s="426" t="s">
        <v>3015</v>
      </c>
      <c r="E1066" s="179" t="s">
        <v>345</v>
      </c>
      <c r="F1066" s="206">
        <v>13</v>
      </c>
      <c r="G1066" s="196">
        <v>5000</v>
      </c>
      <c r="H1066" s="206">
        <f t="shared" si="53"/>
        <v>65000</v>
      </c>
      <c r="I1066" s="196"/>
      <c r="J1066" s="196" t="s">
        <v>1491</v>
      </c>
      <c r="K1066" s="179" t="s">
        <v>887</v>
      </c>
      <c r="L1066" s="157">
        <f t="shared" si="54"/>
        <v>13</v>
      </c>
      <c r="M1066" s="138">
        <f t="shared" si="52"/>
        <v>65000</v>
      </c>
    </row>
    <row r="1067" s="157" customFormat="1" customHeight="1" spans="1:13">
      <c r="A1067" s="142" t="s">
        <v>3228</v>
      </c>
      <c r="B1067" s="179" t="s">
        <v>1466</v>
      </c>
      <c r="C1067" s="196" t="s">
        <v>3013</v>
      </c>
      <c r="D1067" s="309" t="s">
        <v>3014</v>
      </c>
      <c r="E1067" s="179" t="s">
        <v>345</v>
      </c>
      <c r="F1067" s="206">
        <v>5</v>
      </c>
      <c r="G1067" s="196">
        <v>1200</v>
      </c>
      <c r="H1067" s="206">
        <f t="shared" si="53"/>
        <v>6000</v>
      </c>
      <c r="I1067" s="196"/>
      <c r="J1067" s="196" t="s">
        <v>1491</v>
      </c>
      <c r="K1067" s="179" t="s">
        <v>887</v>
      </c>
      <c r="L1067" s="157">
        <f t="shared" si="54"/>
        <v>5</v>
      </c>
      <c r="M1067" s="138">
        <f t="shared" si="52"/>
        <v>6000</v>
      </c>
    </row>
    <row r="1068" s="157" customFormat="1" customHeight="1" spans="1:13">
      <c r="A1068" s="142" t="s">
        <v>3228</v>
      </c>
      <c r="B1068" s="179" t="s">
        <v>1466</v>
      </c>
      <c r="C1068" s="179" t="s">
        <v>2862</v>
      </c>
      <c r="D1068" s="426" t="s">
        <v>2864</v>
      </c>
      <c r="E1068" s="179" t="s">
        <v>345</v>
      </c>
      <c r="F1068" s="206">
        <v>8</v>
      </c>
      <c r="G1068" s="196">
        <v>90</v>
      </c>
      <c r="H1068" s="206">
        <f t="shared" si="53"/>
        <v>720</v>
      </c>
      <c r="I1068" s="196"/>
      <c r="J1068" s="196" t="s">
        <v>1491</v>
      </c>
      <c r="K1068" s="179" t="s">
        <v>887</v>
      </c>
      <c r="L1068" s="157">
        <f t="shared" si="54"/>
        <v>8</v>
      </c>
      <c r="M1068" s="138">
        <f t="shared" si="52"/>
        <v>720</v>
      </c>
    </row>
    <row r="1069" s="157" customFormat="1" customHeight="1" spans="1:13">
      <c r="A1069" s="142" t="s">
        <v>3228</v>
      </c>
      <c r="B1069" s="179" t="s">
        <v>1490</v>
      </c>
      <c r="C1069" s="179" t="s">
        <v>2951</v>
      </c>
      <c r="D1069" s="426" t="s">
        <v>3015</v>
      </c>
      <c r="E1069" s="179" t="s">
        <v>345</v>
      </c>
      <c r="F1069" s="206">
        <v>18</v>
      </c>
      <c r="G1069" s="196">
        <v>5000</v>
      </c>
      <c r="H1069" s="206">
        <f t="shared" si="53"/>
        <v>90000</v>
      </c>
      <c r="I1069" s="196"/>
      <c r="J1069" s="196" t="s">
        <v>1492</v>
      </c>
      <c r="K1069" s="179" t="s">
        <v>887</v>
      </c>
      <c r="L1069" s="157">
        <f t="shared" si="54"/>
        <v>18</v>
      </c>
      <c r="M1069" s="138">
        <f t="shared" si="52"/>
        <v>90000</v>
      </c>
    </row>
    <row r="1070" s="157" customFormat="1" customHeight="1" spans="1:13">
      <c r="A1070" s="142" t="s">
        <v>3228</v>
      </c>
      <c r="B1070" s="179" t="s">
        <v>1490</v>
      </c>
      <c r="C1070" s="179" t="s">
        <v>2844</v>
      </c>
      <c r="D1070" s="426" t="s">
        <v>3068</v>
      </c>
      <c r="E1070" s="179" t="s">
        <v>345</v>
      </c>
      <c r="F1070" s="206">
        <v>1</v>
      </c>
      <c r="G1070" s="196">
        <v>7000</v>
      </c>
      <c r="H1070" s="206">
        <f t="shared" si="53"/>
        <v>7000</v>
      </c>
      <c r="I1070" s="196"/>
      <c r="J1070" s="196" t="s">
        <v>1492</v>
      </c>
      <c r="K1070" s="179" t="s">
        <v>887</v>
      </c>
      <c r="L1070" s="157">
        <f t="shared" si="54"/>
        <v>1</v>
      </c>
      <c r="M1070" s="138">
        <f t="shared" si="52"/>
        <v>7000</v>
      </c>
    </row>
    <row r="1071" s="157" customFormat="1" customHeight="1" spans="1:13">
      <c r="A1071" s="142" t="s">
        <v>3228</v>
      </c>
      <c r="B1071" s="179" t="s">
        <v>1490</v>
      </c>
      <c r="C1071" s="179" t="s">
        <v>2846</v>
      </c>
      <c r="D1071" s="426" t="s">
        <v>3043</v>
      </c>
      <c r="E1071" s="179" t="s">
        <v>345</v>
      </c>
      <c r="F1071" s="206">
        <v>1</v>
      </c>
      <c r="G1071" s="196">
        <v>3500</v>
      </c>
      <c r="H1071" s="206">
        <f t="shared" si="53"/>
        <v>3500</v>
      </c>
      <c r="I1071" s="196"/>
      <c r="J1071" s="196" t="s">
        <v>1492</v>
      </c>
      <c r="K1071" s="179" t="s">
        <v>887</v>
      </c>
      <c r="L1071" s="157">
        <f t="shared" si="54"/>
        <v>1</v>
      </c>
      <c r="M1071" s="138">
        <f t="shared" si="52"/>
        <v>3500</v>
      </c>
    </row>
    <row r="1072" s="157" customFormat="1" customHeight="1" spans="1:13">
      <c r="A1072" s="142" t="s">
        <v>3228</v>
      </c>
      <c r="B1072" s="179" t="s">
        <v>1490</v>
      </c>
      <c r="C1072" s="196" t="s">
        <v>3013</v>
      </c>
      <c r="D1072" s="309" t="s">
        <v>3014</v>
      </c>
      <c r="E1072" s="179" t="s">
        <v>345</v>
      </c>
      <c r="F1072" s="206">
        <v>5</v>
      </c>
      <c r="G1072" s="196">
        <v>1200</v>
      </c>
      <c r="H1072" s="206">
        <f t="shared" si="53"/>
        <v>6000</v>
      </c>
      <c r="I1072" s="196"/>
      <c r="J1072" s="196" t="s">
        <v>1492</v>
      </c>
      <c r="K1072" s="179" t="s">
        <v>887</v>
      </c>
      <c r="L1072" s="157">
        <f t="shared" si="54"/>
        <v>5</v>
      </c>
      <c r="M1072" s="138">
        <f t="shared" si="52"/>
        <v>6000</v>
      </c>
    </row>
    <row r="1073" s="157" customFormat="1" customHeight="1" spans="1:13">
      <c r="A1073" s="142" t="s">
        <v>3228</v>
      </c>
      <c r="B1073" s="179" t="s">
        <v>1490</v>
      </c>
      <c r="C1073" s="179" t="s">
        <v>2924</v>
      </c>
      <c r="D1073" s="426" t="s">
        <v>2925</v>
      </c>
      <c r="E1073" s="179" t="s">
        <v>345</v>
      </c>
      <c r="F1073" s="206">
        <v>1</v>
      </c>
      <c r="G1073" s="196">
        <v>2000</v>
      </c>
      <c r="H1073" s="206">
        <f t="shared" si="53"/>
        <v>2000</v>
      </c>
      <c r="I1073" s="196"/>
      <c r="J1073" s="196" t="s">
        <v>1492</v>
      </c>
      <c r="K1073" s="179" t="s">
        <v>887</v>
      </c>
      <c r="L1073" s="157">
        <f t="shared" si="54"/>
        <v>1</v>
      </c>
      <c r="M1073" s="138">
        <f t="shared" si="52"/>
        <v>2000</v>
      </c>
    </row>
    <row r="1074" s="157" customFormat="1" customHeight="1" spans="1:13">
      <c r="A1074" s="142" t="s">
        <v>3228</v>
      </c>
      <c r="B1074" s="179" t="s">
        <v>1490</v>
      </c>
      <c r="C1074" s="179" t="s">
        <v>2993</v>
      </c>
      <c r="D1074" s="426" t="s">
        <v>2881</v>
      </c>
      <c r="E1074" s="179" t="s">
        <v>345</v>
      </c>
      <c r="F1074" s="206">
        <v>1</v>
      </c>
      <c r="G1074" s="196">
        <v>35000</v>
      </c>
      <c r="H1074" s="206">
        <f t="shared" si="53"/>
        <v>35000</v>
      </c>
      <c r="I1074" s="179" t="s">
        <v>3232</v>
      </c>
      <c r="J1074" s="196" t="s">
        <v>1492</v>
      </c>
      <c r="K1074" s="179" t="s">
        <v>887</v>
      </c>
      <c r="L1074" s="157">
        <f t="shared" si="54"/>
        <v>1</v>
      </c>
      <c r="M1074" s="138">
        <f t="shared" si="52"/>
        <v>35000</v>
      </c>
    </row>
    <row r="1075" s="157" customFormat="1" customHeight="1" spans="1:13">
      <c r="A1075" s="142" t="s">
        <v>3228</v>
      </c>
      <c r="B1075" s="179" t="s">
        <v>1490</v>
      </c>
      <c r="C1075" s="179" t="s">
        <v>2949</v>
      </c>
      <c r="D1075" s="426" t="s">
        <v>3029</v>
      </c>
      <c r="E1075" s="179" t="s">
        <v>345</v>
      </c>
      <c r="F1075" s="206">
        <v>1</v>
      </c>
      <c r="G1075" s="196">
        <v>800</v>
      </c>
      <c r="H1075" s="206">
        <f t="shared" si="53"/>
        <v>800</v>
      </c>
      <c r="I1075" s="196"/>
      <c r="J1075" s="196" t="s">
        <v>1492</v>
      </c>
      <c r="K1075" s="179" t="s">
        <v>887</v>
      </c>
      <c r="L1075" s="157">
        <f t="shared" si="54"/>
        <v>1</v>
      </c>
      <c r="M1075" s="138">
        <f t="shared" si="52"/>
        <v>800</v>
      </c>
    </row>
    <row r="1076" s="157" customFormat="1" customHeight="1" spans="1:13">
      <c r="A1076" s="142" t="s">
        <v>3228</v>
      </c>
      <c r="B1076" s="179" t="s">
        <v>1490</v>
      </c>
      <c r="C1076" s="179" t="s">
        <v>2862</v>
      </c>
      <c r="D1076" s="426" t="s">
        <v>2864</v>
      </c>
      <c r="E1076" s="179" t="s">
        <v>345</v>
      </c>
      <c r="F1076" s="206">
        <v>10</v>
      </c>
      <c r="G1076" s="196">
        <v>90</v>
      </c>
      <c r="H1076" s="206">
        <f t="shared" si="53"/>
        <v>900</v>
      </c>
      <c r="I1076" s="179" t="s">
        <v>3060</v>
      </c>
      <c r="J1076" s="196" t="s">
        <v>1492</v>
      </c>
      <c r="K1076" s="179" t="s">
        <v>887</v>
      </c>
      <c r="L1076" s="157">
        <f t="shared" si="54"/>
        <v>10</v>
      </c>
      <c r="M1076" s="138">
        <f t="shared" si="52"/>
        <v>900</v>
      </c>
    </row>
    <row r="1077" s="157" customFormat="1" customHeight="1" spans="1:13">
      <c r="A1077" s="142" t="s">
        <v>3228</v>
      </c>
      <c r="B1077" s="179" t="s">
        <v>1490</v>
      </c>
      <c r="C1077" s="179" t="s">
        <v>2860</v>
      </c>
      <c r="D1077" s="426" t="s">
        <v>3051</v>
      </c>
      <c r="E1077" s="179" t="s">
        <v>345</v>
      </c>
      <c r="F1077" s="206">
        <v>1</v>
      </c>
      <c r="G1077" s="196">
        <v>2500</v>
      </c>
      <c r="H1077" s="206">
        <f t="shared" si="53"/>
        <v>2500</v>
      </c>
      <c r="I1077" s="179" t="s">
        <v>3233</v>
      </c>
      <c r="J1077" s="196" t="s">
        <v>1492</v>
      </c>
      <c r="K1077" s="179" t="s">
        <v>887</v>
      </c>
      <c r="L1077" s="157">
        <f t="shared" si="54"/>
        <v>1</v>
      </c>
      <c r="M1077" s="138">
        <f t="shared" si="52"/>
        <v>2500</v>
      </c>
    </row>
    <row r="1078" s="157" customFormat="1" customHeight="1" spans="1:13">
      <c r="A1078" s="142" t="s">
        <v>3234</v>
      </c>
      <c r="B1078" s="179" t="s">
        <v>1497</v>
      </c>
      <c r="C1078" s="179" t="s">
        <v>2951</v>
      </c>
      <c r="D1078" s="426" t="s">
        <v>3015</v>
      </c>
      <c r="E1078" s="179" t="s">
        <v>345</v>
      </c>
      <c r="F1078" s="206">
        <v>1</v>
      </c>
      <c r="G1078" s="196">
        <v>5000</v>
      </c>
      <c r="H1078" s="206">
        <f t="shared" si="53"/>
        <v>5000</v>
      </c>
      <c r="I1078" s="179" t="s">
        <v>3235</v>
      </c>
      <c r="J1078" s="196" t="s">
        <v>1498</v>
      </c>
      <c r="K1078" s="179" t="s">
        <v>1421</v>
      </c>
      <c r="L1078" s="157">
        <f t="shared" si="54"/>
        <v>1</v>
      </c>
      <c r="M1078" s="138">
        <f t="shared" si="52"/>
        <v>5000</v>
      </c>
    </row>
    <row r="1079" s="157" customFormat="1" customHeight="1" spans="1:13">
      <c r="A1079" s="142" t="s">
        <v>3234</v>
      </c>
      <c r="B1079" s="179" t="s">
        <v>1497</v>
      </c>
      <c r="C1079" s="196" t="s">
        <v>3040</v>
      </c>
      <c r="D1079" s="309" t="s">
        <v>3041</v>
      </c>
      <c r="E1079" s="179" t="s">
        <v>345</v>
      </c>
      <c r="F1079" s="206">
        <v>1</v>
      </c>
      <c r="G1079" s="196">
        <v>9300</v>
      </c>
      <c r="H1079" s="206">
        <f t="shared" si="53"/>
        <v>9300</v>
      </c>
      <c r="I1079" s="179" t="s">
        <v>3236</v>
      </c>
      <c r="J1079" s="196" t="s">
        <v>1498</v>
      </c>
      <c r="K1079" s="179" t="s">
        <v>1421</v>
      </c>
      <c r="L1079" s="157">
        <f t="shared" si="54"/>
        <v>1</v>
      </c>
      <c r="M1079" s="138">
        <f t="shared" si="52"/>
        <v>9300</v>
      </c>
    </row>
    <row r="1080" s="157" customFormat="1" customHeight="1" spans="1:13">
      <c r="A1080" s="142" t="s">
        <v>3234</v>
      </c>
      <c r="B1080" s="179" t="s">
        <v>1497</v>
      </c>
      <c r="C1080" s="179" t="s">
        <v>2862</v>
      </c>
      <c r="D1080" s="426" t="s">
        <v>2864</v>
      </c>
      <c r="E1080" s="179" t="s">
        <v>345</v>
      </c>
      <c r="F1080" s="206">
        <v>1</v>
      </c>
      <c r="G1080" s="196">
        <v>90</v>
      </c>
      <c r="H1080" s="206">
        <f t="shared" si="53"/>
        <v>90</v>
      </c>
      <c r="I1080" s="196"/>
      <c r="J1080" s="196" t="s">
        <v>1498</v>
      </c>
      <c r="K1080" s="179" t="s">
        <v>1421</v>
      </c>
      <c r="L1080" s="157">
        <f t="shared" si="54"/>
        <v>1</v>
      </c>
      <c r="M1080" s="138">
        <f t="shared" si="52"/>
        <v>90</v>
      </c>
    </row>
    <row r="1081" s="157" customFormat="1" customHeight="1" spans="1:13">
      <c r="A1081" s="142" t="s">
        <v>3234</v>
      </c>
      <c r="B1081" s="179" t="s">
        <v>1497</v>
      </c>
      <c r="C1081" s="179" t="s">
        <v>2949</v>
      </c>
      <c r="D1081" s="426" t="s">
        <v>3029</v>
      </c>
      <c r="E1081" s="179" t="s">
        <v>345</v>
      </c>
      <c r="F1081" s="206">
        <v>1</v>
      </c>
      <c r="G1081" s="196">
        <v>800</v>
      </c>
      <c r="H1081" s="206">
        <f t="shared" si="53"/>
        <v>800</v>
      </c>
      <c r="I1081" s="179" t="s">
        <v>3236</v>
      </c>
      <c r="J1081" s="196" t="s">
        <v>1498</v>
      </c>
      <c r="K1081" s="179" t="s">
        <v>1421</v>
      </c>
      <c r="L1081" s="157">
        <f t="shared" si="54"/>
        <v>1</v>
      </c>
      <c r="M1081" s="138">
        <f t="shared" si="52"/>
        <v>800</v>
      </c>
    </row>
    <row r="1082" s="157" customFormat="1" ht="31" customHeight="1" spans="1:13">
      <c r="A1082" s="142" t="s">
        <v>3234</v>
      </c>
      <c r="B1082" s="179" t="s">
        <v>1497</v>
      </c>
      <c r="C1082" s="179" t="s">
        <v>2911</v>
      </c>
      <c r="D1082" s="309" t="s">
        <v>3103</v>
      </c>
      <c r="E1082" s="179" t="s">
        <v>345</v>
      </c>
      <c r="F1082" s="206">
        <v>1</v>
      </c>
      <c r="G1082" s="196">
        <v>8500</v>
      </c>
      <c r="H1082" s="206">
        <f t="shared" si="53"/>
        <v>8500</v>
      </c>
      <c r="I1082" s="426" t="s">
        <v>3237</v>
      </c>
      <c r="J1082" s="196" t="s">
        <v>1498</v>
      </c>
      <c r="K1082" s="179" t="s">
        <v>1421</v>
      </c>
      <c r="L1082" s="157">
        <f t="shared" si="54"/>
        <v>1</v>
      </c>
      <c r="M1082" s="138">
        <f t="shared" si="52"/>
        <v>8500</v>
      </c>
    </row>
    <row r="1083" s="157" customFormat="1" customHeight="1" spans="1:13">
      <c r="A1083" s="142" t="s">
        <v>3234</v>
      </c>
      <c r="B1083" s="179" t="s">
        <v>1497</v>
      </c>
      <c r="C1083" s="179" t="s">
        <v>2850</v>
      </c>
      <c r="D1083" s="426" t="s">
        <v>3088</v>
      </c>
      <c r="E1083" s="179" t="s">
        <v>345</v>
      </c>
      <c r="F1083" s="206">
        <v>1</v>
      </c>
      <c r="G1083" s="196">
        <v>2000</v>
      </c>
      <c r="H1083" s="206">
        <f t="shared" si="53"/>
        <v>2000</v>
      </c>
      <c r="I1083" s="196"/>
      <c r="J1083" s="196" t="s">
        <v>1498</v>
      </c>
      <c r="K1083" s="179" t="s">
        <v>1421</v>
      </c>
      <c r="L1083" s="157">
        <f t="shared" si="54"/>
        <v>1</v>
      </c>
      <c r="M1083" s="138">
        <f t="shared" si="52"/>
        <v>2000</v>
      </c>
    </row>
    <row r="1084" s="157" customFormat="1" customHeight="1" spans="1:13">
      <c r="A1084" s="142" t="s">
        <v>3234</v>
      </c>
      <c r="B1084" s="179" t="s">
        <v>1497</v>
      </c>
      <c r="C1084" s="179" t="s">
        <v>2978</v>
      </c>
      <c r="D1084" s="309" t="s">
        <v>2979</v>
      </c>
      <c r="E1084" s="179" t="s">
        <v>229</v>
      </c>
      <c r="F1084" s="206">
        <v>1</v>
      </c>
      <c r="G1084" s="196">
        <v>1000</v>
      </c>
      <c r="H1084" s="206">
        <f t="shared" si="53"/>
        <v>1000</v>
      </c>
      <c r="I1084" s="196"/>
      <c r="J1084" s="196" t="s">
        <v>1498</v>
      </c>
      <c r="K1084" s="179" t="s">
        <v>1421</v>
      </c>
      <c r="L1084" s="157">
        <f t="shared" si="54"/>
        <v>1</v>
      </c>
      <c r="M1084" s="138">
        <f t="shared" si="52"/>
        <v>1000</v>
      </c>
    </row>
    <row r="1085" s="157" customFormat="1" customHeight="1" spans="1:13">
      <c r="A1085" s="142" t="s">
        <v>3234</v>
      </c>
      <c r="B1085" s="179" t="s">
        <v>1497</v>
      </c>
      <c r="C1085" s="179" t="s">
        <v>2921</v>
      </c>
      <c r="D1085" s="426" t="s">
        <v>2923</v>
      </c>
      <c r="E1085" s="179" t="s">
        <v>186</v>
      </c>
      <c r="F1085" s="206">
        <v>1</v>
      </c>
      <c r="G1085" s="196">
        <v>5000</v>
      </c>
      <c r="H1085" s="206">
        <f t="shared" si="53"/>
        <v>5000</v>
      </c>
      <c r="I1085" s="179" t="s">
        <v>3236</v>
      </c>
      <c r="J1085" s="196" t="s">
        <v>1498</v>
      </c>
      <c r="K1085" s="179" t="s">
        <v>1421</v>
      </c>
      <c r="L1085" s="157">
        <f t="shared" si="54"/>
        <v>1</v>
      </c>
      <c r="M1085" s="138">
        <f t="shared" si="52"/>
        <v>5000</v>
      </c>
    </row>
    <row r="1086" s="157" customFormat="1" customHeight="1" spans="1:13">
      <c r="A1086" s="142" t="s">
        <v>3234</v>
      </c>
      <c r="B1086" s="179" t="s">
        <v>1497</v>
      </c>
      <c r="C1086" s="179" t="s">
        <v>2903</v>
      </c>
      <c r="D1086" s="426" t="s">
        <v>2904</v>
      </c>
      <c r="E1086" s="179" t="s">
        <v>186</v>
      </c>
      <c r="F1086" s="206">
        <v>1</v>
      </c>
      <c r="G1086" s="196">
        <v>16800</v>
      </c>
      <c r="H1086" s="206">
        <f t="shared" si="53"/>
        <v>16800</v>
      </c>
      <c r="I1086" s="196"/>
      <c r="J1086" s="196" t="s">
        <v>1498</v>
      </c>
      <c r="K1086" s="179" t="s">
        <v>1421</v>
      </c>
      <c r="L1086" s="157">
        <f t="shared" si="54"/>
        <v>1</v>
      </c>
      <c r="M1086" s="138">
        <f t="shared" si="52"/>
        <v>16800</v>
      </c>
    </row>
    <row r="1087" s="157" customFormat="1" customHeight="1" spans="1:13">
      <c r="A1087" s="142" t="s">
        <v>3234</v>
      </c>
      <c r="B1087" s="179" t="s">
        <v>1497</v>
      </c>
      <c r="C1087" s="179" t="s">
        <v>2962</v>
      </c>
      <c r="D1087" s="426" t="s">
        <v>2963</v>
      </c>
      <c r="E1087" s="179" t="s">
        <v>186</v>
      </c>
      <c r="F1087" s="206">
        <v>1</v>
      </c>
      <c r="G1087" s="196">
        <v>1850</v>
      </c>
      <c r="H1087" s="206">
        <f t="shared" si="53"/>
        <v>1850</v>
      </c>
      <c r="I1087" s="179" t="s">
        <v>3236</v>
      </c>
      <c r="J1087" s="196" t="s">
        <v>1498</v>
      </c>
      <c r="K1087" s="179" t="s">
        <v>1421</v>
      </c>
      <c r="L1087" s="157">
        <f t="shared" si="54"/>
        <v>1</v>
      </c>
      <c r="M1087" s="138">
        <f t="shared" si="52"/>
        <v>1850</v>
      </c>
    </row>
    <row r="1088" s="157" customFormat="1" customHeight="1" spans="1:13">
      <c r="A1088" s="142" t="s">
        <v>3234</v>
      </c>
      <c r="B1088" s="179" t="s">
        <v>908</v>
      </c>
      <c r="C1088" s="179" t="s">
        <v>2951</v>
      </c>
      <c r="D1088" s="426" t="s">
        <v>3015</v>
      </c>
      <c r="E1088" s="179" t="s">
        <v>345</v>
      </c>
      <c r="F1088" s="206">
        <v>2</v>
      </c>
      <c r="G1088" s="196">
        <v>5000</v>
      </c>
      <c r="H1088" s="206">
        <f t="shared" si="53"/>
        <v>10000</v>
      </c>
      <c r="I1088" s="426" t="s">
        <v>3227</v>
      </c>
      <c r="J1088" s="196" t="s">
        <v>1502</v>
      </c>
      <c r="K1088" s="179" t="s">
        <v>1421</v>
      </c>
      <c r="L1088" s="157">
        <f t="shared" si="54"/>
        <v>2</v>
      </c>
      <c r="M1088" s="138">
        <f t="shared" si="52"/>
        <v>10000</v>
      </c>
    </row>
    <row r="1089" s="157" customFormat="1" customHeight="1" spans="1:13">
      <c r="A1089" s="142" t="s">
        <v>3234</v>
      </c>
      <c r="B1089" s="179" t="s">
        <v>908</v>
      </c>
      <c r="C1089" s="196" t="s">
        <v>3013</v>
      </c>
      <c r="D1089" s="309" t="s">
        <v>3014</v>
      </c>
      <c r="E1089" s="179" t="s">
        <v>345</v>
      </c>
      <c r="F1089" s="206">
        <v>1</v>
      </c>
      <c r="G1089" s="196">
        <v>1200</v>
      </c>
      <c r="H1089" s="206">
        <f t="shared" si="53"/>
        <v>1200</v>
      </c>
      <c r="I1089" s="196"/>
      <c r="J1089" s="196" t="s">
        <v>1502</v>
      </c>
      <c r="K1089" s="179" t="s">
        <v>1421</v>
      </c>
      <c r="L1089" s="157">
        <f t="shared" si="54"/>
        <v>1</v>
      </c>
      <c r="M1089" s="138">
        <f t="shared" si="52"/>
        <v>1200</v>
      </c>
    </row>
    <row r="1090" s="157" customFormat="1" customHeight="1" spans="1:13">
      <c r="A1090" s="142" t="s">
        <v>3234</v>
      </c>
      <c r="B1090" s="179" t="s">
        <v>908</v>
      </c>
      <c r="C1090" s="179" t="s">
        <v>2949</v>
      </c>
      <c r="D1090" s="426" t="s">
        <v>3029</v>
      </c>
      <c r="E1090" s="179" t="s">
        <v>345</v>
      </c>
      <c r="F1090" s="206">
        <v>1</v>
      </c>
      <c r="G1090" s="196">
        <v>800</v>
      </c>
      <c r="H1090" s="206">
        <f t="shared" si="53"/>
        <v>800</v>
      </c>
      <c r="I1090" s="196"/>
      <c r="J1090" s="196" t="s">
        <v>1502</v>
      </c>
      <c r="K1090" s="179" t="s">
        <v>1421</v>
      </c>
      <c r="L1090" s="157">
        <f t="shared" si="54"/>
        <v>1</v>
      </c>
      <c r="M1090" s="138">
        <f t="shared" si="52"/>
        <v>800</v>
      </c>
    </row>
    <row r="1091" s="157" customFormat="1" customHeight="1" spans="1:13">
      <c r="A1091" s="142" t="s">
        <v>3234</v>
      </c>
      <c r="B1091" s="179" t="s">
        <v>908</v>
      </c>
      <c r="C1091" s="179" t="s">
        <v>2862</v>
      </c>
      <c r="D1091" s="426" t="s">
        <v>2864</v>
      </c>
      <c r="E1091" s="179" t="s">
        <v>345</v>
      </c>
      <c r="F1091" s="206">
        <v>1</v>
      </c>
      <c r="G1091" s="196">
        <v>90</v>
      </c>
      <c r="H1091" s="206">
        <f t="shared" si="53"/>
        <v>90</v>
      </c>
      <c r="I1091" s="196"/>
      <c r="J1091" s="196" t="s">
        <v>1502</v>
      </c>
      <c r="K1091" s="179" t="s">
        <v>1421</v>
      </c>
      <c r="L1091" s="157">
        <f t="shared" si="54"/>
        <v>1</v>
      </c>
      <c r="M1091" s="138">
        <f t="shared" si="52"/>
        <v>90</v>
      </c>
    </row>
    <row r="1092" s="157" customFormat="1" customHeight="1" spans="1:13">
      <c r="A1092" s="142" t="s">
        <v>3234</v>
      </c>
      <c r="B1092" s="179" t="s">
        <v>2643</v>
      </c>
      <c r="C1092" s="179" t="s">
        <v>2846</v>
      </c>
      <c r="D1092" s="426" t="s">
        <v>3043</v>
      </c>
      <c r="E1092" s="179" t="s">
        <v>345</v>
      </c>
      <c r="F1092" s="206">
        <v>1</v>
      </c>
      <c r="G1092" s="196">
        <v>3500</v>
      </c>
      <c r="H1092" s="206">
        <f t="shared" si="53"/>
        <v>3500</v>
      </c>
      <c r="I1092" s="196"/>
      <c r="J1092" s="196" t="s">
        <v>1503</v>
      </c>
      <c r="K1092" s="179" t="s">
        <v>1421</v>
      </c>
      <c r="L1092" s="157">
        <f t="shared" si="54"/>
        <v>1</v>
      </c>
      <c r="M1092" s="138">
        <f t="shared" si="52"/>
        <v>3500</v>
      </c>
    </row>
    <row r="1093" s="157" customFormat="1" customHeight="1" spans="1:13">
      <c r="A1093" s="142" t="s">
        <v>3234</v>
      </c>
      <c r="B1093" s="179" t="s">
        <v>2643</v>
      </c>
      <c r="C1093" s="179" t="s">
        <v>2972</v>
      </c>
      <c r="D1093" s="426" t="s">
        <v>2973</v>
      </c>
      <c r="E1093" s="179" t="s">
        <v>229</v>
      </c>
      <c r="F1093" s="206">
        <v>1</v>
      </c>
      <c r="G1093" s="196">
        <v>2000</v>
      </c>
      <c r="H1093" s="206">
        <f t="shared" si="53"/>
        <v>2000</v>
      </c>
      <c r="I1093" s="196"/>
      <c r="J1093" s="196" t="s">
        <v>1503</v>
      </c>
      <c r="K1093" s="179" t="s">
        <v>1421</v>
      </c>
      <c r="L1093" s="157">
        <f t="shared" si="54"/>
        <v>1</v>
      </c>
      <c r="M1093" s="138">
        <f t="shared" ref="M1093:M1141" si="55" xml:space="preserve">G1093*L1093</f>
        <v>2000</v>
      </c>
    </row>
    <row r="1094" s="157" customFormat="1" customHeight="1" spans="1:13">
      <c r="A1094" s="142" t="s">
        <v>3234</v>
      </c>
      <c r="B1094" s="179" t="s">
        <v>910</v>
      </c>
      <c r="C1094" s="179" t="s">
        <v>2951</v>
      </c>
      <c r="D1094" s="426" t="s">
        <v>3015</v>
      </c>
      <c r="E1094" s="179" t="s">
        <v>345</v>
      </c>
      <c r="F1094" s="206">
        <v>2</v>
      </c>
      <c r="G1094" s="196">
        <v>5000</v>
      </c>
      <c r="H1094" s="206">
        <f t="shared" si="53"/>
        <v>10000</v>
      </c>
      <c r="I1094" s="196"/>
      <c r="J1094" s="196" t="s">
        <v>1504</v>
      </c>
      <c r="K1094" s="179" t="s">
        <v>1421</v>
      </c>
      <c r="L1094" s="157">
        <f t="shared" si="54"/>
        <v>2</v>
      </c>
      <c r="M1094" s="138">
        <f t="shared" si="55"/>
        <v>10000</v>
      </c>
    </row>
    <row r="1095" s="157" customFormat="1" customHeight="1" spans="1:13">
      <c r="A1095" s="142" t="s">
        <v>3234</v>
      </c>
      <c r="B1095" s="179" t="s">
        <v>910</v>
      </c>
      <c r="C1095" s="196" t="s">
        <v>3013</v>
      </c>
      <c r="D1095" s="309" t="s">
        <v>3014</v>
      </c>
      <c r="E1095" s="179" t="s">
        <v>345</v>
      </c>
      <c r="F1095" s="206">
        <v>1</v>
      </c>
      <c r="G1095" s="196">
        <v>1200</v>
      </c>
      <c r="H1095" s="206">
        <f t="shared" si="53"/>
        <v>1200</v>
      </c>
      <c r="I1095" s="196"/>
      <c r="J1095" s="196" t="s">
        <v>1504</v>
      </c>
      <c r="K1095" s="179" t="s">
        <v>1421</v>
      </c>
      <c r="L1095" s="157">
        <f t="shared" si="54"/>
        <v>1</v>
      </c>
      <c r="M1095" s="138">
        <f t="shared" si="55"/>
        <v>1200</v>
      </c>
    </row>
    <row r="1096" s="157" customFormat="1" customHeight="1" spans="1:13">
      <c r="A1096" s="142" t="s">
        <v>3234</v>
      </c>
      <c r="B1096" s="179" t="s">
        <v>910</v>
      </c>
      <c r="C1096" s="179" t="s">
        <v>2949</v>
      </c>
      <c r="D1096" s="426" t="s">
        <v>3029</v>
      </c>
      <c r="E1096" s="179" t="s">
        <v>345</v>
      </c>
      <c r="F1096" s="206">
        <v>1</v>
      </c>
      <c r="G1096" s="196">
        <v>800</v>
      </c>
      <c r="H1096" s="206">
        <f t="shared" si="53"/>
        <v>800</v>
      </c>
      <c r="I1096" s="196"/>
      <c r="J1096" s="196" t="s">
        <v>1504</v>
      </c>
      <c r="K1096" s="179" t="s">
        <v>1421</v>
      </c>
      <c r="L1096" s="157">
        <f t="shared" si="54"/>
        <v>1</v>
      </c>
      <c r="M1096" s="138">
        <f t="shared" si="55"/>
        <v>800</v>
      </c>
    </row>
    <row r="1097" s="157" customFormat="1" customHeight="1" spans="1:13">
      <c r="A1097" s="142" t="s">
        <v>3234</v>
      </c>
      <c r="B1097" s="179" t="s">
        <v>910</v>
      </c>
      <c r="C1097" s="179" t="s">
        <v>2862</v>
      </c>
      <c r="D1097" s="426" t="s">
        <v>2864</v>
      </c>
      <c r="E1097" s="179" t="s">
        <v>345</v>
      </c>
      <c r="F1097" s="206">
        <v>1</v>
      </c>
      <c r="G1097" s="196">
        <v>90</v>
      </c>
      <c r="H1097" s="206">
        <f t="shared" si="53"/>
        <v>90</v>
      </c>
      <c r="I1097" s="196"/>
      <c r="J1097" s="196" t="s">
        <v>1504</v>
      </c>
      <c r="K1097" s="179" t="s">
        <v>1421</v>
      </c>
      <c r="L1097" s="157">
        <f t="shared" si="54"/>
        <v>1</v>
      </c>
      <c r="M1097" s="138">
        <f t="shared" si="55"/>
        <v>90</v>
      </c>
    </row>
    <row r="1098" s="157" customFormat="1" customHeight="1" spans="1:13">
      <c r="A1098" s="142" t="s">
        <v>3234</v>
      </c>
      <c r="B1098" s="179" t="s">
        <v>2643</v>
      </c>
      <c r="C1098" s="179" t="s">
        <v>2846</v>
      </c>
      <c r="D1098" s="426" t="s">
        <v>3043</v>
      </c>
      <c r="E1098" s="179" t="s">
        <v>345</v>
      </c>
      <c r="F1098" s="206">
        <v>1</v>
      </c>
      <c r="G1098" s="196">
        <v>3500</v>
      </c>
      <c r="H1098" s="206">
        <f t="shared" si="53"/>
        <v>3500</v>
      </c>
      <c r="I1098" s="196"/>
      <c r="J1098" s="196" t="s">
        <v>1506</v>
      </c>
      <c r="K1098" s="179" t="s">
        <v>1421</v>
      </c>
      <c r="L1098" s="157">
        <f t="shared" si="54"/>
        <v>1</v>
      </c>
      <c r="M1098" s="138">
        <f t="shared" si="55"/>
        <v>3500</v>
      </c>
    </row>
    <row r="1099" s="157" customFormat="1" customHeight="1" spans="1:13">
      <c r="A1099" s="142" t="s">
        <v>3234</v>
      </c>
      <c r="B1099" s="179" t="s">
        <v>2643</v>
      </c>
      <c r="C1099" s="179" t="s">
        <v>2972</v>
      </c>
      <c r="D1099" s="426" t="s">
        <v>2973</v>
      </c>
      <c r="E1099" s="179" t="s">
        <v>229</v>
      </c>
      <c r="F1099" s="206">
        <v>1</v>
      </c>
      <c r="G1099" s="196">
        <v>2000</v>
      </c>
      <c r="H1099" s="206">
        <f t="shared" si="53"/>
        <v>2000</v>
      </c>
      <c r="I1099" s="196"/>
      <c r="J1099" s="196" t="s">
        <v>1506</v>
      </c>
      <c r="K1099" s="179" t="s">
        <v>1421</v>
      </c>
      <c r="L1099" s="157">
        <f t="shared" si="54"/>
        <v>1</v>
      </c>
      <c r="M1099" s="138">
        <f t="shared" si="55"/>
        <v>2000</v>
      </c>
    </row>
    <row r="1100" s="157" customFormat="1" customHeight="1" spans="1:13">
      <c r="A1100" s="142" t="s">
        <v>3234</v>
      </c>
      <c r="B1100" s="179" t="s">
        <v>915</v>
      </c>
      <c r="C1100" s="179" t="s">
        <v>2850</v>
      </c>
      <c r="D1100" s="426" t="s">
        <v>3088</v>
      </c>
      <c r="E1100" s="179" t="s">
        <v>345</v>
      </c>
      <c r="F1100" s="206">
        <v>1</v>
      </c>
      <c r="G1100" s="196">
        <v>2000</v>
      </c>
      <c r="H1100" s="206">
        <f t="shared" si="53"/>
        <v>2000</v>
      </c>
      <c r="I1100" s="196"/>
      <c r="J1100" s="196" t="s">
        <v>1508</v>
      </c>
      <c r="K1100" s="179" t="s">
        <v>1421</v>
      </c>
      <c r="L1100" s="157">
        <f t="shared" si="54"/>
        <v>1</v>
      </c>
      <c r="M1100" s="138">
        <f t="shared" si="55"/>
        <v>2000</v>
      </c>
    </row>
    <row r="1101" s="157" customFormat="1" customHeight="1" spans="1:13">
      <c r="A1101" s="142" t="s">
        <v>3234</v>
      </c>
      <c r="B1101" s="179" t="s">
        <v>1509</v>
      </c>
      <c r="C1101" s="179" t="s">
        <v>2951</v>
      </c>
      <c r="D1101" s="426" t="s">
        <v>3015</v>
      </c>
      <c r="E1101" s="179" t="s">
        <v>345</v>
      </c>
      <c r="F1101" s="206">
        <v>1</v>
      </c>
      <c r="G1101" s="196">
        <v>5000</v>
      </c>
      <c r="H1101" s="206">
        <f t="shared" si="53"/>
        <v>5000</v>
      </c>
      <c r="I1101" s="196"/>
      <c r="J1101" s="196" t="s">
        <v>1510</v>
      </c>
      <c r="K1101" s="179" t="s">
        <v>1421</v>
      </c>
      <c r="L1101" s="157">
        <f t="shared" si="54"/>
        <v>1</v>
      </c>
      <c r="M1101" s="138">
        <f t="shared" si="55"/>
        <v>5000</v>
      </c>
    </row>
    <row r="1102" s="157" customFormat="1" customHeight="1" spans="1:13">
      <c r="A1102" s="142" t="s">
        <v>3234</v>
      </c>
      <c r="B1102" s="179" t="s">
        <v>1509</v>
      </c>
      <c r="C1102" s="196" t="s">
        <v>3013</v>
      </c>
      <c r="D1102" s="309" t="s">
        <v>3014</v>
      </c>
      <c r="E1102" s="179" t="s">
        <v>345</v>
      </c>
      <c r="F1102" s="206">
        <v>1</v>
      </c>
      <c r="G1102" s="196">
        <v>1200</v>
      </c>
      <c r="H1102" s="206">
        <f t="shared" si="53"/>
        <v>1200</v>
      </c>
      <c r="I1102" s="196"/>
      <c r="J1102" s="196" t="s">
        <v>1510</v>
      </c>
      <c r="K1102" s="179" t="s">
        <v>1421</v>
      </c>
      <c r="L1102" s="157">
        <f t="shared" si="54"/>
        <v>1</v>
      </c>
      <c r="M1102" s="138">
        <f t="shared" si="55"/>
        <v>1200</v>
      </c>
    </row>
    <row r="1103" s="157" customFormat="1" customHeight="1" spans="1:13">
      <c r="A1103" s="142" t="s">
        <v>3234</v>
      </c>
      <c r="B1103" s="179" t="s">
        <v>1509</v>
      </c>
      <c r="C1103" s="179" t="s">
        <v>2862</v>
      </c>
      <c r="D1103" s="426" t="s">
        <v>2864</v>
      </c>
      <c r="E1103" s="179" t="s">
        <v>345</v>
      </c>
      <c r="F1103" s="206">
        <v>1</v>
      </c>
      <c r="G1103" s="196">
        <v>90</v>
      </c>
      <c r="H1103" s="206">
        <f t="shared" si="53"/>
        <v>90</v>
      </c>
      <c r="I1103" s="196"/>
      <c r="J1103" s="196" t="s">
        <v>1510</v>
      </c>
      <c r="K1103" s="179" t="s">
        <v>1421</v>
      </c>
      <c r="L1103" s="157">
        <f t="shared" si="54"/>
        <v>1</v>
      </c>
      <c r="M1103" s="138">
        <f t="shared" si="55"/>
        <v>90</v>
      </c>
    </row>
    <row r="1104" s="157" customFormat="1" customHeight="1" spans="1:13">
      <c r="A1104" s="142" t="s">
        <v>3234</v>
      </c>
      <c r="B1104" s="179" t="s">
        <v>77</v>
      </c>
      <c r="C1104" s="179" t="s">
        <v>2951</v>
      </c>
      <c r="D1104" s="426" t="s">
        <v>3015</v>
      </c>
      <c r="E1104" s="179" t="s">
        <v>345</v>
      </c>
      <c r="F1104" s="206">
        <v>2</v>
      </c>
      <c r="G1104" s="196">
        <v>5000</v>
      </c>
      <c r="H1104" s="206">
        <f t="shared" si="53"/>
        <v>10000</v>
      </c>
      <c r="I1104" s="426" t="s">
        <v>3227</v>
      </c>
      <c r="J1104" s="196" t="s">
        <v>1511</v>
      </c>
      <c r="K1104" s="179" t="s">
        <v>1421</v>
      </c>
      <c r="L1104" s="157">
        <f t="shared" si="54"/>
        <v>2</v>
      </c>
      <c r="M1104" s="138">
        <f t="shared" si="55"/>
        <v>10000</v>
      </c>
    </row>
    <row r="1105" s="157" customFormat="1" customHeight="1" spans="1:13">
      <c r="A1105" s="142" t="s">
        <v>3234</v>
      </c>
      <c r="B1105" s="179" t="s">
        <v>77</v>
      </c>
      <c r="C1105" s="196" t="s">
        <v>3013</v>
      </c>
      <c r="D1105" s="309" t="s">
        <v>3014</v>
      </c>
      <c r="E1105" s="179" t="s">
        <v>345</v>
      </c>
      <c r="F1105" s="206">
        <v>2</v>
      </c>
      <c r="G1105" s="196">
        <v>1200</v>
      </c>
      <c r="H1105" s="206">
        <f t="shared" si="53"/>
        <v>2400</v>
      </c>
      <c r="I1105" s="196"/>
      <c r="J1105" s="196" t="s">
        <v>1511</v>
      </c>
      <c r="K1105" s="179" t="s">
        <v>1421</v>
      </c>
      <c r="L1105" s="157">
        <f t="shared" si="54"/>
        <v>2</v>
      </c>
      <c r="M1105" s="138">
        <f t="shared" si="55"/>
        <v>2400</v>
      </c>
    </row>
    <row r="1106" s="157" customFormat="1" customHeight="1" spans="1:13">
      <c r="A1106" s="142" t="s">
        <v>3234</v>
      </c>
      <c r="B1106" s="179" t="s">
        <v>77</v>
      </c>
      <c r="C1106" s="179" t="s">
        <v>2949</v>
      </c>
      <c r="D1106" s="426" t="s">
        <v>3029</v>
      </c>
      <c r="E1106" s="179" t="s">
        <v>345</v>
      </c>
      <c r="F1106" s="206">
        <v>1</v>
      </c>
      <c r="G1106" s="196">
        <v>800</v>
      </c>
      <c r="H1106" s="206">
        <f t="shared" si="53"/>
        <v>800</v>
      </c>
      <c r="I1106" s="196"/>
      <c r="J1106" s="196" t="s">
        <v>1511</v>
      </c>
      <c r="K1106" s="179" t="s">
        <v>1421</v>
      </c>
      <c r="L1106" s="157">
        <f t="shared" si="54"/>
        <v>1</v>
      </c>
      <c r="M1106" s="138">
        <f t="shared" si="55"/>
        <v>800</v>
      </c>
    </row>
    <row r="1107" s="157" customFormat="1" customHeight="1" spans="1:13">
      <c r="A1107" s="142" t="s">
        <v>3234</v>
      </c>
      <c r="B1107" s="179" t="s">
        <v>77</v>
      </c>
      <c r="C1107" s="179" t="s">
        <v>2862</v>
      </c>
      <c r="D1107" s="426" t="s">
        <v>2864</v>
      </c>
      <c r="E1107" s="179" t="s">
        <v>345</v>
      </c>
      <c r="F1107" s="206">
        <v>1</v>
      </c>
      <c r="G1107" s="196">
        <v>90</v>
      </c>
      <c r="H1107" s="206">
        <f t="shared" si="53"/>
        <v>90</v>
      </c>
      <c r="I1107" s="196"/>
      <c r="J1107" s="196" t="s">
        <v>1511</v>
      </c>
      <c r="K1107" s="179" t="s">
        <v>1421</v>
      </c>
      <c r="L1107" s="157">
        <f t="shared" si="54"/>
        <v>1</v>
      </c>
      <c r="M1107" s="138">
        <f t="shared" si="55"/>
        <v>90</v>
      </c>
    </row>
    <row r="1108" s="157" customFormat="1" customHeight="1" spans="1:13">
      <c r="A1108" s="142" t="s">
        <v>3234</v>
      </c>
      <c r="B1108" s="179" t="s">
        <v>2643</v>
      </c>
      <c r="C1108" s="179" t="s">
        <v>2846</v>
      </c>
      <c r="D1108" s="426" t="s">
        <v>3043</v>
      </c>
      <c r="E1108" s="179" t="s">
        <v>345</v>
      </c>
      <c r="F1108" s="206">
        <v>1</v>
      </c>
      <c r="G1108" s="196">
        <v>3500</v>
      </c>
      <c r="H1108" s="206">
        <f t="shared" si="53"/>
        <v>3500</v>
      </c>
      <c r="I1108" s="196"/>
      <c r="J1108" s="196" t="s">
        <v>1514</v>
      </c>
      <c r="K1108" s="179" t="s">
        <v>1421</v>
      </c>
      <c r="L1108" s="157">
        <f t="shared" si="54"/>
        <v>1</v>
      </c>
      <c r="M1108" s="138">
        <f t="shared" si="55"/>
        <v>3500</v>
      </c>
    </row>
    <row r="1109" s="157" customFormat="1" customHeight="1" spans="1:13">
      <c r="A1109" s="142" t="s">
        <v>3234</v>
      </c>
      <c r="B1109" s="179" t="s">
        <v>2643</v>
      </c>
      <c r="C1109" s="179" t="s">
        <v>2972</v>
      </c>
      <c r="D1109" s="426" t="s">
        <v>2973</v>
      </c>
      <c r="E1109" s="179" t="s">
        <v>229</v>
      </c>
      <c r="F1109" s="206">
        <v>1</v>
      </c>
      <c r="G1109" s="196">
        <v>2000</v>
      </c>
      <c r="H1109" s="206">
        <f t="shared" si="53"/>
        <v>2000</v>
      </c>
      <c r="I1109" s="196"/>
      <c r="J1109" s="196" t="s">
        <v>1514</v>
      </c>
      <c r="K1109" s="179" t="s">
        <v>1421</v>
      </c>
      <c r="L1109" s="157">
        <f t="shared" si="54"/>
        <v>1</v>
      </c>
      <c r="M1109" s="138">
        <f t="shared" si="55"/>
        <v>2000</v>
      </c>
    </row>
    <row r="1110" s="157" customFormat="1" customHeight="1" spans="1:13">
      <c r="A1110" s="142" t="s">
        <v>3234</v>
      </c>
      <c r="B1110" s="179" t="s">
        <v>913</v>
      </c>
      <c r="C1110" s="179" t="s">
        <v>2951</v>
      </c>
      <c r="D1110" s="426" t="s">
        <v>3015</v>
      </c>
      <c r="E1110" s="179" t="s">
        <v>345</v>
      </c>
      <c r="F1110" s="206">
        <v>4</v>
      </c>
      <c r="G1110" s="196">
        <v>5000</v>
      </c>
      <c r="H1110" s="206">
        <f t="shared" si="53"/>
        <v>20000</v>
      </c>
      <c r="I1110" s="196"/>
      <c r="J1110" s="196" t="s">
        <v>1515</v>
      </c>
      <c r="K1110" s="179" t="s">
        <v>1421</v>
      </c>
      <c r="L1110" s="157">
        <f t="shared" si="54"/>
        <v>4</v>
      </c>
      <c r="M1110" s="138">
        <f t="shared" si="55"/>
        <v>20000</v>
      </c>
    </row>
    <row r="1111" s="157" customFormat="1" customHeight="1" spans="1:13">
      <c r="A1111" s="142" t="s">
        <v>3234</v>
      </c>
      <c r="B1111" s="179" t="s">
        <v>913</v>
      </c>
      <c r="C1111" s="196" t="s">
        <v>3040</v>
      </c>
      <c r="D1111" s="309" t="s">
        <v>3041</v>
      </c>
      <c r="E1111" s="179" t="s">
        <v>345</v>
      </c>
      <c r="F1111" s="206">
        <v>1</v>
      </c>
      <c r="G1111" s="196">
        <v>2000</v>
      </c>
      <c r="H1111" s="206">
        <f t="shared" si="53"/>
        <v>2000</v>
      </c>
      <c r="I1111" s="196"/>
      <c r="J1111" s="196" t="s">
        <v>1515</v>
      </c>
      <c r="K1111" s="179" t="s">
        <v>1421</v>
      </c>
      <c r="L1111" s="157">
        <f t="shared" si="54"/>
        <v>1</v>
      </c>
      <c r="M1111" s="138">
        <f t="shared" si="55"/>
        <v>2000</v>
      </c>
    </row>
    <row r="1112" s="157" customFormat="1" customHeight="1" spans="1:13">
      <c r="A1112" s="142" t="s">
        <v>3234</v>
      </c>
      <c r="B1112" s="179" t="s">
        <v>913</v>
      </c>
      <c r="C1112" s="179" t="s">
        <v>2862</v>
      </c>
      <c r="D1112" s="426" t="s">
        <v>2864</v>
      </c>
      <c r="E1112" s="179" t="s">
        <v>345</v>
      </c>
      <c r="F1112" s="206">
        <v>4</v>
      </c>
      <c r="G1112" s="196">
        <v>90</v>
      </c>
      <c r="H1112" s="206">
        <f t="shared" si="53"/>
        <v>360</v>
      </c>
      <c r="I1112" s="196"/>
      <c r="J1112" s="196" t="s">
        <v>1515</v>
      </c>
      <c r="K1112" s="179" t="s">
        <v>1421</v>
      </c>
      <c r="L1112" s="157">
        <f t="shared" si="54"/>
        <v>4</v>
      </c>
      <c r="M1112" s="138">
        <f t="shared" si="55"/>
        <v>360</v>
      </c>
    </row>
    <row r="1113" s="157" customFormat="1" customHeight="1" spans="1:13">
      <c r="A1113" s="142" t="s">
        <v>3234</v>
      </c>
      <c r="B1113" s="179" t="s">
        <v>913</v>
      </c>
      <c r="C1113" s="179" t="s">
        <v>2949</v>
      </c>
      <c r="D1113" s="426" t="s">
        <v>3029</v>
      </c>
      <c r="E1113" s="179" t="s">
        <v>345</v>
      </c>
      <c r="F1113" s="206">
        <v>1</v>
      </c>
      <c r="G1113" s="196">
        <v>800</v>
      </c>
      <c r="H1113" s="206">
        <f t="shared" si="53"/>
        <v>800</v>
      </c>
      <c r="I1113" s="196"/>
      <c r="J1113" s="196" t="s">
        <v>1515</v>
      </c>
      <c r="K1113" s="179" t="s">
        <v>1421</v>
      </c>
      <c r="L1113" s="157">
        <f t="shared" si="54"/>
        <v>1</v>
      </c>
      <c r="M1113" s="138">
        <f t="shared" si="55"/>
        <v>800</v>
      </c>
    </row>
    <row r="1114" s="157" customFormat="1" customHeight="1" spans="1:13">
      <c r="A1114" s="142" t="s">
        <v>3234</v>
      </c>
      <c r="B1114" s="179" t="s">
        <v>1454</v>
      </c>
      <c r="C1114" s="179" t="s">
        <v>2951</v>
      </c>
      <c r="D1114" s="426" t="s">
        <v>3015</v>
      </c>
      <c r="E1114" s="179" t="s">
        <v>345</v>
      </c>
      <c r="F1114" s="206">
        <v>2</v>
      </c>
      <c r="G1114" s="196">
        <v>5000</v>
      </c>
      <c r="H1114" s="206">
        <f t="shared" si="53"/>
        <v>10000</v>
      </c>
      <c r="I1114" s="196"/>
      <c r="J1114" s="196" t="s">
        <v>1516</v>
      </c>
      <c r="K1114" s="179" t="s">
        <v>1421</v>
      </c>
      <c r="L1114" s="157">
        <f t="shared" si="54"/>
        <v>2</v>
      </c>
      <c r="M1114" s="138">
        <f t="shared" si="55"/>
        <v>10000</v>
      </c>
    </row>
    <row r="1115" s="157" customFormat="1" customHeight="1" spans="1:13">
      <c r="A1115" s="142" t="s">
        <v>3234</v>
      </c>
      <c r="B1115" s="179" t="s">
        <v>1454</v>
      </c>
      <c r="C1115" s="196" t="s">
        <v>3139</v>
      </c>
      <c r="D1115" s="276" t="s">
        <v>3140</v>
      </c>
      <c r="E1115" s="179" t="s">
        <v>345</v>
      </c>
      <c r="F1115" s="206">
        <v>1</v>
      </c>
      <c r="G1115" s="196">
        <v>15000</v>
      </c>
      <c r="H1115" s="206">
        <f t="shared" si="53"/>
        <v>15000</v>
      </c>
      <c r="I1115" s="196"/>
      <c r="J1115" s="196" t="s">
        <v>1516</v>
      </c>
      <c r="K1115" s="179" t="s">
        <v>1421</v>
      </c>
      <c r="L1115" s="157">
        <f t="shared" si="54"/>
        <v>1</v>
      </c>
      <c r="M1115" s="138">
        <f t="shared" si="55"/>
        <v>15000</v>
      </c>
    </row>
    <row r="1116" s="157" customFormat="1" customHeight="1" spans="1:13">
      <c r="A1116" s="142" t="s">
        <v>3234</v>
      </c>
      <c r="B1116" s="179" t="s">
        <v>1454</v>
      </c>
      <c r="C1116" s="179" t="s">
        <v>2949</v>
      </c>
      <c r="D1116" s="426" t="s">
        <v>3029</v>
      </c>
      <c r="E1116" s="179" t="s">
        <v>345</v>
      </c>
      <c r="F1116" s="206">
        <v>1</v>
      </c>
      <c r="G1116" s="196">
        <v>800</v>
      </c>
      <c r="H1116" s="206">
        <f t="shared" si="53"/>
        <v>800</v>
      </c>
      <c r="I1116" s="196"/>
      <c r="J1116" s="196" t="s">
        <v>1516</v>
      </c>
      <c r="K1116" s="179" t="s">
        <v>1421</v>
      </c>
      <c r="L1116" s="157">
        <f t="shared" si="54"/>
        <v>1</v>
      </c>
      <c r="M1116" s="138">
        <f t="shared" si="55"/>
        <v>800</v>
      </c>
    </row>
    <row r="1117" s="157" customFormat="1" customHeight="1" spans="1:13">
      <c r="A1117" s="142" t="s">
        <v>3234</v>
      </c>
      <c r="B1117" s="179" t="s">
        <v>1454</v>
      </c>
      <c r="C1117" s="179" t="s">
        <v>2862</v>
      </c>
      <c r="D1117" s="426" t="s">
        <v>2864</v>
      </c>
      <c r="E1117" s="179" t="s">
        <v>345</v>
      </c>
      <c r="F1117" s="206">
        <v>1</v>
      </c>
      <c r="G1117" s="196">
        <v>90</v>
      </c>
      <c r="H1117" s="206">
        <f t="shared" si="53"/>
        <v>90</v>
      </c>
      <c r="I1117" s="196"/>
      <c r="J1117" s="196" t="s">
        <v>1516</v>
      </c>
      <c r="K1117" s="179" t="s">
        <v>1421</v>
      </c>
      <c r="L1117" s="157">
        <f t="shared" si="54"/>
        <v>1</v>
      </c>
      <c r="M1117" s="138">
        <f t="shared" si="55"/>
        <v>90</v>
      </c>
    </row>
    <row r="1118" s="157" customFormat="1" customHeight="1" spans="1:13">
      <c r="A1118" s="142" t="s">
        <v>3234</v>
      </c>
      <c r="B1118" s="179" t="s">
        <v>1456</v>
      </c>
      <c r="C1118" s="179" t="s">
        <v>2850</v>
      </c>
      <c r="D1118" s="426" t="s">
        <v>3088</v>
      </c>
      <c r="E1118" s="179" t="s">
        <v>345</v>
      </c>
      <c r="F1118" s="206">
        <v>1</v>
      </c>
      <c r="G1118" s="196">
        <v>2000</v>
      </c>
      <c r="H1118" s="206">
        <f t="shared" ref="H1118:H1141" si="56" xml:space="preserve">F1118*G1118</f>
        <v>2000</v>
      </c>
      <c r="I1118" s="196"/>
      <c r="J1118" s="196" t="s">
        <v>1518</v>
      </c>
      <c r="K1118" s="179" t="s">
        <v>1421</v>
      </c>
      <c r="L1118" s="157">
        <f t="shared" ref="L1118:L1141" si="57" xml:space="preserve">F1118</f>
        <v>1</v>
      </c>
      <c r="M1118" s="138">
        <f t="shared" si="55"/>
        <v>2000</v>
      </c>
    </row>
    <row r="1119" s="157" customFormat="1" customHeight="1" spans="1:13">
      <c r="A1119" s="142" t="s">
        <v>3234</v>
      </c>
      <c r="B1119" s="179" t="s">
        <v>2643</v>
      </c>
      <c r="C1119" s="179" t="s">
        <v>2846</v>
      </c>
      <c r="D1119" s="426" t="s">
        <v>3043</v>
      </c>
      <c r="E1119" s="179" t="s">
        <v>345</v>
      </c>
      <c r="F1119" s="206">
        <v>1</v>
      </c>
      <c r="G1119" s="196">
        <v>3500</v>
      </c>
      <c r="H1119" s="206">
        <f t="shared" si="56"/>
        <v>3500</v>
      </c>
      <c r="I1119" s="196"/>
      <c r="J1119" s="196" t="s">
        <v>1519</v>
      </c>
      <c r="K1119" s="179" t="s">
        <v>1421</v>
      </c>
      <c r="L1119" s="157">
        <f t="shared" si="57"/>
        <v>1</v>
      </c>
      <c r="M1119" s="138">
        <f t="shared" si="55"/>
        <v>3500</v>
      </c>
    </row>
    <row r="1120" s="157" customFormat="1" customHeight="1" spans="1:13">
      <c r="A1120" s="142" t="s">
        <v>3234</v>
      </c>
      <c r="B1120" s="179" t="s">
        <v>2643</v>
      </c>
      <c r="C1120" s="179" t="s">
        <v>2972</v>
      </c>
      <c r="D1120" s="426" t="s">
        <v>2973</v>
      </c>
      <c r="E1120" s="179" t="s">
        <v>229</v>
      </c>
      <c r="F1120" s="206">
        <v>1</v>
      </c>
      <c r="G1120" s="196">
        <v>2000</v>
      </c>
      <c r="H1120" s="206">
        <f t="shared" si="56"/>
        <v>2000</v>
      </c>
      <c r="I1120" s="196"/>
      <c r="J1120" s="196" t="s">
        <v>1519</v>
      </c>
      <c r="K1120" s="179" t="s">
        <v>1421</v>
      </c>
      <c r="L1120" s="157">
        <f t="shared" si="57"/>
        <v>1</v>
      </c>
      <c r="M1120" s="138">
        <f t="shared" si="55"/>
        <v>2000</v>
      </c>
    </row>
    <row r="1121" s="157" customFormat="1" customHeight="1" spans="1:13">
      <c r="A1121" s="142" t="s">
        <v>3234</v>
      </c>
      <c r="B1121" s="179" t="s">
        <v>1134</v>
      </c>
      <c r="C1121" s="179" t="s">
        <v>2951</v>
      </c>
      <c r="D1121" s="426" t="s">
        <v>3015</v>
      </c>
      <c r="E1121" s="179" t="s">
        <v>345</v>
      </c>
      <c r="F1121" s="206">
        <v>3</v>
      </c>
      <c r="G1121" s="196">
        <v>5000</v>
      </c>
      <c r="H1121" s="206">
        <f t="shared" si="56"/>
        <v>15000</v>
      </c>
      <c r="I1121" s="196"/>
      <c r="J1121" s="196" t="s">
        <v>1524</v>
      </c>
      <c r="K1121" s="179" t="s">
        <v>1421</v>
      </c>
      <c r="L1121" s="157">
        <f t="shared" si="57"/>
        <v>3</v>
      </c>
      <c r="M1121" s="138">
        <f t="shared" si="55"/>
        <v>15000</v>
      </c>
    </row>
    <row r="1122" s="157" customFormat="1" customHeight="1" spans="1:13">
      <c r="A1122" s="142" t="s">
        <v>3234</v>
      </c>
      <c r="B1122" s="179" t="s">
        <v>1134</v>
      </c>
      <c r="C1122" s="179" t="s">
        <v>2862</v>
      </c>
      <c r="D1122" s="426" t="s">
        <v>2864</v>
      </c>
      <c r="E1122" s="179" t="s">
        <v>345</v>
      </c>
      <c r="F1122" s="206">
        <v>3</v>
      </c>
      <c r="G1122" s="196">
        <v>90</v>
      </c>
      <c r="H1122" s="206">
        <f t="shared" si="56"/>
        <v>270</v>
      </c>
      <c r="I1122" s="196"/>
      <c r="J1122" s="196" t="s">
        <v>1524</v>
      </c>
      <c r="K1122" s="179" t="s">
        <v>1421</v>
      </c>
      <c r="L1122" s="157">
        <f t="shared" si="57"/>
        <v>3</v>
      </c>
      <c r="M1122" s="138">
        <f t="shared" si="55"/>
        <v>270</v>
      </c>
    </row>
    <row r="1123" s="157" customFormat="1" customHeight="1" spans="1:13">
      <c r="A1123" s="142" t="s">
        <v>3234</v>
      </c>
      <c r="B1123" s="179" t="s">
        <v>1134</v>
      </c>
      <c r="C1123" s="179" t="s">
        <v>2852</v>
      </c>
      <c r="D1123" s="426" t="s">
        <v>2853</v>
      </c>
      <c r="E1123" s="179" t="s">
        <v>345</v>
      </c>
      <c r="F1123" s="206">
        <v>1</v>
      </c>
      <c r="G1123" s="196">
        <v>2500</v>
      </c>
      <c r="H1123" s="206">
        <f t="shared" si="56"/>
        <v>2500</v>
      </c>
      <c r="I1123" s="196"/>
      <c r="J1123" s="196" t="s">
        <v>1524</v>
      </c>
      <c r="K1123" s="179" t="s">
        <v>1421</v>
      </c>
      <c r="L1123" s="157">
        <f t="shared" si="57"/>
        <v>1</v>
      </c>
      <c r="M1123" s="138">
        <f t="shared" si="55"/>
        <v>2500</v>
      </c>
    </row>
    <row r="1124" s="157" customFormat="1" customHeight="1" spans="1:13">
      <c r="A1124" s="142" t="s">
        <v>3234</v>
      </c>
      <c r="B1124" s="179" t="s">
        <v>1134</v>
      </c>
      <c r="C1124" s="179" t="s">
        <v>2949</v>
      </c>
      <c r="D1124" s="426" t="s">
        <v>3029</v>
      </c>
      <c r="E1124" s="179" t="s">
        <v>345</v>
      </c>
      <c r="F1124" s="206">
        <v>1</v>
      </c>
      <c r="G1124" s="196">
        <v>800</v>
      </c>
      <c r="H1124" s="206">
        <f t="shared" si="56"/>
        <v>800</v>
      </c>
      <c r="I1124" s="196"/>
      <c r="J1124" s="196" t="s">
        <v>1524</v>
      </c>
      <c r="K1124" s="179" t="s">
        <v>1421</v>
      </c>
      <c r="L1124" s="157">
        <f t="shared" si="57"/>
        <v>1</v>
      </c>
      <c r="M1124" s="138">
        <f t="shared" si="55"/>
        <v>800</v>
      </c>
    </row>
    <row r="1125" s="157" customFormat="1" customHeight="1" spans="1:13">
      <c r="A1125" s="142" t="s">
        <v>3234</v>
      </c>
      <c r="B1125" s="179" t="s">
        <v>1134</v>
      </c>
      <c r="C1125" s="196" t="s">
        <v>3139</v>
      </c>
      <c r="D1125" s="276" t="s">
        <v>3140</v>
      </c>
      <c r="E1125" s="179" t="s">
        <v>345</v>
      </c>
      <c r="F1125" s="206">
        <v>1</v>
      </c>
      <c r="G1125" s="196">
        <v>15000</v>
      </c>
      <c r="H1125" s="206">
        <f t="shared" si="56"/>
        <v>15000</v>
      </c>
      <c r="I1125" s="196"/>
      <c r="J1125" s="196" t="s">
        <v>1524</v>
      </c>
      <c r="K1125" s="179" t="s">
        <v>1421</v>
      </c>
      <c r="L1125" s="157">
        <f t="shared" si="57"/>
        <v>1</v>
      </c>
      <c r="M1125" s="138">
        <f t="shared" si="55"/>
        <v>15000</v>
      </c>
    </row>
    <row r="1126" s="157" customFormat="1" customHeight="1" spans="1:13">
      <c r="A1126" s="142" t="s">
        <v>3234</v>
      </c>
      <c r="B1126" s="179" t="s">
        <v>1134</v>
      </c>
      <c r="C1126" s="179" t="s">
        <v>2993</v>
      </c>
      <c r="D1126" s="426" t="s">
        <v>2881</v>
      </c>
      <c r="E1126" s="179" t="s">
        <v>345</v>
      </c>
      <c r="F1126" s="206">
        <v>1</v>
      </c>
      <c r="G1126" s="196">
        <v>35000</v>
      </c>
      <c r="H1126" s="206">
        <f t="shared" si="56"/>
        <v>35000</v>
      </c>
      <c r="I1126" s="196"/>
      <c r="J1126" s="196" t="s">
        <v>1524</v>
      </c>
      <c r="K1126" s="179" t="s">
        <v>1421</v>
      </c>
      <c r="L1126" s="157">
        <f t="shared" si="57"/>
        <v>1</v>
      </c>
      <c r="M1126" s="138">
        <f t="shared" si="55"/>
        <v>35000</v>
      </c>
    </row>
    <row r="1127" s="157" customFormat="1" customHeight="1" spans="1:13">
      <c r="A1127" s="142" t="s">
        <v>3234</v>
      </c>
      <c r="B1127" s="179" t="s">
        <v>1050</v>
      </c>
      <c r="C1127" s="179" t="s">
        <v>2951</v>
      </c>
      <c r="D1127" s="426" t="s">
        <v>3015</v>
      </c>
      <c r="E1127" s="179" t="s">
        <v>345</v>
      </c>
      <c r="F1127" s="206">
        <v>17</v>
      </c>
      <c r="G1127" s="196">
        <v>5000</v>
      </c>
      <c r="H1127" s="206">
        <f t="shared" si="56"/>
        <v>85000</v>
      </c>
      <c r="I1127" s="196"/>
      <c r="J1127" s="196" t="s">
        <v>1525</v>
      </c>
      <c r="K1127" s="179" t="s">
        <v>1421</v>
      </c>
      <c r="L1127" s="157">
        <f t="shared" si="57"/>
        <v>17</v>
      </c>
      <c r="M1127" s="138">
        <f t="shared" si="55"/>
        <v>85000</v>
      </c>
    </row>
    <row r="1128" s="157" customFormat="1" customHeight="1" spans="1:13">
      <c r="A1128" s="142" t="s">
        <v>3234</v>
      </c>
      <c r="B1128" s="179" t="s">
        <v>1050</v>
      </c>
      <c r="C1128" s="196" t="s">
        <v>3013</v>
      </c>
      <c r="D1128" s="309" t="s">
        <v>3014</v>
      </c>
      <c r="E1128" s="179" t="s">
        <v>345</v>
      </c>
      <c r="F1128" s="206">
        <v>3</v>
      </c>
      <c r="G1128" s="196">
        <v>1200</v>
      </c>
      <c r="H1128" s="206">
        <f t="shared" si="56"/>
        <v>3600</v>
      </c>
      <c r="I1128" s="196"/>
      <c r="J1128" s="196" t="s">
        <v>1525</v>
      </c>
      <c r="K1128" s="179" t="s">
        <v>1421</v>
      </c>
      <c r="L1128" s="157">
        <f t="shared" si="57"/>
        <v>3</v>
      </c>
      <c r="M1128" s="138">
        <f t="shared" si="55"/>
        <v>3600</v>
      </c>
    </row>
    <row r="1129" s="157" customFormat="1" customHeight="1" spans="1:13">
      <c r="A1129" s="142" t="s">
        <v>3234</v>
      </c>
      <c r="B1129" s="179" t="s">
        <v>1050</v>
      </c>
      <c r="C1129" s="179" t="s">
        <v>2949</v>
      </c>
      <c r="D1129" s="426" t="s">
        <v>3029</v>
      </c>
      <c r="E1129" s="179" t="s">
        <v>345</v>
      </c>
      <c r="F1129" s="206">
        <v>1</v>
      </c>
      <c r="G1129" s="196">
        <v>800</v>
      </c>
      <c r="H1129" s="206">
        <f t="shared" si="56"/>
        <v>800</v>
      </c>
      <c r="I1129" s="196"/>
      <c r="J1129" s="196" t="s">
        <v>1525</v>
      </c>
      <c r="K1129" s="179" t="s">
        <v>1421</v>
      </c>
      <c r="L1129" s="157">
        <f t="shared" si="57"/>
        <v>1</v>
      </c>
      <c r="M1129" s="138">
        <f t="shared" si="55"/>
        <v>800</v>
      </c>
    </row>
    <row r="1130" s="157" customFormat="1" customHeight="1" spans="1:13">
      <c r="A1130" s="142" t="s">
        <v>3234</v>
      </c>
      <c r="B1130" s="179" t="s">
        <v>1050</v>
      </c>
      <c r="C1130" s="179" t="s">
        <v>2862</v>
      </c>
      <c r="D1130" s="426" t="s">
        <v>2864</v>
      </c>
      <c r="E1130" s="179" t="s">
        <v>345</v>
      </c>
      <c r="F1130" s="206">
        <v>12</v>
      </c>
      <c r="G1130" s="196">
        <v>90</v>
      </c>
      <c r="H1130" s="206">
        <f t="shared" si="56"/>
        <v>1080</v>
      </c>
      <c r="I1130" s="196"/>
      <c r="J1130" s="196" t="s">
        <v>1525</v>
      </c>
      <c r="K1130" s="179" t="s">
        <v>1421</v>
      </c>
      <c r="L1130" s="157">
        <f t="shared" si="57"/>
        <v>12</v>
      </c>
      <c r="M1130" s="138">
        <f t="shared" si="55"/>
        <v>1080</v>
      </c>
    </row>
    <row r="1131" s="157" customFormat="1" customHeight="1" spans="1:13">
      <c r="A1131" s="142" t="s">
        <v>3234</v>
      </c>
      <c r="B1131" s="179" t="s">
        <v>1055</v>
      </c>
      <c r="C1131" s="179" t="s">
        <v>2951</v>
      </c>
      <c r="D1131" s="426" t="s">
        <v>3015</v>
      </c>
      <c r="E1131" s="179" t="s">
        <v>345</v>
      </c>
      <c r="F1131" s="206">
        <v>31</v>
      </c>
      <c r="G1131" s="196">
        <v>5000</v>
      </c>
      <c r="H1131" s="206">
        <f t="shared" si="56"/>
        <v>155000</v>
      </c>
      <c r="I1131" s="196"/>
      <c r="J1131" s="196" t="s">
        <v>1527</v>
      </c>
      <c r="K1131" s="179" t="s">
        <v>3238</v>
      </c>
      <c r="L1131" s="157">
        <f t="shared" si="57"/>
        <v>31</v>
      </c>
      <c r="M1131" s="138">
        <f t="shared" si="55"/>
        <v>155000</v>
      </c>
    </row>
    <row r="1132" s="157" customFormat="1" customHeight="1" spans="1:13">
      <c r="A1132" s="142" t="s">
        <v>3234</v>
      </c>
      <c r="B1132" s="179" t="s">
        <v>1055</v>
      </c>
      <c r="C1132" s="196" t="s">
        <v>3139</v>
      </c>
      <c r="D1132" s="276" t="s">
        <v>3140</v>
      </c>
      <c r="E1132" s="179" t="s">
        <v>345</v>
      </c>
      <c r="F1132" s="206">
        <v>1</v>
      </c>
      <c r="G1132" s="196">
        <v>15000</v>
      </c>
      <c r="H1132" s="206">
        <f t="shared" si="56"/>
        <v>15000</v>
      </c>
      <c r="I1132" s="196"/>
      <c r="J1132" s="196" t="s">
        <v>1527</v>
      </c>
      <c r="K1132" s="179" t="s">
        <v>3238</v>
      </c>
      <c r="L1132" s="157">
        <f t="shared" si="57"/>
        <v>1</v>
      </c>
      <c r="M1132" s="138">
        <f t="shared" si="55"/>
        <v>15000</v>
      </c>
    </row>
    <row r="1133" s="157" customFormat="1" customHeight="1" spans="1:13">
      <c r="A1133" s="142" t="s">
        <v>3234</v>
      </c>
      <c r="B1133" s="179" t="s">
        <v>1055</v>
      </c>
      <c r="C1133" s="179" t="s">
        <v>2949</v>
      </c>
      <c r="D1133" s="426" t="s">
        <v>3029</v>
      </c>
      <c r="E1133" s="179" t="s">
        <v>345</v>
      </c>
      <c r="F1133" s="206">
        <v>1</v>
      </c>
      <c r="G1133" s="196">
        <v>800</v>
      </c>
      <c r="H1133" s="206">
        <f t="shared" si="56"/>
        <v>800</v>
      </c>
      <c r="I1133" s="196"/>
      <c r="J1133" s="196" t="s">
        <v>1527</v>
      </c>
      <c r="K1133" s="179" t="s">
        <v>3238</v>
      </c>
      <c r="L1133" s="157">
        <f t="shared" si="57"/>
        <v>1</v>
      </c>
      <c r="M1133" s="138">
        <f t="shared" si="55"/>
        <v>800</v>
      </c>
    </row>
    <row r="1134" s="157" customFormat="1" customHeight="1" spans="1:13">
      <c r="A1134" s="142" t="s">
        <v>3234</v>
      </c>
      <c r="B1134" s="179" t="s">
        <v>1055</v>
      </c>
      <c r="C1134" s="179" t="s">
        <v>2846</v>
      </c>
      <c r="D1134" s="426" t="s">
        <v>3043</v>
      </c>
      <c r="E1134" s="179" t="s">
        <v>345</v>
      </c>
      <c r="F1134" s="206">
        <v>1</v>
      </c>
      <c r="G1134" s="196">
        <v>3500</v>
      </c>
      <c r="H1134" s="206">
        <f t="shared" si="56"/>
        <v>3500</v>
      </c>
      <c r="I1134" s="196"/>
      <c r="J1134" s="196" t="s">
        <v>1527</v>
      </c>
      <c r="K1134" s="179" t="s">
        <v>3238</v>
      </c>
      <c r="L1134" s="157">
        <f t="shared" si="57"/>
        <v>1</v>
      </c>
      <c r="M1134" s="138">
        <f t="shared" si="55"/>
        <v>3500</v>
      </c>
    </row>
    <row r="1135" s="157" customFormat="1" customHeight="1" spans="1:13">
      <c r="A1135" s="142" t="s">
        <v>3234</v>
      </c>
      <c r="B1135" s="179" t="s">
        <v>1055</v>
      </c>
      <c r="C1135" s="196" t="s">
        <v>3013</v>
      </c>
      <c r="D1135" s="309" t="s">
        <v>3014</v>
      </c>
      <c r="E1135" s="179" t="s">
        <v>345</v>
      </c>
      <c r="F1135" s="206">
        <v>1</v>
      </c>
      <c r="G1135" s="196">
        <v>1200</v>
      </c>
      <c r="H1135" s="206">
        <f t="shared" si="56"/>
        <v>1200</v>
      </c>
      <c r="I1135" s="196"/>
      <c r="J1135" s="196" t="s">
        <v>1527</v>
      </c>
      <c r="K1135" s="179" t="s">
        <v>3238</v>
      </c>
      <c r="L1135" s="157">
        <f t="shared" si="57"/>
        <v>1</v>
      </c>
      <c r="M1135" s="138">
        <f t="shared" si="55"/>
        <v>1200</v>
      </c>
    </row>
    <row r="1136" s="157" customFormat="1" customHeight="1" spans="1:13">
      <c r="A1136" s="142" t="s">
        <v>3234</v>
      </c>
      <c r="B1136" s="179" t="s">
        <v>1055</v>
      </c>
      <c r="C1136" s="196" t="s">
        <v>3085</v>
      </c>
      <c r="D1136" s="426" t="s">
        <v>2829</v>
      </c>
      <c r="E1136" s="179" t="s">
        <v>345</v>
      </c>
      <c r="F1136" s="206">
        <v>1</v>
      </c>
      <c r="G1136" s="196">
        <v>5500</v>
      </c>
      <c r="H1136" s="206">
        <f t="shared" si="56"/>
        <v>5500</v>
      </c>
      <c r="I1136" s="196"/>
      <c r="J1136" s="196" t="s">
        <v>1527</v>
      </c>
      <c r="K1136" s="179" t="s">
        <v>3238</v>
      </c>
      <c r="L1136" s="157">
        <f t="shared" si="57"/>
        <v>1</v>
      </c>
      <c r="M1136" s="138">
        <f t="shared" si="55"/>
        <v>5500</v>
      </c>
    </row>
    <row r="1137" s="157" customFormat="1" customHeight="1" spans="1:15">
      <c r="A1137" s="142" t="s">
        <v>3234</v>
      </c>
      <c r="B1137" s="179" t="s">
        <v>1055</v>
      </c>
      <c r="C1137" s="179" t="s">
        <v>2848</v>
      </c>
      <c r="D1137" s="426" t="s">
        <v>2849</v>
      </c>
      <c r="E1137" s="179" t="s">
        <v>345</v>
      </c>
      <c r="F1137" s="206">
        <v>1</v>
      </c>
      <c r="G1137" s="196">
        <v>1800</v>
      </c>
      <c r="H1137" s="206">
        <f t="shared" si="56"/>
        <v>1800</v>
      </c>
      <c r="I1137" s="196"/>
      <c r="J1137" s="196" t="s">
        <v>1527</v>
      </c>
      <c r="K1137" s="179" t="s">
        <v>3238</v>
      </c>
      <c r="L1137" s="157">
        <f t="shared" si="57"/>
        <v>1</v>
      </c>
      <c r="M1137" s="138">
        <f t="shared" si="55"/>
        <v>1800</v>
      </c>
    </row>
    <row r="1138" s="157" customFormat="1" customHeight="1" spans="1:15">
      <c r="A1138" s="142" t="s">
        <v>3234</v>
      </c>
      <c r="B1138" s="179" t="s">
        <v>1055</v>
      </c>
      <c r="C1138" s="179" t="s">
        <v>2888</v>
      </c>
      <c r="D1138" s="426" t="s">
        <v>3042</v>
      </c>
      <c r="E1138" s="179" t="s">
        <v>345</v>
      </c>
      <c r="F1138" s="206">
        <v>1</v>
      </c>
      <c r="G1138" s="196">
        <v>3000</v>
      </c>
      <c r="H1138" s="206">
        <f t="shared" si="56"/>
        <v>3000</v>
      </c>
      <c r="I1138" s="196"/>
      <c r="J1138" s="196" t="s">
        <v>1527</v>
      </c>
      <c r="K1138" s="179" t="s">
        <v>3238</v>
      </c>
      <c r="L1138" s="157">
        <f t="shared" si="57"/>
        <v>1</v>
      </c>
      <c r="M1138" s="138">
        <f t="shared" si="55"/>
        <v>3000</v>
      </c>
    </row>
    <row r="1139" s="157" customFormat="1" customHeight="1" spans="1:15">
      <c r="A1139" s="142" t="s">
        <v>3234</v>
      </c>
      <c r="B1139" s="179" t="s">
        <v>1055</v>
      </c>
      <c r="C1139" s="179" t="s">
        <v>2862</v>
      </c>
      <c r="D1139" s="426" t="s">
        <v>2864</v>
      </c>
      <c r="E1139" s="179" t="s">
        <v>345</v>
      </c>
      <c r="F1139" s="206">
        <v>15</v>
      </c>
      <c r="G1139" s="196">
        <v>90</v>
      </c>
      <c r="H1139" s="206">
        <f t="shared" si="56"/>
        <v>1350</v>
      </c>
      <c r="I1139" s="196"/>
      <c r="J1139" s="196" t="s">
        <v>1527</v>
      </c>
      <c r="K1139" s="179" t="s">
        <v>3238</v>
      </c>
      <c r="L1139" s="157">
        <f t="shared" si="57"/>
        <v>15</v>
      </c>
      <c r="M1139" s="138">
        <f t="shared" si="55"/>
        <v>1350</v>
      </c>
    </row>
    <row r="1140" s="157" customFormat="1" customHeight="1" spans="1:15">
      <c r="A1140" s="142" t="s">
        <v>3234</v>
      </c>
      <c r="B1140" s="179" t="s">
        <v>1055</v>
      </c>
      <c r="C1140" s="179" t="s">
        <v>2911</v>
      </c>
      <c r="D1140" s="309" t="s">
        <v>3032</v>
      </c>
      <c r="E1140" s="179" t="s">
        <v>345</v>
      </c>
      <c r="F1140" s="206">
        <v>4</v>
      </c>
      <c r="G1140" s="196">
        <v>3500</v>
      </c>
      <c r="H1140" s="206">
        <f t="shared" si="56"/>
        <v>14000</v>
      </c>
      <c r="I1140" s="196"/>
      <c r="J1140" s="196" t="s">
        <v>1527</v>
      </c>
      <c r="K1140" s="179" t="s">
        <v>3238</v>
      </c>
      <c r="L1140" s="157">
        <f t="shared" si="57"/>
        <v>4</v>
      </c>
      <c r="M1140" s="138">
        <f t="shared" si="55"/>
        <v>14000</v>
      </c>
    </row>
    <row r="1141" s="785" customFormat="1" customHeight="1" spans="1:15">
      <c r="A1141" s="142" t="s">
        <v>3239</v>
      </c>
      <c r="B1141" s="179" t="s">
        <v>3240</v>
      </c>
      <c r="C1141" s="179" t="s">
        <v>2846</v>
      </c>
      <c r="D1141" s="426" t="s">
        <v>3043</v>
      </c>
      <c r="E1141" s="179" t="s">
        <v>345</v>
      </c>
      <c r="F1141" s="206">
        <v>1</v>
      </c>
      <c r="G1141" s="196">
        <v>3500</v>
      </c>
      <c r="H1141" s="206">
        <f t="shared" si="56"/>
        <v>3500</v>
      </c>
      <c r="I1141" s="196"/>
      <c r="J1141" s="196" t="s">
        <v>2692</v>
      </c>
      <c r="K1141" s="196"/>
      <c r="L1141" s="157">
        <f t="shared" si="57"/>
        <v>1</v>
      </c>
      <c r="M1141" s="138">
        <f t="shared" si="55"/>
        <v>3500</v>
      </c>
      <c r="N1141" s="471"/>
      <c r="O1141" s="471"/>
    </row>
    <row r="1142" s="157" customFormat="1" customHeight="1" spans="1:15">
      <c r="A1142" s="803"/>
      <c r="B1142" s="804" t="s">
        <v>145</v>
      </c>
      <c r="C1142" s="804"/>
      <c r="D1142" s="805"/>
      <c r="E1142" s="806"/>
      <c r="F1142" s="807">
        <f xml:space="preserve">SUM(F925,F3)</f>
        <v>8082</v>
      </c>
      <c r="G1142" s="806"/>
      <c r="H1142" s="807">
        <f xml:space="preserve">H3+H925</f>
        <v>18353560</v>
      </c>
      <c r="I1142" s="285"/>
      <c r="J1142" s="131"/>
      <c r="K1142" s="131"/>
      <c r="M1142" s="157">
        <f xml:space="preserve">SUM(M4:M1141)</f>
        <v>17460120</v>
      </c>
    </row>
    <row r="1143" s="157" customFormat="1" customHeight="1" spans="1:15">
      <c r="A1143" s="808"/>
      <c r="B1143" s="809"/>
      <c r="C1143" s="809"/>
      <c r="D1143" s="473"/>
      <c r="E1143" s="809"/>
      <c r="F1143" s="779"/>
      <c r="G1143" s="809"/>
      <c r="H1143" s="779">
        <v>18353560</v>
      </c>
      <c r="I1143" s="809"/>
      <c r="J1143" s="336"/>
      <c r="K1143" s="336"/>
    </row>
    <row r="1144" s="157" customFormat="1" customHeight="1" spans="1:15">
      <c r="A1144" s="810"/>
      <c r="B1144" s="811"/>
      <c r="C1144" s="811"/>
      <c r="D1144" s="812"/>
      <c r="E1144" s="336"/>
      <c r="F1144" s="474"/>
      <c r="G1144" s="336"/>
      <c r="H1144" s="474"/>
      <c r="I1144" s="336"/>
      <c r="J1144" s="336"/>
      <c r="K1144" s="811"/>
    </row>
    <row r="1145" s="157" customFormat="1" customHeight="1" spans="1:15">
      <c r="A1145" s="810"/>
      <c r="B1145" s="811"/>
      <c r="C1145" s="811"/>
      <c r="D1145" s="812"/>
      <c r="E1145" s="811"/>
      <c r="F1145" s="474"/>
      <c r="G1145" s="336"/>
      <c r="H1145" s="474"/>
      <c r="I1145" s="336"/>
      <c r="J1145" s="336"/>
      <c r="K1145" s="811"/>
    </row>
    <row r="1146" s="157" customFormat="1" customHeight="1" spans="1:15">
      <c r="A1146" s="810"/>
      <c r="B1146" s="336"/>
      <c r="C1146" s="336"/>
      <c r="D1146" s="812"/>
      <c r="E1146" s="336"/>
      <c r="F1146" s="474"/>
      <c r="G1146" s="336"/>
      <c r="H1146" s="474"/>
      <c r="I1146" s="336"/>
      <c r="J1146" s="336"/>
      <c r="K1146" s="336"/>
    </row>
    <row r="1147" s="157" customFormat="1" customHeight="1" spans="1:15">
      <c r="A1147" s="164"/>
      <c r="D1147" s="787"/>
      <c r="F1147" s="166"/>
      <c r="H1147" s="166"/>
    </row>
    <row r="1148" s="157" customFormat="1" customHeight="1" spans="1:15">
      <c r="A1148" s="164"/>
      <c r="D1148" s="787"/>
      <c r="F1148" s="166"/>
      <c r="H1148" s="166"/>
    </row>
    <row r="1149" s="157" customFormat="1" customHeight="1" spans="1:15">
      <c r="A1149" s="164"/>
      <c r="D1149" s="787"/>
      <c r="F1149" s="166"/>
      <c r="H1149" s="166"/>
    </row>
    <row r="1150" s="157" customFormat="1" customHeight="1" spans="1:15">
      <c r="A1150" s="164"/>
      <c r="D1150" s="787"/>
      <c r="F1150" s="166"/>
      <c r="H1150" s="166"/>
      <c r="J1150" s="157" t="s">
        <v>955</v>
      </c>
    </row>
  </sheetData>
  <sheetProtection formatCells="0" formatColumns="0" formatRows="0" insertRows="0" insertColumns="0" insertHyperlinks="0" deleteColumns="0" deleteRows="0" sort="0" autoFilter="0" pivotTables="0"/>
  <autoFilter xmlns:etc="http://www.wps.cn/officeDocument/2017/etCustomData" ref="A2:K1143" etc:filterBottomFollowUsedRange="0">
    <extLst/>
  </autoFilter>
  <mergeCells count="3">
    <mergeCell ref="L1:M1"/>
    <mergeCell ref="N1:O1"/>
    <mergeCell ref="B1142:D1142"/>
  </mergeCells>
  <pageMargins left="0.751388888888889" right="0.751388888888889" top="1" bottom="1" header="0.5" footer="0.5"/>
  <pageSetup paperSize="9" scale="63"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0"/>
  <sheetViews>
    <sheetView view="pageBreakPreview" zoomScale="90" zoomScaleNormal="100" topLeftCell="A357" workbookViewId="0">
      <selection activeCell="C124" sqref="$A1:$XFD1048576"/>
    </sheetView>
  </sheetViews>
  <sheetFormatPr defaultColWidth="9" defaultRowHeight="25" customHeight="1" outlineLevelCol="6"/>
  <cols>
    <col min="1" max="1" width="9" style="596"/>
    <col min="2" max="2" width="19.3" style="23" customWidth="1"/>
    <col min="3" max="3" width="41.6583333333333" style="597" customWidth="1"/>
    <col min="4" max="4" width="6.65833333333333" customWidth="1"/>
    <col min="5" max="5" width="8.33333333333333" style="576" customWidth="1"/>
    <col min="6" max="6" width="11.6583333333333" style="576" customWidth="1"/>
    <col min="7" max="7" width="13.1083333333333" style="576"/>
  </cols>
  <sheetData>
    <row r="1" customFormat="1" customHeight="1" spans="1:7">
      <c r="A1" s="598" t="s">
        <v>3241</v>
      </c>
      <c r="B1" s="599"/>
      <c r="C1" s="598"/>
      <c r="D1" s="598"/>
      <c r="E1" s="600"/>
      <c r="F1" s="600"/>
      <c r="G1" s="600"/>
    </row>
    <row r="2" s="575" customFormat="1" customHeight="1" spans="1:7">
      <c r="A2" s="134" t="s">
        <v>2737</v>
      </c>
      <c r="B2" s="27" t="s">
        <v>3242</v>
      </c>
      <c r="C2" s="27" t="s">
        <v>504</v>
      </c>
      <c r="D2" s="133" t="s">
        <v>150</v>
      </c>
      <c r="E2" s="601" t="s">
        <v>151</v>
      </c>
      <c r="F2" s="509" t="s">
        <v>152</v>
      </c>
      <c r="G2" s="509" t="s">
        <v>3243</v>
      </c>
    </row>
    <row r="3" s="575" customFormat="1" customHeight="1" spans="1:7">
      <c r="A3" s="133" t="s">
        <v>38</v>
      </c>
      <c r="B3" s="27" t="s">
        <v>3244</v>
      </c>
      <c r="C3" s="27"/>
      <c r="D3" s="133"/>
      <c r="E3" s="132">
        <f xml:space="preserve">SUM(E4:E369)-E7-E17-E31-E36-E41-E52-E56-E61-E66-E101-E106-E112-E119-E124-E130-E149-E152-E156-E162-E166-E178-E184-E190-E206-E212-E253-E258-E262-E265-E272-E293-E299-E303-E309-E324-E330-E361-E366-E91</f>
        <v>6121.6</v>
      </c>
      <c r="F3" s="509"/>
      <c r="G3" s="602">
        <f xml:space="preserve">SUM(G4:G366)-G7-G17-G31-G36-G41-G52-G56-G61-G66-G101-G106-G112-G119-G124-G130-G149-G152-G156-G162-G166-G178-G184-G190-G206-G212-G253-G258-G262-G265-G272-G293-G299-G303-G309-G324-G330-G361-G91</f>
        <v>9892896.35</v>
      </c>
    </row>
    <row r="4" customFormat="1" ht="39" customHeight="1" spans="1:7">
      <c r="A4" s="33">
        <v>1</v>
      </c>
      <c r="B4" s="603" t="s">
        <v>3245</v>
      </c>
      <c r="C4" s="447" t="s">
        <v>3246</v>
      </c>
      <c r="D4" s="604" t="s">
        <v>345</v>
      </c>
      <c r="E4" s="605">
        <v>18</v>
      </c>
      <c r="F4" s="605">
        <v>2240</v>
      </c>
      <c r="G4" s="605">
        <f xml:space="preserve">E4*F4</f>
        <v>40320</v>
      </c>
    </row>
    <row r="5" customFormat="1" customHeight="1" spans="1:7">
      <c r="A5" s="33">
        <v>2</v>
      </c>
      <c r="B5" s="603" t="s">
        <v>3247</v>
      </c>
      <c r="C5" s="447" t="s">
        <v>3248</v>
      </c>
      <c r="D5" s="604" t="s">
        <v>345</v>
      </c>
      <c r="E5" s="605">
        <v>12</v>
      </c>
      <c r="F5" s="605">
        <v>2280</v>
      </c>
      <c r="G5" s="605">
        <v>27360</v>
      </c>
    </row>
    <row r="6" customFormat="1" customHeight="1" spans="1:7">
      <c r="A6" s="33">
        <v>3</v>
      </c>
      <c r="B6" s="603" t="s">
        <v>3249</v>
      </c>
      <c r="C6" s="447" t="s">
        <v>3250</v>
      </c>
      <c r="D6" s="604" t="s">
        <v>345</v>
      </c>
      <c r="E6" s="605">
        <v>5</v>
      </c>
      <c r="F6" s="605">
        <v>1800</v>
      </c>
      <c r="G6" s="605">
        <v>9000</v>
      </c>
    </row>
    <row r="7" customFormat="1" customHeight="1" spans="1:7">
      <c r="A7" s="33">
        <v>4</v>
      </c>
      <c r="B7" s="603" t="s">
        <v>3251</v>
      </c>
      <c r="C7" s="447" t="s">
        <v>3252</v>
      </c>
      <c r="D7" s="604" t="s">
        <v>341</v>
      </c>
      <c r="E7" s="605">
        <f xml:space="preserve">E8+E9</f>
        <v>102.8</v>
      </c>
      <c r="F7" s="605">
        <f xml:space="preserve">G7/E7</f>
        <v>1059.1439688716</v>
      </c>
      <c r="G7" s="605">
        <f xml:space="preserve">G8+G9</f>
        <v>108880</v>
      </c>
    </row>
    <row r="8" customFormat="1" customHeight="1" outlineLevel="1" spans="1:7">
      <c r="A8" s="33">
        <v>4.1</v>
      </c>
      <c r="B8" s="603" t="s">
        <v>3251</v>
      </c>
      <c r="C8" s="447" t="s">
        <v>3252</v>
      </c>
      <c r="D8" s="604" t="s">
        <v>341</v>
      </c>
      <c r="E8" s="605">
        <v>66.6</v>
      </c>
      <c r="F8" s="605">
        <v>1200</v>
      </c>
      <c r="G8" s="605">
        <f xml:space="preserve">E8*F8</f>
        <v>79920</v>
      </c>
    </row>
    <row r="9" customFormat="1" customHeight="1" outlineLevel="1" spans="1:7">
      <c r="A9" s="33">
        <v>4.2</v>
      </c>
      <c r="B9" s="603" t="s">
        <v>3251</v>
      </c>
      <c r="C9" s="447" t="s">
        <v>3253</v>
      </c>
      <c r="D9" s="604" t="s">
        <v>341</v>
      </c>
      <c r="E9" s="605">
        <v>36.2</v>
      </c>
      <c r="F9" s="605">
        <v>800</v>
      </c>
      <c r="G9" s="605">
        <f xml:space="preserve">E9*F9</f>
        <v>28960</v>
      </c>
    </row>
    <row r="10" customFormat="1" customHeight="1" spans="1:7">
      <c r="A10" s="33">
        <v>5</v>
      </c>
      <c r="B10" s="603" t="s">
        <v>3254</v>
      </c>
      <c r="C10" s="447" t="s">
        <v>3255</v>
      </c>
      <c r="D10" s="604" t="s">
        <v>345</v>
      </c>
      <c r="E10" s="605">
        <v>3</v>
      </c>
      <c r="F10" s="605">
        <v>2800</v>
      </c>
      <c r="G10" s="605">
        <v>8400</v>
      </c>
    </row>
    <row r="11" customFormat="1" ht="50" customHeight="1" spans="1:7">
      <c r="A11" s="33">
        <v>6</v>
      </c>
      <c r="B11" s="603" t="s">
        <v>3256</v>
      </c>
      <c r="C11" s="606" t="s">
        <v>3257</v>
      </c>
      <c r="D11" s="33" t="s">
        <v>3258</v>
      </c>
      <c r="E11" s="605">
        <v>1362</v>
      </c>
      <c r="F11" s="605">
        <v>780</v>
      </c>
      <c r="G11" s="605">
        <v>1062360</v>
      </c>
    </row>
    <row r="12" customFormat="1" customHeight="1" spans="1:7">
      <c r="A12" s="33">
        <v>7</v>
      </c>
      <c r="B12" s="603" t="s">
        <v>3259</v>
      </c>
      <c r="C12" s="447" t="s">
        <v>3260</v>
      </c>
      <c r="D12" s="604" t="s">
        <v>229</v>
      </c>
      <c r="E12" s="605">
        <v>156</v>
      </c>
      <c r="F12" s="605">
        <v>360</v>
      </c>
      <c r="G12" s="605">
        <v>56160</v>
      </c>
    </row>
    <row r="13" customFormat="1" customHeight="1" spans="1:7">
      <c r="A13" s="33">
        <v>8</v>
      </c>
      <c r="B13" s="603" t="s">
        <v>3261</v>
      </c>
      <c r="C13" s="447" t="s">
        <v>3260</v>
      </c>
      <c r="D13" s="604" t="s">
        <v>229</v>
      </c>
      <c r="E13" s="605">
        <v>364</v>
      </c>
      <c r="F13" s="605">
        <v>300</v>
      </c>
      <c r="G13" s="605">
        <v>109200</v>
      </c>
    </row>
    <row r="14" customFormat="1" ht="36" customHeight="1" spans="1:7">
      <c r="A14" s="33">
        <v>9</v>
      </c>
      <c r="B14" s="603" t="s">
        <v>3262</v>
      </c>
      <c r="C14" s="447" t="s">
        <v>3263</v>
      </c>
      <c r="D14" s="604" t="s">
        <v>345</v>
      </c>
      <c r="E14" s="605">
        <v>1</v>
      </c>
      <c r="F14" s="605">
        <v>3600</v>
      </c>
      <c r="G14" s="605">
        <v>3600</v>
      </c>
    </row>
    <row r="15" customFormat="1" customHeight="1" spans="1:7">
      <c r="A15" s="33">
        <v>10</v>
      </c>
      <c r="B15" s="603" t="s">
        <v>3264</v>
      </c>
      <c r="C15" s="606" t="s">
        <v>3265</v>
      </c>
      <c r="D15" s="604" t="s">
        <v>186</v>
      </c>
      <c r="E15" s="605">
        <v>300</v>
      </c>
      <c r="F15" s="605">
        <v>96</v>
      </c>
      <c r="G15" s="605">
        <v>28800</v>
      </c>
    </row>
    <row r="16" customFormat="1" customHeight="1" spans="1:7">
      <c r="A16" s="33">
        <v>11</v>
      </c>
      <c r="B16" s="603" t="s">
        <v>3266</v>
      </c>
      <c r="C16" s="447" t="s">
        <v>3267</v>
      </c>
      <c r="D16" s="604" t="s">
        <v>345</v>
      </c>
      <c r="E16" s="605">
        <v>2</v>
      </c>
      <c r="F16" s="605">
        <v>125000</v>
      </c>
      <c r="G16" s="605">
        <f xml:space="preserve">E16*F16</f>
        <v>250000</v>
      </c>
    </row>
    <row r="17" customFormat="1" customHeight="1" spans="1:7">
      <c r="A17" s="33">
        <v>12</v>
      </c>
      <c r="B17" s="603" t="s">
        <v>3268</v>
      </c>
      <c r="C17" s="447" t="s">
        <v>3269</v>
      </c>
      <c r="D17" s="604" t="s">
        <v>345</v>
      </c>
      <c r="E17" s="605">
        <f xml:space="preserve">SUM(E18:E21)</f>
        <v>4</v>
      </c>
      <c r="F17" s="605">
        <f xml:space="preserve">G17/E17</f>
        <v>2100</v>
      </c>
      <c r="G17" s="605">
        <f xml:space="preserve">SUM(G18:G21)</f>
        <v>8400</v>
      </c>
    </row>
    <row r="18" customFormat="1" customHeight="1" outlineLevel="1" spans="1:7">
      <c r="A18" s="33">
        <v>12.1</v>
      </c>
      <c r="B18" s="603" t="s">
        <v>3268</v>
      </c>
      <c r="C18" s="447" t="s">
        <v>3269</v>
      </c>
      <c r="D18" s="604" t="s">
        <v>345</v>
      </c>
      <c r="E18" s="605">
        <v>1</v>
      </c>
      <c r="F18" s="605">
        <v>2000</v>
      </c>
      <c r="G18" s="605">
        <v>2000</v>
      </c>
    </row>
    <row r="19" customFormat="1" customHeight="1" outlineLevel="1" spans="1:7">
      <c r="A19" s="33">
        <v>12.2</v>
      </c>
      <c r="B19" s="603" t="s">
        <v>3268</v>
      </c>
      <c r="C19" s="447" t="s">
        <v>3270</v>
      </c>
      <c r="D19" s="604" t="s">
        <v>345</v>
      </c>
      <c r="E19" s="605">
        <v>1</v>
      </c>
      <c r="F19" s="605">
        <v>2000</v>
      </c>
      <c r="G19" s="605">
        <v>2000</v>
      </c>
    </row>
    <row r="20" customFormat="1" customHeight="1" outlineLevel="1" spans="1:7">
      <c r="A20" s="33">
        <v>12.3</v>
      </c>
      <c r="B20" s="603" t="s">
        <v>3268</v>
      </c>
      <c r="C20" s="447" t="s">
        <v>3271</v>
      </c>
      <c r="D20" s="604" t="s">
        <v>345</v>
      </c>
      <c r="E20" s="605">
        <v>1</v>
      </c>
      <c r="F20" s="605">
        <v>2000</v>
      </c>
      <c r="G20" s="605">
        <v>2000</v>
      </c>
    </row>
    <row r="21" customFormat="1" customHeight="1" outlineLevel="1" spans="1:7">
      <c r="A21" s="33">
        <v>12.4</v>
      </c>
      <c r="B21" s="603" t="s">
        <v>3268</v>
      </c>
      <c r="C21" s="447" t="s">
        <v>3272</v>
      </c>
      <c r="D21" s="604" t="s">
        <v>345</v>
      </c>
      <c r="E21" s="605">
        <v>1</v>
      </c>
      <c r="F21" s="605">
        <v>2400</v>
      </c>
      <c r="G21" s="605">
        <v>2400</v>
      </c>
    </row>
    <row r="22" customFormat="1" customHeight="1" spans="1:7">
      <c r="A22" s="33">
        <v>13</v>
      </c>
      <c r="B22" s="603" t="s">
        <v>3273</v>
      </c>
      <c r="C22" s="447" t="s">
        <v>3274</v>
      </c>
      <c r="D22" s="604" t="s">
        <v>345</v>
      </c>
      <c r="E22" s="605">
        <v>1</v>
      </c>
      <c r="F22" s="605">
        <v>3200</v>
      </c>
      <c r="G22" s="605">
        <v>3200</v>
      </c>
    </row>
    <row r="23" customFormat="1" customHeight="1" spans="1:7">
      <c r="A23" s="33">
        <v>14</v>
      </c>
      <c r="B23" s="603" t="s">
        <v>3275</v>
      </c>
      <c r="C23" s="447" t="s">
        <v>3276</v>
      </c>
      <c r="D23" s="604" t="s">
        <v>345</v>
      </c>
      <c r="E23" s="605">
        <v>7</v>
      </c>
      <c r="F23" s="605">
        <v>2400</v>
      </c>
      <c r="G23" s="605">
        <f xml:space="preserve">E23*F23</f>
        <v>16800</v>
      </c>
    </row>
    <row r="24" customFormat="1" customHeight="1" spans="1:7">
      <c r="A24" s="33">
        <v>15</v>
      </c>
      <c r="B24" s="603" t="s">
        <v>3277</v>
      </c>
      <c r="C24" s="606" t="s">
        <v>3278</v>
      </c>
      <c r="D24" s="604" t="s">
        <v>3279</v>
      </c>
      <c r="E24" s="605">
        <v>2</v>
      </c>
      <c r="F24" s="605">
        <v>13500</v>
      </c>
      <c r="G24" s="605">
        <v>27000</v>
      </c>
    </row>
    <row r="25" customFormat="1" customHeight="1" spans="1:7">
      <c r="A25" s="33">
        <v>16</v>
      </c>
      <c r="B25" s="603" t="s">
        <v>3280</v>
      </c>
      <c r="C25" s="606" t="s">
        <v>3278</v>
      </c>
      <c r="D25" s="604" t="s">
        <v>3279</v>
      </c>
      <c r="E25" s="605">
        <v>2</v>
      </c>
      <c r="F25" s="605">
        <v>15000</v>
      </c>
      <c r="G25" s="605">
        <v>30000</v>
      </c>
    </row>
    <row r="26" customFormat="1" customHeight="1" spans="1:7">
      <c r="A26" s="33">
        <v>17</v>
      </c>
      <c r="B26" s="603" t="s">
        <v>3281</v>
      </c>
      <c r="C26" s="606" t="s">
        <v>3278</v>
      </c>
      <c r="D26" s="604" t="s">
        <v>3279</v>
      </c>
      <c r="E26" s="605">
        <v>2</v>
      </c>
      <c r="F26" s="605">
        <v>12000</v>
      </c>
      <c r="G26" s="605">
        <v>24000</v>
      </c>
    </row>
    <row r="27" customFormat="1" customHeight="1" spans="1:7">
      <c r="A27" s="33">
        <v>18</v>
      </c>
      <c r="B27" s="603" t="s">
        <v>3282</v>
      </c>
      <c r="C27" s="447" t="s">
        <v>3283</v>
      </c>
      <c r="D27" s="604" t="s">
        <v>345</v>
      </c>
      <c r="E27" s="605">
        <v>1</v>
      </c>
      <c r="F27" s="605">
        <v>13800</v>
      </c>
      <c r="G27" s="605">
        <f xml:space="preserve">E27*F27</f>
        <v>13800</v>
      </c>
    </row>
    <row r="28" customFormat="1" ht="76" customHeight="1" spans="1:7">
      <c r="A28" s="33">
        <v>19</v>
      </c>
      <c r="B28" s="603" t="s">
        <v>3284</v>
      </c>
      <c r="C28" s="447" t="s">
        <v>3285</v>
      </c>
      <c r="D28" s="604" t="s">
        <v>345</v>
      </c>
      <c r="E28" s="605">
        <v>7</v>
      </c>
      <c r="F28" s="605">
        <v>2520</v>
      </c>
      <c r="G28" s="605">
        <v>17640</v>
      </c>
    </row>
    <row r="29" customFormat="1" ht="51" customHeight="1" spans="1:7">
      <c r="A29" s="33">
        <v>20</v>
      </c>
      <c r="B29" s="603" t="s">
        <v>3286</v>
      </c>
      <c r="C29" s="447" t="s">
        <v>3287</v>
      </c>
      <c r="D29" s="604" t="s">
        <v>345</v>
      </c>
      <c r="E29" s="605">
        <v>2</v>
      </c>
      <c r="F29" s="605">
        <v>5950</v>
      </c>
      <c r="G29" s="605">
        <f xml:space="preserve">E29*F29</f>
        <v>11900</v>
      </c>
    </row>
    <row r="30" customFormat="1" customHeight="1" spans="1:7">
      <c r="A30" s="33">
        <v>21</v>
      </c>
      <c r="B30" s="603" t="s">
        <v>3288</v>
      </c>
      <c r="C30" s="447" t="s">
        <v>3289</v>
      </c>
      <c r="D30" s="604" t="s">
        <v>345</v>
      </c>
      <c r="E30" s="605">
        <v>3</v>
      </c>
      <c r="F30" s="605">
        <v>3360</v>
      </c>
      <c r="G30" s="605">
        <v>10080</v>
      </c>
    </row>
    <row r="31" customFormat="1" customHeight="1" spans="1:7">
      <c r="A31" s="33">
        <v>22</v>
      </c>
      <c r="B31" s="603" t="s">
        <v>3290</v>
      </c>
      <c r="C31" s="447" t="s">
        <v>3291</v>
      </c>
      <c r="D31" s="604" t="s">
        <v>345</v>
      </c>
      <c r="E31" s="605">
        <f xml:space="preserve">SUM(E32:E35)</f>
        <v>51</v>
      </c>
      <c r="F31" s="605">
        <f xml:space="preserve">G31/E31</f>
        <v>3060</v>
      </c>
      <c r="G31" s="605">
        <f xml:space="preserve">SUM(G32:G35)</f>
        <v>156060</v>
      </c>
    </row>
    <row r="32" customFormat="1" customHeight="1" outlineLevel="1" spans="1:7">
      <c r="A32" s="33">
        <v>22.1</v>
      </c>
      <c r="B32" s="603" t="s">
        <v>3290</v>
      </c>
      <c r="C32" s="447" t="s">
        <v>3292</v>
      </c>
      <c r="D32" s="604" t="s">
        <v>345</v>
      </c>
      <c r="E32" s="605">
        <v>6</v>
      </c>
      <c r="F32" s="605">
        <v>2970</v>
      </c>
      <c r="G32" s="605">
        <f xml:space="preserve">E32*F32</f>
        <v>17820</v>
      </c>
    </row>
    <row r="33" customFormat="1" customHeight="1" outlineLevel="1" spans="1:7">
      <c r="A33" s="33">
        <v>22.2</v>
      </c>
      <c r="B33" s="603" t="s">
        <v>3290</v>
      </c>
      <c r="C33" s="447" t="s">
        <v>3293</v>
      </c>
      <c r="D33" s="604" t="s">
        <v>345</v>
      </c>
      <c r="E33" s="605">
        <v>36</v>
      </c>
      <c r="F33" s="605">
        <v>2970</v>
      </c>
      <c r="G33" s="605">
        <f xml:space="preserve">E33*F33</f>
        <v>106920</v>
      </c>
    </row>
    <row r="34" customFormat="1" customHeight="1" outlineLevel="1" spans="1:7">
      <c r="A34" s="33">
        <v>22.3</v>
      </c>
      <c r="B34" s="603" t="s">
        <v>3290</v>
      </c>
      <c r="C34" s="447" t="s">
        <v>3294</v>
      </c>
      <c r="D34" s="604" t="s">
        <v>345</v>
      </c>
      <c r="E34" s="605">
        <v>3</v>
      </c>
      <c r="F34" s="605">
        <v>3240</v>
      </c>
      <c r="G34" s="605">
        <f xml:space="preserve">E34*F34</f>
        <v>9720</v>
      </c>
    </row>
    <row r="35" customFormat="1" customHeight="1" outlineLevel="1" spans="1:7">
      <c r="A35" s="33">
        <v>22.4</v>
      </c>
      <c r="B35" s="603" t="s">
        <v>3290</v>
      </c>
      <c r="C35" s="447" t="s">
        <v>3291</v>
      </c>
      <c r="D35" s="604" t="s">
        <v>345</v>
      </c>
      <c r="E35" s="605">
        <v>6</v>
      </c>
      <c r="F35" s="605">
        <v>3600</v>
      </c>
      <c r="G35" s="605">
        <f xml:space="preserve">E35*F35</f>
        <v>21600</v>
      </c>
    </row>
    <row r="36" customFormat="1" customHeight="1" spans="1:7">
      <c r="A36" s="33">
        <v>23</v>
      </c>
      <c r="B36" s="603" t="s">
        <v>3295</v>
      </c>
      <c r="C36" s="447" t="s">
        <v>3296</v>
      </c>
      <c r="D36" s="604" t="s">
        <v>345</v>
      </c>
      <c r="E36" s="605">
        <f xml:space="preserve">SUM(E37:E40)</f>
        <v>8</v>
      </c>
      <c r="F36" s="605">
        <f xml:space="preserve">G36/E36</f>
        <v>2936.25</v>
      </c>
      <c r="G36" s="605">
        <f xml:space="preserve">SUM(G37:G40)</f>
        <v>23490</v>
      </c>
    </row>
    <row r="37" customFormat="1" customHeight="1" outlineLevel="1" spans="1:7">
      <c r="A37" s="33">
        <v>23.1</v>
      </c>
      <c r="B37" s="603" t="s">
        <v>3295</v>
      </c>
      <c r="C37" s="447" t="s">
        <v>3297</v>
      </c>
      <c r="D37" s="604" t="s">
        <v>345</v>
      </c>
      <c r="E37" s="605">
        <v>2</v>
      </c>
      <c r="F37" s="605">
        <v>2880</v>
      </c>
      <c r="G37" s="605">
        <f xml:space="preserve">E37*F37</f>
        <v>5760</v>
      </c>
    </row>
    <row r="38" customFormat="1" customHeight="1" outlineLevel="1" spans="1:7">
      <c r="A38" s="33">
        <v>23.2</v>
      </c>
      <c r="B38" s="603" t="s">
        <v>3295</v>
      </c>
      <c r="C38" s="447" t="s">
        <v>3298</v>
      </c>
      <c r="D38" s="604" t="s">
        <v>345</v>
      </c>
      <c r="E38" s="605">
        <v>3</v>
      </c>
      <c r="F38" s="605">
        <v>3150</v>
      </c>
      <c r="G38" s="605">
        <f xml:space="preserve">E38*F38</f>
        <v>9450</v>
      </c>
    </row>
    <row r="39" customFormat="1" customHeight="1" outlineLevel="1" spans="1:7">
      <c r="A39" s="33">
        <v>23.3</v>
      </c>
      <c r="B39" s="603" t="s">
        <v>3295</v>
      </c>
      <c r="C39" s="447" t="s">
        <v>3296</v>
      </c>
      <c r="D39" s="604" t="s">
        <v>345</v>
      </c>
      <c r="E39" s="605">
        <v>1</v>
      </c>
      <c r="F39" s="605">
        <v>3420</v>
      </c>
      <c r="G39" s="605">
        <f xml:space="preserve">E39*F39</f>
        <v>3420</v>
      </c>
    </row>
    <row r="40" customFormat="1" customHeight="1" outlineLevel="1" spans="1:7">
      <c r="A40" s="33">
        <v>23.4</v>
      </c>
      <c r="B40" s="603" t="s">
        <v>3295</v>
      </c>
      <c r="C40" s="447" t="s">
        <v>3299</v>
      </c>
      <c r="D40" s="604" t="s">
        <v>345</v>
      </c>
      <c r="E40" s="605">
        <v>2</v>
      </c>
      <c r="F40" s="605">
        <v>2430</v>
      </c>
      <c r="G40" s="605">
        <f xml:space="preserve">E40*F40</f>
        <v>4860</v>
      </c>
    </row>
    <row r="41" customFormat="1" customHeight="1" spans="1:7">
      <c r="A41" s="33">
        <v>24</v>
      </c>
      <c r="B41" s="603" t="s">
        <v>3300</v>
      </c>
      <c r="C41" s="447" t="s">
        <v>3301</v>
      </c>
      <c r="D41" s="604" t="s">
        <v>345</v>
      </c>
      <c r="E41" s="605">
        <f xml:space="preserve">SUM(E42:E51)</f>
        <v>12</v>
      </c>
      <c r="F41" s="605">
        <f xml:space="preserve">G41/E41</f>
        <v>5652.5</v>
      </c>
      <c r="G41" s="605">
        <f xml:space="preserve">SUM(G42:G51)</f>
        <v>67830</v>
      </c>
    </row>
    <row r="42" customFormat="1" customHeight="1" outlineLevel="1" spans="1:7">
      <c r="A42" s="33">
        <v>24.1</v>
      </c>
      <c r="B42" s="603" t="s">
        <v>3300</v>
      </c>
      <c r="C42" s="447" t="s">
        <v>3302</v>
      </c>
      <c r="D42" s="604" t="s">
        <v>345</v>
      </c>
      <c r="E42" s="605">
        <v>1</v>
      </c>
      <c r="F42" s="605">
        <v>5400</v>
      </c>
      <c r="G42" s="605">
        <f t="shared" ref="G42:G51" si="0" xml:space="preserve">E42*F42</f>
        <v>5400</v>
      </c>
    </row>
    <row r="43" customFormat="1" customHeight="1" outlineLevel="1" spans="1:7">
      <c r="A43" s="33">
        <v>24.2</v>
      </c>
      <c r="B43" s="603" t="s">
        <v>3300</v>
      </c>
      <c r="C43" s="447" t="s">
        <v>3303</v>
      </c>
      <c r="D43" s="604" t="s">
        <v>345</v>
      </c>
      <c r="E43" s="605">
        <v>1</v>
      </c>
      <c r="F43" s="605">
        <v>5490</v>
      </c>
      <c r="G43" s="605">
        <f t="shared" si="0"/>
        <v>5490</v>
      </c>
    </row>
    <row r="44" customFormat="1" customHeight="1" outlineLevel="1" spans="1:7">
      <c r="A44" s="33">
        <v>24.3</v>
      </c>
      <c r="B44" s="603" t="s">
        <v>3300</v>
      </c>
      <c r="C44" s="447" t="s">
        <v>3304</v>
      </c>
      <c r="D44" s="604" t="s">
        <v>345</v>
      </c>
      <c r="E44" s="605">
        <v>2</v>
      </c>
      <c r="F44" s="605">
        <v>5580</v>
      </c>
      <c r="G44" s="605">
        <f t="shared" si="0"/>
        <v>11160</v>
      </c>
    </row>
    <row r="45" customFormat="1" customHeight="1" outlineLevel="1" spans="1:7">
      <c r="A45" s="33">
        <v>24.4</v>
      </c>
      <c r="B45" s="603" t="s">
        <v>3300</v>
      </c>
      <c r="C45" s="447" t="s">
        <v>3305</v>
      </c>
      <c r="D45" s="604" t="s">
        <v>345</v>
      </c>
      <c r="E45" s="605">
        <v>1</v>
      </c>
      <c r="F45" s="605">
        <v>5580</v>
      </c>
      <c r="G45" s="605">
        <f t="shared" si="0"/>
        <v>5580</v>
      </c>
    </row>
    <row r="46" customFormat="1" customHeight="1" outlineLevel="1" spans="1:7">
      <c r="A46" s="33">
        <v>24.5</v>
      </c>
      <c r="B46" s="603" t="s">
        <v>3300</v>
      </c>
      <c r="C46" s="447" t="s">
        <v>3306</v>
      </c>
      <c r="D46" s="604" t="s">
        <v>345</v>
      </c>
      <c r="E46" s="605">
        <v>1</v>
      </c>
      <c r="F46" s="605">
        <v>5850</v>
      </c>
      <c r="G46" s="605">
        <f t="shared" si="0"/>
        <v>5850</v>
      </c>
    </row>
    <row r="47" customFormat="1" customHeight="1" outlineLevel="1" spans="1:7">
      <c r="A47" s="33">
        <v>24.6</v>
      </c>
      <c r="B47" s="603" t="s">
        <v>3300</v>
      </c>
      <c r="C47" s="447" t="s">
        <v>3307</v>
      </c>
      <c r="D47" s="604" t="s">
        <v>345</v>
      </c>
      <c r="E47" s="605">
        <v>1</v>
      </c>
      <c r="F47" s="605">
        <v>5850</v>
      </c>
      <c r="G47" s="605">
        <f t="shared" si="0"/>
        <v>5850</v>
      </c>
    </row>
    <row r="48" customFormat="1" customHeight="1" outlineLevel="1" spans="1:7">
      <c r="A48" s="33">
        <v>24.7</v>
      </c>
      <c r="B48" s="603" t="s">
        <v>3300</v>
      </c>
      <c r="C48" s="447" t="s">
        <v>3308</v>
      </c>
      <c r="D48" s="604" t="s">
        <v>345</v>
      </c>
      <c r="E48" s="605">
        <v>1</v>
      </c>
      <c r="F48" s="605">
        <v>4020</v>
      </c>
      <c r="G48" s="605">
        <f t="shared" si="0"/>
        <v>4020</v>
      </c>
    </row>
    <row r="49" customFormat="1" customHeight="1" outlineLevel="1" spans="1:7">
      <c r="A49" s="33">
        <v>24.8</v>
      </c>
      <c r="B49" s="603" t="s">
        <v>3300</v>
      </c>
      <c r="C49" s="447" t="s">
        <v>3308</v>
      </c>
      <c r="D49" s="604" t="s">
        <v>345</v>
      </c>
      <c r="E49" s="605">
        <v>2</v>
      </c>
      <c r="F49" s="605">
        <v>6030</v>
      </c>
      <c r="G49" s="605">
        <f t="shared" si="0"/>
        <v>12060</v>
      </c>
    </row>
    <row r="50" customFormat="1" customHeight="1" outlineLevel="1" spans="1:7">
      <c r="A50" s="33">
        <v>24.9</v>
      </c>
      <c r="B50" s="603" t="s">
        <v>3300</v>
      </c>
      <c r="C50" s="447" t="s">
        <v>3309</v>
      </c>
      <c r="D50" s="604" t="s">
        <v>345</v>
      </c>
      <c r="E50" s="605">
        <v>1</v>
      </c>
      <c r="F50" s="605">
        <v>6120</v>
      </c>
      <c r="G50" s="605">
        <f t="shared" si="0"/>
        <v>6120</v>
      </c>
    </row>
    <row r="51" customFormat="1" customHeight="1" outlineLevel="1" spans="1:7">
      <c r="A51" s="607">
        <v>24.1</v>
      </c>
      <c r="B51" s="603" t="s">
        <v>3300</v>
      </c>
      <c r="C51" s="447" t="s">
        <v>3301</v>
      </c>
      <c r="D51" s="604" t="s">
        <v>345</v>
      </c>
      <c r="E51" s="605">
        <v>1</v>
      </c>
      <c r="F51" s="605">
        <v>6300</v>
      </c>
      <c r="G51" s="605">
        <f t="shared" si="0"/>
        <v>6300</v>
      </c>
    </row>
    <row r="52" customFormat="1" customHeight="1" spans="1:7">
      <c r="A52" s="605">
        <v>25</v>
      </c>
      <c r="B52" s="603" t="s">
        <v>3310</v>
      </c>
      <c r="C52" s="447" t="s">
        <v>3296</v>
      </c>
      <c r="D52" s="604" t="s">
        <v>345</v>
      </c>
      <c r="E52" s="605">
        <f xml:space="preserve">SUM(E53:E55)</f>
        <v>7</v>
      </c>
      <c r="F52" s="605">
        <f xml:space="preserve">G52/E52</f>
        <v>3407.14285714286</v>
      </c>
      <c r="G52" s="605">
        <f xml:space="preserve">SUM(G53:G55)</f>
        <v>23850</v>
      </c>
    </row>
    <row r="53" customFormat="1" customHeight="1" outlineLevel="1" spans="1:7">
      <c r="A53" s="33">
        <v>25.1</v>
      </c>
      <c r="B53" s="603" t="s">
        <v>3310</v>
      </c>
      <c r="C53" s="447" t="s">
        <v>3297</v>
      </c>
      <c r="D53" s="604" t="s">
        <v>345</v>
      </c>
      <c r="E53" s="605">
        <v>2</v>
      </c>
      <c r="F53" s="605">
        <v>3060</v>
      </c>
      <c r="G53" s="605">
        <f xml:space="preserve">E53*F53</f>
        <v>6120</v>
      </c>
    </row>
    <row r="54" customFormat="1" customHeight="1" outlineLevel="1" spans="1:7">
      <c r="A54" s="33">
        <v>25.2</v>
      </c>
      <c r="B54" s="603" t="s">
        <v>3310</v>
      </c>
      <c r="C54" s="447" t="s">
        <v>3298</v>
      </c>
      <c r="D54" s="604" t="s">
        <v>345</v>
      </c>
      <c r="E54" s="605">
        <v>1</v>
      </c>
      <c r="F54" s="605">
        <v>3330</v>
      </c>
      <c r="G54" s="605">
        <f xml:space="preserve">E54*F54</f>
        <v>3330</v>
      </c>
    </row>
    <row r="55" customFormat="1" customHeight="1" outlineLevel="1" spans="1:7">
      <c r="A55" s="33">
        <v>25.3</v>
      </c>
      <c r="B55" s="603" t="s">
        <v>3310</v>
      </c>
      <c r="C55" s="447" t="s">
        <v>3296</v>
      </c>
      <c r="D55" s="604" t="s">
        <v>345</v>
      </c>
      <c r="E55" s="605">
        <v>4</v>
      </c>
      <c r="F55" s="605">
        <v>3600</v>
      </c>
      <c r="G55" s="605">
        <f xml:space="preserve">E55*F55</f>
        <v>14400</v>
      </c>
    </row>
    <row r="56" customFormat="1" customHeight="1" spans="1:7">
      <c r="A56" s="33">
        <v>26</v>
      </c>
      <c r="B56" s="603" t="s">
        <v>3311</v>
      </c>
      <c r="C56" s="447" t="s">
        <v>3312</v>
      </c>
      <c r="D56" s="604" t="s">
        <v>345</v>
      </c>
      <c r="E56" s="605">
        <f xml:space="preserve">SUM(E57:E60)</f>
        <v>29</v>
      </c>
      <c r="F56" s="605">
        <f xml:space="preserve">G56/E56</f>
        <v>904.137931034483</v>
      </c>
      <c r="G56" s="605">
        <f xml:space="preserve">SUM(G57:G60)</f>
        <v>26220</v>
      </c>
    </row>
    <row r="57" customFormat="1" customHeight="1" outlineLevel="1" spans="1:7">
      <c r="A57" s="33">
        <v>26.1</v>
      </c>
      <c r="B57" s="603" t="s">
        <v>3311</v>
      </c>
      <c r="C57" s="447" t="s">
        <v>3313</v>
      </c>
      <c r="D57" s="604" t="s">
        <v>345</v>
      </c>
      <c r="E57" s="605">
        <v>7</v>
      </c>
      <c r="F57" s="605">
        <v>780</v>
      </c>
      <c r="G57" s="605">
        <f xml:space="preserve">E57*F57</f>
        <v>5460</v>
      </c>
    </row>
    <row r="58" customFormat="1" customHeight="1" outlineLevel="1" spans="1:7">
      <c r="A58" s="33">
        <v>26.2</v>
      </c>
      <c r="B58" s="603" t="s">
        <v>3311</v>
      </c>
      <c r="C58" s="447" t="s">
        <v>3314</v>
      </c>
      <c r="D58" s="604" t="s">
        <v>345</v>
      </c>
      <c r="E58" s="605">
        <v>4</v>
      </c>
      <c r="F58" s="605">
        <v>840</v>
      </c>
      <c r="G58" s="605">
        <f xml:space="preserve">E58*F58</f>
        <v>3360</v>
      </c>
    </row>
    <row r="59" customFormat="1" customHeight="1" outlineLevel="1" spans="1:7">
      <c r="A59" s="33">
        <v>26.3</v>
      </c>
      <c r="B59" s="603" t="s">
        <v>3311</v>
      </c>
      <c r="C59" s="447" t="s">
        <v>3315</v>
      </c>
      <c r="D59" s="604" t="s">
        <v>345</v>
      </c>
      <c r="E59" s="605">
        <v>17</v>
      </c>
      <c r="F59" s="605">
        <v>960</v>
      </c>
      <c r="G59" s="605">
        <f xml:space="preserve">E59*F59</f>
        <v>16320</v>
      </c>
    </row>
    <row r="60" customFormat="1" customHeight="1" outlineLevel="1" spans="1:7">
      <c r="A60" s="33">
        <v>26.4</v>
      </c>
      <c r="B60" s="603" t="s">
        <v>3311</v>
      </c>
      <c r="C60" s="447" t="s">
        <v>3312</v>
      </c>
      <c r="D60" s="604" t="s">
        <v>345</v>
      </c>
      <c r="E60" s="605">
        <v>1</v>
      </c>
      <c r="F60" s="605">
        <v>1080</v>
      </c>
      <c r="G60" s="605">
        <f xml:space="preserve">E60*F60</f>
        <v>1080</v>
      </c>
    </row>
    <row r="61" customFormat="1" customHeight="1" spans="1:7">
      <c r="A61" s="33">
        <v>27</v>
      </c>
      <c r="B61" s="603" t="s">
        <v>3316</v>
      </c>
      <c r="C61" s="447" t="s">
        <v>3317</v>
      </c>
      <c r="D61" s="604" t="s">
        <v>3318</v>
      </c>
      <c r="E61" s="605">
        <f xml:space="preserve">SUM(E62:E65)</f>
        <v>4</v>
      </c>
      <c r="F61" s="605">
        <f xml:space="preserve">G61/E61</f>
        <v>86098.25</v>
      </c>
      <c r="G61" s="605">
        <f xml:space="preserve">SUM(G62:G65)</f>
        <v>344393</v>
      </c>
    </row>
    <row r="62" customFormat="1" customHeight="1" outlineLevel="1" spans="1:7">
      <c r="A62" s="33">
        <v>27.1</v>
      </c>
      <c r="B62" s="603" t="s">
        <v>3316</v>
      </c>
      <c r="C62" s="447" t="s">
        <v>3319</v>
      </c>
      <c r="D62" s="604" t="s">
        <v>3318</v>
      </c>
      <c r="E62" s="605">
        <v>1</v>
      </c>
      <c r="F62" s="605">
        <v>85500</v>
      </c>
      <c r="G62" s="605">
        <f xml:space="preserve">E62*F62</f>
        <v>85500</v>
      </c>
    </row>
    <row r="63" customFormat="1" customHeight="1" outlineLevel="1" spans="1:7">
      <c r="A63" s="33">
        <v>27.2</v>
      </c>
      <c r="B63" s="603" t="s">
        <v>3316</v>
      </c>
      <c r="C63" s="447" t="s">
        <v>3320</v>
      </c>
      <c r="D63" s="604" t="s">
        <v>3318</v>
      </c>
      <c r="E63" s="605">
        <v>1</v>
      </c>
      <c r="F63" s="605">
        <v>95000</v>
      </c>
      <c r="G63" s="605">
        <f xml:space="preserve">E63*F63</f>
        <v>95000</v>
      </c>
    </row>
    <row r="64" customFormat="1" customHeight="1" outlineLevel="1" spans="1:7">
      <c r="A64" s="33">
        <v>27.3</v>
      </c>
      <c r="B64" s="603" t="s">
        <v>3316</v>
      </c>
      <c r="C64" s="447" t="s">
        <v>3317</v>
      </c>
      <c r="D64" s="604" t="s">
        <v>3318</v>
      </c>
      <c r="E64" s="605">
        <v>1</v>
      </c>
      <c r="F64" s="605">
        <v>100700</v>
      </c>
      <c r="G64" s="605">
        <f xml:space="preserve">E64*F64</f>
        <v>100700</v>
      </c>
    </row>
    <row r="65" customFormat="1" customHeight="1" outlineLevel="1" spans="1:7">
      <c r="A65" s="33">
        <v>27.4</v>
      </c>
      <c r="B65" s="603" t="s">
        <v>3316</v>
      </c>
      <c r="C65" s="447" t="s">
        <v>3321</v>
      </c>
      <c r="D65" s="604" t="s">
        <v>3318</v>
      </c>
      <c r="E65" s="605">
        <v>1</v>
      </c>
      <c r="F65" s="605">
        <v>63193</v>
      </c>
      <c r="G65" s="605">
        <f xml:space="preserve">E65*F65</f>
        <v>63193</v>
      </c>
    </row>
    <row r="66" customFormat="1" customHeight="1" spans="1:7">
      <c r="A66" s="33">
        <v>28</v>
      </c>
      <c r="B66" s="603" t="s">
        <v>3322</v>
      </c>
      <c r="C66" s="606" t="s">
        <v>3323</v>
      </c>
      <c r="D66" s="604" t="s">
        <v>345</v>
      </c>
      <c r="E66" s="605">
        <f xml:space="preserve">SUM(E67:E75)</f>
        <v>11</v>
      </c>
      <c r="F66" s="605">
        <f xml:space="preserve">G66/E66</f>
        <v>10729.0909090909</v>
      </c>
      <c r="G66" s="605">
        <f xml:space="preserve">SUM(G67:G75)</f>
        <v>118020</v>
      </c>
    </row>
    <row r="67" customFormat="1" customHeight="1" outlineLevel="1" spans="1:7">
      <c r="A67" s="33">
        <v>28.1</v>
      </c>
      <c r="B67" s="603" t="s">
        <v>3322</v>
      </c>
      <c r="C67" s="606" t="s">
        <v>3324</v>
      </c>
      <c r="D67" s="604" t="s">
        <v>345</v>
      </c>
      <c r="E67" s="605">
        <v>1</v>
      </c>
      <c r="F67" s="605">
        <v>8400</v>
      </c>
      <c r="G67" s="605">
        <f t="shared" ref="G67:G75" si="1" xml:space="preserve">E67*F67</f>
        <v>8400</v>
      </c>
    </row>
    <row r="68" customFormat="1" customHeight="1" outlineLevel="1" spans="1:7">
      <c r="A68" s="33">
        <v>28.2</v>
      </c>
      <c r="B68" s="603" t="s">
        <v>3322</v>
      </c>
      <c r="C68" s="606" t="s">
        <v>3325</v>
      </c>
      <c r="D68" s="604" t="s">
        <v>345</v>
      </c>
      <c r="E68" s="605">
        <v>1</v>
      </c>
      <c r="F68" s="605">
        <v>9800</v>
      </c>
      <c r="G68" s="605">
        <f t="shared" si="1"/>
        <v>9800</v>
      </c>
    </row>
    <row r="69" customFormat="1" customHeight="1" outlineLevel="1" spans="1:7">
      <c r="A69" s="33">
        <v>28.3</v>
      </c>
      <c r="B69" s="603" t="s">
        <v>3322</v>
      </c>
      <c r="C69" s="606" t="s">
        <v>3326</v>
      </c>
      <c r="D69" s="604" t="s">
        <v>345</v>
      </c>
      <c r="E69" s="605">
        <v>1</v>
      </c>
      <c r="F69" s="605">
        <v>9800</v>
      </c>
      <c r="G69" s="605">
        <f t="shared" si="1"/>
        <v>9800</v>
      </c>
    </row>
    <row r="70" customFormat="1" customHeight="1" outlineLevel="1" spans="1:7">
      <c r="A70" s="33">
        <v>28.4</v>
      </c>
      <c r="B70" s="603" t="s">
        <v>3322</v>
      </c>
      <c r="C70" s="606" t="s">
        <v>3327</v>
      </c>
      <c r="D70" s="604" t="s">
        <v>345</v>
      </c>
      <c r="E70" s="605">
        <v>1</v>
      </c>
      <c r="F70" s="605">
        <v>9380</v>
      </c>
      <c r="G70" s="605">
        <f t="shared" si="1"/>
        <v>9380</v>
      </c>
    </row>
    <row r="71" customFormat="1" customHeight="1" outlineLevel="1" spans="1:7">
      <c r="A71" s="33">
        <v>28.5</v>
      </c>
      <c r="B71" s="603" t="s">
        <v>3322</v>
      </c>
      <c r="C71" s="606" t="s">
        <v>3328</v>
      </c>
      <c r="D71" s="604" t="s">
        <v>345</v>
      </c>
      <c r="E71" s="605">
        <v>1</v>
      </c>
      <c r="F71" s="605">
        <v>9380</v>
      </c>
      <c r="G71" s="605">
        <f t="shared" si="1"/>
        <v>9380</v>
      </c>
    </row>
    <row r="72" customFormat="1" customHeight="1" outlineLevel="1" spans="1:7">
      <c r="A72" s="33">
        <v>28.6</v>
      </c>
      <c r="B72" s="603" t="s">
        <v>3322</v>
      </c>
      <c r="C72" s="606" t="s">
        <v>3329</v>
      </c>
      <c r="D72" s="604" t="s">
        <v>345</v>
      </c>
      <c r="E72" s="605">
        <v>2</v>
      </c>
      <c r="F72" s="605">
        <v>9380</v>
      </c>
      <c r="G72" s="605">
        <f t="shared" si="1"/>
        <v>18760</v>
      </c>
    </row>
    <row r="73" customFormat="1" customHeight="1" outlineLevel="1" spans="1:7">
      <c r="A73" s="33">
        <v>28.7</v>
      </c>
      <c r="B73" s="603" t="s">
        <v>3322</v>
      </c>
      <c r="C73" s="606" t="s">
        <v>3330</v>
      </c>
      <c r="D73" s="604" t="s">
        <v>345</v>
      </c>
      <c r="E73" s="605">
        <v>2</v>
      </c>
      <c r="F73" s="605">
        <v>10500</v>
      </c>
      <c r="G73" s="605">
        <f t="shared" si="1"/>
        <v>21000</v>
      </c>
    </row>
    <row r="74" customFormat="1" customHeight="1" outlineLevel="1" spans="1:7">
      <c r="A74" s="33">
        <v>28.8</v>
      </c>
      <c r="B74" s="603" t="s">
        <v>3322</v>
      </c>
      <c r="C74" s="606" t="s">
        <v>3323</v>
      </c>
      <c r="D74" s="604" t="s">
        <v>345</v>
      </c>
      <c r="E74" s="605">
        <v>1</v>
      </c>
      <c r="F74" s="605">
        <v>24500</v>
      </c>
      <c r="G74" s="605">
        <f t="shared" si="1"/>
        <v>24500</v>
      </c>
    </row>
    <row r="75" customFormat="1" customHeight="1" outlineLevel="1" spans="1:7">
      <c r="A75" s="33">
        <v>28.9</v>
      </c>
      <c r="B75" s="603" t="s">
        <v>3322</v>
      </c>
      <c r="C75" s="606" t="s">
        <v>3331</v>
      </c>
      <c r="D75" s="604" t="s">
        <v>345</v>
      </c>
      <c r="E75" s="605">
        <v>1</v>
      </c>
      <c r="F75" s="605">
        <v>7000</v>
      </c>
      <c r="G75" s="605">
        <f t="shared" si="1"/>
        <v>7000</v>
      </c>
    </row>
    <row r="76" customFormat="1" customHeight="1" spans="1:7">
      <c r="A76" s="33">
        <v>29</v>
      </c>
      <c r="B76" s="603" t="s">
        <v>3332</v>
      </c>
      <c r="C76" s="447" t="s">
        <v>3333</v>
      </c>
      <c r="D76" s="604" t="s">
        <v>345</v>
      </c>
      <c r="E76" s="605">
        <v>1</v>
      </c>
      <c r="F76" s="605">
        <v>8500</v>
      </c>
      <c r="G76" s="605">
        <f t="shared" ref="G76:G90" si="2" xml:space="preserve">F76*E76</f>
        <v>8500</v>
      </c>
    </row>
    <row r="77" customFormat="1" customHeight="1" spans="1:7">
      <c r="A77" s="33">
        <v>30</v>
      </c>
      <c r="B77" s="603" t="s">
        <v>3334</v>
      </c>
      <c r="C77" s="447" t="s">
        <v>3335</v>
      </c>
      <c r="D77" s="604" t="s">
        <v>345</v>
      </c>
      <c r="E77" s="605">
        <v>1</v>
      </c>
      <c r="F77" s="605">
        <v>10600</v>
      </c>
      <c r="G77" s="605">
        <f t="shared" si="2"/>
        <v>10600</v>
      </c>
    </row>
    <row r="78" customFormat="1" customHeight="1" spans="1:7">
      <c r="A78" s="33">
        <v>31</v>
      </c>
      <c r="B78" s="603" t="s">
        <v>3336</v>
      </c>
      <c r="C78" s="447" t="s">
        <v>3337</v>
      </c>
      <c r="D78" s="604" t="s">
        <v>345</v>
      </c>
      <c r="E78" s="605">
        <v>1</v>
      </c>
      <c r="F78" s="605">
        <v>5500</v>
      </c>
      <c r="G78" s="605">
        <f t="shared" si="2"/>
        <v>5500</v>
      </c>
    </row>
    <row r="79" customFormat="1" customHeight="1" spans="1:7">
      <c r="A79" s="33">
        <v>32</v>
      </c>
      <c r="B79" s="603" t="s">
        <v>3338</v>
      </c>
      <c r="C79" s="447" t="s">
        <v>3339</v>
      </c>
      <c r="D79" s="604" t="s">
        <v>345</v>
      </c>
      <c r="E79" s="605">
        <v>1</v>
      </c>
      <c r="F79" s="605">
        <v>21700</v>
      </c>
      <c r="G79" s="605">
        <f t="shared" si="2"/>
        <v>21700</v>
      </c>
    </row>
    <row r="80" customFormat="1" customHeight="1" spans="1:7">
      <c r="A80" s="33">
        <v>33</v>
      </c>
      <c r="B80" s="603" t="s">
        <v>3340</v>
      </c>
      <c r="C80" s="447" t="s">
        <v>3341</v>
      </c>
      <c r="D80" s="604" t="s">
        <v>345</v>
      </c>
      <c r="E80" s="605">
        <v>1</v>
      </c>
      <c r="F80" s="605">
        <v>15750</v>
      </c>
      <c r="G80" s="605">
        <f t="shared" si="2"/>
        <v>15750</v>
      </c>
    </row>
    <row r="81" customFormat="1" customHeight="1" spans="1:7">
      <c r="A81" s="33">
        <v>34</v>
      </c>
      <c r="B81" s="603" t="s">
        <v>3342</v>
      </c>
      <c r="C81" s="447" t="s">
        <v>3343</v>
      </c>
      <c r="D81" s="604" t="s">
        <v>345</v>
      </c>
      <c r="E81" s="605">
        <v>1</v>
      </c>
      <c r="F81" s="605">
        <v>13300</v>
      </c>
      <c r="G81" s="605">
        <f t="shared" si="2"/>
        <v>13300</v>
      </c>
    </row>
    <row r="82" customFormat="1" ht="34" customHeight="1" spans="1:7">
      <c r="A82" s="33">
        <v>35</v>
      </c>
      <c r="B82" s="603" t="s">
        <v>3344</v>
      </c>
      <c r="C82" s="447" t="s">
        <v>3345</v>
      </c>
      <c r="D82" s="604" t="s">
        <v>345</v>
      </c>
      <c r="E82" s="605">
        <v>1</v>
      </c>
      <c r="F82" s="605">
        <v>19600</v>
      </c>
      <c r="G82" s="605">
        <f t="shared" si="2"/>
        <v>19600</v>
      </c>
    </row>
    <row r="83" customFormat="1" ht="40" customHeight="1" spans="1:7">
      <c r="A83" s="33">
        <v>36</v>
      </c>
      <c r="B83" s="603" t="s">
        <v>3346</v>
      </c>
      <c r="C83" s="447" t="s">
        <v>3347</v>
      </c>
      <c r="D83" s="604" t="s">
        <v>345</v>
      </c>
      <c r="E83" s="605">
        <v>2</v>
      </c>
      <c r="F83" s="605">
        <v>10500</v>
      </c>
      <c r="G83" s="605">
        <f t="shared" si="2"/>
        <v>21000</v>
      </c>
    </row>
    <row r="84" customFormat="1" ht="40" customHeight="1" spans="1:7">
      <c r="A84" s="33">
        <v>37</v>
      </c>
      <c r="B84" s="603" t="s">
        <v>3348</v>
      </c>
      <c r="C84" s="447" t="s">
        <v>3349</v>
      </c>
      <c r="D84" s="604" t="s">
        <v>345</v>
      </c>
      <c r="E84" s="605">
        <v>1</v>
      </c>
      <c r="F84" s="605">
        <v>13160</v>
      </c>
      <c r="G84" s="605">
        <f t="shared" si="2"/>
        <v>13160</v>
      </c>
    </row>
    <row r="85" customFormat="1" customHeight="1" spans="1:7">
      <c r="A85" s="33">
        <v>38</v>
      </c>
      <c r="B85" s="603" t="s">
        <v>3350</v>
      </c>
      <c r="C85" s="447" t="s">
        <v>3351</v>
      </c>
      <c r="D85" s="604" t="s">
        <v>345</v>
      </c>
      <c r="E85" s="605">
        <v>1</v>
      </c>
      <c r="F85" s="206">
        <v>6757.4</v>
      </c>
      <c r="G85" s="605">
        <f t="shared" si="2"/>
        <v>6757.4</v>
      </c>
    </row>
    <row r="86" customFormat="1" customHeight="1" spans="1:7">
      <c r="A86" s="33">
        <v>39</v>
      </c>
      <c r="B86" s="603" t="s">
        <v>3352</v>
      </c>
      <c r="C86" s="447" t="s">
        <v>3353</v>
      </c>
      <c r="D86" s="604" t="s">
        <v>345</v>
      </c>
      <c r="E86" s="605">
        <v>4</v>
      </c>
      <c r="F86" s="605">
        <v>23500</v>
      </c>
      <c r="G86" s="605">
        <f t="shared" si="2"/>
        <v>94000</v>
      </c>
    </row>
    <row r="87" customFormat="1" customHeight="1" spans="1:7">
      <c r="A87" s="33">
        <v>40</v>
      </c>
      <c r="B87" s="603" t="s">
        <v>3354</v>
      </c>
      <c r="C87" s="447" t="s">
        <v>3355</v>
      </c>
      <c r="D87" s="604" t="s">
        <v>345</v>
      </c>
      <c r="E87" s="605">
        <v>1</v>
      </c>
      <c r="F87" s="605">
        <v>15400</v>
      </c>
      <c r="G87" s="605">
        <f t="shared" si="2"/>
        <v>15400</v>
      </c>
    </row>
    <row r="88" customFormat="1" customHeight="1" spans="1:7">
      <c r="A88" s="33">
        <v>41</v>
      </c>
      <c r="B88" s="603" t="s">
        <v>3356</v>
      </c>
      <c r="C88" s="447" t="s">
        <v>3357</v>
      </c>
      <c r="D88" s="604" t="s">
        <v>345</v>
      </c>
      <c r="E88" s="605">
        <v>1</v>
      </c>
      <c r="F88" s="605">
        <v>12090</v>
      </c>
      <c r="G88" s="605">
        <f t="shared" si="2"/>
        <v>12090</v>
      </c>
    </row>
    <row r="89" customFormat="1" customHeight="1" spans="1:7">
      <c r="A89" s="33">
        <v>42</v>
      </c>
      <c r="B89" s="603" t="s">
        <v>3358</v>
      </c>
      <c r="C89" s="447" t="s">
        <v>3359</v>
      </c>
      <c r="D89" s="604" t="s">
        <v>345</v>
      </c>
      <c r="E89" s="605">
        <v>1</v>
      </c>
      <c r="F89" s="206">
        <v>50132.45</v>
      </c>
      <c r="G89" s="605">
        <f t="shared" si="2"/>
        <v>50132.45</v>
      </c>
    </row>
    <row r="90" customFormat="1" customHeight="1" spans="1:7">
      <c r="A90" s="33">
        <v>43</v>
      </c>
      <c r="B90" s="603" t="s">
        <v>3360</v>
      </c>
      <c r="C90" s="447" t="s">
        <v>3361</v>
      </c>
      <c r="D90" s="604" t="s">
        <v>345</v>
      </c>
      <c r="E90" s="605">
        <v>1</v>
      </c>
      <c r="F90" s="605">
        <v>9000</v>
      </c>
      <c r="G90" s="605">
        <f t="shared" si="2"/>
        <v>9000</v>
      </c>
    </row>
    <row r="91" s="3" customFormat="1" customHeight="1" spans="1:7">
      <c r="A91" s="33">
        <v>44</v>
      </c>
      <c r="B91" s="65" t="s">
        <v>3362</v>
      </c>
      <c r="C91" s="197" t="s">
        <v>3363</v>
      </c>
      <c r="D91" s="74" t="s">
        <v>345</v>
      </c>
      <c r="E91" s="172">
        <f xml:space="preserve">E92+E93</f>
        <v>2</v>
      </c>
      <c r="F91" s="172">
        <f xml:space="preserve">G91/E91</f>
        <v>9500</v>
      </c>
      <c r="G91" s="172">
        <f xml:space="preserve">G92+G93</f>
        <v>19000</v>
      </c>
    </row>
    <row r="92" customFormat="1" customHeight="1" outlineLevel="1" spans="1:7">
      <c r="A92" s="33">
        <v>44.1</v>
      </c>
      <c r="B92" s="603" t="s">
        <v>3362</v>
      </c>
      <c r="C92" s="447" t="s">
        <v>3363</v>
      </c>
      <c r="D92" s="604" t="s">
        <v>345</v>
      </c>
      <c r="E92" s="605">
        <v>1</v>
      </c>
      <c r="F92" s="605">
        <v>9500</v>
      </c>
      <c r="G92" s="605">
        <f xml:space="preserve">F92*E92</f>
        <v>9500</v>
      </c>
    </row>
    <row r="93" customFormat="1" customHeight="1" outlineLevel="1" spans="1:7">
      <c r="A93" s="33">
        <v>44.2</v>
      </c>
      <c r="B93" s="603" t="s">
        <v>3364</v>
      </c>
      <c r="C93" s="447" t="s">
        <v>3365</v>
      </c>
      <c r="D93" s="604" t="s">
        <v>345</v>
      </c>
      <c r="E93" s="605">
        <v>1</v>
      </c>
      <c r="F93" s="605">
        <v>9500</v>
      </c>
      <c r="G93" s="605">
        <f xml:space="preserve">F93*E93</f>
        <v>9500</v>
      </c>
    </row>
    <row r="94" customFormat="1" customHeight="1" spans="1:7">
      <c r="A94" s="33">
        <v>45</v>
      </c>
      <c r="B94" s="603" t="s">
        <v>3366</v>
      </c>
      <c r="C94" s="447" t="s">
        <v>3367</v>
      </c>
      <c r="D94" s="604" t="s">
        <v>345</v>
      </c>
      <c r="E94" s="605">
        <v>1</v>
      </c>
      <c r="F94" s="605">
        <v>11200</v>
      </c>
      <c r="G94" s="605">
        <f xml:space="preserve">F94*E94</f>
        <v>11200</v>
      </c>
    </row>
    <row r="95" customFormat="1" customHeight="1" spans="1:7">
      <c r="A95" s="33">
        <v>46</v>
      </c>
      <c r="B95" s="603" t="s">
        <v>3368</v>
      </c>
      <c r="C95" s="447" t="s">
        <v>3369</v>
      </c>
      <c r="D95" s="604" t="s">
        <v>345</v>
      </c>
      <c r="E95" s="605">
        <v>1</v>
      </c>
      <c r="F95" s="605">
        <v>1600</v>
      </c>
      <c r="G95" s="605">
        <f xml:space="preserve">F95*E95</f>
        <v>1600</v>
      </c>
    </row>
    <row r="96" customFormat="1" customHeight="1" spans="1:7">
      <c r="A96" s="33">
        <v>47</v>
      </c>
      <c r="B96" s="603" t="s">
        <v>3370</v>
      </c>
      <c r="C96" s="447" t="s">
        <v>3371</v>
      </c>
      <c r="D96" s="604" t="s">
        <v>345</v>
      </c>
      <c r="E96" s="605">
        <v>3</v>
      </c>
      <c r="F96" s="206">
        <v>9548.5</v>
      </c>
      <c r="G96" s="605">
        <f xml:space="preserve">F96*E96</f>
        <v>28645.5</v>
      </c>
    </row>
    <row r="97" customFormat="1" customHeight="1" spans="1:7">
      <c r="A97" s="33">
        <v>48</v>
      </c>
      <c r="B97" s="603" t="s">
        <v>3372</v>
      </c>
      <c r="C97" s="447" t="s">
        <v>3373</v>
      </c>
      <c r="D97" s="604" t="s">
        <v>341</v>
      </c>
      <c r="E97" s="605">
        <v>3.8</v>
      </c>
      <c r="F97" s="605">
        <v>2400</v>
      </c>
      <c r="G97" s="605">
        <v>9120</v>
      </c>
    </row>
    <row r="98" customFormat="1" customHeight="1" spans="1:7">
      <c r="A98" s="33">
        <v>49</v>
      </c>
      <c r="B98" s="603" t="s">
        <v>3374</v>
      </c>
      <c r="C98" s="447" t="s">
        <v>3375</v>
      </c>
      <c r="D98" s="604" t="s">
        <v>229</v>
      </c>
      <c r="E98" s="605">
        <f xml:space="preserve">10+1</f>
        <v>11</v>
      </c>
      <c r="F98" s="605">
        <v>3000</v>
      </c>
      <c r="G98" s="605">
        <f xml:space="preserve">E98*F98</f>
        <v>33000</v>
      </c>
    </row>
    <row r="99" customFormat="1" customHeight="1" spans="1:7">
      <c r="A99" s="33">
        <v>50</v>
      </c>
      <c r="B99" s="603" t="s">
        <v>3376</v>
      </c>
      <c r="C99" s="447" t="s">
        <v>3377</v>
      </c>
      <c r="D99" s="604" t="s">
        <v>345</v>
      </c>
      <c r="E99" s="605">
        <v>1</v>
      </c>
      <c r="F99" s="605">
        <v>12000</v>
      </c>
      <c r="G99" s="605">
        <v>12000</v>
      </c>
    </row>
    <row r="100" customFormat="1" customHeight="1" spans="1:7">
      <c r="A100" s="33">
        <v>51</v>
      </c>
      <c r="B100" s="603" t="s">
        <v>3378</v>
      </c>
      <c r="C100" s="447" t="s">
        <v>3379</v>
      </c>
      <c r="D100" s="604" t="s">
        <v>345</v>
      </c>
      <c r="E100" s="605">
        <v>1</v>
      </c>
      <c r="F100" s="605">
        <v>8000</v>
      </c>
      <c r="G100" s="605">
        <v>8000</v>
      </c>
    </row>
    <row r="101" customFormat="1" customHeight="1" spans="1:7">
      <c r="A101" s="33">
        <v>52</v>
      </c>
      <c r="B101" s="603" t="s">
        <v>3380</v>
      </c>
      <c r="C101" s="447" t="s">
        <v>3381</v>
      </c>
      <c r="D101" s="604" t="s">
        <v>345</v>
      </c>
      <c r="E101" s="605">
        <f xml:space="preserve">SUM(E102:E105)</f>
        <v>10</v>
      </c>
      <c r="F101" s="605">
        <f xml:space="preserve">G101/E101</f>
        <v>2100</v>
      </c>
      <c r="G101" s="605">
        <f xml:space="preserve">SUM(G102:G105)</f>
        <v>21000</v>
      </c>
    </row>
    <row r="102" customFormat="1" customHeight="1" outlineLevel="1" spans="1:7">
      <c r="A102" s="33">
        <v>52.1</v>
      </c>
      <c r="B102" s="603" t="s">
        <v>3380</v>
      </c>
      <c r="C102" s="447" t="s">
        <v>3382</v>
      </c>
      <c r="D102" s="604" t="s">
        <v>345</v>
      </c>
      <c r="E102" s="605">
        <v>1</v>
      </c>
      <c r="F102" s="605">
        <v>1200</v>
      </c>
      <c r="G102" s="605">
        <v>1200</v>
      </c>
    </row>
    <row r="103" customFormat="1" customHeight="1" outlineLevel="1" spans="1:7">
      <c r="A103" s="33">
        <v>52.2</v>
      </c>
      <c r="B103" s="603" t="s">
        <v>3380</v>
      </c>
      <c r="C103" s="447" t="s">
        <v>3383</v>
      </c>
      <c r="D103" s="604" t="s">
        <v>345</v>
      </c>
      <c r="E103" s="605">
        <v>2</v>
      </c>
      <c r="F103" s="605">
        <v>1200</v>
      </c>
      <c r="G103" s="605">
        <v>2400</v>
      </c>
    </row>
    <row r="104" customFormat="1" customHeight="1" outlineLevel="1" spans="1:7">
      <c r="A104" s="33">
        <v>52.3</v>
      </c>
      <c r="B104" s="603" t="s">
        <v>3380</v>
      </c>
      <c r="C104" s="447" t="s">
        <v>3384</v>
      </c>
      <c r="D104" s="604" t="s">
        <v>345</v>
      </c>
      <c r="E104" s="605">
        <v>2</v>
      </c>
      <c r="F104" s="605">
        <v>1200</v>
      </c>
      <c r="G104" s="605">
        <v>2400</v>
      </c>
    </row>
    <row r="105" customFormat="1" customHeight="1" outlineLevel="1" spans="1:7">
      <c r="A105" s="33">
        <v>52.4</v>
      </c>
      <c r="B105" s="603" t="s">
        <v>3380</v>
      </c>
      <c r="C105" s="447" t="s">
        <v>3381</v>
      </c>
      <c r="D105" s="604" t="s">
        <v>345</v>
      </c>
      <c r="E105" s="605">
        <v>5</v>
      </c>
      <c r="F105" s="605">
        <v>3000</v>
      </c>
      <c r="G105" s="605">
        <v>15000</v>
      </c>
    </row>
    <row r="106" customFormat="1" customHeight="1" spans="1:7">
      <c r="A106" s="33">
        <v>53</v>
      </c>
      <c r="B106" s="603" t="s">
        <v>3385</v>
      </c>
      <c r="C106" s="447" t="s">
        <v>3386</v>
      </c>
      <c r="D106" s="604" t="s">
        <v>345</v>
      </c>
      <c r="E106" s="605">
        <f xml:space="preserve">SUM(E107:E110)</f>
        <v>23</v>
      </c>
      <c r="F106" s="605">
        <f xml:space="preserve">G106/E106</f>
        <v>1264.52173913043</v>
      </c>
      <c r="G106" s="605">
        <f xml:space="preserve">SUM(G107:G110)</f>
        <v>29084</v>
      </c>
    </row>
    <row r="107" customFormat="1" customHeight="1" outlineLevel="1" spans="1:7">
      <c r="A107" s="33">
        <v>53.1</v>
      </c>
      <c r="B107" s="603" t="s">
        <v>3385</v>
      </c>
      <c r="C107" s="447" t="s">
        <v>3387</v>
      </c>
      <c r="D107" s="604" t="s">
        <v>345</v>
      </c>
      <c r="E107" s="605">
        <v>2</v>
      </c>
      <c r="F107" s="605">
        <v>2542</v>
      </c>
      <c r="G107" s="605">
        <v>5084</v>
      </c>
    </row>
    <row r="108" customFormat="1" customHeight="1" outlineLevel="1" spans="1:7">
      <c r="A108" s="33">
        <v>53.2</v>
      </c>
      <c r="B108" s="603" t="s">
        <v>3385</v>
      </c>
      <c r="C108" s="447" t="s">
        <v>3388</v>
      </c>
      <c r="D108" s="604" t="s">
        <v>345</v>
      </c>
      <c r="E108" s="605">
        <v>8</v>
      </c>
      <c r="F108" s="605">
        <v>960</v>
      </c>
      <c r="G108" s="605">
        <v>7680</v>
      </c>
    </row>
    <row r="109" customFormat="1" customHeight="1" outlineLevel="1" spans="1:7">
      <c r="A109" s="33">
        <v>53.3</v>
      </c>
      <c r="B109" s="603" t="s">
        <v>3385</v>
      </c>
      <c r="C109" s="447" t="s">
        <v>3389</v>
      </c>
      <c r="D109" s="604" t="s">
        <v>345</v>
      </c>
      <c r="E109" s="605">
        <v>10</v>
      </c>
      <c r="F109" s="605">
        <v>1200</v>
      </c>
      <c r="G109" s="605">
        <v>12000</v>
      </c>
    </row>
    <row r="110" customFormat="1" customHeight="1" outlineLevel="1" spans="1:7">
      <c r="A110" s="33">
        <v>53.4</v>
      </c>
      <c r="B110" s="603" t="s">
        <v>3385</v>
      </c>
      <c r="C110" s="447" t="s">
        <v>3386</v>
      </c>
      <c r="D110" s="604" t="s">
        <v>345</v>
      </c>
      <c r="E110" s="605">
        <v>3</v>
      </c>
      <c r="F110" s="605">
        <v>1440</v>
      </c>
      <c r="G110" s="605">
        <v>4320</v>
      </c>
    </row>
    <row r="111" customFormat="1" ht="38" customHeight="1" spans="1:7">
      <c r="A111" s="33">
        <v>54</v>
      </c>
      <c r="B111" s="603" t="s">
        <v>3390</v>
      </c>
      <c r="C111" s="447" t="s">
        <v>3391</v>
      </c>
      <c r="D111" s="604" t="s">
        <v>345</v>
      </c>
      <c r="E111" s="605">
        <v>46</v>
      </c>
      <c r="F111" s="605">
        <v>2700</v>
      </c>
      <c r="G111" s="605">
        <v>124200</v>
      </c>
    </row>
    <row r="112" customFormat="1" customHeight="1" spans="1:7">
      <c r="A112" s="33">
        <v>55</v>
      </c>
      <c r="B112" s="603" t="s">
        <v>3392</v>
      </c>
      <c r="C112" s="447" t="s">
        <v>3393</v>
      </c>
      <c r="D112" s="604" t="s">
        <v>3318</v>
      </c>
      <c r="E112" s="605">
        <f xml:space="preserve">SUM(E113:E116)</f>
        <v>4</v>
      </c>
      <c r="F112" s="605">
        <f xml:space="preserve">G112/E112</f>
        <v>95486.5</v>
      </c>
      <c r="G112" s="605">
        <f xml:space="preserve">SUM(G113:G116)</f>
        <v>381946</v>
      </c>
    </row>
    <row r="113" customFormat="1" customHeight="1" outlineLevel="1" spans="1:7">
      <c r="A113" s="33">
        <v>55.1</v>
      </c>
      <c r="B113" s="603" t="s">
        <v>3392</v>
      </c>
      <c r="C113" s="447" t="s">
        <v>3394</v>
      </c>
      <c r="D113" s="604" t="s">
        <v>3318</v>
      </c>
      <c r="E113" s="605">
        <v>1</v>
      </c>
      <c r="F113" s="605">
        <v>87400</v>
      </c>
      <c r="G113" s="605">
        <v>87400</v>
      </c>
    </row>
    <row r="114" customFormat="1" customHeight="1" outlineLevel="1" spans="1:7">
      <c r="A114" s="33">
        <v>55.2</v>
      </c>
      <c r="B114" s="603" t="s">
        <v>3392</v>
      </c>
      <c r="C114" s="447" t="s">
        <v>3395</v>
      </c>
      <c r="D114" s="604" t="s">
        <v>3318</v>
      </c>
      <c r="E114" s="605">
        <v>1</v>
      </c>
      <c r="F114" s="605">
        <v>106400</v>
      </c>
      <c r="G114" s="605">
        <v>106400</v>
      </c>
    </row>
    <row r="115" customFormat="1" customHeight="1" outlineLevel="1" spans="1:7">
      <c r="A115" s="33">
        <v>55.3</v>
      </c>
      <c r="B115" s="603" t="s">
        <v>3392</v>
      </c>
      <c r="C115" s="447" t="s">
        <v>3393</v>
      </c>
      <c r="D115" s="604" t="s">
        <v>3318</v>
      </c>
      <c r="E115" s="605">
        <v>1</v>
      </c>
      <c r="F115" s="605">
        <v>109250</v>
      </c>
      <c r="G115" s="605">
        <v>109250</v>
      </c>
    </row>
    <row r="116" customFormat="1" customHeight="1" outlineLevel="1" spans="1:7">
      <c r="A116" s="33">
        <v>55.4</v>
      </c>
      <c r="B116" s="603" t="s">
        <v>3392</v>
      </c>
      <c r="C116" s="608" t="s">
        <v>3396</v>
      </c>
      <c r="D116" s="604" t="s">
        <v>3318</v>
      </c>
      <c r="E116" s="605">
        <v>1</v>
      </c>
      <c r="F116" s="609">
        <v>78896</v>
      </c>
      <c r="G116" s="605">
        <f xml:space="preserve">E116*F116</f>
        <v>78896</v>
      </c>
    </row>
    <row r="117" customFormat="1" customHeight="1" spans="1:7">
      <c r="A117" s="33">
        <v>56</v>
      </c>
      <c r="B117" s="603" t="s">
        <v>3397</v>
      </c>
      <c r="C117" s="447" t="s">
        <v>3398</v>
      </c>
      <c r="D117" s="604" t="s">
        <v>345</v>
      </c>
      <c r="E117" s="605">
        <v>27</v>
      </c>
      <c r="F117" s="605">
        <v>2700</v>
      </c>
      <c r="G117" s="605">
        <v>72900</v>
      </c>
    </row>
    <row r="118" customFormat="1" customHeight="1" spans="1:7">
      <c r="A118" s="33">
        <v>57</v>
      </c>
      <c r="B118" s="603" t="s">
        <v>3399</v>
      </c>
      <c r="C118" s="447" t="s">
        <v>3400</v>
      </c>
      <c r="D118" s="604" t="s">
        <v>345</v>
      </c>
      <c r="E118" s="605">
        <v>9</v>
      </c>
      <c r="F118" s="605">
        <v>1500</v>
      </c>
      <c r="G118" s="605">
        <v>13500</v>
      </c>
    </row>
    <row r="119" customFormat="1" customHeight="1" spans="1:7">
      <c r="A119" s="33">
        <v>58</v>
      </c>
      <c r="B119" s="603" t="s">
        <v>3401</v>
      </c>
      <c r="C119" s="447" t="s">
        <v>3402</v>
      </c>
      <c r="D119" s="604" t="s">
        <v>345</v>
      </c>
      <c r="E119" s="605">
        <f xml:space="preserve">SUM(E120:E123)</f>
        <v>6</v>
      </c>
      <c r="F119" s="605">
        <f xml:space="preserve">G119/E119</f>
        <v>1350</v>
      </c>
      <c r="G119" s="605">
        <f xml:space="preserve">SUM(G120:G123)</f>
        <v>8100</v>
      </c>
    </row>
    <row r="120" customFormat="1" customHeight="1" outlineLevel="1" spans="1:7">
      <c r="A120" s="33">
        <v>58.1</v>
      </c>
      <c r="B120" s="603" t="s">
        <v>3401</v>
      </c>
      <c r="C120" s="447" t="s">
        <v>3403</v>
      </c>
      <c r="D120" s="604" t="s">
        <v>345</v>
      </c>
      <c r="E120" s="605">
        <v>2</v>
      </c>
      <c r="F120" s="605">
        <v>1170</v>
      </c>
      <c r="G120" s="605">
        <v>2340</v>
      </c>
    </row>
    <row r="121" customFormat="1" customHeight="1" outlineLevel="1" spans="1:7">
      <c r="A121" s="33">
        <v>58.2</v>
      </c>
      <c r="B121" s="603" t="s">
        <v>3401</v>
      </c>
      <c r="C121" s="447" t="s">
        <v>3404</v>
      </c>
      <c r="D121" s="604" t="s">
        <v>345</v>
      </c>
      <c r="E121" s="605">
        <v>2</v>
      </c>
      <c r="F121" s="605">
        <v>1350</v>
      </c>
      <c r="G121" s="605">
        <v>2700</v>
      </c>
    </row>
    <row r="122" customFormat="1" customHeight="1" outlineLevel="1" spans="1:7">
      <c r="A122" s="33">
        <v>58.3</v>
      </c>
      <c r="B122" s="603" t="s">
        <v>3401</v>
      </c>
      <c r="C122" s="447" t="s">
        <v>3405</v>
      </c>
      <c r="D122" s="604" t="s">
        <v>345</v>
      </c>
      <c r="E122" s="605">
        <v>1</v>
      </c>
      <c r="F122" s="605">
        <v>1440</v>
      </c>
      <c r="G122" s="605">
        <v>1440</v>
      </c>
    </row>
    <row r="123" customFormat="1" customHeight="1" outlineLevel="1" spans="1:7">
      <c r="A123" s="33">
        <v>58.4</v>
      </c>
      <c r="B123" s="603" t="s">
        <v>3401</v>
      </c>
      <c r="C123" s="447" t="s">
        <v>3402</v>
      </c>
      <c r="D123" s="604" t="s">
        <v>345</v>
      </c>
      <c r="E123" s="605">
        <v>1</v>
      </c>
      <c r="F123" s="605">
        <v>1620</v>
      </c>
      <c r="G123" s="605">
        <v>1620</v>
      </c>
    </row>
    <row r="124" customFormat="1" customHeight="1" spans="1:7">
      <c r="A124" s="33">
        <v>59</v>
      </c>
      <c r="B124" s="603" t="s">
        <v>3406</v>
      </c>
      <c r="C124" s="447" t="s">
        <v>3407</v>
      </c>
      <c r="D124" s="604" t="s">
        <v>345</v>
      </c>
      <c r="E124" s="605">
        <f xml:space="preserve">SUM(E125:E128)</f>
        <v>7</v>
      </c>
      <c r="F124" s="605">
        <f xml:space="preserve">G124/E124</f>
        <v>1285.71428571429</v>
      </c>
      <c r="G124" s="605">
        <f xml:space="preserve">SUM(G125:G128)</f>
        <v>9000</v>
      </c>
    </row>
    <row r="125" customFormat="1" customHeight="1" outlineLevel="1" spans="1:7">
      <c r="A125" s="33">
        <v>59.1</v>
      </c>
      <c r="B125" s="603" t="s">
        <v>3406</v>
      </c>
      <c r="C125" s="447" t="s">
        <v>3408</v>
      </c>
      <c r="D125" s="604" t="s">
        <v>345</v>
      </c>
      <c r="E125" s="605">
        <v>1</v>
      </c>
      <c r="F125" s="605">
        <v>1080</v>
      </c>
      <c r="G125" s="605">
        <v>1080</v>
      </c>
    </row>
    <row r="126" customFormat="1" customHeight="1" outlineLevel="1" spans="1:7">
      <c r="A126" s="33">
        <v>59.2</v>
      </c>
      <c r="B126" s="603" t="s">
        <v>3406</v>
      </c>
      <c r="C126" s="447" t="s">
        <v>3409</v>
      </c>
      <c r="D126" s="604" t="s">
        <v>345</v>
      </c>
      <c r="E126" s="605">
        <v>1</v>
      </c>
      <c r="F126" s="605">
        <v>1260</v>
      </c>
      <c r="G126" s="605">
        <v>1260</v>
      </c>
    </row>
    <row r="127" customFormat="1" customHeight="1" outlineLevel="1" spans="1:7">
      <c r="A127" s="33">
        <v>59.3</v>
      </c>
      <c r="B127" s="603" t="s">
        <v>3406</v>
      </c>
      <c r="C127" s="447" t="s">
        <v>3410</v>
      </c>
      <c r="D127" s="604" t="s">
        <v>345</v>
      </c>
      <c r="E127" s="605">
        <v>4</v>
      </c>
      <c r="F127" s="605">
        <v>1305</v>
      </c>
      <c r="G127" s="605">
        <v>5220</v>
      </c>
    </row>
    <row r="128" customFormat="1" customHeight="1" outlineLevel="1" spans="1:7">
      <c r="A128" s="33">
        <v>59.4</v>
      </c>
      <c r="B128" s="603" t="s">
        <v>3406</v>
      </c>
      <c r="C128" s="447" t="s">
        <v>3407</v>
      </c>
      <c r="D128" s="604" t="s">
        <v>345</v>
      </c>
      <c r="E128" s="605">
        <v>1</v>
      </c>
      <c r="F128" s="605">
        <v>1440</v>
      </c>
      <c r="G128" s="605">
        <v>1440</v>
      </c>
    </row>
    <row r="129" customFormat="1" customHeight="1" spans="1:7">
      <c r="A129" s="33">
        <v>60</v>
      </c>
      <c r="B129" s="603" t="s">
        <v>3411</v>
      </c>
      <c r="C129" s="447" t="s">
        <v>3412</v>
      </c>
      <c r="D129" s="604" t="s">
        <v>345</v>
      </c>
      <c r="E129" s="605">
        <v>15</v>
      </c>
      <c r="F129" s="605">
        <v>1200</v>
      </c>
      <c r="G129" s="605">
        <v>18000</v>
      </c>
    </row>
    <row r="130" customFormat="1" customHeight="1" spans="1:7">
      <c r="A130" s="33">
        <v>61</v>
      </c>
      <c r="B130" s="603" t="s">
        <v>3413</v>
      </c>
      <c r="C130" s="447" t="s">
        <v>3414</v>
      </c>
      <c r="D130" s="604" t="s">
        <v>345</v>
      </c>
      <c r="E130" s="605">
        <f xml:space="preserve">SUM(E131:E138)</f>
        <v>22</v>
      </c>
      <c r="F130" s="605">
        <f xml:space="preserve">G130/E130</f>
        <v>2781.81818181818</v>
      </c>
      <c r="G130" s="605">
        <f xml:space="preserve">SUM(G131:G138)</f>
        <v>61200</v>
      </c>
    </row>
    <row r="131" customFormat="1" customHeight="1" outlineLevel="1" spans="1:7">
      <c r="A131" s="33">
        <v>61.1</v>
      </c>
      <c r="B131" s="603" t="s">
        <v>3413</v>
      </c>
      <c r="C131" s="447" t="s">
        <v>3415</v>
      </c>
      <c r="D131" s="604" t="s">
        <v>345</v>
      </c>
      <c r="E131" s="605">
        <v>1</v>
      </c>
      <c r="F131" s="605">
        <v>2480</v>
      </c>
      <c r="G131" s="605">
        <v>2480</v>
      </c>
    </row>
    <row r="132" customFormat="1" customHeight="1" outlineLevel="1" spans="1:7">
      <c r="A132" s="33">
        <v>61.2</v>
      </c>
      <c r="B132" s="603" t="s">
        <v>3413</v>
      </c>
      <c r="C132" s="447" t="s">
        <v>3416</v>
      </c>
      <c r="D132" s="604" t="s">
        <v>345</v>
      </c>
      <c r="E132" s="605">
        <v>9</v>
      </c>
      <c r="F132" s="605">
        <v>2560</v>
      </c>
      <c r="G132" s="605">
        <v>23040</v>
      </c>
    </row>
    <row r="133" customFormat="1" customHeight="1" outlineLevel="1" spans="1:7">
      <c r="A133" s="33">
        <v>61.3</v>
      </c>
      <c r="B133" s="603" t="s">
        <v>3413</v>
      </c>
      <c r="C133" s="447" t="s">
        <v>3417</v>
      </c>
      <c r="D133" s="604" t="s">
        <v>345</v>
      </c>
      <c r="E133" s="605">
        <v>1</v>
      </c>
      <c r="F133" s="605">
        <v>2640</v>
      </c>
      <c r="G133" s="605">
        <v>2640</v>
      </c>
    </row>
    <row r="134" customFormat="1" customHeight="1" outlineLevel="1" spans="1:7">
      <c r="A134" s="33">
        <v>61.4</v>
      </c>
      <c r="B134" s="603" t="s">
        <v>3413</v>
      </c>
      <c r="C134" s="447" t="s">
        <v>3418</v>
      </c>
      <c r="D134" s="604" t="s">
        <v>345</v>
      </c>
      <c r="E134" s="605">
        <v>3</v>
      </c>
      <c r="F134" s="605">
        <v>2800</v>
      </c>
      <c r="G134" s="605">
        <v>8400</v>
      </c>
    </row>
    <row r="135" customFormat="1" customHeight="1" outlineLevel="1" spans="1:7">
      <c r="A135" s="33">
        <v>61.5</v>
      </c>
      <c r="B135" s="603" t="s">
        <v>3413</v>
      </c>
      <c r="C135" s="447" t="s">
        <v>3419</v>
      </c>
      <c r="D135" s="604" t="s">
        <v>345</v>
      </c>
      <c r="E135" s="605">
        <v>3</v>
      </c>
      <c r="F135" s="605">
        <v>3040</v>
      </c>
      <c r="G135" s="605">
        <v>9120</v>
      </c>
    </row>
    <row r="136" customFormat="1" customHeight="1" outlineLevel="1" spans="1:7">
      <c r="A136" s="33">
        <v>61.6</v>
      </c>
      <c r="B136" s="603" t="s">
        <v>3413</v>
      </c>
      <c r="C136" s="447" t="s">
        <v>3420</v>
      </c>
      <c r="D136" s="604" t="s">
        <v>345</v>
      </c>
      <c r="E136" s="605">
        <v>1</v>
      </c>
      <c r="F136" s="605">
        <v>3200</v>
      </c>
      <c r="G136" s="605">
        <v>3200</v>
      </c>
    </row>
    <row r="137" customFormat="1" customHeight="1" outlineLevel="1" spans="1:7">
      <c r="A137" s="33">
        <v>61.7</v>
      </c>
      <c r="B137" s="603" t="s">
        <v>3413</v>
      </c>
      <c r="C137" s="447" t="s">
        <v>3414</v>
      </c>
      <c r="D137" s="604" t="s">
        <v>345</v>
      </c>
      <c r="E137" s="605">
        <v>2</v>
      </c>
      <c r="F137" s="605">
        <v>3520</v>
      </c>
      <c r="G137" s="605">
        <v>7040</v>
      </c>
    </row>
    <row r="138" customFormat="1" customHeight="1" outlineLevel="1" spans="1:7">
      <c r="A138" s="33">
        <v>61.8</v>
      </c>
      <c r="B138" s="603" t="s">
        <v>3421</v>
      </c>
      <c r="C138" s="447" t="s">
        <v>3416</v>
      </c>
      <c r="D138" s="604" t="s">
        <v>345</v>
      </c>
      <c r="E138" s="605">
        <v>2</v>
      </c>
      <c r="F138" s="605">
        <v>2640</v>
      </c>
      <c r="G138" s="605">
        <v>5280</v>
      </c>
    </row>
    <row r="139" customFormat="1" customHeight="1" spans="1:7">
      <c r="A139" s="33">
        <v>62</v>
      </c>
      <c r="B139" s="603" t="s">
        <v>3422</v>
      </c>
      <c r="C139" s="447" t="s">
        <v>3423</v>
      </c>
      <c r="D139" s="604" t="s">
        <v>345</v>
      </c>
      <c r="E139" s="605">
        <v>1</v>
      </c>
      <c r="F139" s="605">
        <v>3300</v>
      </c>
      <c r="G139" s="605">
        <v>3300</v>
      </c>
    </row>
    <row r="140" customFormat="1" customHeight="1" spans="1:7">
      <c r="A140" s="33">
        <v>63</v>
      </c>
      <c r="B140" s="603" t="s">
        <v>3424</v>
      </c>
      <c r="C140" s="447" t="s">
        <v>3425</v>
      </c>
      <c r="D140" s="604" t="s">
        <v>345</v>
      </c>
      <c r="E140" s="605">
        <v>2</v>
      </c>
      <c r="F140" s="605">
        <v>2640</v>
      </c>
      <c r="G140" s="605">
        <v>5280</v>
      </c>
    </row>
    <row r="141" customFormat="1" customHeight="1" spans="1:7">
      <c r="A141" s="33">
        <v>64</v>
      </c>
      <c r="B141" s="603" t="s">
        <v>3426</v>
      </c>
      <c r="C141" s="447" t="s">
        <v>3427</v>
      </c>
      <c r="D141" s="604" t="s">
        <v>345</v>
      </c>
      <c r="E141" s="605">
        <v>1</v>
      </c>
      <c r="F141" s="605">
        <v>1620</v>
      </c>
      <c r="G141" s="605">
        <v>1620</v>
      </c>
    </row>
    <row r="142" customFormat="1" customHeight="1" spans="1:7">
      <c r="A142" s="33">
        <v>65</v>
      </c>
      <c r="B142" s="603" t="s">
        <v>3428</v>
      </c>
      <c r="C142" s="447" t="s">
        <v>3429</v>
      </c>
      <c r="D142" s="604" t="s">
        <v>345</v>
      </c>
      <c r="E142" s="605">
        <v>1</v>
      </c>
      <c r="F142" s="605">
        <v>1380</v>
      </c>
      <c r="G142" s="605">
        <v>1380</v>
      </c>
    </row>
    <row r="143" customFormat="1" customHeight="1" spans="1:7">
      <c r="A143" s="33">
        <v>66</v>
      </c>
      <c r="B143" s="603" t="s">
        <v>3430</v>
      </c>
      <c r="C143" s="447" t="s">
        <v>3431</v>
      </c>
      <c r="D143" s="604" t="s">
        <v>345</v>
      </c>
      <c r="E143" s="605">
        <v>3</v>
      </c>
      <c r="F143" s="206">
        <v>7740.5</v>
      </c>
      <c r="G143" s="605">
        <f xml:space="preserve">E143*F143</f>
        <v>23221.5</v>
      </c>
    </row>
    <row r="144" customFormat="1" customHeight="1" spans="1:7">
      <c r="A144" s="33">
        <v>67</v>
      </c>
      <c r="B144" s="603" t="s">
        <v>3432</v>
      </c>
      <c r="C144" s="447" t="s">
        <v>3433</v>
      </c>
      <c r="D144" s="604" t="s">
        <v>345</v>
      </c>
      <c r="E144" s="605">
        <v>2</v>
      </c>
      <c r="F144" s="605">
        <v>2400</v>
      </c>
      <c r="G144" s="605">
        <v>4800</v>
      </c>
    </row>
    <row r="145" customFormat="1" customHeight="1" spans="1:7">
      <c r="A145" s="33">
        <v>68</v>
      </c>
      <c r="B145" s="603" t="s">
        <v>3434</v>
      </c>
      <c r="C145" s="447" t="s">
        <v>3435</v>
      </c>
      <c r="D145" s="604" t="s">
        <v>345</v>
      </c>
      <c r="E145" s="605">
        <v>1</v>
      </c>
      <c r="F145" s="605">
        <v>2880</v>
      </c>
      <c r="G145" s="605">
        <v>2880</v>
      </c>
    </row>
    <row r="146" customFormat="1" customHeight="1" spans="1:7">
      <c r="A146" s="33">
        <v>69</v>
      </c>
      <c r="B146" s="603" t="s">
        <v>3436</v>
      </c>
      <c r="C146" s="447" t="s">
        <v>3437</v>
      </c>
      <c r="D146" s="604" t="s">
        <v>345</v>
      </c>
      <c r="E146" s="605">
        <v>6</v>
      </c>
      <c r="F146" s="605">
        <v>2800</v>
      </c>
      <c r="G146" s="605">
        <v>16800</v>
      </c>
    </row>
    <row r="147" customFormat="1" customHeight="1" spans="1:7">
      <c r="A147" s="33">
        <v>70</v>
      </c>
      <c r="B147" s="603" t="s">
        <v>3438</v>
      </c>
      <c r="C147" s="447" t="s">
        <v>3439</v>
      </c>
      <c r="D147" s="604" t="s">
        <v>345</v>
      </c>
      <c r="E147" s="605">
        <v>1</v>
      </c>
      <c r="F147" s="605">
        <v>2880</v>
      </c>
      <c r="G147" s="605">
        <v>2880</v>
      </c>
    </row>
    <row r="148" customFormat="1" customHeight="1" spans="1:7">
      <c r="A148" s="33">
        <v>71</v>
      </c>
      <c r="B148" s="603" t="s">
        <v>3440</v>
      </c>
      <c r="C148" s="447" t="s">
        <v>3441</v>
      </c>
      <c r="D148" s="604" t="s">
        <v>345</v>
      </c>
      <c r="E148" s="605">
        <v>2</v>
      </c>
      <c r="F148" s="605">
        <v>11600</v>
      </c>
      <c r="G148" s="605">
        <f xml:space="preserve">E148*F148</f>
        <v>23200</v>
      </c>
    </row>
    <row r="149" customFormat="1" customHeight="1" spans="1:7">
      <c r="A149" s="33">
        <v>72</v>
      </c>
      <c r="B149" s="603" t="s">
        <v>3442</v>
      </c>
      <c r="C149" s="447" t="s">
        <v>3443</v>
      </c>
      <c r="D149" s="604" t="s">
        <v>345</v>
      </c>
      <c r="E149" s="605">
        <f xml:space="preserve">E150+E151</f>
        <v>3</v>
      </c>
      <c r="F149" s="605">
        <f xml:space="preserve">G149/E149</f>
        <v>2320</v>
      </c>
      <c r="G149" s="605">
        <f xml:space="preserve">G150+G151</f>
        <v>6960</v>
      </c>
    </row>
    <row r="150" customFormat="1" customHeight="1" outlineLevel="1" spans="1:7">
      <c r="A150" s="33">
        <v>72.1</v>
      </c>
      <c r="B150" s="603" t="s">
        <v>3442</v>
      </c>
      <c r="C150" s="447" t="s">
        <v>3444</v>
      </c>
      <c r="D150" s="604" t="s">
        <v>345</v>
      </c>
      <c r="E150" s="605">
        <v>2</v>
      </c>
      <c r="F150" s="605">
        <v>2240</v>
      </c>
      <c r="G150" s="605">
        <v>4480</v>
      </c>
    </row>
    <row r="151" customFormat="1" customHeight="1" outlineLevel="1" spans="1:7">
      <c r="A151" s="33">
        <v>72.2</v>
      </c>
      <c r="B151" s="603" t="s">
        <v>3442</v>
      </c>
      <c r="C151" s="447" t="s">
        <v>3443</v>
      </c>
      <c r="D151" s="604" t="s">
        <v>345</v>
      </c>
      <c r="E151" s="605">
        <v>1</v>
      </c>
      <c r="F151" s="605">
        <v>2480</v>
      </c>
      <c r="G151" s="605">
        <v>2480</v>
      </c>
    </row>
    <row r="152" customFormat="1" customHeight="1" spans="1:7">
      <c r="A152" s="33">
        <v>73</v>
      </c>
      <c r="B152" s="603" t="s">
        <v>3445</v>
      </c>
      <c r="C152" s="447" t="s">
        <v>3446</v>
      </c>
      <c r="D152" s="604" t="s">
        <v>345</v>
      </c>
      <c r="E152" s="605">
        <f xml:space="preserve">E153+E154</f>
        <v>5</v>
      </c>
      <c r="F152" s="605">
        <f xml:space="preserve">G152/E152</f>
        <v>3536</v>
      </c>
      <c r="G152" s="605">
        <f xml:space="preserve">G153+G154</f>
        <v>17680</v>
      </c>
    </row>
    <row r="153" customFormat="1" customHeight="1" outlineLevel="1" spans="1:7">
      <c r="A153" s="33">
        <v>73.1</v>
      </c>
      <c r="B153" s="603" t="s">
        <v>3445</v>
      </c>
      <c r="C153" s="447" t="s">
        <v>3446</v>
      </c>
      <c r="D153" s="604" t="s">
        <v>345</v>
      </c>
      <c r="E153" s="605">
        <v>3</v>
      </c>
      <c r="F153" s="605">
        <v>2800</v>
      </c>
      <c r="G153" s="605">
        <v>8400</v>
      </c>
    </row>
    <row r="154" customFormat="1" customHeight="1" outlineLevel="1" spans="1:7">
      <c r="A154" s="33">
        <v>73.2</v>
      </c>
      <c r="B154" s="603" t="s">
        <v>3445</v>
      </c>
      <c r="C154" s="447" t="s">
        <v>3447</v>
      </c>
      <c r="D154" s="604" t="s">
        <v>345</v>
      </c>
      <c r="E154" s="605">
        <v>2</v>
      </c>
      <c r="F154" s="605">
        <v>4640</v>
      </c>
      <c r="G154" s="605">
        <v>9280</v>
      </c>
    </row>
    <row r="155" customFormat="1" customHeight="1" spans="1:7">
      <c r="A155" s="33">
        <v>74</v>
      </c>
      <c r="B155" s="603" t="s">
        <v>3448</v>
      </c>
      <c r="C155" s="447" t="s">
        <v>3449</v>
      </c>
      <c r="D155" s="604" t="s">
        <v>345</v>
      </c>
      <c r="E155" s="605">
        <v>1</v>
      </c>
      <c r="F155" s="605">
        <v>4500</v>
      </c>
      <c r="G155" s="605">
        <v>4500</v>
      </c>
    </row>
    <row r="156" customFormat="1" customHeight="1" spans="1:7">
      <c r="A156" s="33">
        <v>75</v>
      </c>
      <c r="B156" s="603" t="s">
        <v>3450</v>
      </c>
      <c r="C156" s="447" t="s">
        <v>3451</v>
      </c>
      <c r="D156" s="604" t="s">
        <v>345</v>
      </c>
      <c r="E156" s="605">
        <f xml:space="preserve">E157+E158</f>
        <v>99</v>
      </c>
      <c r="F156" s="605">
        <f xml:space="preserve">G156/E156</f>
        <v>3042.42424242424</v>
      </c>
      <c r="G156" s="605">
        <f xml:space="preserve">G157+G158</f>
        <v>301200</v>
      </c>
    </row>
    <row r="157" customFormat="1" customHeight="1" outlineLevel="1" spans="1:7">
      <c r="A157" s="33">
        <v>75.1</v>
      </c>
      <c r="B157" s="603" t="s">
        <v>3450</v>
      </c>
      <c r="C157" s="447" t="s">
        <v>3452</v>
      </c>
      <c r="D157" s="604" t="s">
        <v>345</v>
      </c>
      <c r="E157" s="605">
        <v>39</v>
      </c>
      <c r="F157" s="605">
        <v>2800</v>
      </c>
      <c r="G157" s="605">
        <v>109200</v>
      </c>
    </row>
    <row r="158" customFormat="1" customHeight="1" outlineLevel="1" spans="1:7">
      <c r="A158" s="33">
        <v>75.2</v>
      </c>
      <c r="B158" s="603" t="s">
        <v>3450</v>
      </c>
      <c r="C158" s="447" t="s">
        <v>3451</v>
      </c>
      <c r="D158" s="604" t="s">
        <v>345</v>
      </c>
      <c r="E158" s="605">
        <v>60</v>
      </c>
      <c r="F158" s="605">
        <v>3200</v>
      </c>
      <c r="G158" s="605">
        <v>192000</v>
      </c>
    </row>
    <row r="159" customFormat="1" ht="36" customHeight="1" spans="1:7">
      <c r="A159" s="33">
        <v>76</v>
      </c>
      <c r="B159" s="603" t="s">
        <v>3453</v>
      </c>
      <c r="C159" s="447" t="s">
        <v>3454</v>
      </c>
      <c r="D159" s="604" t="s">
        <v>345</v>
      </c>
      <c r="E159" s="605">
        <v>1</v>
      </c>
      <c r="F159" s="605">
        <v>10800</v>
      </c>
      <c r="G159" s="605">
        <v>10800</v>
      </c>
    </row>
    <row r="160" customFormat="1" customHeight="1" spans="1:7">
      <c r="A160" s="33">
        <v>77</v>
      </c>
      <c r="B160" s="603" t="s">
        <v>3455</v>
      </c>
      <c r="C160" s="447" t="s">
        <v>3456</v>
      </c>
      <c r="D160" s="604" t="s">
        <v>345</v>
      </c>
      <c r="E160" s="605">
        <v>5</v>
      </c>
      <c r="F160" s="605">
        <v>2250</v>
      </c>
      <c r="G160" s="605">
        <v>11250</v>
      </c>
    </row>
    <row r="161" customFormat="1" customHeight="1" spans="1:7">
      <c r="A161" s="33">
        <v>78</v>
      </c>
      <c r="B161" s="603" t="s">
        <v>3457</v>
      </c>
      <c r="C161" s="447" t="s">
        <v>3458</v>
      </c>
      <c r="D161" s="604" t="s">
        <v>345</v>
      </c>
      <c r="E161" s="605">
        <v>7</v>
      </c>
      <c r="F161" s="605">
        <v>3300</v>
      </c>
      <c r="G161" s="605">
        <v>23100</v>
      </c>
    </row>
    <row r="162" customFormat="1" customHeight="1" spans="1:7">
      <c r="A162" s="33">
        <v>79</v>
      </c>
      <c r="B162" s="603" t="s">
        <v>3459</v>
      </c>
      <c r="C162" s="447" t="s">
        <v>3460</v>
      </c>
      <c r="D162" s="604" t="s">
        <v>345</v>
      </c>
      <c r="E162" s="605">
        <f xml:space="preserve">E163+E164</f>
        <v>4</v>
      </c>
      <c r="F162" s="605">
        <f xml:space="preserve">G162/E162</f>
        <v>580</v>
      </c>
      <c r="G162" s="605">
        <f xml:space="preserve">G163+G164</f>
        <v>2320</v>
      </c>
    </row>
    <row r="163" customFormat="1" customHeight="1" outlineLevel="1" spans="1:7">
      <c r="A163" s="33">
        <v>79.1</v>
      </c>
      <c r="B163" s="603" t="s">
        <v>3459</v>
      </c>
      <c r="C163" s="447" t="s">
        <v>3460</v>
      </c>
      <c r="D163" s="604" t="s">
        <v>345</v>
      </c>
      <c r="E163" s="605">
        <v>3</v>
      </c>
      <c r="F163" s="605">
        <v>640</v>
      </c>
      <c r="G163" s="605">
        <f xml:space="preserve">F163*E163</f>
        <v>1920</v>
      </c>
    </row>
    <row r="164" customFormat="1" customHeight="1" outlineLevel="1" spans="1:7">
      <c r="A164" s="33">
        <v>79.2</v>
      </c>
      <c r="B164" s="603" t="s">
        <v>3459</v>
      </c>
      <c r="C164" s="447" t="s">
        <v>3461</v>
      </c>
      <c r="D164" s="604" t="s">
        <v>345</v>
      </c>
      <c r="E164" s="605">
        <v>1</v>
      </c>
      <c r="F164" s="605">
        <v>400</v>
      </c>
      <c r="G164" s="605">
        <v>400</v>
      </c>
    </row>
    <row r="165" customFormat="1" customHeight="1" spans="1:7">
      <c r="A165" s="33">
        <v>80</v>
      </c>
      <c r="B165" s="603" t="s">
        <v>3462</v>
      </c>
      <c r="C165" s="447" t="s">
        <v>3463</v>
      </c>
      <c r="D165" s="604" t="s">
        <v>345</v>
      </c>
      <c r="E165" s="605">
        <v>1</v>
      </c>
      <c r="F165" s="605">
        <v>3600</v>
      </c>
      <c r="G165" s="605">
        <v>3600</v>
      </c>
    </row>
    <row r="166" customFormat="1" customHeight="1" spans="1:7">
      <c r="A166" s="33">
        <v>81</v>
      </c>
      <c r="B166" s="603" t="s">
        <v>3464</v>
      </c>
      <c r="C166" s="447" t="s">
        <v>3465</v>
      </c>
      <c r="D166" s="604" t="s">
        <v>345</v>
      </c>
      <c r="E166" s="605">
        <f xml:space="preserve">SUM(E167:E174)</f>
        <v>15</v>
      </c>
      <c r="F166" s="605">
        <f xml:space="preserve">G166/E166</f>
        <v>1452</v>
      </c>
      <c r="G166" s="605">
        <f xml:space="preserve">SUM(G167:G174)</f>
        <v>21780</v>
      </c>
    </row>
    <row r="167" customFormat="1" customHeight="1" outlineLevel="1" spans="1:7">
      <c r="A167" s="33">
        <v>81.1</v>
      </c>
      <c r="B167" s="603" t="s">
        <v>3464</v>
      </c>
      <c r="C167" s="447" t="s">
        <v>3466</v>
      </c>
      <c r="D167" s="604" t="s">
        <v>345</v>
      </c>
      <c r="E167" s="605">
        <v>1</v>
      </c>
      <c r="F167" s="605">
        <v>2700</v>
      </c>
      <c r="G167" s="605">
        <v>2700</v>
      </c>
    </row>
    <row r="168" customFormat="1" customHeight="1" outlineLevel="1" spans="1:7">
      <c r="A168" s="33">
        <v>81.2</v>
      </c>
      <c r="B168" s="603" t="s">
        <v>3464</v>
      </c>
      <c r="C168" s="447" t="s">
        <v>3467</v>
      </c>
      <c r="D168" s="604" t="s">
        <v>345</v>
      </c>
      <c r="E168" s="605">
        <v>1</v>
      </c>
      <c r="F168" s="605">
        <v>1350</v>
      </c>
      <c r="G168" s="605">
        <v>1350</v>
      </c>
    </row>
    <row r="169" customFormat="1" customHeight="1" outlineLevel="1" spans="1:7">
      <c r="A169" s="33">
        <v>81.3</v>
      </c>
      <c r="B169" s="603" t="s">
        <v>3464</v>
      </c>
      <c r="C169" s="447" t="s">
        <v>3468</v>
      </c>
      <c r="D169" s="604" t="s">
        <v>345</v>
      </c>
      <c r="E169" s="605">
        <v>1</v>
      </c>
      <c r="F169" s="605">
        <v>1350</v>
      </c>
      <c r="G169" s="605">
        <v>1350</v>
      </c>
    </row>
    <row r="170" customFormat="1" customHeight="1" outlineLevel="1" spans="1:7">
      <c r="A170" s="33">
        <v>81.4</v>
      </c>
      <c r="B170" s="603" t="s">
        <v>3464</v>
      </c>
      <c r="C170" s="447" t="s">
        <v>3465</v>
      </c>
      <c r="D170" s="604" t="s">
        <v>345</v>
      </c>
      <c r="E170" s="605">
        <v>1</v>
      </c>
      <c r="F170" s="605">
        <v>1800</v>
      </c>
      <c r="G170" s="605">
        <v>1800</v>
      </c>
    </row>
    <row r="171" customFormat="1" customHeight="1" outlineLevel="1" spans="1:7">
      <c r="A171" s="33">
        <v>81.5</v>
      </c>
      <c r="B171" s="603" t="s">
        <v>3464</v>
      </c>
      <c r="C171" s="447" t="s">
        <v>3469</v>
      </c>
      <c r="D171" s="604" t="s">
        <v>345</v>
      </c>
      <c r="E171" s="605">
        <v>5</v>
      </c>
      <c r="F171" s="605">
        <v>1080</v>
      </c>
      <c r="G171" s="605">
        <v>5400</v>
      </c>
    </row>
    <row r="172" customFormat="1" customHeight="1" outlineLevel="1" spans="1:7">
      <c r="A172" s="33">
        <v>81.6</v>
      </c>
      <c r="B172" s="603" t="s">
        <v>3464</v>
      </c>
      <c r="C172" s="447" t="s">
        <v>3469</v>
      </c>
      <c r="D172" s="604" t="s">
        <v>345</v>
      </c>
      <c r="E172" s="605">
        <v>4</v>
      </c>
      <c r="F172" s="605">
        <v>1800</v>
      </c>
      <c r="G172" s="605">
        <v>7200</v>
      </c>
    </row>
    <row r="173" customFormat="1" customHeight="1" outlineLevel="1" spans="1:7">
      <c r="A173" s="33">
        <v>81.7</v>
      </c>
      <c r="B173" s="603" t="s">
        <v>3464</v>
      </c>
      <c r="C173" s="447" t="s">
        <v>3470</v>
      </c>
      <c r="D173" s="604" t="s">
        <v>345</v>
      </c>
      <c r="E173" s="605">
        <v>1</v>
      </c>
      <c r="F173" s="605">
        <v>1080</v>
      </c>
      <c r="G173" s="605">
        <v>1080</v>
      </c>
    </row>
    <row r="174" customFormat="1" customHeight="1" outlineLevel="1" spans="1:7">
      <c r="A174" s="33">
        <v>81.8000000000001</v>
      </c>
      <c r="B174" s="603" t="s">
        <v>3464</v>
      </c>
      <c r="C174" s="447" t="s">
        <v>3471</v>
      </c>
      <c r="D174" s="604" t="s">
        <v>345</v>
      </c>
      <c r="E174" s="605">
        <v>1</v>
      </c>
      <c r="F174" s="605">
        <v>900</v>
      </c>
      <c r="G174" s="605">
        <v>900</v>
      </c>
    </row>
    <row r="175" customFormat="1" customHeight="1" spans="1:7">
      <c r="A175" s="33">
        <v>82</v>
      </c>
      <c r="B175" s="603" t="s">
        <v>3472</v>
      </c>
      <c r="C175" s="447" t="s">
        <v>3473</v>
      </c>
      <c r="D175" s="604" t="s">
        <v>345</v>
      </c>
      <c r="E175" s="605">
        <v>6</v>
      </c>
      <c r="F175" s="605">
        <v>2800</v>
      </c>
      <c r="G175" s="605">
        <v>16800</v>
      </c>
    </row>
    <row r="176" customFormat="1" customHeight="1" spans="1:7">
      <c r="A176" s="33">
        <v>83</v>
      </c>
      <c r="B176" s="603" t="s">
        <v>3474</v>
      </c>
      <c r="C176" s="447" t="s">
        <v>3475</v>
      </c>
      <c r="D176" s="604" t="s">
        <v>345</v>
      </c>
      <c r="E176" s="605">
        <v>47</v>
      </c>
      <c r="F176" s="605">
        <v>960</v>
      </c>
      <c r="G176" s="605">
        <v>45120</v>
      </c>
    </row>
    <row r="177" customFormat="1" customHeight="1" spans="1:7">
      <c r="A177" s="33">
        <v>84</v>
      </c>
      <c r="B177" s="603" t="s">
        <v>3476</v>
      </c>
      <c r="C177" s="447" t="s">
        <v>3477</v>
      </c>
      <c r="D177" s="604" t="s">
        <v>345</v>
      </c>
      <c r="E177" s="605">
        <v>6</v>
      </c>
      <c r="F177" s="605">
        <v>2080</v>
      </c>
      <c r="G177" s="605">
        <f xml:space="preserve">E177*F177</f>
        <v>12480</v>
      </c>
    </row>
    <row r="178" customFormat="1" customHeight="1" spans="1:7">
      <c r="A178" s="33">
        <v>85</v>
      </c>
      <c r="B178" s="603" t="s">
        <v>3478</v>
      </c>
      <c r="C178" s="447" t="s">
        <v>3479</v>
      </c>
      <c r="D178" s="604" t="s">
        <v>345</v>
      </c>
      <c r="E178" s="605">
        <f xml:space="preserve">E179+E180</f>
        <v>2</v>
      </c>
      <c r="F178" s="605">
        <f xml:space="preserve">G178/E178</f>
        <v>520</v>
      </c>
      <c r="G178" s="605">
        <f xml:space="preserve">G179+G180</f>
        <v>1040</v>
      </c>
    </row>
    <row r="179" customFormat="1" customHeight="1" outlineLevel="1" spans="1:7">
      <c r="A179" s="33">
        <v>85.1</v>
      </c>
      <c r="B179" s="603" t="s">
        <v>3478</v>
      </c>
      <c r="C179" s="447" t="s">
        <v>3480</v>
      </c>
      <c r="D179" s="604" t="s">
        <v>345</v>
      </c>
      <c r="E179" s="605">
        <v>1</v>
      </c>
      <c r="F179" s="605">
        <v>480</v>
      </c>
      <c r="G179" s="605">
        <v>480</v>
      </c>
    </row>
    <row r="180" customFormat="1" customHeight="1" outlineLevel="1" spans="1:7">
      <c r="A180" s="33">
        <v>85.2</v>
      </c>
      <c r="B180" s="603" t="s">
        <v>3478</v>
      </c>
      <c r="C180" s="447" t="s">
        <v>3479</v>
      </c>
      <c r="D180" s="604" t="s">
        <v>345</v>
      </c>
      <c r="E180" s="605">
        <v>1</v>
      </c>
      <c r="F180" s="605">
        <v>560</v>
      </c>
      <c r="G180" s="605">
        <v>560</v>
      </c>
    </row>
    <row r="181" customFormat="1" customHeight="1" spans="1:7">
      <c r="A181" s="33">
        <v>86</v>
      </c>
      <c r="B181" s="603" t="s">
        <v>3481</v>
      </c>
      <c r="C181" s="447" t="s">
        <v>3482</v>
      </c>
      <c r="D181" s="604" t="s">
        <v>345</v>
      </c>
      <c r="E181" s="605">
        <v>8</v>
      </c>
      <c r="F181" s="605">
        <v>9000</v>
      </c>
      <c r="G181" s="605">
        <v>72000</v>
      </c>
    </row>
    <row r="182" customFormat="1" customHeight="1" spans="1:7">
      <c r="A182" s="33">
        <v>87</v>
      </c>
      <c r="B182" s="603" t="s">
        <v>3483</v>
      </c>
      <c r="C182" s="447" t="s">
        <v>3484</v>
      </c>
      <c r="D182" s="604" t="s">
        <v>345</v>
      </c>
      <c r="E182" s="605">
        <v>3</v>
      </c>
      <c r="F182" s="605">
        <v>4775</v>
      </c>
      <c r="G182" s="605">
        <f xml:space="preserve">E182*F182</f>
        <v>14325</v>
      </c>
    </row>
    <row r="183" customFormat="1" customHeight="1" spans="1:7">
      <c r="A183" s="33">
        <v>88</v>
      </c>
      <c r="B183" s="603" t="s">
        <v>3485</v>
      </c>
      <c r="C183" s="447" t="s">
        <v>3486</v>
      </c>
      <c r="D183" s="604" t="s">
        <v>345</v>
      </c>
      <c r="E183" s="605">
        <v>2</v>
      </c>
      <c r="F183" s="605">
        <v>9600</v>
      </c>
      <c r="G183" s="605">
        <f xml:space="preserve">E183*F183</f>
        <v>19200</v>
      </c>
    </row>
    <row r="184" customFormat="1" ht="33" customHeight="1" spans="1:7">
      <c r="A184" s="33">
        <v>89</v>
      </c>
      <c r="B184" s="603" t="s">
        <v>3487</v>
      </c>
      <c r="C184" s="447" t="s">
        <v>3488</v>
      </c>
      <c r="D184" s="604" t="s">
        <v>345</v>
      </c>
      <c r="E184" s="605">
        <f xml:space="preserve">SUM(E185:E188)</f>
        <v>11</v>
      </c>
      <c r="F184" s="605">
        <f xml:space="preserve">G184/E184</f>
        <v>14368.1818181818</v>
      </c>
      <c r="G184" s="605">
        <f xml:space="preserve">SUM(G185:G188)</f>
        <v>158050</v>
      </c>
    </row>
    <row r="185" customFormat="1" customHeight="1" outlineLevel="1" spans="1:7">
      <c r="A185" s="33">
        <v>89.1</v>
      </c>
      <c r="B185" s="603" t="s">
        <v>3489</v>
      </c>
      <c r="C185" s="447" t="s">
        <v>3490</v>
      </c>
      <c r="D185" s="604" t="s">
        <v>345</v>
      </c>
      <c r="E185" s="605">
        <v>4</v>
      </c>
      <c r="F185" s="605">
        <v>10010</v>
      </c>
      <c r="G185" s="605">
        <f xml:space="preserve">E185*F185</f>
        <v>40040</v>
      </c>
    </row>
    <row r="186" customFormat="1" customHeight="1" outlineLevel="1" spans="1:7">
      <c r="A186" s="33">
        <v>89.2</v>
      </c>
      <c r="B186" s="603" t="s">
        <v>3489</v>
      </c>
      <c r="C186" s="447" t="s">
        <v>3491</v>
      </c>
      <c r="D186" s="604" t="s">
        <v>345</v>
      </c>
      <c r="E186" s="605">
        <v>1</v>
      </c>
      <c r="F186" s="605">
        <v>10010</v>
      </c>
      <c r="G186" s="605">
        <f xml:space="preserve">E186*F186</f>
        <v>10010</v>
      </c>
    </row>
    <row r="187" customFormat="1" customHeight="1" outlineLevel="1" spans="1:7">
      <c r="A187" s="33">
        <v>89.3</v>
      </c>
      <c r="B187" s="603" t="s">
        <v>3487</v>
      </c>
      <c r="C187" s="447" t="s">
        <v>3488</v>
      </c>
      <c r="D187" s="604" t="s">
        <v>345</v>
      </c>
      <c r="E187" s="605">
        <v>4</v>
      </c>
      <c r="F187" s="605">
        <v>18000</v>
      </c>
      <c r="G187" s="605">
        <f xml:space="preserve">E187*F187</f>
        <v>72000</v>
      </c>
    </row>
    <row r="188" customFormat="1" customHeight="1" outlineLevel="1" spans="1:7">
      <c r="A188" s="33">
        <v>89.4</v>
      </c>
      <c r="B188" s="603" t="s">
        <v>3487</v>
      </c>
      <c r="C188" s="447" t="s">
        <v>3492</v>
      </c>
      <c r="D188" s="604" t="s">
        <v>345</v>
      </c>
      <c r="E188" s="605">
        <v>2</v>
      </c>
      <c r="F188" s="605">
        <v>18000</v>
      </c>
      <c r="G188" s="605">
        <f xml:space="preserve">E188*F188</f>
        <v>36000</v>
      </c>
    </row>
    <row r="189" customFormat="1" ht="38" customHeight="1" spans="1:7">
      <c r="A189" s="33">
        <v>90</v>
      </c>
      <c r="B189" s="603" t="s">
        <v>3493</v>
      </c>
      <c r="C189" s="447" t="s">
        <v>3494</v>
      </c>
      <c r="D189" s="604" t="s">
        <v>345</v>
      </c>
      <c r="E189" s="605">
        <v>4</v>
      </c>
      <c r="F189" s="605">
        <v>11074</v>
      </c>
      <c r="G189" s="605">
        <f xml:space="preserve">E189*F189</f>
        <v>44296</v>
      </c>
    </row>
    <row r="190" customFormat="1" ht="33" customHeight="1" spans="1:7">
      <c r="A190" s="33">
        <v>91</v>
      </c>
      <c r="B190" s="603" t="s">
        <v>3495</v>
      </c>
      <c r="C190" s="447" t="s">
        <v>3496</v>
      </c>
      <c r="D190" s="604" t="s">
        <v>345</v>
      </c>
      <c r="E190" s="605">
        <f xml:space="preserve">SUM(E191:E193)</f>
        <v>11</v>
      </c>
      <c r="F190" s="605">
        <f xml:space="preserve">G190/E190</f>
        <v>14149.0909090909</v>
      </c>
      <c r="G190" s="605">
        <f xml:space="preserve">SUM(G191:G193)</f>
        <v>155640</v>
      </c>
    </row>
    <row r="191" customFormat="1" customHeight="1" outlineLevel="1" spans="1:7">
      <c r="A191" s="33">
        <v>91.1</v>
      </c>
      <c r="B191" s="603" t="s">
        <v>3495</v>
      </c>
      <c r="C191" s="447" t="s">
        <v>3496</v>
      </c>
      <c r="D191" s="604" t="s">
        <v>345</v>
      </c>
      <c r="E191" s="605">
        <v>5</v>
      </c>
      <c r="F191" s="605">
        <v>15000</v>
      </c>
      <c r="G191" s="605">
        <f xml:space="preserve">E191*F191</f>
        <v>75000</v>
      </c>
    </row>
    <row r="192" customFormat="1" customHeight="1" outlineLevel="1" spans="1:7">
      <c r="A192" s="33">
        <v>91.2</v>
      </c>
      <c r="B192" s="603" t="s">
        <v>3495</v>
      </c>
      <c r="C192" s="447" t="s">
        <v>3497</v>
      </c>
      <c r="D192" s="604" t="s">
        <v>345</v>
      </c>
      <c r="E192" s="605">
        <v>3</v>
      </c>
      <c r="F192" s="605">
        <v>15000</v>
      </c>
      <c r="G192" s="605">
        <f xml:space="preserve">E192*F192</f>
        <v>45000</v>
      </c>
    </row>
    <row r="193" customFormat="1" customHeight="1" outlineLevel="1" spans="1:7">
      <c r="A193" s="33">
        <v>91.3</v>
      </c>
      <c r="B193" s="603" t="s">
        <v>3498</v>
      </c>
      <c r="C193" s="447" t="s">
        <v>3499</v>
      </c>
      <c r="D193" s="604" t="s">
        <v>345</v>
      </c>
      <c r="E193" s="605">
        <v>3</v>
      </c>
      <c r="F193" s="605">
        <v>11880</v>
      </c>
      <c r="G193" s="605">
        <f xml:space="preserve">E193*F193</f>
        <v>35640</v>
      </c>
    </row>
    <row r="194" customFormat="1" ht="36" customHeight="1" spans="1:7">
      <c r="A194" s="33">
        <v>92</v>
      </c>
      <c r="B194" s="603" t="s">
        <v>3500</v>
      </c>
      <c r="C194" s="447" t="s">
        <v>3501</v>
      </c>
      <c r="D194" s="604" t="s">
        <v>345</v>
      </c>
      <c r="E194" s="605">
        <v>1</v>
      </c>
      <c r="F194" s="605">
        <v>24000</v>
      </c>
      <c r="G194" s="605">
        <v>24000</v>
      </c>
    </row>
    <row r="195" customFormat="1" ht="36" customHeight="1" spans="1:7">
      <c r="A195" s="33">
        <v>93</v>
      </c>
      <c r="B195" s="603" t="s">
        <v>3502</v>
      </c>
      <c r="C195" s="447" t="s">
        <v>3503</v>
      </c>
      <c r="D195" s="604" t="s">
        <v>345</v>
      </c>
      <c r="E195" s="605">
        <v>12</v>
      </c>
      <c r="F195" s="605">
        <v>21360</v>
      </c>
      <c r="G195" s="605">
        <f xml:space="preserve">E195*F195</f>
        <v>256320</v>
      </c>
    </row>
    <row r="196" customFormat="1" customHeight="1" spans="1:7">
      <c r="A196" s="33">
        <v>94</v>
      </c>
      <c r="B196" s="603" t="s">
        <v>3504</v>
      </c>
      <c r="C196" s="447" t="s">
        <v>3505</v>
      </c>
      <c r="D196" s="604" t="s">
        <v>345</v>
      </c>
      <c r="E196" s="605">
        <v>3</v>
      </c>
      <c r="F196" s="605">
        <v>9800</v>
      </c>
      <c r="G196" s="605">
        <f xml:space="preserve">E196*F196</f>
        <v>29400</v>
      </c>
    </row>
    <row r="197" customFormat="1" customHeight="1" spans="1:7">
      <c r="A197" s="33">
        <v>95</v>
      </c>
      <c r="B197" s="603" t="s">
        <v>3506</v>
      </c>
      <c r="C197" s="447" t="s">
        <v>3501</v>
      </c>
      <c r="D197" s="604" t="s">
        <v>345</v>
      </c>
      <c r="E197" s="605">
        <v>1</v>
      </c>
      <c r="F197" s="605">
        <v>24000</v>
      </c>
      <c r="G197" s="605">
        <v>24000</v>
      </c>
    </row>
    <row r="198" customFormat="1" customHeight="1" spans="1:7">
      <c r="A198" s="33">
        <v>96</v>
      </c>
      <c r="B198" s="603" t="s">
        <v>3507</v>
      </c>
      <c r="C198" s="447" t="s">
        <v>3508</v>
      </c>
      <c r="D198" s="604" t="s">
        <v>345</v>
      </c>
      <c r="E198" s="605">
        <v>7</v>
      </c>
      <c r="F198" s="605">
        <v>13500</v>
      </c>
      <c r="G198" s="605">
        <f xml:space="preserve">E198*F198</f>
        <v>94500</v>
      </c>
    </row>
    <row r="199" customFormat="1" customHeight="1" spans="1:7">
      <c r="A199" s="33">
        <v>97</v>
      </c>
      <c r="B199" s="603" t="s">
        <v>3509</v>
      </c>
      <c r="C199" s="447" t="s">
        <v>3510</v>
      </c>
      <c r="D199" s="604" t="s">
        <v>345</v>
      </c>
      <c r="E199" s="605">
        <v>4</v>
      </c>
      <c r="F199" s="605">
        <v>9600</v>
      </c>
      <c r="G199" s="605">
        <v>38400</v>
      </c>
    </row>
    <row r="200" customFormat="1" customHeight="1" spans="1:7">
      <c r="A200" s="33">
        <v>98</v>
      </c>
      <c r="B200" s="603" t="s">
        <v>3511</v>
      </c>
      <c r="C200" s="447" t="s">
        <v>3512</v>
      </c>
      <c r="D200" s="604" t="s">
        <v>345</v>
      </c>
      <c r="E200" s="605">
        <v>2</v>
      </c>
      <c r="F200" s="605">
        <v>10024</v>
      </c>
      <c r="G200" s="605">
        <v>20048</v>
      </c>
    </row>
    <row r="201" customFormat="1" customHeight="1" spans="1:7">
      <c r="A201" s="33">
        <v>99</v>
      </c>
      <c r="B201" s="603" t="s">
        <v>3513</v>
      </c>
      <c r="C201" s="447" t="s">
        <v>3512</v>
      </c>
      <c r="D201" s="604" t="s">
        <v>345</v>
      </c>
      <c r="E201" s="605">
        <v>3</v>
      </c>
      <c r="F201" s="605">
        <v>7760</v>
      </c>
      <c r="G201" s="605">
        <f xml:space="preserve">E201*F201</f>
        <v>23280</v>
      </c>
    </row>
    <row r="202" customFormat="1" customHeight="1" spans="1:7">
      <c r="A202" s="33">
        <v>100</v>
      </c>
      <c r="B202" s="603" t="s">
        <v>3514</v>
      </c>
      <c r="C202" s="447" t="s">
        <v>3515</v>
      </c>
      <c r="D202" s="604" t="s">
        <v>345</v>
      </c>
      <c r="E202" s="605">
        <v>1</v>
      </c>
      <c r="F202" s="605">
        <v>8400</v>
      </c>
      <c r="G202" s="605">
        <v>8400</v>
      </c>
    </row>
    <row r="203" customFormat="1" customHeight="1" spans="1:7">
      <c r="A203" s="33">
        <v>101</v>
      </c>
      <c r="B203" s="603" t="s">
        <v>3516</v>
      </c>
      <c r="C203" s="447" t="s">
        <v>3296</v>
      </c>
      <c r="D203" s="604" t="s">
        <v>345</v>
      </c>
      <c r="E203" s="605">
        <v>1</v>
      </c>
      <c r="F203" s="605">
        <v>5220</v>
      </c>
      <c r="G203" s="605">
        <v>5220</v>
      </c>
    </row>
    <row r="204" customFormat="1" customHeight="1" spans="1:7">
      <c r="A204" s="33">
        <v>102</v>
      </c>
      <c r="B204" s="603" t="s">
        <v>3517</v>
      </c>
      <c r="C204" s="447" t="s">
        <v>3518</v>
      </c>
      <c r="D204" s="604" t="s">
        <v>345</v>
      </c>
      <c r="E204" s="605">
        <v>1</v>
      </c>
      <c r="F204" s="605">
        <v>4500</v>
      </c>
      <c r="G204" s="605">
        <v>4500</v>
      </c>
    </row>
    <row r="205" customFormat="1" ht="35" customHeight="1" spans="1:7">
      <c r="A205" s="33">
        <v>103</v>
      </c>
      <c r="B205" s="603" t="s">
        <v>3519</v>
      </c>
      <c r="C205" s="447" t="s">
        <v>3520</v>
      </c>
      <c r="D205" s="604" t="s">
        <v>345</v>
      </c>
      <c r="E205" s="605">
        <v>2</v>
      </c>
      <c r="F205" s="605">
        <v>8100</v>
      </c>
      <c r="G205" s="605">
        <f xml:space="preserve">E205*F205</f>
        <v>16200</v>
      </c>
    </row>
    <row r="206" customFormat="1" customHeight="1" spans="1:7">
      <c r="A206" s="33">
        <v>104</v>
      </c>
      <c r="B206" s="603" t="s">
        <v>3521</v>
      </c>
      <c r="C206" s="447" t="s">
        <v>3522</v>
      </c>
      <c r="D206" s="604" t="s">
        <v>345</v>
      </c>
      <c r="E206" s="605">
        <f xml:space="preserve">SUM(E207:E210)</f>
        <v>4</v>
      </c>
      <c r="F206" s="605">
        <f xml:space="preserve">G206/E206</f>
        <v>69100</v>
      </c>
      <c r="G206" s="605">
        <f xml:space="preserve">SUM(G207:G210)</f>
        <v>276400</v>
      </c>
    </row>
    <row r="207" customFormat="1" customHeight="1" outlineLevel="1" spans="1:7">
      <c r="A207" s="33">
        <v>104.1</v>
      </c>
      <c r="B207" s="603" t="s">
        <v>3521</v>
      </c>
      <c r="C207" s="447" t="s">
        <v>3523</v>
      </c>
      <c r="D207" s="604" t="s">
        <v>345</v>
      </c>
      <c r="E207" s="605">
        <v>1</v>
      </c>
      <c r="F207" s="605">
        <v>52500</v>
      </c>
      <c r="G207" s="605">
        <f xml:space="preserve">E207*F207</f>
        <v>52500</v>
      </c>
    </row>
    <row r="208" customFormat="1" customHeight="1" outlineLevel="1" spans="1:7">
      <c r="A208" s="33">
        <v>104.2</v>
      </c>
      <c r="B208" s="603" t="s">
        <v>3521</v>
      </c>
      <c r="C208" s="447" t="s">
        <v>3524</v>
      </c>
      <c r="D208" s="604" t="s">
        <v>345</v>
      </c>
      <c r="E208" s="605">
        <v>1</v>
      </c>
      <c r="F208" s="605">
        <v>79500</v>
      </c>
      <c r="G208" s="605">
        <f xml:space="preserve">E208*F208</f>
        <v>79500</v>
      </c>
    </row>
    <row r="209" customFormat="1" customHeight="1" outlineLevel="1" spans="1:7">
      <c r="A209" s="33">
        <v>104.3</v>
      </c>
      <c r="B209" s="603" t="s">
        <v>3521</v>
      </c>
      <c r="C209" s="447" t="s">
        <v>3525</v>
      </c>
      <c r="D209" s="604" t="s">
        <v>345</v>
      </c>
      <c r="E209" s="605">
        <v>1</v>
      </c>
      <c r="F209" s="605">
        <v>79500</v>
      </c>
      <c r="G209" s="605">
        <f xml:space="preserve">E209*F209</f>
        <v>79500</v>
      </c>
    </row>
    <row r="210" customFormat="1" customHeight="1" outlineLevel="1" spans="1:7">
      <c r="A210" s="33">
        <v>104.4</v>
      </c>
      <c r="B210" s="603" t="s">
        <v>3521</v>
      </c>
      <c r="C210" s="447" t="s">
        <v>3522</v>
      </c>
      <c r="D210" s="604" t="s">
        <v>345</v>
      </c>
      <c r="E210" s="605">
        <v>1</v>
      </c>
      <c r="F210" s="605">
        <v>64900</v>
      </c>
      <c r="G210" s="605">
        <f xml:space="preserve">E210*F210</f>
        <v>64900</v>
      </c>
    </row>
    <row r="211" customFormat="1" customHeight="1" spans="1:7">
      <c r="A211" s="33">
        <v>105</v>
      </c>
      <c r="B211" s="603" t="s">
        <v>3526</v>
      </c>
      <c r="C211" s="447" t="s">
        <v>3527</v>
      </c>
      <c r="D211" s="604" t="s">
        <v>345</v>
      </c>
      <c r="E211" s="605">
        <v>4</v>
      </c>
      <c r="F211" s="605">
        <v>4000</v>
      </c>
      <c r="G211" s="605">
        <v>16000</v>
      </c>
    </row>
    <row r="212" customFormat="1" customHeight="1" spans="1:7">
      <c r="A212" s="33">
        <v>106</v>
      </c>
      <c r="B212" s="603" t="s">
        <v>3528</v>
      </c>
      <c r="C212" s="447" t="s">
        <v>3529</v>
      </c>
      <c r="D212" s="604" t="s">
        <v>345</v>
      </c>
      <c r="E212" s="605">
        <f xml:space="preserve">SUM(E213:E250)</f>
        <v>96</v>
      </c>
      <c r="F212" s="605">
        <f xml:space="preserve">G212/E212</f>
        <v>2808.33333333333</v>
      </c>
      <c r="G212" s="605">
        <f xml:space="preserve">SUM(G213:G250)</f>
        <v>269600</v>
      </c>
    </row>
    <row r="213" customFormat="1" customHeight="1" outlineLevel="1" spans="1:7">
      <c r="A213" s="33">
        <v>106.1</v>
      </c>
      <c r="B213" s="603" t="s">
        <v>3528</v>
      </c>
      <c r="C213" s="447" t="s">
        <v>3530</v>
      </c>
      <c r="D213" s="604" t="s">
        <v>345</v>
      </c>
      <c r="E213" s="605">
        <v>6</v>
      </c>
      <c r="F213" s="605">
        <v>2560</v>
      </c>
      <c r="G213" s="605">
        <v>15360</v>
      </c>
    </row>
    <row r="214" customFormat="1" customHeight="1" outlineLevel="1" spans="1:7">
      <c r="A214" s="33">
        <v>106.2</v>
      </c>
      <c r="B214" s="603" t="s">
        <v>3528</v>
      </c>
      <c r="C214" s="447" t="s">
        <v>3531</v>
      </c>
      <c r="D214" s="604" t="s">
        <v>345</v>
      </c>
      <c r="E214" s="605">
        <v>1</v>
      </c>
      <c r="F214" s="605">
        <v>2640</v>
      </c>
      <c r="G214" s="605">
        <v>2640</v>
      </c>
    </row>
    <row r="215" customFormat="1" customHeight="1" outlineLevel="1" spans="1:7">
      <c r="A215" s="33">
        <v>106.3</v>
      </c>
      <c r="B215" s="603" t="s">
        <v>3528</v>
      </c>
      <c r="C215" s="447" t="s">
        <v>3532</v>
      </c>
      <c r="D215" s="604" t="s">
        <v>345</v>
      </c>
      <c r="E215" s="605">
        <v>1</v>
      </c>
      <c r="F215" s="605">
        <v>2640</v>
      </c>
      <c r="G215" s="605">
        <v>2640</v>
      </c>
    </row>
    <row r="216" customFormat="1" customHeight="1" outlineLevel="1" spans="1:7">
      <c r="A216" s="33">
        <v>106.4</v>
      </c>
      <c r="B216" s="603" t="s">
        <v>3528</v>
      </c>
      <c r="C216" s="447" t="s">
        <v>3533</v>
      </c>
      <c r="D216" s="604" t="s">
        <v>345</v>
      </c>
      <c r="E216" s="605">
        <v>1</v>
      </c>
      <c r="F216" s="605">
        <v>2680</v>
      </c>
      <c r="G216" s="605">
        <v>2680</v>
      </c>
    </row>
    <row r="217" customFormat="1" customHeight="1" outlineLevel="1" spans="1:7">
      <c r="A217" s="33">
        <v>106.5</v>
      </c>
      <c r="B217" s="603" t="s">
        <v>3528</v>
      </c>
      <c r="C217" s="447" t="s">
        <v>3534</v>
      </c>
      <c r="D217" s="604" t="s">
        <v>345</v>
      </c>
      <c r="E217" s="605">
        <v>2</v>
      </c>
      <c r="F217" s="605">
        <v>2720</v>
      </c>
      <c r="G217" s="605">
        <v>5440</v>
      </c>
    </row>
    <row r="218" customFormat="1" customHeight="1" outlineLevel="1" spans="1:7">
      <c r="A218" s="33">
        <v>106.6</v>
      </c>
      <c r="B218" s="603" t="s">
        <v>3528</v>
      </c>
      <c r="C218" s="447" t="s">
        <v>3535</v>
      </c>
      <c r="D218" s="604" t="s">
        <v>345</v>
      </c>
      <c r="E218" s="605">
        <v>13</v>
      </c>
      <c r="F218" s="605">
        <v>2720</v>
      </c>
      <c r="G218" s="605">
        <v>35360</v>
      </c>
    </row>
    <row r="219" customFormat="1" customHeight="1" outlineLevel="1" spans="1:7">
      <c r="A219" s="33">
        <v>106.7</v>
      </c>
      <c r="B219" s="603" t="s">
        <v>3528</v>
      </c>
      <c r="C219" s="447" t="s">
        <v>3535</v>
      </c>
      <c r="D219" s="604" t="s">
        <v>345</v>
      </c>
      <c r="E219" s="605">
        <v>1</v>
      </c>
      <c r="F219" s="605">
        <v>2880</v>
      </c>
      <c r="G219" s="605">
        <v>2880</v>
      </c>
    </row>
    <row r="220" customFormat="1" customHeight="1" outlineLevel="1" spans="1:7">
      <c r="A220" s="33">
        <v>106.8</v>
      </c>
      <c r="B220" s="603" t="s">
        <v>3528</v>
      </c>
      <c r="C220" s="447" t="s">
        <v>3536</v>
      </c>
      <c r="D220" s="604" t="s">
        <v>345</v>
      </c>
      <c r="E220" s="605">
        <v>1</v>
      </c>
      <c r="F220" s="605">
        <v>2800</v>
      </c>
      <c r="G220" s="605">
        <v>2800</v>
      </c>
    </row>
    <row r="221" customFormat="1" customHeight="1" outlineLevel="1" spans="1:7">
      <c r="A221" s="33">
        <v>106.9</v>
      </c>
      <c r="B221" s="603" t="s">
        <v>3528</v>
      </c>
      <c r="C221" s="447" t="s">
        <v>3537</v>
      </c>
      <c r="D221" s="604" t="s">
        <v>345</v>
      </c>
      <c r="E221" s="605">
        <v>3</v>
      </c>
      <c r="F221" s="605">
        <v>2880</v>
      </c>
      <c r="G221" s="605">
        <v>8640</v>
      </c>
    </row>
    <row r="222" customFormat="1" customHeight="1" outlineLevel="1" spans="1:7">
      <c r="A222" s="607">
        <v>106.1</v>
      </c>
      <c r="B222" s="603" t="s">
        <v>3528</v>
      </c>
      <c r="C222" s="447" t="s">
        <v>3538</v>
      </c>
      <c r="D222" s="604" t="s">
        <v>345</v>
      </c>
      <c r="E222" s="605">
        <v>1</v>
      </c>
      <c r="F222" s="605">
        <v>2920</v>
      </c>
      <c r="G222" s="605">
        <v>2920</v>
      </c>
    </row>
    <row r="223" customFormat="1" customHeight="1" outlineLevel="1" spans="1:7">
      <c r="A223" s="33">
        <v>106.11</v>
      </c>
      <c r="B223" s="603" t="s">
        <v>3528</v>
      </c>
      <c r="C223" s="447" t="s">
        <v>3539</v>
      </c>
      <c r="D223" s="604" t="s">
        <v>345</v>
      </c>
      <c r="E223" s="605">
        <v>1</v>
      </c>
      <c r="F223" s="605">
        <v>2920</v>
      </c>
      <c r="G223" s="605">
        <v>2920</v>
      </c>
    </row>
    <row r="224" customFormat="1" customHeight="1" outlineLevel="1" spans="1:7">
      <c r="A224" s="607">
        <v>106.12</v>
      </c>
      <c r="B224" s="603" t="s">
        <v>3528</v>
      </c>
      <c r="C224" s="447" t="s">
        <v>3540</v>
      </c>
      <c r="D224" s="604" t="s">
        <v>345</v>
      </c>
      <c r="E224" s="605">
        <v>1</v>
      </c>
      <c r="F224" s="605">
        <v>2920</v>
      </c>
      <c r="G224" s="605">
        <v>2920</v>
      </c>
    </row>
    <row r="225" customFormat="1" customHeight="1" outlineLevel="1" spans="1:7">
      <c r="A225" s="33">
        <v>106.13</v>
      </c>
      <c r="B225" s="603" t="s">
        <v>3528</v>
      </c>
      <c r="C225" s="447" t="s">
        <v>3541</v>
      </c>
      <c r="D225" s="604" t="s">
        <v>345</v>
      </c>
      <c r="E225" s="605">
        <v>1</v>
      </c>
      <c r="F225" s="605">
        <v>2960</v>
      </c>
      <c r="G225" s="605">
        <v>2960</v>
      </c>
    </row>
    <row r="226" customFormat="1" customHeight="1" outlineLevel="1" spans="1:7">
      <c r="A226" s="607">
        <v>106.14</v>
      </c>
      <c r="B226" s="603" t="s">
        <v>3528</v>
      </c>
      <c r="C226" s="447" t="s">
        <v>3542</v>
      </c>
      <c r="D226" s="604" t="s">
        <v>345</v>
      </c>
      <c r="E226" s="605">
        <v>1</v>
      </c>
      <c r="F226" s="605">
        <v>3200</v>
      </c>
      <c r="G226" s="605">
        <v>3200</v>
      </c>
    </row>
    <row r="227" customFormat="1" customHeight="1" outlineLevel="1" spans="1:7">
      <c r="A227" s="33">
        <v>106.15</v>
      </c>
      <c r="B227" s="603" t="s">
        <v>3528</v>
      </c>
      <c r="C227" s="447" t="s">
        <v>3543</v>
      </c>
      <c r="D227" s="604" t="s">
        <v>345</v>
      </c>
      <c r="E227" s="605">
        <v>7</v>
      </c>
      <c r="F227" s="605">
        <v>2960</v>
      </c>
      <c r="G227" s="605">
        <v>20720</v>
      </c>
    </row>
    <row r="228" customFormat="1" customHeight="1" outlineLevel="1" spans="1:7">
      <c r="A228" s="607">
        <v>106.16</v>
      </c>
      <c r="B228" s="603" t="s">
        <v>3528</v>
      </c>
      <c r="C228" s="447" t="s">
        <v>3544</v>
      </c>
      <c r="D228" s="604" t="s">
        <v>345</v>
      </c>
      <c r="E228" s="605">
        <v>2</v>
      </c>
      <c r="F228" s="605">
        <v>2960</v>
      </c>
      <c r="G228" s="605">
        <v>5920</v>
      </c>
    </row>
    <row r="229" customFormat="1" customHeight="1" outlineLevel="1" spans="1:7">
      <c r="A229" s="33">
        <v>106.17</v>
      </c>
      <c r="B229" s="603" t="s">
        <v>3528</v>
      </c>
      <c r="C229" s="447" t="s">
        <v>3545</v>
      </c>
      <c r="D229" s="604" t="s">
        <v>345</v>
      </c>
      <c r="E229" s="605">
        <v>1</v>
      </c>
      <c r="F229" s="605">
        <v>2960</v>
      </c>
      <c r="G229" s="605">
        <v>2960</v>
      </c>
    </row>
    <row r="230" customFormat="1" customHeight="1" outlineLevel="1" spans="1:7">
      <c r="A230" s="607">
        <v>106.18</v>
      </c>
      <c r="B230" s="603" t="s">
        <v>3528</v>
      </c>
      <c r="C230" s="447" t="s">
        <v>3546</v>
      </c>
      <c r="D230" s="604" t="s">
        <v>345</v>
      </c>
      <c r="E230" s="605">
        <v>2</v>
      </c>
      <c r="F230" s="605">
        <v>3040</v>
      </c>
      <c r="G230" s="605">
        <v>6080</v>
      </c>
    </row>
    <row r="231" customFormat="1" customHeight="1" outlineLevel="1" spans="1:7">
      <c r="A231" s="33">
        <v>106.19</v>
      </c>
      <c r="B231" s="603" t="s">
        <v>3528</v>
      </c>
      <c r="C231" s="447" t="s">
        <v>3547</v>
      </c>
      <c r="D231" s="604" t="s">
        <v>345</v>
      </c>
      <c r="E231" s="605">
        <v>2</v>
      </c>
      <c r="F231" s="605">
        <v>3040</v>
      </c>
      <c r="G231" s="605">
        <v>6080</v>
      </c>
    </row>
    <row r="232" customFormat="1" customHeight="1" outlineLevel="1" spans="1:7">
      <c r="A232" s="607">
        <v>106.2</v>
      </c>
      <c r="B232" s="603" t="s">
        <v>3528</v>
      </c>
      <c r="C232" s="447" t="s">
        <v>3548</v>
      </c>
      <c r="D232" s="604" t="s">
        <v>345</v>
      </c>
      <c r="E232" s="605">
        <v>7</v>
      </c>
      <c r="F232" s="605">
        <v>3200</v>
      </c>
      <c r="G232" s="605">
        <v>22400</v>
      </c>
    </row>
    <row r="233" customFormat="1" customHeight="1" outlineLevel="1" spans="1:7">
      <c r="A233" s="33">
        <v>106.21</v>
      </c>
      <c r="B233" s="603" t="s">
        <v>3528</v>
      </c>
      <c r="C233" s="447" t="s">
        <v>3549</v>
      </c>
      <c r="D233" s="604" t="s">
        <v>345</v>
      </c>
      <c r="E233" s="605">
        <v>3</v>
      </c>
      <c r="F233" s="605">
        <v>3200</v>
      </c>
      <c r="G233" s="605">
        <v>9600</v>
      </c>
    </row>
    <row r="234" customFormat="1" customHeight="1" outlineLevel="1" spans="1:7">
      <c r="A234" s="607">
        <v>106.22</v>
      </c>
      <c r="B234" s="603" t="s">
        <v>3528</v>
      </c>
      <c r="C234" s="447" t="s">
        <v>3550</v>
      </c>
      <c r="D234" s="604" t="s">
        <v>345</v>
      </c>
      <c r="E234" s="605">
        <v>8</v>
      </c>
      <c r="F234" s="605">
        <v>3200</v>
      </c>
      <c r="G234" s="605">
        <v>25600</v>
      </c>
    </row>
    <row r="235" customFormat="1" customHeight="1" outlineLevel="1" spans="1:7">
      <c r="A235" s="33">
        <v>106.23</v>
      </c>
      <c r="B235" s="603" t="s">
        <v>3528</v>
      </c>
      <c r="C235" s="447" t="s">
        <v>3551</v>
      </c>
      <c r="D235" s="604" t="s">
        <v>345</v>
      </c>
      <c r="E235" s="605">
        <v>2</v>
      </c>
      <c r="F235" s="605">
        <v>3200</v>
      </c>
      <c r="G235" s="605">
        <v>6400</v>
      </c>
    </row>
    <row r="236" customFormat="1" customHeight="1" outlineLevel="1" spans="1:7">
      <c r="A236" s="607">
        <v>106.24</v>
      </c>
      <c r="B236" s="603" t="s">
        <v>3528</v>
      </c>
      <c r="C236" s="447" t="s">
        <v>3529</v>
      </c>
      <c r="D236" s="604" t="s">
        <v>345</v>
      </c>
      <c r="E236" s="605">
        <v>4</v>
      </c>
      <c r="F236" s="605">
        <v>3680</v>
      </c>
      <c r="G236" s="605">
        <v>14720</v>
      </c>
    </row>
    <row r="237" customFormat="1" customHeight="1" outlineLevel="1" spans="1:7">
      <c r="A237" s="33">
        <v>106.25</v>
      </c>
      <c r="B237" s="603" t="s">
        <v>3528</v>
      </c>
      <c r="C237" s="447" t="s">
        <v>3552</v>
      </c>
      <c r="D237" s="604" t="s">
        <v>345</v>
      </c>
      <c r="E237" s="605">
        <v>1</v>
      </c>
      <c r="F237" s="605">
        <v>3520</v>
      </c>
      <c r="G237" s="605">
        <v>3520</v>
      </c>
    </row>
    <row r="238" customFormat="1" customHeight="1" outlineLevel="1" spans="1:7">
      <c r="A238" s="607">
        <v>106.26</v>
      </c>
      <c r="B238" s="603" t="s">
        <v>3528</v>
      </c>
      <c r="C238" s="447" t="s">
        <v>3553</v>
      </c>
      <c r="D238" s="604" t="s">
        <v>345</v>
      </c>
      <c r="E238" s="605">
        <v>2</v>
      </c>
      <c r="F238" s="605">
        <v>2040</v>
      </c>
      <c r="G238" s="605">
        <v>4080</v>
      </c>
    </row>
    <row r="239" customFormat="1" customHeight="1" outlineLevel="1" spans="1:7">
      <c r="A239" s="33">
        <v>106.27</v>
      </c>
      <c r="B239" s="603" t="s">
        <v>3528</v>
      </c>
      <c r="C239" s="447" t="s">
        <v>3554</v>
      </c>
      <c r="D239" s="604" t="s">
        <v>345</v>
      </c>
      <c r="E239" s="605">
        <v>1</v>
      </c>
      <c r="F239" s="605">
        <v>2080</v>
      </c>
      <c r="G239" s="605">
        <v>2080</v>
      </c>
    </row>
    <row r="240" customFormat="1" customHeight="1" outlineLevel="1" spans="1:7">
      <c r="A240" s="607">
        <v>106.28</v>
      </c>
      <c r="B240" s="603" t="s">
        <v>3528</v>
      </c>
      <c r="C240" s="447" t="s">
        <v>3555</v>
      </c>
      <c r="D240" s="604" t="s">
        <v>345</v>
      </c>
      <c r="E240" s="605">
        <v>1</v>
      </c>
      <c r="F240" s="605">
        <v>2120</v>
      </c>
      <c r="G240" s="605">
        <v>2120</v>
      </c>
    </row>
    <row r="241" customFormat="1" customHeight="1" outlineLevel="1" spans="1:7">
      <c r="A241" s="33">
        <v>106.29</v>
      </c>
      <c r="B241" s="603" t="s">
        <v>3528</v>
      </c>
      <c r="C241" s="447" t="s">
        <v>3556</v>
      </c>
      <c r="D241" s="604" t="s">
        <v>345</v>
      </c>
      <c r="E241" s="605">
        <v>1</v>
      </c>
      <c r="F241" s="605">
        <v>2120</v>
      </c>
      <c r="G241" s="605">
        <v>2120</v>
      </c>
    </row>
    <row r="242" customFormat="1" customHeight="1" outlineLevel="1" spans="1:7">
      <c r="A242" s="607">
        <v>106.3</v>
      </c>
      <c r="B242" s="603" t="s">
        <v>3528</v>
      </c>
      <c r="C242" s="447" t="s">
        <v>3557</v>
      </c>
      <c r="D242" s="604" t="s">
        <v>345</v>
      </c>
      <c r="E242" s="605">
        <v>2</v>
      </c>
      <c r="F242" s="605">
        <v>2200</v>
      </c>
      <c r="G242" s="605">
        <v>4400</v>
      </c>
    </row>
    <row r="243" customFormat="1" customHeight="1" outlineLevel="1" spans="1:7">
      <c r="A243" s="33">
        <v>106.31</v>
      </c>
      <c r="B243" s="603" t="s">
        <v>3528</v>
      </c>
      <c r="C243" s="447" t="s">
        <v>3558</v>
      </c>
      <c r="D243" s="604" t="s">
        <v>345</v>
      </c>
      <c r="E243" s="605">
        <v>1</v>
      </c>
      <c r="F243" s="605">
        <v>2240</v>
      </c>
      <c r="G243" s="605">
        <v>2240</v>
      </c>
    </row>
    <row r="244" customFormat="1" customHeight="1" outlineLevel="1" spans="1:7">
      <c r="A244" s="607">
        <v>106.32</v>
      </c>
      <c r="B244" s="603" t="s">
        <v>3528</v>
      </c>
      <c r="C244" s="447" t="s">
        <v>3558</v>
      </c>
      <c r="D244" s="604" t="s">
        <v>345</v>
      </c>
      <c r="E244" s="605">
        <v>1</v>
      </c>
      <c r="F244" s="605">
        <v>2560</v>
      </c>
      <c r="G244" s="605">
        <v>2560</v>
      </c>
    </row>
    <row r="245" customFormat="1" customHeight="1" outlineLevel="1" spans="1:7">
      <c r="A245" s="33">
        <v>106.33</v>
      </c>
      <c r="B245" s="603" t="s">
        <v>3528</v>
      </c>
      <c r="C245" s="447" t="s">
        <v>3559</v>
      </c>
      <c r="D245" s="604" t="s">
        <v>345</v>
      </c>
      <c r="E245" s="605">
        <v>2</v>
      </c>
      <c r="F245" s="605">
        <v>2240</v>
      </c>
      <c r="G245" s="605">
        <v>4480</v>
      </c>
    </row>
    <row r="246" customFormat="1" customHeight="1" outlineLevel="1" spans="1:7">
      <c r="A246" s="607">
        <v>106.34</v>
      </c>
      <c r="B246" s="603" t="s">
        <v>3528</v>
      </c>
      <c r="C246" s="447" t="s">
        <v>3560</v>
      </c>
      <c r="D246" s="604" t="s">
        <v>345</v>
      </c>
      <c r="E246" s="605">
        <v>1</v>
      </c>
      <c r="F246" s="605">
        <v>2280</v>
      </c>
      <c r="G246" s="605">
        <v>2280</v>
      </c>
    </row>
    <row r="247" customFormat="1" customHeight="1" outlineLevel="1" spans="1:7">
      <c r="A247" s="33">
        <v>106.35</v>
      </c>
      <c r="B247" s="603" t="s">
        <v>3528</v>
      </c>
      <c r="C247" s="447" t="s">
        <v>3561</v>
      </c>
      <c r="D247" s="604" t="s">
        <v>345</v>
      </c>
      <c r="E247" s="605">
        <v>1</v>
      </c>
      <c r="F247" s="605">
        <v>2280</v>
      </c>
      <c r="G247" s="605">
        <v>2280</v>
      </c>
    </row>
    <row r="248" customFormat="1" customHeight="1" outlineLevel="1" spans="1:7">
      <c r="A248" s="607">
        <v>106.36</v>
      </c>
      <c r="B248" s="603" t="s">
        <v>3528</v>
      </c>
      <c r="C248" s="447" t="s">
        <v>3562</v>
      </c>
      <c r="D248" s="604" t="s">
        <v>345</v>
      </c>
      <c r="E248" s="605">
        <v>5</v>
      </c>
      <c r="F248" s="605">
        <v>2320</v>
      </c>
      <c r="G248" s="605">
        <v>11600</v>
      </c>
    </row>
    <row r="249" customFormat="1" customHeight="1" outlineLevel="1" spans="1:7">
      <c r="A249" s="33">
        <v>106.37</v>
      </c>
      <c r="B249" s="603" t="s">
        <v>3528</v>
      </c>
      <c r="C249" s="447" t="s">
        <v>3563</v>
      </c>
      <c r="D249" s="604" t="s">
        <v>345</v>
      </c>
      <c r="E249" s="605">
        <v>1</v>
      </c>
      <c r="F249" s="605">
        <v>2400</v>
      </c>
      <c r="G249" s="605">
        <v>2400</v>
      </c>
    </row>
    <row r="250" customFormat="1" customHeight="1" outlineLevel="1" spans="1:7">
      <c r="A250" s="607">
        <v>106.38</v>
      </c>
      <c r="B250" s="603" t="s">
        <v>3528</v>
      </c>
      <c r="C250" s="447" t="s">
        <v>3564</v>
      </c>
      <c r="D250" s="604" t="s">
        <v>345</v>
      </c>
      <c r="E250" s="605">
        <v>4</v>
      </c>
      <c r="F250" s="605">
        <v>2400</v>
      </c>
      <c r="G250" s="605">
        <v>9600</v>
      </c>
    </row>
    <row r="251" customFormat="1" customHeight="1" spans="1:7">
      <c r="A251" s="33">
        <v>107</v>
      </c>
      <c r="B251" s="603" t="s">
        <v>3565</v>
      </c>
      <c r="C251" s="447" t="s">
        <v>3566</v>
      </c>
      <c r="D251" s="604" t="s">
        <v>345</v>
      </c>
      <c r="E251" s="605">
        <v>3</v>
      </c>
      <c r="F251" s="605">
        <v>7250</v>
      </c>
      <c r="G251" s="605">
        <v>21750</v>
      </c>
    </row>
    <row r="252" customFormat="1" customHeight="1" spans="1:7">
      <c r="A252" s="33">
        <v>108</v>
      </c>
      <c r="B252" s="603" t="s">
        <v>3567</v>
      </c>
      <c r="C252" s="447" t="s">
        <v>3568</v>
      </c>
      <c r="D252" s="604" t="s">
        <v>345</v>
      </c>
      <c r="E252" s="605">
        <v>7</v>
      </c>
      <c r="F252" s="605">
        <v>3840</v>
      </c>
      <c r="G252" s="605">
        <v>26880</v>
      </c>
    </row>
    <row r="253" customFormat="1" ht="34" customHeight="1" spans="1:7">
      <c r="A253" s="33">
        <v>109</v>
      </c>
      <c r="B253" s="603" t="s">
        <v>3569</v>
      </c>
      <c r="C253" s="447" t="s">
        <v>3570</v>
      </c>
      <c r="D253" s="604" t="s">
        <v>345</v>
      </c>
      <c r="E253" s="605">
        <f xml:space="preserve">E254+E255</f>
        <v>10</v>
      </c>
      <c r="F253" s="605">
        <f xml:space="preserve">G253/E253</f>
        <v>8073.75</v>
      </c>
      <c r="G253" s="605">
        <f xml:space="preserve">G254+G255</f>
        <v>80737.5</v>
      </c>
    </row>
    <row r="254" customFormat="1" customHeight="1" outlineLevel="1" spans="1:7">
      <c r="A254" s="33">
        <v>109.1</v>
      </c>
      <c r="B254" s="603" t="s">
        <v>3569</v>
      </c>
      <c r="C254" s="447" t="s">
        <v>3571</v>
      </c>
      <c r="D254" s="604" t="s">
        <v>345</v>
      </c>
      <c r="E254" s="605">
        <v>1</v>
      </c>
      <c r="F254" s="605">
        <v>6600</v>
      </c>
      <c r="G254" s="605">
        <v>6600</v>
      </c>
    </row>
    <row r="255" customFormat="1" customHeight="1" outlineLevel="1" spans="1:7">
      <c r="A255" s="33">
        <v>109.2</v>
      </c>
      <c r="B255" s="603" t="s">
        <v>3569</v>
      </c>
      <c r="C255" s="447" t="s">
        <v>3570</v>
      </c>
      <c r="D255" s="604" t="s">
        <v>345</v>
      </c>
      <c r="E255" s="605">
        <v>9</v>
      </c>
      <c r="F255" s="206">
        <v>8237.5</v>
      </c>
      <c r="G255" s="605">
        <f xml:space="preserve">E255*F255</f>
        <v>74137.5</v>
      </c>
    </row>
    <row r="256" customFormat="1" customHeight="1" spans="1:7">
      <c r="A256" s="33">
        <v>110</v>
      </c>
      <c r="B256" s="603" t="s">
        <v>3572</v>
      </c>
      <c r="C256" s="447" t="s">
        <v>3573</v>
      </c>
      <c r="D256" s="604" t="s">
        <v>345</v>
      </c>
      <c r="E256" s="605">
        <v>8</v>
      </c>
      <c r="F256" s="605">
        <v>5400</v>
      </c>
      <c r="G256" s="605">
        <v>43200</v>
      </c>
    </row>
    <row r="257" customFormat="1" customHeight="1" spans="1:7">
      <c r="A257" s="33">
        <v>111</v>
      </c>
      <c r="B257" s="603" t="s">
        <v>3574</v>
      </c>
      <c r="C257" s="447" t="s">
        <v>3575</v>
      </c>
      <c r="D257" s="604" t="s">
        <v>345</v>
      </c>
      <c r="E257" s="605">
        <v>4</v>
      </c>
      <c r="F257" s="206">
        <v>8237.5</v>
      </c>
      <c r="G257" s="605">
        <f xml:space="preserve">E257*F257</f>
        <v>32950</v>
      </c>
    </row>
    <row r="258" customFormat="1" customHeight="1" spans="1:7">
      <c r="A258" s="33">
        <v>112</v>
      </c>
      <c r="B258" s="603" t="s">
        <v>3576</v>
      </c>
      <c r="C258" s="447" t="s">
        <v>3577</v>
      </c>
      <c r="D258" s="604" t="s">
        <v>345</v>
      </c>
      <c r="E258" s="605">
        <f xml:space="preserve">E259+E260</f>
        <v>3</v>
      </c>
      <c r="F258" s="605">
        <f xml:space="preserve">G258/E258</f>
        <v>11780</v>
      </c>
      <c r="G258" s="605">
        <f xml:space="preserve">G259+G260</f>
        <v>35340</v>
      </c>
    </row>
    <row r="259" customFormat="1" customHeight="1" outlineLevel="1" spans="1:7">
      <c r="A259" s="33">
        <v>112.1</v>
      </c>
      <c r="B259" s="603" t="s">
        <v>3576</v>
      </c>
      <c r="C259" s="447" t="s">
        <v>3577</v>
      </c>
      <c r="D259" s="604" t="s">
        <v>345</v>
      </c>
      <c r="E259" s="605">
        <v>2</v>
      </c>
      <c r="F259" s="605">
        <v>11160</v>
      </c>
      <c r="G259" s="605">
        <v>22320</v>
      </c>
    </row>
    <row r="260" customFormat="1" customHeight="1" outlineLevel="1" spans="1:7">
      <c r="A260" s="33">
        <v>112.2</v>
      </c>
      <c r="B260" s="603" t="s">
        <v>3576</v>
      </c>
      <c r="C260" s="447" t="s">
        <v>3577</v>
      </c>
      <c r="D260" s="604" t="s">
        <v>345</v>
      </c>
      <c r="E260" s="605">
        <v>1</v>
      </c>
      <c r="F260" s="605">
        <v>13020</v>
      </c>
      <c r="G260" s="605">
        <v>13020</v>
      </c>
    </row>
    <row r="261" customFormat="1" customHeight="1" spans="1:7">
      <c r="A261" s="33">
        <v>113</v>
      </c>
      <c r="B261" s="603" t="s">
        <v>3578</v>
      </c>
      <c r="C261" s="447" t="s">
        <v>3579</v>
      </c>
      <c r="D261" s="604" t="s">
        <v>345</v>
      </c>
      <c r="E261" s="605">
        <v>1</v>
      </c>
      <c r="F261" s="605">
        <v>13300</v>
      </c>
      <c r="G261" s="605">
        <v>13300</v>
      </c>
    </row>
    <row r="262" customFormat="1" customHeight="1" spans="1:7">
      <c r="A262" s="33">
        <v>114</v>
      </c>
      <c r="B262" s="603" t="s">
        <v>3580</v>
      </c>
      <c r="C262" s="447" t="s">
        <v>3581</v>
      </c>
      <c r="D262" s="604" t="s">
        <v>345</v>
      </c>
      <c r="E262" s="605">
        <f xml:space="preserve">E263+E264</f>
        <v>3</v>
      </c>
      <c r="F262" s="605">
        <f xml:space="preserve">G262/E262</f>
        <v>4933.33333333333</v>
      </c>
      <c r="G262" s="605">
        <f xml:space="preserve">G263+G264</f>
        <v>14800</v>
      </c>
    </row>
    <row r="263" customFormat="1" customHeight="1" outlineLevel="1" spans="1:7">
      <c r="A263" s="33">
        <v>114.1</v>
      </c>
      <c r="B263" s="603" t="s">
        <v>3580</v>
      </c>
      <c r="C263" s="447" t="s">
        <v>3582</v>
      </c>
      <c r="D263" s="604" t="s">
        <v>345</v>
      </c>
      <c r="E263" s="605">
        <v>2</v>
      </c>
      <c r="F263" s="605">
        <v>4900</v>
      </c>
      <c r="G263" s="605">
        <v>9800</v>
      </c>
    </row>
    <row r="264" customFormat="1" customHeight="1" outlineLevel="1" spans="1:7">
      <c r="A264" s="33">
        <v>114.2</v>
      </c>
      <c r="B264" s="603" t="s">
        <v>3580</v>
      </c>
      <c r="C264" s="447" t="s">
        <v>3581</v>
      </c>
      <c r="D264" s="604" t="s">
        <v>345</v>
      </c>
      <c r="E264" s="605">
        <v>1</v>
      </c>
      <c r="F264" s="605">
        <v>5000</v>
      </c>
      <c r="G264" s="605">
        <v>5000</v>
      </c>
    </row>
    <row r="265" customFormat="1" customHeight="1" spans="1:7">
      <c r="A265" s="33">
        <v>115</v>
      </c>
      <c r="B265" s="603" t="s">
        <v>3583</v>
      </c>
      <c r="C265" s="447" t="s">
        <v>3581</v>
      </c>
      <c r="D265" s="604" t="s">
        <v>345</v>
      </c>
      <c r="E265" s="605">
        <f xml:space="preserve">SUM(E266:E270)</f>
        <v>28</v>
      </c>
      <c r="F265" s="605">
        <f xml:space="preserve">G265/E265</f>
        <v>5114.28571428571</v>
      </c>
      <c r="G265" s="605">
        <f xml:space="preserve">SUM(G266:G270)</f>
        <v>143200</v>
      </c>
    </row>
    <row r="266" customFormat="1" customHeight="1" outlineLevel="1" spans="1:7">
      <c r="A266" s="33">
        <v>115.1</v>
      </c>
      <c r="B266" s="603" t="s">
        <v>3583</v>
      </c>
      <c r="C266" s="447" t="s">
        <v>3584</v>
      </c>
      <c r="D266" s="604" t="s">
        <v>345</v>
      </c>
      <c r="E266" s="605">
        <v>1</v>
      </c>
      <c r="F266" s="605">
        <v>4900</v>
      </c>
      <c r="G266" s="605">
        <v>4900</v>
      </c>
    </row>
    <row r="267" customFormat="1" customHeight="1" outlineLevel="1" spans="1:7">
      <c r="A267" s="33">
        <v>115.2</v>
      </c>
      <c r="B267" s="603" t="s">
        <v>3583</v>
      </c>
      <c r="C267" s="447" t="s">
        <v>3582</v>
      </c>
      <c r="D267" s="604" t="s">
        <v>345</v>
      </c>
      <c r="E267" s="605">
        <v>4</v>
      </c>
      <c r="F267" s="605">
        <v>4900</v>
      </c>
      <c r="G267" s="605">
        <v>19600</v>
      </c>
    </row>
    <row r="268" customFormat="1" customHeight="1" outlineLevel="1" spans="1:7">
      <c r="A268" s="33">
        <v>115.3</v>
      </c>
      <c r="B268" s="603" t="s">
        <v>3583</v>
      </c>
      <c r="C268" s="447" t="s">
        <v>3585</v>
      </c>
      <c r="D268" s="604" t="s">
        <v>345</v>
      </c>
      <c r="E268" s="605">
        <v>3</v>
      </c>
      <c r="F268" s="605">
        <v>4900</v>
      </c>
      <c r="G268" s="605">
        <v>14700</v>
      </c>
    </row>
    <row r="269" customFormat="1" customHeight="1" outlineLevel="1" spans="1:7">
      <c r="A269" s="33">
        <v>115.4</v>
      </c>
      <c r="B269" s="603" t="s">
        <v>3583</v>
      </c>
      <c r="C269" s="447" t="s">
        <v>3581</v>
      </c>
      <c r="D269" s="604" t="s">
        <v>345</v>
      </c>
      <c r="E269" s="605">
        <v>16</v>
      </c>
      <c r="F269" s="605">
        <v>5000</v>
      </c>
      <c r="G269" s="605">
        <v>80000</v>
      </c>
    </row>
    <row r="270" customFormat="1" customHeight="1" outlineLevel="1" spans="1:7">
      <c r="A270" s="33">
        <v>115.5</v>
      </c>
      <c r="B270" s="603" t="s">
        <v>3583</v>
      </c>
      <c r="C270" s="447" t="s">
        <v>3581</v>
      </c>
      <c r="D270" s="604" t="s">
        <v>345</v>
      </c>
      <c r="E270" s="605">
        <v>4</v>
      </c>
      <c r="F270" s="605">
        <v>6000</v>
      </c>
      <c r="G270" s="605">
        <v>24000</v>
      </c>
    </row>
    <row r="271" customFormat="1" customHeight="1" spans="1:7">
      <c r="A271" s="33">
        <v>116</v>
      </c>
      <c r="B271" s="603" t="s">
        <v>3586</v>
      </c>
      <c r="C271" s="447" t="s">
        <v>3587</v>
      </c>
      <c r="D271" s="604" t="s">
        <v>345</v>
      </c>
      <c r="E271" s="605">
        <v>1</v>
      </c>
      <c r="F271" s="605">
        <v>3840</v>
      </c>
      <c r="G271" s="605">
        <v>3840</v>
      </c>
    </row>
    <row r="272" customFormat="1" customHeight="1" spans="1:7">
      <c r="A272" s="33">
        <v>117</v>
      </c>
      <c r="B272" s="603" t="s">
        <v>3588</v>
      </c>
      <c r="C272" s="447" t="s">
        <v>3589</v>
      </c>
      <c r="D272" s="604" t="s">
        <v>345</v>
      </c>
      <c r="E272" s="605">
        <f xml:space="preserve">SUM(E273:E290)</f>
        <v>38</v>
      </c>
      <c r="F272" s="605">
        <f xml:space="preserve">G272/E272</f>
        <v>5372.63157894737</v>
      </c>
      <c r="G272" s="605">
        <f xml:space="preserve">SUM(G273:G290)</f>
        <v>204160</v>
      </c>
    </row>
    <row r="273" customFormat="1" customHeight="1" outlineLevel="1" spans="1:7">
      <c r="A273" s="33">
        <v>117.1</v>
      </c>
      <c r="B273" s="603" t="s">
        <v>3588</v>
      </c>
      <c r="C273" s="447" t="s">
        <v>3590</v>
      </c>
      <c r="D273" s="604" t="s">
        <v>345</v>
      </c>
      <c r="E273" s="605">
        <v>2</v>
      </c>
      <c r="F273" s="605">
        <v>4960</v>
      </c>
      <c r="G273" s="605">
        <v>9920</v>
      </c>
    </row>
    <row r="274" customFormat="1" customHeight="1" outlineLevel="1" spans="1:7">
      <c r="A274" s="33">
        <v>117.2</v>
      </c>
      <c r="B274" s="603" t="s">
        <v>3588</v>
      </c>
      <c r="C274" s="447" t="s">
        <v>3591</v>
      </c>
      <c r="D274" s="604" t="s">
        <v>345</v>
      </c>
      <c r="E274" s="605">
        <v>1</v>
      </c>
      <c r="F274" s="605">
        <v>5040</v>
      </c>
      <c r="G274" s="605">
        <v>5040</v>
      </c>
    </row>
    <row r="275" customFormat="1" customHeight="1" outlineLevel="1" spans="1:7">
      <c r="A275" s="33">
        <v>117.3</v>
      </c>
      <c r="B275" s="603" t="s">
        <v>3588</v>
      </c>
      <c r="C275" s="447" t="s">
        <v>3592</v>
      </c>
      <c r="D275" s="604" t="s">
        <v>345</v>
      </c>
      <c r="E275" s="605">
        <v>4</v>
      </c>
      <c r="F275" s="605">
        <v>5120</v>
      </c>
      <c r="G275" s="605">
        <v>20480</v>
      </c>
    </row>
    <row r="276" customFormat="1" customHeight="1" outlineLevel="1" spans="1:7">
      <c r="A276" s="33">
        <v>117.4</v>
      </c>
      <c r="B276" s="603" t="s">
        <v>3588</v>
      </c>
      <c r="C276" s="447" t="s">
        <v>3593</v>
      </c>
      <c r="D276" s="604" t="s">
        <v>345</v>
      </c>
      <c r="E276" s="605">
        <v>1</v>
      </c>
      <c r="F276" s="605">
        <v>5120</v>
      </c>
      <c r="G276" s="605">
        <v>5120</v>
      </c>
    </row>
    <row r="277" customFormat="1" customHeight="1" outlineLevel="1" spans="1:7">
      <c r="A277" s="33">
        <v>117.5</v>
      </c>
      <c r="B277" s="603" t="s">
        <v>3588</v>
      </c>
      <c r="C277" s="447" t="s">
        <v>3594</v>
      </c>
      <c r="D277" s="604" t="s">
        <v>345</v>
      </c>
      <c r="E277" s="605">
        <v>1</v>
      </c>
      <c r="F277" s="605">
        <v>5120</v>
      </c>
      <c r="G277" s="605">
        <v>5120</v>
      </c>
    </row>
    <row r="278" customFormat="1" customHeight="1" outlineLevel="1" spans="1:7">
      <c r="A278" s="33">
        <v>117.6</v>
      </c>
      <c r="B278" s="603" t="s">
        <v>3588</v>
      </c>
      <c r="C278" s="447" t="s">
        <v>3595</v>
      </c>
      <c r="D278" s="604" t="s">
        <v>345</v>
      </c>
      <c r="E278" s="605">
        <v>2</v>
      </c>
      <c r="F278" s="605">
        <v>5200</v>
      </c>
      <c r="G278" s="605">
        <v>10400</v>
      </c>
    </row>
    <row r="279" customFormat="1" customHeight="1" outlineLevel="1" spans="1:7">
      <c r="A279" s="33">
        <v>117.7</v>
      </c>
      <c r="B279" s="603" t="s">
        <v>3588</v>
      </c>
      <c r="C279" s="447" t="s">
        <v>3596</v>
      </c>
      <c r="D279" s="604" t="s">
        <v>345</v>
      </c>
      <c r="E279" s="605">
        <v>1</v>
      </c>
      <c r="F279" s="605">
        <v>5200</v>
      </c>
      <c r="G279" s="605">
        <v>5200</v>
      </c>
    </row>
    <row r="280" customFormat="1" customHeight="1" outlineLevel="1" spans="1:7">
      <c r="A280" s="33">
        <v>117.8</v>
      </c>
      <c r="B280" s="603" t="s">
        <v>3588</v>
      </c>
      <c r="C280" s="447" t="s">
        <v>3597</v>
      </c>
      <c r="D280" s="604" t="s">
        <v>345</v>
      </c>
      <c r="E280" s="605">
        <v>1</v>
      </c>
      <c r="F280" s="605">
        <v>5240</v>
      </c>
      <c r="G280" s="605">
        <v>5240</v>
      </c>
    </row>
    <row r="281" customFormat="1" customHeight="1" outlineLevel="1" spans="1:7">
      <c r="A281" s="33">
        <v>117.9</v>
      </c>
      <c r="B281" s="603" t="s">
        <v>3588</v>
      </c>
      <c r="C281" s="447" t="s">
        <v>3598</v>
      </c>
      <c r="D281" s="604" t="s">
        <v>345</v>
      </c>
      <c r="E281" s="605">
        <v>3</v>
      </c>
      <c r="F281" s="605">
        <v>5280</v>
      </c>
      <c r="G281" s="605">
        <v>15840</v>
      </c>
    </row>
    <row r="282" customFormat="1" customHeight="1" outlineLevel="1" spans="1:7">
      <c r="A282" s="607">
        <v>117.1</v>
      </c>
      <c r="B282" s="603" t="s">
        <v>3588</v>
      </c>
      <c r="C282" s="447" t="s">
        <v>3599</v>
      </c>
      <c r="D282" s="604" t="s">
        <v>345</v>
      </c>
      <c r="E282" s="605">
        <v>2</v>
      </c>
      <c r="F282" s="605">
        <v>5360</v>
      </c>
      <c r="G282" s="605">
        <v>10720</v>
      </c>
    </row>
    <row r="283" customFormat="1" customHeight="1" outlineLevel="1" spans="1:7">
      <c r="A283" s="33">
        <v>117.11</v>
      </c>
      <c r="B283" s="603" t="s">
        <v>3588</v>
      </c>
      <c r="C283" s="447" t="s">
        <v>3600</v>
      </c>
      <c r="D283" s="604" t="s">
        <v>345</v>
      </c>
      <c r="E283" s="605">
        <v>2</v>
      </c>
      <c r="F283" s="605">
        <v>5360</v>
      </c>
      <c r="G283" s="605">
        <v>10720</v>
      </c>
    </row>
    <row r="284" customFormat="1" customHeight="1" outlineLevel="1" spans="1:7">
      <c r="A284" s="607">
        <v>117.12</v>
      </c>
      <c r="B284" s="603" t="s">
        <v>3588</v>
      </c>
      <c r="C284" s="447" t="s">
        <v>3601</v>
      </c>
      <c r="D284" s="604" t="s">
        <v>345</v>
      </c>
      <c r="E284" s="605">
        <v>3</v>
      </c>
      <c r="F284" s="605">
        <v>5520</v>
      </c>
      <c r="G284" s="605">
        <v>16560</v>
      </c>
    </row>
    <row r="285" customFormat="1" customHeight="1" outlineLevel="1" spans="1:7">
      <c r="A285" s="33">
        <v>117.13</v>
      </c>
      <c r="B285" s="603" t="s">
        <v>3588</v>
      </c>
      <c r="C285" s="447" t="s">
        <v>3602</v>
      </c>
      <c r="D285" s="604" t="s">
        <v>345</v>
      </c>
      <c r="E285" s="605">
        <v>1</v>
      </c>
      <c r="F285" s="605">
        <v>5560</v>
      </c>
      <c r="G285" s="605">
        <v>5560</v>
      </c>
    </row>
    <row r="286" customFormat="1" customHeight="1" outlineLevel="1" spans="1:7">
      <c r="A286" s="607">
        <v>117.14</v>
      </c>
      <c r="B286" s="603" t="s">
        <v>3588</v>
      </c>
      <c r="C286" s="447" t="s">
        <v>3603</v>
      </c>
      <c r="D286" s="604" t="s">
        <v>345</v>
      </c>
      <c r="E286" s="605">
        <v>6</v>
      </c>
      <c r="F286" s="605">
        <v>5600</v>
      </c>
      <c r="G286" s="605">
        <v>33600</v>
      </c>
    </row>
    <row r="287" customFormat="1" customHeight="1" outlineLevel="1" spans="1:7">
      <c r="A287" s="33">
        <v>117.15</v>
      </c>
      <c r="B287" s="603" t="s">
        <v>3588</v>
      </c>
      <c r="C287" s="447" t="s">
        <v>3604</v>
      </c>
      <c r="D287" s="604" t="s">
        <v>345</v>
      </c>
      <c r="E287" s="605">
        <v>2</v>
      </c>
      <c r="F287" s="605">
        <v>5600</v>
      </c>
      <c r="G287" s="605">
        <v>11200</v>
      </c>
    </row>
    <row r="288" customFormat="1" customHeight="1" outlineLevel="1" spans="1:7">
      <c r="A288" s="607">
        <v>117.16</v>
      </c>
      <c r="B288" s="603" t="s">
        <v>3588</v>
      </c>
      <c r="C288" s="447" t="s">
        <v>3605</v>
      </c>
      <c r="D288" s="604" t="s">
        <v>345</v>
      </c>
      <c r="E288" s="605">
        <v>2</v>
      </c>
      <c r="F288" s="605">
        <v>6000</v>
      </c>
      <c r="G288" s="605">
        <v>12000</v>
      </c>
    </row>
    <row r="289" customFormat="1" customHeight="1" outlineLevel="1" spans="1:7">
      <c r="A289" s="33">
        <v>117.17</v>
      </c>
      <c r="B289" s="603" t="s">
        <v>3588</v>
      </c>
      <c r="C289" s="447" t="s">
        <v>3589</v>
      </c>
      <c r="D289" s="604" t="s">
        <v>345</v>
      </c>
      <c r="E289" s="605">
        <v>2</v>
      </c>
      <c r="F289" s="605">
        <v>6080</v>
      </c>
      <c r="G289" s="605">
        <v>12160</v>
      </c>
    </row>
    <row r="290" customFormat="1" customHeight="1" outlineLevel="1" spans="1:7">
      <c r="A290" s="607">
        <v>117.18</v>
      </c>
      <c r="B290" s="603" t="s">
        <v>3588</v>
      </c>
      <c r="C290" s="447" t="s">
        <v>3606</v>
      </c>
      <c r="D290" s="604" t="s">
        <v>345</v>
      </c>
      <c r="E290" s="605">
        <v>2</v>
      </c>
      <c r="F290" s="605">
        <v>4640</v>
      </c>
      <c r="G290" s="605">
        <v>9280</v>
      </c>
    </row>
    <row r="291" customFormat="1" ht="35" customHeight="1" spans="1:7">
      <c r="A291" s="33">
        <v>118</v>
      </c>
      <c r="B291" s="603" t="s">
        <v>3607</v>
      </c>
      <c r="C291" s="447" t="s">
        <v>3590</v>
      </c>
      <c r="D291" s="604" t="s">
        <v>345</v>
      </c>
      <c r="E291" s="605">
        <v>1</v>
      </c>
      <c r="F291" s="605">
        <v>7440</v>
      </c>
      <c r="G291" s="605">
        <v>7440</v>
      </c>
    </row>
    <row r="292" customFormat="1" customHeight="1" spans="1:7">
      <c r="A292" s="33">
        <v>119</v>
      </c>
      <c r="B292" s="603" t="s">
        <v>3608</v>
      </c>
      <c r="C292" s="447" t="s">
        <v>3599</v>
      </c>
      <c r="D292" s="604" t="s">
        <v>345</v>
      </c>
      <c r="E292" s="605">
        <v>1</v>
      </c>
      <c r="F292" s="605">
        <v>7360</v>
      </c>
      <c r="G292" s="605">
        <v>7360</v>
      </c>
    </row>
    <row r="293" customFormat="1" customHeight="1" spans="1:7">
      <c r="A293" s="33">
        <v>120</v>
      </c>
      <c r="B293" s="603" t="s">
        <v>3609</v>
      </c>
      <c r="C293" s="447" t="s">
        <v>3610</v>
      </c>
      <c r="D293" s="604" t="s">
        <v>345</v>
      </c>
      <c r="E293" s="605">
        <f xml:space="preserve">SUM(E294:E296)</f>
        <v>23</v>
      </c>
      <c r="F293" s="605">
        <f xml:space="preserve">G293/E293</f>
        <v>6010.4347826087</v>
      </c>
      <c r="G293" s="605">
        <f xml:space="preserve">SUM(G294:G296)</f>
        <v>138240</v>
      </c>
    </row>
    <row r="294" customFormat="1" customHeight="1" outlineLevel="1" spans="1:7">
      <c r="A294" s="33">
        <v>120.1</v>
      </c>
      <c r="B294" s="603" t="s">
        <v>3609</v>
      </c>
      <c r="C294" s="447" t="s">
        <v>3611</v>
      </c>
      <c r="D294" s="604" t="s">
        <v>345</v>
      </c>
      <c r="E294" s="605">
        <v>7</v>
      </c>
      <c r="F294" s="605">
        <v>5760</v>
      </c>
      <c r="G294" s="605">
        <v>40320</v>
      </c>
    </row>
    <row r="295" customFormat="1" customHeight="1" outlineLevel="1" spans="1:7">
      <c r="A295" s="33">
        <v>120.2</v>
      </c>
      <c r="B295" s="603" t="s">
        <v>3609</v>
      </c>
      <c r="C295" s="447" t="s">
        <v>3612</v>
      </c>
      <c r="D295" s="604" t="s">
        <v>345</v>
      </c>
      <c r="E295" s="605">
        <v>4</v>
      </c>
      <c r="F295" s="605">
        <v>6000</v>
      </c>
      <c r="G295" s="605">
        <v>24000</v>
      </c>
    </row>
    <row r="296" customFormat="1" customHeight="1" outlineLevel="1" spans="1:7">
      <c r="A296" s="33">
        <v>120.3</v>
      </c>
      <c r="B296" s="603" t="s">
        <v>3609</v>
      </c>
      <c r="C296" s="447" t="s">
        <v>3610</v>
      </c>
      <c r="D296" s="604" t="s">
        <v>345</v>
      </c>
      <c r="E296" s="605">
        <v>12</v>
      </c>
      <c r="F296" s="605">
        <v>6160</v>
      </c>
      <c r="G296" s="605">
        <v>73920</v>
      </c>
    </row>
    <row r="297" customFormat="1" customHeight="1" spans="1:7">
      <c r="A297" s="33">
        <v>121</v>
      </c>
      <c r="B297" s="603" t="s">
        <v>3613</v>
      </c>
      <c r="C297" s="447" t="s">
        <v>3614</v>
      </c>
      <c r="D297" s="604" t="s">
        <v>345</v>
      </c>
      <c r="E297" s="605">
        <v>1</v>
      </c>
      <c r="F297" s="605">
        <v>8000</v>
      </c>
      <c r="G297" s="605">
        <v>8000</v>
      </c>
    </row>
    <row r="298" customFormat="1" customHeight="1" spans="1:7">
      <c r="A298" s="33">
        <v>122</v>
      </c>
      <c r="B298" s="603" t="s">
        <v>3615</v>
      </c>
      <c r="C298" s="447" t="s">
        <v>3616</v>
      </c>
      <c r="D298" s="604" t="s">
        <v>345</v>
      </c>
      <c r="E298" s="605">
        <v>2</v>
      </c>
      <c r="F298" s="605">
        <v>14800</v>
      </c>
      <c r="G298" s="605">
        <v>29600</v>
      </c>
    </row>
    <row r="299" customFormat="1" customHeight="1" spans="1:7">
      <c r="A299" s="33">
        <v>123</v>
      </c>
      <c r="B299" s="603" t="s">
        <v>3617</v>
      </c>
      <c r="C299" s="447" t="s">
        <v>3296</v>
      </c>
      <c r="D299" s="604" t="s">
        <v>345</v>
      </c>
      <c r="E299" s="605">
        <f xml:space="preserve">E300+E301</f>
        <v>16</v>
      </c>
      <c r="F299" s="605">
        <f xml:space="preserve">G299/E299</f>
        <v>3847.5</v>
      </c>
      <c r="G299" s="605">
        <f xml:space="preserve">G300+G301</f>
        <v>61560</v>
      </c>
    </row>
    <row r="300" customFormat="1" customHeight="1" outlineLevel="1" spans="1:7">
      <c r="A300" s="33">
        <v>123.1</v>
      </c>
      <c r="B300" s="603" t="s">
        <v>3617</v>
      </c>
      <c r="C300" s="447" t="s">
        <v>3297</v>
      </c>
      <c r="D300" s="604" t="s">
        <v>345</v>
      </c>
      <c r="E300" s="605">
        <v>14</v>
      </c>
      <c r="F300" s="605">
        <v>3780</v>
      </c>
      <c r="G300" s="605">
        <v>52920</v>
      </c>
    </row>
    <row r="301" customFormat="1" customHeight="1" outlineLevel="1" spans="1:7">
      <c r="A301" s="33">
        <v>123.2</v>
      </c>
      <c r="B301" s="603" t="s">
        <v>3617</v>
      </c>
      <c r="C301" s="447" t="s">
        <v>3296</v>
      </c>
      <c r="D301" s="604" t="s">
        <v>345</v>
      </c>
      <c r="E301" s="605">
        <v>2</v>
      </c>
      <c r="F301" s="605">
        <v>4320</v>
      </c>
      <c r="G301" s="605">
        <v>8640</v>
      </c>
    </row>
    <row r="302" customFormat="1" customHeight="1" spans="1:7">
      <c r="A302" s="33">
        <v>124</v>
      </c>
      <c r="B302" s="603" t="s">
        <v>3618</v>
      </c>
      <c r="C302" s="447" t="s">
        <v>3297</v>
      </c>
      <c r="D302" s="604" t="s">
        <v>345</v>
      </c>
      <c r="E302" s="605">
        <v>1</v>
      </c>
      <c r="F302" s="605">
        <v>6930</v>
      </c>
      <c r="G302" s="605">
        <v>6930</v>
      </c>
    </row>
    <row r="303" customFormat="1" customHeight="1" spans="1:7">
      <c r="A303" s="33">
        <v>125</v>
      </c>
      <c r="B303" s="603" t="s">
        <v>3619</v>
      </c>
      <c r="C303" s="447" t="s">
        <v>3620</v>
      </c>
      <c r="D303" s="604" t="s">
        <v>345</v>
      </c>
      <c r="E303" s="605">
        <f xml:space="preserve">SUM(E304:E306)</f>
        <v>3</v>
      </c>
      <c r="F303" s="605">
        <v>5040</v>
      </c>
      <c r="G303" s="605">
        <f xml:space="preserve">SUM(G304:G306)</f>
        <v>16560</v>
      </c>
    </row>
    <row r="304" customFormat="1" customHeight="1" outlineLevel="1" spans="1:7">
      <c r="A304" s="33">
        <v>125.1</v>
      </c>
      <c r="B304" s="603" t="s">
        <v>3619</v>
      </c>
      <c r="C304" s="447" t="s">
        <v>3621</v>
      </c>
      <c r="D304" s="604" t="s">
        <v>345</v>
      </c>
      <c r="E304" s="605">
        <v>1</v>
      </c>
      <c r="F304" s="605">
        <v>4860</v>
      </c>
      <c r="G304" s="605">
        <v>4860</v>
      </c>
    </row>
    <row r="305" customFormat="1" customHeight="1" outlineLevel="1" spans="1:7">
      <c r="A305" s="33">
        <v>125.2</v>
      </c>
      <c r="B305" s="603" t="s">
        <v>3619</v>
      </c>
      <c r="C305" s="447" t="s">
        <v>3620</v>
      </c>
      <c r="D305" s="604" t="s">
        <v>345</v>
      </c>
      <c r="E305" s="605">
        <v>1</v>
      </c>
      <c r="F305" s="605">
        <v>5040</v>
      </c>
      <c r="G305" s="605">
        <v>5040</v>
      </c>
    </row>
    <row r="306" customFormat="1" customHeight="1" outlineLevel="1" spans="1:7">
      <c r="A306" s="33">
        <v>125.3</v>
      </c>
      <c r="B306" s="603" t="s">
        <v>3622</v>
      </c>
      <c r="C306" s="447" t="s">
        <v>3623</v>
      </c>
      <c r="D306" s="604" t="s">
        <v>345</v>
      </c>
      <c r="E306" s="605">
        <v>1</v>
      </c>
      <c r="F306" s="605">
        <v>6660</v>
      </c>
      <c r="G306" s="605">
        <v>6660</v>
      </c>
    </row>
    <row r="307" customFormat="1" ht="36" customHeight="1" spans="1:7">
      <c r="A307" s="33">
        <v>126</v>
      </c>
      <c r="B307" s="603" t="s">
        <v>3624</v>
      </c>
      <c r="C307" s="447" t="s">
        <v>3625</v>
      </c>
      <c r="D307" s="604" t="s">
        <v>345</v>
      </c>
      <c r="E307" s="605">
        <v>4</v>
      </c>
      <c r="F307" s="605">
        <v>9600</v>
      </c>
      <c r="G307" s="605">
        <v>38400</v>
      </c>
    </row>
    <row r="308" customFormat="1" ht="36" customHeight="1" spans="1:7">
      <c r="A308" s="33">
        <v>127</v>
      </c>
      <c r="B308" s="603" t="s">
        <v>3626</v>
      </c>
      <c r="C308" s="447" t="s">
        <v>3625</v>
      </c>
      <c r="D308" s="604" t="s">
        <v>345</v>
      </c>
      <c r="E308" s="605">
        <v>8</v>
      </c>
      <c r="F308" s="605">
        <v>13200</v>
      </c>
      <c r="G308" s="605">
        <v>105600</v>
      </c>
    </row>
    <row r="309" customFormat="1" customHeight="1" spans="1:7">
      <c r="A309" s="33">
        <v>128</v>
      </c>
      <c r="B309" s="603" t="s">
        <v>3627</v>
      </c>
      <c r="C309" s="447" t="s">
        <v>3628</v>
      </c>
      <c r="D309" s="604" t="s">
        <v>345</v>
      </c>
      <c r="E309" s="605">
        <f xml:space="preserve">SUM(E310:E312)</f>
        <v>18</v>
      </c>
      <c r="F309" s="605">
        <f xml:space="preserve">G309/E309</f>
        <v>8500</v>
      </c>
      <c r="G309" s="605">
        <f xml:space="preserve">SUM(G310:G312)</f>
        <v>153000</v>
      </c>
    </row>
    <row r="310" customFormat="1" customHeight="1" outlineLevel="1" spans="1:7">
      <c r="A310" s="33">
        <v>128.1</v>
      </c>
      <c r="B310" s="603" t="s">
        <v>3629</v>
      </c>
      <c r="C310" s="447" t="s">
        <v>3630</v>
      </c>
      <c r="D310" s="604" t="s">
        <v>345</v>
      </c>
      <c r="E310" s="605">
        <v>5</v>
      </c>
      <c r="F310" s="605">
        <v>8400</v>
      </c>
      <c r="G310" s="605">
        <v>42000</v>
      </c>
    </row>
    <row r="311" customFormat="1" customHeight="1" outlineLevel="1" spans="1:7">
      <c r="A311" s="33">
        <v>128.2</v>
      </c>
      <c r="B311" s="603" t="s">
        <v>3631</v>
      </c>
      <c r="C311" s="447" t="s">
        <v>3632</v>
      </c>
      <c r="D311" s="604" t="s">
        <v>345</v>
      </c>
      <c r="E311" s="605">
        <v>10</v>
      </c>
      <c r="F311" s="605">
        <v>8400</v>
      </c>
      <c r="G311" s="605">
        <v>84000</v>
      </c>
    </row>
    <row r="312" customFormat="1" customHeight="1" outlineLevel="1" spans="1:7">
      <c r="A312" s="33">
        <v>128.3</v>
      </c>
      <c r="B312" s="603" t="s">
        <v>3627</v>
      </c>
      <c r="C312" s="447" t="s">
        <v>3628</v>
      </c>
      <c r="D312" s="604" t="s">
        <v>345</v>
      </c>
      <c r="E312" s="605">
        <v>3</v>
      </c>
      <c r="F312" s="605">
        <v>9000</v>
      </c>
      <c r="G312" s="605">
        <v>27000</v>
      </c>
    </row>
    <row r="313" customFormat="1" customHeight="1" spans="1:7">
      <c r="A313" s="33">
        <v>129</v>
      </c>
      <c r="B313" s="603" t="s">
        <v>3633</v>
      </c>
      <c r="C313" s="447" t="s">
        <v>3634</v>
      </c>
      <c r="D313" s="604" t="s">
        <v>345</v>
      </c>
      <c r="E313" s="605">
        <v>1</v>
      </c>
      <c r="F313" s="605">
        <v>7900</v>
      </c>
      <c r="G313" s="605">
        <f xml:space="preserve">E313*F313</f>
        <v>7900</v>
      </c>
    </row>
    <row r="314" customFormat="1" customHeight="1" spans="1:7">
      <c r="A314" s="33">
        <v>130</v>
      </c>
      <c r="B314" s="603" t="s">
        <v>499</v>
      </c>
      <c r="C314" s="447" t="s">
        <v>3635</v>
      </c>
      <c r="D314" s="604" t="s">
        <v>345</v>
      </c>
      <c r="E314" s="605">
        <v>2</v>
      </c>
      <c r="F314" s="605">
        <v>2700</v>
      </c>
      <c r="G314" s="605">
        <v>5400</v>
      </c>
    </row>
    <row r="315" customFormat="1" customHeight="1" spans="1:7">
      <c r="A315" s="33">
        <v>131</v>
      </c>
      <c r="B315" s="603" t="s">
        <v>3636</v>
      </c>
      <c r="C315" s="447" t="s">
        <v>3637</v>
      </c>
      <c r="D315" s="604" t="s">
        <v>345</v>
      </c>
      <c r="E315" s="605">
        <v>2</v>
      </c>
      <c r="F315" s="605">
        <v>3600</v>
      </c>
      <c r="G315" s="605">
        <v>7200</v>
      </c>
    </row>
    <row r="316" customFormat="1" customHeight="1" spans="1:7">
      <c r="A316" s="33">
        <v>132</v>
      </c>
      <c r="B316" s="603" t="s">
        <v>3638</v>
      </c>
      <c r="C316" s="447" t="s">
        <v>3639</v>
      </c>
      <c r="D316" s="604" t="s">
        <v>345</v>
      </c>
      <c r="E316" s="605">
        <v>3</v>
      </c>
      <c r="F316" s="605">
        <v>5280</v>
      </c>
      <c r="G316" s="605">
        <v>15840</v>
      </c>
    </row>
    <row r="317" customFormat="1" customHeight="1" spans="1:7">
      <c r="A317" s="33">
        <v>133</v>
      </c>
      <c r="B317" s="603" t="s">
        <v>3640</v>
      </c>
      <c r="C317" s="447" t="s">
        <v>3641</v>
      </c>
      <c r="D317" s="604" t="s">
        <v>345</v>
      </c>
      <c r="E317" s="605">
        <v>2</v>
      </c>
      <c r="F317" s="605">
        <v>6000</v>
      </c>
      <c r="G317" s="605">
        <v>12000</v>
      </c>
    </row>
    <row r="318" customFormat="1" customHeight="1" spans="1:7">
      <c r="A318" s="33">
        <v>134</v>
      </c>
      <c r="B318" s="603" t="s">
        <v>3642</v>
      </c>
      <c r="C318" s="447" t="s">
        <v>3643</v>
      </c>
      <c r="D318" s="604" t="s">
        <v>345</v>
      </c>
      <c r="E318" s="605">
        <v>2</v>
      </c>
      <c r="F318" s="605">
        <v>2520</v>
      </c>
      <c r="G318" s="605">
        <v>5040</v>
      </c>
    </row>
    <row r="319" customFormat="1" ht="33" customHeight="1" spans="1:7">
      <c r="A319" s="33">
        <v>135</v>
      </c>
      <c r="B319" s="603" t="s">
        <v>3644</v>
      </c>
      <c r="C319" s="447" t="s">
        <v>3645</v>
      </c>
      <c r="D319" s="604" t="s">
        <v>345</v>
      </c>
      <c r="E319" s="605">
        <v>14</v>
      </c>
      <c r="F319" s="605">
        <v>10046</v>
      </c>
      <c r="G319" s="605">
        <f xml:space="preserve">E319*F319</f>
        <v>140644</v>
      </c>
    </row>
    <row r="320" customFormat="1" ht="34" customHeight="1" spans="1:7">
      <c r="A320" s="33">
        <v>136</v>
      </c>
      <c r="B320" s="603" t="s">
        <v>3646</v>
      </c>
      <c r="C320" s="447" t="s">
        <v>3645</v>
      </c>
      <c r="D320" s="604" t="s">
        <v>345</v>
      </c>
      <c r="E320" s="605">
        <v>2</v>
      </c>
      <c r="F320" s="605">
        <v>14400</v>
      </c>
      <c r="G320" s="605">
        <v>28800</v>
      </c>
    </row>
    <row r="321" customFormat="1" ht="33" customHeight="1" spans="1:7">
      <c r="A321" s="33">
        <v>137</v>
      </c>
      <c r="B321" s="603" t="s">
        <v>3647</v>
      </c>
      <c r="C321" s="447" t="s">
        <v>3648</v>
      </c>
      <c r="D321" s="604" t="s">
        <v>345</v>
      </c>
      <c r="E321" s="605">
        <v>2</v>
      </c>
      <c r="F321" s="605">
        <v>5400</v>
      </c>
      <c r="G321" s="605">
        <v>10800</v>
      </c>
    </row>
    <row r="322" customFormat="1" customHeight="1" spans="1:7">
      <c r="A322" s="33">
        <v>138</v>
      </c>
      <c r="B322" s="603" t="s">
        <v>3649</v>
      </c>
      <c r="C322" s="606" t="s">
        <v>3650</v>
      </c>
      <c r="D322" s="604" t="s">
        <v>345</v>
      </c>
      <c r="E322" s="605">
        <v>11</v>
      </c>
      <c r="F322" s="605">
        <v>3600</v>
      </c>
      <c r="G322" s="605">
        <v>39600</v>
      </c>
    </row>
    <row r="323" customFormat="1" customHeight="1" spans="1:7">
      <c r="A323" s="33">
        <v>139</v>
      </c>
      <c r="B323" s="603" t="s">
        <v>3651</v>
      </c>
      <c r="C323" s="606" t="s">
        <v>3652</v>
      </c>
      <c r="D323" s="33" t="s">
        <v>3653</v>
      </c>
      <c r="E323" s="605">
        <v>1650</v>
      </c>
      <c r="F323" s="605">
        <v>320</v>
      </c>
      <c r="G323" s="605">
        <v>528000</v>
      </c>
    </row>
    <row r="324" customFormat="1" customHeight="1" spans="1:7">
      <c r="A324" s="33">
        <v>140</v>
      </c>
      <c r="B324" s="603" t="s">
        <v>3654</v>
      </c>
      <c r="C324" s="606" t="s">
        <v>3655</v>
      </c>
      <c r="D324" s="604" t="s">
        <v>341</v>
      </c>
      <c r="E324" s="605">
        <f xml:space="preserve">E325+E326</f>
        <v>550</v>
      </c>
      <c r="F324" s="605">
        <f xml:space="preserve">G324/E324</f>
        <v>65.4545454545455</v>
      </c>
      <c r="G324" s="605">
        <f xml:space="preserve">G325+G326</f>
        <v>36000</v>
      </c>
    </row>
    <row r="325" customFormat="1" customHeight="1" outlineLevel="1" spans="1:7">
      <c r="A325" s="33">
        <v>140.1</v>
      </c>
      <c r="B325" s="603" t="s">
        <v>3654</v>
      </c>
      <c r="C325" s="606" t="s">
        <v>3655</v>
      </c>
      <c r="D325" s="604" t="s">
        <v>341</v>
      </c>
      <c r="E325" s="605">
        <v>500</v>
      </c>
      <c r="F325" s="605">
        <v>60</v>
      </c>
      <c r="G325" s="605">
        <v>30000</v>
      </c>
    </row>
    <row r="326" customFormat="1" customHeight="1" outlineLevel="1" spans="1:7">
      <c r="A326" s="33">
        <v>140.2</v>
      </c>
      <c r="B326" s="603" t="s">
        <v>3654</v>
      </c>
      <c r="C326" s="606" t="s">
        <v>3655</v>
      </c>
      <c r="D326" s="604" t="s">
        <v>341</v>
      </c>
      <c r="E326" s="605">
        <v>50</v>
      </c>
      <c r="F326" s="605">
        <v>120</v>
      </c>
      <c r="G326" s="605">
        <v>6000</v>
      </c>
    </row>
    <row r="327" customFormat="1" customHeight="1" spans="1:7">
      <c r="A327" s="33">
        <v>141</v>
      </c>
      <c r="B327" s="603" t="s">
        <v>3656</v>
      </c>
      <c r="C327" s="447" t="s">
        <v>3657</v>
      </c>
      <c r="D327" s="604" t="s">
        <v>229</v>
      </c>
      <c r="E327" s="605">
        <v>214</v>
      </c>
      <c r="F327" s="605">
        <v>225</v>
      </c>
      <c r="G327" s="605">
        <v>48150</v>
      </c>
    </row>
    <row r="328" customFormat="1" customHeight="1" spans="1:7">
      <c r="A328" s="33">
        <v>142</v>
      </c>
      <c r="B328" s="603" t="s">
        <v>3658</v>
      </c>
      <c r="C328" s="447" t="s">
        <v>3659</v>
      </c>
      <c r="D328" s="604" t="s">
        <v>345</v>
      </c>
      <c r="E328" s="605">
        <v>3</v>
      </c>
      <c r="F328" s="605">
        <v>7470</v>
      </c>
      <c r="G328" s="605">
        <f xml:space="preserve">E328*F328</f>
        <v>22410</v>
      </c>
    </row>
    <row r="329" customFormat="1" ht="38" customHeight="1" spans="1:7">
      <c r="A329" s="33">
        <v>143</v>
      </c>
      <c r="B329" s="603" t="s">
        <v>3660</v>
      </c>
      <c r="C329" s="447" t="s">
        <v>3661</v>
      </c>
      <c r="D329" s="604" t="s">
        <v>345</v>
      </c>
      <c r="E329" s="605">
        <v>7</v>
      </c>
      <c r="F329" s="605">
        <v>13800</v>
      </c>
      <c r="G329" s="605">
        <f xml:space="preserve">E329*F329</f>
        <v>96600</v>
      </c>
    </row>
    <row r="330" customFormat="1" customHeight="1" spans="1:7">
      <c r="A330" s="33">
        <v>144</v>
      </c>
      <c r="B330" s="603" t="s">
        <v>3662</v>
      </c>
      <c r="C330" s="447" t="s">
        <v>3663</v>
      </c>
      <c r="D330" s="604" t="s">
        <v>345</v>
      </c>
      <c r="E330" s="605">
        <f xml:space="preserve">SUM(E331:E353)</f>
        <v>30</v>
      </c>
      <c r="F330" s="605">
        <f xml:space="preserve">G330/E330</f>
        <v>43294.5333333333</v>
      </c>
      <c r="G330" s="605">
        <f xml:space="preserve">SUM(G331:G353)</f>
        <v>1298836</v>
      </c>
    </row>
    <row r="331" customFormat="1" customHeight="1" outlineLevel="1" spans="1:7">
      <c r="A331" s="33">
        <v>144.1</v>
      </c>
      <c r="B331" s="603" t="s">
        <v>3662</v>
      </c>
      <c r="C331" s="447" t="s">
        <v>3664</v>
      </c>
      <c r="D331" s="604" t="s">
        <v>345</v>
      </c>
      <c r="E331" s="605">
        <v>2</v>
      </c>
      <c r="F331" s="605">
        <v>10500</v>
      </c>
      <c r="G331" s="605">
        <v>21000</v>
      </c>
    </row>
    <row r="332" customFormat="1" customHeight="1" outlineLevel="1" spans="1:7">
      <c r="A332" s="33">
        <v>144.2</v>
      </c>
      <c r="B332" s="603" t="s">
        <v>3662</v>
      </c>
      <c r="C332" s="447" t="s">
        <v>3665</v>
      </c>
      <c r="D332" s="604" t="s">
        <v>345</v>
      </c>
      <c r="E332" s="605">
        <v>1</v>
      </c>
      <c r="F332" s="605">
        <v>107100</v>
      </c>
      <c r="G332" s="605">
        <v>107100</v>
      </c>
    </row>
    <row r="333" customFormat="1" customHeight="1" outlineLevel="1" spans="1:7">
      <c r="A333" s="33">
        <v>144.3</v>
      </c>
      <c r="B333" s="603" t="s">
        <v>3662</v>
      </c>
      <c r="C333" s="447" t="s">
        <v>3666</v>
      </c>
      <c r="D333" s="604" t="s">
        <v>345</v>
      </c>
      <c r="E333" s="605">
        <v>2</v>
      </c>
      <c r="F333" s="605">
        <v>13650</v>
      </c>
      <c r="G333" s="605">
        <v>27300</v>
      </c>
    </row>
    <row r="334" customFormat="1" customHeight="1" outlineLevel="1" spans="1:7">
      <c r="A334" s="33">
        <v>144.4</v>
      </c>
      <c r="B334" s="603" t="s">
        <v>3662</v>
      </c>
      <c r="C334" s="447" t="s">
        <v>3667</v>
      </c>
      <c r="D334" s="604" t="s">
        <v>345</v>
      </c>
      <c r="E334" s="605">
        <v>1</v>
      </c>
      <c r="F334" s="605">
        <v>37800</v>
      </c>
      <c r="G334" s="605">
        <v>37800</v>
      </c>
    </row>
    <row r="335" customFormat="1" customHeight="1" outlineLevel="1" spans="1:7">
      <c r="A335" s="33">
        <v>144.5</v>
      </c>
      <c r="B335" s="603" t="s">
        <v>3662</v>
      </c>
      <c r="C335" s="447" t="s">
        <v>3663</v>
      </c>
      <c r="D335" s="604" t="s">
        <v>345</v>
      </c>
      <c r="E335" s="605">
        <v>2</v>
      </c>
      <c r="F335" s="605">
        <v>141750</v>
      </c>
      <c r="G335" s="605">
        <v>283500</v>
      </c>
    </row>
    <row r="336" customFormat="1" customHeight="1" outlineLevel="1" spans="1:7">
      <c r="A336" s="33">
        <v>144.6</v>
      </c>
      <c r="B336" s="603" t="s">
        <v>3662</v>
      </c>
      <c r="C336" s="447" t="s">
        <v>3668</v>
      </c>
      <c r="D336" s="604" t="s">
        <v>345</v>
      </c>
      <c r="E336" s="605">
        <v>2</v>
      </c>
      <c r="F336" s="605">
        <v>14700</v>
      </c>
      <c r="G336" s="605">
        <v>29400</v>
      </c>
    </row>
    <row r="337" customFormat="1" customHeight="1" outlineLevel="1" spans="1:7">
      <c r="A337" s="33">
        <v>144.7</v>
      </c>
      <c r="B337" s="603" t="s">
        <v>3662</v>
      </c>
      <c r="C337" s="447" t="s">
        <v>3669</v>
      </c>
      <c r="D337" s="604" t="s">
        <v>345</v>
      </c>
      <c r="E337" s="605">
        <v>1</v>
      </c>
      <c r="F337" s="605">
        <v>15750</v>
      </c>
      <c r="G337" s="605">
        <v>15750</v>
      </c>
    </row>
    <row r="338" customFormat="1" customHeight="1" outlineLevel="1" spans="1:7">
      <c r="A338" s="33">
        <v>144.8</v>
      </c>
      <c r="B338" s="603" t="s">
        <v>3662</v>
      </c>
      <c r="C338" s="447" t="s">
        <v>3670</v>
      </c>
      <c r="D338" s="604" t="s">
        <v>345</v>
      </c>
      <c r="E338" s="605">
        <v>1</v>
      </c>
      <c r="F338" s="605">
        <v>15750</v>
      </c>
      <c r="G338" s="605">
        <v>15750</v>
      </c>
    </row>
    <row r="339" customFormat="1" customHeight="1" outlineLevel="1" spans="1:7">
      <c r="A339" s="33">
        <v>144.9</v>
      </c>
      <c r="B339" s="603" t="s">
        <v>3662</v>
      </c>
      <c r="C339" s="447" t="s">
        <v>3671</v>
      </c>
      <c r="D339" s="604" t="s">
        <v>345</v>
      </c>
      <c r="E339" s="605">
        <v>1</v>
      </c>
      <c r="F339" s="605">
        <v>18900</v>
      </c>
      <c r="G339" s="605">
        <v>18900</v>
      </c>
    </row>
    <row r="340" customFormat="1" customHeight="1" outlineLevel="1" spans="1:7">
      <c r="A340" s="607">
        <v>144.1</v>
      </c>
      <c r="B340" s="603" t="s">
        <v>3662</v>
      </c>
      <c r="C340" s="447" t="s">
        <v>3672</v>
      </c>
      <c r="D340" s="604" t="s">
        <v>345</v>
      </c>
      <c r="E340" s="605">
        <v>1</v>
      </c>
      <c r="F340" s="605">
        <v>18900</v>
      </c>
      <c r="G340" s="605">
        <v>18900</v>
      </c>
    </row>
    <row r="341" customFormat="1" customHeight="1" outlineLevel="1" spans="1:7">
      <c r="A341" s="33">
        <v>144.11</v>
      </c>
      <c r="B341" s="603" t="s">
        <v>3662</v>
      </c>
      <c r="C341" s="447" t="s">
        <v>3673</v>
      </c>
      <c r="D341" s="604" t="s">
        <v>345</v>
      </c>
      <c r="E341" s="605">
        <v>1</v>
      </c>
      <c r="F341" s="605">
        <v>21000</v>
      </c>
      <c r="G341" s="605">
        <v>21000</v>
      </c>
    </row>
    <row r="342" customFormat="1" customHeight="1" outlineLevel="1" spans="1:7">
      <c r="A342" s="607">
        <v>144.12</v>
      </c>
      <c r="B342" s="603" t="s">
        <v>3662</v>
      </c>
      <c r="C342" s="447" t="s">
        <v>3674</v>
      </c>
      <c r="D342" s="604" t="s">
        <v>345</v>
      </c>
      <c r="E342" s="605">
        <v>1</v>
      </c>
      <c r="F342" s="605">
        <v>22050</v>
      </c>
      <c r="G342" s="605">
        <v>22050</v>
      </c>
    </row>
    <row r="343" customFormat="1" customHeight="1" outlineLevel="1" spans="1:7">
      <c r="A343" s="33">
        <v>144.13</v>
      </c>
      <c r="B343" s="603" t="s">
        <v>3662</v>
      </c>
      <c r="C343" s="447" t="s">
        <v>3675</v>
      </c>
      <c r="D343" s="604" t="s">
        <v>345</v>
      </c>
      <c r="E343" s="605">
        <v>1</v>
      </c>
      <c r="F343" s="605">
        <v>20468</v>
      </c>
      <c r="G343" s="605">
        <f xml:space="preserve">E343*F343</f>
        <v>20468</v>
      </c>
    </row>
    <row r="344" customFormat="1" customHeight="1" outlineLevel="1" spans="1:7">
      <c r="A344" s="607">
        <v>144.14</v>
      </c>
      <c r="B344" s="603" t="s">
        <v>3662</v>
      </c>
      <c r="C344" s="447" t="s">
        <v>3676</v>
      </c>
      <c r="D344" s="604" t="s">
        <v>345</v>
      </c>
      <c r="E344" s="605">
        <v>1</v>
      </c>
      <c r="F344" s="605">
        <v>20468</v>
      </c>
      <c r="G344" s="605">
        <f xml:space="preserve">E344*F344</f>
        <v>20468</v>
      </c>
    </row>
    <row r="345" customFormat="1" customHeight="1" outlineLevel="1" spans="1:7">
      <c r="A345" s="33">
        <v>144.15</v>
      </c>
      <c r="B345" s="603" t="s">
        <v>3662</v>
      </c>
      <c r="C345" s="447" t="s">
        <v>3677</v>
      </c>
      <c r="D345" s="604" t="s">
        <v>345</v>
      </c>
      <c r="E345" s="605">
        <v>1</v>
      </c>
      <c r="F345" s="605">
        <v>27300</v>
      </c>
      <c r="G345" s="605">
        <v>27300</v>
      </c>
    </row>
    <row r="346" customFormat="1" customHeight="1" outlineLevel="1" spans="1:7">
      <c r="A346" s="607">
        <v>144.16</v>
      </c>
      <c r="B346" s="603" t="s">
        <v>3662</v>
      </c>
      <c r="C346" s="447" t="s">
        <v>3678</v>
      </c>
      <c r="D346" s="604" t="s">
        <v>345</v>
      </c>
      <c r="E346" s="605">
        <v>3</v>
      </c>
      <c r="F346" s="605">
        <v>37800</v>
      </c>
      <c r="G346" s="605">
        <v>113400</v>
      </c>
    </row>
    <row r="347" customFormat="1" customHeight="1" outlineLevel="1" spans="1:7">
      <c r="A347" s="33">
        <v>144.17</v>
      </c>
      <c r="B347" s="603" t="s">
        <v>3662</v>
      </c>
      <c r="C347" s="447" t="s">
        <v>3679</v>
      </c>
      <c r="D347" s="604" t="s">
        <v>345</v>
      </c>
      <c r="E347" s="605">
        <v>1</v>
      </c>
      <c r="F347" s="605">
        <v>40950</v>
      </c>
      <c r="G347" s="605">
        <v>40950</v>
      </c>
    </row>
    <row r="348" customFormat="1" customHeight="1" outlineLevel="1" spans="1:7">
      <c r="A348" s="607">
        <v>144.18</v>
      </c>
      <c r="B348" s="603" t="s">
        <v>3662</v>
      </c>
      <c r="C348" s="447" t="s">
        <v>3680</v>
      </c>
      <c r="D348" s="604" t="s">
        <v>345</v>
      </c>
      <c r="E348" s="605">
        <v>1</v>
      </c>
      <c r="F348" s="605">
        <v>54600</v>
      </c>
      <c r="G348" s="605">
        <v>54600</v>
      </c>
    </row>
    <row r="349" customFormat="1" customHeight="1" outlineLevel="1" spans="1:7">
      <c r="A349" s="33">
        <v>144.19</v>
      </c>
      <c r="B349" s="603" t="s">
        <v>3662</v>
      </c>
      <c r="C349" s="447" t="s">
        <v>3681</v>
      </c>
      <c r="D349" s="604" t="s">
        <v>345</v>
      </c>
      <c r="E349" s="605">
        <v>1</v>
      </c>
      <c r="F349" s="605">
        <v>59850</v>
      </c>
      <c r="G349" s="605">
        <v>59850</v>
      </c>
    </row>
    <row r="350" customFormat="1" customHeight="1" outlineLevel="1" spans="1:7">
      <c r="A350" s="607">
        <v>144.2</v>
      </c>
      <c r="B350" s="603" t="s">
        <v>3662</v>
      </c>
      <c r="C350" s="447" t="s">
        <v>3682</v>
      </c>
      <c r="D350" s="604" t="s">
        <v>345</v>
      </c>
      <c r="E350" s="605">
        <v>2</v>
      </c>
      <c r="F350" s="605">
        <v>85050</v>
      </c>
      <c r="G350" s="605">
        <v>170100</v>
      </c>
    </row>
    <row r="351" customFormat="1" customHeight="1" outlineLevel="1" spans="1:7">
      <c r="A351" s="33">
        <v>144.21</v>
      </c>
      <c r="B351" s="603" t="s">
        <v>3662</v>
      </c>
      <c r="C351" s="447" t="s">
        <v>3683</v>
      </c>
      <c r="D351" s="604" t="s">
        <v>345</v>
      </c>
      <c r="E351" s="605">
        <v>1</v>
      </c>
      <c r="F351" s="605">
        <v>96600</v>
      </c>
      <c r="G351" s="605">
        <v>96600</v>
      </c>
    </row>
    <row r="352" customFormat="1" customHeight="1" outlineLevel="1" spans="1:7">
      <c r="A352" s="607">
        <v>144.22</v>
      </c>
      <c r="B352" s="603" t="s">
        <v>3662</v>
      </c>
      <c r="C352" s="447" t="s">
        <v>3684</v>
      </c>
      <c r="D352" s="604" t="s">
        <v>345</v>
      </c>
      <c r="E352" s="605">
        <v>1</v>
      </c>
      <c r="F352" s="605">
        <v>38850</v>
      </c>
      <c r="G352" s="605">
        <v>38850</v>
      </c>
    </row>
    <row r="353" customFormat="1" customHeight="1" outlineLevel="1" spans="1:7">
      <c r="A353" s="33">
        <v>144.23</v>
      </c>
      <c r="B353" s="603" t="s">
        <v>3662</v>
      </c>
      <c r="C353" s="447" t="s">
        <v>3685</v>
      </c>
      <c r="D353" s="604" t="s">
        <v>345</v>
      </c>
      <c r="E353" s="605">
        <v>1</v>
      </c>
      <c r="F353" s="605">
        <v>37800</v>
      </c>
      <c r="G353" s="605">
        <v>37800</v>
      </c>
    </row>
    <row r="354" customFormat="1" customHeight="1" spans="1:7">
      <c r="A354" s="33">
        <v>145</v>
      </c>
      <c r="B354" s="603" t="s">
        <v>3686</v>
      </c>
      <c r="C354" s="447" t="s">
        <v>3687</v>
      </c>
      <c r="D354" s="604" t="s">
        <v>345</v>
      </c>
      <c r="E354" s="605">
        <v>1</v>
      </c>
      <c r="F354" s="605">
        <v>1760</v>
      </c>
      <c r="G354" s="605">
        <v>1760</v>
      </c>
    </row>
    <row r="355" customFormat="1" customHeight="1" spans="1:7">
      <c r="A355" s="33">
        <v>146</v>
      </c>
      <c r="B355" s="603" t="s">
        <v>3688</v>
      </c>
      <c r="C355" s="447" t="s">
        <v>3689</v>
      </c>
      <c r="D355" s="604" t="s">
        <v>345</v>
      </c>
      <c r="E355" s="605">
        <f xml:space="preserve">86+17</f>
        <v>103</v>
      </c>
      <c r="F355" s="605">
        <v>540</v>
      </c>
      <c r="G355" s="605">
        <f xml:space="preserve">E355*F355</f>
        <v>55620</v>
      </c>
    </row>
    <row r="356" customFormat="1" customHeight="1" spans="1:7">
      <c r="A356" s="33">
        <v>147</v>
      </c>
      <c r="B356" s="603" t="s">
        <v>3690</v>
      </c>
      <c r="C356" s="447" t="s">
        <v>3691</v>
      </c>
      <c r="D356" s="604" t="s">
        <v>345</v>
      </c>
      <c r="E356" s="605">
        <v>2</v>
      </c>
      <c r="F356" s="605">
        <v>25600</v>
      </c>
      <c r="G356" s="605">
        <v>51200</v>
      </c>
    </row>
    <row r="357" customFormat="1" customHeight="1" spans="1:7">
      <c r="A357" s="33">
        <v>148</v>
      </c>
      <c r="B357" s="603" t="s">
        <v>3692</v>
      </c>
      <c r="C357" s="447" t="s">
        <v>3693</v>
      </c>
      <c r="D357" s="604" t="s">
        <v>345</v>
      </c>
      <c r="E357" s="605">
        <v>8</v>
      </c>
      <c r="F357" s="605">
        <v>4800</v>
      </c>
      <c r="G357" s="605">
        <v>38400</v>
      </c>
    </row>
    <row r="358" customFormat="1" ht="35" customHeight="1" spans="1:7">
      <c r="A358" s="33">
        <v>149</v>
      </c>
      <c r="B358" s="603" t="s">
        <v>3694</v>
      </c>
      <c r="C358" s="447" t="s">
        <v>3695</v>
      </c>
      <c r="D358" s="604" t="s">
        <v>345</v>
      </c>
      <c r="E358" s="605">
        <v>1</v>
      </c>
      <c r="F358" s="605">
        <v>110400</v>
      </c>
      <c r="G358" s="605">
        <v>110400</v>
      </c>
    </row>
    <row r="359" customFormat="1" customHeight="1" spans="1:7">
      <c r="A359" s="33">
        <v>150</v>
      </c>
      <c r="B359" s="603" t="s">
        <v>3696</v>
      </c>
      <c r="C359" s="447" t="s">
        <v>3697</v>
      </c>
      <c r="D359" s="604" t="s">
        <v>345</v>
      </c>
      <c r="E359" s="605">
        <f xml:space="preserve">134+76</f>
        <v>210</v>
      </c>
      <c r="F359" s="605">
        <v>480</v>
      </c>
      <c r="G359" s="605">
        <f xml:space="preserve">E359*F359</f>
        <v>100800</v>
      </c>
    </row>
    <row r="360" customFormat="1" customHeight="1" spans="1:7">
      <c r="A360" s="33">
        <v>151</v>
      </c>
      <c r="B360" s="603" t="s">
        <v>3698</v>
      </c>
      <c r="C360" s="447" t="s">
        <v>3699</v>
      </c>
      <c r="D360" s="604" t="s">
        <v>345</v>
      </c>
      <c r="E360" s="605">
        <v>2</v>
      </c>
      <c r="F360" s="605">
        <v>28000</v>
      </c>
      <c r="G360" s="605">
        <f xml:space="preserve">E360*F360</f>
        <v>56000</v>
      </c>
    </row>
    <row r="361" customFormat="1" customHeight="1" spans="1:7">
      <c r="A361" s="33">
        <v>152</v>
      </c>
      <c r="B361" s="603" t="s">
        <v>3700</v>
      </c>
      <c r="C361" s="447" t="s">
        <v>3701</v>
      </c>
      <c r="D361" s="604" t="s">
        <v>345</v>
      </c>
      <c r="E361" s="605">
        <f xml:space="preserve">E362+E363</f>
        <v>4</v>
      </c>
      <c r="F361" s="605">
        <f xml:space="preserve">G361/E361</f>
        <v>1680</v>
      </c>
      <c r="G361" s="605">
        <f xml:space="preserve">G362+G363</f>
        <v>6720</v>
      </c>
    </row>
    <row r="362" customFormat="1" customHeight="1" outlineLevel="1" spans="1:7">
      <c r="A362" s="33">
        <v>152.1</v>
      </c>
      <c r="B362" s="603" t="s">
        <v>3700</v>
      </c>
      <c r="C362" s="447" t="s">
        <v>3702</v>
      </c>
      <c r="D362" s="604" t="s">
        <v>345</v>
      </c>
      <c r="E362" s="605">
        <v>3</v>
      </c>
      <c r="F362" s="605">
        <v>1500</v>
      </c>
      <c r="G362" s="605">
        <v>4500</v>
      </c>
    </row>
    <row r="363" customFormat="1" customHeight="1" outlineLevel="1" spans="1:7">
      <c r="A363" s="33">
        <v>152.2</v>
      </c>
      <c r="B363" s="603" t="s">
        <v>3700</v>
      </c>
      <c r="C363" s="447" t="s">
        <v>3701</v>
      </c>
      <c r="D363" s="604" t="s">
        <v>345</v>
      </c>
      <c r="E363" s="605">
        <v>1</v>
      </c>
      <c r="F363" s="605">
        <v>2220</v>
      </c>
      <c r="G363" s="605">
        <v>2220</v>
      </c>
    </row>
    <row r="364" customFormat="1" customHeight="1" spans="1:7">
      <c r="A364" s="33">
        <v>153</v>
      </c>
      <c r="B364" s="603" t="s">
        <v>3703</v>
      </c>
      <c r="C364" s="447" t="s">
        <v>3704</v>
      </c>
      <c r="D364" s="604" t="s">
        <v>345</v>
      </c>
      <c r="E364" s="605">
        <v>4</v>
      </c>
      <c r="F364" s="605">
        <v>1320</v>
      </c>
      <c r="G364" s="605">
        <v>5280</v>
      </c>
    </row>
    <row r="365" customFormat="1" customHeight="1" spans="1:7">
      <c r="A365" s="33">
        <v>154</v>
      </c>
      <c r="B365" s="603" t="s">
        <v>3705</v>
      </c>
      <c r="C365" s="447" t="s">
        <v>3706</v>
      </c>
      <c r="D365" s="604" t="s">
        <v>345</v>
      </c>
      <c r="E365" s="605">
        <v>2</v>
      </c>
      <c r="F365" s="605">
        <v>1980</v>
      </c>
      <c r="G365" s="605">
        <v>3960</v>
      </c>
    </row>
    <row r="366" customFormat="1" customHeight="1" spans="1:7">
      <c r="A366" s="33">
        <v>155</v>
      </c>
      <c r="B366" s="603" t="s">
        <v>3707</v>
      </c>
      <c r="C366" s="447" t="s">
        <v>3708</v>
      </c>
      <c r="D366" s="604" t="s">
        <v>345</v>
      </c>
      <c r="E366" s="605">
        <f xml:space="preserve">SUM(E367:E369)</f>
        <v>12</v>
      </c>
      <c r="F366" s="605">
        <f xml:space="preserve">G366/E366</f>
        <v>2347.5</v>
      </c>
      <c r="G366" s="605">
        <f xml:space="preserve">SUM(G367:G369)</f>
        <v>28170</v>
      </c>
    </row>
    <row r="367" customFormat="1" customHeight="1" outlineLevel="1" spans="1:7">
      <c r="A367" s="33">
        <v>155.1</v>
      </c>
      <c r="B367" s="603" t="s">
        <v>3707</v>
      </c>
      <c r="C367" s="447" t="s">
        <v>3709</v>
      </c>
      <c r="D367" s="604" t="s">
        <v>345</v>
      </c>
      <c r="E367" s="605">
        <v>1</v>
      </c>
      <c r="F367" s="605">
        <v>2250</v>
      </c>
      <c r="G367" s="605">
        <v>2250</v>
      </c>
    </row>
    <row r="368" customFormat="1" customHeight="1" outlineLevel="1" spans="1:7">
      <c r="A368" s="33">
        <v>155.2</v>
      </c>
      <c r="B368" s="603" t="s">
        <v>3707</v>
      </c>
      <c r="C368" s="447" t="s">
        <v>3710</v>
      </c>
      <c r="D368" s="604" t="s">
        <v>345</v>
      </c>
      <c r="E368" s="605">
        <v>2</v>
      </c>
      <c r="F368" s="605">
        <v>2160</v>
      </c>
      <c r="G368" s="605">
        <v>4320</v>
      </c>
    </row>
    <row r="369" customFormat="1" customHeight="1" outlineLevel="1" spans="1:7">
      <c r="A369" s="33">
        <v>155.3</v>
      </c>
      <c r="B369" s="603" t="s">
        <v>3707</v>
      </c>
      <c r="C369" s="447" t="s">
        <v>3708</v>
      </c>
      <c r="D369" s="604" t="s">
        <v>345</v>
      </c>
      <c r="E369" s="605">
        <v>9</v>
      </c>
      <c r="F369" s="605">
        <v>2400</v>
      </c>
      <c r="G369" s="605">
        <v>21600</v>
      </c>
    </row>
    <row r="370" s="575" customFormat="1" customHeight="1" spans="1:7">
      <c r="A370" s="133" t="s">
        <v>43</v>
      </c>
      <c r="B370" s="27" t="s">
        <v>3711</v>
      </c>
      <c r="C370" s="610"/>
      <c r="D370" s="133"/>
      <c r="E370" s="132">
        <f xml:space="preserve">SUM(E371:E379)-E374</f>
        <v>468</v>
      </c>
      <c r="F370" s="132"/>
      <c r="G370" s="132">
        <f xml:space="preserve">SUM(G371:G379)-G374</f>
        <v>1202000</v>
      </c>
    </row>
    <row r="371" customFormat="1" customHeight="1" spans="1:7">
      <c r="A371" s="33">
        <v>1</v>
      </c>
      <c r="B371" s="603" t="s">
        <v>3712</v>
      </c>
      <c r="C371" s="606" t="s">
        <v>3713</v>
      </c>
      <c r="D371" s="604" t="s">
        <v>158</v>
      </c>
      <c r="E371" s="605">
        <v>120</v>
      </c>
      <c r="F371" s="605">
        <v>800</v>
      </c>
      <c r="G371" s="605">
        <v>96000</v>
      </c>
    </row>
    <row r="372" customFormat="1" ht="33" customHeight="1" spans="1:7">
      <c r="A372" s="33">
        <v>2</v>
      </c>
      <c r="B372" s="603" t="s">
        <v>3714</v>
      </c>
      <c r="C372" s="447" t="s">
        <v>3715</v>
      </c>
      <c r="D372" s="604" t="s">
        <v>186</v>
      </c>
      <c r="E372" s="605">
        <v>4</v>
      </c>
      <c r="F372" s="605">
        <v>16000</v>
      </c>
      <c r="G372" s="605">
        <v>64000</v>
      </c>
    </row>
    <row r="373" customFormat="1" ht="35" customHeight="1" spans="1:7">
      <c r="A373" s="33">
        <v>3</v>
      </c>
      <c r="B373" s="603" t="s">
        <v>3716</v>
      </c>
      <c r="C373" s="447" t="s">
        <v>3715</v>
      </c>
      <c r="D373" s="604" t="s">
        <v>186</v>
      </c>
      <c r="E373" s="605">
        <v>4</v>
      </c>
      <c r="F373" s="605">
        <v>16000</v>
      </c>
      <c r="G373" s="605">
        <v>64000</v>
      </c>
    </row>
    <row r="374" customFormat="1" customHeight="1" spans="1:7">
      <c r="A374" s="33">
        <v>4</v>
      </c>
      <c r="B374" s="603" t="s">
        <v>3717</v>
      </c>
      <c r="C374" s="447" t="s">
        <v>3718</v>
      </c>
      <c r="D374" s="604" t="s">
        <v>186</v>
      </c>
      <c r="E374" s="605">
        <f xml:space="preserve">SUM(E375:E378)</f>
        <v>320</v>
      </c>
      <c r="F374" s="605">
        <f xml:space="preserve">G374/E374</f>
        <v>2212.5</v>
      </c>
      <c r="G374" s="605">
        <f xml:space="preserve">SUM(G375:G378)</f>
        <v>708000</v>
      </c>
    </row>
    <row r="375" customFormat="1" customHeight="1" outlineLevel="1" spans="1:7">
      <c r="A375" s="33">
        <v>4.1</v>
      </c>
      <c r="B375" s="603" t="s">
        <v>3717</v>
      </c>
      <c r="C375" s="447" t="s">
        <v>3718</v>
      </c>
      <c r="D375" s="604" t="s">
        <v>186</v>
      </c>
      <c r="E375" s="605">
        <v>120</v>
      </c>
      <c r="F375" s="605">
        <v>2250</v>
      </c>
      <c r="G375" s="605">
        <v>270000</v>
      </c>
    </row>
    <row r="376" customFormat="1" customHeight="1" outlineLevel="1" spans="1:7">
      <c r="A376" s="33">
        <v>4.2</v>
      </c>
      <c r="B376" s="603" t="s">
        <v>3717</v>
      </c>
      <c r="C376" s="447" t="s">
        <v>3719</v>
      </c>
      <c r="D376" s="604" t="s">
        <v>186</v>
      </c>
      <c r="E376" s="605">
        <v>40</v>
      </c>
      <c r="F376" s="605">
        <v>2100</v>
      </c>
      <c r="G376" s="605">
        <v>84000</v>
      </c>
    </row>
    <row r="377" customFormat="1" customHeight="1" outlineLevel="1" spans="1:7">
      <c r="A377" s="33">
        <v>4.3</v>
      </c>
      <c r="B377" s="603" t="s">
        <v>717</v>
      </c>
      <c r="C377" s="447" t="s">
        <v>3718</v>
      </c>
      <c r="D377" s="604" t="s">
        <v>186</v>
      </c>
      <c r="E377" s="605">
        <v>120</v>
      </c>
      <c r="F377" s="605">
        <v>2250</v>
      </c>
      <c r="G377" s="33">
        <v>270000</v>
      </c>
    </row>
    <row r="378" customFormat="1" customHeight="1" outlineLevel="1" spans="1:7">
      <c r="A378" s="33">
        <v>4.4</v>
      </c>
      <c r="B378" s="603" t="s">
        <v>717</v>
      </c>
      <c r="C378" s="447" t="s">
        <v>3719</v>
      </c>
      <c r="D378" s="604" t="s">
        <v>186</v>
      </c>
      <c r="E378" s="605">
        <v>40</v>
      </c>
      <c r="F378" s="605">
        <v>2100</v>
      </c>
      <c r="G378" s="33">
        <v>84000</v>
      </c>
    </row>
    <row r="379" customFormat="1" customHeight="1" spans="1:7">
      <c r="A379" s="33">
        <v>5</v>
      </c>
      <c r="B379" s="603" t="s">
        <v>3720</v>
      </c>
      <c r="C379" s="447" t="s">
        <v>3721</v>
      </c>
      <c r="D379" s="604" t="s">
        <v>186</v>
      </c>
      <c r="E379" s="605">
        <v>20</v>
      </c>
      <c r="F379" s="605">
        <v>13500</v>
      </c>
      <c r="G379" s="605">
        <v>270000</v>
      </c>
    </row>
    <row r="380" s="575" customFormat="1" customHeight="1" spans="1:7">
      <c r="A380" s="134"/>
      <c r="B380" s="27" t="s">
        <v>503</v>
      </c>
      <c r="C380" s="610"/>
      <c r="D380" s="134"/>
      <c r="E380" s="132">
        <f xml:space="preserve">E370+E3</f>
        <v>6589.6</v>
      </c>
      <c r="F380" s="132"/>
      <c r="G380" s="132">
        <f xml:space="preserve">G370+G3</f>
        <v>11094896.35</v>
      </c>
    </row>
  </sheetData>
  <sheetProtection formatCells="0" formatColumns="0" formatRows="0" insertRows="0" insertColumns="0" insertHyperlinks="0" deleteColumns="0" deleteRows="0" sort="0" autoFilter="0" pivotTables="0"/>
  <autoFilter xmlns:etc="http://www.wps.cn/officeDocument/2017/etCustomData" ref="A2:G380" etc:filterBottomFollowUsedRange="0">
    <extLst/>
  </autoFilter>
  <mergeCells count="1">
    <mergeCell ref="A1:G1"/>
  </mergeCells>
  <pageMargins left="0.75" right="0.75" top="1" bottom="1" header="0.5" footer="0.5"/>
  <pageSetup paperSize="9" scale="8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topLeftCell="A3" workbookViewId="0">
      <selection activeCell="C124" sqref="$A1:$XFD1048576"/>
    </sheetView>
  </sheetViews>
  <sheetFormatPr defaultColWidth="9" defaultRowHeight="13.5" outlineLevelCol="5"/>
  <cols>
    <col min="1" max="1" width="36.6333333333333" customWidth="1"/>
    <col min="2" max="2" width="32.6333333333333" customWidth="1"/>
    <col min="3" max="3" width="7.38333333333333"/>
    <col min="4" max="4" width="9.38333333333333"/>
    <col min="5" max="6" width="12"/>
  </cols>
  <sheetData>
    <row r="3" spans="1:6">
      <c r="A3" t="s">
        <v>3242</v>
      </c>
      <c r="B3" t="s">
        <v>504</v>
      </c>
      <c r="C3" t="s">
        <v>150</v>
      </c>
      <c r="D3" t="s">
        <v>3722</v>
      </c>
      <c r="E3" t="s">
        <v>505</v>
      </c>
      <c r="F3" t="s">
        <v>3723</v>
      </c>
    </row>
    <row r="4" spans="1:6">
      <c r="A4" t="s">
        <v>3724</v>
      </c>
      <c r="B4" t="s">
        <v>516</v>
      </c>
      <c r="C4" t="s">
        <v>516</v>
      </c>
      <c r="D4" t="s">
        <v>516</v>
      </c>
    </row>
    <row r="5" spans="1:6">
      <c r="A5" t="s">
        <v>3725</v>
      </c>
      <c r="B5" t="s">
        <v>516</v>
      </c>
      <c r="C5" t="s">
        <v>516</v>
      </c>
      <c r="D5" t="s">
        <v>516</v>
      </c>
    </row>
    <row r="6" spans="1:6">
      <c r="A6" t="s">
        <v>3726</v>
      </c>
      <c r="B6" t="s">
        <v>516</v>
      </c>
      <c r="C6" t="s">
        <v>516</v>
      </c>
      <c r="D6" t="s">
        <v>516</v>
      </c>
    </row>
    <row r="7" spans="1:6">
      <c r="A7" t="s">
        <v>3727</v>
      </c>
      <c r="B7" t="s">
        <v>516</v>
      </c>
      <c r="C7" t="s">
        <v>516</v>
      </c>
      <c r="D7" t="s">
        <v>516</v>
      </c>
    </row>
    <row r="8" spans="1:6">
      <c r="A8" t="s">
        <v>3728</v>
      </c>
      <c r="B8" t="s">
        <v>516</v>
      </c>
      <c r="C8" t="s">
        <v>516</v>
      </c>
      <c r="D8" t="s">
        <v>516</v>
      </c>
    </row>
    <row r="9" spans="1:6">
      <c r="A9" t="s">
        <v>3729</v>
      </c>
      <c r="B9" t="s">
        <v>516</v>
      </c>
      <c r="C9" t="s">
        <v>516</v>
      </c>
      <c r="D9" t="s">
        <v>516</v>
      </c>
    </row>
    <row r="10" spans="1:6">
      <c r="A10" t="s">
        <v>3730</v>
      </c>
      <c r="B10" t="s">
        <v>516</v>
      </c>
      <c r="C10" t="s">
        <v>516</v>
      </c>
      <c r="D10" t="s">
        <v>516</v>
      </c>
    </row>
    <row r="11" spans="1:6">
      <c r="A11" t="s">
        <v>3731</v>
      </c>
      <c r="B11" t="s">
        <v>516</v>
      </c>
      <c r="C11" t="s">
        <v>516</v>
      </c>
      <c r="D11" t="s">
        <v>516</v>
      </c>
    </row>
    <row r="12" spans="1:6">
      <c r="A12" t="s">
        <v>3732</v>
      </c>
      <c r="B12" t="s">
        <v>516</v>
      </c>
      <c r="C12" t="s">
        <v>516</v>
      </c>
      <c r="D12" t="s">
        <v>516</v>
      </c>
    </row>
    <row r="13" spans="1:6">
      <c r="A13" t="s">
        <v>3733</v>
      </c>
      <c r="B13" t="s">
        <v>516</v>
      </c>
      <c r="C13" t="s">
        <v>516</v>
      </c>
      <c r="D13" t="s">
        <v>516</v>
      </c>
    </row>
    <row r="14" spans="1:6">
      <c r="A14" t="s">
        <v>3734</v>
      </c>
      <c r="B14" t="s">
        <v>516</v>
      </c>
      <c r="C14" t="s">
        <v>516</v>
      </c>
      <c r="D14" t="s">
        <v>516</v>
      </c>
    </row>
    <row r="15" spans="1:6">
      <c r="A15" t="s">
        <v>3735</v>
      </c>
      <c r="B15" t="s">
        <v>516</v>
      </c>
      <c r="C15" t="s">
        <v>516</v>
      </c>
      <c r="D15" t="s">
        <v>516</v>
      </c>
    </row>
    <row r="16" spans="1:6">
      <c r="A16" t="s">
        <v>3736</v>
      </c>
      <c r="B16" t="s">
        <v>516</v>
      </c>
      <c r="C16" t="s">
        <v>516</v>
      </c>
      <c r="D16" t="s">
        <v>516</v>
      </c>
    </row>
    <row r="17" spans="1:4">
      <c r="A17" t="s">
        <v>3737</v>
      </c>
      <c r="B17" t="s">
        <v>516</v>
      </c>
      <c r="C17" t="s">
        <v>516</v>
      </c>
      <c r="D17" t="s">
        <v>516</v>
      </c>
    </row>
    <row r="18" spans="1:4">
      <c r="A18" t="s">
        <v>3738</v>
      </c>
      <c r="B18" t="s">
        <v>516</v>
      </c>
      <c r="C18" t="s">
        <v>516</v>
      </c>
      <c r="D18" t="s">
        <v>516</v>
      </c>
    </row>
    <row r="19" spans="1:4">
      <c r="A19" t="s">
        <v>3739</v>
      </c>
      <c r="B19" t="s">
        <v>516</v>
      </c>
      <c r="C19" t="s">
        <v>516</v>
      </c>
      <c r="D19" t="s">
        <v>516</v>
      </c>
    </row>
    <row r="20" spans="1:4">
      <c r="A20" t="s">
        <v>3740</v>
      </c>
      <c r="B20" t="s">
        <v>516</v>
      </c>
      <c r="C20" t="s">
        <v>516</v>
      </c>
      <c r="D20" t="s">
        <v>516</v>
      </c>
    </row>
    <row r="21" spans="1:4">
      <c r="A21" t="s">
        <v>3741</v>
      </c>
      <c r="B21" t="s">
        <v>516</v>
      </c>
      <c r="C21" t="s">
        <v>516</v>
      </c>
      <c r="D21" t="s">
        <v>516</v>
      </c>
    </row>
    <row r="22" spans="1:4">
      <c r="A22" t="s">
        <v>3742</v>
      </c>
      <c r="B22" t="s">
        <v>516</v>
      </c>
      <c r="C22" t="s">
        <v>516</v>
      </c>
      <c r="D22" t="s">
        <v>516</v>
      </c>
    </row>
    <row r="23" spans="1:4">
      <c r="A23" t="s">
        <v>3743</v>
      </c>
      <c r="B23" t="s">
        <v>516</v>
      </c>
      <c r="C23" t="s">
        <v>516</v>
      </c>
      <c r="D23" t="s">
        <v>516</v>
      </c>
    </row>
    <row r="24" spans="1:4">
      <c r="A24" t="s">
        <v>3744</v>
      </c>
      <c r="B24" t="s">
        <v>516</v>
      </c>
      <c r="C24" t="s">
        <v>516</v>
      </c>
      <c r="D24" t="s">
        <v>516</v>
      </c>
    </row>
    <row r="25" spans="1:4">
      <c r="A25" t="s">
        <v>3745</v>
      </c>
      <c r="B25" t="s">
        <v>516</v>
      </c>
      <c r="C25" t="s">
        <v>516</v>
      </c>
      <c r="D25" t="s">
        <v>516</v>
      </c>
    </row>
    <row r="26" spans="1:4">
      <c r="A26" t="s">
        <v>3746</v>
      </c>
      <c r="B26" t="s">
        <v>516</v>
      </c>
      <c r="C26" t="s">
        <v>516</v>
      </c>
      <c r="D26" t="s">
        <v>516</v>
      </c>
    </row>
    <row r="27" spans="1:4">
      <c r="A27" t="s">
        <v>3747</v>
      </c>
      <c r="B27" t="s">
        <v>516</v>
      </c>
      <c r="C27" t="s">
        <v>516</v>
      </c>
      <c r="D27" t="s">
        <v>516</v>
      </c>
    </row>
    <row r="28" spans="1:4">
      <c r="A28" t="s">
        <v>3748</v>
      </c>
      <c r="B28" t="s">
        <v>516</v>
      </c>
      <c r="C28" t="s">
        <v>516</v>
      </c>
      <c r="D28" t="s">
        <v>516</v>
      </c>
    </row>
    <row r="29" spans="1:4">
      <c r="A29" t="s">
        <v>3749</v>
      </c>
      <c r="B29" t="s">
        <v>516</v>
      </c>
      <c r="C29" t="s">
        <v>516</v>
      </c>
      <c r="D29" t="s">
        <v>516</v>
      </c>
    </row>
    <row r="30" spans="1:4">
      <c r="A30" t="s">
        <v>3750</v>
      </c>
      <c r="B30" t="s">
        <v>516</v>
      </c>
      <c r="C30" t="s">
        <v>516</v>
      </c>
      <c r="D30" t="s">
        <v>516</v>
      </c>
    </row>
    <row r="31" spans="1:4">
      <c r="A31" t="s">
        <v>3751</v>
      </c>
      <c r="B31" t="s">
        <v>516</v>
      </c>
      <c r="C31" t="s">
        <v>516</v>
      </c>
      <c r="D31" t="s">
        <v>516</v>
      </c>
    </row>
    <row r="32" spans="1:4">
      <c r="A32" t="s">
        <v>3752</v>
      </c>
      <c r="B32" t="s">
        <v>516</v>
      </c>
      <c r="C32" t="s">
        <v>516</v>
      </c>
      <c r="D32" t="s">
        <v>516</v>
      </c>
    </row>
    <row r="33" spans="1:4">
      <c r="A33" t="s">
        <v>3753</v>
      </c>
      <c r="B33" t="s">
        <v>516</v>
      </c>
      <c r="C33" t="s">
        <v>516</v>
      </c>
      <c r="D33" t="s">
        <v>516</v>
      </c>
    </row>
    <row r="34" spans="1:4">
      <c r="A34" t="s">
        <v>3754</v>
      </c>
      <c r="B34" t="s">
        <v>516</v>
      </c>
      <c r="C34" t="s">
        <v>516</v>
      </c>
      <c r="D34" t="s">
        <v>516</v>
      </c>
    </row>
    <row r="35" spans="1:4">
      <c r="A35" t="s">
        <v>3755</v>
      </c>
      <c r="B35" t="s">
        <v>516</v>
      </c>
      <c r="C35" t="s">
        <v>516</v>
      </c>
      <c r="D35" t="s">
        <v>516</v>
      </c>
    </row>
    <row r="36" spans="1:4">
      <c r="A36" t="s">
        <v>3756</v>
      </c>
      <c r="B36" t="s">
        <v>516</v>
      </c>
      <c r="C36" t="s">
        <v>516</v>
      </c>
      <c r="D36" t="s">
        <v>516</v>
      </c>
    </row>
    <row r="37" spans="1:4">
      <c r="A37" t="s">
        <v>3757</v>
      </c>
      <c r="B37" t="s">
        <v>516</v>
      </c>
      <c r="C37" t="s">
        <v>516</v>
      </c>
      <c r="D37" t="s">
        <v>516</v>
      </c>
    </row>
    <row r="38" spans="1:4">
      <c r="A38" t="s">
        <v>3758</v>
      </c>
      <c r="B38" t="s">
        <v>516</v>
      </c>
      <c r="C38" t="s">
        <v>516</v>
      </c>
      <c r="D38" t="s">
        <v>516</v>
      </c>
    </row>
    <row r="39" spans="1:4">
      <c r="A39" t="s">
        <v>3759</v>
      </c>
      <c r="B39" t="s">
        <v>516</v>
      </c>
      <c r="C39" t="s">
        <v>516</v>
      </c>
      <c r="D39" t="s">
        <v>516</v>
      </c>
    </row>
    <row r="40" spans="1:4">
      <c r="A40" t="s">
        <v>3760</v>
      </c>
      <c r="B40" t="s">
        <v>516</v>
      </c>
      <c r="C40" t="s">
        <v>516</v>
      </c>
      <c r="D40" t="s">
        <v>516</v>
      </c>
    </row>
    <row r="41" spans="1:4">
      <c r="A41" t="s">
        <v>3761</v>
      </c>
      <c r="B41" t="s">
        <v>516</v>
      </c>
      <c r="C41" t="s">
        <v>516</v>
      </c>
      <c r="D41" t="s">
        <v>516</v>
      </c>
    </row>
    <row r="42" spans="1:4">
      <c r="A42" t="s">
        <v>3762</v>
      </c>
      <c r="B42" t="s">
        <v>516</v>
      </c>
      <c r="C42" t="s">
        <v>516</v>
      </c>
      <c r="D42" t="s">
        <v>516</v>
      </c>
    </row>
    <row r="43" spans="1:4">
      <c r="A43" t="s">
        <v>3763</v>
      </c>
      <c r="B43" t="s">
        <v>516</v>
      </c>
      <c r="C43" t="s">
        <v>516</v>
      </c>
      <c r="D43" t="s">
        <v>516</v>
      </c>
    </row>
    <row r="44" spans="1:4">
      <c r="A44" t="s">
        <v>3764</v>
      </c>
      <c r="B44" t="s">
        <v>516</v>
      </c>
      <c r="C44" t="s">
        <v>516</v>
      </c>
      <c r="D44" t="s">
        <v>516</v>
      </c>
    </row>
    <row r="45" spans="1:4">
      <c r="A45" t="s">
        <v>3765</v>
      </c>
      <c r="B45" t="s">
        <v>516</v>
      </c>
      <c r="C45" t="s">
        <v>516</v>
      </c>
      <c r="D45" t="s">
        <v>516</v>
      </c>
    </row>
    <row r="46" spans="1:4">
      <c r="A46" t="s">
        <v>3766</v>
      </c>
      <c r="B46" t="s">
        <v>516</v>
      </c>
      <c r="C46" t="s">
        <v>516</v>
      </c>
      <c r="D46" t="s">
        <v>516</v>
      </c>
    </row>
    <row r="47" spans="1:4">
      <c r="A47" t="s">
        <v>3767</v>
      </c>
      <c r="B47" t="s">
        <v>516</v>
      </c>
      <c r="C47" t="s">
        <v>516</v>
      </c>
      <c r="D47" t="s">
        <v>516</v>
      </c>
    </row>
    <row r="48" spans="1:4">
      <c r="A48" t="s">
        <v>3768</v>
      </c>
      <c r="B48" t="s">
        <v>516</v>
      </c>
      <c r="C48" t="s">
        <v>516</v>
      </c>
      <c r="D48" t="s">
        <v>516</v>
      </c>
    </row>
    <row r="49" spans="1:4">
      <c r="A49" t="s">
        <v>3769</v>
      </c>
      <c r="B49" t="s">
        <v>516</v>
      </c>
      <c r="C49" t="s">
        <v>516</v>
      </c>
      <c r="D49" t="s">
        <v>516</v>
      </c>
    </row>
    <row r="50" spans="1:4">
      <c r="A50" t="s">
        <v>3770</v>
      </c>
      <c r="B50" t="s">
        <v>516</v>
      </c>
      <c r="C50" t="s">
        <v>516</v>
      </c>
      <c r="D50" t="s">
        <v>516</v>
      </c>
    </row>
    <row r="51" spans="1:4">
      <c r="A51" t="s">
        <v>3771</v>
      </c>
      <c r="B51" t="s">
        <v>516</v>
      </c>
      <c r="C51" t="s">
        <v>516</v>
      </c>
      <c r="D51" t="s">
        <v>516</v>
      </c>
    </row>
    <row r="52" spans="1:4">
      <c r="A52" t="s">
        <v>3772</v>
      </c>
      <c r="B52" t="s">
        <v>516</v>
      </c>
      <c r="C52" t="s">
        <v>516</v>
      </c>
      <c r="D52" t="s">
        <v>516</v>
      </c>
    </row>
    <row r="53" spans="1:4">
      <c r="A53" t="s">
        <v>3773</v>
      </c>
      <c r="B53" t="s">
        <v>516</v>
      </c>
      <c r="C53" t="s">
        <v>516</v>
      </c>
      <c r="D53" t="s">
        <v>516</v>
      </c>
    </row>
    <row r="54" spans="1:4">
      <c r="A54" t="s">
        <v>3774</v>
      </c>
      <c r="B54" t="s">
        <v>516</v>
      </c>
      <c r="C54" t="s">
        <v>516</v>
      </c>
      <c r="D54" t="s">
        <v>516</v>
      </c>
    </row>
    <row r="55" spans="1:4">
      <c r="A55" t="s">
        <v>3775</v>
      </c>
      <c r="B55" t="s">
        <v>516</v>
      </c>
      <c r="C55" t="s">
        <v>516</v>
      </c>
      <c r="D55" t="s">
        <v>516</v>
      </c>
    </row>
    <row r="56" spans="1:4">
      <c r="A56" t="s">
        <v>3776</v>
      </c>
      <c r="B56" t="s">
        <v>516</v>
      </c>
      <c r="C56" t="s">
        <v>516</v>
      </c>
      <c r="D56" t="s">
        <v>516</v>
      </c>
    </row>
    <row r="57" spans="1:4">
      <c r="A57" t="s">
        <v>3777</v>
      </c>
      <c r="B57" t="s">
        <v>516</v>
      </c>
      <c r="C57" t="s">
        <v>516</v>
      </c>
      <c r="D57" t="s">
        <v>516</v>
      </c>
    </row>
    <row r="58" spans="1:4">
      <c r="A58" t="s">
        <v>3778</v>
      </c>
      <c r="B58" t="s">
        <v>516</v>
      </c>
      <c r="C58" t="s">
        <v>516</v>
      </c>
      <c r="D58" t="s">
        <v>516</v>
      </c>
    </row>
    <row r="59" spans="1:4">
      <c r="A59" t="s">
        <v>3779</v>
      </c>
      <c r="B59" t="s">
        <v>516</v>
      </c>
      <c r="C59" t="s">
        <v>516</v>
      </c>
      <c r="D59" t="s">
        <v>516</v>
      </c>
    </row>
    <row r="60" spans="1:4">
      <c r="A60" t="s">
        <v>3780</v>
      </c>
      <c r="B60" t="s">
        <v>516</v>
      </c>
      <c r="C60" t="s">
        <v>516</v>
      </c>
      <c r="D60" t="s">
        <v>516</v>
      </c>
    </row>
    <row r="61" spans="1:4">
      <c r="A61" t="s">
        <v>3781</v>
      </c>
      <c r="B61" t="s">
        <v>516</v>
      </c>
      <c r="C61" t="s">
        <v>516</v>
      </c>
      <c r="D61" t="s">
        <v>516</v>
      </c>
    </row>
    <row r="62" spans="1:4">
      <c r="A62" t="s">
        <v>3782</v>
      </c>
      <c r="B62" t="s">
        <v>516</v>
      </c>
      <c r="C62" t="s">
        <v>516</v>
      </c>
      <c r="D62" t="s">
        <v>516</v>
      </c>
    </row>
    <row r="63" spans="1:4">
      <c r="A63" t="s">
        <v>3783</v>
      </c>
      <c r="B63" t="s">
        <v>516</v>
      </c>
      <c r="C63" t="s">
        <v>516</v>
      </c>
      <c r="D63" t="s">
        <v>516</v>
      </c>
    </row>
    <row r="64" spans="1:4">
      <c r="A64" t="s">
        <v>3784</v>
      </c>
      <c r="B64" t="s">
        <v>516</v>
      </c>
      <c r="C64" t="s">
        <v>516</v>
      </c>
      <c r="D64" t="s">
        <v>516</v>
      </c>
    </row>
    <row r="65" spans="1:4">
      <c r="A65" t="s">
        <v>3785</v>
      </c>
      <c r="B65" t="s">
        <v>516</v>
      </c>
      <c r="C65" t="s">
        <v>516</v>
      </c>
      <c r="D65" t="s">
        <v>516</v>
      </c>
    </row>
    <row r="66" spans="1:4">
      <c r="A66" t="s">
        <v>3786</v>
      </c>
      <c r="B66" t="s">
        <v>516</v>
      </c>
      <c r="C66" t="s">
        <v>516</v>
      </c>
      <c r="D66" t="s">
        <v>516</v>
      </c>
    </row>
    <row r="67" spans="1:4">
      <c r="A67" t="s">
        <v>3787</v>
      </c>
      <c r="B67" t="s">
        <v>516</v>
      </c>
      <c r="C67" t="s">
        <v>516</v>
      </c>
      <c r="D67" t="s">
        <v>516</v>
      </c>
    </row>
    <row r="68" spans="1:4">
      <c r="A68" t="s">
        <v>3788</v>
      </c>
      <c r="B68" t="s">
        <v>516</v>
      </c>
      <c r="C68" t="s">
        <v>516</v>
      </c>
      <c r="D68" t="s">
        <v>516</v>
      </c>
    </row>
    <row r="69" spans="1:4">
      <c r="A69" t="s">
        <v>3789</v>
      </c>
      <c r="B69" t="s">
        <v>516</v>
      </c>
      <c r="C69" t="s">
        <v>516</v>
      </c>
      <c r="D69" t="s">
        <v>516</v>
      </c>
    </row>
    <row r="70" spans="1:4">
      <c r="A70" t="s">
        <v>3790</v>
      </c>
      <c r="B70" t="s">
        <v>516</v>
      </c>
      <c r="C70" t="s">
        <v>516</v>
      </c>
      <c r="D70" t="s">
        <v>516</v>
      </c>
    </row>
    <row r="71" spans="1:4">
      <c r="A71" t="s">
        <v>3791</v>
      </c>
      <c r="B71" t="s">
        <v>516</v>
      </c>
      <c r="C71" t="s">
        <v>516</v>
      </c>
      <c r="D71" t="s">
        <v>516</v>
      </c>
    </row>
    <row r="72" spans="1:4">
      <c r="A72" t="s">
        <v>3792</v>
      </c>
      <c r="B72" t="s">
        <v>516</v>
      </c>
      <c r="C72" t="s">
        <v>516</v>
      </c>
      <c r="D72" t="s">
        <v>516</v>
      </c>
    </row>
    <row r="73" spans="1:4">
      <c r="A73" t="s">
        <v>3793</v>
      </c>
      <c r="B73" t="s">
        <v>516</v>
      </c>
      <c r="C73" t="s">
        <v>516</v>
      </c>
      <c r="D73" t="s">
        <v>516</v>
      </c>
    </row>
    <row r="74" spans="1:4">
      <c r="A74" t="s">
        <v>3794</v>
      </c>
      <c r="B74" t="s">
        <v>516</v>
      </c>
      <c r="C74" t="s">
        <v>516</v>
      </c>
      <c r="D74" t="s">
        <v>516</v>
      </c>
    </row>
    <row r="75" spans="1:4">
      <c r="A75" t="s">
        <v>3795</v>
      </c>
      <c r="B75" t="s">
        <v>516</v>
      </c>
      <c r="C75" t="s">
        <v>516</v>
      </c>
      <c r="D75" t="s">
        <v>516</v>
      </c>
    </row>
    <row r="76" spans="1:4">
      <c r="A76" t="s">
        <v>3796</v>
      </c>
      <c r="B76" t="s">
        <v>516</v>
      </c>
      <c r="C76" t="s">
        <v>516</v>
      </c>
      <c r="D76" t="s">
        <v>516</v>
      </c>
    </row>
    <row r="77" spans="1:4">
      <c r="A77" t="s">
        <v>3797</v>
      </c>
      <c r="B77" t="s">
        <v>516</v>
      </c>
      <c r="C77" t="s">
        <v>516</v>
      </c>
      <c r="D77" t="s">
        <v>516</v>
      </c>
    </row>
    <row r="78" spans="1:4">
      <c r="A78" t="s">
        <v>3798</v>
      </c>
      <c r="B78" t="s">
        <v>516</v>
      </c>
      <c r="C78" t="s">
        <v>516</v>
      </c>
      <c r="D78" t="s">
        <v>516</v>
      </c>
    </row>
    <row r="79" spans="1:4">
      <c r="A79" t="s">
        <v>3799</v>
      </c>
      <c r="B79" t="s">
        <v>516</v>
      </c>
      <c r="C79" t="s">
        <v>516</v>
      </c>
      <c r="D79" t="s">
        <v>516</v>
      </c>
    </row>
    <row r="80" spans="1:4">
      <c r="A80" t="s">
        <v>3800</v>
      </c>
      <c r="B80" t="s">
        <v>516</v>
      </c>
      <c r="C80" t="s">
        <v>516</v>
      </c>
      <c r="D80" t="s">
        <v>516</v>
      </c>
    </row>
    <row r="81" spans="1:6">
      <c r="A81" t="s">
        <v>3801</v>
      </c>
      <c r="B81" t="s">
        <v>516</v>
      </c>
      <c r="C81" t="s">
        <v>516</v>
      </c>
      <c r="D81" t="s">
        <v>516</v>
      </c>
    </row>
    <row r="82" spans="1:6">
      <c r="A82" t="s">
        <v>3802</v>
      </c>
      <c r="B82" t="s">
        <v>516</v>
      </c>
      <c r="C82" t="s">
        <v>516</v>
      </c>
      <c r="D82" t="s">
        <v>516</v>
      </c>
    </row>
    <row r="83" spans="1:6">
      <c r="A83" t="s">
        <v>3803</v>
      </c>
      <c r="B83" t="s">
        <v>516</v>
      </c>
      <c r="C83" t="s">
        <v>516</v>
      </c>
      <c r="D83" t="s">
        <v>516</v>
      </c>
    </row>
    <row r="84" spans="1:6">
      <c r="A84" t="s">
        <v>3804</v>
      </c>
      <c r="B84" t="s">
        <v>516</v>
      </c>
      <c r="C84" t="s">
        <v>516</v>
      </c>
      <c r="D84" t="s">
        <v>516</v>
      </c>
    </row>
    <row r="85" spans="1:6">
      <c r="A85" t="s">
        <v>3805</v>
      </c>
      <c r="B85" t="s">
        <v>516</v>
      </c>
      <c r="C85" t="s">
        <v>516</v>
      </c>
      <c r="D85" t="s">
        <v>516</v>
      </c>
    </row>
    <row r="86" spans="1:6">
      <c r="A86" t="s">
        <v>3245</v>
      </c>
      <c r="B86" t="s">
        <v>3806</v>
      </c>
      <c r="C86" t="s">
        <v>345</v>
      </c>
      <c r="D86">
        <v>2240</v>
      </c>
      <c r="E86">
        <v>18</v>
      </c>
      <c r="F86">
        <v>40320</v>
      </c>
    </row>
    <row r="87" spans="1:6">
      <c r="A87" t="s">
        <v>3247</v>
      </c>
      <c r="B87" t="s">
        <v>3807</v>
      </c>
      <c r="C87" t="s">
        <v>345</v>
      </c>
      <c r="D87">
        <v>2280</v>
      </c>
      <c r="E87">
        <v>12</v>
      </c>
      <c r="F87">
        <v>27360</v>
      </c>
    </row>
    <row r="88" spans="1:6">
      <c r="A88" t="s">
        <v>3808</v>
      </c>
      <c r="B88" t="s">
        <v>516</v>
      </c>
      <c r="C88" t="s">
        <v>516</v>
      </c>
      <c r="D88" t="s">
        <v>516</v>
      </c>
    </row>
    <row r="89" spans="1:6">
      <c r="A89" t="s">
        <v>3809</v>
      </c>
      <c r="B89" t="s">
        <v>516</v>
      </c>
      <c r="C89" t="s">
        <v>345</v>
      </c>
      <c r="D89">
        <v>14000</v>
      </c>
      <c r="E89">
        <v>3</v>
      </c>
      <c r="F89">
        <v>42000</v>
      </c>
    </row>
    <row r="90" spans="1:6">
      <c r="A90" t="s">
        <v>3249</v>
      </c>
      <c r="B90" t="s">
        <v>3810</v>
      </c>
      <c r="C90" t="s">
        <v>345</v>
      </c>
      <c r="D90">
        <v>1800</v>
      </c>
      <c r="E90">
        <v>5</v>
      </c>
      <c r="F90">
        <v>9000</v>
      </c>
    </row>
    <row r="91" spans="1:6">
      <c r="A91" t="s">
        <v>3254</v>
      </c>
      <c r="B91" t="s">
        <v>3811</v>
      </c>
      <c r="C91" t="s">
        <v>345</v>
      </c>
      <c r="D91">
        <v>2800</v>
      </c>
      <c r="E91">
        <v>3</v>
      </c>
      <c r="F91">
        <v>8400</v>
      </c>
    </row>
    <row r="92" spans="1:6">
      <c r="A92" t="s">
        <v>3812</v>
      </c>
      <c r="B92" t="s">
        <v>3813</v>
      </c>
      <c r="C92" t="s">
        <v>3814</v>
      </c>
      <c r="D92">
        <v>5</v>
      </c>
      <c r="E92">
        <v>2200</v>
      </c>
      <c r="F92">
        <v>11000</v>
      </c>
    </row>
    <row r="93" spans="1:6">
      <c r="A93" t="s">
        <v>3815</v>
      </c>
      <c r="B93" t="s">
        <v>516</v>
      </c>
      <c r="C93" t="s">
        <v>229</v>
      </c>
      <c r="D93">
        <v>30</v>
      </c>
      <c r="E93">
        <v>500</v>
      </c>
      <c r="F93">
        <v>15000</v>
      </c>
    </row>
    <row r="94" spans="1:6">
      <c r="A94" t="s">
        <v>3816</v>
      </c>
      <c r="B94" t="s">
        <v>3813</v>
      </c>
      <c r="C94" t="s">
        <v>229</v>
      </c>
      <c r="D94">
        <v>8</v>
      </c>
      <c r="E94">
        <v>2200</v>
      </c>
      <c r="F94">
        <v>17600</v>
      </c>
    </row>
    <row r="95" spans="1:6">
      <c r="A95" t="s">
        <v>3817</v>
      </c>
      <c r="B95" t="s">
        <v>3818</v>
      </c>
      <c r="C95" t="s">
        <v>229</v>
      </c>
      <c r="D95">
        <v>18</v>
      </c>
      <c r="E95">
        <v>2200</v>
      </c>
      <c r="F95">
        <v>39600</v>
      </c>
    </row>
    <row r="96" spans="1:6">
      <c r="A96" t="s">
        <v>3819</v>
      </c>
      <c r="B96" t="s">
        <v>3818</v>
      </c>
      <c r="C96" t="s">
        <v>229</v>
      </c>
      <c r="D96">
        <v>9</v>
      </c>
      <c r="E96">
        <v>2200</v>
      </c>
      <c r="F96">
        <v>19800</v>
      </c>
    </row>
    <row r="97" spans="1:6">
      <c r="A97" t="s">
        <v>3259</v>
      </c>
      <c r="B97" t="s">
        <v>3820</v>
      </c>
      <c r="C97" t="s">
        <v>229</v>
      </c>
      <c r="D97">
        <v>360</v>
      </c>
      <c r="E97">
        <v>120</v>
      </c>
      <c r="F97">
        <v>43200</v>
      </c>
    </row>
    <row r="98" spans="1:6">
      <c r="A98" t="s">
        <v>3261</v>
      </c>
      <c r="B98" t="s">
        <v>3820</v>
      </c>
      <c r="C98" t="s">
        <v>229</v>
      </c>
      <c r="D98">
        <v>300</v>
      </c>
      <c r="E98">
        <v>170</v>
      </c>
      <c r="F98">
        <v>51000</v>
      </c>
    </row>
    <row r="99" spans="1:6">
      <c r="A99" t="s">
        <v>3262</v>
      </c>
      <c r="B99" t="s">
        <v>3821</v>
      </c>
      <c r="C99" t="s">
        <v>345</v>
      </c>
      <c r="D99">
        <v>3600</v>
      </c>
      <c r="E99">
        <v>1</v>
      </c>
      <c r="F99">
        <v>3600</v>
      </c>
    </row>
    <row r="100" spans="1:6">
      <c r="A100" t="s">
        <v>3266</v>
      </c>
      <c r="B100" t="s">
        <v>3822</v>
      </c>
      <c r="C100" t="s">
        <v>345</v>
      </c>
      <c r="D100">
        <v>125000</v>
      </c>
      <c r="E100">
        <v>2</v>
      </c>
      <c r="F100">
        <v>250000</v>
      </c>
    </row>
    <row r="101" spans="1:6">
      <c r="A101" t="s">
        <v>3266</v>
      </c>
      <c r="B101" t="s">
        <v>3823</v>
      </c>
      <c r="C101" t="s">
        <v>345</v>
      </c>
      <c r="D101">
        <v>125000</v>
      </c>
      <c r="E101">
        <v>2</v>
      </c>
      <c r="F101">
        <v>250000</v>
      </c>
    </row>
    <row r="102" spans="1:6">
      <c r="A102" t="s">
        <v>3711</v>
      </c>
      <c r="B102" t="s">
        <v>516</v>
      </c>
      <c r="C102" t="s">
        <v>516</v>
      </c>
      <c r="D102" t="s">
        <v>516</v>
      </c>
    </row>
    <row r="103" spans="1:6">
      <c r="A103" t="s">
        <v>3824</v>
      </c>
      <c r="B103" t="s">
        <v>564</v>
      </c>
      <c r="C103" t="s">
        <v>229</v>
      </c>
      <c r="D103">
        <v>1000</v>
      </c>
      <c r="E103">
        <v>6</v>
      </c>
      <c r="F103">
        <v>6000</v>
      </c>
    </row>
    <row r="104" spans="1:6">
      <c r="A104" t="s">
        <v>3825</v>
      </c>
      <c r="B104" t="s">
        <v>695</v>
      </c>
      <c r="C104" t="s">
        <v>229</v>
      </c>
      <c r="D104">
        <v>1000</v>
      </c>
      <c r="E104">
        <v>6</v>
      </c>
      <c r="F104">
        <v>6000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7</v>
      </c>
      <c r="F110">
        <v>16800</v>
      </c>
    </row>
    <row r="111" spans="1:6">
      <c r="A111" t="s">
        <v>3244</v>
      </c>
      <c r="B111" t="s">
        <v>516</v>
      </c>
      <c r="C111" t="s">
        <v>516</v>
      </c>
      <c r="D111" t="s">
        <v>516</v>
      </c>
    </row>
    <row r="112" spans="1:6">
      <c r="A112" t="s">
        <v>3282</v>
      </c>
      <c r="B112" t="s">
        <v>3832</v>
      </c>
      <c r="C112" t="s">
        <v>345</v>
      </c>
      <c r="D112">
        <v>13800</v>
      </c>
      <c r="E112">
        <v>1</v>
      </c>
      <c r="F112">
        <v>13800</v>
      </c>
    </row>
    <row r="113" spans="1:6">
      <c r="A113" t="s">
        <v>3833</v>
      </c>
      <c r="B113" t="s">
        <v>516</v>
      </c>
      <c r="C113" t="s">
        <v>229</v>
      </c>
      <c r="D113">
        <v>40</v>
      </c>
      <c r="E113">
        <v>500</v>
      </c>
      <c r="F113">
        <v>20000</v>
      </c>
    </row>
    <row r="114" spans="1:6">
      <c r="A114" t="s">
        <v>3834</v>
      </c>
      <c r="B114" t="s">
        <v>3835</v>
      </c>
      <c r="C114" t="s">
        <v>186</v>
      </c>
      <c r="D114">
        <v>500</v>
      </c>
      <c r="E114">
        <v>80</v>
      </c>
      <c r="F114">
        <v>40000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6</v>
      </c>
      <c r="F118">
        <v>17820</v>
      </c>
    </row>
    <row r="119" spans="1:6">
      <c r="A119" t="s">
        <v>3290</v>
      </c>
      <c r="B119" t="s">
        <v>3840</v>
      </c>
      <c r="C119" t="s">
        <v>345</v>
      </c>
      <c r="D119">
        <v>2970</v>
      </c>
      <c r="E119">
        <v>36</v>
      </c>
      <c r="F119">
        <v>106920</v>
      </c>
    </row>
    <row r="120" spans="1:6">
      <c r="A120" t="s">
        <v>3290</v>
      </c>
      <c r="B120" t="s">
        <v>3841</v>
      </c>
      <c r="C120" t="s">
        <v>345</v>
      </c>
      <c r="D120">
        <v>3240</v>
      </c>
      <c r="E120">
        <v>3</v>
      </c>
      <c r="F120">
        <v>9720</v>
      </c>
    </row>
    <row r="121" spans="1:6">
      <c r="A121" t="s">
        <v>3290</v>
      </c>
      <c r="B121" t="s">
        <v>3842</v>
      </c>
      <c r="C121" t="s">
        <v>345</v>
      </c>
      <c r="D121">
        <v>3600</v>
      </c>
      <c r="E121">
        <v>6</v>
      </c>
      <c r="F121">
        <v>21600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2</v>
      </c>
      <c r="F136">
        <v>6120</v>
      </c>
    </row>
    <row r="137" spans="1:6">
      <c r="A137" t="s">
        <v>3310</v>
      </c>
      <c r="B137" t="s">
        <v>3844</v>
      </c>
      <c r="C137" t="s">
        <v>345</v>
      </c>
      <c r="D137">
        <v>3330</v>
      </c>
      <c r="E137">
        <v>1</v>
      </c>
      <c r="F137">
        <v>3330</v>
      </c>
    </row>
    <row r="138" spans="1:6">
      <c r="A138" t="s">
        <v>3310</v>
      </c>
      <c r="B138" t="s">
        <v>3845</v>
      </c>
      <c r="C138" t="s">
        <v>345</v>
      </c>
      <c r="D138">
        <v>3600</v>
      </c>
      <c r="E138">
        <v>4</v>
      </c>
      <c r="F138">
        <v>14400</v>
      </c>
    </row>
    <row r="139" spans="1:6">
      <c r="A139" t="s">
        <v>3856</v>
      </c>
      <c r="B139" t="s">
        <v>3835</v>
      </c>
      <c r="C139" t="s">
        <v>186</v>
      </c>
      <c r="D139">
        <v>500</v>
      </c>
      <c r="E139">
        <v>80</v>
      </c>
      <c r="F139">
        <v>40000</v>
      </c>
    </row>
    <row r="140" spans="1:6">
      <c r="A140" t="s">
        <v>741</v>
      </c>
      <c r="B140" t="s">
        <v>516</v>
      </c>
      <c r="C140" t="s">
        <v>516</v>
      </c>
      <c r="D140" t="s">
        <v>516</v>
      </c>
      <c r="E140">
        <v>9087</v>
      </c>
      <c r="F140">
        <v>4986160.35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2</v>
      </c>
      <c r="F148">
        <v>21000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4</v>
      </c>
      <c r="F151">
        <v>94000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12</v>
      </c>
      <c r="F159">
        <v>10560</v>
      </c>
    </row>
    <row r="160" spans="1:6">
      <c r="A160" t="s">
        <v>3368</v>
      </c>
      <c r="B160" t="s">
        <v>3881</v>
      </c>
      <c r="C160" t="s">
        <v>345</v>
      </c>
      <c r="D160">
        <v>1600</v>
      </c>
      <c r="E160">
        <v>1</v>
      </c>
      <c r="F160">
        <v>1600</v>
      </c>
    </row>
    <row r="161" spans="1:6">
      <c r="A161" t="s">
        <v>3882</v>
      </c>
      <c r="B161" t="s">
        <v>516</v>
      </c>
      <c r="C161" t="s">
        <v>345</v>
      </c>
      <c r="D161">
        <v>2000</v>
      </c>
      <c r="E161">
        <v>12</v>
      </c>
      <c r="F161">
        <v>24000</v>
      </c>
    </row>
    <row r="162" spans="1:6">
      <c r="A162" t="s">
        <v>3370</v>
      </c>
      <c r="B162" t="s">
        <v>3883</v>
      </c>
      <c r="C162" t="s">
        <v>345</v>
      </c>
      <c r="D162">
        <v>9548.5</v>
      </c>
      <c r="E162">
        <v>3</v>
      </c>
      <c r="F162">
        <v>28645.5</v>
      </c>
    </row>
    <row r="163" spans="1:6">
      <c r="A163" t="s">
        <v>3884</v>
      </c>
      <c r="B163" t="s">
        <v>516</v>
      </c>
      <c r="C163" t="s">
        <v>345</v>
      </c>
      <c r="D163">
        <v>24400</v>
      </c>
      <c r="E163">
        <v>3</v>
      </c>
      <c r="F163">
        <v>73200</v>
      </c>
    </row>
    <row r="164" spans="1:6">
      <c r="A164" t="s">
        <v>3885</v>
      </c>
      <c r="B164" t="s">
        <v>516</v>
      </c>
      <c r="C164" t="s">
        <v>516</v>
      </c>
      <c r="D164" t="s">
        <v>516</v>
      </c>
    </row>
    <row r="165" spans="1:6">
      <c r="A165" t="s">
        <v>3372</v>
      </c>
      <c r="B165" t="s">
        <v>3886</v>
      </c>
      <c r="C165" t="s">
        <v>341</v>
      </c>
      <c r="D165">
        <v>2400</v>
      </c>
      <c r="E165">
        <v>3.8</v>
      </c>
      <c r="F165">
        <v>9120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3</v>
      </c>
      <c r="F169">
        <v>7626</v>
      </c>
    </row>
    <row r="170" spans="1:6">
      <c r="A170" t="s">
        <v>3385</v>
      </c>
      <c r="B170" t="s">
        <v>3890</v>
      </c>
      <c r="C170" t="s">
        <v>345</v>
      </c>
      <c r="D170">
        <v>960</v>
      </c>
      <c r="E170">
        <v>16</v>
      </c>
      <c r="F170">
        <v>15360</v>
      </c>
    </row>
    <row r="171" spans="1:6">
      <c r="A171" t="s">
        <v>3385</v>
      </c>
      <c r="B171" t="s">
        <v>3891</v>
      </c>
      <c r="C171" t="s">
        <v>345</v>
      </c>
      <c r="D171">
        <v>1200</v>
      </c>
      <c r="E171">
        <v>16</v>
      </c>
      <c r="F171">
        <v>19200</v>
      </c>
    </row>
    <row r="172" spans="1:6">
      <c r="A172" t="s">
        <v>3385</v>
      </c>
      <c r="B172" t="s">
        <v>3892</v>
      </c>
      <c r="C172" t="s">
        <v>345</v>
      </c>
      <c r="D172">
        <v>1440</v>
      </c>
      <c r="E172">
        <v>5</v>
      </c>
      <c r="F172">
        <v>7200</v>
      </c>
    </row>
    <row r="173" spans="1:6">
      <c r="A173" t="s">
        <v>3390</v>
      </c>
      <c r="B173" t="s">
        <v>3893</v>
      </c>
      <c r="C173" t="s">
        <v>345</v>
      </c>
      <c r="D173">
        <v>2700</v>
      </c>
      <c r="E173">
        <v>46</v>
      </c>
      <c r="F173">
        <v>124200</v>
      </c>
    </row>
    <row r="174" spans="1:6">
      <c r="A174" t="s">
        <v>3397</v>
      </c>
      <c r="B174" t="s">
        <v>3894</v>
      </c>
      <c r="C174" t="s">
        <v>345</v>
      </c>
      <c r="D174">
        <v>2700</v>
      </c>
      <c r="E174">
        <v>27</v>
      </c>
      <c r="F174">
        <v>72900</v>
      </c>
    </row>
    <row r="175" spans="1:6">
      <c r="A175" t="s">
        <v>3399</v>
      </c>
      <c r="B175" t="s">
        <v>3895</v>
      </c>
      <c r="C175" t="s">
        <v>345</v>
      </c>
      <c r="D175">
        <v>1500</v>
      </c>
      <c r="E175">
        <v>9</v>
      </c>
      <c r="F175">
        <v>13500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4</v>
      </c>
      <c r="F182">
        <v>5220</v>
      </c>
    </row>
    <row r="183" spans="1:6">
      <c r="A183" t="s">
        <v>3406</v>
      </c>
      <c r="B183" t="s">
        <v>3903</v>
      </c>
      <c r="C183" t="s">
        <v>345</v>
      </c>
      <c r="D183">
        <v>1440</v>
      </c>
      <c r="E183">
        <v>1</v>
      </c>
      <c r="F183">
        <v>1440</v>
      </c>
    </row>
    <row r="184" spans="1:6">
      <c r="A184" t="s">
        <v>3411</v>
      </c>
      <c r="B184" t="s">
        <v>3904</v>
      </c>
      <c r="C184" t="s">
        <v>345</v>
      </c>
      <c r="D184">
        <v>1200</v>
      </c>
      <c r="E184">
        <v>15</v>
      </c>
      <c r="F184">
        <v>18000</v>
      </c>
    </row>
    <row r="185" spans="1:6">
      <c r="A185" t="s">
        <v>3413</v>
      </c>
      <c r="B185" t="s">
        <v>3905</v>
      </c>
      <c r="C185" t="s">
        <v>345</v>
      </c>
      <c r="D185">
        <v>2480</v>
      </c>
      <c r="E185">
        <v>1</v>
      </c>
      <c r="F185">
        <v>2480</v>
      </c>
    </row>
    <row r="186" spans="1:6">
      <c r="A186" t="s">
        <v>3413</v>
      </c>
      <c r="B186" t="s">
        <v>3906</v>
      </c>
      <c r="C186" t="s">
        <v>345</v>
      </c>
      <c r="D186">
        <v>2560</v>
      </c>
      <c r="E186">
        <v>9</v>
      </c>
      <c r="F186">
        <v>23040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516</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E199">
        <v>8749.8</v>
      </c>
      <c r="F199">
        <v>3797043</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516</v>
      </c>
      <c r="C202" t="s">
        <v>345</v>
      </c>
      <c r="D202">
        <v>330</v>
      </c>
      <c r="E202">
        <v>8</v>
      </c>
      <c r="F202">
        <v>2640</v>
      </c>
    </row>
    <row r="203" spans="1:6">
      <c r="A203" t="s">
        <v>3436</v>
      </c>
      <c r="B203" t="s">
        <v>3921</v>
      </c>
      <c r="C203" t="s">
        <v>345</v>
      </c>
      <c r="D203">
        <v>2800</v>
      </c>
      <c r="E203">
        <v>6</v>
      </c>
      <c r="F203">
        <v>16800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3</v>
      </c>
      <c r="F208">
        <v>8400</v>
      </c>
    </row>
    <row r="209" spans="1:6">
      <c r="A209" t="s">
        <v>3445</v>
      </c>
      <c r="B209" t="s">
        <v>3927</v>
      </c>
      <c r="C209" t="s">
        <v>345</v>
      </c>
      <c r="D209">
        <v>4640</v>
      </c>
      <c r="E209">
        <v>2</v>
      </c>
      <c r="F209">
        <v>9280</v>
      </c>
    </row>
    <row r="210" spans="1:6">
      <c r="A210" t="s">
        <v>3448</v>
      </c>
      <c r="B210" t="s">
        <v>3928</v>
      </c>
      <c r="C210" t="s">
        <v>345</v>
      </c>
      <c r="D210">
        <v>4500</v>
      </c>
      <c r="E210">
        <v>40</v>
      </c>
      <c r="F210">
        <v>180000</v>
      </c>
    </row>
    <row r="211" spans="1:6">
      <c r="A211" t="s">
        <v>292</v>
      </c>
      <c r="B211" t="s">
        <v>3713</v>
      </c>
      <c r="C211" t="s">
        <v>158</v>
      </c>
      <c r="D211">
        <v>800</v>
      </c>
      <c r="E211">
        <v>120</v>
      </c>
      <c r="F211">
        <v>96000</v>
      </c>
    </row>
    <row r="212" spans="1:6">
      <c r="A212" t="s">
        <v>3450</v>
      </c>
      <c r="B212" t="s">
        <v>3929</v>
      </c>
      <c r="C212" t="s">
        <v>345</v>
      </c>
      <c r="D212">
        <v>2800</v>
      </c>
      <c r="E212">
        <v>39</v>
      </c>
      <c r="F212">
        <v>109200</v>
      </c>
    </row>
    <row r="213" spans="1:6">
      <c r="A213" t="s">
        <v>3450</v>
      </c>
      <c r="B213" t="s">
        <v>3930</v>
      </c>
      <c r="C213" t="s">
        <v>345</v>
      </c>
      <c r="D213">
        <v>3200</v>
      </c>
      <c r="E213">
        <v>56</v>
      </c>
      <c r="F213">
        <v>179200</v>
      </c>
    </row>
    <row r="214" spans="1:6">
      <c r="A214" t="s">
        <v>3453</v>
      </c>
      <c r="B214" t="s">
        <v>3931</v>
      </c>
      <c r="C214" t="s">
        <v>345</v>
      </c>
      <c r="D214">
        <v>10800</v>
      </c>
      <c r="E214">
        <v>1</v>
      </c>
      <c r="F214">
        <v>10800</v>
      </c>
    </row>
    <row r="215" spans="1:6">
      <c r="A215" t="s">
        <v>3932</v>
      </c>
      <c r="B215" t="s">
        <v>516</v>
      </c>
      <c r="C215" t="s">
        <v>345</v>
      </c>
      <c r="D215">
        <v>8500</v>
      </c>
      <c r="E215">
        <v>8</v>
      </c>
      <c r="F215">
        <v>68000</v>
      </c>
    </row>
    <row r="216" spans="1:6">
      <c r="A216" t="s">
        <v>3455</v>
      </c>
      <c r="B216" t="s">
        <v>3933</v>
      </c>
      <c r="C216" t="s">
        <v>345</v>
      </c>
      <c r="D216">
        <v>2250</v>
      </c>
      <c r="E216">
        <v>5</v>
      </c>
      <c r="F216">
        <v>11250</v>
      </c>
    </row>
    <row r="217" spans="1:6">
      <c r="A217" t="s">
        <v>434</v>
      </c>
      <c r="B217" t="s">
        <v>623</v>
      </c>
      <c r="C217" t="s">
        <v>186</v>
      </c>
      <c r="D217">
        <v>3000</v>
      </c>
      <c r="E217">
        <v>4</v>
      </c>
      <c r="F217">
        <v>12000</v>
      </c>
    </row>
    <row r="218" spans="1:6">
      <c r="A218" t="s">
        <v>3934</v>
      </c>
      <c r="B218" t="s">
        <v>3935</v>
      </c>
      <c r="C218" t="s">
        <v>186</v>
      </c>
      <c r="D218">
        <v>16000</v>
      </c>
      <c r="E218">
        <v>4</v>
      </c>
      <c r="F218">
        <v>64000</v>
      </c>
    </row>
    <row r="219" spans="1:6">
      <c r="A219" t="s">
        <v>3936</v>
      </c>
      <c r="B219" t="s">
        <v>3937</v>
      </c>
      <c r="C219" t="s">
        <v>345</v>
      </c>
      <c r="D219">
        <v>3300</v>
      </c>
      <c r="E219">
        <v>40</v>
      </c>
      <c r="F219">
        <v>132000</v>
      </c>
    </row>
    <row r="220" spans="1:6">
      <c r="A220" t="s">
        <v>3938</v>
      </c>
      <c r="B220" t="s">
        <v>3939</v>
      </c>
      <c r="C220" t="s">
        <v>186</v>
      </c>
      <c r="D220">
        <v>2100</v>
      </c>
      <c r="E220">
        <v>40</v>
      </c>
      <c r="F220">
        <v>84000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5</v>
      </c>
      <c r="F229">
        <v>5400</v>
      </c>
    </row>
    <row r="230" spans="1:6">
      <c r="A230" t="s">
        <v>3464</v>
      </c>
      <c r="B230" t="s">
        <v>3948</v>
      </c>
      <c r="C230" t="s">
        <v>345</v>
      </c>
      <c r="D230">
        <v>1800</v>
      </c>
      <c r="E230">
        <v>4</v>
      </c>
      <c r="F230">
        <v>7200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516</v>
      </c>
      <c r="C233" t="s">
        <v>345</v>
      </c>
      <c r="D233">
        <v>20700</v>
      </c>
      <c r="E233">
        <v>3</v>
      </c>
      <c r="F233">
        <v>62100</v>
      </c>
    </row>
    <row r="234" spans="1:6">
      <c r="A234" t="s">
        <v>3472</v>
      </c>
      <c r="B234" t="s">
        <v>3952</v>
      </c>
      <c r="C234" t="s">
        <v>345</v>
      </c>
      <c r="D234">
        <v>2800</v>
      </c>
      <c r="E234">
        <v>6</v>
      </c>
      <c r="F234">
        <v>16800</v>
      </c>
    </row>
    <row r="235" spans="1:6">
      <c r="A235" t="s">
        <v>3474</v>
      </c>
      <c r="B235" t="s">
        <v>3953</v>
      </c>
      <c r="C235" t="s">
        <v>345</v>
      </c>
      <c r="D235">
        <v>960</v>
      </c>
      <c r="E235">
        <v>35</v>
      </c>
      <c r="F235">
        <v>33600</v>
      </c>
    </row>
    <row r="236" spans="1:6">
      <c r="A236" t="s">
        <v>3476</v>
      </c>
      <c r="B236" t="s">
        <v>3954</v>
      </c>
      <c r="C236" t="s">
        <v>345</v>
      </c>
      <c r="D236">
        <v>2080</v>
      </c>
      <c r="E236">
        <v>2</v>
      </c>
      <c r="F236">
        <v>4160</v>
      </c>
    </row>
    <row r="237" spans="1:6">
      <c r="A237" t="s">
        <v>3476</v>
      </c>
      <c r="B237" t="s">
        <v>3955</v>
      </c>
      <c r="C237" t="s">
        <v>345</v>
      </c>
      <c r="D237">
        <v>2080</v>
      </c>
      <c r="E237">
        <v>4</v>
      </c>
      <c r="F237">
        <v>8320</v>
      </c>
    </row>
    <row r="238" spans="1:6">
      <c r="A238" t="s">
        <v>3956</v>
      </c>
      <c r="B238" t="s">
        <v>516</v>
      </c>
      <c r="C238" t="s">
        <v>345</v>
      </c>
      <c r="D238">
        <v>5000</v>
      </c>
      <c r="E238">
        <v>6</v>
      </c>
      <c r="F238">
        <v>30000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row>
    <row r="242" spans="1:6">
      <c r="A242" t="s">
        <v>3481</v>
      </c>
      <c r="B242" t="s">
        <v>3960</v>
      </c>
      <c r="C242" t="s">
        <v>345</v>
      </c>
      <c r="D242">
        <v>9000</v>
      </c>
      <c r="E242">
        <v>8</v>
      </c>
      <c r="F242">
        <v>72000</v>
      </c>
    </row>
    <row r="243" spans="1:6">
      <c r="A243" t="s">
        <v>3483</v>
      </c>
      <c r="B243" t="s">
        <v>3961</v>
      </c>
      <c r="C243" t="s">
        <v>345</v>
      </c>
      <c r="D243">
        <v>4775</v>
      </c>
      <c r="E243">
        <v>3</v>
      </c>
      <c r="F243">
        <v>14325</v>
      </c>
    </row>
    <row r="244" spans="1:6">
      <c r="A244" t="s">
        <v>3962</v>
      </c>
      <c r="B244" t="s">
        <v>516</v>
      </c>
      <c r="C244" t="s">
        <v>516</v>
      </c>
      <c r="D244" t="s">
        <v>516</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4</v>
      </c>
      <c r="F247">
        <v>40040</v>
      </c>
    </row>
    <row r="248" spans="1:6">
      <c r="A248" t="s">
        <v>3489</v>
      </c>
      <c r="B248" t="s">
        <v>3966</v>
      </c>
      <c r="C248" t="s">
        <v>345</v>
      </c>
      <c r="D248">
        <v>10010</v>
      </c>
      <c r="E248">
        <v>1</v>
      </c>
      <c r="F248">
        <v>10010</v>
      </c>
    </row>
    <row r="249" spans="1:6">
      <c r="A249" t="s">
        <v>3487</v>
      </c>
      <c r="B249" t="s">
        <v>3967</v>
      </c>
      <c r="C249" t="s">
        <v>345</v>
      </c>
      <c r="D249">
        <v>18000</v>
      </c>
      <c r="E249">
        <v>4</v>
      </c>
      <c r="F249">
        <v>72000</v>
      </c>
    </row>
    <row r="250" spans="1:6">
      <c r="A250" t="s">
        <v>3487</v>
      </c>
      <c r="B250" t="s">
        <v>3968</v>
      </c>
      <c r="C250" t="s">
        <v>345</v>
      </c>
      <c r="D250">
        <v>18000</v>
      </c>
      <c r="E250">
        <v>2</v>
      </c>
      <c r="F250">
        <v>36000</v>
      </c>
    </row>
    <row r="251" spans="1:6">
      <c r="A251" t="s">
        <v>3493</v>
      </c>
      <c r="B251" t="s">
        <v>3969</v>
      </c>
      <c r="C251" t="s">
        <v>345</v>
      </c>
      <c r="D251">
        <v>11074</v>
      </c>
      <c r="E251">
        <v>4</v>
      </c>
      <c r="F251">
        <v>44296</v>
      </c>
    </row>
    <row r="252" spans="1:6">
      <c r="A252" t="s">
        <v>3495</v>
      </c>
      <c r="B252" t="s">
        <v>3970</v>
      </c>
      <c r="C252" t="s">
        <v>345</v>
      </c>
      <c r="D252">
        <v>15000</v>
      </c>
      <c r="E252">
        <v>5</v>
      </c>
      <c r="F252">
        <v>75000</v>
      </c>
    </row>
    <row r="253" spans="1:6">
      <c r="A253" t="s">
        <v>3495</v>
      </c>
      <c r="B253" t="s">
        <v>3971</v>
      </c>
      <c r="C253" t="s">
        <v>345</v>
      </c>
      <c r="D253">
        <v>15000</v>
      </c>
      <c r="E253">
        <v>3</v>
      </c>
      <c r="F253">
        <v>45000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12</v>
      </c>
      <c r="F256">
        <v>256320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4</v>
      </c>
      <c r="F260">
        <v>38400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8</v>
      </c>
      <c r="F265">
        <v>12000</v>
      </c>
    </row>
    <row r="266" spans="1:6">
      <c r="A266" t="s">
        <v>438</v>
      </c>
      <c r="B266" t="s">
        <v>623</v>
      </c>
      <c r="C266" t="s">
        <v>186</v>
      </c>
      <c r="D266">
        <v>6000</v>
      </c>
      <c r="E266">
        <v>8</v>
      </c>
      <c r="F266">
        <v>48000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4</v>
      </c>
      <c r="F273">
        <v>16000</v>
      </c>
    </row>
    <row r="274" spans="1:6">
      <c r="A274" t="s">
        <v>3528</v>
      </c>
      <c r="B274" t="s">
        <v>3987</v>
      </c>
      <c r="C274" t="s">
        <v>345</v>
      </c>
      <c r="D274">
        <v>2560</v>
      </c>
      <c r="E274">
        <v>6</v>
      </c>
      <c r="F274">
        <v>15360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13</v>
      </c>
      <c r="F279">
        <v>35360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3</v>
      </c>
      <c r="F282">
        <v>8640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7</v>
      </c>
      <c r="F288">
        <v>20720</v>
      </c>
    </row>
    <row r="289" spans="1:6">
      <c r="A289" t="s">
        <v>3528</v>
      </c>
      <c r="B289" t="s">
        <v>4001</v>
      </c>
      <c r="C289" t="s">
        <v>345</v>
      </c>
      <c r="D289">
        <v>2960</v>
      </c>
      <c r="E289">
        <v>2</v>
      </c>
      <c r="F289">
        <v>5920</v>
      </c>
    </row>
    <row r="290" spans="1:6">
      <c r="A290" t="s">
        <v>3528</v>
      </c>
      <c r="B290" t="s">
        <v>4002</v>
      </c>
      <c r="C290" t="s">
        <v>345</v>
      </c>
      <c r="D290">
        <v>2960</v>
      </c>
      <c r="E290">
        <v>1</v>
      </c>
      <c r="F290">
        <v>2960</v>
      </c>
    </row>
    <row r="291" spans="1:6">
      <c r="A291" t="s">
        <v>3528</v>
      </c>
      <c r="B291" t="s">
        <v>4003</v>
      </c>
      <c r="C291" t="s">
        <v>345</v>
      </c>
      <c r="D291">
        <v>3040</v>
      </c>
      <c r="E291">
        <v>2</v>
      </c>
      <c r="F291">
        <v>6080</v>
      </c>
    </row>
    <row r="292" spans="1:6">
      <c r="A292" t="s">
        <v>3528</v>
      </c>
      <c r="B292" t="s">
        <v>4004</v>
      </c>
      <c r="C292" t="s">
        <v>345</v>
      </c>
      <c r="D292">
        <v>3040</v>
      </c>
      <c r="E292">
        <v>2</v>
      </c>
      <c r="F292">
        <v>6080</v>
      </c>
    </row>
    <row r="293" spans="1:6">
      <c r="A293" t="s">
        <v>3528</v>
      </c>
      <c r="B293" t="s">
        <v>4005</v>
      </c>
      <c r="C293" t="s">
        <v>345</v>
      </c>
      <c r="D293">
        <v>3200</v>
      </c>
      <c r="E293">
        <v>7</v>
      </c>
      <c r="F293">
        <v>22400</v>
      </c>
    </row>
    <row r="294" spans="1:6">
      <c r="A294" t="s">
        <v>3528</v>
      </c>
      <c r="B294" t="s">
        <v>4006</v>
      </c>
      <c r="C294" t="s">
        <v>345</v>
      </c>
      <c r="D294">
        <v>3200</v>
      </c>
      <c r="E294">
        <v>3</v>
      </c>
      <c r="F294">
        <v>9600</v>
      </c>
    </row>
    <row r="295" spans="1:6">
      <c r="A295" t="s">
        <v>3528</v>
      </c>
      <c r="B295" t="s">
        <v>4007</v>
      </c>
      <c r="C295" t="s">
        <v>345</v>
      </c>
      <c r="D295">
        <v>3200</v>
      </c>
      <c r="E295">
        <v>8</v>
      </c>
      <c r="F295">
        <v>25600</v>
      </c>
    </row>
    <row r="296" spans="1:6">
      <c r="A296" t="s">
        <v>3528</v>
      </c>
      <c r="B296" t="s">
        <v>4008</v>
      </c>
      <c r="C296" t="s">
        <v>345</v>
      </c>
      <c r="D296">
        <v>3200</v>
      </c>
      <c r="E296">
        <v>2</v>
      </c>
      <c r="F296">
        <v>6400</v>
      </c>
    </row>
    <row r="297" spans="1:6">
      <c r="A297" t="s">
        <v>3528</v>
      </c>
      <c r="B297" t="s">
        <v>4009</v>
      </c>
      <c r="C297" t="s">
        <v>345</v>
      </c>
      <c r="D297">
        <v>3680</v>
      </c>
      <c r="E297">
        <v>4</v>
      </c>
      <c r="F297">
        <v>14720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2</v>
      </c>
      <c r="F306">
        <v>4480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5</v>
      </c>
      <c r="F309">
        <v>11600</v>
      </c>
    </row>
    <row r="310" spans="1:6">
      <c r="A310" t="s">
        <v>3528</v>
      </c>
      <c r="B310" t="s">
        <v>4021</v>
      </c>
      <c r="C310" t="s">
        <v>345</v>
      </c>
      <c r="D310">
        <v>2400</v>
      </c>
      <c r="E310">
        <v>1</v>
      </c>
      <c r="F310">
        <v>2400</v>
      </c>
    </row>
    <row r="311" spans="1:6">
      <c r="A311" t="s">
        <v>3528</v>
      </c>
      <c r="B311" t="s">
        <v>4022</v>
      </c>
      <c r="C311" t="s">
        <v>345</v>
      </c>
      <c r="D311">
        <v>2400</v>
      </c>
      <c r="E311">
        <v>4</v>
      </c>
      <c r="F311">
        <v>9600</v>
      </c>
    </row>
    <row r="312" spans="1:6">
      <c r="A312" t="s">
        <v>3565</v>
      </c>
      <c r="B312" t="s">
        <v>4023</v>
      </c>
      <c r="C312" t="s">
        <v>345</v>
      </c>
      <c r="D312">
        <v>7250</v>
      </c>
      <c r="E312">
        <v>3</v>
      </c>
      <c r="F312">
        <v>21750</v>
      </c>
    </row>
    <row r="313" spans="1:6">
      <c r="A313" t="s">
        <v>3567</v>
      </c>
      <c r="B313" t="s">
        <v>4024</v>
      </c>
      <c r="C313" t="s">
        <v>345</v>
      </c>
      <c r="D313">
        <v>3840</v>
      </c>
      <c r="E313">
        <v>7</v>
      </c>
      <c r="F313">
        <v>26880</v>
      </c>
    </row>
    <row r="314" spans="1:6">
      <c r="A314" t="s">
        <v>3569</v>
      </c>
      <c r="B314" t="s">
        <v>4025</v>
      </c>
      <c r="C314" t="s">
        <v>345</v>
      </c>
      <c r="D314">
        <v>6600</v>
      </c>
      <c r="E314">
        <v>1</v>
      </c>
      <c r="F314">
        <v>6600</v>
      </c>
    </row>
    <row r="315" spans="1:6">
      <c r="A315" t="s">
        <v>3569</v>
      </c>
      <c r="B315" t="s">
        <v>4026</v>
      </c>
      <c r="C315" t="s">
        <v>345</v>
      </c>
      <c r="D315">
        <v>8237.5</v>
      </c>
      <c r="E315">
        <v>9</v>
      </c>
      <c r="F315">
        <v>74137.5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2</v>
      </c>
      <c r="F321">
        <v>9800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16</v>
      </c>
      <c r="F326">
        <v>80000</v>
      </c>
    </row>
    <row r="327" spans="1:6">
      <c r="A327" t="s">
        <v>3583</v>
      </c>
      <c r="B327" t="s">
        <v>4032</v>
      </c>
      <c r="C327" t="s">
        <v>345</v>
      </c>
      <c r="D327">
        <v>6000</v>
      </c>
      <c r="E327">
        <v>4</v>
      </c>
      <c r="F327">
        <v>24000</v>
      </c>
    </row>
    <row r="328" spans="1:6">
      <c r="A328" t="s">
        <v>3586</v>
      </c>
      <c r="B328" t="s">
        <v>4035</v>
      </c>
      <c r="C328" t="s">
        <v>345</v>
      </c>
      <c r="D328">
        <v>3840</v>
      </c>
      <c r="E328">
        <v>2</v>
      </c>
      <c r="F328">
        <v>7680</v>
      </c>
    </row>
    <row r="329" spans="1:6">
      <c r="A329" t="s">
        <v>3586</v>
      </c>
      <c r="B329" t="s">
        <v>4035</v>
      </c>
      <c r="C329" t="s">
        <v>345</v>
      </c>
      <c r="D329">
        <v>5000</v>
      </c>
      <c r="E329">
        <v>6</v>
      </c>
      <c r="F329">
        <v>30000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4</v>
      </c>
      <c r="F332">
        <v>20480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3</v>
      </c>
      <c r="F338">
        <v>15840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6</v>
      </c>
      <c r="F343">
        <v>33600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7</v>
      </c>
      <c r="F350">
        <v>40320</v>
      </c>
    </row>
    <row r="351" spans="1:6">
      <c r="A351" t="s">
        <v>3609</v>
      </c>
      <c r="B351" t="s">
        <v>4055</v>
      </c>
      <c r="C351" t="s">
        <v>345</v>
      </c>
      <c r="D351">
        <v>6000</v>
      </c>
      <c r="E351">
        <v>4</v>
      </c>
      <c r="F351">
        <v>24000</v>
      </c>
    </row>
    <row r="352" spans="1:6">
      <c r="A352" t="s">
        <v>3609</v>
      </c>
      <c r="B352" t="s">
        <v>4056</v>
      </c>
      <c r="C352" t="s">
        <v>345</v>
      </c>
      <c r="D352">
        <v>6160</v>
      </c>
      <c r="E352">
        <v>12</v>
      </c>
      <c r="F352">
        <v>73920</v>
      </c>
    </row>
    <row r="353" spans="1:6">
      <c r="A353" t="s">
        <v>3613</v>
      </c>
      <c r="B353" t="s">
        <v>4057</v>
      </c>
      <c r="C353" t="s">
        <v>345</v>
      </c>
      <c r="D353">
        <v>8000</v>
      </c>
      <c r="E353">
        <v>1</v>
      </c>
      <c r="F353">
        <v>8000</v>
      </c>
    </row>
    <row r="354" spans="1:6">
      <c r="A354" t="s">
        <v>3615</v>
      </c>
      <c r="B354" t="s">
        <v>4058</v>
      </c>
      <c r="C354" t="s">
        <v>345</v>
      </c>
      <c r="D354">
        <v>14800</v>
      </c>
      <c r="E354">
        <v>2</v>
      </c>
      <c r="F354">
        <v>29600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4</v>
      </c>
      <c r="F361">
        <v>38400</v>
      </c>
    </row>
    <row r="362" spans="1:6">
      <c r="A362" t="s">
        <v>3626</v>
      </c>
      <c r="B362" t="s">
        <v>4063</v>
      </c>
      <c r="C362" t="s">
        <v>345</v>
      </c>
      <c r="D362">
        <v>13200</v>
      </c>
      <c r="E362">
        <v>8</v>
      </c>
      <c r="F362">
        <v>105600</v>
      </c>
    </row>
    <row r="363" spans="1:6">
      <c r="A363" t="s">
        <v>3629</v>
      </c>
      <c r="B363" t="s">
        <v>4064</v>
      </c>
      <c r="C363" t="s">
        <v>345</v>
      </c>
      <c r="D363">
        <v>8400</v>
      </c>
      <c r="E363">
        <v>5</v>
      </c>
      <c r="F363">
        <v>42000</v>
      </c>
    </row>
    <row r="364" spans="1:6">
      <c r="A364" t="s">
        <v>3631</v>
      </c>
      <c r="B364" t="s">
        <v>4065</v>
      </c>
      <c r="C364" t="s">
        <v>345</v>
      </c>
      <c r="D364">
        <v>8400</v>
      </c>
      <c r="E364">
        <v>10</v>
      </c>
      <c r="F364">
        <v>84000</v>
      </c>
    </row>
    <row r="365" spans="1:6">
      <c r="A365" t="s">
        <v>3627</v>
      </c>
      <c r="B365" t="s">
        <v>4066</v>
      </c>
      <c r="C365" t="s">
        <v>345</v>
      </c>
      <c r="D365">
        <v>9000</v>
      </c>
      <c r="E365">
        <v>3</v>
      </c>
      <c r="F365">
        <v>27000</v>
      </c>
    </row>
    <row r="366" spans="1:6">
      <c r="A366" t="s">
        <v>3717</v>
      </c>
      <c r="B366" t="s">
        <v>4067</v>
      </c>
      <c r="C366" t="s">
        <v>186</v>
      </c>
      <c r="D366">
        <v>2000</v>
      </c>
      <c r="E366">
        <v>235</v>
      </c>
      <c r="F366">
        <v>470000</v>
      </c>
    </row>
    <row r="367" spans="1:6">
      <c r="A367" t="s">
        <v>717</v>
      </c>
      <c r="B367" t="s">
        <v>4068</v>
      </c>
      <c r="C367" t="s">
        <v>186</v>
      </c>
      <c r="D367">
        <v>2250</v>
      </c>
      <c r="E367">
        <v>155</v>
      </c>
      <c r="F367">
        <v>348750</v>
      </c>
    </row>
    <row r="368" spans="1:6">
      <c r="A368" t="s">
        <v>3633</v>
      </c>
      <c r="B368" t="s">
        <v>4069</v>
      </c>
      <c r="C368" t="s">
        <v>345</v>
      </c>
      <c r="D368">
        <v>7900</v>
      </c>
      <c r="E368">
        <v>1</v>
      </c>
      <c r="F368">
        <v>7900</v>
      </c>
    </row>
    <row r="369" spans="1:6">
      <c r="A369" t="s">
        <v>4070</v>
      </c>
      <c r="B369" t="s">
        <v>4071</v>
      </c>
      <c r="C369" t="s">
        <v>186</v>
      </c>
      <c r="D369">
        <v>400</v>
      </c>
      <c r="E369">
        <v>1000</v>
      </c>
      <c r="F369">
        <v>400000</v>
      </c>
    </row>
    <row r="370" spans="1:6">
      <c r="A370" t="s">
        <v>4072</v>
      </c>
      <c r="B370" t="s">
        <v>516</v>
      </c>
      <c r="C370" t="s">
        <v>516</v>
      </c>
      <c r="D370" t="s">
        <v>516</v>
      </c>
    </row>
    <row r="371" spans="1:6">
      <c r="A371" t="s">
        <v>4073</v>
      </c>
      <c r="B371" t="s">
        <v>3935</v>
      </c>
      <c r="C371" t="s">
        <v>186</v>
      </c>
      <c r="D371">
        <v>16000</v>
      </c>
      <c r="E371">
        <v>4</v>
      </c>
      <c r="F371">
        <v>64000</v>
      </c>
    </row>
    <row r="372" spans="1:6">
      <c r="A372" t="s">
        <v>4074</v>
      </c>
      <c r="B372" t="s">
        <v>516</v>
      </c>
      <c r="C372" t="s">
        <v>345</v>
      </c>
      <c r="D372">
        <v>10620</v>
      </c>
      <c r="E372">
        <v>3</v>
      </c>
      <c r="F372">
        <v>31860</v>
      </c>
    </row>
    <row r="373" spans="1:6">
      <c r="A373" t="s">
        <v>4075</v>
      </c>
      <c r="B373" t="s">
        <v>3813</v>
      </c>
      <c r="C373" t="s">
        <v>229</v>
      </c>
      <c r="D373">
        <v>28</v>
      </c>
      <c r="E373">
        <v>2200</v>
      </c>
      <c r="F373">
        <v>61600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2</v>
      </c>
      <c r="F377">
        <v>12000</v>
      </c>
    </row>
    <row r="378" spans="1:6">
      <c r="A378" t="s">
        <v>3642</v>
      </c>
      <c r="B378" t="s">
        <v>4080</v>
      </c>
      <c r="C378" t="s">
        <v>345</v>
      </c>
      <c r="D378">
        <v>2520</v>
      </c>
      <c r="E378">
        <v>2</v>
      </c>
      <c r="F378">
        <v>5040</v>
      </c>
    </row>
    <row r="379" spans="1:6">
      <c r="A379" t="s">
        <v>4081</v>
      </c>
      <c r="B379" t="s">
        <v>516</v>
      </c>
      <c r="C379" t="s">
        <v>516</v>
      </c>
      <c r="D379" t="s">
        <v>516</v>
      </c>
    </row>
    <row r="380" spans="1:6">
      <c r="A380" t="s">
        <v>4082</v>
      </c>
      <c r="B380" t="s">
        <v>3813</v>
      </c>
      <c r="C380" t="s">
        <v>229</v>
      </c>
      <c r="D380">
        <v>35</v>
      </c>
      <c r="E380">
        <v>2200</v>
      </c>
      <c r="F380">
        <v>77000</v>
      </c>
    </row>
    <row r="381" spans="1:6">
      <c r="A381" t="s">
        <v>3644</v>
      </c>
      <c r="B381" t="s">
        <v>4083</v>
      </c>
      <c r="C381" t="s">
        <v>345</v>
      </c>
      <c r="D381">
        <v>10046</v>
      </c>
      <c r="E381">
        <v>14</v>
      </c>
      <c r="F381">
        <v>140644</v>
      </c>
    </row>
    <row r="382" spans="1:6">
      <c r="A382" t="s">
        <v>3646</v>
      </c>
      <c r="B382" t="s">
        <v>4083</v>
      </c>
      <c r="C382" t="s">
        <v>345</v>
      </c>
      <c r="D382">
        <v>14400</v>
      </c>
      <c r="E382">
        <v>2</v>
      </c>
      <c r="F382">
        <v>28800</v>
      </c>
    </row>
    <row r="383" spans="1:6">
      <c r="A383" t="s">
        <v>3647</v>
      </c>
      <c r="B383" t="s">
        <v>4084</v>
      </c>
      <c r="C383" t="s">
        <v>345</v>
      </c>
      <c r="D383">
        <v>5400</v>
      </c>
      <c r="E383">
        <v>2</v>
      </c>
      <c r="F383">
        <v>10800</v>
      </c>
    </row>
    <row r="384" spans="1:6">
      <c r="A384" t="s">
        <v>4085</v>
      </c>
      <c r="B384" t="s">
        <v>4086</v>
      </c>
      <c r="C384" t="s">
        <v>345</v>
      </c>
      <c r="D384">
        <v>980</v>
      </c>
      <c r="E384">
        <v>20</v>
      </c>
      <c r="F384">
        <v>19600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row>
    <row r="388" spans="1:6">
      <c r="A388" t="s">
        <v>3686</v>
      </c>
      <c r="B388" t="s">
        <v>4090</v>
      </c>
      <c r="C388" t="s">
        <v>345</v>
      </c>
      <c r="D388">
        <v>1760</v>
      </c>
      <c r="E388">
        <v>1</v>
      </c>
      <c r="F388">
        <v>1760</v>
      </c>
    </row>
    <row r="389" spans="1:6">
      <c r="A389" t="s">
        <v>3688</v>
      </c>
      <c r="B389" t="s">
        <v>4091</v>
      </c>
      <c r="C389" t="s">
        <v>345</v>
      </c>
      <c r="D389">
        <v>540</v>
      </c>
      <c r="E389">
        <v>86</v>
      </c>
      <c r="F389">
        <v>46440</v>
      </c>
    </row>
    <row r="390" spans="1:6">
      <c r="A390" t="s">
        <v>3688</v>
      </c>
      <c r="B390" t="s">
        <v>4091</v>
      </c>
      <c r="C390" t="s">
        <v>4092</v>
      </c>
      <c r="D390">
        <v>540</v>
      </c>
      <c r="E390">
        <v>17</v>
      </c>
      <c r="F390">
        <v>9180</v>
      </c>
    </row>
    <row r="391" spans="1:6">
      <c r="A391" t="s">
        <v>3690</v>
      </c>
      <c r="B391" t="s">
        <v>4093</v>
      </c>
      <c r="C391" t="s">
        <v>345</v>
      </c>
      <c r="D391">
        <v>25600</v>
      </c>
      <c r="E391">
        <v>2</v>
      </c>
      <c r="F391">
        <v>51200</v>
      </c>
    </row>
    <row r="392" spans="1:6">
      <c r="A392" t="s">
        <v>3720</v>
      </c>
      <c r="B392" t="s">
        <v>4094</v>
      </c>
      <c r="C392" t="s">
        <v>186</v>
      </c>
      <c r="D392">
        <v>10000</v>
      </c>
      <c r="E392">
        <v>20</v>
      </c>
      <c r="F392">
        <v>200000</v>
      </c>
    </row>
    <row r="393" spans="1:6">
      <c r="A393" t="s">
        <v>4095</v>
      </c>
      <c r="B393" t="s">
        <v>516</v>
      </c>
      <c r="C393" t="s">
        <v>345</v>
      </c>
      <c r="D393">
        <v>8900</v>
      </c>
      <c r="E393">
        <v>3</v>
      </c>
      <c r="F393">
        <v>26700</v>
      </c>
    </row>
    <row r="394" spans="1:6">
      <c r="A394" t="s">
        <v>3692</v>
      </c>
      <c r="B394" t="s">
        <v>4096</v>
      </c>
      <c r="C394" t="s">
        <v>345</v>
      </c>
      <c r="D394">
        <v>4800</v>
      </c>
      <c r="E394">
        <v>8</v>
      </c>
      <c r="F394">
        <v>38400</v>
      </c>
    </row>
    <row r="395" spans="1:6">
      <c r="A395" t="s">
        <v>4097</v>
      </c>
      <c r="B395" t="s">
        <v>3835</v>
      </c>
      <c r="C395" t="s">
        <v>186</v>
      </c>
      <c r="D395">
        <v>500</v>
      </c>
      <c r="E395">
        <v>80</v>
      </c>
      <c r="F395">
        <v>40000</v>
      </c>
    </row>
    <row r="396" spans="1:6">
      <c r="A396" t="s">
        <v>4098</v>
      </c>
      <c r="B396" t="s">
        <v>516</v>
      </c>
      <c r="C396" t="s">
        <v>345</v>
      </c>
      <c r="D396">
        <v>2700</v>
      </c>
      <c r="E396">
        <v>14</v>
      </c>
      <c r="F396">
        <v>37800</v>
      </c>
    </row>
    <row r="397" spans="1:6">
      <c r="A397" t="s">
        <v>4099</v>
      </c>
      <c r="B397" t="s">
        <v>4100</v>
      </c>
      <c r="C397" t="s">
        <v>345</v>
      </c>
      <c r="D397">
        <v>480</v>
      </c>
      <c r="E397">
        <v>134</v>
      </c>
      <c r="F397">
        <v>64320</v>
      </c>
    </row>
    <row r="398" spans="1:6">
      <c r="A398" t="s">
        <v>4099</v>
      </c>
      <c r="B398" t="s">
        <v>4100</v>
      </c>
      <c r="C398" t="s">
        <v>4092</v>
      </c>
      <c r="D398">
        <v>480</v>
      </c>
      <c r="E398">
        <v>76</v>
      </c>
      <c r="F398">
        <v>36480</v>
      </c>
    </row>
    <row r="399" spans="1:6">
      <c r="A399" t="s">
        <v>4101</v>
      </c>
      <c r="B399" t="s">
        <v>516</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516</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2</v>
      </c>
      <c r="F408">
        <v>4320</v>
      </c>
    </row>
    <row r="409" spans="1:6">
      <c r="A409" t="s">
        <v>3707</v>
      </c>
      <c r="B409" t="s">
        <v>4111</v>
      </c>
      <c r="C409" t="s">
        <v>345</v>
      </c>
      <c r="D409">
        <v>2400</v>
      </c>
      <c r="E409">
        <v>9</v>
      </c>
      <c r="F409">
        <v>21600</v>
      </c>
    </row>
    <row r="410" spans="1:6">
      <c r="A410" t="s">
        <v>503</v>
      </c>
      <c r="E410">
        <v>35673.6</v>
      </c>
      <c r="F410">
        <v>17566406.7</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workbookViewId="0">
      <selection activeCell="C124" sqref="$A1:$XFD1048576"/>
    </sheetView>
  </sheetViews>
  <sheetFormatPr defaultColWidth="9" defaultRowHeight="13.5" outlineLevelCol="5"/>
  <cols>
    <col min="1" max="1" width="45.5" customWidth="1"/>
    <col min="2" max="2" width="24.6333333333333" customWidth="1"/>
    <col min="3" max="3" width="7.38333333333333"/>
    <col min="4" max="4" width="9.38333333333333"/>
    <col min="5" max="6" width="12"/>
  </cols>
  <sheetData>
    <row r="3" spans="1:6">
      <c r="A3" t="s">
        <v>3242</v>
      </c>
      <c r="B3" t="s">
        <v>504</v>
      </c>
      <c r="C3" t="s">
        <v>150</v>
      </c>
      <c r="D3" t="s">
        <v>3722</v>
      </c>
      <c r="E3" t="s">
        <v>505</v>
      </c>
      <c r="F3" t="s">
        <v>3723</v>
      </c>
    </row>
    <row r="4" spans="1:6">
      <c r="A4" t="s">
        <v>3724</v>
      </c>
      <c r="B4" t="s">
        <v>516</v>
      </c>
      <c r="C4" t="s">
        <v>516</v>
      </c>
      <c r="D4" t="s">
        <v>516</v>
      </c>
      <c r="E4">
        <v>0</v>
      </c>
    </row>
    <row r="5" spans="1:6">
      <c r="A5" t="s">
        <v>3725</v>
      </c>
      <c r="B5" t="s">
        <v>516</v>
      </c>
      <c r="C5" t="s">
        <v>516</v>
      </c>
      <c r="D5" t="s">
        <v>516</v>
      </c>
    </row>
    <row r="6" spans="1:6">
      <c r="A6" t="s">
        <v>3726</v>
      </c>
      <c r="B6" t="s">
        <v>516</v>
      </c>
      <c r="C6" t="s">
        <v>516</v>
      </c>
      <c r="D6" t="s">
        <v>516</v>
      </c>
      <c r="E6">
        <v>0</v>
      </c>
    </row>
    <row r="7" spans="1:6">
      <c r="A7" t="s">
        <v>3727</v>
      </c>
      <c r="B7" t="s">
        <v>516</v>
      </c>
      <c r="C7" t="s">
        <v>516</v>
      </c>
      <c r="D7" t="s">
        <v>516</v>
      </c>
    </row>
    <row r="8" spans="1:6">
      <c r="A8" t="s">
        <v>3728</v>
      </c>
      <c r="B8" t="s">
        <v>516</v>
      </c>
      <c r="C8" t="s">
        <v>516</v>
      </c>
      <c r="D8" t="s">
        <v>516</v>
      </c>
      <c r="E8">
        <v>0</v>
      </c>
    </row>
    <row r="9" spans="1:6">
      <c r="A9" t="s">
        <v>3729</v>
      </c>
      <c r="B9" t="s">
        <v>516</v>
      </c>
      <c r="C9" t="s">
        <v>516</v>
      </c>
      <c r="D9" t="s">
        <v>516</v>
      </c>
      <c r="E9">
        <v>0</v>
      </c>
    </row>
    <row r="10" spans="1:6">
      <c r="A10" t="s">
        <v>3730</v>
      </c>
      <c r="B10" t="s">
        <v>516</v>
      </c>
      <c r="C10" t="s">
        <v>516</v>
      </c>
      <c r="D10" t="s">
        <v>516</v>
      </c>
      <c r="E10">
        <v>0</v>
      </c>
    </row>
    <row r="11" spans="1:6">
      <c r="A11" t="s">
        <v>3731</v>
      </c>
      <c r="B11" t="s">
        <v>516</v>
      </c>
      <c r="C11" t="s">
        <v>516</v>
      </c>
      <c r="D11" t="s">
        <v>516</v>
      </c>
      <c r="E11">
        <v>0</v>
      </c>
    </row>
    <row r="12" spans="1:6">
      <c r="A12" t="s">
        <v>3732</v>
      </c>
      <c r="B12" t="s">
        <v>516</v>
      </c>
      <c r="C12" t="s">
        <v>516</v>
      </c>
      <c r="D12" t="s">
        <v>516</v>
      </c>
      <c r="E12">
        <v>0</v>
      </c>
    </row>
    <row r="13" spans="1:6">
      <c r="A13" t="s">
        <v>3733</v>
      </c>
      <c r="B13" t="s">
        <v>516</v>
      </c>
      <c r="C13" t="s">
        <v>516</v>
      </c>
      <c r="D13" t="s">
        <v>516</v>
      </c>
      <c r="E13">
        <v>0</v>
      </c>
    </row>
    <row r="14" spans="1:6">
      <c r="A14" t="s">
        <v>3734</v>
      </c>
      <c r="B14" t="s">
        <v>516</v>
      </c>
      <c r="C14" t="s">
        <v>516</v>
      </c>
      <c r="D14" t="s">
        <v>516</v>
      </c>
      <c r="E14">
        <v>0</v>
      </c>
    </row>
    <row r="15" spans="1:6">
      <c r="A15" t="s">
        <v>3735</v>
      </c>
      <c r="B15" t="s">
        <v>516</v>
      </c>
      <c r="C15" t="s">
        <v>516</v>
      </c>
      <c r="D15" t="s">
        <v>516</v>
      </c>
      <c r="E15">
        <v>0</v>
      </c>
    </row>
    <row r="16" spans="1:6">
      <c r="A16" t="s">
        <v>3736</v>
      </c>
      <c r="B16" t="s">
        <v>516</v>
      </c>
      <c r="C16" t="s">
        <v>516</v>
      </c>
      <c r="D16" t="s">
        <v>516</v>
      </c>
      <c r="E16">
        <v>0</v>
      </c>
    </row>
    <row r="17" spans="1:5">
      <c r="A17" t="s">
        <v>3737</v>
      </c>
      <c r="B17" t="s">
        <v>516</v>
      </c>
      <c r="C17" t="s">
        <v>516</v>
      </c>
      <c r="D17" t="s">
        <v>516</v>
      </c>
      <c r="E17">
        <v>0</v>
      </c>
    </row>
    <row r="18" spans="1:5">
      <c r="A18" t="s">
        <v>3738</v>
      </c>
      <c r="B18" t="s">
        <v>516</v>
      </c>
      <c r="C18" t="s">
        <v>516</v>
      </c>
      <c r="D18" t="s">
        <v>516</v>
      </c>
      <c r="E18">
        <v>0</v>
      </c>
    </row>
    <row r="19" spans="1:5">
      <c r="A19" t="s">
        <v>3739</v>
      </c>
      <c r="B19" t="s">
        <v>516</v>
      </c>
      <c r="C19" t="s">
        <v>516</v>
      </c>
      <c r="D19" t="s">
        <v>516</v>
      </c>
      <c r="E19">
        <v>0</v>
      </c>
    </row>
    <row r="20" spans="1:5">
      <c r="A20" t="s">
        <v>3740</v>
      </c>
      <c r="B20" t="s">
        <v>516</v>
      </c>
      <c r="C20" t="s">
        <v>516</v>
      </c>
      <c r="D20" t="s">
        <v>516</v>
      </c>
      <c r="E20">
        <v>0</v>
      </c>
    </row>
    <row r="21" spans="1:5">
      <c r="A21" t="s">
        <v>3741</v>
      </c>
      <c r="B21" t="s">
        <v>516</v>
      </c>
      <c r="C21" t="s">
        <v>516</v>
      </c>
      <c r="D21" t="s">
        <v>516</v>
      </c>
      <c r="E21">
        <v>0</v>
      </c>
    </row>
    <row r="22" spans="1:5">
      <c r="A22" t="s">
        <v>3742</v>
      </c>
      <c r="B22" t="s">
        <v>516</v>
      </c>
      <c r="C22" t="s">
        <v>516</v>
      </c>
      <c r="D22" t="s">
        <v>516</v>
      </c>
      <c r="E22">
        <v>0</v>
      </c>
    </row>
    <row r="23" spans="1:5">
      <c r="A23" t="s">
        <v>3743</v>
      </c>
      <c r="B23" t="s">
        <v>516</v>
      </c>
      <c r="C23" t="s">
        <v>516</v>
      </c>
      <c r="D23" t="s">
        <v>516</v>
      </c>
      <c r="E23">
        <v>0</v>
      </c>
    </row>
    <row r="24" spans="1:5">
      <c r="A24" t="s">
        <v>3744</v>
      </c>
      <c r="B24" t="s">
        <v>516</v>
      </c>
      <c r="C24" t="s">
        <v>516</v>
      </c>
      <c r="D24" t="s">
        <v>516</v>
      </c>
      <c r="E24">
        <v>0</v>
      </c>
    </row>
    <row r="25" spans="1:5">
      <c r="A25" t="s">
        <v>3745</v>
      </c>
      <c r="B25" t="s">
        <v>516</v>
      </c>
      <c r="C25" t="s">
        <v>516</v>
      </c>
      <c r="D25" t="s">
        <v>516</v>
      </c>
      <c r="E25">
        <v>0</v>
      </c>
    </row>
    <row r="26" spans="1:5">
      <c r="A26" t="s">
        <v>3746</v>
      </c>
      <c r="B26" t="s">
        <v>516</v>
      </c>
      <c r="C26" t="s">
        <v>516</v>
      </c>
      <c r="D26" t="s">
        <v>516</v>
      </c>
      <c r="E26">
        <v>0</v>
      </c>
    </row>
    <row r="27" spans="1:5">
      <c r="A27" t="s">
        <v>3747</v>
      </c>
      <c r="B27" t="s">
        <v>516</v>
      </c>
      <c r="C27" t="s">
        <v>516</v>
      </c>
      <c r="D27" t="s">
        <v>516</v>
      </c>
      <c r="E27">
        <v>0</v>
      </c>
    </row>
    <row r="28" spans="1:5">
      <c r="A28" t="s">
        <v>3748</v>
      </c>
      <c r="B28" t="s">
        <v>516</v>
      </c>
      <c r="C28" t="s">
        <v>516</v>
      </c>
      <c r="D28" t="s">
        <v>516</v>
      </c>
      <c r="E28">
        <v>0</v>
      </c>
    </row>
    <row r="29" spans="1:5">
      <c r="A29" t="s">
        <v>3749</v>
      </c>
      <c r="B29" t="s">
        <v>516</v>
      </c>
      <c r="C29" t="s">
        <v>516</v>
      </c>
      <c r="D29" t="s">
        <v>516</v>
      </c>
      <c r="E29">
        <v>0</v>
      </c>
    </row>
    <row r="30" spans="1:5">
      <c r="A30" t="s">
        <v>3750</v>
      </c>
      <c r="B30" t="s">
        <v>516</v>
      </c>
      <c r="C30" t="s">
        <v>516</v>
      </c>
      <c r="D30" t="s">
        <v>516</v>
      </c>
      <c r="E30">
        <v>0</v>
      </c>
    </row>
    <row r="31" spans="1:5">
      <c r="A31" t="s">
        <v>3751</v>
      </c>
      <c r="B31" t="s">
        <v>516</v>
      </c>
      <c r="C31" t="s">
        <v>516</v>
      </c>
      <c r="D31" t="s">
        <v>516</v>
      </c>
      <c r="E31">
        <v>0</v>
      </c>
    </row>
    <row r="32" spans="1:5">
      <c r="A32" t="s">
        <v>3752</v>
      </c>
      <c r="B32" t="s">
        <v>516</v>
      </c>
      <c r="C32" t="s">
        <v>516</v>
      </c>
      <c r="D32" t="s">
        <v>516</v>
      </c>
      <c r="E32">
        <v>0</v>
      </c>
    </row>
    <row r="33" spans="1:5">
      <c r="A33" t="s">
        <v>3753</v>
      </c>
      <c r="B33" t="s">
        <v>516</v>
      </c>
      <c r="C33" t="s">
        <v>516</v>
      </c>
      <c r="D33" t="s">
        <v>516</v>
      </c>
      <c r="E33">
        <v>0</v>
      </c>
    </row>
    <row r="34" spans="1:5">
      <c r="A34" t="s">
        <v>3754</v>
      </c>
      <c r="B34" t="s">
        <v>516</v>
      </c>
      <c r="C34" t="s">
        <v>516</v>
      </c>
      <c r="D34" t="s">
        <v>516</v>
      </c>
      <c r="E34">
        <v>0</v>
      </c>
    </row>
    <row r="35" spans="1:5">
      <c r="A35" t="s">
        <v>3755</v>
      </c>
      <c r="B35" t="s">
        <v>516</v>
      </c>
      <c r="C35" t="s">
        <v>516</v>
      </c>
      <c r="D35" t="s">
        <v>516</v>
      </c>
      <c r="E35">
        <v>0</v>
      </c>
    </row>
    <row r="36" spans="1:5">
      <c r="A36" t="s">
        <v>3756</v>
      </c>
      <c r="B36" t="s">
        <v>516</v>
      </c>
      <c r="C36" t="s">
        <v>516</v>
      </c>
      <c r="D36" t="s">
        <v>516</v>
      </c>
      <c r="E36">
        <v>0</v>
      </c>
    </row>
    <row r="37" spans="1:5">
      <c r="A37" t="s">
        <v>3757</v>
      </c>
      <c r="B37" t="s">
        <v>516</v>
      </c>
      <c r="C37" t="s">
        <v>516</v>
      </c>
      <c r="D37" t="s">
        <v>516</v>
      </c>
      <c r="E37">
        <v>0</v>
      </c>
    </row>
    <row r="38" spans="1:5">
      <c r="A38" t="s">
        <v>3758</v>
      </c>
      <c r="B38" t="s">
        <v>516</v>
      </c>
      <c r="C38" t="s">
        <v>516</v>
      </c>
      <c r="D38" t="s">
        <v>516</v>
      </c>
      <c r="E38">
        <v>0</v>
      </c>
    </row>
    <row r="39" spans="1:5">
      <c r="A39" t="s">
        <v>3759</v>
      </c>
      <c r="B39" t="s">
        <v>516</v>
      </c>
      <c r="C39" t="s">
        <v>516</v>
      </c>
      <c r="D39" t="s">
        <v>516</v>
      </c>
      <c r="E39">
        <v>0</v>
      </c>
    </row>
    <row r="40" spans="1:5">
      <c r="A40" t="s">
        <v>3760</v>
      </c>
      <c r="B40" t="s">
        <v>516</v>
      </c>
      <c r="C40" t="s">
        <v>516</v>
      </c>
      <c r="D40" t="s">
        <v>516</v>
      </c>
      <c r="E40">
        <v>0</v>
      </c>
    </row>
    <row r="41" spans="1:5">
      <c r="A41" t="s">
        <v>3761</v>
      </c>
      <c r="B41" t="s">
        <v>516</v>
      </c>
      <c r="C41" t="s">
        <v>516</v>
      </c>
      <c r="D41" t="s">
        <v>516</v>
      </c>
      <c r="E41">
        <v>0</v>
      </c>
    </row>
    <row r="42" spans="1:5">
      <c r="A42" t="s">
        <v>3762</v>
      </c>
      <c r="B42" t="s">
        <v>516</v>
      </c>
      <c r="C42" t="s">
        <v>516</v>
      </c>
      <c r="D42" t="s">
        <v>516</v>
      </c>
      <c r="E42">
        <v>0</v>
      </c>
    </row>
    <row r="43" spans="1:5">
      <c r="A43" t="s">
        <v>3763</v>
      </c>
      <c r="B43" t="s">
        <v>516</v>
      </c>
      <c r="C43" t="s">
        <v>516</v>
      </c>
      <c r="D43" t="s">
        <v>516</v>
      </c>
      <c r="E43">
        <v>0</v>
      </c>
    </row>
    <row r="44" spans="1:5">
      <c r="A44" t="s">
        <v>3764</v>
      </c>
      <c r="B44" t="s">
        <v>516</v>
      </c>
      <c r="C44" t="s">
        <v>516</v>
      </c>
      <c r="D44" t="s">
        <v>516</v>
      </c>
      <c r="E44">
        <v>0</v>
      </c>
    </row>
    <row r="45" spans="1:5">
      <c r="A45" t="s">
        <v>3765</v>
      </c>
      <c r="B45" t="s">
        <v>516</v>
      </c>
      <c r="C45" t="s">
        <v>516</v>
      </c>
      <c r="D45" t="s">
        <v>516</v>
      </c>
      <c r="E45">
        <v>0</v>
      </c>
    </row>
    <row r="46" spans="1:5">
      <c r="A46" t="s">
        <v>3766</v>
      </c>
      <c r="B46" t="s">
        <v>516</v>
      </c>
      <c r="C46" t="s">
        <v>516</v>
      </c>
      <c r="D46" t="s">
        <v>516</v>
      </c>
      <c r="E46">
        <v>0</v>
      </c>
    </row>
    <row r="47" spans="1:5">
      <c r="A47" t="s">
        <v>3767</v>
      </c>
      <c r="B47" t="s">
        <v>516</v>
      </c>
      <c r="C47" t="s">
        <v>516</v>
      </c>
      <c r="D47" t="s">
        <v>516</v>
      </c>
      <c r="E47">
        <v>0</v>
      </c>
    </row>
    <row r="48" spans="1:5">
      <c r="A48" t="s">
        <v>3768</v>
      </c>
      <c r="B48" t="s">
        <v>516</v>
      </c>
      <c r="C48" t="s">
        <v>516</v>
      </c>
      <c r="D48" t="s">
        <v>516</v>
      </c>
      <c r="E48">
        <v>0</v>
      </c>
    </row>
    <row r="49" spans="1:5">
      <c r="A49" t="s">
        <v>3769</v>
      </c>
      <c r="B49" t="s">
        <v>516</v>
      </c>
      <c r="C49" t="s">
        <v>516</v>
      </c>
      <c r="D49" t="s">
        <v>516</v>
      </c>
      <c r="E49">
        <v>0</v>
      </c>
    </row>
    <row r="50" spans="1:5">
      <c r="A50" t="s">
        <v>3770</v>
      </c>
      <c r="B50" t="s">
        <v>516</v>
      </c>
      <c r="C50" t="s">
        <v>516</v>
      </c>
      <c r="D50" t="s">
        <v>516</v>
      </c>
      <c r="E50">
        <v>0</v>
      </c>
    </row>
    <row r="51" spans="1:5">
      <c r="A51" t="s">
        <v>3771</v>
      </c>
      <c r="B51" t="s">
        <v>516</v>
      </c>
      <c r="C51" t="s">
        <v>516</v>
      </c>
      <c r="D51" t="s">
        <v>516</v>
      </c>
      <c r="E51">
        <v>0</v>
      </c>
    </row>
    <row r="52" spans="1:5">
      <c r="A52" t="s">
        <v>3772</v>
      </c>
      <c r="B52" t="s">
        <v>516</v>
      </c>
      <c r="C52" t="s">
        <v>516</v>
      </c>
      <c r="D52" t="s">
        <v>516</v>
      </c>
      <c r="E52">
        <v>0</v>
      </c>
    </row>
    <row r="53" spans="1:5">
      <c r="A53" t="s">
        <v>3773</v>
      </c>
      <c r="B53" t="s">
        <v>516</v>
      </c>
      <c r="C53" t="s">
        <v>516</v>
      </c>
      <c r="D53" t="s">
        <v>516</v>
      </c>
      <c r="E53">
        <v>0</v>
      </c>
    </row>
    <row r="54" spans="1:5">
      <c r="A54" t="s">
        <v>3774</v>
      </c>
      <c r="B54" t="s">
        <v>516</v>
      </c>
      <c r="C54" t="s">
        <v>516</v>
      </c>
      <c r="D54" t="s">
        <v>516</v>
      </c>
      <c r="E54">
        <v>0</v>
      </c>
    </row>
    <row r="55" spans="1:5">
      <c r="A55" t="s">
        <v>3775</v>
      </c>
      <c r="B55" t="s">
        <v>516</v>
      </c>
      <c r="C55" t="s">
        <v>516</v>
      </c>
      <c r="D55" t="s">
        <v>516</v>
      </c>
      <c r="E55">
        <v>0</v>
      </c>
    </row>
    <row r="56" spans="1:5">
      <c r="A56" t="s">
        <v>3776</v>
      </c>
      <c r="B56" t="s">
        <v>516</v>
      </c>
      <c r="C56" t="s">
        <v>516</v>
      </c>
      <c r="D56" t="s">
        <v>516</v>
      </c>
      <c r="E56">
        <v>0</v>
      </c>
    </row>
    <row r="57" spans="1:5">
      <c r="A57" t="s">
        <v>3777</v>
      </c>
      <c r="B57" t="s">
        <v>516</v>
      </c>
      <c r="C57" t="s">
        <v>516</v>
      </c>
      <c r="D57" t="s">
        <v>516</v>
      </c>
      <c r="E57">
        <v>0</v>
      </c>
    </row>
    <row r="58" spans="1:5">
      <c r="A58" t="s">
        <v>3778</v>
      </c>
      <c r="B58" t="s">
        <v>516</v>
      </c>
      <c r="C58" t="s">
        <v>516</v>
      </c>
      <c r="D58" t="s">
        <v>516</v>
      </c>
      <c r="E58">
        <v>0</v>
      </c>
    </row>
    <row r="59" spans="1:5">
      <c r="A59" t="s">
        <v>3779</v>
      </c>
      <c r="B59" t="s">
        <v>516</v>
      </c>
      <c r="C59" t="s">
        <v>516</v>
      </c>
      <c r="D59" t="s">
        <v>516</v>
      </c>
      <c r="E59">
        <v>0</v>
      </c>
    </row>
    <row r="60" spans="1:5">
      <c r="A60" t="s">
        <v>3780</v>
      </c>
      <c r="B60" t="s">
        <v>516</v>
      </c>
      <c r="C60" t="s">
        <v>516</v>
      </c>
      <c r="D60" t="s">
        <v>516</v>
      </c>
      <c r="E60">
        <v>0</v>
      </c>
    </row>
    <row r="61" spans="1:5">
      <c r="A61" t="s">
        <v>3781</v>
      </c>
      <c r="B61" t="s">
        <v>516</v>
      </c>
      <c r="C61" t="s">
        <v>516</v>
      </c>
      <c r="D61" t="s">
        <v>516</v>
      </c>
      <c r="E61">
        <v>0</v>
      </c>
    </row>
    <row r="62" spans="1:5">
      <c r="A62" t="s">
        <v>3782</v>
      </c>
      <c r="B62" t="s">
        <v>516</v>
      </c>
      <c r="C62" t="s">
        <v>516</v>
      </c>
      <c r="D62" t="s">
        <v>516</v>
      </c>
      <c r="E62">
        <v>0</v>
      </c>
    </row>
    <row r="63" spans="1:5">
      <c r="A63" t="s">
        <v>3783</v>
      </c>
      <c r="B63" t="s">
        <v>516</v>
      </c>
      <c r="C63" t="s">
        <v>516</v>
      </c>
      <c r="D63" t="s">
        <v>516</v>
      </c>
      <c r="E63">
        <v>0</v>
      </c>
    </row>
    <row r="64" spans="1:5">
      <c r="A64" t="s">
        <v>3784</v>
      </c>
      <c r="B64" t="s">
        <v>516</v>
      </c>
      <c r="C64" t="s">
        <v>516</v>
      </c>
      <c r="D64" t="s">
        <v>516</v>
      </c>
      <c r="E64">
        <v>0</v>
      </c>
    </row>
    <row r="65" spans="1:5">
      <c r="A65" t="s">
        <v>3785</v>
      </c>
      <c r="B65" t="s">
        <v>516</v>
      </c>
      <c r="C65" t="s">
        <v>516</v>
      </c>
      <c r="D65" t="s">
        <v>516</v>
      </c>
      <c r="E65">
        <v>0</v>
      </c>
    </row>
    <row r="66" spans="1:5">
      <c r="A66" t="s">
        <v>3786</v>
      </c>
      <c r="B66" t="s">
        <v>516</v>
      </c>
      <c r="C66" t="s">
        <v>516</v>
      </c>
      <c r="D66" t="s">
        <v>516</v>
      </c>
      <c r="E66">
        <v>0</v>
      </c>
    </row>
    <row r="67" spans="1:5">
      <c r="A67" t="s">
        <v>3787</v>
      </c>
      <c r="B67" t="s">
        <v>516</v>
      </c>
      <c r="C67" t="s">
        <v>516</v>
      </c>
      <c r="D67" t="s">
        <v>516</v>
      </c>
      <c r="E67">
        <v>0</v>
      </c>
    </row>
    <row r="68" spans="1:5">
      <c r="A68" t="s">
        <v>3788</v>
      </c>
      <c r="B68" t="s">
        <v>516</v>
      </c>
      <c r="C68" t="s">
        <v>516</v>
      </c>
      <c r="D68" t="s">
        <v>516</v>
      </c>
      <c r="E68">
        <v>0</v>
      </c>
    </row>
    <row r="69" spans="1:5">
      <c r="A69" t="s">
        <v>3789</v>
      </c>
      <c r="B69" t="s">
        <v>516</v>
      </c>
      <c r="C69" t="s">
        <v>516</v>
      </c>
      <c r="D69" t="s">
        <v>516</v>
      </c>
      <c r="E69">
        <v>0</v>
      </c>
    </row>
    <row r="70" spans="1:5">
      <c r="A70" t="s">
        <v>3790</v>
      </c>
      <c r="B70" t="s">
        <v>516</v>
      </c>
      <c r="C70" t="s">
        <v>516</v>
      </c>
      <c r="D70" t="s">
        <v>516</v>
      </c>
      <c r="E70">
        <v>0</v>
      </c>
    </row>
    <row r="71" spans="1:5">
      <c r="A71" t="s">
        <v>3791</v>
      </c>
      <c r="B71" t="s">
        <v>516</v>
      </c>
      <c r="C71" t="s">
        <v>516</v>
      </c>
      <c r="D71" t="s">
        <v>516</v>
      </c>
      <c r="E71">
        <v>0</v>
      </c>
    </row>
    <row r="72" spans="1:5">
      <c r="A72" t="s">
        <v>3792</v>
      </c>
      <c r="B72" t="s">
        <v>516</v>
      </c>
      <c r="C72" t="s">
        <v>516</v>
      </c>
      <c r="D72" t="s">
        <v>516</v>
      </c>
      <c r="E72">
        <v>0</v>
      </c>
    </row>
    <row r="73" spans="1:5">
      <c r="A73" t="s">
        <v>3793</v>
      </c>
      <c r="B73" t="s">
        <v>516</v>
      </c>
      <c r="C73" t="s">
        <v>516</v>
      </c>
      <c r="D73" t="s">
        <v>516</v>
      </c>
      <c r="E73">
        <v>0</v>
      </c>
    </row>
    <row r="74" spans="1:5">
      <c r="A74" t="s">
        <v>3794</v>
      </c>
      <c r="B74" t="s">
        <v>516</v>
      </c>
      <c r="C74" t="s">
        <v>516</v>
      </c>
      <c r="D74" t="s">
        <v>516</v>
      </c>
      <c r="E74">
        <v>0</v>
      </c>
    </row>
    <row r="75" spans="1:5">
      <c r="A75" t="s">
        <v>3795</v>
      </c>
      <c r="B75" t="s">
        <v>516</v>
      </c>
      <c r="C75" t="s">
        <v>516</v>
      </c>
      <c r="D75" t="s">
        <v>516</v>
      </c>
      <c r="E75">
        <v>0</v>
      </c>
    </row>
    <row r="76" spans="1:5">
      <c r="A76" t="s">
        <v>3796</v>
      </c>
      <c r="B76" t="s">
        <v>516</v>
      </c>
      <c r="C76" t="s">
        <v>516</v>
      </c>
      <c r="D76" t="s">
        <v>516</v>
      </c>
      <c r="E76">
        <v>0</v>
      </c>
    </row>
    <row r="77" spans="1:5">
      <c r="A77" t="s">
        <v>3797</v>
      </c>
      <c r="B77" t="s">
        <v>516</v>
      </c>
      <c r="C77" t="s">
        <v>516</v>
      </c>
      <c r="D77" t="s">
        <v>516</v>
      </c>
      <c r="E77">
        <v>0</v>
      </c>
    </row>
    <row r="78" spans="1:5">
      <c r="A78" t="s">
        <v>3798</v>
      </c>
      <c r="B78" t="s">
        <v>516</v>
      </c>
      <c r="C78" t="s">
        <v>516</v>
      </c>
      <c r="D78" t="s">
        <v>516</v>
      </c>
      <c r="E78">
        <v>0</v>
      </c>
    </row>
    <row r="79" spans="1:5">
      <c r="A79" t="s">
        <v>3799</v>
      </c>
      <c r="B79" t="s">
        <v>516</v>
      </c>
      <c r="C79" t="s">
        <v>516</v>
      </c>
      <c r="D79" t="s">
        <v>516</v>
      </c>
      <c r="E79">
        <v>0</v>
      </c>
    </row>
    <row r="80" spans="1:5">
      <c r="A80" t="s">
        <v>3800</v>
      </c>
      <c r="B80" t="s">
        <v>516</v>
      </c>
      <c r="C80" t="s">
        <v>516</v>
      </c>
      <c r="D80" t="s">
        <v>516</v>
      </c>
      <c r="E80">
        <v>0</v>
      </c>
    </row>
    <row r="81" spans="1:6">
      <c r="A81" t="s">
        <v>3801</v>
      </c>
      <c r="B81" t="s">
        <v>516</v>
      </c>
      <c r="C81" t="s">
        <v>516</v>
      </c>
      <c r="D81" t="s">
        <v>516</v>
      </c>
      <c r="E81">
        <v>0</v>
      </c>
    </row>
    <row r="82" spans="1:6">
      <c r="A82" t="s">
        <v>3802</v>
      </c>
      <c r="B82" t="s">
        <v>516</v>
      </c>
      <c r="C82" t="s">
        <v>516</v>
      </c>
      <c r="D82" t="s">
        <v>516</v>
      </c>
      <c r="E82">
        <v>0</v>
      </c>
    </row>
    <row r="83" spans="1:6">
      <c r="A83" t="s">
        <v>3803</v>
      </c>
      <c r="B83" t="s">
        <v>516</v>
      </c>
      <c r="C83" t="s">
        <v>516</v>
      </c>
      <c r="D83" t="s">
        <v>516</v>
      </c>
      <c r="E83">
        <v>0</v>
      </c>
    </row>
    <row r="84" spans="1:6">
      <c r="A84" t="s">
        <v>3804</v>
      </c>
      <c r="B84" t="s">
        <v>516</v>
      </c>
      <c r="C84" t="s">
        <v>516</v>
      </c>
      <c r="D84" t="s">
        <v>516</v>
      </c>
      <c r="E84">
        <v>0</v>
      </c>
    </row>
    <row r="85" spans="1:6">
      <c r="A85" t="s">
        <v>3805</v>
      </c>
      <c r="B85" t="s">
        <v>516</v>
      </c>
      <c r="C85" t="s">
        <v>516</v>
      </c>
      <c r="D85" t="s">
        <v>516</v>
      </c>
      <c r="E85">
        <v>0</v>
      </c>
    </row>
    <row r="86" spans="1:6">
      <c r="A86" t="s">
        <v>3245</v>
      </c>
      <c r="B86" t="s">
        <v>3806</v>
      </c>
      <c r="C86" t="s">
        <v>345</v>
      </c>
      <c r="D86">
        <v>2240</v>
      </c>
      <c r="E86">
        <v>3</v>
      </c>
      <c r="F86">
        <v>6720</v>
      </c>
    </row>
    <row r="87" spans="1:6">
      <c r="A87" t="s">
        <v>3247</v>
      </c>
      <c r="B87" t="s">
        <v>3807</v>
      </c>
      <c r="C87" t="s">
        <v>345</v>
      </c>
      <c r="D87">
        <v>2280</v>
      </c>
      <c r="E87">
        <v>1</v>
      </c>
      <c r="F87">
        <v>2280</v>
      </c>
    </row>
    <row r="88" spans="1:6">
      <c r="A88" t="s">
        <v>3808</v>
      </c>
      <c r="B88" t="s">
        <v>516</v>
      </c>
      <c r="C88" t="s">
        <v>516</v>
      </c>
      <c r="D88" t="s">
        <v>516</v>
      </c>
      <c r="E88">
        <v>0</v>
      </c>
    </row>
    <row r="89" spans="1:6">
      <c r="A89" t="s">
        <v>3809</v>
      </c>
      <c r="B89" t="s">
        <v>4112</v>
      </c>
      <c r="C89" t="s">
        <v>345</v>
      </c>
      <c r="D89">
        <v>14000</v>
      </c>
      <c r="E89">
        <v>3</v>
      </c>
      <c r="F89">
        <v>42000</v>
      </c>
    </row>
    <row r="90" spans="1:6">
      <c r="A90" t="s">
        <v>3249</v>
      </c>
      <c r="B90" t="s">
        <v>3810</v>
      </c>
      <c r="C90" t="s">
        <v>345</v>
      </c>
      <c r="D90">
        <v>1800</v>
      </c>
      <c r="E90">
        <v>3</v>
      </c>
      <c r="F90">
        <v>5400</v>
      </c>
    </row>
    <row r="91" spans="1:6">
      <c r="A91" t="s">
        <v>3254</v>
      </c>
      <c r="B91" t="s">
        <v>3811</v>
      </c>
      <c r="C91" t="s">
        <v>345</v>
      </c>
      <c r="D91">
        <v>2800</v>
      </c>
      <c r="E91">
        <v>3</v>
      </c>
      <c r="F91">
        <v>8400</v>
      </c>
    </row>
    <row r="92" spans="1:6">
      <c r="A92" t="s">
        <v>3812</v>
      </c>
      <c r="B92" t="s">
        <v>3813</v>
      </c>
      <c r="C92" t="s">
        <v>3814</v>
      </c>
      <c r="D92">
        <v>5</v>
      </c>
      <c r="E92">
        <v>600</v>
      </c>
      <c r="F92">
        <v>3000</v>
      </c>
    </row>
    <row r="93" spans="1:6">
      <c r="A93" t="s">
        <v>3815</v>
      </c>
      <c r="B93" t="s">
        <v>4113</v>
      </c>
      <c r="C93" t="s">
        <v>229</v>
      </c>
      <c r="D93">
        <v>30</v>
      </c>
      <c r="E93">
        <v>167</v>
      </c>
      <c r="F93">
        <v>5010</v>
      </c>
    </row>
    <row r="94" spans="1:6">
      <c r="A94" t="s">
        <v>3816</v>
      </c>
      <c r="B94" t="s">
        <v>3813</v>
      </c>
      <c r="C94" t="s">
        <v>229</v>
      </c>
      <c r="D94">
        <v>8</v>
      </c>
      <c r="E94">
        <v>600</v>
      </c>
      <c r="F94">
        <v>4800</v>
      </c>
    </row>
    <row r="95" spans="1:6">
      <c r="A95" t="s">
        <v>3817</v>
      </c>
      <c r="B95" t="s">
        <v>3818</v>
      </c>
      <c r="C95" t="s">
        <v>229</v>
      </c>
      <c r="D95">
        <v>18</v>
      </c>
      <c r="E95">
        <v>600</v>
      </c>
      <c r="F95">
        <v>10800</v>
      </c>
    </row>
    <row r="96" spans="1:6">
      <c r="A96" t="s">
        <v>3819</v>
      </c>
      <c r="B96" t="s">
        <v>3818</v>
      </c>
      <c r="C96" t="s">
        <v>229</v>
      </c>
      <c r="D96">
        <v>9</v>
      </c>
      <c r="E96">
        <v>600</v>
      </c>
      <c r="F96">
        <v>5400</v>
      </c>
    </row>
    <row r="97" spans="1:6">
      <c r="A97" t="s">
        <v>3259</v>
      </c>
      <c r="B97" t="s">
        <v>3820</v>
      </c>
      <c r="C97" t="s">
        <v>229</v>
      </c>
      <c r="D97">
        <v>360</v>
      </c>
      <c r="E97">
        <v>30</v>
      </c>
      <c r="F97">
        <v>10800</v>
      </c>
    </row>
    <row r="98" spans="1:6">
      <c r="A98" t="s">
        <v>3261</v>
      </c>
      <c r="B98" t="s">
        <v>3820</v>
      </c>
      <c r="C98" t="s">
        <v>229</v>
      </c>
      <c r="D98">
        <v>300</v>
      </c>
      <c r="E98">
        <v>60</v>
      </c>
      <c r="F98">
        <v>18000</v>
      </c>
    </row>
    <row r="99" spans="1:6">
      <c r="A99" t="s">
        <v>3262</v>
      </c>
      <c r="B99" t="s">
        <v>3821</v>
      </c>
      <c r="C99" t="s">
        <v>345</v>
      </c>
      <c r="D99">
        <v>3600</v>
      </c>
      <c r="E99">
        <v>1</v>
      </c>
      <c r="F99">
        <v>3600</v>
      </c>
    </row>
    <row r="100" spans="1:6">
      <c r="A100" t="s">
        <v>3266</v>
      </c>
      <c r="B100" t="s">
        <v>3822</v>
      </c>
      <c r="C100" t="s">
        <v>345</v>
      </c>
      <c r="D100">
        <v>125000</v>
      </c>
      <c r="E100">
        <v>1</v>
      </c>
      <c r="F100">
        <v>125000</v>
      </c>
    </row>
    <row r="101" spans="1:6">
      <c r="A101" t="s">
        <v>3266</v>
      </c>
      <c r="B101" t="s">
        <v>3823</v>
      </c>
      <c r="C101" t="s">
        <v>345</v>
      </c>
      <c r="D101">
        <v>125000</v>
      </c>
      <c r="E101">
        <v>1</v>
      </c>
      <c r="F101">
        <v>125000</v>
      </c>
    </row>
    <row r="102" spans="1:6">
      <c r="A102" t="s">
        <v>3711</v>
      </c>
      <c r="B102" t="s">
        <v>516</v>
      </c>
      <c r="C102" t="s">
        <v>516</v>
      </c>
      <c r="D102" t="s">
        <v>516</v>
      </c>
      <c r="E102">
        <v>0</v>
      </c>
    </row>
    <row r="103" spans="1:6">
      <c r="A103" t="s">
        <v>3824</v>
      </c>
      <c r="B103" t="s">
        <v>564</v>
      </c>
      <c r="C103" t="s">
        <v>229</v>
      </c>
      <c r="D103">
        <v>1000</v>
      </c>
      <c r="E103">
        <v>2</v>
      </c>
      <c r="F103">
        <v>2000</v>
      </c>
    </row>
    <row r="104" spans="1:6">
      <c r="A104" t="s">
        <v>3825</v>
      </c>
      <c r="B104" t="s">
        <v>695</v>
      </c>
      <c r="C104" t="s">
        <v>229</v>
      </c>
      <c r="D104">
        <v>1000</v>
      </c>
      <c r="E104">
        <v>2</v>
      </c>
      <c r="F104">
        <v>2000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4</v>
      </c>
      <c r="F110">
        <v>9600</v>
      </c>
    </row>
    <row r="111" spans="1:6">
      <c r="A111" t="s">
        <v>3244</v>
      </c>
      <c r="B111" t="s">
        <v>516</v>
      </c>
      <c r="C111" t="s">
        <v>516</v>
      </c>
      <c r="D111" t="s">
        <v>516</v>
      </c>
      <c r="E111">
        <v>0</v>
      </c>
    </row>
    <row r="112" spans="1:6">
      <c r="A112" t="s">
        <v>3282</v>
      </c>
      <c r="B112" t="s">
        <v>3832</v>
      </c>
      <c r="C112" t="s">
        <v>345</v>
      </c>
      <c r="D112">
        <v>13800</v>
      </c>
      <c r="E112">
        <v>1</v>
      </c>
      <c r="F112">
        <v>13800</v>
      </c>
    </row>
    <row r="113" spans="1:6">
      <c r="A113" t="s">
        <v>3833</v>
      </c>
      <c r="B113" t="s">
        <v>3835</v>
      </c>
      <c r="C113" t="s">
        <v>229</v>
      </c>
      <c r="D113">
        <v>40</v>
      </c>
      <c r="E113">
        <v>167</v>
      </c>
      <c r="F113">
        <v>6680</v>
      </c>
    </row>
    <row r="114" spans="1:6">
      <c r="A114" t="s">
        <v>3834</v>
      </c>
      <c r="B114" t="s">
        <v>3835</v>
      </c>
      <c r="C114" t="s">
        <v>186</v>
      </c>
      <c r="D114">
        <v>500</v>
      </c>
      <c r="E114">
        <v>26</v>
      </c>
      <c r="F114">
        <v>13000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2</v>
      </c>
      <c r="F118">
        <v>5940</v>
      </c>
    </row>
    <row r="119" spans="1:6">
      <c r="A119" t="s">
        <v>3290</v>
      </c>
      <c r="B119" t="s">
        <v>3840</v>
      </c>
      <c r="C119" t="s">
        <v>345</v>
      </c>
      <c r="D119">
        <v>2970</v>
      </c>
      <c r="E119">
        <v>9</v>
      </c>
      <c r="F119">
        <v>26730</v>
      </c>
    </row>
    <row r="120" spans="1:6">
      <c r="A120" t="s">
        <v>3290</v>
      </c>
      <c r="B120" t="s">
        <v>3841</v>
      </c>
      <c r="C120" t="s">
        <v>345</v>
      </c>
      <c r="D120">
        <v>3240</v>
      </c>
      <c r="E120">
        <v>2</v>
      </c>
      <c r="F120">
        <v>6480</v>
      </c>
    </row>
    <row r="121" spans="1:6">
      <c r="A121" t="s">
        <v>3290</v>
      </c>
      <c r="B121" t="s">
        <v>3842</v>
      </c>
      <c r="C121" t="s">
        <v>345</v>
      </c>
      <c r="D121">
        <v>3600</v>
      </c>
      <c r="E121">
        <v>3</v>
      </c>
      <c r="F121">
        <v>10800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1</v>
      </c>
      <c r="F136">
        <v>3060</v>
      </c>
    </row>
    <row r="137" spans="1:6">
      <c r="A137" t="s">
        <v>3310</v>
      </c>
      <c r="B137" t="s">
        <v>3844</v>
      </c>
      <c r="C137" t="s">
        <v>345</v>
      </c>
      <c r="D137">
        <v>3330</v>
      </c>
      <c r="E137">
        <v>1</v>
      </c>
      <c r="F137">
        <v>3330</v>
      </c>
    </row>
    <row r="138" spans="1:6">
      <c r="A138" t="s">
        <v>3310</v>
      </c>
      <c r="B138" t="s">
        <v>3845</v>
      </c>
      <c r="C138" t="s">
        <v>345</v>
      </c>
      <c r="D138">
        <v>3600</v>
      </c>
      <c r="E138">
        <v>2</v>
      </c>
      <c r="F138">
        <v>7200</v>
      </c>
    </row>
    <row r="139" spans="1:6">
      <c r="A139" t="s">
        <v>3856</v>
      </c>
      <c r="B139" t="s">
        <v>3835</v>
      </c>
      <c r="C139" t="s">
        <v>186</v>
      </c>
      <c r="D139">
        <v>500</v>
      </c>
      <c r="E139">
        <v>26</v>
      </c>
      <c r="F139">
        <v>13000</v>
      </c>
    </row>
    <row r="140" spans="1:6">
      <c r="A140" t="s">
        <v>741</v>
      </c>
      <c r="B140" t="s">
        <v>516</v>
      </c>
      <c r="C140" t="s">
        <v>516</v>
      </c>
      <c r="D140" t="s">
        <v>516</v>
      </c>
      <c r="E140">
        <v>2686</v>
      </c>
      <c r="F140">
        <v>2995539.35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1</v>
      </c>
      <c r="F148">
        <v>10500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2</v>
      </c>
      <c r="F151">
        <v>47000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4</v>
      </c>
      <c r="F159">
        <v>3520</v>
      </c>
    </row>
    <row r="160" spans="1:6">
      <c r="A160" t="s">
        <v>3368</v>
      </c>
      <c r="B160" t="s">
        <v>3881</v>
      </c>
      <c r="C160" t="s">
        <v>345</v>
      </c>
      <c r="D160">
        <v>1600</v>
      </c>
      <c r="E160">
        <v>1</v>
      </c>
      <c r="F160">
        <v>1600</v>
      </c>
    </row>
    <row r="161" spans="1:6">
      <c r="A161" t="s">
        <v>3882</v>
      </c>
      <c r="B161" t="s">
        <v>4114</v>
      </c>
      <c r="C161" t="s">
        <v>345</v>
      </c>
      <c r="D161">
        <v>2000</v>
      </c>
      <c r="E161">
        <v>3</v>
      </c>
      <c r="F161">
        <v>6000</v>
      </c>
    </row>
    <row r="162" spans="1:6">
      <c r="A162" t="s">
        <v>3370</v>
      </c>
      <c r="B162" t="s">
        <v>3883</v>
      </c>
      <c r="C162" t="s">
        <v>345</v>
      </c>
      <c r="D162">
        <v>9548.5</v>
      </c>
      <c r="E162">
        <v>3</v>
      </c>
      <c r="F162">
        <v>28645.5</v>
      </c>
    </row>
    <row r="163" spans="1:6">
      <c r="A163" t="s">
        <v>3884</v>
      </c>
      <c r="B163" t="s">
        <v>4115</v>
      </c>
      <c r="C163" t="s">
        <v>345</v>
      </c>
      <c r="D163">
        <v>24400</v>
      </c>
      <c r="E163">
        <v>3</v>
      </c>
      <c r="F163">
        <v>73200</v>
      </c>
    </row>
    <row r="164" spans="1:6">
      <c r="A164" t="s">
        <v>3885</v>
      </c>
      <c r="B164" t="s">
        <v>516</v>
      </c>
      <c r="C164" t="s">
        <v>516</v>
      </c>
      <c r="D164" t="s">
        <v>516</v>
      </c>
      <c r="E164">
        <v>0</v>
      </c>
    </row>
    <row r="165" spans="1:6">
      <c r="A165" t="s">
        <v>3372</v>
      </c>
      <c r="B165" t="s">
        <v>3886</v>
      </c>
      <c r="C165" t="s">
        <v>341</v>
      </c>
      <c r="D165">
        <v>2400</v>
      </c>
      <c r="E165">
        <v>1</v>
      </c>
      <c r="F165">
        <v>2400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2</v>
      </c>
      <c r="F169">
        <v>5084</v>
      </c>
    </row>
    <row r="170" spans="1:6">
      <c r="A170" t="s">
        <v>3385</v>
      </c>
      <c r="B170" t="s">
        <v>3890</v>
      </c>
      <c r="C170" t="s">
        <v>345</v>
      </c>
      <c r="D170">
        <v>960</v>
      </c>
      <c r="E170">
        <v>8</v>
      </c>
      <c r="F170">
        <v>7680</v>
      </c>
    </row>
    <row r="171" spans="1:6">
      <c r="A171" t="s">
        <v>3385</v>
      </c>
      <c r="B171" t="s">
        <v>3891</v>
      </c>
      <c r="C171" t="s">
        <v>345</v>
      </c>
      <c r="D171">
        <v>1200</v>
      </c>
      <c r="E171">
        <v>9</v>
      </c>
      <c r="F171">
        <v>10800</v>
      </c>
    </row>
    <row r="172" spans="1:6">
      <c r="A172" t="s">
        <v>3385</v>
      </c>
      <c r="B172" t="s">
        <v>3892</v>
      </c>
      <c r="C172" t="s">
        <v>345</v>
      </c>
      <c r="D172">
        <v>1440</v>
      </c>
      <c r="E172">
        <v>3</v>
      </c>
      <c r="F172">
        <v>4320</v>
      </c>
    </row>
    <row r="173" spans="1:6">
      <c r="A173" t="s">
        <v>3390</v>
      </c>
      <c r="B173" t="s">
        <v>3893</v>
      </c>
      <c r="C173" t="s">
        <v>345</v>
      </c>
      <c r="D173">
        <v>2700</v>
      </c>
      <c r="E173">
        <v>38</v>
      </c>
      <c r="F173">
        <v>102600</v>
      </c>
    </row>
    <row r="174" spans="1:6">
      <c r="A174" t="s">
        <v>3397</v>
      </c>
      <c r="B174" t="s">
        <v>3894</v>
      </c>
      <c r="C174" t="s">
        <v>345</v>
      </c>
      <c r="D174">
        <v>2700</v>
      </c>
      <c r="E174">
        <v>21</v>
      </c>
      <c r="F174">
        <v>56700</v>
      </c>
    </row>
    <row r="175" spans="1:6">
      <c r="A175" t="s">
        <v>3399</v>
      </c>
      <c r="B175" t="s">
        <v>3895</v>
      </c>
      <c r="C175" t="s">
        <v>345</v>
      </c>
      <c r="D175">
        <v>1500</v>
      </c>
      <c r="E175">
        <v>6</v>
      </c>
      <c r="F175">
        <v>9000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2</v>
      </c>
      <c r="F182">
        <v>2610</v>
      </c>
    </row>
    <row r="183" spans="1:6">
      <c r="A183" t="s">
        <v>3406</v>
      </c>
      <c r="B183" t="s">
        <v>3903</v>
      </c>
      <c r="C183" t="s">
        <v>345</v>
      </c>
      <c r="D183">
        <v>1440</v>
      </c>
      <c r="E183">
        <v>1</v>
      </c>
      <c r="F183">
        <v>1440</v>
      </c>
    </row>
    <row r="184" spans="1:6">
      <c r="A184" t="s">
        <v>3411</v>
      </c>
      <c r="B184" t="s">
        <v>3904</v>
      </c>
      <c r="C184" t="s">
        <v>345</v>
      </c>
      <c r="D184">
        <v>1200</v>
      </c>
      <c r="E184">
        <v>13</v>
      </c>
      <c r="F184">
        <v>15600</v>
      </c>
    </row>
    <row r="185" spans="1:6">
      <c r="A185" t="s">
        <v>3413</v>
      </c>
      <c r="B185" t="s">
        <v>3905</v>
      </c>
      <c r="C185" t="s">
        <v>345</v>
      </c>
      <c r="D185">
        <v>2480</v>
      </c>
      <c r="E185">
        <v>1</v>
      </c>
      <c r="F185">
        <v>2480</v>
      </c>
    </row>
    <row r="186" spans="1:6">
      <c r="A186" t="s">
        <v>3413</v>
      </c>
      <c r="B186" t="s">
        <v>3906</v>
      </c>
      <c r="C186" t="s">
        <v>345</v>
      </c>
      <c r="D186">
        <v>2560</v>
      </c>
      <c r="E186">
        <v>6</v>
      </c>
      <c r="F186">
        <v>15360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330</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F199">
        <v>2143505.5</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330</v>
      </c>
      <c r="C202" t="s">
        <v>345</v>
      </c>
      <c r="D202">
        <v>330</v>
      </c>
      <c r="E202">
        <v>8</v>
      </c>
      <c r="F202">
        <v>2640</v>
      </c>
    </row>
    <row r="203" spans="1:6">
      <c r="A203" t="s">
        <v>3436</v>
      </c>
      <c r="B203" t="s">
        <v>3921</v>
      </c>
      <c r="C203" t="s">
        <v>345</v>
      </c>
      <c r="D203">
        <v>2800</v>
      </c>
      <c r="E203">
        <v>2</v>
      </c>
      <c r="F203">
        <v>5600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1</v>
      </c>
      <c r="F208">
        <v>2800</v>
      </c>
    </row>
    <row r="209" spans="1:6">
      <c r="A209" t="s">
        <v>3445</v>
      </c>
      <c r="B209" t="s">
        <v>3927</v>
      </c>
      <c r="C209" t="s">
        <v>345</v>
      </c>
      <c r="D209">
        <v>4640</v>
      </c>
      <c r="E209">
        <v>1</v>
      </c>
      <c r="F209">
        <v>4640</v>
      </c>
    </row>
    <row r="210" spans="1:6">
      <c r="A210" t="s">
        <v>3448</v>
      </c>
      <c r="B210" t="s">
        <v>3928</v>
      </c>
      <c r="C210" t="s">
        <v>345</v>
      </c>
      <c r="D210">
        <v>4500</v>
      </c>
      <c r="E210">
        <v>40</v>
      </c>
      <c r="F210">
        <v>180000</v>
      </c>
    </row>
    <row r="211" spans="1:6">
      <c r="A211" t="s">
        <v>292</v>
      </c>
      <c r="B211" t="s">
        <v>3713</v>
      </c>
      <c r="C211" t="s">
        <v>158</v>
      </c>
      <c r="D211">
        <v>800</v>
      </c>
      <c r="E211">
        <v>40</v>
      </c>
      <c r="F211">
        <v>32000</v>
      </c>
    </row>
    <row r="212" spans="1:6">
      <c r="A212" t="s">
        <v>3450</v>
      </c>
      <c r="B212" t="s">
        <v>3929</v>
      </c>
      <c r="C212" t="s">
        <v>345</v>
      </c>
      <c r="D212">
        <v>2800</v>
      </c>
      <c r="E212">
        <v>19</v>
      </c>
      <c r="F212">
        <v>53200</v>
      </c>
    </row>
    <row r="213" spans="1:6">
      <c r="A213" t="s">
        <v>3450</v>
      </c>
      <c r="B213" t="s">
        <v>3930</v>
      </c>
      <c r="C213" t="s">
        <v>345</v>
      </c>
      <c r="D213">
        <v>3200</v>
      </c>
      <c r="E213">
        <v>27</v>
      </c>
      <c r="F213">
        <v>86400</v>
      </c>
    </row>
    <row r="214" spans="1:6">
      <c r="A214" t="s">
        <v>3453</v>
      </c>
      <c r="B214" t="s">
        <v>3931</v>
      </c>
      <c r="C214" t="s">
        <v>345</v>
      </c>
      <c r="D214">
        <v>10800</v>
      </c>
      <c r="E214">
        <v>1</v>
      </c>
      <c r="F214">
        <v>10800</v>
      </c>
    </row>
    <row r="215" spans="1:6">
      <c r="A215" t="s">
        <v>3932</v>
      </c>
      <c r="B215" t="s">
        <v>330</v>
      </c>
      <c r="C215" t="s">
        <v>345</v>
      </c>
      <c r="D215">
        <v>8500</v>
      </c>
      <c r="E215">
        <v>8</v>
      </c>
      <c r="F215">
        <v>68000</v>
      </c>
    </row>
    <row r="216" spans="1:6">
      <c r="A216" t="s">
        <v>3455</v>
      </c>
      <c r="B216" t="s">
        <v>3933</v>
      </c>
      <c r="C216" t="s">
        <v>345</v>
      </c>
      <c r="D216">
        <v>2250</v>
      </c>
      <c r="E216">
        <v>3</v>
      </c>
      <c r="F216">
        <v>6750</v>
      </c>
    </row>
    <row r="217" spans="1:6">
      <c r="A217" t="s">
        <v>434</v>
      </c>
      <c r="B217" t="s">
        <v>623</v>
      </c>
      <c r="C217" t="s">
        <v>186</v>
      </c>
      <c r="D217">
        <v>3000</v>
      </c>
      <c r="E217">
        <v>1</v>
      </c>
      <c r="F217">
        <v>3000</v>
      </c>
    </row>
    <row r="218" spans="1:6">
      <c r="A218" t="s">
        <v>3934</v>
      </c>
      <c r="B218" t="s">
        <v>3935</v>
      </c>
      <c r="C218" t="s">
        <v>186</v>
      </c>
      <c r="D218">
        <v>16000</v>
      </c>
      <c r="E218">
        <v>1</v>
      </c>
      <c r="F218">
        <v>16000</v>
      </c>
    </row>
    <row r="219" spans="1:6">
      <c r="A219" t="s">
        <v>3936</v>
      </c>
      <c r="B219" t="s">
        <v>3937</v>
      </c>
      <c r="C219" t="s">
        <v>345</v>
      </c>
      <c r="D219">
        <v>3300</v>
      </c>
      <c r="E219">
        <v>33</v>
      </c>
      <c r="F219">
        <v>108900</v>
      </c>
    </row>
    <row r="220" spans="1:6">
      <c r="A220" t="s">
        <v>3938</v>
      </c>
      <c r="B220" t="s">
        <v>3939</v>
      </c>
      <c r="C220" t="s">
        <v>186</v>
      </c>
      <c r="D220">
        <v>2100</v>
      </c>
      <c r="E220">
        <v>13</v>
      </c>
      <c r="F220">
        <v>27300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2</v>
      </c>
      <c r="F229">
        <v>2160</v>
      </c>
    </row>
    <row r="230" spans="1:6">
      <c r="A230" t="s">
        <v>3464</v>
      </c>
      <c r="B230" t="s">
        <v>3948</v>
      </c>
      <c r="C230" t="s">
        <v>345</v>
      </c>
      <c r="D230">
        <v>1800</v>
      </c>
      <c r="E230">
        <v>1</v>
      </c>
      <c r="F230">
        <v>1800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4116</v>
      </c>
      <c r="C233" t="s">
        <v>345</v>
      </c>
      <c r="D233">
        <v>20700</v>
      </c>
      <c r="E233">
        <v>3</v>
      </c>
      <c r="F233">
        <v>62100</v>
      </c>
    </row>
    <row r="234" spans="1:6">
      <c r="A234" t="s">
        <v>3472</v>
      </c>
      <c r="B234" t="s">
        <v>3952</v>
      </c>
      <c r="C234" t="s">
        <v>345</v>
      </c>
      <c r="D234">
        <v>2800</v>
      </c>
      <c r="E234">
        <v>3</v>
      </c>
      <c r="F234">
        <v>8400</v>
      </c>
    </row>
    <row r="235" spans="1:6">
      <c r="A235" t="s">
        <v>3474</v>
      </c>
      <c r="B235" t="s">
        <v>3953</v>
      </c>
      <c r="C235" t="s">
        <v>345</v>
      </c>
      <c r="D235">
        <v>960</v>
      </c>
      <c r="E235">
        <v>9</v>
      </c>
      <c r="F235">
        <v>8640</v>
      </c>
    </row>
    <row r="236" spans="1:6">
      <c r="A236" t="s">
        <v>3476</v>
      </c>
      <c r="B236" t="s">
        <v>3954</v>
      </c>
      <c r="C236" t="s">
        <v>345</v>
      </c>
      <c r="D236">
        <v>2080</v>
      </c>
      <c r="E236">
        <v>1</v>
      </c>
      <c r="F236">
        <v>2080</v>
      </c>
    </row>
    <row r="237" spans="1:6">
      <c r="A237" t="s">
        <v>3476</v>
      </c>
      <c r="B237" t="s">
        <v>3955</v>
      </c>
      <c r="C237" t="s">
        <v>345</v>
      </c>
      <c r="D237">
        <v>2080</v>
      </c>
      <c r="E237">
        <v>2</v>
      </c>
      <c r="F237">
        <v>4160</v>
      </c>
    </row>
    <row r="238" spans="1:6">
      <c r="A238" t="s">
        <v>3956</v>
      </c>
      <c r="B238" t="s">
        <v>4117</v>
      </c>
      <c r="C238" t="s">
        <v>345</v>
      </c>
      <c r="D238">
        <v>5000</v>
      </c>
      <c r="E238">
        <v>3</v>
      </c>
      <c r="F238">
        <v>15000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c r="E241">
        <v>0</v>
      </c>
    </row>
    <row r="242" spans="1:6">
      <c r="A242" t="s">
        <v>3481</v>
      </c>
      <c r="B242" t="s">
        <v>3960</v>
      </c>
      <c r="C242" t="s">
        <v>345</v>
      </c>
      <c r="D242">
        <v>9000</v>
      </c>
      <c r="E242">
        <v>1</v>
      </c>
      <c r="F242">
        <v>9000</v>
      </c>
    </row>
    <row r="243" spans="1:6">
      <c r="A243" t="s">
        <v>3483</v>
      </c>
      <c r="B243" t="s">
        <v>3961</v>
      </c>
      <c r="C243" t="s">
        <v>345</v>
      </c>
      <c r="D243">
        <v>4775</v>
      </c>
      <c r="E243">
        <v>3</v>
      </c>
      <c r="F243">
        <v>14325</v>
      </c>
    </row>
    <row r="244" spans="1:6">
      <c r="A244" t="s">
        <v>3962</v>
      </c>
      <c r="B244" t="s">
        <v>516</v>
      </c>
      <c r="C244" t="s">
        <v>516</v>
      </c>
      <c r="D244" t="s">
        <v>516</v>
      </c>
      <c r="E244">
        <v>0</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3</v>
      </c>
      <c r="F247">
        <v>30030</v>
      </c>
    </row>
    <row r="248" spans="1:6">
      <c r="A248" t="s">
        <v>3489</v>
      </c>
      <c r="B248" t="s">
        <v>3966</v>
      </c>
      <c r="C248" t="s">
        <v>345</v>
      </c>
      <c r="D248">
        <v>10010</v>
      </c>
      <c r="E248">
        <v>1</v>
      </c>
      <c r="F248">
        <v>10010</v>
      </c>
    </row>
    <row r="249" spans="1:6">
      <c r="A249" t="s">
        <v>3487</v>
      </c>
      <c r="B249" t="s">
        <v>3967</v>
      </c>
      <c r="C249" t="s">
        <v>345</v>
      </c>
      <c r="D249">
        <v>18000</v>
      </c>
      <c r="E249">
        <v>3</v>
      </c>
      <c r="F249">
        <v>54000</v>
      </c>
    </row>
    <row r="250" spans="1:6">
      <c r="A250" t="s">
        <v>3487</v>
      </c>
      <c r="B250" t="s">
        <v>3968</v>
      </c>
      <c r="C250" t="s">
        <v>345</v>
      </c>
      <c r="D250">
        <v>18000</v>
      </c>
      <c r="E250">
        <v>1</v>
      </c>
      <c r="F250">
        <v>18000</v>
      </c>
    </row>
    <row r="251" spans="1:6">
      <c r="A251" t="s">
        <v>3493</v>
      </c>
      <c r="B251" t="s">
        <v>3969</v>
      </c>
      <c r="C251" t="s">
        <v>345</v>
      </c>
      <c r="D251">
        <v>11074</v>
      </c>
      <c r="E251">
        <v>2</v>
      </c>
      <c r="F251">
        <v>22148</v>
      </c>
    </row>
    <row r="252" spans="1:6">
      <c r="A252" t="s">
        <v>3495</v>
      </c>
      <c r="B252" t="s">
        <v>3970</v>
      </c>
      <c r="C252" t="s">
        <v>345</v>
      </c>
      <c r="D252">
        <v>15000</v>
      </c>
      <c r="E252">
        <v>2</v>
      </c>
      <c r="F252">
        <v>30000</v>
      </c>
    </row>
    <row r="253" spans="1:6">
      <c r="A253" t="s">
        <v>3495</v>
      </c>
      <c r="B253" t="s">
        <v>3971</v>
      </c>
      <c r="C253" t="s">
        <v>345</v>
      </c>
      <c r="D253">
        <v>15000</v>
      </c>
      <c r="E253">
        <v>1</v>
      </c>
      <c r="F253">
        <v>15000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4</v>
      </c>
      <c r="F256">
        <v>85440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3</v>
      </c>
      <c r="F260">
        <v>28800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2</v>
      </c>
      <c r="F265">
        <v>3000</v>
      </c>
    </row>
    <row r="266" spans="1:6">
      <c r="A266" t="s">
        <v>438</v>
      </c>
      <c r="B266" t="s">
        <v>623</v>
      </c>
      <c r="C266" t="s">
        <v>186</v>
      </c>
      <c r="D266">
        <v>6000</v>
      </c>
      <c r="E266">
        <v>2</v>
      </c>
      <c r="F266">
        <v>12000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1</v>
      </c>
      <c r="F273">
        <v>4000</v>
      </c>
    </row>
    <row r="274" spans="1:6">
      <c r="A274" t="s">
        <v>3528</v>
      </c>
      <c r="B274" t="s">
        <v>3987</v>
      </c>
      <c r="C274" t="s">
        <v>345</v>
      </c>
      <c r="D274">
        <v>2560</v>
      </c>
      <c r="E274">
        <v>3</v>
      </c>
      <c r="F274">
        <v>7680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5</v>
      </c>
      <c r="F279">
        <v>13600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2</v>
      </c>
      <c r="F282">
        <v>5760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4</v>
      </c>
      <c r="F288">
        <v>11840</v>
      </c>
    </row>
    <row r="289" spans="1:6">
      <c r="A289" t="s">
        <v>3528</v>
      </c>
      <c r="B289" t="s">
        <v>4001</v>
      </c>
      <c r="C289" t="s">
        <v>345</v>
      </c>
      <c r="D289">
        <v>2960</v>
      </c>
      <c r="E289">
        <v>1</v>
      </c>
      <c r="F289">
        <v>2960</v>
      </c>
    </row>
    <row r="290" spans="1:6">
      <c r="A290" t="s">
        <v>3528</v>
      </c>
      <c r="B290" t="s">
        <v>4002</v>
      </c>
      <c r="C290" t="s">
        <v>345</v>
      </c>
      <c r="D290">
        <v>2960</v>
      </c>
      <c r="E290">
        <v>1</v>
      </c>
      <c r="F290">
        <v>2960</v>
      </c>
    </row>
    <row r="291" spans="1:6">
      <c r="A291" t="s">
        <v>3528</v>
      </c>
      <c r="B291" t="s">
        <v>4003</v>
      </c>
      <c r="C291" t="s">
        <v>345</v>
      </c>
      <c r="D291">
        <v>3040</v>
      </c>
      <c r="E291">
        <v>1</v>
      </c>
      <c r="F291">
        <v>3040</v>
      </c>
    </row>
    <row r="292" spans="1:6">
      <c r="A292" t="s">
        <v>3528</v>
      </c>
      <c r="B292" t="s">
        <v>4004</v>
      </c>
      <c r="C292" t="s">
        <v>345</v>
      </c>
      <c r="D292">
        <v>3040</v>
      </c>
      <c r="E292">
        <v>1</v>
      </c>
      <c r="F292">
        <v>3040</v>
      </c>
    </row>
    <row r="293" spans="1:6">
      <c r="A293" t="s">
        <v>3528</v>
      </c>
      <c r="B293" t="s">
        <v>4005</v>
      </c>
      <c r="C293" t="s">
        <v>345</v>
      </c>
      <c r="D293">
        <v>3200</v>
      </c>
      <c r="E293">
        <v>2</v>
      </c>
      <c r="F293">
        <v>6400</v>
      </c>
    </row>
    <row r="294" spans="1:6">
      <c r="A294" t="s">
        <v>3528</v>
      </c>
      <c r="B294" t="s">
        <v>4006</v>
      </c>
      <c r="C294" t="s">
        <v>345</v>
      </c>
      <c r="D294">
        <v>3200</v>
      </c>
      <c r="E294">
        <v>1</v>
      </c>
      <c r="F294">
        <v>3200</v>
      </c>
    </row>
    <row r="295" spans="1:6">
      <c r="A295" t="s">
        <v>3528</v>
      </c>
      <c r="B295" t="s">
        <v>4007</v>
      </c>
      <c r="C295" t="s">
        <v>345</v>
      </c>
      <c r="D295">
        <v>3200</v>
      </c>
      <c r="E295">
        <v>5</v>
      </c>
      <c r="F295">
        <v>16000</v>
      </c>
    </row>
    <row r="296" spans="1:6">
      <c r="A296" t="s">
        <v>3528</v>
      </c>
      <c r="B296" t="s">
        <v>4008</v>
      </c>
      <c r="C296" t="s">
        <v>345</v>
      </c>
      <c r="D296">
        <v>3200</v>
      </c>
      <c r="E296">
        <v>1</v>
      </c>
      <c r="F296">
        <v>3200</v>
      </c>
    </row>
    <row r="297" spans="1:6">
      <c r="A297" t="s">
        <v>3528</v>
      </c>
      <c r="B297" t="s">
        <v>4009</v>
      </c>
      <c r="C297" t="s">
        <v>345</v>
      </c>
      <c r="D297">
        <v>3680</v>
      </c>
      <c r="E297">
        <v>2</v>
      </c>
      <c r="F297">
        <v>7360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1</v>
      </c>
      <c r="F306">
        <v>2240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1</v>
      </c>
      <c r="F309">
        <v>2320</v>
      </c>
    </row>
    <row r="310" spans="1:6">
      <c r="A310" t="s">
        <v>3528</v>
      </c>
      <c r="B310" t="s">
        <v>4021</v>
      </c>
      <c r="C310" t="s">
        <v>345</v>
      </c>
      <c r="D310">
        <v>2400</v>
      </c>
      <c r="E310">
        <v>1</v>
      </c>
      <c r="F310">
        <v>2400</v>
      </c>
    </row>
    <row r="311" spans="1:6">
      <c r="A311" t="s">
        <v>3528</v>
      </c>
      <c r="B311" t="s">
        <v>4022</v>
      </c>
      <c r="C311" t="s">
        <v>345</v>
      </c>
      <c r="D311">
        <v>2400</v>
      </c>
      <c r="E311">
        <v>3</v>
      </c>
      <c r="F311">
        <v>7200</v>
      </c>
    </row>
    <row r="312" spans="1:6">
      <c r="A312" t="s">
        <v>3565</v>
      </c>
      <c r="B312" t="s">
        <v>4023</v>
      </c>
      <c r="C312" t="s">
        <v>345</v>
      </c>
      <c r="D312">
        <v>7250</v>
      </c>
      <c r="E312">
        <v>3</v>
      </c>
      <c r="F312">
        <v>21750</v>
      </c>
    </row>
    <row r="313" spans="1:6">
      <c r="A313" t="s">
        <v>3567</v>
      </c>
      <c r="B313" t="s">
        <v>4024</v>
      </c>
      <c r="C313" t="s">
        <v>345</v>
      </c>
      <c r="D313">
        <v>3840</v>
      </c>
      <c r="E313">
        <v>5</v>
      </c>
      <c r="F313">
        <v>19200</v>
      </c>
    </row>
    <row r="314" spans="1:6">
      <c r="A314" t="s">
        <v>3569</v>
      </c>
      <c r="B314" t="s">
        <v>4025</v>
      </c>
      <c r="C314" t="s">
        <v>345</v>
      </c>
      <c r="D314">
        <v>6600</v>
      </c>
      <c r="E314">
        <v>1</v>
      </c>
      <c r="F314">
        <v>6600</v>
      </c>
    </row>
    <row r="315" spans="1:6">
      <c r="A315" t="s">
        <v>3569</v>
      </c>
      <c r="B315" t="s">
        <v>4026</v>
      </c>
      <c r="C315" t="s">
        <v>345</v>
      </c>
      <c r="D315">
        <v>8237.5</v>
      </c>
      <c r="E315">
        <v>6</v>
      </c>
      <c r="F315">
        <v>49425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1</v>
      </c>
      <c r="F321">
        <v>4900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10</v>
      </c>
      <c r="F326">
        <v>50000</v>
      </c>
    </row>
    <row r="327" spans="1:6">
      <c r="A327" t="s">
        <v>3583</v>
      </c>
      <c r="B327" t="s">
        <v>4032</v>
      </c>
      <c r="C327" t="s">
        <v>345</v>
      </c>
      <c r="D327">
        <v>6000</v>
      </c>
      <c r="E327">
        <v>1</v>
      </c>
      <c r="F327">
        <v>6000</v>
      </c>
    </row>
    <row r="328" spans="1:6">
      <c r="A328" t="s">
        <v>3586</v>
      </c>
      <c r="B328" t="s">
        <v>4035</v>
      </c>
      <c r="C328" t="s">
        <v>345</v>
      </c>
      <c r="D328">
        <v>3840</v>
      </c>
      <c r="E328">
        <v>1</v>
      </c>
      <c r="F328">
        <v>3840</v>
      </c>
    </row>
    <row r="329" spans="1:6">
      <c r="A329" t="s">
        <v>3586</v>
      </c>
      <c r="B329" t="s">
        <v>4035</v>
      </c>
      <c r="C329" t="s">
        <v>345</v>
      </c>
      <c r="D329">
        <v>5000</v>
      </c>
      <c r="E329">
        <v>3</v>
      </c>
      <c r="F329">
        <v>15000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2</v>
      </c>
      <c r="F332">
        <v>10240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2</v>
      </c>
      <c r="F338">
        <v>10560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1</v>
      </c>
      <c r="F343">
        <v>5600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3</v>
      </c>
      <c r="F350">
        <v>17280</v>
      </c>
    </row>
    <row r="351" spans="1:6">
      <c r="A351" t="s">
        <v>3609</v>
      </c>
      <c r="B351" t="s">
        <v>4055</v>
      </c>
      <c r="C351" t="s">
        <v>345</v>
      </c>
      <c r="D351">
        <v>6000</v>
      </c>
      <c r="E351">
        <v>1</v>
      </c>
      <c r="F351">
        <v>6000</v>
      </c>
    </row>
    <row r="352" spans="1:6">
      <c r="A352" t="s">
        <v>3609</v>
      </c>
      <c r="B352" t="s">
        <v>4056</v>
      </c>
      <c r="C352" t="s">
        <v>345</v>
      </c>
      <c r="D352">
        <v>6160</v>
      </c>
      <c r="E352">
        <v>2</v>
      </c>
      <c r="F352">
        <v>12320</v>
      </c>
    </row>
    <row r="353" spans="1:6">
      <c r="A353" t="s">
        <v>3613</v>
      </c>
      <c r="B353" t="s">
        <v>4057</v>
      </c>
      <c r="C353" t="s">
        <v>345</v>
      </c>
      <c r="D353">
        <v>8000</v>
      </c>
      <c r="E353">
        <v>1</v>
      </c>
      <c r="F353">
        <v>8000</v>
      </c>
    </row>
    <row r="354" spans="1:6">
      <c r="A354" t="s">
        <v>3615</v>
      </c>
      <c r="B354" t="s">
        <v>4058</v>
      </c>
      <c r="C354" t="s">
        <v>345</v>
      </c>
      <c r="D354">
        <v>14800</v>
      </c>
      <c r="E354">
        <v>1</v>
      </c>
      <c r="F354">
        <v>14800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2</v>
      </c>
      <c r="F361">
        <v>19200</v>
      </c>
    </row>
    <row r="362" spans="1:6">
      <c r="A362" t="s">
        <v>3626</v>
      </c>
      <c r="B362" t="s">
        <v>4063</v>
      </c>
      <c r="C362" t="s">
        <v>345</v>
      </c>
      <c r="D362">
        <v>13200</v>
      </c>
      <c r="E362">
        <v>1</v>
      </c>
      <c r="F362">
        <v>13200</v>
      </c>
    </row>
    <row r="363" spans="1:6">
      <c r="A363" t="s">
        <v>3629</v>
      </c>
      <c r="B363" t="s">
        <v>4064</v>
      </c>
      <c r="C363" t="s">
        <v>345</v>
      </c>
      <c r="D363">
        <v>8400</v>
      </c>
      <c r="E363">
        <v>3</v>
      </c>
      <c r="F363">
        <v>25200</v>
      </c>
    </row>
    <row r="364" spans="1:6">
      <c r="A364" t="s">
        <v>3631</v>
      </c>
      <c r="B364" t="s">
        <v>4065</v>
      </c>
      <c r="C364" t="s">
        <v>345</v>
      </c>
      <c r="D364">
        <v>8400</v>
      </c>
      <c r="E364">
        <v>6</v>
      </c>
      <c r="F364">
        <v>50400</v>
      </c>
    </row>
    <row r="365" spans="1:6">
      <c r="A365" t="s">
        <v>3627</v>
      </c>
      <c r="B365" t="s">
        <v>4066</v>
      </c>
      <c r="C365" t="s">
        <v>345</v>
      </c>
      <c r="D365">
        <v>9000</v>
      </c>
      <c r="E365">
        <v>3</v>
      </c>
      <c r="F365">
        <v>27000</v>
      </c>
    </row>
    <row r="366" spans="1:6">
      <c r="A366" t="s">
        <v>3717</v>
      </c>
      <c r="B366" t="s">
        <v>4067</v>
      </c>
      <c r="C366" t="s">
        <v>186</v>
      </c>
      <c r="D366">
        <v>2000</v>
      </c>
      <c r="E366">
        <v>78</v>
      </c>
      <c r="F366">
        <v>156000</v>
      </c>
    </row>
    <row r="367" spans="1:6">
      <c r="A367" t="s">
        <v>717</v>
      </c>
      <c r="B367" t="s">
        <v>4068</v>
      </c>
      <c r="C367" t="s">
        <v>186</v>
      </c>
      <c r="D367">
        <v>2250</v>
      </c>
      <c r="E367">
        <v>52</v>
      </c>
      <c r="F367">
        <v>117000</v>
      </c>
    </row>
    <row r="368" spans="1:6">
      <c r="A368" t="s">
        <v>3633</v>
      </c>
      <c r="B368" t="s">
        <v>4069</v>
      </c>
      <c r="C368" t="s">
        <v>345</v>
      </c>
      <c r="D368">
        <v>7900</v>
      </c>
      <c r="E368">
        <v>1</v>
      </c>
      <c r="F368">
        <v>7900</v>
      </c>
    </row>
    <row r="369" spans="1:6">
      <c r="A369" t="s">
        <v>4070</v>
      </c>
      <c r="B369" t="s">
        <v>4071</v>
      </c>
      <c r="C369" t="s">
        <v>186</v>
      </c>
      <c r="D369">
        <v>400</v>
      </c>
      <c r="E369">
        <v>300</v>
      </c>
      <c r="F369">
        <v>120000</v>
      </c>
    </row>
    <row r="370" spans="1:6">
      <c r="A370" t="s">
        <v>4072</v>
      </c>
      <c r="B370" t="s">
        <v>516</v>
      </c>
      <c r="C370" t="s">
        <v>516</v>
      </c>
      <c r="D370" t="s">
        <v>516</v>
      </c>
      <c r="E370">
        <v>0</v>
      </c>
    </row>
    <row r="371" spans="1:6">
      <c r="A371" t="s">
        <v>4073</v>
      </c>
      <c r="B371" t="s">
        <v>3935</v>
      </c>
      <c r="C371" t="s">
        <v>186</v>
      </c>
      <c r="D371">
        <v>16000</v>
      </c>
      <c r="E371">
        <v>1</v>
      </c>
      <c r="F371">
        <v>16000</v>
      </c>
    </row>
    <row r="372" spans="1:6">
      <c r="A372" t="s">
        <v>4074</v>
      </c>
      <c r="B372" t="s">
        <v>4118</v>
      </c>
      <c r="C372" t="s">
        <v>345</v>
      </c>
      <c r="D372">
        <v>10620</v>
      </c>
      <c r="E372">
        <v>3</v>
      </c>
      <c r="F372">
        <v>31860</v>
      </c>
    </row>
    <row r="373" spans="1:6">
      <c r="A373" t="s">
        <v>4075</v>
      </c>
      <c r="B373" t="s">
        <v>3813</v>
      </c>
      <c r="C373" t="s">
        <v>229</v>
      </c>
      <c r="D373">
        <v>28</v>
      </c>
      <c r="E373">
        <v>600</v>
      </c>
      <c r="F373">
        <v>16800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1</v>
      </c>
      <c r="F377">
        <v>6000</v>
      </c>
    </row>
    <row r="378" spans="1:6">
      <c r="A378" t="s">
        <v>3642</v>
      </c>
      <c r="B378" t="s">
        <v>4080</v>
      </c>
      <c r="C378" t="s">
        <v>345</v>
      </c>
      <c r="D378">
        <v>2520</v>
      </c>
      <c r="E378">
        <v>1</v>
      </c>
      <c r="F378">
        <v>2520</v>
      </c>
    </row>
    <row r="379" spans="1:6">
      <c r="A379" t="s">
        <v>4081</v>
      </c>
      <c r="B379" t="s">
        <v>516</v>
      </c>
      <c r="C379" t="s">
        <v>516</v>
      </c>
      <c r="D379" t="s">
        <v>516</v>
      </c>
      <c r="E379">
        <v>0</v>
      </c>
    </row>
    <row r="380" spans="1:6">
      <c r="A380" t="s">
        <v>4082</v>
      </c>
      <c r="B380" t="s">
        <v>3813</v>
      </c>
      <c r="C380" t="s">
        <v>229</v>
      </c>
      <c r="D380">
        <v>35</v>
      </c>
      <c r="E380">
        <v>600</v>
      </c>
      <c r="F380">
        <v>21000</v>
      </c>
    </row>
    <row r="381" spans="1:6">
      <c r="A381" t="s">
        <v>3644</v>
      </c>
      <c r="B381" t="s">
        <v>4083</v>
      </c>
      <c r="C381" t="s">
        <v>345</v>
      </c>
      <c r="D381">
        <v>10046</v>
      </c>
      <c r="E381">
        <v>3</v>
      </c>
      <c r="F381">
        <v>30138</v>
      </c>
    </row>
    <row r="382" spans="1:6">
      <c r="A382" t="s">
        <v>3646</v>
      </c>
      <c r="B382" t="s">
        <v>4083</v>
      </c>
      <c r="C382" t="s">
        <v>345</v>
      </c>
      <c r="D382">
        <v>14400</v>
      </c>
      <c r="E382">
        <v>1</v>
      </c>
      <c r="F382">
        <v>14400</v>
      </c>
    </row>
    <row r="383" spans="1:6">
      <c r="A383" t="s">
        <v>3647</v>
      </c>
      <c r="B383" t="s">
        <v>4084</v>
      </c>
      <c r="C383" t="s">
        <v>345</v>
      </c>
      <c r="D383">
        <v>5400</v>
      </c>
      <c r="E383">
        <v>1</v>
      </c>
      <c r="F383">
        <v>5400</v>
      </c>
    </row>
    <row r="384" spans="1:6">
      <c r="A384" t="s">
        <v>4085</v>
      </c>
      <c r="B384" t="s">
        <v>4086</v>
      </c>
      <c r="C384" t="s">
        <v>345</v>
      </c>
      <c r="D384">
        <v>980</v>
      </c>
      <c r="E384">
        <v>7</v>
      </c>
      <c r="F384">
        <v>6860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c r="E387">
        <v>0</v>
      </c>
    </row>
    <row r="388" spans="1:6">
      <c r="A388" t="s">
        <v>3686</v>
      </c>
      <c r="B388" t="s">
        <v>4090</v>
      </c>
      <c r="C388" t="s">
        <v>345</v>
      </c>
      <c r="D388">
        <v>1760</v>
      </c>
      <c r="E388">
        <v>1</v>
      </c>
      <c r="F388">
        <v>1760</v>
      </c>
    </row>
    <row r="389" spans="1:6">
      <c r="A389" t="s">
        <v>3688</v>
      </c>
      <c r="B389" t="s">
        <v>4091</v>
      </c>
      <c r="C389" t="s">
        <v>345</v>
      </c>
      <c r="D389">
        <v>540</v>
      </c>
      <c r="E389">
        <v>63</v>
      </c>
      <c r="F389">
        <v>34020</v>
      </c>
    </row>
    <row r="390" spans="1:6">
      <c r="A390" t="s">
        <v>3688</v>
      </c>
      <c r="B390" t="s">
        <v>4091</v>
      </c>
      <c r="C390" t="s">
        <v>4092</v>
      </c>
      <c r="D390">
        <v>540</v>
      </c>
      <c r="E390">
        <v>10</v>
      </c>
      <c r="F390">
        <v>5400</v>
      </c>
    </row>
    <row r="391" spans="1:6">
      <c r="A391" t="s">
        <v>3690</v>
      </c>
      <c r="B391" t="s">
        <v>4093</v>
      </c>
      <c r="C391" t="s">
        <v>345</v>
      </c>
      <c r="D391">
        <v>25600</v>
      </c>
      <c r="E391">
        <v>2</v>
      </c>
      <c r="F391">
        <v>51200</v>
      </c>
    </row>
    <row r="392" spans="1:6">
      <c r="A392" t="s">
        <v>3720</v>
      </c>
      <c r="B392" t="s">
        <v>4094</v>
      </c>
      <c r="C392" t="s">
        <v>186</v>
      </c>
      <c r="D392">
        <v>10000</v>
      </c>
      <c r="E392">
        <v>6</v>
      </c>
      <c r="F392">
        <v>60000</v>
      </c>
    </row>
    <row r="393" spans="1:6">
      <c r="A393" t="s">
        <v>4095</v>
      </c>
      <c r="B393" t="s">
        <v>4119</v>
      </c>
      <c r="C393" t="s">
        <v>345</v>
      </c>
      <c r="D393">
        <v>8900</v>
      </c>
      <c r="E393">
        <v>3</v>
      </c>
      <c r="F393">
        <v>26700</v>
      </c>
    </row>
    <row r="394" spans="1:6">
      <c r="A394" t="s">
        <v>3692</v>
      </c>
      <c r="B394" t="s">
        <v>4096</v>
      </c>
      <c r="C394" t="s">
        <v>345</v>
      </c>
      <c r="D394">
        <v>4800</v>
      </c>
      <c r="E394">
        <v>5</v>
      </c>
      <c r="F394">
        <v>24000</v>
      </c>
    </row>
    <row r="395" spans="1:6">
      <c r="A395" t="s">
        <v>4097</v>
      </c>
      <c r="B395" t="s">
        <v>3835</v>
      </c>
      <c r="C395" t="s">
        <v>186</v>
      </c>
      <c r="D395">
        <v>500</v>
      </c>
      <c r="E395">
        <v>26</v>
      </c>
      <c r="F395">
        <v>13000</v>
      </c>
    </row>
    <row r="396" spans="1:6">
      <c r="A396" t="s">
        <v>4098</v>
      </c>
      <c r="B396" t="s">
        <v>240</v>
      </c>
      <c r="C396" t="s">
        <v>345</v>
      </c>
      <c r="D396">
        <v>2700</v>
      </c>
      <c r="E396">
        <v>5</v>
      </c>
      <c r="F396">
        <v>13500</v>
      </c>
    </row>
    <row r="397" spans="1:6">
      <c r="A397" t="s">
        <v>4099</v>
      </c>
      <c r="B397" t="s">
        <v>4100</v>
      </c>
      <c r="C397" t="s">
        <v>345</v>
      </c>
      <c r="D397">
        <v>480</v>
      </c>
      <c r="E397">
        <v>69</v>
      </c>
      <c r="F397">
        <v>33120</v>
      </c>
    </row>
    <row r="398" spans="1:6">
      <c r="A398" t="s">
        <v>4099</v>
      </c>
      <c r="B398" t="s">
        <v>4100</v>
      </c>
      <c r="C398" t="s">
        <v>4092</v>
      </c>
      <c r="D398">
        <v>480</v>
      </c>
      <c r="E398">
        <v>43</v>
      </c>
      <c r="F398">
        <v>20640</v>
      </c>
    </row>
    <row r="399" spans="1:6">
      <c r="A399" t="s">
        <v>4101</v>
      </c>
      <c r="B399" t="s">
        <v>4120</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4121</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1</v>
      </c>
      <c r="F408">
        <v>2160</v>
      </c>
    </row>
    <row r="409" spans="1:6">
      <c r="A409" t="s">
        <v>3707</v>
      </c>
      <c r="B409" t="s">
        <v>4111</v>
      </c>
      <c r="C409" t="s">
        <v>345</v>
      </c>
      <c r="D409">
        <v>2400</v>
      </c>
      <c r="E409">
        <v>3</v>
      </c>
      <c r="F409">
        <v>7200</v>
      </c>
    </row>
    <row r="410" spans="1:6">
      <c r="A410" t="s">
        <v>503</v>
      </c>
      <c r="E410">
        <v>8242</v>
      </c>
      <c r="F410">
        <v>10278089.7</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H317"/>
  <sheetViews>
    <sheetView topLeftCell="A295" workbookViewId="0">
      <selection activeCell="C124" sqref="$A1:$XFD1048576"/>
    </sheetView>
  </sheetViews>
  <sheetFormatPr defaultColWidth="9" defaultRowHeight="13.5" outlineLevelCol="7"/>
  <cols>
    <col min="1" max="1" width="9" style="781"/>
    <col min="2" max="2" width="25.5" style="781" customWidth="1"/>
    <col min="3" max="3" width="15.5" style="781" customWidth="1"/>
    <col min="4" max="5" width="9" style="781"/>
    <col min="6" max="6" width="9.38333333333333" style="781"/>
    <col min="7" max="7" width="12.8833333333333" style="782"/>
    <col min="8" max="16384" width="9" style="781"/>
  </cols>
  <sheetData>
    <row r="3" s="780" customFormat="1" ht="25" customHeight="1" spans="1:8">
      <c r="A3" s="229" t="s">
        <v>33</v>
      </c>
      <c r="B3" s="229" t="s">
        <v>3242</v>
      </c>
      <c r="C3" s="229" t="s">
        <v>504</v>
      </c>
      <c r="D3" s="229" t="s">
        <v>150</v>
      </c>
      <c r="E3" s="229" t="s">
        <v>151</v>
      </c>
      <c r="F3" s="229" t="s">
        <v>3722</v>
      </c>
      <c r="G3" s="783" t="s">
        <v>4122</v>
      </c>
      <c r="H3" s="229"/>
    </row>
    <row r="4" ht="25" customHeight="1" spans="1:8">
      <c r="A4" s="230"/>
      <c r="B4" s="230" t="s">
        <v>3245</v>
      </c>
      <c r="C4" s="230" t="s">
        <v>3806</v>
      </c>
      <c r="D4" s="230" t="s">
        <v>345</v>
      </c>
      <c r="E4" s="230">
        <v>3</v>
      </c>
      <c r="F4" s="230">
        <v>2240</v>
      </c>
      <c r="G4" s="784">
        <v>6720</v>
      </c>
      <c r="H4" s="230"/>
    </row>
    <row r="5" ht="25" customHeight="1" spans="1:8">
      <c r="A5" s="230"/>
      <c r="B5" s="230" t="s">
        <v>3247</v>
      </c>
      <c r="C5" s="230" t="s">
        <v>3807</v>
      </c>
      <c r="D5" s="230" t="s">
        <v>345</v>
      </c>
      <c r="E5" s="230">
        <v>1</v>
      </c>
      <c r="F5" s="230">
        <v>2280</v>
      </c>
      <c r="G5" s="784">
        <v>2280</v>
      </c>
      <c r="H5" s="230"/>
    </row>
    <row r="6" ht="25" customHeight="1" spans="1:8">
      <c r="A6" s="230"/>
      <c r="B6" s="230" t="s">
        <v>3809</v>
      </c>
      <c r="C6" s="230" t="s">
        <v>4112</v>
      </c>
      <c r="D6" s="230" t="s">
        <v>345</v>
      </c>
      <c r="E6" s="230">
        <v>3</v>
      </c>
      <c r="F6" s="230">
        <v>14000</v>
      </c>
      <c r="G6" s="784">
        <v>42000</v>
      </c>
      <c r="H6" s="230"/>
    </row>
    <row r="7" ht="25" customHeight="1" spans="1:8">
      <c r="A7" s="230"/>
      <c r="B7" s="230" t="s">
        <v>3249</v>
      </c>
      <c r="C7" s="230" t="s">
        <v>3810</v>
      </c>
      <c r="D7" s="230" t="s">
        <v>345</v>
      </c>
      <c r="E7" s="230">
        <v>3</v>
      </c>
      <c r="F7" s="230">
        <v>1800</v>
      </c>
      <c r="G7" s="784">
        <v>5400</v>
      </c>
      <c r="H7" s="230"/>
    </row>
    <row r="8" ht="25" customHeight="1" spans="1:8">
      <c r="A8" s="230"/>
      <c r="B8" s="230" t="s">
        <v>3254</v>
      </c>
      <c r="C8" s="230" t="s">
        <v>3811</v>
      </c>
      <c r="D8" s="230" t="s">
        <v>345</v>
      </c>
      <c r="E8" s="230">
        <v>3</v>
      </c>
      <c r="F8" s="230">
        <v>2800</v>
      </c>
      <c r="G8" s="784">
        <v>8400</v>
      </c>
      <c r="H8" s="230"/>
    </row>
    <row r="9" ht="25" customHeight="1" spans="1:8">
      <c r="A9" s="230"/>
      <c r="B9" s="230" t="s">
        <v>3812</v>
      </c>
      <c r="C9" s="230" t="s">
        <v>3813</v>
      </c>
      <c r="D9" s="230" t="s">
        <v>3814</v>
      </c>
      <c r="E9" s="230">
        <v>600</v>
      </c>
      <c r="F9" s="230">
        <v>5</v>
      </c>
      <c r="G9" s="784">
        <v>3000</v>
      </c>
      <c r="H9" s="230"/>
    </row>
    <row r="10" ht="25" customHeight="1" spans="1:8">
      <c r="A10" s="230"/>
      <c r="B10" s="230" t="s">
        <v>3815</v>
      </c>
      <c r="C10" s="230" t="s">
        <v>4113</v>
      </c>
      <c r="D10" s="230" t="s">
        <v>229</v>
      </c>
      <c r="E10" s="230">
        <v>167</v>
      </c>
      <c r="F10" s="230">
        <v>30</v>
      </c>
      <c r="G10" s="784">
        <v>5010</v>
      </c>
      <c r="H10" s="230"/>
    </row>
    <row r="11" ht="25" customHeight="1" spans="1:8">
      <c r="A11" s="230"/>
      <c r="B11" s="230" t="s">
        <v>3816</v>
      </c>
      <c r="C11" s="230" t="s">
        <v>3813</v>
      </c>
      <c r="D11" s="230" t="s">
        <v>229</v>
      </c>
      <c r="E11" s="230">
        <v>600</v>
      </c>
      <c r="F11" s="230">
        <v>8</v>
      </c>
      <c r="G11" s="784">
        <v>4800</v>
      </c>
      <c r="H11" s="230"/>
    </row>
    <row r="12" ht="25" customHeight="1" spans="1:8">
      <c r="A12" s="230"/>
      <c r="B12" s="230" t="s">
        <v>3817</v>
      </c>
      <c r="C12" s="230" t="s">
        <v>3818</v>
      </c>
      <c r="D12" s="230" t="s">
        <v>229</v>
      </c>
      <c r="E12" s="230">
        <v>600</v>
      </c>
      <c r="F12" s="230">
        <v>18</v>
      </c>
      <c r="G12" s="784">
        <v>10800</v>
      </c>
      <c r="H12" s="230"/>
    </row>
    <row r="13" ht="25" customHeight="1" spans="1:8">
      <c r="A13" s="230"/>
      <c r="B13" s="230" t="s">
        <v>3819</v>
      </c>
      <c r="C13" s="230" t="s">
        <v>3818</v>
      </c>
      <c r="D13" s="230" t="s">
        <v>229</v>
      </c>
      <c r="E13" s="230">
        <v>600</v>
      </c>
      <c r="F13" s="230">
        <v>9</v>
      </c>
      <c r="G13" s="784">
        <v>5400</v>
      </c>
      <c r="H13" s="230"/>
    </row>
    <row r="14" ht="25" customHeight="1" spans="1:8">
      <c r="A14" s="230"/>
      <c r="B14" s="230" t="s">
        <v>3259</v>
      </c>
      <c r="C14" s="230" t="s">
        <v>3820</v>
      </c>
      <c r="D14" s="230" t="s">
        <v>229</v>
      </c>
      <c r="E14" s="230">
        <v>30</v>
      </c>
      <c r="F14" s="230">
        <v>360</v>
      </c>
      <c r="G14" s="784">
        <v>10800</v>
      </c>
      <c r="H14" s="230"/>
    </row>
    <row r="15" ht="25" customHeight="1" spans="1:8">
      <c r="A15" s="230"/>
      <c r="B15" s="230" t="s">
        <v>3261</v>
      </c>
      <c r="C15" s="230" t="s">
        <v>3820</v>
      </c>
      <c r="D15" s="230" t="s">
        <v>229</v>
      </c>
      <c r="E15" s="230">
        <v>60</v>
      </c>
      <c r="F15" s="230">
        <v>300</v>
      </c>
      <c r="G15" s="784">
        <v>18000</v>
      </c>
      <c r="H15" s="230"/>
    </row>
    <row r="16" ht="25" customHeight="1" spans="1:8">
      <c r="A16" s="230"/>
      <c r="B16" s="230" t="s">
        <v>3262</v>
      </c>
      <c r="C16" s="230" t="s">
        <v>3821</v>
      </c>
      <c r="D16" s="230" t="s">
        <v>345</v>
      </c>
      <c r="E16" s="230">
        <v>1</v>
      </c>
      <c r="F16" s="230">
        <v>3600</v>
      </c>
      <c r="G16" s="784">
        <v>3600</v>
      </c>
      <c r="H16" s="230"/>
    </row>
    <row r="17" ht="25" customHeight="1" spans="1:8">
      <c r="A17" s="230"/>
      <c r="B17" s="230" t="s">
        <v>3266</v>
      </c>
      <c r="C17" s="230" t="s">
        <v>3822</v>
      </c>
      <c r="D17" s="230" t="s">
        <v>345</v>
      </c>
      <c r="E17" s="230">
        <v>1</v>
      </c>
      <c r="F17" s="230">
        <v>125000</v>
      </c>
      <c r="G17" s="784">
        <v>125000</v>
      </c>
      <c r="H17" s="230"/>
    </row>
    <row r="18" ht="25" customHeight="1" spans="1:8">
      <c r="A18" s="230"/>
      <c r="B18" s="230" t="s">
        <v>3266</v>
      </c>
      <c r="C18" s="230" t="s">
        <v>3823</v>
      </c>
      <c r="D18" s="230" t="s">
        <v>345</v>
      </c>
      <c r="E18" s="230">
        <v>1</v>
      </c>
      <c r="F18" s="230">
        <v>125000</v>
      </c>
      <c r="G18" s="784">
        <v>125000</v>
      </c>
      <c r="H18" s="230"/>
    </row>
    <row r="19" ht="25" customHeight="1" spans="1:8">
      <c r="A19" s="230"/>
      <c r="B19" s="230" t="s">
        <v>3824</v>
      </c>
      <c r="C19" s="230" t="s">
        <v>564</v>
      </c>
      <c r="D19" s="230" t="s">
        <v>229</v>
      </c>
      <c r="E19" s="230">
        <v>2</v>
      </c>
      <c r="F19" s="230">
        <v>1000</v>
      </c>
      <c r="G19" s="784">
        <v>2000</v>
      </c>
      <c r="H19" s="230"/>
    </row>
    <row r="20" ht="25" customHeight="1" spans="1:8">
      <c r="A20" s="230"/>
      <c r="B20" s="230" t="s">
        <v>3825</v>
      </c>
      <c r="C20" s="230" t="s">
        <v>695</v>
      </c>
      <c r="D20" s="230" t="s">
        <v>229</v>
      </c>
      <c r="E20" s="230">
        <v>2</v>
      </c>
      <c r="F20" s="230">
        <v>1000</v>
      </c>
      <c r="G20" s="784">
        <v>2000</v>
      </c>
      <c r="H20" s="230"/>
    </row>
    <row r="21" ht="25" customHeight="1" spans="1:8">
      <c r="A21" s="230"/>
      <c r="B21" s="230" t="s">
        <v>3268</v>
      </c>
      <c r="C21" s="230" t="s">
        <v>3826</v>
      </c>
      <c r="D21" s="230" t="s">
        <v>345</v>
      </c>
      <c r="E21" s="230">
        <v>1</v>
      </c>
      <c r="F21" s="230">
        <v>2000</v>
      </c>
      <c r="G21" s="784">
        <v>2000</v>
      </c>
      <c r="H21" s="230"/>
    </row>
    <row r="22" ht="25" customHeight="1" spans="1:8">
      <c r="A22" s="230"/>
      <c r="B22" s="230" t="s">
        <v>3268</v>
      </c>
      <c r="C22" s="230" t="s">
        <v>3827</v>
      </c>
      <c r="D22" s="230" t="s">
        <v>345</v>
      </c>
      <c r="E22" s="230">
        <v>1</v>
      </c>
      <c r="F22" s="230">
        <v>2000</v>
      </c>
      <c r="G22" s="784">
        <v>2000</v>
      </c>
      <c r="H22" s="230"/>
    </row>
    <row r="23" ht="25" customHeight="1" spans="1:8">
      <c r="A23" s="230"/>
      <c r="B23" s="230" t="s">
        <v>3268</v>
      </c>
      <c r="C23" s="230" t="s">
        <v>3828</v>
      </c>
      <c r="D23" s="230" t="s">
        <v>345</v>
      </c>
      <c r="E23" s="230">
        <v>1</v>
      </c>
      <c r="F23" s="230">
        <v>2000</v>
      </c>
      <c r="G23" s="784">
        <v>2000</v>
      </c>
      <c r="H23" s="230"/>
    </row>
    <row r="24" ht="25" customHeight="1" spans="1:8">
      <c r="A24" s="230"/>
      <c r="B24" s="230" t="s">
        <v>3268</v>
      </c>
      <c r="C24" s="230" t="s">
        <v>3829</v>
      </c>
      <c r="D24" s="230" t="s">
        <v>345</v>
      </c>
      <c r="E24" s="230">
        <v>1</v>
      </c>
      <c r="F24" s="230">
        <v>2400</v>
      </c>
      <c r="G24" s="784">
        <v>2400</v>
      </c>
      <c r="H24" s="230"/>
    </row>
    <row r="25" ht="25" customHeight="1" spans="1:8">
      <c r="A25" s="230"/>
      <c r="B25" s="230" t="s">
        <v>3273</v>
      </c>
      <c r="C25" s="230" t="s">
        <v>3830</v>
      </c>
      <c r="D25" s="230" t="s">
        <v>345</v>
      </c>
      <c r="E25" s="230">
        <v>1</v>
      </c>
      <c r="F25" s="230">
        <v>3200</v>
      </c>
      <c r="G25" s="784">
        <v>3200</v>
      </c>
      <c r="H25" s="230"/>
    </row>
    <row r="26" ht="25" customHeight="1" spans="1:8">
      <c r="A26" s="230"/>
      <c r="B26" s="230" t="s">
        <v>3275</v>
      </c>
      <c r="C26" s="230" t="s">
        <v>3831</v>
      </c>
      <c r="D26" s="230" t="s">
        <v>345</v>
      </c>
      <c r="E26" s="230">
        <v>4</v>
      </c>
      <c r="F26" s="230">
        <v>2400</v>
      </c>
      <c r="G26" s="784">
        <v>9600</v>
      </c>
      <c r="H26" s="230"/>
    </row>
    <row r="27" ht="25" customHeight="1" spans="1:8">
      <c r="A27" s="230"/>
      <c r="B27" s="230" t="s">
        <v>3282</v>
      </c>
      <c r="C27" s="230" t="s">
        <v>3832</v>
      </c>
      <c r="D27" s="230" t="s">
        <v>345</v>
      </c>
      <c r="E27" s="230">
        <v>1</v>
      </c>
      <c r="F27" s="230">
        <v>13800</v>
      </c>
      <c r="G27" s="784">
        <v>13800</v>
      </c>
      <c r="H27" s="230"/>
    </row>
    <row r="28" ht="25" customHeight="1" spans="1:8">
      <c r="A28" s="230"/>
      <c r="B28" s="230" t="s">
        <v>3833</v>
      </c>
      <c r="C28" s="230" t="s">
        <v>3835</v>
      </c>
      <c r="D28" s="230" t="s">
        <v>229</v>
      </c>
      <c r="E28" s="230">
        <v>167</v>
      </c>
      <c r="F28" s="230">
        <v>40</v>
      </c>
      <c r="G28" s="784">
        <v>6680</v>
      </c>
      <c r="H28" s="230"/>
    </row>
    <row r="29" ht="25" customHeight="1" spans="1:8">
      <c r="A29" s="230"/>
      <c r="B29" s="230" t="s">
        <v>3834</v>
      </c>
      <c r="C29" s="230" t="s">
        <v>3835</v>
      </c>
      <c r="D29" s="230" t="s">
        <v>186</v>
      </c>
      <c r="E29" s="230">
        <v>26</v>
      </c>
      <c r="F29" s="230">
        <v>500</v>
      </c>
      <c r="G29" s="784">
        <v>13000</v>
      </c>
      <c r="H29" s="230"/>
    </row>
    <row r="30" ht="25" customHeight="1" spans="1:8">
      <c r="A30" s="230"/>
      <c r="B30" s="230" t="s">
        <v>3284</v>
      </c>
      <c r="C30" s="230" t="s">
        <v>3836</v>
      </c>
      <c r="D30" s="230" t="s">
        <v>345</v>
      </c>
      <c r="E30" s="230">
        <v>7</v>
      </c>
      <c r="F30" s="230">
        <v>2520</v>
      </c>
      <c r="G30" s="784">
        <v>17640</v>
      </c>
      <c r="H30" s="230"/>
    </row>
    <row r="31" ht="25" customHeight="1" spans="1:8">
      <c r="A31" s="230"/>
      <c r="B31" s="230" t="s">
        <v>3286</v>
      </c>
      <c r="C31" s="230" t="s">
        <v>3837</v>
      </c>
      <c r="D31" s="230" t="s">
        <v>345</v>
      </c>
      <c r="E31" s="230">
        <v>2</v>
      </c>
      <c r="F31" s="230">
        <v>5950</v>
      </c>
      <c r="G31" s="784">
        <v>11900</v>
      </c>
      <c r="H31" s="230"/>
    </row>
    <row r="32" ht="25" customHeight="1" spans="1:8">
      <c r="A32" s="230"/>
      <c r="B32" s="230" t="s">
        <v>3288</v>
      </c>
      <c r="C32" s="230" t="s">
        <v>3838</v>
      </c>
      <c r="D32" s="230" t="s">
        <v>345</v>
      </c>
      <c r="E32" s="230">
        <v>3</v>
      </c>
      <c r="F32" s="230">
        <v>3360</v>
      </c>
      <c r="G32" s="784">
        <v>10080</v>
      </c>
      <c r="H32" s="230"/>
    </row>
    <row r="33" ht="25" customHeight="1" spans="1:8">
      <c r="A33" s="230"/>
      <c r="B33" s="230" t="s">
        <v>3290</v>
      </c>
      <c r="C33" s="230" t="s">
        <v>3839</v>
      </c>
      <c r="D33" s="230" t="s">
        <v>345</v>
      </c>
      <c r="E33" s="230">
        <v>2</v>
      </c>
      <c r="F33" s="230">
        <v>2970</v>
      </c>
      <c r="G33" s="784">
        <v>5940</v>
      </c>
      <c r="H33" s="230"/>
    </row>
    <row r="34" ht="25" customHeight="1" spans="1:8">
      <c r="A34" s="230"/>
      <c r="B34" s="230" t="s">
        <v>3290</v>
      </c>
      <c r="C34" s="230" t="s">
        <v>3840</v>
      </c>
      <c r="D34" s="230" t="s">
        <v>345</v>
      </c>
      <c r="E34" s="230">
        <v>9</v>
      </c>
      <c r="F34" s="230">
        <v>2970</v>
      </c>
      <c r="G34" s="784">
        <v>26730</v>
      </c>
      <c r="H34" s="230"/>
    </row>
    <row r="35" ht="25" customHeight="1" spans="1:8">
      <c r="A35" s="230"/>
      <c r="B35" s="230" t="s">
        <v>3290</v>
      </c>
      <c r="C35" s="230" t="s">
        <v>3841</v>
      </c>
      <c r="D35" s="230" t="s">
        <v>345</v>
      </c>
      <c r="E35" s="230">
        <v>2</v>
      </c>
      <c r="F35" s="230">
        <v>3240</v>
      </c>
      <c r="G35" s="784">
        <v>6480</v>
      </c>
      <c r="H35" s="230"/>
    </row>
    <row r="36" ht="25" customHeight="1" spans="1:8">
      <c r="A36" s="230"/>
      <c r="B36" s="230" t="s">
        <v>3290</v>
      </c>
      <c r="C36" s="230" t="s">
        <v>3842</v>
      </c>
      <c r="D36" s="230" t="s">
        <v>345</v>
      </c>
      <c r="E36" s="230">
        <v>3</v>
      </c>
      <c r="F36" s="230">
        <v>3600</v>
      </c>
      <c r="G36" s="784">
        <v>10800</v>
      </c>
      <c r="H36" s="230"/>
    </row>
    <row r="37" ht="25" customHeight="1" spans="1:8">
      <c r="A37" s="230"/>
      <c r="B37" s="230" t="s">
        <v>3295</v>
      </c>
      <c r="C37" s="230" t="s">
        <v>3843</v>
      </c>
      <c r="D37" s="230" t="s">
        <v>345</v>
      </c>
      <c r="E37" s="230">
        <v>2</v>
      </c>
      <c r="F37" s="230">
        <v>2880</v>
      </c>
      <c r="G37" s="784">
        <v>5760</v>
      </c>
      <c r="H37" s="230"/>
    </row>
    <row r="38" ht="25" customHeight="1" spans="1:8">
      <c r="A38" s="230"/>
      <c r="B38" s="230" t="s">
        <v>3295</v>
      </c>
      <c r="C38" s="230" t="s">
        <v>3844</v>
      </c>
      <c r="D38" s="230" t="s">
        <v>345</v>
      </c>
      <c r="E38" s="230">
        <v>3</v>
      </c>
      <c r="F38" s="230">
        <v>3150</v>
      </c>
      <c r="G38" s="784">
        <v>9450</v>
      </c>
      <c r="H38" s="230"/>
    </row>
    <row r="39" ht="25" customHeight="1" spans="1:8">
      <c r="A39" s="230"/>
      <c r="B39" s="230" t="s">
        <v>3295</v>
      </c>
      <c r="C39" s="230" t="s">
        <v>3845</v>
      </c>
      <c r="D39" s="230" t="s">
        <v>345</v>
      </c>
      <c r="E39" s="230">
        <v>1</v>
      </c>
      <c r="F39" s="230">
        <v>3420</v>
      </c>
      <c r="G39" s="784">
        <v>3420</v>
      </c>
      <c r="H39" s="230"/>
    </row>
    <row r="40" ht="25" customHeight="1" spans="1:8">
      <c r="A40" s="230"/>
      <c r="B40" s="230" t="s">
        <v>3295</v>
      </c>
      <c r="C40" s="230" t="s">
        <v>3846</v>
      </c>
      <c r="D40" s="230" t="s">
        <v>345</v>
      </c>
      <c r="E40" s="230">
        <v>2</v>
      </c>
      <c r="F40" s="230">
        <v>2430</v>
      </c>
      <c r="G40" s="784">
        <v>4860</v>
      </c>
      <c r="H40" s="230"/>
    </row>
    <row r="41" ht="25" customHeight="1" spans="1:8">
      <c r="A41" s="230"/>
      <c r="B41" s="230" t="s">
        <v>3300</v>
      </c>
      <c r="C41" s="230" t="s">
        <v>3847</v>
      </c>
      <c r="D41" s="230" t="s">
        <v>345</v>
      </c>
      <c r="E41" s="230">
        <v>1</v>
      </c>
      <c r="F41" s="230">
        <v>5400</v>
      </c>
      <c r="G41" s="784">
        <v>5400</v>
      </c>
      <c r="H41" s="230"/>
    </row>
    <row r="42" ht="25" customHeight="1" spans="1:8">
      <c r="A42" s="230"/>
      <c r="B42" s="230" t="s">
        <v>3300</v>
      </c>
      <c r="C42" s="230" t="s">
        <v>3848</v>
      </c>
      <c r="D42" s="230" t="s">
        <v>345</v>
      </c>
      <c r="E42" s="230">
        <v>1</v>
      </c>
      <c r="F42" s="230">
        <v>5490</v>
      </c>
      <c r="G42" s="784">
        <v>5490</v>
      </c>
      <c r="H42" s="230"/>
    </row>
    <row r="43" ht="25" customHeight="1" spans="1:8">
      <c r="A43" s="230"/>
      <c r="B43" s="230" t="s">
        <v>3300</v>
      </c>
      <c r="C43" s="230" t="s">
        <v>3849</v>
      </c>
      <c r="D43" s="230" t="s">
        <v>345</v>
      </c>
      <c r="E43" s="230">
        <v>2</v>
      </c>
      <c r="F43" s="230">
        <v>5580</v>
      </c>
      <c r="G43" s="784">
        <v>11160</v>
      </c>
      <c r="H43" s="230"/>
    </row>
    <row r="44" ht="25" customHeight="1" spans="1:8">
      <c r="A44" s="230"/>
      <c r="B44" s="230" t="s">
        <v>3300</v>
      </c>
      <c r="C44" s="230" t="s">
        <v>3850</v>
      </c>
      <c r="D44" s="230" t="s">
        <v>345</v>
      </c>
      <c r="E44" s="230">
        <v>1</v>
      </c>
      <c r="F44" s="230">
        <v>5580</v>
      </c>
      <c r="G44" s="784">
        <v>5580</v>
      </c>
      <c r="H44" s="230"/>
    </row>
    <row r="45" ht="25" customHeight="1" spans="1:8">
      <c r="A45" s="230"/>
      <c r="B45" s="230" t="s">
        <v>3300</v>
      </c>
      <c r="C45" s="230" t="s">
        <v>3851</v>
      </c>
      <c r="D45" s="230" t="s">
        <v>345</v>
      </c>
      <c r="E45" s="230">
        <v>1</v>
      </c>
      <c r="F45" s="230">
        <v>5850</v>
      </c>
      <c r="G45" s="784">
        <v>5850</v>
      </c>
      <c r="H45" s="230"/>
    </row>
    <row r="46" ht="25" customHeight="1" spans="1:8">
      <c r="A46" s="230"/>
      <c r="B46" s="230" t="s">
        <v>3300</v>
      </c>
      <c r="C46" s="230" t="s">
        <v>3852</v>
      </c>
      <c r="D46" s="230" t="s">
        <v>345</v>
      </c>
      <c r="E46" s="230">
        <v>1</v>
      </c>
      <c r="F46" s="230">
        <v>5850</v>
      </c>
      <c r="G46" s="784">
        <v>5850</v>
      </c>
      <c r="H46" s="230"/>
    </row>
    <row r="47" ht="25" customHeight="1" spans="1:8">
      <c r="A47" s="230"/>
      <c r="B47" s="230" t="s">
        <v>3300</v>
      </c>
      <c r="C47" s="230" t="s">
        <v>3853</v>
      </c>
      <c r="D47" s="230" t="s">
        <v>345</v>
      </c>
      <c r="E47" s="230">
        <v>1</v>
      </c>
      <c r="F47" s="230">
        <v>4020</v>
      </c>
      <c r="G47" s="784">
        <v>4020</v>
      </c>
      <c r="H47" s="230"/>
    </row>
    <row r="48" ht="25" customHeight="1" spans="1:8">
      <c r="A48" s="230"/>
      <c r="B48" s="230" t="s">
        <v>3300</v>
      </c>
      <c r="C48" s="230" t="s">
        <v>3853</v>
      </c>
      <c r="D48" s="230" t="s">
        <v>345</v>
      </c>
      <c r="E48" s="230">
        <v>2</v>
      </c>
      <c r="F48" s="230">
        <v>6030</v>
      </c>
      <c r="G48" s="784">
        <v>12060</v>
      </c>
      <c r="H48" s="230"/>
    </row>
    <row r="49" ht="25" customHeight="1" spans="1:8">
      <c r="A49" s="230"/>
      <c r="B49" s="230" t="s">
        <v>3300</v>
      </c>
      <c r="C49" s="230" t="s">
        <v>3854</v>
      </c>
      <c r="D49" s="230" t="s">
        <v>345</v>
      </c>
      <c r="E49" s="230">
        <v>1</v>
      </c>
      <c r="F49" s="230">
        <v>6120</v>
      </c>
      <c r="G49" s="784">
        <v>6120</v>
      </c>
      <c r="H49" s="230"/>
    </row>
    <row r="50" ht="25" customHeight="1" spans="1:8">
      <c r="A50" s="230"/>
      <c r="B50" s="230" t="s">
        <v>3300</v>
      </c>
      <c r="C50" s="230" t="s">
        <v>3855</v>
      </c>
      <c r="D50" s="230" t="s">
        <v>345</v>
      </c>
      <c r="E50" s="230">
        <v>1</v>
      </c>
      <c r="F50" s="230">
        <v>6300</v>
      </c>
      <c r="G50" s="784">
        <v>6300</v>
      </c>
      <c r="H50" s="230"/>
    </row>
    <row r="51" ht="25" customHeight="1" spans="1:8">
      <c r="A51" s="230"/>
      <c r="B51" s="230" t="s">
        <v>3310</v>
      </c>
      <c r="C51" s="230" t="s">
        <v>3843</v>
      </c>
      <c r="D51" s="230" t="s">
        <v>345</v>
      </c>
      <c r="E51" s="230">
        <v>1</v>
      </c>
      <c r="F51" s="230">
        <v>3060</v>
      </c>
      <c r="G51" s="784">
        <v>3060</v>
      </c>
      <c r="H51" s="230"/>
    </row>
    <row r="52" ht="25" customHeight="1" spans="1:8">
      <c r="A52" s="230"/>
      <c r="B52" s="230" t="s">
        <v>3310</v>
      </c>
      <c r="C52" s="230" t="s">
        <v>3844</v>
      </c>
      <c r="D52" s="230" t="s">
        <v>345</v>
      </c>
      <c r="E52" s="230">
        <v>1</v>
      </c>
      <c r="F52" s="230">
        <v>3330</v>
      </c>
      <c r="G52" s="784">
        <v>3330</v>
      </c>
      <c r="H52" s="230"/>
    </row>
    <row r="53" ht="25" customHeight="1" spans="1:8">
      <c r="A53" s="230"/>
      <c r="B53" s="230" t="s">
        <v>3310</v>
      </c>
      <c r="C53" s="230" t="s">
        <v>3845</v>
      </c>
      <c r="D53" s="230" t="s">
        <v>345</v>
      </c>
      <c r="E53" s="230">
        <v>2</v>
      </c>
      <c r="F53" s="230">
        <v>3600</v>
      </c>
      <c r="G53" s="784">
        <v>7200</v>
      </c>
      <c r="H53" s="230"/>
    </row>
    <row r="54" ht="25" customHeight="1" spans="1:8">
      <c r="A54" s="230"/>
      <c r="B54" s="230" t="s">
        <v>3856</v>
      </c>
      <c r="C54" s="230" t="s">
        <v>3835</v>
      </c>
      <c r="D54" s="230" t="s">
        <v>186</v>
      </c>
      <c r="E54" s="230">
        <v>26</v>
      </c>
      <c r="F54" s="230">
        <v>500</v>
      </c>
      <c r="G54" s="784">
        <v>13000</v>
      </c>
      <c r="H54" s="230"/>
    </row>
    <row r="55" ht="25" customHeight="1" spans="1:8">
      <c r="A55" s="230"/>
      <c r="B55" s="230" t="s">
        <v>3332</v>
      </c>
      <c r="C55" s="230" t="s">
        <v>3857</v>
      </c>
      <c r="D55" s="230" t="s">
        <v>345</v>
      </c>
      <c r="E55" s="230">
        <v>1</v>
      </c>
      <c r="F55" s="230">
        <v>8500</v>
      </c>
      <c r="G55" s="784">
        <v>8500</v>
      </c>
      <c r="H55" s="230"/>
    </row>
    <row r="56" ht="25" customHeight="1" spans="1:8">
      <c r="A56" s="230"/>
      <c r="B56" s="230" t="s">
        <v>3334</v>
      </c>
      <c r="C56" s="230" t="s">
        <v>3858</v>
      </c>
      <c r="D56" s="230" t="s">
        <v>345</v>
      </c>
      <c r="E56" s="230">
        <v>1</v>
      </c>
      <c r="F56" s="230">
        <v>10600</v>
      </c>
      <c r="G56" s="784">
        <v>10600</v>
      </c>
      <c r="H56" s="230"/>
    </row>
    <row r="57" ht="25" customHeight="1" spans="1:8">
      <c r="A57" s="230"/>
      <c r="B57" s="230" t="s">
        <v>3336</v>
      </c>
      <c r="C57" s="230" t="s">
        <v>3859</v>
      </c>
      <c r="D57" s="230" t="s">
        <v>345</v>
      </c>
      <c r="E57" s="230">
        <v>1</v>
      </c>
      <c r="F57" s="230">
        <v>5500</v>
      </c>
      <c r="G57" s="784">
        <v>5500</v>
      </c>
      <c r="H57" s="230"/>
    </row>
    <row r="58" ht="25" customHeight="1" spans="1:8">
      <c r="A58" s="230"/>
      <c r="B58" s="230" t="s">
        <v>3860</v>
      </c>
      <c r="C58" s="230" t="s">
        <v>3861</v>
      </c>
      <c r="D58" s="230" t="s">
        <v>345</v>
      </c>
      <c r="E58" s="230">
        <v>1</v>
      </c>
      <c r="F58" s="230">
        <v>21700</v>
      </c>
      <c r="G58" s="784">
        <v>21700</v>
      </c>
      <c r="H58" s="230"/>
    </row>
    <row r="59" ht="25" customHeight="1" spans="1:8">
      <c r="A59" s="230"/>
      <c r="B59" s="230" t="s">
        <v>3862</v>
      </c>
      <c r="C59" s="230" t="s">
        <v>3863</v>
      </c>
      <c r="D59" s="230" t="s">
        <v>345</v>
      </c>
      <c r="E59" s="230">
        <v>1</v>
      </c>
      <c r="F59" s="230">
        <v>15750</v>
      </c>
      <c r="G59" s="784">
        <v>15750</v>
      </c>
      <c r="H59" s="230"/>
    </row>
    <row r="60" ht="25" customHeight="1" spans="1:8">
      <c r="A60" s="230"/>
      <c r="B60" s="230" t="s">
        <v>3342</v>
      </c>
      <c r="C60" s="230" t="s">
        <v>3864</v>
      </c>
      <c r="D60" s="230" t="s">
        <v>345</v>
      </c>
      <c r="E60" s="230">
        <v>1</v>
      </c>
      <c r="F60" s="230">
        <v>13300</v>
      </c>
      <c r="G60" s="784">
        <v>13300</v>
      </c>
      <c r="H60" s="230"/>
    </row>
    <row r="61" ht="25" customHeight="1" spans="1:8">
      <c r="A61" s="230"/>
      <c r="B61" s="230" t="s">
        <v>3344</v>
      </c>
      <c r="C61" s="230" t="s">
        <v>3865</v>
      </c>
      <c r="D61" s="230" t="s">
        <v>345</v>
      </c>
      <c r="E61" s="230">
        <v>1</v>
      </c>
      <c r="F61" s="230">
        <v>19600</v>
      </c>
      <c r="G61" s="784">
        <v>19600</v>
      </c>
      <c r="H61" s="230"/>
    </row>
    <row r="62" ht="25" customHeight="1" spans="1:8">
      <c r="A62" s="230"/>
      <c r="B62" s="230" t="s">
        <v>3866</v>
      </c>
      <c r="C62" s="230" t="s">
        <v>3867</v>
      </c>
      <c r="D62" s="230" t="s">
        <v>345</v>
      </c>
      <c r="E62" s="230">
        <v>1</v>
      </c>
      <c r="F62" s="230">
        <v>10500</v>
      </c>
      <c r="G62" s="784">
        <v>10500</v>
      </c>
      <c r="H62" s="230"/>
    </row>
    <row r="63" ht="25" customHeight="1" spans="1:8">
      <c r="A63" s="230"/>
      <c r="B63" s="230" t="s">
        <v>3868</v>
      </c>
      <c r="C63" s="230" t="s">
        <v>3869</v>
      </c>
      <c r="D63" s="230" t="s">
        <v>345</v>
      </c>
      <c r="E63" s="230">
        <v>1</v>
      </c>
      <c r="F63" s="230">
        <v>13160</v>
      </c>
      <c r="G63" s="784">
        <v>13160</v>
      </c>
      <c r="H63" s="230"/>
    </row>
    <row r="64" ht="25" customHeight="1" spans="1:8">
      <c r="A64" s="230"/>
      <c r="B64" s="230" t="s">
        <v>3350</v>
      </c>
      <c r="C64" s="230" t="s">
        <v>3870</v>
      </c>
      <c r="D64" s="230" t="s">
        <v>345</v>
      </c>
      <c r="E64" s="230">
        <v>1</v>
      </c>
      <c r="F64" s="230">
        <v>6757.4</v>
      </c>
      <c r="G64" s="784">
        <v>6757.4</v>
      </c>
      <c r="H64" s="230"/>
    </row>
    <row r="65" ht="25" customHeight="1" spans="1:8">
      <c r="A65" s="230"/>
      <c r="B65" s="230" t="s">
        <v>3352</v>
      </c>
      <c r="C65" s="230" t="s">
        <v>3871</v>
      </c>
      <c r="D65" s="230" t="s">
        <v>345</v>
      </c>
      <c r="E65" s="230">
        <v>2</v>
      </c>
      <c r="F65" s="230">
        <v>23500</v>
      </c>
      <c r="G65" s="784">
        <v>47000</v>
      </c>
      <c r="H65" s="230"/>
    </row>
    <row r="66" ht="25" customHeight="1" spans="1:8">
      <c r="A66" s="230"/>
      <c r="B66" s="230" t="s">
        <v>3354</v>
      </c>
      <c r="C66" s="230" t="s">
        <v>3872</v>
      </c>
      <c r="D66" s="230" t="s">
        <v>345</v>
      </c>
      <c r="E66" s="230">
        <v>1</v>
      </c>
      <c r="F66" s="230">
        <v>15400</v>
      </c>
      <c r="G66" s="784">
        <v>15400</v>
      </c>
      <c r="H66" s="230"/>
    </row>
    <row r="67" ht="25" customHeight="1" spans="1:8">
      <c r="A67" s="230"/>
      <c r="B67" s="230" t="s">
        <v>3356</v>
      </c>
      <c r="C67" s="230" t="s">
        <v>3873</v>
      </c>
      <c r="D67" s="230" t="s">
        <v>345</v>
      </c>
      <c r="E67" s="230">
        <v>1</v>
      </c>
      <c r="F67" s="230">
        <v>12090</v>
      </c>
      <c r="G67" s="784">
        <v>12090</v>
      </c>
      <c r="H67" s="230"/>
    </row>
    <row r="68" ht="25" customHeight="1" spans="1:8">
      <c r="A68" s="230"/>
      <c r="B68" s="230" t="s">
        <v>3358</v>
      </c>
      <c r="C68" s="230" t="s">
        <v>3874</v>
      </c>
      <c r="D68" s="230" t="s">
        <v>345</v>
      </c>
      <c r="E68" s="230">
        <v>1</v>
      </c>
      <c r="F68" s="230">
        <v>50132.45</v>
      </c>
      <c r="G68" s="784">
        <v>50132.45</v>
      </c>
      <c r="H68" s="230"/>
    </row>
    <row r="69" ht="25" customHeight="1" spans="1:8">
      <c r="A69" s="230"/>
      <c r="B69" s="230" t="s">
        <v>3360</v>
      </c>
      <c r="C69" s="230" t="s">
        <v>3875</v>
      </c>
      <c r="D69" s="230" t="s">
        <v>345</v>
      </c>
      <c r="E69" s="230">
        <v>1</v>
      </c>
      <c r="F69" s="230">
        <v>9000</v>
      </c>
      <c r="G69" s="784">
        <v>9000</v>
      </c>
      <c r="H69" s="230"/>
    </row>
    <row r="70" ht="25" customHeight="1" spans="1:8">
      <c r="A70" s="230"/>
      <c r="B70" s="230" t="s">
        <v>3362</v>
      </c>
      <c r="C70" s="230" t="s">
        <v>3876</v>
      </c>
      <c r="D70" s="230" t="s">
        <v>345</v>
      </c>
      <c r="E70" s="230">
        <v>1</v>
      </c>
      <c r="F70" s="230">
        <v>9500</v>
      </c>
      <c r="G70" s="784">
        <v>9500</v>
      </c>
      <c r="H70" s="230"/>
    </row>
    <row r="71" ht="25" customHeight="1" spans="1:8">
      <c r="A71" s="230"/>
      <c r="B71" s="230" t="s">
        <v>3877</v>
      </c>
      <c r="C71" s="230" t="s">
        <v>3878</v>
      </c>
      <c r="D71" s="230" t="s">
        <v>345</v>
      </c>
      <c r="E71" s="230">
        <v>1</v>
      </c>
      <c r="F71" s="230">
        <v>9500</v>
      </c>
      <c r="G71" s="784">
        <v>9500</v>
      </c>
      <c r="H71" s="230"/>
    </row>
    <row r="72" ht="25" customHeight="1" spans="1:8">
      <c r="A72" s="230"/>
      <c r="B72" s="230" t="s">
        <v>3366</v>
      </c>
      <c r="C72" s="230" t="s">
        <v>3879</v>
      </c>
      <c r="D72" s="230" t="s">
        <v>345</v>
      </c>
      <c r="E72" s="230">
        <v>1</v>
      </c>
      <c r="F72" s="230">
        <v>11200</v>
      </c>
      <c r="G72" s="784">
        <v>11200</v>
      </c>
      <c r="H72" s="230"/>
    </row>
    <row r="73" ht="25" customHeight="1" spans="1:8">
      <c r="A73" s="230"/>
      <c r="B73" s="230" t="s">
        <v>3880</v>
      </c>
      <c r="C73" s="230" t="s">
        <v>516</v>
      </c>
      <c r="D73" s="230" t="s">
        <v>345</v>
      </c>
      <c r="E73" s="230">
        <v>4</v>
      </c>
      <c r="F73" s="230">
        <v>880</v>
      </c>
      <c r="G73" s="784">
        <v>3520</v>
      </c>
      <c r="H73" s="230"/>
    </row>
    <row r="74" ht="25" customHeight="1" spans="1:8">
      <c r="A74" s="230"/>
      <c r="B74" s="230" t="s">
        <v>3368</v>
      </c>
      <c r="C74" s="230" t="s">
        <v>3881</v>
      </c>
      <c r="D74" s="230" t="s">
        <v>345</v>
      </c>
      <c r="E74" s="230">
        <v>1</v>
      </c>
      <c r="F74" s="230">
        <v>1600</v>
      </c>
      <c r="G74" s="784">
        <v>1600</v>
      </c>
      <c r="H74" s="230"/>
    </row>
    <row r="75" ht="25" customHeight="1" spans="1:8">
      <c r="A75" s="230"/>
      <c r="B75" s="230" t="s">
        <v>3882</v>
      </c>
      <c r="C75" s="230" t="s">
        <v>4114</v>
      </c>
      <c r="D75" s="230" t="s">
        <v>345</v>
      </c>
      <c r="E75" s="230">
        <v>3</v>
      </c>
      <c r="F75" s="230">
        <v>2000</v>
      </c>
      <c r="G75" s="784">
        <v>6000</v>
      </c>
      <c r="H75" s="230"/>
    </row>
    <row r="76" ht="25" customHeight="1" spans="1:8">
      <c r="A76" s="230"/>
      <c r="B76" s="230" t="s">
        <v>3370</v>
      </c>
      <c r="C76" s="230" t="s">
        <v>3883</v>
      </c>
      <c r="D76" s="230" t="s">
        <v>345</v>
      </c>
      <c r="E76" s="230">
        <v>3</v>
      </c>
      <c r="F76" s="230">
        <v>9548.5</v>
      </c>
      <c r="G76" s="784">
        <v>28645.5</v>
      </c>
      <c r="H76" s="230"/>
    </row>
    <row r="77" ht="25" customHeight="1" spans="1:8">
      <c r="A77" s="230"/>
      <c r="B77" s="230" t="s">
        <v>3884</v>
      </c>
      <c r="C77" s="230" t="s">
        <v>4115</v>
      </c>
      <c r="D77" s="230" t="s">
        <v>345</v>
      </c>
      <c r="E77" s="230">
        <v>3</v>
      </c>
      <c r="F77" s="230">
        <v>24400</v>
      </c>
      <c r="G77" s="784">
        <v>73200</v>
      </c>
      <c r="H77" s="230"/>
    </row>
    <row r="78" ht="25" customHeight="1" spans="1:8">
      <c r="A78" s="230"/>
      <c r="B78" s="230" t="s">
        <v>3372</v>
      </c>
      <c r="C78" s="230" t="s">
        <v>3886</v>
      </c>
      <c r="D78" s="230" t="s">
        <v>341</v>
      </c>
      <c r="E78" s="230">
        <v>1</v>
      </c>
      <c r="F78" s="230">
        <v>2400</v>
      </c>
      <c r="G78" s="784">
        <v>2400</v>
      </c>
      <c r="H78" s="230"/>
    </row>
    <row r="79" ht="25" customHeight="1" spans="1:8">
      <c r="A79" s="230"/>
      <c r="B79" s="230" t="s">
        <v>3374</v>
      </c>
      <c r="C79" s="230" t="s">
        <v>3887</v>
      </c>
      <c r="D79" s="230" t="s">
        <v>229</v>
      </c>
      <c r="E79" s="230">
        <v>1</v>
      </c>
      <c r="F79" s="230">
        <v>3000</v>
      </c>
      <c r="G79" s="784">
        <v>3000</v>
      </c>
      <c r="H79" s="230"/>
    </row>
    <row r="80" ht="25" customHeight="1" spans="1:8">
      <c r="A80" s="230"/>
      <c r="B80" s="230" t="s">
        <v>3374</v>
      </c>
      <c r="C80" s="230" t="s">
        <v>3375</v>
      </c>
      <c r="D80" s="230" t="s">
        <v>229</v>
      </c>
      <c r="E80" s="230">
        <v>10</v>
      </c>
      <c r="F80" s="230">
        <v>3000</v>
      </c>
      <c r="G80" s="784">
        <v>30000</v>
      </c>
      <c r="H80" s="230"/>
    </row>
    <row r="81" ht="25" customHeight="1" spans="1:8">
      <c r="A81" s="230"/>
      <c r="B81" s="230" t="s">
        <v>3376</v>
      </c>
      <c r="C81" s="230" t="s">
        <v>3888</v>
      </c>
      <c r="D81" s="230" t="s">
        <v>345</v>
      </c>
      <c r="E81" s="230">
        <v>1</v>
      </c>
      <c r="F81" s="230">
        <v>12000</v>
      </c>
      <c r="G81" s="784">
        <v>12000</v>
      </c>
      <c r="H81" s="230"/>
    </row>
    <row r="82" ht="25" customHeight="1" spans="1:8">
      <c r="A82" s="230"/>
      <c r="B82" s="230" t="s">
        <v>3385</v>
      </c>
      <c r="C82" s="230" t="s">
        <v>3889</v>
      </c>
      <c r="D82" s="230" t="s">
        <v>345</v>
      </c>
      <c r="E82" s="230">
        <v>2</v>
      </c>
      <c r="F82" s="230">
        <v>2542</v>
      </c>
      <c r="G82" s="784">
        <v>5084</v>
      </c>
      <c r="H82" s="230"/>
    </row>
    <row r="83" ht="25" customHeight="1" spans="1:8">
      <c r="A83" s="230"/>
      <c r="B83" s="230" t="s">
        <v>3385</v>
      </c>
      <c r="C83" s="230" t="s">
        <v>3890</v>
      </c>
      <c r="D83" s="230" t="s">
        <v>345</v>
      </c>
      <c r="E83" s="230">
        <v>8</v>
      </c>
      <c r="F83" s="230">
        <v>960</v>
      </c>
      <c r="G83" s="784">
        <v>7680</v>
      </c>
      <c r="H83" s="230"/>
    </row>
    <row r="84" ht="25" customHeight="1" spans="1:8">
      <c r="A84" s="230"/>
      <c r="B84" s="230" t="s">
        <v>3385</v>
      </c>
      <c r="C84" s="230" t="s">
        <v>3891</v>
      </c>
      <c r="D84" s="230" t="s">
        <v>345</v>
      </c>
      <c r="E84" s="230">
        <v>9</v>
      </c>
      <c r="F84" s="230">
        <v>1200</v>
      </c>
      <c r="G84" s="784">
        <v>10800</v>
      </c>
      <c r="H84" s="230"/>
    </row>
    <row r="85" ht="25" customHeight="1" spans="1:8">
      <c r="A85" s="230"/>
      <c r="B85" s="230" t="s">
        <v>3385</v>
      </c>
      <c r="C85" s="230" t="s">
        <v>3892</v>
      </c>
      <c r="D85" s="230" t="s">
        <v>345</v>
      </c>
      <c r="E85" s="230">
        <v>3</v>
      </c>
      <c r="F85" s="230">
        <v>1440</v>
      </c>
      <c r="G85" s="784">
        <v>4320</v>
      </c>
      <c r="H85" s="230"/>
    </row>
    <row r="86" ht="25" customHeight="1" spans="1:8">
      <c r="A86" s="230"/>
      <c r="B86" s="230" t="s">
        <v>3390</v>
      </c>
      <c r="C86" s="230" t="s">
        <v>3893</v>
      </c>
      <c r="D86" s="230" t="s">
        <v>345</v>
      </c>
      <c r="E86" s="230">
        <v>38</v>
      </c>
      <c r="F86" s="230">
        <v>2700</v>
      </c>
      <c r="G86" s="784">
        <v>102600</v>
      </c>
      <c r="H86" s="230"/>
    </row>
    <row r="87" ht="25" customHeight="1" spans="1:8">
      <c r="A87" s="230"/>
      <c r="B87" s="230" t="s">
        <v>3397</v>
      </c>
      <c r="C87" s="230" t="s">
        <v>3894</v>
      </c>
      <c r="D87" s="230" t="s">
        <v>345</v>
      </c>
      <c r="E87" s="230">
        <v>21</v>
      </c>
      <c r="F87" s="230">
        <v>2700</v>
      </c>
      <c r="G87" s="784">
        <v>56700</v>
      </c>
      <c r="H87" s="230"/>
    </row>
    <row r="88" ht="25" customHeight="1" spans="1:8">
      <c r="A88" s="230"/>
      <c r="B88" s="230" t="s">
        <v>3399</v>
      </c>
      <c r="C88" s="230" t="s">
        <v>3895</v>
      </c>
      <c r="D88" s="230" t="s">
        <v>345</v>
      </c>
      <c r="E88" s="230">
        <v>6</v>
      </c>
      <c r="F88" s="230">
        <v>1500</v>
      </c>
      <c r="G88" s="784">
        <v>9000</v>
      </c>
      <c r="H88" s="230"/>
    </row>
    <row r="89" ht="25" customHeight="1" spans="1:8">
      <c r="A89" s="230"/>
      <c r="B89" s="230" t="s">
        <v>3401</v>
      </c>
      <c r="C89" s="230" t="s">
        <v>3896</v>
      </c>
      <c r="D89" s="230" t="s">
        <v>345</v>
      </c>
      <c r="E89" s="230">
        <v>2</v>
      </c>
      <c r="F89" s="230">
        <v>1170</v>
      </c>
      <c r="G89" s="784">
        <v>2340</v>
      </c>
      <c r="H89" s="230"/>
    </row>
    <row r="90" ht="25" customHeight="1" spans="1:8">
      <c r="A90" s="230"/>
      <c r="B90" s="230" t="s">
        <v>3401</v>
      </c>
      <c r="C90" s="230" t="s">
        <v>3897</v>
      </c>
      <c r="D90" s="230" t="s">
        <v>345</v>
      </c>
      <c r="E90" s="230">
        <v>2</v>
      </c>
      <c r="F90" s="230">
        <v>1350</v>
      </c>
      <c r="G90" s="784">
        <v>2700</v>
      </c>
      <c r="H90" s="230"/>
    </row>
    <row r="91" ht="25" customHeight="1" spans="1:8">
      <c r="A91" s="230"/>
      <c r="B91" s="230" t="s">
        <v>3401</v>
      </c>
      <c r="C91" s="230" t="s">
        <v>3898</v>
      </c>
      <c r="D91" s="230" t="s">
        <v>345</v>
      </c>
      <c r="E91" s="230">
        <v>1</v>
      </c>
      <c r="F91" s="230">
        <v>1440</v>
      </c>
      <c r="G91" s="784">
        <v>1440</v>
      </c>
      <c r="H91" s="230"/>
    </row>
    <row r="92" ht="25" customHeight="1" spans="1:8">
      <c r="A92" s="230"/>
      <c r="B92" s="230" t="s">
        <v>3401</v>
      </c>
      <c r="C92" s="230" t="s">
        <v>3899</v>
      </c>
      <c r="D92" s="230" t="s">
        <v>345</v>
      </c>
      <c r="E92" s="230">
        <v>1</v>
      </c>
      <c r="F92" s="230">
        <v>1620</v>
      </c>
      <c r="G92" s="784">
        <v>1620</v>
      </c>
      <c r="H92" s="230"/>
    </row>
    <row r="93" ht="25" customHeight="1" spans="1:8">
      <c r="A93" s="230"/>
      <c r="B93" s="230" t="s">
        <v>3406</v>
      </c>
      <c r="C93" s="230" t="s">
        <v>3900</v>
      </c>
      <c r="D93" s="230" t="s">
        <v>345</v>
      </c>
      <c r="E93" s="230">
        <v>1</v>
      </c>
      <c r="F93" s="230">
        <v>1080</v>
      </c>
      <c r="G93" s="784">
        <v>1080</v>
      </c>
      <c r="H93" s="230"/>
    </row>
    <row r="94" ht="25" customHeight="1" spans="1:8">
      <c r="A94" s="230"/>
      <c r="B94" s="230" t="s">
        <v>3406</v>
      </c>
      <c r="C94" s="230" t="s">
        <v>3901</v>
      </c>
      <c r="D94" s="230" t="s">
        <v>345</v>
      </c>
      <c r="E94" s="230">
        <v>1</v>
      </c>
      <c r="F94" s="230">
        <v>1260</v>
      </c>
      <c r="G94" s="784">
        <v>1260</v>
      </c>
      <c r="H94" s="230"/>
    </row>
    <row r="95" ht="25" customHeight="1" spans="1:8">
      <c r="A95" s="230"/>
      <c r="B95" s="230" t="s">
        <v>3406</v>
      </c>
      <c r="C95" s="230" t="s">
        <v>3902</v>
      </c>
      <c r="D95" s="230" t="s">
        <v>345</v>
      </c>
      <c r="E95" s="230">
        <v>2</v>
      </c>
      <c r="F95" s="230">
        <v>1305</v>
      </c>
      <c r="G95" s="784">
        <v>2610</v>
      </c>
      <c r="H95" s="230"/>
    </row>
    <row r="96" ht="25" customHeight="1" spans="1:8">
      <c r="A96" s="230"/>
      <c r="B96" s="230" t="s">
        <v>3406</v>
      </c>
      <c r="C96" s="230" t="s">
        <v>3903</v>
      </c>
      <c r="D96" s="230" t="s">
        <v>345</v>
      </c>
      <c r="E96" s="230">
        <v>1</v>
      </c>
      <c r="F96" s="230">
        <v>1440</v>
      </c>
      <c r="G96" s="784">
        <v>1440</v>
      </c>
      <c r="H96" s="230"/>
    </row>
    <row r="97" ht="25" customHeight="1" spans="1:8">
      <c r="A97" s="230"/>
      <c r="B97" s="230" t="s">
        <v>3411</v>
      </c>
      <c r="C97" s="230" t="s">
        <v>3904</v>
      </c>
      <c r="D97" s="230" t="s">
        <v>345</v>
      </c>
      <c r="E97" s="230">
        <v>13</v>
      </c>
      <c r="F97" s="230">
        <v>1200</v>
      </c>
      <c r="G97" s="784">
        <v>15600</v>
      </c>
      <c r="H97" s="230"/>
    </row>
    <row r="98" ht="25" customHeight="1" spans="1:8">
      <c r="A98" s="230"/>
      <c r="B98" s="230" t="s">
        <v>3413</v>
      </c>
      <c r="C98" s="230" t="s">
        <v>3905</v>
      </c>
      <c r="D98" s="230" t="s">
        <v>345</v>
      </c>
      <c r="E98" s="230">
        <v>1</v>
      </c>
      <c r="F98" s="230">
        <v>2480</v>
      </c>
      <c r="G98" s="784">
        <v>2480</v>
      </c>
      <c r="H98" s="230"/>
    </row>
    <row r="99" ht="25" customHeight="1" spans="1:8">
      <c r="A99" s="230"/>
      <c r="B99" s="230" t="s">
        <v>3413</v>
      </c>
      <c r="C99" s="230" t="s">
        <v>3906</v>
      </c>
      <c r="D99" s="230" t="s">
        <v>345</v>
      </c>
      <c r="E99" s="230">
        <v>6</v>
      </c>
      <c r="F99" s="230">
        <v>2560</v>
      </c>
      <c r="G99" s="784">
        <v>15360</v>
      </c>
      <c r="H99" s="230"/>
    </row>
    <row r="100" ht="25" customHeight="1" spans="1:8">
      <c r="A100" s="230"/>
      <c r="B100" s="230" t="s">
        <v>3413</v>
      </c>
      <c r="C100" s="230" t="s">
        <v>3907</v>
      </c>
      <c r="D100" s="230" t="s">
        <v>345</v>
      </c>
      <c r="E100" s="230">
        <v>1</v>
      </c>
      <c r="F100" s="230">
        <v>2640</v>
      </c>
      <c r="G100" s="784">
        <v>2640</v>
      </c>
      <c r="H100" s="230"/>
    </row>
    <row r="101" ht="25" customHeight="1" spans="1:8">
      <c r="A101" s="230"/>
      <c r="B101" s="230" t="s">
        <v>3413</v>
      </c>
      <c r="C101" s="230" t="s">
        <v>3908</v>
      </c>
      <c r="D101" s="230" t="s">
        <v>345</v>
      </c>
      <c r="E101" s="230">
        <v>3</v>
      </c>
      <c r="F101" s="230">
        <v>2800</v>
      </c>
      <c r="G101" s="784">
        <v>8400</v>
      </c>
      <c r="H101" s="230"/>
    </row>
    <row r="102" ht="25" customHeight="1" spans="1:8">
      <c r="A102" s="230"/>
      <c r="B102" s="230" t="s">
        <v>3413</v>
      </c>
      <c r="C102" s="230" t="s">
        <v>3909</v>
      </c>
      <c r="D102" s="230" t="s">
        <v>345</v>
      </c>
      <c r="E102" s="230">
        <v>3</v>
      </c>
      <c r="F102" s="230">
        <v>3040</v>
      </c>
      <c r="G102" s="784">
        <v>9120</v>
      </c>
      <c r="H102" s="230"/>
    </row>
    <row r="103" ht="25" customHeight="1" spans="1:8">
      <c r="A103" s="230"/>
      <c r="B103" s="230" t="s">
        <v>3413</v>
      </c>
      <c r="C103" s="230" t="s">
        <v>3910</v>
      </c>
      <c r="D103" s="230" t="s">
        <v>345</v>
      </c>
      <c r="E103" s="230">
        <v>1</v>
      </c>
      <c r="F103" s="230">
        <v>3200</v>
      </c>
      <c r="G103" s="784">
        <v>3200</v>
      </c>
      <c r="H103" s="230"/>
    </row>
    <row r="104" ht="25" customHeight="1" spans="1:8">
      <c r="A104" s="230"/>
      <c r="B104" s="230" t="s">
        <v>3413</v>
      </c>
      <c r="C104" s="230" t="s">
        <v>3911</v>
      </c>
      <c r="D104" s="230" t="s">
        <v>345</v>
      </c>
      <c r="E104" s="230">
        <v>2</v>
      </c>
      <c r="F104" s="230">
        <v>3520</v>
      </c>
      <c r="G104" s="784">
        <v>7040</v>
      </c>
      <c r="H104" s="230"/>
    </row>
    <row r="105" ht="25" customHeight="1" spans="1:8">
      <c r="A105" s="230"/>
      <c r="B105" s="230" t="s">
        <v>3421</v>
      </c>
      <c r="C105" s="230" t="s">
        <v>3906</v>
      </c>
      <c r="D105" s="230" t="s">
        <v>345</v>
      </c>
      <c r="E105" s="230">
        <v>2</v>
      </c>
      <c r="F105" s="230">
        <v>2640</v>
      </c>
      <c r="G105" s="784">
        <v>5280</v>
      </c>
      <c r="H105" s="230"/>
    </row>
    <row r="106" ht="25" customHeight="1" spans="1:8">
      <c r="A106" s="230"/>
      <c r="B106" s="230" t="s">
        <v>3422</v>
      </c>
      <c r="C106" s="230" t="s">
        <v>3912</v>
      </c>
      <c r="D106" s="230" t="s">
        <v>345</v>
      </c>
      <c r="E106" s="230">
        <v>1</v>
      </c>
      <c r="F106" s="230">
        <v>3300</v>
      </c>
      <c r="G106" s="784">
        <v>3300</v>
      </c>
      <c r="H106" s="230"/>
    </row>
    <row r="107" ht="25" customHeight="1" spans="1:8">
      <c r="A107" s="230"/>
      <c r="B107" s="230" t="s">
        <v>3424</v>
      </c>
      <c r="C107" s="230" t="s">
        <v>3913</v>
      </c>
      <c r="D107" s="230" t="s">
        <v>345</v>
      </c>
      <c r="E107" s="230">
        <v>2</v>
      </c>
      <c r="F107" s="230">
        <v>2640</v>
      </c>
      <c r="G107" s="784">
        <v>5280</v>
      </c>
      <c r="H107" s="230"/>
    </row>
    <row r="108" ht="25" customHeight="1" spans="1:8">
      <c r="A108" s="230"/>
      <c r="B108" s="230" t="s">
        <v>3426</v>
      </c>
      <c r="C108" s="230" t="s">
        <v>3914</v>
      </c>
      <c r="D108" s="230" t="s">
        <v>345</v>
      </c>
      <c r="E108" s="230">
        <v>1</v>
      </c>
      <c r="F108" s="230">
        <v>1620</v>
      </c>
      <c r="G108" s="784">
        <v>1620</v>
      </c>
      <c r="H108" s="230"/>
    </row>
    <row r="109" ht="25" customHeight="1" spans="1:8">
      <c r="A109" s="230"/>
      <c r="B109" s="230" t="s">
        <v>3915</v>
      </c>
      <c r="C109" s="230" t="s">
        <v>330</v>
      </c>
      <c r="D109" s="230" t="s">
        <v>345</v>
      </c>
      <c r="E109" s="230">
        <v>3</v>
      </c>
      <c r="F109" s="230">
        <v>2920</v>
      </c>
      <c r="G109" s="784">
        <v>8760</v>
      </c>
      <c r="H109" s="230"/>
    </row>
    <row r="110" ht="25" customHeight="1" spans="1:8">
      <c r="A110" s="230"/>
      <c r="B110" s="230" t="s">
        <v>3428</v>
      </c>
      <c r="C110" s="230" t="s">
        <v>3916</v>
      </c>
      <c r="D110" s="230" t="s">
        <v>345</v>
      </c>
      <c r="E110" s="230">
        <v>1</v>
      </c>
      <c r="F110" s="230">
        <v>1380</v>
      </c>
      <c r="G110" s="784">
        <v>1380</v>
      </c>
      <c r="H110" s="230"/>
    </row>
    <row r="111" ht="25" customHeight="1" spans="1:8">
      <c r="A111" s="230"/>
      <c r="B111" s="230" t="s">
        <v>3430</v>
      </c>
      <c r="C111" s="230" t="s">
        <v>3917</v>
      </c>
      <c r="D111" s="230" t="s">
        <v>345</v>
      </c>
      <c r="E111" s="230">
        <v>3</v>
      </c>
      <c r="F111" s="230">
        <v>7740.5</v>
      </c>
      <c r="G111" s="784">
        <v>23221.5</v>
      </c>
      <c r="H111" s="230"/>
    </row>
    <row r="112" ht="25" customHeight="1" spans="1:8">
      <c r="A112" s="230"/>
      <c r="B112" s="230" t="s">
        <v>3432</v>
      </c>
      <c r="C112" s="230" t="s">
        <v>3918</v>
      </c>
      <c r="D112" s="230" t="s">
        <v>345</v>
      </c>
      <c r="E112" s="230">
        <v>2</v>
      </c>
      <c r="F112" s="230">
        <v>2400</v>
      </c>
      <c r="G112" s="784">
        <v>4800</v>
      </c>
      <c r="H112" s="230"/>
    </row>
    <row r="113" ht="25" customHeight="1" spans="1:8">
      <c r="A113" s="230"/>
      <c r="B113" s="230" t="s">
        <v>3434</v>
      </c>
      <c r="C113" s="230" t="s">
        <v>3919</v>
      </c>
      <c r="D113" s="230" t="s">
        <v>345</v>
      </c>
      <c r="E113" s="230">
        <v>1</v>
      </c>
      <c r="F113" s="230">
        <v>2880</v>
      </c>
      <c r="G113" s="784">
        <v>2880</v>
      </c>
      <c r="H113" s="230"/>
    </row>
    <row r="114" ht="25" customHeight="1" spans="1:8">
      <c r="A114" s="230"/>
      <c r="B114" s="230" t="s">
        <v>3920</v>
      </c>
      <c r="C114" s="230" t="s">
        <v>330</v>
      </c>
      <c r="D114" s="230" t="s">
        <v>345</v>
      </c>
      <c r="E114" s="230">
        <v>8</v>
      </c>
      <c r="F114" s="230">
        <v>330</v>
      </c>
      <c r="G114" s="784">
        <v>2640</v>
      </c>
      <c r="H114" s="230"/>
    </row>
    <row r="115" ht="25" customHeight="1" spans="1:8">
      <c r="A115" s="230"/>
      <c r="B115" s="230" t="s">
        <v>3436</v>
      </c>
      <c r="C115" s="230" t="s">
        <v>3921</v>
      </c>
      <c r="D115" s="230" t="s">
        <v>345</v>
      </c>
      <c r="E115" s="230">
        <v>2</v>
      </c>
      <c r="F115" s="230">
        <v>2800</v>
      </c>
      <c r="G115" s="784">
        <v>5600</v>
      </c>
      <c r="H115" s="230"/>
    </row>
    <row r="116" ht="25" customHeight="1" spans="1:8">
      <c r="A116" s="230"/>
      <c r="B116" s="230" t="s">
        <v>3438</v>
      </c>
      <c r="C116" s="230" t="s">
        <v>3922</v>
      </c>
      <c r="D116" s="230" t="s">
        <v>345</v>
      </c>
      <c r="E116" s="230">
        <v>1</v>
      </c>
      <c r="F116" s="230">
        <v>2880</v>
      </c>
      <c r="G116" s="784">
        <v>2880</v>
      </c>
      <c r="H116" s="230"/>
    </row>
    <row r="117" ht="25" customHeight="1" spans="1:8">
      <c r="A117" s="230"/>
      <c r="B117" s="230" t="s">
        <v>3440</v>
      </c>
      <c r="C117" s="230" t="s">
        <v>3923</v>
      </c>
      <c r="D117" s="230" t="s">
        <v>345</v>
      </c>
      <c r="E117" s="230">
        <v>2</v>
      </c>
      <c r="F117" s="230">
        <v>11600</v>
      </c>
      <c r="G117" s="784">
        <v>23200</v>
      </c>
      <c r="H117" s="230"/>
    </row>
    <row r="118" ht="25" customHeight="1" spans="1:8">
      <c r="A118" s="230"/>
      <c r="B118" s="230" t="s">
        <v>3442</v>
      </c>
      <c r="C118" s="230" t="s">
        <v>3924</v>
      </c>
      <c r="D118" s="230" t="s">
        <v>345</v>
      </c>
      <c r="E118" s="230">
        <v>2</v>
      </c>
      <c r="F118" s="230">
        <v>2240</v>
      </c>
      <c r="G118" s="784">
        <v>4480</v>
      </c>
      <c r="H118" s="230"/>
    </row>
    <row r="119" ht="25" customHeight="1" spans="1:8">
      <c r="A119" s="230"/>
      <c r="B119" s="230" t="s">
        <v>3442</v>
      </c>
      <c r="C119" s="230" t="s">
        <v>3925</v>
      </c>
      <c r="D119" s="230" t="s">
        <v>345</v>
      </c>
      <c r="E119" s="230">
        <v>1</v>
      </c>
      <c r="F119" s="230">
        <v>2480</v>
      </c>
      <c r="G119" s="784">
        <v>2480</v>
      </c>
      <c r="H119" s="230"/>
    </row>
    <row r="120" ht="25" customHeight="1" spans="1:8">
      <c r="A120" s="230"/>
      <c r="B120" s="230" t="s">
        <v>3445</v>
      </c>
      <c r="C120" s="230" t="s">
        <v>3926</v>
      </c>
      <c r="D120" s="230" t="s">
        <v>345</v>
      </c>
      <c r="E120" s="230">
        <v>1</v>
      </c>
      <c r="F120" s="230">
        <v>2800</v>
      </c>
      <c r="G120" s="784">
        <v>2800</v>
      </c>
      <c r="H120" s="230"/>
    </row>
    <row r="121" ht="25" customHeight="1" spans="1:8">
      <c r="A121" s="230"/>
      <c r="B121" s="230" t="s">
        <v>3445</v>
      </c>
      <c r="C121" s="230" t="s">
        <v>3927</v>
      </c>
      <c r="D121" s="230" t="s">
        <v>345</v>
      </c>
      <c r="E121" s="230">
        <v>1</v>
      </c>
      <c r="F121" s="230">
        <v>4640</v>
      </c>
      <c r="G121" s="784">
        <v>4640</v>
      </c>
      <c r="H121" s="230"/>
    </row>
    <row r="122" ht="25" customHeight="1" spans="1:8">
      <c r="A122" s="230"/>
      <c r="B122" s="230" t="s">
        <v>3448</v>
      </c>
      <c r="C122" s="230" t="s">
        <v>3928</v>
      </c>
      <c r="D122" s="230" t="s">
        <v>345</v>
      </c>
      <c r="E122" s="230">
        <v>40</v>
      </c>
      <c r="F122" s="230">
        <v>4500</v>
      </c>
      <c r="G122" s="784">
        <v>180000</v>
      </c>
      <c r="H122" s="230"/>
    </row>
    <row r="123" ht="25" customHeight="1" spans="1:8">
      <c r="A123" s="230"/>
      <c r="B123" s="230" t="s">
        <v>292</v>
      </c>
      <c r="C123" s="230" t="s">
        <v>3713</v>
      </c>
      <c r="D123" s="230" t="s">
        <v>158</v>
      </c>
      <c r="E123" s="230">
        <v>40</v>
      </c>
      <c r="F123" s="230">
        <v>800</v>
      </c>
      <c r="G123" s="784">
        <v>32000</v>
      </c>
      <c r="H123" s="230"/>
    </row>
    <row r="124" ht="25" customHeight="1" spans="1:8">
      <c r="A124" s="230"/>
      <c r="B124" s="230" t="s">
        <v>3450</v>
      </c>
      <c r="C124" s="230" t="s">
        <v>3929</v>
      </c>
      <c r="D124" s="230" t="s">
        <v>345</v>
      </c>
      <c r="E124" s="230">
        <v>19</v>
      </c>
      <c r="F124" s="230">
        <v>2800</v>
      </c>
      <c r="G124" s="784">
        <v>53200</v>
      </c>
      <c r="H124" s="230"/>
    </row>
    <row r="125" ht="25" customHeight="1" spans="1:8">
      <c r="A125" s="230"/>
      <c r="B125" s="230" t="s">
        <v>3450</v>
      </c>
      <c r="C125" s="230" t="s">
        <v>3930</v>
      </c>
      <c r="D125" s="230" t="s">
        <v>345</v>
      </c>
      <c r="E125" s="230">
        <v>27</v>
      </c>
      <c r="F125" s="230">
        <v>3200</v>
      </c>
      <c r="G125" s="784">
        <v>86400</v>
      </c>
      <c r="H125" s="230"/>
    </row>
    <row r="126" ht="25" customHeight="1" spans="1:8">
      <c r="A126" s="230"/>
      <c r="B126" s="230" t="s">
        <v>3453</v>
      </c>
      <c r="C126" s="230" t="s">
        <v>3931</v>
      </c>
      <c r="D126" s="230" t="s">
        <v>345</v>
      </c>
      <c r="E126" s="230">
        <v>1</v>
      </c>
      <c r="F126" s="230">
        <v>10800</v>
      </c>
      <c r="G126" s="784">
        <v>10800</v>
      </c>
      <c r="H126" s="230"/>
    </row>
    <row r="127" ht="25" customHeight="1" spans="1:8">
      <c r="A127" s="230"/>
      <c r="B127" s="230" t="s">
        <v>3932</v>
      </c>
      <c r="C127" s="230" t="s">
        <v>330</v>
      </c>
      <c r="D127" s="230" t="s">
        <v>345</v>
      </c>
      <c r="E127" s="230">
        <v>8</v>
      </c>
      <c r="F127" s="230">
        <v>8500</v>
      </c>
      <c r="G127" s="784">
        <v>68000</v>
      </c>
      <c r="H127" s="230"/>
    </row>
    <row r="128" ht="25" customHeight="1" spans="1:8">
      <c r="A128" s="230"/>
      <c r="B128" s="230" t="s">
        <v>3455</v>
      </c>
      <c r="C128" s="230" t="s">
        <v>3933</v>
      </c>
      <c r="D128" s="230" t="s">
        <v>345</v>
      </c>
      <c r="E128" s="230">
        <v>3</v>
      </c>
      <c r="F128" s="230">
        <v>2250</v>
      </c>
      <c r="G128" s="784">
        <v>6750</v>
      </c>
      <c r="H128" s="230"/>
    </row>
    <row r="129" ht="25" customHeight="1" spans="1:8">
      <c r="A129" s="230"/>
      <c r="B129" s="230" t="s">
        <v>434</v>
      </c>
      <c r="C129" s="230" t="s">
        <v>623</v>
      </c>
      <c r="D129" s="230" t="s">
        <v>186</v>
      </c>
      <c r="E129" s="230">
        <v>1</v>
      </c>
      <c r="F129" s="230">
        <v>3000</v>
      </c>
      <c r="G129" s="784">
        <v>3000</v>
      </c>
      <c r="H129" s="230"/>
    </row>
    <row r="130" ht="25" customHeight="1" spans="1:8">
      <c r="A130" s="230"/>
      <c r="B130" s="230" t="s">
        <v>3934</v>
      </c>
      <c r="C130" s="230" t="s">
        <v>3935</v>
      </c>
      <c r="D130" s="230" t="s">
        <v>186</v>
      </c>
      <c r="E130" s="230">
        <v>1</v>
      </c>
      <c r="F130" s="230">
        <v>16000</v>
      </c>
      <c r="G130" s="784">
        <v>16000</v>
      </c>
      <c r="H130" s="230"/>
    </row>
    <row r="131" ht="25" customHeight="1" spans="1:8">
      <c r="A131" s="230"/>
      <c r="B131" s="230" t="s">
        <v>3936</v>
      </c>
      <c r="C131" s="230" t="s">
        <v>3937</v>
      </c>
      <c r="D131" s="230" t="s">
        <v>345</v>
      </c>
      <c r="E131" s="230">
        <v>33</v>
      </c>
      <c r="F131" s="230">
        <v>3300</v>
      </c>
      <c r="G131" s="784">
        <v>108900</v>
      </c>
      <c r="H131" s="230"/>
    </row>
    <row r="132" ht="25" customHeight="1" spans="1:8">
      <c r="A132" s="230"/>
      <c r="B132" s="230" t="s">
        <v>3938</v>
      </c>
      <c r="C132" s="230" t="s">
        <v>3939</v>
      </c>
      <c r="D132" s="230" t="s">
        <v>186</v>
      </c>
      <c r="E132" s="230">
        <v>13</v>
      </c>
      <c r="F132" s="230">
        <v>2100</v>
      </c>
      <c r="G132" s="784">
        <v>27300</v>
      </c>
      <c r="H132" s="230"/>
    </row>
    <row r="133" ht="25" customHeight="1" spans="1:8">
      <c r="A133" s="230"/>
      <c r="B133" s="230" t="s">
        <v>3459</v>
      </c>
      <c r="C133" s="230" t="s">
        <v>3940</v>
      </c>
      <c r="D133" s="230" t="s">
        <v>345</v>
      </c>
      <c r="E133" s="230">
        <v>2</v>
      </c>
      <c r="F133" s="230">
        <v>640</v>
      </c>
      <c r="G133" s="784">
        <v>1280</v>
      </c>
      <c r="H133" s="230"/>
    </row>
    <row r="134" ht="25" customHeight="1" spans="1:8">
      <c r="A134" s="230"/>
      <c r="B134" s="230" t="s">
        <v>3459</v>
      </c>
      <c r="C134" s="230" t="s">
        <v>3941</v>
      </c>
      <c r="D134" s="230" t="s">
        <v>345</v>
      </c>
      <c r="E134" s="230">
        <v>1</v>
      </c>
      <c r="F134" s="230">
        <v>640</v>
      </c>
      <c r="G134" s="784">
        <v>640</v>
      </c>
      <c r="H134" s="230"/>
    </row>
    <row r="135" ht="25" customHeight="1" spans="1:8">
      <c r="A135" s="230"/>
      <c r="B135" s="230" t="s">
        <v>3459</v>
      </c>
      <c r="C135" s="230" t="s">
        <v>3942</v>
      </c>
      <c r="D135" s="230" t="s">
        <v>345</v>
      </c>
      <c r="E135" s="230">
        <v>1</v>
      </c>
      <c r="F135" s="230">
        <v>400</v>
      </c>
      <c r="G135" s="784">
        <v>400</v>
      </c>
      <c r="H135" s="230"/>
    </row>
    <row r="136" ht="25" customHeight="1" spans="1:8">
      <c r="A136" s="230"/>
      <c r="B136" s="230" t="s">
        <v>3462</v>
      </c>
      <c r="C136" s="230" t="s">
        <v>3943</v>
      </c>
      <c r="D136" s="230" t="s">
        <v>345</v>
      </c>
      <c r="E136" s="230">
        <v>1</v>
      </c>
      <c r="F136" s="230">
        <v>3600</v>
      </c>
      <c r="G136" s="784">
        <v>3600</v>
      </c>
      <c r="H136" s="230"/>
    </row>
    <row r="137" ht="25" customHeight="1" spans="1:8">
      <c r="A137" s="230"/>
      <c r="B137" s="230" t="s">
        <v>3464</v>
      </c>
      <c r="C137" s="230" t="s">
        <v>3944</v>
      </c>
      <c r="D137" s="230" t="s">
        <v>345</v>
      </c>
      <c r="E137" s="230">
        <v>1</v>
      </c>
      <c r="F137" s="230">
        <v>2700</v>
      </c>
      <c r="G137" s="784">
        <v>2700</v>
      </c>
      <c r="H137" s="230"/>
    </row>
    <row r="138" ht="25" customHeight="1" spans="1:8">
      <c r="A138" s="230"/>
      <c r="B138" s="230" t="s">
        <v>3464</v>
      </c>
      <c r="C138" s="230" t="s">
        <v>3945</v>
      </c>
      <c r="D138" s="230" t="s">
        <v>345</v>
      </c>
      <c r="E138" s="230">
        <v>1</v>
      </c>
      <c r="F138" s="230">
        <v>1350</v>
      </c>
      <c r="G138" s="784">
        <v>1350</v>
      </c>
      <c r="H138" s="230"/>
    </row>
    <row r="139" ht="25" customHeight="1" spans="1:8">
      <c r="A139" s="230"/>
      <c r="B139" s="230" t="s">
        <v>3464</v>
      </c>
      <c r="C139" s="230" t="s">
        <v>3946</v>
      </c>
      <c r="D139" s="230" t="s">
        <v>345</v>
      </c>
      <c r="E139" s="230">
        <v>1</v>
      </c>
      <c r="F139" s="230">
        <v>1350</v>
      </c>
      <c r="G139" s="784">
        <v>1350</v>
      </c>
      <c r="H139" s="230"/>
    </row>
    <row r="140" ht="25" customHeight="1" spans="1:8">
      <c r="A140" s="230"/>
      <c r="B140" s="230" t="s">
        <v>3464</v>
      </c>
      <c r="C140" s="230" t="s">
        <v>3947</v>
      </c>
      <c r="D140" s="230" t="s">
        <v>345</v>
      </c>
      <c r="E140" s="230">
        <v>1</v>
      </c>
      <c r="F140" s="230">
        <v>1800</v>
      </c>
      <c r="G140" s="784">
        <v>1800</v>
      </c>
      <c r="H140" s="230"/>
    </row>
    <row r="141" ht="25" customHeight="1" spans="1:8">
      <c r="A141" s="230"/>
      <c r="B141" s="230" t="s">
        <v>3464</v>
      </c>
      <c r="C141" s="230" t="s">
        <v>3948</v>
      </c>
      <c r="D141" s="230" t="s">
        <v>345</v>
      </c>
      <c r="E141" s="230">
        <v>2</v>
      </c>
      <c r="F141" s="230">
        <v>1080</v>
      </c>
      <c r="G141" s="784">
        <v>2160</v>
      </c>
      <c r="H141" s="230"/>
    </row>
    <row r="142" ht="25" customHeight="1" spans="1:8">
      <c r="A142" s="230"/>
      <c r="B142" s="230" t="s">
        <v>3464</v>
      </c>
      <c r="C142" s="230" t="s">
        <v>3948</v>
      </c>
      <c r="D142" s="230" t="s">
        <v>345</v>
      </c>
      <c r="E142" s="230">
        <v>1</v>
      </c>
      <c r="F142" s="230">
        <v>1800</v>
      </c>
      <c r="G142" s="784">
        <v>1800</v>
      </c>
      <c r="H142" s="230"/>
    </row>
    <row r="143" ht="25" customHeight="1" spans="1:8">
      <c r="A143" s="230"/>
      <c r="B143" s="230" t="s">
        <v>3464</v>
      </c>
      <c r="C143" s="230" t="s">
        <v>3949</v>
      </c>
      <c r="D143" s="230" t="s">
        <v>345</v>
      </c>
      <c r="E143" s="230">
        <v>1</v>
      </c>
      <c r="F143" s="230">
        <v>1080</v>
      </c>
      <c r="G143" s="784">
        <v>1080</v>
      </c>
      <c r="H143" s="230"/>
    </row>
    <row r="144" ht="25" customHeight="1" spans="1:8">
      <c r="A144" s="230"/>
      <c r="B144" s="230" t="s">
        <v>3464</v>
      </c>
      <c r="C144" s="230" t="s">
        <v>3950</v>
      </c>
      <c r="D144" s="230" t="s">
        <v>345</v>
      </c>
      <c r="E144" s="230">
        <v>1</v>
      </c>
      <c r="F144" s="230">
        <v>900</v>
      </c>
      <c r="G144" s="784">
        <v>900</v>
      </c>
      <c r="H144" s="230"/>
    </row>
    <row r="145" ht="25" customHeight="1" spans="1:8">
      <c r="A145" s="230"/>
      <c r="B145" s="230" t="s">
        <v>3951</v>
      </c>
      <c r="C145" s="230" t="s">
        <v>4116</v>
      </c>
      <c r="D145" s="230" t="s">
        <v>345</v>
      </c>
      <c r="E145" s="230">
        <v>3</v>
      </c>
      <c r="F145" s="230">
        <v>20700</v>
      </c>
      <c r="G145" s="784">
        <v>62100</v>
      </c>
      <c r="H145" s="230"/>
    </row>
    <row r="146" ht="25" customHeight="1" spans="1:8">
      <c r="A146" s="230"/>
      <c r="B146" s="230" t="s">
        <v>3472</v>
      </c>
      <c r="C146" s="230" t="s">
        <v>3952</v>
      </c>
      <c r="D146" s="230" t="s">
        <v>345</v>
      </c>
      <c r="E146" s="230">
        <v>3</v>
      </c>
      <c r="F146" s="230">
        <v>2800</v>
      </c>
      <c r="G146" s="784">
        <v>8400</v>
      </c>
      <c r="H146" s="230"/>
    </row>
    <row r="147" ht="25" customHeight="1" spans="1:8">
      <c r="A147" s="230"/>
      <c r="B147" s="230" t="s">
        <v>3474</v>
      </c>
      <c r="C147" s="230" t="s">
        <v>3953</v>
      </c>
      <c r="D147" s="230" t="s">
        <v>345</v>
      </c>
      <c r="E147" s="230">
        <v>9</v>
      </c>
      <c r="F147" s="230">
        <v>960</v>
      </c>
      <c r="G147" s="784">
        <v>8640</v>
      </c>
      <c r="H147" s="230"/>
    </row>
    <row r="148" ht="25" customHeight="1" spans="1:8">
      <c r="A148" s="230"/>
      <c r="B148" s="230" t="s">
        <v>3476</v>
      </c>
      <c r="C148" s="230" t="s">
        <v>3954</v>
      </c>
      <c r="D148" s="230" t="s">
        <v>345</v>
      </c>
      <c r="E148" s="230">
        <v>1</v>
      </c>
      <c r="F148" s="230">
        <v>2080</v>
      </c>
      <c r="G148" s="784">
        <v>2080</v>
      </c>
      <c r="H148" s="230"/>
    </row>
    <row r="149" ht="25" customHeight="1" spans="1:8">
      <c r="A149" s="230"/>
      <c r="B149" s="230" t="s">
        <v>3476</v>
      </c>
      <c r="C149" s="230" t="s">
        <v>3955</v>
      </c>
      <c r="D149" s="230" t="s">
        <v>345</v>
      </c>
      <c r="E149" s="230">
        <v>2</v>
      </c>
      <c r="F149" s="230">
        <v>2080</v>
      </c>
      <c r="G149" s="784">
        <v>4160</v>
      </c>
      <c r="H149" s="230"/>
    </row>
    <row r="150" ht="25" customHeight="1" spans="1:8">
      <c r="A150" s="230"/>
      <c r="B150" s="230" t="s">
        <v>3956</v>
      </c>
      <c r="C150" s="230" t="s">
        <v>4117</v>
      </c>
      <c r="D150" s="230" t="s">
        <v>345</v>
      </c>
      <c r="E150" s="230">
        <v>3</v>
      </c>
      <c r="F150" s="230">
        <v>5000</v>
      </c>
      <c r="G150" s="784">
        <v>15000</v>
      </c>
      <c r="H150" s="230"/>
    </row>
    <row r="151" ht="25" customHeight="1" spans="1:8">
      <c r="A151" s="230"/>
      <c r="B151" s="230" t="s">
        <v>3478</v>
      </c>
      <c r="C151" s="230" t="s">
        <v>3957</v>
      </c>
      <c r="D151" s="230" t="s">
        <v>345</v>
      </c>
      <c r="E151" s="230">
        <v>1</v>
      </c>
      <c r="F151" s="230">
        <v>480</v>
      </c>
      <c r="G151" s="784">
        <v>480</v>
      </c>
      <c r="H151" s="230"/>
    </row>
    <row r="152" ht="25" customHeight="1" spans="1:8">
      <c r="A152" s="230"/>
      <c r="B152" s="230" t="s">
        <v>3478</v>
      </c>
      <c r="C152" s="230" t="s">
        <v>3958</v>
      </c>
      <c r="D152" s="230" t="s">
        <v>345</v>
      </c>
      <c r="E152" s="230">
        <v>1</v>
      </c>
      <c r="F152" s="230">
        <v>560</v>
      </c>
      <c r="G152" s="784">
        <v>560</v>
      </c>
      <c r="H152" s="230"/>
    </row>
    <row r="153" ht="25" customHeight="1" spans="1:8">
      <c r="A153" s="230"/>
      <c r="B153" s="230" t="s">
        <v>3481</v>
      </c>
      <c r="C153" s="230" t="s">
        <v>3960</v>
      </c>
      <c r="D153" s="230" t="s">
        <v>345</v>
      </c>
      <c r="E153" s="230">
        <v>1</v>
      </c>
      <c r="F153" s="230">
        <v>9000</v>
      </c>
      <c r="G153" s="784">
        <v>9000</v>
      </c>
      <c r="H153" s="230"/>
    </row>
    <row r="154" ht="25" customHeight="1" spans="1:8">
      <c r="A154" s="230"/>
      <c r="B154" s="230" t="s">
        <v>3483</v>
      </c>
      <c r="C154" s="230" t="s">
        <v>3961</v>
      </c>
      <c r="D154" s="230" t="s">
        <v>345</v>
      </c>
      <c r="E154" s="230">
        <v>3</v>
      </c>
      <c r="F154" s="230">
        <v>4775</v>
      </c>
      <c r="G154" s="784">
        <v>14325</v>
      </c>
      <c r="H154" s="230"/>
    </row>
    <row r="155" ht="25" customHeight="1" spans="1:8">
      <c r="A155" s="230"/>
      <c r="B155" s="230" t="s">
        <v>3485</v>
      </c>
      <c r="C155" s="230" t="s">
        <v>3963</v>
      </c>
      <c r="D155" s="230" t="s">
        <v>345</v>
      </c>
      <c r="E155" s="230">
        <v>1</v>
      </c>
      <c r="F155" s="230">
        <v>9600</v>
      </c>
      <c r="G155" s="784">
        <v>9600</v>
      </c>
      <c r="H155" s="230"/>
    </row>
    <row r="156" ht="25" customHeight="1" spans="1:8">
      <c r="A156" s="230"/>
      <c r="B156" s="230" t="s">
        <v>3964</v>
      </c>
      <c r="C156" s="230" t="s">
        <v>3963</v>
      </c>
      <c r="D156" s="230" t="s">
        <v>345</v>
      </c>
      <c r="E156" s="230">
        <v>1</v>
      </c>
      <c r="F156" s="230">
        <v>9600</v>
      </c>
      <c r="G156" s="784">
        <v>9600</v>
      </c>
      <c r="H156" s="230"/>
    </row>
    <row r="157" ht="25" customHeight="1" spans="1:8">
      <c r="A157" s="230"/>
      <c r="B157" s="230" t="s">
        <v>3489</v>
      </c>
      <c r="C157" s="230" t="s">
        <v>3965</v>
      </c>
      <c r="D157" s="230" t="s">
        <v>345</v>
      </c>
      <c r="E157" s="230">
        <v>3</v>
      </c>
      <c r="F157" s="230">
        <v>10010</v>
      </c>
      <c r="G157" s="784">
        <v>30030</v>
      </c>
      <c r="H157" s="230"/>
    </row>
    <row r="158" ht="25" customHeight="1" spans="1:8">
      <c r="A158" s="230"/>
      <c r="B158" s="230" t="s">
        <v>3489</v>
      </c>
      <c r="C158" s="230" t="s">
        <v>3966</v>
      </c>
      <c r="D158" s="230" t="s">
        <v>345</v>
      </c>
      <c r="E158" s="230">
        <v>1</v>
      </c>
      <c r="F158" s="230">
        <v>10010</v>
      </c>
      <c r="G158" s="784">
        <v>10010</v>
      </c>
      <c r="H158" s="230"/>
    </row>
    <row r="159" ht="25" customHeight="1" spans="1:8">
      <c r="A159" s="230"/>
      <c r="B159" s="230" t="s">
        <v>3487</v>
      </c>
      <c r="C159" s="230" t="s">
        <v>3967</v>
      </c>
      <c r="D159" s="230" t="s">
        <v>345</v>
      </c>
      <c r="E159" s="230">
        <v>3</v>
      </c>
      <c r="F159" s="230">
        <v>18000</v>
      </c>
      <c r="G159" s="784">
        <v>54000</v>
      </c>
      <c r="H159" s="230"/>
    </row>
    <row r="160" ht="25" customHeight="1" spans="1:8">
      <c r="A160" s="230"/>
      <c r="B160" s="230" t="s">
        <v>3487</v>
      </c>
      <c r="C160" s="230" t="s">
        <v>3968</v>
      </c>
      <c r="D160" s="230" t="s">
        <v>345</v>
      </c>
      <c r="E160" s="230">
        <v>1</v>
      </c>
      <c r="F160" s="230">
        <v>18000</v>
      </c>
      <c r="G160" s="784">
        <v>18000</v>
      </c>
      <c r="H160" s="230"/>
    </row>
    <row r="161" ht="25" customHeight="1" spans="1:8">
      <c r="A161" s="230"/>
      <c r="B161" s="230" t="s">
        <v>3493</v>
      </c>
      <c r="C161" s="230" t="s">
        <v>3969</v>
      </c>
      <c r="D161" s="230" t="s">
        <v>345</v>
      </c>
      <c r="E161" s="230">
        <v>2</v>
      </c>
      <c r="F161" s="230">
        <v>11074</v>
      </c>
      <c r="G161" s="784">
        <v>22148</v>
      </c>
      <c r="H161" s="230"/>
    </row>
    <row r="162" ht="25" customHeight="1" spans="1:8">
      <c r="A162" s="230"/>
      <c r="B162" s="230" t="s">
        <v>3495</v>
      </c>
      <c r="C162" s="230" t="s">
        <v>3970</v>
      </c>
      <c r="D162" s="230" t="s">
        <v>345</v>
      </c>
      <c r="E162" s="230">
        <v>2</v>
      </c>
      <c r="F162" s="230">
        <v>15000</v>
      </c>
      <c r="G162" s="784">
        <v>30000</v>
      </c>
      <c r="H162" s="230"/>
    </row>
    <row r="163" ht="25" customHeight="1" spans="1:8">
      <c r="A163" s="230"/>
      <c r="B163" s="230" t="s">
        <v>3495</v>
      </c>
      <c r="C163" s="230" t="s">
        <v>3971</v>
      </c>
      <c r="D163" s="230" t="s">
        <v>345</v>
      </c>
      <c r="E163" s="230">
        <v>1</v>
      </c>
      <c r="F163" s="230">
        <v>15000</v>
      </c>
      <c r="G163" s="784">
        <v>15000</v>
      </c>
      <c r="H163" s="230"/>
    </row>
    <row r="164" ht="25" customHeight="1" spans="1:8">
      <c r="A164" s="230"/>
      <c r="B164" s="230" t="s">
        <v>3498</v>
      </c>
      <c r="C164" s="230" t="s">
        <v>3972</v>
      </c>
      <c r="D164" s="230" t="s">
        <v>345</v>
      </c>
      <c r="E164" s="230">
        <v>3</v>
      </c>
      <c r="F164" s="230">
        <v>11880</v>
      </c>
      <c r="G164" s="784">
        <v>35640</v>
      </c>
      <c r="H164" s="230"/>
    </row>
    <row r="165" ht="25" customHeight="1" spans="1:8">
      <c r="A165" s="230"/>
      <c r="B165" s="230" t="s">
        <v>3500</v>
      </c>
      <c r="C165" s="230" t="s">
        <v>3973</v>
      </c>
      <c r="D165" s="230" t="s">
        <v>345</v>
      </c>
      <c r="E165" s="230">
        <v>1</v>
      </c>
      <c r="F165" s="230">
        <v>24000</v>
      </c>
      <c r="G165" s="784">
        <v>24000</v>
      </c>
      <c r="H165" s="230"/>
    </row>
    <row r="166" ht="25" customHeight="1" spans="1:8">
      <c r="A166" s="230"/>
      <c r="B166" s="230" t="s">
        <v>3502</v>
      </c>
      <c r="C166" s="230" t="s">
        <v>3974</v>
      </c>
      <c r="D166" s="230" t="s">
        <v>345</v>
      </c>
      <c r="E166" s="230">
        <v>4</v>
      </c>
      <c r="F166" s="230">
        <v>21360</v>
      </c>
      <c r="G166" s="784">
        <v>85440</v>
      </c>
      <c r="H166" s="230"/>
    </row>
    <row r="167" ht="25" customHeight="1" spans="1:8">
      <c r="A167" s="230"/>
      <c r="B167" s="230" t="s">
        <v>3504</v>
      </c>
      <c r="C167" s="230" t="s">
        <v>3975</v>
      </c>
      <c r="D167" s="230" t="s">
        <v>345</v>
      </c>
      <c r="E167" s="230">
        <v>3</v>
      </c>
      <c r="F167" s="230">
        <v>9800</v>
      </c>
      <c r="G167" s="784">
        <v>29400</v>
      </c>
      <c r="H167" s="230"/>
    </row>
    <row r="168" ht="25" customHeight="1" spans="1:8">
      <c r="A168" s="230"/>
      <c r="B168" s="230" t="s">
        <v>3506</v>
      </c>
      <c r="C168" s="230" t="s">
        <v>3973</v>
      </c>
      <c r="D168" s="230" t="s">
        <v>345</v>
      </c>
      <c r="E168" s="230">
        <v>1</v>
      </c>
      <c r="F168" s="230">
        <v>24000</v>
      </c>
      <c r="G168" s="784">
        <v>24000</v>
      </c>
      <c r="H168" s="230"/>
    </row>
    <row r="169" ht="25" customHeight="1" spans="1:8">
      <c r="A169" s="230"/>
      <c r="B169" s="230" t="s">
        <v>3507</v>
      </c>
      <c r="C169" s="230" t="s">
        <v>3976</v>
      </c>
      <c r="D169" s="230" t="s">
        <v>345</v>
      </c>
      <c r="E169" s="230">
        <v>7</v>
      </c>
      <c r="F169" s="230">
        <v>13500</v>
      </c>
      <c r="G169" s="784">
        <v>94500</v>
      </c>
      <c r="H169" s="230"/>
    </row>
    <row r="170" ht="25" customHeight="1" spans="1:8">
      <c r="A170" s="230"/>
      <c r="B170" s="230" t="s">
        <v>3509</v>
      </c>
      <c r="C170" s="230" t="s">
        <v>3977</v>
      </c>
      <c r="D170" s="230" t="s">
        <v>345</v>
      </c>
      <c r="E170" s="230">
        <v>3</v>
      </c>
      <c r="F170" s="230">
        <v>9600</v>
      </c>
      <c r="G170" s="784">
        <v>28800</v>
      </c>
      <c r="H170" s="230"/>
    </row>
    <row r="171" ht="25" customHeight="1" spans="1:8">
      <c r="A171" s="230"/>
      <c r="B171" s="230" t="s">
        <v>3511</v>
      </c>
      <c r="C171" s="230" t="s">
        <v>3978</v>
      </c>
      <c r="D171" s="230" t="s">
        <v>345</v>
      </c>
      <c r="E171" s="230">
        <v>2</v>
      </c>
      <c r="F171" s="230">
        <v>10024</v>
      </c>
      <c r="G171" s="784">
        <v>20048</v>
      </c>
      <c r="H171" s="230"/>
    </row>
    <row r="172" ht="25" customHeight="1" spans="1:8">
      <c r="A172" s="230"/>
      <c r="B172" s="230" t="s">
        <v>3513</v>
      </c>
      <c r="C172" s="230" t="s">
        <v>3978</v>
      </c>
      <c r="D172" s="230" t="s">
        <v>345</v>
      </c>
      <c r="E172" s="230">
        <v>3</v>
      </c>
      <c r="F172" s="230">
        <v>7760</v>
      </c>
      <c r="G172" s="784">
        <v>23280</v>
      </c>
      <c r="H172" s="230"/>
    </row>
    <row r="173" ht="25" customHeight="1" spans="1:8">
      <c r="A173" s="230"/>
      <c r="B173" s="230" t="s">
        <v>3514</v>
      </c>
      <c r="C173" s="230" t="s">
        <v>3979</v>
      </c>
      <c r="D173" s="230" t="s">
        <v>345</v>
      </c>
      <c r="E173" s="230">
        <v>1</v>
      </c>
      <c r="F173" s="230">
        <v>8400</v>
      </c>
      <c r="G173" s="784">
        <v>8400</v>
      </c>
      <c r="H173" s="230"/>
    </row>
    <row r="174" ht="25" customHeight="1" spans="1:8">
      <c r="A174" s="230"/>
      <c r="B174" s="230" t="s">
        <v>3516</v>
      </c>
      <c r="C174" s="230" t="s">
        <v>3845</v>
      </c>
      <c r="D174" s="230" t="s">
        <v>345</v>
      </c>
      <c r="E174" s="230">
        <v>1</v>
      </c>
      <c r="F174" s="230">
        <v>5220</v>
      </c>
      <c r="G174" s="784">
        <v>5220</v>
      </c>
      <c r="H174" s="230"/>
    </row>
    <row r="175" ht="25" customHeight="1" spans="1:8">
      <c r="A175" s="230"/>
      <c r="B175" s="230" t="s">
        <v>431</v>
      </c>
      <c r="C175" s="230" t="s">
        <v>623</v>
      </c>
      <c r="D175" s="230" t="s">
        <v>229</v>
      </c>
      <c r="E175" s="230">
        <v>2</v>
      </c>
      <c r="F175" s="230">
        <v>1500</v>
      </c>
      <c r="G175" s="784">
        <v>3000</v>
      </c>
      <c r="H175" s="230"/>
    </row>
    <row r="176" ht="25" customHeight="1" spans="1:8">
      <c r="A176" s="230"/>
      <c r="B176" s="230" t="s">
        <v>438</v>
      </c>
      <c r="C176" s="230" t="s">
        <v>623</v>
      </c>
      <c r="D176" s="230" t="s">
        <v>186</v>
      </c>
      <c r="E176" s="230">
        <v>2</v>
      </c>
      <c r="F176" s="230">
        <v>6000</v>
      </c>
      <c r="G176" s="784">
        <v>12000</v>
      </c>
      <c r="H176" s="230"/>
    </row>
    <row r="177" ht="25" customHeight="1" spans="1:8">
      <c r="A177" s="230"/>
      <c r="B177" s="230" t="s">
        <v>3517</v>
      </c>
      <c r="C177" s="230" t="s">
        <v>3980</v>
      </c>
      <c r="D177" s="230" t="s">
        <v>345</v>
      </c>
      <c r="E177" s="230">
        <v>1</v>
      </c>
      <c r="F177" s="230">
        <v>4500</v>
      </c>
      <c r="G177" s="784">
        <v>4500</v>
      </c>
      <c r="H177" s="230"/>
    </row>
    <row r="178" ht="25" customHeight="1" spans="1:8">
      <c r="A178" s="230"/>
      <c r="B178" s="230" t="s">
        <v>3519</v>
      </c>
      <c r="C178" s="230" t="s">
        <v>3981</v>
      </c>
      <c r="D178" s="230" t="s">
        <v>345</v>
      </c>
      <c r="E178" s="230">
        <v>2</v>
      </c>
      <c r="F178" s="230">
        <v>8100</v>
      </c>
      <c r="G178" s="784">
        <v>16200</v>
      </c>
      <c r="H178" s="230"/>
    </row>
    <row r="179" ht="25" customHeight="1" spans="1:8">
      <c r="A179" s="230"/>
      <c r="B179" s="230" t="s">
        <v>3521</v>
      </c>
      <c r="C179" s="230" t="s">
        <v>3982</v>
      </c>
      <c r="D179" s="230" t="s">
        <v>345</v>
      </c>
      <c r="E179" s="230">
        <v>1</v>
      </c>
      <c r="F179" s="230">
        <v>52500</v>
      </c>
      <c r="G179" s="784">
        <v>52500</v>
      </c>
      <c r="H179" s="230"/>
    </row>
    <row r="180" ht="25" customHeight="1" spans="1:8">
      <c r="A180" s="230"/>
      <c r="B180" s="230" t="s">
        <v>3521</v>
      </c>
      <c r="C180" s="230" t="s">
        <v>3983</v>
      </c>
      <c r="D180" s="230" t="s">
        <v>345</v>
      </c>
      <c r="E180" s="230">
        <v>1</v>
      </c>
      <c r="F180" s="230">
        <v>79500</v>
      </c>
      <c r="G180" s="784">
        <v>79500</v>
      </c>
      <c r="H180" s="230"/>
    </row>
    <row r="181" ht="25" customHeight="1" spans="1:8">
      <c r="A181" s="230"/>
      <c r="B181" s="230" t="s">
        <v>3521</v>
      </c>
      <c r="C181" s="230" t="s">
        <v>3984</v>
      </c>
      <c r="D181" s="230" t="s">
        <v>345</v>
      </c>
      <c r="E181" s="230">
        <v>1</v>
      </c>
      <c r="F181" s="230">
        <v>79500</v>
      </c>
      <c r="G181" s="784">
        <v>79500</v>
      </c>
      <c r="H181" s="230"/>
    </row>
    <row r="182" ht="25" customHeight="1" spans="1:8">
      <c r="A182" s="230"/>
      <c r="B182" s="230" t="s">
        <v>3521</v>
      </c>
      <c r="C182" s="230" t="s">
        <v>3985</v>
      </c>
      <c r="D182" s="230" t="s">
        <v>345</v>
      </c>
      <c r="E182" s="230">
        <v>1</v>
      </c>
      <c r="F182" s="230">
        <v>64900</v>
      </c>
      <c r="G182" s="784">
        <v>64900</v>
      </c>
      <c r="H182" s="230"/>
    </row>
    <row r="183" ht="25" customHeight="1" spans="1:8">
      <c r="A183" s="230"/>
      <c r="B183" s="230" t="s">
        <v>3526</v>
      </c>
      <c r="C183" s="230" t="s">
        <v>3986</v>
      </c>
      <c r="D183" s="230" t="s">
        <v>345</v>
      </c>
      <c r="E183" s="230">
        <v>1</v>
      </c>
      <c r="F183" s="230">
        <v>4000</v>
      </c>
      <c r="G183" s="784">
        <v>4000</v>
      </c>
      <c r="H183" s="230"/>
    </row>
    <row r="184" ht="25" customHeight="1" spans="1:8">
      <c r="A184" s="230"/>
      <c r="B184" s="230" t="s">
        <v>3528</v>
      </c>
      <c r="C184" s="230" t="s">
        <v>3987</v>
      </c>
      <c r="D184" s="230" t="s">
        <v>345</v>
      </c>
      <c r="E184" s="230">
        <v>3</v>
      </c>
      <c r="F184" s="230">
        <v>2560</v>
      </c>
      <c r="G184" s="784">
        <v>7680</v>
      </c>
      <c r="H184" s="230"/>
    </row>
    <row r="185" ht="25" customHeight="1" spans="1:8">
      <c r="A185" s="230"/>
      <c r="B185" s="230" t="s">
        <v>3528</v>
      </c>
      <c r="C185" s="230" t="s">
        <v>3988</v>
      </c>
      <c r="D185" s="230" t="s">
        <v>345</v>
      </c>
      <c r="E185" s="230">
        <v>1</v>
      </c>
      <c r="F185" s="230">
        <v>2640</v>
      </c>
      <c r="G185" s="784">
        <v>2640</v>
      </c>
      <c r="H185" s="230"/>
    </row>
    <row r="186" ht="25" customHeight="1" spans="1:8">
      <c r="A186" s="230"/>
      <c r="B186" s="230" t="s">
        <v>3528</v>
      </c>
      <c r="C186" s="230" t="s">
        <v>3989</v>
      </c>
      <c r="D186" s="230" t="s">
        <v>345</v>
      </c>
      <c r="E186" s="230">
        <v>1</v>
      </c>
      <c r="F186" s="230">
        <v>2640</v>
      </c>
      <c r="G186" s="784">
        <v>2640</v>
      </c>
      <c r="H186" s="230"/>
    </row>
    <row r="187" ht="25" customHeight="1" spans="1:8">
      <c r="A187" s="230"/>
      <c r="B187" s="230" t="s">
        <v>3528</v>
      </c>
      <c r="C187" s="230" t="s">
        <v>3990</v>
      </c>
      <c r="D187" s="230" t="s">
        <v>345</v>
      </c>
      <c r="E187" s="230">
        <v>1</v>
      </c>
      <c r="F187" s="230">
        <v>2680</v>
      </c>
      <c r="G187" s="784">
        <v>2680</v>
      </c>
      <c r="H187" s="230"/>
    </row>
    <row r="188" ht="25" customHeight="1" spans="1:8">
      <c r="A188" s="230"/>
      <c r="B188" s="230" t="s">
        <v>3528</v>
      </c>
      <c r="C188" s="230" t="s">
        <v>3991</v>
      </c>
      <c r="D188" s="230" t="s">
        <v>345</v>
      </c>
      <c r="E188" s="230">
        <v>2</v>
      </c>
      <c r="F188" s="230">
        <v>2720</v>
      </c>
      <c r="G188" s="784">
        <v>5440</v>
      </c>
      <c r="H188" s="230"/>
    </row>
    <row r="189" ht="25" customHeight="1" spans="1:8">
      <c r="A189" s="230"/>
      <c r="B189" s="230" t="s">
        <v>3528</v>
      </c>
      <c r="C189" s="230" t="s">
        <v>3992</v>
      </c>
      <c r="D189" s="230" t="s">
        <v>345</v>
      </c>
      <c r="E189" s="230">
        <v>5</v>
      </c>
      <c r="F189" s="230">
        <v>2720</v>
      </c>
      <c r="G189" s="784">
        <v>13600</v>
      </c>
      <c r="H189" s="230"/>
    </row>
    <row r="190" ht="25" customHeight="1" spans="1:8">
      <c r="A190" s="230"/>
      <c r="B190" s="230" t="s">
        <v>3528</v>
      </c>
      <c r="C190" s="230" t="s">
        <v>3992</v>
      </c>
      <c r="D190" s="230" t="s">
        <v>345</v>
      </c>
      <c r="E190" s="230">
        <v>1</v>
      </c>
      <c r="F190" s="230">
        <v>2880</v>
      </c>
      <c r="G190" s="784">
        <v>2880</v>
      </c>
      <c r="H190" s="230"/>
    </row>
    <row r="191" ht="25" customHeight="1" spans="1:8">
      <c r="A191" s="230"/>
      <c r="B191" s="230" t="s">
        <v>3528</v>
      </c>
      <c r="C191" s="230" t="s">
        <v>3993</v>
      </c>
      <c r="D191" s="230" t="s">
        <v>345</v>
      </c>
      <c r="E191" s="230">
        <v>1</v>
      </c>
      <c r="F191" s="230">
        <v>2800</v>
      </c>
      <c r="G191" s="784">
        <v>2800</v>
      </c>
      <c r="H191" s="230"/>
    </row>
    <row r="192" ht="25" customHeight="1" spans="1:8">
      <c r="A192" s="230"/>
      <c r="B192" s="230" t="s">
        <v>3528</v>
      </c>
      <c r="C192" s="230" t="s">
        <v>3994</v>
      </c>
      <c r="D192" s="230" t="s">
        <v>345</v>
      </c>
      <c r="E192" s="230">
        <v>2</v>
      </c>
      <c r="F192" s="230">
        <v>2880</v>
      </c>
      <c r="G192" s="784">
        <v>5760</v>
      </c>
      <c r="H192" s="230"/>
    </row>
    <row r="193" ht="25" customHeight="1" spans="1:8">
      <c r="A193" s="230"/>
      <c r="B193" s="230" t="s">
        <v>3528</v>
      </c>
      <c r="C193" s="230" t="s">
        <v>3995</v>
      </c>
      <c r="D193" s="230" t="s">
        <v>345</v>
      </c>
      <c r="E193" s="230">
        <v>1</v>
      </c>
      <c r="F193" s="230">
        <v>2920</v>
      </c>
      <c r="G193" s="784">
        <v>2920</v>
      </c>
      <c r="H193" s="230"/>
    </row>
    <row r="194" ht="25" customHeight="1" spans="1:8">
      <c r="A194" s="230"/>
      <c r="B194" s="230" t="s">
        <v>3528</v>
      </c>
      <c r="C194" s="230" t="s">
        <v>3996</v>
      </c>
      <c r="D194" s="230" t="s">
        <v>345</v>
      </c>
      <c r="E194" s="230">
        <v>1</v>
      </c>
      <c r="F194" s="230">
        <v>2920</v>
      </c>
      <c r="G194" s="784">
        <v>2920</v>
      </c>
      <c r="H194" s="230"/>
    </row>
    <row r="195" ht="25" customHeight="1" spans="1:8">
      <c r="A195" s="230"/>
      <c r="B195" s="230" t="s">
        <v>3528</v>
      </c>
      <c r="C195" s="230" t="s">
        <v>3997</v>
      </c>
      <c r="D195" s="230" t="s">
        <v>345</v>
      </c>
      <c r="E195" s="230">
        <v>1</v>
      </c>
      <c r="F195" s="230">
        <v>2920</v>
      </c>
      <c r="G195" s="784">
        <v>2920</v>
      </c>
      <c r="H195" s="230"/>
    </row>
    <row r="196" ht="25" customHeight="1" spans="1:8">
      <c r="A196" s="230"/>
      <c r="B196" s="230" t="s">
        <v>3528</v>
      </c>
      <c r="C196" s="230" t="s">
        <v>3998</v>
      </c>
      <c r="D196" s="230" t="s">
        <v>345</v>
      </c>
      <c r="E196" s="230">
        <v>1</v>
      </c>
      <c r="F196" s="230">
        <v>2960</v>
      </c>
      <c r="G196" s="784">
        <v>2960</v>
      </c>
      <c r="H196" s="230"/>
    </row>
    <row r="197" ht="25" customHeight="1" spans="1:8">
      <c r="A197" s="230"/>
      <c r="B197" s="230" t="s">
        <v>3528</v>
      </c>
      <c r="C197" s="230" t="s">
        <v>3999</v>
      </c>
      <c r="D197" s="230" t="s">
        <v>345</v>
      </c>
      <c r="E197" s="230">
        <v>1</v>
      </c>
      <c r="F197" s="230">
        <v>3200</v>
      </c>
      <c r="G197" s="784">
        <v>3200</v>
      </c>
      <c r="H197" s="230"/>
    </row>
    <row r="198" ht="25" customHeight="1" spans="1:8">
      <c r="A198" s="230"/>
      <c r="B198" s="230" t="s">
        <v>3528</v>
      </c>
      <c r="C198" s="230" t="s">
        <v>4000</v>
      </c>
      <c r="D198" s="230" t="s">
        <v>345</v>
      </c>
      <c r="E198" s="230">
        <v>4</v>
      </c>
      <c r="F198" s="230">
        <v>2960</v>
      </c>
      <c r="G198" s="784">
        <v>11840</v>
      </c>
      <c r="H198" s="230"/>
    </row>
    <row r="199" ht="25" customHeight="1" spans="1:8">
      <c r="A199" s="230"/>
      <c r="B199" s="230" t="s">
        <v>3528</v>
      </c>
      <c r="C199" s="230" t="s">
        <v>4001</v>
      </c>
      <c r="D199" s="230" t="s">
        <v>345</v>
      </c>
      <c r="E199" s="230">
        <v>1</v>
      </c>
      <c r="F199" s="230">
        <v>2960</v>
      </c>
      <c r="G199" s="784">
        <v>2960</v>
      </c>
      <c r="H199" s="230"/>
    </row>
    <row r="200" ht="25" customHeight="1" spans="1:8">
      <c r="A200" s="230"/>
      <c r="B200" s="230" t="s">
        <v>3528</v>
      </c>
      <c r="C200" s="230" t="s">
        <v>4002</v>
      </c>
      <c r="D200" s="230" t="s">
        <v>345</v>
      </c>
      <c r="E200" s="230">
        <v>1</v>
      </c>
      <c r="F200" s="230">
        <v>2960</v>
      </c>
      <c r="G200" s="784">
        <v>2960</v>
      </c>
      <c r="H200" s="230"/>
    </row>
    <row r="201" ht="25" customHeight="1" spans="1:8">
      <c r="A201" s="230"/>
      <c r="B201" s="230" t="s">
        <v>3528</v>
      </c>
      <c r="C201" s="230" t="s">
        <v>4003</v>
      </c>
      <c r="D201" s="230" t="s">
        <v>345</v>
      </c>
      <c r="E201" s="230">
        <v>1</v>
      </c>
      <c r="F201" s="230">
        <v>3040</v>
      </c>
      <c r="G201" s="784">
        <v>3040</v>
      </c>
      <c r="H201" s="230"/>
    </row>
    <row r="202" ht="25" customHeight="1" spans="1:8">
      <c r="A202" s="230"/>
      <c r="B202" s="230" t="s">
        <v>3528</v>
      </c>
      <c r="C202" s="230" t="s">
        <v>4004</v>
      </c>
      <c r="D202" s="230" t="s">
        <v>345</v>
      </c>
      <c r="E202" s="230">
        <v>1</v>
      </c>
      <c r="F202" s="230">
        <v>3040</v>
      </c>
      <c r="G202" s="784">
        <v>3040</v>
      </c>
      <c r="H202" s="230"/>
    </row>
    <row r="203" ht="25" customHeight="1" spans="1:8">
      <c r="A203" s="230"/>
      <c r="B203" s="230" t="s">
        <v>3528</v>
      </c>
      <c r="C203" s="230" t="s">
        <v>4005</v>
      </c>
      <c r="D203" s="230" t="s">
        <v>345</v>
      </c>
      <c r="E203" s="230">
        <v>2</v>
      </c>
      <c r="F203" s="230">
        <v>3200</v>
      </c>
      <c r="G203" s="784">
        <v>6400</v>
      </c>
      <c r="H203" s="230"/>
    </row>
    <row r="204" ht="25" customHeight="1" spans="1:8">
      <c r="A204" s="230"/>
      <c r="B204" s="230" t="s">
        <v>3528</v>
      </c>
      <c r="C204" s="230" t="s">
        <v>4006</v>
      </c>
      <c r="D204" s="230" t="s">
        <v>345</v>
      </c>
      <c r="E204" s="230">
        <v>1</v>
      </c>
      <c r="F204" s="230">
        <v>3200</v>
      </c>
      <c r="G204" s="784">
        <v>3200</v>
      </c>
      <c r="H204" s="230"/>
    </row>
    <row r="205" ht="25" customHeight="1" spans="1:8">
      <c r="A205" s="230"/>
      <c r="B205" s="230" t="s">
        <v>3528</v>
      </c>
      <c r="C205" s="230" t="s">
        <v>4007</v>
      </c>
      <c r="D205" s="230" t="s">
        <v>345</v>
      </c>
      <c r="E205" s="230">
        <v>5</v>
      </c>
      <c r="F205" s="230">
        <v>3200</v>
      </c>
      <c r="G205" s="784">
        <v>16000</v>
      </c>
      <c r="H205" s="230"/>
    </row>
    <row r="206" ht="25" customHeight="1" spans="1:8">
      <c r="A206" s="230"/>
      <c r="B206" s="230" t="s">
        <v>3528</v>
      </c>
      <c r="C206" s="230" t="s">
        <v>4008</v>
      </c>
      <c r="D206" s="230" t="s">
        <v>345</v>
      </c>
      <c r="E206" s="230">
        <v>1</v>
      </c>
      <c r="F206" s="230">
        <v>3200</v>
      </c>
      <c r="G206" s="784">
        <v>3200</v>
      </c>
      <c r="H206" s="230"/>
    </row>
    <row r="207" ht="25" customHeight="1" spans="1:8">
      <c r="A207" s="230"/>
      <c r="B207" s="230" t="s">
        <v>3528</v>
      </c>
      <c r="C207" s="230" t="s">
        <v>4009</v>
      </c>
      <c r="D207" s="230" t="s">
        <v>345</v>
      </c>
      <c r="E207" s="230">
        <v>2</v>
      </c>
      <c r="F207" s="230">
        <v>3680</v>
      </c>
      <c r="G207" s="784">
        <v>7360</v>
      </c>
      <c r="H207" s="230"/>
    </row>
    <row r="208" ht="25" customHeight="1" spans="1:8">
      <c r="A208" s="230"/>
      <c r="B208" s="230" t="s">
        <v>3528</v>
      </c>
      <c r="C208" s="230" t="s">
        <v>4010</v>
      </c>
      <c r="D208" s="230" t="s">
        <v>345</v>
      </c>
      <c r="E208" s="230">
        <v>1</v>
      </c>
      <c r="F208" s="230">
        <v>3520</v>
      </c>
      <c r="G208" s="784">
        <v>3520</v>
      </c>
      <c r="H208" s="230"/>
    </row>
    <row r="209" ht="25" customHeight="1" spans="1:8">
      <c r="A209" s="230"/>
      <c r="B209" s="230" t="s">
        <v>3528</v>
      </c>
      <c r="C209" s="230" t="s">
        <v>4011</v>
      </c>
      <c r="D209" s="230" t="s">
        <v>345</v>
      </c>
      <c r="E209" s="230">
        <v>2</v>
      </c>
      <c r="F209" s="230">
        <v>2040</v>
      </c>
      <c r="G209" s="784">
        <v>4080</v>
      </c>
      <c r="H209" s="230"/>
    </row>
    <row r="210" ht="25" customHeight="1" spans="1:8">
      <c r="A210" s="230"/>
      <c r="B210" s="230" t="s">
        <v>3528</v>
      </c>
      <c r="C210" s="230" t="s">
        <v>4012</v>
      </c>
      <c r="D210" s="230" t="s">
        <v>345</v>
      </c>
      <c r="E210" s="230">
        <v>1</v>
      </c>
      <c r="F210" s="230">
        <v>2080</v>
      </c>
      <c r="G210" s="784">
        <v>2080</v>
      </c>
      <c r="H210" s="230"/>
    </row>
    <row r="211" ht="25" customHeight="1" spans="1:8">
      <c r="A211" s="230"/>
      <c r="B211" s="230" t="s">
        <v>3528</v>
      </c>
      <c r="C211" s="230" t="s">
        <v>4013</v>
      </c>
      <c r="D211" s="230" t="s">
        <v>345</v>
      </c>
      <c r="E211" s="230">
        <v>1</v>
      </c>
      <c r="F211" s="230">
        <v>2120</v>
      </c>
      <c r="G211" s="784">
        <v>2120</v>
      </c>
      <c r="H211" s="230"/>
    </row>
    <row r="212" ht="25" customHeight="1" spans="1:8">
      <c r="A212" s="230"/>
      <c r="B212" s="230" t="s">
        <v>3528</v>
      </c>
      <c r="C212" s="230" t="s">
        <v>4014</v>
      </c>
      <c r="D212" s="230" t="s">
        <v>345</v>
      </c>
      <c r="E212" s="230">
        <v>1</v>
      </c>
      <c r="F212" s="230">
        <v>2120</v>
      </c>
      <c r="G212" s="784">
        <v>2120</v>
      </c>
      <c r="H212" s="230"/>
    </row>
    <row r="213" ht="25" customHeight="1" spans="1:8">
      <c r="A213" s="230"/>
      <c r="B213" s="230" t="s">
        <v>3528</v>
      </c>
      <c r="C213" s="230" t="s">
        <v>4015</v>
      </c>
      <c r="D213" s="230" t="s">
        <v>345</v>
      </c>
      <c r="E213" s="230">
        <v>2</v>
      </c>
      <c r="F213" s="230">
        <v>2200</v>
      </c>
      <c r="G213" s="784">
        <v>4400</v>
      </c>
      <c r="H213" s="230"/>
    </row>
    <row r="214" ht="25" customHeight="1" spans="1:8">
      <c r="A214" s="230"/>
      <c r="B214" s="230" t="s">
        <v>3528</v>
      </c>
      <c r="C214" s="230" t="s">
        <v>4016</v>
      </c>
      <c r="D214" s="230" t="s">
        <v>345</v>
      </c>
      <c r="E214" s="230">
        <v>1</v>
      </c>
      <c r="F214" s="230">
        <v>2240</v>
      </c>
      <c r="G214" s="784">
        <v>2240</v>
      </c>
      <c r="H214" s="230"/>
    </row>
    <row r="215" ht="25" customHeight="1" spans="1:8">
      <c r="A215" s="230"/>
      <c r="B215" s="230" t="s">
        <v>3528</v>
      </c>
      <c r="C215" s="230" t="s">
        <v>4016</v>
      </c>
      <c r="D215" s="230" t="s">
        <v>345</v>
      </c>
      <c r="E215" s="230">
        <v>1</v>
      </c>
      <c r="F215" s="230">
        <v>2560</v>
      </c>
      <c r="G215" s="784">
        <v>2560</v>
      </c>
      <c r="H215" s="230"/>
    </row>
    <row r="216" ht="25" customHeight="1" spans="1:8">
      <c r="A216" s="230"/>
      <c r="B216" s="230" t="s">
        <v>3528</v>
      </c>
      <c r="C216" s="230" t="s">
        <v>4017</v>
      </c>
      <c r="D216" s="230" t="s">
        <v>345</v>
      </c>
      <c r="E216" s="230">
        <v>1</v>
      </c>
      <c r="F216" s="230">
        <v>2240</v>
      </c>
      <c r="G216" s="784">
        <v>2240</v>
      </c>
      <c r="H216" s="230"/>
    </row>
    <row r="217" ht="25" customHeight="1" spans="1:8">
      <c r="A217" s="230"/>
      <c r="B217" s="230" t="s">
        <v>3528</v>
      </c>
      <c r="C217" s="230" t="s">
        <v>4018</v>
      </c>
      <c r="D217" s="230" t="s">
        <v>345</v>
      </c>
      <c r="E217" s="230">
        <v>1</v>
      </c>
      <c r="F217" s="230">
        <v>2280</v>
      </c>
      <c r="G217" s="784">
        <v>2280</v>
      </c>
      <c r="H217" s="230"/>
    </row>
    <row r="218" ht="25" customHeight="1" spans="1:8">
      <c r="A218" s="230"/>
      <c r="B218" s="230" t="s">
        <v>3528</v>
      </c>
      <c r="C218" s="230" t="s">
        <v>4019</v>
      </c>
      <c r="D218" s="230" t="s">
        <v>345</v>
      </c>
      <c r="E218" s="230">
        <v>1</v>
      </c>
      <c r="F218" s="230">
        <v>2280</v>
      </c>
      <c r="G218" s="784">
        <v>2280</v>
      </c>
      <c r="H218" s="230"/>
    </row>
    <row r="219" ht="25" customHeight="1" spans="1:8">
      <c r="A219" s="230"/>
      <c r="B219" s="230" t="s">
        <v>3528</v>
      </c>
      <c r="C219" s="230" t="s">
        <v>4020</v>
      </c>
      <c r="D219" s="230" t="s">
        <v>345</v>
      </c>
      <c r="E219" s="230">
        <v>1</v>
      </c>
      <c r="F219" s="230">
        <v>2320</v>
      </c>
      <c r="G219" s="784">
        <v>2320</v>
      </c>
      <c r="H219" s="230"/>
    </row>
    <row r="220" ht="25" customHeight="1" spans="1:8">
      <c r="A220" s="230"/>
      <c r="B220" s="230" t="s">
        <v>3528</v>
      </c>
      <c r="C220" s="230" t="s">
        <v>4021</v>
      </c>
      <c r="D220" s="230" t="s">
        <v>345</v>
      </c>
      <c r="E220" s="230">
        <v>1</v>
      </c>
      <c r="F220" s="230">
        <v>2400</v>
      </c>
      <c r="G220" s="784">
        <v>2400</v>
      </c>
      <c r="H220" s="230"/>
    </row>
    <row r="221" ht="25" customHeight="1" spans="1:8">
      <c r="A221" s="230"/>
      <c r="B221" s="230" t="s">
        <v>3528</v>
      </c>
      <c r="C221" s="230" t="s">
        <v>4022</v>
      </c>
      <c r="D221" s="230" t="s">
        <v>345</v>
      </c>
      <c r="E221" s="230">
        <v>3</v>
      </c>
      <c r="F221" s="230">
        <v>2400</v>
      </c>
      <c r="G221" s="784">
        <v>7200</v>
      </c>
      <c r="H221" s="230"/>
    </row>
    <row r="222" ht="25" customHeight="1" spans="1:8">
      <c r="A222" s="230"/>
      <c r="B222" s="230" t="s">
        <v>3565</v>
      </c>
      <c r="C222" s="230" t="s">
        <v>4023</v>
      </c>
      <c r="D222" s="230" t="s">
        <v>345</v>
      </c>
      <c r="E222" s="230">
        <v>3</v>
      </c>
      <c r="F222" s="230">
        <v>7250</v>
      </c>
      <c r="G222" s="784">
        <v>21750</v>
      </c>
      <c r="H222" s="230"/>
    </row>
    <row r="223" ht="25" customHeight="1" spans="1:8">
      <c r="A223" s="230"/>
      <c r="B223" s="230" t="s">
        <v>3567</v>
      </c>
      <c r="C223" s="230" t="s">
        <v>4024</v>
      </c>
      <c r="D223" s="230" t="s">
        <v>345</v>
      </c>
      <c r="E223" s="230">
        <v>5</v>
      </c>
      <c r="F223" s="230">
        <v>3840</v>
      </c>
      <c r="G223" s="784">
        <v>19200</v>
      </c>
      <c r="H223" s="230"/>
    </row>
    <row r="224" ht="25" customHeight="1" spans="1:8">
      <c r="A224" s="230"/>
      <c r="B224" s="230" t="s">
        <v>3569</v>
      </c>
      <c r="C224" s="230" t="s">
        <v>4025</v>
      </c>
      <c r="D224" s="230" t="s">
        <v>345</v>
      </c>
      <c r="E224" s="230">
        <v>1</v>
      </c>
      <c r="F224" s="230">
        <v>6600</v>
      </c>
      <c r="G224" s="784">
        <v>6600</v>
      </c>
      <c r="H224" s="230"/>
    </row>
    <row r="225" ht="25" customHeight="1" spans="1:8">
      <c r="A225" s="230"/>
      <c r="B225" s="230" t="s">
        <v>3569</v>
      </c>
      <c r="C225" s="230" t="s">
        <v>4026</v>
      </c>
      <c r="D225" s="230" t="s">
        <v>345</v>
      </c>
      <c r="E225" s="230">
        <v>6</v>
      </c>
      <c r="F225" s="230">
        <v>8237.5</v>
      </c>
      <c r="G225" s="784">
        <v>49425</v>
      </c>
      <c r="H225" s="230"/>
    </row>
    <row r="226" ht="25" customHeight="1" spans="1:8">
      <c r="A226" s="230"/>
      <c r="B226" s="230" t="s">
        <v>3572</v>
      </c>
      <c r="C226" s="230" t="s">
        <v>4027</v>
      </c>
      <c r="D226" s="230" t="s">
        <v>345</v>
      </c>
      <c r="E226" s="230">
        <v>8</v>
      </c>
      <c r="F226" s="230">
        <v>5400</v>
      </c>
      <c r="G226" s="784">
        <v>43200</v>
      </c>
      <c r="H226" s="230"/>
    </row>
    <row r="227" ht="25" customHeight="1" spans="1:8">
      <c r="A227" s="230"/>
      <c r="B227" s="230" t="s">
        <v>3574</v>
      </c>
      <c r="C227" s="230" t="s">
        <v>4028</v>
      </c>
      <c r="D227" s="230" t="s">
        <v>345</v>
      </c>
      <c r="E227" s="230">
        <v>4</v>
      </c>
      <c r="F227" s="230">
        <v>8237.5</v>
      </c>
      <c r="G227" s="784">
        <v>32950</v>
      </c>
      <c r="H227" s="230"/>
    </row>
    <row r="228" ht="25" customHeight="1" spans="1:8">
      <c r="A228" s="230"/>
      <c r="B228" s="230" t="s">
        <v>3576</v>
      </c>
      <c r="C228" s="230" t="s">
        <v>4029</v>
      </c>
      <c r="D228" s="230" t="s">
        <v>345</v>
      </c>
      <c r="E228" s="230">
        <v>2</v>
      </c>
      <c r="F228" s="230">
        <v>11160</v>
      </c>
      <c r="G228" s="784">
        <v>22320</v>
      </c>
      <c r="H228" s="230"/>
    </row>
    <row r="229" ht="25" customHeight="1" spans="1:8">
      <c r="A229" s="230"/>
      <c r="B229" s="230" t="s">
        <v>3576</v>
      </c>
      <c r="C229" s="230" t="s">
        <v>4029</v>
      </c>
      <c r="D229" s="230" t="s">
        <v>345</v>
      </c>
      <c r="E229" s="230">
        <v>1</v>
      </c>
      <c r="F229" s="230">
        <v>13020</v>
      </c>
      <c r="G229" s="784">
        <v>13020</v>
      </c>
      <c r="H229" s="230"/>
    </row>
    <row r="230" ht="25" customHeight="1" spans="1:8">
      <c r="A230" s="230"/>
      <c r="B230" s="230" t="s">
        <v>3578</v>
      </c>
      <c r="C230" s="230" t="s">
        <v>4030</v>
      </c>
      <c r="D230" s="230" t="s">
        <v>345</v>
      </c>
      <c r="E230" s="230">
        <v>1</v>
      </c>
      <c r="F230" s="230">
        <v>13300</v>
      </c>
      <c r="G230" s="784">
        <v>13300</v>
      </c>
      <c r="H230" s="230"/>
    </row>
    <row r="231" ht="25" customHeight="1" spans="1:8">
      <c r="A231" s="230"/>
      <c r="B231" s="230" t="s">
        <v>3580</v>
      </c>
      <c r="C231" s="230" t="s">
        <v>4031</v>
      </c>
      <c r="D231" s="230" t="s">
        <v>345</v>
      </c>
      <c r="E231" s="230">
        <v>1</v>
      </c>
      <c r="F231" s="230">
        <v>4900</v>
      </c>
      <c r="G231" s="784">
        <v>4900</v>
      </c>
      <c r="H231" s="230"/>
    </row>
    <row r="232" ht="25" customHeight="1" spans="1:8">
      <c r="A232" s="230"/>
      <c r="B232" s="230" t="s">
        <v>3580</v>
      </c>
      <c r="C232" s="230" t="s">
        <v>4032</v>
      </c>
      <c r="D232" s="230" t="s">
        <v>345</v>
      </c>
      <c r="E232" s="230">
        <v>1</v>
      </c>
      <c r="F232" s="230">
        <v>5000</v>
      </c>
      <c r="G232" s="784">
        <v>5000</v>
      </c>
      <c r="H232" s="230"/>
    </row>
    <row r="233" ht="25" customHeight="1" spans="1:8">
      <c r="A233" s="230"/>
      <c r="B233" s="230" t="s">
        <v>3583</v>
      </c>
      <c r="C233" s="230" t="s">
        <v>4033</v>
      </c>
      <c r="D233" s="230" t="s">
        <v>345</v>
      </c>
      <c r="E233" s="230">
        <v>1</v>
      </c>
      <c r="F233" s="230">
        <v>4900</v>
      </c>
      <c r="G233" s="784">
        <v>4900</v>
      </c>
      <c r="H233" s="230"/>
    </row>
    <row r="234" ht="25" customHeight="1" spans="1:8">
      <c r="A234" s="230"/>
      <c r="B234" s="230" t="s">
        <v>3583</v>
      </c>
      <c r="C234" s="230" t="s">
        <v>4031</v>
      </c>
      <c r="D234" s="230" t="s">
        <v>345</v>
      </c>
      <c r="E234" s="230">
        <v>4</v>
      </c>
      <c r="F234" s="230">
        <v>4900</v>
      </c>
      <c r="G234" s="784">
        <v>19600</v>
      </c>
      <c r="H234" s="230"/>
    </row>
    <row r="235" ht="25" customHeight="1" spans="1:8">
      <c r="A235" s="230"/>
      <c r="B235" s="230" t="s">
        <v>3583</v>
      </c>
      <c r="C235" s="230" t="s">
        <v>4034</v>
      </c>
      <c r="D235" s="230" t="s">
        <v>345</v>
      </c>
      <c r="E235" s="230">
        <v>3</v>
      </c>
      <c r="F235" s="230">
        <v>4900</v>
      </c>
      <c r="G235" s="784">
        <v>14700</v>
      </c>
      <c r="H235" s="230"/>
    </row>
    <row r="236" ht="25" customHeight="1" spans="1:8">
      <c r="A236" s="230"/>
      <c r="B236" s="230" t="s">
        <v>3583</v>
      </c>
      <c r="C236" s="230" t="s">
        <v>4032</v>
      </c>
      <c r="D236" s="230" t="s">
        <v>345</v>
      </c>
      <c r="E236" s="230">
        <v>10</v>
      </c>
      <c r="F236" s="230">
        <v>5000</v>
      </c>
      <c r="G236" s="784">
        <v>50000</v>
      </c>
      <c r="H236" s="230"/>
    </row>
    <row r="237" ht="25" customHeight="1" spans="1:8">
      <c r="A237" s="230"/>
      <c r="B237" s="230" t="s">
        <v>3583</v>
      </c>
      <c r="C237" s="230" t="s">
        <v>4032</v>
      </c>
      <c r="D237" s="230" t="s">
        <v>345</v>
      </c>
      <c r="E237" s="230">
        <v>1</v>
      </c>
      <c r="F237" s="230">
        <v>6000</v>
      </c>
      <c r="G237" s="784">
        <v>6000</v>
      </c>
      <c r="H237" s="230"/>
    </row>
    <row r="238" ht="25" customHeight="1" spans="1:8">
      <c r="A238" s="230"/>
      <c r="B238" s="230" t="s">
        <v>3586</v>
      </c>
      <c r="C238" s="230" t="s">
        <v>4035</v>
      </c>
      <c r="D238" s="230" t="s">
        <v>345</v>
      </c>
      <c r="E238" s="230">
        <v>1</v>
      </c>
      <c r="F238" s="230">
        <v>3840</v>
      </c>
      <c r="G238" s="784">
        <v>3840</v>
      </c>
      <c r="H238" s="230"/>
    </row>
    <row r="239" ht="25" customHeight="1" spans="1:8">
      <c r="A239" s="230"/>
      <c r="B239" s="230" t="s">
        <v>3586</v>
      </c>
      <c r="C239" s="230" t="s">
        <v>4035</v>
      </c>
      <c r="D239" s="230" t="s">
        <v>345</v>
      </c>
      <c r="E239" s="230">
        <v>3</v>
      </c>
      <c r="F239" s="230">
        <v>5000</v>
      </c>
      <c r="G239" s="784">
        <v>15000</v>
      </c>
      <c r="H239" s="230"/>
    </row>
    <row r="240" ht="25" customHeight="1" spans="1:8">
      <c r="A240" s="230"/>
      <c r="B240" s="230" t="s">
        <v>3588</v>
      </c>
      <c r="C240" s="230" t="s">
        <v>4036</v>
      </c>
      <c r="D240" s="230" t="s">
        <v>345</v>
      </c>
      <c r="E240" s="230">
        <v>2</v>
      </c>
      <c r="F240" s="230">
        <v>4960</v>
      </c>
      <c r="G240" s="784">
        <v>9920</v>
      </c>
      <c r="H240" s="230"/>
    </row>
    <row r="241" ht="25" customHeight="1" spans="1:8">
      <c r="A241" s="230"/>
      <c r="B241" s="230" t="s">
        <v>3588</v>
      </c>
      <c r="C241" s="230" t="s">
        <v>4037</v>
      </c>
      <c r="D241" s="230" t="s">
        <v>345</v>
      </c>
      <c r="E241" s="230">
        <v>1</v>
      </c>
      <c r="F241" s="230">
        <v>5040</v>
      </c>
      <c r="G241" s="784">
        <v>5040</v>
      </c>
      <c r="H241" s="230"/>
    </row>
    <row r="242" ht="25" customHeight="1" spans="1:8">
      <c r="A242" s="230"/>
      <c r="B242" s="230" t="s">
        <v>3588</v>
      </c>
      <c r="C242" s="230" t="s">
        <v>4038</v>
      </c>
      <c r="D242" s="230" t="s">
        <v>345</v>
      </c>
      <c r="E242" s="230">
        <v>2</v>
      </c>
      <c r="F242" s="230">
        <v>5120</v>
      </c>
      <c r="G242" s="784">
        <v>10240</v>
      </c>
      <c r="H242" s="230"/>
    </row>
    <row r="243" ht="25" customHeight="1" spans="1:8">
      <c r="A243" s="230"/>
      <c r="B243" s="230" t="s">
        <v>3588</v>
      </c>
      <c r="C243" s="230" t="s">
        <v>4039</v>
      </c>
      <c r="D243" s="230" t="s">
        <v>345</v>
      </c>
      <c r="E243" s="230">
        <v>1</v>
      </c>
      <c r="F243" s="230">
        <v>5120</v>
      </c>
      <c r="G243" s="784">
        <v>5120</v>
      </c>
      <c r="H243" s="230"/>
    </row>
    <row r="244" ht="25" customHeight="1" spans="1:8">
      <c r="A244" s="230"/>
      <c r="B244" s="230" t="s">
        <v>3588</v>
      </c>
      <c r="C244" s="230" t="s">
        <v>4040</v>
      </c>
      <c r="D244" s="230" t="s">
        <v>345</v>
      </c>
      <c r="E244" s="230">
        <v>1</v>
      </c>
      <c r="F244" s="230">
        <v>5120</v>
      </c>
      <c r="G244" s="784">
        <v>5120</v>
      </c>
      <c r="H244" s="230"/>
    </row>
    <row r="245" ht="25" customHeight="1" spans="1:8">
      <c r="A245" s="230"/>
      <c r="B245" s="230" t="s">
        <v>3588</v>
      </c>
      <c r="C245" s="230" t="s">
        <v>4041</v>
      </c>
      <c r="D245" s="230" t="s">
        <v>345</v>
      </c>
      <c r="E245" s="230">
        <v>2</v>
      </c>
      <c r="F245" s="230">
        <v>5200</v>
      </c>
      <c r="G245" s="784">
        <v>10400</v>
      </c>
      <c r="H245" s="230"/>
    </row>
    <row r="246" ht="25" customHeight="1" spans="1:8">
      <c r="A246" s="230"/>
      <c r="B246" s="230" t="s">
        <v>3588</v>
      </c>
      <c r="C246" s="230" t="s">
        <v>4042</v>
      </c>
      <c r="D246" s="230" t="s">
        <v>345</v>
      </c>
      <c r="E246" s="230">
        <v>1</v>
      </c>
      <c r="F246" s="230">
        <v>5200</v>
      </c>
      <c r="G246" s="784">
        <v>5200</v>
      </c>
      <c r="H246" s="230"/>
    </row>
    <row r="247" ht="25" customHeight="1" spans="1:8">
      <c r="A247" s="230"/>
      <c r="B247" s="230" t="s">
        <v>3588</v>
      </c>
      <c r="C247" s="230" t="s">
        <v>4043</v>
      </c>
      <c r="D247" s="230" t="s">
        <v>345</v>
      </c>
      <c r="E247" s="230">
        <v>1</v>
      </c>
      <c r="F247" s="230">
        <v>5240</v>
      </c>
      <c r="G247" s="784">
        <v>5240</v>
      </c>
      <c r="H247" s="230"/>
    </row>
    <row r="248" ht="25" customHeight="1" spans="1:8">
      <c r="A248" s="230"/>
      <c r="B248" s="230" t="s">
        <v>3588</v>
      </c>
      <c r="C248" s="230" t="s">
        <v>4044</v>
      </c>
      <c r="D248" s="230" t="s">
        <v>345</v>
      </c>
      <c r="E248" s="230">
        <v>2</v>
      </c>
      <c r="F248" s="230">
        <v>5280</v>
      </c>
      <c r="G248" s="784">
        <v>10560</v>
      </c>
      <c r="H248" s="230"/>
    </row>
    <row r="249" ht="25" customHeight="1" spans="1:8">
      <c r="A249" s="230"/>
      <c r="B249" s="230" t="s">
        <v>3588</v>
      </c>
      <c r="C249" s="230" t="s">
        <v>4045</v>
      </c>
      <c r="D249" s="230" t="s">
        <v>345</v>
      </c>
      <c r="E249" s="230">
        <v>2</v>
      </c>
      <c r="F249" s="230">
        <v>5360</v>
      </c>
      <c r="G249" s="784">
        <v>10720</v>
      </c>
      <c r="H249" s="230"/>
    </row>
    <row r="250" ht="25" customHeight="1" spans="1:8">
      <c r="A250" s="230"/>
      <c r="B250" s="230" t="s">
        <v>3588</v>
      </c>
      <c r="C250" s="230" t="s">
        <v>4046</v>
      </c>
      <c r="D250" s="230" t="s">
        <v>345</v>
      </c>
      <c r="E250" s="230">
        <v>2</v>
      </c>
      <c r="F250" s="230">
        <v>5360</v>
      </c>
      <c r="G250" s="784">
        <v>10720</v>
      </c>
      <c r="H250" s="230"/>
    </row>
    <row r="251" ht="25" customHeight="1" spans="1:8">
      <c r="A251" s="230"/>
      <c r="B251" s="230" t="s">
        <v>3588</v>
      </c>
      <c r="C251" s="230" t="s">
        <v>4047</v>
      </c>
      <c r="D251" s="230" t="s">
        <v>345</v>
      </c>
      <c r="E251" s="230">
        <v>3</v>
      </c>
      <c r="F251" s="230">
        <v>5520</v>
      </c>
      <c r="G251" s="784">
        <v>16560</v>
      </c>
      <c r="H251" s="230"/>
    </row>
    <row r="252" ht="25" customHeight="1" spans="1:8">
      <c r="A252" s="230"/>
      <c r="B252" s="230" t="s">
        <v>3588</v>
      </c>
      <c r="C252" s="230" t="s">
        <v>4048</v>
      </c>
      <c r="D252" s="230" t="s">
        <v>345</v>
      </c>
      <c r="E252" s="230">
        <v>1</v>
      </c>
      <c r="F252" s="230">
        <v>5560</v>
      </c>
      <c r="G252" s="784">
        <v>5560</v>
      </c>
      <c r="H252" s="230"/>
    </row>
    <row r="253" ht="25" customHeight="1" spans="1:8">
      <c r="A253" s="230"/>
      <c r="B253" s="230" t="s">
        <v>3588</v>
      </c>
      <c r="C253" s="230" t="s">
        <v>4049</v>
      </c>
      <c r="D253" s="230" t="s">
        <v>345</v>
      </c>
      <c r="E253" s="230">
        <v>1</v>
      </c>
      <c r="F253" s="230">
        <v>5600</v>
      </c>
      <c r="G253" s="784">
        <v>5600</v>
      </c>
      <c r="H253" s="230"/>
    </row>
    <row r="254" ht="25" customHeight="1" spans="1:8">
      <c r="A254" s="230"/>
      <c r="B254" s="230" t="s">
        <v>3588</v>
      </c>
      <c r="C254" s="230" t="s">
        <v>4050</v>
      </c>
      <c r="D254" s="230" t="s">
        <v>345</v>
      </c>
      <c r="E254" s="230">
        <v>2</v>
      </c>
      <c r="F254" s="230">
        <v>5600</v>
      </c>
      <c r="G254" s="784">
        <v>11200</v>
      </c>
      <c r="H254" s="230"/>
    </row>
    <row r="255" ht="25" customHeight="1" spans="1:8">
      <c r="A255" s="230"/>
      <c r="B255" s="230" t="s">
        <v>3588</v>
      </c>
      <c r="C255" s="230" t="s">
        <v>4051</v>
      </c>
      <c r="D255" s="230" t="s">
        <v>345</v>
      </c>
      <c r="E255" s="230">
        <v>2</v>
      </c>
      <c r="F255" s="230">
        <v>6000</v>
      </c>
      <c r="G255" s="784">
        <v>12000</v>
      </c>
      <c r="H255" s="230"/>
    </row>
    <row r="256" ht="25" customHeight="1" spans="1:8">
      <c r="A256" s="230"/>
      <c r="B256" s="230" t="s">
        <v>3588</v>
      </c>
      <c r="C256" s="230" t="s">
        <v>4052</v>
      </c>
      <c r="D256" s="230" t="s">
        <v>345</v>
      </c>
      <c r="E256" s="230">
        <v>2</v>
      </c>
      <c r="F256" s="230">
        <v>6080</v>
      </c>
      <c r="G256" s="784">
        <v>12160</v>
      </c>
      <c r="H256" s="230"/>
    </row>
    <row r="257" ht="25" customHeight="1" spans="1:8">
      <c r="A257" s="230"/>
      <c r="B257" s="230" t="s">
        <v>3588</v>
      </c>
      <c r="C257" s="230" t="s">
        <v>4053</v>
      </c>
      <c r="D257" s="230" t="s">
        <v>345</v>
      </c>
      <c r="E257" s="230">
        <v>2</v>
      </c>
      <c r="F257" s="230">
        <v>4640</v>
      </c>
      <c r="G257" s="784">
        <v>9280</v>
      </c>
      <c r="H257" s="230"/>
    </row>
    <row r="258" ht="25" customHeight="1" spans="1:8">
      <c r="A258" s="230"/>
      <c r="B258" s="230" t="s">
        <v>3607</v>
      </c>
      <c r="C258" s="230" t="s">
        <v>4036</v>
      </c>
      <c r="D258" s="230" t="s">
        <v>345</v>
      </c>
      <c r="E258" s="230">
        <v>1</v>
      </c>
      <c r="F258" s="230">
        <v>7440</v>
      </c>
      <c r="G258" s="784">
        <v>7440</v>
      </c>
      <c r="H258" s="230"/>
    </row>
    <row r="259" ht="25" customHeight="1" spans="1:8">
      <c r="A259" s="230"/>
      <c r="B259" s="230" t="s">
        <v>3608</v>
      </c>
      <c r="C259" s="230" t="s">
        <v>4045</v>
      </c>
      <c r="D259" s="230" t="s">
        <v>345</v>
      </c>
      <c r="E259" s="230">
        <v>1</v>
      </c>
      <c r="F259" s="230">
        <v>7360</v>
      </c>
      <c r="G259" s="784">
        <v>7360</v>
      </c>
      <c r="H259" s="230"/>
    </row>
    <row r="260" ht="25" customHeight="1" spans="1:8">
      <c r="A260" s="230"/>
      <c r="B260" s="230" t="s">
        <v>3609</v>
      </c>
      <c r="C260" s="230" t="s">
        <v>4054</v>
      </c>
      <c r="D260" s="230" t="s">
        <v>345</v>
      </c>
      <c r="E260" s="230">
        <v>3</v>
      </c>
      <c r="F260" s="230">
        <v>5760</v>
      </c>
      <c r="G260" s="784">
        <v>17280</v>
      </c>
      <c r="H260" s="230"/>
    </row>
    <row r="261" ht="25" customHeight="1" spans="1:8">
      <c r="A261" s="230"/>
      <c r="B261" s="230" t="s">
        <v>3609</v>
      </c>
      <c r="C261" s="230" t="s">
        <v>4055</v>
      </c>
      <c r="D261" s="230" t="s">
        <v>345</v>
      </c>
      <c r="E261" s="230">
        <v>1</v>
      </c>
      <c r="F261" s="230">
        <v>6000</v>
      </c>
      <c r="G261" s="784">
        <v>6000</v>
      </c>
      <c r="H261" s="230"/>
    </row>
    <row r="262" ht="25" customHeight="1" spans="1:8">
      <c r="A262" s="230"/>
      <c r="B262" s="230" t="s">
        <v>3609</v>
      </c>
      <c r="C262" s="230" t="s">
        <v>4056</v>
      </c>
      <c r="D262" s="230" t="s">
        <v>345</v>
      </c>
      <c r="E262" s="230">
        <v>2</v>
      </c>
      <c r="F262" s="230">
        <v>6160</v>
      </c>
      <c r="G262" s="784">
        <v>12320</v>
      </c>
      <c r="H262" s="230"/>
    </row>
    <row r="263" ht="25" customHeight="1" spans="1:8">
      <c r="A263" s="230"/>
      <c r="B263" s="230" t="s">
        <v>3613</v>
      </c>
      <c r="C263" s="230" t="s">
        <v>4057</v>
      </c>
      <c r="D263" s="230" t="s">
        <v>345</v>
      </c>
      <c r="E263" s="230">
        <v>1</v>
      </c>
      <c r="F263" s="230">
        <v>8000</v>
      </c>
      <c r="G263" s="784">
        <v>8000</v>
      </c>
      <c r="H263" s="230"/>
    </row>
    <row r="264" ht="25" customHeight="1" spans="1:8">
      <c r="A264" s="230"/>
      <c r="B264" s="230" t="s">
        <v>3615</v>
      </c>
      <c r="C264" s="230" t="s">
        <v>4058</v>
      </c>
      <c r="D264" s="230" t="s">
        <v>345</v>
      </c>
      <c r="E264" s="230">
        <v>1</v>
      </c>
      <c r="F264" s="230">
        <v>14800</v>
      </c>
      <c r="G264" s="784">
        <v>14800</v>
      </c>
      <c r="H264" s="230"/>
    </row>
    <row r="265" ht="25" customHeight="1" spans="1:8">
      <c r="A265" s="230"/>
      <c r="B265" s="230" t="s">
        <v>3617</v>
      </c>
      <c r="C265" s="230" t="s">
        <v>3843</v>
      </c>
      <c r="D265" s="230" t="s">
        <v>345</v>
      </c>
      <c r="E265" s="230">
        <v>14</v>
      </c>
      <c r="F265" s="230">
        <v>3780</v>
      </c>
      <c r="G265" s="784">
        <v>52920</v>
      </c>
      <c r="H265" s="230"/>
    </row>
    <row r="266" ht="25" customHeight="1" spans="1:8">
      <c r="A266" s="230"/>
      <c r="B266" s="230" t="s">
        <v>3617</v>
      </c>
      <c r="C266" s="230" t="s">
        <v>3845</v>
      </c>
      <c r="D266" s="230" t="s">
        <v>345</v>
      </c>
      <c r="E266" s="230">
        <v>2</v>
      </c>
      <c r="F266" s="230">
        <v>4320</v>
      </c>
      <c r="G266" s="784">
        <v>8640</v>
      </c>
      <c r="H266" s="230"/>
    </row>
    <row r="267" ht="25" customHeight="1" spans="1:8">
      <c r="A267" s="230"/>
      <c r="B267" s="230" t="s">
        <v>3618</v>
      </c>
      <c r="C267" s="230" t="s">
        <v>3843</v>
      </c>
      <c r="D267" s="230" t="s">
        <v>345</v>
      </c>
      <c r="E267" s="230">
        <v>1</v>
      </c>
      <c r="F267" s="230">
        <v>6930</v>
      </c>
      <c r="G267" s="784">
        <v>6930</v>
      </c>
      <c r="H267" s="230"/>
    </row>
    <row r="268" ht="25" customHeight="1" spans="1:8">
      <c r="A268" s="230"/>
      <c r="B268" s="230" t="s">
        <v>3619</v>
      </c>
      <c r="C268" s="230" t="s">
        <v>4059</v>
      </c>
      <c r="D268" s="230" t="s">
        <v>345</v>
      </c>
      <c r="E268" s="230">
        <v>1</v>
      </c>
      <c r="F268" s="230">
        <v>4860</v>
      </c>
      <c r="G268" s="784">
        <v>4860</v>
      </c>
      <c r="H268" s="230"/>
    </row>
    <row r="269" ht="25" customHeight="1" spans="1:8">
      <c r="A269" s="230"/>
      <c r="B269" s="230" t="s">
        <v>3619</v>
      </c>
      <c r="C269" s="230" t="s">
        <v>4060</v>
      </c>
      <c r="D269" s="230" t="s">
        <v>345</v>
      </c>
      <c r="E269" s="230">
        <v>1</v>
      </c>
      <c r="F269" s="230">
        <v>5040</v>
      </c>
      <c r="G269" s="784">
        <v>5040</v>
      </c>
      <c r="H269" s="230"/>
    </row>
    <row r="270" ht="25" customHeight="1" spans="1:8">
      <c r="A270" s="230"/>
      <c r="B270" s="230" t="s">
        <v>4061</v>
      </c>
      <c r="C270" s="230" t="s">
        <v>4062</v>
      </c>
      <c r="D270" s="230" t="s">
        <v>345</v>
      </c>
      <c r="E270" s="230">
        <v>1</v>
      </c>
      <c r="F270" s="230">
        <v>6660</v>
      </c>
      <c r="G270" s="784">
        <v>6660</v>
      </c>
      <c r="H270" s="230"/>
    </row>
    <row r="271" ht="25" customHeight="1" spans="1:8">
      <c r="A271" s="230"/>
      <c r="B271" s="230" t="s">
        <v>3624</v>
      </c>
      <c r="C271" s="230" t="s">
        <v>4063</v>
      </c>
      <c r="D271" s="230" t="s">
        <v>345</v>
      </c>
      <c r="E271" s="230">
        <v>2</v>
      </c>
      <c r="F271" s="230">
        <v>9600</v>
      </c>
      <c r="G271" s="784">
        <v>19200</v>
      </c>
      <c r="H271" s="230"/>
    </row>
    <row r="272" ht="25" customHeight="1" spans="1:8">
      <c r="A272" s="230"/>
      <c r="B272" s="230" t="s">
        <v>3626</v>
      </c>
      <c r="C272" s="230" t="s">
        <v>4063</v>
      </c>
      <c r="D272" s="230" t="s">
        <v>345</v>
      </c>
      <c r="E272" s="230">
        <v>1</v>
      </c>
      <c r="F272" s="230">
        <v>13200</v>
      </c>
      <c r="G272" s="784">
        <v>13200</v>
      </c>
      <c r="H272" s="230"/>
    </row>
    <row r="273" ht="25" customHeight="1" spans="1:8">
      <c r="A273" s="230"/>
      <c r="B273" s="230" t="s">
        <v>3629</v>
      </c>
      <c r="C273" s="230" t="s">
        <v>4064</v>
      </c>
      <c r="D273" s="230" t="s">
        <v>345</v>
      </c>
      <c r="E273" s="230">
        <v>3</v>
      </c>
      <c r="F273" s="230">
        <v>8400</v>
      </c>
      <c r="G273" s="784">
        <v>25200</v>
      </c>
      <c r="H273" s="230"/>
    </row>
    <row r="274" ht="25" customHeight="1" spans="1:8">
      <c r="A274" s="230"/>
      <c r="B274" s="230" t="s">
        <v>3631</v>
      </c>
      <c r="C274" s="230" t="s">
        <v>4065</v>
      </c>
      <c r="D274" s="230" t="s">
        <v>345</v>
      </c>
      <c r="E274" s="230">
        <v>6</v>
      </c>
      <c r="F274" s="230">
        <v>8400</v>
      </c>
      <c r="G274" s="784">
        <v>50400</v>
      </c>
      <c r="H274" s="230"/>
    </row>
    <row r="275" ht="25" customHeight="1" spans="1:8">
      <c r="A275" s="230"/>
      <c r="B275" s="230" t="s">
        <v>3627</v>
      </c>
      <c r="C275" s="230" t="s">
        <v>4066</v>
      </c>
      <c r="D275" s="230" t="s">
        <v>345</v>
      </c>
      <c r="E275" s="230">
        <v>3</v>
      </c>
      <c r="F275" s="230">
        <v>9000</v>
      </c>
      <c r="G275" s="784">
        <v>27000</v>
      </c>
      <c r="H275" s="230"/>
    </row>
    <row r="276" ht="25" customHeight="1" spans="1:8">
      <c r="A276" s="230"/>
      <c r="B276" s="230" t="s">
        <v>3717</v>
      </c>
      <c r="C276" s="230" t="s">
        <v>4067</v>
      </c>
      <c r="D276" s="230" t="s">
        <v>186</v>
      </c>
      <c r="E276" s="230">
        <v>78</v>
      </c>
      <c r="F276" s="230">
        <v>2000</v>
      </c>
      <c r="G276" s="784">
        <v>156000</v>
      </c>
      <c r="H276" s="230"/>
    </row>
    <row r="277" ht="25" customHeight="1" spans="1:8">
      <c r="A277" s="230"/>
      <c r="B277" s="230" t="s">
        <v>717</v>
      </c>
      <c r="C277" s="230" t="s">
        <v>4068</v>
      </c>
      <c r="D277" s="230" t="s">
        <v>186</v>
      </c>
      <c r="E277" s="230">
        <v>52</v>
      </c>
      <c r="F277" s="230">
        <v>2250</v>
      </c>
      <c r="G277" s="784">
        <v>117000</v>
      </c>
      <c r="H277" s="230"/>
    </row>
    <row r="278" ht="25" customHeight="1" spans="1:8">
      <c r="A278" s="230"/>
      <c r="B278" s="230" t="s">
        <v>3633</v>
      </c>
      <c r="C278" s="230" t="s">
        <v>4069</v>
      </c>
      <c r="D278" s="230" t="s">
        <v>345</v>
      </c>
      <c r="E278" s="230">
        <v>1</v>
      </c>
      <c r="F278" s="230">
        <v>7900</v>
      </c>
      <c r="G278" s="784">
        <v>7900</v>
      </c>
      <c r="H278" s="230"/>
    </row>
    <row r="279" ht="25" customHeight="1" spans="1:8">
      <c r="A279" s="230"/>
      <c r="B279" s="230" t="s">
        <v>4070</v>
      </c>
      <c r="C279" s="230" t="s">
        <v>4071</v>
      </c>
      <c r="D279" s="230" t="s">
        <v>186</v>
      </c>
      <c r="E279" s="230">
        <v>300</v>
      </c>
      <c r="F279" s="230">
        <v>400</v>
      </c>
      <c r="G279" s="784">
        <v>120000</v>
      </c>
      <c r="H279" s="230"/>
    </row>
    <row r="280" ht="25" customHeight="1" spans="1:8">
      <c r="A280" s="230"/>
      <c r="B280" s="230" t="s">
        <v>4073</v>
      </c>
      <c r="C280" s="230" t="s">
        <v>3935</v>
      </c>
      <c r="D280" s="230" t="s">
        <v>186</v>
      </c>
      <c r="E280" s="230">
        <v>1</v>
      </c>
      <c r="F280" s="230">
        <v>16000</v>
      </c>
      <c r="G280" s="784">
        <v>16000</v>
      </c>
      <c r="H280" s="230"/>
    </row>
    <row r="281" ht="25" customHeight="1" spans="1:8">
      <c r="A281" s="230"/>
      <c r="B281" s="230" t="s">
        <v>4074</v>
      </c>
      <c r="C281" s="230" t="s">
        <v>4118</v>
      </c>
      <c r="D281" s="230" t="s">
        <v>345</v>
      </c>
      <c r="E281" s="230">
        <v>3</v>
      </c>
      <c r="F281" s="230">
        <v>10620</v>
      </c>
      <c r="G281" s="784">
        <v>31860</v>
      </c>
      <c r="H281" s="230"/>
    </row>
    <row r="282" ht="25" customHeight="1" spans="1:8">
      <c r="A282" s="230"/>
      <c r="B282" s="230" t="s">
        <v>4075</v>
      </c>
      <c r="C282" s="230" t="s">
        <v>3813</v>
      </c>
      <c r="D282" s="230" t="s">
        <v>229</v>
      </c>
      <c r="E282" s="230">
        <v>600</v>
      </c>
      <c r="F282" s="230">
        <v>28</v>
      </c>
      <c r="G282" s="784">
        <v>16800</v>
      </c>
      <c r="H282" s="230"/>
    </row>
    <row r="283" ht="25" customHeight="1" spans="1:8">
      <c r="A283" s="230"/>
      <c r="B283" s="230" t="s">
        <v>499</v>
      </c>
      <c r="C283" s="230" t="s">
        <v>4076</v>
      </c>
      <c r="D283" s="230" t="s">
        <v>345</v>
      </c>
      <c r="E283" s="230">
        <v>2</v>
      </c>
      <c r="F283" s="230">
        <v>2700</v>
      </c>
      <c r="G283" s="784">
        <v>5400</v>
      </c>
      <c r="H283" s="230"/>
    </row>
    <row r="284" ht="25" customHeight="1" spans="1:8">
      <c r="A284" s="230"/>
      <c r="B284" s="230" t="s">
        <v>3636</v>
      </c>
      <c r="C284" s="230" t="s">
        <v>4077</v>
      </c>
      <c r="D284" s="230" t="s">
        <v>345</v>
      </c>
      <c r="E284" s="230">
        <v>2</v>
      </c>
      <c r="F284" s="230">
        <v>3600</v>
      </c>
      <c r="G284" s="784">
        <v>7200</v>
      </c>
      <c r="H284" s="230"/>
    </row>
    <row r="285" ht="25" customHeight="1" spans="1:8">
      <c r="A285" s="230"/>
      <c r="B285" s="230" t="s">
        <v>3638</v>
      </c>
      <c r="C285" s="230" t="s">
        <v>4078</v>
      </c>
      <c r="D285" s="230" t="s">
        <v>345</v>
      </c>
      <c r="E285" s="230">
        <v>3</v>
      </c>
      <c r="F285" s="230">
        <v>5280</v>
      </c>
      <c r="G285" s="784">
        <v>15840</v>
      </c>
      <c r="H285" s="230"/>
    </row>
    <row r="286" ht="25" customHeight="1" spans="1:8">
      <c r="A286" s="230"/>
      <c r="B286" s="230" t="s">
        <v>3640</v>
      </c>
      <c r="C286" s="230" t="s">
        <v>4079</v>
      </c>
      <c r="D286" s="230" t="s">
        <v>345</v>
      </c>
      <c r="E286" s="230">
        <v>1</v>
      </c>
      <c r="F286" s="230">
        <v>6000</v>
      </c>
      <c r="G286" s="784">
        <v>6000</v>
      </c>
      <c r="H286" s="230"/>
    </row>
    <row r="287" ht="25" customHeight="1" spans="1:8">
      <c r="A287" s="230"/>
      <c r="B287" s="230" t="s">
        <v>3642</v>
      </c>
      <c r="C287" s="230" t="s">
        <v>4080</v>
      </c>
      <c r="D287" s="230" t="s">
        <v>345</v>
      </c>
      <c r="E287" s="230">
        <v>1</v>
      </c>
      <c r="F287" s="230">
        <v>2520</v>
      </c>
      <c r="G287" s="784">
        <v>2520</v>
      </c>
      <c r="H287" s="230"/>
    </row>
    <row r="288" ht="25" customHeight="1" spans="1:8">
      <c r="A288" s="230"/>
      <c r="B288" s="230" t="s">
        <v>4082</v>
      </c>
      <c r="C288" s="230" t="s">
        <v>3813</v>
      </c>
      <c r="D288" s="230" t="s">
        <v>229</v>
      </c>
      <c r="E288" s="230">
        <v>600</v>
      </c>
      <c r="F288" s="230">
        <v>35</v>
      </c>
      <c r="G288" s="784">
        <v>21000</v>
      </c>
      <c r="H288" s="230"/>
    </row>
    <row r="289" ht="25" customHeight="1" spans="1:8">
      <c r="A289" s="230"/>
      <c r="B289" s="230" t="s">
        <v>3644</v>
      </c>
      <c r="C289" s="230" t="s">
        <v>4083</v>
      </c>
      <c r="D289" s="230" t="s">
        <v>345</v>
      </c>
      <c r="E289" s="230">
        <v>3</v>
      </c>
      <c r="F289" s="230">
        <v>10046</v>
      </c>
      <c r="G289" s="784">
        <v>30138</v>
      </c>
      <c r="H289" s="230"/>
    </row>
    <row r="290" ht="25" customHeight="1" spans="1:8">
      <c r="A290" s="230"/>
      <c r="B290" s="230" t="s">
        <v>3646</v>
      </c>
      <c r="C290" s="230" t="s">
        <v>4083</v>
      </c>
      <c r="D290" s="230" t="s">
        <v>345</v>
      </c>
      <c r="E290" s="230">
        <v>1</v>
      </c>
      <c r="F290" s="230">
        <v>14400</v>
      </c>
      <c r="G290" s="784">
        <v>14400</v>
      </c>
      <c r="H290" s="230"/>
    </row>
    <row r="291" ht="25" customHeight="1" spans="1:8">
      <c r="A291" s="230"/>
      <c r="B291" s="230" t="s">
        <v>3647</v>
      </c>
      <c r="C291" s="230" t="s">
        <v>4084</v>
      </c>
      <c r="D291" s="230" t="s">
        <v>345</v>
      </c>
      <c r="E291" s="230">
        <v>1</v>
      </c>
      <c r="F291" s="230">
        <v>5400</v>
      </c>
      <c r="G291" s="784">
        <v>5400</v>
      </c>
      <c r="H291" s="230"/>
    </row>
    <row r="292" ht="25" customHeight="1" spans="1:8">
      <c r="A292" s="230"/>
      <c r="B292" s="230" t="s">
        <v>4085</v>
      </c>
      <c r="C292" s="230" t="s">
        <v>4086</v>
      </c>
      <c r="D292" s="230" t="s">
        <v>345</v>
      </c>
      <c r="E292" s="230">
        <v>7</v>
      </c>
      <c r="F292" s="230">
        <v>980</v>
      </c>
      <c r="G292" s="784">
        <v>6860</v>
      </c>
      <c r="H292" s="230"/>
    </row>
    <row r="293" ht="25" customHeight="1" spans="1:8">
      <c r="A293" s="230"/>
      <c r="B293" s="230" t="s">
        <v>4087</v>
      </c>
      <c r="C293" s="230" t="s">
        <v>4088</v>
      </c>
      <c r="D293" s="230" t="s">
        <v>345</v>
      </c>
      <c r="E293" s="230">
        <v>1</v>
      </c>
      <c r="F293" s="230">
        <v>7470</v>
      </c>
      <c r="G293" s="784">
        <v>7470</v>
      </c>
      <c r="H293" s="230"/>
    </row>
    <row r="294" ht="25" customHeight="1" spans="1:8">
      <c r="A294" s="230"/>
      <c r="B294" s="230" t="s">
        <v>3658</v>
      </c>
      <c r="C294" s="230" t="s">
        <v>4088</v>
      </c>
      <c r="D294" s="230" t="s">
        <v>345</v>
      </c>
      <c r="E294" s="230">
        <v>2</v>
      </c>
      <c r="F294" s="230">
        <v>7470</v>
      </c>
      <c r="G294" s="784">
        <v>14940</v>
      </c>
      <c r="H294" s="230"/>
    </row>
    <row r="295" ht="25" customHeight="1" spans="1:8">
      <c r="A295" s="230"/>
      <c r="B295" s="230" t="s">
        <v>3686</v>
      </c>
      <c r="C295" s="230" t="s">
        <v>4090</v>
      </c>
      <c r="D295" s="230" t="s">
        <v>345</v>
      </c>
      <c r="E295" s="230">
        <v>1</v>
      </c>
      <c r="F295" s="230">
        <v>1760</v>
      </c>
      <c r="G295" s="784">
        <v>1760</v>
      </c>
      <c r="H295" s="230"/>
    </row>
    <row r="296" ht="25" customHeight="1" spans="1:8">
      <c r="A296" s="230"/>
      <c r="B296" s="230" t="s">
        <v>3688</v>
      </c>
      <c r="C296" s="230" t="s">
        <v>4091</v>
      </c>
      <c r="D296" s="230" t="s">
        <v>345</v>
      </c>
      <c r="E296" s="230">
        <v>63</v>
      </c>
      <c r="F296" s="230">
        <v>540</v>
      </c>
      <c r="G296" s="784">
        <v>34020</v>
      </c>
      <c r="H296" s="230"/>
    </row>
    <row r="297" ht="25" customHeight="1" spans="1:8">
      <c r="A297" s="230"/>
      <c r="B297" s="230" t="s">
        <v>3688</v>
      </c>
      <c r="C297" s="230" t="s">
        <v>4091</v>
      </c>
      <c r="D297" s="230" t="s">
        <v>4092</v>
      </c>
      <c r="E297" s="230">
        <v>10</v>
      </c>
      <c r="F297" s="230">
        <v>540</v>
      </c>
      <c r="G297" s="784">
        <v>5400</v>
      </c>
      <c r="H297" s="230"/>
    </row>
    <row r="298" ht="25" customHeight="1" spans="1:8">
      <c r="A298" s="230"/>
      <c r="B298" s="230" t="s">
        <v>3690</v>
      </c>
      <c r="C298" s="230" t="s">
        <v>4093</v>
      </c>
      <c r="D298" s="230" t="s">
        <v>345</v>
      </c>
      <c r="E298" s="230">
        <v>2</v>
      </c>
      <c r="F298" s="230">
        <v>25600</v>
      </c>
      <c r="G298" s="784">
        <v>51200</v>
      </c>
      <c r="H298" s="230"/>
    </row>
    <row r="299" ht="25" customHeight="1" spans="1:8">
      <c r="A299" s="230"/>
      <c r="B299" s="230" t="s">
        <v>3720</v>
      </c>
      <c r="C299" s="230" t="s">
        <v>4094</v>
      </c>
      <c r="D299" s="230" t="s">
        <v>186</v>
      </c>
      <c r="E299" s="230">
        <v>6</v>
      </c>
      <c r="F299" s="230">
        <v>10000</v>
      </c>
      <c r="G299" s="784">
        <v>60000</v>
      </c>
      <c r="H299" s="230"/>
    </row>
    <row r="300" ht="25" customHeight="1" spans="1:8">
      <c r="A300" s="230"/>
      <c r="B300" s="230" t="s">
        <v>4095</v>
      </c>
      <c r="C300" s="230" t="s">
        <v>4119</v>
      </c>
      <c r="D300" s="230" t="s">
        <v>345</v>
      </c>
      <c r="E300" s="230">
        <v>3</v>
      </c>
      <c r="F300" s="230">
        <v>8900</v>
      </c>
      <c r="G300" s="784">
        <v>26700</v>
      </c>
      <c r="H300" s="230"/>
    </row>
    <row r="301" ht="25" customHeight="1" spans="1:8">
      <c r="A301" s="230"/>
      <c r="B301" s="230" t="s">
        <v>3692</v>
      </c>
      <c r="C301" s="230" t="s">
        <v>4096</v>
      </c>
      <c r="D301" s="230" t="s">
        <v>345</v>
      </c>
      <c r="E301" s="230">
        <v>5</v>
      </c>
      <c r="F301" s="230">
        <v>4800</v>
      </c>
      <c r="G301" s="784">
        <v>24000</v>
      </c>
      <c r="H301" s="230"/>
    </row>
    <row r="302" ht="25" customHeight="1" spans="1:8">
      <c r="A302" s="230"/>
      <c r="B302" s="230" t="s">
        <v>4097</v>
      </c>
      <c r="C302" s="230" t="s">
        <v>3835</v>
      </c>
      <c r="D302" s="230" t="s">
        <v>186</v>
      </c>
      <c r="E302" s="230">
        <v>26</v>
      </c>
      <c r="F302" s="230">
        <v>500</v>
      </c>
      <c r="G302" s="784">
        <v>13000</v>
      </c>
      <c r="H302" s="230"/>
    </row>
    <row r="303" ht="25" customHeight="1" spans="1:8">
      <c r="A303" s="230"/>
      <c r="B303" s="230" t="s">
        <v>4098</v>
      </c>
      <c r="C303" s="230" t="s">
        <v>240</v>
      </c>
      <c r="D303" s="230" t="s">
        <v>345</v>
      </c>
      <c r="E303" s="230">
        <v>5</v>
      </c>
      <c r="F303" s="230">
        <v>2700</v>
      </c>
      <c r="G303" s="784">
        <v>13500</v>
      </c>
      <c r="H303" s="230"/>
    </row>
    <row r="304" ht="25" customHeight="1" spans="1:8">
      <c r="A304" s="230"/>
      <c r="B304" s="230" t="s">
        <v>4099</v>
      </c>
      <c r="C304" s="230" t="s">
        <v>4100</v>
      </c>
      <c r="D304" s="230" t="s">
        <v>345</v>
      </c>
      <c r="E304" s="230">
        <v>69</v>
      </c>
      <c r="F304" s="230">
        <v>480</v>
      </c>
      <c r="G304" s="784">
        <v>33120</v>
      </c>
      <c r="H304" s="230"/>
    </row>
    <row r="305" ht="25" customHeight="1" spans="1:8">
      <c r="A305" s="230"/>
      <c r="B305" s="230" t="s">
        <v>4099</v>
      </c>
      <c r="C305" s="230" t="s">
        <v>4100</v>
      </c>
      <c r="D305" s="230" t="s">
        <v>4092</v>
      </c>
      <c r="E305" s="230">
        <v>43</v>
      </c>
      <c r="F305" s="230">
        <v>480</v>
      </c>
      <c r="G305" s="784">
        <v>20640</v>
      </c>
      <c r="H305" s="230"/>
    </row>
    <row r="306" ht="25" customHeight="1" spans="1:8">
      <c r="A306" s="230"/>
      <c r="B306" s="230" t="s">
        <v>4101</v>
      </c>
      <c r="C306" s="230" t="s">
        <v>4120</v>
      </c>
      <c r="D306" s="230" t="s">
        <v>345</v>
      </c>
      <c r="E306" s="230">
        <v>5</v>
      </c>
      <c r="F306" s="230">
        <v>20000</v>
      </c>
      <c r="G306" s="784">
        <v>100000</v>
      </c>
      <c r="H306" s="230"/>
    </row>
    <row r="307" ht="25" customHeight="1" spans="1:8">
      <c r="A307" s="230"/>
      <c r="B307" s="230" t="s">
        <v>3698</v>
      </c>
      <c r="C307" s="230" t="s">
        <v>4102</v>
      </c>
      <c r="D307" s="230" t="s">
        <v>345</v>
      </c>
      <c r="E307" s="230">
        <v>1</v>
      </c>
      <c r="F307" s="230">
        <v>28000</v>
      </c>
      <c r="G307" s="784">
        <v>28000</v>
      </c>
      <c r="H307" s="230"/>
    </row>
    <row r="308" ht="25" customHeight="1" spans="1:8">
      <c r="A308" s="230"/>
      <c r="B308" s="230" t="s">
        <v>3698</v>
      </c>
      <c r="C308" s="230" t="s">
        <v>4103</v>
      </c>
      <c r="D308" s="230" t="s">
        <v>345</v>
      </c>
      <c r="E308" s="230">
        <v>1</v>
      </c>
      <c r="F308" s="230">
        <v>28000</v>
      </c>
      <c r="G308" s="784">
        <v>28000</v>
      </c>
      <c r="H308" s="230"/>
    </row>
    <row r="309" ht="25" customHeight="1" spans="1:8">
      <c r="A309" s="230"/>
      <c r="B309" s="230" t="s">
        <v>3700</v>
      </c>
      <c r="C309" s="230" t="s">
        <v>4104</v>
      </c>
      <c r="D309" s="230" t="s">
        <v>345</v>
      </c>
      <c r="E309" s="230">
        <v>3</v>
      </c>
      <c r="F309" s="230">
        <v>1500</v>
      </c>
      <c r="G309" s="784">
        <v>4500</v>
      </c>
      <c r="H309" s="230"/>
    </row>
    <row r="310" ht="25" customHeight="1" spans="1:8">
      <c r="A310" s="230"/>
      <c r="B310" s="230" t="s">
        <v>3700</v>
      </c>
      <c r="C310" s="230" t="s">
        <v>4105</v>
      </c>
      <c r="D310" s="230" t="s">
        <v>345</v>
      </c>
      <c r="E310" s="230">
        <v>1</v>
      </c>
      <c r="F310" s="230">
        <v>2220</v>
      </c>
      <c r="G310" s="784">
        <v>2220</v>
      </c>
      <c r="H310" s="230"/>
    </row>
    <row r="311" ht="25" customHeight="1" spans="1:8">
      <c r="A311" s="230"/>
      <c r="B311" s="230" t="s">
        <v>3703</v>
      </c>
      <c r="C311" s="230" t="s">
        <v>4106</v>
      </c>
      <c r="D311" s="230" t="s">
        <v>345</v>
      </c>
      <c r="E311" s="230">
        <v>4</v>
      </c>
      <c r="F311" s="230">
        <v>1320</v>
      </c>
      <c r="G311" s="784">
        <v>5280</v>
      </c>
      <c r="H311" s="230"/>
    </row>
    <row r="312" ht="25" customHeight="1" spans="1:8">
      <c r="A312" s="230"/>
      <c r="B312" s="230" t="s">
        <v>3705</v>
      </c>
      <c r="C312" s="230" t="s">
        <v>4107</v>
      </c>
      <c r="D312" s="230" t="s">
        <v>345</v>
      </c>
      <c r="E312" s="230">
        <v>2</v>
      </c>
      <c r="F312" s="230">
        <v>1980</v>
      </c>
      <c r="G312" s="784">
        <v>3960</v>
      </c>
      <c r="H312" s="230"/>
    </row>
    <row r="313" ht="25" customHeight="1" spans="1:8">
      <c r="A313" s="230"/>
      <c r="B313" s="230" t="s">
        <v>4108</v>
      </c>
      <c r="C313" s="230" t="s">
        <v>4121</v>
      </c>
      <c r="D313" s="230" t="s">
        <v>345</v>
      </c>
      <c r="E313" s="230">
        <v>3</v>
      </c>
      <c r="F313" s="230">
        <v>1960</v>
      </c>
      <c r="G313" s="784">
        <v>5880</v>
      </c>
      <c r="H313" s="230"/>
    </row>
    <row r="314" ht="25" customHeight="1" spans="1:8">
      <c r="A314" s="230"/>
      <c r="B314" s="230" t="s">
        <v>3707</v>
      </c>
      <c r="C314" s="230" t="s">
        <v>4109</v>
      </c>
      <c r="D314" s="230" t="s">
        <v>345</v>
      </c>
      <c r="E314" s="230">
        <v>1</v>
      </c>
      <c r="F314" s="230">
        <v>2250</v>
      </c>
      <c r="G314" s="784">
        <v>2250</v>
      </c>
      <c r="H314" s="230"/>
    </row>
    <row r="315" ht="25" customHeight="1" spans="1:8">
      <c r="A315" s="230"/>
      <c r="B315" s="230" t="s">
        <v>3707</v>
      </c>
      <c r="C315" s="230" t="s">
        <v>4110</v>
      </c>
      <c r="D315" s="230" t="s">
        <v>345</v>
      </c>
      <c r="E315" s="230">
        <v>1</v>
      </c>
      <c r="F315" s="230">
        <v>2160</v>
      </c>
      <c r="G315" s="784">
        <v>2160</v>
      </c>
      <c r="H315" s="230"/>
    </row>
    <row r="316" ht="25" customHeight="1" spans="1:8">
      <c r="A316" s="230"/>
      <c r="B316" s="230" t="s">
        <v>3707</v>
      </c>
      <c r="C316" s="230" t="s">
        <v>4111</v>
      </c>
      <c r="D316" s="230" t="s">
        <v>345</v>
      </c>
      <c r="E316" s="230">
        <v>3</v>
      </c>
      <c r="F316" s="230">
        <v>2400</v>
      </c>
      <c r="G316" s="784">
        <v>7200</v>
      </c>
      <c r="H316" s="230"/>
    </row>
    <row r="317" s="780" customFormat="1" ht="25" customHeight="1" spans="1:8">
      <c r="A317" s="229"/>
      <c r="B317" s="229" t="s">
        <v>503</v>
      </c>
      <c r="C317" s="229"/>
      <c r="D317" s="229"/>
      <c r="E317" s="229">
        <f xml:space="preserve">SUM(E4:E316)</f>
        <v>5556</v>
      </c>
      <c r="F317" s="229"/>
      <c r="G317" s="783">
        <f xml:space="preserve">SUM(G4:G316)</f>
        <v>5139044.85</v>
      </c>
      <c r="H317" s="229"/>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001"/>
  <sheetViews>
    <sheetView view="pageBreakPreview" zoomScaleNormal="100" workbookViewId="0">
      <pane ySplit="2" topLeftCell="A3" activePane="bottomLeft" state="frozen"/>
      <selection/>
      <selection pane="bottomLeft" activeCell="C124" sqref="$A1:$XFD1048576"/>
    </sheetView>
  </sheetViews>
  <sheetFormatPr defaultColWidth="9" defaultRowHeight="25" customHeight="1"/>
  <cols>
    <col min="1" max="1" width="9" style="44"/>
    <col min="2" max="2" width="26" style="44" customWidth="1"/>
    <col min="3" max="3" width="28" style="44" customWidth="1"/>
    <col min="4" max="4" width="9" style="44"/>
    <col min="5" max="6" width="9.38333333333333" style="44"/>
    <col min="7" max="7" width="12.6333333333333" style="762"/>
    <col min="8" max="8" width="9" style="44"/>
    <col min="9" max="9" width="15.75" style="44" hidden="1" customWidth="1"/>
    <col min="10" max="10" width="13.3833333333333" style="44" customWidth="1"/>
    <col min="11" max="11" width="11.5" style="44"/>
    <col min="12" max="16384" width="9" style="44"/>
  </cols>
  <sheetData>
    <row r="1" s="44" customFormat="1" customHeight="1" spans="1:14">
      <c r="A1" s="763" t="s">
        <v>4123</v>
      </c>
      <c r="B1" s="764"/>
      <c r="C1" s="764"/>
      <c r="D1" s="764"/>
      <c r="E1" s="764"/>
      <c r="F1" s="764"/>
      <c r="G1" s="765"/>
      <c r="H1" s="764"/>
      <c r="I1" s="222"/>
      <c r="J1" s="53" t="s">
        <v>733</v>
      </c>
      <c r="K1" s="53"/>
      <c r="L1" s="53" t="s">
        <v>734</v>
      </c>
      <c r="M1" s="53"/>
    </row>
    <row r="2" s="44" customFormat="1" customHeight="1" spans="1:14">
      <c r="A2" s="245" t="s">
        <v>33</v>
      </c>
      <c r="B2" s="245" t="s">
        <v>3242</v>
      </c>
      <c r="C2" s="245" t="s">
        <v>504</v>
      </c>
      <c r="D2" s="245" t="s">
        <v>150</v>
      </c>
      <c r="E2" s="245" t="s">
        <v>151</v>
      </c>
      <c r="F2" s="245" t="s">
        <v>3722</v>
      </c>
      <c r="G2" s="766" t="s">
        <v>4122</v>
      </c>
      <c r="H2" s="245" t="s">
        <v>37</v>
      </c>
      <c r="I2" s="245" t="s">
        <v>738</v>
      </c>
      <c r="J2" s="57" t="s">
        <v>739</v>
      </c>
      <c r="K2" s="57" t="s">
        <v>740</v>
      </c>
      <c r="L2" s="57" t="s">
        <v>739</v>
      </c>
      <c r="M2" s="57" t="s">
        <v>740</v>
      </c>
    </row>
    <row r="3" s="761" customFormat="1" hidden="1" customHeight="1" spans="1:14">
      <c r="A3" s="248">
        <v>1</v>
      </c>
      <c r="B3" s="585" t="s">
        <v>741</v>
      </c>
      <c r="C3" s="248"/>
      <c r="D3" s="248"/>
      <c r="E3" s="586">
        <f xml:space="preserve">SUM(E4:E584)</f>
        <v>2686</v>
      </c>
      <c r="F3" s="248"/>
      <c r="G3" s="586">
        <f xml:space="preserve">SUM(G4:G584)</f>
        <v>2995539.35</v>
      </c>
      <c r="H3" s="142"/>
      <c r="I3" s="142"/>
      <c r="J3" s="159"/>
    </row>
    <row r="4" s="761" customFormat="1" hidden="1" customHeight="1" outlineLevel="1" spans="1:14">
      <c r="A4" s="245" t="s">
        <v>38</v>
      </c>
      <c r="B4" s="245" t="s">
        <v>3244</v>
      </c>
      <c r="C4" s="142"/>
      <c r="D4" s="142"/>
      <c r="E4" s="142"/>
      <c r="F4" s="142"/>
      <c r="G4" s="145"/>
      <c r="H4" s="142"/>
      <c r="I4" s="142"/>
      <c r="J4" s="159"/>
    </row>
    <row r="5" s="761" customFormat="1" hidden="1" customHeight="1" outlineLevel="2" spans="1:14">
      <c r="A5" s="142" t="s">
        <v>4124</v>
      </c>
      <c r="B5" s="142" t="s">
        <v>4125</v>
      </c>
      <c r="C5" s="142"/>
      <c r="D5" s="142"/>
      <c r="E5" s="142"/>
      <c r="F5" s="142"/>
      <c r="G5" s="145"/>
      <c r="H5" s="142"/>
      <c r="I5" s="142"/>
      <c r="J5" s="159"/>
    </row>
    <row r="6" s="761" customFormat="1" hidden="1" customHeight="1" outlineLevel="2" spans="1:14">
      <c r="A6" s="142"/>
      <c r="B6" s="142" t="s">
        <v>4126</v>
      </c>
      <c r="C6" s="142"/>
      <c r="D6" s="142"/>
      <c r="E6" s="142"/>
      <c r="F6" s="142"/>
      <c r="G6" s="145"/>
      <c r="H6" s="142"/>
      <c r="I6" s="142"/>
      <c r="J6" s="159"/>
    </row>
    <row r="7" s="44" customFormat="1" hidden="1" customHeight="1" outlineLevel="2" spans="1:14">
      <c r="A7" s="196" t="s">
        <v>4127</v>
      </c>
      <c r="B7" s="179" t="s">
        <v>3688</v>
      </c>
      <c r="C7" s="196" t="s">
        <v>3689</v>
      </c>
      <c r="D7" s="179" t="s">
        <v>345</v>
      </c>
      <c r="E7" s="196">
        <v>1</v>
      </c>
      <c r="F7" s="196">
        <v>540</v>
      </c>
      <c r="G7" s="206">
        <f xml:space="preserve">E7*F7</f>
        <v>540</v>
      </c>
      <c r="H7" s="179" t="s">
        <v>4128</v>
      </c>
      <c r="I7" s="179" t="s">
        <v>762</v>
      </c>
      <c r="J7" s="166">
        <f xml:space="preserve">ROUND(E7/1200*600,0)</f>
        <v>1</v>
      </c>
      <c r="K7" s="44">
        <f t="shared" ref="K7:K70" si="0" xml:space="preserve">J7*F7</f>
        <v>540</v>
      </c>
      <c r="N7" s="44">
        <f t="shared" ref="N7:N70" si="1" xml:space="preserve">ROUND(J7,0)</f>
        <v>1</v>
      </c>
    </row>
    <row r="8" s="44" customFormat="1" hidden="1" customHeight="1" outlineLevel="2" spans="1:14">
      <c r="A8" s="196" t="s">
        <v>4129</v>
      </c>
      <c r="B8" s="179" t="s">
        <v>3474</v>
      </c>
      <c r="C8" s="196" t="s">
        <v>3475</v>
      </c>
      <c r="D8" s="179" t="s">
        <v>345</v>
      </c>
      <c r="E8" s="196">
        <v>4</v>
      </c>
      <c r="F8" s="196">
        <v>960</v>
      </c>
      <c r="G8" s="206">
        <f xml:space="preserve">E8*F8</f>
        <v>3840</v>
      </c>
      <c r="H8" s="179" t="s">
        <v>4128</v>
      </c>
      <c r="I8" s="179" t="s">
        <v>762</v>
      </c>
      <c r="J8" s="166">
        <v>4</v>
      </c>
      <c r="K8" s="44">
        <f t="shared" si="0"/>
        <v>3840</v>
      </c>
      <c r="N8" s="44">
        <f t="shared" si="1"/>
        <v>4</v>
      </c>
    </row>
    <row r="9" s="44" customFormat="1" hidden="1" customHeight="1" outlineLevel="2" spans="1:14">
      <c r="A9" s="196" t="s">
        <v>4130</v>
      </c>
      <c r="B9" s="179" t="s">
        <v>3450</v>
      </c>
      <c r="C9" s="196" t="s">
        <v>3452</v>
      </c>
      <c r="D9" s="179" t="s">
        <v>345</v>
      </c>
      <c r="E9" s="196">
        <v>1</v>
      </c>
      <c r="F9" s="196">
        <v>2800</v>
      </c>
      <c r="G9" s="206">
        <f xml:space="preserve">E9*F9</f>
        <v>2800</v>
      </c>
      <c r="H9" s="179" t="s">
        <v>4128</v>
      </c>
      <c r="I9" s="179" t="s">
        <v>762</v>
      </c>
      <c r="J9" s="166">
        <v>1</v>
      </c>
      <c r="K9" s="44">
        <f t="shared" si="0"/>
        <v>2800</v>
      </c>
      <c r="N9" s="44">
        <f t="shared" si="1"/>
        <v>1</v>
      </c>
    </row>
    <row r="10" s="761" customFormat="1" hidden="1" customHeight="1" outlineLevel="2" spans="1:14">
      <c r="A10" s="142"/>
      <c r="B10" s="142" t="s">
        <v>4131</v>
      </c>
      <c r="C10" s="142"/>
      <c r="D10" s="142"/>
      <c r="E10" s="142">
        <v>0</v>
      </c>
      <c r="F10" s="142"/>
      <c r="G10" s="206"/>
      <c r="H10" s="142"/>
      <c r="I10" s="142"/>
      <c r="J10" s="166">
        <f xml:space="preserve">ROUND(E10/1200*600,0)</f>
        <v>0</v>
      </c>
      <c r="K10" s="44">
        <f t="shared" si="0"/>
        <v>0</v>
      </c>
      <c r="N10" s="44">
        <f t="shared" si="1"/>
        <v>0</v>
      </c>
    </row>
    <row r="11" s="44" customFormat="1" hidden="1" customHeight="1" outlineLevel="2" spans="1:14">
      <c r="A11" s="196" t="s">
        <v>4132</v>
      </c>
      <c r="B11" s="179" t="s">
        <v>3450</v>
      </c>
      <c r="C11" s="196" t="s">
        <v>3451</v>
      </c>
      <c r="D11" s="179" t="s">
        <v>345</v>
      </c>
      <c r="E11" s="196">
        <v>1</v>
      </c>
      <c r="F11" s="196">
        <v>3200</v>
      </c>
      <c r="G11" s="206">
        <f xml:space="preserve">E11*F11</f>
        <v>3200</v>
      </c>
      <c r="H11" s="179" t="s">
        <v>4128</v>
      </c>
      <c r="I11" s="179" t="s">
        <v>762</v>
      </c>
      <c r="J11" s="166">
        <v>1</v>
      </c>
      <c r="K11" s="44">
        <f t="shared" si="0"/>
        <v>3200</v>
      </c>
      <c r="N11" s="44">
        <f t="shared" si="1"/>
        <v>1</v>
      </c>
    </row>
    <row r="12" s="44" customFormat="1" hidden="1" customHeight="1" outlineLevel="2" spans="1:14">
      <c r="A12" s="196" t="s">
        <v>4133</v>
      </c>
      <c r="B12" s="179" t="s">
        <v>3688</v>
      </c>
      <c r="C12" s="196" t="s">
        <v>3689</v>
      </c>
      <c r="D12" s="179" t="s">
        <v>345</v>
      </c>
      <c r="E12" s="196">
        <v>1</v>
      </c>
      <c r="F12" s="196">
        <v>540</v>
      </c>
      <c r="G12" s="206">
        <f xml:space="preserve">E12*F12</f>
        <v>540</v>
      </c>
      <c r="H12" s="179" t="s">
        <v>4128</v>
      </c>
      <c r="I12" s="179" t="s">
        <v>762</v>
      </c>
      <c r="J12" s="166">
        <f t="shared" ref="J12:J17" si="2" xml:space="preserve">ROUND(E12/1200*600,0)</f>
        <v>1</v>
      </c>
      <c r="K12" s="44">
        <f t="shared" si="0"/>
        <v>540</v>
      </c>
      <c r="N12" s="44">
        <f t="shared" si="1"/>
        <v>1</v>
      </c>
    </row>
    <row r="13" s="761" customFormat="1" hidden="1" customHeight="1" outlineLevel="2" spans="1:14">
      <c r="A13" s="142"/>
      <c r="B13" s="142" t="s">
        <v>4134</v>
      </c>
      <c r="C13" s="142"/>
      <c r="D13" s="142"/>
      <c r="E13" s="142">
        <v>0</v>
      </c>
      <c r="F13" s="142"/>
      <c r="G13" s="206"/>
      <c r="H13" s="245" t="s">
        <v>4128</v>
      </c>
      <c r="I13" s="142"/>
      <c r="J13" s="166">
        <f t="shared" si="2"/>
        <v>0</v>
      </c>
      <c r="K13" s="44">
        <f t="shared" si="0"/>
        <v>0</v>
      </c>
      <c r="N13" s="44">
        <f t="shared" si="1"/>
        <v>0</v>
      </c>
    </row>
    <row r="14" s="44" customFormat="1" hidden="1" customHeight="1" outlineLevel="2" spans="1:14">
      <c r="A14" s="196" t="s">
        <v>4135</v>
      </c>
      <c r="B14" s="179" t="s">
        <v>3688</v>
      </c>
      <c r="C14" s="196" t="s">
        <v>3689</v>
      </c>
      <c r="D14" s="179" t="s">
        <v>345</v>
      </c>
      <c r="E14" s="196">
        <v>1</v>
      </c>
      <c r="F14" s="196">
        <v>540</v>
      </c>
      <c r="G14" s="206">
        <f t="shared" ref="G14:G44" si="3" xml:space="preserve">E14*F14</f>
        <v>540</v>
      </c>
      <c r="H14" s="179" t="s">
        <v>4128</v>
      </c>
      <c r="I14" s="179" t="s">
        <v>762</v>
      </c>
      <c r="J14" s="166">
        <f t="shared" si="2"/>
        <v>1</v>
      </c>
      <c r="K14" s="44">
        <f t="shared" si="0"/>
        <v>540</v>
      </c>
      <c r="N14" s="44">
        <f t="shared" si="1"/>
        <v>1</v>
      </c>
    </row>
    <row r="15" s="44" customFormat="1" hidden="1" customHeight="1" outlineLevel="2" spans="1:14">
      <c r="A15" s="196" t="s">
        <v>4136</v>
      </c>
      <c r="B15" s="179" t="s">
        <v>3390</v>
      </c>
      <c r="C15" s="196" t="s">
        <v>3391</v>
      </c>
      <c r="D15" s="179" t="s">
        <v>345</v>
      </c>
      <c r="E15" s="196">
        <v>1</v>
      </c>
      <c r="F15" s="196">
        <v>2700</v>
      </c>
      <c r="G15" s="206">
        <f t="shared" si="3"/>
        <v>2700</v>
      </c>
      <c r="H15" s="179" t="s">
        <v>4128</v>
      </c>
      <c r="I15" s="179" t="s">
        <v>762</v>
      </c>
      <c r="J15" s="166">
        <f t="shared" si="2"/>
        <v>1</v>
      </c>
      <c r="K15" s="44">
        <f t="shared" si="0"/>
        <v>2700</v>
      </c>
      <c r="N15" s="44">
        <f t="shared" si="1"/>
        <v>1</v>
      </c>
    </row>
    <row r="16" s="44" customFormat="1" hidden="1" customHeight="1" outlineLevel="2" spans="1:14">
      <c r="A16" s="196" t="s">
        <v>4137</v>
      </c>
      <c r="B16" s="179" t="s">
        <v>3397</v>
      </c>
      <c r="C16" s="196" t="s">
        <v>3398</v>
      </c>
      <c r="D16" s="179" t="s">
        <v>345</v>
      </c>
      <c r="E16" s="196">
        <v>1</v>
      </c>
      <c r="F16" s="196">
        <v>2700</v>
      </c>
      <c r="G16" s="206">
        <f t="shared" si="3"/>
        <v>2700</v>
      </c>
      <c r="H16" s="179" t="s">
        <v>4128</v>
      </c>
      <c r="I16" s="179" t="s">
        <v>762</v>
      </c>
      <c r="J16" s="166">
        <f t="shared" si="2"/>
        <v>1</v>
      </c>
      <c r="K16" s="44">
        <f t="shared" si="0"/>
        <v>2700</v>
      </c>
      <c r="N16" s="44">
        <f t="shared" si="1"/>
        <v>1</v>
      </c>
    </row>
    <row r="17" s="44" customFormat="1" hidden="1" customHeight="1" outlineLevel="2" spans="1:14">
      <c r="A17" s="196" t="s">
        <v>4138</v>
      </c>
      <c r="B17" s="179" t="s">
        <v>3528</v>
      </c>
      <c r="C17" s="196" t="s">
        <v>3530</v>
      </c>
      <c r="D17" s="179" t="s">
        <v>345</v>
      </c>
      <c r="E17" s="196">
        <v>1</v>
      </c>
      <c r="F17" s="196">
        <v>2560</v>
      </c>
      <c r="G17" s="206">
        <f t="shared" si="3"/>
        <v>2560</v>
      </c>
      <c r="H17" s="179" t="s">
        <v>4128</v>
      </c>
      <c r="I17" s="179" t="s">
        <v>762</v>
      </c>
      <c r="J17" s="166">
        <f t="shared" si="2"/>
        <v>1</v>
      </c>
      <c r="K17" s="44">
        <f t="shared" si="0"/>
        <v>2560</v>
      </c>
      <c r="N17" s="44">
        <f t="shared" si="1"/>
        <v>1</v>
      </c>
    </row>
    <row r="18" s="44" customFormat="1" hidden="1" customHeight="1" outlineLevel="2" spans="1:14">
      <c r="A18" s="196" t="s">
        <v>4139</v>
      </c>
      <c r="B18" s="179" t="s">
        <v>3290</v>
      </c>
      <c r="C18" s="196" t="s">
        <v>3293</v>
      </c>
      <c r="D18" s="179" t="s">
        <v>345</v>
      </c>
      <c r="E18" s="196">
        <v>1</v>
      </c>
      <c r="F18" s="196">
        <v>2970</v>
      </c>
      <c r="G18" s="206">
        <f t="shared" si="3"/>
        <v>2970</v>
      </c>
      <c r="H18" s="179" t="s">
        <v>4128</v>
      </c>
      <c r="I18" s="179" t="s">
        <v>762</v>
      </c>
      <c r="J18" s="166">
        <v>1</v>
      </c>
      <c r="K18" s="44">
        <f t="shared" si="0"/>
        <v>2970</v>
      </c>
      <c r="N18" s="44">
        <f t="shared" si="1"/>
        <v>1</v>
      </c>
    </row>
    <row r="19" s="44" customFormat="1" hidden="1" customHeight="1" outlineLevel="2" spans="1:14">
      <c r="A19" s="196" t="s">
        <v>4140</v>
      </c>
      <c r="B19" s="179" t="s">
        <v>3528</v>
      </c>
      <c r="C19" s="196" t="s">
        <v>3529</v>
      </c>
      <c r="D19" s="179" t="s">
        <v>345</v>
      </c>
      <c r="E19" s="196">
        <v>1</v>
      </c>
      <c r="F19" s="196">
        <v>3680</v>
      </c>
      <c r="G19" s="206">
        <f t="shared" si="3"/>
        <v>3680</v>
      </c>
      <c r="H19" s="179" t="s">
        <v>4128</v>
      </c>
      <c r="I19" s="179" t="s">
        <v>762</v>
      </c>
      <c r="J19" s="166">
        <f t="shared" ref="J19:J29" si="4" xml:space="preserve">ROUND(E19/1200*600,0)</f>
        <v>1</v>
      </c>
      <c r="K19" s="44">
        <f t="shared" si="0"/>
        <v>3680</v>
      </c>
      <c r="N19" s="44">
        <f t="shared" si="1"/>
        <v>1</v>
      </c>
    </row>
    <row r="20" s="44" customFormat="1" hidden="1" customHeight="1" outlineLevel="2" spans="1:14">
      <c r="A20" s="196" t="s">
        <v>4141</v>
      </c>
      <c r="B20" s="179" t="s">
        <v>3450</v>
      </c>
      <c r="C20" s="196" t="s">
        <v>3452</v>
      </c>
      <c r="D20" s="179" t="s">
        <v>345</v>
      </c>
      <c r="E20" s="196">
        <v>1</v>
      </c>
      <c r="F20" s="196">
        <v>2800</v>
      </c>
      <c r="G20" s="206">
        <f t="shared" si="3"/>
        <v>2800</v>
      </c>
      <c r="H20" s="179" t="s">
        <v>4128</v>
      </c>
      <c r="I20" s="179" t="s">
        <v>762</v>
      </c>
      <c r="J20" s="166">
        <f t="shared" si="4"/>
        <v>1</v>
      </c>
      <c r="K20" s="44">
        <f t="shared" si="0"/>
        <v>2800</v>
      </c>
      <c r="N20" s="44">
        <f t="shared" si="1"/>
        <v>1</v>
      </c>
    </row>
    <row r="21" s="44" customFormat="1" hidden="1" customHeight="1" outlineLevel="2" spans="1:14">
      <c r="A21" s="196" t="s">
        <v>4142</v>
      </c>
      <c r="B21" s="179" t="s">
        <v>3450</v>
      </c>
      <c r="C21" s="196" t="s">
        <v>3451</v>
      </c>
      <c r="D21" s="179" t="s">
        <v>345</v>
      </c>
      <c r="E21" s="196">
        <v>1</v>
      </c>
      <c r="F21" s="196">
        <v>3200</v>
      </c>
      <c r="G21" s="206">
        <f t="shared" si="3"/>
        <v>3200</v>
      </c>
      <c r="H21" s="179" t="s">
        <v>4128</v>
      </c>
      <c r="I21" s="179" t="s">
        <v>762</v>
      </c>
      <c r="J21" s="166">
        <f t="shared" si="4"/>
        <v>1</v>
      </c>
      <c r="K21" s="44">
        <f t="shared" si="0"/>
        <v>3200</v>
      </c>
      <c r="N21" s="44">
        <f t="shared" si="1"/>
        <v>1</v>
      </c>
    </row>
    <row r="22" s="44" customFormat="1" hidden="1" customHeight="1" outlineLevel="2" spans="1:14">
      <c r="A22" s="196" t="s">
        <v>4143</v>
      </c>
      <c r="B22" s="179" t="s">
        <v>3692</v>
      </c>
      <c r="C22" s="196" t="s">
        <v>3693</v>
      </c>
      <c r="D22" s="179" t="s">
        <v>345</v>
      </c>
      <c r="E22" s="196">
        <v>1</v>
      </c>
      <c r="F22" s="196">
        <v>4800</v>
      </c>
      <c r="G22" s="206">
        <f t="shared" si="3"/>
        <v>4800</v>
      </c>
      <c r="H22" s="179" t="s">
        <v>4128</v>
      </c>
      <c r="I22" s="179" t="s">
        <v>762</v>
      </c>
      <c r="J22" s="166">
        <f t="shared" si="4"/>
        <v>1</v>
      </c>
      <c r="K22" s="44">
        <f t="shared" si="0"/>
        <v>4800</v>
      </c>
      <c r="N22" s="44">
        <f t="shared" si="1"/>
        <v>1</v>
      </c>
    </row>
    <row r="23" s="44" customFormat="1" hidden="1" customHeight="1" outlineLevel="2" spans="1:14">
      <c r="A23" s="196" t="s">
        <v>4144</v>
      </c>
      <c r="B23" s="179" t="s">
        <v>3295</v>
      </c>
      <c r="C23" s="196" t="s">
        <v>3297</v>
      </c>
      <c r="D23" s="179" t="s">
        <v>345</v>
      </c>
      <c r="E23" s="196">
        <v>1</v>
      </c>
      <c r="F23" s="196">
        <v>2880</v>
      </c>
      <c r="G23" s="206">
        <f t="shared" si="3"/>
        <v>2880</v>
      </c>
      <c r="H23" s="179" t="s">
        <v>4128</v>
      </c>
      <c r="I23" s="179" t="s">
        <v>762</v>
      </c>
      <c r="J23" s="166">
        <f t="shared" si="4"/>
        <v>1</v>
      </c>
      <c r="K23" s="44">
        <f t="shared" si="0"/>
        <v>2880</v>
      </c>
      <c r="N23" s="44">
        <f t="shared" si="1"/>
        <v>1</v>
      </c>
    </row>
    <row r="24" s="44" customFormat="1" hidden="1" customHeight="1" outlineLevel="2" spans="1:14">
      <c r="A24" s="196" t="s">
        <v>4145</v>
      </c>
      <c r="B24" s="179" t="s">
        <v>3528</v>
      </c>
      <c r="C24" s="196" t="s">
        <v>3543</v>
      </c>
      <c r="D24" s="179" t="s">
        <v>345</v>
      </c>
      <c r="E24" s="196">
        <v>1</v>
      </c>
      <c r="F24" s="196">
        <v>2960</v>
      </c>
      <c r="G24" s="206">
        <f t="shared" si="3"/>
        <v>2960</v>
      </c>
      <c r="H24" s="179" t="s">
        <v>4128</v>
      </c>
      <c r="I24" s="179" t="s">
        <v>762</v>
      </c>
      <c r="J24" s="166">
        <f t="shared" si="4"/>
        <v>1</v>
      </c>
      <c r="K24" s="44">
        <f t="shared" si="0"/>
        <v>2960</v>
      </c>
      <c r="N24" s="44">
        <f t="shared" si="1"/>
        <v>1</v>
      </c>
    </row>
    <row r="25" s="44" customFormat="1" hidden="1" customHeight="1" outlineLevel="2" spans="1:14">
      <c r="A25" s="196" t="s">
        <v>4146</v>
      </c>
      <c r="B25" s="179" t="s">
        <v>3528</v>
      </c>
      <c r="C25" s="196" t="s">
        <v>3532</v>
      </c>
      <c r="D25" s="179" t="s">
        <v>345</v>
      </c>
      <c r="E25" s="196">
        <v>1</v>
      </c>
      <c r="F25" s="196">
        <v>2640</v>
      </c>
      <c r="G25" s="206">
        <f t="shared" si="3"/>
        <v>2640</v>
      </c>
      <c r="H25" s="179" t="s">
        <v>4128</v>
      </c>
      <c r="I25" s="179" t="s">
        <v>762</v>
      </c>
      <c r="J25" s="166">
        <f t="shared" si="4"/>
        <v>1</v>
      </c>
      <c r="K25" s="44">
        <f t="shared" si="0"/>
        <v>2640</v>
      </c>
      <c r="N25" s="44">
        <f t="shared" si="1"/>
        <v>1</v>
      </c>
    </row>
    <row r="26" s="44" customFormat="1" hidden="1" customHeight="1" outlineLevel="2" spans="1:14">
      <c r="A26" s="196" t="s">
        <v>4147</v>
      </c>
      <c r="B26" s="179" t="s">
        <v>3528</v>
      </c>
      <c r="C26" s="196" t="s">
        <v>3550</v>
      </c>
      <c r="D26" s="179" t="s">
        <v>345</v>
      </c>
      <c r="E26" s="196">
        <v>1</v>
      </c>
      <c r="F26" s="196">
        <v>3200</v>
      </c>
      <c r="G26" s="206">
        <f t="shared" si="3"/>
        <v>3200</v>
      </c>
      <c r="H26" s="179" t="s">
        <v>4128</v>
      </c>
      <c r="I26" s="179" t="s">
        <v>762</v>
      </c>
      <c r="J26" s="166">
        <f t="shared" si="4"/>
        <v>1</v>
      </c>
      <c r="K26" s="44">
        <f t="shared" si="0"/>
        <v>3200</v>
      </c>
      <c r="N26" s="44">
        <f t="shared" si="1"/>
        <v>1</v>
      </c>
    </row>
    <row r="27" s="44" customFormat="1" hidden="1" customHeight="1" outlineLevel="2" spans="1:14">
      <c r="A27" s="196" t="s">
        <v>4148</v>
      </c>
      <c r="B27" s="179" t="s">
        <v>3310</v>
      </c>
      <c r="C27" s="196" t="s">
        <v>3296</v>
      </c>
      <c r="D27" s="179" t="s">
        <v>345</v>
      </c>
      <c r="E27" s="196">
        <v>1</v>
      </c>
      <c r="F27" s="196">
        <v>3600</v>
      </c>
      <c r="G27" s="206">
        <f t="shared" si="3"/>
        <v>3600</v>
      </c>
      <c r="H27" s="179" t="s">
        <v>4128</v>
      </c>
      <c r="I27" s="179" t="s">
        <v>762</v>
      </c>
      <c r="J27" s="166">
        <f t="shared" si="4"/>
        <v>1</v>
      </c>
      <c r="K27" s="44">
        <f t="shared" si="0"/>
        <v>3600</v>
      </c>
      <c r="N27" s="44">
        <f t="shared" si="1"/>
        <v>1</v>
      </c>
    </row>
    <row r="28" s="44" customFormat="1" hidden="1" customHeight="1" outlineLevel="2" spans="1:14">
      <c r="A28" s="196" t="s">
        <v>4149</v>
      </c>
      <c r="B28" s="179" t="s">
        <v>3399</v>
      </c>
      <c r="C28" s="196" t="s">
        <v>3400</v>
      </c>
      <c r="D28" s="179" t="s">
        <v>345</v>
      </c>
      <c r="E28" s="196">
        <v>1</v>
      </c>
      <c r="F28" s="196">
        <v>1500</v>
      </c>
      <c r="G28" s="206">
        <f t="shared" si="3"/>
        <v>1500</v>
      </c>
      <c r="H28" s="179" t="s">
        <v>4128</v>
      </c>
      <c r="I28" s="179" t="s">
        <v>762</v>
      </c>
      <c r="J28" s="166">
        <f t="shared" si="4"/>
        <v>1</v>
      </c>
      <c r="K28" s="44">
        <f t="shared" si="0"/>
        <v>1500</v>
      </c>
      <c r="N28" s="44">
        <f t="shared" si="1"/>
        <v>1</v>
      </c>
    </row>
    <row r="29" s="44" customFormat="1" hidden="1" customHeight="1" outlineLevel="2" spans="1:14">
      <c r="A29" s="196" t="s">
        <v>4150</v>
      </c>
      <c r="B29" s="179" t="s">
        <v>3565</v>
      </c>
      <c r="C29" s="196" t="s">
        <v>3566</v>
      </c>
      <c r="D29" s="179" t="s">
        <v>345</v>
      </c>
      <c r="E29" s="196">
        <v>1</v>
      </c>
      <c r="F29" s="196">
        <v>7250</v>
      </c>
      <c r="G29" s="206">
        <f t="shared" si="3"/>
        <v>7250</v>
      </c>
      <c r="H29" s="179" t="s">
        <v>4128</v>
      </c>
      <c r="I29" s="179" t="s">
        <v>762</v>
      </c>
      <c r="J29" s="166">
        <f t="shared" si="4"/>
        <v>1</v>
      </c>
      <c r="K29" s="44">
        <f t="shared" si="0"/>
        <v>7250</v>
      </c>
      <c r="N29" s="44">
        <f t="shared" si="1"/>
        <v>1</v>
      </c>
    </row>
    <row r="30" s="44" customFormat="1" hidden="1" customHeight="1" outlineLevel="2" spans="1:14">
      <c r="A30" s="196" t="s">
        <v>4151</v>
      </c>
      <c r="B30" s="179" t="s">
        <v>3528</v>
      </c>
      <c r="C30" s="196" t="s">
        <v>3535</v>
      </c>
      <c r="D30" s="179" t="s">
        <v>345</v>
      </c>
      <c r="E30" s="196">
        <v>1</v>
      </c>
      <c r="F30" s="196">
        <v>2720</v>
      </c>
      <c r="G30" s="206">
        <f t="shared" si="3"/>
        <v>2720</v>
      </c>
      <c r="H30" s="179" t="s">
        <v>4128</v>
      </c>
      <c r="I30" s="179" t="s">
        <v>762</v>
      </c>
      <c r="J30" s="166">
        <v>1</v>
      </c>
      <c r="K30" s="44">
        <f t="shared" si="0"/>
        <v>2720</v>
      </c>
      <c r="N30" s="44">
        <f t="shared" si="1"/>
        <v>1</v>
      </c>
    </row>
    <row r="31" s="44" customFormat="1" hidden="1" customHeight="1" outlineLevel="2" spans="1:14">
      <c r="A31" s="196" t="s">
        <v>4152</v>
      </c>
      <c r="B31" s="179" t="s">
        <v>3483</v>
      </c>
      <c r="C31" s="196" t="s">
        <v>3484</v>
      </c>
      <c r="D31" s="179" t="s">
        <v>345</v>
      </c>
      <c r="E31" s="196">
        <v>1</v>
      </c>
      <c r="F31" s="196">
        <v>4775</v>
      </c>
      <c r="G31" s="206">
        <f t="shared" si="3"/>
        <v>4775</v>
      </c>
      <c r="H31" s="179" t="s">
        <v>4128</v>
      </c>
      <c r="I31" s="179" t="s">
        <v>762</v>
      </c>
      <c r="J31" s="166">
        <f xml:space="preserve">ROUND(E31/1200*600,0)</f>
        <v>1</v>
      </c>
      <c r="K31" s="44">
        <f t="shared" si="0"/>
        <v>4775</v>
      </c>
      <c r="N31" s="44">
        <f t="shared" si="1"/>
        <v>1</v>
      </c>
    </row>
    <row r="32" s="44" customFormat="1" hidden="1" customHeight="1" outlineLevel="2" spans="1:14">
      <c r="A32" s="196" t="s">
        <v>4153</v>
      </c>
      <c r="B32" s="179" t="s">
        <v>4154</v>
      </c>
      <c r="C32" s="196" t="s">
        <v>3697</v>
      </c>
      <c r="D32" s="179" t="s">
        <v>345</v>
      </c>
      <c r="E32" s="196">
        <v>4</v>
      </c>
      <c r="F32" s="196">
        <v>480</v>
      </c>
      <c r="G32" s="206">
        <f t="shared" si="3"/>
        <v>1920</v>
      </c>
      <c r="H32" s="179" t="s">
        <v>4128</v>
      </c>
      <c r="I32" s="179" t="s">
        <v>762</v>
      </c>
      <c r="J32" s="166">
        <v>4</v>
      </c>
      <c r="K32" s="44">
        <f t="shared" si="0"/>
        <v>1920</v>
      </c>
      <c r="N32" s="44">
        <f t="shared" si="1"/>
        <v>4</v>
      </c>
    </row>
    <row r="33" s="44" customFormat="1" hidden="1" customHeight="1" outlineLevel="2" spans="1:14">
      <c r="A33" s="196" t="s">
        <v>4155</v>
      </c>
      <c r="B33" s="179" t="s">
        <v>3956</v>
      </c>
      <c r="C33" s="266" t="s">
        <v>4156</v>
      </c>
      <c r="D33" s="179" t="s">
        <v>345</v>
      </c>
      <c r="E33" s="196">
        <v>1</v>
      </c>
      <c r="F33" s="196">
        <v>5000</v>
      </c>
      <c r="G33" s="206">
        <f t="shared" si="3"/>
        <v>5000</v>
      </c>
      <c r="H33" s="196"/>
      <c r="I33" s="196"/>
      <c r="J33" s="166">
        <f t="shared" ref="J33:J48" si="5" xml:space="preserve">ROUND(E33/1200*600,0)</f>
        <v>1</v>
      </c>
      <c r="K33" s="44">
        <f t="shared" si="0"/>
        <v>5000</v>
      </c>
      <c r="N33" s="44">
        <f t="shared" si="1"/>
        <v>1</v>
      </c>
    </row>
    <row r="34" s="44" customFormat="1" hidden="1" customHeight="1" outlineLevel="2" spans="1:14">
      <c r="A34" s="196" t="s">
        <v>4157</v>
      </c>
      <c r="B34" s="179" t="s">
        <v>3915</v>
      </c>
      <c r="C34" s="266" t="s">
        <v>330</v>
      </c>
      <c r="D34" s="179" t="s">
        <v>345</v>
      </c>
      <c r="E34" s="196">
        <v>1</v>
      </c>
      <c r="F34" s="196">
        <v>2920</v>
      </c>
      <c r="G34" s="206">
        <f t="shared" si="3"/>
        <v>2920</v>
      </c>
      <c r="H34" s="196"/>
      <c r="I34" s="196"/>
      <c r="J34" s="166">
        <f t="shared" si="5"/>
        <v>1</v>
      </c>
      <c r="K34" s="44">
        <f t="shared" si="0"/>
        <v>2920</v>
      </c>
      <c r="N34" s="44">
        <f t="shared" si="1"/>
        <v>1</v>
      </c>
    </row>
    <row r="35" s="44" customFormat="1" hidden="1" customHeight="1" outlineLevel="2" spans="1:14">
      <c r="A35" s="196" t="s">
        <v>4158</v>
      </c>
      <c r="B35" s="179" t="s">
        <v>3809</v>
      </c>
      <c r="C35" s="196" t="s">
        <v>4159</v>
      </c>
      <c r="D35" s="179" t="s">
        <v>345</v>
      </c>
      <c r="E35" s="196">
        <v>1</v>
      </c>
      <c r="F35" s="196">
        <v>14000</v>
      </c>
      <c r="G35" s="206">
        <f t="shared" si="3"/>
        <v>14000</v>
      </c>
      <c r="H35" s="196"/>
      <c r="I35" s="196"/>
      <c r="J35" s="166">
        <f t="shared" si="5"/>
        <v>1</v>
      </c>
      <c r="K35" s="44">
        <f t="shared" si="0"/>
        <v>14000</v>
      </c>
      <c r="N35" s="44">
        <f t="shared" si="1"/>
        <v>1</v>
      </c>
    </row>
    <row r="36" s="44" customFormat="1" hidden="1" customHeight="1" outlineLevel="2" spans="1:14">
      <c r="A36" s="196" t="s">
        <v>4160</v>
      </c>
      <c r="B36" s="179" t="s">
        <v>3951</v>
      </c>
      <c r="C36" s="266" t="s">
        <v>4161</v>
      </c>
      <c r="D36" s="179" t="s">
        <v>345</v>
      </c>
      <c r="E36" s="196">
        <v>1</v>
      </c>
      <c r="F36" s="196">
        <v>20700</v>
      </c>
      <c r="G36" s="206">
        <f t="shared" si="3"/>
        <v>20700</v>
      </c>
      <c r="H36" s="196"/>
      <c r="I36" s="196"/>
      <c r="J36" s="166">
        <f t="shared" si="5"/>
        <v>1</v>
      </c>
      <c r="K36" s="44">
        <f t="shared" si="0"/>
        <v>20700</v>
      </c>
      <c r="N36" s="44">
        <f t="shared" si="1"/>
        <v>1</v>
      </c>
    </row>
    <row r="37" s="44" customFormat="1" hidden="1" customHeight="1" outlineLevel="2" spans="1:14">
      <c r="A37" s="196" t="s">
        <v>4162</v>
      </c>
      <c r="B37" s="179" t="s">
        <v>4108</v>
      </c>
      <c r="C37" s="266" t="s">
        <v>4163</v>
      </c>
      <c r="D37" s="179" t="s">
        <v>345</v>
      </c>
      <c r="E37" s="196">
        <v>1</v>
      </c>
      <c r="F37" s="196">
        <v>1960</v>
      </c>
      <c r="G37" s="206">
        <f t="shared" si="3"/>
        <v>1960</v>
      </c>
      <c r="H37" s="196"/>
      <c r="I37" s="196"/>
      <c r="J37" s="166">
        <f t="shared" si="5"/>
        <v>1</v>
      </c>
      <c r="K37" s="44">
        <f t="shared" si="0"/>
        <v>1960</v>
      </c>
      <c r="N37" s="44">
        <f t="shared" si="1"/>
        <v>1</v>
      </c>
    </row>
    <row r="38" s="44" customFormat="1" hidden="1" customHeight="1" outlineLevel="2" spans="1:14">
      <c r="A38" s="196" t="s">
        <v>4164</v>
      </c>
      <c r="B38" s="179" t="s">
        <v>4095</v>
      </c>
      <c r="C38" s="266" t="s">
        <v>4165</v>
      </c>
      <c r="D38" s="179" t="s">
        <v>345</v>
      </c>
      <c r="E38" s="196">
        <v>1</v>
      </c>
      <c r="F38" s="196">
        <v>8900</v>
      </c>
      <c r="G38" s="206">
        <f t="shared" si="3"/>
        <v>8900</v>
      </c>
      <c r="H38" s="196"/>
      <c r="I38" s="196"/>
      <c r="J38" s="166">
        <f t="shared" si="5"/>
        <v>1</v>
      </c>
      <c r="K38" s="44">
        <f t="shared" si="0"/>
        <v>8900</v>
      </c>
      <c r="N38" s="44">
        <f t="shared" si="1"/>
        <v>1</v>
      </c>
    </row>
    <row r="39" s="44" customFormat="1" hidden="1" customHeight="1" outlineLevel="2" spans="1:14">
      <c r="A39" s="196" t="s">
        <v>4166</v>
      </c>
      <c r="B39" s="179" t="s">
        <v>4074</v>
      </c>
      <c r="C39" s="266" t="s">
        <v>4118</v>
      </c>
      <c r="D39" s="179" t="s">
        <v>345</v>
      </c>
      <c r="E39" s="196">
        <v>1</v>
      </c>
      <c r="F39" s="196">
        <v>10620</v>
      </c>
      <c r="G39" s="206">
        <f t="shared" si="3"/>
        <v>10620</v>
      </c>
      <c r="H39" s="196"/>
      <c r="I39" s="196"/>
      <c r="J39" s="166">
        <f t="shared" si="5"/>
        <v>1</v>
      </c>
      <c r="K39" s="44">
        <f t="shared" si="0"/>
        <v>10620</v>
      </c>
      <c r="N39" s="44">
        <f t="shared" si="1"/>
        <v>1</v>
      </c>
    </row>
    <row r="40" s="44" customFormat="1" hidden="1" customHeight="1" outlineLevel="2" spans="1:14">
      <c r="A40" s="196" t="s">
        <v>4167</v>
      </c>
      <c r="B40" s="179" t="s">
        <v>3884</v>
      </c>
      <c r="C40" s="266" t="s">
        <v>4168</v>
      </c>
      <c r="D40" s="179" t="s">
        <v>345</v>
      </c>
      <c r="E40" s="196">
        <v>1</v>
      </c>
      <c r="F40" s="196">
        <v>24400</v>
      </c>
      <c r="G40" s="206">
        <f t="shared" si="3"/>
        <v>24400</v>
      </c>
      <c r="H40" s="196"/>
      <c r="I40" s="196"/>
      <c r="J40" s="166">
        <f t="shared" si="5"/>
        <v>1</v>
      </c>
      <c r="K40" s="44">
        <f t="shared" si="0"/>
        <v>24400</v>
      </c>
      <c r="N40" s="44">
        <f t="shared" si="1"/>
        <v>1</v>
      </c>
    </row>
    <row r="41" s="44" customFormat="1" hidden="1" customHeight="1" outlineLevel="2" spans="1:14">
      <c r="A41" s="196" t="s">
        <v>4169</v>
      </c>
      <c r="B41" s="179" t="s">
        <v>3920</v>
      </c>
      <c r="C41" s="266" t="s">
        <v>330</v>
      </c>
      <c r="D41" s="179" t="s">
        <v>345</v>
      </c>
      <c r="E41" s="196">
        <v>1</v>
      </c>
      <c r="F41" s="196">
        <v>330</v>
      </c>
      <c r="G41" s="206">
        <f t="shared" si="3"/>
        <v>330</v>
      </c>
      <c r="H41" s="196"/>
      <c r="I41" s="196"/>
      <c r="J41" s="166">
        <f t="shared" si="5"/>
        <v>1</v>
      </c>
      <c r="K41" s="44">
        <f t="shared" si="0"/>
        <v>330</v>
      </c>
      <c r="N41" s="44">
        <f t="shared" si="1"/>
        <v>1</v>
      </c>
    </row>
    <row r="42" s="44" customFormat="1" hidden="1" customHeight="1" outlineLevel="2" spans="1:14">
      <c r="A42" s="196" t="s">
        <v>4170</v>
      </c>
      <c r="B42" s="179" t="s">
        <v>3932</v>
      </c>
      <c r="C42" s="266" t="s">
        <v>330</v>
      </c>
      <c r="D42" s="179" t="s">
        <v>345</v>
      </c>
      <c r="E42" s="196">
        <v>1</v>
      </c>
      <c r="F42" s="196">
        <v>8500</v>
      </c>
      <c r="G42" s="206">
        <f t="shared" si="3"/>
        <v>8500</v>
      </c>
      <c r="H42" s="196"/>
      <c r="I42" s="196"/>
      <c r="J42" s="166">
        <f t="shared" si="5"/>
        <v>1</v>
      </c>
      <c r="K42" s="44">
        <f t="shared" si="0"/>
        <v>8500</v>
      </c>
      <c r="N42" s="44">
        <f t="shared" si="1"/>
        <v>1</v>
      </c>
    </row>
    <row r="43" s="44" customFormat="1" hidden="1" customHeight="1" outlineLevel="2" spans="1:14">
      <c r="A43" s="196" t="s">
        <v>4171</v>
      </c>
      <c r="B43" s="179" t="s">
        <v>3448</v>
      </c>
      <c r="C43" s="196" t="s">
        <v>3449</v>
      </c>
      <c r="D43" s="179" t="s">
        <v>345</v>
      </c>
      <c r="E43" s="196">
        <v>1</v>
      </c>
      <c r="F43" s="196">
        <v>4500</v>
      </c>
      <c r="G43" s="206">
        <f t="shared" si="3"/>
        <v>4500</v>
      </c>
      <c r="H43" s="196"/>
      <c r="I43" s="196"/>
      <c r="J43" s="166">
        <f t="shared" si="5"/>
        <v>1</v>
      </c>
      <c r="K43" s="44">
        <f t="shared" si="0"/>
        <v>4500</v>
      </c>
      <c r="N43" s="44">
        <f t="shared" si="1"/>
        <v>1</v>
      </c>
    </row>
    <row r="44" s="44" customFormat="1" hidden="1" customHeight="1" outlineLevel="2" spans="1:14">
      <c r="A44" s="196" t="s">
        <v>4172</v>
      </c>
      <c r="B44" s="179" t="s">
        <v>3457</v>
      </c>
      <c r="C44" s="196" t="s">
        <v>3458</v>
      </c>
      <c r="D44" s="179" t="s">
        <v>345</v>
      </c>
      <c r="E44" s="196">
        <v>1</v>
      </c>
      <c r="F44" s="196">
        <v>3300</v>
      </c>
      <c r="G44" s="206">
        <f t="shared" si="3"/>
        <v>3300</v>
      </c>
      <c r="H44" s="196"/>
      <c r="I44" s="196"/>
      <c r="J44" s="166">
        <f t="shared" si="5"/>
        <v>1</v>
      </c>
      <c r="K44" s="44">
        <f t="shared" si="0"/>
        <v>3300</v>
      </c>
      <c r="N44" s="44">
        <f t="shared" si="1"/>
        <v>1</v>
      </c>
    </row>
    <row r="45" s="761" customFormat="1" hidden="1" customHeight="1" outlineLevel="2" spans="1:14">
      <c r="A45" s="142"/>
      <c r="B45" s="142" t="s">
        <v>4173</v>
      </c>
      <c r="C45" s="142"/>
      <c r="D45" s="142"/>
      <c r="E45" s="142">
        <v>0</v>
      </c>
      <c r="F45" s="142"/>
      <c r="G45" s="206"/>
      <c r="H45" s="142"/>
      <c r="I45" s="142"/>
      <c r="J45" s="166">
        <f t="shared" si="5"/>
        <v>0</v>
      </c>
      <c r="K45" s="44">
        <f t="shared" si="0"/>
        <v>0</v>
      </c>
      <c r="N45" s="44">
        <f t="shared" si="1"/>
        <v>0</v>
      </c>
    </row>
    <row r="46" s="44" customFormat="1" hidden="1" customHeight="1" outlineLevel="2" spans="1:14">
      <c r="A46" s="196" t="s">
        <v>4174</v>
      </c>
      <c r="B46" s="179" t="s">
        <v>3450</v>
      </c>
      <c r="C46" s="196" t="s">
        <v>3451</v>
      </c>
      <c r="D46" s="179" t="s">
        <v>345</v>
      </c>
      <c r="E46" s="196">
        <v>1</v>
      </c>
      <c r="F46" s="196">
        <v>3200</v>
      </c>
      <c r="G46" s="206">
        <f xml:space="preserve">E46*F46</f>
        <v>3200</v>
      </c>
      <c r="H46" s="179" t="s">
        <v>4128</v>
      </c>
      <c r="I46" s="179" t="s">
        <v>762</v>
      </c>
      <c r="J46" s="166">
        <f t="shared" si="5"/>
        <v>1</v>
      </c>
      <c r="K46" s="44">
        <f t="shared" si="0"/>
        <v>3200</v>
      </c>
      <c r="N46" s="44">
        <f t="shared" si="1"/>
        <v>1</v>
      </c>
    </row>
    <row r="47" s="44" customFormat="1" hidden="1" customHeight="1" outlineLevel="2" spans="1:14">
      <c r="A47" s="196" t="s">
        <v>4175</v>
      </c>
      <c r="B47" s="179" t="s">
        <v>3450</v>
      </c>
      <c r="C47" s="196" t="s">
        <v>3452</v>
      </c>
      <c r="D47" s="179" t="s">
        <v>345</v>
      </c>
      <c r="E47" s="196">
        <v>1</v>
      </c>
      <c r="F47" s="196">
        <v>2800</v>
      </c>
      <c r="G47" s="206">
        <f xml:space="preserve">E47*F47</f>
        <v>2800</v>
      </c>
      <c r="H47" s="179" t="s">
        <v>4128</v>
      </c>
      <c r="I47" s="179" t="s">
        <v>762</v>
      </c>
      <c r="J47" s="166">
        <f t="shared" si="5"/>
        <v>1</v>
      </c>
      <c r="K47" s="44">
        <f t="shared" si="0"/>
        <v>2800</v>
      </c>
      <c r="N47" s="44">
        <f t="shared" si="1"/>
        <v>1</v>
      </c>
    </row>
    <row r="48" s="44" customFormat="1" hidden="1" customHeight="1" outlineLevel="2" spans="1:14">
      <c r="A48" s="196" t="s">
        <v>4176</v>
      </c>
      <c r="B48" s="179" t="s">
        <v>3450</v>
      </c>
      <c r="C48" s="196" t="s">
        <v>3451</v>
      </c>
      <c r="D48" s="179" t="s">
        <v>345</v>
      </c>
      <c r="E48" s="196">
        <v>1</v>
      </c>
      <c r="F48" s="196">
        <v>3200</v>
      </c>
      <c r="G48" s="206">
        <f xml:space="preserve">E48*F48</f>
        <v>3200</v>
      </c>
      <c r="H48" s="179" t="s">
        <v>4128</v>
      </c>
      <c r="I48" s="179" t="s">
        <v>762</v>
      </c>
      <c r="J48" s="166">
        <f t="shared" si="5"/>
        <v>1</v>
      </c>
      <c r="K48" s="44">
        <f t="shared" si="0"/>
        <v>3200</v>
      </c>
      <c r="N48" s="44">
        <f t="shared" si="1"/>
        <v>1</v>
      </c>
    </row>
    <row r="49" s="44" customFormat="1" hidden="1" customHeight="1" outlineLevel="2" spans="1:14">
      <c r="A49" s="196" t="s">
        <v>4177</v>
      </c>
      <c r="B49" s="179" t="s">
        <v>3450</v>
      </c>
      <c r="C49" s="196" t="s">
        <v>3452</v>
      </c>
      <c r="D49" s="179" t="s">
        <v>345</v>
      </c>
      <c r="E49" s="196">
        <v>1</v>
      </c>
      <c r="F49" s="196">
        <v>2800</v>
      </c>
      <c r="G49" s="206">
        <f xml:space="preserve">E49*F49</f>
        <v>2800</v>
      </c>
      <c r="H49" s="179" t="s">
        <v>4128</v>
      </c>
      <c r="I49" s="179" t="s">
        <v>762</v>
      </c>
      <c r="J49" s="166">
        <v>1</v>
      </c>
      <c r="K49" s="44">
        <f t="shared" si="0"/>
        <v>2800</v>
      </c>
      <c r="N49" s="44">
        <f t="shared" si="1"/>
        <v>1</v>
      </c>
    </row>
    <row r="50" s="761" customFormat="1" hidden="1" customHeight="1" outlineLevel="2" spans="1:14">
      <c r="A50" s="142"/>
      <c r="B50" s="142" t="s">
        <v>4178</v>
      </c>
      <c r="C50" s="142"/>
      <c r="D50" s="142"/>
      <c r="E50" s="142">
        <v>0</v>
      </c>
      <c r="F50" s="142"/>
      <c r="G50" s="206"/>
      <c r="H50" s="142"/>
      <c r="I50" s="142"/>
      <c r="J50" s="166">
        <f t="shared" ref="J50:J83" si="6" xml:space="preserve">ROUND(E50/1200*600,0)</f>
        <v>0</v>
      </c>
      <c r="K50" s="44">
        <f t="shared" si="0"/>
        <v>0</v>
      </c>
      <c r="N50" s="44">
        <f t="shared" si="1"/>
        <v>0</v>
      </c>
    </row>
    <row r="51" s="44" customFormat="1" hidden="1" customHeight="1" outlineLevel="2" spans="1:14">
      <c r="A51" s="196" t="s">
        <v>4179</v>
      </c>
      <c r="B51" s="179" t="s">
        <v>3688</v>
      </c>
      <c r="C51" s="196" t="s">
        <v>3689</v>
      </c>
      <c r="D51" s="179" t="s">
        <v>345</v>
      </c>
      <c r="E51" s="196">
        <v>1</v>
      </c>
      <c r="F51" s="196">
        <v>540</v>
      </c>
      <c r="G51" s="206">
        <f xml:space="preserve">E51*F51</f>
        <v>540</v>
      </c>
      <c r="H51" s="179" t="s">
        <v>4128</v>
      </c>
      <c r="I51" s="179" t="s">
        <v>762</v>
      </c>
      <c r="J51" s="166">
        <f t="shared" si="6"/>
        <v>1</v>
      </c>
      <c r="K51" s="44">
        <f t="shared" si="0"/>
        <v>540</v>
      </c>
      <c r="N51" s="44">
        <f t="shared" si="1"/>
        <v>1</v>
      </c>
    </row>
    <row r="52" s="44" customFormat="1" hidden="1" customHeight="1" outlineLevel="2" spans="1:14">
      <c r="A52" s="196" t="s">
        <v>4180</v>
      </c>
      <c r="B52" s="179" t="s">
        <v>3450</v>
      </c>
      <c r="C52" s="196" t="s">
        <v>3451</v>
      </c>
      <c r="D52" s="179" t="s">
        <v>345</v>
      </c>
      <c r="E52" s="196">
        <v>4</v>
      </c>
      <c r="F52" s="196">
        <v>3200</v>
      </c>
      <c r="G52" s="206">
        <f xml:space="preserve">E52*F52</f>
        <v>12800</v>
      </c>
      <c r="H52" s="179" t="s">
        <v>4128</v>
      </c>
      <c r="I52" s="179" t="s">
        <v>762</v>
      </c>
      <c r="J52" s="166">
        <f t="shared" si="6"/>
        <v>2</v>
      </c>
      <c r="K52" s="44">
        <f t="shared" si="0"/>
        <v>6400</v>
      </c>
      <c r="N52" s="44">
        <f t="shared" si="1"/>
        <v>2</v>
      </c>
    </row>
    <row r="53" s="761" customFormat="1" hidden="1" customHeight="1" outlineLevel="2" spans="1:14">
      <c r="A53" s="142"/>
      <c r="B53" s="142" t="s">
        <v>4181</v>
      </c>
      <c r="C53" s="142"/>
      <c r="D53" s="142"/>
      <c r="E53" s="142">
        <v>0</v>
      </c>
      <c r="F53" s="142"/>
      <c r="G53" s="206"/>
      <c r="H53" s="142"/>
      <c r="I53" s="142"/>
      <c r="J53" s="166">
        <f t="shared" si="6"/>
        <v>0</v>
      </c>
      <c r="K53" s="44">
        <f t="shared" si="0"/>
        <v>0</v>
      </c>
      <c r="N53" s="44">
        <f t="shared" si="1"/>
        <v>0</v>
      </c>
    </row>
    <row r="54" s="44" customFormat="1" hidden="1" customHeight="1" outlineLevel="2" spans="1:14">
      <c r="A54" s="196" t="s">
        <v>4182</v>
      </c>
      <c r="B54" s="179" t="s">
        <v>3688</v>
      </c>
      <c r="C54" s="196" t="s">
        <v>3689</v>
      </c>
      <c r="D54" s="179" t="s">
        <v>345</v>
      </c>
      <c r="E54" s="196">
        <v>1</v>
      </c>
      <c r="F54" s="196">
        <v>540</v>
      </c>
      <c r="G54" s="206">
        <f t="shared" ref="G54:G62" si="7" xml:space="preserve">E54*F54</f>
        <v>540</v>
      </c>
      <c r="H54" s="179" t="s">
        <v>4128</v>
      </c>
      <c r="I54" s="179" t="s">
        <v>762</v>
      </c>
      <c r="J54" s="166">
        <f t="shared" si="6"/>
        <v>1</v>
      </c>
      <c r="K54" s="44">
        <f t="shared" si="0"/>
        <v>540</v>
      </c>
      <c r="N54" s="44">
        <f t="shared" si="1"/>
        <v>1</v>
      </c>
    </row>
    <row r="55" s="44" customFormat="1" hidden="1" customHeight="1" outlineLevel="2" spans="1:14">
      <c r="A55" s="196" t="s">
        <v>4183</v>
      </c>
      <c r="B55" s="179" t="s">
        <v>3390</v>
      </c>
      <c r="C55" s="196" t="s">
        <v>3391</v>
      </c>
      <c r="D55" s="179" t="s">
        <v>345</v>
      </c>
      <c r="E55" s="196">
        <v>1</v>
      </c>
      <c r="F55" s="196">
        <v>2700</v>
      </c>
      <c r="G55" s="206">
        <f t="shared" si="7"/>
        <v>2700</v>
      </c>
      <c r="H55" s="179" t="s">
        <v>4128</v>
      </c>
      <c r="I55" s="179" t="s">
        <v>762</v>
      </c>
      <c r="J55" s="166">
        <f t="shared" si="6"/>
        <v>1</v>
      </c>
      <c r="K55" s="44">
        <f t="shared" si="0"/>
        <v>2700</v>
      </c>
      <c r="N55" s="44">
        <f t="shared" si="1"/>
        <v>1</v>
      </c>
    </row>
    <row r="56" s="44" customFormat="1" hidden="1" customHeight="1" outlineLevel="2" spans="1:14">
      <c r="A56" s="196" t="s">
        <v>4184</v>
      </c>
      <c r="B56" s="179" t="s">
        <v>3457</v>
      </c>
      <c r="C56" s="196" t="s">
        <v>3458</v>
      </c>
      <c r="D56" s="179" t="s">
        <v>345</v>
      </c>
      <c r="E56" s="196">
        <v>1</v>
      </c>
      <c r="F56" s="196">
        <v>3300</v>
      </c>
      <c r="G56" s="206">
        <f t="shared" si="7"/>
        <v>3300</v>
      </c>
      <c r="H56" s="179" t="s">
        <v>4128</v>
      </c>
      <c r="I56" s="179" t="s">
        <v>762</v>
      </c>
      <c r="J56" s="166">
        <f t="shared" si="6"/>
        <v>1</v>
      </c>
      <c r="K56" s="44">
        <f t="shared" si="0"/>
        <v>3300</v>
      </c>
      <c r="N56" s="44">
        <f t="shared" si="1"/>
        <v>1</v>
      </c>
    </row>
    <row r="57" s="44" customFormat="1" hidden="1" customHeight="1" outlineLevel="2" spans="1:14">
      <c r="A57" s="196" t="s">
        <v>4185</v>
      </c>
      <c r="B57" s="179" t="s">
        <v>3300</v>
      </c>
      <c r="C57" s="196" t="s">
        <v>3308</v>
      </c>
      <c r="D57" s="179" t="s">
        <v>345</v>
      </c>
      <c r="E57" s="196">
        <v>1</v>
      </c>
      <c r="F57" s="196">
        <v>4020</v>
      </c>
      <c r="G57" s="206">
        <f t="shared" si="7"/>
        <v>4020</v>
      </c>
      <c r="H57" s="179" t="s">
        <v>4128</v>
      </c>
      <c r="I57" s="179" t="s">
        <v>762</v>
      </c>
      <c r="J57" s="166">
        <f t="shared" si="6"/>
        <v>1</v>
      </c>
      <c r="K57" s="44">
        <f t="shared" si="0"/>
        <v>4020</v>
      </c>
      <c r="N57" s="44">
        <f t="shared" si="1"/>
        <v>1</v>
      </c>
    </row>
    <row r="58" s="44" customFormat="1" hidden="1" customHeight="1" outlineLevel="2" spans="1:14">
      <c r="A58" s="196" t="s">
        <v>4186</v>
      </c>
      <c r="B58" s="179" t="s">
        <v>3406</v>
      </c>
      <c r="C58" s="196" t="s">
        <v>3410</v>
      </c>
      <c r="D58" s="179" t="s">
        <v>345</v>
      </c>
      <c r="E58" s="196">
        <v>1</v>
      </c>
      <c r="F58" s="196">
        <v>1305</v>
      </c>
      <c r="G58" s="206">
        <f t="shared" si="7"/>
        <v>1305</v>
      </c>
      <c r="H58" s="179" t="s">
        <v>4128</v>
      </c>
      <c r="I58" s="179" t="s">
        <v>762</v>
      </c>
      <c r="J58" s="166">
        <f t="shared" si="6"/>
        <v>1</v>
      </c>
      <c r="K58" s="44">
        <f t="shared" si="0"/>
        <v>1305</v>
      </c>
      <c r="N58" s="44">
        <f t="shared" si="1"/>
        <v>1</v>
      </c>
    </row>
    <row r="59" s="44" customFormat="1" hidden="1" customHeight="1" outlineLevel="2" spans="1:14">
      <c r="A59" s="196" t="s">
        <v>4187</v>
      </c>
      <c r="B59" s="179" t="s">
        <v>3588</v>
      </c>
      <c r="C59" s="196" t="s">
        <v>3601</v>
      </c>
      <c r="D59" s="179" t="s">
        <v>345</v>
      </c>
      <c r="E59" s="196">
        <v>1</v>
      </c>
      <c r="F59" s="196">
        <v>5520</v>
      </c>
      <c r="G59" s="206">
        <f t="shared" si="7"/>
        <v>5520</v>
      </c>
      <c r="H59" s="179" t="s">
        <v>4128</v>
      </c>
      <c r="I59" s="179" t="s">
        <v>762</v>
      </c>
      <c r="J59" s="166">
        <f t="shared" si="6"/>
        <v>1</v>
      </c>
      <c r="K59" s="44">
        <f t="shared" si="0"/>
        <v>5520</v>
      </c>
      <c r="N59" s="44">
        <f t="shared" si="1"/>
        <v>1</v>
      </c>
    </row>
    <row r="60" s="44" customFormat="1" hidden="1" customHeight="1" outlineLevel="2" spans="1:14">
      <c r="A60" s="196" t="s">
        <v>4188</v>
      </c>
      <c r="B60" s="179" t="s">
        <v>3588</v>
      </c>
      <c r="C60" s="196" t="s">
        <v>3589</v>
      </c>
      <c r="D60" s="179" t="s">
        <v>345</v>
      </c>
      <c r="E60" s="196">
        <v>1</v>
      </c>
      <c r="F60" s="196">
        <v>6080</v>
      </c>
      <c r="G60" s="206">
        <f t="shared" si="7"/>
        <v>6080</v>
      </c>
      <c r="H60" s="179" t="s">
        <v>4128</v>
      </c>
      <c r="I60" s="179" t="s">
        <v>762</v>
      </c>
      <c r="J60" s="166">
        <f t="shared" si="6"/>
        <v>1</v>
      </c>
      <c r="K60" s="44">
        <f t="shared" si="0"/>
        <v>6080</v>
      </c>
      <c r="N60" s="44">
        <f t="shared" si="1"/>
        <v>1</v>
      </c>
    </row>
    <row r="61" s="44" customFormat="1" hidden="1" customHeight="1" outlineLevel="2" spans="1:14">
      <c r="A61" s="196" t="s">
        <v>4189</v>
      </c>
      <c r="B61" s="179" t="s">
        <v>3413</v>
      </c>
      <c r="C61" s="196" t="s">
        <v>3414</v>
      </c>
      <c r="D61" s="179" t="s">
        <v>345</v>
      </c>
      <c r="E61" s="196">
        <v>1</v>
      </c>
      <c r="F61" s="196">
        <v>3520</v>
      </c>
      <c r="G61" s="206">
        <f t="shared" si="7"/>
        <v>3520</v>
      </c>
      <c r="H61" s="179" t="s">
        <v>4128</v>
      </c>
      <c r="I61" s="179" t="s">
        <v>762</v>
      </c>
      <c r="J61" s="166">
        <f t="shared" si="6"/>
        <v>1</v>
      </c>
      <c r="K61" s="44">
        <f t="shared" si="0"/>
        <v>3520</v>
      </c>
      <c r="N61" s="44">
        <f t="shared" si="1"/>
        <v>1</v>
      </c>
    </row>
    <row r="62" s="44" customFormat="1" hidden="1" customHeight="1" outlineLevel="2" spans="1:14">
      <c r="A62" s="196" t="s">
        <v>4190</v>
      </c>
      <c r="B62" s="179" t="s">
        <v>4154</v>
      </c>
      <c r="C62" s="196" t="s">
        <v>3697</v>
      </c>
      <c r="D62" s="179" t="s">
        <v>345</v>
      </c>
      <c r="E62" s="196">
        <v>1</v>
      </c>
      <c r="F62" s="196">
        <v>480</v>
      </c>
      <c r="G62" s="206">
        <f t="shared" si="7"/>
        <v>480</v>
      </c>
      <c r="H62" s="179" t="s">
        <v>4128</v>
      </c>
      <c r="I62" s="179" t="s">
        <v>762</v>
      </c>
      <c r="J62" s="166">
        <f t="shared" si="6"/>
        <v>1</v>
      </c>
      <c r="K62" s="44">
        <f t="shared" si="0"/>
        <v>480</v>
      </c>
      <c r="N62" s="44">
        <f t="shared" si="1"/>
        <v>1</v>
      </c>
    </row>
    <row r="63" s="761" customFormat="1" hidden="1" customHeight="1" outlineLevel="2" spans="1:14">
      <c r="A63" s="142"/>
      <c r="B63" s="142" t="s">
        <v>4191</v>
      </c>
      <c r="C63" s="142"/>
      <c r="D63" s="142"/>
      <c r="E63" s="142">
        <v>0</v>
      </c>
      <c r="F63" s="142"/>
      <c r="G63" s="206"/>
      <c r="H63" s="142"/>
      <c r="I63" s="142"/>
      <c r="J63" s="166">
        <f t="shared" si="6"/>
        <v>0</v>
      </c>
      <c r="K63" s="44">
        <f t="shared" si="0"/>
        <v>0</v>
      </c>
      <c r="N63" s="44">
        <f t="shared" si="1"/>
        <v>0</v>
      </c>
    </row>
    <row r="64" s="44" customFormat="1" hidden="1" customHeight="1" outlineLevel="2" spans="1:14">
      <c r="A64" s="196" t="s">
        <v>4192</v>
      </c>
      <c r="B64" s="179" t="s">
        <v>3688</v>
      </c>
      <c r="C64" s="196" t="s">
        <v>3689</v>
      </c>
      <c r="D64" s="179" t="s">
        <v>345</v>
      </c>
      <c r="E64" s="196">
        <v>2</v>
      </c>
      <c r="F64" s="196">
        <v>540</v>
      </c>
      <c r="G64" s="206">
        <f t="shared" ref="G64:G69" si="8" xml:space="preserve">E64*F64</f>
        <v>1080</v>
      </c>
      <c r="H64" s="179" t="s">
        <v>4128</v>
      </c>
      <c r="I64" s="179" t="s">
        <v>762</v>
      </c>
      <c r="J64" s="166">
        <f t="shared" si="6"/>
        <v>1</v>
      </c>
      <c r="K64" s="44">
        <f t="shared" si="0"/>
        <v>540</v>
      </c>
      <c r="N64" s="44">
        <f t="shared" si="1"/>
        <v>1</v>
      </c>
    </row>
    <row r="65" s="44" customFormat="1" hidden="1" customHeight="1" outlineLevel="2" spans="1:14">
      <c r="A65" s="196" t="s">
        <v>4193</v>
      </c>
      <c r="B65" s="179" t="s">
        <v>3385</v>
      </c>
      <c r="C65" s="196" t="s">
        <v>3387</v>
      </c>
      <c r="D65" s="179" t="s">
        <v>345</v>
      </c>
      <c r="E65" s="196">
        <v>2</v>
      </c>
      <c r="F65" s="196">
        <v>2542</v>
      </c>
      <c r="G65" s="206">
        <f t="shared" si="8"/>
        <v>5084</v>
      </c>
      <c r="H65" s="179" t="s">
        <v>4128</v>
      </c>
      <c r="I65" s="179" t="s">
        <v>762</v>
      </c>
      <c r="J65" s="166">
        <f t="shared" si="6"/>
        <v>1</v>
      </c>
      <c r="K65" s="44">
        <f t="shared" si="0"/>
        <v>2542</v>
      </c>
      <c r="N65" s="44">
        <f t="shared" si="1"/>
        <v>1</v>
      </c>
    </row>
    <row r="66" s="44" customFormat="1" hidden="1" customHeight="1" outlineLevel="2" spans="1:14">
      <c r="A66" s="196" t="s">
        <v>4194</v>
      </c>
      <c r="B66" s="179" t="s">
        <v>3698</v>
      </c>
      <c r="C66" s="196" t="s">
        <v>4195</v>
      </c>
      <c r="D66" s="179" t="s">
        <v>345</v>
      </c>
      <c r="E66" s="196">
        <v>1</v>
      </c>
      <c r="F66" s="196">
        <v>28000</v>
      </c>
      <c r="G66" s="206">
        <f t="shared" si="8"/>
        <v>28000</v>
      </c>
      <c r="H66" s="179" t="s">
        <v>4128</v>
      </c>
      <c r="I66" s="179" t="s">
        <v>762</v>
      </c>
      <c r="J66" s="166">
        <f t="shared" si="6"/>
        <v>1</v>
      </c>
      <c r="K66" s="44">
        <f t="shared" si="0"/>
        <v>28000</v>
      </c>
      <c r="N66" s="44">
        <f t="shared" si="1"/>
        <v>1</v>
      </c>
    </row>
    <row r="67" s="44" customFormat="1" hidden="1" customHeight="1" outlineLevel="2" spans="1:14">
      <c r="A67" s="196" t="s">
        <v>4196</v>
      </c>
      <c r="B67" s="179" t="s">
        <v>3397</v>
      </c>
      <c r="C67" s="196" t="s">
        <v>3398</v>
      </c>
      <c r="D67" s="179" t="s">
        <v>345</v>
      </c>
      <c r="E67" s="196">
        <v>1</v>
      </c>
      <c r="F67" s="196">
        <v>2700</v>
      </c>
      <c r="G67" s="206">
        <f t="shared" si="8"/>
        <v>2700</v>
      </c>
      <c r="H67" s="179" t="s">
        <v>4128</v>
      </c>
      <c r="I67" s="179" t="s">
        <v>762</v>
      </c>
      <c r="J67" s="166">
        <f t="shared" si="6"/>
        <v>1</v>
      </c>
      <c r="K67" s="44">
        <f t="shared" si="0"/>
        <v>2700</v>
      </c>
      <c r="N67" s="44">
        <f t="shared" si="1"/>
        <v>1</v>
      </c>
    </row>
    <row r="68" s="44" customFormat="1" hidden="1" customHeight="1" outlineLevel="2" spans="1:14">
      <c r="A68" s="196" t="s">
        <v>4197</v>
      </c>
      <c r="B68" s="179" t="s">
        <v>3390</v>
      </c>
      <c r="C68" s="196" t="s">
        <v>3391</v>
      </c>
      <c r="D68" s="179" t="s">
        <v>345</v>
      </c>
      <c r="E68" s="196">
        <v>1</v>
      </c>
      <c r="F68" s="196">
        <v>2700</v>
      </c>
      <c r="G68" s="206">
        <f t="shared" si="8"/>
        <v>2700</v>
      </c>
      <c r="H68" s="179" t="s">
        <v>4128</v>
      </c>
      <c r="I68" s="179" t="s">
        <v>762</v>
      </c>
      <c r="J68" s="166">
        <f t="shared" si="6"/>
        <v>1</v>
      </c>
      <c r="K68" s="44">
        <f t="shared" si="0"/>
        <v>2700</v>
      </c>
      <c r="N68" s="44">
        <f t="shared" si="1"/>
        <v>1</v>
      </c>
    </row>
    <row r="69" s="44" customFormat="1" hidden="1" customHeight="1" outlineLevel="2" spans="1:14">
      <c r="A69" s="196" t="s">
        <v>4198</v>
      </c>
      <c r="B69" s="179" t="s">
        <v>4154</v>
      </c>
      <c r="C69" s="196" t="s">
        <v>3697</v>
      </c>
      <c r="D69" s="179" t="s">
        <v>345</v>
      </c>
      <c r="E69" s="196">
        <v>3</v>
      </c>
      <c r="F69" s="196">
        <v>480</v>
      </c>
      <c r="G69" s="206">
        <f t="shared" si="8"/>
        <v>1440</v>
      </c>
      <c r="H69" s="179" t="s">
        <v>4128</v>
      </c>
      <c r="I69" s="179" t="s">
        <v>762</v>
      </c>
      <c r="J69" s="166">
        <f t="shared" si="6"/>
        <v>2</v>
      </c>
      <c r="K69" s="44">
        <f t="shared" si="0"/>
        <v>960</v>
      </c>
      <c r="N69" s="44">
        <f t="shared" si="1"/>
        <v>2</v>
      </c>
    </row>
    <row r="70" s="761" customFormat="1" hidden="1" customHeight="1" outlineLevel="2" spans="1:14">
      <c r="A70" s="142"/>
      <c r="B70" s="142" t="s">
        <v>4199</v>
      </c>
      <c r="C70" s="142"/>
      <c r="D70" s="142"/>
      <c r="E70" s="142">
        <v>0</v>
      </c>
      <c r="F70" s="142"/>
      <c r="G70" s="206"/>
      <c r="H70" s="142"/>
      <c r="I70" s="142"/>
      <c r="J70" s="166">
        <f t="shared" si="6"/>
        <v>0</v>
      </c>
      <c r="K70" s="44">
        <f t="shared" si="0"/>
        <v>0</v>
      </c>
      <c r="N70" s="44">
        <f t="shared" si="1"/>
        <v>0</v>
      </c>
    </row>
    <row r="71" s="44" customFormat="1" hidden="1" customHeight="1" outlineLevel="2" spans="1:14">
      <c r="A71" s="196" t="s">
        <v>4200</v>
      </c>
      <c r="B71" s="179" t="s">
        <v>3688</v>
      </c>
      <c r="C71" s="196" t="s">
        <v>3689</v>
      </c>
      <c r="D71" s="179" t="s">
        <v>345</v>
      </c>
      <c r="E71" s="196">
        <v>1</v>
      </c>
      <c r="F71" s="196">
        <v>540</v>
      </c>
      <c r="G71" s="206">
        <f xml:space="preserve">E71*F71</f>
        <v>540</v>
      </c>
      <c r="H71" s="179" t="s">
        <v>4128</v>
      </c>
      <c r="I71" s="179" t="s">
        <v>762</v>
      </c>
      <c r="J71" s="166">
        <f t="shared" si="6"/>
        <v>1</v>
      </c>
      <c r="K71" s="44">
        <f t="shared" ref="K71:K134" si="9" xml:space="preserve">J71*F71</f>
        <v>540</v>
      </c>
      <c r="N71" s="44">
        <f t="shared" ref="N71:N134" si="10" xml:space="preserve">ROUND(J71,0)</f>
        <v>1</v>
      </c>
    </row>
    <row r="72" s="44" customFormat="1" hidden="1" customHeight="1" outlineLevel="2" spans="1:14">
      <c r="A72" s="196" t="s">
        <v>4201</v>
      </c>
      <c r="B72" s="179" t="s">
        <v>499</v>
      </c>
      <c r="C72" s="196" t="s">
        <v>3635</v>
      </c>
      <c r="D72" s="179" t="s">
        <v>345</v>
      </c>
      <c r="E72" s="196">
        <v>1</v>
      </c>
      <c r="F72" s="196">
        <v>2700</v>
      </c>
      <c r="G72" s="206">
        <f xml:space="preserve">E72*F72</f>
        <v>2700</v>
      </c>
      <c r="H72" s="179" t="s">
        <v>4128</v>
      </c>
      <c r="I72" s="179" t="s">
        <v>762</v>
      </c>
      <c r="J72" s="166">
        <f t="shared" si="6"/>
        <v>1</v>
      </c>
      <c r="K72" s="44">
        <f t="shared" si="9"/>
        <v>2700</v>
      </c>
      <c r="N72" s="44">
        <f t="shared" si="10"/>
        <v>1</v>
      </c>
    </row>
    <row r="73" s="44" customFormat="1" hidden="1" customHeight="1" outlineLevel="2" spans="1:14">
      <c r="A73" s="196" t="s">
        <v>4202</v>
      </c>
      <c r="B73" s="179" t="s">
        <v>3636</v>
      </c>
      <c r="C73" s="196" t="s">
        <v>3637</v>
      </c>
      <c r="D73" s="179" t="s">
        <v>345</v>
      </c>
      <c r="E73" s="196">
        <v>1</v>
      </c>
      <c r="F73" s="196">
        <v>3600</v>
      </c>
      <c r="G73" s="206">
        <f xml:space="preserve">E73*F73</f>
        <v>3600</v>
      </c>
      <c r="H73" s="179" t="s">
        <v>4128</v>
      </c>
      <c r="I73" s="179" t="s">
        <v>762</v>
      </c>
      <c r="J73" s="166">
        <f t="shared" si="6"/>
        <v>1</v>
      </c>
      <c r="K73" s="44">
        <f t="shared" si="9"/>
        <v>3600</v>
      </c>
      <c r="N73" s="44">
        <f t="shared" si="10"/>
        <v>1</v>
      </c>
    </row>
    <row r="74" s="44" customFormat="1" hidden="1" customHeight="1" outlineLevel="2" spans="1:14">
      <c r="A74" s="196" t="s">
        <v>4203</v>
      </c>
      <c r="B74" s="179" t="s">
        <v>3450</v>
      </c>
      <c r="C74" s="196" t="s">
        <v>3452</v>
      </c>
      <c r="D74" s="179" t="s">
        <v>345</v>
      </c>
      <c r="E74" s="196">
        <v>1</v>
      </c>
      <c r="F74" s="196">
        <v>2800</v>
      </c>
      <c r="G74" s="206">
        <f xml:space="preserve">E74*F74</f>
        <v>2800</v>
      </c>
      <c r="H74" s="179" t="s">
        <v>4128</v>
      </c>
      <c r="I74" s="179" t="s">
        <v>762</v>
      </c>
      <c r="J74" s="166">
        <f t="shared" si="6"/>
        <v>1</v>
      </c>
      <c r="K74" s="44">
        <f t="shared" si="9"/>
        <v>2800</v>
      </c>
      <c r="N74" s="44">
        <f t="shared" si="10"/>
        <v>1</v>
      </c>
    </row>
    <row r="75" s="44" customFormat="1" hidden="1" customHeight="1" outlineLevel="2" spans="1:14">
      <c r="A75" s="196" t="s">
        <v>4204</v>
      </c>
      <c r="B75" s="179" t="s">
        <v>3450</v>
      </c>
      <c r="C75" s="196" t="s">
        <v>3451</v>
      </c>
      <c r="D75" s="179" t="s">
        <v>345</v>
      </c>
      <c r="E75" s="196">
        <v>1</v>
      </c>
      <c r="F75" s="196">
        <v>3200</v>
      </c>
      <c r="G75" s="206">
        <f xml:space="preserve">E75*F75</f>
        <v>3200</v>
      </c>
      <c r="H75" s="179" t="s">
        <v>4128</v>
      </c>
      <c r="I75" s="179" t="s">
        <v>762</v>
      </c>
      <c r="J75" s="166">
        <f t="shared" si="6"/>
        <v>1</v>
      </c>
      <c r="K75" s="44">
        <f t="shared" si="9"/>
        <v>3200</v>
      </c>
      <c r="N75" s="44">
        <f t="shared" si="10"/>
        <v>1</v>
      </c>
    </row>
    <row r="76" s="761" customFormat="1" hidden="1" customHeight="1" outlineLevel="2" spans="1:14">
      <c r="A76" s="142"/>
      <c r="B76" s="142" t="s">
        <v>4205</v>
      </c>
      <c r="C76" s="142"/>
      <c r="D76" s="142"/>
      <c r="E76" s="142">
        <v>0</v>
      </c>
      <c r="F76" s="142"/>
      <c r="G76" s="206"/>
      <c r="H76" s="142"/>
      <c r="I76" s="142"/>
      <c r="J76" s="166">
        <f t="shared" si="6"/>
        <v>0</v>
      </c>
      <c r="K76" s="44">
        <f t="shared" si="9"/>
        <v>0</v>
      </c>
      <c r="N76" s="44">
        <f t="shared" si="10"/>
        <v>0</v>
      </c>
    </row>
    <row r="77" s="44" customFormat="1" hidden="1" customHeight="1" outlineLevel="2" spans="1:14">
      <c r="A77" s="196" t="s">
        <v>4206</v>
      </c>
      <c r="B77" s="179" t="s">
        <v>3688</v>
      </c>
      <c r="C77" s="196" t="s">
        <v>3689</v>
      </c>
      <c r="D77" s="179" t="s">
        <v>345</v>
      </c>
      <c r="E77" s="196">
        <v>1</v>
      </c>
      <c r="F77" s="196">
        <v>540</v>
      </c>
      <c r="G77" s="206">
        <f xml:space="preserve">E77*F77</f>
        <v>540</v>
      </c>
      <c r="H77" s="179" t="s">
        <v>4128</v>
      </c>
      <c r="I77" s="179" t="s">
        <v>762</v>
      </c>
      <c r="J77" s="166">
        <f t="shared" si="6"/>
        <v>1</v>
      </c>
      <c r="K77" s="44">
        <f t="shared" si="9"/>
        <v>540</v>
      </c>
      <c r="N77" s="44">
        <f t="shared" si="10"/>
        <v>1</v>
      </c>
    </row>
    <row r="78" s="44" customFormat="1" hidden="1" customHeight="1" outlineLevel="2" spans="1:14">
      <c r="A78" s="196" t="s">
        <v>4207</v>
      </c>
      <c r="B78" s="179" t="s">
        <v>3290</v>
      </c>
      <c r="C78" s="196" t="s">
        <v>3291</v>
      </c>
      <c r="D78" s="179" t="s">
        <v>345</v>
      </c>
      <c r="E78" s="196">
        <v>1</v>
      </c>
      <c r="F78" s="196">
        <v>3600</v>
      </c>
      <c r="G78" s="206">
        <f xml:space="preserve">E78*F78</f>
        <v>3600</v>
      </c>
      <c r="H78" s="179" t="s">
        <v>4128</v>
      </c>
      <c r="I78" s="179" t="s">
        <v>762</v>
      </c>
      <c r="J78" s="166">
        <f t="shared" si="6"/>
        <v>1</v>
      </c>
      <c r="K78" s="44">
        <f t="shared" si="9"/>
        <v>3600</v>
      </c>
      <c r="N78" s="44">
        <f t="shared" si="10"/>
        <v>1</v>
      </c>
    </row>
    <row r="79" s="44" customFormat="1" hidden="1" customHeight="1" outlineLevel="2" spans="1:14">
      <c r="A79" s="196" t="s">
        <v>4208</v>
      </c>
      <c r="B79" s="179" t="s">
        <v>4154</v>
      </c>
      <c r="C79" s="196" t="s">
        <v>3697</v>
      </c>
      <c r="D79" s="179" t="s">
        <v>345</v>
      </c>
      <c r="E79" s="196">
        <v>1</v>
      </c>
      <c r="F79" s="196">
        <v>480</v>
      </c>
      <c r="G79" s="206">
        <f xml:space="preserve">E79*F79</f>
        <v>480</v>
      </c>
      <c r="H79" s="179" t="s">
        <v>4128</v>
      </c>
      <c r="I79" s="179" t="s">
        <v>762</v>
      </c>
      <c r="J79" s="166">
        <f t="shared" si="6"/>
        <v>1</v>
      </c>
      <c r="K79" s="44">
        <f t="shared" si="9"/>
        <v>480</v>
      </c>
      <c r="N79" s="44">
        <f t="shared" si="10"/>
        <v>1</v>
      </c>
    </row>
    <row r="80" s="44" customFormat="1" hidden="1" customHeight="1" outlineLevel="2" spans="1:14">
      <c r="A80" s="196" t="s">
        <v>4209</v>
      </c>
      <c r="B80" s="179" t="s">
        <v>3528</v>
      </c>
      <c r="C80" s="196" t="s">
        <v>3538</v>
      </c>
      <c r="D80" s="179" t="s">
        <v>345</v>
      </c>
      <c r="E80" s="196">
        <v>1</v>
      </c>
      <c r="F80" s="196">
        <v>2920</v>
      </c>
      <c r="G80" s="206">
        <f xml:space="preserve">E80*F80</f>
        <v>2920</v>
      </c>
      <c r="H80" s="179" t="s">
        <v>4128</v>
      </c>
      <c r="I80" s="179" t="s">
        <v>762</v>
      </c>
      <c r="J80" s="166">
        <f t="shared" si="6"/>
        <v>1</v>
      </c>
      <c r="K80" s="44">
        <f t="shared" si="9"/>
        <v>2920</v>
      </c>
      <c r="N80" s="44">
        <f t="shared" si="10"/>
        <v>1</v>
      </c>
    </row>
    <row r="81" s="44" customFormat="1" hidden="1" customHeight="1" outlineLevel="2" spans="1:14">
      <c r="A81" s="196" t="s">
        <v>4210</v>
      </c>
      <c r="B81" s="179" t="s">
        <v>3450</v>
      </c>
      <c r="C81" s="196" t="s">
        <v>3451</v>
      </c>
      <c r="D81" s="179" t="s">
        <v>345</v>
      </c>
      <c r="E81" s="196">
        <v>1</v>
      </c>
      <c r="F81" s="196">
        <v>3200</v>
      </c>
      <c r="G81" s="206">
        <f xml:space="preserve">E81*F81</f>
        <v>3200</v>
      </c>
      <c r="H81" s="179" t="s">
        <v>4128</v>
      </c>
      <c r="I81" s="179" t="s">
        <v>762</v>
      </c>
      <c r="J81" s="166">
        <f t="shared" si="6"/>
        <v>1</v>
      </c>
      <c r="K81" s="44">
        <f t="shared" si="9"/>
        <v>3200</v>
      </c>
      <c r="N81" s="44">
        <f t="shared" si="10"/>
        <v>1</v>
      </c>
    </row>
    <row r="82" s="761" customFormat="1" hidden="1" customHeight="1" outlineLevel="2" spans="1:14">
      <c r="A82" s="142"/>
      <c r="B82" s="142" t="s">
        <v>4211</v>
      </c>
      <c r="C82" s="142"/>
      <c r="D82" s="142"/>
      <c r="E82" s="142">
        <v>0</v>
      </c>
      <c r="F82" s="142"/>
      <c r="G82" s="206"/>
      <c r="H82" s="142"/>
      <c r="I82" s="142"/>
      <c r="J82" s="166">
        <f t="shared" si="6"/>
        <v>0</v>
      </c>
      <c r="K82" s="44">
        <f t="shared" si="9"/>
        <v>0</v>
      </c>
      <c r="N82" s="44">
        <f t="shared" si="10"/>
        <v>0</v>
      </c>
    </row>
    <row r="83" s="44" customFormat="1" hidden="1" customHeight="1" outlineLevel="2" spans="1:14">
      <c r="A83" s="196" t="s">
        <v>4212</v>
      </c>
      <c r="B83" s="179" t="s">
        <v>3688</v>
      </c>
      <c r="C83" s="196" t="s">
        <v>3689</v>
      </c>
      <c r="D83" s="179" t="s">
        <v>345</v>
      </c>
      <c r="E83" s="196">
        <v>3</v>
      </c>
      <c r="F83" s="196">
        <v>540</v>
      </c>
      <c r="G83" s="206">
        <f t="shared" ref="G83:G115" si="11" xml:space="preserve">E83*F83</f>
        <v>1620</v>
      </c>
      <c r="H83" s="179" t="s">
        <v>4128</v>
      </c>
      <c r="I83" s="179" t="s">
        <v>762</v>
      </c>
      <c r="J83" s="166">
        <f t="shared" si="6"/>
        <v>2</v>
      </c>
      <c r="K83" s="44">
        <f t="shared" si="9"/>
        <v>1080</v>
      </c>
      <c r="N83" s="44">
        <f t="shared" si="10"/>
        <v>2</v>
      </c>
    </row>
    <row r="84" s="44" customFormat="1" hidden="1" customHeight="1" outlineLevel="2" spans="1:14">
      <c r="A84" s="196" t="s">
        <v>4213</v>
      </c>
      <c r="B84" s="179" t="s">
        <v>3390</v>
      </c>
      <c r="C84" s="196" t="s">
        <v>3391</v>
      </c>
      <c r="D84" s="179" t="s">
        <v>345</v>
      </c>
      <c r="E84" s="196">
        <v>1</v>
      </c>
      <c r="F84" s="196">
        <v>2700</v>
      </c>
      <c r="G84" s="206">
        <f t="shared" si="11"/>
        <v>2700</v>
      </c>
      <c r="H84" s="179" t="s">
        <v>4128</v>
      </c>
      <c r="I84" s="179" t="s">
        <v>762</v>
      </c>
      <c r="J84" s="166">
        <v>1</v>
      </c>
      <c r="K84" s="44">
        <f t="shared" si="9"/>
        <v>2700</v>
      </c>
      <c r="N84" s="44">
        <f t="shared" si="10"/>
        <v>1</v>
      </c>
    </row>
    <row r="85" s="44" customFormat="1" hidden="1" customHeight="1" outlineLevel="2" spans="1:14">
      <c r="A85" s="196" t="s">
        <v>4214</v>
      </c>
      <c r="B85" s="179" t="s">
        <v>3397</v>
      </c>
      <c r="C85" s="196" t="s">
        <v>3398</v>
      </c>
      <c r="D85" s="179" t="s">
        <v>345</v>
      </c>
      <c r="E85" s="196">
        <v>1</v>
      </c>
      <c r="F85" s="196">
        <v>2700</v>
      </c>
      <c r="G85" s="206">
        <f t="shared" si="11"/>
        <v>2700</v>
      </c>
      <c r="H85" s="179" t="s">
        <v>4128</v>
      </c>
      <c r="I85" s="179" t="s">
        <v>762</v>
      </c>
      <c r="J85" s="166">
        <f t="shared" ref="J85:J93" si="12" xml:space="preserve">ROUND(E85/1200*600,0)</f>
        <v>1</v>
      </c>
      <c r="K85" s="44">
        <f t="shared" si="9"/>
        <v>2700</v>
      </c>
      <c r="N85" s="44">
        <f t="shared" si="10"/>
        <v>1</v>
      </c>
    </row>
    <row r="86" s="44" customFormat="1" hidden="1" customHeight="1" outlineLevel="2" spans="1:14">
      <c r="A86" s="196" t="s">
        <v>4215</v>
      </c>
      <c r="B86" s="179" t="s">
        <v>3574</v>
      </c>
      <c r="C86" s="196" t="s">
        <v>3575</v>
      </c>
      <c r="D86" s="179" t="s">
        <v>345</v>
      </c>
      <c r="E86" s="196">
        <v>1</v>
      </c>
      <c r="F86" s="196">
        <v>8237.5</v>
      </c>
      <c r="G86" s="206">
        <f t="shared" si="11"/>
        <v>8237.5</v>
      </c>
      <c r="H86" s="179" t="s">
        <v>4128</v>
      </c>
      <c r="I86" s="179" t="s">
        <v>762</v>
      </c>
      <c r="J86" s="166">
        <f t="shared" si="12"/>
        <v>1</v>
      </c>
      <c r="K86" s="44">
        <f t="shared" si="9"/>
        <v>8237.5</v>
      </c>
      <c r="N86" s="44">
        <f t="shared" si="10"/>
        <v>1</v>
      </c>
    </row>
    <row r="87" s="44" customFormat="1" hidden="1" customHeight="1" outlineLevel="2" spans="1:14">
      <c r="A87" s="196" t="s">
        <v>4216</v>
      </c>
      <c r="B87" s="179" t="s">
        <v>3411</v>
      </c>
      <c r="C87" s="196" t="s">
        <v>3412</v>
      </c>
      <c r="D87" s="179" t="s">
        <v>345</v>
      </c>
      <c r="E87" s="196">
        <v>1</v>
      </c>
      <c r="F87" s="196">
        <v>1200</v>
      </c>
      <c r="G87" s="206">
        <f t="shared" si="11"/>
        <v>1200</v>
      </c>
      <c r="H87" s="179" t="s">
        <v>4128</v>
      </c>
      <c r="I87" s="179" t="s">
        <v>762</v>
      </c>
      <c r="J87" s="166">
        <f t="shared" si="12"/>
        <v>1</v>
      </c>
      <c r="K87" s="44">
        <f t="shared" si="9"/>
        <v>1200</v>
      </c>
      <c r="N87" s="44">
        <f t="shared" si="10"/>
        <v>1</v>
      </c>
    </row>
    <row r="88" s="44" customFormat="1" customHeight="1" outlineLevel="2" spans="1:14">
      <c r="A88" s="196" t="s">
        <v>4217</v>
      </c>
      <c r="B88" s="179" t="s">
        <v>3617</v>
      </c>
      <c r="C88" s="196" t="s">
        <v>3296</v>
      </c>
      <c r="D88" s="179" t="s">
        <v>345</v>
      </c>
      <c r="E88" s="196">
        <v>1</v>
      </c>
      <c r="F88" s="196">
        <v>4320</v>
      </c>
      <c r="G88" s="206">
        <f t="shared" si="11"/>
        <v>4320</v>
      </c>
      <c r="H88" s="179" t="s">
        <v>4128</v>
      </c>
      <c r="I88" s="179" t="s">
        <v>762</v>
      </c>
      <c r="J88" s="166">
        <f t="shared" si="12"/>
        <v>1</v>
      </c>
      <c r="K88" s="44">
        <f t="shared" si="9"/>
        <v>4320</v>
      </c>
      <c r="N88" s="44">
        <f t="shared" si="10"/>
        <v>1</v>
      </c>
    </row>
    <row r="89" s="44" customFormat="1" hidden="1" customHeight="1" outlineLevel="2" spans="1:14">
      <c r="A89" s="196" t="s">
        <v>4218</v>
      </c>
      <c r="B89" s="179" t="s">
        <v>3629</v>
      </c>
      <c r="C89" s="196" t="s">
        <v>3630</v>
      </c>
      <c r="D89" s="179" t="s">
        <v>345</v>
      </c>
      <c r="E89" s="196">
        <v>1</v>
      </c>
      <c r="F89" s="196">
        <v>8400</v>
      </c>
      <c r="G89" s="206">
        <f t="shared" si="11"/>
        <v>8400</v>
      </c>
      <c r="H89" s="179" t="s">
        <v>4128</v>
      </c>
      <c r="I89" s="179" t="s">
        <v>762</v>
      </c>
      <c r="J89" s="166">
        <f t="shared" si="12"/>
        <v>1</v>
      </c>
      <c r="K89" s="44">
        <f t="shared" si="9"/>
        <v>8400</v>
      </c>
      <c r="N89" s="44">
        <f t="shared" si="10"/>
        <v>1</v>
      </c>
    </row>
    <row r="90" s="44" customFormat="1" hidden="1" customHeight="1" outlineLevel="2" spans="1:14">
      <c r="A90" s="196" t="s">
        <v>4219</v>
      </c>
      <c r="B90" s="179" t="s">
        <v>3631</v>
      </c>
      <c r="C90" s="196" t="s">
        <v>3632</v>
      </c>
      <c r="D90" s="179" t="s">
        <v>345</v>
      </c>
      <c r="E90" s="196">
        <v>1</v>
      </c>
      <c r="F90" s="196">
        <v>8400</v>
      </c>
      <c r="G90" s="206">
        <f t="shared" si="11"/>
        <v>8400</v>
      </c>
      <c r="H90" s="179" t="s">
        <v>4128</v>
      </c>
      <c r="I90" s="179" t="s">
        <v>762</v>
      </c>
      <c r="J90" s="166">
        <f t="shared" si="12"/>
        <v>1</v>
      </c>
      <c r="K90" s="44">
        <f t="shared" si="9"/>
        <v>8400</v>
      </c>
      <c r="N90" s="44">
        <f t="shared" si="10"/>
        <v>1</v>
      </c>
    </row>
    <row r="91" s="44" customFormat="1" hidden="1" customHeight="1" outlineLevel="2" spans="1:14">
      <c r="A91" s="196" t="s">
        <v>4220</v>
      </c>
      <c r="B91" s="179" t="s">
        <v>3295</v>
      </c>
      <c r="C91" s="196" t="s">
        <v>3298</v>
      </c>
      <c r="D91" s="179" t="s">
        <v>345</v>
      </c>
      <c r="E91" s="196">
        <v>1</v>
      </c>
      <c r="F91" s="196">
        <v>3150</v>
      </c>
      <c r="G91" s="206">
        <f t="shared" si="11"/>
        <v>3150</v>
      </c>
      <c r="H91" s="179" t="s">
        <v>4128</v>
      </c>
      <c r="I91" s="179" t="s">
        <v>762</v>
      </c>
      <c r="J91" s="166">
        <f t="shared" si="12"/>
        <v>1</v>
      </c>
      <c r="K91" s="44">
        <f t="shared" si="9"/>
        <v>3150</v>
      </c>
      <c r="N91" s="44">
        <f t="shared" si="10"/>
        <v>1</v>
      </c>
    </row>
    <row r="92" s="44" customFormat="1" hidden="1" customHeight="1" outlineLevel="2" spans="1:14">
      <c r="A92" s="196" t="s">
        <v>4221</v>
      </c>
      <c r="B92" s="179" t="s">
        <v>3528</v>
      </c>
      <c r="C92" s="196" t="s">
        <v>3543</v>
      </c>
      <c r="D92" s="179" t="s">
        <v>345</v>
      </c>
      <c r="E92" s="196">
        <v>1</v>
      </c>
      <c r="F92" s="196">
        <v>2960</v>
      </c>
      <c r="G92" s="206">
        <f t="shared" si="11"/>
        <v>2960</v>
      </c>
      <c r="H92" s="179" t="s">
        <v>4128</v>
      </c>
      <c r="I92" s="179" t="s">
        <v>762</v>
      </c>
      <c r="J92" s="166">
        <f t="shared" si="12"/>
        <v>1</v>
      </c>
      <c r="K92" s="44">
        <f t="shared" si="9"/>
        <v>2960</v>
      </c>
      <c r="N92" s="44">
        <f t="shared" si="10"/>
        <v>1</v>
      </c>
    </row>
    <row r="93" s="44" customFormat="1" hidden="1" customHeight="1" outlineLevel="2" spans="1:14">
      <c r="A93" s="196" t="s">
        <v>4222</v>
      </c>
      <c r="B93" s="179" t="s">
        <v>3450</v>
      </c>
      <c r="C93" s="196" t="s">
        <v>3452</v>
      </c>
      <c r="D93" s="179" t="s">
        <v>345</v>
      </c>
      <c r="E93" s="196">
        <v>1</v>
      </c>
      <c r="F93" s="196">
        <v>2800</v>
      </c>
      <c r="G93" s="206">
        <f t="shared" si="11"/>
        <v>2800</v>
      </c>
      <c r="H93" s="179" t="s">
        <v>4128</v>
      </c>
      <c r="I93" s="179" t="s">
        <v>762</v>
      </c>
      <c r="J93" s="166">
        <f t="shared" si="12"/>
        <v>1</v>
      </c>
      <c r="K93" s="44">
        <f t="shared" si="9"/>
        <v>2800</v>
      </c>
      <c r="N93" s="44">
        <f t="shared" si="10"/>
        <v>1</v>
      </c>
    </row>
    <row r="94" s="44" customFormat="1" hidden="1" customHeight="1" outlineLevel="2" spans="1:14">
      <c r="A94" s="196" t="s">
        <v>4223</v>
      </c>
      <c r="B94" s="179" t="s">
        <v>3583</v>
      </c>
      <c r="C94" s="196" t="s">
        <v>3581</v>
      </c>
      <c r="D94" s="179" t="s">
        <v>345</v>
      </c>
      <c r="E94" s="196">
        <v>1</v>
      </c>
      <c r="F94" s="196">
        <v>6000</v>
      </c>
      <c r="G94" s="206">
        <f t="shared" si="11"/>
        <v>6000</v>
      </c>
      <c r="H94" s="179" t="s">
        <v>4128</v>
      </c>
      <c r="I94" s="179" t="s">
        <v>762</v>
      </c>
      <c r="J94" s="166">
        <v>1</v>
      </c>
      <c r="K94" s="44">
        <f t="shared" si="9"/>
        <v>6000</v>
      </c>
      <c r="N94" s="44">
        <f t="shared" si="10"/>
        <v>1</v>
      </c>
    </row>
    <row r="95" s="44" customFormat="1" hidden="1" customHeight="1" outlineLevel="2" spans="1:14">
      <c r="A95" s="196" t="s">
        <v>4224</v>
      </c>
      <c r="B95" s="179" t="s">
        <v>3528</v>
      </c>
      <c r="C95" s="196" t="s">
        <v>3550</v>
      </c>
      <c r="D95" s="179" t="s">
        <v>345</v>
      </c>
      <c r="E95" s="196">
        <v>1</v>
      </c>
      <c r="F95" s="196">
        <v>3200</v>
      </c>
      <c r="G95" s="206">
        <f t="shared" si="11"/>
        <v>3200</v>
      </c>
      <c r="H95" s="179" t="s">
        <v>4128</v>
      </c>
      <c r="I95" s="179" t="s">
        <v>762</v>
      </c>
      <c r="J95" s="166">
        <v>1</v>
      </c>
      <c r="K95" s="44">
        <f t="shared" si="9"/>
        <v>3200</v>
      </c>
      <c r="N95" s="44">
        <f t="shared" si="10"/>
        <v>1</v>
      </c>
    </row>
    <row r="96" s="44" customFormat="1" hidden="1" customHeight="1" outlineLevel="2" spans="1:14">
      <c r="A96" s="196" t="s">
        <v>4225</v>
      </c>
      <c r="B96" s="179" t="s">
        <v>3707</v>
      </c>
      <c r="C96" s="196" t="s">
        <v>3708</v>
      </c>
      <c r="D96" s="179" t="s">
        <v>345</v>
      </c>
      <c r="E96" s="196">
        <v>1</v>
      </c>
      <c r="F96" s="196">
        <v>2400</v>
      </c>
      <c r="G96" s="206">
        <f t="shared" si="11"/>
        <v>2400</v>
      </c>
      <c r="H96" s="179" t="s">
        <v>4128</v>
      </c>
      <c r="I96" s="179" t="s">
        <v>762</v>
      </c>
      <c r="J96" s="166">
        <v>1</v>
      </c>
      <c r="K96" s="44">
        <f t="shared" si="9"/>
        <v>2400</v>
      </c>
      <c r="N96" s="44">
        <f t="shared" si="10"/>
        <v>1</v>
      </c>
    </row>
    <row r="97" s="44" customFormat="1" hidden="1" customHeight="1" outlineLevel="2" spans="1:14">
      <c r="A97" s="196" t="s">
        <v>4226</v>
      </c>
      <c r="B97" s="179" t="s">
        <v>3609</v>
      </c>
      <c r="C97" s="196" t="s">
        <v>3610</v>
      </c>
      <c r="D97" s="179" t="s">
        <v>345</v>
      </c>
      <c r="E97" s="196">
        <v>1</v>
      </c>
      <c r="F97" s="196">
        <v>6160</v>
      </c>
      <c r="G97" s="206">
        <f t="shared" si="11"/>
        <v>6160</v>
      </c>
      <c r="H97" s="179" t="s">
        <v>4128</v>
      </c>
      <c r="I97" s="179" t="s">
        <v>762</v>
      </c>
      <c r="J97" s="166">
        <v>1</v>
      </c>
      <c r="K97" s="44">
        <f t="shared" si="9"/>
        <v>6160</v>
      </c>
      <c r="N97" s="44">
        <f t="shared" si="10"/>
        <v>1</v>
      </c>
    </row>
    <row r="98" s="44" customFormat="1" hidden="1" customHeight="1" outlineLevel="2" spans="1:14">
      <c r="A98" s="196" t="s">
        <v>4227</v>
      </c>
      <c r="B98" s="179" t="s">
        <v>3495</v>
      </c>
      <c r="C98" s="196" t="s">
        <v>3497</v>
      </c>
      <c r="D98" s="179" t="s">
        <v>345</v>
      </c>
      <c r="E98" s="196">
        <v>1</v>
      </c>
      <c r="F98" s="196">
        <v>15000</v>
      </c>
      <c r="G98" s="206">
        <f t="shared" si="11"/>
        <v>15000</v>
      </c>
      <c r="H98" s="179" t="s">
        <v>4128</v>
      </c>
      <c r="I98" s="179" t="s">
        <v>762</v>
      </c>
      <c r="J98" s="166">
        <v>1</v>
      </c>
      <c r="K98" s="44">
        <f t="shared" si="9"/>
        <v>15000</v>
      </c>
      <c r="N98" s="44">
        <f t="shared" si="10"/>
        <v>1</v>
      </c>
    </row>
    <row r="99" s="44" customFormat="1" hidden="1" customHeight="1" outlineLevel="2" spans="1:14">
      <c r="A99" s="196" t="s">
        <v>4228</v>
      </c>
      <c r="B99" s="179" t="s">
        <v>3487</v>
      </c>
      <c r="C99" s="196" t="s">
        <v>3492</v>
      </c>
      <c r="D99" s="179" t="s">
        <v>345</v>
      </c>
      <c r="E99" s="196">
        <v>1</v>
      </c>
      <c r="F99" s="196">
        <v>18000</v>
      </c>
      <c r="G99" s="206">
        <f t="shared" si="11"/>
        <v>18000</v>
      </c>
      <c r="H99" s="179" t="s">
        <v>4128</v>
      </c>
      <c r="I99" s="179" t="s">
        <v>762</v>
      </c>
      <c r="J99" s="166">
        <f xml:space="preserve">ROUND(E99/1200*600,0)</f>
        <v>1</v>
      </c>
      <c r="K99" s="44">
        <f t="shared" si="9"/>
        <v>18000</v>
      </c>
      <c r="N99" s="44">
        <f t="shared" si="10"/>
        <v>1</v>
      </c>
    </row>
    <row r="100" s="44" customFormat="1" hidden="1" customHeight="1" outlineLevel="2" spans="1:14">
      <c r="A100" s="196" t="s">
        <v>4229</v>
      </c>
      <c r="B100" s="179" t="s">
        <v>3464</v>
      </c>
      <c r="C100" s="196" t="s">
        <v>3469</v>
      </c>
      <c r="D100" s="179" t="s">
        <v>345</v>
      </c>
      <c r="E100" s="196">
        <v>1</v>
      </c>
      <c r="F100" s="196">
        <v>1800</v>
      </c>
      <c r="G100" s="206">
        <f t="shared" si="11"/>
        <v>1800</v>
      </c>
      <c r="H100" s="179" t="s">
        <v>4128</v>
      </c>
      <c r="I100" s="179" t="s">
        <v>762</v>
      </c>
      <c r="J100" s="166">
        <v>1</v>
      </c>
      <c r="K100" s="44">
        <f t="shared" si="9"/>
        <v>1800</v>
      </c>
      <c r="N100" s="44">
        <f t="shared" si="10"/>
        <v>1</v>
      </c>
    </row>
    <row r="101" s="44" customFormat="1" hidden="1" customHeight="1" outlineLevel="2" spans="1:14">
      <c r="A101" s="196" t="s">
        <v>4230</v>
      </c>
      <c r="B101" s="179" t="s">
        <v>3509</v>
      </c>
      <c r="C101" s="196" t="s">
        <v>3510</v>
      </c>
      <c r="D101" s="179" t="s">
        <v>345</v>
      </c>
      <c r="E101" s="196">
        <v>1</v>
      </c>
      <c r="F101" s="196">
        <v>9600</v>
      </c>
      <c r="G101" s="206">
        <f t="shared" si="11"/>
        <v>9600</v>
      </c>
      <c r="H101" s="179" t="s">
        <v>4128</v>
      </c>
      <c r="I101" s="179" t="s">
        <v>762</v>
      </c>
      <c r="J101" s="166">
        <f xml:space="preserve">ROUND(E101/1200*600,0)</f>
        <v>1</v>
      </c>
      <c r="K101" s="44">
        <f t="shared" si="9"/>
        <v>9600</v>
      </c>
      <c r="N101" s="44">
        <f t="shared" si="10"/>
        <v>1</v>
      </c>
    </row>
    <row r="102" s="44" customFormat="1" hidden="1" customHeight="1" outlineLevel="2" spans="1:14">
      <c r="A102" s="196" t="s">
        <v>4231</v>
      </c>
      <c r="B102" s="179" t="s">
        <v>3464</v>
      </c>
      <c r="C102" s="196" t="s">
        <v>3471</v>
      </c>
      <c r="D102" s="179" t="s">
        <v>345</v>
      </c>
      <c r="E102" s="196">
        <v>1</v>
      </c>
      <c r="F102" s="196">
        <v>900</v>
      </c>
      <c r="G102" s="206">
        <f t="shared" si="11"/>
        <v>900</v>
      </c>
      <c r="H102" s="179" t="s">
        <v>4128</v>
      </c>
      <c r="I102" s="179" t="s">
        <v>762</v>
      </c>
      <c r="J102" s="166">
        <f xml:space="preserve">ROUND(E102/1200*600,0)</f>
        <v>1</v>
      </c>
      <c r="K102" s="44">
        <f t="shared" si="9"/>
        <v>900</v>
      </c>
      <c r="N102" s="44">
        <f t="shared" si="10"/>
        <v>1</v>
      </c>
    </row>
    <row r="103" s="44" customFormat="1" hidden="1" customHeight="1" outlineLevel="2" spans="1:14">
      <c r="A103" s="196" t="s">
        <v>4232</v>
      </c>
      <c r="B103" s="179" t="s">
        <v>3502</v>
      </c>
      <c r="C103" s="196" t="s">
        <v>3503</v>
      </c>
      <c r="D103" s="179" t="s">
        <v>345</v>
      </c>
      <c r="E103" s="196">
        <v>1</v>
      </c>
      <c r="F103" s="196">
        <v>21360</v>
      </c>
      <c r="G103" s="206">
        <f t="shared" si="11"/>
        <v>21360</v>
      </c>
      <c r="H103" s="179" t="s">
        <v>4128</v>
      </c>
      <c r="I103" s="179" t="s">
        <v>762</v>
      </c>
      <c r="J103" s="166">
        <v>1</v>
      </c>
      <c r="K103" s="44">
        <f t="shared" si="9"/>
        <v>21360</v>
      </c>
      <c r="N103" s="44">
        <f t="shared" si="10"/>
        <v>1</v>
      </c>
    </row>
    <row r="104" s="44" customFormat="1" hidden="1" customHeight="1" outlineLevel="2" spans="1:14">
      <c r="A104" s="196" t="s">
        <v>4233</v>
      </c>
      <c r="B104" s="179" t="s">
        <v>3493</v>
      </c>
      <c r="C104" s="196" t="s">
        <v>3494</v>
      </c>
      <c r="D104" s="179" t="s">
        <v>345</v>
      </c>
      <c r="E104" s="196">
        <v>1</v>
      </c>
      <c r="F104" s="196">
        <v>11074</v>
      </c>
      <c r="G104" s="206">
        <f t="shared" si="11"/>
        <v>11074</v>
      </c>
      <c r="H104" s="179" t="s">
        <v>4128</v>
      </c>
      <c r="I104" s="179" t="s">
        <v>762</v>
      </c>
      <c r="J104" s="166">
        <f xml:space="preserve">ROUND(E104/1200*600,0)</f>
        <v>1</v>
      </c>
      <c r="K104" s="44">
        <f t="shared" si="9"/>
        <v>11074</v>
      </c>
      <c r="N104" s="44">
        <f t="shared" si="10"/>
        <v>1</v>
      </c>
    </row>
    <row r="105" s="44" customFormat="1" hidden="1" customHeight="1" outlineLevel="2" spans="1:14">
      <c r="A105" s="196" t="s">
        <v>4234</v>
      </c>
      <c r="B105" s="179" t="s">
        <v>3261</v>
      </c>
      <c r="C105" s="196" t="s">
        <v>3260</v>
      </c>
      <c r="D105" s="179" t="s">
        <v>229</v>
      </c>
      <c r="E105" s="196">
        <v>20</v>
      </c>
      <c r="F105" s="196">
        <v>300</v>
      </c>
      <c r="G105" s="206">
        <f t="shared" si="11"/>
        <v>6000</v>
      </c>
      <c r="H105" s="196"/>
      <c r="I105" s="196"/>
      <c r="J105" s="166">
        <v>20</v>
      </c>
      <c r="K105" s="44">
        <f t="shared" si="9"/>
        <v>6000</v>
      </c>
      <c r="N105" s="44">
        <f t="shared" si="10"/>
        <v>20</v>
      </c>
    </row>
    <row r="106" s="44" customFormat="1" hidden="1" customHeight="1" outlineLevel="2" spans="1:14">
      <c r="A106" s="196" t="s">
        <v>4235</v>
      </c>
      <c r="B106" s="179" t="s">
        <v>3259</v>
      </c>
      <c r="C106" s="196" t="s">
        <v>3260</v>
      </c>
      <c r="D106" s="179" t="s">
        <v>229</v>
      </c>
      <c r="E106" s="196">
        <v>10</v>
      </c>
      <c r="F106" s="196">
        <v>360</v>
      </c>
      <c r="G106" s="206">
        <f t="shared" si="11"/>
        <v>3600</v>
      </c>
      <c r="H106" s="196"/>
      <c r="I106" s="196"/>
      <c r="J106" s="166">
        <v>10</v>
      </c>
      <c r="K106" s="44">
        <f t="shared" si="9"/>
        <v>3600</v>
      </c>
      <c r="N106" s="44">
        <f t="shared" si="10"/>
        <v>10</v>
      </c>
    </row>
    <row r="107" s="44" customFormat="1" hidden="1" customHeight="1" outlineLevel="2" spans="1:14">
      <c r="A107" s="196" t="s">
        <v>4236</v>
      </c>
      <c r="B107" s="179" t="s">
        <v>3346</v>
      </c>
      <c r="C107" s="196" t="s">
        <v>3347</v>
      </c>
      <c r="D107" s="179" t="s">
        <v>345</v>
      </c>
      <c r="E107" s="196">
        <v>1</v>
      </c>
      <c r="F107" s="196">
        <v>10500</v>
      </c>
      <c r="G107" s="206">
        <f t="shared" si="11"/>
        <v>10500</v>
      </c>
      <c r="H107" s="179" t="s">
        <v>4128</v>
      </c>
      <c r="I107" s="179" t="s">
        <v>762</v>
      </c>
      <c r="J107" s="166">
        <f xml:space="preserve">ROUND(E107/1200*600,0)</f>
        <v>1</v>
      </c>
      <c r="K107" s="44">
        <f t="shared" si="9"/>
        <v>10500</v>
      </c>
      <c r="N107" s="44">
        <f t="shared" si="10"/>
        <v>1</v>
      </c>
    </row>
    <row r="108" s="44" customFormat="1" hidden="1" customHeight="1" outlineLevel="2" spans="1:14">
      <c r="A108" s="196" t="s">
        <v>4237</v>
      </c>
      <c r="B108" s="179" t="s">
        <v>3507</v>
      </c>
      <c r="C108" s="196" t="s">
        <v>3508</v>
      </c>
      <c r="D108" s="179" t="s">
        <v>345</v>
      </c>
      <c r="E108" s="196">
        <v>1</v>
      </c>
      <c r="F108" s="196">
        <v>13500</v>
      </c>
      <c r="G108" s="206">
        <f t="shared" si="11"/>
        <v>13500</v>
      </c>
      <c r="H108" s="179" t="s">
        <v>4128</v>
      </c>
      <c r="I108" s="179" t="s">
        <v>762</v>
      </c>
      <c r="J108" s="166">
        <f xml:space="preserve">ROUND(E108/1200*600,0)</f>
        <v>1</v>
      </c>
      <c r="K108" s="44">
        <f t="shared" si="9"/>
        <v>13500</v>
      </c>
      <c r="N108" s="44">
        <f t="shared" si="10"/>
        <v>1</v>
      </c>
    </row>
    <row r="109" s="44" customFormat="1" hidden="1" customHeight="1" outlineLevel="2" spans="1:14">
      <c r="A109" s="196" t="s">
        <v>4238</v>
      </c>
      <c r="B109" s="179" t="s">
        <v>3459</v>
      </c>
      <c r="C109" s="196" t="s">
        <v>4239</v>
      </c>
      <c r="D109" s="179" t="s">
        <v>345</v>
      </c>
      <c r="E109" s="196">
        <v>1</v>
      </c>
      <c r="F109" s="196">
        <v>640</v>
      </c>
      <c r="G109" s="206">
        <f t="shared" si="11"/>
        <v>640</v>
      </c>
      <c r="H109" s="179" t="s">
        <v>4128</v>
      </c>
      <c r="I109" s="179" t="s">
        <v>762</v>
      </c>
      <c r="J109" s="166">
        <f xml:space="preserve">ROUND(E109/1200*600,0)</f>
        <v>1</v>
      </c>
      <c r="K109" s="44">
        <f t="shared" si="9"/>
        <v>640</v>
      </c>
      <c r="N109" s="44">
        <f t="shared" si="10"/>
        <v>1</v>
      </c>
    </row>
    <row r="110" s="44" customFormat="1" hidden="1" customHeight="1" outlineLevel="2" spans="1:14">
      <c r="A110" s="196" t="s">
        <v>4240</v>
      </c>
      <c r="B110" s="179" t="s">
        <v>3290</v>
      </c>
      <c r="C110" s="196" t="s">
        <v>3293</v>
      </c>
      <c r="D110" s="179" t="s">
        <v>345</v>
      </c>
      <c r="E110" s="196">
        <v>1</v>
      </c>
      <c r="F110" s="196">
        <v>2970</v>
      </c>
      <c r="G110" s="206">
        <f t="shared" si="11"/>
        <v>2970</v>
      </c>
      <c r="H110" s="179" t="s">
        <v>4128</v>
      </c>
      <c r="I110" s="179" t="s">
        <v>762</v>
      </c>
      <c r="J110" s="166">
        <f xml:space="preserve">ROUND(E110/1200*600,0)</f>
        <v>1</v>
      </c>
      <c r="K110" s="44">
        <f t="shared" si="9"/>
        <v>2970</v>
      </c>
      <c r="N110" s="44">
        <f t="shared" si="10"/>
        <v>1</v>
      </c>
    </row>
    <row r="111" s="44" customFormat="1" hidden="1" customHeight="1" outlineLevel="2" spans="1:14">
      <c r="A111" s="196" t="s">
        <v>4241</v>
      </c>
      <c r="B111" s="179" t="s">
        <v>3528</v>
      </c>
      <c r="C111" s="196" t="s">
        <v>3548</v>
      </c>
      <c r="D111" s="179" t="s">
        <v>345</v>
      </c>
      <c r="E111" s="196">
        <v>1</v>
      </c>
      <c r="F111" s="196">
        <v>3200</v>
      </c>
      <c r="G111" s="206">
        <f t="shared" si="11"/>
        <v>3200</v>
      </c>
      <c r="H111" s="179" t="s">
        <v>4128</v>
      </c>
      <c r="I111" s="179" t="s">
        <v>762</v>
      </c>
      <c r="J111" s="166">
        <v>1</v>
      </c>
      <c r="K111" s="44">
        <f t="shared" si="9"/>
        <v>3200</v>
      </c>
      <c r="N111" s="44">
        <f t="shared" si="10"/>
        <v>1</v>
      </c>
    </row>
    <row r="112" s="44" customFormat="1" hidden="1" customHeight="1" outlineLevel="2" spans="1:14">
      <c r="A112" s="196" t="s">
        <v>4242</v>
      </c>
      <c r="B112" s="179" t="s">
        <v>3450</v>
      </c>
      <c r="C112" s="196" t="s">
        <v>3451</v>
      </c>
      <c r="D112" s="179" t="s">
        <v>345</v>
      </c>
      <c r="E112" s="196">
        <v>1</v>
      </c>
      <c r="F112" s="196">
        <v>3200</v>
      </c>
      <c r="G112" s="206">
        <f t="shared" si="11"/>
        <v>3200</v>
      </c>
      <c r="H112" s="179" t="s">
        <v>4128</v>
      </c>
      <c r="I112" s="179" t="s">
        <v>762</v>
      </c>
      <c r="J112" s="166">
        <f xml:space="preserve">ROUND(E112/1200*600,0)</f>
        <v>1</v>
      </c>
      <c r="K112" s="44">
        <f t="shared" si="9"/>
        <v>3200</v>
      </c>
      <c r="N112" s="44">
        <f t="shared" si="10"/>
        <v>1</v>
      </c>
    </row>
    <row r="113" s="44" customFormat="1" hidden="1" customHeight="1" outlineLevel="2" spans="1:14">
      <c r="A113" s="196" t="s">
        <v>4243</v>
      </c>
      <c r="B113" s="179" t="s">
        <v>4154</v>
      </c>
      <c r="C113" s="196" t="s">
        <v>3697</v>
      </c>
      <c r="D113" s="179" t="s">
        <v>345</v>
      </c>
      <c r="E113" s="196">
        <v>5</v>
      </c>
      <c r="F113" s="196">
        <v>480</v>
      </c>
      <c r="G113" s="206">
        <f t="shared" si="11"/>
        <v>2400</v>
      </c>
      <c r="H113" s="179" t="s">
        <v>4128</v>
      </c>
      <c r="I113" s="179" t="s">
        <v>762</v>
      </c>
      <c r="J113" s="166">
        <v>5</v>
      </c>
      <c r="K113" s="44">
        <f t="shared" si="9"/>
        <v>2400</v>
      </c>
      <c r="N113" s="44">
        <f t="shared" si="10"/>
        <v>5</v>
      </c>
    </row>
    <row r="114" s="44" customFormat="1" hidden="1" customHeight="1" outlineLevel="2" spans="1:14">
      <c r="A114" s="196" t="s">
        <v>4244</v>
      </c>
      <c r="B114" s="179" t="s">
        <v>3385</v>
      </c>
      <c r="C114" s="196" t="s">
        <v>3389</v>
      </c>
      <c r="D114" s="179" t="s">
        <v>345</v>
      </c>
      <c r="E114" s="196">
        <v>2</v>
      </c>
      <c r="F114" s="196">
        <v>1200</v>
      </c>
      <c r="G114" s="206">
        <f t="shared" si="11"/>
        <v>2400</v>
      </c>
      <c r="H114" s="179" t="s">
        <v>4128</v>
      </c>
      <c r="I114" s="179" t="s">
        <v>762</v>
      </c>
      <c r="J114" s="166">
        <f t="shared" ref="J114:J133" si="13" xml:space="preserve">ROUND(E114/1200*600,0)</f>
        <v>1</v>
      </c>
      <c r="K114" s="44">
        <f t="shared" si="9"/>
        <v>1200</v>
      </c>
      <c r="N114" s="44">
        <f t="shared" si="10"/>
        <v>1</v>
      </c>
    </row>
    <row r="115" s="44" customFormat="1" hidden="1" customHeight="1" outlineLevel="2" spans="1:14">
      <c r="A115" s="196" t="s">
        <v>4245</v>
      </c>
      <c r="B115" s="179" t="s">
        <v>3448</v>
      </c>
      <c r="C115" s="196" t="s">
        <v>3449</v>
      </c>
      <c r="D115" s="179" t="s">
        <v>345</v>
      </c>
      <c r="E115" s="196">
        <v>1</v>
      </c>
      <c r="F115" s="196">
        <v>4500</v>
      </c>
      <c r="G115" s="206">
        <f t="shared" si="11"/>
        <v>4500</v>
      </c>
      <c r="H115" s="196"/>
      <c r="I115" s="196"/>
      <c r="J115" s="166">
        <f t="shared" si="13"/>
        <v>1</v>
      </c>
      <c r="K115" s="44">
        <f t="shared" si="9"/>
        <v>4500</v>
      </c>
      <c r="N115" s="44">
        <f t="shared" si="10"/>
        <v>1</v>
      </c>
    </row>
    <row r="116" s="761" customFormat="1" hidden="1" customHeight="1" outlineLevel="2" spans="1:14">
      <c r="A116" s="142"/>
      <c r="B116" s="142" t="s">
        <v>4246</v>
      </c>
      <c r="C116" s="142"/>
      <c r="D116" s="142"/>
      <c r="E116" s="142">
        <v>0</v>
      </c>
      <c r="F116" s="142"/>
      <c r="G116" s="206"/>
      <c r="H116" s="142"/>
      <c r="I116" s="142"/>
      <c r="J116" s="166">
        <f t="shared" si="13"/>
        <v>0</v>
      </c>
      <c r="K116" s="44">
        <f t="shared" si="9"/>
        <v>0</v>
      </c>
      <c r="N116" s="44">
        <f t="shared" si="10"/>
        <v>0</v>
      </c>
    </row>
    <row r="117" s="44" customFormat="1" hidden="1" customHeight="1" outlineLevel="2" spans="1:14">
      <c r="A117" s="196" t="s">
        <v>4247</v>
      </c>
      <c r="B117" s="179" t="s">
        <v>3688</v>
      </c>
      <c r="C117" s="196" t="s">
        <v>3689</v>
      </c>
      <c r="D117" s="179" t="s">
        <v>345</v>
      </c>
      <c r="E117" s="196">
        <v>1</v>
      </c>
      <c r="F117" s="196">
        <v>540</v>
      </c>
      <c r="G117" s="206">
        <f t="shared" ref="G117:G136" si="14" xml:space="preserve">E117*F117</f>
        <v>540</v>
      </c>
      <c r="H117" s="179" t="s">
        <v>4128</v>
      </c>
      <c r="I117" s="179" t="s">
        <v>762</v>
      </c>
      <c r="J117" s="166">
        <f t="shared" si="13"/>
        <v>1</v>
      </c>
      <c r="K117" s="44">
        <f t="shared" si="9"/>
        <v>540</v>
      </c>
      <c r="N117" s="44">
        <f t="shared" si="10"/>
        <v>1</v>
      </c>
    </row>
    <row r="118" s="44" customFormat="1" hidden="1" customHeight="1" outlineLevel="2" spans="1:14">
      <c r="A118" s="196" t="s">
        <v>4248</v>
      </c>
      <c r="B118" s="179" t="s">
        <v>3390</v>
      </c>
      <c r="C118" s="196" t="s">
        <v>3391</v>
      </c>
      <c r="D118" s="179" t="s">
        <v>345</v>
      </c>
      <c r="E118" s="196">
        <v>1</v>
      </c>
      <c r="F118" s="196">
        <v>2700</v>
      </c>
      <c r="G118" s="206">
        <f t="shared" si="14"/>
        <v>2700</v>
      </c>
      <c r="H118" s="179" t="s">
        <v>4128</v>
      </c>
      <c r="I118" s="179" t="s">
        <v>762</v>
      </c>
      <c r="J118" s="166">
        <f t="shared" si="13"/>
        <v>1</v>
      </c>
      <c r="K118" s="44">
        <f t="shared" si="9"/>
        <v>2700</v>
      </c>
      <c r="N118" s="44">
        <f t="shared" si="10"/>
        <v>1</v>
      </c>
    </row>
    <row r="119" s="44" customFormat="1" customHeight="1" outlineLevel="2" spans="1:14">
      <c r="A119" s="196" t="s">
        <v>4249</v>
      </c>
      <c r="B119" s="179" t="s">
        <v>3617</v>
      </c>
      <c r="C119" s="196" t="s">
        <v>3297</v>
      </c>
      <c r="D119" s="179" t="s">
        <v>345</v>
      </c>
      <c r="E119" s="196">
        <v>1</v>
      </c>
      <c r="F119" s="196">
        <v>3780</v>
      </c>
      <c r="G119" s="206">
        <f t="shared" si="14"/>
        <v>3780</v>
      </c>
      <c r="H119" s="179" t="s">
        <v>4128</v>
      </c>
      <c r="I119" s="179" t="s">
        <v>762</v>
      </c>
      <c r="J119" s="166">
        <f t="shared" si="13"/>
        <v>1</v>
      </c>
      <c r="K119" s="44">
        <f t="shared" si="9"/>
        <v>3780</v>
      </c>
      <c r="N119" s="44">
        <f t="shared" si="10"/>
        <v>1</v>
      </c>
    </row>
    <row r="120" s="44" customFormat="1" hidden="1" customHeight="1" outlineLevel="2" spans="1:14">
      <c r="A120" s="196" t="s">
        <v>4250</v>
      </c>
      <c r="B120" s="179" t="s">
        <v>3424</v>
      </c>
      <c r="C120" s="196" t="s">
        <v>3425</v>
      </c>
      <c r="D120" s="179" t="s">
        <v>345</v>
      </c>
      <c r="E120" s="196">
        <v>1</v>
      </c>
      <c r="F120" s="196">
        <v>2640</v>
      </c>
      <c r="G120" s="206">
        <f t="shared" si="14"/>
        <v>2640</v>
      </c>
      <c r="H120" s="179" t="s">
        <v>4128</v>
      </c>
      <c r="I120" s="179" t="s">
        <v>762</v>
      </c>
      <c r="J120" s="166">
        <f t="shared" si="13"/>
        <v>1</v>
      </c>
      <c r="K120" s="44">
        <f t="shared" si="9"/>
        <v>2640</v>
      </c>
      <c r="N120" s="44">
        <f t="shared" si="10"/>
        <v>1</v>
      </c>
    </row>
    <row r="121" s="44" customFormat="1" hidden="1" customHeight="1" outlineLevel="2" spans="1:14">
      <c r="A121" s="196" t="s">
        <v>4251</v>
      </c>
      <c r="B121" s="179" t="s">
        <v>3370</v>
      </c>
      <c r="C121" s="196" t="s">
        <v>3371</v>
      </c>
      <c r="D121" s="179" t="s">
        <v>345</v>
      </c>
      <c r="E121" s="196">
        <v>1</v>
      </c>
      <c r="F121" s="196">
        <v>9548.5</v>
      </c>
      <c r="G121" s="206">
        <f t="shared" si="14"/>
        <v>9548.5</v>
      </c>
      <c r="H121" s="179" t="s">
        <v>4128</v>
      </c>
      <c r="I121" s="179" t="s">
        <v>762</v>
      </c>
      <c r="J121" s="166">
        <f t="shared" si="13"/>
        <v>1</v>
      </c>
      <c r="K121" s="44">
        <f t="shared" si="9"/>
        <v>9548.5</v>
      </c>
      <c r="N121" s="44">
        <f t="shared" si="10"/>
        <v>1</v>
      </c>
    </row>
    <row r="122" s="44" customFormat="1" hidden="1" customHeight="1" outlineLevel="2" spans="1:14">
      <c r="A122" s="196" t="s">
        <v>4252</v>
      </c>
      <c r="B122" s="179" t="s">
        <v>3430</v>
      </c>
      <c r="C122" s="196" t="s">
        <v>3431</v>
      </c>
      <c r="D122" s="179" t="s">
        <v>345</v>
      </c>
      <c r="E122" s="196">
        <v>1</v>
      </c>
      <c r="F122" s="196">
        <v>7740.5</v>
      </c>
      <c r="G122" s="206">
        <f t="shared" si="14"/>
        <v>7740.5</v>
      </c>
      <c r="H122" s="179" t="s">
        <v>4128</v>
      </c>
      <c r="I122" s="179" t="s">
        <v>762</v>
      </c>
      <c r="J122" s="166">
        <f t="shared" si="13"/>
        <v>1</v>
      </c>
      <c r="K122" s="44">
        <f t="shared" si="9"/>
        <v>7740.5</v>
      </c>
      <c r="N122" s="44">
        <f t="shared" si="10"/>
        <v>1</v>
      </c>
    </row>
    <row r="123" s="44" customFormat="1" hidden="1" customHeight="1" outlineLevel="2" spans="1:14">
      <c r="A123" s="196" t="s">
        <v>4253</v>
      </c>
      <c r="B123" s="179" t="s">
        <v>3658</v>
      </c>
      <c r="C123" s="196" t="s">
        <v>3659</v>
      </c>
      <c r="D123" s="179" t="s">
        <v>345</v>
      </c>
      <c r="E123" s="196">
        <v>1</v>
      </c>
      <c r="F123" s="196">
        <v>7470</v>
      </c>
      <c r="G123" s="206">
        <f t="shared" si="14"/>
        <v>7470</v>
      </c>
      <c r="H123" s="179" t="s">
        <v>4128</v>
      </c>
      <c r="I123" s="179" t="s">
        <v>762</v>
      </c>
      <c r="J123" s="166">
        <f t="shared" si="13"/>
        <v>1</v>
      </c>
      <c r="K123" s="44">
        <f t="shared" si="9"/>
        <v>7470</v>
      </c>
      <c r="N123" s="44">
        <f t="shared" si="10"/>
        <v>1</v>
      </c>
    </row>
    <row r="124" s="44" customFormat="1" hidden="1" customHeight="1" outlineLevel="2" spans="1:14">
      <c r="A124" s="196" t="s">
        <v>4254</v>
      </c>
      <c r="B124" s="179" t="s">
        <v>3254</v>
      </c>
      <c r="C124" s="196" t="s">
        <v>3255</v>
      </c>
      <c r="D124" s="179" t="s">
        <v>345</v>
      </c>
      <c r="E124" s="196">
        <v>1</v>
      </c>
      <c r="F124" s="196">
        <v>2800</v>
      </c>
      <c r="G124" s="206">
        <f t="shared" si="14"/>
        <v>2800</v>
      </c>
      <c r="H124" s="179" t="s">
        <v>4128</v>
      </c>
      <c r="I124" s="179" t="s">
        <v>762</v>
      </c>
      <c r="J124" s="166">
        <f t="shared" si="13"/>
        <v>1</v>
      </c>
      <c r="K124" s="44">
        <f t="shared" si="9"/>
        <v>2800</v>
      </c>
      <c r="N124" s="44">
        <f t="shared" si="10"/>
        <v>1</v>
      </c>
    </row>
    <row r="125" s="44" customFormat="1" hidden="1" customHeight="1" outlineLevel="2" spans="1:14">
      <c r="A125" s="196" t="s">
        <v>4255</v>
      </c>
      <c r="B125" s="179" t="s">
        <v>3476</v>
      </c>
      <c r="C125" s="196" t="s">
        <v>4256</v>
      </c>
      <c r="D125" s="179" t="s">
        <v>345</v>
      </c>
      <c r="E125" s="196">
        <v>1</v>
      </c>
      <c r="F125" s="196">
        <v>2080</v>
      </c>
      <c r="G125" s="206">
        <f t="shared" si="14"/>
        <v>2080</v>
      </c>
      <c r="H125" s="179" t="s">
        <v>4128</v>
      </c>
      <c r="I125" s="179" t="s">
        <v>762</v>
      </c>
      <c r="J125" s="166">
        <f t="shared" si="13"/>
        <v>1</v>
      </c>
      <c r="K125" s="44">
        <f t="shared" si="9"/>
        <v>2080</v>
      </c>
      <c r="N125" s="44">
        <f t="shared" si="10"/>
        <v>1</v>
      </c>
    </row>
    <row r="126" s="44" customFormat="1" hidden="1" customHeight="1" outlineLevel="2" spans="1:14">
      <c r="A126" s="196" t="s">
        <v>4257</v>
      </c>
      <c r="B126" s="179" t="s">
        <v>3284</v>
      </c>
      <c r="C126" s="196" t="s">
        <v>3285</v>
      </c>
      <c r="D126" s="179" t="s">
        <v>345</v>
      </c>
      <c r="E126" s="196">
        <v>1</v>
      </c>
      <c r="F126" s="196">
        <v>2520</v>
      </c>
      <c r="G126" s="206">
        <f t="shared" si="14"/>
        <v>2520</v>
      </c>
      <c r="H126" s="179" t="s">
        <v>4128</v>
      </c>
      <c r="I126" s="179" t="s">
        <v>762</v>
      </c>
      <c r="J126" s="166">
        <f t="shared" si="13"/>
        <v>1</v>
      </c>
      <c r="K126" s="44">
        <f t="shared" si="9"/>
        <v>2520</v>
      </c>
      <c r="N126" s="44">
        <f t="shared" si="10"/>
        <v>1</v>
      </c>
    </row>
    <row r="127" s="44" customFormat="1" hidden="1" customHeight="1" outlineLevel="2" spans="1:14">
      <c r="A127" s="196" t="s">
        <v>4258</v>
      </c>
      <c r="B127" s="179" t="s">
        <v>3572</v>
      </c>
      <c r="C127" s="196" t="s">
        <v>3573</v>
      </c>
      <c r="D127" s="179" t="s">
        <v>345</v>
      </c>
      <c r="E127" s="196">
        <v>1</v>
      </c>
      <c r="F127" s="196">
        <v>5400</v>
      </c>
      <c r="G127" s="206">
        <f t="shared" si="14"/>
        <v>5400</v>
      </c>
      <c r="H127" s="179" t="s">
        <v>4128</v>
      </c>
      <c r="I127" s="179" t="s">
        <v>762</v>
      </c>
      <c r="J127" s="166">
        <f t="shared" si="13"/>
        <v>1</v>
      </c>
      <c r="K127" s="44">
        <f t="shared" si="9"/>
        <v>5400</v>
      </c>
      <c r="N127" s="44">
        <f t="shared" si="10"/>
        <v>1</v>
      </c>
    </row>
    <row r="128" s="44" customFormat="1" hidden="1" customHeight="1" outlineLevel="2" spans="1:14">
      <c r="A128" s="196" t="s">
        <v>4259</v>
      </c>
      <c r="B128" s="179" t="s">
        <v>3288</v>
      </c>
      <c r="C128" s="196" t="s">
        <v>3289</v>
      </c>
      <c r="D128" s="179" t="s">
        <v>345</v>
      </c>
      <c r="E128" s="196">
        <v>1</v>
      </c>
      <c r="F128" s="196">
        <v>3360</v>
      </c>
      <c r="G128" s="206">
        <f t="shared" si="14"/>
        <v>3360</v>
      </c>
      <c r="H128" s="179" t="s">
        <v>4128</v>
      </c>
      <c r="I128" s="179" t="s">
        <v>762</v>
      </c>
      <c r="J128" s="166">
        <f t="shared" si="13"/>
        <v>1</v>
      </c>
      <c r="K128" s="44">
        <f t="shared" si="9"/>
        <v>3360</v>
      </c>
      <c r="N128" s="44">
        <f t="shared" si="10"/>
        <v>1</v>
      </c>
    </row>
    <row r="129" s="44" customFormat="1" hidden="1" customHeight="1" outlineLevel="2" spans="1:14">
      <c r="A129" s="196" t="s">
        <v>4260</v>
      </c>
      <c r="B129" s="179" t="s">
        <v>3513</v>
      </c>
      <c r="C129" s="196" t="s">
        <v>3512</v>
      </c>
      <c r="D129" s="179" t="s">
        <v>345</v>
      </c>
      <c r="E129" s="196">
        <v>1</v>
      </c>
      <c r="F129" s="196">
        <v>7760</v>
      </c>
      <c r="G129" s="206">
        <f t="shared" si="14"/>
        <v>7760</v>
      </c>
      <c r="H129" s="179" t="s">
        <v>4128</v>
      </c>
      <c r="I129" s="179" t="s">
        <v>762</v>
      </c>
      <c r="J129" s="166">
        <f t="shared" si="13"/>
        <v>1</v>
      </c>
      <c r="K129" s="44">
        <f t="shared" si="9"/>
        <v>7760</v>
      </c>
      <c r="N129" s="44">
        <f t="shared" si="10"/>
        <v>1</v>
      </c>
    </row>
    <row r="130" s="44" customFormat="1" hidden="1" customHeight="1" outlineLevel="2" spans="1:14">
      <c r="A130" s="196" t="s">
        <v>4261</v>
      </c>
      <c r="B130" s="179" t="s">
        <v>3249</v>
      </c>
      <c r="C130" s="196" t="s">
        <v>3250</v>
      </c>
      <c r="D130" s="179" t="s">
        <v>345</v>
      </c>
      <c r="E130" s="196">
        <v>1</v>
      </c>
      <c r="F130" s="196">
        <v>1800</v>
      </c>
      <c r="G130" s="206">
        <f t="shared" si="14"/>
        <v>1800</v>
      </c>
      <c r="H130" s="179" t="s">
        <v>4128</v>
      </c>
      <c r="I130" s="179" t="s">
        <v>762</v>
      </c>
      <c r="J130" s="166">
        <f t="shared" si="13"/>
        <v>1</v>
      </c>
      <c r="K130" s="44">
        <f t="shared" si="9"/>
        <v>1800</v>
      </c>
      <c r="N130" s="44">
        <f t="shared" si="10"/>
        <v>1</v>
      </c>
    </row>
    <row r="131" s="44" customFormat="1" hidden="1" customHeight="1" outlineLevel="2" spans="1:14">
      <c r="A131" s="196" t="s">
        <v>4262</v>
      </c>
      <c r="B131" s="179" t="s">
        <v>3455</v>
      </c>
      <c r="C131" s="196" t="s">
        <v>3456</v>
      </c>
      <c r="D131" s="179" t="s">
        <v>345</v>
      </c>
      <c r="E131" s="196">
        <v>1</v>
      </c>
      <c r="F131" s="196">
        <v>2250</v>
      </c>
      <c r="G131" s="206">
        <f t="shared" si="14"/>
        <v>2250</v>
      </c>
      <c r="H131" s="179" t="s">
        <v>4128</v>
      </c>
      <c r="I131" s="179" t="s">
        <v>762</v>
      </c>
      <c r="J131" s="166">
        <f t="shared" si="13"/>
        <v>1</v>
      </c>
      <c r="K131" s="44">
        <f t="shared" si="9"/>
        <v>2250</v>
      </c>
      <c r="N131" s="44">
        <f t="shared" si="10"/>
        <v>1</v>
      </c>
    </row>
    <row r="132" s="44" customFormat="1" hidden="1" customHeight="1" outlineLevel="2" spans="1:14">
      <c r="A132" s="196" t="s">
        <v>4263</v>
      </c>
      <c r="B132" s="179" t="s">
        <v>3528</v>
      </c>
      <c r="C132" s="196" t="s">
        <v>3553</v>
      </c>
      <c r="D132" s="179" t="s">
        <v>345</v>
      </c>
      <c r="E132" s="196">
        <v>1</v>
      </c>
      <c r="F132" s="196">
        <v>2040</v>
      </c>
      <c r="G132" s="206">
        <f t="shared" si="14"/>
        <v>2040</v>
      </c>
      <c r="H132" s="179" t="s">
        <v>4128</v>
      </c>
      <c r="I132" s="179" t="s">
        <v>762</v>
      </c>
      <c r="J132" s="166">
        <f t="shared" si="13"/>
        <v>1</v>
      </c>
      <c r="K132" s="44">
        <f t="shared" si="9"/>
        <v>2040</v>
      </c>
      <c r="N132" s="44">
        <f t="shared" si="10"/>
        <v>1</v>
      </c>
    </row>
    <row r="133" s="44" customFormat="1" hidden="1" customHeight="1" outlineLevel="2" spans="1:14">
      <c r="A133" s="196" t="s">
        <v>4264</v>
      </c>
      <c r="B133" s="179" t="s">
        <v>3528</v>
      </c>
      <c r="C133" s="196" t="s">
        <v>3558</v>
      </c>
      <c r="D133" s="179" t="s">
        <v>345</v>
      </c>
      <c r="E133" s="196">
        <v>1</v>
      </c>
      <c r="F133" s="196">
        <v>2240</v>
      </c>
      <c r="G133" s="206">
        <f t="shared" si="14"/>
        <v>2240</v>
      </c>
      <c r="H133" s="179" t="s">
        <v>4128</v>
      </c>
      <c r="I133" s="179" t="s">
        <v>762</v>
      </c>
      <c r="J133" s="166">
        <f t="shared" si="13"/>
        <v>1</v>
      </c>
      <c r="K133" s="44">
        <f t="shared" si="9"/>
        <v>2240</v>
      </c>
      <c r="N133" s="44">
        <f t="shared" si="10"/>
        <v>1</v>
      </c>
    </row>
    <row r="134" s="44" customFormat="1" hidden="1" customHeight="1" outlineLevel="2" spans="1:14">
      <c r="A134" s="196" t="s">
        <v>4265</v>
      </c>
      <c r="B134" s="179" t="s">
        <v>4154</v>
      </c>
      <c r="C134" s="196" t="s">
        <v>3697</v>
      </c>
      <c r="D134" s="179" t="s">
        <v>345</v>
      </c>
      <c r="E134" s="196">
        <v>1</v>
      </c>
      <c r="F134" s="196">
        <v>480</v>
      </c>
      <c r="G134" s="206">
        <f t="shared" si="14"/>
        <v>480</v>
      </c>
      <c r="H134" s="179" t="s">
        <v>4128</v>
      </c>
      <c r="I134" s="179" t="s">
        <v>762</v>
      </c>
      <c r="J134" s="166">
        <v>1</v>
      </c>
      <c r="K134" s="44">
        <f t="shared" si="9"/>
        <v>480</v>
      </c>
      <c r="N134" s="44">
        <f t="shared" si="10"/>
        <v>1</v>
      </c>
    </row>
    <row r="135" s="44" customFormat="1" hidden="1" customHeight="1" outlineLevel="2" spans="1:14">
      <c r="A135" s="196" t="s">
        <v>4266</v>
      </c>
      <c r="B135" s="179" t="s">
        <v>3448</v>
      </c>
      <c r="C135" s="196" t="s">
        <v>3449</v>
      </c>
      <c r="D135" s="179" t="s">
        <v>345</v>
      </c>
      <c r="E135" s="196">
        <v>1</v>
      </c>
      <c r="F135" s="196">
        <v>4500</v>
      </c>
      <c r="G135" s="206">
        <f t="shared" si="14"/>
        <v>4500</v>
      </c>
      <c r="H135" s="196"/>
      <c r="I135" s="196"/>
      <c r="J135" s="166">
        <v>1</v>
      </c>
      <c r="K135" s="44">
        <f t="shared" ref="K135:K198" si="15" xml:space="preserve">J135*F135</f>
        <v>4500</v>
      </c>
      <c r="N135" s="44">
        <f t="shared" ref="N135:N198" si="16" xml:space="preserve">ROUND(J135,0)</f>
        <v>1</v>
      </c>
    </row>
    <row r="136" s="44" customFormat="1" hidden="1" customHeight="1" outlineLevel="2" spans="1:14">
      <c r="A136" s="196" t="s">
        <v>4267</v>
      </c>
      <c r="B136" s="179" t="s">
        <v>3457</v>
      </c>
      <c r="C136" s="196" t="s">
        <v>3458</v>
      </c>
      <c r="D136" s="179" t="s">
        <v>345</v>
      </c>
      <c r="E136" s="196">
        <v>1</v>
      </c>
      <c r="F136" s="196">
        <v>3300</v>
      </c>
      <c r="G136" s="206">
        <f t="shared" si="14"/>
        <v>3300</v>
      </c>
      <c r="H136" s="196"/>
      <c r="I136" s="196"/>
      <c r="J136" s="166">
        <f t="shared" ref="J136:J167" si="17" xml:space="preserve">ROUND(E136/1200*600,0)</f>
        <v>1</v>
      </c>
      <c r="K136" s="44">
        <f t="shared" si="15"/>
        <v>3300</v>
      </c>
      <c r="N136" s="44">
        <f t="shared" si="16"/>
        <v>1</v>
      </c>
    </row>
    <row r="137" s="761" customFormat="1" hidden="1" customHeight="1" outlineLevel="2" spans="1:14">
      <c r="A137" s="142"/>
      <c r="B137" s="142" t="s">
        <v>4268</v>
      </c>
      <c r="C137" s="142"/>
      <c r="D137" s="142"/>
      <c r="E137" s="142">
        <v>0</v>
      </c>
      <c r="F137" s="142"/>
      <c r="G137" s="206"/>
      <c r="H137" s="142"/>
      <c r="I137" s="142"/>
      <c r="J137" s="166">
        <f t="shared" si="17"/>
        <v>0</v>
      </c>
      <c r="K137" s="44">
        <f t="shared" si="15"/>
        <v>0</v>
      </c>
      <c r="N137" s="44">
        <f t="shared" si="16"/>
        <v>0</v>
      </c>
    </row>
    <row r="138" s="44" customFormat="1" hidden="1" customHeight="1" outlineLevel="2" spans="1:14">
      <c r="A138" s="196" t="s">
        <v>4269</v>
      </c>
      <c r="B138" s="179" t="s">
        <v>3390</v>
      </c>
      <c r="C138" s="196" t="s">
        <v>3391</v>
      </c>
      <c r="D138" s="179" t="s">
        <v>345</v>
      </c>
      <c r="E138" s="196">
        <v>1</v>
      </c>
      <c r="F138" s="196">
        <v>2700</v>
      </c>
      <c r="G138" s="206">
        <f t="shared" ref="G138:G153" si="18" xml:space="preserve">E138*F138</f>
        <v>2700</v>
      </c>
      <c r="H138" s="179" t="s">
        <v>4128</v>
      </c>
      <c r="I138" s="179" t="s">
        <v>762</v>
      </c>
      <c r="J138" s="166">
        <f t="shared" si="17"/>
        <v>1</v>
      </c>
      <c r="K138" s="44">
        <f t="shared" si="15"/>
        <v>2700</v>
      </c>
      <c r="N138" s="44">
        <f t="shared" si="16"/>
        <v>1</v>
      </c>
    </row>
    <row r="139" s="44" customFormat="1" hidden="1" customHeight="1" outlineLevel="2" spans="1:14">
      <c r="A139" s="196" t="s">
        <v>4270</v>
      </c>
      <c r="B139" s="179" t="s">
        <v>4154</v>
      </c>
      <c r="C139" s="196" t="s">
        <v>3697</v>
      </c>
      <c r="D139" s="179" t="s">
        <v>345</v>
      </c>
      <c r="E139" s="196">
        <v>1</v>
      </c>
      <c r="F139" s="196">
        <v>480</v>
      </c>
      <c r="G139" s="206">
        <f t="shared" si="18"/>
        <v>480</v>
      </c>
      <c r="H139" s="179" t="s">
        <v>4128</v>
      </c>
      <c r="I139" s="179" t="s">
        <v>762</v>
      </c>
      <c r="J139" s="166">
        <f t="shared" si="17"/>
        <v>1</v>
      </c>
      <c r="K139" s="44">
        <f t="shared" si="15"/>
        <v>480</v>
      </c>
      <c r="N139" s="44">
        <f t="shared" si="16"/>
        <v>1</v>
      </c>
    </row>
    <row r="140" s="44" customFormat="1" hidden="1" customHeight="1" outlineLevel="2" spans="1:14">
      <c r="A140" s="196" t="s">
        <v>4271</v>
      </c>
      <c r="B140" s="179" t="s">
        <v>3688</v>
      </c>
      <c r="C140" s="196" t="s">
        <v>3689</v>
      </c>
      <c r="D140" s="179" t="s">
        <v>345</v>
      </c>
      <c r="E140" s="196">
        <v>1</v>
      </c>
      <c r="F140" s="196">
        <v>540</v>
      </c>
      <c r="G140" s="206">
        <f t="shared" si="18"/>
        <v>540</v>
      </c>
      <c r="H140" s="179" t="s">
        <v>4128</v>
      </c>
      <c r="I140" s="179" t="s">
        <v>762</v>
      </c>
      <c r="J140" s="166">
        <f t="shared" si="17"/>
        <v>1</v>
      </c>
      <c r="K140" s="44">
        <f t="shared" si="15"/>
        <v>540</v>
      </c>
      <c r="N140" s="44">
        <f t="shared" si="16"/>
        <v>1</v>
      </c>
    </row>
    <row r="141" s="44" customFormat="1" hidden="1" customHeight="1" outlineLevel="2" spans="1:14">
      <c r="A141" s="196" t="s">
        <v>4272</v>
      </c>
      <c r="B141" s="179" t="s">
        <v>3284</v>
      </c>
      <c r="C141" s="196" t="s">
        <v>3285</v>
      </c>
      <c r="D141" s="179" t="s">
        <v>345</v>
      </c>
      <c r="E141" s="196">
        <v>1</v>
      </c>
      <c r="F141" s="196">
        <v>2520</v>
      </c>
      <c r="G141" s="206">
        <f t="shared" si="18"/>
        <v>2520</v>
      </c>
      <c r="H141" s="179" t="s">
        <v>4128</v>
      </c>
      <c r="I141" s="179" t="s">
        <v>762</v>
      </c>
      <c r="J141" s="166">
        <f t="shared" si="17"/>
        <v>1</v>
      </c>
      <c r="K141" s="44">
        <f t="shared" si="15"/>
        <v>2520</v>
      </c>
      <c r="N141" s="44">
        <f t="shared" si="16"/>
        <v>1</v>
      </c>
    </row>
    <row r="142" s="44" customFormat="1" hidden="1" customHeight="1" outlineLevel="2" spans="1:14">
      <c r="A142" s="196" t="s">
        <v>4273</v>
      </c>
      <c r="B142" s="179" t="s">
        <v>3572</v>
      </c>
      <c r="C142" s="196" t="s">
        <v>3573</v>
      </c>
      <c r="D142" s="179" t="s">
        <v>345</v>
      </c>
      <c r="E142" s="196">
        <v>1</v>
      </c>
      <c r="F142" s="196">
        <v>5400</v>
      </c>
      <c r="G142" s="206">
        <f t="shared" si="18"/>
        <v>5400</v>
      </c>
      <c r="H142" s="179" t="s">
        <v>4128</v>
      </c>
      <c r="I142" s="179" t="s">
        <v>762</v>
      </c>
      <c r="J142" s="166">
        <f t="shared" si="17"/>
        <v>1</v>
      </c>
      <c r="K142" s="44">
        <f t="shared" si="15"/>
        <v>5400</v>
      </c>
      <c r="N142" s="44">
        <f t="shared" si="16"/>
        <v>1</v>
      </c>
    </row>
    <row r="143" s="44" customFormat="1" customHeight="1" outlineLevel="2" spans="1:14">
      <c r="A143" s="196" t="s">
        <v>4274</v>
      </c>
      <c r="B143" s="179" t="s">
        <v>3617</v>
      </c>
      <c r="C143" s="196" t="s">
        <v>3297</v>
      </c>
      <c r="D143" s="179" t="s">
        <v>345</v>
      </c>
      <c r="E143" s="196">
        <v>1</v>
      </c>
      <c r="F143" s="196">
        <v>3780</v>
      </c>
      <c r="G143" s="206">
        <f t="shared" si="18"/>
        <v>3780</v>
      </c>
      <c r="H143" s="179" t="s">
        <v>4128</v>
      </c>
      <c r="I143" s="179" t="s">
        <v>762</v>
      </c>
      <c r="J143" s="166">
        <f t="shared" si="17"/>
        <v>1</v>
      </c>
      <c r="K143" s="44">
        <f t="shared" si="15"/>
        <v>3780</v>
      </c>
      <c r="N143" s="44">
        <f t="shared" si="16"/>
        <v>1</v>
      </c>
    </row>
    <row r="144" s="44" customFormat="1" hidden="1" customHeight="1" outlineLevel="2" spans="1:14">
      <c r="A144" s="196" t="s">
        <v>4275</v>
      </c>
      <c r="B144" s="179" t="s">
        <v>3421</v>
      </c>
      <c r="C144" s="196" t="s">
        <v>3416</v>
      </c>
      <c r="D144" s="179" t="s">
        <v>345</v>
      </c>
      <c r="E144" s="196">
        <v>1</v>
      </c>
      <c r="F144" s="196">
        <v>2640</v>
      </c>
      <c r="G144" s="206">
        <f t="shared" si="18"/>
        <v>2640</v>
      </c>
      <c r="H144" s="179" t="s">
        <v>4128</v>
      </c>
      <c r="I144" s="179" t="s">
        <v>762</v>
      </c>
      <c r="J144" s="166">
        <f t="shared" si="17"/>
        <v>1</v>
      </c>
      <c r="K144" s="44">
        <f t="shared" si="15"/>
        <v>2640</v>
      </c>
      <c r="N144" s="44">
        <f t="shared" si="16"/>
        <v>1</v>
      </c>
    </row>
    <row r="145" s="44" customFormat="1" hidden="1" customHeight="1" outlineLevel="2" spans="1:14">
      <c r="A145" s="196" t="s">
        <v>4276</v>
      </c>
      <c r="B145" s="179" t="s">
        <v>3528</v>
      </c>
      <c r="C145" s="196" t="s">
        <v>3557</v>
      </c>
      <c r="D145" s="179" t="s">
        <v>345</v>
      </c>
      <c r="E145" s="196">
        <v>1</v>
      </c>
      <c r="F145" s="196">
        <v>2200</v>
      </c>
      <c r="G145" s="206">
        <f t="shared" si="18"/>
        <v>2200</v>
      </c>
      <c r="H145" s="179" t="s">
        <v>4128</v>
      </c>
      <c r="I145" s="179" t="s">
        <v>762</v>
      </c>
      <c r="J145" s="166">
        <f t="shared" si="17"/>
        <v>1</v>
      </c>
      <c r="K145" s="44">
        <f t="shared" si="15"/>
        <v>2200</v>
      </c>
      <c r="N145" s="44">
        <f t="shared" si="16"/>
        <v>1</v>
      </c>
    </row>
    <row r="146" s="44" customFormat="1" hidden="1" customHeight="1" outlineLevel="2" spans="1:14">
      <c r="A146" s="196" t="s">
        <v>4277</v>
      </c>
      <c r="B146" s="179" t="s">
        <v>3528</v>
      </c>
      <c r="C146" s="196" t="s">
        <v>3539</v>
      </c>
      <c r="D146" s="179" t="s">
        <v>345</v>
      </c>
      <c r="E146" s="196">
        <v>1</v>
      </c>
      <c r="F146" s="196">
        <v>2920</v>
      </c>
      <c r="G146" s="206">
        <f t="shared" si="18"/>
        <v>2920</v>
      </c>
      <c r="H146" s="179" t="s">
        <v>4128</v>
      </c>
      <c r="I146" s="179" t="s">
        <v>762</v>
      </c>
      <c r="J146" s="166">
        <f t="shared" si="17"/>
        <v>1</v>
      </c>
      <c r="K146" s="44">
        <f t="shared" si="15"/>
        <v>2920</v>
      </c>
      <c r="N146" s="44">
        <f t="shared" si="16"/>
        <v>1</v>
      </c>
    </row>
    <row r="147" s="44" customFormat="1" hidden="1" customHeight="1" outlineLevel="2" spans="1:14">
      <c r="A147" s="196" t="s">
        <v>4278</v>
      </c>
      <c r="B147" s="179" t="s">
        <v>3411</v>
      </c>
      <c r="C147" s="196" t="s">
        <v>3412</v>
      </c>
      <c r="D147" s="179" t="s">
        <v>345</v>
      </c>
      <c r="E147" s="196">
        <v>1</v>
      </c>
      <c r="F147" s="196">
        <v>1200</v>
      </c>
      <c r="G147" s="206">
        <f t="shared" si="18"/>
        <v>1200</v>
      </c>
      <c r="H147" s="179" t="s">
        <v>4128</v>
      </c>
      <c r="I147" s="179" t="s">
        <v>762</v>
      </c>
      <c r="J147" s="166">
        <f t="shared" si="17"/>
        <v>1</v>
      </c>
      <c r="K147" s="44">
        <f t="shared" si="15"/>
        <v>1200</v>
      </c>
      <c r="N147" s="44">
        <f t="shared" si="16"/>
        <v>1</v>
      </c>
    </row>
    <row r="148" s="44" customFormat="1" hidden="1" customHeight="1" outlineLevel="2" spans="1:14">
      <c r="A148" s="196" t="s">
        <v>4279</v>
      </c>
      <c r="B148" s="179" t="s">
        <v>3583</v>
      </c>
      <c r="C148" s="196" t="s">
        <v>3581</v>
      </c>
      <c r="D148" s="179" t="s">
        <v>345</v>
      </c>
      <c r="E148" s="196">
        <v>1</v>
      </c>
      <c r="F148" s="196">
        <v>5000</v>
      </c>
      <c r="G148" s="206">
        <f t="shared" si="18"/>
        <v>5000</v>
      </c>
      <c r="H148" s="179" t="s">
        <v>4128</v>
      </c>
      <c r="I148" s="179" t="s">
        <v>762</v>
      </c>
      <c r="J148" s="166">
        <f t="shared" si="17"/>
        <v>1</v>
      </c>
      <c r="K148" s="44">
        <f t="shared" si="15"/>
        <v>5000</v>
      </c>
      <c r="N148" s="44">
        <f t="shared" si="16"/>
        <v>1</v>
      </c>
    </row>
    <row r="149" s="44" customFormat="1" hidden="1" customHeight="1" outlineLevel="2" spans="1:14">
      <c r="A149" s="196" t="s">
        <v>4280</v>
      </c>
      <c r="B149" s="179" t="s">
        <v>3588</v>
      </c>
      <c r="C149" s="196" t="s">
        <v>3605</v>
      </c>
      <c r="D149" s="179" t="s">
        <v>345</v>
      </c>
      <c r="E149" s="196">
        <v>1</v>
      </c>
      <c r="F149" s="196">
        <v>6000</v>
      </c>
      <c r="G149" s="206">
        <f t="shared" si="18"/>
        <v>6000</v>
      </c>
      <c r="H149" s="179" t="s">
        <v>4128</v>
      </c>
      <c r="I149" s="179" t="s">
        <v>762</v>
      </c>
      <c r="J149" s="166">
        <f t="shared" si="17"/>
        <v>1</v>
      </c>
      <c r="K149" s="44">
        <f t="shared" si="15"/>
        <v>6000</v>
      </c>
      <c r="N149" s="44">
        <f t="shared" si="16"/>
        <v>1</v>
      </c>
    </row>
    <row r="150" s="44" customFormat="1" hidden="1" customHeight="1" outlineLevel="2" spans="1:14">
      <c r="A150" s="196" t="s">
        <v>4281</v>
      </c>
      <c r="B150" s="179" t="s">
        <v>3448</v>
      </c>
      <c r="C150" s="196" t="s">
        <v>3449</v>
      </c>
      <c r="D150" s="179" t="s">
        <v>345</v>
      </c>
      <c r="E150" s="196">
        <v>1</v>
      </c>
      <c r="F150" s="196">
        <v>4500</v>
      </c>
      <c r="G150" s="206">
        <f t="shared" si="18"/>
        <v>4500</v>
      </c>
      <c r="H150" s="196"/>
      <c r="I150" s="196"/>
      <c r="J150" s="166">
        <f t="shared" si="17"/>
        <v>1</v>
      </c>
      <c r="K150" s="44">
        <f t="shared" si="15"/>
        <v>4500</v>
      </c>
      <c r="N150" s="44">
        <f t="shared" si="16"/>
        <v>1</v>
      </c>
    </row>
    <row r="151" s="44" customFormat="1" hidden="1" customHeight="1" outlineLevel="2" spans="1:14">
      <c r="A151" s="196" t="s">
        <v>4282</v>
      </c>
      <c r="B151" s="179" t="s">
        <v>3457</v>
      </c>
      <c r="C151" s="196" t="s">
        <v>3458</v>
      </c>
      <c r="D151" s="179" t="s">
        <v>345</v>
      </c>
      <c r="E151" s="196">
        <v>1</v>
      </c>
      <c r="F151" s="196">
        <v>3300</v>
      </c>
      <c r="G151" s="206">
        <f t="shared" si="18"/>
        <v>3300</v>
      </c>
      <c r="H151" s="196"/>
      <c r="I151" s="196"/>
      <c r="J151" s="166">
        <f t="shared" si="17"/>
        <v>1</v>
      </c>
      <c r="K151" s="44">
        <f t="shared" si="15"/>
        <v>3300</v>
      </c>
      <c r="N151" s="44">
        <f t="shared" si="16"/>
        <v>1</v>
      </c>
    </row>
    <row r="152" s="44" customFormat="1" hidden="1" customHeight="1" outlineLevel="2" spans="1:14">
      <c r="A152" s="196" t="s">
        <v>4283</v>
      </c>
      <c r="B152" s="179" t="s">
        <v>3920</v>
      </c>
      <c r="C152" s="266" t="s">
        <v>330</v>
      </c>
      <c r="D152" s="179" t="s">
        <v>345</v>
      </c>
      <c r="E152" s="196">
        <v>1</v>
      </c>
      <c r="F152" s="196">
        <v>330</v>
      </c>
      <c r="G152" s="206">
        <f t="shared" si="18"/>
        <v>330</v>
      </c>
      <c r="H152" s="196"/>
      <c r="I152" s="196"/>
      <c r="J152" s="166">
        <f t="shared" si="17"/>
        <v>1</v>
      </c>
      <c r="K152" s="44">
        <f t="shared" si="15"/>
        <v>330</v>
      </c>
      <c r="N152" s="44">
        <f t="shared" si="16"/>
        <v>1</v>
      </c>
    </row>
    <row r="153" s="44" customFormat="1" hidden="1" customHeight="1" outlineLevel="2" spans="1:14">
      <c r="A153" s="196" t="s">
        <v>4284</v>
      </c>
      <c r="B153" s="179" t="s">
        <v>3932</v>
      </c>
      <c r="C153" s="266" t="s">
        <v>330</v>
      </c>
      <c r="D153" s="179" t="s">
        <v>345</v>
      </c>
      <c r="E153" s="196">
        <v>1</v>
      </c>
      <c r="F153" s="196">
        <v>8500</v>
      </c>
      <c r="G153" s="206">
        <f t="shared" si="18"/>
        <v>8500</v>
      </c>
      <c r="H153" s="196"/>
      <c r="I153" s="196"/>
      <c r="J153" s="166">
        <f t="shared" si="17"/>
        <v>1</v>
      </c>
      <c r="K153" s="44">
        <f t="shared" si="15"/>
        <v>8500</v>
      </c>
      <c r="N153" s="44">
        <f t="shared" si="16"/>
        <v>1</v>
      </c>
    </row>
    <row r="154" s="761" customFormat="1" hidden="1" customHeight="1" outlineLevel="2" spans="1:14">
      <c r="A154" s="142"/>
      <c r="B154" s="142" t="s">
        <v>4285</v>
      </c>
      <c r="C154" s="142"/>
      <c r="D154" s="142"/>
      <c r="E154" s="142">
        <v>0</v>
      </c>
      <c r="F154" s="142"/>
      <c r="G154" s="206"/>
      <c r="H154" s="142"/>
      <c r="I154" s="142"/>
      <c r="J154" s="166">
        <f t="shared" si="17"/>
        <v>0</v>
      </c>
      <c r="K154" s="44">
        <f t="shared" si="15"/>
        <v>0</v>
      </c>
      <c r="N154" s="44">
        <f t="shared" si="16"/>
        <v>0</v>
      </c>
    </row>
    <row r="155" s="44" customFormat="1" hidden="1" customHeight="1" outlineLevel="2" spans="1:14">
      <c r="A155" s="196" t="s">
        <v>4286</v>
      </c>
      <c r="B155" s="179" t="s">
        <v>3688</v>
      </c>
      <c r="C155" s="196" t="s">
        <v>3689</v>
      </c>
      <c r="D155" s="179" t="s">
        <v>345</v>
      </c>
      <c r="E155" s="196">
        <v>1</v>
      </c>
      <c r="F155" s="196">
        <v>540</v>
      </c>
      <c r="G155" s="206">
        <f t="shared" ref="G155:G164" si="19" xml:space="preserve">E155*F155</f>
        <v>540</v>
      </c>
      <c r="H155" s="179" t="s">
        <v>4128</v>
      </c>
      <c r="I155" s="179" t="s">
        <v>762</v>
      </c>
      <c r="J155" s="166">
        <f t="shared" si="17"/>
        <v>1</v>
      </c>
      <c r="K155" s="44">
        <f t="shared" si="15"/>
        <v>540</v>
      </c>
      <c r="N155" s="44">
        <f t="shared" si="16"/>
        <v>1</v>
      </c>
    </row>
    <row r="156" s="44" customFormat="1" hidden="1" customHeight="1" outlineLevel="2" spans="1:14">
      <c r="A156" s="196" t="s">
        <v>4287</v>
      </c>
      <c r="B156" s="179" t="s">
        <v>4154</v>
      </c>
      <c r="C156" s="196" t="s">
        <v>3697</v>
      </c>
      <c r="D156" s="179" t="s">
        <v>345</v>
      </c>
      <c r="E156" s="196">
        <v>2</v>
      </c>
      <c r="F156" s="196">
        <v>480</v>
      </c>
      <c r="G156" s="206">
        <f t="shared" si="19"/>
        <v>960</v>
      </c>
      <c r="H156" s="179" t="s">
        <v>4128</v>
      </c>
      <c r="I156" s="179" t="s">
        <v>762</v>
      </c>
      <c r="J156" s="166">
        <f t="shared" si="17"/>
        <v>1</v>
      </c>
      <c r="K156" s="44">
        <f t="shared" si="15"/>
        <v>480</v>
      </c>
      <c r="N156" s="44">
        <f t="shared" si="16"/>
        <v>1</v>
      </c>
    </row>
    <row r="157" s="44" customFormat="1" hidden="1" customHeight="1" outlineLevel="2" spans="1:14">
      <c r="A157" s="196" t="s">
        <v>4288</v>
      </c>
      <c r="B157" s="179" t="s">
        <v>3588</v>
      </c>
      <c r="C157" s="196" t="s">
        <v>3605</v>
      </c>
      <c r="D157" s="179" t="s">
        <v>345</v>
      </c>
      <c r="E157" s="196">
        <v>1</v>
      </c>
      <c r="F157" s="196">
        <v>6000</v>
      </c>
      <c r="G157" s="206">
        <f t="shared" si="19"/>
        <v>6000</v>
      </c>
      <c r="H157" s="179" t="s">
        <v>4128</v>
      </c>
      <c r="I157" s="179" t="s">
        <v>762</v>
      </c>
      <c r="J157" s="166">
        <f t="shared" si="17"/>
        <v>1</v>
      </c>
      <c r="K157" s="44">
        <f t="shared" si="15"/>
        <v>6000</v>
      </c>
      <c r="N157" s="44">
        <f t="shared" si="16"/>
        <v>1</v>
      </c>
    </row>
    <row r="158" s="44" customFormat="1" hidden="1" customHeight="1" outlineLevel="2" spans="1:14">
      <c r="A158" s="196" t="s">
        <v>4289</v>
      </c>
      <c r="B158" s="179" t="s">
        <v>3528</v>
      </c>
      <c r="C158" s="196" t="s">
        <v>3552</v>
      </c>
      <c r="D158" s="179" t="s">
        <v>345</v>
      </c>
      <c r="E158" s="196">
        <v>1</v>
      </c>
      <c r="F158" s="196">
        <v>3520</v>
      </c>
      <c r="G158" s="206">
        <f t="shared" si="19"/>
        <v>3520</v>
      </c>
      <c r="H158" s="179" t="s">
        <v>4128</v>
      </c>
      <c r="I158" s="179" t="s">
        <v>762</v>
      </c>
      <c r="J158" s="166">
        <f t="shared" si="17"/>
        <v>1</v>
      </c>
      <c r="K158" s="44">
        <f t="shared" si="15"/>
        <v>3520</v>
      </c>
      <c r="N158" s="44">
        <f t="shared" si="16"/>
        <v>1</v>
      </c>
    </row>
    <row r="159" s="44" customFormat="1" hidden="1" customHeight="1" outlineLevel="2" spans="1:14">
      <c r="A159" s="196" t="s">
        <v>4290</v>
      </c>
      <c r="B159" s="179" t="s">
        <v>3624</v>
      </c>
      <c r="C159" s="196" t="s">
        <v>3625</v>
      </c>
      <c r="D159" s="179" t="s">
        <v>345</v>
      </c>
      <c r="E159" s="196">
        <v>1</v>
      </c>
      <c r="F159" s="196">
        <v>9600</v>
      </c>
      <c r="G159" s="206">
        <f t="shared" si="19"/>
        <v>9600</v>
      </c>
      <c r="H159" s="179" t="s">
        <v>4128</v>
      </c>
      <c r="I159" s="179" t="s">
        <v>762</v>
      </c>
      <c r="J159" s="166">
        <f t="shared" si="17"/>
        <v>1</v>
      </c>
      <c r="K159" s="44">
        <f t="shared" si="15"/>
        <v>9600</v>
      </c>
      <c r="N159" s="44">
        <f t="shared" si="16"/>
        <v>1</v>
      </c>
    </row>
    <row r="160" s="44" customFormat="1" hidden="1" customHeight="1" outlineLevel="2" spans="1:14">
      <c r="A160" s="196" t="s">
        <v>4291</v>
      </c>
      <c r="B160" s="179" t="s">
        <v>3567</v>
      </c>
      <c r="C160" s="196" t="s">
        <v>3568</v>
      </c>
      <c r="D160" s="179" t="s">
        <v>345</v>
      </c>
      <c r="E160" s="196">
        <v>1</v>
      </c>
      <c r="F160" s="196">
        <v>3840</v>
      </c>
      <c r="G160" s="206">
        <f t="shared" si="19"/>
        <v>3840</v>
      </c>
      <c r="H160" s="179" t="s">
        <v>4128</v>
      </c>
      <c r="I160" s="179" t="s">
        <v>762</v>
      </c>
      <c r="J160" s="166">
        <f t="shared" si="17"/>
        <v>1</v>
      </c>
      <c r="K160" s="44">
        <f t="shared" si="15"/>
        <v>3840</v>
      </c>
      <c r="N160" s="44">
        <f t="shared" si="16"/>
        <v>1</v>
      </c>
    </row>
    <row r="161" s="44" customFormat="1" hidden="1" customHeight="1" outlineLevel="2" spans="1:14">
      <c r="A161" s="196" t="s">
        <v>4292</v>
      </c>
      <c r="B161" s="179" t="s">
        <v>3528</v>
      </c>
      <c r="C161" s="196" t="s">
        <v>3534</v>
      </c>
      <c r="D161" s="179" t="s">
        <v>345</v>
      </c>
      <c r="E161" s="196">
        <v>1</v>
      </c>
      <c r="F161" s="196">
        <v>2720</v>
      </c>
      <c r="G161" s="206">
        <f t="shared" si="19"/>
        <v>2720</v>
      </c>
      <c r="H161" s="179" t="s">
        <v>4128</v>
      </c>
      <c r="I161" s="179" t="s">
        <v>762</v>
      </c>
      <c r="J161" s="166">
        <f t="shared" si="17"/>
        <v>1</v>
      </c>
      <c r="K161" s="44">
        <f t="shared" si="15"/>
        <v>2720</v>
      </c>
      <c r="N161" s="44">
        <f t="shared" si="16"/>
        <v>1</v>
      </c>
    </row>
    <row r="162" s="44" customFormat="1" hidden="1" customHeight="1" outlineLevel="2" spans="1:14">
      <c r="A162" s="196" t="s">
        <v>4293</v>
      </c>
      <c r="B162" s="179" t="s">
        <v>3448</v>
      </c>
      <c r="C162" s="196" t="s">
        <v>3449</v>
      </c>
      <c r="D162" s="179" t="s">
        <v>345</v>
      </c>
      <c r="E162" s="196">
        <v>1</v>
      </c>
      <c r="F162" s="196">
        <v>4500</v>
      </c>
      <c r="G162" s="206">
        <f t="shared" si="19"/>
        <v>4500</v>
      </c>
      <c r="H162" s="196"/>
      <c r="I162" s="196"/>
      <c r="J162" s="166">
        <f t="shared" si="17"/>
        <v>1</v>
      </c>
      <c r="K162" s="44">
        <f t="shared" si="15"/>
        <v>4500</v>
      </c>
      <c r="N162" s="44">
        <f t="shared" si="16"/>
        <v>1</v>
      </c>
    </row>
    <row r="163" s="44" customFormat="1" hidden="1" customHeight="1" outlineLevel="2" spans="1:14">
      <c r="A163" s="196" t="s">
        <v>4294</v>
      </c>
      <c r="B163" s="179" t="s">
        <v>3457</v>
      </c>
      <c r="C163" s="196" t="s">
        <v>3458</v>
      </c>
      <c r="D163" s="179" t="s">
        <v>345</v>
      </c>
      <c r="E163" s="196">
        <v>1</v>
      </c>
      <c r="F163" s="196">
        <v>3300</v>
      </c>
      <c r="G163" s="206">
        <f t="shared" si="19"/>
        <v>3300</v>
      </c>
      <c r="H163" s="196"/>
      <c r="I163" s="196"/>
      <c r="J163" s="166">
        <f t="shared" si="17"/>
        <v>1</v>
      </c>
      <c r="K163" s="44">
        <f t="shared" si="15"/>
        <v>3300</v>
      </c>
      <c r="N163" s="44">
        <f t="shared" si="16"/>
        <v>1</v>
      </c>
    </row>
    <row r="164" s="44" customFormat="1" hidden="1" customHeight="1" outlineLevel="2" spans="1:14">
      <c r="A164" s="196" t="s">
        <v>4295</v>
      </c>
      <c r="B164" s="179" t="s">
        <v>4101</v>
      </c>
      <c r="C164" s="266" t="s">
        <v>4296</v>
      </c>
      <c r="D164" s="179" t="s">
        <v>345</v>
      </c>
      <c r="E164" s="196">
        <v>1</v>
      </c>
      <c r="F164" s="196">
        <v>20000</v>
      </c>
      <c r="G164" s="206">
        <f t="shared" si="19"/>
        <v>20000</v>
      </c>
      <c r="H164" s="196"/>
      <c r="I164" s="196"/>
      <c r="J164" s="166">
        <f t="shared" si="17"/>
        <v>1</v>
      </c>
      <c r="K164" s="44">
        <f t="shared" si="15"/>
        <v>20000</v>
      </c>
      <c r="N164" s="44">
        <f t="shared" si="16"/>
        <v>1</v>
      </c>
    </row>
    <row r="165" s="761" customFormat="1" hidden="1" customHeight="1" outlineLevel="2" spans="1:14">
      <c r="A165" s="142"/>
      <c r="B165" s="142" t="s">
        <v>4297</v>
      </c>
      <c r="C165" s="142"/>
      <c r="D165" s="142"/>
      <c r="E165" s="142">
        <v>0</v>
      </c>
      <c r="F165" s="142"/>
      <c r="G165" s="206"/>
      <c r="H165" s="142"/>
      <c r="I165" s="142"/>
      <c r="J165" s="166">
        <f t="shared" si="17"/>
        <v>0</v>
      </c>
      <c r="K165" s="44">
        <f t="shared" si="15"/>
        <v>0</v>
      </c>
      <c r="N165" s="44">
        <f t="shared" si="16"/>
        <v>0</v>
      </c>
    </row>
    <row r="166" s="44" customFormat="1" hidden="1" customHeight="1" outlineLevel="2" spans="1:14">
      <c r="A166" s="196" t="s">
        <v>4298</v>
      </c>
      <c r="B166" s="179" t="s">
        <v>3688</v>
      </c>
      <c r="C166" s="196" t="s">
        <v>3689</v>
      </c>
      <c r="D166" s="179" t="s">
        <v>345</v>
      </c>
      <c r="E166" s="196">
        <v>2</v>
      </c>
      <c r="F166" s="196">
        <v>540</v>
      </c>
      <c r="G166" s="206">
        <f t="shared" ref="G166:G184" si="20" xml:space="preserve">E166*F166</f>
        <v>1080</v>
      </c>
      <c r="H166" s="179" t="s">
        <v>4128</v>
      </c>
      <c r="I166" s="179" t="s">
        <v>762</v>
      </c>
      <c r="J166" s="166">
        <f t="shared" si="17"/>
        <v>1</v>
      </c>
      <c r="K166" s="44">
        <f t="shared" si="15"/>
        <v>540</v>
      </c>
      <c r="N166" s="44">
        <f t="shared" si="16"/>
        <v>1</v>
      </c>
    </row>
    <row r="167" s="44" customFormat="1" hidden="1" customHeight="1" outlineLevel="2" spans="1:14">
      <c r="A167" s="196" t="s">
        <v>4299</v>
      </c>
      <c r="B167" s="179" t="s">
        <v>4154</v>
      </c>
      <c r="C167" s="196" t="s">
        <v>3697</v>
      </c>
      <c r="D167" s="179" t="s">
        <v>345</v>
      </c>
      <c r="E167" s="196">
        <v>4</v>
      </c>
      <c r="F167" s="196">
        <v>480</v>
      </c>
      <c r="G167" s="206">
        <f t="shared" si="20"/>
        <v>1920</v>
      </c>
      <c r="H167" s="179" t="s">
        <v>4128</v>
      </c>
      <c r="I167" s="179" t="s">
        <v>762</v>
      </c>
      <c r="J167" s="166">
        <f t="shared" si="17"/>
        <v>2</v>
      </c>
      <c r="K167" s="44">
        <f t="shared" si="15"/>
        <v>960</v>
      </c>
      <c r="N167" s="44">
        <f t="shared" si="16"/>
        <v>2</v>
      </c>
    </row>
    <row r="168" s="44" customFormat="1" hidden="1" customHeight="1" outlineLevel="2" spans="1:14">
      <c r="A168" s="196" t="s">
        <v>4300</v>
      </c>
      <c r="B168" s="179" t="s">
        <v>3588</v>
      </c>
      <c r="C168" s="196" t="s">
        <v>3592</v>
      </c>
      <c r="D168" s="179" t="s">
        <v>345</v>
      </c>
      <c r="E168" s="196">
        <v>1</v>
      </c>
      <c r="F168" s="196">
        <v>5120</v>
      </c>
      <c r="G168" s="206">
        <f t="shared" si="20"/>
        <v>5120</v>
      </c>
      <c r="H168" s="179" t="s">
        <v>4128</v>
      </c>
      <c r="I168" s="179" t="s">
        <v>762</v>
      </c>
      <c r="J168" s="166">
        <v>1</v>
      </c>
      <c r="K168" s="44">
        <f t="shared" si="15"/>
        <v>5120</v>
      </c>
      <c r="N168" s="44">
        <f t="shared" si="16"/>
        <v>1</v>
      </c>
    </row>
    <row r="169" s="44" customFormat="1" hidden="1" customHeight="1" outlineLevel="2" spans="1:14">
      <c r="A169" s="196" t="s">
        <v>4301</v>
      </c>
      <c r="B169" s="179" t="s">
        <v>3588</v>
      </c>
      <c r="C169" s="196" t="s">
        <v>3599</v>
      </c>
      <c r="D169" s="179" t="s">
        <v>345</v>
      </c>
      <c r="E169" s="196">
        <v>1</v>
      </c>
      <c r="F169" s="196">
        <v>5360</v>
      </c>
      <c r="G169" s="206">
        <f t="shared" si="20"/>
        <v>5360</v>
      </c>
      <c r="H169" s="179" t="s">
        <v>4128</v>
      </c>
      <c r="I169" s="179" t="s">
        <v>762</v>
      </c>
      <c r="J169" s="166">
        <f xml:space="preserve">ROUND(E169/1200*600,0)</f>
        <v>1</v>
      </c>
      <c r="K169" s="44">
        <f t="shared" si="15"/>
        <v>5360</v>
      </c>
      <c r="N169" s="44">
        <f t="shared" si="16"/>
        <v>1</v>
      </c>
    </row>
    <row r="170" s="44" customFormat="1" hidden="1" customHeight="1" outlineLevel="2" spans="1:14">
      <c r="A170" s="196" t="s">
        <v>4302</v>
      </c>
      <c r="B170" s="179" t="s">
        <v>3567</v>
      </c>
      <c r="C170" s="196" t="s">
        <v>3568</v>
      </c>
      <c r="D170" s="179" t="s">
        <v>345</v>
      </c>
      <c r="E170" s="196">
        <v>1</v>
      </c>
      <c r="F170" s="196">
        <v>3840</v>
      </c>
      <c r="G170" s="206">
        <f t="shared" si="20"/>
        <v>3840</v>
      </c>
      <c r="H170" s="179" t="s">
        <v>4128</v>
      </c>
      <c r="I170" s="179" t="s">
        <v>762</v>
      </c>
      <c r="J170" s="166">
        <f xml:space="preserve">ROUND(E170/1200*600,0)</f>
        <v>1</v>
      </c>
      <c r="K170" s="44">
        <f t="shared" si="15"/>
        <v>3840</v>
      </c>
      <c r="N170" s="44">
        <f t="shared" si="16"/>
        <v>1</v>
      </c>
    </row>
    <row r="171" s="44" customFormat="1" hidden="1" customHeight="1" outlineLevel="2" spans="1:14">
      <c r="A171" s="196" t="s">
        <v>4303</v>
      </c>
      <c r="B171" s="179" t="s">
        <v>3245</v>
      </c>
      <c r="C171" s="196" t="s">
        <v>3246</v>
      </c>
      <c r="D171" s="179" t="s">
        <v>345</v>
      </c>
      <c r="E171" s="196">
        <v>1</v>
      </c>
      <c r="F171" s="196">
        <v>2240</v>
      </c>
      <c r="G171" s="206">
        <f t="shared" si="20"/>
        <v>2240</v>
      </c>
      <c r="H171" s="179" t="s">
        <v>4128</v>
      </c>
      <c r="I171" s="179" t="s">
        <v>762</v>
      </c>
      <c r="J171" s="166">
        <v>1</v>
      </c>
      <c r="K171" s="44">
        <f t="shared" si="15"/>
        <v>2240</v>
      </c>
      <c r="N171" s="44">
        <f t="shared" si="16"/>
        <v>1</v>
      </c>
    </row>
    <row r="172" s="44" customFormat="1" hidden="1" customHeight="1" outlineLevel="2" spans="1:14">
      <c r="A172" s="196" t="s">
        <v>4304</v>
      </c>
      <c r="B172" s="179" t="s">
        <v>3644</v>
      </c>
      <c r="C172" s="196" t="s">
        <v>3645</v>
      </c>
      <c r="D172" s="179" t="s">
        <v>345</v>
      </c>
      <c r="E172" s="196">
        <v>1</v>
      </c>
      <c r="F172" s="196">
        <v>10046</v>
      </c>
      <c r="G172" s="206">
        <f t="shared" si="20"/>
        <v>10046</v>
      </c>
      <c r="H172" s="179" t="s">
        <v>4128</v>
      </c>
      <c r="I172" s="179" t="s">
        <v>762</v>
      </c>
      <c r="J172" s="166">
        <v>1</v>
      </c>
      <c r="K172" s="44">
        <f t="shared" si="15"/>
        <v>10046</v>
      </c>
      <c r="N172" s="44">
        <f t="shared" si="16"/>
        <v>1</v>
      </c>
    </row>
    <row r="173" s="44" customFormat="1" hidden="1" customHeight="1" outlineLevel="2" spans="1:14">
      <c r="A173" s="196" t="s">
        <v>4305</v>
      </c>
      <c r="B173" s="179" t="s">
        <v>3583</v>
      </c>
      <c r="C173" s="196" t="s">
        <v>3581</v>
      </c>
      <c r="D173" s="179" t="s">
        <v>345</v>
      </c>
      <c r="E173" s="196">
        <v>1</v>
      </c>
      <c r="F173" s="196">
        <v>5000</v>
      </c>
      <c r="G173" s="206">
        <f t="shared" si="20"/>
        <v>5000</v>
      </c>
      <c r="H173" s="179" t="s">
        <v>4128</v>
      </c>
      <c r="I173" s="179" t="s">
        <v>762</v>
      </c>
      <c r="J173" s="166">
        <f t="shared" ref="J173:J183" si="21" xml:space="preserve">ROUND(E173/1200*600,0)</f>
        <v>1</v>
      </c>
      <c r="K173" s="44">
        <f t="shared" si="15"/>
        <v>5000</v>
      </c>
      <c r="N173" s="44">
        <f t="shared" si="16"/>
        <v>1</v>
      </c>
    </row>
    <row r="174" s="44" customFormat="1" hidden="1" customHeight="1" outlineLevel="2" spans="1:14">
      <c r="A174" s="196" t="s">
        <v>4306</v>
      </c>
      <c r="B174" s="179" t="s">
        <v>3364</v>
      </c>
      <c r="C174" s="196" t="s">
        <v>3365</v>
      </c>
      <c r="D174" s="179" t="s">
        <v>345</v>
      </c>
      <c r="E174" s="196">
        <v>1</v>
      </c>
      <c r="F174" s="196">
        <v>9500</v>
      </c>
      <c r="G174" s="206">
        <f t="shared" si="20"/>
        <v>9500</v>
      </c>
      <c r="H174" s="179" t="s">
        <v>4128</v>
      </c>
      <c r="I174" s="179" t="s">
        <v>762</v>
      </c>
      <c r="J174" s="166">
        <f t="shared" si="21"/>
        <v>1</v>
      </c>
      <c r="K174" s="44">
        <f t="shared" si="15"/>
        <v>9500</v>
      </c>
      <c r="N174" s="44">
        <f t="shared" si="16"/>
        <v>1</v>
      </c>
    </row>
    <row r="175" s="44" customFormat="1" hidden="1" customHeight="1" outlineLevel="2" spans="1:14">
      <c r="A175" s="196" t="s">
        <v>4307</v>
      </c>
      <c r="B175" s="179" t="s">
        <v>3528</v>
      </c>
      <c r="C175" s="196" t="s">
        <v>3537</v>
      </c>
      <c r="D175" s="179" t="s">
        <v>345</v>
      </c>
      <c r="E175" s="196">
        <v>1</v>
      </c>
      <c r="F175" s="196">
        <v>2880</v>
      </c>
      <c r="G175" s="206">
        <f t="shared" si="20"/>
        <v>2880</v>
      </c>
      <c r="H175" s="179" t="s">
        <v>4128</v>
      </c>
      <c r="I175" s="179" t="s">
        <v>762</v>
      </c>
      <c r="J175" s="166">
        <f t="shared" si="21"/>
        <v>1</v>
      </c>
      <c r="K175" s="44">
        <f t="shared" si="15"/>
        <v>2880</v>
      </c>
      <c r="N175" s="44">
        <f t="shared" si="16"/>
        <v>1</v>
      </c>
    </row>
    <row r="176" s="44" customFormat="1" hidden="1" customHeight="1" outlineLevel="2" spans="1:14">
      <c r="A176" s="196" t="s">
        <v>4308</v>
      </c>
      <c r="B176" s="179" t="s">
        <v>3300</v>
      </c>
      <c r="C176" s="196" t="s">
        <v>3305</v>
      </c>
      <c r="D176" s="179" t="s">
        <v>345</v>
      </c>
      <c r="E176" s="196">
        <v>1</v>
      </c>
      <c r="F176" s="196">
        <v>5580</v>
      </c>
      <c r="G176" s="206">
        <f t="shared" si="20"/>
        <v>5580</v>
      </c>
      <c r="H176" s="179" t="s">
        <v>4128</v>
      </c>
      <c r="I176" s="179" t="s">
        <v>762</v>
      </c>
      <c r="J176" s="166">
        <f t="shared" si="21"/>
        <v>1</v>
      </c>
      <c r="K176" s="44">
        <f t="shared" si="15"/>
        <v>5580</v>
      </c>
      <c r="N176" s="44">
        <f t="shared" si="16"/>
        <v>1</v>
      </c>
    </row>
    <row r="177" s="44" customFormat="1" hidden="1" customHeight="1" outlineLevel="2" spans="1:14">
      <c r="A177" s="196" t="s">
        <v>4309</v>
      </c>
      <c r="B177" s="179" t="s">
        <v>3350</v>
      </c>
      <c r="C177" s="196" t="s">
        <v>3351</v>
      </c>
      <c r="D177" s="179" t="s">
        <v>345</v>
      </c>
      <c r="E177" s="196">
        <v>1</v>
      </c>
      <c r="F177" s="196">
        <v>6757.4</v>
      </c>
      <c r="G177" s="206">
        <f t="shared" si="20"/>
        <v>6757.4</v>
      </c>
      <c r="H177" s="179" t="s">
        <v>4128</v>
      </c>
      <c r="I177" s="179" t="s">
        <v>762</v>
      </c>
      <c r="J177" s="166">
        <f t="shared" si="21"/>
        <v>1</v>
      </c>
      <c r="K177" s="44">
        <f t="shared" si="15"/>
        <v>6757.4</v>
      </c>
      <c r="N177" s="44">
        <f t="shared" si="16"/>
        <v>1</v>
      </c>
    </row>
    <row r="178" s="44" customFormat="1" hidden="1" customHeight="1" outlineLevel="2" spans="1:14">
      <c r="A178" s="196" t="s">
        <v>4310</v>
      </c>
      <c r="B178" s="179" t="s">
        <v>3703</v>
      </c>
      <c r="C178" s="196" t="s">
        <v>3704</v>
      </c>
      <c r="D178" s="179" t="s">
        <v>345</v>
      </c>
      <c r="E178" s="196">
        <v>1</v>
      </c>
      <c r="F178" s="196">
        <v>1320</v>
      </c>
      <c r="G178" s="206">
        <f t="shared" si="20"/>
        <v>1320</v>
      </c>
      <c r="H178" s="179" t="s">
        <v>4128</v>
      </c>
      <c r="I178" s="179" t="s">
        <v>762</v>
      </c>
      <c r="J178" s="166">
        <f t="shared" si="21"/>
        <v>1</v>
      </c>
      <c r="K178" s="44">
        <f t="shared" si="15"/>
        <v>1320</v>
      </c>
      <c r="N178" s="44">
        <f t="shared" si="16"/>
        <v>1</v>
      </c>
    </row>
    <row r="179" s="44" customFormat="1" hidden="1" customHeight="1" outlineLevel="2" spans="1:14">
      <c r="A179" s="196" t="s">
        <v>4311</v>
      </c>
      <c r="B179" s="179" t="s">
        <v>3700</v>
      </c>
      <c r="C179" s="196" t="s">
        <v>3702</v>
      </c>
      <c r="D179" s="179" t="s">
        <v>345</v>
      </c>
      <c r="E179" s="196">
        <v>1</v>
      </c>
      <c r="F179" s="196">
        <v>1500</v>
      </c>
      <c r="G179" s="206">
        <f t="shared" si="20"/>
        <v>1500</v>
      </c>
      <c r="H179" s="179" t="s">
        <v>4128</v>
      </c>
      <c r="I179" s="179" t="s">
        <v>762</v>
      </c>
      <c r="J179" s="166">
        <f t="shared" si="21"/>
        <v>1</v>
      </c>
      <c r="K179" s="44">
        <f t="shared" si="15"/>
        <v>1500</v>
      </c>
      <c r="N179" s="44">
        <f t="shared" si="16"/>
        <v>1</v>
      </c>
    </row>
    <row r="180" s="44" customFormat="1" hidden="1" customHeight="1" outlineLevel="2" spans="1:14">
      <c r="A180" s="196" t="s">
        <v>4312</v>
      </c>
      <c r="B180" s="179" t="s">
        <v>3268</v>
      </c>
      <c r="C180" s="196" t="s">
        <v>3270</v>
      </c>
      <c r="D180" s="179" t="s">
        <v>345</v>
      </c>
      <c r="E180" s="196">
        <v>1</v>
      </c>
      <c r="F180" s="196">
        <v>2000</v>
      </c>
      <c r="G180" s="206">
        <f t="shared" si="20"/>
        <v>2000</v>
      </c>
      <c r="H180" s="179" t="s">
        <v>4128</v>
      </c>
      <c r="I180" s="179" t="s">
        <v>762</v>
      </c>
      <c r="J180" s="166">
        <f t="shared" si="21"/>
        <v>1</v>
      </c>
      <c r="K180" s="44">
        <f t="shared" si="15"/>
        <v>2000</v>
      </c>
      <c r="N180" s="44">
        <f t="shared" si="16"/>
        <v>1</v>
      </c>
    </row>
    <row r="181" s="44" customFormat="1" hidden="1" customHeight="1" outlineLevel="2" spans="1:14">
      <c r="A181" s="196" t="s">
        <v>4313</v>
      </c>
      <c r="B181" s="179" t="s">
        <v>3588</v>
      </c>
      <c r="C181" s="196" t="s">
        <v>3594</v>
      </c>
      <c r="D181" s="179" t="s">
        <v>345</v>
      </c>
      <c r="E181" s="196">
        <v>1</v>
      </c>
      <c r="F181" s="196">
        <v>5120</v>
      </c>
      <c r="G181" s="206">
        <f t="shared" si="20"/>
        <v>5120</v>
      </c>
      <c r="H181" s="179" t="s">
        <v>4128</v>
      </c>
      <c r="I181" s="179" t="s">
        <v>762</v>
      </c>
      <c r="J181" s="166">
        <f t="shared" si="21"/>
        <v>1</v>
      </c>
      <c r="K181" s="44">
        <f t="shared" si="15"/>
        <v>5120</v>
      </c>
      <c r="N181" s="44">
        <f t="shared" si="16"/>
        <v>1</v>
      </c>
    </row>
    <row r="182" s="44" customFormat="1" hidden="1" customHeight="1" outlineLevel="2" spans="1:14">
      <c r="A182" s="196" t="s">
        <v>4314</v>
      </c>
      <c r="B182" s="179" t="s">
        <v>3448</v>
      </c>
      <c r="C182" s="196" t="s">
        <v>3449</v>
      </c>
      <c r="D182" s="179" t="s">
        <v>345</v>
      </c>
      <c r="E182" s="196">
        <v>1</v>
      </c>
      <c r="F182" s="196">
        <v>4500</v>
      </c>
      <c r="G182" s="206">
        <f t="shared" si="20"/>
        <v>4500</v>
      </c>
      <c r="H182" s="196"/>
      <c r="I182" s="196"/>
      <c r="J182" s="166">
        <f t="shared" si="21"/>
        <v>1</v>
      </c>
      <c r="K182" s="44">
        <f t="shared" si="15"/>
        <v>4500</v>
      </c>
      <c r="N182" s="44">
        <f t="shared" si="16"/>
        <v>1</v>
      </c>
    </row>
    <row r="183" s="44" customFormat="1" hidden="1" customHeight="1" outlineLevel="2" spans="1:14">
      <c r="A183" s="196" t="s">
        <v>4315</v>
      </c>
      <c r="B183" s="179" t="s">
        <v>3457</v>
      </c>
      <c r="C183" s="196" t="s">
        <v>3458</v>
      </c>
      <c r="D183" s="179" t="s">
        <v>345</v>
      </c>
      <c r="E183" s="196">
        <v>1</v>
      </c>
      <c r="F183" s="196">
        <v>3300</v>
      </c>
      <c r="G183" s="206">
        <f t="shared" si="20"/>
        <v>3300</v>
      </c>
      <c r="H183" s="196"/>
      <c r="I183" s="196"/>
      <c r="J183" s="166">
        <f t="shared" si="21"/>
        <v>1</v>
      </c>
      <c r="K183" s="44">
        <f t="shared" si="15"/>
        <v>3300</v>
      </c>
      <c r="N183" s="44">
        <f t="shared" si="16"/>
        <v>1</v>
      </c>
    </row>
    <row r="184" s="44" customFormat="1" hidden="1" customHeight="1" outlineLevel="2" spans="1:14">
      <c r="A184" s="196" t="s">
        <v>4316</v>
      </c>
      <c r="B184" s="179" t="s">
        <v>3882</v>
      </c>
      <c r="C184" s="266" t="s">
        <v>4317</v>
      </c>
      <c r="D184" s="179" t="s">
        <v>345</v>
      </c>
      <c r="E184" s="196">
        <v>1</v>
      </c>
      <c r="F184" s="196">
        <v>2000</v>
      </c>
      <c r="G184" s="206">
        <f t="shared" si="20"/>
        <v>2000</v>
      </c>
      <c r="H184" s="196"/>
      <c r="I184" s="196"/>
      <c r="J184" s="166">
        <v>1</v>
      </c>
      <c r="K184" s="44">
        <f t="shared" si="15"/>
        <v>2000</v>
      </c>
      <c r="N184" s="44">
        <f t="shared" si="16"/>
        <v>1</v>
      </c>
    </row>
    <row r="185" s="761" customFormat="1" hidden="1" customHeight="1" outlineLevel="2" spans="1:14">
      <c r="A185" s="142"/>
      <c r="B185" s="142" t="s">
        <v>4318</v>
      </c>
      <c r="C185" s="142"/>
      <c r="D185" s="142"/>
      <c r="E185" s="142">
        <v>0</v>
      </c>
      <c r="F185" s="142"/>
      <c r="G185" s="206"/>
      <c r="H185" s="142"/>
      <c r="I185" s="142"/>
      <c r="J185" s="166">
        <f xml:space="preserve">ROUND(E185/1200*600,0)</f>
        <v>0</v>
      </c>
      <c r="K185" s="44">
        <f t="shared" si="15"/>
        <v>0</v>
      </c>
      <c r="N185" s="44">
        <f t="shared" si="16"/>
        <v>0</v>
      </c>
    </row>
    <row r="186" s="44" customFormat="1" hidden="1" customHeight="1" outlineLevel="2" spans="1:14">
      <c r="A186" s="196" t="s">
        <v>4319</v>
      </c>
      <c r="B186" s="179" t="s">
        <v>3688</v>
      </c>
      <c r="C186" s="196" t="s">
        <v>3689</v>
      </c>
      <c r="D186" s="179" t="s">
        <v>345</v>
      </c>
      <c r="E186" s="196">
        <v>1</v>
      </c>
      <c r="F186" s="196">
        <v>540</v>
      </c>
      <c r="G186" s="206">
        <f t="shared" ref="G186:G201" si="22" xml:space="preserve">E186*F186</f>
        <v>540</v>
      </c>
      <c r="H186" s="179" t="s">
        <v>4128</v>
      </c>
      <c r="I186" s="179" t="s">
        <v>762</v>
      </c>
      <c r="J186" s="166">
        <f xml:space="preserve">ROUND(E186/1200*600,0)</f>
        <v>1</v>
      </c>
      <c r="K186" s="44">
        <f t="shared" si="15"/>
        <v>540</v>
      </c>
      <c r="N186" s="44">
        <f t="shared" si="16"/>
        <v>1</v>
      </c>
    </row>
    <row r="187" s="44" customFormat="1" hidden="1" customHeight="1" outlineLevel="2" spans="1:14">
      <c r="A187" s="196" t="s">
        <v>4320</v>
      </c>
      <c r="B187" s="179" t="s">
        <v>3385</v>
      </c>
      <c r="C187" s="196" t="s">
        <v>3388</v>
      </c>
      <c r="D187" s="179" t="s">
        <v>345</v>
      </c>
      <c r="E187" s="196">
        <v>1</v>
      </c>
      <c r="F187" s="196">
        <v>960</v>
      </c>
      <c r="G187" s="206">
        <f t="shared" si="22"/>
        <v>960</v>
      </c>
      <c r="H187" s="179" t="s">
        <v>4128</v>
      </c>
      <c r="I187" s="179" t="s">
        <v>762</v>
      </c>
      <c r="J187" s="166">
        <f xml:space="preserve">ROUND(E187/1200*600,0)</f>
        <v>1</v>
      </c>
      <c r="K187" s="44">
        <f t="shared" si="15"/>
        <v>960</v>
      </c>
      <c r="N187" s="44">
        <f t="shared" si="16"/>
        <v>1</v>
      </c>
    </row>
    <row r="188" s="44" customFormat="1" hidden="1" customHeight="1" outlineLevel="2" spans="1:14">
      <c r="A188" s="196" t="s">
        <v>4321</v>
      </c>
      <c r="B188" s="179" t="s">
        <v>3390</v>
      </c>
      <c r="C188" s="196" t="s">
        <v>3391</v>
      </c>
      <c r="D188" s="179" t="s">
        <v>345</v>
      </c>
      <c r="E188" s="196">
        <v>1</v>
      </c>
      <c r="F188" s="196">
        <v>2700</v>
      </c>
      <c r="G188" s="206">
        <f t="shared" si="22"/>
        <v>2700</v>
      </c>
      <c r="H188" s="179" t="s">
        <v>4128</v>
      </c>
      <c r="I188" s="179" t="s">
        <v>762</v>
      </c>
      <c r="J188" s="166">
        <f xml:space="preserve">ROUND(E188/1200*600,0)</f>
        <v>1</v>
      </c>
      <c r="K188" s="44">
        <f t="shared" si="15"/>
        <v>2700</v>
      </c>
      <c r="N188" s="44">
        <f t="shared" si="16"/>
        <v>1</v>
      </c>
    </row>
    <row r="189" s="44" customFormat="1" hidden="1" customHeight="1" outlineLevel="2" spans="1:14">
      <c r="A189" s="196" t="s">
        <v>4322</v>
      </c>
      <c r="B189" s="179" t="s">
        <v>3397</v>
      </c>
      <c r="C189" s="196" t="s">
        <v>3398</v>
      </c>
      <c r="D189" s="179" t="s">
        <v>345</v>
      </c>
      <c r="E189" s="196">
        <v>1</v>
      </c>
      <c r="F189" s="196">
        <v>2700</v>
      </c>
      <c r="G189" s="206">
        <f t="shared" si="22"/>
        <v>2700</v>
      </c>
      <c r="H189" s="179" t="s">
        <v>4128</v>
      </c>
      <c r="I189" s="179" t="s">
        <v>762</v>
      </c>
      <c r="J189" s="166">
        <f xml:space="preserve">ROUND(E189/1200*600,0)</f>
        <v>1</v>
      </c>
      <c r="K189" s="44">
        <f t="shared" si="15"/>
        <v>2700</v>
      </c>
      <c r="N189" s="44">
        <f t="shared" si="16"/>
        <v>1</v>
      </c>
    </row>
    <row r="190" s="44" customFormat="1" hidden="1" customHeight="1" outlineLevel="2" spans="1:14">
      <c r="A190" s="196" t="s">
        <v>4323</v>
      </c>
      <c r="B190" s="179" t="s">
        <v>3290</v>
      </c>
      <c r="C190" s="196" t="s">
        <v>3292</v>
      </c>
      <c r="D190" s="179" t="s">
        <v>345</v>
      </c>
      <c r="E190" s="196">
        <v>1</v>
      </c>
      <c r="F190" s="196">
        <v>2970</v>
      </c>
      <c r="G190" s="206">
        <f t="shared" si="22"/>
        <v>2970</v>
      </c>
      <c r="H190" s="179" t="s">
        <v>4128</v>
      </c>
      <c r="I190" s="179" t="s">
        <v>762</v>
      </c>
      <c r="J190" s="166">
        <v>1</v>
      </c>
      <c r="K190" s="44">
        <f t="shared" si="15"/>
        <v>2970</v>
      </c>
      <c r="N190" s="44">
        <f t="shared" si="16"/>
        <v>1</v>
      </c>
    </row>
    <row r="191" s="44" customFormat="1" hidden="1" customHeight="1" outlineLevel="2" spans="1:14">
      <c r="A191" s="196" t="s">
        <v>4324</v>
      </c>
      <c r="B191" s="179" t="s">
        <v>3266</v>
      </c>
      <c r="C191" s="196" t="s">
        <v>3267</v>
      </c>
      <c r="D191" s="179" t="s">
        <v>345</v>
      </c>
      <c r="E191" s="196">
        <v>1</v>
      </c>
      <c r="F191" s="196">
        <v>125000</v>
      </c>
      <c r="G191" s="206">
        <f t="shared" si="22"/>
        <v>125000</v>
      </c>
      <c r="H191" s="179" t="s">
        <v>4128</v>
      </c>
      <c r="I191" s="179" t="s">
        <v>762</v>
      </c>
      <c r="J191" s="166">
        <f t="shared" ref="J191:J210" si="23" xml:space="preserve">ROUND(E191/1200*600,0)</f>
        <v>1</v>
      </c>
      <c r="K191" s="44">
        <f t="shared" si="15"/>
        <v>125000</v>
      </c>
      <c r="N191" s="44">
        <f t="shared" si="16"/>
        <v>1</v>
      </c>
    </row>
    <row r="192" s="44" customFormat="1" hidden="1" customHeight="1" outlineLevel="2" spans="1:14">
      <c r="A192" s="196" t="s">
        <v>4325</v>
      </c>
      <c r="B192" s="179" t="s">
        <v>3690</v>
      </c>
      <c r="C192" s="196" t="s">
        <v>3691</v>
      </c>
      <c r="D192" s="179" t="s">
        <v>345</v>
      </c>
      <c r="E192" s="196">
        <v>1</v>
      </c>
      <c r="F192" s="196">
        <v>25600</v>
      </c>
      <c r="G192" s="206">
        <f t="shared" si="22"/>
        <v>25600</v>
      </c>
      <c r="H192" s="179" t="s">
        <v>4128</v>
      </c>
      <c r="I192" s="179" t="s">
        <v>762</v>
      </c>
      <c r="J192" s="166">
        <f t="shared" si="23"/>
        <v>1</v>
      </c>
      <c r="K192" s="44">
        <f t="shared" si="15"/>
        <v>25600</v>
      </c>
      <c r="N192" s="44">
        <f t="shared" si="16"/>
        <v>1</v>
      </c>
    </row>
    <row r="193" s="44" customFormat="1" hidden="1" customHeight="1" outlineLevel="2" spans="1:14">
      <c r="A193" s="196" t="s">
        <v>4326</v>
      </c>
      <c r="B193" s="179" t="s">
        <v>3275</v>
      </c>
      <c r="C193" s="196" t="s">
        <v>3276</v>
      </c>
      <c r="D193" s="179" t="s">
        <v>345</v>
      </c>
      <c r="E193" s="196">
        <v>1</v>
      </c>
      <c r="F193" s="196">
        <v>2400</v>
      </c>
      <c r="G193" s="206">
        <f t="shared" si="22"/>
        <v>2400</v>
      </c>
      <c r="H193" s="179" t="s">
        <v>4128</v>
      </c>
      <c r="I193" s="179" t="s">
        <v>762</v>
      </c>
      <c r="J193" s="166">
        <f t="shared" si="23"/>
        <v>1</v>
      </c>
      <c r="K193" s="44">
        <f t="shared" si="15"/>
        <v>2400</v>
      </c>
      <c r="N193" s="44">
        <f t="shared" si="16"/>
        <v>1</v>
      </c>
    </row>
    <row r="194" s="44" customFormat="1" hidden="1" customHeight="1" outlineLevel="2" spans="1:14">
      <c r="A194" s="196" t="s">
        <v>4327</v>
      </c>
      <c r="B194" s="179" t="s">
        <v>3521</v>
      </c>
      <c r="C194" s="196" t="s">
        <v>3525</v>
      </c>
      <c r="D194" s="179" t="s">
        <v>345</v>
      </c>
      <c r="E194" s="196">
        <v>1</v>
      </c>
      <c r="F194" s="196">
        <v>79500</v>
      </c>
      <c r="G194" s="206">
        <f t="shared" si="22"/>
        <v>79500</v>
      </c>
      <c r="H194" s="179" t="s">
        <v>4128</v>
      </c>
      <c r="I194" s="179" t="s">
        <v>762</v>
      </c>
      <c r="J194" s="166">
        <f t="shared" si="23"/>
        <v>1</v>
      </c>
      <c r="K194" s="44">
        <f t="shared" si="15"/>
        <v>79500</v>
      </c>
      <c r="N194" s="44">
        <f t="shared" si="16"/>
        <v>1</v>
      </c>
    </row>
    <row r="195" s="44" customFormat="1" hidden="1" customHeight="1" outlineLevel="2" spans="1:14">
      <c r="A195" s="196" t="s">
        <v>4328</v>
      </c>
      <c r="B195" s="179" t="s">
        <v>3432</v>
      </c>
      <c r="C195" s="196" t="s">
        <v>3433</v>
      </c>
      <c r="D195" s="179" t="s">
        <v>345</v>
      </c>
      <c r="E195" s="196">
        <v>1</v>
      </c>
      <c r="F195" s="196">
        <v>2400</v>
      </c>
      <c r="G195" s="206">
        <f t="shared" si="22"/>
        <v>2400</v>
      </c>
      <c r="H195" s="179" t="s">
        <v>4128</v>
      </c>
      <c r="I195" s="179" t="s">
        <v>762</v>
      </c>
      <c r="J195" s="166">
        <f t="shared" si="23"/>
        <v>1</v>
      </c>
      <c r="K195" s="44">
        <f t="shared" si="15"/>
        <v>2400</v>
      </c>
      <c r="N195" s="44">
        <f t="shared" si="16"/>
        <v>1</v>
      </c>
    </row>
    <row r="196" s="44" customFormat="1" hidden="1" customHeight="1" outlineLevel="2" spans="1:14">
      <c r="A196" s="196" t="s">
        <v>4329</v>
      </c>
      <c r="B196" s="179" t="s">
        <v>3450</v>
      </c>
      <c r="C196" s="196" t="s">
        <v>3451</v>
      </c>
      <c r="D196" s="179" t="s">
        <v>345</v>
      </c>
      <c r="E196" s="196">
        <v>1</v>
      </c>
      <c r="F196" s="196">
        <v>3200</v>
      </c>
      <c r="G196" s="206">
        <f t="shared" si="22"/>
        <v>3200</v>
      </c>
      <c r="H196" s="179" t="s">
        <v>4128</v>
      </c>
      <c r="I196" s="179" t="s">
        <v>762</v>
      </c>
      <c r="J196" s="166">
        <f t="shared" si="23"/>
        <v>1</v>
      </c>
      <c r="K196" s="44">
        <f t="shared" si="15"/>
        <v>3200</v>
      </c>
      <c r="N196" s="44">
        <f t="shared" si="16"/>
        <v>1</v>
      </c>
    </row>
    <row r="197" s="44" customFormat="1" hidden="1" customHeight="1" outlineLevel="2" spans="1:14">
      <c r="A197" s="196" t="s">
        <v>4330</v>
      </c>
      <c r="B197" s="179" t="s">
        <v>3569</v>
      </c>
      <c r="C197" s="196" t="s">
        <v>3570</v>
      </c>
      <c r="D197" s="179" t="s">
        <v>345</v>
      </c>
      <c r="E197" s="196">
        <v>1</v>
      </c>
      <c r="F197" s="196">
        <v>8237.5</v>
      </c>
      <c r="G197" s="206">
        <f t="shared" si="22"/>
        <v>8237.5</v>
      </c>
      <c r="H197" s="179" t="s">
        <v>4128</v>
      </c>
      <c r="I197" s="179" t="s">
        <v>762</v>
      </c>
      <c r="J197" s="166">
        <f t="shared" si="23"/>
        <v>1</v>
      </c>
      <c r="K197" s="44">
        <f t="shared" si="15"/>
        <v>8237.5</v>
      </c>
      <c r="N197" s="44">
        <f t="shared" si="16"/>
        <v>1</v>
      </c>
    </row>
    <row r="198" s="44" customFormat="1" hidden="1" customHeight="1" outlineLevel="2" spans="1:14">
      <c r="A198" s="196" t="s">
        <v>4331</v>
      </c>
      <c r="B198" s="179" t="s">
        <v>3286</v>
      </c>
      <c r="C198" s="196" t="s">
        <v>3287</v>
      </c>
      <c r="D198" s="179" t="s">
        <v>345</v>
      </c>
      <c r="E198" s="196">
        <v>1</v>
      </c>
      <c r="F198" s="196">
        <v>5950</v>
      </c>
      <c r="G198" s="206">
        <f t="shared" si="22"/>
        <v>5950</v>
      </c>
      <c r="H198" s="179" t="s">
        <v>4128</v>
      </c>
      <c r="I198" s="179" t="s">
        <v>762</v>
      </c>
      <c r="J198" s="166">
        <f t="shared" si="23"/>
        <v>1</v>
      </c>
      <c r="K198" s="44">
        <f t="shared" si="15"/>
        <v>5950</v>
      </c>
      <c r="N198" s="44">
        <f t="shared" si="16"/>
        <v>1</v>
      </c>
    </row>
    <row r="199" s="44" customFormat="1" hidden="1" customHeight="1" outlineLevel="2" spans="1:14">
      <c r="A199" s="196" t="s">
        <v>4332</v>
      </c>
      <c r="B199" s="179" t="s">
        <v>4154</v>
      </c>
      <c r="C199" s="196" t="s">
        <v>3697</v>
      </c>
      <c r="D199" s="179" t="s">
        <v>345</v>
      </c>
      <c r="E199" s="196">
        <v>3</v>
      </c>
      <c r="F199" s="196">
        <v>480</v>
      </c>
      <c r="G199" s="206">
        <f t="shared" si="22"/>
        <v>1440</v>
      </c>
      <c r="H199" s="179" t="s">
        <v>4128</v>
      </c>
      <c r="I199" s="179" t="s">
        <v>762</v>
      </c>
      <c r="J199" s="166">
        <f t="shared" si="23"/>
        <v>2</v>
      </c>
      <c r="K199" s="44">
        <f t="shared" ref="K199:K262" si="24" xml:space="preserve">J199*F199</f>
        <v>960</v>
      </c>
      <c r="N199" s="44">
        <f t="shared" ref="N199:N262" si="25" xml:space="preserve">ROUND(J199,0)</f>
        <v>2</v>
      </c>
    </row>
    <row r="200" s="44" customFormat="1" hidden="1" customHeight="1" outlineLevel="2" spans="1:14">
      <c r="A200" s="196" t="s">
        <v>4333</v>
      </c>
      <c r="B200" s="179" t="s">
        <v>3586</v>
      </c>
      <c r="C200" s="196" t="s">
        <v>3587</v>
      </c>
      <c r="D200" s="179" t="s">
        <v>345</v>
      </c>
      <c r="E200" s="196">
        <v>1</v>
      </c>
      <c r="F200" s="196">
        <v>5000</v>
      </c>
      <c r="G200" s="206">
        <f t="shared" si="22"/>
        <v>5000</v>
      </c>
      <c r="H200" s="196"/>
      <c r="I200" s="196"/>
      <c r="J200" s="166">
        <f t="shared" si="23"/>
        <v>1</v>
      </c>
      <c r="K200" s="44">
        <f t="shared" si="24"/>
        <v>5000</v>
      </c>
      <c r="N200" s="44">
        <f t="shared" si="25"/>
        <v>1</v>
      </c>
    </row>
    <row r="201" s="44" customFormat="1" hidden="1" customHeight="1" outlineLevel="2" spans="1:14">
      <c r="A201" s="196" t="s">
        <v>4334</v>
      </c>
      <c r="B201" s="179" t="s">
        <v>3448</v>
      </c>
      <c r="C201" s="196" t="s">
        <v>3449</v>
      </c>
      <c r="D201" s="179" t="s">
        <v>345</v>
      </c>
      <c r="E201" s="196">
        <v>1</v>
      </c>
      <c r="F201" s="196">
        <v>4500</v>
      </c>
      <c r="G201" s="206">
        <f t="shared" si="22"/>
        <v>4500</v>
      </c>
      <c r="H201" s="196"/>
      <c r="I201" s="196"/>
      <c r="J201" s="166">
        <f t="shared" si="23"/>
        <v>1</v>
      </c>
      <c r="K201" s="44">
        <f t="shared" si="24"/>
        <v>4500</v>
      </c>
      <c r="N201" s="44">
        <f t="shared" si="25"/>
        <v>1</v>
      </c>
    </row>
    <row r="202" s="761" customFormat="1" hidden="1" customHeight="1" outlineLevel="2" spans="1:14">
      <c r="A202" s="142"/>
      <c r="B202" s="142" t="s">
        <v>4335</v>
      </c>
      <c r="C202" s="142"/>
      <c r="D202" s="142"/>
      <c r="E202" s="142">
        <v>0</v>
      </c>
      <c r="F202" s="142"/>
      <c r="G202" s="206"/>
      <c r="H202" s="142"/>
      <c r="I202" s="142"/>
      <c r="J202" s="166">
        <f t="shared" si="23"/>
        <v>0</v>
      </c>
      <c r="K202" s="44">
        <f t="shared" si="24"/>
        <v>0</v>
      </c>
      <c r="N202" s="44">
        <f t="shared" si="25"/>
        <v>0</v>
      </c>
    </row>
    <row r="203" s="44" customFormat="1" hidden="1" customHeight="1" outlineLevel="2" spans="1:14">
      <c r="A203" s="196" t="s">
        <v>4336</v>
      </c>
      <c r="B203" s="179" t="s">
        <v>3688</v>
      </c>
      <c r="C203" s="196" t="s">
        <v>3689</v>
      </c>
      <c r="D203" s="179" t="s">
        <v>345</v>
      </c>
      <c r="E203" s="196">
        <v>1</v>
      </c>
      <c r="F203" s="196">
        <v>540</v>
      </c>
      <c r="G203" s="206">
        <f t="shared" ref="G203:G217" si="26" xml:space="preserve">E203*F203</f>
        <v>540</v>
      </c>
      <c r="H203" s="179" t="s">
        <v>4128</v>
      </c>
      <c r="I203" s="179" t="s">
        <v>762</v>
      </c>
      <c r="J203" s="166">
        <f t="shared" si="23"/>
        <v>1</v>
      </c>
      <c r="K203" s="44">
        <f t="shared" si="24"/>
        <v>540</v>
      </c>
      <c r="N203" s="44">
        <f t="shared" si="25"/>
        <v>1</v>
      </c>
    </row>
    <row r="204" s="44" customFormat="1" hidden="1" customHeight="1" outlineLevel="2" spans="1:14">
      <c r="A204" s="196" t="s">
        <v>4337</v>
      </c>
      <c r="B204" s="179" t="s">
        <v>3631</v>
      </c>
      <c r="C204" s="196" t="s">
        <v>3632</v>
      </c>
      <c r="D204" s="179" t="s">
        <v>345</v>
      </c>
      <c r="E204" s="196">
        <v>1</v>
      </c>
      <c r="F204" s="196">
        <v>8400</v>
      </c>
      <c r="G204" s="206">
        <f t="shared" si="26"/>
        <v>8400</v>
      </c>
      <c r="H204" s="179" t="s">
        <v>4128</v>
      </c>
      <c r="I204" s="179" t="s">
        <v>762</v>
      </c>
      <c r="J204" s="166">
        <f t="shared" si="23"/>
        <v>1</v>
      </c>
      <c r="K204" s="44">
        <f t="shared" si="24"/>
        <v>8400</v>
      </c>
      <c r="N204" s="44">
        <f t="shared" si="25"/>
        <v>1</v>
      </c>
    </row>
    <row r="205" s="44" customFormat="1" customHeight="1" outlineLevel="2" spans="1:14">
      <c r="A205" s="196" t="s">
        <v>4338</v>
      </c>
      <c r="B205" s="179" t="s">
        <v>3617</v>
      </c>
      <c r="C205" s="196" t="s">
        <v>3297</v>
      </c>
      <c r="D205" s="179" t="s">
        <v>345</v>
      </c>
      <c r="E205" s="196">
        <v>1</v>
      </c>
      <c r="F205" s="196">
        <v>3780</v>
      </c>
      <c r="G205" s="206">
        <f t="shared" si="26"/>
        <v>3780</v>
      </c>
      <c r="H205" s="179" t="s">
        <v>4128</v>
      </c>
      <c r="I205" s="179" t="s">
        <v>762</v>
      </c>
      <c r="J205" s="166">
        <f t="shared" si="23"/>
        <v>1</v>
      </c>
      <c r="K205" s="44">
        <f t="shared" si="24"/>
        <v>3780</v>
      </c>
      <c r="N205" s="44">
        <f t="shared" si="25"/>
        <v>1</v>
      </c>
    </row>
    <row r="206" s="44" customFormat="1" hidden="1" customHeight="1" outlineLevel="2" spans="1:14">
      <c r="A206" s="196" t="s">
        <v>4339</v>
      </c>
      <c r="B206" s="179" t="s">
        <v>3583</v>
      </c>
      <c r="C206" s="196" t="s">
        <v>3581</v>
      </c>
      <c r="D206" s="179" t="s">
        <v>345</v>
      </c>
      <c r="E206" s="196">
        <v>1</v>
      </c>
      <c r="F206" s="196">
        <v>5000</v>
      </c>
      <c r="G206" s="206">
        <f t="shared" si="26"/>
        <v>5000</v>
      </c>
      <c r="H206" s="179" t="s">
        <v>4128</v>
      </c>
      <c r="I206" s="179" t="s">
        <v>762</v>
      </c>
      <c r="J206" s="166">
        <f t="shared" si="23"/>
        <v>1</v>
      </c>
      <c r="K206" s="44">
        <f t="shared" si="24"/>
        <v>5000</v>
      </c>
      <c r="N206" s="44">
        <f t="shared" si="25"/>
        <v>1</v>
      </c>
    </row>
    <row r="207" s="44" customFormat="1" hidden="1" customHeight="1" outlineLevel="2" spans="1:14">
      <c r="A207" s="196" t="s">
        <v>4340</v>
      </c>
      <c r="B207" s="179" t="s">
        <v>3528</v>
      </c>
      <c r="C207" s="196" t="s">
        <v>3536</v>
      </c>
      <c r="D207" s="179" t="s">
        <v>345</v>
      </c>
      <c r="E207" s="196">
        <v>1</v>
      </c>
      <c r="F207" s="196">
        <v>2800</v>
      </c>
      <c r="G207" s="206">
        <f t="shared" si="26"/>
        <v>2800</v>
      </c>
      <c r="H207" s="179" t="s">
        <v>4128</v>
      </c>
      <c r="I207" s="179" t="s">
        <v>762</v>
      </c>
      <c r="J207" s="166">
        <f t="shared" si="23"/>
        <v>1</v>
      </c>
      <c r="K207" s="44">
        <f t="shared" si="24"/>
        <v>2800</v>
      </c>
      <c r="N207" s="44">
        <f t="shared" si="25"/>
        <v>1</v>
      </c>
    </row>
    <row r="208" s="44" customFormat="1" hidden="1" customHeight="1" outlineLevel="2" spans="1:14">
      <c r="A208" s="196" t="s">
        <v>4341</v>
      </c>
      <c r="B208" s="179" t="s">
        <v>3413</v>
      </c>
      <c r="C208" s="196" t="s">
        <v>3417</v>
      </c>
      <c r="D208" s="179" t="s">
        <v>345</v>
      </c>
      <c r="E208" s="196">
        <v>1</v>
      </c>
      <c r="F208" s="196">
        <v>2640</v>
      </c>
      <c r="G208" s="206">
        <f t="shared" si="26"/>
        <v>2640</v>
      </c>
      <c r="H208" s="179" t="s">
        <v>4128</v>
      </c>
      <c r="I208" s="179" t="s">
        <v>762</v>
      </c>
      <c r="J208" s="166">
        <f t="shared" si="23"/>
        <v>1</v>
      </c>
      <c r="K208" s="44">
        <f t="shared" si="24"/>
        <v>2640</v>
      </c>
      <c r="N208" s="44">
        <f t="shared" si="25"/>
        <v>1</v>
      </c>
    </row>
    <row r="209" s="44" customFormat="1" hidden="1" customHeight="1" outlineLevel="2" spans="1:14">
      <c r="A209" s="196" t="s">
        <v>4342</v>
      </c>
      <c r="B209" s="179" t="s">
        <v>3576</v>
      </c>
      <c r="C209" s="196" t="s">
        <v>3577</v>
      </c>
      <c r="D209" s="179" t="s">
        <v>345</v>
      </c>
      <c r="E209" s="196">
        <v>1</v>
      </c>
      <c r="F209" s="196">
        <v>13020</v>
      </c>
      <c r="G209" s="206">
        <f t="shared" si="26"/>
        <v>13020</v>
      </c>
      <c r="H209" s="179" t="s">
        <v>4128</v>
      </c>
      <c r="I209" s="179" t="s">
        <v>762</v>
      </c>
      <c r="J209" s="166">
        <f t="shared" si="23"/>
        <v>1</v>
      </c>
      <c r="K209" s="44">
        <f t="shared" si="24"/>
        <v>13020</v>
      </c>
      <c r="N209" s="44">
        <f t="shared" si="25"/>
        <v>1</v>
      </c>
    </row>
    <row r="210" s="44" customFormat="1" hidden="1" customHeight="1" outlineLevel="2" spans="1:14">
      <c r="A210" s="196" t="s">
        <v>4343</v>
      </c>
      <c r="B210" s="179" t="s">
        <v>3472</v>
      </c>
      <c r="C210" s="196" t="s">
        <v>3473</v>
      </c>
      <c r="D210" s="179" t="s">
        <v>345</v>
      </c>
      <c r="E210" s="196">
        <v>1</v>
      </c>
      <c r="F210" s="196">
        <v>2800</v>
      </c>
      <c r="G210" s="206">
        <f t="shared" si="26"/>
        <v>2800</v>
      </c>
      <c r="H210" s="179" t="s">
        <v>4128</v>
      </c>
      <c r="I210" s="179" t="s">
        <v>762</v>
      </c>
      <c r="J210" s="166">
        <f t="shared" si="23"/>
        <v>1</v>
      </c>
      <c r="K210" s="44">
        <f t="shared" si="24"/>
        <v>2800</v>
      </c>
      <c r="N210" s="44">
        <f t="shared" si="25"/>
        <v>1</v>
      </c>
    </row>
    <row r="211" s="44" customFormat="1" hidden="1" customHeight="1" outlineLevel="2" spans="1:14">
      <c r="A211" s="196" t="s">
        <v>4344</v>
      </c>
      <c r="B211" s="179" t="s">
        <v>3436</v>
      </c>
      <c r="C211" s="196" t="s">
        <v>3437</v>
      </c>
      <c r="D211" s="179" t="s">
        <v>345</v>
      </c>
      <c r="E211" s="196">
        <v>1</v>
      </c>
      <c r="F211" s="196">
        <v>2800</v>
      </c>
      <c r="G211" s="206">
        <f t="shared" si="26"/>
        <v>2800</v>
      </c>
      <c r="H211" s="179" t="s">
        <v>4128</v>
      </c>
      <c r="I211" s="179" t="s">
        <v>762</v>
      </c>
      <c r="J211" s="166">
        <v>1</v>
      </c>
      <c r="K211" s="44">
        <f t="shared" si="24"/>
        <v>2800</v>
      </c>
      <c r="N211" s="44">
        <f t="shared" si="25"/>
        <v>1</v>
      </c>
    </row>
    <row r="212" s="44" customFormat="1" hidden="1" customHeight="1" outlineLevel="2" spans="1:14">
      <c r="A212" s="196" t="s">
        <v>4345</v>
      </c>
      <c r="B212" s="179" t="s">
        <v>3504</v>
      </c>
      <c r="C212" s="196" t="s">
        <v>3505</v>
      </c>
      <c r="D212" s="179" t="s">
        <v>345</v>
      </c>
      <c r="E212" s="196">
        <v>1</v>
      </c>
      <c r="F212" s="196">
        <v>9800</v>
      </c>
      <c r="G212" s="206">
        <f t="shared" si="26"/>
        <v>9800</v>
      </c>
      <c r="H212" s="179" t="s">
        <v>4128</v>
      </c>
      <c r="I212" s="179" t="s">
        <v>762</v>
      </c>
      <c r="J212" s="166">
        <f t="shared" ref="J212:J218" si="27" xml:space="preserve">ROUND(E212/1200*600,0)</f>
        <v>1</v>
      </c>
      <c r="K212" s="44">
        <f t="shared" si="24"/>
        <v>9800</v>
      </c>
      <c r="N212" s="44">
        <f t="shared" si="25"/>
        <v>1</v>
      </c>
    </row>
    <row r="213" s="44" customFormat="1" hidden="1" customHeight="1" outlineLevel="2" spans="1:14">
      <c r="A213" s="196" t="s">
        <v>4346</v>
      </c>
      <c r="B213" s="179" t="s">
        <v>3507</v>
      </c>
      <c r="C213" s="196" t="s">
        <v>3508</v>
      </c>
      <c r="D213" s="179" t="s">
        <v>345</v>
      </c>
      <c r="E213" s="196">
        <v>1</v>
      </c>
      <c r="F213" s="196">
        <v>13500</v>
      </c>
      <c r="G213" s="206">
        <f t="shared" si="26"/>
        <v>13500</v>
      </c>
      <c r="H213" s="179" t="s">
        <v>4128</v>
      </c>
      <c r="I213" s="179" t="s">
        <v>762</v>
      </c>
      <c r="J213" s="166">
        <f t="shared" si="27"/>
        <v>1</v>
      </c>
      <c r="K213" s="44">
        <f t="shared" si="24"/>
        <v>13500</v>
      </c>
      <c r="N213" s="44">
        <f t="shared" si="25"/>
        <v>1</v>
      </c>
    </row>
    <row r="214" s="44" customFormat="1" hidden="1" customHeight="1" outlineLevel="2" spans="1:14">
      <c r="A214" s="196" t="s">
        <v>4347</v>
      </c>
      <c r="B214" s="179" t="s">
        <v>3588</v>
      </c>
      <c r="C214" s="196" t="s">
        <v>3591</v>
      </c>
      <c r="D214" s="179" t="s">
        <v>345</v>
      </c>
      <c r="E214" s="196">
        <v>1</v>
      </c>
      <c r="F214" s="196">
        <v>5040</v>
      </c>
      <c r="G214" s="206">
        <f t="shared" si="26"/>
        <v>5040</v>
      </c>
      <c r="H214" s="179" t="s">
        <v>4128</v>
      </c>
      <c r="I214" s="179" t="s">
        <v>762</v>
      </c>
      <c r="J214" s="166">
        <f t="shared" si="27"/>
        <v>1</v>
      </c>
      <c r="K214" s="44">
        <f t="shared" si="24"/>
        <v>5040</v>
      </c>
      <c r="N214" s="44">
        <f t="shared" si="25"/>
        <v>1</v>
      </c>
    </row>
    <row r="215" s="44" customFormat="1" hidden="1" customHeight="1" outlineLevel="2" spans="1:14">
      <c r="A215" s="196" t="s">
        <v>4348</v>
      </c>
      <c r="B215" s="179" t="s">
        <v>4154</v>
      </c>
      <c r="C215" s="196" t="s">
        <v>3697</v>
      </c>
      <c r="D215" s="179" t="s">
        <v>345</v>
      </c>
      <c r="E215" s="196">
        <v>2</v>
      </c>
      <c r="F215" s="196">
        <v>480</v>
      </c>
      <c r="G215" s="206">
        <f t="shared" si="26"/>
        <v>960</v>
      </c>
      <c r="H215" s="179" t="s">
        <v>4128</v>
      </c>
      <c r="I215" s="179" t="s">
        <v>762</v>
      </c>
      <c r="J215" s="166">
        <f t="shared" si="27"/>
        <v>1</v>
      </c>
      <c r="K215" s="44">
        <f t="shared" si="24"/>
        <v>480</v>
      </c>
      <c r="N215" s="44">
        <f t="shared" si="25"/>
        <v>1</v>
      </c>
    </row>
    <row r="216" s="44" customFormat="1" hidden="1" customHeight="1" outlineLevel="2" spans="1:14">
      <c r="A216" s="196" t="s">
        <v>4349</v>
      </c>
      <c r="B216" s="179" t="s">
        <v>3448</v>
      </c>
      <c r="C216" s="196" t="s">
        <v>3449</v>
      </c>
      <c r="D216" s="179" t="s">
        <v>345</v>
      </c>
      <c r="E216" s="196">
        <v>1</v>
      </c>
      <c r="F216" s="196">
        <v>4500</v>
      </c>
      <c r="G216" s="206">
        <f t="shared" si="26"/>
        <v>4500</v>
      </c>
      <c r="H216" s="196"/>
      <c r="I216" s="196"/>
      <c r="J216" s="166">
        <f t="shared" si="27"/>
        <v>1</v>
      </c>
      <c r="K216" s="44">
        <f t="shared" si="24"/>
        <v>4500</v>
      </c>
      <c r="N216" s="44">
        <f t="shared" si="25"/>
        <v>1</v>
      </c>
    </row>
    <row r="217" s="44" customFormat="1" hidden="1" customHeight="1" outlineLevel="2" spans="1:14">
      <c r="A217" s="196" t="s">
        <v>4350</v>
      </c>
      <c r="B217" s="179" t="s">
        <v>3457</v>
      </c>
      <c r="C217" s="196" t="s">
        <v>3458</v>
      </c>
      <c r="D217" s="179" t="s">
        <v>345</v>
      </c>
      <c r="E217" s="196">
        <v>1</v>
      </c>
      <c r="F217" s="196">
        <v>3300</v>
      </c>
      <c r="G217" s="206">
        <f t="shared" si="26"/>
        <v>3300</v>
      </c>
      <c r="H217" s="196"/>
      <c r="I217" s="196"/>
      <c r="J217" s="166">
        <f t="shared" si="27"/>
        <v>1</v>
      </c>
      <c r="K217" s="44">
        <f t="shared" si="24"/>
        <v>3300</v>
      </c>
      <c r="N217" s="44">
        <f t="shared" si="25"/>
        <v>1</v>
      </c>
    </row>
    <row r="218" s="761" customFormat="1" hidden="1" customHeight="1" outlineLevel="2" spans="1:14">
      <c r="A218" s="142"/>
      <c r="B218" s="142" t="s">
        <v>4351</v>
      </c>
      <c r="C218" s="142"/>
      <c r="D218" s="142"/>
      <c r="E218" s="142">
        <v>0</v>
      </c>
      <c r="F218" s="142"/>
      <c r="G218" s="206"/>
      <c r="H218" s="142"/>
      <c r="I218" s="142"/>
      <c r="J218" s="166">
        <f t="shared" si="27"/>
        <v>0</v>
      </c>
      <c r="K218" s="44">
        <f t="shared" si="24"/>
        <v>0</v>
      </c>
      <c r="N218" s="44">
        <f t="shared" si="25"/>
        <v>0</v>
      </c>
    </row>
    <row r="219" s="44" customFormat="1" hidden="1" customHeight="1" outlineLevel="2" spans="1:14">
      <c r="A219" s="196" t="s">
        <v>4352</v>
      </c>
      <c r="B219" s="179" t="s">
        <v>3450</v>
      </c>
      <c r="C219" s="196" t="s">
        <v>3451</v>
      </c>
      <c r="D219" s="179" t="s">
        <v>345</v>
      </c>
      <c r="E219" s="196">
        <v>1</v>
      </c>
      <c r="F219" s="196">
        <v>3200</v>
      </c>
      <c r="G219" s="206">
        <f xml:space="preserve">E219*F219</f>
        <v>3200</v>
      </c>
      <c r="H219" s="179" t="s">
        <v>4128</v>
      </c>
      <c r="I219" s="179" t="s">
        <v>762</v>
      </c>
      <c r="J219" s="166">
        <v>1</v>
      </c>
      <c r="K219" s="44">
        <f t="shared" si="24"/>
        <v>3200</v>
      </c>
      <c r="N219" s="44">
        <f t="shared" si="25"/>
        <v>1</v>
      </c>
    </row>
    <row r="220" s="761" customFormat="1" hidden="1" customHeight="1" outlineLevel="2" spans="1:14">
      <c r="A220" s="142" t="s">
        <v>4353</v>
      </c>
      <c r="B220" s="245" t="s">
        <v>4354</v>
      </c>
      <c r="C220" s="142"/>
      <c r="D220" s="142"/>
      <c r="E220" s="142">
        <v>0</v>
      </c>
      <c r="F220" s="142"/>
      <c r="G220" s="206"/>
      <c r="H220" s="142"/>
      <c r="I220" s="142"/>
      <c r="J220" s="166">
        <f t="shared" ref="J220:J235" si="28" xml:space="preserve">ROUND(E220/1200*600,0)</f>
        <v>0</v>
      </c>
      <c r="K220" s="44">
        <f t="shared" si="24"/>
        <v>0</v>
      </c>
      <c r="N220" s="44">
        <f t="shared" si="25"/>
        <v>0</v>
      </c>
    </row>
    <row r="221" s="761" customFormat="1" hidden="1" customHeight="1" outlineLevel="2" spans="1:14">
      <c r="A221" s="142"/>
      <c r="B221" s="142" t="s">
        <v>4355</v>
      </c>
      <c r="C221" s="142"/>
      <c r="D221" s="142"/>
      <c r="E221" s="142">
        <v>0</v>
      </c>
      <c r="F221" s="142"/>
      <c r="G221" s="206"/>
      <c r="H221" s="142"/>
      <c r="I221" s="142"/>
      <c r="J221" s="166">
        <f t="shared" si="28"/>
        <v>0</v>
      </c>
      <c r="K221" s="44">
        <f t="shared" si="24"/>
        <v>0</v>
      </c>
      <c r="N221" s="44">
        <f t="shared" si="25"/>
        <v>0</v>
      </c>
    </row>
    <row r="222" s="44" customFormat="1" hidden="1" customHeight="1" outlineLevel="2" spans="1:14">
      <c r="A222" s="196" t="s">
        <v>4356</v>
      </c>
      <c r="B222" s="179" t="s">
        <v>3688</v>
      </c>
      <c r="C222" s="196" t="s">
        <v>3689</v>
      </c>
      <c r="D222" s="179" t="s">
        <v>345</v>
      </c>
      <c r="E222" s="196">
        <v>1</v>
      </c>
      <c r="F222" s="196">
        <v>540</v>
      </c>
      <c r="G222" s="206">
        <f t="shared" ref="G222:G249" si="29" xml:space="preserve">E222*F222</f>
        <v>540</v>
      </c>
      <c r="H222" s="179" t="s">
        <v>4128</v>
      </c>
      <c r="I222" s="179" t="s">
        <v>762</v>
      </c>
      <c r="J222" s="166">
        <f t="shared" si="28"/>
        <v>1</v>
      </c>
      <c r="K222" s="44">
        <f t="shared" si="24"/>
        <v>540</v>
      </c>
      <c r="N222" s="44">
        <f t="shared" si="25"/>
        <v>1</v>
      </c>
    </row>
    <row r="223" s="44" customFormat="1" hidden="1" customHeight="1" outlineLevel="2" spans="1:14">
      <c r="A223" s="196" t="s">
        <v>4357</v>
      </c>
      <c r="B223" s="179" t="s">
        <v>3385</v>
      </c>
      <c r="C223" s="196" t="s">
        <v>3389</v>
      </c>
      <c r="D223" s="179" t="s">
        <v>345</v>
      </c>
      <c r="E223" s="196">
        <v>1</v>
      </c>
      <c r="F223" s="196">
        <v>1200</v>
      </c>
      <c r="G223" s="206">
        <f t="shared" si="29"/>
        <v>1200</v>
      </c>
      <c r="H223" s="179" t="s">
        <v>4128</v>
      </c>
      <c r="I223" s="179" t="s">
        <v>762</v>
      </c>
      <c r="J223" s="166">
        <f t="shared" si="28"/>
        <v>1</v>
      </c>
      <c r="K223" s="44">
        <f t="shared" si="24"/>
        <v>1200</v>
      </c>
      <c r="N223" s="44">
        <f t="shared" si="25"/>
        <v>1</v>
      </c>
    </row>
    <row r="224" s="44" customFormat="1" hidden="1" customHeight="1" outlineLevel="2" spans="1:14">
      <c r="A224" s="196" t="s">
        <v>4358</v>
      </c>
      <c r="B224" s="179" t="s">
        <v>3390</v>
      </c>
      <c r="C224" s="196" t="s">
        <v>3391</v>
      </c>
      <c r="D224" s="179" t="s">
        <v>345</v>
      </c>
      <c r="E224" s="196">
        <v>1</v>
      </c>
      <c r="F224" s="196">
        <v>2700</v>
      </c>
      <c r="G224" s="206">
        <f t="shared" si="29"/>
        <v>2700</v>
      </c>
      <c r="H224" s="179" t="s">
        <v>4128</v>
      </c>
      <c r="I224" s="179" t="s">
        <v>762</v>
      </c>
      <c r="J224" s="166">
        <f t="shared" si="28"/>
        <v>1</v>
      </c>
      <c r="K224" s="44">
        <f t="shared" si="24"/>
        <v>2700</v>
      </c>
      <c r="N224" s="44">
        <f t="shared" si="25"/>
        <v>1</v>
      </c>
    </row>
    <row r="225" s="44" customFormat="1" hidden="1" customHeight="1" outlineLevel="2" spans="1:14">
      <c r="A225" s="196" t="s">
        <v>4359</v>
      </c>
      <c r="B225" s="179" t="s">
        <v>3631</v>
      </c>
      <c r="C225" s="196" t="s">
        <v>3632</v>
      </c>
      <c r="D225" s="179" t="s">
        <v>345</v>
      </c>
      <c r="E225" s="196">
        <v>1</v>
      </c>
      <c r="F225" s="196">
        <v>8400</v>
      </c>
      <c r="G225" s="206">
        <f t="shared" si="29"/>
        <v>8400</v>
      </c>
      <c r="H225" s="179" t="s">
        <v>4128</v>
      </c>
      <c r="I225" s="179" t="s">
        <v>762</v>
      </c>
      <c r="J225" s="166">
        <f t="shared" si="28"/>
        <v>1</v>
      </c>
      <c r="K225" s="44">
        <f t="shared" si="24"/>
        <v>8400</v>
      </c>
      <c r="N225" s="44">
        <f t="shared" si="25"/>
        <v>1</v>
      </c>
    </row>
    <row r="226" s="44" customFormat="1" customHeight="1" outlineLevel="2" spans="1:14">
      <c r="A226" s="196" t="s">
        <v>4360</v>
      </c>
      <c r="B226" s="179" t="s">
        <v>3617</v>
      </c>
      <c r="C226" s="196" t="s">
        <v>3296</v>
      </c>
      <c r="D226" s="179" t="s">
        <v>345</v>
      </c>
      <c r="E226" s="196">
        <v>1</v>
      </c>
      <c r="F226" s="196">
        <v>4320</v>
      </c>
      <c r="G226" s="206">
        <f t="shared" si="29"/>
        <v>4320</v>
      </c>
      <c r="H226" s="179" t="s">
        <v>4128</v>
      </c>
      <c r="I226" s="179" t="s">
        <v>762</v>
      </c>
      <c r="J226" s="166">
        <f t="shared" si="28"/>
        <v>1</v>
      </c>
      <c r="K226" s="44">
        <f t="shared" si="24"/>
        <v>4320</v>
      </c>
      <c r="N226" s="44">
        <f t="shared" si="25"/>
        <v>1</v>
      </c>
    </row>
    <row r="227" s="44" customFormat="1" hidden="1" customHeight="1" outlineLevel="2" spans="1:14">
      <c r="A227" s="196" t="s">
        <v>4361</v>
      </c>
      <c r="B227" s="179" t="s">
        <v>3406</v>
      </c>
      <c r="C227" s="196" t="s">
        <v>3408</v>
      </c>
      <c r="D227" s="179" t="s">
        <v>345</v>
      </c>
      <c r="E227" s="196">
        <v>1</v>
      </c>
      <c r="F227" s="196">
        <v>1080</v>
      </c>
      <c r="G227" s="206">
        <f t="shared" si="29"/>
        <v>1080</v>
      </c>
      <c r="H227" s="179" t="s">
        <v>4128</v>
      </c>
      <c r="I227" s="179" t="s">
        <v>762</v>
      </c>
      <c r="J227" s="166">
        <f t="shared" si="28"/>
        <v>1</v>
      </c>
      <c r="K227" s="44">
        <f t="shared" si="24"/>
        <v>1080</v>
      </c>
      <c r="N227" s="44">
        <f t="shared" si="25"/>
        <v>1</v>
      </c>
    </row>
    <row r="228" s="44" customFormat="1" hidden="1" customHeight="1" outlineLevel="2" spans="1:14">
      <c r="A228" s="196" t="s">
        <v>4362</v>
      </c>
      <c r="B228" s="179" t="s">
        <v>3528</v>
      </c>
      <c r="C228" s="196" t="s">
        <v>3531</v>
      </c>
      <c r="D228" s="179" t="s">
        <v>345</v>
      </c>
      <c r="E228" s="196">
        <v>1</v>
      </c>
      <c r="F228" s="196">
        <v>2640</v>
      </c>
      <c r="G228" s="206">
        <f t="shared" si="29"/>
        <v>2640</v>
      </c>
      <c r="H228" s="179" t="s">
        <v>4128</v>
      </c>
      <c r="I228" s="179" t="s">
        <v>762</v>
      </c>
      <c r="J228" s="166">
        <f t="shared" si="28"/>
        <v>1</v>
      </c>
      <c r="K228" s="44">
        <f t="shared" si="24"/>
        <v>2640</v>
      </c>
      <c r="N228" s="44">
        <f t="shared" si="25"/>
        <v>1</v>
      </c>
    </row>
    <row r="229" s="44" customFormat="1" hidden="1" customHeight="1" outlineLevel="2" spans="1:14">
      <c r="A229" s="196" t="s">
        <v>4363</v>
      </c>
      <c r="B229" s="179" t="s">
        <v>3411</v>
      </c>
      <c r="C229" s="196" t="s">
        <v>3412</v>
      </c>
      <c r="D229" s="179" t="s">
        <v>345</v>
      </c>
      <c r="E229" s="196">
        <v>1</v>
      </c>
      <c r="F229" s="196">
        <v>1200</v>
      </c>
      <c r="G229" s="206">
        <f t="shared" si="29"/>
        <v>1200</v>
      </c>
      <c r="H229" s="179" t="s">
        <v>4128</v>
      </c>
      <c r="I229" s="179" t="s">
        <v>762</v>
      </c>
      <c r="J229" s="166">
        <f t="shared" si="28"/>
        <v>1</v>
      </c>
      <c r="K229" s="44">
        <f t="shared" si="24"/>
        <v>1200</v>
      </c>
      <c r="N229" s="44">
        <f t="shared" si="25"/>
        <v>1</v>
      </c>
    </row>
    <row r="230" s="44" customFormat="1" hidden="1" customHeight="1" outlineLevel="2" spans="1:14">
      <c r="A230" s="196" t="s">
        <v>4364</v>
      </c>
      <c r="B230" s="179" t="s">
        <v>3580</v>
      </c>
      <c r="C230" s="196" t="s">
        <v>3581</v>
      </c>
      <c r="D230" s="179" t="s">
        <v>345</v>
      </c>
      <c r="E230" s="196">
        <v>1</v>
      </c>
      <c r="F230" s="196">
        <v>5000</v>
      </c>
      <c r="G230" s="206">
        <f t="shared" si="29"/>
        <v>5000</v>
      </c>
      <c r="H230" s="179" t="s">
        <v>4128</v>
      </c>
      <c r="I230" s="179" t="s">
        <v>762</v>
      </c>
      <c r="J230" s="166">
        <f t="shared" si="28"/>
        <v>1</v>
      </c>
      <c r="K230" s="44">
        <f t="shared" si="24"/>
        <v>5000</v>
      </c>
      <c r="N230" s="44">
        <f t="shared" si="25"/>
        <v>1</v>
      </c>
    </row>
    <row r="231" s="44" customFormat="1" hidden="1" customHeight="1" outlineLevel="2" spans="1:14">
      <c r="A231" s="196" t="s">
        <v>4365</v>
      </c>
      <c r="B231" s="179" t="s">
        <v>3413</v>
      </c>
      <c r="C231" s="196" t="s">
        <v>3419</v>
      </c>
      <c r="D231" s="179" t="s">
        <v>345</v>
      </c>
      <c r="E231" s="196">
        <v>1</v>
      </c>
      <c r="F231" s="196">
        <v>3040</v>
      </c>
      <c r="G231" s="206">
        <f t="shared" si="29"/>
        <v>3040</v>
      </c>
      <c r="H231" s="179" t="s">
        <v>4128</v>
      </c>
      <c r="I231" s="179" t="s">
        <v>762</v>
      </c>
      <c r="J231" s="166">
        <f t="shared" si="28"/>
        <v>1</v>
      </c>
      <c r="K231" s="44">
        <f t="shared" si="24"/>
        <v>3040</v>
      </c>
      <c r="N231" s="44">
        <f t="shared" si="25"/>
        <v>1</v>
      </c>
    </row>
    <row r="232" s="44" customFormat="1" hidden="1" customHeight="1" outlineLevel="2" spans="1:14">
      <c r="A232" s="196" t="s">
        <v>4366</v>
      </c>
      <c r="B232" s="179" t="s">
        <v>3397</v>
      </c>
      <c r="C232" s="196" t="s">
        <v>3398</v>
      </c>
      <c r="D232" s="179" t="s">
        <v>345</v>
      </c>
      <c r="E232" s="196">
        <v>1</v>
      </c>
      <c r="F232" s="196">
        <v>2700</v>
      </c>
      <c r="G232" s="206">
        <f t="shared" si="29"/>
        <v>2700</v>
      </c>
      <c r="H232" s="179" t="s">
        <v>4128</v>
      </c>
      <c r="I232" s="179" t="s">
        <v>762</v>
      </c>
      <c r="J232" s="166">
        <f t="shared" si="28"/>
        <v>1</v>
      </c>
      <c r="K232" s="44">
        <f t="shared" si="24"/>
        <v>2700</v>
      </c>
      <c r="N232" s="44">
        <f t="shared" si="25"/>
        <v>1</v>
      </c>
    </row>
    <row r="233" s="44" customFormat="1" hidden="1" customHeight="1" outlineLevel="2" spans="1:14">
      <c r="A233" s="196" t="s">
        <v>4367</v>
      </c>
      <c r="B233" s="179" t="s">
        <v>3300</v>
      </c>
      <c r="C233" s="196" t="s">
        <v>3307</v>
      </c>
      <c r="D233" s="179" t="s">
        <v>345</v>
      </c>
      <c r="E233" s="196">
        <v>1</v>
      </c>
      <c r="F233" s="196">
        <v>5850</v>
      </c>
      <c r="G233" s="206">
        <f t="shared" si="29"/>
        <v>5850</v>
      </c>
      <c r="H233" s="179" t="s">
        <v>4128</v>
      </c>
      <c r="I233" s="179" t="s">
        <v>762</v>
      </c>
      <c r="J233" s="166">
        <f t="shared" si="28"/>
        <v>1</v>
      </c>
      <c r="K233" s="44">
        <f t="shared" si="24"/>
        <v>5850</v>
      </c>
      <c r="N233" s="44">
        <f t="shared" si="25"/>
        <v>1</v>
      </c>
    </row>
    <row r="234" s="44" customFormat="1" hidden="1" customHeight="1" outlineLevel="2" spans="1:14">
      <c r="A234" s="196" t="s">
        <v>4368</v>
      </c>
      <c r="B234" s="179" t="s">
        <v>3707</v>
      </c>
      <c r="C234" s="196" t="s">
        <v>3710</v>
      </c>
      <c r="D234" s="179" t="s">
        <v>345</v>
      </c>
      <c r="E234" s="196">
        <v>1</v>
      </c>
      <c r="F234" s="196">
        <v>2160</v>
      </c>
      <c r="G234" s="206">
        <f t="shared" si="29"/>
        <v>2160</v>
      </c>
      <c r="H234" s="179" t="s">
        <v>4128</v>
      </c>
      <c r="I234" s="179" t="s">
        <v>762</v>
      </c>
      <c r="J234" s="166">
        <f t="shared" si="28"/>
        <v>1</v>
      </c>
      <c r="K234" s="44">
        <f t="shared" si="24"/>
        <v>2160</v>
      </c>
      <c r="N234" s="44">
        <f t="shared" si="25"/>
        <v>1</v>
      </c>
    </row>
    <row r="235" s="44" customFormat="1" hidden="1" customHeight="1" outlineLevel="2" spans="1:14">
      <c r="A235" s="196" t="s">
        <v>4369</v>
      </c>
      <c r="B235" s="179" t="s">
        <v>3580</v>
      </c>
      <c r="C235" s="196" t="s">
        <v>3582</v>
      </c>
      <c r="D235" s="179" t="s">
        <v>345</v>
      </c>
      <c r="E235" s="196">
        <v>1</v>
      </c>
      <c r="F235" s="196">
        <v>4900</v>
      </c>
      <c r="G235" s="206">
        <f t="shared" si="29"/>
        <v>4900</v>
      </c>
      <c r="H235" s="179" t="s">
        <v>4128</v>
      </c>
      <c r="I235" s="179" t="s">
        <v>762</v>
      </c>
      <c r="J235" s="166">
        <f t="shared" si="28"/>
        <v>1</v>
      </c>
      <c r="K235" s="44">
        <f t="shared" si="24"/>
        <v>4900</v>
      </c>
      <c r="N235" s="44">
        <f t="shared" si="25"/>
        <v>1</v>
      </c>
    </row>
    <row r="236" s="44" customFormat="1" hidden="1" customHeight="1" outlineLevel="2" spans="1:14">
      <c r="A236" s="196" t="s">
        <v>4370</v>
      </c>
      <c r="B236" s="179" t="s">
        <v>3445</v>
      </c>
      <c r="C236" s="196" t="s">
        <v>3446</v>
      </c>
      <c r="D236" s="179" t="s">
        <v>345</v>
      </c>
      <c r="E236" s="196">
        <v>1</v>
      </c>
      <c r="F236" s="196">
        <v>2800</v>
      </c>
      <c r="G236" s="206">
        <f t="shared" si="29"/>
        <v>2800</v>
      </c>
      <c r="H236" s="179" t="s">
        <v>4128</v>
      </c>
      <c r="I236" s="179" t="s">
        <v>762</v>
      </c>
      <c r="J236" s="166">
        <v>1</v>
      </c>
      <c r="K236" s="44">
        <f t="shared" si="24"/>
        <v>2800</v>
      </c>
      <c r="N236" s="44">
        <f t="shared" si="25"/>
        <v>1</v>
      </c>
    </row>
    <row r="237" s="44" customFormat="1" hidden="1" customHeight="1" outlineLevel="2" spans="1:14">
      <c r="A237" s="196" t="s">
        <v>4371</v>
      </c>
      <c r="B237" s="179" t="s">
        <v>3358</v>
      </c>
      <c r="C237" s="196" t="s">
        <v>3359</v>
      </c>
      <c r="D237" s="179" t="s">
        <v>345</v>
      </c>
      <c r="E237" s="196">
        <v>1</v>
      </c>
      <c r="F237" s="196">
        <v>50132.45</v>
      </c>
      <c r="G237" s="206">
        <f t="shared" si="29"/>
        <v>50132.45</v>
      </c>
      <c r="H237" s="179" t="s">
        <v>4128</v>
      </c>
      <c r="I237" s="179" t="s">
        <v>762</v>
      </c>
      <c r="J237" s="166">
        <f t="shared" ref="J237:J300" si="30" xml:space="preserve">ROUND(E237/1200*600,0)</f>
        <v>1</v>
      </c>
      <c r="K237" s="44">
        <f t="shared" si="24"/>
        <v>50132.45</v>
      </c>
      <c r="N237" s="44">
        <f t="shared" si="25"/>
        <v>1</v>
      </c>
    </row>
    <row r="238" s="44" customFormat="1" hidden="1" customHeight="1" outlineLevel="2" spans="1:14">
      <c r="A238" s="196" t="s">
        <v>4372</v>
      </c>
      <c r="B238" s="179" t="s">
        <v>3273</v>
      </c>
      <c r="C238" s="196" t="s">
        <v>3274</v>
      </c>
      <c r="D238" s="179" t="s">
        <v>345</v>
      </c>
      <c r="E238" s="196">
        <v>1</v>
      </c>
      <c r="F238" s="196">
        <v>3200</v>
      </c>
      <c r="G238" s="206">
        <f t="shared" si="29"/>
        <v>3200</v>
      </c>
      <c r="H238" s="179" t="s">
        <v>4128</v>
      </c>
      <c r="I238" s="179" t="s">
        <v>762</v>
      </c>
      <c r="J238" s="166">
        <f t="shared" si="30"/>
        <v>1</v>
      </c>
      <c r="K238" s="44">
        <f t="shared" si="24"/>
        <v>3200</v>
      </c>
      <c r="N238" s="44">
        <f t="shared" si="25"/>
        <v>1</v>
      </c>
    </row>
    <row r="239" s="44" customFormat="1" hidden="1" customHeight="1" outlineLevel="2" spans="1:14">
      <c r="A239" s="196" t="s">
        <v>4373</v>
      </c>
      <c r="B239" s="179" t="s">
        <v>3336</v>
      </c>
      <c r="C239" s="196" t="s">
        <v>3337</v>
      </c>
      <c r="D239" s="179" t="s">
        <v>345</v>
      </c>
      <c r="E239" s="196">
        <v>1</v>
      </c>
      <c r="F239" s="196">
        <v>5500</v>
      </c>
      <c r="G239" s="206">
        <f t="shared" si="29"/>
        <v>5500</v>
      </c>
      <c r="H239" s="179" t="s">
        <v>4128</v>
      </c>
      <c r="I239" s="179" t="s">
        <v>762</v>
      </c>
      <c r="J239" s="166">
        <f t="shared" si="30"/>
        <v>1</v>
      </c>
      <c r="K239" s="44">
        <f t="shared" si="24"/>
        <v>5500</v>
      </c>
      <c r="N239" s="44">
        <f t="shared" si="25"/>
        <v>1</v>
      </c>
    </row>
    <row r="240" s="44" customFormat="1" hidden="1" customHeight="1" outlineLevel="2" spans="1:14">
      <c r="A240" s="196" t="s">
        <v>4374</v>
      </c>
      <c r="B240" s="179" t="s">
        <v>3332</v>
      </c>
      <c r="C240" s="196" t="s">
        <v>3333</v>
      </c>
      <c r="D240" s="179" t="s">
        <v>345</v>
      </c>
      <c r="E240" s="196">
        <v>1</v>
      </c>
      <c r="F240" s="196">
        <v>8500</v>
      </c>
      <c r="G240" s="206">
        <f t="shared" si="29"/>
        <v>8500</v>
      </c>
      <c r="H240" s="179" t="s">
        <v>4128</v>
      </c>
      <c r="I240" s="179" t="s">
        <v>762</v>
      </c>
      <c r="J240" s="166">
        <f t="shared" si="30"/>
        <v>1</v>
      </c>
      <c r="K240" s="44">
        <f t="shared" si="24"/>
        <v>8500</v>
      </c>
      <c r="N240" s="44">
        <f t="shared" si="25"/>
        <v>1</v>
      </c>
    </row>
    <row r="241" s="44" customFormat="1" hidden="1" customHeight="1" outlineLevel="2" spans="1:14">
      <c r="A241" s="196" t="s">
        <v>4375</v>
      </c>
      <c r="B241" s="179" t="s">
        <v>3464</v>
      </c>
      <c r="C241" s="196" t="s">
        <v>3467</v>
      </c>
      <c r="D241" s="179" t="s">
        <v>345</v>
      </c>
      <c r="E241" s="196">
        <v>1</v>
      </c>
      <c r="F241" s="196">
        <v>1350</v>
      </c>
      <c r="G241" s="206">
        <f t="shared" si="29"/>
        <v>1350</v>
      </c>
      <c r="H241" s="179" t="s">
        <v>4128</v>
      </c>
      <c r="I241" s="179" t="s">
        <v>762</v>
      </c>
      <c r="J241" s="166">
        <f t="shared" si="30"/>
        <v>1</v>
      </c>
      <c r="K241" s="44">
        <f t="shared" si="24"/>
        <v>1350</v>
      </c>
      <c r="N241" s="44">
        <f t="shared" si="25"/>
        <v>1</v>
      </c>
    </row>
    <row r="242" s="44" customFormat="1" hidden="1" customHeight="1" outlineLevel="2" spans="1:14">
      <c r="A242" s="196" t="s">
        <v>4376</v>
      </c>
      <c r="B242" s="179" t="s">
        <v>3426</v>
      </c>
      <c r="C242" s="196" t="s">
        <v>3427</v>
      </c>
      <c r="D242" s="179" t="s">
        <v>345</v>
      </c>
      <c r="E242" s="196">
        <v>1</v>
      </c>
      <c r="F242" s="196">
        <v>1620</v>
      </c>
      <c r="G242" s="206">
        <f t="shared" si="29"/>
        <v>1620</v>
      </c>
      <c r="H242" s="179" t="s">
        <v>4128</v>
      </c>
      <c r="I242" s="179" t="s">
        <v>762</v>
      </c>
      <c r="J242" s="166">
        <f t="shared" si="30"/>
        <v>1</v>
      </c>
      <c r="K242" s="44">
        <f t="shared" si="24"/>
        <v>1620</v>
      </c>
      <c r="N242" s="44">
        <f t="shared" si="25"/>
        <v>1</v>
      </c>
    </row>
    <row r="243" s="44" customFormat="1" hidden="1" customHeight="1" outlineLevel="2" spans="1:14">
      <c r="A243" s="196" t="s">
        <v>4377</v>
      </c>
      <c r="B243" s="179" t="s">
        <v>3498</v>
      </c>
      <c r="C243" s="196" t="s">
        <v>3499</v>
      </c>
      <c r="D243" s="179" t="s">
        <v>345</v>
      </c>
      <c r="E243" s="196">
        <v>1</v>
      </c>
      <c r="F243" s="196">
        <v>11880</v>
      </c>
      <c r="G243" s="206">
        <f t="shared" si="29"/>
        <v>11880</v>
      </c>
      <c r="H243" s="179" t="s">
        <v>4128</v>
      </c>
      <c r="I243" s="179" t="s">
        <v>762</v>
      </c>
      <c r="J243" s="166">
        <f t="shared" si="30"/>
        <v>1</v>
      </c>
      <c r="K243" s="44">
        <f t="shared" si="24"/>
        <v>11880</v>
      </c>
      <c r="N243" s="44">
        <f t="shared" si="25"/>
        <v>1</v>
      </c>
    </row>
    <row r="244" s="44" customFormat="1" hidden="1" customHeight="1" outlineLevel="2" spans="1:14">
      <c r="A244" s="196" t="s">
        <v>4378</v>
      </c>
      <c r="B244" s="179" t="s">
        <v>3464</v>
      </c>
      <c r="C244" s="196" t="s">
        <v>3468</v>
      </c>
      <c r="D244" s="179" t="s">
        <v>345</v>
      </c>
      <c r="E244" s="196">
        <v>1</v>
      </c>
      <c r="F244" s="196">
        <v>1350</v>
      </c>
      <c r="G244" s="206">
        <f t="shared" si="29"/>
        <v>1350</v>
      </c>
      <c r="H244" s="179" t="s">
        <v>4128</v>
      </c>
      <c r="I244" s="179" t="s">
        <v>762</v>
      </c>
      <c r="J244" s="166">
        <f t="shared" si="30"/>
        <v>1</v>
      </c>
      <c r="K244" s="44">
        <f t="shared" si="24"/>
        <v>1350</v>
      </c>
      <c r="N244" s="44">
        <f t="shared" si="25"/>
        <v>1</v>
      </c>
    </row>
    <row r="245" s="44" customFormat="1" hidden="1" customHeight="1" outlineLevel="2" spans="1:14">
      <c r="A245" s="196" t="s">
        <v>4379</v>
      </c>
      <c r="B245" s="179" t="s">
        <v>3485</v>
      </c>
      <c r="C245" s="196" t="s">
        <v>3486</v>
      </c>
      <c r="D245" s="179" t="s">
        <v>345</v>
      </c>
      <c r="E245" s="196">
        <v>1</v>
      </c>
      <c r="F245" s="196">
        <v>9600</v>
      </c>
      <c r="G245" s="206">
        <f t="shared" si="29"/>
        <v>9600</v>
      </c>
      <c r="H245" s="179" t="s">
        <v>4128</v>
      </c>
      <c r="I245" s="179" t="s">
        <v>762</v>
      </c>
      <c r="J245" s="166">
        <f t="shared" si="30"/>
        <v>1</v>
      </c>
      <c r="K245" s="44">
        <f t="shared" si="24"/>
        <v>9600</v>
      </c>
      <c r="N245" s="44">
        <f t="shared" si="25"/>
        <v>1</v>
      </c>
    </row>
    <row r="246" s="44" customFormat="1" hidden="1" customHeight="1" outlineLevel="2" spans="1:14">
      <c r="A246" s="196" t="s">
        <v>4380</v>
      </c>
      <c r="B246" s="179" t="s">
        <v>3459</v>
      </c>
      <c r="C246" s="196" t="s">
        <v>3461</v>
      </c>
      <c r="D246" s="179" t="s">
        <v>345</v>
      </c>
      <c r="E246" s="196">
        <v>1</v>
      </c>
      <c r="F246" s="196">
        <v>400</v>
      </c>
      <c r="G246" s="206">
        <f t="shared" si="29"/>
        <v>400</v>
      </c>
      <c r="H246" s="179" t="s">
        <v>4128</v>
      </c>
      <c r="I246" s="179" t="s">
        <v>762</v>
      </c>
      <c r="J246" s="166">
        <f t="shared" si="30"/>
        <v>1</v>
      </c>
      <c r="K246" s="44">
        <f t="shared" si="24"/>
        <v>400</v>
      </c>
      <c r="N246" s="44">
        <f t="shared" si="25"/>
        <v>1</v>
      </c>
    </row>
    <row r="247" s="44" customFormat="1" hidden="1" customHeight="1" outlineLevel="2" spans="1:14">
      <c r="A247" s="196" t="s">
        <v>4381</v>
      </c>
      <c r="B247" s="179" t="s">
        <v>4154</v>
      </c>
      <c r="C247" s="196" t="s">
        <v>3697</v>
      </c>
      <c r="D247" s="179" t="s">
        <v>345</v>
      </c>
      <c r="E247" s="196">
        <v>3</v>
      </c>
      <c r="F247" s="196">
        <v>480</v>
      </c>
      <c r="G247" s="206">
        <f t="shared" si="29"/>
        <v>1440</v>
      </c>
      <c r="H247" s="179" t="s">
        <v>4128</v>
      </c>
      <c r="I247" s="179" t="s">
        <v>762</v>
      </c>
      <c r="J247" s="166">
        <f t="shared" si="30"/>
        <v>2</v>
      </c>
      <c r="K247" s="44">
        <f t="shared" si="24"/>
        <v>960</v>
      </c>
      <c r="N247" s="44">
        <f t="shared" si="25"/>
        <v>2</v>
      </c>
    </row>
    <row r="248" s="44" customFormat="1" hidden="1" customHeight="1" outlineLevel="2" spans="1:14">
      <c r="A248" s="196" t="s">
        <v>4382</v>
      </c>
      <c r="B248" s="179" t="s">
        <v>3448</v>
      </c>
      <c r="C248" s="196" t="s">
        <v>3449</v>
      </c>
      <c r="D248" s="179" t="s">
        <v>345</v>
      </c>
      <c r="E248" s="196">
        <v>1</v>
      </c>
      <c r="F248" s="196">
        <v>4500</v>
      </c>
      <c r="G248" s="206">
        <f t="shared" si="29"/>
        <v>4500</v>
      </c>
      <c r="H248" s="196"/>
      <c r="I248" s="196"/>
      <c r="J248" s="166">
        <f t="shared" si="30"/>
        <v>1</v>
      </c>
      <c r="K248" s="44">
        <f t="shared" si="24"/>
        <v>4500</v>
      </c>
      <c r="N248" s="44">
        <f t="shared" si="25"/>
        <v>1</v>
      </c>
    </row>
    <row r="249" s="44" customFormat="1" hidden="1" customHeight="1" outlineLevel="2" spans="1:14">
      <c r="A249" s="196" t="s">
        <v>4383</v>
      </c>
      <c r="B249" s="179" t="s">
        <v>3457</v>
      </c>
      <c r="C249" s="196" t="s">
        <v>3458</v>
      </c>
      <c r="D249" s="179" t="s">
        <v>345</v>
      </c>
      <c r="E249" s="196">
        <v>1</v>
      </c>
      <c r="F249" s="196">
        <v>3300</v>
      </c>
      <c r="G249" s="206">
        <f t="shared" si="29"/>
        <v>3300</v>
      </c>
      <c r="H249" s="196"/>
      <c r="I249" s="196"/>
      <c r="J249" s="166">
        <f t="shared" si="30"/>
        <v>1</v>
      </c>
      <c r="K249" s="44">
        <f t="shared" si="24"/>
        <v>3300</v>
      </c>
      <c r="N249" s="44">
        <f t="shared" si="25"/>
        <v>1</v>
      </c>
    </row>
    <row r="250" s="761" customFormat="1" hidden="1" customHeight="1" outlineLevel="2" spans="1:14">
      <c r="A250" s="142"/>
      <c r="B250" s="142" t="s">
        <v>4384</v>
      </c>
      <c r="C250" s="142"/>
      <c r="D250" s="142"/>
      <c r="E250" s="142">
        <v>0</v>
      </c>
      <c r="F250" s="142"/>
      <c r="G250" s="206"/>
      <c r="H250" s="245" t="s">
        <v>4128</v>
      </c>
      <c r="I250" s="142"/>
      <c r="J250" s="166">
        <f t="shared" si="30"/>
        <v>0</v>
      </c>
      <c r="K250" s="44">
        <f t="shared" si="24"/>
        <v>0</v>
      </c>
      <c r="N250" s="44">
        <f t="shared" si="25"/>
        <v>0</v>
      </c>
    </row>
    <row r="251" s="44" customFormat="1" hidden="1" customHeight="1" outlineLevel="2" spans="1:14">
      <c r="A251" s="196" t="s">
        <v>4385</v>
      </c>
      <c r="B251" s="179" t="s">
        <v>3688</v>
      </c>
      <c r="C251" s="196" t="s">
        <v>3689</v>
      </c>
      <c r="D251" s="179" t="s">
        <v>345</v>
      </c>
      <c r="E251" s="196">
        <v>1</v>
      </c>
      <c r="F251" s="196">
        <v>540</v>
      </c>
      <c r="G251" s="206">
        <f t="shared" ref="G251:G265" si="31" xml:space="preserve">E251*F251</f>
        <v>540</v>
      </c>
      <c r="H251" s="179" t="s">
        <v>4128</v>
      </c>
      <c r="I251" s="179" t="s">
        <v>762</v>
      </c>
      <c r="J251" s="166">
        <f t="shared" si="30"/>
        <v>1</v>
      </c>
      <c r="K251" s="44">
        <f t="shared" si="24"/>
        <v>540</v>
      </c>
      <c r="N251" s="44">
        <f t="shared" si="25"/>
        <v>1</v>
      </c>
    </row>
    <row r="252" s="44" customFormat="1" hidden="1" customHeight="1" outlineLevel="2" spans="1:14">
      <c r="A252" s="196" t="s">
        <v>4386</v>
      </c>
      <c r="B252" s="179" t="s">
        <v>3390</v>
      </c>
      <c r="C252" s="196" t="s">
        <v>3391</v>
      </c>
      <c r="D252" s="179" t="s">
        <v>345</v>
      </c>
      <c r="E252" s="196">
        <v>1</v>
      </c>
      <c r="F252" s="196">
        <v>2700</v>
      </c>
      <c r="G252" s="206">
        <f t="shared" si="31"/>
        <v>2700</v>
      </c>
      <c r="H252" s="179" t="s">
        <v>4128</v>
      </c>
      <c r="I252" s="179" t="s">
        <v>762</v>
      </c>
      <c r="J252" s="166">
        <f t="shared" si="30"/>
        <v>1</v>
      </c>
      <c r="K252" s="44">
        <f t="shared" si="24"/>
        <v>2700</v>
      </c>
      <c r="N252" s="44">
        <f t="shared" si="25"/>
        <v>1</v>
      </c>
    </row>
    <row r="253" s="44" customFormat="1" hidden="1" customHeight="1" outlineLevel="2" spans="1:14">
      <c r="A253" s="196" t="s">
        <v>4387</v>
      </c>
      <c r="B253" s="179" t="s">
        <v>3588</v>
      </c>
      <c r="C253" s="196" t="s">
        <v>3600</v>
      </c>
      <c r="D253" s="179" t="s">
        <v>345</v>
      </c>
      <c r="E253" s="196">
        <v>1</v>
      </c>
      <c r="F253" s="196">
        <v>5360</v>
      </c>
      <c r="G253" s="206">
        <f t="shared" si="31"/>
        <v>5360</v>
      </c>
      <c r="H253" s="179" t="s">
        <v>4128</v>
      </c>
      <c r="I253" s="179" t="s">
        <v>762</v>
      </c>
      <c r="J253" s="166">
        <f t="shared" si="30"/>
        <v>1</v>
      </c>
      <c r="K253" s="44">
        <f t="shared" si="24"/>
        <v>5360</v>
      </c>
      <c r="N253" s="44">
        <f t="shared" si="25"/>
        <v>1</v>
      </c>
    </row>
    <row r="254" s="44" customFormat="1" hidden="1" customHeight="1" outlineLevel="2" spans="1:14">
      <c r="A254" s="196" t="s">
        <v>4388</v>
      </c>
      <c r="B254" s="179" t="s">
        <v>3583</v>
      </c>
      <c r="C254" s="196" t="s">
        <v>3581</v>
      </c>
      <c r="D254" s="179" t="s">
        <v>345</v>
      </c>
      <c r="E254" s="196">
        <v>1</v>
      </c>
      <c r="F254" s="196">
        <v>5000</v>
      </c>
      <c r="G254" s="206">
        <f t="shared" si="31"/>
        <v>5000</v>
      </c>
      <c r="H254" s="179" t="s">
        <v>4128</v>
      </c>
      <c r="I254" s="179" t="s">
        <v>762</v>
      </c>
      <c r="J254" s="166">
        <f t="shared" si="30"/>
        <v>1</v>
      </c>
      <c r="K254" s="44">
        <f t="shared" si="24"/>
        <v>5000</v>
      </c>
      <c r="N254" s="44">
        <f t="shared" si="25"/>
        <v>1</v>
      </c>
    </row>
    <row r="255" s="44" customFormat="1" hidden="1" customHeight="1" outlineLevel="2" spans="1:14">
      <c r="A255" s="196" t="s">
        <v>4389</v>
      </c>
      <c r="B255" s="179" t="s">
        <v>3284</v>
      </c>
      <c r="C255" s="196" t="s">
        <v>3285</v>
      </c>
      <c r="D255" s="179" t="s">
        <v>345</v>
      </c>
      <c r="E255" s="196">
        <v>1</v>
      </c>
      <c r="F255" s="196">
        <v>2520</v>
      </c>
      <c r="G255" s="206">
        <f t="shared" si="31"/>
        <v>2520</v>
      </c>
      <c r="H255" s="179" t="s">
        <v>4128</v>
      </c>
      <c r="I255" s="179" t="s">
        <v>762</v>
      </c>
      <c r="J255" s="166">
        <f t="shared" si="30"/>
        <v>1</v>
      </c>
      <c r="K255" s="44">
        <f t="shared" si="24"/>
        <v>2520</v>
      </c>
      <c r="N255" s="44">
        <f t="shared" si="25"/>
        <v>1</v>
      </c>
    </row>
    <row r="256" s="44" customFormat="1" customHeight="1" outlineLevel="2" spans="1:14">
      <c r="A256" s="196" t="s">
        <v>4390</v>
      </c>
      <c r="B256" s="179" t="s">
        <v>3617</v>
      </c>
      <c r="C256" s="196" t="s">
        <v>3297</v>
      </c>
      <c r="D256" s="179" t="s">
        <v>345</v>
      </c>
      <c r="E256" s="196">
        <v>1</v>
      </c>
      <c r="F256" s="196">
        <v>3780</v>
      </c>
      <c r="G256" s="206">
        <f t="shared" si="31"/>
        <v>3780</v>
      </c>
      <c r="H256" s="179" t="s">
        <v>4128</v>
      </c>
      <c r="I256" s="179" t="s">
        <v>762</v>
      </c>
      <c r="J256" s="166">
        <f t="shared" si="30"/>
        <v>1</v>
      </c>
      <c r="K256" s="44">
        <f t="shared" si="24"/>
        <v>3780</v>
      </c>
      <c r="N256" s="44">
        <f t="shared" si="25"/>
        <v>1</v>
      </c>
    </row>
    <row r="257" s="44" customFormat="1" hidden="1" customHeight="1" outlineLevel="2" spans="1:14">
      <c r="A257" s="196" t="s">
        <v>4391</v>
      </c>
      <c r="B257" s="179" t="s">
        <v>3411</v>
      </c>
      <c r="C257" s="196" t="s">
        <v>3412</v>
      </c>
      <c r="D257" s="179" t="s">
        <v>345</v>
      </c>
      <c r="E257" s="196">
        <v>1</v>
      </c>
      <c r="F257" s="196">
        <v>1200</v>
      </c>
      <c r="G257" s="206">
        <f t="shared" si="31"/>
        <v>1200</v>
      </c>
      <c r="H257" s="179" t="s">
        <v>4128</v>
      </c>
      <c r="I257" s="179" t="s">
        <v>762</v>
      </c>
      <c r="J257" s="166">
        <f t="shared" si="30"/>
        <v>1</v>
      </c>
      <c r="K257" s="44">
        <f t="shared" si="24"/>
        <v>1200</v>
      </c>
      <c r="N257" s="44">
        <f t="shared" si="25"/>
        <v>1</v>
      </c>
    </row>
    <row r="258" s="44" customFormat="1" hidden="1" customHeight="1" outlineLevel="2" spans="1:14">
      <c r="A258" s="196" t="s">
        <v>4392</v>
      </c>
      <c r="B258" s="179" t="s">
        <v>3588</v>
      </c>
      <c r="C258" s="196" t="s">
        <v>3600</v>
      </c>
      <c r="D258" s="179" t="s">
        <v>345</v>
      </c>
      <c r="E258" s="196">
        <v>1</v>
      </c>
      <c r="F258" s="196">
        <v>5360</v>
      </c>
      <c r="G258" s="206">
        <f t="shared" si="31"/>
        <v>5360</v>
      </c>
      <c r="H258" s="179" t="s">
        <v>4128</v>
      </c>
      <c r="I258" s="179" t="s">
        <v>762</v>
      </c>
      <c r="J258" s="166">
        <f t="shared" si="30"/>
        <v>1</v>
      </c>
      <c r="K258" s="44">
        <f t="shared" si="24"/>
        <v>5360</v>
      </c>
      <c r="N258" s="44">
        <f t="shared" si="25"/>
        <v>1</v>
      </c>
    </row>
    <row r="259" s="44" customFormat="1" hidden="1" customHeight="1" outlineLevel="2" spans="1:14">
      <c r="A259" s="196" t="s">
        <v>4393</v>
      </c>
      <c r="B259" s="179" t="s">
        <v>3413</v>
      </c>
      <c r="C259" s="196" t="s">
        <v>3418</v>
      </c>
      <c r="D259" s="179" t="s">
        <v>345</v>
      </c>
      <c r="E259" s="196">
        <v>1</v>
      </c>
      <c r="F259" s="196">
        <v>2800</v>
      </c>
      <c r="G259" s="206">
        <f t="shared" si="31"/>
        <v>2800</v>
      </c>
      <c r="H259" s="179" t="s">
        <v>4128</v>
      </c>
      <c r="I259" s="179" t="s">
        <v>762</v>
      </c>
      <c r="J259" s="166">
        <f t="shared" si="30"/>
        <v>1</v>
      </c>
      <c r="K259" s="44">
        <f t="shared" si="24"/>
        <v>2800</v>
      </c>
      <c r="N259" s="44">
        <f t="shared" si="25"/>
        <v>1</v>
      </c>
    </row>
    <row r="260" s="44" customFormat="1" hidden="1" customHeight="1" outlineLevel="2" spans="1:14">
      <c r="A260" s="196" t="s">
        <v>4394</v>
      </c>
      <c r="B260" s="179" t="s">
        <v>3572</v>
      </c>
      <c r="C260" s="196" t="s">
        <v>3573</v>
      </c>
      <c r="D260" s="179" t="s">
        <v>345</v>
      </c>
      <c r="E260" s="196">
        <v>1</v>
      </c>
      <c r="F260" s="196">
        <v>5400</v>
      </c>
      <c r="G260" s="206">
        <f t="shared" si="31"/>
        <v>5400</v>
      </c>
      <c r="H260" s="179" t="s">
        <v>4128</v>
      </c>
      <c r="I260" s="179" t="s">
        <v>762</v>
      </c>
      <c r="J260" s="166">
        <f t="shared" si="30"/>
        <v>1</v>
      </c>
      <c r="K260" s="44">
        <f t="shared" si="24"/>
        <v>5400</v>
      </c>
      <c r="N260" s="44">
        <f t="shared" si="25"/>
        <v>1</v>
      </c>
    </row>
    <row r="261" s="44" customFormat="1" hidden="1" customHeight="1" outlineLevel="2" spans="1:14">
      <c r="A261" s="196" t="s">
        <v>4395</v>
      </c>
      <c r="B261" s="179" t="s">
        <v>4154</v>
      </c>
      <c r="C261" s="196" t="s">
        <v>3697</v>
      </c>
      <c r="D261" s="179" t="s">
        <v>345</v>
      </c>
      <c r="E261" s="196">
        <v>1</v>
      </c>
      <c r="F261" s="196">
        <v>480</v>
      </c>
      <c r="G261" s="206">
        <f t="shared" si="31"/>
        <v>480</v>
      </c>
      <c r="H261" s="179" t="s">
        <v>4128</v>
      </c>
      <c r="I261" s="179" t="s">
        <v>762</v>
      </c>
      <c r="J261" s="166">
        <f t="shared" si="30"/>
        <v>1</v>
      </c>
      <c r="K261" s="44">
        <f t="shared" si="24"/>
        <v>480</v>
      </c>
      <c r="N261" s="44">
        <f t="shared" si="25"/>
        <v>1</v>
      </c>
    </row>
    <row r="262" s="44" customFormat="1" hidden="1" customHeight="1" outlineLevel="2" spans="1:14">
      <c r="A262" s="196" t="s">
        <v>4396</v>
      </c>
      <c r="B262" s="179" t="s">
        <v>3448</v>
      </c>
      <c r="C262" s="196" t="s">
        <v>3449</v>
      </c>
      <c r="D262" s="179" t="s">
        <v>345</v>
      </c>
      <c r="E262" s="196">
        <v>1</v>
      </c>
      <c r="F262" s="196">
        <v>4500</v>
      </c>
      <c r="G262" s="206">
        <f t="shared" si="31"/>
        <v>4500</v>
      </c>
      <c r="H262" s="196"/>
      <c r="I262" s="196"/>
      <c r="J262" s="166">
        <f t="shared" si="30"/>
        <v>1</v>
      </c>
      <c r="K262" s="44">
        <f t="shared" si="24"/>
        <v>4500</v>
      </c>
      <c r="N262" s="44">
        <f t="shared" si="25"/>
        <v>1</v>
      </c>
    </row>
    <row r="263" s="44" customFormat="1" hidden="1" customHeight="1" outlineLevel="2" spans="1:14">
      <c r="A263" s="196" t="s">
        <v>4397</v>
      </c>
      <c r="B263" s="179" t="s">
        <v>3457</v>
      </c>
      <c r="C263" s="196" t="s">
        <v>3458</v>
      </c>
      <c r="D263" s="179" t="s">
        <v>345</v>
      </c>
      <c r="E263" s="196">
        <v>1</v>
      </c>
      <c r="F263" s="196">
        <v>3300</v>
      </c>
      <c r="G263" s="206">
        <f t="shared" si="31"/>
        <v>3300</v>
      </c>
      <c r="H263" s="196"/>
      <c r="I263" s="196"/>
      <c r="J263" s="166">
        <f t="shared" si="30"/>
        <v>1</v>
      </c>
      <c r="K263" s="44">
        <f t="shared" ref="K263:K326" si="32" xml:space="preserve">J263*F263</f>
        <v>3300</v>
      </c>
      <c r="N263" s="44">
        <f t="shared" ref="N263:N326" si="33" xml:space="preserve">ROUND(J263,0)</f>
        <v>1</v>
      </c>
    </row>
    <row r="264" s="44" customFormat="1" hidden="1" customHeight="1" outlineLevel="2" spans="1:14">
      <c r="A264" s="196" t="s">
        <v>4398</v>
      </c>
      <c r="B264" s="179" t="s">
        <v>3920</v>
      </c>
      <c r="C264" s="266" t="s">
        <v>330</v>
      </c>
      <c r="D264" s="179" t="s">
        <v>345</v>
      </c>
      <c r="E264" s="196">
        <v>1</v>
      </c>
      <c r="F264" s="196">
        <v>330</v>
      </c>
      <c r="G264" s="206">
        <f t="shared" si="31"/>
        <v>330</v>
      </c>
      <c r="H264" s="196"/>
      <c r="I264" s="196"/>
      <c r="J264" s="166">
        <f t="shared" si="30"/>
        <v>1</v>
      </c>
      <c r="K264" s="44">
        <f t="shared" si="32"/>
        <v>330</v>
      </c>
      <c r="N264" s="44">
        <f t="shared" si="33"/>
        <v>1</v>
      </c>
    </row>
    <row r="265" s="44" customFormat="1" hidden="1" customHeight="1" outlineLevel="2" spans="1:14">
      <c r="A265" s="196" t="s">
        <v>4399</v>
      </c>
      <c r="B265" s="179" t="s">
        <v>3932</v>
      </c>
      <c r="C265" s="266" t="s">
        <v>330</v>
      </c>
      <c r="D265" s="179" t="s">
        <v>345</v>
      </c>
      <c r="E265" s="196">
        <v>1</v>
      </c>
      <c r="F265" s="196">
        <v>8500</v>
      </c>
      <c r="G265" s="206">
        <f t="shared" si="31"/>
        <v>8500</v>
      </c>
      <c r="H265" s="196"/>
      <c r="I265" s="196"/>
      <c r="J265" s="166">
        <f t="shared" si="30"/>
        <v>1</v>
      </c>
      <c r="K265" s="44">
        <f t="shared" si="32"/>
        <v>8500</v>
      </c>
      <c r="N265" s="44">
        <f t="shared" si="33"/>
        <v>1</v>
      </c>
    </row>
    <row r="266" s="761" customFormat="1" hidden="1" customHeight="1" outlineLevel="2" spans="1:14">
      <c r="A266" s="142"/>
      <c r="B266" s="142" t="s">
        <v>4400</v>
      </c>
      <c r="C266" s="142"/>
      <c r="D266" s="142"/>
      <c r="E266" s="142">
        <v>0</v>
      </c>
      <c r="F266" s="142"/>
      <c r="G266" s="206"/>
      <c r="H266" s="142"/>
      <c r="I266" s="142"/>
      <c r="J266" s="166">
        <f t="shared" si="30"/>
        <v>0</v>
      </c>
      <c r="K266" s="44">
        <f t="shared" si="32"/>
        <v>0</v>
      </c>
      <c r="N266" s="44">
        <f t="shared" si="33"/>
        <v>0</v>
      </c>
    </row>
    <row r="267" s="44" customFormat="1" hidden="1" customHeight="1" outlineLevel="2" spans="1:14">
      <c r="A267" s="196" t="s">
        <v>4401</v>
      </c>
      <c r="B267" s="179" t="s">
        <v>3688</v>
      </c>
      <c r="C267" s="196" t="s">
        <v>3689</v>
      </c>
      <c r="D267" s="179" t="s">
        <v>345</v>
      </c>
      <c r="E267" s="196">
        <v>1</v>
      </c>
      <c r="F267" s="196">
        <v>540</v>
      </c>
      <c r="G267" s="206">
        <f t="shared" ref="G267:G281" si="34" xml:space="preserve">E267*F267</f>
        <v>540</v>
      </c>
      <c r="H267" s="179" t="s">
        <v>4128</v>
      </c>
      <c r="I267" s="179" t="s">
        <v>762</v>
      </c>
      <c r="J267" s="166">
        <f t="shared" si="30"/>
        <v>1</v>
      </c>
      <c r="K267" s="44">
        <f t="shared" si="32"/>
        <v>540</v>
      </c>
      <c r="N267" s="44">
        <f t="shared" si="33"/>
        <v>1</v>
      </c>
    </row>
    <row r="268" s="44" customFormat="1" hidden="1" customHeight="1" outlineLevel="2" spans="1:14">
      <c r="A268" s="196" t="s">
        <v>4402</v>
      </c>
      <c r="B268" s="179" t="s">
        <v>3385</v>
      </c>
      <c r="C268" s="196" t="s">
        <v>3388</v>
      </c>
      <c r="D268" s="179" t="s">
        <v>345</v>
      </c>
      <c r="E268" s="196">
        <v>1</v>
      </c>
      <c r="F268" s="196">
        <v>960</v>
      </c>
      <c r="G268" s="206">
        <f t="shared" si="34"/>
        <v>960</v>
      </c>
      <c r="H268" s="179" t="s">
        <v>4128</v>
      </c>
      <c r="I268" s="179" t="s">
        <v>762</v>
      </c>
      <c r="J268" s="166">
        <f t="shared" si="30"/>
        <v>1</v>
      </c>
      <c r="K268" s="44">
        <f t="shared" si="32"/>
        <v>960</v>
      </c>
      <c r="N268" s="44">
        <f t="shared" si="33"/>
        <v>1</v>
      </c>
    </row>
    <row r="269" s="44" customFormat="1" hidden="1" customHeight="1" outlineLevel="2" spans="1:14">
      <c r="A269" s="196" t="s">
        <v>4403</v>
      </c>
      <c r="B269" s="179" t="s">
        <v>3390</v>
      </c>
      <c r="C269" s="196" t="s">
        <v>3391</v>
      </c>
      <c r="D269" s="179" t="s">
        <v>345</v>
      </c>
      <c r="E269" s="196">
        <v>1</v>
      </c>
      <c r="F269" s="196">
        <v>2700</v>
      </c>
      <c r="G269" s="206">
        <f t="shared" si="34"/>
        <v>2700</v>
      </c>
      <c r="H269" s="179" t="s">
        <v>4128</v>
      </c>
      <c r="I269" s="179" t="s">
        <v>762</v>
      </c>
      <c r="J269" s="166">
        <f t="shared" si="30"/>
        <v>1</v>
      </c>
      <c r="K269" s="44">
        <f t="shared" si="32"/>
        <v>2700</v>
      </c>
      <c r="N269" s="44">
        <f t="shared" si="33"/>
        <v>1</v>
      </c>
    </row>
    <row r="270" s="44" customFormat="1" hidden="1" customHeight="1" outlineLevel="2" spans="1:14">
      <c r="A270" s="196" t="s">
        <v>4404</v>
      </c>
      <c r="B270" s="179" t="s">
        <v>3588</v>
      </c>
      <c r="C270" s="196" t="s">
        <v>3595</v>
      </c>
      <c r="D270" s="179" t="s">
        <v>345</v>
      </c>
      <c r="E270" s="196">
        <v>1</v>
      </c>
      <c r="F270" s="196">
        <v>5200</v>
      </c>
      <c r="G270" s="206">
        <f t="shared" si="34"/>
        <v>5200</v>
      </c>
      <c r="H270" s="179" t="s">
        <v>4128</v>
      </c>
      <c r="I270" s="179" t="s">
        <v>762</v>
      </c>
      <c r="J270" s="166">
        <f t="shared" si="30"/>
        <v>1</v>
      </c>
      <c r="K270" s="44">
        <f t="shared" si="32"/>
        <v>5200</v>
      </c>
      <c r="N270" s="44">
        <f t="shared" si="33"/>
        <v>1</v>
      </c>
    </row>
    <row r="271" s="44" customFormat="1" hidden="1" customHeight="1" outlineLevel="2" spans="1:14">
      <c r="A271" s="196" t="s">
        <v>4405</v>
      </c>
      <c r="B271" s="179" t="s">
        <v>3588</v>
      </c>
      <c r="C271" s="196" t="s">
        <v>3599</v>
      </c>
      <c r="D271" s="179" t="s">
        <v>345</v>
      </c>
      <c r="E271" s="196">
        <v>1</v>
      </c>
      <c r="F271" s="196">
        <v>5360</v>
      </c>
      <c r="G271" s="206">
        <f t="shared" si="34"/>
        <v>5360</v>
      </c>
      <c r="H271" s="179" t="s">
        <v>4128</v>
      </c>
      <c r="I271" s="179" t="s">
        <v>762</v>
      </c>
      <c r="J271" s="166">
        <f t="shared" si="30"/>
        <v>1</v>
      </c>
      <c r="K271" s="44">
        <f t="shared" si="32"/>
        <v>5360</v>
      </c>
      <c r="N271" s="44">
        <f t="shared" si="33"/>
        <v>1</v>
      </c>
    </row>
    <row r="272" s="44" customFormat="1" hidden="1" customHeight="1" outlineLevel="2" spans="1:14">
      <c r="A272" s="196" t="s">
        <v>4406</v>
      </c>
      <c r="B272" s="179" t="s">
        <v>3413</v>
      </c>
      <c r="C272" s="196" t="s">
        <v>3418</v>
      </c>
      <c r="D272" s="179" t="s">
        <v>345</v>
      </c>
      <c r="E272" s="196">
        <v>1</v>
      </c>
      <c r="F272" s="196">
        <v>2800</v>
      </c>
      <c r="G272" s="206">
        <f t="shared" si="34"/>
        <v>2800</v>
      </c>
      <c r="H272" s="179" t="s">
        <v>4128</v>
      </c>
      <c r="I272" s="179" t="s">
        <v>762</v>
      </c>
      <c r="J272" s="166">
        <f t="shared" si="30"/>
        <v>1</v>
      </c>
      <c r="K272" s="44">
        <f t="shared" si="32"/>
        <v>2800</v>
      </c>
      <c r="N272" s="44">
        <f t="shared" si="33"/>
        <v>1</v>
      </c>
    </row>
    <row r="273" s="44" customFormat="1" hidden="1" customHeight="1" outlineLevel="2" spans="1:14">
      <c r="A273" s="196" t="s">
        <v>4407</v>
      </c>
      <c r="B273" s="179" t="s">
        <v>3572</v>
      </c>
      <c r="C273" s="196" t="s">
        <v>3573</v>
      </c>
      <c r="D273" s="179" t="s">
        <v>345</v>
      </c>
      <c r="E273" s="196">
        <v>1</v>
      </c>
      <c r="F273" s="196">
        <v>5400</v>
      </c>
      <c r="G273" s="206">
        <f t="shared" si="34"/>
        <v>5400</v>
      </c>
      <c r="H273" s="179" t="s">
        <v>4128</v>
      </c>
      <c r="I273" s="179" t="s">
        <v>762</v>
      </c>
      <c r="J273" s="166">
        <f t="shared" si="30"/>
        <v>1</v>
      </c>
      <c r="K273" s="44">
        <f t="shared" si="32"/>
        <v>5400</v>
      </c>
      <c r="N273" s="44">
        <f t="shared" si="33"/>
        <v>1</v>
      </c>
    </row>
    <row r="274" s="44" customFormat="1" hidden="1" customHeight="1" outlineLevel="2" spans="1:14">
      <c r="A274" s="196" t="s">
        <v>4408</v>
      </c>
      <c r="B274" s="179" t="s">
        <v>3300</v>
      </c>
      <c r="C274" s="196" t="s">
        <v>3301</v>
      </c>
      <c r="D274" s="179" t="s">
        <v>345</v>
      </c>
      <c r="E274" s="196">
        <v>1</v>
      </c>
      <c r="F274" s="196">
        <v>6300</v>
      </c>
      <c r="G274" s="206">
        <f t="shared" si="34"/>
        <v>6300</v>
      </c>
      <c r="H274" s="179" t="s">
        <v>4128</v>
      </c>
      <c r="I274" s="179" t="s">
        <v>762</v>
      </c>
      <c r="J274" s="166">
        <f t="shared" si="30"/>
        <v>1</v>
      </c>
      <c r="K274" s="44">
        <f t="shared" si="32"/>
        <v>6300</v>
      </c>
      <c r="N274" s="44">
        <f t="shared" si="33"/>
        <v>1</v>
      </c>
    </row>
    <row r="275" s="44" customFormat="1" hidden="1" customHeight="1" outlineLevel="2" spans="1:14">
      <c r="A275" s="196" t="s">
        <v>4409</v>
      </c>
      <c r="B275" s="179" t="s">
        <v>3422</v>
      </c>
      <c r="C275" s="196" t="s">
        <v>3423</v>
      </c>
      <c r="D275" s="179" t="s">
        <v>345</v>
      </c>
      <c r="E275" s="196">
        <v>1</v>
      </c>
      <c r="F275" s="196">
        <v>3300</v>
      </c>
      <c r="G275" s="206">
        <f t="shared" si="34"/>
        <v>3300</v>
      </c>
      <c r="H275" s="179" t="s">
        <v>4128</v>
      </c>
      <c r="I275" s="179" t="s">
        <v>762</v>
      </c>
      <c r="J275" s="166">
        <f t="shared" si="30"/>
        <v>1</v>
      </c>
      <c r="K275" s="44">
        <f t="shared" si="32"/>
        <v>3300</v>
      </c>
      <c r="N275" s="44">
        <f t="shared" si="33"/>
        <v>1</v>
      </c>
    </row>
    <row r="276" s="44" customFormat="1" hidden="1" customHeight="1" outlineLevel="2" spans="1:14">
      <c r="A276" s="196" t="s">
        <v>4410</v>
      </c>
      <c r="B276" s="179" t="s">
        <v>3413</v>
      </c>
      <c r="C276" s="196" t="s">
        <v>3420</v>
      </c>
      <c r="D276" s="179" t="s">
        <v>345</v>
      </c>
      <c r="E276" s="196">
        <v>1</v>
      </c>
      <c r="F276" s="196">
        <v>3200</v>
      </c>
      <c r="G276" s="206">
        <f t="shared" si="34"/>
        <v>3200</v>
      </c>
      <c r="H276" s="179" t="s">
        <v>4128</v>
      </c>
      <c r="I276" s="179" t="s">
        <v>762</v>
      </c>
      <c r="J276" s="166">
        <f t="shared" si="30"/>
        <v>1</v>
      </c>
      <c r="K276" s="44">
        <f t="shared" si="32"/>
        <v>3200</v>
      </c>
      <c r="N276" s="44">
        <f t="shared" si="33"/>
        <v>1</v>
      </c>
    </row>
    <row r="277" s="44" customFormat="1" hidden="1" customHeight="1" outlineLevel="2" spans="1:14">
      <c r="A277" s="196" t="s">
        <v>4411</v>
      </c>
      <c r="B277" s="179" t="s">
        <v>3588</v>
      </c>
      <c r="C277" s="196" t="s">
        <v>3590</v>
      </c>
      <c r="D277" s="179" t="s">
        <v>345</v>
      </c>
      <c r="E277" s="196">
        <v>1</v>
      </c>
      <c r="F277" s="196">
        <v>4960</v>
      </c>
      <c r="G277" s="206">
        <f t="shared" si="34"/>
        <v>4960</v>
      </c>
      <c r="H277" s="179" t="s">
        <v>4128</v>
      </c>
      <c r="I277" s="179" t="s">
        <v>762</v>
      </c>
      <c r="J277" s="166">
        <f t="shared" si="30"/>
        <v>1</v>
      </c>
      <c r="K277" s="44">
        <f t="shared" si="32"/>
        <v>4960</v>
      </c>
      <c r="N277" s="44">
        <f t="shared" si="33"/>
        <v>1</v>
      </c>
    </row>
    <row r="278" s="44" customFormat="1" hidden="1" customHeight="1" outlineLevel="2" spans="1:14">
      <c r="A278" s="196" t="s">
        <v>4412</v>
      </c>
      <c r="B278" s="179" t="s">
        <v>4154</v>
      </c>
      <c r="C278" s="196" t="s">
        <v>3697</v>
      </c>
      <c r="D278" s="179" t="s">
        <v>345</v>
      </c>
      <c r="E278" s="196">
        <v>1</v>
      </c>
      <c r="F278" s="196">
        <v>480</v>
      </c>
      <c r="G278" s="206">
        <f t="shared" si="34"/>
        <v>480</v>
      </c>
      <c r="H278" s="179" t="s">
        <v>4128</v>
      </c>
      <c r="I278" s="179" t="s">
        <v>762</v>
      </c>
      <c r="J278" s="166">
        <f t="shared" si="30"/>
        <v>1</v>
      </c>
      <c r="K278" s="44">
        <f t="shared" si="32"/>
        <v>480</v>
      </c>
      <c r="N278" s="44">
        <f t="shared" si="33"/>
        <v>1</v>
      </c>
    </row>
    <row r="279" s="44" customFormat="1" hidden="1" customHeight="1" outlineLevel="2" spans="1:14">
      <c r="A279" s="196" t="s">
        <v>4413</v>
      </c>
      <c r="B279" s="179" t="s">
        <v>3448</v>
      </c>
      <c r="C279" s="196" t="s">
        <v>3449</v>
      </c>
      <c r="D279" s="179" t="s">
        <v>345</v>
      </c>
      <c r="E279" s="196">
        <v>1</v>
      </c>
      <c r="F279" s="196">
        <v>4500</v>
      </c>
      <c r="G279" s="206">
        <f t="shared" si="34"/>
        <v>4500</v>
      </c>
      <c r="H279" s="196"/>
      <c r="I279" s="196"/>
      <c r="J279" s="166">
        <f t="shared" si="30"/>
        <v>1</v>
      </c>
      <c r="K279" s="44">
        <f t="shared" si="32"/>
        <v>4500</v>
      </c>
      <c r="N279" s="44">
        <f t="shared" si="33"/>
        <v>1</v>
      </c>
    </row>
    <row r="280" s="44" customFormat="1" hidden="1" customHeight="1" outlineLevel="2" spans="1:14">
      <c r="A280" s="196" t="s">
        <v>4414</v>
      </c>
      <c r="B280" s="179" t="s">
        <v>3457</v>
      </c>
      <c r="C280" s="196" t="s">
        <v>3458</v>
      </c>
      <c r="D280" s="179" t="s">
        <v>345</v>
      </c>
      <c r="E280" s="196">
        <v>1</v>
      </c>
      <c r="F280" s="196">
        <v>3300</v>
      </c>
      <c r="G280" s="206">
        <f t="shared" si="34"/>
        <v>3300</v>
      </c>
      <c r="H280" s="196"/>
      <c r="I280" s="196"/>
      <c r="J280" s="166">
        <f t="shared" si="30"/>
        <v>1</v>
      </c>
      <c r="K280" s="44">
        <f t="shared" si="32"/>
        <v>3300</v>
      </c>
      <c r="N280" s="44">
        <f t="shared" si="33"/>
        <v>1</v>
      </c>
    </row>
    <row r="281" s="44" customFormat="1" hidden="1" customHeight="1" outlineLevel="2" spans="1:14">
      <c r="A281" s="196" t="s">
        <v>4415</v>
      </c>
      <c r="B281" s="179" t="s">
        <v>4101</v>
      </c>
      <c r="C281" s="266" t="s">
        <v>4296</v>
      </c>
      <c r="D281" s="179" t="s">
        <v>345</v>
      </c>
      <c r="E281" s="196">
        <v>1</v>
      </c>
      <c r="F281" s="196">
        <v>20000</v>
      </c>
      <c r="G281" s="206">
        <f t="shared" si="34"/>
        <v>20000</v>
      </c>
      <c r="H281" s="196"/>
      <c r="I281" s="196"/>
      <c r="J281" s="166">
        <f t="shared" si="30"/>
        <v>1</v>
      </c>
      <c r="K281" s="44">
        <f t="shared" si="32"/>
        <v>20000</v>
      </c>
      <c r="N281" s="44">
        <f t="shared" si="33"/>
        <v>1</v>
      </c>
    </row>
    <row r="282" s="761" customFormat="1" hidden="1" customHeight="1" outlineLevel="2" spans="1:14">
      <c r="A282" s="142"/>
      <c r="B282" s="142" t="s">
        <v>4416</v>
      </c>
      <c r="C282" s="142"/>
      <c r="D282" s="142"/>
      <c r="E282" s="142">
        <v>0</v>
      </c>
      <c r="F282" s="142"/>
      <c r="G282" s="206"/>
      <c r="H282" s="142"/>
      <c r="I282" s="142"/>
      <c r="J282" s="166">
        <f t="shared" si="30"/>
        <v>0</v>
      </c>
      <c r="K282" s="44">
        <f t="shared" si="32"/>
        <v>0</v>
      </c>
      <c r="N282" s="44">
        <f t="shared" si="33"/>
        <v>0</v>
      </c>
    </row>
    <row r="283" s="44" customFormat="1" hidden="1" customHeight="1" outlineLevel="2" spans="1:14">
      <c r="A283" s="196" t="s">
        <v>4417</v>
      </c>
      <c r="B283" s="179" t="s">
        <v>3688</v>
      </c>
      <c r="C283" s="196" t="s">
        <v>3689</v>
      </c>
      <c r="D283" s="179" t="s">
        <v>345</v>
      </c>
      <c r="E283" s="196">
        <v>1</v>
      </c>
      <c r="F283" s="196">
        <v>540</v>
      </c>
      <c r="G283" s="206">
        <f t="shared" ref="G283:G297" si="35" xml:space="preserve">E283*F283</f>
        <v>540</v>
      </c>
      <c r="H283" s="179" t="s">
        <v>4128</v>
      </c>
      <c r="I283" s="179" t="s">
        <v>762</v>
      </c>
      <c r="J283" s="166">
        <f t="shared" si="30"/>
        <v>1</v>
      </c>
      <c r="K283" s="44">
        <f t="shared" si="32"/>
        <v>540</v>
      </c>
      <c r="N283" s="44">
        <f t="shared" si="33"/>
        <v>1</v>
      </c>
    </row>
    <row r="284" s="44" customFormat="1" hidden="1" customHeight="1" outlineLevel="2" spans="1:14">
      <c r="A284" s="196" t="s">
        <v>4418</v>
      </c>
      <c r="B284" s="179" t="s">
        <v>3385</v>
      </c>
      <c r="C284" s="196" t="s">
        <v>3388</v>
      </c>
      <c r="D284" s="179" t="s">
        <v>345</v>
      </c>
      <c r="E284" s="196">
        <v>1</v>
      </c>
      <c r="F284" s="196">
        <v>960</v>
      </c>
      <c r="G284" s="206">
        <f t="shared" si="35"/>
        <v>960</v>
      </c>
      <c r="H284" s="179" t="s">
        <v>4128</v>
      </c>
      <c r="I284" s="179" t="s">
        <v>762</v>
      </c>
      <c r="J284" s="166">
        <f t="shared" si="30"/>
        <v>1</v>
      </c>
      <c r="K284" s="44">
        <f t="shared" si="32"/>
        <v>960</v>
      </c>
      <c r="N284" s="44">
        <f t="shared" si="33"/>
        <v>1</v>
      </c>
    </row>
    <row r="285" s="44" customFormat="1" hidden="1" customHeight="1" outlineLevel="2" spans="1:14">
      <c r="A285" s="196" t="s">
        <v>4419</v>
      </c>
      <c r="B285" s="179" t="s">
        <v>3390</v>
      </c>
      <c r="C285" s="196" t="s">
        <v>3391</v>
      </c>
      <c r="D285" s="179" t="s">
        <v>345</v>
      </c>
      <c r="E285" s="196">
        <v>1</v>
      </c>
      <c r="F285" s="196">
        <v>2700</v>
      </c>
      <c r="G285" s="206">
        <f t="shared" si="35"/>
        <v>2700</v>
      </c>
      <c r="H285" s="179" t="s">
        <v>4128</v>
      </c>
      <c r="I285" s="179" t="s">
        <v>762</v>
      </c>
      <c r="J285" s="166">
        <f t="shared" si="30"/>
        <v>1</v>
      </c>
      <c r="K285" s="44">
        <f t="shared" si="32"/>
        <v>2700</v>
      </c>
      <c r="N285" s="44">
        <f t="shared" si="33"/>
        <v>1</v>
      </c>
    </row>
    <row r="286" s="44" customFormat="1" hidden="1" customHeight="1" outlineLevel="2" spans="1:14">
      <c r="A286" s="196" t="s">
        <v>4420</v>
      </c>
      <c r="B286" s="179" t="s">
        <v>3397</v>
      </c>
      <c r="C286" s="196" t="s">
        <v>3398</v>
      </c>
      <c r="D286" s="179" t="s">
        <v>345</v>
      </c>
      <c r="E286" s="196">
        <v>1</v>
      </c>
      <c r="F286" s="196">
        <v>2700</v>
      </c>
      <c r="G286" s="206">
        <f t="shared" si="35"/>
        <v>2700</v>
      </c>
      <c r="H286" s="179" t="s">
        <v>4128</v>
      </c>
      <c r="I286" s="179" t="s">
        <v>762</v>
      </c>
      <c r="J286" s="166">
        <f t="shared" si="30"/>
        <v>1</v>
      </c>
      <c r="K286" s="44">
        <f t="shared" si="32"/>
        <v>2700</v>
      </c>
      <c r="N286" s="44">
        <f t="shared" si="33"/>
        <v>1</v>
      </c>
    </row>
    <row r="287" s="44" customFormat="1" hidden="1" customHeight="1" outlineLevel="2" spans="1:14">
      <c r="A287" s="196" t="s">
        <v>4421</v>
      </c>
      <c r="B287" s="179" t="s">
        <v>3569</v>
      </c>
      <c r="C287" s="196" t="s">
        <v>3571</v>
      </c>
      <c r="D287" s="179" t="s">
        <v>345</v>
      </c>
      <c r="E287" s="196">
        <v>1</v>
      </c>
      <c r="F287" s="196">
        <v>6600</v>
      </c>
      <c r="G287" s="206">
        <f t="shared" si="35"/>
        <v>6600</v>
      </c>
      <c r="H287" s="179" t="s">
        <v>4128</v>
      </c>
      <c r="I287" s="179" t="s">
        <v>762</v>
      </c>
      <c r="J287" s="166">
        <f t="shared" si="30"/>
        <v>1</v>
      </c>
      <c r="K287" s="44">
        <f t="shared" si="32"/>
        <v>6600</v>
      </c>
      <c r="N287" s="44">
        <f t="shared" si="33"/>
        <v>1</v>
      </c>
    </row>
    <row r="288" s="44" customFormat="1" hidden="1" customHeight="1" outlineLevel="2" spans="1:14">
      <c r="A288" s="196" t="s">
        <v>4422</v>
      </c>
      <c r="B288" s="179" t="s">
        <v>3401</v>
      </c>
      <c r="C288" s="196" t="s">
        <v>3402</v>
      </c>
      <c r="D288" s="179" t="s">
        <v>345</v>
      </c>
      <c r="E288" s="196">
        <v>1</v>
      </c>
      <c r="F288" s="196">
        <v>1620</v>
      </c>
      <c r="G288" s="206">
        <f t="shared" si="35"/>
        <v>1620</v>
      </c>
      <c r="H288" s="179" t="s">
        <v>4128</v>
      </c>
      <c r="I288" s="179" t="s">
        <v>762</v>
      </c>
      <c r="J288" s="166">
        <f t="shared" si="30"/>
        <v>1</v>
      </c>
      <c r="K288" s="44">
        <f t="shared" si="32"/>
        <v>1620</v>
      </c>
      <c r="N288" s="44">
        <f t="shared" si="33"/>
        <v>1</v>
      </c>
    </row>
    <row r="289" s="44" customFormat="1" hidden="1" customHeight="1" outlineLevel="2" spans="1:14">
      <c r="A289" s="196" t="s">
        <v>4423</v>
      </c>
      <c r="B289" s="179" t="s">
        <v>3622</v>
      </c>
      <c r="C289" s="196" t="s">
        <v>3623</v>
      </c>
      <c r="D289" s="179" t="s">
        <v>345</v>
      </c>
      <c r="E289" s="196">
        <v>1</v>
      </c>
      <c r="F289" s="196">
        <v>6660</v>
      </c>
      <c r="G289" s="206">
        <f t="shared" si="35"/>
        <v>6660</v>
      </c>
      <c r="H289" s="179" t="s">
        <v>4128</v>
      </c>
      <c r="I289" s="179" t="s">
        <v>762</v>
      </c>
      <c r="J289" s="166">
        <f t="shared" si="30"/>
        <v>1</v>
      </c>
      <c r="K289" s="44">
        <f t="shared" si="32"/>
        <v>6660</v>
      </c>
      <c r="N289" s="44">
        <f t="shared" si="33"/>
        <v>1</v>
      </c>
    </row>
    <row r="290" s="44" customFormat="1" hidden="1" customHeight="1" outlineLevel="2" spans="1:14">
      <c r="A290" s="196" t="s">
        <v>4424</v>
      </c>
      <c r="B290" s="179" t="s">
        <v>3399</v>
      </c>
      <c r="C290" s="196" t="s">
        <v>3400</v>
      </c>
      <c r="D290" s="179" t="s">
        <v>345</v>
      </c>
      <c r="E290" s="196">
        <v>1</v>
      </c>
      <c r="F290" s="196">
        <v>1500</v>
      </c>
      <c r="G290" s="206">
        <f t="shared" si="35"/>
        <v>1500</v>
      </c>
      <c r="H290" s="179" t="s">
        <v>4128</v>
      </c>
      <c r="I290" s="179" t="s">
        <v>762</v>
      </c>
      <c r="J290" s="166">
        <f t="shared" si="30"/>
        <v>1</v>
      </c>
      <c r="K290" s="44">
        <f t="shared" si="32"/>
        <v>1500</v>
      </c>
      <c r="N290" s="44">
        <f t="shared" si="33"/>
        <v>1</v>
      </c>
    </row>
    <row r="291" s="44" customFormat="1" hidden="1" customHeight="1" outlineLevel="2" spans="1:14">
      <c r="A291" s="196" t="s">
        <v>4425</v>
      </c>
      <c r="B291" s="179" t="s">
        <v>3440</v>
      </c>
      <c r="C291" s="196" t="s">
        <v>3441</v>
      </c>
      <c r="D291" s="179" t="s">
        <v>345</v>
      </c>
      <c r="E291" s="196">
        <v>1</v>
      </c>
      <c r="F291" s="196">
        <v>11600</v>
      </c>
      <c r="G291" s="206">
        <f t="shared" si="35"/>
        <v>11600</v>
      </c>
      <c r="H291" s="179" t="s">
        <v>4128</v>
      </c>
      <c r="I291" s="179" t="s">
        <v>762</v>
      </c>
      <c r="J291" s="166">
        <f t="shared" si="30"/>
        <v>1</v>
      </c>
      <c r="K291" s="44">
        <f t="shared" si="32"/>
        <v>11600</v>
      </c>
      <c r="N291" s="44">
        <f t="shared" si="33"/>
        <v>1</v>
      </c>
    </row>
    <row r="292" s="44" customFormat="1" hidden="1" customHeight="1" outlineLevel="2" spans="1:14">
      <c r="A292" s="196" t="s">
        <v>4426</v>
      </c>
      <c r="B292" s="179" t="s">
        <v>3442</v>
      </c>
      <c r="C292" s="196" t="s">
        <v>3443</v>
      </c>
      <c r="D292" s="179" t="s">
        <v>345</v>
      </c>
      <c r="E292" s="196">
        <v>1</v>
      </c>
      <c r="F292" s="196">
        <v>2480</v>
      </c>
      <c r="G292" s="206">
        <f t="shared" si="35"/>
        <v>2480</v>
      </c>
      <c r="H292" s="179" t="s">
        <v>4128</v>
      </c>
      <c r="I292" s="179" t="s">
        <v>762</v>
      </c>
      <c r="J292" s="166">
        <f t="shared" si="30"/>
        <v>1</v>
      </c>
      <c r="K292" s="44">
        <f t="shared" si="32"/>
        <v>2480</v>
      </c>
      <c r="N292" s="44">
        <f t="shared" si="33"/>
        <v>1</v>
      </c>
    </row>
    <row r="293" s="44" customFormat="1" hidden="1" customHeight="1" outlineLevel="2" spans="1:14">
      <c r="A293" s="196" t="s">
        <v>4427</v>
      </c>
      <c r="B293" s="179" t="s">
        <v>3401</v>
      </c>
      <c r="C293" s="196" t="s">
        <v>3404</v>
      </c>
      <c r="D293" s="179" t="s">
        <v>345</v>
      </c>
      <c r="E293" s="196">
        <v>1</v>
      </c>
      <c r="F293" s="196">
        <v>1350</v>
      </c>
      <c r="G293" s="206">
        <f t="shared" si="35"/>
        <v>1350</v>
      </c>
      <c r="H293" s="179" t="s">
        <v>4128</v>
      </c>
      <c r="I293" s="179" t="s">
        <v>762</v>
      </c>
      <c r="J293" s="166">
        <f t="shared" si="30"/>
        <v>1</v>
      </c>
      <c r="K293" s="44">
        <f t="shared" si="32"/>
        <v>1350</v>
      </c>
      <c r="N293" s="44">
        <f t="shared" si="33"/>
        <v>1</v>
      </c>
    </row>
    <row r="294" s="44" customFormat="1" hidden="1" customHeight="1" outlineLevel="2" spans="1:14">
      <c r="A294" s="196" t="s">
        <v>4428</v>
      </c>
      <c r="B294" s="179" t="s">
        <v>3569</v>
      </c>
      <c r="C294" s="196" t="s">
        <v>3570</v>
      </c>
      <c r="D294" s="179" t="s">
        <v>345</v>
      </c>
      <c r="E294" s="196">
        <v>1</v>
      </c>
      <c r="F294" s="196">
        <v>8237.5</v>
      </c>
      <c r="G294" s="206">
        <f t="shared" si="35"/>
        <v>8237.5</v>
      </c>
      <c r="H294" s="179" t="s">
        <v>4128</v>
      </c>
      <c r="I294" s="179" t="s">
        <v>762</v>
      </c>
      <c r="J294" s="166">
        <f t="shared" si="30"/>
        <v>1</v>
      </c>
      <c r="K294" s="44">
        <f t="shared" si="32"/>
        <v>8237.5</v>
      </c>
      <c r="N294" s="44">
        <f t="shared" si="33"/>
        <v>1</v>
      </c>
    </row>
    <row r="295" s="44" customFormat="1" hidden="1" customHeight="1" outlineLevel="2" spans="1:14">
      <c r="A295" s="196" t="s">
        <v>4429</v>
      </c>
      <c r="B295" s="179" t="s">
        <v>4154</v>
      </c>
      <c r="C295" s="196" t="s">
        <v>3697</v>
      </c>
      <c r="D295" s="179" t="s">
        <v>345</v>
      </c>
      <c r="E295" s="196">
        <v>1</v>
      </c>
      <c r="F295" s="196">
        <v>480</v>
      </c>
      <c r="G295" s="206">
        <f t="shared" si="35"/>
        <v>480</v>
      </c>
      <c r="H295" s="179" t="s">
        <v>4128</v>
      </c>
      <c r="I295" s="179" t="s">
        <v>762</v>
      </c>
      <c r="J295" s="166">
        <f t="shared" si="30"/>
        <v>1</v>
      </c>
      <c r="K295" s="44">
        <f t="shared" si="32"/>
        <v>480</v>
      </c>
      <c r="N295" s="44">
        <f t="shared" si="33"/>
        <v>1</v>
      </c>
    </row>
    <row r="296" s="44" customFormat="1" hidden="1" customHeight="1" outlineLevel="2" spans="1:14">
      <c r="A296" s="196" t="s">
        <v>4430</v>
      </c>
      <c r="B296" s="179" t="s">
        <v>3586</v>
      </c>
      <c r="C296" s="196" t="s">
        <v>3587</v>
      </c>
      <c r="D296" s="179" t="s">
        <v>345</v>
      </c>
      <c r="E296" s="196">
        <v>1</v>
      </c>
      <c r="F296" s="196">
        <v>5000</v>
      </c>
      <c r="G296" s="206">
        <f t="shared" si="35"/>
        <v>5000</v>
      </c>
      <c r="H296" s="196"/>
      <c r="I296" s="196"/>
      <c r="J296" s="166">
        <f t="shared" si="30"/>
        <v>1</v>
      </c>
      <c r="K296" s="44">
        <f t="shared" si="32"/>
        <v>5000</v>
      </c>
      <c r="N296" s="44">
        <f t="shared" si="33"/>
        <v>1</v>
      </c>
    </row>
    <row r="297" s="44" customFormat="1" hidden="1" customHeight="1" outlineLevel="2" spans="1:14">
      <c r="A297" s="196" t="s">
        <v>4431</v>
      </c>
      <c r="B297" s="179" t="s">
        <v>3448</v>
      </c>
      <c r="C297" s="196" t="s">
        <v>3449</v>
      </c>
      <c r="D297" s="179" t="s">
        <v>345</v>
      </c>
      <c r="E297" s="196">
        <v>1</v>
      </c>
      <c r="F297" s="196">
        <v>4500</v>
      </c>
      <c r="G297" s="206">
        <f t="shared" si="35"/>
        <v>4500</v>
      </c>
      <c r="H297" s="196"/>
      <c r="I297" s="196"/>
      <c r="J297" s="166">
        <f t="shared" si="30"/>
        <v>1</v>
      </c>
      <c r="K297" s="44">
        <f t="shared" si="32"/>
        <v>4500</v>
      </c>
      <c r="N297" s="44">
        <f t="shared" si="33"/>
        <v>1</v>
      </c>
    </row>
    <row r="298" s="761" customFormat="1" hidden="1" customHeight="1" outlineLevel="2" spans="1:14">
      <c r="A298" s="142"/>
      <c r="B298" s="142" t="s">
        <v>4432</v>
      </c>
      <c r="C298" s="142"/>
      <c r="D298" s="142"/>
      <c r="E298" s="142">
        <v>0</v>
      </c>
      <c r="F298" s="142"/>
      <c r="G298" s="206"/>
      <c r="H298" s="142" t="s">
        <v>4433</v>
      </c>
      <c r="I298" s="142"/>
      <c r="J298" s="166">
        <f t="shared" si="30"/>
        <v>0</v>
      </c>
      <c r="K298" s="44">
        <f t="shared" si="32"/>
        <v>0</v>
      </c>
      <c r="N298" s="44">
        <f t="shared" si="33"/>
        <v>0</v>
      </c>
    </row>
    <row r="299" s="44" customFormat="1" hidden="1" customHeight="1" outlineLevel="2" spans="1:14">
      <c r="A299" s="196" t="s">
        <v>4434</v>
      </c>
      <c r="B299" s="179" t="s">
        <v>3374</v>
      </c>
      <c r="C299" s="196" t="s">
        <v>3375</v>
      </c>
      <c r="D299" s="179" t="s">
        <v>229</v>
      </c>
      <c r="E299" s="196">
        <v>1</v>
      </c>
      <c r="F299" s="196">
        <v>3000</v>
      </c>
      <c r="G299" s="206">
        <f xml:space="preserve">E299*F299</f>
        <v>3000</v>
      </c>
      <c r="H299" s="196" t="s">
        <v>4435</v>
      </c>
      <c r="I299" s="179" t="s">
        <v>762</v>
      </c>
      <c r="J299" s="166">
        <f t="shared" si="30"/>
        <v>1</v>
      </c>
      <c r="K299" s="44">
        <f t="shared" si="32"/>
        <v>3000</v>
      </c>
      <c r="N299" s="44">
        <f t="shared" si="33"/>
        <v>1</v>
      </c>
    </row>
    <row r="300" s="761" customFormat="1" hidden="1" customHeight="1" outlineLevel="2" spans="1:14">
      <c r="A300" s="142"/>
      <c r="B300" s="142" t="s">
        <v>4436</v>
      </c>
      <c r="C300" s="142"/>
      <c r="D300" s="142"/>
      <c r="E300" s="142">
        <v>0</v>
      </c>
      <c r="F300" s="142"/>
      <c r="G300" s="206"/>
      <c r="H300" s="142" t="s">
        <v>4433</v>
      </c>
      <c r="I300" s="142"/>
      <c r="J300" s="166">
        <f t="shared" si="30"/>
        <v>0</v>
      </c>
      <c r="K300" s="44">
        <f t="shared" si="32"/>
        <v>0</v>
      </c>
      <c r="N300" s="44">
        <f t="shared" si="33"/>
        <v>0</v>
      </c>
    </row>
    <row r="301" s="44" customFormat="1" hidden="1" customHeight="1" outlineLevel="2" spans="1:14">
      <c r="A301" s="196" t="s">
        <v>4437</v>
      </c>
      <c r="B301" s="179" t="s">
        <v>3374</v>
      </c>
      <c r="C301" s="196" t="s">
        <v>3375</v>
      </c>
      <c r="D301" s="179" t="s">
        <v>229</v>
      </c>
      <c r="E301" s="196">
        <v>1</v>
      </c>
      <c r="F301" s="196">
        <v>3000</v>
      </c>
      <c r="G301" s="206">
        <f xml:space="preserve">E301*F301</f>
        <v>3000</v>
      </c>
      <c r="H301" s="196" t="s">
        <v>4435</v>
      </c>
      <c r="I301" s="179" t="s">
        <v>762</v>
      </c>
      <c r="J301" s="166">
        <f t="shared" ref="J301:J306" si="36" xml:space="preserve">ROUND(E301/1200*600,0)</f>
        <v>1</v>
      </c>
      <c r="K301" s="44">
        <f t="shared" si="32"/>
        <v>3000</v>
      </c>
      <c r="N301" s="44">
        <f t="shared" si="33"/>
        <v>1</v>
      </c>
    </row>
    <row r="302" s="761" customFormat="1" hidden="1" customHeight="1" outlineLevel="2" spans="1:14">
      <c r="A302" s="142"/>
      <c r="B302" s="142" t="s">
        <v>4438</v>
      </c>
      <c r="C302" s="142"/>
      <c r="D302" s="142"/>
      <c r="E302" s="142">
        <v>0</v>
      </c>
      <c r="F302" s="142"/>
      <c r="G302" s="206"/>
      <c r="H302" s="142" t="s">
        <v>4433</v>
      </c>
      <c r="I302" s="142"/>
      <c r="J302" s="166">
        <f t="shared" si="36"/>
        <v>0</v>
      </c>
      <c r="K302" s="44">
        <f t="shared" si="32"/>
        <v>0</v>
      </c>
      <c r="N302" s="44">
        <f t="shared" si="33"/>
        <v>0</v>
      </c>
    </row>
    <row r="303" s="44" customFormat="1" hidden="1" customHeight="1" outlineLevel="2" spans="1:14">
      <c r="A303" s="196" t="s">
        <v>4439</v>
      </c>
      <c r="B303" s="179" t="s">
        <v>3374</v>
      </c>
      <c r="C303" s="196" t="s">
        <v>3375</v>
      </c>
      <c r="D303" s="179" t="s">
        <v>229</v>
      </c>
      <c r="E303" s="196">
        <v>1</v>
      </c>
      <c r="F303" s="196">
        <v>3000</v>
      </c>
      <c r="G303" s="206">
        <f xml:space="preserve">E303*F303</f>
        <v>3000</v>
      </c>
      <c r="H303" s="196" t="s">
        <v>4435</v>
      </c>
      <c r="I303" s="179" t="s">
        <v>762</v>
      </c>
      <c r="J303" s="166">
        <f t="shared" si="36"/>
        <v>1</v>
      </c>
      <c r="K303" s="44">
        <f t="shared" si="32"/>
        <v>3000</v>
      </c>
      <c r="N303" s="44">
        <f t="shared" si="33"/>
        <v>1</v>
      </c>
    </row>
    <row r="304" s="761" customFormat="1" hidden="1" customHeight="1" outlineLevel="2" spans="1:14">
      <c r="A304" s="142" t="s">
        <v>4440</v>
      </c>
      <c r="B304" s="245" t="s">
        <v>4081</v>
      </c>
      <c r="C304" s="142"/>
      <c r="D304" s="142"/>
      <c r="E304" s="142">
        <v>0</v>
      </c>
      <c r="F304" s="142"/>
      <c r="G304" s="206"/>
      <c r="H304" s="142"/>
      <c r="I304" s="142"/>
      <c r="J304" s="166">
        <f t="shared" si="36"/>
        <v>0</v>
      </c>
      <c r="K304" s="44">
        <f t="shared" si="32"/>
        <v>0</v>
      </c>
      <c r="N304" s="44">
        <f t="shared" si="33"/>
        <v>0</v>
      </c>
    </row>
    <row r="305" s="761" customFormat="1" hidden="1" customHeight="1" outlineLevel="2" spans="1:14">
      <c r="A305" s="142"/>
      <c r="B305" s="142" t="s">
        <v>4441</v>
      </c>
      <c r="C305" s="142"/>
      <c r="D305" s="142"/>
      <c r="E305" s="142">
        <v>0</v>
      </c>
      <c r="F305" s="142"/>
      <c r="G305" s="206"/>
      <c r="H305" s="142"/>
      <c r="I305" s="142"/>
      <c r="J305" s="166">
        <f t="shared" si="36"/>
        <v>0</v>
      </c>
      <c r="K305" s="44">
        <f t="shared" si="32"/>
        <v>0</v>
      </c>
      <c r="N305" s="44">
        <f t="shared" si="33"/>
        <v>0</v>
      </c>
    </row>
    <row r="306" s="44" customFormat="1" hidden="1" customHeight="1" outlineLevel="2" spans="1:14">
      <c r="A306" s="196" t="s">
        <v>4442</v>
      </c>
      <c r="B306" s="179" t="s">
        <v>3688</v>
      </c>
      <c r="C306" s="196" t="s">
        <v>3689</v>
      </c>
      <c r="D306" s="179" t="s">
        <v>345</v>
      </c>
      <c r="E306" s="196">
        <v>1</v>
      </c>
      <c r="F306" s="196">
        <v>540</v>
      </c>
      <c r="G306" s="206">
        <f xml:space="preserve">E306*F306</f>
        <v>540</v>
      </c>
      <c r="H306" s="196"/>
      <c r="I306" s="196"/>
      <c r="J306" s="166">
        <f t="shared" si="36"/>
        <v>1</v>
      </c>
      <c r="K306" s="44">
        <f t="shared" si="32"/>
        <v>540</v>
      </c>
      <c r="N306" s="44">
        <f t="shared" si="33"/>
        <v>1</v>
      </c>
    </row>
    <row r="307" s="44" customFormat="1" hidden="1" customHeight="1" outlineLevel="2" spans="1:14">
      <c r="A307" s="196" t="s">
        <v>4443</v>
      </c>
      <c r="B307" s="179" t="s">
        <v>3474</v>
      </c>
      <c r="C307" s="196" t="s">
        <v>3475</v>
      </c>
      <c r="D307" s="179" t="s">
        <v>345</v>
      </c>
      <c r="E307" s="196">
        <v>4</v>
      </c>
      <c r="F307" s="196">
        <v>960</v>
      </c>
      <c r="G307" s="206">
        <f xml:space="preserve">E307*F307</f>
        <v>3840</v>
      </c>
      <c r="H307" s="179" t="s">
        <v>4444</v>
      </c>
      <c r="I307" s="179" t="s">
        <v>762</v>
      </c>
      <c r="J307" s="166">
        <v>4</v>
      </c>
      <c r="K307" s="44">
        <f t="shared" si="32"/>
        <v>3840</v>
      </c>
      <c r="N307" s="44">
        <f t="shared" si="33"/>
        <v>4</v>
      </c>
    </row>
    <row r="308" s="44" customFormat="1" hidden="1" customHeight="1" outlineLevel="2" spans="1:14">
      <c r="A308" s="196" t="s">
        <v>4445</v>
      </c>
      <c r="B308" s="179" t="s">
        <v>3450</v>
      </c>
      <c r="C308" s="196" t="s">
        <v>3452</v>
      </c>
      <c r="D308" s="179" t="s">
        <v>345</v>
      </c>
      <c r="E308" s="196">
        <v>1</v>
      </c>
      <c r="F308" s="196">
        <v>2800</v>
      </c>
      <c r="G308" s="206">
        <f xml:space="preserve">E308*F308</f>
        <v>2800</v>
      </c>
      <c r="H308" s="179" t="s">
        <v>4444</v>
      </c>
      <c r="I308" s="179" t="s">
        <v>762</v>
      </c>
      <c r="J308" s="166">
        <f xml:space="preserve">ROUND(E308/1200*600,0)</f>
        <v>1</v>
      </c>
      <c r="K308" s="44">
        <f t="shared" si="32"/>
        <v>2800</v>
      </c>
      <c r="N308" s="44">
        <f t="shared" si="33"/>
        <v>1</v>
      </c>
    </row>
    <row r="309" s="44" customFormat="1" hidden="1" customHeight="1" outlineLevel="2" spans="1:14">
      <c r="A309" s="196" t="s">
        <v>4446</v>
      </c>
      <c r="B309" s="179" t="s">
        <v>3450</v>
      </c>
      <c r="C309" s="196" t="s">
        <v>3451</v>
      </c>
      <c r="D309" s="179" t="s">
        <v>345</v>
      </c>
      <c r="E309" s="196">
        <v>1</v>
      </c>
      <c r="F309" s="196">
        <v>3200</v>
      </c>
      <c r="G309" s="206">
        <f xml:space="preserve">E309*F309</f>
        <v>3200</v>
      </c>
      <c r="H309" s="179" t="s">
        <v>4444</v>
      </c>
      <c r="I309" s="179" t="s">
        <v>762</v>
      </c>
      <c r="J309" s="166">
        <f xml:space="preserve">ROUND(E309/1200*600,0)</f>
        <v>1</v>
      </c>
      <c r="K309" s="44">
        <f t="shared" si="32"/>
        <v>3200</v>
      </c>
      <c r="N309" s="44">
        <f t="shared" si="33"/>
        <v>1</v>
      </c>
    </row>
    <row r="310" s="761" customFormat="1" hidden="1" customHeight="1" outlineLevel="2" spans="1:14">
      <c r="A310" s="142"/>
      <c r="B310" s="142" t="s">
        <v>4447</v>
      </c>
      <c r="C310" s="142"/>
      <c r="D310" s="142"/>
      <c r="E310" s="142">
        <v>0</v>
      </c>
      <c r="F310" s="142"/>
      <c r="G310" s="206"/>
      <c r="H310" s="245" t="s">
        <v>4444</v>
      </c>
      <c r="I310" s="245" t="s">
        <v>762</v>
      </c>
      <c r="J310" s="166">
        <f xml:space="preserve">ROUND(E310/1200*600,0)</f>
        <v>0</v>
      </c>
      <c r="K310" s="44">
        <f t="shared" si="32"/>
        <v>0</v>
      </c>
      <c r="N310" s="44">
        <f t="shared" si="33"/>
        <v>0</v>
      </c>
    </row>
    <row r="311" s="44" customFormat="1" hidden="1" customHeight="1" outlineLevel="2" spans="1:14">
      <c r="A311" s="196" t="s">
        <v>4448</v>
      </c>
      <c r="B311" s="179" t="s">
        <v>3450</v>
      </c>
      <c r="C311" s="196" t="s">
        <v>3451</v>
      </c>
      <c r="D311" s="179" t="s">
        <v>345</v>
      </c>
      <c r="E311" s="196">
        <v>1</v>
      </c>
      <c r="F311" s="196">
        <v>3200</v>
      </c>
      <c r="G311" s="206">
        <f xml:space="preserve">E311*F311</f>
        <v>3200</v>
      </c>
      <c r="H311" s="179" t="s">
        <v>4444</v>
      </c>
      <c r="I311" s="179" t="s">
        <v>762</v>
      </c>
      <c r="J311" s="166">
        <f xml:space="preserve">ROUND(E311/1200*600,0)</f>
        <v>1</v>
      </c>
      <c r="K311" s="44">
        <f t="shared" si="32"/>
        <v>3200</v>
      </c>
      <c r="N311" s="44">
        <f t="shared" si="33"/>
        <v>1</v>
      </c>
    </row>
    <row r="312" s="44" customFormat="1" hidden="1" customHeight="1" outlineLevel="2" spans="1:14">
      <c r="A312" s="196" t="s">
        <v>4449</v>
      </c>
      <c r="B312" s="179" t="s">
        <v>3450</v>
      </c>
      <c r="C312" s="196" t="s">
        <v>3452</v>
      </c>
      <c r="D312" s="179" t="s">
        <v>345</v>
      </c>
      <c r="E312" s="196">
        <v>1</v>
      </c>
      <c r="F312" s="196">
        <v>2800</v>
      </c>
      <c r="G312" s="206">
        <f xml:space="preserve">E312*F312</f>
        <v>2800</v>
      </c>
      <c r="H312" s="179" t="s">
        <v>4444</v>
      </c>
      <c r="I312" s="179" t="s">
        <v>762</v>
      </c>
      <c r="J312" s="166">
        <f xml:space="preserve">ROUND(E312/1200*600,0)</f>
        <v>1</v>
      </c>
      <c r="K312" s="44">
        <f t="shared" si="32"/>
        <v>2800</v>
      </c>
      <c r="N312" s="44">
        <f t="shared" si="33"/>
        <v>1</v>
      </c>
    </row>
    <row r="313" s="44" customFormat="1" hidden="1" customHeight="1" outlineLevel="2" spans="1:14">
      <c r="A313" s="196" t="s">
        <v>4450</v>
      </c>
      <c r="B313" s="179" t="s">
        <v>3450</v>
      </c>
      <c r="C313" s="196" t="s">
        <v>3452</v>
      </c>
      <c r="D313" s="179" t="s">
        <v>345</v>
      </c>
      <c r="E313" s="196">
        <v>1</v>
      </c>
      <c r="F313" s="196">
        <v>2800</v>
      </c>
      <c r="G313" s="206">
        <f xml:space="preserve">E313*F313</f>
        <v>2800</v>
      </c>
      <c r="H313" s="179" t="s">
        <v>4444</v>
      </c>
      <c r="I313" s="179" t="s">
        <v>762</v>
      </c>
      <c r="J313" s="166">
        <v>1</v>
      </c>
      <c r="K313" s="44">
        <f t="shared" si="32"/>
        <v>2800</v>
      </c>
      <c r="N313" s="44">
        <f t="shared" si="33"/>
        <v>1</v>
      </c>
    </row>
    <row r="314" s="44" customFormat="1" hidden="1" customHeight="1" outlineLevel="2" spans="1:14">
      <c r="A314" s="196" t="s">
        <v>4451</v>
      </c>
      <c r="B314" s="179" t="s">
        <v>3450</v>
      </c>
      <c r="C314" s="196" t="s">
        <v>3451</v>
      </c>
      <c r="D314" s="179" t="s">
        <v>345</v>
      </c>
      <c r="E314" s="196">
        <v>1</v>
      </c>
      <c r="F314" s="196">
        <v>3200</v>
      </c>
      <c r="G314" s="206">
        <f xml:space="preserve">E314*F314</f>
        <v>3200</v>
      </c>
      <c r="H314" s="179" t="s">
        <v>4444</v>
      </c>
      <c r="I314" s="179" t="s">
        <v>762</v>
      </c>
      <c r="J314" s="166">
        <f xml:space="preserve">ROUND(E314/1200*600,0)</f>
        <v>1</v>
      </c>
      <c r="K314" s="44">
        <f t="shared" si="32"/>
        <v>3200</v>
      </c>
      <c r="N314" s="44">
        <f t="shared" si="33"/>
        <v>1</v>
      </c>
    </row>
    <row r="315" s="761" customFormat="1" hidden="1" customHeight="1" outlineLevel="2" spans="1:14">
      <c r="A315" s="142"/>
      <c r="B315" s="142" t="s">
        <v>4452</v>
      </c>
      <c r="C315" s="142"/>
      <c r="D315" s="142"/>
      <c r="E315" s="142">
        <v>0</v>
      </c>
      <c r="F315" s="142"/>
      <c r="G315" s="206"/>
      <c r="H315" s="245" t="s">
        <v>4444</v>
      </c>
      <c r="I315" s="245" t="s">
        <v>762</v>
      </c>
      <c r="J315" s="166">
        <f xml:space="preserve">ROUND(E315/1200*600,0)</f>
        <v>0</v>
      </c>
      <c r="K315" s="44">
        <f t="shared" si="32"/>
        <v>0</v>
      </c>
      <c r="N315" s="44">
        <f t="shared" si="33"/>
        <v>0</v>
      </c>
    </row>
    <row r="316" s="44" customFormat="1" hidden="1" customHeight="1" outlineLevel="2" spans="1:14">
      <c r="A316" s="196" t="s">
        <v>4453</v>
      </c>
      <c r="B316" s="179" t="s">
        <v>3688</v>
      </c>
      <c r="C316" s="196" t="s">
        <v>3689</v>
      </c>
      <c r="D316" s="179" t="s">
        <v>345</v>
      </c>
      <c r="E316" s="196">
        <v>1</v>
      </c>
      <c r="F316" s="196">
        <v>540</v>
      </c>
      <c r="G316" s="206">
        <f t="shared" ref="G316:G344" si="37" xml:space="preserve">E316*F316</f>
        <v>540</v>
      </c>
      <c r="H316" s="196"/>
      <c r="I316" s="196"/>
      <c r="J316" s="166">
        <f xml:space="preserve">ROUND(E316/1200*600,0)</f>
        <v>1</v>
      </c>
      <c r="K316" s="44">
        <f t="shared" si="32"/>
        <v>540</v>
      </c>
      <c r="N316" s="44">
        <f t="shared" si="33"/>
        <v>1</v>
      </c>
    </row>
    <row r="317" s="44" customFormat="1" hidden="1" customHeight="1" outlineLevel="2" spans="1:14">
      <c r="A317" s="196" t="s">
        <v>4454</v>
      </c>
      <c r="B317" s="179" t="s">
        <v>3390</v>
      </c>
      <c r="C317" s="196" t="s">
        <v>3391</v>
      </c>
      <c r="D317" s="179" t="s">
        <v>345</v>
      </c>
      <c r="E317" s="196">
        <v>1</v>
      </c>
      <c r="F317" s="196">
        <v>2700</v>
      </c>
      <c r="G317" s="206">
        <f t="shared" si="37"/>
        <v>2700</v>
      </c>
      <c r="H317" s="179" t="s">
        <v>4444</v>
      </c>
      <c r="I317" s="179" t="s">
        <v>762</v>
      </c>
      <c r="J317" s="166">
        <f xml:space="preserve">ROUND(E317/1200*600,0)</f>
        <v>1</v>
      </c>
      <c r="K317" s="44">
        <f t="shared" si="32"/>
        <v>2700</v>
      </c>
      <c r="N317" s="44">
        <f t="shared" si="33"/>
        <v>1</v>
      </c>
    </row>
    <row r="318" s="44" customFormat="1" hidden="1" customHeight="1" outlineLevel="2" spans="1:14">
      <c r="A318" s="196" t="s">
        <v>4455</v>
      </c>
      <c r="B318" s="179" t="s">
        <v>3397</v>
      </c>
      <c r="C318" s="196" t="s">
        <v>3398</v>
      </c>
      <c r="D318" s="179" t="s">
        <v>345</v>
      </c>
      <c r="E318" s="196">
        <v>1</v>
      </c>
      <c r="F318" s="196">
        <v>2700</v>
      </c>
      <c r="G318" s="206">
        <f t="shared" si="37"/>
        <v>2700</v>
      </c>
      <c r="H318" s="179" t="s">
        <v>4444</v>
      </c>
      <c r="I318" s="179" t="s">
        <v>762</v>
      </c>
      <c r="J318" s="166">
        <f xml:space="preserve">ROUND(E318/1200*600,0)</f>
        <v>1</v>
      </c>
      <c r="K318" s="44">
        <f t="shared" si="32"/>
        <v>2700</v>
      </c>
      <c r="N318" s="44">
        <f t="shared" si="33"/>
        <v>1</v>
      </c>
    </row>
    <row r="319" s="44" customFormat="1" hidden="1" customHeight="1" outlineLevel="2" spans="1:14">
      <c r="A319" s="196" t="s">
        <v>4456</v>
      </c>
      <c r="B319" s="179" t="s">
        <v>3528</v>
      </c>
      <c r="C319" s="196" t="s">
        <v>3530</v>
      </c>
      <c r="D319" s="179" t="s">
        <v>345</v>
      </c>
      <c r="E319" s="196">
        <v>1</v>
      </c>
      <c r="F319" s="196">
        <v>2560</v>
      </c>
      <c r="G319" s="206">
        <f t="shared" si="37"/>
        <v>2560</v>
      </c>
      <c r="H319" s="179" t="s">
        <v>4444</v>
      </c>
      <c r="I319" s="179" t="s">
        <v>762</v>
      </c>
      <c r="J319" s="166">
        <v>1</v>
      </c>
      <c r="K319" s="44">
        <f t="shared" si="32"/>
        <v>2560</v>
      </c>
      <c r="N319" s="44">
        <f t="shared" si="33"/>
        <v>1</v>
      </c>
    </row>
    <row r="320" s="44" customFormat="1" hidden="1" customHeight="1" outlineLevel="2" spans="1:14">
      <c r="A320" s="196" t="s">
        <v>4457</v>
      </c>
      <c r="B320" s="179" t="s">
        <v>3290</v>
      </c>
      <c r="C320" s="196" t="s">
        <v>3293</v>
      </c>
      <c r="D320" s="179" t="s">
        <v>345</v>
      </c>
      <c r="E320" s="196">
        <v>1</v>
      </c>
      <c r="F320" s="196">
        <v>2970</v>
      </c>
      <c r="G320" s="206">
        <f t="shared" si="37"/>
        <v>2970</v>
      </c>
      <c r="H320" s="179" t="s">
        <v>4444</v>
      </c>
      <c r="I320" s="179" t="s">
        <v>762</v>
      </c>
      <c r="J320" s="166">
        <v>1</v>
      </c>
      <c r="K320" s="44">
        <f t="shared" si="32"/>
        <v>2970</v>
      </c>
      <c r="N320" s="44">
        <f t="shared" si="33"/>
        <v>1</v>
      </c>
    </row>
    <row r="321" s="44" customFormat="1" hidden="1" customHeight="1" outlineLevel="2" spans="1:14">
      <c r="A321" s="196" t="s">
        <v>4458</v>
      </c>
      <c r="B321" s="179" t="s">
        <v>3528</v>
      </c>
      <c r="C321" s="196" t="s">
        <v>3529</v>
      </c>
      <c r="D321" s="179" t="s">
        <v>345</v>
      </c>
      <c r="E321" s="196">
        <v>1</v>
      </c>
      <c r="F321" s="196">
        <v>3680</v>
      </c>
      <c r="G321" s="206">
        <f t="shared" si="37"/>
        <v>3680</v>
      </c>
      <c r="H321" s="179" t="s">
        <v>4444</v>
      </c>
      <c r="I321" s="179" t="s">
        <v>762</v>
      </c>
      <c r="J321" s="166">
        <f xml:space="preserve">ROUND(E321/1200*600,0)</f>
        <v>1</v>
      </c>
      <c r="K321" s="44">
        <f t="shared" si="32"/>
        <v>3680</v>
      </c>
      <c r="N321" s="44">
        <f t="shared" si="33"/>
        <v>1</v>
      </c>
    </row>
    <row r="322" s="44" customFormat="1" hidden="1" customHeight="1" outlineLevel="2" spans="1:14">
      <c r="A322" s="196" t="s">
        <v>4459</v>
      </c>
      <c r="B322" s="179" t="s">
        <v>3450</v>
      </c>
      <c r="C322" s="196" t="s">
        <v>3452</v>
      </c>
      <c r="D322" s="179" t="s">
        <v>345</v>
      </c>
      <c r="E322" s="196">
        <v>1</v>
      </c>
      <c r="F322" s="196">
        <v>2800</v>
      </c>
      <c r="G322" s="206">
        <f t="shared" si="37"/>
        <v>2800</v>
      </c>
      <c r="H322" s="179" t="s">
        <v>4444</v>
      </c>
      <c r="I322" s="179" t="s">
        <v>762</v>
      </c>
      <c r="J322" s="166">
        <f xml:space="preserve">ROUND(E322/1200*600,0)</f>
        <v>1</v>
      </c>
      <c r="K322" s="44">
        <f t="shared" si="32"/>
        <v>2800</v>
      </c>
      <c r="N322" s="44">
        <f t="shared" si="33"/>
        <v>1</v>
      </c>
    </row>
    <row r="323" s="44" customFormat="1" hidden="1" customHeight="1" outlineLevel="2" spans="1:14">
      <c r="A323" s="196" t="s">
        <v>4460</v>
      </c>
      <c r="B323" s="179" t="s">
        <v>3692</v>
      </c>
      <c r="C323" s="196" t="s">
        <v>3693</v>
      </c>
      <c r="D323" s="179" t="s">
        <v>345</v>
      </c>
      <c r="E323" s="196">
        <v>1</v>
      </c>
      <c r="F323" s="196">
        <v>4800</v>
      </c>
      <c r="G323" s="206">
        <f t="shared" si="37"/>
        <v>4800</v>
      </c>
      <c r="H323" s="179" t="s">
        <v>4444</v>
      </c>
      <c r="I323" s="179" t="s">
        <v>762</v>
      </c>
      <c r="J323" s="166">
        <f xml:space="preserve">ROUND(E323/1200*600,0)</f>
        <v>1</v>
      </c>
      <c r="K323" s="44">
        <f t="shared" si="32"/>
        <v>4800</v>
      </c>
      <c r="N323" s="44">
        <f t="shared" si="33"/>
        <v>1</v>
      </c>
    </row>
    <row r="324" s="44" customFormat="1" hidden="1" customHeight="1" outlineLevel="2" spans="1:14">
      <c r="A324" s="196" t="s">
        <v>4461</v>
      </c>
      <c r="B324" s="179" t="s">
        <v>3295</v>
      </c>
      <c r="C324" s="196" t="s">
        <v>3297</v>
      </c>
      <c r="D324" s="179" t="s">
        <v>345</v>
      </c>
      <c r="E324" s="196">
        <v>1</v>
      </c>
      <c r="F324" s="196">
        <v>2880</v>
      </c>
      <c r="G324" s="206">
        <f t="shared" si="37"/>
        <v>2880</v>
      </c>
      <c r="H324" s="179" t="s">
        <v>4444</v>
      </c>
      <c r="I324" s="179" t="s">
        <v>762</v>
      </c>
      <c r="J324" s="166">
        <f xml:space="preserve">ROUND(E324/1200*600,0)</f>
        <v>1</v>
      </c>
      <c r="K324" s="44">
        <f t="shared" si="32"/>
        <v>2880</v>
      </c>
      <c r="N324" s="44">
        <f t="shared" si="33"/>
        <v>1</v>
      </c>
    </row>
    <row r="325" s="44" customFormat="1" hidden="1" customHeight="1" outlineLevel="2" spans="1:14">
      <c r="A325" s="196" t="s">
        <v>4462</v>
      </c>
      <c r="B325" s="179" t="s">
        <v>3528</v>
      </c>
      <c r="C325" s="196" t="s">
        <v>3543</v>
      </c>
      <c r="D325" s="179" t="s">
        <v>345</v>
      </c>
      <c r="E325" s="196">
        <v>1</v>
      </c>
      <c r="F325" s="196">
        <v>2960</v>
      </c>
      <c r="G325" s="206">
        <f t="shared" si="37"/>
        <v>2960</v>
      </c>
      <c r="H325" s="179" t="s">
        <v>4444</v>
      </c>
      <c r="I325" s="179" t="s">
        <v>762</v>
      </c>
      <c r="J325" s="166">
        <v>1</v>
      </c>
      <c r="K325" s="44">
        <f t="shared" si="32"/>
        <v>2960</v>
      </c>
      <c r="N325" s="44">
        <f t="shared" si="33"/>
        <v>1</v>
      </c>
    </row>
    <row r="326" s="44" customFormat="1" hidden="1" customHeight="1" outlineLevel="2" spans="1:14">
      <c r="A326" s="196" t="s">
        <v>4463</v>
      </c>
      <c r="B326" s="179" t="s">
        <v>3528</v>
      </c>
      <c r="C326" s="196" t="s">
        <v>3550</v>
      </c>
      <c r="D326" s="179" t="s">
        <v>345</v>
      </c>
      <c r="E326" s="196">
        <v>1</v>
      </c>
      <c r="F326" s="196">
        <v>3200</v>
      </c>
      <c r="G326" s="206">
        <f t="shared" si="37"/>
        <v>3200</v>
      </c>
      <c r="H326" s="179" t="s">
        <v>4444</v>
      </c>
      <c r="I326" s="179" t="s">
        <v>762</v>
      </c>
      <c r="J326" s="166">
        <f xml:space="preserve">ROUND(E326/1200*600,0)</f>
        <v>1</v>
      </c>
      <c r="K326" s="44">
        <f t="shared" si="32"/>
        <v>3200</v>
      </c>
      <c r="N326" s="44">
        <f t="shared" si="33"/>
        <v>1</v>
      </c>
    </row>
    <row r="327" s="44" customFormat="1" hidden="1" customHeight="1" outlineLevel="2" spans="1:14">
      <c r="A327" s="196" t="s">
        <v>4464</v>
      </c>
      <c r="B327" s="179" t="s">
        <v>3310</v>
      </c>
      <c r="C327" s="196" t="s">
        <v>3296</v>
      </c>
      <c r="D327" s="179" t="s">
        <v>345</v>
      </c>
      <c r="E327" s="196">
        <v>1</v>
      </c>
      <c r="F327" s="196">
        <v>3600</v>
      </c>
      <c r="G327" s="206">
        <f t="shared" si="37"/>
        <v>3600</v>
      </c>
      <c r="H327" s="179" t="s">
        <v>4444</v>
      </c>
      <c r="I327" s="179" t="s">
        <v>762</v>
      </c>
      <c r="J327" s="166">
        <f xml:space="preserve">ROUND(E327/1200*600,0)</f>
        <v>1</v>
      </c>
      <c r="K327" s="44">
        <f t="shared" ref="K327:K390" si="38" xml:space="preserve">J327*F327</f>
        <v>3600</v>
      </c>
      <c r="N327" s="44">
        <f t="shared" ref="N327:N390" si="39" xml:space="preserve">ROUND(J327,0)</f>
        <v>1</v>
      </c>
    </row>
    <row r="328" s="44" customFormat="1" hidden="1" customHeight="1" outlineLevel="2" spans="1:14">
      <c r="A328" s="196" t="s">
        <v>4465</v>
      </c>
      <c r="B328" s="179" t="s">
        <v>3399</v>
      </c>
      <c r="C328" s="196" t="s">
        <v>3400</v>
      </c>
      <c r="D328" s="179" t="s">
        <v>345</v>
      </c>
      <c r="E328" s="196">
        <v>1</v>
      </c>
      <c r="F328" s="196">
        <v>1500</v>
      </c>
      <c r="G328" s="206">
        <f t="shared" si="37"/>
        <v>1500</v>
      </c>
      <c r="H328" s="179" t="s">
        <v>4444</v>
      </c>
      <c r="I328" s="179" t="s">
        <v>762</v>
      </c>
      <c r="J328" s="166">
        <f xml:space="preserve">ROUND(E328/1200*600,0)</f>
        <v>1</v>
      </c>
      <c r="K328" s="44">
        <f t="shared" si="38"/>
        <v>1500</v>
      </c>
      <c r="N328" s="44">
        <f t="shared" si="39"/>
        <v>1</v>
      </c>
    </row>
    <row r="329" s="44" customFormat="1" hidden="1" customHeight="1" outlineLevel="2" spans="1:14">
      <c r="A329" s="196" t="s">
        <v>4466</v>
      </c>
      <c r="B329" s="179" t="s">
        <v>3565</v>
      </c>
      <c r="C329" s="196" t="s">
        <v>3566</v>
      </c>
      <c r="D329" s="179" t="s">
        <v>345</v>
      </c>
      <c r="E329" s="196">
        <v>1</v>
      </c>
      <c r="F329" s="196">
        <v>7250</v>
      </c>
      <c r="G329" s="206">
        <f t="shared" si="37"/>
        <v>7250</v>
      </c>
      <c r="H329" s="179" t="s">
        <v>4444</v>
      </c>
      <c r="I329" s="179" t="s">
        <v>762</v>
      </c>
      <c r="J329" s="166">
        <f xml:space="preserve">ROUND(E329/1200*600,0)</f>
        <v>1</v>
      </c>
      <c r="K329" s="44">
        <f t="shared" si="38"/>
        <v>7250</v>
      </c>
      <c r="N329" s="44">
        <f t="shared" si="39"/>
        <v>1</v>
      </c>
    </row>
    <row r="330" s="44" customFormat="1" hidden="1" customHeight="1" outlineLevel="2" spans="1:14">
      <c r="A330" s="196" t="s">
        <v>4467</v>
      </c>
      <c r="B330" s="179" t="s">
        <v>3528</v>
      </c>
      <c r="C330" s="196" t="s">
        <v>3562</v>
      </c>
      <c r="D330" s="179" t="s">
        <v>345</v>
      </c>
      <c r="E330" s="196">
        <v>1</v>
      </c>
      <c r="F330" s="196">
        <v>2320</v>
      </c>
      <c r="G330" s="206">
        <f t="shared" si="37"/>
        <v>2320</v>
      </c>
      <c r="H330" s="179" t="s">
        <v>4444</v>
      </c>
      <c r="I330" s="179" t="s">
        <v>762</v>
      </c>
      <c r="J330" s="166">
        <v>1</v>
      </c>
      <c r="K330" s="44">
        <f t="shared" si="38"/>
        <v>2320</v>
      </c>
      <c r="N330" s="44">
        <f t="shared" si="39"/>
        <v>1</v>
      </c>
    </row>
    <row r="331" s="44" customFormat="1" hidden="1" customHeight="1" outlineLevel="2" spans="1:14">
      <c r="A331" s="196" t="s">
        <v>4468</v>
      </c>
      <c r="B331" s="179" t="s">
        <v>3483</v>
      </c>
      <c r="C331" s="196" t="s">
        <v>3484</v>
      </c>
      <c r="D331" s="179" t="s">
        <v>345</v>
      </c>
      <c r="E331" s="196">
        <v>1</v>
      </c>
      <c r="F331" s="196">
        <v>4775</v>
      </c>
      <c r="G331" s="206">
        <f t="shared" si="37"/>
        <v>4775</v>
      </c>
      <c r="H331" s="179" t="s">
        <v>4444</v>
      </c>
      <c r="I331" s="179" t="s">
        <v>762</v>
      </c>
      <c r="J331" s="166">
        <f t="shared" ref="J331:J346" si="40" xml:space="preserve">ROUND(E331/1200*600,0)</f>
        <v>1</v>
      </c>
      <c r="K331" s="44">
        <f t="shared" si="38"/>
        <v>4775</v>
      </c>
      <c r="N331" s="44">
        <f t="shared" si="39"/>
        <v>1</v>
      </c>
    </row>
    <row r="332" s="44" customFormat="1" hidden="1" customHeight="1" outlineLevel="2" spans="1:14">
      <c r="A332" s="196" t="s">
        <v>4469</v>
      </c>
      <c r="B332" s="179" t="s">
        <v>4154</v>
      </c>
      <c r="C332" s="196" t="s">
        <v>3697</v>
      </c>
      <c r="D332" s="179" t="s">
        <v>345</v>
      </c>
      <c r="E332" s="196">
        <v>5</v>
      </c>
      <c r="F332" s="196">
        <v>480</v>
      </c>
      <c r="G332" s="206">
        <f t="shared" si="37"/>
        <v>2400</v>
      </c>
      <c r="H332" s="179" t="s">
        <v>4444</v>
      </c>
      <c r="I332" s="179" t="s">
        <v>762</v>
      </c>
      <c r="J332" s="166">
        <f t="shared" si="40"/>
        <v>3</v>
      </c>
      <c r="K332" s="44">
        <f t="shared" si="38"/>
        <v>1440</v>
      </c>
      <c r="N332" s="44">
        <f t="shared" si="39"/>
        <v>3</v>
      </c>
    </row>
    <row r="333" s="44" customFormat="1" hidden="1" customHeight="1" outlineLevel="2" spans="1:14">
      <c r="A333" s="196" t="s">
        <v>4470</v>
      </c>
      <c r="B333" s="179" t="s">
        <v>3956</v>
      </c>
      <c r="C333" s="266" t="s">
        <v>4156</v>
      </c>
      <c r="D333" s="179" t="s">
        <v>345</v>
      </c>
      <c r="E333" s="196">
        <v>1</v>
      </c>
      <c r="F333" s="196">
        <v>5000</v>
      </c>
      <c r="G333" s="206">
        <f t="shared" si="37"/>
        <v>5000</v>
      </c>
      <c r="H333" s="196"/>
      <c r="I333" s="196"/>
      <c r="J333" s="166">
        <f t="shared" si="40"/>
        <v>1</v>
      </c>
      <c r="K333" s="44">
        <f t="shared" si="38"/>
        <v>5000</v>
      </c>
      <c r="N333" s="44">
        <f t="shared" si="39"/>
        <v>1</v>
      </c>
    </row>
    <row r="334" s="44" customFormat="1" hidden="1" customHeight="1" outlineLevel="2" spans="1:14">
      <c r="A334" s="196" t="s">
        <v>4471</v>
      </c>
      <c r="B334" s="179" t="s">
        <v>3915</v>
      </c>
      <c r="C334" s="266" t="s">
        <v>330</v>
      </c>
      <c r="D334" s="179" t="s">
        <v>345</v>
      </c>
      <c r="E334" s="196">
        <v>1</v>
      </c>
      <c r="F334" s="196">
        <v>2920</v>
      </c>
      <c r="G334" s="206">
        <f t="shared" si="37"/>
        <v>2920</v>
      </c>
      <c r="H334" s="196"/>
      <c r="I334" s="196"/>
      <c r="J334" s="166">
        <f t="shared" si="40"/>
        <v>1</v>
      </c>
      <c r="K334" s="44">
        <f t="shared" si="38"/>
        <v>2920</v>
      </c>
      <c r="N334" s="44">
        <f t="shared" si="39"/>
        <v>1</v>
      </c>
    </row>
    <row r="335" s="44" customFormat="1" hidden="1" customHeight="1" outlineLevel="2" spans="1:14">
      <c r="A335" s="196" t="s">
        <v>4472</v>
      </c>
      <c r="B335" s="179" t="s">
        <v>3809</v>
      </c>
      <c r="C335" s="196" t="s">
        <v>4159</v>
      </c>
      <c r="D335" s="179" t="s">
        <v>345</v>
      </c>
      <c r="E335" s="196">
        <v>1</v>
      </c>
      <c r="F335" s="196">
        <v>14000</v>
      </c>
      <c r="G335" s="206">
        <f t="shared" si="37"/>
        <v>14000</v>
      </c>
      <c r="H335" s="196"/>
      <c r="I335" s="196"/>
      <c r="J335" s="166">
        <f t="shared" si="40"/>
        <v>1</v>
      </c>
      <c r="K335" s="44">
        <f t="shared" si="38"/>
        <v>14000</v>
      </c>
      <c r="N335" s="44">
        <f t="shared" si="39"/>
        <v>1</v>
      </c>
    </row>
    <row r="336" s="44" customFormat="1" hidden="1" customHeight="1" outlineLevel="2" spans="1:14">
      <c r="A336" s="196" t="s">
        <v>4473</v>
      </c>
      <c r="B336" s="179" t="s">
        <v>3951</v>
      </c>
      <c r="C336" s="266" t="s">
        <v>4161</v>
      </c>
      <c r="D336" s="179" t="s">
        <v>345</v>
      </c>
      <c r="E336" s="196">
        <v>1</v>
      </c>
      <c r="F336" s="196">
        <v>20700</v>
      </c>
      <c r="G336" s="206">
        <f t="shared" si="37"/>
        <v>20700</v>
      </c>
      <c r="H336" s="196"/>
      <c r="I336" s="196"/>
      <c r="J336" s="166">
        <f t="shared" si="40"/>
        <v>1</v>
      </c>
      <c r="K336" s="44">
        <f t="shared" si="38"/>
        <v>20700</v>
      </c>
      <c r="N336" s="44">
        <f t="shared" si="39"/>
        <v>1</v>
      </c>
    </row>
    <row r="337" s="44" customFormat="1" hidden="1" customHeight="1" outlineLevel="2" spans="1:14">
      <c r="A337" s="196" t="s">
        <v>4474</v>
      </c>
      <c r="B337" s="179" t="s">
        <v>4108</v>
      </c>
      <c r="C337" s="266" t="s">
        <v>4163</v>
      </c>
      <c r="D337" s="179" t="s">
        <v>345</v>
      </c>
      <c r="E337" s="196">
        <v>1</v>
      </c>
      <c r="F337" s="196">
        <v>1960</v>
      </c>
      <c r="G337" s="206">
        <f t="shared" si="37"/>
        <v>1960</v>
      </c>
      <c r="H337" s="196"/>
      <c r="I337" s="196"/>
      <c r="J337" s="166">
        <f t="shared" si="40"/>
        <v>1</v>
      </c>
      <c r="K337" s="44">
        <f t="shared" si="38"/>
        <v>1960</v>
      </c>
      <c r="N337" s="44">
        <f t="shared" si="39"/>
        <v>1</v>
      </c>
    </row>
    <row r="338" s="44" customFormat="1" hidden="1" customHeight="1" outlineLevel="2" spans="1:14">
      <c r="A338" s="196" t="s">
        <v>4475</v>
      </c>
      <c r="B338" s="179" t="s">
        <v>4095</v>
      </c>
      <c r="C338" s="266" t="s">
        <v>4165</v>
      </c>
      <c r="D338" s="179" t="s">
        <v>345</v>
      </c>
      <c r="E338" s="196">
        <v>1</v>
      </c>
      <c r="F338" s="196">
        <v>8900</v>
      </c>
      <c r="G338" s="206">
        <f t="shared" si="37"/>
        <v>8900</v>
      </c>
      <c r="H338" s="196"/>
      <c r="I338" s="196"/>
      <c r="J338" s="166">
        <f t="shared" si="40"/>
        <v>1</v>
      </c>
      <c r="K338" s="44">
        <f t="shared" si="38"/>
        <v>8900</v>
      </c>
      <c r="N338" s="44">
        <f t="shared" si="39"/>
        <v>1</v>
      </c>
    </row>
    <row r="339" s="44" customFormat="1" hidden="1" customHeight="1" outlineLevel="2" spans="1:14">
      <c r="A339" s="196" t="s">
        <v>4476</v>
      </c>
      <c r="B339" s="179" t="s">
        <v>4074</v>
      </c>
      <c r="C339" s="266" t="s">
        <v>4118</v>
      </c>
      <c r="D339" s="179" t="s">
        <v>345</v>
      </c>
      <c r="E339" s="196">
        <v>1</v>
      </c>
      <c r="F339" s="196">
        <v>10620</v>
      </c>
      <c r="G339" s="206">
        <f t="shared" si="37"/>
        <v>10620</v>
      </c>
      <c r="H339" s="196"/>
      <c r="I339" s="196"/>
      <c r="J339" s="166">
        <f t="shared" si="40"/>
        <v>1</v>
      </c>
      <c r="K339" s="44">
        <f t="shared" si="38"/>
        <v>10620</v>
      </c>
      <c r="N339" s="44">
        <f t="shared" si="39"/>
        <v>1</v>
      </c>
    </row>
    <row r="340" s="44" customFormat="1" hidden="1" customHeight="1" outlineLevel="2" spans="1:14">
      <c r="A340" s="196" t="s">
        <v>4477</v>
      </c>
      <c r="B340" s="179" t="s">
        <v>3884</v>
      </c>
      <c r="C340" s="266" t="s">
        <v>4168</v>
      </c>
      <c r="D340" s="179" t="s">
        <v>345</v>
      </c>
      <c r="E340" s="196">
        <v>1</v>
      </c>
      <c r="F340" s="196">
        <v>24400</v>
      </c>
      <c r="G340" s="206">
        <f t="shared" si="37"/>
        <v>24400</v>
      </c>
      <c r="H340" s="196"/>
      <c r="I340" s="196"/>
      <c r="J340" s="166">
        <f t="shared" si="40"/>
        <v>1</v>
      </c>
      <c r="K340" s="44">
        <f t="shared" si="38"/>
        <v>24400</v>
      </c>
      <c r="N340" s="44">
        <f t="shared" si="39"/>
        <v>1</v>
      </c>
    </row>
    <row r="341" s="44" customFormat="1" hidden="1" customHeight="1" outlineLevel="2" spans="1:14">
      <c r="A341" s="196" t="s">
        <v>4478</v>
      </c>
      <c r="B341" s="179" t="s">
        <v>3920</v>
      </c>
      <c r="C341" s="266" t="s">
        <v>330</v>
      </c>
      <c r="D341" s="179" t="s">
        <v>345</v>
      </c>
      <c r="E341" s="196">
        <v>1</v>
      </c>
      <c r="F341" s="196">
        <v>330</v>
      </c>
      <c r="G341" s="206">
        <f t="shared" si="37"/>
        <v>330</v>
      </c>
      <c r="H341" s="196"/>
      <c r="I341" s="196"/>
      <c r="J341" s="166">
        <f t="shared" si="40"/>
        <v>1</v>
      </c>
      <c r="K341" s="44">
        <f t="shared" si="38"/>
        <v>330</v>
      </c>
      <c r="N341" s="44">
        <f t="shared" si="39"/>
        <v>1</v>
      </c>
    </row>
    <row r="342" s="44" customFormat="1" hidden="1" customHeight="1" outlineLevel="2" spans="1:14">
      <c r="A342" s="196" t="s">
        <v>4479</v>
      </c>
      <c r="B342" s="179" t="s">
        <v>3932</v>
      </c>
      <c r="C342" s="266" t="s">
        <v>330</v>
      </c>
      <c r="D342" s="179" t="s">
        <v>345</v>
      </c>
      <c r="E342" s="196">
        <v>1</v>
      </c>
      <c r="F342" s="196">
        <v>8500</v>
      </c>
      <c r="G342" s="206">
        <f t="shared" si="37"/>
        <v>8500</v>
      </c>
      <c r="H342" s="196"/>
      <c r="I342" s="196"/>
      <c r="J342" s="166">
        <f t="shared" si="40"/>
        <v>1</v>
      </c>
      <c r="K342" s="44">
        <f t="shared" si="38"/>
        <v>8500</v>
      </c>
      <c r="N342" s="44">
        <f t="shared" si="39"/>
        <v>1</v>
      </c>
    </row>
    <row r="343" s="44" customFormat="1" hidden="1" customHeight="1" outlineLevel="2" spans="1:14">
      <c r="A343" s="196" t="s">
        <v>4480</v>
      </c>
      <c r="B343" s="179" t="s">
        <v>3448</v>
      </c>
      <c r="C343" s="196" t="s">
        <v>3449</v>
      </c>
      <c r="D343" s="179" t="s">
        <v>345</v>
      </c>
      <c r="E343" s="196">
        <v>1</v>
      </c>
      <c r="F343" s="196">
        <v>4500</v>
      </c>
      <c r="G343" s="206">
        <f t="shared" si="37"/>
        <v>4500</v>
      </c>
      <c r="H343" s="196"/>
      <c r="I343" s="196"/>
      <c r="J343" s="166">
        <f t="shared" si="40"/>
        <v>1</v>
      </c>
      <c r="K343" s="44">
        <f t="shared" si="38"/>
        <v>4500</v>
      </c>
      <c r="N343" s="44">
        <f t="shared" si="39"/>
        <v>1</v>
      </c>
    </row>
    <row r="344" s="44" customFormat="1" hidden="1" customHeight="1" outlineLevel="2" spans="1:14">
      <c r="A344" s="196" t="s">
        <v>4481</v>
      </c>
      <c r="B344" s="179" t="s">
        <v>3457</v>
      </c>
      <c r="C344" s="196" t="s">
        <v>3458</v>
      </c>
      <c r="D344" s="179" t="s">
        <v>345</v>
      </c>
      <c r="E344" s="196">
        <v>1</v>
      </c>
      <c r="F344" s="196">
        <v>3300</v>
      </c>
      <c r="G344" s="206">
        <f t="shared" si="37"/>
        <v>3300</v>
      </c>
      <c r="H344" s="196"/>
      <c r="I344" s="196"/>
      <c r="J344" s="166">
        <f t="shared" si="40"/>
        <v>1</v>
      </c>
      <c r="K344" s="44">
        <f t="shared" si="38"/>
        <v>3300</v>
      </c>
      <c r="N344" s="44">
        <f t="shared" si="39"/>
        <v>1</v>
      </c>
    </row>
    <row r="345" s="761" customFormat="1" hidden="1" customHeight="1" outlineLevel="2" spans="1:14">
      <c r="A345" s="142"/>
      <c r="B345" s="142" t="s">
        <v>4482</v>
      </c>
      <c r="C345" s="142"/>
      <c r="D345" s="142"/>
      <c r="E345" s="142">
        <v>0</v>
      </c>
      <c r="F345" s="142"/>
      <c r="G345" s="206"/>
      <c r="H345" s="245" t="s">
        <v>4444</v>
      </c>
      <c r="I345" s="245" t="s">
        <v>762</v>
      </c>
      <c r="J345" s="166">
        <f t="shared" si="40"/>
        <v>0</v>
      </c>
      <c r="K345" s="44">
        <f t="shared" si="38"/>
        <v>0</v>
      </c>
      <c r="N345" s="44">
        <f t="shared" si="39"/>
        <v>0</v>
      </c>
    </row>
    <row r="346" s="44" customFormat="1" hidden="1" customHeight="1" outlineLevel="2" spans="1:14">
      <c r="A346" s="196" t="s">
        <v>4483</v>
      </c>
      <c r="B346" s="179" t="s">
        <v>3688</v>
      </c>
      <c r="C346" s="196" t="s">
        <v>3689</v>
      </c>
      <c r="D346" s="179" t="s">
        <v>345</v>
      </c>
      <c r="E346" s="196">
        <v>1</v>
      </c>
      <c r="F346" s="196">
        <v>540</v>
      </c>
      <c r="G346" s="206">
        <f xml:space="preserve">E346*F346</f>
        <v>540</v>
      </c>
      <c r="H346" s="179" t="s">
        <v>4444</v>
      </c>
      <c r="I346" s="196"/>
      <c r="J346" s="166">
        <f t="shared" si="40"/>
        <v>1</v>
      </c>
      <c r="K346" s="44">
        <f t="shared" si="38"/>
        <v>540</v>
      </c>
      <c r="N346" s="44">
        <f t="shared" si="39"/>
        <v>1</v>
      </c>
    </row>
    <row r="347" s="44" customFormat="1" hidden="1" customHeight="1" outlineLevel="2" spans="1:14">
      <c r="A347" s="196" t="s">
        <v>4484</v>
      </c>
      <c r="B347" s="179" t="s">
        <v>3450</v>
      </c>
      <c r="C347" s="196" t="s">
        <v>3451</v>
      </c>
      <c r="D347" s="179" t="s">
        <v>345</v>
      </c>
      <c r="E347" s="196">
        <v>1</v>
      </c>
      <c r="F347" s="196">
        <v>3200</v>
      </c>
      <c r="G347" s="206">
        <f xml:space="preserve">E347*F347</f>
        <v>3200</v>
      </c>
      <c r="H347" s="179" t="s">
        <v>4444</v>
      </c>
      <c r="I347" s="179" t="s">
        <v>762</v>
      </c>
      <c r="J347" s="166">
        <v>1</v>
      </c>
      <c r="K347" s="44">
        <f t="shared" si="38"/>
        <v>3200</v>
      </c>
      <c r="N347" s="44">
        <f t="shared" si="39"/>
        <v>1</v>
      </c>
    </row>
    <row r="348" s="44" customFormat="1" hidden="1" customHeight="1" outlineLevel="2" spans="1:14">
      <c r="A348" s="196" t="s">
        <v>4485</v>
      </c>
      <c r="B348" s="179" t="s">
        <v>3450</v>
      </c>
      <c r="C348" s="196" t="s">
        <v>3452</v>
      </c>
      <c r="D348" s="179" t="s">
        <v>345</v>
      </c>
      <c r="E348" s="196">
        <v>1</v>
      </c>
      <c r="F348" s="196">
        <v>2800</v>
      </c>
      <c r="G348" s="206">
        <f xml:space="preserve">E348*F348</f>
        <v>2800</v>
      </c>
      <c r="H348" s="179" t="s">
        <v>4444</v>
      </c>
      <c r="I348" s="179" t="s">
        <v>762</v>
      </c>
      <c r="J348" s="166">
        <f t="shared" ref="J348:J384" si="41" xml:space="preserve">ROUND(E348/1200*600,0)</f>
        <v>1</v>
      </c>
      <c r="K348" s="44">
        <f t="shared" si="38"/>
        <v>2800</v>
      </c>
      <c r="N348" s="44">
        <f t="shared" si="39"/>
        <v>1</v>
      </c>
    </row>
    <row r="349" s="761" customFormat="1" hidden="1" customHeight="1" outlineLevel="2" spans="1:14">
      <c r="A349" s="142"/>
      <c r="B349" s="142" t="s">
        <v>4486</v>
      </c>
      <c r="C349" s="142"/>
      <c r="D349" s="142"/>
      <c r="E349" s="142">
        <v>0</v>
      </c>
      <c r="F349" s="142"/>
      <c r="G349" s="206"/>
      <c r="H349" s="245" t="s">
        <v>4444</v>
      </c>
      <c r="I349" s="245" t="s">
        <v>762</v>
      </c>
      <c r="J349" s="166">
        <f t="shared" si="41"/>
        <v>0</v>
      </c>
      <c r="K349" s="44">
        <f t="shared" si="38"/>
        <v>0</v>
      </c>
      <c r="N349" s="44">
        <f t="shared" si="39"/>
        <v>0</v>
      </c>
    </row>
    <row r="350" s="44" customFormat="1" hidden="1" customHeight="1" outlineLevel="2" spans="1:14">
      <c r="A350" s="196" t="s">
        <v>4487</v>
      </c>
      <c r="B350" s="179" t="s">
        <v>3688</v>
      </c>
      <c r="C350" s="196" t="s">
        <v>3689</v>
      </c>
      <c r="D350" s="179" t="s">
        <v>345</v>
      </c>
      <c r="E350" s="196">
        <v>1</v>
      </c>
      <c r="F350" s="196">
        <v>540</v>
      </c>
      <c r="G350" s="206">
        <f t="shared" ref="G350:G358" si="42" xml:space="preserve">E350*F350</f>
        <v>540</v>
      </c>
      <c r="H350" s="196"/>
      <c r="I350" s="196"/>
      <c r="J350" s="166">
        <f t="shared" si="41"/>
        <v>1</v>
      </c>
      <c r="K350" s="44">
        <f t="shared" si="38"/>
        <v>540</v>
      </c>
      <c r="N350" s="44">
        <f t="shared" si="39"/>
        <v>1</v>
      </c>
    </row>
    <row r="351" s="44" customFormat="1" hidden="1" customHeight="1" outlineLevel="2" spans="1:14">
      <c r="A351" s="196" t="s">
        <v>4488</v>
      </c>
      <c r="B351" s="179" t="s">
        <v>3390</v>
      </c>
      <c r="C351" s="196" t="s">
        <v>3391</v>
      </c>
      <c r="D351" s="179" t="s">
        <v>345</v>
      </c>
      <c r="E351" s="196">
        <v>1</v>
      </c>
      <c r="F351" s="196">
        <v>2700</v>
      </c>
      <c r="G351" s="206">
        <f t="shared" si="42"/>
        <v>2700</v>
      </c>
      <c r="H351" s="179" t="s">
        <v>4444</v>
      </c>
      <c r="I351" s="179" t="s">
        <v>762</v>
      </c>
      <c r="J351" s="166">
        <f t="shared" si="41"/>
        <v>1</v>
      </c>
      <c r="K351" s="44">
        <f t="shared" si="38"/>
        <v>2700</v>
      </c>
      <c r="N351" s="44">
        <f t="shared" si="39"/>
        <v>1</v>
      </c>
    </row>
    <row r="352" s="44" customFormat="1" hidden="1" customHeight="1" outlineLevel="2" spans="1:14">
      <c r="A352" s="196" t="s">
        <v>4489</v>
      </c>
      <c r="B352" s="179" t="s">
        <v>3457</v>
      </c>
      <c r="C352" s="196" t="s">
        <v>3458</v>
      </c>
      <c r="D352" s="179" t="s">
        <v>345</v>
      </c>
      <c r="E352" s="196">
        <v>1</v>
      </c>
      <c r="F352" s="196">
        <v>3300</v>
      </c>
      <c r="G352" s="206">
        <f t="shared" si="42"/>
        <v>3300</v>
      </c>
      <c r="H352" s="179" t="s">
        <v>4444</v>
      </c>
      <c r="I352" s="179" t="s">
        <v>762</v>
      </c>
      <c r="J352" s="166">
        <f t="shared" si="41"/>
        <v>1</v>
      </c>
      <c r="K352" s="44">
        <f t="shared" si="38"/>
        <v>3300</v>
      </c>
      <c r="N352" s="44">
        <f t="shared" si="39"/>
        <v>1</v>
      </c>
    </row>
    <row r="353" s="44" customFormat="1" hidden="1" customHeight="1" outlineLevel="2" spans="1:14">
      <c r="A353" s="196" t="s">
        <v>4490</v>
      </c>
      <c r="B353" s="179" t="s">
        <v>3300</v>
      </c>
      <c r="C353" s="196" t="s">
        <v>3308</v>
      </c>
      <c r="D353" s="179" t="s">
        <v>345</v>
      </c>
      <c r="E353" s="196">
        <v>1</v>
      </c>
      <c r="F353" s="196">
        <v>6030</v>
      </c>
      <c r="G353" s="206">
        <f t="shared" si="42"/>
        <v>6030</v>
      </c>
      <c r="H353" s="179" t="s">
        <v>4444</v>
      </c>
      <c r="I353" s="179" t="s">
        <v>762</v>
      </c>
      <c r="J353" s="166">
        <f t="shared" si="41"/>
        <v>1</v>
      </c>
      <c r="K353" s="44">
        <f t="shared" si="38"/>
        <v>6030</v>
      </c>
      <c r="N353" s="44">
        <f t="shared" si="39"/>
        <v>1</v>
      </c>
    </row>
    <row r="354" s="44" customFormat="1" hidden="1" customHeight="1" outlineLevel="2" spans="1:14">
      <c r="A354" s="196" t="s">
        <v>4491</v>
      </c>
      <c r="B354" s="179" t="s">
        <v>3406</v>
      </c>
      <c r="C354" s="196" t="s">
        <v>3410</v>
      </c>
      <c r="D354" s="179" t="s">
        <v>345</v>
      </c>
      <c r="E354" s="196">
        <v>1</v>
      </c>
      <c r="F354" s="196">
        <v>1305</v>
      </c>
      <c r="G354" s="206">
        <f t="shared" si="42"/>
        <v>1305</v>
      </c>
      <c r="H354" s="179" t="s">
        <v>4444</v>
      </c>
      <c r="I354" s="179" t="s">
        <v>762</v>
      </c>
      <c r="J354" s="166">
        <f t="shared" si="41"/>
        <v>1</v>
      </c>
      <c r="K354" s="44">
        <f t="shared" si="38"/>
        <v>1305</v>
      </c>
      <c r="N354" s="44">
        <f t="shared" si="39"/>
        <v>1</v>
      </c>
    </row>
    <row r="355" s="44" customFormat="1" hidden="1" customHeight="1" outlineLevel="2" spans="1:14">
      <c r="A355" s="196" t="s">
        <v>4492</v>
      </c>
      <c r="B355" s="179" t="s">
        <v>3588</v>
      </c>
      <c r="C355" s="196" t="s">
        <v>3601</v>
      </c>
      <c r="D355" s="179" t="s">
        <v>345</v>
      </c>
      <c r="E355" s="196">
        <v>1</v>
      </c>
      <c r="F355" s="196">
        <v>5520</v>
      </c>
      <c r="G355" s="206">
        <f t="shared" si="42"/>
        <v>5520</v>
      </c>
      <c r="H355" s="179" t="s">
        <v>4444</v>
      </c>
      <c r="I355" s="179" t="s">
        <v>762</v>
      </c>
      <c r="J355" s="166">
        <f t="shared" si="41"/>
        <v>1</v>
      </c>
      <c r="K355" s="44">
        <f t="shared" si="38"/>
        <v>5520</v>
      </c>
      <c r="N355" s="44">
        <f t="shared" si="39"/>
        <v>1</v>
      </c>
    </row>
    <row r="356" s="44" customFormat="1" hidden="1" customHeight="1" outlineLevel="2" spans="1:14">
      <c r="A356" s="196" t="s">
        <v>4493</v>
      </c>
      <c r="B356" s="179" t="s">
        <v>3588</v>
      </c>
      <c r="C356" s="196" t="s">
        <v>3589</v>
      </c>
      <c r="D356" s="179" t="s">
        <v>345</v>
      </c>
      <c r="E356" s="196">
        <v>1</v>
      </c>
      <c r="F356" s="196">
        <v>6080</v>
      </c>
      <c r="G356" s="206">
        <f t="shared" si="42"/>
        <v>6080</v>
      </c>
      <c r="H356" s="179" t="s">
        <v>4444</v>
      </c>
      <c r="I356" s="179" t="s">
        <v>762</v>
      </c>
      <c r="J356" s="166">
        <f t="shared" si="41"/>
        <v>1</v>
      </c>
      <c r="K356" s="44">
        <f t="shared" si="38"/>
        <v>6080</v>
      </c>
      <c r="N356" s="44">
        <f t="shared" si="39"/>
        <v>1</v>
      </c>
    </row>
    <row r="357" s="44" customFormat="1" hidden="1" customHeight="1" outlineLevel="2" spans="1:14">
      <c r="A357" s="196" t="s">
        <v>4494</v>
      </c>
      <c r="B357" s="179" t="s">
        <v>3413</v>
      </c>
      <c r="C357" s="196" t="s">
        <v>3414</v>
      </c>
      <c r="D357" s="179" t="s">
        <v>345</v>
      </c>
      <c r="E357" s="196">
        <v>1</v>
      </c>
      <c r="F357" s="196">
        <v>3520</v>
      </c>
      <c r="G357" s="206">
        <f t="shared" si="42"/>
        <v>3520</v>
      </c>
      <c r="H357" s="179" t="s">
        <v>4444</v>
      </c>
      <c r="I357" s="179" t="s">
        <v>762</v>
      </c>
      <c r="J357" s="166">
        <f t="shared" si="41"/>
        <v>1</v>
      </c>
      <c r="K357" s="44">
        <f t="shared" si="38"/>
        <v>3520</v>
      </c>
      <c r="N357" s="44">
        <f t="shared" si="39"/>
        <v>1</v>
      </c>
    </row>
    <row r="358" s="44" customFormat="1" hidden="1" customHeight="1" outlineLevel="2" spans="1:14">
      <c r="A358" s="196" t="s">
        <v>4495</v>
      </c>
      <c r="B358" s="179" t="s">
        <v>4154</v>
      </c>
      <c r="C358" s="196" t="s">
        <v>3697</v>
      </c>
      <c r="D358" s="179" t="s">
        <v>345</v>
      </c>
      <c r="E358" s="196">
        <v>1</v>
      </c>
      <c r="F358" s="196">
        <v>480</v>
      </c>
      <c r="G358" s="206">
        <f t="shared" si="42"/>
        <v>480</v>
      </c>
      <c r="H358" s="179" t="s">
        <v>4444</v>
      </c>
      <c r="I358" s="179" t="s">
        <v>762</v>
      </c>
      <c r="J358" s="166">
        <f t="shared" si="41"/>
        <v>1</v>
      </c>
      <c r="K358" s="44">
        <f t="shared" si="38"/>
        <v>480</v>
      </c>
      <c r="N358" s="44">
        <f t="shared" si="39"/>
        <v>1</v>
      </c>
    </row>
    <row r="359" s="761" customFormat="1" hidden="1" customHeight="1" outlineLevel="2" spans="1:14">
      <c r="A359" s="142"/>
      <c r="B359" s="142" t="s">
        <v>4496</v>
      </c>
      <c r="C359" s="142"/>
      <c r="D359" s="142"/>
      <c r="E359" s="142">
        <v>0</v>
      </c>
      <c r="F359" s="142"/>
      <c r="G359" s="206"/>
      <c r="H359" s="245" t="s">
        <v>4444</v>
      </c>
      <c r="I359" s="245" t="s">
        <v>762</v>
      </c>
      <c r="J359" s="166">
        <f t="shared" si="41"/>
        <v>0</v>
      </c>
      <c r="K359" s="44">
        <f t="shared" si="38"/>
        <v>0</v>
      </c>
      <c r="N359" s="44">
        <f t="shared" si="39"/>
        <v>0</v>
      </c>
    </row>
    <row r="360" s="44" customFormat="1" hidden="1" customHeight="1" outlineLevel="2" spans="1:14">
      <c r="A360" s="196" t="s">
        <v>4497</v>
      </c>
      <c r="B360" s="179" t="s">
        <v>3688</v>
      </c>
      <c r="C360" s="196" t="s">
        <v>3689</v>
      </c>
      <c r="D360" s="179" t="s">
        <v>345</v>
      </c>
      <c r="E360" s="196">
        <v>2</v>
      </c>
      <c r="F360" s="196">
        <v>540</v>
      </c>
      <c r="G360" s="206">
        <f t="shared" ref="G360:G365" si="43" xml:space="preserve">E360*F360</f>
        <v>1080</v>
      </c>
      <c r="H360" s="196"/>
      <c r="I360" s="196"/>
      <c r="J360" s="166">
        <f t="shared" si="41"/>
        <v>1</v>
      </c>
      <c r="K360" s="44">
        <f t="shared" si="38"/>
        <v>540</v>
      </c>
      <c r="N360" s="44">
        <f t="shared" si="39"/>
        <v>1</v>
      </c>
    </row>
    <row r="361" s="44" customFormat="1" hidden="1" customHeight="1" outlineLevel="2" spans="1:14">
      <c r="A361" s="196" t="s">
        <v>4498</v>
      </c>
      <c r="B361" s="179" t="s">
        <v>3385</v>
      </c>
      <c r="C361" s="196" t="s">
        <v>3389</v>
      </c>
      <c r="D361" s="179" t="s">
        <v>345</v>
      </c>
      <c r="E361" s="196">
        <v>2</v>
      </c>
      <c r="F361" s="196">
        <v>1200</v>
      </c>
      <c r="G361" s="206">
        <f t="shared" si="43"/>
        <v>2400</v>
      </c>
      <c r="H361" s="179" t="s">
        <v>4444</v>
      </c>
      <c r="I361" s="179" t="s">
        <v>762</v>
      </c>
      <c r="J361" s="166">
        <f t="shared" si="41"/>
        <v>1</v>
      </c>
      <c r="K361" s="44">
        <f t="shared" si="38"/>
        <v>1200</v>
      </c>
      <c r="N361" s="44">
        <f t="shared" si="39"/>
        <v>1</v>
      </c>
    </row>
    <row r="362" s="44" customFormat="1" hidden="1" customHeight="1" outlineLevel="2" spans="1:14">
      <c r="A362" s="196" t="s">
        <v>4499</v>
      </c>
      <c r="B362" s="179" t="s">
        <v>3698</v>
      </c>
      <c r="C362" s="196" t="s">
        <v>3699</v>
      </c>
      <c r="D362" s="179" t="s">
        <v>345</v>
      </c>
      <c r="E362" s="196">
        <v>1</v>
      </c>
      <c r="F362" s="196">
        <v>28000</v>
      </c>
      <c r="G362" s="206">
        <f t="shared" si="43"/>
        <v>28000</v>
      </c>
      <c r="H362" s="179" t="s">
        <v>4444</v>
      </c>
      <c r="I362" s="179" t="s">
        <v>762</v>
      </c>
      <c r="J362" s="166">
        <f t="shared" si="41"/>
        <v>1</v>
      </c>
      <c r="K362" s="44">
        <f t="shared" si="38"/>
        <v>28000</v>
      </c>
      <c r="N362" s="44">
        <f t="shared" si="39"/>
        <v>1</v>
      </c>
    </row>
    <row r="363" s="44" customFormat="1" hidden="1" customHeight="1" outlineLevel="2" spans="1:14">
      <c r="A363" s="196" t="s">
        <v>4500</v>
      </c>
      <c r="B363" s="179" t="s">
        <v>3397</v>
      </c>
      <c r="C363" s="196" t="s">
        <v>3398</v>
      </c>
      <c r="D363" s="179" t="s">
        <v>345</v>
      </c>
      <c r="E363" s="196">
        <v>1</v>
      </c>
      <c r="F363" s="196">
        <v>2700</v>
      </c>
      <c r="G363" s="206">
        <f t="shared" si="43"/>
        <v>2700</v>
      </c>
      <c r="H363" s="179" t="s">
        <v>4444</v>
      </c>
      <c r="I363" s="179" t="s">
        <v>762</v>
      </c>
      <c r="J363" s="166">
        <f t="shared" si="41"/>
        <v>1</v>
      </c>
      <c r="K363" s="44">
        <f t="shared" si="38"/>
        <v>2700</v>
      </c>
      <c r="N363" s="44">
        <f t="shared" si="39"/>
        <v>1</v>
      </c>
    </row>
    <row r="364" s="44" customFormat="1" hidden="1" customHeight="1" outlineLevel="2" spans="1:14">
      <c r="A364" s="196" t="s">
        <v>4501</v>
      </c>
      <c r="B364" s="179" t="s">
        <v>3390</v>
      </c>
      <c r="C364" s="196" t="s">
        <v>3391</v>
      </c>
      <c r="D364" s="179" t="s">
        <v>345</v>
      </c>
      <c r="E364" s="196">
        <v>1</v>
      </c>
      <c r="F364" s="196">
        <v>2700</v>
      </c>
      <c r="G364" s="206">
        <f t="shared" si="43"/>
        <v>2700</v>
      </c>
      <c r="H364" s="179" t="s">
        <v>4444</v>
      </c>
      <c r="I364" s="179" t="s">
        <v>762</v>
      </c>
      <c r="J364" s="166">
        <f t="shared" si="41"/>
        <v>1</v>
      </c>
      <c r="K364" s="44">
        <f t="shared" si="38"/>
        <v>2700</v>
      </c>
      <c r="N364" s="44">
        <f t="shared" si="39"/>
        <v>1</v>
      </c>
    </row>
    <row r="365" s="44" customFormat="1" hidden="1" customHeight="1" outlineLevel="2" spans="1:14">
      <c r="A365" s="196" t="s">
        <v>4502</v>
      </c>
      <c r="B365" s="179" t="s">
        <v>4154</v>
      </c>
      <c r="C365" s="196" t="s">
        <v>3697</v>
      </c>
      <c r="D365" s="179" t="s">
        <v>345</v>
      </c>
      <c r="E365" s="196">
        <v>3</v>
      </c>
      <c r="F365" s="196">
        <v>480</v>
      </c>
      <c r="G365" s="206">
        <f t="shared" si="43"/>
        <v>1440</v>
      </c>
      <c r="H365" s="179" t="s">
        <v>4444</v>
      </c>
      <c r="I365" s="179" t="s">
        <v>762</v>
      </c>
      <c r="J365" s="166">
        <f t="shared" si="41"/>
        <v>2</v>
      </c>
      <c r="K365" s="44">
        <f t="shared" si="38"/>
        <v>960</v>
      </c>
      <c r="N365" s="44">
        <f t="shared" si="39"/>
        <v>2</v>
      </c>
    </row>
    <row r="366" s="761" customFormat="1" hidden="1" customHeight="1" outlineLevel="2" spans="1:14">
      <c r="A366" s="142"/>
      <c r="B366" s="142" t="s">
        <v>4503</v>
      </c>
      <c r="C366" s="142"/>
      <c r="D366" s="142"/>
      <c r="E366" s="142">
        <v>0</v>
      </c>
      <c r="F366" s="142"/>
      <c r="G366" s="206"/>
      <c r="H366" s="245" t="s">
        <v>4444</v>
      </c>
      <c r="I366" s="245" t="s">
        <v>762</v>
      </c>
      <c r="J366" s="166">
        <f t="shared" si="41"/>
        <v>0</v>
      </c>
      <c r="K366" s="44">
        <f t="shared" si="38"/>
        <v>0</v>
      </c>
      <c r="N366" s="44">
        <f t="shared" si="39"/>
        <v>0</v>
      </c>
    </row>
    <row r="367" s="44" customFormat="1" hidden="1" customHeight="1" outlineLevel="2" spans="1:14">
      <c r="A367" s="196" t="s">
        <v>4504</v>
      </c>
      <c r="B367" s="179" t="s">
        <v>3688</v>
      </c>
      <c r="C367" s="196" t="s">
        <v>3689</v>
      </c>
      <c r="D367" s="179" t="s">
        <v>345</v>
      </c>
      <c r="E367" s="196">
        <v>1</v>
      </c>
      <c r="F367" s="196">
        <v>540</v>
      </c>
      <c r="G367" s="206">
        <f xml:space="preserve">E367*F367</f>
        <v>540</v>
      </c>
      <c r="H367" s="196"/>
      <c r="I367" s="196"/>
      <c r="J367" s="166">
        <f t="shared" si="41"/>
        <v>1</v>
      </c>
      <c r="K367" s="44">
        <f t="shared" si="38"/>
        <v>540</v>
      </c>
      <c r="N367" s="44">
        <f t="shared" si="39"/>
        <v>1</v>
      </c>
    </row>
    <row r="368" s="44" customFormat="1" hidden="1" customHeight="1" outlineLevel="2" spans="1:14">
      <c r="A368" s="196" t="s">
        <v>4505</v>
      </c>
      <c r="B368" s="179" t="s">
        <v>3290</v>
      </c>
      <c r="C368" s="196" t="s">
        <v>3291</v>
      </c>
      <c r="D368" s="179" t="s">
        <v>345</v>
      </c>
      <c r="E368" s="196">
        <v>1</v>
      </c>
      <c r="F368" s="196">
        <v>3600</v>
      </c>
      <c r="G368" s="206">
        <f xml:space="preserve">E368*F368</f>
        <v>3600</v>
      </c>
      <c r="H368" s="179" t="s">
        <v>4444</v>
      </c>
      <c r="I368" s="179" t="s">
        <v>762</v>
      </c>
      <c r="J368" s="166">
        <f t="shared" si="41"/>
        <v>1</v>
      </c>
      <c r="K368" s="44">
        <f t="shared" si="38"/>
        <v>3600</v>
      </c>
      <c r="N368" s="44">
        <f t="shared" si="39"/>
        <v>1</v>
      </c>
    </row>
    <row r="369" s="44" customFormat="1" hidden="1" customHeight="1" outlineLevel="2" spans="1:14">
      <c r="A369" s="196" t="s">
        <v>4506</v>
      </c>
      <c r="B369" s="179" t="s">
        <v>4154</v>
      </c>
      <c r="C369" s="196" t="s">
        <v>3697</v>
      </c>
      <c r="D369" s="179" t="s">
        <v>345</v>
      </c>
      <c r="E369" s="196">
        <v>1</v>
      </c>
      <c r="F369" s="196">
        <v>480</v>
      </c>
      <c r="G369" s="206">
        <f xml:space="preserve">E369*F369</f>
        <v>480</v>
      </c>
      <c r="H369" s="179" t="s">
        <v>4444</v>
      </c>
      <c r="I369" s="179" t="s">
        <v>762</v>
      </c>
      <c r="J369" s="166">
        <f t="shared" si="41"/>
        <v>1</v>
      </c>
      <c r="K369" s="44">
        <f t="shared" si="38"/>
        <v>480</v>
      </c>
      <c r="N369" s="44">
        <f t="shared" si="39"/>
        <v>1</v>
      </c>
    </row>
    <row r="370" s="44" customFormat="1" hidden="1" customHeight="1" outlineLevel="2" spans="1:14">
      <c r="A370" s="196" t="s">
        <v>4507</v>
      </c>
      <c r="B370" s="179" t="s">
        <v>3528</v>
      </c>
      <c r="C370" s="196" t="s">
        <v>3540</v>
      </c>
      <c r="D370" s="179" t="s">
        <v>345</v>
      </c>
      <c r="E370" s="196">
        <v>1</v>
      </c>
      <c r="F370" s="196">
        <v>2920</v>
      </c>
      <c r="G370" s="206">
        <f xml:space="preserve">E370*F370</f>
        <v>2920</v>
      </c>
      <c r="H370" s="179" t="s">
        <v>4444</v>
      </c>
      <c r="I370" s="179" t="s">
        <v>762</v>
      </c>
      <c r="J370" s="166">
        <f t="shared" si="41"/>
        <v>1</v>
      </c>
      <c r="K370" s="44">
        <f t="shared" si="38"/>
        <v>2920</v>
      </c>
      <c r="N370" s="44">
        <f t="shared" si="39"/>
        <v>1</v>
      </c>
    </row>
    <row r="371" s="44" customFormat="1" hidden="1" customHeight="1" outlineLevel="2" spans="1:14">
      <c r="A371" s="196" t="s">
        <v>4508</v>
      </c>
      <c r="B371" s="179" t="s">
        <v>3574</v>
      </c>
      <c r="C371" s="196" t="s">
        <v>3575</v>
      </c>
      <c r="D371" s="179" t="s">
        <v>345</v>
      </c>
      <c r="E371" s="196">
        <v>1</v>
      </c>
      <c r="F371" s="196">
        <v>8237.5</v>
      </c>
      <c r="G371" s="206">
        <f xml:space="preserve">E371*F371</f>
        <v>8237.5</v>
      </c>
      <c r="H371" s="179" t="s">
        <v>4444</v>
      </c>
      <c r="I371" s="179" t="s">
        <v>762</v>
      </c>
      <c r="J371" s="166">
        <f t="shared" si="41"/>
        <v>1</v>
      </c>
      <c r="K371" s="44">
        <f t="shared" si="38"/>
        <v>8237.5</v>
      </c>
      <c r="N371" s="44">
        <f t="shared" si="39"/>
        <v>1</v>
      </c>
    </row>
    <row r="372" s="761" customFormat="1" hidden="1" customHeight="1" outlineLevel="2" spans="1:14">
      <c r="A372" s="142"/>
      <c r="B372" s="142" t="s">
        <v>4509</v>
      </c>
      <c r="C372" s="142"/>
      <c r="D372" s="142"/>
      <c r="E372" s="142">
        <v>0</v>
      </c>
      <c r="F372" s="142"/>
      <c r="G372" s="206"/>
      <c r="H372" s="245" t="s">
        <v>4444</v>
      </c>
      <c r="I372" s="245" t="s">
        <v>762</v>
      </c>
      <c r="J372" s="166">
        <f t="shared" si="41"/>
        <v>0</v>
      </c>
      <c r="K372" s="44">
        <f t="shared" si="38"/>
        <v>0</v>
      </c>
      <c r="N372" s="44">
        <f t="shared" si="39"/>
        <v>0</v>
      </c>
    </row>
    <row r="373" s="44" customFormat="1" hidden="1" customHeight="1" outlineLevel="2" spans="1:14">
      <c r="A373" s="196" t="s">
        <v>4510</v>
      </c>
      <c r="B373" s="179" t="s">
        <v>3397</v>
      </c>
      <c r="C373" s="196" t="s">
        <v>3398</v>
      </c>
      <c r="D373" s="179" t="s">
        <v>345</v>
      </c>
      <c r="E373" s="196">
        <v>1</v>
      </c>
      <c r="F373" s="196">
        <v>2700</v>
      </c>
      <c r="G373" s="206">
        <f xml:space="preserve">E373*F373</f>
        <v>2700</v>
      </c>
      <c r="H373" s="196"/>
      <c r="I373" s="196"/>
      <c r="J373" s="166">
        <f t="shared" si="41"/>
        <v>1</v>
      </c>
      <c r="K373" s="44">
        <f t="shared" si="38"/>
        <v>2700</v>
      </c>
      <c r="N373" s="44">
        <f t="shared" si="39"/>
        <v>1</v>
      </c>
    </row>
    <row r="374" s="44" customFormat="1" hidden="1" customHeight="1" outlineLevel="2" spans="1:14">
      <c r="A374" s="196" t="s">
        <v>4511</v>
      </c>
      <c r="B374" s="179" t="s">
        <v>3688</v>
      </c>
      <c r="C374" s="196" t="s">
        <v>3689</v>
      </c>
      <c r="D374" s="179" t="s">
        <v>345</v>
      </c>
      <c r="E374" s="196">
        <v>1</v>
      </c>
      <c r="F374" s="196">
        <v>540</v>
      </c>
      <c r="G374" s="206">
        <f xml:space="preserve">E374*F374</f>
        <v>540</v>
      </c>
      <c r="H374" s="179" t="s">
        <v>4444</v>
      </c>
      <c r="I374" s="179" t="s">
        <v>762</v>
      </c>
      <c r="J374" s="166">
        <f t="shared" si="41"/>
        <v>1</v>
      </c>
      <c r="K374" s="44">
        <f t="shared" si="38"/>
        <v>540</v>
      </c>
      <c r="N374" s="44">
        <f t="shared" si="39"/>
        <v>1</v>
      </c>
    </row>
    <row r="375" s="44" customFormat="1" hidden="1" customHeight="1" outlineLevel="2" spans="1:14">
      <c r="A375" s="196" t="s">
        <v>4512</v>
      </c>
      <c r="B375" s="179" t="s">
        <v>4154</v>
      </c>
      <c r="C375" s="196" t="s">
        <v>3697</v>
      </c>
      <c r="D375" s="179" t="s">
        <v>345</v>
      </c>
      <c r="E375" s="196">
        <v>1</v>
      </c>
      <c r="F375" s="196">
        <v>480</v>
      </c>
      <c r="G375" s="206">
        <f xml:space="preserve">E375*F375</f>
        <v>480</v>
      </c>
      <c r="H375" s="179" t="s">
        <v>4444</v>
      </c>
      <c r="I375" s="179" t="s">
        <v>762</v>
      </c>
      <c r="J375" s="166">
        <f t="shared" si="41"/>
        <v>1</v>
      </c>
      <c r="K375" s="44">
        <f t="shared" si="38"/>
        <v>480</v>
      </c>
      <c r="N375" s="44">
        <f t="shared" si="39"/>
        <v>1</v>
      </c>
    </row>
    <row r="376" s="761" customFormat="1" hidden="1" customHeight="1" outlineLevel="2" spans="1:14">
      <c r="A376" s="142"/>
      <c r="B376" s="142" t="s">
        <v>4513</v>
      </c>
      <c r="C376" s="142"/>
      <c r="D376" s="142"/>
      <c r="E376" s="142">
        <v>0</v>
      </c>
      <c r="F376" s="142"/>
      <c r="G376" s="206"/>
      <c r="H376" s="245" t="s">
        <v>4444</v>
      </c>
      <c r="I376" s="245" t="s">
        <v>762</v>
      </c>
      <c r="J376" s="166">
        <f t="shared" si="41"/>
        <v>0</v>
      </c>
      <c r="K376" s="44">
        <f t="shared" si="38"/>
        <v>0</v>
      </c>
      <c r="N376" s="44">
        <f t="shared" si="39"/>
        <v>0</v>
      </c>
    </row>
    <row r="377" s="44" customFormat="1" hidden="1" customHeight="1" outlineLevel="2" spans="1:14">
      <c r="A377" s="196" t="s">
        <v>4514</v>
      </c>
      <c r="B377" s="179" t="s">
        <v>3688</v>
      </c>
      <c r="C377" s="196" t="s">
        <v>3689</v>
      </c>
      <c r="D377" s="179" t="s">
        <v>345</v>
      </c>
      <c r="E377" s="196">
        <v>1</v>
      </c>
      <c r="F377" s="196">
        <v>540</v>
      </c>
      <c r="G377" s="206">
        <f t="shared" ref="G377:G382" si="44" xml:space="preserve">E377*F377</f>
        <v>540</v>
      </c>
      <c r="H377" s="196"/>
      <c r="I377" s="196"/>
      <c r="J377" s="166">
        <f t="shared" si="41"/>
        <v>1</v>
      </c>
      <c r="K377" s="44">
        <f t="shared" si="38"/>
        <v>540</v>
      </c>
      <c r="N377" s="44">
        <f t="shared" si="39"/>
        <v>1</v>
      </c>
    </row>
    <row r="378" s="44" customFormat="1" hidden="1" customHeight="1" outlineLevel="2" spans="1:14">
      <c r="A378" s="196" t="s">
        <v>4515</v>
      </c>
      <c r="B378" s="179" t="s">
        <v>499</v>
      </c>
      <c r="C378" s="196" t="s">
        <v>3635</v>
      </c>
      <c r="D378" s="179" t="s">
        <v>345</v>
      </c>
      <c r="E378" s="196">
        <v>1</v>
      </c>
      <c r="F378" s="196">
        <v>2700</v>
      </c>
      <c r="G378" s="206">
        <f t="shared" si="44"/>
        <v>2700</v>
      </c>
      <c r="H378" s="179" t="s">
        <v>4444</v>
      </c>
      <c r="I378" s="179" t="s">
        <v>762</v>
      </c>
      <c r="J378" s="166">
        <f t="shared" si="41"/>
        <v>1</v>
      </c>
      <c r="K378" s="44">
        <f t="shared" si="38"/>
        <v>2700</v>
      </c>
      <c r="N378" s="44">
        <f t="shared" si="39"/>
        <v>1</v>
      </c>
    </row>
    <row r="379" s="44" customFormat="1" hidden="1" customHeight="1" outlineLevel="2" spans="1:14">
      <c r="A379" s="196" t="s">
        <v>4516</v>
      </c>
      <c r="B379" s="179" t="s">
        <v>3636</v>
      </c>
      <c r="C379" s="196" t="s">
        <v>3637</v>
      </c>
      <c r="D379" s="179" t="s">
        <v>345</v>
      </c>
      <c r="E379" s="196">
        <v>1</v>
      </c>
      <c r="F379" s="196">
        <v>3600</v>
      </c>
      <c r="G379" s="206">
        <f t="shared" si="44"/>
        <v>3600</v>
      </c>
      <c r="H379" s="179" t="s">
        <v>4444</v>
      </c>
      <c r="I379" s="179" t="s">
        <v>762</v>
      </c>
      <c r="J379" s="166">
        <f t="shared" si="41"/>
        <v>1</v>
      </c>
      <c r="K379" s="44">
        <f t="shared" si="38"/>
        <v>3600</v>
      </c>
      <c r="N379" s="44">
        <f t="shared" si="39"/>
        <v>1</v>
      </c>
    </row>
    <row r="380" s="44" customFormat="1" hidden="1" customHeight="1" outlineLevel="2" spans="1:14">
      <c r="A380" s="196" t="s">
        <v>4517</v>
      </c>
      <c r="B380" s="179" t="s">
        <v>3450</v>
      </c>
      <c r="C380" s="196" t="s">
        <v>3452</v>
      </c>
      <c r="D380" s="179" t="s">
        <v>345</v>
      </c>
      <c r="E380" s="196">
        <v>1</v>
      </c>
      <c r="F380" s="196">
        <v>2800</v>
      </c>
      <c r="G380" s="206">
        <f t="shared" si="44"/>
        <v>2800</v>
      </c>
      <c r="H380" s="179" t="s">
        <v>4444</v>
      </c>
      <c r="I380" s="179" t="s">
        <v>762</v>
      </c>
      <c r="J380" s="166">
        <f t="shared" si="41"/>
        <v>1</v>
      </c>
      <c r="K380" s="44">
        <f t="shared" si="38"/>
        <v>2800</v>
      </c>
      <c r="N380" s="44">
        <f t="shared" si="39"/>
        <v>1</v>
      </c>
    </row>
    <row r="381" s="44" customFormat="1" hidden="1" customHeight="1" outlineLevel="2" spans="1:14">
      <c r="A381" s="196" t="s">
        <v>4518</v>
      </c>
      <c r="B381" s="179" t="s">
        <v>3450</v>
      </c>
      <c r="C381" s="196" t="s">
        <v>3451</v>
      </c>
      <c r="D381" s="179" t="s">
        <v>345</v>
      </c>
      <c r="E381" s="196">
        <v>1</v>
      </c>
      <c r="F381" s="196">
        <v>3200</v>
      </c>
      <c r="G381" s="206">
        <f t="shared" si="44"/>
        <v>3200</v>
      </c>
      <c r="H381" s="179" t="s">
        <v>4444</v>
      </c>
      <c r="I381" s="179" t="s">
        <v>762</v>
      </c>
      <c r="J381" s="166">
        <f t="shared" si="41"/>
        <v>1</v>
      </c>
      <c r="K381" s="44">
        <f t="shared" si="38"/>
        <v>3200</v>
      </c>
      <c r="N381" s="44">
        <f t="shared" si="39"/>
        <v>1</v>
      </c>
    </row>
    <row r="382" s="44" customFormat="1" hidden="1" customHeight="1" outlineLevel="2" spans="1:14">
      <c r="A382" s="196" t="s">
        <v>4519</v>
      </c>
      <c r="B382" s="179" t="s">
        <v>4154</v>
      </c>
      <c r="C382" s="196" t="s">
        <v>3697</v>
      </c>
      <c r="D382" s="179" t="s">
        <v>345</v>
      </c>
      <c r="E382" s="196">
        <v>1</v>
      </c>
      <c r="F382" s="196">
        <v>480</v>
      </c>
      <c r="G382" s="206">
        <f t="shared" si="44"/>
        <v>480</v>
      </c>
      <c r="H382" s="179" t="s">
        <v>4444</v>
      </c>
      <c r="I382" s="179" t="s">
        <v>762</v>
      </c>
      <c r="J382" s="166">
        <f t="shared" si="41"/>
        <v>1</v>
      </c>
      <c r="K382" s="44">
        <f t="shared" si="38"/>
        <v>480</v>
      </c>
      <c r="N382" s="44">
        <f t="shared" si="39"/>
        <v>1</v>
      </c>
    </row>
    <row r="383" s="761" customFormat="1" hidden="1" customHeight="1" outlineLevel="2" spans="1:14">
      <c r="A383" s="142"/>
      <c r="B383" s="142" t="s">
        <v>4520</v>
      </c>
      <c r="C383" s="142"/>
      <c r="D383" s="142"/>
      <c r="E383" s="142">
        <v>0</v>
      </c>
      <c r="F383" s="142"/>
      <c r="G383" s="206"/>
      <c r="H383" s="245" t="s">
        <v>4444</v>
      </c>
      <c r="I383" s="245" t="s">
        <v>762</v>
      </c>
      <c r="J383" s="166">
        <f t="shared" si="41"/>
        <v>0</v>
      </c>
      <c r="K383" s="44">
        <f t="shared" si="38"/>
        <v>0</v>
      </c>
      <c r="N383" s="44">
        <f t="shared" si="39"/>
        <v>0</v>
      </c>
    </row>
    <row r="384" s="44" customFormat="1" hidden="1" customHeight="1" outlineLevel="2" spans="1:14">
      <c r="A384" s="196" t="s">
        <v>4521</v>
      </c>
      <c r="B384" s="179" t="s">
        <v>3688</v>
      </c>
      <c r="C384" s="196" t="s">
        <v>3689</v>
      </c>
      <c r="D384" s="179" t="s">
        <v>345</v>
      </c>
      <c r="E384" s="196">
        <v>1</v>
      </c>
      <c r="F384" s="196">
        <v>540</v>
      </c>
      <c r="G384" s="206">
        <f t="shared" ref="G384:G415" si="45" xml:space="preserve">E384*F384</f>
        <v>540</v>
      </c>
      <c r="H384" s="196"/>
      <c r="I384" s="196"/>
      <c r="J384" s="166">
        <f t="shared" si="41"/>
        <v>1</v>
      </c>
      <c r="K384" s="44">
        <f t="shared" si="38"/>
        <v>540</v>
      </c>
      <c r="N384" s="44">
        <f t="shared" si="39"/>
        <v>1</v>
      </c>
    </row>
    <row r="385" s="44" customFormat="1" hidden="1" customHeight="1" outlineLevel="2" spans="1:14">
      <c r="A385" s="196" t="s">
        <v>4522</v>
      </c>
      <c r="B385" s="179" t="s">
        <v>3390</v>
      </c>
      <c r="C385" s="196" t="s">
        <v>3391</v>
      </c>
      <c r="D385" s="179" t="s">
        <v>345</v>
      </c>
      <c r="E385" s="196">
        <v>1</v>
      </c>
      <c r="F385" s="196">
        <v>2700</v>
      </c>
      <c r="G385" s="206">
        <f t="shared" si="45"/>
        <v>2700</v>
      </c>
      <c r="H385" s="179" t="s">
        <v>4444</v>
      </c>
      <c r="I385" s="179" t="s">
        <v>762</v>
      </c>
      <c r="J385" s="166">
        <v>1</v>
      </c>
      <c r="K385" s="44">
        <f t="shared" si="38"/>
        <v>2700</v>
      </c>
      <c r="N385" s="44">
        <f t="shared" si="39"/>
        <v>1</v>
      </c>
    </row>
    <row r="386" s="44" customFormat="1" hidden="1" customHeight="1" outlineLevel="2" spans="1:14">
      <c r="A386" s="196" t="s">
        <v>4523</v>
      </c>
      <c r="B386" s="179" t="s">
        <v>3397</v>
      </c>
      <c r="C386" s="196" t="s">
        <v>3398</v>
      </c>
      <c r="D386" s="179" t="s">
        <v>345</v>
      </c>
      <c r="E386" s="196">
        <v>1</v>
      </c>
      <c r="F386" s="196">
        <v>2700</v>
      </c>
      <c r="G386" s="206">
        <f t="shared" si="45"/>
        <v>2700</v>
      </c>
      <c r="H386" s="179" t="s">
        <v>4444</v>
      </c>
      <c r="I386" s="179" t="s">
        <v>762</v>
      </c>
      <c r="J386" s="166">
        <v>1</v>
      </c>
      <c r="K386" s="44">
        <f t="shared" si="38"/>
        <v>2700</v>
      </c>
      <c r="N386" s="44">
        <f t="shared" si="39"/>
        <v>1</v>
      </c>
    </row>
    <row r="387" s="44" customFormat="1" hidden="1" customHeight="1" outlineLevel="2" spans="1:14">
      <c r="A387" s="196" t="s">
        <v>4524</v>
      </c>
      <c r="B387" s="179" t="s">
        <v>3411</v>
      </c>
      <c r="C387" s="196" t="s">
        <v>3412</v>
      </c>
      <c r="D387" s="179" t="s">
        <v>345</v>
      </c>
      <c r="E387" s="196">
        <v>1</v>
      </c>
      <c r="F387" s="196">
        <v>1200</v>
      </c>
      <c r="G387" s="206">
        <f t="shared" si="45"/>
        <v>1200</v>
      </c>
      <c r="H387" s="179" t="s">
        <v>4444</v>
      </c>
      <c r="I387" s="179" t="s">
        <v>762</v>
      </c>
      <c r="J387" s="166">
        <v>1</v>
      </c>
      <c r="K387" s="44">
        <f t="shared" si="38"/>
        <v>1200</v>
      </c>
      <c r="N387" s="44">
        <f t="shared" si="39"/>
        <v>1</v>
      </c>
    </row>
    <row r="388" s="44" customFormat="1" hidden="1" customHeight="1" outlineLevel="2" spans="1:14">
      <c r="A388" s="196" t="s">
        <v>4525</v>
      </c>
      <c r="B388" s="179" t="s">
        <v>3295</v>
      </c>
      <c r="C388" s="196" t="s">
        <v>3298</v>
      </c>
      <c r="D388" s="179" t="s">
        <v>345</v>
      </c>
      <c r="E388" s="196">
        <v>1</v>
      </c>
      <c r="F388" s="196">
        <v>3150</v>
      </c>
      <c r="G388" s="206">
        <f t="shared" si="45"/>
        <v>3150</v>
      </c>
      <c r="H388" s="179" t="s">
        <v>4444</v>
      </c>
      <c r="I388" s="179" t="s">
        <v>762</v>
      </c>
      <c r="J388" s="166">
        <f xml:space="preserve">ROUND(E388/1200*600,0)</f>
        <v>1</v>
      </c>
      <c r="K388" s="44">
        <f t="shared" si="38"/>
        <v>3150</v>
      </c>
      <c r="N388" s="44">
        <f t="shared" si="39"/>
        <v>1</v>
      </c>
    </row>
    <row r="389" s="44" customFormat="1" hidden="1" customHeight="1" outlineLevel="2" spans="1:14">
      <c r="A389" s="196" t="s">
        <v>4526</v>
      </c>
      <c r="B389" s="179" t="s">
        <v>3629</v>
      </c>
      <c r="C389" s="196" t="s">
        <v>3630</v>
      </c>
      <c r="D389" s="179" t="s">
        <v>345</v>
      </c>
      <c r="E389" s="196">
        <v>1</v>
      </c>
      <c r="F389" s="196">
        <v>8400</v>
      </c>
      <c r="G389" s="206">
        <f t="shared" si="45"/>
        <v>8400</v>
      </c>
      <c r="H389" s="179" t="s">
        <v>4444</v>
      </c>
      <c r="I389" s="179" t="s">
        <v>762</v>
      </c>
      <c r="J389" s="166">
        <f xml:space="preserve">ROUND(E389/1200*600,0)</f>
        <v>1</v>
      </c>
      <c r="K389" s="44">
        <f t="shared" si="38"/>
        <v>8400</v>
      </c>
      <c r="N389" s="44">
        <f t="shared" si="39"/>
        <v>1</v>
      </c>
    </row>
    <row r="390" s="44" customFormat="1" hidden="1" customHeight="1" outlineLevel="2" spans="1:14">
      <c r="A390" s="196" t="s">
        <v>4527</v>
      </c>
      <c r="B390" s="179" t="s">
        <v>3631</v>
      </c>
      <c r="C390" s="196" t="s">
        <v>3632</v>
      </c>
      <c r="D390" s="179" t="s">
        <v>345</v>
      </c>
      <c r="E390" s="196">
        <v>1</v>
      </c>
      <c r="F390" s="196">
        <v>8400</v>
      </c>
      <c r="G390" s="206">
        <f t="shared" si="45"/>
        <v>8400</v>
      </c>
      <c r="H390" s="179" t="s">
        <v>4444</v>
      </c>
      <c r="I390" s="179" t="s">
        <v>762</v>
      </c>
      <c r="J390" s="166">
        <f xml:space="preserve">ROUND(E390/1200*600,0)</f>
        <v>1</v>
      </c>
      <c r="K390" s="44">
        <f t="shared" si="38"/>
        <v>8400</v>
      </c>
      <c r="N390" s="44">
        <f t="shared" si="39"/>
        <v>1</v>
      </c>
    </row>
    <row r="391" s="44" customFormat="1" hidden="1" customHeight="1" outlineLevel="2" spans="1:14">
      <c r="A391" s="196" t="s">
        <v>4528</v>
      </c>
      <c r="B391" s="179" t="s">
        <v>3295</v>
      </c>
      <c r="C391" s="196" t="s">
        <v>3298</v>
      </c>
      <c r="D391" s="179" t="s">
        <v>345</v>
      </c>
      <c r="E391" s="196">
        <v>1</v>
      </c>
      <c r="F391" s="196">
        <v>3150</v>
      </c>
      <c r="G391" s="206">
        <f t="shared" si="45"/>
        <v>3150</v>
      </c>
      <c r="H391" s="179" t="s">
        <v>4444</v>
      </c>
      <c r="I391" s="179" t="s">
        <v>762</v>
      </c>
      <c r="J391" s="166">
        <f xml:space="preserve">ROUND(E391/1200*600,0)</f>
        <v>1</v>
      </c>
      <c r="K391" s="44">
        <f t="shared" ref="K391:K454" si="46" xml:space="preserve">J391*F391</f>
        <v>3150</v>
      </c>
      <c r="N391" s="44">
        <f t="shared" ref="N391:N454" si="47" xml:space="preserve">ROUND(J391,0)</f>
        <v>1</v>
      </c>
    </row>
    <row r="392" s="44" customFormat="1" hidden="1" customHeight="1" outlineLevel="2" spans="1:14">
      <c r="A392" s="196" t="s">
        <v>4529</v>
      </c>
      <c r="B392" s="179" t="s">
        <v>3528</v>
      </c>
      <c r="C392" s="196" t="s">
        <v>3543</v>
      </c>
      <c r="D392" s="179" t="s">
        <v>345</v>
      </c>
      <c r="E392" s="196">
        <v>1</v>
      </c>
      <c r="F392" s="196">
        <v>2960</v>
      </c>
      <c r="G392" s="206">
        <f t="shared" si="45"/>
        <v>2960</v>
      </c>
      <c r="H392" s="179" t="s">
        <v>4444</v>
      </c>
      <c r="I392" s="179" t="s">
        <v>762</v>
      </c>
      <c r="J392" s="166">
        <f xml:space="preserve">ROUND(E392/1200*600,0)</f>
        <v>1</v>
      </c>
      <c r="K392" s="44">
        <f t="shared" si="46"/>
        <v>2960</v>
      </c>
      <c r="N392" s="44">
        <f t="shared" si="47"/>
        <v>1</v>
      </c>
    </row>
    <row r="393" s="44" customFormat="1" hidden="1" customHeight="1" outlineLevel="2" spans="1:14">
      <c r="A393" s="196" t="s">
        <v>4530</v>
      </c>
      <c r="B393" s="179" t="s">
        <v>3583</v>
      </c>
      <c r="C393" s="196" t="s">
        <v>3581</v>
      </c>
      <c r="D393" s="179" t="s">
        <v>345</v>
      </c>
      <c r="E393" s="196">
        <v>1</v>
      </c>
      <c r="F393" s="196">
        <v>5000</v>
      </c>
      <c r="G393" s="206">
        <f t="shared" si="45"/>
        <v>5000</v>
      </c>
      <c r="H393" s="179" t="s">
        <v>4444</v>
      </c>
      <c r="I393" s="179" t="s">
        <v>762</v>
      </c>
      <c r="J393" s="166">
        <v>1</v>
      </c>
      <c r="K393" s="44">
        <f t="shared" si="46"/>
        <v>5000</v>
      </c>
      <c r="N393" s="44">
        <f t="shared" si="47"/>
        <v>1</v>
      </c>
    </row>
    <row r="394" s="44" customFormat="1" hidden="1" customHeight="1" outlineLevel="2" spans="1:14">
      <c r="A394" s="196" t="s">
        <v>4531</v>
      </c>
      <c r="B394" s="179" t="s">
        <v>3528</v>
      </c>
      <c r="C394" s="196" t="s">
        <v>3559</v>
      </c>
      <c r="D394" s="179" t="s">
        <v>345</v>
      </c>
      <c r="E394" s="196">
        <v>1</v>
      </c>
      <c r="F394" s="196">
        <v>2240</v>
      </c>
      <c r="G394" s="206">
        <f t="shared" si="45"/>
        <v>2240</v>
      </c>
      <c r="H394" s="179" t="s">
        <v>4444</v>
      </c>
      <c r="I394" s="179" t="s">
        <v>762</v>
      </c>
      <c r="J394" s="166">
        <f xml:space="preserve">ROUND(E394/1200*600,0)</f>
        <v>1</v>
      </c>
      <c r="K394" s="44">
        <f t="shared" si="46"/>
        <v>2240</v>
      </c>
      <c r="N394" s="44">
        <f t="shared" si="47"/>
        <v>1</v>
      </c>
    </row>
    <row r="395" s="44" customFormat="1" customHeight="1" outlineLevel="2" spans="1:14">
      <c r="A395" s="196" t="s">
        <v>4532</v>
      </c>
      <c r="B395" s="179" t="s">
        <v>3617</v>
      </c>
      <c r="C395" s="196" t="s">
        <v>3297</v>
      </c>
      <c r="D395" s="179" t="s">
        <v>345</v>
      </c>
      <c r="E395" s="196">
        <v>1</v>
      </c>
      <c r="F395" s="196">
        <v>3780</v>
      </c>
      <c r="G395" s="206">
        <f t="shared" si="45"/>
        <v>3780</v>
      </c>
      <c r="H395" s="179" t="s">
        <v>4444</v>
      </c>
      <c r="I395" s="179" t="s">
        <v>762</v>
      </c>
      <c r="J395" s="166">
        <f xml:space="preserve">ROUND(E395/1200*600,0)</f>
        <v>1</v>
      </c>
      <c r="K395" s="44">
        <f t="shared" si="46"/>
        <v>3780</v>
      </c>
      <c r="N395" s="44">
        <f t="shared" si="47"/>
        <v>1</v>
      </c>
    </row>
    <row r="396" s="44" customFormat="1" hidden="1" customHeight="1" outlineLevel="2" spans="1:14">
      <c r="A396" s="196" t="s">
        <v>4533</v>
      </c>
      <c r="B396" s="179" t="s">
        <v>3413</v>
      </c>
      <c r="C396" s="196" t="s">
        <v>3416</v>
      </c>
      <c r="D396" s="179" t="s">
        <v>345</v>
      </c>
      <c r="E396" s="196">
        <v>1</v>
      </c>
      <c r="F396" s="196">
        <v>2560</v>
      </c>
      <c r="G396" s="206">
        <f t="shared" si="45"/>
        <v>2560</v>
      </c>
      <c r="H396" s="179" t="s">
        <v>4444</v>
      </c>
      <c r="I396" s="179" t="s">
        <v>762</v>
      </c>
      <c r="J396" s="166">
        <f xml:space="preserve">ROUND(E396/1200*600,0)</f>
        <v>1</v>
      </c>
      <c r="K396" s="44">
        <f t="shared" si="46"/>
        <v>2560</v>
      </c>
      <c r="N396" s="44">
        <f t="shared" si="47"/>
        <v>1</v>
      </c>
    </row>
    <row r="397" s="44" customFormat="1" hidden="1" customHeight="1" outlineLevel="2" spans="1:14">
      <c r="A397" s="196" t="s">
        <v>4534</v>
      </c>
      <c r="B397" s="179" t="s">
        <v>3609</v>
      </c>
      <c r="C397" s="196" t="s">
        <v>3610</v>
      </c>
      <c r="D397" s="179" t="s">
        <v>345</v>
      </c>
      <c r="E397" s="196">
        <v>1</v>
      </c>
      <c r="F397" s="196">
        <v>6160</v>
      </c>
      <c r="G397" s="206">
        <f t="shared" si="45"/>
        <v>6160</v>
      </c>
      <c r="H397" s="179" t="s">
        <v>4444</v>
      </c>
      <c r="I397" s="179" t="s">
        <v>762</v>
      </c>
      <c r="J397" s="166">
        <v>1</v>
      </c>
      <c r="K397" s="44">
        <f t="shared" si="46"/>
        <v>6160</v>
      </c>
      <c r="N397" s="44">
        <f t="shared" si="47"/>
        <v>1</v>
      </c>
    </row>
    <row r="398" s="44" customFormat="1" hidden="1" customHeight="1" outlineLevel="2" spans="1:14">
      <c r="A398" s="196" t="s">
        <v>4535</v>
      </c>
      <c r="B398" s="179" t="s">
        <v>3495</v>
      </c>
      <c r="C398" s="196" t="s">
        <v>3496</v>
      </c>
      <c r="D398" s="179" t="s">
        <v>345</v>
      </c>
      <c r="E398" s="196">
        <v>1</v>
      </c>
      <c r="F398" s="196">
        <v>15000</v>
      </c>
      <c r="G398" s="206">
        <f t="shared" si="45"/>
        <v>15000</v>
      </c>
      <c r="H398" s="179" t="s">
        <v>4444</v>
      </c>
      <c r="I398" s="179" t="s">
        <v>762</v>
      </c>
      <c r="J398" s="166">
        <v>1</v>
      </c>
      <c r="K398" s="44">
        <f t="shared" si="46"/>
        <v>15000</v>
      </c>
      <c r="N398" s="44">
        <f t="shared" si="47"/>
        <v>1</v>
      </c>
    </row>
    <row r="399" s="44" customFormat="1" hidden="1" customHeight="1" outlineLevel="2" spans="1:14">
      <c r="A399" s="196" t="s">
        <v>4536</v>
      </c>
      <c r="B399" s="179" t="s">
        <v>3487</v>
      </c>
      <c r="C399" s="196" t="s">
        <v>3488</v>
      </c>
      <c r="D399" s="179" t="s">
        <v>345</v>
      </c>
      <c r="E399" s="196">
        <v>1</v>
      </c>
      <c r="F399" s="196">
        <v>18000</v>
      </c>
      <c r="G399" s="206">
        <f t="shared" si="45"/>
        <v>18000</v>
      </c>
      <c r="H399" s="179" t="s">
        <v>4444</v>
      </c>
      <c r="I399" s="179" t="s">
        <v>762</v>
      </c>
      <c r="J399" s="166">
        <f xml:space="preserve">ROUND(E399/1200*600,0)</f>
        <v>1</v>
      </c>
      <c r="K399" s="44">
        <f t="shared" si="46"/>
        <v>18000</v>
      </c>
      <c r="N399" s="44">
        <f t="shared" si="47"/>
        <v>1</v>
      </c>
    </row>
    <row r="400" s="44" customFormat="1" hidden="1" customHeight="1" outlineLevel="2" spans="1:14">
      <c r="A400" s="196" t="s">
        <v>4537</v>
      </c>
      <c r="B400" s="179" t="s">
        <v>3464</v>
      </c>
      <c r="C400" s="196" t="s">
        <v>3469</v>
      </c>
      <c r="D400" s="179" t="s">
        <v>345</v>
      </c>
      <c r="E400" s="196">
        <v>1</v>
      </c>
      <c r="F400" s="196">
        <v>1080</v>
      </c>
      <c r="G400" s="206">
        <f t="shared" si="45"/>
        <v>1080</v>
      </c>
      <c r="H400" s="179" t="s">
        <v>4444</v>
      </c>
      <c r="I400" s="179" t="s">
        <v>762</v>
      </c>
      <c r="J400" s="166">
        <v>1</v>
      </c>
      <c r="K400" s="44">
        <f t="shared" si="46"/>
        <v>1080</v>
      </c>
      <c r="N400" s="44">
        <f t="shared" si="47"/>
        <v>1</v>
      </c>
    </row>
    <row r="401" s="44" customFormat="1" hidden="1" customHeight="1" outlineLevel="2" spans="1:14">
      <c r="A401" s="196" t="s">
        <v>4538</v>
      </c>
      <c r="B401" s="179" t="s">
        <v>3509</v>
      </c>
      <c r="C401" s="196" t="s">
        <v>3510</v>
      </c>
      <c r="D401" s="179" t="s">
        <v>345</v>
      </c>
      <c r="E401" s="196">
        <v>1</v>
      </c>
      <c r="F401" s="196">
        <v>9600</v>
      </c>
      <c r="G401" s="206">
        <f t="shared" si="45"/>
        <v>9600</v>
      </c>
      <c r="H401" s="179" t="s">
        <v>4444</v>
      </c>
      <c r="I401" s="179" t="s">
        <v>762</v>
      </c>
      <c r="J401" s="166">
        <f xml:space="preserve">ROUND(E401/1200*600,0)</f>
        <v>1</v>
      </c>
      <c r="K401" s="44">
        <f t="shared" si="46"/>
        <v>9600</v>
      </c>
      <c r="N401" s="44">
        <f t="shared" si="47"/>
        <v>1</v>
      </c>
    </row>
    <row r="402" s="44" customFormat="1" hidden="1" customHeight="1" outlineLevel="2" spans="1:14">
      <c r="A402" s="196" t="s">
        <v>4539</v>
      </c>
      <c r="B402" s="179" t="s">
        <v>3464</v>
      </c>
      <c r="C402" s="196" t="s">
        <v>3470</v>
      </c>
      <c r="D402" s="179" t="s">
        <v>345</v>
      </c>
      <c r="E402" s="196">
        <v>1</v>
      </c>
      <c r="F402" s="196">
        <v>1080</v>
      </c>
      <c r="G402" s="206">
        <f t="shared" si="45"/>
        <v>1080</v>
      </c>
      <c r="H402" s="179" t="s">
        <v>4444</v>
      </c>
      <c r="I402" s="179" t="s">
        <v>762</v>
      </c>
      <c r="J402" s="166">
        <f xml:space="preserve">ROUND(E402/1200*600,0)</f>
        <v>1</v>
      </c>
      <c r="K402" s="44">
        <f t="shared" si="46"/>
        <v>1080</v>
      </c>
      <c r="N402" s="44">
        <f t="shared" si="47"/>
        <v>1</v>
      </c>
    </row>
    <row r="403" s="44" customFormat="1" hidden="1" customHeight="1" outlineLevel="2" spans="1:14">
      <c r="A403" s="196" t="s">
        <v>4540</v>
      </c>
      <c r="B403" s="179" t="s">
        <v>3502</v>
      </c>
      <c r="C403" s="196" t="s">
        <v>3503</v>
      </c>
      <c r="D403" s="179" t="s">
        <v>345</v>
      </c>
      <c r="E403" s="196">
        <v>2</v>
      </c>
      <c r="F403" s="196">
        <v>21360</v>
      </c>
      <c r="G403" s="206">
        <f t="shared" si="45"/>
        <v>42720</v>
      </c>
      <c r="H403" s="179" t="s">
        <v>4444</v>
      </c>
      <c r="I403" s="179" t="s">
        <v>762</v>
      </c>
      <c r="J403" s="166">
        <f xml:space="preserve">ROUND(E403/1200*600,0)</f>
        <v>1</v>
      </c>
      <c r="K403" s="44">
        <f t="shared" si="46"/>
        <v>21360</v>
      </c>
      <c r="N403" s="44">
        <f t="shared" si="47"/>
        <v>1</v>
      </c>
    </row>
    <row r="404" s="44" customFormat="1" hidden="1" customHeight="1" outlineLevel="2" spans="1:14">
      <c r="A404" s="196" t="s">
        <v>4541</v>
      </c>
      <c r="B404" s="179" t="s">
        <v>3493</v>
      </c>
      <c r="C404" s="196" t="s">
        <v>3494</v>
      </c>
      <c r="D404" s="179" t="s">
        <v>345</v>
      </c>
      <c r="E404" s="196">
        <v>1</v>
      </c>
      <c r="F404" s="196">
        <v>11074</v>
      </c>
      <c r="G404" s="206">
        <f t="shared" si="45"/>
        <v>11074</v>
      </c>
      <c r="H404" s="179" t="s">
        <v>4444</v>
      </c>
      <c r="I404" s="179" t="s">
        <v>762</v>
      </c>
      <c r="J404" s="166">
        <f xml:space="preserve">ROUND(E404/1200*600,0)</f>
        <v>1</v>
      </c>
      <c r="K404" s="44">
        <f t="shared" si="46"/>
        <v>11074</v>
      </c>
      <c r="N404" s="44">
        <f t="shared" si="47"/>
        <v>1</v>
      </c>
    </row>
    <row r="405" s="44" customFormat="1" hidden="1" customHeight="1" outlineLevel="2" spans="1:14">
      <c r="A405" s="196" t="s">
        <v>4542</v>
      </c>
      <c r="B405" s="179" t="s">
        <v>3261</v>
      </c>
      <c r="C405" s="196" t="s">
        <v>3260</v>
      </c>
      <c r="D405" s="179" t="s">
        <v>229</v>
      </c>
      <c r="E405" s="196">
        <v>20</v>
      </c>
      <c r="F405" s="196">
        <v>300</v>
      </c>
      <c r="G405" s="206">
        <f t="shared" si="45"/>
        <v>6000</v>
      </c>
      <c r="H405" s="196"/>
      <c r="I405" s="196"/>
      <c r="J405" s="166">
        <v>20</v>
      </c>
      <c r="K405" s="44">
        <f t="shared" si="46"/>
        <v>6000</v>
      </c>
      <c r="N405" s="44">
        <f t="shared" si="47"/>
        <v>20</v>
      </c>
    </row>
    <row r="406" s="44" customFormat="1" hidden="1" customHeight="1" outlineLevel="2" spans="1:14">
      <c r="A406" s="196" t="s">
        <v>4543</v>
      </c>
      <c r="B406" s="179" t="s">
        <v>3259</v>
      </c>
      <c r="C406" s="196" t="s">
        <v>3260</v>
      </c>
      <c r="D406" s="179" t="s">
        <v>229</v>
      </c>
      <c r="E406" s="196">
        <v>10</v>
      </c>
      <c r="F406" s="196">
        <v>360</v>
      </c>
      <c r="G406" s="206">
        <f t="shared" si="45"/>
        <v>3600</v>
      </c>
      <c r="H406" s="196"/>
      <c r="I406" s="196"/>
      <c r="J406" s="166">
        <v>10</v>
      </c>
      <c r="K406" s="44">
        <f t="shared" si="46"/>
        <v>3600</v>
      </c>
      <c r="N406" s="44">
        <f t="shared" si="47"/>
        <v>10</v>
      </c>
    </row>
    <row r="407" s="44" customFormat="1" hidden="1" customHeight="1" outlineLevel="2" spans="1:14">
      <c r="A407" s="196" t="s">
        <v>4544</v>
      </c>
      <c r="B407" s="179" t="s">
        <v>3352</v>
      </c>
      <c r="C407" s="196" t="s">
        <v>3353</v>
      </c>
      <c r="D407" s="179" t="s">
        <v>345</v>
      </c>
      <c r="E407" s="196">
        <v>1</v>
      </c>
      <c r="F407" s="196">
        <v>23500</v>
      </c>
      <c r="G407" s="206">
        <f t="shared" si="45"/>
        <v>23500</v>
      </c>
      <c r="H407" s="179" t="s">
        <v>4444</v>
      </c>
      <c r="I407" s="179" t="s">
        <v>762</v>
      </c>
      <c r="J407" s="166">
        <f xml:space="preserve">ROUND(E407/1200*600,0)</f>
        <v>1</v>
      </c>
      <c r="K407" s="44">
        <f t="shared" si="46"/>
        <v>23500</v>
      </c>
      <c r="N407" s="44">
        <f t="shared" si="47"/>
        <v>1</v>
      </c>
    </row>
    <row r="408" s="44" customFormat="1" hidden="1" customHeight="1" outlineLevel="2" spans="1:14">
      <c r="A408" s="196" t="s">
        <v>4545</v>
      </c>
      <c r="B408" s="179" t="s">
        <v>3507</v>
      </c>
      <c r="C408" s="196" t="s">
        <v>3508</v>
      </c>
      <c r="D408" s="179" t="s">
        <v>345</v>
      </c>
      <c r="E408" s="196">
        <v>1</v>
      </c>
      <c r="F408" s="196">
        <v>13500</v>
      </c>
      <c r="G408" s="206">
        <f t="shared" si="45"/>
        <v>13500</v>
      </c>
      <c r="H408" s="179" t="s">
        <v>4444</v>
      </c>
      <c r="I408" s="179" t="s">
        <v>762</v>
      </c>
      <c r="J408" s="166">
        <f xml:space="preserve">ROUND(E408/1200*600,0)</f>
        <v>1</v>
      </c>
      <c r="K408" s="44">
        <f t="shared" si="46"/>
        <v>13500</v>
      </c>
      <c r="N408" s="44">
        <f t="shared" si="47"/>
        <v>1</v>
      </c>
    </row>
    <row r="409" s="44" customFormat="1" hidden="1" customHeight="1" outlineLevel="2" spans="1:14">
      <c r="A409" s="196" t="s">
        <v>4546</v>
      </c>
      <c r="B409" s="179" t="s">
        <v>3290</v>
      </c>
      <c r="C409" s="196" t="s">
        <v>3293</v>
      </c>
      <c r="D409" s="179" t="s">
        <v>345</v>
      </c>
      <c r="E409" s="196">
        <v>1</v>
      </c>
      <c r="F409" s="196">
        <v>2970</v>
      </c>
      <c r="G409" s="206">
        <f t="shared" si="45"/>
        <v>2970</v>
      </c>
      <c r="H409" s="179" t="s">
        <v>4444</v>
      </c>
      <c r="I409" s="179" t="s">
        <v>762</v>
      </c>
      <c r="J409" s="166">
        <f xml:space="preserve">ROUND(E409/1200*600,0)</f>
        <v>1</v>
      </c>
      <c r="K409" s="44">
        <f t="shared" si="46"/>
        <v>2970</v>
      </c>
      <c r="N409" s="44">
        <f t="shared" si="47"/>
        <v>1</v>
      </c>
    </row>
    <row r="410" s="44" customFormat="1" hidden="1" customHeight="1" outlineLevel="2" spans="1:14">
      <c r="A410" s="196" t="s">
        <v>4547</v>
      </c>
      <c r="B410" s="179" t="s">
        <v>3528</v>
      </c>
      <c r="C410" s="196" t="s">
        <v>3548</v>
      </c>
      <c r="D410" s="179" t="s">
        <v>345</v>
      </c>
      <c r="E410" s="196">
        <v>1</v>
      </c>
      <c r="F410" s="196">
        <v>3200</v>
      </c>
      <c r="G410" s="206">
        <f t="shared" si="45"/>
        <v>3200</v>
      </c>
      <c r="H410" s="179" t="s">
        <v>4444</v>
      </c>
      <c r="I410" s="179" t="s">
        <v>762</v>
      </c>
      <c r="J410" s="166">
        <v>1</v>
      </c>
      <c r="K410" s="44">
        <f t="shared" si="46"/>
        <v>3200</v>
      </c>
      <c r="N410" s="44">
        <f t="shared" si="47"/>
        <v>1</v>
      </c>
    </row>
    <row r="411" s="44" customFormat="1" hidden="1" customHeight="1" outlineLevel="2" spans="1:14">
      <c r="A411" s="196" t="s">
        <v>4548</v>
      </c>
      <c r="B411" s="179" t="s">
        <v>3519</v>
      </c>
      <c r="C411" s="196" t="s">
        <v>3520</v>
      </c>
      <c r="D411" s="179" t="s">
        <v>345</v>
      </c>
      <c r="E411" s="196">
        <v>1</v>
      </c>
      <c r="F411" s="196">
        <v>8100</v>
      </c>
      <c r="G411" s="206">
        <f t="shared" si="45"/>
        <v>8100</v>
      </c>
      <c r="H411" s="179" t="s">
        <v>4444</v>
      </c>
      <c r="I411" s="179" t="s">
        <v>762</v>
      </c>
      <c r="J411" s="166">
        <f t="shared" ref="J411:J469" si="48" xml:space="preserve">ROUND(E411/1200*600,0)</f>
        <v>1</v>
      </c>
      <c r="K411" s="44">
        <f t="shared" si="46"/>
        <v>8100</v>
      </c>
      <c r="N411" s="44">
        <f t="shared" si="47"/>
        <v>1</v>
      </c>
    </row>
    <row r="412" s="44" customFormat="1" hidden="1" customHeight="1" outlineLevel="2" spans="1:14">
      <c r="A412" s="196" t="s">
        <v>4549</v>
      </c>
      <c r="B412" s="179" t="s">
        <v>4154</v>
      </c>
      <c r="C412" s="196" t="s">
        <v>3697</v>
      </c>
      <c r="D412" s="179" t="s">
        <v>345</v>
      </c>
      <c r="E412" s="196">
        <v>9</v>
      </c>
      <c r="F412" s="196">
        <v>480</v>
      </c>
      <c r="G412" s="206">
        <f t="shared" si="45"/>
        <v>4320</v>
      </c>
      <c r="H412" s="179" t="s">
        <v>4444</v>
      </c>
      <c r="I412" s="179" t="s">
        <v>762</v>
      </c>
      <c r="J412" s="166">
        <f t="shared" si="48"/>
        <v>5</v>
      </c>
      <c r="K412" s="44">
        <f t="shared" si="46"/>
        <v>2400</v>
      </c>
      <c r="N412" s="44">
        <f t="shared" si="47"/>
        <v>5</v>
      </c>
    </row>
    <row r="413" s="44" customFormat="1" hidden="1" customHeight="1" outlineLevel="2" spans="1:14">
      <c r="A413" s="196" t="s">
        <v>4550</v>
      </c>
      <c r="B413" s="179" t="s">
        <v>3385</v>
      </c>
      <c r="C413" s="196" t="s">
        <v>3389</v>
      </c>
      <c r="D413" s="179" t="s">
        <v>345</v>
      </c>
      <c r="E413" s="196">
        <v>2</v>
      </c>
      <c r="F413" s="196">
        <v>1200</v>
      </c>
      <c r="G413" s="206">
        <f t="shared" si="45"/>
        <v>2400</v>
      </c>
      <c r="H413" s="179" t="s">
        <v>4444</v>
      </c>
      <c r="I413" s="179" t="s">
        <v>762</v>
      </c>
      <c r="J413" s="166">
        <f t="shared" si="48"/>
        <v>1</v>
      </c>
      <c r="K413" s="44">
        <f t="shared" si="46"/>
        <v>1200</v>
      </c>
      <c r="N413" s="44">
        <f t="shared" si="47"/>
        <v>1</v>
      </c>
    </row>
    <row r="414" s="44" customFormat="1" hidden="1" customHeight="1" outlineLevel="2" spans="1:14">
      <c r="A414" s="196" t="s">
        <v>4551</v>
      </c>
      <c r="B414" s="179" t="s">
        <v>3448</v>
      </c>
      <c r="C414" s="196" t="s">
        <v>3449</v>
      </c>
      <c r="D414" s="179" t="s">
        <v>345</v>
      </c>
      <c r="E414" s="196">
        <v>1</v>
      </c>
      <c r="F414" s="196">
        <v>4500</v>
      </c>
      <c r="G414" s="206">
        <f t="shared" si="45"/>
        <v>4500</v>
      </c>
      <c r="H414" s="196"/>
      <c r="I414" s="196"/>
      <c r="J414" s="166">
        <f t="shared" si="48"/>
        <v>1</v>
      </c>
      <c r="K414" s="44">
        <f t="shared" si="46"/>
        <v>4500</v>
      </c>
      <c r="N414" s="44">
        <f t="shared" si="47"/>
        <v>1</v>
      </c>
    </row>
    <row r="415" s="44" customFormat="1" hidden="1" customHeight="1" outlineLevel="2" spans="1:14">
      <c r="A415" s="196" t="s">
        <v>4552</v>
      </c>
      <c r="B415" s="179" t="s">
        <v>3457</v>
      </c>
      <c r="C415" s="196" t="s">
        <v>3458</v>
      </c>
      <c r="D415" s="179" t="s">
        <v>345</v>
      </c>
      <c r="E415" s="196">
        <v>1</v>
      </c>
      <c r="F415" s="196">
        <v>3300</v>
      </c>
      <c r="G415" s="206">
        <f t="shared" si="45"/>
        <v>3300</v>
      </c>
      <c r="H415" s="196"/>
      <c r="I415" s="196"/>
      <c r="J415" s="166">
        <f t="shared" si="48"/>
        <v>1</v>
      </c>
      <c r="K415" s="44">
        <f t="shared" si="46"/>
        <v>3300</v>
      </c>
      <c r="N415" s="44">
        <f t="shared" si="47"/>
        <v>1</v>
      </c>
    </row>
    <row r="416" s="761" customFormat="1" hidden="1" customHeight="1" outlineLevel="2" spans="1:14">
      <c r="A416" s="142"/>
      <c r="B416" s="142" t="s">
        <v>4553</v>
      </c>
      <c r="C416" s="142"/>
      <c r="D416" s="142"/>
      <c r="E416" s="142">
        <v>0</v>
      </c>
      <c r="F416" s="142"/>
      <c r="G416" s="206"/>
      <c r="H416" s="245" t="s">
        <v>4444</v>
      </c>
      <c r="I416" s="245" t="s">
        <v>762</v>
      </c>
      <c r="J416" s="166">
        <f t="shared" si="48"/>
        <v>0</v>
      </c>
      <c r="K416" s="44">
        <f t="shared" si="46"/>
        <v>0</v>
      </c>
      <c r="N416" s="44">
        <f t="shared" si="47"/>
        <v>0</v>
      </c>
    </row>
    <row r="417" s="44" customFormat="1" hidden="1" customHeight="1" outlineLevel="2" spans="1:14">
      <c r="A417" s="196" t="s">
        <v>4554</v>
      </c>
      <c r="B417" s="179" t="s">
        <v>3688</v>
      </c>
      <c r="C417" s="196" t="s">
        <v>3689</v>
      </c>
      <c r="D417" s="179" t="s">
        <v>345</v>
      </c>
      <c r="E417" s="196">
        <v>1</v>
      </c>
      <c r="F417" s="196">
        <v>540</v>
      </c>
      <c r="G417" s="206">
        <f t="shared" ref="G417:G435" si="49" xml:space="preserve">E417*F417</f>
        <v>540</v>
      </c>
      <c r="H417" s="196"/>
      <c r="I417" s="196"/>
      <c r="J417" s="166">
        <f t="shared" si="48"/>
        <v>1</v>
      </c>
      <c r="K417" s="44">
        <f t="shared" si="46"/>
        <v>540</v>
      </c>
      <c r="N417" s="44">
        <f t="shared" si="47"/>
        <v>1</v>
      </c>
    </row>
    <row r="418" s="44" customFormat="1" hidden="1" customHeight="1" outlineLevel="2" spans="1:14">
      <c r="A418" s="196" t="s">
        <v>4555</v>
      </c>
      <c r="B418" s="179" t="s">
        <v>3390</v>
      </c>
      <c r="C418" s="196" t="s">
        <v>3391</v>
      </c>
      <c r="D418" s="179" t="s">
        <v>345</v>
      </c>
      <c r="E418" s="196">
        <v>1</v>
      </c>
      <c r="F418" s="196">
        <v>2700</v>
      </c>
      <c r="G418" s="206">
        <f t="shared" si="49"/>
        <v>2700</v>
      </c>
      <c r="H418" s="179" t="s">
        <v>4444</v>
      </c>
      <c r="I418" s="179" t="s">
        <v>762</v>
      </c>
      <c r="J418" s="166">
        <f t="shared" si="48"/>
        <v>1</v>
      </c>
      <c r="K418" s="44">
        <f t="shared" si="46"/>
        <v>2700</v>
      </c>
      <c r="N418" s="44">
        <f t="shared" si="47"/>
        <v>1</v>
      </c>
    </row>
    <row r="419" s="44" customFormat="1" customHeight="1" outlineLevel="2" spans="1:14">
      <c r="A419" s="196" t="s">
        <v>4556</v>
      </c>
      <c r="B419" s="179" t="s">
        <v>3617</v>
      </c>
      <c r="C419" s="196" t="s">
        <v>3297</v>
      </c>
      <c r="D419" s="179" t="s">
        <v>345</v>
      </c>
      <c r="E419" s="196">
        <v>1</v>
      </c>
      <c r="F419" s="196">
        <v>3780</v>
      </c>
      <c r="G419" s="206">
        <f t="shared" si="49"/>
        <v>3780</v>
      </c>
      <c r="H419" s="179" t="s">
        <v>4444</v>
      </c>
      <c r="I419" s="179" t="s">
        <v>762</v>
      </c>
      <c r="J419" s="166">
        <f t="shared" si="48"/>
        <v>1</v>
      </c>
      <c r="K419" s="44">
        <f t="shared" si="46"/>
        <v>3780</v>
      </c>
      <c r="N419" s="44">
        <f t="shared" si="47"/>
        <v>1</v>
      </c>
    </row>
    <row r="420" s="44" customFormat="1" hidden="1" customHeight="1" outlineLevel="2" spans="1:14">
      <c r="A420" s="196" t="s">
        <v>4557</v>
      </c>
      <c r="B420" s="179" t="s">
        <v>3370</v>
      </c>
      <c r="C420" s="196" t="s">
        <v>3371</v>
      </c>
      <c r="D420" s="179" t="s">
        <v>345</v>
      </c>
      <c r="E420" s="196">
        <v>1</v>
      </c>
      <c r="F420" s="196">
        <v>9548.5</v>
      </c>
      <c r="G420" s="206">
        <f t="shared" si="49"/>
        <v>9548.5</v>
      </c>
      <c r="H420" s="179" t="s">
        <v>4444</v>
      </c>
      <c r="I420" s="179" t="s">
        <v>762</v>
      </c>
      <c r="J420" s="166">
        <f t="shared" si="48"/>
        <v>1</v>
      </c>
      <c r="K420" s="44">
        <f t="shared" si="46"/>
        <v>9548.5</v>
      </c>
      <c r="N420" s="44">
        <f t="shared" si="47"/>
        <v>1</v>
      </c>
    </row>
    <row r="421" s="44" customFormat="1" hidden="1" customHeight="1" outlineLevel="2" spans="1:14">
      <c r="A421" s="196" t="s">
        <v>4558</v>
      </c>
      <c r="B421" s="179" t="s">
        <v>3430</v>
      </c>
      <c r="C421" s="196" t="s">
        <v>3431</v>
      </c>
      <c r="D421" s="179" t="s">
        <v>345</v>
      </c>
      <c r="E421" s="196">
        <v>1</v>
      </c>
      <c r="F421" s="196">
        <v>7740.5</v>
      </c>
      <c r="G421" s="206">
        <f t="shared" si="49"/>
        <v>7740.5</v>
      </c>
      <c r="H421" s="179" t="s">
        <v>4444</v>
      </c>
      <c r="I421" s="179" t="s">
        <v>762</v>
      </c>
      <c r="J421" s="166">
        <f t="shared" si="48"/>
        <v>1</v>
      </c>
      <c r="K421" s="44">
        <f t="shared" si="46"/>
        <v>7740.5</v>
      </c>
      <c r="N421" s="44">
        <f t="shared" si="47"/>
        <v>1</v>
      </c>
    </row>
    <row r="422" s="44" customFormat="1" hidden="1" customHeight="1" outlineLevel="2" spans="1:14">
      <c r="A422" s="196" t="s">
        <v>4559</v>
      </c>
      <c r="B422" s="179" t="s">
        <v>3658</v>
      </c>
      <c r="C422" s="196" t="s">
        <v>3659</v>
      </c>
      <c r="D422" s="179" t="s">
        <v>345</v>
      </c>
      <c r="E422" s="196">
        <v>1</v>
      </c>
      <c r="F422" s="196">
        <v>7470</v>
      </c>
      <c r="G422" s="206">
        <f t="shared" si="49"/>
        <v>7470</v>
      </c>
      <c r="H422" s="179" t="s">
        <v>4444</v>
      </c>
      <c r="I422" s="179" t="s">
        <v>762</v>
      </c>
      <c r="J422" s="166">
        <f t="shared" si="48"/>
        <v>1</v>
      </c>
      <c r="K422" s="44">
        <f t="shared" si="46"/>
        <v>7470</v>
      </c>
      <c r="N422" s="44">
        <f t="shared" si="47"/>
        <v>1</v>
      </c>
    </row>
    <row r="423" s="44" customFormat="1" hidden="1" customHeight="1" outlineLevel="2" spans="1:14">
      <c r="A423" s="196" t="s">
        <v>4560</v>
      </c>
      <c r="B423" s="179" t="s">
        <v>3254</v>
      </c>
      <c r="C423" s="196" t="s">
        <v>3255</v>
      </c>
      <c r="D423" s="179" t="s">
        <v>345</v>
      </c>
      <c r="E423" s="196">
        <v>1</v>
      </c>
      <c r="F423" s="196">
        <v>2800</v>
      </c>
      <c r="G423" s="206">
        <f t="shared" si="49"/>
        <v>2800</v>
      </c>
      <c r="H423" s="179" t="s">
        <v>4444</v>
      </c>
      <c r="I423" s="179" t="s">
        <v>762</v>
      </c>
      <c r="J423" s="166">
        <f t="shared" si="48"/>
        <v>1</v>
      </c>
      <c r="K423" s="44">
        <f t="shared" si="46"/>
        <v>2800</v>
      </c>
      <c r="N423" s="44">
        <f t="shared" si="47"/>
        <v>1</v>
      </c>
    </row>
    <row r="424" s="44" customFormat="1" hidden="1" customHeight="1" outlineLevel="2" spans="1:14">
      <c r="A424" s="196" t="s">
        <v>4561</v>
      </c>
      <c r="B424" s="179" t="s">
        <v>3476</v>
      </c>
      <c r="C424" s="196" t="s">
        <v>4256</v>
      </c>
      <c r="D424" s="179" t="s">
        <v>345</v>
      </c>
      <c r="E424" s="196">
        <v>1</v>
      </c>
      <c r="F424" s="196">
        <v>2080</v>
      </c>
      <c r="G424" s="206">
        <f t="shared" si="49"/>
        <v>2080</v>
      </c>
      <c r="H424" s="179" t="s">
        <v>4444</v>
      </c>
      <c r="I424" s="179" t="s">
        <v>762</v>
      </c>
      <c r="J424" s="166">
        <f t="shared" si="48"/>
        <v>1</v>
      </c>
      <c r="K424" s="44">
        <f t="shared" si="46"/>
        <v>2080</v>
      </c>
      <c r="N424" s="44">
        <f t="shared" si="47"/>
        <v>1</v>
      </c>
    </row>
    <row r="425" s="44" customFormat="1" hidden="1" customHeight="1" outlineLevel="2" spans="1:14">
      <c r="A425" s="196" t="s">
        <v>4562</v>
      </c>
      <c r="B425" s="179" t="s">
        <v>3284</v>
      </c>
      <c r="C425" s="196" t="s">
        <v>3285</v>
      </c>
      <c r="D425" s="179" t="s">
        <v>345</v>
      </c>
      <c r="E425" s="196">
        <v>1</v>
      </c>
      <c r="F425" s="196">
        <v>2520</v>
      </c>
      <c r="G425" s="206">
        <f t="shared" si="49"/>
        <v>2520</v>
      </c>
      <c r="H425" s="179" t="s">
        <v>4444</v>
      </c>
      <c r="I425" s="179" t="s">
        <v>762</v>
      </c>
      <c r="J425" s="166">
        <f t="shared" si="48"/>
        <v>1</v>
      </c>
      <c r="K425" s="44">
        <f t="shared" si="46"/>
        <v>2520</v>
      </c>
      <c r="N425" s="44">
        <f t="shared" si="47"/>
        <v>1</v>
      </c>
    </row>
    <row r="426" s="44" customFormat="1" hidden="1" customHeight="1" outlineLevel="2" spans="1:14">
      <c r="A426" s="196" t="s">
        <v>4563</v>
      </c>
      <c r="B426" s="179" t="s">
        <v>3572</v>
      </c>
      <c r="C426" s="196" t="s">
        <v>3573</v>
      </c>
      <c r="D426" s="179" t="s">
        <v>345</v>
      </c>
      <c r="E426" s="196">
        <v>1</v>
      </c>
      <c r="F426" s="196">
        <v>5400</v>
      </c>
      <c r="G426" s="206">
        <f t="shared" si="49"/>
        <v>5400</v>
      </c>
      <c r="H426" s="179" t="s">
        <v>4444</v>
      </c>
      <c r="I426" s="179" t="s">
        <v>762</v>
      </c>
      <c r="J426" s="166">
        <f t="shared" si="48"/>
        <v>1</v>
      </c>
      <c r="K426" s="44">
        <f t="shared" si="46"/>
        <v>5400</v>
      </c>
      <c r="N426" s="44">
        <f t="shared" si="47"/>
        <v>1</v>
      </c>
    </row>
    <row r="427" s="44" customFormat="1" hidden="1" customHeight="1" outlineLevel="2" spans="1:14">
      <c r="A427" s="196" t="s">
        <v>4564</v>
      </c>
      <c r="B427" s="179" t="s">
        <v>3288</v>
      </c>
      <c r="C427" s="196" t="s">
        <v>3289</v>
      </c>
      <c r="D427" s="179" t="s">
        <v>345</v>
      </c>
      <c r="E427" s="196">
        <v>1</v>
      </c>
      <c r="F427" s="196">
        <v>3360</v>
      </c>
      <c r="G427" s="206">
        <f t="shared" si="49"/>
        <v>3360</v>
      </c>
      <c r="H427" s="179" t="s">
        <v>4444</v>
      </c>
      <c r="I427" s="179" t="s">
        <v>762</v>
      </c>
      <c r="J427" s="166">
        <f t="shared" si="48"/>
        <v>1</v>
      </c>
      <c r="K427" s="44">
        <f t="shared" si="46"/>
        <v>3360</v>
      </c>
      <c r="N427" s="44">
        <f t="shared" si="47"/>
        <v>1</v>
      </c>
    </row>
    <row r="428" s="44" customFormat="1" hidden="1" customHeight="1" outlineLevel="2" spans="1:14">
      <c r="A428" s="196" t="s">
        <v>4565</v>
      </c>
      <c r="B428" s="179" t="s">
        <v>3513</v>
      </c>
      <c r="C428" s="196" t="s">
        <v>3512</v>
      </c>
      <c r="D428" s="179" t="s">
        <v>345</v>
      </c>
      <c r="E428" s="196">
        <v>1</v>
      </c>
      <c r="F428" s="196">
        <v>7760</v>
      </c>
      <c r="G428" s="206">
        <f t="shared" si="49"/>
        <v>7760</v>
      </c>
      <c r="H428" s="179" t="s">
        <v>4444</v>
      </c>
      <c r="I428" s="179" t="s">
        <v>762</v>
      </c>
      <c r="J428" s="166">
        <f t="shared" si="48"/>
        <v>1</v>
      </c>
      <c r="K428" s="44">
        <f t="shared" si="46"/>
        <v>7760</v>
      </c>
      <c r="N428" s="44">
        <f t="shared" si="47"/>
        <v>1</v>
      </c>
    </row>
    <row r="429" s="44" customFormat="1" hidden="1" customHeight="1" outlineLevel="2" spans="1:14">
      <c r="A429" s="196" t="s">
        <v>4566</v>
      </c>
      <c r="B429" s="179" t="s">
        <v>3249</v>
      </c>
      <c r="C429" s="196" t="s">
        <v>3250</v>
      </c>
      <c r="D429" s="179" t="s">
        <v>345</v>
      </c>
      <c r="E429" s="196">
        <v>1</v>
      </c>
      <c r="F429" s="196">
        <v>1800</v>
      </c>
      <c r="G429" s="206">
        <f t="shared" si="49"/>
        <v>1800</v>
      </c>
      <c r="H429" s="179" t="s">
        <v>4444</v>
      </c>
      <c r="I429" s="179" t="s">
        <v>762</v>
      </c>
      <c r="J429" s="166">
        <f t="shared" si="48"/>
        <v>1</v>
      </c>
      <c r="K429" s="44">
        <f t="shared" si="46"/>
        <v>1800</v>
      </c>
      <c r="N429" s="44">
        <f t="shared" si="47"/>
        <v>1</v>
      </c>
    </row>
    <row r="430" s="44" customFormat="1" hidden="1" customHeight="1" outlineLevel="2" spans="1:14">
      <c r="A430" s="196" t="s">
        <v>4567</v>
      </c>
      <c r="B430" s="179" t="s">
        <v>3455</v>
      </c>
      <c r="C430" s="196" t="s">
        <v>3456</v>
      </c>
      <c r="D430" s="179" t="s">
        <v>345</v>
      </c>
      <c r="E430" s="196">
        <v>1</v>
      </c>
      <c r="F430" s="196">
        <v>2250</v>
      </c>
      <c r="G430" s="206">
        <f t="shared" si="49"/>
        <v>2250</v>
      </c>
      <c r="H430" s="179" t="s">
        <v>4444</v>
      </c>
      <c r="I430" s="179" t="s">
        <v>762</v>
      </c>
      <c r="J430" s="166">
        <f t="shared" si="48"/>
        <v>1</v>
      </c>
      <c r="K430" s="44">
        <f t="shared" si="46"/>
        <v>2250</v>
      </c>
      <c r="N430" s="44">
        <f t="shared" si="47"/>
        <v>1</v>
      </c>
    </row>
    <row r="431" s="44" customFormat="1" hidden="1" customHeight="1" outlineLevel="2" spans="1:14">
      <c r="A431" s="196" t="s">
        <v>4568</v>
      </c>
      <c r="B431" s="179" t="s">
        <v>3528</v>
      </c>
      <c r="C431" s="196" t="s">
        <v>3553</v>
      </c>
      <c r="D431" s="179" t="s">
        <v>345</v>
      </c>
      <c r="E431" s="196">
        <v>1</v>
      </c>
      <c r="F431" s="196">
        <v>2040</v>
      </c>
      <c r="G431" s="206">
        <f t="shared" si="49"/>
        <v>2040</v>
      </c>
      <c r="H431" s="179" t="s">
        <v>4444</v>
      </c>
      <c r="I431" s="179" t="s">
        <v>762</v>
      </c>
      <c r="J431" s="166">
        <f t="shared" si="48"/>
        <v>1</v>
      </c>
      <c r="K431" s="44">
        <f t="shared" si="46"/>
        <v>2040</v>
      </c>
      <c r="N431" s="44">
        <f t="shared" si="47"/>
        <v>1</v>
      </c>
    </row>
    <row r="432" s="44" customFormat="1" hidden="1" customHeight="1" outlineLevel="2" spans="1:14">
      <c r="A432" s="196" t="s">
        <v>4569</v>
      </c>
      <c r="B432" s="179" t="s">
        <v>3528</v>
      </c>
      <c r="C432" s="196" t="s">
        <v>3558</v>
      </c>
      <c r="D432" s="179" t="s">
        <v>345</v>
      </c>
      <c r="E432" s="196">
        <v>1</v>
      </c>
      <c r="F432" s="196">
        <v>2560</v>
      </c>
      <c r="G432" s="206">
        <f t="shared" si="49"/>
        <v>2560</v>
      </c>
      <c r="H432" s="179" t="s">
        <v>4444</v>
      </c>
      <c r="I432" s="179" t="s">
        <v>762</v>
      </c>
      <c r="J432" s="166">
        <f t="shared" si="48"/>
        <v>1</v>
      </c>
      <c r="K432" s="44">
        <f t="shared" si="46"/>
        <v>2560</v>
      </c>
      <c r="N432" s="44">
        <f t="shared" si="47"/>
        <v>1</v>
      </c>
    </row>
    <row r="433" s="44" customFormat="1" hidden="1" customHeight="1" outlineLevel="2" spans="1:14">
      <c r="A433" s="196" t="s">
        <v>4570</v>
      </c>
      <c r="B433" s="179" t="s">
        <v>4154</v>
      </c>
      <c r="C433" s="196" t="s">
        <v>3697</v>
      </c>
      <c r="D433" s="179" t="s">
        <v>345</v>
      </c>
      <c r="E433" s="196">
        <v>2</v>
      </c>
      <c r="F433" s="196">
        <v>480</v>
      </c>
      <c r="G433" s="206">
        <f t="shared" si="49"/>
        <v>960</v>
      </c>
      <c r="H433" s="179" t="s">
        <v>4444</v>
      </c>
      <c r="I433" s="179" t="s">
        <v>762</v>
      </c>
      <c r="J433" s="166">
        <f t="shared" si="48"/>
        <v>1</v>
      </c>
      <c r="K433" s="44">
        <f t="shared" si="46"/>
        <v>480</v>
      </c>
      <c r="N433" s="44">
        <f t="shared" si="47"/>
        <v>1</v>
      </c>
    </row>
    <row r="434" s="44" customFormat="1" hidden="1" customHeight="1" outlineLevel="2" spans="1:14">
      <c r="A434" s="196" t="s">
        <v>4571</v>
      </c>
      <c r="B434" s="179" t="s">
        <v>3448</v>
      </c>
      <c r="C434" s="196" t="s">
        <v>3449</v>
      </c>
      <c r="D434" s="179" t="s">
        <v>345</v>
      </c>
      <c r="E434" s="196">
        <v>1</v>
      </c>
      <c r="F434" s="196">
        <v>4500</v>
      </c>
      <c r="G434" s="206">
        <f t="shared" si="49"/>
        <v>4500</v>
      </c>
      <c r="H434" s="196"/>
      <c r="I434" s="196"/>
      <c r="J434" s="166">
        <f t="shared" si="48"/>
        <v>1</v>
      </c>
      <c r="K434" s="44">
        <f t="shared" si="46"/>
        <v>4500</v>
      </c>
      <c r="N434" s="44">
        <f t="shared" si="47"/>
        <v>1</v>
      </c>
    </row>
    <row r="435" s="44" customFormat="1" hidden="1" customHeight="1" outlineLevel="2" spans="1:14">
      <c r="A435" s="196" t="s">
        <v>4572</v>
      </c>
      <c r="B435" s="179" t="s">
        <v>3457</v>
      </c>
      <c r="C435" s="196" t="s">
        <v>3458</v>
      </c>
      <c r="D435" s="179" t="s">
        <v>345</v>
      </c>
      <c r="E435" s="196">
        <v>1</v>
      </c>
      <c r="F435" s="196">
        <v>3300</v>
      </c>
      <c r="G435" s="206">
        <f t="shared" si="49"/>
        <v>3300</v>
      </c>
      <c r="H435" s="196"/>
      <c r="I435" s="196"/>
      <c r="J435" s="166">
        <f t="shared" si="48"/>
        <v>1</v>
      </c>
      <c r="K435" s="44">
        <f t="shared" si="46"/>
        <v>3300</v>
      </c>
      <c r="N435" s="44">
        <f t="shared" si="47"/>
        <v>1</v>
      </c>
    </row>
    <row r="436" s="761" customFormat="1" hidden="1" customHeight="1" outlineLevel="2" spans="1:14">
      <c r="A436" s="142"/>
      <c r="B436" s="142" t="s">
        <v>4573</v>
      </c>
      <c r="C436" s="142"/>
      <c r="D436" s="142"/>
      <c r="E436" s="142">
        <v>0</v>
      </c>
      <c r="F436" s="142"/>
      <c r="G436" s="206"/>
      <c r="H436" s="245" t="s">
        <v>4444</v>
      </c>
      <c r="I436" s="245" t="s">
        <v>762</v>
      </c>
      <c r="J436" s="166">
        <f t="shared" si="48"/>
        <v>0</v>
      </c>
      <c r="K436" s="44">
        <f t="shared" si="46"/>
        <v>0</v>
      </c>
      <c r="N436" s="44">
        <f t="shared" si="47"/>
        <v>0</v>
      </c>
    </row>
    <row r="437" s="44" customFormat="1" hidden="1" customHeight="1" outlineLevel="2" spans="1:14">
      <c r="A437" s="196" t="s">
        <v>4574</v>
      </c>
      <c r="B437" s="179" t="s">
        <v>3390</v>
      </c>
      <c r="C437" s="196" t="s">
        <v>3391</v>
      </c>
      <c r="D437" s="179" t="s">
        <v>345</v>
      </c>
      <c r="E437" s="196">
        <v>1</v>
      </c>
      <c r="F437" s="196">
        <v>2700</v>
      </c>
      <c r="G437" s="206">
        <f t="shared" ref="G437:G452" si="50" xml:space="preserve">E437*F437</f>
        <v>2700</v>
      </c>
      <c r="H437" s="196"/>
      <c r="I437" s="196"/>
      <c r="J437" s="166">
        <f t="shared" si="48"/>
        <v>1</v>
      </c>
      <c r="K437" s="44">
        <f t="shared" si="46"/>
        <v>2700</v>
      </c>
      <c r="N437" s="44">
        <f t="shared" si="47"/>
        <v>1</v>
      </c>
    </row>
    <row r="438" s="44" customFormat="1" hidden="1" customHeight="1" outlineLevel="2" spans="1:14">
      <c r="A438" s="196" t="s">
        <v>4575</v>
      </c>
      <c r="B438" s="179" t="s">
        <v>4154</v>
      </c>
      <c r="C438" s="196" t="s">
        <v>3697</v>
      </c>
      <c r="D438" s="179" t="s">
        <v>345</v>
      </c>
      <c r="E438" s="196">
        <v>1</v>
      </c>
      <c r="F438" s="196">
        <v>480</v>
      </c>
      <c r="G438" s="206">
        <f t="shared" si="50"/>
        <v>480</v>
      </c>
      <c r="H438" s="179" t="s">
        <v>4444</v>
      </c>
      <c r="I438" s="179" t="s">
        <v>762</v>
      </c>
      <c r="J438" s="166">
        <f t="shared" si="48"/>
        <v>1</v>
      </c>
      <c r="K438" s="44">
        <f t="shared" si="46"/>
        <v>480</v>
      </c>
      <c r="N438" s="44">
        <f t="shared" si="47"/>
        <v>1</v>
      </c>
    </row>
    <row r="439" s="44" customFormat="1" hidden="1" customHeight="1" outlineLevel="2" spans="1:14">
      <c r="A439" s="196" t="s">
        <v>4576</v>
      </c>
      <c r="B439" s="179" t="s">
        <v>3688</v>
      </c>
      <c r="C439" s="196" t="s">
        <v>3689</v>
      </c>
      <c r="D439" s="179" t="s">
        <v>345</v>
      </c>
      <c r="E439" s="196">
        <v>1</v>
      </c>
      <c r="F439" s="196">
        <v>540</v>
      </c>
      <c r="G439" s="206">
        <f t="shared" si="50"/>
        <v>540</v>
      </c>
      <c r="H439" s="179" t="s">
        <v>4444</v>
      </c>
      <c r="I439" s="179" t="s">
        <v>762</v>
      </c>
      <c r="J439" s="166">
        <f t="shared" si="48"/>
        <v>1</v>
      </c>
      <c r="K439" s="44">
        <f t="shared" si="46"/>
        <v>540</v>
      </c>
      <c r="N439" s="44">
        <f t="shared" si="47"/>
        <v>1</v>
      </c>
    </row>
    <row r="440" s="44" customFormat="1" hidden="1" customHeight="1" outlineLevel="2" spans="1:14">
      <c r="A440" s="196" t="s">
        <v>4577</v>
      </c>
      <c r="B440" s="179" t="s">
        <v>3284</v>
      </c>
      <c r="C440" s="196" t="s">
        <v>3285</v>
      </c>
      <c r="D440" s="179" t="s">
        <v>345</v>
      </c>
      <c r="E440" s="196">
        <v>1</v>
      </c>
      <c r="F440" s="196">
        <v>2520</v>
      </c>
      <c r="G440" s="206">
        <f t="shared" si="50"/>
        <v>2520</v>
      </c>
      <c r="H440" s="179" t="s">
        <v>4444</v>
      </c>
      <c r="I440" s="179" t="s">
        <v>762</v>
      </c>
      <c r="J440" s="166">
        <f t="shared" si="48"/>
        <v>1</v>
      </c>
      <c r="K440" s="44">
        <f t="shared" si="46"/>
        <v>2520</v>
      </c>
      <c r="N440" s="44">
        <f t="shared" si="47"/>
        <v>1</v>
      </c>
    </row>
    <row r="441" s="44" customFormat="1" hidden="1" customHeight="1" outlineLevel="2" spans="1:14">
      <c r="A441" s="196" t="s">
        <v>4578</v>
      </c>
      <c r="B441" s="179" t="s">
        <v>3572</v>
      </c>
      <c r="C441" s="196" t="s">
        <v>3573</v>
      </c>
      <c r="D441" s="179" t="s">
        <v>345</v>
      </c>
      <c r="E441" s="196">
        <v>1</v>
      </c>
      <c r="F441" s="196">
        <v>5400</v>
      </c>
      <c r="G441" s="206">
        <f t="shared" si="50"/>
        <v>5400</v>
      </c>
      <c r="H441" s="179" t="s">
        <v>4444</v>
      </c>
      <c r="I441" s="179" t="s">
        <v>762</v>
      </c>
      <c r="J441" s="166">
        <f t="shared" si="48"/>
        <v>1</v>
      </c>
      <c r="K441" s="44">
        <f t="shared" si="46"/>
        <v>5400</v>
      </c>
      <c r="N441" s="44">
        <f t="shared" si="47"/>
        <v>1</v>
      </c>
    </row>
    <row r="442" s="44" customFormat="1" customHeight="1" outlineLevel="2" spans="1:14">
      <c r="A442" s="196" t="s">
        <v>4579</v>
      </c>
      <c r="B442" s="179" t="s">
        <v>3617</v>
      </c>
      <c r="C442" s="196" t="s">
        <v>3297</v>
      </c>
      <c r="D442" s="179" t="s">
        <v>345</v>
      </c>
      <c r="E442" s="196">
        <v>1</v>
      </c>
      <c r="F442" s="196">
        <v>3780</v>
      </c>
      <c r="G442" s="206">
        <f t="shared" si="50"/>
        <v>3780</v>
      </c>
      <c r="H442" s="179" t="s">
        <v>4444</v>
      </c>
      <c r="I442" s="179" t="s">
        <v>762</v>
      </c>
      <c r="J442" s="166">
        <f t="shared" si="48"/>
        <v>1</v>
      </c>
      <c r="K442" s="44">
        <f t="shared" si="46"/>
        <v>3780</v>
      </c>
      <c r="N442" s="44">
        <f t="shared" si="47"/>
        <v>1</v>
      </c>
    </row>
    <row r="443" s="44" customFormat="1" hidden="1" customHeight="1" outlineLevel="2" spans="1:14">
      <c r="A443" s="196" t="s">
        <v>4580</v>
      </c>
      <c r="B443" s="179" t="s">
        <v>3421</v>
      </c>
      <c r="C443" s="196" t="s">
        <v>3416</v>
      </c>
      <c r="D443" s="179" t="s">
        <v>345</v>
      </c>
      <c r="E443" s="196">
        <v>1</v>
      </c>
      <c r="F443" s="196">
        <v>2640</v>
      </c>
      <c r="G443" s="206">
        <f t="shared" si="50"/>
        <v>2640</v>
      </c>
      <c r="H443" s="179" t="s">
        <v>4444</v>
      </c>
      <c r="I443" s="179" t="s">
        <v>762</v>
      </c>
      <c r="J443" s="166">
        <f t="shared" si="48"/>
        <v>1</v>
      </c>
      <c r="K443" s="44">
        <f t="shared" si="46"/>
        <v>2640</v>
      </c>
      <c r="N443" s="44">
        <f t="shared" si="47"/>
        <v>1</v>
      </c>
    </row>
    <row r="444" s="44" customFormat="1" hidden="1" customHeight="1" outlineLevel="2" spans="1:14">
      <c r="A444" s="196" t="s">
        <v>4581</v>
      </c>
      <c r="B444" s="179" t="s">
        <v>3528</v>
      </c>
      <c r="C444" s="196" t="s">
        <v>3560</v>
      </c>
      <c r="D444" s="179" t="s">
        <v>345</v>
      </c>
      <c r="E444" s="196">
        <v>1</v>
      </c>
      <c r="F444" s="196">
        <v>2280</v>
      </c>
      <c r="G444" s="206">
        <f t="shared" si="50"/>
        <v>2280</v>
      </c>
      <c r="H444" s="179" t="s">
        <v>4444</v>
      </c>
      <c r="I444" s="179" t="s">
        <v>762</v>
      </c>
      <c r="J444" s="166">
        <f t="shared" si="48"/>
        <v>1</v>
      </c>
      <c r="K444" s="44">
        <f t="shared" si="46"/>
        <v>2280</v>
      </c>
      <c r="N444" s="44">
        <f t="shared" si="47"/>
        <v>1</v>
      </c>
    </row>
    <row r="445" s="44" customFormat="1" hidden="1" customHeight="1" outlineLevel="2" spans="1:14">
      <c r="A445" s="196" t="s">
        <v>4582</v>
      </c>
      <c r="B445" s="179" t="s">
        <v>3528</v>
      </c>
      <c r="C445" s="196" t="s">
        <v>3554</v>
      </c>
      <c r="D445" s="179" t="s">
        <v>345</v>
      </c>
      <c r="E445" s="196">
        <v>1</v>
      </c>
      <c r="F445" s="196">
        <v>2080</v>
      </c>
      <c r="G445" s="206">
        <f t="shared" si="50"/>
        <v>2080</v>
      </c>
      <c r="H445" s="179" t="s">
        <v>4444</v>
      </c>
      <c r="I445" s="179" t="s">
        <v>762</v>
      </c>
      <c r="J445" s="166">
        <f t="shared" si="48"/>
        <v>1</v>
      </c>
      <c r="K445" s="44">
        <f t="shared" si="46"/>
        <v>2080</v>
      </c>
      <c r="N445" s="44">
        <f t="shared" si="47"/>
        <v>1</v>
      </c>
    </row>
    <row r="446" s="44" customFormat="1" hidden="1" customHeight="1" outlineLevel="2" spans="1:14">
      <c r="A446" s="196" t="s">
        <v>4583</v>
      </c>
      <c r="B446" s="179" t="s">
        <v>3411</v>
      </c>
      <c r="C446" s="196" t="s">
        <v>3412</v>
      </c>
      <c r="D446" s="179" t="s">
        <v>345</v>
      </c>
      <c r="E446" s="196">
        <v>1</v>
      </c>
      <c r="F446" s="196">
        <v>1200</v>
      </c>
      <c r="G446" s="206">
        <f t="shared" si="50"/>
        <v>1200</v>
      </c>
      <c r="H446" s="179" t="s">
        <v>4444</v>
      </c>
      <c r="I446" s="179" t="s">
        <v>762</v>
      </c>
      <c r="J446" s="166">
        <f t="shared" si="48"/>
        <v>1</v>
      </c>
      <c r="K446" s="44">
        <f t="shared" si="46"/>
        <v>1200</v>
      </c>
      <c r="N446" s="44">
        <f t="shared" si="47"/>
        <v>1</v>
      </c>
    </row>
    <row r="447" s="44" customFormat="1" hidden="1" customHeight="1" outlineLevel="2" spans="1:14">
      <c r="A447" s="196" t="s">
        <v>4584</v>
      </c>
      <c r="B447" s="179" t="s">
        <v>3583</v>
      </c>
      <c r="C447" s="196" t="s">
        <v>3581</v>
      </c>
      <c r="D447" s="179" t="s">
        <v>345</v>
      </c>
      <c r="E447" s="196">
        <v>1</v>
      </c>
      <c r="F447" s="196">
        <v>5000</v>
      </c>
      <c r="G447" s="206">
        <f t="shared" si="50"/>
        <v>5000</v>
      </c>
      <c r="H447" s="179" t="s">
        <v>4444</v>
      </c>
      <c r="I447" s="179" t="s">
        <v>762</v>
      </c>
      <c r="J447" s="166">
        <f t="shared" si="48"/>
        <v>1</v>
      </c>
      <c r="K447" s="44">
        <f t="shared" si="46"/>
        <v>5000</v>
      </c>
      <c r="N447" s="44">
        <f t="shared" si="47"/>
        <v>1</v>
      </c>
    </row>
    <row r="448" s="44" customFormat="1" hidden="1" customHeight="1" outlineLevel="2" spans="1:14">
      <c r="A448" s="196" t="s">
        <v>4585</v>
      </c>
      <c r="B448" s="179" t="s">
        <v>3588</v>
      </c>
      <c r="C448" s="196" t="s">
        <v>3601</v>
      </c>
      <c r="D448" s="179" t="s">
        <v>345</v>
      </c>
      <c r="E448" s="196">
        <v>1</v>
      </c>
      <c r="F448" s="196">
        <v>5520</v>
      </c>
      <c r="G448" s="206">
        <f t="shared" si="50"/>
        <v>5520</v>
      </c>
      <c r="H448" s="179" t="s">
        <v>4444</v>
      </c>
      <c r="I448" s="179" t="s">
        <v>762</v>
      </c>
      <c r="J448" s="166">
        <f t="shared" si="48"/>
        <v>1</v>
      </c>
      <c r="K448" s="44">
        <f t="shared" si="46"/>
        <v>5520</v>
      </c>
      <c r="N448" s="44">
        <f t="shared" si="47"/>
        <v>1</v>
      </c>
    </row>
    <row r="449" s="44" customFormat="1" hidden="1" customHeight="1" outlineLevel="2" spans="1:14">
      <c r="A449" s="196" t="s">
        <v>4586</v>
      </c>
      <c r="B449" s="179" t="s">
        <v>3448</v>
      </c>
      <c r="C449" s="196" t="s">
        <v>3449</v>
      </c>
      <c r="D449" s="179" t="s">
        <v>345</v>
      </c>
      <c r="E449" s="196">
        <v>1</v>
      </c>
      <c r="F449" s="196">
        <v>4500</v>
      </c>
      <c r="G449" s="206">
        <f t="shared" si="50"/>
        <v>4500</v>
      </c>
      <c r="H449" s="196"/>
      <c r="I449" s="196"/>
      <c r="J449" s="166">
        <f t="shared" si="48"/>
        <v>1</v>
      </c>
      <c r="K449" s="44">
        <f t="shared" si="46"/>
        <v>4500</v>
      </c>
      <c r="N449" s="44">
        <f t="shared" si="47"/>
        <v>1</v>
      </c>
    </row>
    <row r="450" s="44" customFormat="1" hidden="1" customHeight="1" outlineLevel="2" spans="1:14">
      <c r="A450" s="196" t="s">
        <v>4587</v>
      </c>
      <c r="B450" s="179" t="s">
        <v>3457</v>
      </c>
      <c r="C450" s="196" t="s">
        <v>3458</v>
      </c>
      <c r="D450" s="179" t="s">
        <v>345</v>
      </c>
      <c r="E450" s="196">
        <v>1</v>
      </c>
      <c r="F450" s="196">
        <v>3300</v>
      </c>
      <c r="G450" s="206">
        <f t="shared" si="50"/>
        <v>3300</v>
      </c>
      <c r="H450" s="196"/>
      <c r="I450" s="196"/>
      <c r="J450" s="166">
        <f t="shared" si="48"/>
        <v>1</v>
      </c>
      <c r="K450" s="44">
        <f t="shared" si="46"/>
        <v>3300</v>
      </c>
      <c r="N450" s="44">
        <f t="shared" si="47"/>
        <v>1</v>
      </c>
    </row>
    <row r="451" s="44" customFormat="1" hidden="1" customHeight="1" outlineLevel="2" spans="1:14">
      <c r="A451" s="196" t="s">
        <v>4588</v>
      </c>
      <c r="B451" s="179" t="s">
        <v>3920</v>
      </c>
      <c r="C451" s="266" t="s">
        <v>330</v>
      </c>
      <c r="D451" s="179" t="s">
        <v>345</v>
      </c>
      <c r="E451" s="196">
        <v>1</v>
      </c>
      <c r="F451" s="196">
        <v>330</v>
      </c>
      <c r="G451" s="206">
        <f t="shared" si="50"/>
        <v>330</v>
      </c>
      <c r="H451" s="196"/>
      <c r="I451" s="196"/>
      <c r="J451" s="166">
        <f t="shared" si="48"/>
        <v>1</v>
      </c>
      <c r="K451" s="44">
        <f t="shared" si="46"/>
        <v>330</v>
      </c>
      <c r="N451" s="44">
        <f t="shared" si="47"/>
        <v>1</v>
      </c>
    </row>
    <row r="452" s="44" customFormat="1" hidden="1" customHeight="1" outlineLevel="2" spans="1:14">
      <c r="A452" s="196" t="s">
        <v>4589</v>
      </c>
      <c r="B452" s="179" t="s">
        <v>3932</v>
      </c>
      <c r="C452" s="266" t="s">
        <v>330</v>
      </c>
      <c r="D452" s="179" t="s">
        <v>345</v>
      </c>
      <c r="E452" s="196">
        <v>1</v>
      </c>
      <c r="F452" s="196">
        <v>8500</v>
      </c>
      <c r="G452" s="206">
        <f t="shared" si="50"/>
        <v>8500</v>
      </c>
      <c r="H452" s="196"/>
      <c r="I452" s="196"/>
      <c r="J452" s="166">
        <f t="shared" si="48"/>
        <v>1</v>
      </c>
      <c r="K452" s="44">
        <f t="shared" si="46"/>
        <v>8500</v>
      </c>
      <c r="N452" s="44">
        <f t="shared" si="47"/>
        <v>1</v>
      </c>
    </row>
    <row r="453" s="761" customFormat="1" hidden="1" customHeight="1" outlineLevel="2" spans="1:14">
      <c r="A453" s="142"/>
      <c r="B453" s="142" t="s">
        <v>4590</v>
      </c>
      <c r="C453" s="142"/>
      <c r="D453" s="142"/>
      <c r="E453" s="142">
        <v>0</v>
      </c>
      <c r="F453" s="142"/>
      <c r="G453" s="206"/>
      <c r="H453" s="245" t="s">
        <v>4444</v>
      </c>
      <c r="I453" s="245" t="s">
        <v>762</v>
      </c>
      <c r="J453" s="166">
        <f t="shared" si="48"/>
        <v>0</v>
      </c>
      <c r="K453" s="44">
        <f t="shared" si="46"/>
        <v>0</v>
      </c>
      <c r="N453" s="44">
        <f t="shared" si="47"/>
        <v>0</v>
      </c>
    </row>
    <row r="454" s="44" customFormat="1" hidden="1" customHeight="1" outlineLevel="2" spans="1:14">
      <c r="A454" s="196" t="s">
        <v>4591</v>
      </c>
      <c r="B454" s="179" t="s">
        <v>3688</v>
      </c>
      <c r="C454" s="196" t="s">
        <v>3689</v>
      </c>
      <c r="D454" s="179" t="s">
        <v>345</v>
      </c>
      <c r="E454" s="196">
        <v>1</v>
      </c>
      <c r="F454" s="196">
        <v>540</v>
      </c>
      <c r="G454" s="206">
        <f t="shared" ref="G454:G463" si="51" xml:space="preserve">E454*F454</f>
        <v>540</v>
      </c>
      <c r="H454" s="196"/>
      <c r="I454" s="196"/>
      <c r="J454" s="166">
        <f t="shared" si="48"/>
        <v>1</v>
      </c>
      <c r="K454" s="44">
        <f t="shared" si="46"/>
        <v>540</v>
      </c>
      <c r="N454" s="44">
        <f t="shared" si="47"/>
        <v>1</v>
      </c>
    </row>
    <row r="455" s="44" customFormat="1" hidden="1" customHeight="1" outlineLevel="2" spans="1:14">
      <c r="A455" s="196" t="s">
        <v>4592</v>
      </c>
      <c r="B455" s="179" t="s">
        <v>4154</v>
      </c>
      <c r="C455" s="196" t="s">
        <v>3697</v>
      </c>
      <c r="D455" s="179" t="s">
        <v>345</v>
      </c>
      <c r="E455" s="196">
        <v>1</v>
      </c>
      <c r="F455" s="196">
        <v>480</v>
      </c>
      <c r="G455" s="206">
        <f t="shared" si="51"/>
        <v>480</v>
      </c>
      <c r="H455" s="179" t="s">
        <v>4444</v>
      </c>
      <c r="I455" s="179" t="s">
        <v>762</v>
      </c>
      <c r="J455" s="166">
        <f t="shared" si="48"/>
        <v>1</v>
      </c>
      <c r="K455" s="44">
        <f t="shared" ref="K455:K518" si="52" xml:space="preserve">J455*F455</f>
        <v>480</v>
      </c>
      <c r="N455" s="44">
        <f t="shared" ref="N455:N518" si="53" xml:space="preserve">ROUND(J455,0)</f>
        <v>1</v>
      </c>
    </row>
    <row r="456" s="44" customFormat="1" hidden="1" customHeight="1" outlineLevel="2" spans="1:14">
      <c r="A456" s="196" t="s">
        <v>4593</v>
      </c>
      <c r="B456" s="179" t="s">
        <v>3588</v>
      </c>
      <c r="C456" s="196" t="s">
        <v>3602</v>
      </c>
      <c r="D456" s="179" t="s">
        <v>345</v>
      </c>
      <c r="E456" s="196">
        <v>1</v>
      </c>
      <c r="F456" s="196">
        <v>5560</v>
      </c>
      <c r="G456" s="206">
        <f t="shared" si="51"/>
        <v>5560</v>
      </c>
      <c r="H456" s="179" t="s">
        <v>4444</v>
      </c>
      <c r="I456" s="179" t="s">
        <v>762</v>
      </c>
      <c r="J456" s="166">
        <f t="shared" si="48"/>
        <v>1</v>
      </c>
      <c r="K456" s="44">
        <f t="shared" si="52"/>
        <v>5560</v>
      </c>
      <c r="N456" s="44">
        <f t="shared" si="53"/>
        <v>1</v>
      </c>
    </row>
    <row r="457" s="44" customFormat="1" hidden="1" customHeight="1" outlineLevel="2" spans="1:14">
      <c r="A457" s="196" t="s">
        <v>4594</v>
      </c>
      <c r="B457" s="179" t="s">
        <v>3528</v>
      </c>
      <c r="C457" s="196" t="s">
        <v>3563</v>
      </c>
      <c r="D457" s="179" t="s">
        <v>345</v>
      </c>
      <c r="E457" s="196">
        <v>1</v>
      </c>
      <c r="F457" s="196">
        <v>2400</v>
      </c>
      <c r="G457" s="206">
        <f t="shared" si="51"/>
        <v>2400</v>
      </c>
      <c r="H457" s="179" t="s">
        <v>4444</v>
      </c>
      <c r="I457" s="179" t="s">
        <v>762</v>
      </c>
      <c r="J457" s="166">
        <f t="shared" si="48"/>
        <v>1</v>
      </c>
      <c r="K457" s="44">
        <f t="shared" si="52"/>
        <v>2400</v>
      </c>
      <c r="N457" s="44">
        <f t="shared" si="53"/>
        <v>1</v>
      </c>
    </row>
    <row r="458" s="44" customFormat="1" hidden="1" customHeight="1" outlineLevel="2" spans="1:14">
      <c r="A458" s="196" t="s">
        <v>4595</v>
      </c>
      <c r="B458" s="179" t="s">
        <v>3624</v>
      </c>
      <c r="C458" s="196" t="s">
        <v>3625</v>
      </c>
      <c r="D458" s="179" t="s">
        <v>345</v>
      </c>
      <c r="E458" s="196">
        <v>1</v>
      </c>
      <c r="F458" s="196">
        <v>9600</v>
      </c>
      <c r="G458" s="206">
        <f t="shared" si="51"/>
        <v>9600</v>
      </c>
      <c r="H458" s="179" t="s">
        <v>4444</v>
      </c>
      <c r="I458" s="179" t="s">
        <v>762</v>
      </c>
      <c r="J458" s="166">
        <f t="shared" si="48"/>
        <v>1</v>
      </c>
      <c r="K458" s="44">
        <f t="shared" si="52"/>
        <v>9600</v>
      </c>
      <c r="N458" s="44">
        <f t="shared" si="53"/>
        <v>1</v>
      </c>
    </row>
    <row r="459" s="44" customFormat="1" hidden="1" customHeight="1" outlineLevel="2" spans="1:14">
      <c r="A459" s="196" t="s">
        <v>4596</v>
      </c>
      <c r="B459" s="179" t="s">
        <v>3567</v>
      </c>
      <c r="C459" s="196" t="s">
        <v>3568</v>
      </c>
      <c r="D459" s="179" t="s">
        <v>345</v>
      </c>
      <c r="E459" s="196">
        <v>1</v>
      </c>
      <c r="F459" s="196">
        <v>3840</v>
      </c>
      <c r="G459" s="206">
        <f t="shared" si="51"/>
        <v>3840</v>
      </c>
      <c r="H459" s="179" t="s">
        <v>4444</v>
      </c>
      <c r="I459" s="179" t="s">
        <v>762</v>
      </c>
      <c r="J459" s="166">
        <f t="shared" si="48"/>
        <v>1</v>
      </c>
      <c r="K459" s="44">
        <f t="shared" si="52"/>
        <v>3840</v>
      </c>
      <c r="N459" s="44">
        <f t="shared" si="53"/>
        <v>1</v>
      </c>
    </row>
    <row r="460" s="44" customFormat="1" hidden="1" customHeight="1" outlineLevel="2" spans="1:14">
      <c r="A460" s="196" t="s">
        <v>4597</v>
      </c>
      <c r="B460" s="179" t="s">
        <v>3528</v>
      </c>
      <c r="C460" s="196" t="s">
        <v>3534</v>
      </c>
      <c r="D460" s="179" t="s">
        <v>345</v>
      </c>
      <c r="E460" s="196">
        <v>1</v>
      </c>
      <c r="F460" s="196">
        <v>2720</v>
      </c>
      <c r="G460" s="206">
        <f t="shared" si="51"/>
        <v>2720</v>
      </c>
      <c r="H460" s="179" t="s">
        <v>4444</v>
      </c>
      <c r="I460" s="179" t="s">
        <v>762</v>
      </c>
      <c r="J460" s="166">
        <f t="shared" si="48"/>
        <v>1</v>
      </c>
      <c r="K460" s="44">
        <f t="shared" si="52"/>
        <v>2720</v>
      </c>
      <c r="N460" s="44">
        <f t="shared" si="53"/>
        <v>1</v>
      </c>
    </row>
    <row r="461" s="44" customFormat="1" hidden="1" customHeight="1" outlineLevel="2" spans="1:14">
      <c r="A461" s="196" t="s">
        <v>4598</v>
      </c>
      <c r="B461" s="179" t="s">
        <v>3448</v>
      </c>
      <c r="C461" s="196" t="s">
        <v>3449</v>
      </c>
      <c r="D461" s="179" t="s">
        <v>345</v>
      </c>
      <c r="E461" s="196">
        <v>1</v>
      </c>
      <c r="F461" s="196">
        <v>4500</v>
      </c>
      <c r="G461" s="206">
        <f t="shared" si="51"/>
        <v>4500</v>
      </c>
      <c r="H461" s="196"/>
      <c r="I461" s="196"/>
      <c r="J461" s="166">
        <f t="shared" si="48"/>
        <v>1</v>
      </c>
      <c r="K461" s="44">
        <f t="shared" si="52"/>
        <v>4500</v>
      </c>
      <c r="N461" s="44">
        <f t="shared" si="53"/>
        <v>1</v>
      </c>
    </row>
    <row r="462" s="44" customFormat="1" hidden="1" customHeight="1" outlineLevel="2" spans="1:14">
      <c r="A462" s="196" t="s">
        <v>4599</v>
      </c>
      <c r="B462" s="179" t="s">
        <v>3457</v>
      </c>
      <c r="C462" s="196" t="s">
        <v>3458</v>
      </c>
      <c r="D462" s="179" t="s">
        <v>345</v>
      </c>
      <c r="E462" s="196">
        <v>1</v>
      </c>
      <c r="F462" s="196">
        <v>3300</v>
      </c>
      <c r="G462" s="206">
        <f t="shared" si="51"/>
        <v>3300</v>
      </c>
      <c r="H462" s="196"/>
      <c r="I462" s="196"/>
      <c r="J462" s="166">
        <f t="shared" si="48"/>
        <v>1</v>
      </c>
      <c r="K462" s="44">
        <f t="shared" si="52"/>
        <v>3300</v>
      </c>
      <c r="N462" s="44">
        <f t="shared" si="53"/>
        <v>1</v>
      </c>
    </row>
    <row r="463" s="44" customFormat="1" hidden="1" customHeight="1" outlineLevel="2" spans="1:14">
      <c r="A463" s="196" t="s">
        <v>4600</v>
      </c>
      <c r="B463" s="179" t="s">
        <v>4101</v>
      </c>
      <c r="C463" s="266" t="s">
        <v>4296</v>
      </c>
      <c r="D463" s="179" t="s">
        <v>345</v>
      </c>
      <c r="E463" s="196">
        <v>1</v>
      </c>
      <c r="F463" s="196">
        <v>20000</v>
      </c>
      <c r="G463" s="206">
        <f t="shared" si="51"/>
        <v>20000</v>
      </c>
      <c r="H463" s="196"/>
      <c r="I463" s="196"/>
      <c r="J463" s="166">
        <f t="shared" si="48"/>
        <v>1</v>
      </c>
      <c r="K463" s="44">
        <f t="shared" si="52"/>
        <v>20000</v>
      </c>
      <c r="N463" s="44">
        <f t="shared" si="53"/>
        <v>1</v>
      </c>
    </row>
    <row r="464" s="761" customFormat="1" hidden="1" customHeight="1" outlineLevel="2" spans="1:14">
      <c r="A464" s="142"/>
      <c r="B464" s="142" t="s">
        <v>4601</v>
      </c>
      <c r="C464" s="142"/>
      <c r="D464" s="142"/>
      <c r="E464" s="142">
        <v>0</v>
      </c>
      <c r="F464" s="142"/>
      <c r="G464" s="206"/>
      <c r="H464" s="245" t="s">
        <v>4444</v>
      </c>
      <c r="I464" s="245" t="s">
        <v>762</v>
      </c>
      <c r="J464" s="166">
        <f t="shared" si="48"/>
        <v>0</v>
      </c>
      <c r="K464" s="44">
        <f t="shared" si="52"/>
        <v>0</v>
      </c>
      <c r="N464" s="44">
        <f t="shared" si="53"/>
        <v>0</v>
      </c>
    </row>
    <row r="465" s="44" customFormat="1" hidden="1" customHeight="1" outlineLevel="2" spans="1:14">
      <c r="A465" s="196" t="s">
        <v>4602</v>
      </c>
      <c r="B465" s="179" t="s">
        <v>3688</v>
      </c>
      <c r="C465" s="196" t="s">
        <v>3689</v>
      </c>
      <c r="D465" s="179" t="s">
        <v>345</v>
      </c>
      <c r="E465" s="196">
        <v>2</v>
      </c>
      <c r="F465" s="196">
        <v>540</v>
      </c>
      <c r="G465" s="206">
        <f t="shared" ref="G465:G483" si="54" xml:space="preserve">E465*F465</f>
        <v>1080</v>
      </c>
      <c r="H465" s="196"/>
      <c r="I465" s="196"/>
      <c r="J465" s="166">
        <f t="shared" si="48"/>
        <v>1</v>
      </c>
      <c r="K465" s="44">
        <f t="shared" si="52"/>
        <v>540</v>
      </c>
      <c r="N465" s="44">
        <f t="shared" si="53"/>
        <v>1</v>
      </c>
    </row>
    <row r="466" s="44" customFormat="1" hidden="1" customHeight="1" outlineLevel="2" spans="1:14">
      <c r="A466" s="196" t="s">
        <v>4603</v>
      </c>
      <c r="B466" s="179" t="s">
        <v>4154</v>
      </c>
      <c r="C466" s="196" t="s">
        <v>3697</v>
      </c>
      <c r="D466" s="179" t="s">
        <v>345</v>
      </c>
      <c r="E466" s="196">
        <v>4</v>
      </c>
      <c r="F466" s="196">
        <v>480</v>
      </c>
      <c r="G466" s="206">
        <f t="shared" si="54"/>
        <v>1920</v>
      </c>
      <c r="H466" s="179" t="s">
        <v>4444</v>
      </c>
      <c r="I466" s="179" t="s">
        <v>762</v>
      </c>
      <c r="J466" s="166">
        <f t="shared" si="48"/>
        <v>2</v>
      </c>
      <c r="K466" s="44">
        <f t="shared" si="52"/>
        <v>960</v>
      </c>
      <c r="N466" s="44">
        <f t="shared" si="53"/>
        <v>2</v>
      </c>
    </row>
    <row r="467" s="44" customFormat="1" hidden="1" customHeight="1" outlineLevel="2" spans="1:14">
      <c r="A467" s="196" t="s">
        <v>4604</v>
      </c>
      <c r="B467" s="179" t="s">
        <v>3300</v>
      </c>
      <c r="C467" s="196" t="s">
        <v>3306</v>
      </c>
      <c r="D467" s="179" t="s">
        <v>345</v>
      </c>
      <c r="E467" s="196">
        <v>1</v>
      </c>
      <c r="F467" s="196">
        <v>5850</v>
      </c>
      <c r="G467" s="206">
        <f t="shared" si="54"/>
        <v>5850</v>
      </c>
      <c r="H467" s="179" t="s">
        <v>4444</v>
      </c>
      <c r="I467" s="179" t="s">
        <v>762</v>
      </c>
      <c r="J467" s="166">
        <f t="shared" si="48"/>
        <v>1</v>
      </c>
      <c r="K467" s="44">
        <f t="shared" si="52"/>
        <v>5850</v>
      </c>
      <c r="N467" s="44">
        <f t="shared" si="53"/>
        <v>1</v>
      </c>
    </row>
    <row r="468" s="44" customFormat="1" hidden="1" customHeight="1" outlineLevel="2" spans="1:14">
      <c r="A468" s="196" t="s">
        <v>4605</v>
      </c>
      <c r="B468" s="179" t="s">
        <v>3588</v>
      </c>
      <c r="C468" s="196" t="s">
        <v>3592</v>
      </c>
      <c r="D468" s="179" t="s">
        <v>345</v>
      </c>
      <c r="E468" s="196">
        <v>1</v>
      </c>
      <c r="F468" s="196">
        <v>5120</v>
      </c>
      <c r="G468" s="206">
        <f t="shared" si="54"/>
        <v>5120</v>
      </c>
      <c r="H468" s="179" t="s">
        <v>4444</v>
      </c>
      <c r="I468" s="179" t="s">
        <v>762</v>
      </c>
      <c r="J468" s="166">
        <f t="shared" si="48"/>
        <v>1</v>
      </c>
      <c r="K468" s="44">
        <f t="shared" si="52"/>
        <v>5120</v>
      </c>
      <c r="N468" s="44">
        <f t="shared" si="53"/>
        <v>1</v>
      </c>
    </row>
    <row r="469" s="44" customFormat="1" hidden="1" customHeight="1" outlineLevel="2" spans="1:14">
      <c r="A469" s="196" t="s">
        <v>4606</v>
      </c>
      <c r="B469" s="179" t="s">
        <v>3567</v>
      </c>
      <c r="C469" s="196" t="s">
        <v>3568</v>
      </c>
      <c r="D469" s="179" t="s">
        <v>345</v>
      </c>
      <c r="E469" s="196">
        <v>1</v>
      </c>
      <c r="F469" s="196">
        <v>3840</v>
      </c>
      <c r="G469" s="206">
        <f t="shared" si="54"/>
        <v>3840</v>
      </c>
      <c r="H469" s="179" t="s">
        <v>4444</v>
      </c>
      <c r="I469" s="179" t="s">
        <v>762</v>
      </c>
      <c r="J469" s="166">
        <f t="shared" si="48"/>
        <v>1</v>
      </c>
      <c r="K469" s="44">
        <f t="shared" si="52"/>
        <v>3840</v>
      </c>
      <c r="N469" s="44">
        <f t="shared" si="53"/>
        <v>1</v>
      </c>
    </row>
    <row r="470" s="44" customFormat="1" hidden="1" customHeight="1" outlineLevel="2" spans="1:14">
      <c r="A470" s="196" t="s">
        <v>4607</v>
      </c>
      <c r="B470" s="179" t="s">
        <v>3245</v>
      </c>
      <c r="C470" s="196" t="s">
        <v>3246</v>
      </c>
      <c r="D470" s="179" t="s">
        <v>345</v>
      </c>
      <c r="E470" s="196">
        <v>1</v>
      </c>
      <c r="F470" s="196">
        <v>2240</v>
      </c>
      <c r="G470" s="206">
        <f t="shared" si="54"/>
        <v>2240</v>
      </c>
      <c r="H470" s="179" t="s">
        <v>4444</v>
      </c>
      <c r="I470" s="179" t="s">
        <v>762</v>
      </c>
      <c r="J470" s="166">
        <v>1</v>
      </c>
      <c r="K470" s="44">
        <f t="shared" si="52"/>
        <v>2240</v>
      </c>
      <c r="N470" s="44">
        <f t="shared" si="53"/>
        <v>1</v>
      </c>
    </row>
    <row r="471" s="44" customFormat="1" hidden="1" customHeight="1" outlineLevel="2" spans="1:14">
      <c r="A471" s="196" t="s">
        <v>4608</v>
      </c>
      <c r="B471" s="179" t="s">
        <v>3644</v>
      </c>
      <c r="C471" s="196" t="s">
        <v>3645</v>
      </c>
      <c r="D471" s="179" t="s">
        <v>345</v>
      </c>
      <c r="E471" s="196">
        <v>1</v>
      </c>
      <c r="F471" s="196">
        <v>10046</v>
      </c>
      <c r="G471" s="206">
        <f t="shared" si="54"/>
        <v>10046</v>
      </c>
      <c r="H471" s="179" t="s">
        <v>4444</v>
      </c>
      <c r="I471" s="179" t="s">
        <v>762</v>
      </c>
      <c r="J471" s="166">
        <v>1</v>
      </c>
      <c r="K471" s="44">
        <f t="shared" si="52"/>
        <v>10046</v>
      </c>
      <c r="N471" s="44">
        <f t="shared" si="53"/>
        <v>1</v>
      </c>
    </row>
    <row r="472" s="44" customFormat="1" hidden="1" customHeight="1" outlineLevel="2" spans="1:14">
      <c r="A472" s="196" t="s">
        <v>4609</v>
      </c>
      <c r="B472" s="179" t="s">
        <v>3583</v>
      </c>
      <c r="C472" s="196" t="s">
        <v>3585</v>
      </c>
      <c r="D472" s="179" t="s">
        <v>345</v>
      </c>
      <c r="E472" s="196">
        <v>1</v>
      </c>
      <c r="F472" s="196">
        <v>4900</v>
      </c>
      <c r="G472" s="206">
        <f t="shared" si="54"/>
        <v>4900</v>
      </c>
      <c r="H472" s="179" t="s">
        <v>4444</v>
      </c>
      <c r="I472" s="179" t="s">
        <v>762</v>
      </c>
      <c r="J472" s="166">
        <f t="shared" ref="J472:J482" si="55" xml:space="preserve">ROUND(E472/1200*600,0)</f>
        <v>1</v>
      </c>
      <c r="K472" s="44">
        <f t="shared" si="52"/>
        <v>4900</v>
      </c>
      <c r="N472" s="44">
        <f t="shared" si="53"/>
        <v>1</v>
      </c>
    </row>
    <row r="473" s="44" customFormat="1" hidden="1" customHeight="1" outlineLevel="2" spans="1:14">
      <c r="A473" s="196" t="s">
        <v>4610</v>
      </c>
      <c r="B473" s="179" t="s">
        <v>3356</v>
      </c>
      <c r="C473" s="196" t="s">
        <v>3357</v>
      </c>
      <c r="D473" s="179" t="s">
        <v>345</v>
      </c>
      <c r="E473" s="196">
        <v>1</v>
      </c>
      <c r="F473" s="196">
        <v>12090</v>
      </c>
      <c r="G473" s="206">
        <f t="shared" si="54"/>
        <v>12090</v>
      </c>
      <c r="H473" s="179" t="s">
        <v>4444</v>
      </c>
      <c r="I473" s="179" t="s">
        <v>762</v>
      </c>
      <c r="J473" s="166">
        <f t="shared" si="55"/>
        <v>1</v>
      </c>
      <c r="K473" s="44">
        <f t="shared" si="52"/>
        <v>12090</v>
      </c>
      <c r="N473" s="44">
        <f t="shared" si="53"/>
        <v>1</v>
      </c>
    </row>
    <row r="474" s="44" customFormat="1" hidden="1" customHeight="1" outlineLevel="2" spans="1:14">
      <c r="A474" s="196" t="s">
        <v>4611</v>
      </c>
      <c r="B474" s="179" t="s">
        <v>3528</v>
      </c>
      <c r="C474" s="196" t="s">
        <v>3535</v>
      </c>
      <c r="D474" s="179" t="s">
        <v>345</v>
      </c>
      <c r="E474" s="196">
        <v>1</v>
      </c>
      <c r="F474" s="196">
        <v>2880</v>
      </c>
      <c r="G474" s="206">
        <f t="shared" si="54"/>
        <v>2880</v>
      </c>
      <c r="H474" s="179" t="s">
        <v>4444</v>
      </c>
      <c r="I474" s="179" t="s">
        <v>762</v>
      </c>
      <c r="J474" s="166">
        <f t="shared" si="55"/>
        <v>1</v>
      </c>
      <c r="K474" s="44">
        <f t="shared" si="52"/>
        <v>2880</v>
      </c>
      <c r="N474" s="44">
        <f t="shared" si="53"/>
        <v>1</v>
      </c>
    </row>
    <row r="475" s="44" customFormat="1" hidden="1" customHeight="1" outlineLevel="2" spans="1:14">
      <c r="A475" s="196" t="s">
        <v>4612</v>
      </c>
      <c r="B475" s="179" t="s">
        <v>3300</v>
      </c>
      <c r="C475" s="196" t="s">
        <v>3302</v>
      </c>
      <c r="D475" s="179" t="s">
        <v>345</v>
      </c>
      <c r="E475" s="196">
        <v>1</v>
      </c>
      <c r="F475" s="196">
        <v>5400</v>
      </c>
      <c r="G475" s="206">
        <f t="shared" si="54"/>
        <v>5400</v>
      </c>
      <c r="H475" s="179" t="s">
        <v>4444</v>
      </c>
      <c r="I475" s="179" t="s">
        <v>762</v>
      </c>
      <c r="J475" s="166">
        <f t="shared" si="55"/>
        <v>1</v>
      </c>
      <c r="K475" s="44">
        <f t="shared" si="52"/>
        <v>5400</v>
      </c>
      <c r="N475" s="44">
        <f t="shared" si="53"/>
        <v>1</v>
      </c>
    </row>
    <row r="476" s="44" customFormat="1" hidden="1" customHeight="1" outlineLevel="2" spans="1:14">
      <c r="A476" s="196" t="s">
        <v>4613</v>
      </c>
      <c r="B476" s="179" t="s">
        <v>3633</v>
      </c>
      <c r="C476" s="196" t="s">
        <v>3634</v>
      </c>
      <c r="D476" s="179" t="s">
        <v>345</v>
      </c>
      <c r="E476" s="196">
        <v>1</v>
      </c>
      <c r="F476" s="196">
        <v>7900</v>
      </c>
      <c r="G476" s="206">
        <f t="shared" si="54"/>
        <v>7900</v>
      </c>
      <c r="H476" s="179" t="s">
        <v>4444</v>
      </c>
      <c r="I476" s="179" t="s">
        <v>762</v>
      </c>
      <c r="J476" s="166">
        <f t="shared" si="55"/>
        <v>1</v>
      </c>
      <c r="K476" s="44">
        <f t="shared" si="52"/>
        <v>7900</v>
      </c>
      <c r="N476" s="44">
        <f t="shared" si="53"/>
        <v>1</v>
      </c>
    </row>
    <row r="477" s="44" customFormat="1" hidden="1" customHeight="1" outlineLevel="2" spans="1:14">
      <c r="A477" s="196" t="s">
        <v>4614</v>
      </c>
      <c r="B477" s="179" t="s">
        <v>3703</v>
      </c>
      <c r="C477" s="196" t="s">
        <v>3704</v>
      </c>
      <c r="D477" s="179" t="s">
        <v>345</v>
      </c>
      <c r="E477" s="196">
        <v>1</v>
      </c>
      <c r="F477" s="196">
        <v>1320</v>
      </c>
      <c r="G477" s="206">
        <f t="shared" si="54"/>
        <v>1320</v>
      </c>
      <c r="H477" s="179" t="s">
        <v>4444</v>
      </c>
      <c r="I477" s="179" t="s">
        <v>762</v>
      </c>
      <c r="J477" s="166">
        <f t="shared" si="55"/>
        <v>1</v>
      </c>
      <c r="K477" s="44">
        <f t="shared" si="52"/>
        <v>1320</v>
      </c>
      <c r="N477" s="44">
        <f t="shared" si="53"/>
        <v>1</v>
      </c>
    </row>
    <row r="478" s="44" customFormat="1" hidden="1" customHeight="1" outlineLevel="2" spans="1:14">
      <c r="A478" s="196" t="s">
        <v>4615</v>
      </c>
      <c r="B478" s="179" t="s">
        <v>3700</v>
      </c>
      <c r="C478" s="196" t="s">
        <v>3702</v>
      </c>
      <c r="D478" s="179" t="s">
        <v>345</v>
      </c>
      <c r="E478" s="196">
        <v>1</v>
      </c>
      <c r="F478" s="196">
        <v>1500</v>
      </c>
      <c r="G478" s="206">
        <f t="shared" si="54"/>
        <v>1500</v>
      </c>
      <c r="H478" s="179" t="s">
        <v>4444</v>
      </c>
      <c r="I478" s="179" t="s">
        <v>762</v>
      </c>
      <c r="J478" s="166">
        <f t="shared" si="55"/>
        <v>1</v>
      </c>
      <c r="K478" s="44">
        <f t="shared" si="52"/>
        <v>1500</v>
      </c>
      <c r="N478" s="44">
        <f t="shared" si="53"/>
        <v>1</v>
      </c>
    </row>
    <row r="479" s="44" customFormat="1" hidden="1" customHeight="1" outlineLevel="2" spans="1:14">
      <c r="A479" s="196" t="s">
        <v>4616</v>
      </c>
      <c r="B479" s="179" t="s">
        <v>3268</v>
      </c>
      <c r="C479" s="196" t="s">
        <v>3269</v>
      </c>
      <c r="D479" s="179" t="s">
        <v>345</v>
      </c>
      <c r="E479" s="196">
        <v>1</v>
      </c>
      <c r="F479" s="196">
        <v>2000</v>
      </c>
      <c r="G479" s="206">
        <f t="shared" si="54"/>
        <v>2000</v>
      </c>
      <c r="H479" s="179" t="s">
        <v>4444</v>
      </c>
      <c r="I479" s="179" t="s">
        <v>762</v>
      </c>
      <c r="J479" s="166">
        <f t="shared" si="55"/>
        <v>1</v>
      </c>
      <c r="K479" s="44">
        <f t="shared" si="52"/>
        <v>2000</v>
      </c>
      <c r="N479" s="44">
        <f t="shared" si="53"/>
        <v>1</v>
      </c>
    </row>
    <row r="480" s="44" customFormat="1" hidden="1" customHeight="1" outlineLevel="2" spans="1:14">
      <c r="A480" s="196" t="s">
        <v>4617</v>
      </c>
      <c r="B480" s="179" t="s">
        <v>3588</v>
      </c>
      <c r="C480" s="196" t="s">
        <v>3593</v>
      </c>
      <c r="D480" s="179" t="s">
        <v>345</v>
      </c>
      <c r="E480" s="196">
        <v>1</v>
      </c>
      <c r="F480" s="196">
        <v>5120</v>
      </c>
      <c r="G480" s="206">
        <f t="shared" si="54"/>
        <v>5120</v>
      </c>
      <c r="H480" s="179" t="s">
        <v>4444</v>
      </c>
      <c r="I480" s="179" t="s">
        <v>762</v>
      </c>
      <c r="J480" s="166">
        <f t="shared" si="55"/>
        <v>1</v>
      </c>
      <c r="K480" s="44">
        <f t="shared" si="52"/>
        <v>5120</v>
      </c>
      <c r="N480" s="44">
        <f t="shared" si="53"/>
        <v>1</v>
      </c>
    </row>
    <row r="481" s="44" customFormat="1" hidden="1" customHeight="1" outlineLevel="2" spans="1:14">
      <c r="A481" s="196" t="s">
        <v>4618</v>
      </c>
      <c r="B481" s="179" t="s">
        <v>3448</v>
      </c>
      <c r="C481" s="196" t="s">
        <v>3449</v>
      </c>
      <c r="D481" s="179" t="s">
        <v>345</v>
      </c>
      <c r="E481" s="196">
        <v>1</v>
      </c>
      <c r="F481" s="196">
        <v>4500</v>
      </c>
      <c r="G481" s="206">
        <f t="shared" si="54"/>
        <v>4500</v>
      </c>
      <c r="H481" s="196"/>
      <c r="I481" s="196"/>
      <c r="J481" s="166">
        <f t="shared" si="55"/>
        <v>1</v>
      </c>
      <c r="K481" s="44">
        <f t="shared" si="52"/>
        <v>4500</v>
      </c>
      <c r="N481" s="44">
        <f t="shared" si="53"/>
        <v>1</v>
      </c>
    </row>
    <row r="482" s="44" customFormat="1" hidden="1" customHeight="1" outlineLevel="2" spans="1:14">
      <c r="A482" s="196" t="s">
        <v>4619</v>
      </c>
      <c r="B482" s="179" t="s">
        <v>3457</v>
      </c>
      <c r="C482" s="196" t="s">
        <v>3458</v>
      </c>
      <c r="D482" s="179" t="s">
        <v>345</v>
      </c>
      <c r="E482" s="196">
        <v>1</v>
      </c>
      <c r="F482" s="196">
        <v>3300</v>
      </c>
      <c r="G482" s="206">
        <f t="shared" si="54"/>
        <v>3300</v>
      </c>
      <c r="H482" s="196"/>
      <c r="I482" s="196"/>
      <c r="J482" s="166">
        <f t="shared" si="55"/>
        <v>1</v>
      </c>
      <c r="K482" s="44">
        <f t="shared" si="52"/>
        <v>3300</v>
      </c>
      <c r="N482" s="44">
        <f t="shared" si="53"/>
        <v>1</v>
      </c>
    </row>
    <row r="483" s="44" customFormat="1" hidden="1" customHeight="1" outlineLevel="2" spans="1:14">
      <c r="A483" s="196" t="s">
        <v>4620</v>
      </c>
      <c r="B483" s="179" t="s">
        <v>3882</v>
      </c>
      <c r="C483" s="266" t="s">
        <v>4317</v>
      </c>
      <c r="D483" s="179" t="s">
        <v>345</v>
      </c>
      <c r="E483" s="196">
        <v>1</v>
      </c>
      <c r="F483" s="196">
        <v>2000</v>
      </c>
      <c r="G483" s="206">
        <f t="shared" si="54"/>
        <v>2000</v>
      </c>
      <c r="H483" s="196"/>
      <c r="I483" s="196"/>
      <c r="J483" s="166">
        <v>1</v>
      </c>
      <c r="K483" s="44">
        <f t="shared" si="52"/>
        <v>2000</v>
      </c>
      <c r="N483" s="44">
        <f t="shared" si="53"/>
        <v>1</v>
      </c>
    </row>
    <row r="484" s="761" customFormat="1" hidden="1" customHeight="1" outlineLevel="2" spans="1:14">
      <c r="A484" s="142"/>
      <c r="B484" s="142" t="s">
        <v>4621</v>
      </c>
      <c r="C484" s="142"/>
      <c r="D484" s="142"/>
      <c r="E484" s="142">
        <v>0</v>
      </c>
      <c r="F484" s="142"/>
      <c r="G484" s="206"/>
      <c r="H484" s="245" t="s">
        <v>4444</v>
      </c>
      <c r="I484" s="245" t="s">
        <v>762</v>
      </c>
      <c r="J484" s="166">
        <f xml:space="preserve">ROUND(E484/1200*600,0)</f>
        <v>0</v>
      </c>
      <c r="K484" s="44">
        <f t="shared" si="52"/>
        <v>0</v>
      </c>
      <c r="N484" s="44">
        <f t="shared" si="53"/>
        <v>0</v>
      </c>
    </row>
    <row r="485" s="44" customFormat="1" hidden="1" customHeight="1" outlineLevel="2" spans="1:14">
      <c r="A485" s="196" t="s">
        <v>4622</v>
      </c>
      <c r="B485" s="179" t="s">
        <v>3688</v>
      </c>
      <c r="C485" s="196" t="s">
        <v>3689</v>
      </c>
      <c r="D485" s="179" t="s">
        <v>345</v>
      </c>
      <c r="E485" s="196">
        <v>2</v>
      </c>
      <c r="F485" s="196">
        <v>540</v>
      </c>
      <c r="G485" s="206">
        <f t="shared" ref="G485:G500" si="56" xml:space="preserve">E485*F485</f>
        <v>1080</v>
      </c>
      <c r="H485" s="196"/>
      <c r="I485" s="196"/>
      <c r="J485" s="166">
        <f xml:space="preserve">ROUND(E485/1200*600,0)</f>
        <v>1</v>
      </c>
      <c r="K485" s="44">
        <f t="shared" si="52"/>
        <v>540</v>
      </c>
      <c r="N485" s="44">
        <f t="shared" si="53"/>
        <v>1</v>
      </c>
    </row>
    <row r="486" s="44" customFormat="1" hidden="1" customHeight="1" outlineLevel="2" spans="1:14">
      <c r="A486" s="196" t="s">
        <v>4623</v>
      </c>
      <c r="B486" s="179" t="s">
        <v>3385</v>
      </c>
      <c r="C486" s="196" t="s">
        <v>3388</v>
      </c>
      <c r="D486" s="179" t="s">
        <v>345</v>
      </c>
      <c r="E486" s="196">
        <v>1</v>
      </c>
      <c r="F486" s="196">
        <v>960</v>
      </c>
      <c r="G486" s="206">
        <f t="shared" si="56"/>
        <v>960</v>
      </c>
      <c r="H486" s="179" t="s">
        <v>4444</v>
      </c>
      <c r="I486" s="179" t="s">
        <v>762</v>
      </c>
      <c r="J486" s="166">
        <f xml:space="preserve">ROUND(E486/1200*600,0)</f>
        <v>1</v>
      </c>
      <c r="K486" s="44">
        <f t="shared" si="52"/>
        <v>960</v>
      </c>
      <c r="N486" s="44">
        <f t="shared" si="53"/>
        <v>1</v>
      </c>
    </row>
    <row r="487" s="44" customFormat="1" hidden="1" customHeight="1" outlineLevel="2" spans="1:14">
      <c r="A487" s="196" t="s">
        <v>4624</v>
      </c>
      <c r="B487" s="179" t="s">
        <v>3390</v>
      </c>
      <c r="C487" s="196" t="s">
        <v>3391</v>
      </c>
      <c r="D487" s="179" t="s">
        <v>345</v>
      </c>
      <c r="E487" s="196">
        <v>1</v>
      </c>
      <c r="F487" s="196">
        <v>2700</v>
      </c>
      <c r="G487" s="206">
        <f t="shared" si="56"/>
        <v>2700</v>
      </c>
      <c r="H487" s="179" t="s">
        <v>4444</v>
      </c>
      <c r="I487" s="179" t="s">
        <v>762</v>
      </c>
      <c r="J487" s="166">
        <f xml:space="preserve">ROUND(E487/1200*600,0)</f>
        <v>1</v>
      </c>
      <c r="K487" s="44">
        <f t="shared" si="52"/>
        <v>2700</v>
      </c>
      <c r="N487" s="44">
        <f t="shared" si="53"/>
        <v>1</v>
      </c>
    </row>
    <row r="488" s="44" customFormat="1" hidden="1" customHeight="1" outlineLevel="2" spans="1:14">
      <c r="A488" s="196" t="s">
        <v>4625</v>
      </c>
      <c r="B488" s="179" t="s">
        <v>3397</v>
      </c>
      <c r="C488" s="196" t="s">
        <v>3398</v>
      </c>
      <c r="D488" s="179" t="s">
        <v>345</v>
      </c>
      <c r="E488" s="196">
        <v>1</v>
      </c>
      <c r="F488" s="196">
        <v>2700</v>
      </c>
      <c r="G488" s="206">
        <f t="shared" si="56"/>
        <v>2700</v>
      </c>
      <c r="H488" s="179" t="s">
        <v>4444</v>
      </c>
      <c r="I488" s="179" t="s">
        <v>762</v>
      </c>
      <c r="J488" s="166">
        <f xml:space="preserve">ROUND(E488/1200*600,0)</f>
        <v>1</v>
      </c>
      <c r="K488" s="44">
        <f t="shared" si="52"/>
        <v>2700</v>
      </c>
      <c r="N488" s="44">
        <f t="shared" si="53"/>
        <v>1</v>
      </c>
    </row>
    <row r="489" s="44" customFormat="1" hidden="1" customHeight="1" outlineLevel="2" spans="1:14">
      <c r="A489" s="196" t="s">
        <v>4626</v>
      </c>
      <c r="B489" s="179" t="s">
        <v>3290</v>
      </c>
      <c r="C489" s="196" t="s">
        <v>3292</v>
      </c>
      <c r="D489" s="179" t="s">
        <v>345</v>
      </c>
      <c r="E489" s="196">
        <v>1</v>
      </c>
      <c r="F489" s="196">
        <v>2970</v>
      </c>
      <c r="G489" s="206">
        <f t="shared" si="56"/>
        <v>2970</v>
      </c>
      <c r="H489" s="179" t="s">
        <v>4444</v>
      </c>
      <c r="I489" s="179" t="s">
        <v>762</v>
      </c>
      <c r="J489" s="166">
        <v>1</v>
      </c>
      <c r="K489" s="44">
        <f t="shared" si="52"/>
        <v>2970</v>
      </c>
      <c r="N489" s="44">
        <f t="shared" si="53"/>
        <v>1</v>
      </c>
    </row>
    <row r="490" s="44" customFormat="1" hidden="1" customHeight="1" outlineLevel="2" spans="1:14">
      <c r="A490" s="196" t="s">
        <v>4627</v>
      </c>
      <c r="B490" s="179" t="s">
        <v>3266</v>
      </c>
      <c r="C490" s="196" t="s">
        <v>4628</v>
      </c>
      <c r="D490" s="179" t="s">
        <v>345</v>
      </c>
      <c r="E490" s="196">
        <v>1</v>
      </c>
      <c r="F490" s="196">
        <v>125000</v>
      </c>
      <c r="G490" s="206">
        <f t="shared" si="56"/>
        <v>125000</v>
      </c>
      <c r="H490" s="179" t="s">
        <v>4444</v>
      </c>
      <c r="I490" s="179" t="s">
        <v>762</v>
      </c>
      <c r="J490" s="166">
        <f t="shared" ref="J490:J505" si="57" xml:space="preserve">ROUND(E490/1200*600,0)</f>
        <v>1</v>
      </c>
      <c r="K490" s="44">
        <f t="shared" si="52"/>
        <v>125000</v>
      </c>
      <c r="N490" s="44">
        <f t="shared" si="53"/>
        <v>1</v>
      </c>
    </row>
    <row r="491" s="44" customFormat="1" hidden="1" customHeight="1" outlineLevel="2" spans="1:14">
      <c r="A491" s="196" t="s">
        <v>4629</v>
      </c>
      <c r="B491" s="179" t="s">
        <v>3690</v>
      </c>
      <c r="C491" s="196" t="s">
        <v>3691</v>
      </c>
      <c r="D491" s="179" t="s">
        <v>345</v>
      </c>
      <c r="E491" s="196">
        <v>1</v>
      </c>
      <c r="F491" s="196">
        <v>25600</v>
      </c>
      <c r="G491" s="206">
        <f t="shared" si="56"/>
        <v>25600</v>
      </c>
      <c r="H491" s="179" t="s">
        <v>4444</v>
      </c>
      <c r="I491" s="179" t="s">
        <v>762</v>
      </c>
      <c r="J491" s="166">
        <f t="shared" si="57"/>
        <v>1</v>
      </c>
      <c r="K491" s="44">
        <f t="shared" si="52"/>
        <v>25600</v>
      </c>
      <c r="N491" s="44">
        <f t="shared" si="53"/>
        <v>1</v>
      </c>
    </row>
    <row r="492" s="44" customFormat="1" hidden="1" customHeight="1" outlineLevel="2" spans="1:14">
      <c r="A492" s="196" t="s">
        <v>4630</v>
      </c>
      <c r="B492" s="179" t="s">
        <v>3275</v>
      </c>
      <c r="C492" s="196" t="s">
        <v>3276</v>
      </c>
      <c r="D492" s="179" t="s">
        <v>345</v>
      </c>
      <c r="E492" s="196">
        <v>1</v>
      </c>
      <c r="F492" s="196">
        <v>2400</v>
      </c>
      <c r="G492" s="206">
        <f t="shared" si="56"/>
        <v>2400</v>
      </c>
      <c r="H492" s="179" t="s">
        <v>4444</v>
      </c>
      <c r="I492" s="179" t="s">
        <v>762</v>
      </c>
      <c r="J492" s="166">
        <f t="shared" si="57"/>
        <v>1</v>
      </c>
      <c r="K492" s="44">
        <f t="shared" si="52"/>
        <v>2400</v>
      </c>
      <c r="N492" s="44">
        <f t="shared" si="53"/>
        <v>1</v>
      </c>
    </row>
    <row r="493" s="44" customFormat="1" hidden="1" customHeight="1" outlineLevel="2" spans="1:14">
      <c r="A493" s="196" t="s">
        <v>4631</v>
      </c>
      <c r="B493" s="179" t="s">
        <v>3521</v>
      </c>
      <c r="C493" s="196" t="s">
        <v>3524</v>
      </c>
      <c r="D493" s="179" t="s">
        <v>345</v>
      </c>
      <c r="E493" s="196">
        <v>1</v>
      </c>
      <c r="F493" s="196">
        <v>79500</v>
      </c>
      <c r="G493" s="206">
        <f t="shared" si="56"/>
        <v>79500</v>
      </c>
      <c r="H493" s="179" t="s">
        <v>4444</v>
      </c>
      <c r="I493" s="179" t="s">
        <v>762</v>
      </c>
      <c r="J493" s="166">
        <f t="shared" si="57"/>
        <v>1</v>
      </c>
      <c r="K493" s="44">
        <f t="shared" si="52"/>
        <v>79500</v>
      </c>
      <c r="N493" s="44">
        <f t="shared" si="53"/>
        <v>1</v>
      </c>
    </row>
    <row r="494" s="44" customFormat="1" hidden="1" customHeight="1" outlineLevel="2" spans="1:14">
      <c r="A494" s="196" t="s">
        <v>4632</v>
      </c>
      <c r="B494" s="179" t="s">
        <v>3432</v>
      </c>
      <c r="C494" s="196" t="s">
        <v>3433</v>
      </c>
      <c r="D494" s="179" t="s">
        <v>345</v>
      </c>
      <c r="E494" s="196">
        <v>1</v>
      </c>
      <c r="F494" s="196">
        <v>2400</v>
      </c>
      <c r="G494" s="206">
        <f t="shared" si="56"/>
        <v>2400</v>
      </c>
      <c r="H494" s="179" t="s">
        <v>4444</v>
      </c>
      <c r="I494" s="179" t="s">
        <v>762</v>
      </c>
      <c r="J494" s="166">
        <f t="shared" si="57"/>
        <v>1</v>
      </c>
      <c r="K494" s="44">
        <f t="shared" si="52"/>
        <v>2400</v>
      </c>
      <c r="N494" s="44">
        <f t="shared" si="53"/>
        <v>1</v>
      </c>
    </row>
    <row r="495" s="44" customFormat="1" hidden="1" customHeight="1" outlineLevel="2" spans="1:14">
      <c r="A495" s="196" t="s">
        <v>4633</v>
      </c>
      <c r="B495" s="179" t="s">
        <v>3450</v>
      </c>
      <c r="C495" s="196" t="s">
        <v>3451</v>
      </c>
      <c r="D495" s="179" t="s">
        <v>345</v>
      </c>
      <c r="E495" s="196">
        <v>1</v>
      </c>
      <c r="F495" s="196">
        <v>3200</v>
      </c>
      <c r="G495" s="206">
        <f t="shared" si="56"/>
        <v>3200</v>
      </c>
      <c r="H495" s="179" t="s">
        <v>4444</v>
      </c>
      <c r="I495" s="179" t="s">
        <v>762</v>
      </c>
      <c r="J495" s="166">
        <f t="shared" si="57"/>
        <v>1</v>
      </c>
      <c r="K495" s="44">
        <f t="shared" si="52"/>
        <v>3200</v>
      </c>
      <c r="N495" s="44">
        <f t="shared" si="53"/>
        <v>1</v>
      </c>
    </row>
    <row r="496" s="44" customFormat="1" hidden="1" customHeight="1" outlineLevel="2" spans="1:14">
      <c r="A496" s="196" t="s">
        <v>4634</v>
      </c>
      <c r="B496" s="179" t="s">
        <v>3569</v>
      </c>
      <c r="C496" s="196" t="s">
        <v>3570</v>
      </c>
      <c r="D496" s="179" t="s">
        <v>345</v>
      </c>
      <c r="E496" s="196">
        <v>1</v>
      </c>
      <c r="F496" s="196">
        <v>8237.5</v>
      </c>
      <c r="G496" s="206">
        <f t="shared" si="56"/>
        <v>8237.5</v>
      </c>
      <c r="H496" s="179" t="s">
        <v>4444</v>
      </c>
      <c r="I496" s="179" t="s">
        <v>762</v>
      </c>
      <c r="J496" s="166">
        <f t="shared" si="57"/>
        <v>1</v>
      </c>
      <c r="K496" s="44">
        <f t="shared" si="52"/>
        <v>8237.5</v>
      </c>
      <c r="N496" s="44">
        <f t="shared" si="53"/>
        <v>1</v>
      </c>
    </row>
    <row r="497" s="44" customFormat="1" hidden="1" customHeight="1" outlineLevel="2" spans="1:14">
      <c r="A497" s="196" t="s">
        <v>4635</v>
      </c>
      <c r="B497" s="179" t="s">
        <v>3286</v>
      </c>
      <c r="C497" s="196" t="s">
        <v>3287</v>
      </c>
      <c r="D497" s="179" t="s">
        <v>345</v>
      </c>
      <c r="E497" s="196">
        <v>1</v>
      </c>
      <c r="F497" s="196">
        <v>5950</v>
      </c>
      <c r="G497" s="206">
        <f t="shared" si="56"/>
        <v>5950</v>
      </c>
      <c r="H497" s="179" t="s">
        <v>4444</v>
      </c>
      <c r="I497" s="179" t="s">
        <v>762</v>
      </c>
      <c r="J497" s="166">
        <f t="shared" si="57"/>
        <v>1</v>
      </c>
      <c r="K497" s="44">
        <f t="shared" si="52"/>
        <v>5950</v>
      </c>
      <c r="N497" s="44">
        <f t="shared" si="53"/>
        <v>1</v>
      </c>
    </row>
    <row r="498" s="44" customFormat="1" hidden="1" customHeight="1" outlineLevel="2" spans="1:14">
      <c r="A498" s="196" t="s">
        <v>4636</v>
      </c>
      <c r="B498" s="179" t="s">
        <v>4154</v>
      </c>
      <c r="C498" s="196" t="s">
        <v>3697</v>
      </c>
      <c r="D498" s="179" t="s">
        <v>345</v>
      </c>
      <c r="E498" s="196">
        <v>3</v>
      </c>
      <c r="F498" s="196">
        <v>480</v>
      </c>
      <c r="G498" s="206">
        <f t="shared" si="56"/>
        <v>1440</v>
      </c>
      <c r="H498" s="179" t="s">
        <v>4444</v>
      </c>
      <c r="I498" s="179" t="s">
        <v>762</v>
      </c>
      <c r="J498" s="166">
        <f t="shared" si="57"/>
        <v>2</v>
      </c>
      <c r="K498" s="44">
        <f t="shared" si="52"/>
        <v>960</v>
      </c>
      <c r="N498" s="44">
        <f t="shared" si="53"/>
        <v>2</v>
      </c>
    </row>
    <row r="499" s="44" customFormat="1" hidden="1" customHeight="1" outlineLevel="2" spans="1:14">
      <c r="A499" s="196" t="s">
        <v>4637</v>
      </c>
      <c r="B499" s="179" t="s">
        <v>3586</v>
      </c>
      <c r="C499" s="196" t="s">
        <v>3587</v>
      </c>
      <c r="D499" s="179" t="s">
        <v>345</v>
      </c>
      <c r="E499" s="196">
        <v>1</v>
      </c>
      <c r="F499" s="196">
        <v>5000</v>
      </c>
      <c r="G499" s="206">
        <f t="shared" si="56"/>
        <v>5000</v>
      </c>
      <c r="H499" s="196"/>
      <c r="I499" s="196"/>
      <c r="J499" s="166">
        <f t="shared" si="57"/>
        <v>1</v>
      </c>
      <c r="K499" s="44">
        <f t="shared" si="52"/>
        <v>5000</v>
      </c>
      <c r="N499" s="44">
        <f t="shared" si="53"/>
        <v>1</v>
      </c>
    </row>
    <row r="500" s="44" customFormat="1" hidden="1" customHeight="1" outlineLevel="2" spans="1:14">
      <c r="A500" s="196" t="s">
        <v>4638</v>
      </c>
      <c r="B500" s="179" t="s">
        <v>3448</v>
      </c>
      <c r="C500" s="196" t="s">
        <v>3449</v>
      </c>
      <c r="D500" s="179" t="s">
        <v>345</v>
      </c>
      <c r="E500" s="196">
        <v>1</v>
      </c>
      <c r="F500" s="196">
        <v>4500</v>
      </c>
      <c r="G500" s="206">
        <f t="shared" si="56"/>
        <v>4500</v>
      </c>
      <c r="H500" s="196"/>
      <c r="I500" s="196"/>
      <c r="J500" s="166">
        <f t="shared" si="57"/>
        <v>1</v>
      </c>
      <c r="K500" s="44">
        <f t="shared" si="52"/>
        <v>4500</v>
      </c>
      <c r="N500" s="44">
        <f t="shared" si="53"/>
        <v>1</v>
      </c>
    </row>
    <row r="501" s="761" customFormat="1" hidden="1" customHeight="1" outlineLevel="2" spans="1:14">
      <c r="A501" s="142"/>
      <c r="B501" s="142" t="s">
        <v>4639</v>
      </c>
      <c r="C501" s="142"/>
      <c r="D501" s="142"/>
      <c r="E501" s="142">
        <v>0</v>
      </c>
      <c r="F501" s="142"/>
      <c r="G501" s="206"/>
      <c r="H501" s="245" t="s">
        <v>4444</v>
      </c>
      <c r="I501" s="245" t="s">
        <v>762</v>
      </c>
      <c r="J501" s="166">
        <f t="shared" si="57"/>
        <v>0</v>
      </c>
      <c r="K501" s="44">
        <f t="shared" si="52"/>
        <v>0</v>
      </c>
      <c r="N501" s="44">
        <f t="shared" si="53"/>
        <v>0</v>
      </c>
    </row>
    <row r="502" s="44" customFormat="1" hidden="1" customHeight="1" outlineLevel="2" spans="1:14">
      <c r="A502" s="196" t="s">
        <v>4640</v>
      </c>
      <c r="B502" s="179" t="s">
        <v>3688</v>
      </c>
      <c r="C502" s="196" t="s">
        <v>3689</v>
      </c>
      <c r="D502" s="179" t="s">
        <v>345</v>
      </c>
      <c r="E502" s="196">
        <v>1</v>
      </c>
      <c r="F502" s="196">
        <v>540</v>
      </c>
      <c r="G502" s="206">
        <f t="shared" ref="G502:G510" si="58" xml:space="preserve">E502*F502</f>
        <v>540</v>
      </c>
      <c r="H502" s="196"/>
      <c r="I502" s="196"/>
      <c r="J502" s="166">
        <f t="shared" si="57"/>
        <v>1</v>
      </c>
      <c r="K502" s="44">
        <f t="shared" si="52"/>
        <v>540</v>
      </c>
      <c r="N502" s="44">
        <f t="shared" si="53"/>
        <v>1</v>
      </c>
    </row>
    <row r="503" s="44" customFormat="1" hidden="1" customHeight="1" outlineLevel="2" spans="1:14">
      <c r="A503" s="196" t="s">
        <v>4641</v>
      </c>
      <c r="B503" s="179" t="s">
        <v>3631</v>
      </c>
      <c r="C503" s="196" t="s">
        <v>3632</v>
      </c>
      <c r="D503" s="179" t="s">
        <v>345</v>
      </c>
      <c r="E503" s="196">
        <v>1</v>
      </c>
      <c r="F503" s="196">
        <v>8400</v>
      </c>
      <c r="G503" s="206">
        <f t="shared" si="58"/>
        <v>8400</v>
      </c>
      <c r="H503" s="179" t="s">
        <v>4444</v>
      </c>
      <c r="I503" s="179" t="s">
        <v>762</v>
      </c>
      <c r="J503" s="166">
        <f t="shared" si="57"/>
        <v>1</v>
      </c>
      <c r="K503" s="44">
        <f t="shared" si="52"/>
        <v>8400</v>
      </c>
      <c r="N503" s="44">
        <f t="shared" si="53"/>
        <v>1</v>
      </c>
    </row>
    <row r="504" s="44" customFormat="1" hidden="1" customHeight="1" outlineLevel="2" spans="1:14">
      <c r="A504" s="196" t="s">
        <v>4642</v>
      </c>
      <c r="B504" s="179" t="s">
        <v>3576</v>
      </c>
      <c r="C504" s="196" t="s">
        <v>3577</v>
      </c>
      <c r="D504" s="179" t="s">
        <v>345</v>
      </c>
      <c r="E504" s="196">
        <v>1</v>
      </c>
      <c r="F504" s="196">
        <v>11160</v>
      </c>
      <c r="G504" s="206">
        <f t="shared" si="58"/>
        <v>11160</v>
      </c>
      <c r="H504" s="179" t="s">
        <v>4444</v>
      </c>
      <c r="I504" s="179" t="s">
        <v>762</v>
      </c>
      <c r="J504" s="166">
        <f t="shared" si="57"/>
        <v>1</v>
      </c>
      <c r="K504" s="44">
        <f t="shared" si="52"/>
        <v>11160</v>
      </c>
      <c r="N504" s="44">
        <f t="shared" si="53"/>
        <v>1</v>
      </c>
    </row>
    <row r="505" s="44" customFormat="1" hidden="1" customHeight="1" outlineLevel="2" spans="1:14">
      <c r="A505" s="196" t="s">
        <v>4643</v>
      </c>
      <c r="B505" s="179" t="s">
        <v>3472</v>
      </c>
      <c r="C505" s="196" t="s">
        <v>3473</v>
      </c>
      <c r="D505" s="179" t="s">
        <v>345</v>
      </c>
      <c r="E505" s="196">
        <v>1</v>
      </c>
      <c r="F505" s="196">
        <v>2800</v>
      </c>
      <c r="G505" s="206">
        <f t="shared" si="58"/>
        <v>2800</v>
      </c>
      <c r="H505" s="179" t="s">
        <v>4444</v>
      </c>
      <c r="I505" s="179" t="s">
        <v>762</v>
      </c>
      <c r="J505" s="166">
        <f t="shared" si="57"/>
        <v>1</v>
      </c>
      <c r="K505" s="44">
        <f t="shared" si="52"/>
        <v>2800</v>
      </c>
      <c r="N505" s="44">
        <f t="shared" si="53"/>
        <v>1</v>
      </c>
    </row>
    <row r="506" s="44" customFormat="1" hidden="1" customHeight="1" outlineLevel="2" spans="1:14">
      <c r="A506" s="196" t="s">
        <v>4644</v>
      </c>
      <c r="B506" s="179" t="s">
        <v>3436</v>
      </c>
      <c r="C506" s="196" t="s">
        <v>3437</v>
      </c>
      <c r="D506" s="179" t="s">
        <v>345</v>
      </c>
      <c r="E506" s="196">
        <v>1</v>
      </c>
      <c r="F506" s="196">
        <v>2800</v>
      </c>
      <c r="G506" s="206">
        <f t="shared" si="58"/>
        <v>2800</v>
      </c>
      <c r="H506" s="179" t="s">
        <v>4444</v>
      </c>
      <c r="I506" s="179" t="s">
        <v>762</v>
      </c>
      <c r="J506" s="166">
        <v>1</v>
      </c>
      <c r="K506" s="44">
        <f t="shared" si="52"/>
        <v>2800</v>
      </c>
      <c r="N506" s="44">
        <f t="shared" si="53"/>
        <v>1</v>
      </c>
    </row>
    <row r="507" s="44" customFormat="1" hidden="1" customHeight="1" outlineLevel="2" spans="1:14">
      <c r="A507" s="196" t="s">
        <v>4645</v>
      </c>
      <c r="B507" s="179" t="s">
        <v>3504</v>
      </c>
      <c r="C507" s="196" t="s">
        <v>3505</v>
      </c>
      <c r="D507" s="179" t="s">
        <v>345</v>
      </c>
      <c r="E507" s="196">
        <v>1</v>
      </c>
      <c r="F507" s="196">
        <v>9800</v>
      </c>
      <c r="G507" s="206">
        <f t="shared" si="58"/>
        <v>9800</v>
      </c>
      <c r="H507" s="179" t="s">
        <v>4444</v>
      </c>
      <c r="I507" s="179" t="s">
        <v>762</v>
      </c>
      <c r="J507" s="166">
        <f t="shared" ref="J507:J559" si="59" xml:space="preserve">ROUND(E507/1200*600,0)</f>
        <v>1</v>
      </c>
      <c r="K507" s="44">
        <f t="shared" si="52"/>
        <v>9800</v>
      </c>
      <c r="N507" s="44">
        <f t="shared" si="53"/>
        <v>1</v>
      </c>
    </row>
    <row r="508" s="44" customFormat="1" hidden="1" customHeight="1" outlineLevel="2" spans="1:14">
      <c r="A508" s="196" t="s">
        <v>4646</v>
      </c>
      <c r="B508" s="179" t="s">
        <v>3507</v>
      </c>
      <c r="C508" s="196" t="s">
        <v>3508</v>
      </c>
      <c r="D508" s="179" t="s">
        <v>345</v>
      </c>
      <c r="E508" s="196">
        <v>1</v>
      </c>
      <c r="F508" s="196">
        <v>13500</v>
      </c>
      <c r="G508" s="206">
        <f t="shared" si="58"/>
        <v>13500</v>
      </c>
      <c r="H508" s="179" t="s">
        <v>4444</v>
      </c>
      <c r="I508" s="179" t="s">
        <v>762</v>
      </c>
      <c r="J508" s="166">
        <f t="shared" si="59"/>
        <v>1</v>
      </c>
      <c r="K508" s="44">
        <f t="shared" si="52"/>
        <v>13500</v>
      </c>
      <c r="N508" s="44">
        <f t="shared" si="53"/>
        <v>1</v>
      </c>
    </row>
    <row r="509" s="44" customFormat="1" hidden="1" customHeight="1" outlineLevel="2" spans="1:14">
      <c r="A509" s="196" t="s">
        <v>4647</v>
      </c>
      <c r="B509" s="179" t="s">
        <v>4154</v>
      </c>
      <c r="C509" s="196" t="s">
        <v>3697</v>
      </c>
      <c r="D509" s="179" t="s">
        <v>345</v>
      </c>
      <c r="E509" s="196">
        <v>1</v>
      </c>
      <c r="F509" s="196">
        <v>480</v>
      </c>
      <c r="G509" s="206">
        <f t="shared" si="58"/>
        <v>480</v>
      </c>
      <c r="H509" s="179" t="s">
        <v>4444</v>
      </c>
      <c r="I509" s="179" t="s">
        <v>762</v>
      </c>
      <c r="J509" s="166">
        <f t="shared" si="59"/>
        <v>1</v>
      </c>
      <c r="K509" s="44">
        <f t="shared" si="52"/>
        <v>480</v>
      </c>
      <c r="N509" s="44">
        <f t="shared" si="53"/>
        <v>1</v>
      </c>
    </row>
    <row r="510" s="44" customFormat="1" hidden="1" customHeight="1" outlineLevel="2" spans="1:14">
      <c r="A510" s="196" t="s">
        <v>4648</v>
      </c>
      <c r="B510" s="179" t="s">
        <v>3448</v>
      </c>
      <c r="C510" s="196" t="s">
        <v>3449</v>
      </c>
      <c r="D510" s="179" t="s">
        <v>345</v>
      </c>
      <c r="E510" s="196">
        <v>1</v>
      </c>
      <c r="F510" s="196">
        <v>4500</v>
      </c>
      <c r="G510" s="206">
        <f t="shared" si="58"/>
        <v>4500</v>
      </c>
      <c r="H510" s="196"/>
      <c r="I510" s="196"/>
      <c r="J510" s="166">
        <f t="shared" si="59"/>
        <v>1</v>
      </c>
      <c r="K510" s="44">
        <f t="shared" si="52"/>
        <v>4500</v>
      </c>
      <c r="N510" s="44">
        <f t="shared" si="53"/>
        <v>1</v>
      </c>
    </row>
    <row r="511" s="761" customFormat="1" hidden="1" customHeight="1" outlineLevel="2" spans="1:14">
      <c r="A511" s="142" t="s">
        <v>4649</v>
      </c>
      <c r="B511" s="245" t="s">
        <v>3962</v>
      </c>
      <c r="C511" s="142"/>
      <c r="D511" s="142"/>
      <c r="E511" s="142">
        <v>0</v>
      </c>
      <c r="F511" s="142"/>
      <c r="G511" s="206"/>
      <c r="H511" s="245" t="s">
        <v>4444</v>
      </c>
      <c r="I511" s="245" t="s">
        <v>762</v>
      </c>
      <c r="J511" s="166">
        <f t="shared" si="59"/>
        <v>0</v>
      </c>
      <c r="K511" s="44">
        <f t="shared" si="52"/>
        <v>0</v>
      </c>
      <c r="N511" s="44">
        <f t="shared" si="53"/>
        <v>0</v>
      </c>
    </row>
    <row r="512" s="761" customFormat="1" hidden="1" customHeight="1" outlineLevel="2" spans="1:14">
      <c r="A512" s="142"/>
      <c r="B512" s="142" t="s">
        <v>4650</v>
      </c>
      <c r="C512" s="142"/>
      <c r="D512" s="142"/>
      <c r="E512" s="142">
        <v>0</v>
      </c>
      <c r="F512" s="142"/>
      <c r="G512" s="206"/>
      <c r="H512" s="142"/>
      <c r="I512" s="142"/>
      <c r="J512" s="166">
        <f t="shared" si="59"/>
        <v>0</v>
      </c>
      <c r="K512" s="44">
        <f t="shared" si="52"/>
        <v>0</v>
      </c>
      <c r="N512" s="44">
        <f t="shared" si="53"/>
        <v>0</v>
      </c>
    </row>
    <row r="513" s="44" customFormat="1" hidden="1" customHeight="1" outlineLevel="2" spans="1:14">
      <c r="A513" s="196" t="s">
        <v>4651</v>
      </c>
      <c r="B513" s="179" t="s">
        <v>3688</v>
      </c>
      <c r="C513" s="196" t="s">
        <v>3689</v>
      </c>
      <c r="D513" s="179" t="s">
        <v>345</v>
      </c>
      <c r="E513" s="196">
        <v>1</v>
      </c>
      <c r="F513" s="196">
        <v>540</v>
      </c>
      <c r="G513" s="206">
        <f t="shared" ref="G513:G538" si="60" xml:space="preserve">E513*F513</f>
        <v>540</v>
      </c>
      <c r="H513" s="196"/>
      <c r="I513" s="196"/>
      <c r="J513" s="166">
        <f t="shared" si="59"/>
        <v>1</v>
      </c>
      <c r="K513" s="44">
        <f t="shared" si="52"/>
        <v>540</v>
      </c>
      <c r="N513" s="44">
        <f t="shared" si="53"/>
        <v>1</v>
      </c>
    </row>
    <row r="514" s="44" customFormat="1" hidden="1" customHeight="1" outlineLevel="2" spans="1:14">
      <c r="A514" s="196" t="s">
        <v>4652</v>
      </c>
      <c r="B514" s="179" t="s">
        <v>3385</v>
      </c>
      <c r="C514" s="196" t="s">
        <v>3389</v>
      </c>
      <c r="D514" s="179" t="s">
        <v>345</v>
      </c>
      <c r="E514" s="196">
        <v>1</v>
      </c>
      <c r="F514" s="196">
        <v>1200</v>
      </c>
      <c r="G514" s="206">
        <f t="shared" si="60"/>
        <v>1200</v>
      </c>
      <c r="H514" s="179" t="s">
        <v>4444</v>
      </c>
      <c r="I514" s="179" t="s">
        <v>762</v>
      </c>
      <c r="J514" s="166">
        <f t="shared" si="59"/>
        <v>1</v>
      </c>
      <c r="K514" s="44">
        <f t="shared" si="52"/>
        <v>1200</v>
      </c>
      <c r="N514" s="44">
        <f t="shared" si="53"/>
        <v>1</v>
      </c>
    </row>
    <row r="515" s="44" customFormat="1" hidden="1" customHeight="1" outlineLevel="2" spans="1:14">
      <c r="A515" s="196" t="s">
        <v>4653</v>
      </c>
      <c r="B515" s="179" t="s">
        <v>3390</v>
      </c>
      <c r="C515" s="196" t="s">
        <v>3391</v>
      </c>
      <c r="D515" s="179" t="s">
        <v>345</v>
      </c>
      <c r="E515" s="196">
        <v>1</v>
      </c>
      <c r="F515" s="196">
        <v>2700</v>
      </c>
      <c r="G515" s="206">
        <f t="shared" si="60"/>
        <v>2700</v>
      </c>
      <c r="H515" s="179" t="s">
        <v>4444</v>
      </c>
      <c r="I515" s="179" t="s">
        <v>762</v>
      </c>
      <c r="J515" s="166">
        <f t="shared" si="59"/>
        <v>1</v>
      </c>
      <c r="K515" s="44">
        <f t="shared" si="52"/>
        <v>2700</v>
      </c>
      <c r="N515" s="44">
        <f t="shared" si="53"/>
        <v>1</v>
      </c>
    </row>
    <row r="516" s="44" customFormat="1" hidden="1" customHeight="1" outlineLevel="2" spans="1:14">
      <c r="A516" s="196" t="s">
        <v>4654</v>
      </c>
      <c r="B516" s="179" t="s">
        <v>3295</v>
      </c>
      <c r="C516" s="196" t="s">
        <v>3296</v>
      </c>
      <c r="D516" s="179" t="s">
        <v>345</v>
      </c>
      <c r="E516" s="196">
        <v>1</v>
      </c>
      <c r="F516" s="196">
        <v>3420</v>
      </c>
      <c r="G516" s="206">
        <f t="shared" si="60"/>
        <v>3420</v>
      </c>
      <c r="H516" s="179" t="s">
        <v>4444</v>
      </c>
      <c r="I516" s="179" t="s">
        <v>762</v>
      </c>
      <c r="J516" s="166">
        <f t="shared" si="59"/>
        <v>1</v>
      </c>
      <c r="K516" s="44">
        <f t="shared" si="52"/>
        <v>3420</v>
      </c>
      <c r="N516" s="44">
        <f t="shared" si="53"/>
        <v>1</v>
      </c>
    </row>
    <row r="517" s="44" customFormat="1" hidden="1" customHeight="1" outlineLevel="2" spans="1:14">
      <c r="A517" s="196" t="s">
        <v>4655</v>
      </c>
      <c r="B517" s="179" t="s">
        <v>3413</v>
      </c>
      <c r="C517" s="196" t="s">
        <v>3419</v>
      </c>
      <c r="D517" s="179" t="s">
        <v>345</v>
      </c>
      <c r="E517" s="196">
        <v>1</v>
      </c>
      <c r="F517" s="196">
        <v>3040</v>
      </c>
      <c r="G517" s="206">
        <f t="shared" si="60"/>
        <v>3040</v>
      </c>
      <c r="H517" s="179" t="s">
        <v>4444</v>
      </c>
      <c r="I517" s="179" t="s">
        <v>762</v>
      </c>
      <c r="J517" s="166">
        <f t="shared" si="59"/>
        <v>1</v>
      </c>
      <c r="K517" s="44">
        <f t="shared" si="52"/>
        <v>3040</v>
      </c>
      <c r="N517" s="44">
        <f t="shared" si="53"/>
        <v>1</v>
      </c>
    </row>
    <row r="518" s="44" customFormat="1" hidden="1" customHeight="1" outlineLevel="2" spans="1:14">
      <c r="A518" s="196" t="s">
        <v>4656</v>
      </c>
      <c r="B518" s="179" t="s">
        <v>3445</v>
      </c>
      <c r="C518" s="196" t="s">
        <v>3447</v>
      </c>
      <c r="D518" s="179" t="s">
        <v>345</v>
      </c>
      <c r="E518" s="196">
        <v>1</v>
      </c>
      <c r="F518" s="196">
        <v>4640</v>
      </c>
      <c r="G518" s="206">
        <f t="shared" si="60"/>
        <v>4640</v>
      </c>
      <c r="H518" s="179" t="s">
        <v>4444</v>
      </c>
      <c r="I518" s="179" t="s">
        <v>762</v>
      </c>
      <c r="J518" s="166">
        <f t="shared" si="59"/>
        <v>1</v>
      </c>
      <c r="K518" s="44">
        <f t="shared" si="52"/>
        <v>4640</v>
      </c>
      <c r="N518" s="44">
        <f t="shared" si="53"/>
        <v>1</v>
      </c>
    </row>
    <row r="519" s="44" customFormat="1" hidden="1" customHeight="1" outlineLevel="2" spans="1:14">
      <c r="A519" s="196" t="s">
        <v>4657</v>
      </c>
      <c r="B519" s="179" t="s">
        <v>3609</v>
      </c>
      <c r="C519" s="196" t="s">
        <v>3611</v>
      </c>
      <c r="D519" s="179" t="s">
        <v>345</v>
      </c>
      <c r="E519" s="196">
        <v>1</v>
      </c>
      <c r="F519" s="196">
        <v>5760</v>
      </c>
      <c r="G519" s="206">
        <f t="shared" si="60"/>
        <v>5760</v>
      </c>
      <c r="H519" s="179" t="s">
        <v>4444</v>
      </c>
      <c r="I519" s="179" t="s">
        <v>762</v>
      </c>
      <c r="J519" s="166">
        <f t="shared" si="59"/>
        <v>1</v>
      </c>
      <c r="K519" s="44">
        <f t="shared" ref="K519:K582" si="61" xml:space="preserve">J519*F519</f>
        <v>5760</v>
      </c>
      <c r="N519" s="44">
        <f t="shared" ref="N519:N582" si="62" xml:space="preserve">ROUND(J519,0)</f>
        <v>1</v>
      </c>
    </row>
    <row r="520" s="44" customFormat="1" hidden="1" customHeight="1" outlineLevel="2" spans="1:14">
      <c r="A520" s="196" t="s">
        <v>4658</v>
      </c>
      <c r="B520" s="179" t="s">
        <v>3705</v>
      </c>
      <c r="C520" s="196" t="s">
        <v>3706</v>
      </c>
      <c r="D520" s="179" t="s">
        <v>345</v>
      </c>
      <c r="E520" s="196">
        <v>1</v>
      </c>
      <c r="F520" s="196">
        <v>1980</v>
      </c>
      <c r="G520" s="206">
        <f t="shared" si="60"/>
        <v>1980</v>
      </c>
      <c r="H520" s="179" t="s">
        <v>4444</v>
      </c>
      <c r="I520" s="179" t="s">
        <v>762</v>
      </c>
      <c r="J520" s="166">
        <f t="shared" si="59"/>
        <v>1</v>
      </c>
      <c r="K520" s="44">
        <f t="shared" si="61"/>
        <v>1980</v>
      </c>
      <c r="N520" s="44">
        <f t="shared" si="62"/>
        <v>1</v>
      </c>
    </row>
    <row r="521" s="44" customFormat="1" hidden="1" customHeight="1" outlineLevel="2" spans="1:14">
      <c r="A521" s="196" t="s">
        <v>4659</v>
      </c>
      <c r="B521" s="179" t="s">
        <v>3462</v>
      </c>
      <c r="C521" s="196" t="s">
        <v>3463</v>
      </c>
      <c r="D521" s="179" t="s">
        <v>345</v>
      </c>
      <c r="E521" s="196">
        <v>1</v>
      </c>
      <c r="F521" s="196">
        <v>3600</v>
      </c>
      <c r="G521" s="206">
        <f t="shared" si="60"/>
        <v>3600</v>
      </c>
      <c r="H521" s="179" t="s">
        <v>4444</v>
      </c>
      <c r="I521" s="179" t="s">
        <v>762</v>
      </c>
      <c r="J521" s="166">
        <f t="shared" si="59"/>
        <v>1</v>
      </c>
      <c r="K521" s="44">
        <f t="shared" si="61"/>
        <v>3600</v>
      </c>
      <c r="N521" s="44">
        <f t="shared" si="62"/>
        <v>1</v>
      </c>
    </row>
    <row r="522" s="44" customFormat="1" hidden="1" customHeight="1" outlineLevel="2" spans="1:14">
      <c r="A522" s="196" t="s">
        <v>4660</v>
      </c>
      <c r="B522" s="179" t="s">
        <v>3498</v>
      </c>
      <c r="C522" s="196" t="s">
        <v>3499</v>
      </c>
      <c r="D522" s="179" t="s">
        <v>345</v>
      </c>
      <c r="E522" s="196">
        <v>1</v>
      </c>
      <c r="F522" s="196">
        <v>11880</v>
      </c>
      <c r="G522" s="206">
        <f t="shared" si="60"/>
        <v>11880</v>
      </c>
      <c r="H522" s="179" t="s">
        <v>4444</v>
      </c>
      <c r="I522" s="179" t="s">
        <v>762</v>
      </c>
      <c r="J522" s="166">
        <f t="shared" si="59"/>
        <v>1</v>
      </c>
      <c r="K522" s="44">
        <f t="shared" si="61"/>
        <v>11880</v>
      </c>
      <c r="N522" s="44">
        <f t="shared" si="62"/>
        <v>1</v>
      </c>
    </row>
    <row r="523" s="44" customFormat="1" hidden="1" customHeight="1" outlineLevel="2" spans="1:14">
      <c r="A523" s="196" t="s">
        <v>4661</v>
      </c>
      <c r="B523" s="179" t="s">
        <v>3464</v>
      </c>
      <c r="C523" s="196" t="s">
        <v>3465</v>
      </c>
      <c r="D523" s="179" t="s">
        <v>345</v>
      </c>
      <c r="E523" s="196">
        <v>1</v>
      </c>
      <c r="F523" s="196">
        <v>1800</v>
      </c>
      <c r="G523" s="206">
        <f t="shared" si="60"/>
        <v>1800</v>
      </c>
      <c r="H523" s="179" t="s">
        <v>4444</v>
      </c>
      <c r="I523" s="179" t="s">
        <v>762</v>
      </c>
      <c r="J523" s="166">
        <f t="shared" si="59"/>
        <v>1</v>
      </c>
      <c r="K523" s="44">
        <f t="shared" si="61"/>
        <v>1800</v>
      </c>
      <c r="N523" s="44">
        <f t="shared" si="62"/>
        <v>1</v>
      </c>
    </row>
    <row r="524" s="44" customFormat="1" hidden="1" customHeight="1" outlineLevel="2" spans="1:14">
      <c r="A524" s="196" t="s">
        <v>4662</v>
      </c>
      <c r="B524" s="179" t="s">
        <v>3489</v>
      </c>
      <c r="C524" s="196" t="s">
        <v>3490</v>
      </c>
      <c r="D524" s="179" t="s">
        <v>345</v>
      </c>
      <c r="E524" s="196">
        <v>1</v>
      </c>
      <c r="F524" s="196">
        <v>10010</v>
      </c>
      <c r="G524" s="206">
        <f t="shared" si="60"/>
        <v>10010</v>
      </c>
      <c r="H524" s="179" t="s">
        <v>4444</v>
      </c>
      <c r="I524" s="179" t="s">
        <v>762</v>
      </c>
      <c r="J524" s="166">
        <f t="shared" si="59"/>
        <v>1</v>
      </c>
      <c r="K524" s="44">
        <f t="shared" si="61"/>
        <v>10010</v>
      </c>
      <c r="N524" s="44">
        <f t="shared" si="62"/>
        <v>1</v>
      </c>
    </row>
    <row r="525" s="44" customFormat="1" hidden="1" customHeight="1" outlineLevel="2" spans="1:14">
      <c r="A525" s="196" t="s">
        <v>4663</v>
      </c>
      <c r="B525" s="179" t="s">
        <v>3500</v>
      </c>
      <c r="C525" s="196" t="s">
        <v>3501</v>
      </c>
      <c r="D525" s="179" t="s">
        <v>345</v>
      </c>
      <c r="E525" s="196">
        <v>1</v>
      </c>
      <c r="F525" s="196">
        <v>24000</v>
      </c>
      <c r="G525" s="206">
        <f t="shared" si="60"/>
        <v>24000</v>
      </c>
      <c r="H525" s="179" t="s">
        <v>4444</v>
      </c>
      <c r="I525" s="179" t="s">
        <v>762</v>
      </c>
      <c r="J525" s="166">
        <f t="shared" si="59"/>
        <v>1</v>
      </c>
      <c r="K525" s="44">
        <f t="shared" si="61"/>
        <v>24000</v>
      </c>
      <c r="N525" s="44">
        <f t="shared" si="62"/>
        <v>1</v>
      </c>
    </row>
    <row r="526" s="44" customFormat="1" hidden="1" customHeight="1" outlineLevel="2" spans="1:14">
      <c r="A526" s="196" t="s">
        <v>4664</v>
      </c>
      <c r="B526" s="179" t="s">
        <v>3964</v>
      </c>
      <c r="C526" s="196" t="s">
        <v>3486</v>
      </c>
      <c r="D526" s="179" t="s">
        <v>345</v>
      </c>
      <c r="E526" s="196">
        <v>1</v>
      </c>
      <c r="F526" s="196">
        <v>9600</v>
      </c>
      <c r="G526" s="206">
        <f t="shared" si="60"/>
        <v>9600</v>
      </c>
      <c r="H526" s="179" t="s">
        <v>4444</v>
      </c>
      <c r="I526" s="179" t="s">
        <v>762</v>
      </c>
      <c r="J526" s="166">
        <f t="shared" si="59"/>
        <v>1</v>
      </c>
      <c r="K526" s="44">
        <f t="shared" si="61"/>
        <v>9600</v>
      </c>
      <c r="N526" s="44">
        <f t="shared" si="62"/>
        <v>1</v>
      </c>
    </row>
    <row r="527" s="44" customFormat="1" hidden="1" customHeight="1" outlineLevel="2" spans="1:14">
      <c r="A527" s="196" t="s">
        <v>4665</v>
      </c>
      <c r="B527" s="179" t="s">
        <v>3448</v>
      </c>
      <c r="C527" s="196" t="s">
        <v>3449</v>
      </c>
      <c r="D527" s="179" t="s">
        <v>345</v>
      </c>
      <c r="E527" s="196">
        <v>1</v>
      </c>
      <c r="F527" s="196">
        <v>4500</v>
      </c>
      <c r="G527" s="206">
        <f t="shared" si="60"/>
        <v>4500</v>
      </c>
      <c r="H527" s="179" t="s">
        <v>4444</v>
      </c>
      <c r="I527" s="179" t="s">
        <v>762</v>
      </c>
      <c r="J527" s="166">
        <f t="shared" si="59"/>
        <v>1</v>
      </c>
      <c r="K527" s="44">
        <f t="shared" si="61"/>
        <v>4500</v>
      </c>
      <c r="N527" s="44">
        <f t="shared" si="62"/>
        <v>1</v>
      </c>
    </row>
    <row r="528" s="44" customFormat="1" hidden="1" customHeight="1" outlineLevel="2" spans="1:14">
      <c r="A528" s="196" t="s">
        <v>4666</v>
      </c>
      <c r="B528" s="179" t="s">
        <v>3397</v>
      </c>
      <c r="C528" s="196" t="s">
        <v>3398</v>
      </c>
      <c r="D528" s="179" t="s">
        <v>345</v>
      </c>
      <c r="E528" s="196">
        <v>1</v>
      </c>
      <c r="F528" s="196">
        <v>2700</v>
      </c>
      <c r="G528" s="206">
        <f t="shared" si="60"/>
        <v>2700</v>
      </c>
      <c r="H528" s="179" t="s">
        <v>4444</v>
      </c>
      <c r="I528" s="179" t="s">
        <v>762</v>
      </c>
      <c r="J528" s="166">
        <f t="shared" si="59"/>
        <v>1</v>
      </c>
      <c r="K528" s="44">
        <f t="shared" si="61"/>
        <v>2700</v>
      </c>
      <c r="N528" s="44">
        <f t="shared" si="62"/>
        <v>1</v>
      </c>
    </row>
    <row r="529" s="44" customFormat="1" hidden="1" customHeight="1" outlineLevel="2" spans="1:14">
      <c r="A529" s="196" t="s">
        <v>4667</v>
      </c>
      <c r="B529" s="179" t="s">
        <v>3627</v>
      </c>
      <c r="C529" s="196" t="s">
        <v>3628</v>
      </c>
      <c r="D529" s="179" t="s">
        <v>345</v>
      </c>
      <c r="E529" s="196">
        <v>1</v>
      </c>
      <c r="F529" s="196">
        <v>9000</v>
      </c>
      <c r="G529" s="206">
        <f t="shared" si="60"/>
        <v>9000</v>
      </c>
      <c r="H529" s="179" t="s">
        <v>4444</v>
      </c>
      <c r="I529" s="179" t="s">
        <v>762</v>
      </c>
      <c r="J529" s="166">
        <f t="shared" si="59"/>
        <v>1</v>
      </c>
      <c r="K529" s="44">
        <f t="shared" si="61"/>
        <v>9000</v>
      </c>
      <c r="N529" s="44">
        <f t="shared" si="62"/>
        <v>1</v>
      </c>
    </row>
    <row r="530" s="44" customFormat="1" hidden="1" customHeight="1" outlineLevel="2" spans="1:14">
      <c r="A530" s="196" t="s">
        <v>4668</v>
      </c>
      <c r="B530" s="179" t="s">
        <v>3583</v>
      </c>
      <c r="C530" s="196" t="s">
        <v>3582</v>
      </c>
      <c r="D530" s="179" t="s">
        <v>345</v>
      </c>
      <c r="E530" s="196">
        <v>1</v>
      </c>
      <c r="F530" s="196">
        <v>4900</v>
      </c>
      <c r="G530" s="206">
        <f t="shared" si="60"/>
        <v>4900</v>
      </c>
      <c r="H530" s="179" t="s">
        <v>4444</v>
      </c>
      <c r="I530" s="179" t="s">
        <v>762</v>
      </c>
      <c r="J530" s="166">
        <f t="shared" si="59"/>
        <v>1</v>
      </c>
      <c r="K530" s="44">
        <f t="shared" si="61"/>
        <v>4900</v>
      </c>
      <c r="N530" s="44">
        <f t="shared" si="62"/>
        <v>1</v>
      </c>
    </row>
    <row r="531" s="44" customFormat="1" hidden="1" customHeight="1" outlineLevel="2" spans="1:14">
      <c r="A531" s="196" t="s">
        <v>4669</v>
      </c>
      <c r="B531" s="179" t="s">
        <v>3450</v>
      </c>
      <c r="C531" s="196" t="s">
        <v>3452</v>
      </c>
      <c r="D531" s="179" t="s">
        <v>345</v>
      </c>
      <c r="E531" s="196">
        <v>1</v>
      </c>
      <c r="F531" s="196">
        <v>2800</v>
      </c>
      <c r="G531" s="206">
        <f t="shared" si="60"/>
        <v>2800</v>
      </c>
      <c r="H531" s="179" t="s">
        <v>4444</v>
      </c>
      <c r="I531" s="179" t="s">
        <v>762</v>
      </c>
      <c r="J531" s="166">
        <f t="shared" si="59"/>
        <v>1</v>
      </c>
      <c r="K531" s="44">
        <f t="shared" si="61"/>
        <v>2800</v>
      </c>
      <c r="N531" s="44">
        <f t="shared" si="62"/>
        <v>1</v>
      </c>
    </row>
    <row r="532" s="44" customFormat="1" hidden="1" customHeight="1" outlineLevel="2" spans="1:14">
      <c r="A532" s="196" t="s">
        <v>4670</v>
      </c>
      <c r="B532" s="179" t="s">
        <v>3290</v>
      </c>
      <c r="C532" s="196" t="s">
        <v>3293</v>
      </c>
      <c r="D532" s="179" t="s">
        <v>345</v>
      </c>
      <c r="E532" s="196">
        <v>1</v>
      </c>
      <c r="F532" s="196">
        <v>2970</v>
      </c>
      <c r="G532" s="206">
        <f t="shared" si="60"/>
        <v>2970</v>
      </c>
      <c r="H532" s="179" t="s">
        <v>4444</v>
      </c>
      <c r="I532" s="179" t="s">
        <v>762</v>
      </c>
      <c r="J532" s="166">
        <f t="shared" si="59"/>
        <v>1</v>
      </c>
      <c r="K532" s="44">
        <f t="shared" si="61"/>
        <v>2970</v>
      </c>
      <c r="N532" s="44">
        <f t="shared" si="62"/>
        <v>1</v>
      </c>
    </row>
    <row r="533" s="44" customFormat="1" customHeight="1" outlineLevel="2" spans="1:14">
      <c r="A533" s="196" t="s">
        <v>4671</v>
      </c>
      <c r="B533" s="179" t="s">
        <v>3617</v>
      </c>
      <c r="C533" s="196" t="s">
        <v>3297</v>
      </c>
      <c r="D533" s="179" t="s">
        <v>345</v>
      </c>
      <c r="E533" s="196">
        <v>1</v>
      </c>
      <c r="F533" s="196">
        <v>3780</v>
      </c>
      <c r="G533" s="206">
        <f t="shared" si="60"/>
        <v>3780</v>
      </c>
      <c r="H533" s="179" t="s">
        <v>4444</v>
      </c>
      <c r="I533" s="179" t="s">
        <v>762</v>
      </c>
      <c r="J533" s="166">
        <f t="shared" si="59"/>
        <v>1</v>
      </c>
      <c r="K533" s="44">
        <f t="shared" si="61"/>
        <v>3780</v>
      </c>
      <c r="N533" s="44">
        <f t="shared" si="62"/>
        <v>1</v>
      </c>
    </row>
    <row r="534" s="44" customFormat="1" hidden="1" customHeight="1" outlineLevel="2" spans="1:14">
      <c r="A534" s="196" t="s">
        <v>4672</v>
      </c>
      <c r="B534" s="179" t="s">
        <v>3411</v>
      </c>
      <c r="C534" s="196" t="s">
        <v>3412</v>
      </c>
      <c r="D534" s="179" t="s">
        <v>345</v>
      </c>
      <c r="E534" s="196">
        <v>1</v>
      </c>
      <c r="F534" s="196">
        <v>1200</v>
      </c>
      <c r="G534" s="206">
        <f t="shared" si="60"/>
        <v>1200</v>
      </c>
      <c r="H534" s="179" t="s">
        <v>4444</v>
      </c>
      <c r="I534" s="179" t="s">
        <v>762</v>
      </c>
      <c r="J534" s="166">
        <f t="shared" si="59"/>
        <v>1</v>
      </c>
      <c r="K534" s="44">
        <f t="shared" si="61"/>
        <v>1200</v>
      </c>
      <c r="N534" s="44">
        <f t="shared" si="62"/>
        <v>1</v>
      </c>
    </row>
    <row r="535" s="44" customFormat="1" hidden="1" customHeight="1" outlineLevel="2" spans="1:14">
      <c r="A535" s="196" t="s">
        <v>4673</v>
      </c>
      <c r="B535" s="179" t="s">
        <v>3406</v>
      </c>
      <c r="C535" s="196" t="s">
        <v>3409</v>
      </c>
      <c r="D535" s="179" t="s">
        <v>345</v>
      </c>
      <c r="E535" s="196">
        <v>1</v>
      </c>
      <c r="F535" s="196">
        <v>1260</v>
      </c>
      <c r="G535" s="206">
        <f t="shared" si="60"/>
        <v>1260</v>
      </c>
      <c r="H535" s="179" t="s">
        <v>4444</v>
      </c>
      <c r="I535" s="179" t="s">
        <v>762</v>
      </c>
      <c r="J535" s="166">
        <f t="shared" si="59"/>
        <v>1</v>
      </c>
      <c r="K535" s="44">
        <f t="shared" si="61"/>
        <v>1260</v>
      </c>
      <c r="N535" s="44">
        <f t="shared" si="62"/>
        <v>1</v>
      </c>
    </row>
    <row r="536" s="44" customFormat="1" hidden="1" customHeight="1" outlineLevel="2" spans="1:14">
      <c r="A536" s="196" t="s">
        <v>4674</v>
      </c>
      <c r="B536" s="179" t="s">
        <v>3686</v>
      </c>
      <c r="C536" s="196" t="s">
        <v>3687</v>
      </c>
      <c r="D536" s="179" t="s">
        <v>345</v>
      </c>
      <c r="E536" s="196">
        <v>1</v>
      </c>
      <c r="F536" s="196">
        <v>1760</v>
      </c>
      <c r="G536" s="206">
        <f t="shared" si="60"/>
        <v>1760</v>
      </c>
      <c r="H536" s="179" t="s">
        <v>4444</v>
      </c>
      <c r="I536" s="179" t="s">
        <v>762</v>
      </c>
      <c r="J536" s="166">
        <f t="shared" si="59"/>
        <v>1</v>
      </c>
      <c r="K536" s="44">
        <f t="shared" si="61"/>
        <v>1760</v>
      </c>
      <c r="N536" s="44">
        <f t="shared" si="62"/>
        <v>1</v>
      </c>
    </row>
    <row r="537" s="44" customFormat="1" hidden="1" customHeight="1" outlineLevel="2" spans="1:14">
      <c r="A537" s="196" t="s">
        <v>4675</v>
      </c>
      <c r="B537" s="179" t="s">
        <v>4154</v>
      </c>
      <c r="C537" s="196" t="s">
        <v>3697</v>
      </c>
      <c r="D537" s="179" t="s">
        <v>345</v>
      </c>
      <c r="E537" s="196">
        <v>2</v>
      </c>
      <c r="F537" s="196">
        <v>480</v>
      </c>
      <c r="G537" s="206">
        <f t="shared" si="60"/>
        <v>960</v>
      </c>
      <c r="H537" s="179" t="s">
        <v>4444</v>
      </c>
      <c r="I537" s="179" t="s">
        <v>762</v>
      </c>
      <c r="J537" s="166">
        <f t="shared" si="59"/>
        <v>1</v>
      </c>
      <c r="K537" s="44">
        <f t="shared" si="61"/>
        <v>480</v>
      </c>
      <c r="N537" s="44">
        <f t="shared" si="62"/>
        <v>1</v>
      </c>
    </row>
    <row r="538" s="44" customFormat="1" hidden="1" customHeight="1" outlineLevel="2" spans="1:14">
      <c r="A538" s="196" t="s">
        <v>4676</v>
      </c>
      <c r="B538" s="179" t="s">
        <v>3457</v>
      </c>
      <c r="C538" s="196" t="s">
        <v>3458</v>
      </c>
      <c r="D538" s="179" t="s">
        <v>345</v>
      </c>
      <c r="E538" s="196">
        <v>1</v>
      </c>
      <c r="F538" s="196">
        <v>3300</v>
      </c>
      <c r="G538" s="206">
        <f t="shared" si="60"/>
        <v>3300</v>
      </c>
      <c r="H538" s="196"/>
      <c r="I538" s="196"/>
      <c r="J538" s="166">
        <f t="shared" si="59"/>
        <v>1</v>
      </c>
      <c r="K538" s="44">
        <f t="shared" si="61"/>
        <v>3300</v>
      </c>
      <c r="N538" s="44">
        <f t="shared" si="62"/>
        <v>1</v>
      </c>
    </row>
    <row r="539" s="761" customFormat="1" hidden="1" customHeight="1" outlineLevel="2" spans="1:14">
      <c r="A539" s="142"/>
      <c r="B539" s="142" t="s">
        <v>4677</v>
      </c>
      <c r="C539" s="142"/>
      <c r="D539" s="142"/>
      <c r="E539" s="142">
        <v>0</v>
      </c>
      <c r="F539" s="142"/>
      <c r="G539" s="206"/>
      <c r="H539" s="245" t="s">
        <v>4444</v>
      </c>
      <c r="I539" s="245" t="s">
        <v>762</v>
      </c>
      <c r="J539" s="166">
        <f t="shared" si="59"/>
        <v>0</v>
      </c>
      <c r="K539" s="44">
        <f t="shared" si="61"/>
        <v>0</v>
      </c>
      <c r="N539" s="44">
        <f t="shared" si="62"/>
        <v>0</v>
      </c>
    </row>
    <row r="540" s="44" customFormat="1" hidden="1" customHeight="1" outlineLevel="2" spans="1:14">
      <c r="A540" s="196" t="s">
        <v>4651</v>
      </c>
      <c r="B540" s="179" t="s">
        <v>3688</v>
      </c>
      <c r="C540" s="196" t="s">
        <v>3689</v>
      </c>
      <c r="D540" s="179" t="s">
        <v>345</v>
      </c>
      <c r="E540" s="196">
        <v>1</v>
      </c>
      <c r="F540" s="196">
        <v>540</v>
      </c>
      <c r="G540" s="206">
        <f t="shared" ref="G540:G553" si="63" xml:space="preserve">E540*F540</f>
        <v>540</v>
      </c>
      <c r="H540" s="196"/>
      <c r="I540" s="196"/>
      <c r="J540" s="166">
        <f t="shared" si="59"/>
        <v>1</v>
      </c>
      <c r="K540" s="44">
        <f t="shared" si="61"/>
        <v>540</v>
      </c>
      <c r="N540" s="44">
        <f t="shared" si="62"/>
        <v>1</v>
      </c>
    </row>
    <row r="541" s="44" customFormat="1" hidden="1" customHeight="1" outlineLevel="2" spans="1:14">
      <c r="A541" s="196" t="s">
        <v>4652</v>
      </c>
      <c r="B541" s="179" t="s">
        <v>3385</v>
      </c>
      <c r="C541" s="196" t="s">
        <v>3388</v>
      </c>
      <c r="D541" s="179" t="s">
        <v>345</v>
      </c>
      <c r="E541" s="196">
        <v>1</v>
      </c>
      <c r="F541" s="196">
        <v>960</v>
      </c>
      <c r="G541" s="206">
        <f t="shared" si="63"/>
        <v>960</v>
      </c>
      <c r="H541" s="179" t="s">
        <v>4444</v>
      </c>
      <c r="I541" s="179" t="s">
        <v>762</v>
      </c>
      <c r="J541" s="166">
        <f t="shared" si="59"/>
        <v>1</v>
      </c>
      <c r="K541" s="44">
        <f t="shared" si="61"/>
        <v>960</v>
      </c>
      <c r="N541" s="44">
        <f t="shared" si="62"/>
        <v>1</v>
      </c>
    </row>
    <row r="542" s="44" customFormat="1" hidden="1" customHeight="1" outlineLevel="2" spans="1:14">
      <c r="A542" s="196" t="s">
        <v>4653</v>
      </c>
      <c r="B542" s="179" t="s">
        <v>3390</v>
      </c>
      <c r="C542" s="196" t="s">
        <v>3391</v>
      </c>
      <c r="D542" s="179" t="s">
        <v>345</v>
      </c>
      <c r="E542" s="196">
        <v>1</v>
      </c>
      <c r="F542" s="196">
        <v>2700</v>
      </c>
      <c r="G542" s="206">
        <f t="shared" si="63"/>
        <v>2700</v>
      </c>
      <c r="H542" s="179" t="s">
        <v>4444</v>
      </c>
      <c r="I542" s="179" t="s">
        <v>762</v>
      </c>
      <c r="J542" s="166">
        <f t="shared" si="59"/>
        <v>1</v>
      </c>
      <c r="K542" s="44">
        <f t="shared" si="61"/>
        <v>2700</v>
      </c>
      <c r="N542" s="44">
        <f t="shared" si="62"/>
        <v>1</v>
      </c>
    </row>
    <row r="543" s="44" customFormat="1" hidden="1" customHeight="1" outlineLevel="2" spans="1:14">
      <c r="A543" s="196" t="s">
        <v>4654</v>
      </c>
      <c r="B543" s="179" t="s">
        <v>3397</v>
      </c>
      <c r="C543" s="196" t="s">
        <v>3398</v>
      </c>
      <c r="D543" s="179" t="s">
        <v>345</v>
      </c>
      <c r="E543" s="196">
        <v>1</v>
      </c>
      <c r="F543" s="196">
        <v>2700</v>
      </c>
      <c r="G543" s="206">
        <f t="shared" si="63"/>
        <v>2700</v>
      </c>
      <c r="H543" s="179" t="s">
        <v>4444</v>
      </c>
      <c r="I543" s="179" t="s">
        <v>762</v>
      </c>
      <c r="J543" s="166">
        <f t="shared" si="59"/>
        <v>1</v>
      </c>
      <c r="K543" s="44">
        <f t="shared" si="61"/>
        <v>2700</v>
      </c>
      <c r="N543" s="44">
        <f t="shared" si="62"/>
        <v>1</v>
      </c>
    </row>
    <row r="544" s="44" customFormat="1" hidden="1" customHeight="1" outlineLevel="2" spans="1:14">
      <c r="A544" s="196" t="s">
        <v>4655</v>
      </c>
      <c r="B544" s="179" t="s">
        <v>3586</v>
      </c>
      <c r="C544" s="196" t="s">
        <v>3587</v>
      </c>
      <c r="D544" s="179" t="s">
        <v>345</v>
      </c>
      <c r="E544" s="196">
        <v>1</v>
      </c>
      <c r="F544" s="196">
        <v>3840</v>
      </c>
      <c r="G544" s="206">
        <f t="shared" si="63"/>
        <v>3840</v>
      </c>
      <c r="H544" s="179" t="s">
        <v>4444</v>
      </c>
      <c r="I544" s="179" t="s">
        <v>762</v>
      </c>
      <c r="J544" s="166">
        <f t="shared" si="59"/>
        <v>1</v>
      </c>
      <c r="K544" s="44">
        <f t="shared" si="61"/>
        <v>3840</v>
      </c>
      <c r="N544" s="44">
        <f t="shared" si="62"/>
        <v>1</v>
      </c>
    </row>
    <row r="545" s="44" customFormat="1" hidden="1" customHeight="1" outlineLevel="2" spans="1:14">
      <c r="A545" s="196" t="s">
        <v>4656</v>
      </c>
      <c r="B545" s="179" t="s">
        <v>3638</v>
      </c>
      <c r="C545" s="196" t="s">
        <v>3639</v>
      </c>
      <c r="D545" s="179" t="s">
        <v>345</v>
      </c>
      <c r="E545" s="196">
        <v>1</v>
      </c>
      <c r="F545" s="196">
        <v>5280</v>
      </c>
      <c r="G545" s="206">
        <f t="shared" si="63"/>
        <v>5280</v>
      </c>
      <c r="H545" s="179" t="s">
        <v>4444</v>
      </c>
      <c r="I545" s="179" t="s">
        <v>762</v>
      </c>
      <c r="J545" s="166">
        <f t="shared" si="59"/>
        <v>1</v>
      </c>
      <c r="K545" s="44">
        <f t="shared" si="61"/>
        <v>5280</v>
      </c>
      <c r="N545" s="44">
        <f t="shared" si="62"/>
        <v>1</v>
      </c>
    </row>
    <row r="546" s="44" customFormat="1" hidden="1" customHeight="1" outlineLevel="2" spans="1:14">
      <c r="A546" s="196" t="s">
        <v>4657</v>
      </c>
      <c r="B546" s="179" t="s">
        <v>3401</v>
      </c>
      <c r="C546" s="196" t="s">
        <v>3404</v>
      </c>
      <c r="D546" s="179" t="s">
        <v>345</v>
      </c>
      <c r="E546" s="196">
        <v>1</v>
      </c>
      <c r="F546" s="196">
        <v>1350</v>
      </c>
      <c r="G546" s="206">
        <f t="shared" si="63"/>
        <v>1350</v>
      </c>
      <c r="H546" s="179" t="s">
        <v>4444</v>
      </c>
      <c r="I546" s="179" t="s">
        <v>762</v>
      </c>
      <c r="J546" s="166">
        <f t="shared" si="59"/>
        <v>1</v>
      </c>
      <c r="K546" s="44">
        <f t="shared" si="61"/>
        <v>1350</v>
      </c>
      <c r="N546" s="44">
        <f t="shared" si="62"/>
        <v>1</v>
      </c>
    </row>
    <row r="547" s="44" customFormat="1" hidden="1" customHeight="1" outlineLevel="2" spans="1:14">
      <c r="A547" s="196" t="s">
        <v>4658</v>
      </c>
      <c r="B547" s="179" t="s">
        <v>3619</v>
      </c>
      <c r="C547" s="196" t="s">
        <v>3621</v>
      </c>
      <c r="D547" s="179" t="s">
        <v>345</v>
      </c>
      <c r="E547" s="196">
        <v>1</v>
      </c>
      <c r="F547" s="196">
        <v>4860</v>
      </c>
      <c r="G547" s="206">
        <f t="shared" si="63"/>
        <v>4860</v>
      </c>
      <c r="H547" s="179" t="s">
        <v>4444</v>
      </c>
      <c r="I547" s="179" t="s">
        <v>762</v>
      </c>
      <c r="J547" s="166">
        <f t="shared" si="59"/>
        <v>1</v>
      </c>
      <c r="K547" s="44">
        <f t="shared" si="61"/>
        <v>4860</v>
      </c>
      <c r="N547" s="44">
        <f t="shared" si="62"/>
        <v>1</v>
      </c>
    </row>
    <row r="548" s="44" customFormat="1" hidden="1" customHeight="1" outlineLevel="2" spans="1:14">
      <c r="A548" s="196" t="s">
        <v>4659</v>
      </c>
      <c r="B548" s="179" t="s">
        <v>3399</v>
      </c>
      <c r="C548" s="196" t="s">
        <v>3400</v>
      </c>
      <c r="D548" s="179" t="s">
        <v>345</v>
      </c>
      <c r="E548" s="196">
        <v>1</v>
      </c>
      <c r="F548" s="196">
        <v>1500</v>
      </c>
      <c r="G548" s="206">
        <f t="shared" si="63"/>
        <v>1500</v>
      </c>
      <c r="H548" s="179" t="s">
        <v>4444</v>
      </c>
      <c r="I548" s="179" t="s">
        <v>762</v>
      </c>
      <c r="J548" s="166">
        <f t="shared" si="59"/>
        <v>1</v>
      </c>
      <c r="K548" s="44">
        <f t="shared" si="61"/>
        <v>1500</v>
      </c>
      <c r="N548" s="44">
        <f t="shared" si="62"/>
        <v>1</v>
      </c>
    </row>
    <row r="549" s="44" customFormat="1" hidden="1" customHeight="1" outlineLevel="2" spans="1:14">
      <c r="A549" s="196" t="s">
        <v>4660</v>
      </c>
      <c r="B549" s="179" t="s">
        <v>3440</v>
      </c>
      <c r="C549" s="196" t="s">
        <v>3441</v>
      </c>
      <c r="D549" s="179" t="s">
        <v>345</v>
      </c>
      <c r="E549" s="196">
        <v>1</v>
      </c>
      <c r="F549" s="196">
        <v>11600</v>
      </c>
      <c r="G549" s="206">
        <f t="shared" si="63"/>
        <v>11600</v>
      </c>
      <c r="H549" s="179" t="s">
        <v>4444</v>
      </c>
      <c r="I549" s="179" t="s">
        <v>762</v>
      </c>
      <c r="J549" s="166">
        <f t="shared" si="59"/>
        <v>1</v>
      </c>
      <c r="K549" s="44">
        <f t="shared" si="61"/>
        <v>11600</v>
      </c>
      <c r="N549" s="44">
        <f t="shared" si="62"/>
        <v>1</v>
      </c>
    </row>
    <row r="550" s="44" customFormat="1" hidden="1" customHeight="1" outlineLevel="2" spans="1:14">
      <c r="A550" s="196" t="s">
        <v>4661</v>
      </c>
      <c r="B550" s="179" t="s">
        <v>3442</v>
      </c>
      <c r="C550" s="196" t="s">
        <v>3444</v>
      </c>
      <c r="D550" s="179" t="s">
        <v>345</v>
      </c>
      <c r="E550" s="196">
        <v>1</v>
      </c>
      <c r="F550" s="196">
        <v>2240</v>
      </c>
      <c r="G550" s="206">
        <f t="shared" si="63"/>
        <v>2240</v>
      </c>
      <c r="H550" s="179" t="s">
        <v>4444</v>
      </c>
      <c r="I550" s="179" t="s">
        <v>762</v>
      </c>
      <c r="J550" s="166">
        <f t="shared" si="59"/>
        <v>1</v>
      </c>
      <c r="K550" s="44">
        <f t="shared" si="61"/>
        <v>2240</v>
      </c>
      <c r="N550" s="44">
        <f t="shared" si="62"/>
        <v>1</v>
      </c>
    </row>
    <row r="551" s="44" customFormat="1" hidden="1" customHeight="1" outlineLevel="2" spans="1:14">
      <c r="A551" s="196" t="s">
        <v>4662</v>
      </c>
      <c r="B551" s="179" t="s">
        <v>3401</v>
      </c>
      <c r="C551" s="196" t="s">
        <v>3403</v>
      </c>
      <c r="D551" s="179" t="s">
        <v>345</v>
      </c>
      <c r="E551" s="196">
        <v>1</v>
      </c>
      <c r="F551" s="196">
        <v>1170</v>
      </c>
      <c r="G551" s="206">
        <f t="shared" si="63"/>
        <v>1170</v>
      </c>
      <c r="H551" s="179" t="s">
        <v>4444</v>
      </c>
      <c r="I551" s="179" t="s">
        <v>762</v>
      </c>
      <c r="J551" s="166">
        <f t="shared" si="59"/>
        <v>1</v>
      </c>
      <c r="K551" s="44">
        <f t="shared" si="61"/>
        <v>1170</v>
      </c>
      <c r="N551" s="44">
        <f t="shared" si="62"/>
        <v>1</v>
      </c>
    </row>
    <row r="552" s="44" customFormat="1" hidden="1" customHeight="1" outlineLevel="2" spans="1:14">
      <c r="A552" s="196" t="s">
        <v>4663</v>
      </c>
      <c r="B552" s="179" t="s">
        <v>4154</v>
      </c>
      <c r="C552" s="196" t="s">
        <v>3697</v>
      </c>
      <c r="D552" s="179" t="s">
        <v>345</v>
      </c>
      <c r="E552" s="196">
        <v>1</v>
      </c>
      <c r="F552" s="196">
        <v>480</v>
      </c>
      <c r="G552" s="206">
        <f t="shared" si="63"/>
        <v>480</v>
      </c>
      <c r="H552" s="179" t="s">
        <v>4444</v>
      </c>
      <c r="I552" s="179" t="s">
        <v>762</v>
      </c>
      <c r="J552" s="166">
        <f t="shared" si="59"/>
        <v>1</v>
      </c>
      <c r="K552" s="44">
        <f t="shared" si="61"/>
        <v>480</v>
      </c>
      <c r="N552" s="44">
        <f t="shared" si="62"/>
        <v>1</v>
      </c>
    </row>
    <row r="553" s="44" customFormat="1" hidden="1" customHeight="1" outlineLevel="2" spans="1:14">
      <c r="A553" s="196" t="s">
        <v>4664</v>
      </c>
      <c r="B553" s="179" t="s">
        <v>3448</v>
      </c>
      <c r="C553" s="196" t="s">
        <v>3449</v>
      </c>
      <c r="D553" s="179" t="s">
        <v>345</v>
      </c>
      <c r="E553" s="196">
        <v>1</v>
      </c>
      <c r="F553" s="196">
        <v>4500</v>
      </c>
      <c r="G553" s="206">
        <f t="shared" si="63"/>
        <v>4500</v>
      </c>
      <c r="H553" s="196"/>
      <c r="I553" s="196"/>
      <c r="J553" s="166">
        <f t="shared" si="59"/>
        <v>1</v>
      </c>
      <c r="K553" s="44">
        <f t="shared" si="61"/>
        <v>4500</v>
      </c>
      <c r="N553" s="44">
        <f t="shared" si="62"/>
        <v>1</v>
      </c>
    </row>
    <row r="554" s="761" customFormat="1" hidden="1" customHeight="1" outlineLevel="2" spans="1:14">
      <c r="A554" s="142"/>
      <c r="B554" s="142" t="s">
        <v>4678</v>
      </c>
      <c r="C554" s="142"/>
      <c r="D554" s="142"/>
      <c r="E554" s="142">
        <v>0</v>
      </c>
      <c r="F554" s="142"/>
      <c r="G554" s="206"/>
      <c r="H554" s="245" t="s">
        <v>4444</v>
      </c>
      <c r="I554" s="142"/>
      <c r="J554" s="166">
        <f t="shared" si="59"/>
        <v>0</v>
      </c>
      <c r="K554" s="44">
        <f t="shared" si="61"/>
        <v>0</v>
      </c>
      <c r="N554" s="44">
        <f t="shared" si="62"/>
        <v>0</v>
      </c>
    </row>
    <row r="555" s="44" customFormat="1" hidden="1" customHeight="1" outlineLevel="2" spans="1:14">
      <c r="A555" s="196" t="s">
        <v>4679</v>
      </c>
      <c r="B555" s="179" t="s">
        <v>3374</v>
      </c>
      <c r="C555" s="196" t="s">
        <v>3375</v>
      </c>
      <c r="D555" s="179" t="s">
        <v>229</v>
      </c>
      <c r="E555" s="196">
        <v>1</v>
      </c>
      <c r="F555" s="196">
        <v>3000</v>
      </c>
      <c r="G555" s="206">
        <f xml:space="preserve">E555*F555</f>
        <v>3000</v>
      </c>
      <c r="H555" s="179" t="s">
        <v>4444</v>
      </c>
      <c r="I555" s="179" t="s">
        <v>762</v>
      </c>
      <c r="J555" s="166">
        <f t="shared" si="59"/>
        <v>1</v>
      </c>
      <c r="K555" s="44">
        <f t="shared" si="61"/>
        <v>3000</v>
      </c>
      <c r="N555" s="44">
        <f t="shared" si="62"/>
        <v>1</v>
      </c>
    </row>
    <row r="556" s="761" customFormat="1" hidden="1" customHeight="1" outlineLevel="2" spans="1:14">
      <c r="A556" s="142"/>
      <c r="B556" s="142" t="s">
        <v>4680</v>
      </c>
      <c r="C556" s="142"/>
      <c r="D556" s="142"/>
      <c r="E556" s="142">
        <v>0</v>
      </c>
      <c r="F556" s="142"/>
      <c r="G556" s="206"/>
      <c r="H556" s="245" t="s">
        <v>4444</v>
      </c>
      <c r="I556" s="142"/>
      <c r="J556" s="166">
        <f t="shared" si="59"/>
        <v>0</v>
      </c>
      <c r="K556" s="44">
        <f t="shared" si="61"/>
        <v>0</v>
      </c>
      <c r="N556" s="44">
        <f t="shared" si="62"/>
        <v>0</v>
      </c>
    </row>
    <row r="557" s="44" customFormat="1" hidden="1" customHeight="1" outlineLevel="2" spans="1:14">
      <c r="A557" s="196" t="s">
        <v>4681</v>
      </c>
      <c r="B557" s="179" t="s">
        <v>3374</v>
      </c>
      <c r="C557" s="196" t="s">
        <v>3375</v>
      </c>
      <c r="D557" s="179" t="s">
        <v>229</v>
      </c>
      <c r="E557" s="196">
        <v>1</v>
      </c>
      <c r="F557" s="196">
        <v>3000</v>
      </c>
      <c r="G557" s="206">
        <f xml:space="preserve">E557*F557</f>
        <v>3000</v>
      </c>
      <c r="H557" s="179" t="s">
        <v>4444</v>
      </c>
      <c r="I557" s="179" t="s">
        <v>762</v>
      </c>
      <c r="J557" s="166">
        <f t="shared" si="59"/>
        <v>1</v>
      </c>
      <c r="K557" s="44">
        <f t="shared" si="61"/>
        <v>3000</v>
      </c>
      <c r="N557" s="44">
        <f t="shared" si="62"/>
        <v>1</v>
      </c>
    </row>
    <row r="558" s="761" customFormat="1" hidden="1" customHeight="1" outlineLevel="2" spans="1:14">
      <c r="A558" s="142"/>
      <c r="B558" s="142" t="s">
        <v>4682</v>
      </c>
      <c r="C558" s="142"/>
      <c r="D558" s="142"/>
      <c r="E558" s="142">
        <v>0</v>
      </c>
      <c r="F558" s="142"/>
      <c r="G558" s="206"/>
      <c r="H558" s="245" t="s">
        <v>4444</v>
      </c>
      <c r="I558" s="142"/>
      <c r="J558" s="166">
        <f t="shared" si="59"/>
        <v>0</v>
      </c>
      <c r="K558" s="44">
        <f t="shared" si="61"/>
        <v>0</v>
      </c>
      <c r="N558" s="44">
        <f t="shared" si="62"/>
        <v>0</v>
      </c>
    </row>
    <row r="559" s="44" customFormat="1" hidden="1" customHeight="1" outlineLevel="2" spans="1:14">
      <c r="A559" s="196" t="s">
        <v>4683</v>
      </c>
      <c r="B559" s="179" t="s">
        <v>3374</v>
      </c>
      <c r="C559" s="196" t="s">
        <v>3375</v>
      </c>
      <c r="D559" s="179" t="s">
        <v>229</v>
      </c>
      <c r="E559" s="196">
        <v>1</v>
      </c>
      <c r="F559" s="196">
        <v>3000</v>
      </c>
      <c r="G559" s="206">
        <f xml:space="preserve">E559*F559</f>
        <v>3000</v>
      </c>
      <c r="H559" s="179" t="s">
        <v>4444</v>
      </c>
      <c r="I559" s="179" t="s">
        <v>762</v>
      </c>
      <c r="J559" s="166">
        <f t="shared" si="59"/>
        <v>1</v>
      </c>
      <c r="K559" s="44">
        <f t="shared" si="61"/>
        <v>3000</v>
      </c>
      <c r="N559" s="44">
        <f t="shared" si="62"/>
        <v>1</v>
      </c>
    </row>
    <row r="560" s="761" customFormat="1" hidden="1" customHeight="1" outlineLevel="2" spans="1:14">
      <c r="A560" s="142"/>
      <c r="B560" s="245" t="s">
        <v>3959</v>
      </c>
      <c r="C560" s="142"/>
      <c r="D560" s="142"/>
      <c r="E560" s="142">
        <v>0</v>
      </c>
      <c r="F560" s="142"/>
      <c r="G560" s="206"/>
      <c r="H560" s="142"/>
      <c r="I560" s="142"/>
      <c r="J560" s="166">
        <f xml:space="preserve">ROUND(E560/1200*702,0)</f>
        <v>0</v>
      </c>
      <c r="K560" s="44">
        <f t="shared" si="61"/>
        <v>0</v>
      </c>
      <c r="N560" s="44">
        <f t="shared" si="62"/>
        <v>0</v>
      </c>
    </row>
    <row r="561" s="761" customFormat="1" hidden="1" customHeight="1" outlineLevel="1" spans="1:14">
      <c r="A561" s="245" t="s">
        <v>43</v>
      </c>
      <c r="B561" s="245" t="s">
        <v>3711</v>
      </c>
      <c r="C561" s="142"/>
      <c r="D561" s="142"/>
      <c r="E561" s="142">
        <v>0</v>
      </c>
      <c r="F561" s="142"/>
      <c r="G561" s="206"/>
      <c r="H561" s="245" t="s">
        <v>4684</v>
      </c>
      <c r="I561" s="142"/>
      <c r="J561" s="166">
        <f xml:space="preserve">ROUND(E561/1200*702,0)</f>
        <v>0</v>
      </c>
      <c r="K561" s="44">
        <f t="shared" si="61"/>
        <v>0</v>
      </c>
      <c r="N561" s="44">
        <f t="shared" si="62"/>
        <v>0</v>
      </c>
    </row>
    <row r="562" s="761" customFormat="1" hidden="1" customHeight="1" outlineLevel="2" spans="1:14">
      <c r="A562" s="142"/>
      <c r="B562" s="142" t="s">
        <v>4685</v>
      </c>
      <c r="C562" s="142"/>
      <c r="D562" s="142"/>
      <c r="E562" s="142">
        <v>0</v>
      </c>
      <c r="F562" s="142"/>
      <c r="G562" s="206"/>
      <c r="H562" s="142"/>
      <c r="I562" s="142"/>
      <c r="J562" s="166">
        <f xml:space="preserve">ROUND(E562/1200*702,0)</f>
        <v>0</v>
      </c>
      <c r="K562" s="44">
        <f t="shared" si="61"/>
        <v>0</v>
      </c>
      <c r="N562" s="44">
        <f t="shared" si="62"/>
        <v>0</v>
      </c>
    </row>
    <row r="563" s="44" customFormat="1" hidden="1" customHeight="1" outlineLevel="2" spans="1:14">
      <c r="A563" s="196">
        <v>1</v>
      </c>
      <c r="B563" s="179" t="s">
        <v>717</v>
      </c>
      <c r="C563" s="196" t="s">
        <v>4686</v>
      </c>
      <c r="D563" s="179" t="s">
        <v>186</v>
      </c>
      <c r="E563" s="196">
        <v>52</v>
      </c>
      <c r="F563" s="196">
        <v>2250</v>
      </c>
      <c r="G563" s="206">
        <f t="shared" ref="G563:G584" si="64" xml:space="preserve">E563*F563</f>
        <v>117000</v>
      </c>
      <c r="H563" s="179" t="s">
        <v>4684</v>
      </c>
      <c r="I563" s="179" t="s">
        <v>762</v>
      </c>
      <c r="J563" s="166">
        <f t="shared" ref="J563:J578" si="65" xml:space="preserve">ROUND(E563/1200*400,0)</f>
        <v>17</v>
      </c>
      <c r="K563" s="44">
        <f t="shared" si="61"/>
        <v>38250</v>
      </c>
      <c r="N563" s="44">
        <f t="shared" si="62"/>
        <v>17</v>
      </c>
    </row>
    <row r="564" s="44" customFormat="1" hidden="1" customHeight="1" outlineLevel="2" spans="1:14">
      <c r="A564" s="196">
        <v>2</v>
      </c>
      <c r="B564" s="179" t="s">
        <v>3938</v>
      </c>
      <c r="C564" s="196" t="s">
        <v>4687</v>
      </c>
      <c r="D564" s="179" t="s">
        <v>186</v>
      </c>
      <c r="E564" s="196">
        <v>13</v>
      </c>
      <c r="F564" s="196">
        <v>2100</v>
      </c>
      <c r="G564" s="206">
        <f t="shared" si="64"/>
        <v>27300</v>
      </c>
      <c r="H564" s="179" t="s">
        <v>4684</v>
      </c>
      <c r="I564" s="179" t="s">
        <v>762</v>
      </c>
      <c r="J564" s="166">
        <f t="shared" si="65"/>
        <v>4</v>
      </c>
      <c r="K564" s="44">
        <f t="shared" si="61"/>
        <v>8400</v>
      </c>
      <c r="N564" s="44">
        <f t="shared" si="62"/>
        <v>4</v>
      </c>
    </row>
    <row r="565" s="44" customFormat="1" hidden="1" customHeight="1" outlineLevel="2" spans="1:14">
      <c r="A565" s="196">
        <v>3</v>
      </c>
      <c r="B565" s="179" t="s">
        <v>3720</v>
      </c>
      <c r="C565" s="196" t="s">
        <v>3721</v>
      </c>
      <c r="D565" s="179" t="s">
        <v>186</v>
      </c>
      <c r="E565" s="196">
        <v>3</v>
      </c>
      <c r="F565" s="196">
        <v>10000</v>
      </c>
      <c r="G565" s="206">
        <f t="shared" si="64"/>
        <v>30000</v>
      </c>
      <c r="H565" s="179" t="s">
        <v>4684</v>
      </c>
      <c r="I565" s="179" t="s">
        <v>762</v>
      </c>
      <c r="J565" s="166">
        <f t="shared" si="65"/>
        <v>1</v>
      </c>
      <c r="K565" s="44">
        <f t="shared" si="61"/>
        <v>10000</v>
      </c>
      <c r="N565" s="44">
        <f t="shared" si="62"/>
        <v>1</v>
      </c>
    </row>
    <row r="566" s="44" customFormat="1" hidden="1" customHeight="1" outlineLevel="2" spans="1:14">
      <c r="A566" s="196">
        <v>4</v>
      </c>
      <c r="B566" s="179" t="s">
        <v>4073</v>
      </c>
      <c r="C566" s="196" t="s">
        <v>3715</v>
      </c>
      <c r="D566" s="179" t="s">
        <v>186</v>
      </c>
      <c r="E566" s="196">
        <v>1</v>
      </c>
      <c r="F566" s="196">
        <v>16000</v>
      </c>
      <c r="G566" s="206">
        <f t="shared" si="64"/>
        <v>16000</v>
      </c>
      <c r="H566" s="179" t="s">
        <v>4684</v>
      </c>
      <c r="I566" s="179" t="s">
        <v>762</v>
      </c>
      <c r="J566" s="166">
        <f t="shared" si="65"/>
        <v>0</v>
      </c>
      <c r="K566" s="44">
        <f t="shared" si="61"/>
        <v>0</v>
      </c>
      <c r="N566" s="44">
        <f t="shared" si="62"/>
        <v>0</v>
      </c>
    </row>
    <row r="567" s="44" customFormat="1" hidden="1" customHeight="1" outlineLevel="2" spans="1:14">
      <c r="A567" s="196">
        <v>5</v>
      </c>
      <c r="B567" s="179" t="s">
        <v>292</v>
      </c>
      <c r="C567" s="179" t="s">
        <v>3713</v>
      </c>
      <c r="D567" s="179" t="s">
        <v>158</v>
      </c>
      <c r="E567" s="196">
        <v>13</v>
      </c>
      <c r="F567" s="196">
        <v>800</v>
      </c>
      <c r="G567" s="206">
        <f t="shared" si="64"/>
        <v>10400</v>
      </c>
      <c r="H567" s="179" t="s">
        <v>4684</v>
      </c>
      <c r="I567" s="179" t="s">
        <v>762</v>
      </c>
      <c r="J567" s="166">
        <f t="shared" si="65"/>
        <v>4</v>
      </c>
      <c r="K567" s="44">
        <f t="shared" si="61"/>
        <v>3200</v>
      </c>
      <c r="N567" s="44">
        <f t="shared" si="62"/>
        <v>4</v>
      </c>
    </row>
    <row r="568" s="44" customFormat="1" hidden="1" customHeight="1" outlineLevel="2" spans="1:14">
      <c r="A568" s="196">
        <v>6</v>
      </c>
      <c r="B568" s="214" t="s">
        <v>3640</v>
      </c>
      <c r="C568" s="131" t="s">
        <v>3641</v>
      </c>
      <c r="D568" s="214" t="s">
        <v>345</v>
      </c>
      <c r="E568" s="131">
        <v>1</v>
      </c>
      <c r="F568" s="131">
        <v>6000</v>
      </c>
      <c r="G568" s="206">
        <f t="shared" si="64"/>
        <v>6000</v>
      </c>
      <c r="H568" s="214" t="s">
        <v>4684</v>
      </c>
      <c r="I568" s="179" t="s">
        <v>762</v>
      </c>
      <c r="J568" s="166">
        <f t="shared" si="65"/>
        <v>0</v>
      </c>
      <c r="K568" s="44">
        <f t="shared" si="61"/>
        <v>0</v>
      </c>
      <c r="N568" s="44">
        <f t="shared" si="62"/>
        <v>0</v>
      </c>
    </row>
    <row r="569" s="44" customFormat="1" hidden="1" customHeight="1" outlineLevel="2" spans="1:14">
      <c r="A569" s="196">
        <v>7</v>
      </c>
      <c r="B569" s="179" t="s">
        <v>438</v>
      </c>
      <c r="C569" s="196" t="s">
        <v>432</v>
      </c>
      <c r="D569" s="179" t="s">
        <v>186</v>
      </c>
      <c r="E569" s="206">
        <v>1</v>
      </c>
      <c r="F569" s="206">
        <v>6000</v>
      </c>
      <c r="G569" s="206">
        <f t="shared" si="64"/>
        <v>6000</v>
      </c>
      <c r="H569" s="315"/>
      <c r="I569" s="220"/>
      <c r="J569" s="166">
        <f t="shared" si="65"/>
        <v>0</v>
      </c>
      <c r="K569" s="44">
        <f t="shared" si="61"/>
        <v>0</v>
      </c>
      <c r="N569" s="44">
        <f t="shared" si="62"/>
        <v>0</v>
      </c>
    </row>
    <row r="570" s="44" customFormat="1" hidden="1" customHeight="1" outlineLevel="2" spans="1:14">
      <c r="A570" s="196">
        <v>8</v>
      </c>
      <c r="B570" s="179" t="s">
        <v>431</v>
      </c>
      <c r="C570" s="196" t="s">
        <v>432</v>
      </c>
      <c r="D570" s="179" t="s">
        <v>229</v>
      </c>
      <c r="E570" s="206">
        <v>1</v>
      </c>
      <c r="F570" s="206">
        <v>1500</v>
      </c>
      <c r="G570" s="206">
        <f t="shared" si="64"/>
        <v>1500</v>
      </c>
      <c r="H570" s="315"/>
      <c r="I570" s="220"/>
      <c r="J570" s="166">
        <f t="shared" si="65"/>
        <v>0</v>
      </c>
      <c r="K570" s="44">
        <f t="shared" si="61"/>
        <v>0</v>
      </c>
      <c r="N570" s="44">
        <f t="shared" si="62"/>
        <v>0</v>
      </c>
    </row>
    <row r="571" s="44" customFormat="1" hidden="1" customHeight="1" outlineLevel="2" spans="1:14">
      <c r="A571" s="196">
        <v>9</v>
      </c>
      <c r="B571" s="179" t="s">
        <v>265</v>
      </c>
      <c r="C571" s="179" t="s">
        <v>695</v>
      </c>
      <c r="D571" s="179" t="s">
        <v>229</v>
      </c>
      <c r="E571" s="206">
        <v>1</v>
      </c>
      <c r="F571" s="206">
        <v>1000</v>
      </c>
      <c r="G571" s="206">
        <f t="shared" si="64"/>
        <v>1000</v>
      </c>
      <c r="H571" s="315"/>
      <c r="I571" s="220"/>
      <c r="J571" s="166">
        <f t="shared" si="65"/>
        <v>0</v>
      </c>
      <c r="K571" s="44">
        <f t="shared" si="61"/>
        <v>0</v>
      </c>
      <c r="N571" s="44">
        <f t="shared" si="62"/>
        <v>0</v>
      </c>
    </row>
    <row r="572" s="44" customFormat="1" hidden="1" customHeight="1" outlineLevel="2" spans="1:14">
      <c r="A572" s="196">
        <v>10</v>
      </c>
      <c r="B572" s="65" t="s">
        <v>4097</v>
      </c>
      <c r="C572" s="65" t="s">
        <v>3835</v>
      </c>
      <c r="D572" s="65" t="s">
        <v>186</v>
      </c>
      <c r="E572" s="52">
        <v>13</v>
      </c>
      <c r="F572" s="52">
        <v>500</v>
      </c>
      <c r="G572" s="206">
        <f t="shared" si="64"/>
        <v>6500</v>
      </c>
      <c r="H572" s="767" t="s">
        <v>4684</v>
      </c>
      <c r="I572" s="220"/>
      <c r="J572" s="166">
        <f t="shared" si="65"/>
        <v>4</v>
      </c>
      <c r="K572" s="44">
        <f t="shared" si="61"/>
        <v>2000</v>
      </c>
      <c r="N572" s="44">
        <f t="shared" si="62"/>
        <v>4</v>
      </c>
    </row>
    <row r="573" s="44" customFormat="1" hidden="1" customHeight="1" outlineLevel="2" spans="1:14">
      <c r="A573" s="196">
        <v>11</v>
      </c>
      <c r="B573" s="65" t="s">
        <v>3856</v>
      </c>
      <c r="C573" s="65" t="s">
        <v>3835</v>
      </c>
      <c r="D573" s="65" t="s">
        <v>186</v>
      </c>
      <c r="E573" s="52">
        <v>13</v>
      </c>
      <c r="F573" s="52">
        <v>500</v>
      </c>
      <c r="G573" s="206">
        <f t="shared" si="64"/>
        <v>6500</v>
      </c>
      <c r="H573" s="767" t="s">
        <v>4684</v>
      </c>
      <c r="I573" s="220"/>
      <c r="J573" s="166">
        <f t="shared" si="65"/>
        <v>4</v>
      </c>
      <c r="K573" s="44">
        <f t="shared" si="61"/>
        <v>2000</v>
      </c>
      <c r="N573" s="44">
        <f t="shared" si="62"/>
        <v>4</v>
      </c>
    </row>
    <row r="574" s="44" customFormat="1" hidden="1" customHeight="1" outlineLevel="2" spans="1:14">
      <c r="A574" s="196">
        <v>12</v>
      </c>
      <c r="B574" s="65" t="s">
        <v>3880</v>
      </c>
      <c r="C574" s="52"/>
      <c r="D574" s="65" t="s">
        <v>345</v>
      </c>
      <c r="E574" s="52">
        <v>2</v>
      </c>
      <c r="F574" s="71">
        <v>880</v>
      </c>
      <c r="G574" s="206">
        <f t="shared" si="64"/>
        <v>1760</v>
      </c>
      <c r="H574" s="767" t="s">
        <v>4684</v>
      </c>
      <c r="I574" s="220"/>
      <c r="J574" s="166">
        <f t="shared" si="65"/>
        <v>1</v>
      </c>
      <c r="K574" s="44">
        <f t="shared" si="61"/>
        <v>880</v>
      </c>
      <c r="N574" s="44">
        <f t="shared" si="62"/>
        <v>1</v>
      </c>
    </row>
    <row r="575" s="44" customFormat="1" hidden="1" customHeight="1" outlineLevel="2" spans="1:14">
      <c r="A575" s="196">
        <v>13</v>
      </c>
      <c r="B575" s="65" t="s">
        <v>3834</v>
      </c>
      <c r="C575" s="65" t="s">
        <v>3835</v>
      </c>
      <c r="D575" s="65" t="s">
        <v>186</v>
      </c>
      <c r="E575" s="52">
        <v>13</v>
      </c>
      <c r="F575" s="71">
        <v>500</v>
      </c>
      <c r="G575" s="206">
        <f t="shared" si="64"/>
        <v>6500</v>
      </c>
      <c r="H575" s="767" t="s">
        <v>4684</v>
      </c>
      <c r="I575" s="220"/>
      <c r="J575" s="166">
        <f t="shared" si="65"/>
        <v>4</v>
      </c>
      <c r="K575" s="44">
        <f t="shared" si="61"/>
        <v>2000</v>
      </c>
      <c r="N575" s="44">
        <f t="shared" si="62"/>
        <v>4</v>
      </c>
    </row>
    <row r="576" s="44" customFormat="1" hidden="1" customHeight="1" outlineLevel="2" spans="1:14">
      <c r="A576" s="196">
        <v>14</v>
      </c>
      <c r="B576" s="65" t="s">
        <v>3833</v>
      </c>
      <c r="C576" s="446" t="s">
        <v>4688</v>
      </c>
      <c r="D576" s="768" t="s">
        <v>229</v>
      </c>
      <c r="E576" s="71">
        <v>67</v>
      </c>
      <c r="F576" s="71">
        <v>40</v>
      </c>
      <c r="G576" s="206">
        <f t="shared" si="64"/>
        <v>2680</v>
      </c>
      <c r="H576" s="767" t="s">
        <v>4684</v>
      </c>
      <c r="I576" s="220"/>
      <c r="J576" s="166">
        <f t="shared" si="65"/>
        <v>22</v>
      </c>
      <c r="K576" s="44">
        <f t="shared" si="61"/>
        <v>880</v>
      </c>
      <c r="N576" s="44">
        <f t="shared" si="62"/>
        <v>22</v>
      </c>
    </row>
    <row r="577" s="44" customFormat="1" hidden="1" customHeight="1" outlineLevel="2" spans="1:14">
      <c r="A577" s="196">
        <v>15</v>
      </c>
      <c r="B577" s="65" t="s">
        <v>4689</v>
      </c>
      <c r="C577" s="603" t="s">
        <v>4690</v>
      </c>
      <c r="D577" s="769" t="s">
        <v>229</v>
      </c>
      <c r="E577" s="52">
        <v>67</v>
      </c>
      <c r="F577" s="52">
        <v>30</v>
      </c>
      <c r="G577" s="206">
        <f t="shared" si="64"/>
        <v>2010</v>
      </c>
      <c r="H577" s="767" t="s">
        <v>4684</v>
      </c>
      <c r="I577" s="220"/>
      <c r="J577" s="166">
        <f t="shared" si="65"/>
        <v>22</v>
      </c>
      <c r="K577" s="44">
        <f t="shared" si="61"/>
        <v>660</v>
      </c>
      <c r="N577" s="44">
        <f t="shared" si="62"/>
        <v>22</v>
      </c>
    </row>
    <row r="578" s="44" customFormat="1" hidden="1" customHeight="1" outlineLevel="2" spans="1:14">
      <c r="A578" s="196">
        <v>16</v>
      </c>
      <c r="B578" s="183" t="s">
        <v>4085</v>
      </c>
      <c r="C578" s="770" t="s">
        <v>4086</v>
      </c>
      <c r="D578" s="771" t="s">
        <v>345</v>
      </c>
      <c r="E578" s="772">
        <v>3</v>
      </c>
      <c r="F578" s="263">
        <v>980</v>
      </c>
      <c r="G578" s="206">
        <f t="shared" si="64"/>
        <v>2940</v>
      </c>
      <c r="H578" s="767" t="s">
        <v>4684</v>
      </c>
      <c r="I578" s="196"/>
      <c r="J578" s="166">
        <f t="shared" si="65"/>
        <v>1</v>
      </c>
      <c r="K578" s="44">
        <f t="shared" si="61"/>
        <v>980</v>
      </c>
      <c r="N578" s="44">
        <f t="shared" si="62"/>
        <v>1</v>
      </c>
    </row>
    <row r="579" s="44" customFormat="1" hidden="1" customHeight="1" outlineLevel="2" spans="1:14">
      <c r="A579" s="196">
        <v>17</v>
      </c>
      <c r="B579" s="74" t="s">
        <v>4082</v>
      </c>
      <c r="C579" s="773" t="s">
        <v>4691</v>
      </c>
      <c r="D579" s="774" t="s">
        <v>229</v>
      </c>
      <c r="E579" s="728">
        <v>300</v>
      </c>
      <c r="F579" s="196">
        <v>35</v>
      </c>
      <c r="G579" s="206">
        <f t="shared" si="64"/>
        <v>10500</v>
      </c>
      <c r="H579" s="179" t="s">
        <v>4684</v>
      </c>
      <c r="I579" s="196"/>
      <c r="J579" s="166">
        <v>300</v>
      </c>
      <c r="K579" s="44">
        <f t="shared" si="61"/>
        <v>10500</v>
      </c>
      <c r="N579" s="44">
        <f t="shared" si="62"/>
        <v>300</v>
      </c>
    </row>
    <row r="580" s="44" customFormat="1" hidden="1" customHeight="1" outlineLevel="2" spans="1:14">
      <c r="A580" s="196">
        <v>18</v>
      </c>
      <c r="B580" s="74" t="s">
        <v>3812</v>
      </c>
      <c r="C580" s="773" t="s">
        <v>4691</v>
      </c>
      <c r="D580" s="774" t="s">
        <v>3814</v>
      </c>
      <c r="E580" s="728">
        <v>300</v>
      </c>
      <c r="F580" s="196">
        <v>5</v>
      </c>
      <c r="G580" s="206">
        <f t="shared" si="64"/>
        <v>1500</v>
      </c>
      <c r="H580" s="179" t="s">
        <v>4684</v>
      </c>
      <c r="I580" s="196"/>
      <c r="J580" s="166">
        <v>300</v>
      </c>
      <c r="K580" s="44">
        <f t="shared" si="61"/>
        <v>1500</v>
      </c>
      <c r="N580" s="44">
        <f t="shared" si="62"/>
        <v>300</v>
      </c>
    </row>
    <row r="581" s="44" customFormat="1" hidden="1" customHeight="1" outlineLevel="2" spans="1:14">
      <c r="A581" s="196">
        <v>19</v>
      </c>
      <c r="B581" s="74" t="s">
        <v>3816</v>
      </c>
      <c r="C581" s="773" t="s">
        <v>4691</v>
      </c>
      <c r="D581" s="774" t="s">
        <v>229</v>
      </c>
      <c r="E581" s="728">
        <v>300</v>
      </c>
      <c r="F581" s="196">
        <v>8</v>
      </c>
      <c r="G581" s="206">
        <f t="shared" si="64"/>
        <v>2400</v>
      </c>
      <c r="H581" s="179" t="s">
        <v>4684</v>
      </c>
      <c r="I581" s="196"/>
      <c r="J581" s="166">
        <v>300</v>
      </c>
      <c r="K581" s="44">
        <f t="shared" si="61"/>
        <v>2400</v>
      </c>
      <c r="N581" s="44">
        <f t="shared" si="62"/>
        <v>300</v>
      </c>
    </row>
    <row r="582" s="44" customFormat="1" hidden="1" customHeight="1" outlineLevel="2" spans="1:14">
      <c r="A582" s="196">
        <v>20</v>
      </c>
      <c r="B582" s="74" t="s">
        <v>3819</v>
      </c>
      <c r="C582" s="773" t="s">
        <v>4692</v>
      </c>
      <c r="D582" s="774" t="s">
        <v>229</v>
      </c>
      <c r="E582" s="728">
        <v>300</v>
      </c>
      <c r="F582" s="196">
        <v>9</v>
      </c>
      <c r="G582" s="206">
        <f t="shared" si="64"/>
        <v>2700</v>
      </c>
      <c r="H582" s="179" t="s">
        <v>4684</v>
      </c>
      <c r="I582" s="196"/>
      <c r="J582" s="166">
        <v>300</v>
      </c>
      <c r="K582" s="44">
        <f t="shared" si="61"/>
        <v>2700</v>
      </c>
      <c r="N582" s="44">
        <f t="shared" si="62"/>
        <v>300</v>
      </c>
    </row>
    <row r="583" s="44" customFormat="1" hidden="1" customHeight="1" outlineLevel="2" spans="1:14">
      <c r="A583" s="196">
        <v>21</v>
      </c>
      <c r="B583" s="74" t="s">
        <v>3817</v>
      </c>
      <c r="C583" s="773" t="s">
        <v>4692</v>
      </c>
      <c r="D583" s="774" t="s">
        <v>229</v>
      </c>
      <c r="E583" s="728">
        <v>300</v>
      </c>
      <c r="F583" s="196">
        <v>18</v>
      </c>
      <c r="G583" s="206">
        <f t="shared" si="64"/>
        <v>5400</v>
      </c>
      <c r="H583" s="179" t="s">
        <v>4684</v>
      </c>
      <c r="I583" s="196"/>
      <c r="J583" s="166">
        <v>300</v>
      </c>
      <c r="K583" s="44">
        <f t="shared" ref="K583:K646" si="66" xml:space="preserve">J583*F583</f>
        <v>5400</v>
      </c>
      <c r="N583" s="44">
        <f t="shared" ref="N583:N646" si="67" xml:space="preserve">ROUND(J583,0)</f>
        <v>300</v>
      </c>
    </row>
    <row r="584" s="44" customFormat="1" hidden="1" customHeight="1" outlineLevel="2" spans="1:14">
      <c r="A584" s="196">
        <v>22</v>
      </c>
      <c r="B584" s="65" t="s">
        <v>4075</v>
      </c>
      <c r="C584" s="773" t="s">
        <v>4691</v>
      </c>
      <c r="D584" s="774" t="s">
        <v>229</v>
      </c>
      <c r="E584" s="728">
        <v>300</v>
      </c>
      <c r="F584" s="196">
        <v>28</v>
      </c>
      <c r="G584" s="206">
        <f t="shared" si="64"/>
        <v>8400</v>
      </c>
      <c r="H584" s="179" t="s">
        <v>4684</v>
      </c>
      <c r="I584" s="196"/>
      <c r="J584" s="166">
        <v>300</v>
      </c>
      <c r="K584" s="44">
        <f t="shared" si="66"/>
        <v>8400</v>
      </c>
      <c r="N584" s="44">
        <f t="shared" si="67"/>
        <v>300</v>
      </c>
    </row>
    <row r="585" s="761" customFormat="1" hidden="1" customHeight="1" spans="1:14">
      <c r="A585" s="248">
        <v>2</v>
      </c>
      <c r="B585" s="585" t="s">
        <v>609</v>
      </c>
      <c r="C585" s="248"/>
      <c r="D585" s="248"/>
      <c r="E585" s="586"/>
      <c r="F585" s="248"/>
      <c r="G585" s="586">
        <f xml:space="preserve">SUM(G586:G999)</f>
        <v>2143505.5</v>
      </c>
      <c r="H585" s="142"/>
      <c r="I585" s="142"/>
      <c r="J585" s="166"/>
      <c r="K585" s="44">
        <f t="shared" si="66"/>
        <v>0</v>
      </c>
      <c r="N585" s="44">
        <f t="shared" si="67"/>
        <v>0</v>
      </c>
    </row>
    <row r="586" s="761" customFormat="1" hidden="1" customHeight="1" outlineLevel="1" spans="1:14">
      <c r="A586" s="245" t="s">
        <v>38</v>
      </c>
      <c r="B586" s="245" t="s">
        <v>3244</v>
      </c>
      <c r="C586" s="142"/>
      <c r="D586" s="142"/>
      <c r="E586" s="142">
        <v>0</v>
      </c>
      <c r="F586" s="142"/>
      <c r="G586" s="145"/>
      <c r="H586" s="142"/>
      <c r="I586" s="142"/>
      <c r="J586" s="166">
        <f xml:space="preserve">ROUND(E586/1200*702,0)</f>
        <v>0</v>
      </c>
      <c r="K586" s="44">
        <f t="shared" si="66"/>
        <v>0</v>
      </c>
      <c r="N586" s="44">
        <f t="shared" si="67"/>
        <v>0</v>
      </c>
    </row>
    <row r="587" s="761" customFormat="1" hidden="1" customHeight="1" outlineLevel="2" spans="1:14">
      <c r="A587" s="142" t="s">
        <v>4124</v>
      </c>
      <c r="B587" s="245" t="s">
        <v>3805</v>
      </c>
      <c r="C587" s="142"/>
      <c r="D587" s="142"/>
      <c r="E587" s="142">
        <v>0</v>
      </c>
      <c r="F587" s="142"/>
      <c r="G587" s="145"/>
      <c r="H587" s="142"/>
      <c r="I587" s="142"/>
      <c r="J587" s="166">
        <f xml:space="preserve">ROUND(E587/1200*702,0)</f>
        <v>0</v>
      </c>
      <c r="K587" s="44">
        <f t="shared" si="66"/>
        <v>0</v>
      </c>
      <c r="N587" s="44">
        <f t="shared" si="67"/>
        <v>0</v>
      </c>
    </row>
    <row r="588" s="761" customFormat="1" hidden="1" customHeight="1" outlineLevel="2" spans="1:14">
      <c r="A588" s="142"/>
      <c r="B588" s="142" t="s">
        <v>4693</v>
      </c>
      <c r="C588" s="142"/>
      <c r="D588" s="142"/>
      <c r="E588" s="142">
        <v>0</v>
      </c>
      <c r="F588" s="142"/>
      <c r="G588" s="145"/>
      <c r="H588" s="142"/>
      <c r="I588" s="142"/>
      <c r="J588" s="166">
        <f xml:space="preserve">ROUND(E588/1200*702,0)</f>
        <v>0</v>
      </c>
      <c r="K588" s="44">
        <f t="shared" si="66"/>
        <v>0</v>
      </c>
      <c r="N588" s="44">
        <f t="shared" si="67"/>
        <v>0</v>
      </c>
    </row>
    <row r="589" s="44" customFormat="1" hidden="1" customHeight="1" outlineLevel="2" spans="1:14">
      <c r="A589" s="196" t="s">
        <v>4127</v>
      </c>
      <c r="B589" s="179" t="s">
        <v>3688</v>
      </c>
      <c r="C589" s="196" t="s">
        <v>3689</v>
      </c>
      <c r="D589" s="179" t="s">
        <v>345</v>
      </c>
      <c r="E589" s="196">
        <v>1</v>
      </c>
      <c r="F589" s="196">
        <v>540</v>
      </c>
      <c r="G589" s="206">
        <f xml:space="preserve">E589*F589</f>
        <v>540</v>
      </c>
      <c r="H589" s="196"/>
      <c r="I589" s="179" t="s">
        <v>762</v>
      </c>
      <c r="J589" s="166">
        <f t="shared" ref="J589:J595" si="68" xml:space="preserve">ROUND(E589/1200*600,0)</f>
        <v>1</v>
      </c>
      <c r="K589" s="44">
        <f t="shared" si="66"/>
        <v>540</v>
      </c>
      <c r="N589" s="44">
        <f t="shared" si="67"/>
        <v>1</v>
      </c>
    </row>
    <row r="590" s="44" customFormat="1" hidden="1" customHeight="1" outlineLevel="2" spans="1:14">
      <c r="A590" s="196" t="s">
        <v>4129</v>
      </c>
      <c r="B590" s="179" t="s">
        <v>3385</v>
      </c>
      <c r="C590" s="196" t="s">
        <v>3388</v>
      </c>
      <c r="D590" s="179" t="s">
        <v>345</v>
      </c>
      <c r="E590" s="196">
        <v>1</v>
      </c>
      <c r="F590" s="196">
        <v>960</v>
      </c>
      <c r="G590" s="206">
        <f xml:space="preserve">E590*F590</f>
        <v>960</v>
      </c>
      <c r="H590" s="196"/>
      <c r="I590" s="179" t="s">
        <v>762</v>
      </c>
      <c r="J590" s="166">
        <f t="shared" si="68"/>
        <v>1</v>
      </c>
      <c r="K590" s="44">
        <f t="shared" si="66"/>
        <v>960</v>
      </c>
      <c r="N590" s="44">
        <f t="shared" si="67"/>
        <v>1</v>
      </c>
    </row>
    <row r="591" s="44" customFormat="1" hidden="1" customHeight="1" outlineLevel="2" spans="1:14">
      <c r="A591" s="196" t="s">
        <v>4130</v>
      </c>
      <c r="B591" s="179" t="s">
        <v>3397</v>
      </c>
      <c r="C591" s="196" t="s">
        <v>3398</v>
      </c>
      <c r="D591" s="179" t="s">
        <v>345</v>
      </c>
      <c r="E591" s="196">
        <v>1</v>
      </c>
      <c r="F591" s="196">
        <v>2700</v>
      </c>
      <c r="G591" s="206">
        <f xml:space="preserve">E591*F591</f>
        <v>2700</v>
      </c>
      <c r="H591" s="196"/>
      <c r="I591" s="179" t="s">
        <v>762</v>
      </c>
      <c r="J591" s="166">
        <f t="shared" si="68"/>
        <v>1</v>
      </c>
      <c r="K591" s="44">
        <f t="shared" si="66"/>
        <v>2700</v>
      </c>
      <c r="N591" s="44">
        <f t="shared" si="67"/>
        <v>1</v>
      </c>
    </row>
    <row r="592" s="44" customFormat="1" hidden="1" customHeight="1" outlineLevel="2" spans="1:14">
      <c r="A592" s="196" t="s">
        <v>4694</v>
      </c>
      <c r="B592" s="179" t="s">
        <v>3390</v>
      </c>
      <c r="C592" s="196" t="s">
        <v>3391</v>
      </c>
      <c r="D592" s="179" t="s">
        <v>345</v>
      </c>
      <c r="E592" s="196">
        <v>1</v>
      </c>
      <c r="F592" s="196">
        <v>2700</v>
      </c>
      <c r="G592" s="206">
        <f xml:space="preserve">E592*F592</f>
        <v>2700</v>
      </c>
      <c r="H592" s="196"/>
      <c r="I592" s="179" t="s">
        <v>762</v>
      </c>
      <c r="J592" s="166">
        <f t="shared" si="68"/>
        <v>1</v>
      </c>
      <c r="K592" s="44">
        <f t="shared" si="66"/>
        <v>2700</v>
      </c>
      <c r="N592" s="44">
        <f t="shared" si="67"/>
        <v>1</v>
      </c>
    </row>
    <row r="593" s="761" customFormat="1" hidden="1" customHeight="1" outlineLevel="2" spans="1:14">
      <c r="A593" s="142"/>
      <c r="B593" s="142" t="s">
        <v>4131</v>
      </c>
      <c r="C593" s="142"/>
      <c r="D593" s="142"/>
      <c r="E593" s="142">
        <v>0</v>
      </c>
      <c r="F593" s="142"/>
      <c r="G593" s="206"/>
      <c r="H593" s="142"/>
      <c r="I593" s="142"/>
      <c r="J593" s="166">
        <f t="shared" si="68"/>
        <v>0</v>
      </c>
      <c r="K593" s="44">
        <f t="shared" si="66"/>
        <v>0</v>
      </c>
      <c r="N593" s="44">
        <f t="shared" si="67"/>
        <v>0</v>
      </c>
    </row>
    <row r="594" s="44" customFormat="1" hidden="1" customHeight="1" outlineLevel="2" spans="1:14">
      <c r="A594" s="196" t="s">
        <v>4132</v>
      </c>
      <c r="B594" s="179" t="s">
        <v>3688</v>
      </c>
      <c r="C594" s="196" t="s">
        <v>3689</v>
      </c>
      <c r="D594" s="179" t="s">
        <v>345</v>
      </c>
      <c r="E594" s="196">
        <v>2</v>
      </c>
      <c r="F594" s="196">
        <v>540</v>
      </c>
      <c r="G594" s="206">
        <f xml:space="preserve">E594*F594</f>
        <v>1080</v>
      </c>
      <c r="H594" s="196"/>
      <c r="I594" s="179" t="s">
        <v>762</v>
      </c>
      <c r="J594" s="166">
        <f t="shared" si="68"/>
        <v>1</v>
      </c>
      <c r="K594" s="44">
        <f t="shared" si="66"/>
        <v>540</v>
      </c>
      <c r="N594" s="44">
        <f t="shared" si="67"/>
        <v>1</v>
      </c>
    </row>
    <row r="595" s="44" customFormat="1" hidden="1" customHeight="1" outlineLevel="2" spans="1:14">
      <c r="A595" s="196" t="s">
        <v>4133</v>
      </c>
      <c r="B595" s="179" t="s">
        <v>3385</v>
      </c>
      <c r="C595" s="196" t="s">
        <v>3386</v>
      </c>
      <c r="D595" s="179" t="s">
        <v>345</v>
      </c>
      <c r="E595" s="196">
        <v>1</v>
      </c>
      <c r="F595" s="196">
        <v>1440</v>
      </c>
      <c r="G595" s="206">
        <f xml:space="preserve">E595*F595</f>
        <v>1440</v>
      </c>
      <c r="H595" s="196"/>
      <c r="I595" s="179" t="s">
        <v>762</v>
      </c>
      <c r="J595" s="166">
        <f t="shared" si="68"/>
        <v>1</v>
      </c>
      <c r="K595" s="44">
        <f t="shared" si="66"/>
        <v>1440</v>
      </c>
      <c r="N595" s="44">
        <f t="shared" si="67"/>
        <v>1</v>
      </c>
    </row>
    <row r="596" s="44" customFormat="1" hidden="1" customHeight="1" outlineLevel="2" spans="1:14">
      <c r="A596" s="196" t="s">
        <v>4695</v>
      </c>
      <c r="B596" s="179" t="s">
        <v>3450</v>
      </c>
      <c r="C596" s="196" t="s">
        <v>3451</v>
      </c>
      <c r="D596" s="179" t="s">
        <v>345</v>
      </c>
      <c r="E596" s="196">
        <v>1</v>
      </c>
      <c r="F596" s="196">
        <v>3200</v>
      </c>
      <c r="G596" s="206">
        <f xml:space="preserve">E596*F596</f>
        <v>3200</v>
      </c>
      <c r="H596" s="196"/>
      <c r="I596" s="179" t="s">
        <v>762</v>
      </c>
      <c r="J596" s="166">
        <v>1</v>
      </c>
      <c r="K596" s="44">
        <f t="shared" si="66"/>
        <v>3200</v>
      </c>
      <c r="N596" s="44">
        <f t="shared" si="67"/>
        <v>1</v>
      </c>
    </row>
    <row r="597" s="761" customFormat="1" hidden="1" customHeight="1" outlineLevel="2" spans="1:14">
      <c r="A597" s="142"/>
      <c r="B597" s="142" t="s">
        <v>4696</v>
      </c>
      <c r="C597" s="142"/>
      <c r="D597" s="142"/>
      <c r="E597" s="142">
        <v>0</v>
      </c>
      <c r="F597" s="142"/>
      <c r="G597" s="206"/>
      <c r="H597" s="142"/>
      <c r="I597" s="142"/>
      <c r="J597" s="166">
        <f xml:space="preserve">ROUND(E597/1200*600,0)</f>
        <v>0</v>
      </c>
      <c r="K597" s="44">
        <f t="shared" si="66"/>
        <v>0</v>
      </c>
      <c r="N597" s="44">
        <f t="shared" si="67"/>
        <v>0</v>
      </c>
    </row>
    <row r="598" s="44" customFormat="1" hidden="1" customHeight="1" outlineLevel="2" spans="1:14">
      <c r="A598" s="196" t="s">
        <v>4135</v>
      </c>
      <c r="B598" s="179" t="s">
        <v>3450</v>
      </c>
      <c r="C598" s="196" t="s">
        <v>3451</v>
      </c>
      <c r="D598" s="179" t="s">
        <v>345</v>
      </c>
      <c r="E598" s="196">
        <v>1</v>
      </c>
      <c r="F598" s="196">
        <v>3200</v>
      </c>
      <c r="G598" s="206">
        <f xml:space="preserve">E598*F598</f>
        <v>3200</v>
      </c>
      <c r="H598" s="196"/>
      <c r="I598" s="179" t="s">
        <v>762</v>
      </c>
      <c r="J598" s="166">
        <f xml:space="preserve">ROUND(E598/1200*600,0)</f>
        <v>1</v>
      </c>
      <c r="K598" s="44">
        <f t="shared" si="66"/>
        <v>3200</v>
      </c>
      <c r="N598" s="44">
        <f t="shared" si="67"/>
        <v>1</v>
      </c>
    </row>
    <row r="599" s="44" customFormat="1" hidden="1" customHeight="1" outlineLevel="2" spans="1:14">
      <c r="A599" s="196" t="s">
        <v>4136</v>
      </c>
      <c r="B599" s="179" t="s">
        <v>3474</v>
      </c>
      <c r="C599" s="196" t="s">
        <v>3475</v>
      </c>
      <c r="D599" s="179" t="s">
        <v>345</v>
      </c>
      <c r="E599" s="196">
        <v>1</v>
      </c>
      <c r="F599" s="196">
        <v>960</v>
      </c>
      <c r="G599" s="206">
        <f xml:space="preserve">E599*F599</f>
        <v>960</v>
      </c>
      <c r="H599" s="196"/>
      <c r="I599" s="179" t="s">
        <v>762</v>
      </c>
      <c r="J599" s="166">
        <v>1</v>
      </c>
      <c r="K599" s="44">
        <f t="shared" si="66"/>
        <v>960</v>
      </c>
      <c r="N599" s="44">
        <f t="shared" si="67"/>
        <v>1</v>
      </c>
    </row>
    <row r="600" s="44" customFormat="1" hidden="1" customHeight="1" outlineLevel="2" spans="1:14">
      <c r="A600" s="196" t="s">
        <v>4137</v>
      </c>
      <c r="B600" s="179" t="s">
        <v>3688</v>
      </c>
      <c r="C600" s="196" t="s">
        <v>3689</v>
      </c>
      <c r="D600" s="179" t="s">
        <v>345</v>
      </c>
      <c r="E600" s="196">
        <v>1</v>
      </c>
      <c r="F600" s="196">
        <v>540</v>
      </c>
      <c r="G600" s="206">
        <f xml:space="preserve">E600*F600</f>
        <v>540</v>
      </c>
      <c r="H600" s="196"/>
      <c r="I600" s="179" t="s">
        <v>762</v>
      </c>
      <c r="J600" s="166">
        <f xml:space="preserve">ROUND(E600/1200*600,0)</f>
        <v>1</v>
      </c>
      <c r="K600" s="44">
        <f t="shared" si="66"/>
        <v>540</v>
      </c>
      <c r="N600" s="44">
        <f t="shared" si="67"/>
        <v>1</v>
      </c>
    </row>
    <row r="601" s="761" customFormat="1" hidden="1" customHeight="1" outlineLevel="2" spans="1:14">
      <c r="A601" s="142"/>
      <c r="B601" s="142" t="s">
        <v>4173</v>
      </c>
      <c r="C601" s="142"/>
      <c r="D601" s="142"/>
      <c r="E601" s="142">
        <v>0</v>
      </c>
      <c r="F601" s="142"/>
      <c r="G601" s="206"/>
      <c r="H601" s="142"/>
      <c r="I601" s="142"/>
      <c r="J601" s="166">
        <f xml:space="preserve">ROUND(E601/1200*600,0)</f>
        <v>0</v>
      </c>
      <c r="K601" s="44">
        <f t="shared" si="66"/>
        <v>0</v>
      </c>
      <c r="N601" s="44">
        <f t="shared" si="67"/>
        <v>0</v>
      </c>
    </row>
    <row r="602" s="44" customFormat="1" hidden="1" customHeight="1" outlineLevel="2" spans="1:14">
      <c r="A602" s="196" t="s">
        <v>4175</v>
      </c>
      <c r="B602" s="179" t="s">
        <v>3450</v>
      </c>
      <c r="C602" s="196" t="s">
        <v>3451</v>
      </c>
      <c r="D602" s="179" t="s">
        <v>345</v>
      </c>
      <c r="E602" s="196">
        <v>1</v>
      </c>
      <c r="F602" s="196">
        <v>3200</v>
      </c>
      <c r="G602" s="206">
        <f xml:space="preserve">E602*F602</f>
        <v>3200</v>
      </c>
      <c r="H602" s="196"/>
      <c r="I602" s="179" t="s">
        <v>762</v>
      </c>
      <c r="J602" s="166">
        <v>1</v>
      </c>
      <c r="K602" s="44">
        <f t="shared" si="66"/>
        <v>3200</v>
      </c>
      <c r="N602" s="44">
        <f t="shared" si="67"/>
        <v>1</v>
      </c>
    </row>
    <row r="603" s="44" customFormat="1" hidden="1" customHeight="1" outlineLevel="2" spans="1:14">
      <c r="A603" s="196" t="s">
        <v>4177</v>
      </c>
      <c r="B603" s="179" t="s">
        <v>3450</v>
      </c>
      <c r="C603" s="196" t="s">
        <v>3452</v>
      </c>
      <c r="D603" s="179" t="s">
        <v>345</v>
      </c>
      <c r="E603" s="196">
        <v>1</v>
      </c>
      <c r="F603" s="196">
        <v>2800</v>
      </c>
      <c r="G603" s="206">
        <f xml:space="preserve">E603*F603</f>
        <v>2800</v>
      </c>
      <c r="H603" s="196"/>
      <c r="I603" s="179" t="s">
        <v>762</v>
      </c>
      <c r="J603" s="166">
        <v>1</v>
      </c>
      <c r="K603" s="44">
        <f t="shared" si="66"/>
        <v>2800</v>
      </c>
      <c r="N603" s="44">
        <f t="shared" si="67"/>
        <v>1</v>
      </c>
    </row>
    <row r="604" s="761" customFormat="1" hidden="1" customHeight="1" outlineLevel="2" spans="1:14">
      <c r="A604" s="142"/>
      <c r="B604" s="142" t="s">
        <v>4697</v>
      </c>
      <c r="C604" s="142"/>
      <c r="D604" s="142"/>
      <c r="E604" s="142">
        <v>0</v>
      </c>
      <c r="F604" s="142"/>
      <c r="G604" s="206"/>
      <c r="H604" s="142"/>
      <c r="I604" s="142"/>
      <c r="J604" s="166">
        <f xml:space="preserve">ROUND(E604/1200*600,0)</f>
        <v>0</v>
      </c>
      <c r="K604" s="44">
        <f t="shared" si="66"/>
        <v>0</v>
      </c>
      <c r="N604" s="44">
        <f t="shared" si="67"/>
        <v>0</v>
      </c>
    </row>
    <row r="605" s="44" customFormat="1" hidden="1" customHeight="1" outlineLevel="2" spans="1:14">
      <c r="A605" s="196" t="s">
        <v>4179</v>
      </c>
      <c r="B605" s="179" t="s">
        <v>3528</v>
      </c>
      <c r="C605" s="196" t="s">
        <v>3546</v>
      </c>
      <c r="D605" s="179" t="s">
        <v>345</v>
      </c>
      <c r="E605" s="196">
        <v>1</v>
      </c>
      <c r="F605" s="196">
        <v>3040</v>
      </c>
      <c r="G605" s="206">
        <f t="shared" ref="G605:G624" si="69" xml:space="preserve">E605*F605</f>
        <v>3040</v>
      </c>
      <c r="H605" s="196"/>
      <c r="I605" s="179" t="s">
        <v>762</v>
      </c>
      <c r="J605" s="166">
        <f xml:space="preserve">ROUND(E605/1200*600,0)</f>
        <v>1</v>
      </c>
      <c r="K605" s="44">
        <f t="shared" si="66"/>
        <v>3040</v>
      </c>
      <c r="N605" s="44">
        <f t="shared" si="67"/>
        <v>1</v>
      </c>
    </row>
    <row r="606" s="44" customFormat="1" hidden="1" customHeight="1" outlineLevel="2" spans="1:14">
      <c r="A606" s="196" t="s">
        <v>4180</v>
      </c>
      <c r="B606" s="179" t="s">
        <v>3290</v>
      </c>
      <c r="C606" s="196" t="s">
        <v>3293</v>
      </c>
      <c r="D606" s="179" t="s">
        <v>345</v>
      </c>
      <c r="E606" s="196">
        <v>1</v>
      </c>
      <c r="F606" s="196">
        <v>2970</v>
      </c>
      <c r="G606" s="206">
        <f t="shared" si="69"/>
        <v>2970</v>
      </c>
      <c r="H606" s="196"/>
      <c r="I606" s="179" t="s">
        <v>762</v>
      </c>
      <c r="J606" s="166">
        <v>1</v>
      </c>
      <c r="K606" s="44">
        <f t="shared" si="66"/>
        <v>2970</v>
      </c>
      <c r="N606" s="44">
        <f t="shared" si="67"/>
        <v>1</v>
      </c>
    </row>
    <row r="607" s="44" customFormat="1" hidden="1" customHeight="1" outlineLevel="2" spans="1:14">
      <c r="A607" s="196" t="s">
        <v>4698</v>
      </c>
      <c r="B607" s="179" t="s">
        <v>3528</v>
      </c>
      <c r="C607" s="196" t="s">
        <v>3547</v>
      </c>
      <c r="D607" s="179" t="s">
        <v>345</v>
      </c>
      <c r="E607" s="196">
        <v>1</v>
      </c>
      <c r="F607" s="196">
        <v>3040</v>
      </c>
      <c r="G607" s="206">
        <f t="shared" si="69"/>
        <v>3040</v>
      </c>
      <c r="H607" s="196"/>
      <c r="I607" s="179" t="s">
        <v>762</v>
      </c>
      <c r="J607" s="166">
        <f t="shared" ref="J607:J614" si="70" xml:space="preserve">ROUND(E607/1200*600,0)</f>
        <v>1</v>
      </c>
      <c r="K607" s="44">
        <f t="shared" si="66"/>
        <v>3040</v>
      </c>
      <c r="N607" s="44">
        <f t="shared" si="67"/>
        <v>1</v>
      </c>
    </row>
    <row r="608" s="44" customFormat="1" hidden="1" customHeight="1" outlineLevel="2" spans="1:14">
      <c r="A608" s="196" t="s">
        <v>4699</v>
      </c>
      <c r="B608" s="179" t="s">
        <v>3692</v>
      </c>
      <c r="C608" s="196" t="s">
        <v>3693</v>
      </c>
      <c r="D608" s="179" t="s">
        <v>345</v>
      </c>
      <c r="E608" s="196">
        <v>1</v>
      </c>
      <c r="F608" s="196">
        <v>4800</v>
      </c>
      <c r="G608" s="206">
        <f t="shared" si="69"/>
        <v>4800</v>
      </c>
      <c r="H608" s="196"/>
      <c r="I608" s="179" t="s">
        <v>762</v>
      </c>
      <c r="J608" s="166">
        <f t="shared" si="70"/>
        <v>1</v>
      </c>
      <c r="K608" s="44">
        <f t="shared" si="66"/>
        <v>4800</v>
      </c>
      <c r="N608" s="44">
        <f t="shared" si="67"/>
        <v>1</v>
      </c>
    </row>
    <row r="609" s="44" customFormat="1" hidden="1" customHeight="1" outlineLevel="2" spans="1:14">
      <c r="A609" s="196" t="s">
        <v>4700</v>
      </c>
      <c r="B609" s="179" t="s">
        <v>3528</v>
      </c>
      <c r="C609" s="196" t="s">
        <v>3561</v>
      </c>
      <c r="D609" s="179" t="s">
        <v>345</v>
      </c>
      <c r="E609" s="196">
        <v>1</v>
      </c>
      <c r="F609" s="196">
        <v>2280</v>
      </c>
      <c r="G609" s="206">
        <f t="shared" si="69"/>
        <v>2280</v>
      </c>
      <c r="H609" s="196"/>
      <c r="I609" s="179" t="s">
        <v>762</v>
      </c>
      <c r="J609" s="166">
        <f t="shared" si="70"/>
        <v>1</v>
      </c>
      <c r="K609" s="44">
        <f t="shared" si="66"/>
        <v>2280</v>
      </c>
      <c r="N609" s="44">
        <f t="shared" si="67"/>
        <v>1</v>
      </c>
    </row>
    <row r="610" s="44" customFormat="1" hidden="1" customHeight="1" outlineLevel="2" spans="1:14">
      <c r="A610" s="196" t="s">
        <v>4701</v>
      </c>
      <c r="B610" s="179" t="s">
        <v>3390</v>
      </c>
      <c r="C610" s="196" t="s">
        <v>3391</v>
      </c>
      <c r="D610" s="179" t="s">
        <v>345</v>
      </c>
      <c r="E610" s="196">
        <v>1</v>
      </c>
      <c r="F610" s="196">
        <v>2700</v>
      </c>
      <c r="G610" s="206">
        <f t="shared" si="69"/>
        <v>2700</v>
      </c>
      <c r="H610" s="196"/>
      <c r="I610" s="179" t="s">
        <v>762</v>
      </c>
      <c r="J610" s="166">
        <f t="shared" si="70"/>
        <v>1</v>
      </c>
      <c r="K610" s="44">
        <f t="shared" si="66"/>
        <v>2700</v>
      </c>
      <c r="N610" s="44">
        <f t="shared" si="67"/>
        <v>1</v>
      </c>
    </row>
    <row r="611" s="44" customFormat="1" hidden="1" customHeight="1" outlineLevel="2" spans="1:14">
      <c r="A611" s="196" t="s">
        <v>4702</v>
      </c>
      <c r="B611" s="179" t="s">
        <v>3310</v>
      </c>
      <c r="C611" s="196" t="s">
        <v>3297</v>
      </c>
      <c r="D611" s="179" t="s">
        <v>345</v>
      </c>
      <c r="E611" s="196">
        <v>1</v>
      </c>
      <c r="F611" s="196">
        <v>3060</v>
      </c>
      <c r="G611" s="206">
        <f t="shared" si="69"/>
        <v>3060</v>
      </c>
      <c r="H611" s="196"/>
      <c r="I611" s="179" t="s">
        <v>762</v>
      </c>
      <c r="J611" s="166">
        <f t="shared" si="70"/>
        <v>1</v>
      </c>
      <c r="K611" s="44">
        <f t="shared" si="66"/>
        <v>3060</v>
      </c>
      <c r="N611" s="44">
        <f t="shared" si="67"/>
        <v>1</v>
      </c>
    </row>
    <row r="612" s="44" customFormat="1" hidden="1" customHeight="1" outlineLevel="2" spans="1:14">
      <c r="A612" s="196" t="s">
        <v>4703</v>
      </c>
      <c r="B612" s="179" t="s">
        <v>3399</v>
      </c>
      <c r="C612" s="196" t="s">
        <v>3400</v>
      </c>
      <c r="D612" s="179" t="s">
        <v>345</v>
      </c>
      <c r="E612" s="196">
        <v>1</v>
      </c>
      <c r="F612" s="196">
        <v>1500</v>
      </c>
      <c r="G612" s="206">
        <f t="shared" si="69"/>
        <v>1500</v>
      </c>
      <c r="H612" s="196"/>
      <c r="I612" s="179" t="s">
        <v>762</v>
      </c>
      <c r="J612" s="166">
        <f t="shared" si="70"/>
        <v>1</v>
      </c>
      <c r="K612" s="44">
        <f t="shared" si="66"/>
        <v>1500</v>
      </c>
      <c r="N612" s="44">
        <f t="shared" si="67"/>
        <v>1</v>
      </c>
    </row>
    <row r="613" s="44" customFormat="1" customHeight="1" outlineLevel="2" spans="1:14">
      <c r="A613" s="196" t="s">
        <v>4704</v>
      </c>
      <c r="B613" s="179" t="s">
        <v>3617</v>
      </c>
      <c r="C613" s="196" t="s">
        <v>3297</v>
      </c>
      <c r="D613" s="179" t="s">
        <v>345</v>
      </c>
      <c r="E613" s="196">
        <v>1</v>
      </c>
      <c r="F613" s="196">
        <v>3780</v>
      </c>
      <c r="G613" s="206">
        <f t="shared" si="69"/>
        <v>3780</v>
      </c>
      <c r="H613" s="196"/>
      <c r="I613" s="179" t="s">
        <v>762</v>
      </c>
      <c r="J613" s="166">
        <f t="shared" si="70"/>
        <v>1</v>
      </c>
      <c r="K613" s="44">
        <f t="shared" si="66"/>
        <v>3780</v>
      </c>
      <c r="N613" s="44">
        <f t="shared" si="67"/>
        <v>1</v>
      </c>
    </row>
    <row r="614" s="44" customFormat="1" hidden="1" customHeight="1" outlineLevel="2" spans="1:14">
      <c r="A614" s="196" t="s">
        <v>4705</v>
      </c>
      <c r="B614" s="179" t="s">
        <v>3528</v>
      </c>
      <c r="C614" s="196" t="s">
        <v>3564</v>
      </c>
      <c r="D614" s="179" t="s">
        <v>345</v>
      </c>
      <c r="E614" s="196">
        <v>1</v>
      </c>
      <c r="F614" s="196">
        <v>2400</v>
      </c>
      <c r="G614" s="206">
        <f t="shared" si="69"/>
        <v>2400</v>
      </c>
      <c r="H614" s="196"/>
      <c r="I614" s="179" t="s">
        <v>762</v>
      </c>
      <c r="J614" s="166">
        <f t="shared" si="70"/>
        <v>1</v>
      </c>
      <c r="K614" s="44">
        <f t="shared" si="66"/>
        <v>2400</v>
      </c>
      <c r="N614" s="44">
        <f t="shared" si="67"/>
        <v>1</v>
      </c>
    </row>
    <row r="615" s="44" customFormat="1" hidden="1" customHeight="1" outlineLevel="2" spans="1:14">
      <c r="A615" s="196" t="s">
        <v>4706</v>
      </c>
      <c r="B615" s="179" t="s">
        <v>3528</v>
      </c>
      <c r="C615" s="196" t="s">
        <v>3535</v>
      </c>
      <c r="D615" s="179" t="s">
        <v>345</v>
      </c>
      <c r="E615" s="196">
        <v>1</v>
      </c>
      <c r="F615" s="196">
        <v>2720</v>
      </c>
      <c r="G615" s="206">
        <f t="shared" si="69"/>
        <v>2720</v>
      </c>
      <c r="H615" s="196"/>
      <c r="I615" s="179" t="s">
        <v>762</v>
      </c>
      <c r="J615" s="166">
        <v>1</v>
      </c>
      <c r="K615" s="44">
        <f t="shared" si="66"/>
        <v>2720</v>
      </c>
      <c r="N615" s="44">
        <f t="shared" si="67"/>
        <v>1</v>
      </c>
    </row>
    <row r="616" s="44" customFormat="1" hidden="1" customHeight="1" outlineLevel="2" spans="1:14">
      <c r="A616" s="196" t="s">
        <v>4707</v>
      </c>
      <c r="B616" s="179" t="s">
        <v>3450</v>
      </c>
      <c r="C616" s="196" t="s">
        <v>3451</v>
      </c>
      <c r="D616" s="179" t="s">
        <v>345</v>
      </c>
      <c r="E616" s="196">
        <v>1</v>
      </c>
      <c r="F616" s="196">
        <v>3200</v>
      </c>
      <c r="G616" s="206">
        <f t="shared" si="69"/>
        <v>3200</v>
      </c>
      <c r="H616" s="196"/>
      <c r="I616" s="179" t="s">
        <v>762</v>
      </c>
      <c r="J616" s="166">
        <f t="shared" ref="J616:J632" si="71" xml:space="preserve">ROUND(E616/1200*600,0)</f>
        <v>1</v>
      </c>
      <c r="K616" s="44">
        <f t="shared" si="66"/>
        <v>3200</v>
      </c>
      <c r="N616" s="44">
        <f t="shared" si="67"/>
        <v>1</v>
      </c>
    </row>
    <row r="617" s="44" customFormat="1" hidden="1" customHeight="1" outlineLevel="2" spans="1:14">
      <c r="A617" s="196" t="s">
        <v>4708</v>
      </c>
      <c r="B617" s="179" t="s">
        <v>3397</v>
      </c>
      <c r="C617" s="196" t="s">
        <v>3398</v>
      </c>
      <c r="D617" s="179" t="s">
        <v>345</v>
      </c>
      <c r="E617" s="196">
        <v>1</v>
      </c>
      <c r="F617" s="196">
        <v>2700</v>
      </c>
      <c r="G617" s="206">
        <f t="shared" si="69"/>
        <v>2700</v>
      </c>
      <c r="H617" s="196"/>
      <c r="I617" s="179" t="s">
        <v>762</v>
      </c>
      <c r="J617" s="166">
        <f t="shared" si="71"/>
        <v>1</v>
      </c>
      <c r="K617" s="44">
        <f t="shared" si="66"/>
        <v>2700</v>
      </c>
      <c r="N617" s="44">
        <f t="shared" si="67"/>
        <v>1</v>
      </c>
    </row>
    <row r="618" s="44" customFormat="1" hidden="1" customHeight="1" outlineLevel="2" spans="1:14">
      <c r="A618" s="196" t="s">
        <v>4709</v>
      </c>
      <c r="B618" s="179" t="s">
        <v>3483</v>
      </c>
      <c r="C618" s="196" t="s">
        <v>3484</v>
      </c>
      <c r="D618" s="179" t="s">
        <v>345</v>
      </c>
      <c r="E618" s="196">
        <v>1</v>
      </c>
      <c r="F618" s="196">
        <v>4775</v>
      </c>
      <c r="G618" s="206">
        <f t="shared" si="69"/>
        <v>4775</v>
      </c>
      <c r="H618" s="196"/>
      <c r="I618" s="179" t="s">
        <v>762</v>
      </c>
      <c r="J618" s="166">
        <f t="shared" si="71"/>
        <v>1</v>
      </c>
      <c r="K618" s="44">
        <f t="shared" si="66"/>
        <v>4775</v>
      </c>
      <c r="N618" s="44">
        <f t="shared" si="67"/>
        <v>1</v>
      </c>
    </row>
    <row r="619" s="44" customFormat="1" hidden="1" customHeight="1" outlineLevel="2" spans="1:14">
      <c r="A619" s="196" t="s">
        <v>4710</v>
      </c>
      <c r="B619" s="179" t="s">
        <v>3565</v>
      </c>
      <c r="C619" s="196" t="s">
        <v>3566</v>
      </c>
      <c r="D619" s="179" t="s">
        <v>345</v>
      </c>
      <c r="E619" s="196">
        <v>1</v>
      </c>
      <c r="F619" s="196">
        <v>7250</v>
      </c>
      <c r="G619" s="206">
        <f t="shared" si="69"/>
        <v>7250</v>
      </c>
      <c r="H619" s="196"/>
      <c r="I619" s="179" t="s">
        <v>762</v>
      </c>
      <c r="J619" s="166">
        <f t="shared" si="71"/>
        <v>1</v>
      </c>
      <c r="K619" s="44">
        <f t="shared" si="66"/>
        <v>7250</v>
      </c>
      <c r="N619" s="44">
        <f t="shared" si="67"/>
        <v>1</v>
      </c>
    </row>
    <row r="620" s="44" customFormat="1" hidden="1" customHeight="1" outlineLevel="2" spans="1:14">
      <c r="A620" s="196" t="s">
        <v>4711</v>
      </c>
      <c r="B620" s="179" t="s">
        <v>4154</v>
      </c>
      <c r="C620" s="196" t="s">
        <v>3697</v>
      </c>
      <c r="D620" s="179" t="s">
        <v>4092</v>
      </c>
      <c r="E620" s="196">
        <v>3</v>
      </c>
      <c r="F620" s="196">
        <v>480</v>
      </c>
      <c r="G620" s="206">
        <f t="shared" si="69"/>
        <v>1440</v>
      </c>
      <c r="H620" s="196"/>
      <c r="I620" s="179" t="s">
        <v>762</v>
      </c>
      <c r="J620" s="166">
        <f t="shared" si="71"/>
        <v>2</v>
      </c>
      <c r="K620" s="44">
        <f t="shared" si="66"/>
        <v>960</v>
      </c>
      <c r="N620" s="44">
        <f t="shared" si="67"/>
        <v>2</v>
      </c>
    </row>
    <row r="621" s="44" customFormat="1" hidden="1" customHeight="1" outlineLevel="2" spans="1:14">
      <c r="A621" s="196" t="s">
        <v>4712</v>
      </c>
      <c r="B621" s="179" t="s">
        <v>3688</v>
      </c>
      <c r="C621" s="196" t="s">
        <v>3689</v>
      </c>
      <c r="D621" s="179" t="s">
        <v>4092</v>
      </c>
      <c r="E621" s="196">
        <v>3</v>
      </c>
      <c r="F621" s="196">
        <v>540</v>
      </c>
      <c r="G621" s="206">
        <f t="shared" si="69"/>
        <v>1620</v>
      </c>
      <c r="H621" s="196"/>
      <c r="I621" s="179" t="s">
        <v>762</v>
      </c>
      <c r="J621" s="166">
        <f t="shared" si="71"/>
        <v>2</v>
      </c>
      <c r="K621" s="44">
        <f t="shared" si="66"/>
        <v>1080</v>
      </c>
      <c r="N621" s="44">
        <f t="shared" si="67"/>
        <v>2</v>
      </c>
    </row>
    <row r="622" s="44" customFormat="1" hidden="1" customHeight="1" outlineLevel="2" spans="1:14">
      <c r="A622" s="196" t="s">
        <v>4713</v>
      </c>
      <c r="B622" s="179" t="s">
        <v>3448</v>
      </c>
      <c r="C622" s="196" t="s">
        <v>3449</v>
      </c>
      <c r="D622" s="179" t="s">
        <v>345</v>
      </c>
      <c r="E622" s="196">
        <v>1</v>
      </c>
      <c r="F622" s="196">
        <v>4500</v>
      </c>
      <c r="G622" s="206">
        <f t="shared" si="69"/>
        <v>4500</v>
      </c>
      <c r="H622" s="196"/>
      <c r="I622" s="196"/>
      <c r="J622" s="166">
        <f t="shared" si="71"/>
        <v>1</v>
      </c>
      <c r="K622" s="44">
        <f t="shared" si="66"/>
        <v>4500</v>
      </c>
      <c r="N622" s="44">
        <f t="shared" si="67"/>
        <v>1</v>
      </c>
    </row>
    <row r="623" s="44" customFormat="1" hidden="1" customHeight="1" outlineLevel="2" spans="1:14">
      <c r="A623" s="196" t="s">
        <v>4714</v>
      </c>
      <c r="B623" s="179" t="s">
        <v>3457</v>
      </c>
      <c r="C623" s="196" t="s">
        <v>3458</v>
      </c>
      <c r="D623" s="179" t="s">
        <v>345</v>
      </c>
      <c r="E623" s="196">
        <v>1</v>
      </c>
      <c r="F623" s="196">
        <v>3300</v>
      </c>
      <c r="G623" s="206">
        <f t="shared" si="69"/>
        <v>3300</v>
      </c>
      <c r="H623" s="196"/>
      <c r="I623" s="196"/>
      <c r="J623" s="166">
        <f t="shared" si="71"/>
        <v>1</v>
      </c>
      <c r="K623" s="44">
        <f t="shared" si="66"/>
        <v>3300</v>
      </c>
      <c r="N623" s="44">
        <f t="shared" si="67"/>
        <v>1</v>
      </c>
    </row>
    <row r="624" s="44" customFormat="1" hidden="1" customHeight="1" outlineLevel="2" spans="1:14">
      <c r="A624" s="196" t="s">
        <v>4715</v>
      </c>
      <c r="B624" s="179" t="s">
        <v>3448</v>
      </c>
      <c r="C624" s="196" t="s">
        <v>3449</v>
      </c>
      <c r="D624" s="179" t="s">
        <v>345</v>
      </c>
      <c r="E624" s="196">
        <v>1</v>
      </c>
      <c r="F624" s="196">
        <v>4500</v>
      </c>
      <c r="G624" s="206">
        <f t="shared" si="69"/>
        <v>4500</v>
      </c>
      <c r="H624" s="196"/>
      <c r="I624" s="196"/>
      <c r="J624" s="166">
        <f t="shared" si="71"/>
        <v>1</v>
      </c>
      <c r="K624" s="44">
        <f t="shared" si="66"/>
        <v>4500</v>
      </c>
      <c r="N624" s="44">
        <f t="shared" si="67"/>
        <v>1</v>
      </c>
    </row>
    <row r="625" s="761" customFormat="1" hidden="1" customHeight="1" outlineLevel="2" spans="1:14">
      <c r="A625" s="142"/>
      <c r="B625" s="142" t="s">
        <v>4716</v>
      </c>
      <c r="C625" s="142"/>
      <c r="D625" s="142"/>
      <c r="E625" s="142">
        <v>0</v>
      </c>
      <c r="F625" s="142"/>
      <c r="G625" s="206"/>
      <c r="H625" s="142"/>
      <c r="I625" s="142"/>
      <c r="J625" s="166">
        <f t="shared" si="71"/>
        <v>0</v>
      </c>
      <c r="K625" s="44">
        <f t="shared" si="66"/>
        <v>0</v>
      </c>
      <c r="N625" s="44">
        <f t="shared" si="67"/>
        <v>0</v>
      </c>
    </row>
    <row r="626" s="44" customFormat="1" hidden="1" customHeight="1" outlineLevel="2" spans="1:14">
      <c r="A626" s="196" t="s">
        <v>4182</v>
      </c>
      <c r="B626" s="179" t="s">
        <v>3629</v>
      </c>
      <c r="C626" s="196" t="s">
        <v>3630</v>
      </c>
      <c r="D626" s="179" t="s">
        <v>345</v>
      </c>
      <c r="E626" s="196">
        <v>1</v>
      </c>
      <c r="F626" s="196">
        <v>8400</v>
      </c>
      <c r="G626" s="206">
        <f t="shared" ref="G626:G638" si="72" xml:space="preserve">E626*F626</f>
        <v>8400</v>
      </c>
      <c r="H626" s="196"/>
      <c r="I626" s="179" t="s">
        <v>762</v>
      </c>
      <c r="J626" s="166">
        <f t="shared" si="71"/>
        <v>1</v>
      </c>
      <c r="K626" s="44">
        <f t="shared" si="66"/>
        <v>8400</v>
      </c>
      <c r="N626" s="44">
        <f t="shared" si="67"/>
        <v>1</v>
      </c>
    </row>
    <row r="627" s="44" customFormat="1" hidden="1" customHeight="1" outlineLevel="2" spans="1:14">
      <c r="A627" s="196" t="s">
        <v>4183</v>
      </c>
      <c r="B627" s="179" t="s">
        <v>3631</v>
      </c>
      <c r="C627" s="196" t="s">
        <v>3632</v>
      </c>
      <c r="D627" s="179" t="s">
        <v>345</v>
      </c>
      <c r="E627" s="196">
        <v>1</v>
      </c>
      <c r="F627" s="196">
        <v>8400</v>
      </c>
      <c r="G627" s="206">
        <f t="shared" si="72"/>
        <v>8400</v>
      </c>
      <c r="H627" s="196"/>
      <c r="I627" s="179" t="s">
        <v>762</v>
      </c>
      <c r="J627" s="166">
        <f t="shared" si="71"/>
        <v>1</v>
      </c>
      <c r="K627" s="44">
        <f t="shared" si="66"/>
        <v>8400</v>
      </c>
      <c r="N627" s="44">
        <f t="shared" si="67"/>
        <v>1</v>
      </c>
    </row>
    <row r="628" s="44" customFormat="1" hidden="1" customHeight="1" outlineLevel="2" spans="1:14">
      <c r="A628" s="196" t="s">
        <v>4184</v>
      </c>
      <c r="B628" s="179" t="s">
        <v>3411</v>
      </c>
      <c r="C628" s="196" t="s">
        <v>3412</v>
      </c>
      <c r="D628" s="179" t="s">
        <v>345</v>
      </c>
      <c r="E628" s="196">
        <v>1</v>
      </c>
      <c r="F628" s="196">
        <v>1200</v>
      </c>
      <c r="G628" s="206">
        <f t="shared" si="72"/>
        <v>1200</v>
      </c>
      <c r="H628" s="196"/>
      <c r="I628" s="179" t="s">
        <v>762</v>
      </c>
      <c r="J628" s="166">
        <f t="shared" si="71"/>
        <v>1</v>
      </c>
      <c r="K628" s="44">
        <f t="shared" si="66"/>
        <v>1200</v>
      </c>
      <c r="N628" s="44">
        <f t="shared" si="67"/>
        <v>1</v>
      </c>
    </row>
    <row r="629" s="44" customFormat="1" customHeight="1" outlineLevel="2" spans="1:14">
      <c r="A629" s="196" t="s">
        <v>4185</v>
      </c>
      <c r="B629" s="179" t="s">
        <v>3617</v>
      </c>
      <c r="C629" s="196" t="s">
        <v>3297</v>
      </c>
      <c r="D629" s="179" t="s">
        <v>345</v>
      </c>
      <c r="E629" s="196">
        <v>1</v>
      </c>
      <c r="F629" s="196">
        <v>3780</v>
      </c>
      <c r="G629" s="206">
        <f t="shared" si="72"/>
        <v>3780</v>
      </c>
      <c r="H629" s="196"/>
      <c r="I629" s="179" t="s">
        <v>762</v>
      </c>
      <c r="J629" s="166">
        <f t="shared" si="71"/>
        <v>1</v>
      </c>
      <c r="K629" s="44">
        <f t="shared" si="66"/>
        <v>3780</v>
      </c>
      <c r="N629" s="44">
        <f t="shared" si="67"/>
        <v>1</v>
      </c>
    </row>
    <row r="630" s="44" customFormat="1" hidden="1" customHeight="1" outlineLevel="2" spans="1:14">
      <c r="A630" s="196" t="s">
        <v>4186</v>
      </c>
      <c r="B630" s="179" t="s">
        <v>3528</v>
      </c>
      <c r="C630" s="196" t="s">
        <v>3564</v>
      </c>
      <c r="D630" s="179" t="s">
        <v>345</v>
      </c>
      <c r="E630" s="196">
        <v>1</v>
      </c>
      <c r="F630" s="196">
        <v>2400</v>
      </c>
      <c r="G630" s="206">
        <f t="shared" si="72"/>
        <v>2400</v>
      </c>
      <c r="H630" s="196"/>
      <c r="I630" s="179" t="s">
        <v>762</v>
      </c>
      <c r="J630" s="166">
        <f t="shared" si="71"/>
        <v>1</v>
      </c>
      <c r="K630" s="44">
        <f t="shared" si="66"/>
        <v>2400</v>
      </c>
      <c r="N630" s="44">
        <f t="shared" si="67"/>
        <v>1</v>
      </c>
    </row>
    <row r="631" s="44" customFormat="1" hidden="1" customHeight="1" outlineLevel="2" spans="1:14">
      <c r="A631" s="196" t="s">
        <v>4187</v>
      </c>
      <c r="B631" s="179" t="s">
        <v>3583</v>
      </c>
      <c r="C631" s="196" t="s">
        <v>3581</v>
      </c>
      <c r="D631" s="179" t="s">
        <v>345</v>
      </c>
      <c r="E631" s="196">
        <v>1</v>
      </c>
      <c r="F631" s="196">
        <v>5000</v>
      </c>
      <c r="G631" s="206">
        <f t="shared" si="72"/>
        <v>5000</v>
      </c>
      <c r="H631" s="196"/>
      <c r="I631" s="179" t="s">
        <v>762</v>
      </c>
      <c r="J631" s="166">
        <f t="shared" si="71"/>
        <v>1</v>
      </c>
      <c r="K631" s="44">
        <f t="shared" si="66"/>
        <v>5000</v>
      </c>
      <c r="N631" s="44">
        <f t="shared" si="67"/>
        <v>1</v>
      </c>
    </row>
    <row r="632" s="44" customFormat="1" hidden="1" customHeight="1" outlineLevel="2" spans="1:14">
      <c r="A632" s="196" t="s">
        <v>4188</v>
      </c>
      <c r="B632" s="179" t="s">
        <v>3528</v>
      </c>
      <c r="C632" s="196" t="s">
        <v>3550</v>
      </c>
      <c r="D632" s="179" t="s">
        <v>345</v>
      </c>
      <c r="E632" s="196">
        <v>1</v>
      </c>
      <c r="F632" s="196">
        <v>3200</v>
      </c>
      <c r="G632" s="206">
        <f t="shared" si="72"/>
        <v>3200</v>
      </c>
      <c r="H632" s="196"/>
      <c r="I632" s="179" t="s">
        <v>762</v>
      </c>
      <c r="J632" s="166">
        <f t="shared" si="71"/>
        <v>1</v>
      </c>
      <c r="K632" s="44">
        <f t="shared" si="66"/>
        <v>3200</v>
      </c>
      <c r="N632" s="44">
        <f t="shared" si="67"/>
        <v>1</v>
      </c>
    </row>
    <row r="633" s="44" customFormat="1" hidden="1" customHeight="1" outlineLevel="2" spans="1:14">
      <c r="A633" s="196" t="s">
        <v>4189</v>
      </c>
      <c r="B633" s="179" t="s">
        <v>3528</v>
      </c>
      <c r="C633" s="196" t="s">
        <v>3549</v>
      </c>
      <c r="D633" s="179" t="s">
        <v>345</v>
      </c>
      <c r="E633" s="196">
        <v>1</v>
      </c>
      <c r="F633" s="196">
        <v>3200</v>
      </c>
      <c r="G633" s="206">
        <f t="shared" si="72"/>
        <v>3200</v>
      </c>
      <c r="H633" s="196"/>
      <c r="I633" s="179" t="s">
        <v>762</v>
      </c>
      <c r="J633" s="166">
        <v>1</v>
      </c>
      <c r="K633" s="44">
        <f t="shared" si="66"/>
        <v>3200</v>
      </c>
      <c r="N633" s="44">
        <f t="shared" si="67"/>
        <v>1</v>
      </c>
    </row>
    <row r="634" s="44" customFormat="1" hidden="1" customHeight="1" outlineLevel="2" spans="1:14">
      <c r="A634" s="196" t="s">
        <v>4190</v>
      </c>
      <c r="B634" s="179" t="s">
        <v>3707</v>
      </c>
      <c r="C634" s="196" t="s">
        <v>3708</v>
      </c>
      <c r="D634" s="179" t="s">
        <v>345</v>
      </c>
      <c r="E634" s="196">
        <v>1</v>
      </c>
      <c r="F634" s="196">
        <v>2400</v>
      </c>
      <c r="G634" s="206">
        <f t="shared" si="72"/>
        <v>2400</v>
      </c>
      <c r="H634" s="196"/>
      <c r="I634" s="179" t="s">
        <v>762</v>
      </c>
      <c r="J634" s="166">
        <v>1</v>
      </c>
      <c r="K634" s="44">
        <f t="shared" si="66"/>
        <v>2400</v>
      </c>
      <c r="N634" s="44">
        <f t="shared" si="67"/>
        <v>1</v>
      </c>
    </row>
    <row r="635" s="44" customFormat="1" hidden="1" customHeight="1" outlineLevel="2" spans="1:14">
      <c r="A635" s="196" t="s">
        <v>4717</v>
      </c>
      <c r="B635" s="179" t="s">
        <v>4154</v>
      </c>
      <c r="C635" s="196" t="s">
        <v>3697</v>
      </c>
      <c r="D635" s="179" t="s">
        <v>4092</v>
      </c>
      <c r="E635" s="196">
        <v>3</v>
      </c>
      <c r="F635" s="196">
        <v>480</v>
      </c>
      <c r="G635" s="206">
        <f t="shared" si="72"/>
        <v>1440</v>
      </c>
      <c r="H635" s="196"/>
      <c r="I635" s="179" t="s">
        <v>762</v>
      </c>
      <c r="J635" s="166">
        <f t="shared" ref="J635:J650" si="73" xml:space="preserve">ROUND(E635/1200*600,0)</f>
        <v>2</v>
      </c>
      <c r="K635" s="44">
        <f t="shared" si="66"/>
        <v>960</v>
      </c>
      <c r="N635" s="44">
        <f t="shared" si="67"/>
        <v>2</v>
      </c>
    </row>
    <row r="636" s="44" customFormat="1" hidden="1" customHeight="1" outlineLevel="2" spans="1:14">
      <c r="A636" s="196" t="s">
        <v>4718</v>
      </c>
      <c r="B636" s="179" t="s">
        <v>3688</v>
      </c>
      <c r="C636" s="196" t="s">
        <v>3689</v>
      </c>
      <c r="D636" s="179" t="s">
        <v>4092</v>
      </c>
      <c r="E636" s="196">
        <v>1</v>
      </c>
      <c r="F636" s="196">
        <v>540</v>
      </c>
      <c r="G636" s="206">
        <f t="shared" si="72"/>
        <v>540</v>
      </c>
      <c r="H636" s="196"/>
      <c r="I636" s="179" t="s">
        <v>762</v>
      </c>
      <c r="J636" s="166">
        <f t="shared" si="73"/>
        <v>1</v>
      </c>
      <c r="K636" s="44">
        <f t="shared" si="66"/>
        <v>540</v>
      </c>
      <c r="N636" s="44">
        <f t="shared" si="67"/>
        <v>1</v>
      </c>
    </row>
    <row r="637" s="44" customFormat="1" hidden="1" customHeight="1" outlineLevel="2" spans="1:14">
      <c r="A637" s="196" t="s">
        <v>4719</v>
      </c>
      <c r="B637" s="179" t="s">
        <v>3448</v>
      </c>
      <c r="C637" s="196" t="s">
        <v>3449</v>
      </c>
      <c r="D637" s="179" t="s">
        <v>345</v>
      </c>
      <c r="E637" s="196">
        <v>1</v>
      </c>
      <c r="F637" s="196">
        <v>4500</v>
      </c>
      <c r="G637" s="206">
        <f t="shared" si="72"/>
        <v>4500</v>
      </c>
      <c r="H637" s="196"/>
      <c r="I637" s="196"/>
      <c r="J637" s="166">
        <f t="shared" si="73"/>
        <v>1</v>
      </c>
      <c r="K637" s="44">
        <f t="shared" si="66"/>
        <v>4500</v>
      </c>
      <c r="N637" s="44">
        <f t="shared" si="67"/>
        <v>1</v>
      </c>
    </row>
    <row r="638" s="44" customFormat="1" hidden="1" customHeight="1" outlineLevel="2" spans="1:14">
      <c r="A638" s="196" t="s">
        <v>4720</v>
      </c>
      <c r="B638" s="179" t="s">
        <v>3457</v>
      </c>
      <c r="C638" s="196" t="s">
        <v>3458</v>
      </c>
      <c r="D638" s="179" t="s">
        <v>345</v>
      </c>
      <c r="E638" s="196">
        <v>1</v>
      </c>
      <c r="F638" s="196">
        <v>3300</v>
      </c>
      <c r="G638" s="206">
        <f t="shared" si="72"/>
        <v>3300</v>
      </c>
      <c r="H638" s="196"/>
      <c r="I638" s="196"/>
      <c r="J638" s="166">
        <f t="shared" si="73"/>
        <v>1</v>
      </c>
      <c r="K638" s="44">
        <f t="shared" si="66"/>
        <v>3300</v>
      </c>
      <c r="N638" s="44">
        <f t="shared" si="67"/>
        <v>1</v>
      </c>
    </row>
    <row r="639" s="761" customFormat="1" hidden="1" customHeight="1" outlineLevel="2" spans="1:14">
      <c r="A639" s="142"/>
      <c r="B639" s="142" t="s">
        <v>4721</v>
      </c>
      <c r="C639" s="142"/>
      <c r="D639" s="142"/>
      <c r="E639" s="142">
        <v>0</v>
      </c>
      <c r="F639" s="142"/>
      <c r="G639" s="206"/>
      <c r="H639" s="142"/>
      <c r="I639" s="142"/>
      <c r="J639" s="166">
        <f t="shared" si="73"/>
        <v>0</v>
      </c>
      <c r="K639" s="44">
        <f t="shared" si="66"/>
        <v>0</v>
      </c>
      <c r="N639" s="44">
        <f t="shared" si="67"/>
        <v>0</v>
      </c>
    </row>
    <row r="640" s="44" customFormat="1" hidden="1" customHeight="1" outlineLevel="2" spans="1:14">
      <c r="A640" s="196" t="s">
        <v>4192</v>
      </c>
      <c r="B640" s="179" t="s">
        <v>3450</v>
      </c>
      <c r="C640" s="196" t="s">
        <v>3451</v>
      </c>
      <c r="D640" s="179" t="s">
        <v>345</v>
      </c>
      <c r="E640" s="196">
        <v>1</v>
      </c>
      <c r="F640" s="196">
        <v>3200</v>
      </c>
      <c r="G640" s="206">
        <f t="shared" ref="G640:G668" si="74" xml:space="preserve">E640*F640</f>
        <v>3200</v>
      </c>
      <c r="H640" s="196"/>
      <c r="I640" s="179" t="s">
        <v>762</v>
      </c>
      <c r="J640" s="166">
        <f t="shared" si="73"/>
        <v>1</v>
      </c>
      <c r="K640" s="44">
        <f t="shared" si="66"/>
        <v>3200</v>
      </c>
      <c r="N640" s="44">
        <f t="shared" si="67"/>
        <v>1</v>
      </c>
    </row>
    <row r="641" s="44" customFormat="1" hidden="1" customHeight="1" outlineLevel="2" spans="1:14">
      <c r="A641" s="196" t="s">
        <v>4193</v>
      </c>
      <c r="B641" s="179" t="s">
        <v>3290</v>
      </c>
      <c r="C641" s="196" t="s">
        <v>3291</v>
      </c>
      <c r="D641" s="179" t="s">
        <v>345</v>
      </c>
      <c r="E641" s="196">
        <v>1</v>
      </c>
      <c r="F641" s="196">
        <v>3600</v>
      </c>
      <c r="G641" s="206">
        <f t="shared" si="74"/>
        <v>3600</v>
      </c>
      <c r="H641" s="196"/>
      <c r="I641" s="179" t="s">
        <v>762</v>
      </c>
      <c r="J641" s="166">
        <f t="shared" si="73"/>
        <v>1</v>
      </c>
      <c r="K641" s="44">
        <f t="shared" si="66"/>
        <v>3600</v>
      </c>
      <c r="N641" s="44">
        <f t="shared" si="67"/>
        <v>1</v>
      </c>
    </row>
    <row r="642" s="44" customFormat="1" hidden="1" customHeight="1" outlineLevel="2" spans="1:14">
      <c r="A642" s="196" t="s">
        <v>4194</v>
      </c>
      <c r="B642" s="179" t="s">
        <v>3528</v>
      </c>
      <c r="C642" s="196" t="s">
        <v>3550</v>
      </c>
      <c r="D642" s="179" t="s">
        <v>345</v>
      </c>
      <c r="E642" s="196">
        <v>1</v>
      </c>
      <c r="F642" s="196">
        <v>3200</v>
      </c>
      <c r="G642" s="206">
        <f t="shared" si="74"/>
        <v>3200</v>
      </c>
      <c r="H642" s="196"/>
      <c r="I642" s="179" t="s">
        <v>762</v>
      </c>
      <c r="J642" s="166">
        <f t="shared" si="73"/>
        <v>1</v>
      </c>
      <c r="K642" s="44">
        <f t="shared" si="66"/>
        <v>3200</v>
      </c>
      <c r="N642" s="44">
        <f t="shared" si="67"/>
        <v>1</v>
      </c>
    </row>
    <row r="643" s="44" customFormat="1" hidden="1" customHeight="1" outlineLevel="2" spans="1:14">
      <c r="A643" s="196" t="s">
        <v>4196</v>
      </c>
      <c r="B643" s="179" t="s">
        <v>3574</v>
      </c>
      <c r="C643" s="196" t="s">
        <v>3575</v>
      </c>
      <c r="D643" s="179" t="s">
        <v>345</v>
      </c>
      <c r="E643" s="196">
        <v>1</v>
      </c>
      <c r="F643" s="196">
        <v>8237.5</v>
      </c>
      <c r="G643" s="206">
        <f t="shared" si="74"/>
        <v>8237.5</v>
      </c>
      <c r="H643" s="196"/>
      <c r="I643" s="179" t="s">
        <v>762</v>
      </c>
      <c r="J643" s="166">
        <f t="shared" si="73"/>
        <v>1</v>
      </c>
      <c r="K643" s="44">
        <f t="shared" si="66"/>
        <v>8237.5</v>
      </c>
      <c r="N643" s="44">
        <f t="shared" si="67"/>
        <v>1</v>
      </c>
    </row>
    <row r="644" s="44" customFormat="1" hidden="1" customHeight="1" outlineLevel="2" spans="1:14">
      <c r="A644" s="196" t="s">
        <v>4197</v>
      </c>
      <c r="B644" s="179" t="s">
        <v>3390</v>
      </c>
      <c r="C644" s="196" t="s">
        <v>3391</v>
      </c>
      <c r="D644" s="179" t="s">
        <v>345</v>
      </c>
      <c r="E644" s="196">
        <v>1</v>
      </c>
      <c r="F644" s="196">
        <v>2700</v>
      </c>
      <c r="G644" s="206">
        <f t="shared" si="74"/>
        <v>2700</v>
      </c>
      <c r="H644" s="196"/>
      <c r="I644" s="179" t="s">
        <v>762</v>
      </c>
      <c r="J644" s="166">
        <f t="shared" si="73"/>
        <v>1</v>
      </c>
      <c r="K644" s="44">
        <f t="shared" si="66"/>
        <v>2700</v>
      </c>
      <c r="N644" s="44">
        <f t="shared" si="67"/>
        <v>1</v>
      </c>
    </row>
    <row r="645" s="44" customFormat="1" hidden="1" customHeight="1" outlineLevel="2" spans="1:14">
      <c r="A645" s="196" t="s">
        <v>4722</v>
      </c>
      <c r="B645" s="179" t="s">
        <v>3397</v>
      </c>
      <c r="C645" s="196" t="s">
        <v>3398</v>
      </c>
      <c r="D645" s="179" t="s">
        <v>345</v>
      </c>
      <c r="E645" s="196">
        <v>1</v>
      </c>
      <c r="F645" s="196">
        <v>2700</v>
      </c>
      <c r="G645" s="206">
        <f t="shared" si="74"/>
        <v>2700</v>
      </c>
      <c r="H645" s="196"/>
      <c r="I645" s="179" t="s">
        <v>762</v>
      </c>
      <c r="J645" s="166">
        <f t="shared" si="73"/>
        <v>1</v>
      </c>
      <c r="K645" s="44">
        <f t="shared" si="66"/>
        <v>2700</v>
      </c>
      <c r="N645" s="44">
        <f t="shared" si="67"/>
        <v>1</v>
      </c>
    </row>
    <row r="646" s="44" customFormat="1" hidden="1" customHeight="1" outlineLevel="2" spans="1:14">
      <c r="A646" s="196" t="s">
        <v>4198</v>
      </c>
      <c r="B646" s="179" t="s">
        <v>3290</v>
      </c>
      <c r="C646" s="196" t="s">
        <v>3293</v>
      </c>
      <c r="D646" s="179" t="s">
        <v>345</v>
      </c>
      <c r="E646" s="196">
        <v>1</v>
      </c>
      <c r="F646" s="196">
        <v>2970</v>
      </c>
      <c r="G646" s="206">
        <f t="shared" si="74"/>
        <v>2970</v>
      </c>
      <c r="H646" s="196"/>
      <c r="I646" s="179" t="s">
        <v>762</v>
      </c>
      <c r="J646" s="166">
        <f t="shared" si="73"/>
        <v>1</v>
      </c>
      <c r="K646" s="44">
        <f t="shared" si="66"/>
        <v>2970</v>
      </c>
      <c r="N646" s="44">
        <f t="shared" si="67"/>
        <v>1</v>
      </c>
    </row>
    <row r="647" s="44" customFormat="1" hidden="1" customHeight="1" outlineLevel="2" spans="1:14">
      <c r="A647" s="196" t="s">
        <v>4723</v>
      </c>
      <c r="B647" s="179" t="s">
        <v>3528</v>
      </c>
      <c r="C647" s="196" t="s">
        <v>3535</v>
      </c>
      <c r="D647" s="179" t="s">
        <v>345</v>
      </c>
      <c r="E647" s="196">
        <v>1</v>
      </c>
      <c r="F647" s="196">
        <v>2720</v>
      </c>
      <c r="G647" s="206">
        <f t="shared" si="74"/>
        <v>2720</v>
      </c>
      <c r="H647" s="196"/>
      <c r="I647" s="179" t="s">
        <v>762</v>
      </c>
      <c r="J647" s="166">
        <f t="shared" si="73"/>
        <v>1</v>
      </c>
      <c r="K647" s="44">
        <f t="shared" ref="K647:K710" si="75" xml:space="preserve">J647*F647</f>
        <v>2720</v>
      </c>
      <c r="N647" s="44">
        <f t="shared" ref="N647:N710" si="76" xml:space="preserve">ROUND(J647,0)</f>
        <v>1</v>
      </c>
    </row>
    <row r="648" s="44" customFormat="1" hidden="1" customHeight="1" outlineLevel="2" spans="1:14">
      <c r="A648" s="196" t="s">
        <v>4724</v>
      </c>
      <c r="B648" s="179" t="s">
        <v>3519</v>
      </c>
      <c r="C648" s="196" t="s">
        <v>3520</v>
      </c>
      <c r="D648" s="179" t="s">
        <v>345</v>
      </c>
      <c r="E648" s="196">
        <v>1</v>
      </c>
      <c r="F648" s="196">
        <v>8100</v>
      </c>
      <c r="G648" s="206">
        <f t="shared" si="74"/>
        <v>8100</v>
      </c>
      <c r="H648" s="196"/>
      <c r="I648" s="179" t="s">
        <v>762</v>
      </c>
      <c r="J648" s="166">
        <f t="shared" si="73"/>
        <v>1</v>
      </c>
      <c r="K648" s="44">
        <f t="shared" si="75"/>
        <v>8100</v>
      </c>
      <c r="N648" s="44">
        <f t="shared" si="76"/>
        <v>1</v>
      </c>
    </row>
    <row r="649" s="44" customFormat="1" hidden="1" customHeight="1" outlineLevel="2" spans="1:14">
      <c r="A649" s="196" t="s">
        <v>4725</v>
      </c>
      <c r="B649" s="179" t="s">
        <v>3609</v>
      </c>
      <c r="C649" s="196" t="s">
        <v>3611</v>
      </c>
      <c r="D649" s="179" t="s">
        <v>345</v>
      </c>
      <c r="E649" s="196">
        <v>1</v>
      </c>
      <c r="F649" s="196">
        <v>5760</v>
      </c>
      <c r="G649" s="206">
        <f t="shared" si="74"/>
        <v>5760</v>
      </c>
      <c r="H649" s="196"/>
      <c r="I649" s="179" t="s">
        <v>762</v>
      </c>
      <c r="J649" s="166">
        <f t="shared" si="73"/>
        <v>1</v>
      </c>
      <c r="K649" s="44">
        <f t="shared" si="75"/>
        <v>5760</v>
      </c>
      <c r="N649" s="44">
        <f t="shared" si="76"/>
        <v>1</v>
      </c>
    </row>
    <row r="650" s="44" customFormat="1" hidden="1" customHeight="1" outlineLevel="2" spans="1:14">
      <c r="A650" s="196" t="s">
        <v>4726</v>
      </c>
      <c r="B650" s="179" t="s">
        <v>3368</v>
      </c>
      <c r="C650" s="196" t="s">
        <v>3369</v>
      </c>
      <c r="D650" s="179" t="s">
        <v>345</v>
      </c>
      <c r="E650" s="196">
        <v>1</v>
      </c>
      <c r="F650" s="196">
        <v>1600</v>
      </c>
      <c r="G650" s="206">
        <f t="shared" si="74"/>
        <v>1600</v>
      </c>
      <c r="H650" s="196"/>
      <c r="I650" s="179" t="s">
        <v>762</v>
      </c>
      <c r="J650" s="166">
        <f t="shared" si="73"/>
        <v>1</v>
      </c>
      <c r="K650" s="44">
        <f t="shared" si="75"/>
        <v>1600</v>
      </c>
      <c r="N650" s="44">
        <f t="shared" si="76"/>
        <v>1</v>
      </c>
    </row>
    <row r="651" s="44" customFormat="1" hidden="1" customHeight="1" outlineLevel="2" spans="1:14">
      <c r="A651" s="196" t="s">
        <v>4727</v>
      </c>
      <c r="B651" s="179" t="s">
        <v>3609</v>
      </c>
      <c r="C651" s="196" t="s">
        <v>3611</v>
      </c>
      <c r="D651" s="179" t="s">
        <v>345</v>
      </c>
      <c r="E651" s="196">
        <v>1</v>
      </c>
      <c r="F651" s="196">
        <v>5760</v>
      </c>
      <c r="G651" s="206">
        <f t="shared" si="74"/>
        <v>5760</v>
      </c>
      <c r="H651" s="196"/>
      <c r="I651" s="179" t="s">
        <v>762</v>
      </c>
      <c r="J651" s="166">
        <v>1</v>
      </c>
      <c r="K651" s="44">
        <f t="shared" si="75"/>
        <v>5760</v>
      </c>
      <c r="N651" s="44">
        <f t="shared" si="76"/>
        <v>1</v>
      </c>
    </row>
    <row r="652" s="44" customFormat="1" hidden="1" customHeight="1" outlineLevel="2" spans="1:14">
      <c r="A652" s="196" t="s">
        <v>4728</v>
      </c>
      <c r="B652" s="179" t="s">
        <v>3528</v>
      </c>
      <c r="C652" s="196" t="s">
        <v>3551</v>
      </c>
      <c r="D652" s="179" t="s">
        <v>345</v>
      </c>
      <c r="E652" s="196">
        <v>1</v>
      </c>
      <c r="F652" s="196">
        <v>3200</v>
      </c>
      <c r="G652" s="206">
        <f t="shared" si="74"/>
        <v>3200</v>
      </c>
      <c r="H652" s="196"/>
      <c r="I652" s="179" t="s">
        <v>762</v>
      </c>
      <c r="J652" s="166">
        <f t="shared" ref="J652:J660" si="77" xml:space="preserve">ROUND(E652/1200*600,0)</f>
        <v>1</v>
      </c>
      <c r="K652" s="44">
        <f t="shared" si="75"/>
        <v>3200</v>
      </c>
      <c r="N652" s="44">
        <f t="shared" si="76"/>
        <v>1</v>
      </c>
    </row>
    <row r="653" s="44" customFormat="1" hidden="1" customHeight="1" outlineLevel="2" spans="1:14">
      <c r="A653" s="196" t="s">
        <v>4729</v>
      </c>
      <c r="B653" s="179" t="s">
        <v>3498</v>
      </c>
      <c r="C653" s="196" t="s">
        <v>3499</v>
      </c>
      <c r="D653" s="179" t="s">
        <v>345</v>
      </c>
      <c r="E653" s="196">
        <v>1</v>
      </c>
      <c r="F653" s="196">
        <v>11880</v>
      </c>
      <c r="G653" s="206">
        <f t="shared" si="74"/>
        <v>11880</v>
      </c>
      <c r="H653" s="196"/>
      <c r="I653" s="179" t="s">
        <v>762</v>
      </c>
      <c r="J653" s="166">
        <f t="shared" si="77"/>
        <v>1</v>
      </c>
      <c r="K653" s="44">
        <f t="shared" si="75"/>
        <v>11880</v>
      </c>
      <c r="N653" s="44">
        <f t="shared" si="76"/>
        <v>1</v>
      </c>
    </row>
    <row r="654" s="44" customFormat="1" hidden="1" customHeight="1" outlineLevel="2" spans="1:14">
      <c r="A654" s="196" t="s">
        <v>4730</v>
      </c>
      <c r="B654" s="179" t="s">
        <v>3495</v>
      </c>
      <c r="C654" s="196" t="s">
        <v>3496</v>
      </c>
      <c r="D654" s="179" t="s">
        <v>345</v>
      </c>
      <c r="E654" s="196">
        <v>1</v>
      </c>
      <c r="F654" s="196">
        <v>15000</v>
      </c>
      <c r="G654" s="206">
        <f t="shared" si="74"/>
        <v>15000</v>
      </c>
      <c r="H654" s="196"/>
      <c r="I654" s="179" t="s">
        <v>762</v>
      </c>
      <c r="J654" s="166">
        <f t="shared" si="77"/>
        <v>1</v>
      </c>
      <c r="K654" s="44">
        <f t="shared" si="75"/>
        <v>15000</v>
      </c>
      <c r="N654" s="44">
        <f t="shared" si="76"/>
        <v>1</v>
      </c>
    </row>
    <row r="655" s="44" customFormat="1" hidden="1" customHeight="1" outlineLevel="2" spans="1:14">
      <c r="A655" s="196" t="s">
        <v>4731</v>
      </c>
      <c r="B655" s="179" t="s">
        <v>3487</v>
      </c>
      <c r="C655" s="196" t="s">
        <v>3488</v>
      </c>
      <c r="D655" s="179" t="s">
        <v>345</v>
      </c>
      <c r="E655" s="196">
        <v>1</v>
      </c>
      <c r="F655" s="196">
        <v>18000</v>
      </c>
      <c r="G655" s="206">
        <f t="shared" si="74"/>
        <v>18000</v>
      </c>
      <c r="H655" s="196"/>
      <c r="I655" s="179" t="s">
        <v>762</v>
      </c>
      <c r="J655" s="166">
        <f t="shared" si="77"/>
        <v>1</v>
      </c>
      <c r="K655" s="44">
        <f t="shared" si="75"/>
        <v>18000</v>
      </c>
      <c r="N655" s="44">
        <f t="shared" si="76"/>
        <v>1</v>
      </c>
    </row>
    <row r="656" s="44" customFormat="1" hidden="1" customHeight="1" outlineLevel="2" spans="1:14">
      <c r="A656" s="196" t="s">
        <v>4732</v>
      </c>
      <c r="B656" s="179" t="s">
        <v>3489</v>
      </c>
      <c r="C656" s="196" t="s">
        <v>3490</v>
      </c>
      <c r="D656" s="179" t="s">
        <v>345</v>
      </c>
      <c r="E656" s="196">
        <v>1</v>
      </c>
      <c r="F656" s="196">
        <v>10010</v>
      </c>
      <c r="G656" s="206">
        <f t="shared" si="74"/>
        <v>10010</v>
      </c>
      <c r="H656" s="196"/>
      <c r="I656" s="179" t="s">
        <v>762</v>
      </c>
      <c r="J656" s="166">
        <f t="shared" si="77"/>
        <v>1</v>
      </c>
      <c r="K656" s="44">
        <f t="shared" si="75"/>
        <v>10010</v>
      </c>
      <c r="N656" s="44">
        <f t="shared" si="76"/>
        <v>1</v>
      </c>
    </row>
    <row r="657" s="44" customFormat="1" hidden="1" customHeight="1" outlineLevel="2" spans="1:14">
      <c r="A657" s="196" t="s">
        <v>4733</v>
      </c>
      <c r="B657" s="179" t="s">
        <v>3507</v>
      </c>
      <c r="C657" s="196" t="s">
        <v>3508</v>
      </c>
      <c r="D657" s="179" t="s">
        <v>345</v>
      </c>
      <c r="E657" s="196">
        <v>1</v>
      </c>
      <c r="F657" s="196">
        <v>13500</v>
      </c>
      <c r="G657" s="206">
        <f t="shared" si="74"/>
        <v>13500</v>
      </c>
      <c r="H657" s="196"/>
      <c r="I657" s="179" t="s">
        <v>762</v>
      </c>
      <c r="J657" s="166">
        <f t="shared" si="77"/>
        <v>1</v>
      </c>
      <c r="K657" s="44">
        <f t="shared" si="75"/>
        <v>13500</v>
      </c>
      <c r="N657" s="44">
        <f t="shared" si="76"/>
        <v>1</v>
      </c>
    </row>
    <row r="658" s="44" customFormat="1" hidden="1" customHeight="1" outlineLevel="2" spans="1:14">
      <c r="A658" s="196" t="s">
        <v>4734</v>
      </c>
      <c r="B658" s="179" t="s">
        <v>3459</v>
      </c>
      <c r="C658" s="196" t="s">
        <v>3460</v>
      </c>
      <c r="D658" s="179" t="s">
        <v>345</v>
      </c>
      <c r="E658" s="196">
        <v>1</v>
      </c>
      <c r="F658" s="196">
        <v>640</v>
      </c>
      <c r="G658" s="206">
        <f t="shared" si="74"/>
        <v>640</v>
      </c>
      <c r="H658" s="196"/>
      <c r="I658" s="196"/>
      <c r="J658" s="166">
        <f t="shared" si="77"/>
        <v>1</v>
      </c>
      <c r="K658" s="44">
        <f t="shared" si="75"/>
        <v>640</v>
      </c>
      <c r="N658" s="44">
        <f t="shared" si="76"/>
        <v>1</v>
      </c>
    </row>
    <row r="659" s="44" customFormat="1" hidden="1" customHeight="1" outlineLevel="2" spans="1:14">
      <c r="A659" s="196" t="s">
        <v>4735</v>
      </c>
      <c r="B659" s="179" t="s">
        <v>3352</v>
      </c>
      <c r="C659" s="196" t="s">
        <v>3353</v>
      </c>
      <c r="D659" s="179" t="s">
        <v>345</v>
      </c>
      <c r="E659" s="196">
        <v>1</v>
      </c>
      <c r="F659" s="196">
        <v>23500</v>
      </c>
      <c r="G659" s="206">
        <f t="shared" si="74"/>
        <v>23500</v>
      </c>
      <c r="H659" s="196"/>
      <c r="I659" s="179" t="s">
        <v>762</v>
      </c>
      <c r="J659" s="166">
        <f t="shared" si="77"/>
        <v>1</v>
      </c>
      <c r="K659" s="44">
        <f t="shared" si="75"/>
        <v>23500</v>
      </c>
      <c r="N659" s="44">
        <f t="shared" si="76"/>
        <v>1</v>
      </c>
    </row>
    <row r="660" s="44" customFormat="1" hidden="1" customHeight="1" outlineLevel="2" spans="1:14">
      <c r="A660" s="196" t="s">
        <v>4736</v>
      </c>
      <c r="B660" s="179" t="s">
        <v>3489</v>
      </c>
      <c r="C660" s="196" t="s">
        <v>3491</v>
      </c>
      <c r="D660" s="179" t="s">
        <v>345</v>
      </c>
      <c r="E660" s="196">
        <v>1</v>
      </c>
      <c r="F660" s="196">
        <v>10010</v>
      </c>
      <c r="G660" s="206">
        <f t="shared" si="74"/>
        <v>10010</v>
      </c>
      <c r="H660" s="196"/>
      <c r="I660" s="179" t="s">
        <v>762</v>
      </c>
      <c r="J660" s="166">
        <f t="shared" si="77"/>
        <v>1</v>
      </c>
      <c r="K660" s="44">
        <f t="shared" si="75"/>
        <v>10010</v>
      </c>
      <c r="N660" s="44">
        <f t="shared" si="76"/>
        <v>1</v>
      </c>
    </row>
    <row r="661" s="44" customFormat="1" hidden="1" customHeight="1" outlineLevel="2" spans="1:14">
      <c r="A661" s="196" t="s">
        <v>4737</v>
      </c>
      <c r="B661" s="179" t="s">
        <v>3502</v>
      </c>
      <c r="C661" s="196" t="s">
        <v>3503</v>
      </c>
      <c r="D661" s="179" t="s">
        <v>345</v>
      </c>
      <c r="E661" s="196">
        <v>1</v>
      </c>
      <c r="F661" s="196">
        <v>21360</v>
      </c>
      <c r="G661" s="206">
        <f t="shared" si="74"/>
        <v>21360</v>
      </c>
      <c r="H661" s="196"/>
      <c r="I661" s="179" t="s">
        <v>762</v>
      </c>
      <c r="J661" s="166">
        <v>1</v>
      </c>
      <c r="K661" s="44">
        <f t="shared" si="75"/>
        <v>21360</v>
      </c>
      <c r="N661" s="44">
        <f t="shared" si="76"/>
        <v>1</v>
      </c>
    </row>
    <row r="662" s="44" customFormat="1" hidden="1" customHeight="1" outlineLevel="2" spans="1:14">
      <c r="A662" s="196" t="s">
        <v>4738</v>
      </c>
      <c r="B662" s="179" t="s">
        <v>3261</v>
      </c>
      <c r="C662" s="196" t="s">
        <v>3260</v>
      </c>
      <c r="D662" s="179" t="s">
        <v>229</v>
      </c>
      <c r="E662" s="196">
        <v>20</v>
      </c>
      <c r="F662" s="196">
        <v>300</v>
      </c>
      <c r="G662" s="206">
        <f t="shared" si="74"/>
        <v>6000</v>
      </c>
      <c r="H662" s="196"/>
      <c r="I662" s="196"/>
      <c r="J662" s="166">
        <v>20</v>
      </c>
      <c r="K662" s="44">
        <f t="shared" si="75"/>
        <v>6000</v>
      </c>
      <c r="N662" s="44">
        <f t="shared" si="76"/>
        <v>20</v>
      </c>
    </row>
    <row r="663" s="44" customFormat="1" hidden="1" customHeight="1" outlineLevel="2" spans="1:14">
      <c r="A663" s="196" t="s">
        <v>4739</v>
      </c>
      <c r="B663" s="179" t="s">
        <v>3259</v>
      </c>
      <c r="C663" s="196" t="s">
        <v>3260</v>
      </c>
      <c r="D663" s="179" t="s">
        <v>229</v>
      </c>
      <c r="E663" s="196">
        <v>10</v>
      </c>
      <c r="F663" s="196">
        <v>360</v>
      </c>
      <c r="G663" s="206">
        <f t="shared" si="74"/>
        <v>3600</v>
      </c>
      <c r="H663" s="196"/>
      <c r="I663" s="196"/>
      <c r="J663" s="166">
        <v>10</v>
      </c>
      <c r="K663" s="44">
        <f t="shared" si="75"/>
        <v>3600</v>
      </c>
      <c r="N663" s="44">
        <f t="shared" si="76"/>
        <v>10</v>
      </c>
    </row>
    <row r="664" s="44" customFormat="1" hidden="1" customHeight="1" outlineLevel="2" spans="1:14">
      <c r="A664" s="196" t="s">
        <v>4740</v>
      </c>
      <c r="B664" s="179" t="s">
        <v>3528</v>
      </c>
      <c r="C664" s="196" t="s">
        <v>3544</v>
      </c>
      <c r="D664" s="179" t="s">
        <v>345</v>
      </c>
      <c r="E664" s="196">
        <v>1</v>
      </c>
      <c r="F664" s="196">
        <v>2960</v>
      </c>
      <c r="G664" s="206">
        <f t="shared" si="74"/>
        <v>2960</v>
      </c>
      <c r="H664" s="196"/>
      <c r="I664" s="179" t="s">
        <v>762</v>
      </c>
      <c r="J664" s="166">
        <f t="shared" ref="J664:J727" si="78" xml:space="preserve">ROUND(E664/1200*600,0)</f>
        <v>1</v>
      </c>
      <c r="K664" s="44">
        <f t="shared" si="75"/>
        <v>2960</v>
      </c>
      <c r="N664" s="44">
        <f t="shared" si="76"/>
        <v>1</v>
      </c>
    </row>
    <row r="665" s="44" customFormat="1" hidden="1" customHeight="1" outlineLevel="2" spans="1:14">
      <c r="A665" s="196" t="s">
        <v>4741</v>
      </c>
      <c r="B665" s="179" t="s">
        <v>4154</v>
      </c>
      <c r="C665" s="196" t="s">
        <v>3697</v>
      </c>
      <c r="D665" s="179" t="s">
        <v>4092</v>
      </c>
      <c r="E665" s="196">
        <v>10</v>
      </c>
      <c r="F665" s="196">
        <v>480</v>
      </c>
      <c r="G665" s="206">
        <f t="shared" si="74"/>
        <v>4800</v>
      </c>
      <c r="H665" s="196"/>
      <c r="I665" s="179" t="s">
        <v>762</v>
      </c>
      <c r="J665" s="166">
        <f t="shared" si="78"/>
        <v>5</v>
      </c>
      <c r="K665" s="44">
        <f t="shared" si="75"/>
        <v>2400</v>
      </c>
      <c r="N665" s="44">
        <f t="shared" si="76"/>
        <v>5</v>
      </c>
    </row>
    <row r="666" s="44" customFormat="1" hidden="1" customHeight="1" outlineLevel="2" spans="1:14">
      <c r="A666" s="196" t="s">
        <v>4742</v>
      </c>
      <c r="B666" s="179" t="s">
        <v>3688</v>
      </c>
      <c r="C666" s="196" t="s">
        <v>3689</v>
      </c>
      <c r="D666" s="179" t="s">
        <v>4092</v>
      </c>
      <c r="E666" s="196">
        <v>2</v>
      </c>
      <c r="F666" s="196">
        <v>540</v>
      </c>
      <c r="G666" s="206">
        <f t="shared" si="74"/>
        <v>1080</v>
      </c>
      <c r="H666" s="196"/>
      <c r="I666" s="179" t="s">
        <v>762</v>
      </c>
      <c r="J666" s="166">
        <f t="shared" si="78"/>
        <v>1</v>
      </c>
      <c r="K666" s="44">
        <f t="shared" si="75"/>
        <v>540</v>
      </c>
      <c r="N666" s="44">
        <f t="shared" si="76"/>
        <v>1</v>
      </c>
    </row>
    <row r="667" s="44" customFormat="1" hidden="1" customHeight="1" outlineLevel="2" spans="1:14">
      <c r="A667" s="196" t="s">
        <v>4743</v>
      </c>
      <c r="B667" s="179" t="s">
        <v>3448</v>
      </c>
      <c r="C667" s="196" t="s">
        <v>3449</v>
      </c>
      <c r="D667" s="179" t="s">
        <v>345</v>
      </c>
      <c r="E667" s="196">
        <v>1</v>
      </c>
      <c r="F667" s="196">
        <v>4500</v>
      </c>
      <c r="G667" s="206">
        <f t="shared" si="74"/>
        <v>4500</v>
      </c>
      <c r="H667" s="196"/>
      <c r="I667" s="196"/>
      <c r="J667" s="166">
        <f t="shared" si="78"/>
        <v>1</v>
      </c>
      <c r="K667" s="44">
        <f t="shared" si="75"/>
        <v>4500</v>
      </c>
      <c r="N667" s="44">
        <f t="shared" si="76"/>
        <v>1</v>
      </c>
    </row>
    <row r="668" s="44" customFormat="1" hidden="1" customHeight="1" outlineLevel="2" spans="1:14">
      <c r="A668" s="196" t="s">
        <v>4744</v>
      </c>
      <c r="B668" s="179" t="s">
        <v>3457</v>
      </c>
      <c r="C668" s="196" t="s">
        <v>3458</v>
      </c>
      <c r="D668" s="179" t="s">
        <v>345</v>
      </c>
      <c r="E668" s="196">
        <v>1</v>
      </c>
      <c r="F668" s="196">
        <v>3300</v>
      </c>
      <c r="G668" s="206">
        <f t="shared" si="74"/>
        <v>3300</v>
      </c>
      <c r="H668" s="196"/>
      <c r="I668" s="196"/>
      <c r="J668" s="166">
        <f t="shared" si="78"/>
        <v>1</v>
      </c>
      <c r="K668" s="44">
        <f t="shared" si="75"/>
        <v>3300</v>
      </c>
      <c r="N668" s="44">
        <f t="shared" si="76"/>
        <v>1</v>
      </c>
    </row>
    <row r="669" s="761" customFormat="1" hidden="1" customHeight="1" outlineLevel="2" spans="1:14">
      <c r="A669" s="142"/>
      <c r="B669" s="142" t="s">
        <v>4745</v>
      </c>
      <c r="C669" s="142"/>
      <c r="D669" s="142"/>
      <c r="E669" s="142">
        <v>0</v>
      </c>
      <c r="F669" s="142"/>
      <c r="G669" s="206"/>
      <c r="H669" s="142"/>
      <c r="I669" s="142"/>
      <c r="J669" s="166">
        <f t="shared" si="78"/>
        <v>0</v>
      </c>
      <c r="K669" s="44">
        <f t="shared" si="75"/>
        <v>0</v>
      </c>
      <c r="N669" s="44">
        <f t="shared" si="76"/>
        <v>0</v>
      </c>
    </row>
    <row r="670" s="44" customFormat="1" hidden="1" customHeight="1" outlineLevel="2" spans="1:14">
      <c r="A670" s="196" t="s">
        <v>4200</v>
      </c>
      <c r="B670" s="179" t="s">
        <v>3688</v>
      </c>
      <c r="C670" s="196" t="s">
        <v>3689</v>
      </c>
      <c r="D670" s="179" t="s">
        <v>345</v>
      </c>
      <c r="E670" s="196">
        <v>1</v>
      </c>
      <c r="F670" s="196">
        <v>540</v>
      </c>
      <c r="G670" s="206">
        <f t="shared" ref="G670:G688" si="79" xml:space="preserve">E670*F670</f>
        <v>540</v>
      </c>
      <c r="H670" s="196"/>
      <c r="I670" s="179" t="s">
        <v>762</v>
      </c>
      <c r="J670" s="166">
        <f t="shared" si="78"/>
        <v>1</v>
      </c>
      <c r="K670" s="44">
        <f t="shared" si="75"/>
        <v>540</v>
      </c>
      <c r="N670" s="44">
        <f t="shared" si="76"/>
        <v>1</v>
      </c>
    </row>
    <row r="671" s="44" customFormat="1" hidden="1" customHeight="1" outlineLevel="2" spans="1:14">
      <c r="A671" s="196" t="s">
        <v>4201</v>
      </c>
      <c r="B671" s="179" t="s">
        <v>3390</v>
      </c>
      <c r="C671" s="196" t="s">
        <v>3391</v>
      </c>
      <c r="D671" s="179" t="s">
        <v>345</v>
      </c>
      <c r="E671" s="196">
        <v>1</v>
      </c>
      <c r="F671" s="196">
        <v>2700</v>
      </c>
      <c r="G671" s="206">
        <f t="shared" si="79"/>
        <v>2700</v>
      </c>
      <c r="H671" s="196"/>
      <c r="I671" s="179" t="s">
        <v>762</v>
      </c>
      <c r="J671" s="166">
        <f t="shared" si="78"/>
        <v>1</v>
      </c>
      <c r="K671" s="44">
        <f t="shared" si="75"/>
        <v>2700</v>
      </c>
      <c r="N671" s="44">
        <f t="shared" si="76"/>
        <v>1</v>
      </c>
    </row>
    <row r="672" s="44" customFormat="1" hidden="1" customHeight="1" outlineLevel="2" spans="1:14">
      <c r="A672" s="196" t="s">
        <v>4202</v>
      </c>
      <c r="B672" s="179" t="s">
        <v>3411</v>
      </c>
      <c r="C672" s="196" t="s">
        <v>3412</v>
      </c>
      <c r="D672" s="179" t="s">
        <v>345</v>
      </c>
      <c r="E672" s="196">
        <v>1</v>
      </c>
      <c r="F672" s="196">
        <v>1200</v>
      </c>
      <c r="G672" s="206">
        <f t="shared" si="79"/>
        <v>1200</v>
      </c>
      <c r="H672" s="196"/>
      <c r="I672" s="179" t="s">
        <v>762</v>
      </c>
      <c r="J672" s="166">
        <f t="shared" si="78"/>
        <v>1</v>
      </c>
      <c r="K672" s="44">
        <f t="shared" si="75"/>
        <v>1200</v>
      </c>
      <c r="N672" s="44">
        <f t="shared" si="76"/>
        <v>1</v>
      </c>
    </row>
    <row r="673" s="44" customFormat="1" customHeight="1" outlineLevel="2" spans="1:14">
      <c r="A673" s="196" t="s">
        <v>4203</v>
      </c>
      <c r="B673" s="179" t="s">
        <v>3617</v>
      </c>
      <c r="C673" s="196" t="s">
        <v>3297</v>
      </c>
      <c r="D673" s="179" t="s">
        <v>345</v>
      </c>
      <c r="E673" s="196">
        <v>1</v>
      </c>
      <c r="F673" s="196">
        <v>3780</v>
      </c>
      <c r="G673" s="206">
        <f t="shared" si="79"/>
        <v>3780</v>
      </c>
      <c r="H673" s="196"/>
      <c r="I673" s="179" t="s">
        <v>762</v>
      </c>
      <c r="J673" s="166">
        <f t="shared" si="78"/>
        <v>1</v>
      </c>
      <c r="K673" s="44">
        <f t="shared" si="75"/>
        <v>3780</v>
      </c>
      <c r="N673" s="44">
        <f t="shared" si="76"/>
        <v>1</v>
      </c>
    </row>
    <row r="674" s="44" customFormat="1" hidden="1" customHeight="1" outlineLevel="2" spans="1:14">
      <c r="A674" s="196" t="s">
        <v>4204</v>
      </c>
      <c r="B674" s="179" t="s">
        <v>3413</v>
      </c>
      <c r="C674" s="196" t="s">
        <v>3416</v>
      </c>
      <c r="D674" s="179" t="s">
        <v>345</v>
      </c>
      <c r="E674" s="196">
        <v>1</v>
      </c>
      <c r="F674" s="196">
        <v>2560</v>
      </c>
      <c r="G674" s="206">
        <f t="shared" si="79"/>
        <v>2560</v>
      </c>
      <c r="H674" s="196"/>
      <c r="I674" s="179" t="s">
        <v>762</v>
      </c>
      <c r="J674" s="166">
        <f t="shared" si="78"/>
        <v>1</v>
      </c>
      <c r="K674" s="44">
        <f t="shared" si="75"/>
        <v>2560</v>
      </c>
      <c r="N674" s="44">
        <f t="shared" si="76"/>
        <v>1</v>
      </c>
    </row>
    <row r="675" s="44" customFormat="1" hidden="1" customHeight="1" outlineLevel="2" spans="1:14">
      <c r="A675" s="196" t="s">
        <v>4746</v>
      </c>
      <c r="B675" s="179" t="s">
        <v>3528</v>
      </c>
      <c r="C675" s="196" t="s">
        <v>3535</v>
      </c>
      <c r="D675" s="179" t="s">
        <v>345</v>
      </c>
      <c r="E675" s="196">
        <v>1</v>
      </c>
      <c r="F675" s="196">
        <v>2720</v>
      </c>
      <c r="G675" s="206">
        <f t="shared" si="79"/>
        <v>2720</v>
      </c>
      <c r="H675" s="196"/>
      <c r="I675" s="179" t="s">
        <v>762</v>
      </c>
      <c r="J675" s="166">
        <f t="shared" si="78"/>
        <v>1</v>
      </c>
      <c r="K675" s="44">
        <f t="shared" si="75"/>
        <v>2720</v>
      </c>
      <c r="N675" s="44">
        <f t="shared" si="76"/>
        <v>1</v>
      </c>
    </row>
    <row r="676" s="44" customFormat="1" hidden="1" customHeight="1" outlineLevel="2" spans="1:14">
      <c r="A676" s="196" t="s">
        <v>4747</v>
      </c>
      <c r="B676" s="179" t="s">
        <v>3583</v>
      </c>
      <c r="C676" s="196" t="s">
        <v>3581</v>
      </c>
      <c r="D676" s="179" t="s">
        <v>345</v>
      </c>
      <c r="E676" s="196">
        <v>1</v>
      </c>
      <c r="F676" s="196">
        <v>5000</v>
      </c>
      <c r="G676" s="206">
        <f t="shared" si="79"/>
        <v>5000</v>
      </c>
      <c r="H676" s="196"/>
      <c r="I676" s="179" t="s">
        <v>762</v>
      </c>
      <c r="J676" s="166">
        <f t="shared" si="78"/>
        <v>1</v>
      </c>
      <c r="K676" s="44">
        <f t="shared" si="75"/>
        <v>5000</v>
      </c>
      <c r="N676" s="44">
        <f t="shared" si="76"/>
        <v>1</v>
      </c>
    </row>
    <row r="677" s="44" customFormat="1" hidden="1" customHeight="1" outlineLevel="2" spans="1:14">
      <c r="A677" s="196" t="s">
        <v>4748</v>
      </c>
      <c r="B677" s="179" t="s">
        <v>3627</v>
      </c>
      <c r="C677" s="196" t="s">
        <v>3628</v>
      </c>
      <c r="D677" s="179" t="s">
        <v>345</v>
      </c>
      <c r="E677" s="196">
        <v>1</v>
      </c>
      <c r="F677" s="196">
        <v>9000</v>
      </c>
      <c r="G677" s="206">
        <f t="shared" si="79"/>
        <v>9000</v>
      </c>
      <c r="H677" s="196"/>
      <c r="I677" s="179" t="s">
        <v>762</v>
      </c>
      <c r="J677" s="166">
        <f t="shared" si="78"/>
        <v>1</v>
      </c>
      <c r="K677" s="44">
        <f t="shared" si="75"/>
        <v>9000</v>
      </c>
      <c r="N677" s="44">
        <f t="shared" si="76"/>
        <v>1</v>
      </c>
    </row>
    <row r="678" s="44" customFormat="1" hidden="1" customHeight="1" outlineLevel="2" spans="1:14">
      <c r="A678" s="196" t="s">
        <v>4749</v>
      </c>
      <c r="B678" s="179" t="s">
        <v>3576</v>
      </c>
      <c r="C678" s="196" t="s">
        <v>3577</v>
      </c>
      <c r="D678" s="179" t="s">
        <v>345</v>
      </c>
      <c r="E678" s="196">
        <v>1</v>
      </c>
      <c r="F678" s="196">
        <v>11160</v>
      </c>
      <c r="G678" s="206">
        <f t="shared" si="79"/>
        <v>11160</v>
      </c>
      <c r="H678" s="196"/>
      <c r="I678" s="179" t="s">
        <v>762</v>
      </c>
      <c r="J678" s="166">
        <f t="shared" si="78"/>
        <v>1</v>
      </c>
      <c r="K678" s="44">
        <f t="shared" si="75"/>
        <v>11160</v>
      </c>
      <c r="N678" s="44">
        <f t="shared" si="76"/>
        <v>1</v>
      </c>
    </row>
    <row r="679" s="44" customFormat="1" hidden="1" customHeight="1" outlineLevel="2" spans="1:14">
      <c r="A679" s="196" t="s">
        <v>4750</v>
      </c>
      <c r="B679" s="179" t="s">
        <v>3507</v>
      </c>
      <c r="C679" s="196" t="s">
        <v>3508</v>
      </c>
      <c r="D679" s="179" t="s">
        <v>345</v>
      </c>
      <c r="E679" s="196">
        <v>1</v>
      </c>
      <c r="F679" s="196">
        <v>13500</v>
      </c>
      <c r="G679" s="206">
        <f t="shared" si="79"/>
        <v>13500</v>
      </c>
      <c r="H679" s="196"/>
      <c r="I679" s="179" t="s">
        <v>762</v>
      </c>
      <c r="J679" s="166">
        <f t="shared" si="78"/>
        <v>1</v>
      </c>
      <c r="K679" s="44">
        <f t="shared" si="75"/>
        <v>13500</v>
      </c>
      <c r="N679" s="44">
        <f t="shared" si="76"/>
        <v>1</v>
      </c>
    </row>
    <row r="680" s="44" customFormat="1" hidden="1" customHeight="1" outlineLevel="2" spans="1:14">
      <c r="A680" s="196" t="s">
        <v>4751</v>
      </c>
      <c r="B680" s="179" t="s">
        <v>3459</v>
      </c>
      <c r="C680" s="196" t="s">
        <v>3460</v>
      </c>
      <c r="D680" s="179" t="s">
        <v>345</v>
      </c>
      <c r="E680" s="196">
        <v>1</v>
      </c>
      <c r="F680" s="196">
        <v>640</v>
      </c>
      <c r="G680" s="206">
        <f t="shared" si="79"/>
        <v>640</v>
      </c>
      <c r="H680" s="196"/>
      <c r="I680" s="179" t="s">
        <v>762</v>
      </c>
      <c r="J680" s="166">
        <f t="shared" si="78"/>
        <v>1</v>
      </c>
      <c r="K680" s="44">
        <f t="shared" si="75"/>
        <v>640</v>
      </c>
      <c r="N680" s="44">
        <f t="shared" si="76"/>
        <v>1</v>
      </c>
    </row>
    <row r="681" s="44" customFormat="1" hidden="1" customHeight="1" outlineLevel="2" spans="1:14">
      <c r="A681" s="196" t="s">
        <v>4752</v>
      </c>
      <c r="B681" s="179" t="s">
        <v>3504</v>
      </c>
      <c r="C681" s="196" t="s">
        <v>3505</v>
      </c>
      <c r="D681" s="179" t="s">
        <v>345</v>
      </c>
      <c r="E681" s="196">
        <v>1</v>
      </c>
      <c r="F681" s="196">
        <v>9800</v>
      </c>
      <c r="G681" s="206">
        <f t="shared" si="79"/>
        <v>9800</v>
      </c>
      <c r="H681" s="196"/>
      <c r="I681" s="179" t="s">
        <v>762</v>
      </c>
      <c r="J681" s="166">
        <f t="shared" si="78"/>
        <v>1</v>
      </c>
      <c r="K681" s="44">
        <f t="shared" si="75"/>
        <v>9800</v>
      </c>
      <c r="N681" s="44">
        <f t="shared" si="76"/>
        <v>1</v>
      </c>
    </row>
    <row r="682" s="44" customFormat="1" hidden="1" customHeight="1" outlineLevel="2" spans="1:14">
      <c r="A682" s="196" t="s">
        <v>4753</v>
      </c>
      <c r="B682" s="179" t="s">
        <v>3376</v>
      </c>
      <c r="C682" s="196" t="s">
        <v>3377</v>
      </c>
      <c r="D682" s="179" t="s">
        <v>345</v>
      </c>
      <c r="E682" s="196">
        <v>1</v>
      </c>
      <c r="F682" s="196">
        <v>12000</v>
      </c>
      <c r="G682" s="206">
        <f t="shared" si="79"/>
        <v>12000</v>
      </c>
      <c r="H682" s="196"/>
      <c r="I682" s="179" t="s">
        <v>762</v>
      </c>
      <c r="J682" s="166">
        <f t="shared" si="78"/>
        <v>1</v>
      </c>
      <c r="K682" s="44">
        <f t="shared" si="75"/>
        <v>12000</v>
      </c>
      <c r="N682" s="44">
        <f t="shared" si="76"/>
        <v>1</v>
      </c>
    </row>
    <row r="683" s="44" customFormat="1" hidden="1" customHeight="1" outlineLevel="2" spans="1:14">
      <c r="A683" s="196" t="s">
        <v>4754</v>
      </c>
      <c r="B683" s="179" t="s">
        <v>3472</v>
      </c>
      <c r="C683" s="196" t="s">
        <v>3473</v>
      </c>
      <c r="D683" s="179" t="s">
        <v>345</v>
      </c>
      <c r="E683" s="196">
        <v>1</v>
      </c>
      <c r="F683" s="196">
        <v>2800</v>
      </c>
      <c r="G683" s="206">
        <f t="shared" si="79"/>
        <v>2800</v>
      </c>
      <c r="H683" s="196"/>
      <c r="I683" s="179" t="s">
        <v>762</v>
      </c>
      <c r="J683" s="166">
        <f t="shared" si="78"/>
        <v>1</v>
      </c>
      <c r="K683" s="44">
        <f t="shared" si="75"/>
        <v>2800</v>
      </c>
      <c r="N683" s="44">
        <f t="shared" si="76"/>
        <v>1</v>
      </c>
    </row>
    <row r="684" s="44" customFormat="1" hidden="1" customHeight="1" outlineLevel="2" spans="1:14">
      <c r="A684" s="196" t="s">
        <v>4755</v>
      </c>
      <c r="B684" s="179" t="s">
        <v>3688</v>
      </c>
      <c r="C684" s="196" t="s">
        <v>3689</v>
      </c>
      <c r="D684" s="179" t="s">
        <v>4092</v>
      </c>
      <c r="E684" s="196">
        <v>1</v>
      </c>
      <c r="F684" s="196">
        <v>540</v>
      </c>
      <c r="G684" s="206">
        <f t="shared" si="79"/>
        <v>540</v>
      </c>
      <c r="H684" s="196"/>
      <c r="I684" s="179" t="s">
        <v>762</v>
      </c>
      <c r="J684" s="166">
        <f t="shared" si="78"/>
        <v>1</v>
      </c>
      <c r="K684" s="44">
        <f t="shared" si="75"/>
        <v>540</v>
      </c>
      <c r="N684" s="44">
        <f t="shared" si="76"/>
        <v>1</v>
      </c>
    </row>
    <row r="685" s="44" customFormat="1" hidden="1" customHeight="1" outlineLevel="2" spans="1:14">
      <c r="A685" s="196" t="s">
        <v>4756</v>
      </c>
      <c r="B685" s="179" t="s">
        <v>3385</v>
      </c>
      <c r="C685" s="196" t="s">
        <v>3386</v>
      </c>
      <c r="D685" s="179" t="s">
        <v>345</v>
      </c>
      <c r="E685" s="196">
        <v>2</v>
      </c>
      <c r="F685" s="196">
        <v>1440</v>
      </c>
      <c r="G685" s="206">
        <f t="shared" si="79"/>
        <v>2880</v>
      </c>
      <c r="H685" s="196"/>
      <c r="I685" s="179" t="s">
        <v>762</v>
      </c>
      <c r="J685" s="166">
        <f t="shared" si="78"/>
        <v>1</v>
      </c>
      <c r="K685" s="44">
        <f t="shared" si="75"/>
        <v>1440</v>
      </c>
      <c r="N685" s="44">
        <f t="shared" si="76"/>
        <v>1</v>
      </c>
    </row>
    <row r="686" s="44" customFormat="1" hidden="1" customHeight="1" outlineLevel="2" spans="1:14">
      <c r="A686" s="196" t="s">
        <v>4757</v>
      </c>
      <c r="B686" s="179" t="s">
        <v>4154</v>
      </c>
      <c r="C686" s="196" t="s">
        <v>3697</v>
      </c>
      <c r="D686" s="179" t="s">
        <v>4092</v>
      </c>
      <c r="E686" s="196">
        <v>2</v>
      </c>
      <c r="F686" s="196">
        <v>480</v>
      </c>
      <c r="G686" s="206">
        <f t="shared" si="79"/>
        <v>960</v>
      </c>
      <c r="H686" s="196"/>
      <c r="I686" s="179" t="s">
        <v>762</v>
      </c>
      <c r="J686" s="166">
        <f t="shared" si="78"/>
        <v>1</v>
      </c>
      <c r="K686" s="44">
        <f t="shared" si="75"/>
        <v>480</v>
      </c>
      <c r="N686" s="44">
        <f t="shared" si="76"/>
        <v>1</v>
      </c>
    </row>
    <row r="687" s="44" customFormat="1" hidden="1" customHeight="1" outlineLevel="2" spans="1:14">
      <c r="A687" s="196" t="s">
        <v>4758</v>
      </c>
      <c r="B687" s="179" t="s">
        <v>3448</v>
      </c>
      <c r="C687" s="196" t="s">
        <v>3449</v>
      </c>
      <c r="D687" s="179" t="s">
        <v>345</v>
      </c>
      <c r="E687" s="196">
        <v>1</v>
      </c>
      <c r="F687" s="196">
        <v>4500</v>
      </c>
      <c r="G687" s="206">
        <f t="shared" si="79"/>
        <v>4500</v>
      </c>
      <c r="H687" s="196"/>
      <c r="I687" s="196"/>
      <c r="J687" s="166">
        <f t="shared" si="78"/>
        <v>1</v>
      </c>
      <c r="K687" s="44">
        <f t="shared" si="75"/>
        <v>4500</v>
      </c>
      <c r="N687" s="44">
        <f t="shared" si="76"/>
        <v>1</v>
      </c>
    </row>
    <row r="688" s="44" customFormat="1" hidden="1" customHeight="1" outlineLevel="2" spans="1:14">
      <c r="A688" s="196" t="s">
        <v>4759</v>
      </c>
      <c r="B688" s="179" t="s">
        <v>3457</v>
      </c>
      <c r="C688" s="196" t="s">
        <v>3458</v>
      </c>
      <c r="D688" s="179" t="s">
        <v>345</v>
      </c>
      <c r="E688" s="196">
        <v>1</v>
      </c>
      <c r="F688" s="196">
        <v>3300</v>
      </c>
      <c r="G688" s="206">
        <f t="shared" si="79"/>
        <v>3300</v>
      </c>
      <c r="H688" s="196"/>
      <c r="I688" s="196"/>
      <c r="J688" s="166">
        <f t="shared" si="78"/>
        <v>1</v>
      </c>
      <c r="K688" s="44">
        <f t="shared" si="75"/>
        <v>3300</v>
      </c>
      <c r="N688" s="44">
        <f t="shared" si="76"/>
        <v>1</v>
      </c>
    </row>
    <row r="689" s="761" customFormat="1" hidden="1" customHeight="1" outlineLevel="2" spans="1:14">
      <c r="A689" s="142"/>
      <c r="B689" s="142" t="s">
        <v>4760</v>
      </c>
      <c r="C689" s="142"/>
      <c r="D689" s="142"/>
      <c r="E689" s="142">
        <v>0</v>
      </c>
      <c r="F689" s="142"/>
      <c r="G689" s="206"/>
      <c r="H689" s="142"/>
      <c r="I689" s="142"/>
      <c r="J689" s="166">
        <f t="shared" si="78"/>
        <v>0</v>
      </c>
      <c r="K689" s="44">
        <f t="shared" si="75"/>
        <v>0</v>
      </c>
      <c r="N689" s="44">
        <f t="shared" si="76"/>
        <v>0</v>
      </c>
    </row>
    <row r="690" s="44" customFormat="1" hidden="1" customHeight="1" outlineLevel="2" spans="1:14">
      <c r="A690" s="196" t="s">
        <v>4761</v>
      </c>
      <c r="B690" s="179" t="s">
        <v>3688</v>
      </c>
      <c r="C690" s="196" t="s">
        <v>3689</v>
      </c>
      <c r="D690" s="179" t="s">
        <v>345</v>
      </c>
      <c r="E690" s="196">
        <v>1</v>
      </c>
      <c r="F690" s="196">
        <v>540</v>
      </c>
      <c r="G690" s="206">
        <f t="shared" ref="G690:G705" si="80" xml:space="preserve">E690*F690</f>
        <v>540</v>
      </c>
      <c r="H690" s="196"/>
      <c r="I690" s="179" t="s">
        <v>762</v>
      </c>
      <c r="J690" s="166">
        <f t="shared" si="78"/>
        <v>1</v>
      </c>
      <c r="K690" s="44">
        <f t="shared" si="75"/>
        <v>540</v>
      </c>
      <c r="N690" s="44">
        <f t="shared" si="76"/>
        <v>1</v>
      </c>
    </row>
    <row r="691" s="44" customFormat="1" hidden="1" customHeight="1" outlineLevel="2" spans="1:14">
      <c r="A691" s="196" t="s">
        <v>4762</v>
      </c>
      <c r="B691" s="179" t="s">
        <v>3390</v>
      </c>
      <c r="C691" s="196" t="s">
        <v>3391</v>
      </c>
      <c r="D691" s="179" t="s">
        <v>345</v>
      </c>
      <c r="E691" s="196">
        <v>1</v>
      </c>
      <c r="F691" s="196">
        <v>2700</v>
      </c>
      <c r="G691" s="206">
        <f t="shared" si="80"/>
        <v>2700</v>
      </c>
      <c r="H691" s="196"/>
      <c r="I691" s="179" t="s">
        <v>762</v>
      </c>
      <c r="J691" s="166">
        <f t="shared" si="78"/>
        <v>1</v>
      </c>
      <c r="K691" s="44">
        <f t="shared" si="75"/>
        <v>2700</v>
      </c>
      <c r="N691" s="44">
        <f t="shared" si="76"/>
        <v>1</v>
      </c>
    </row>
    <row r="692" s="44" customFormat="1" hidden="1" customHeight="1" outlineLevel="2" spans="1:14">
      <c r="A692" s="196" t="s">
        <v>4763</v>
      </c>
      <c r="B692" s="179" t="s">
        <v>3572</v>
      </c>
      <c r="C692" s="196" t="s">
        <v>3573</v>
      </c>
      <c r="D692" s="179" t="s">
        <v>345</v>
      </c>
      <c r="E692" s="196">
        <v>1</v>
      </c>
      <c r="F692" s="196">
        <v>5400</v>
      </c>
      <c r="G692" s="206">
        <f t="shared" si="80"/>
        <v>5400</v>
      </c>
      <c r="H692" s="196"/>
      <c r="I692" s="179" t="s">
        <v>762</v>
      </c>
      <c r="J692" s="166">
        <f t="shared" si="78"/>
        <v>1</v>
      </c>
      <c r="K692" s="44">
        <f t="shared" si="75"/>
        <v>5400</v>
      </c>
      <c r="N692" s="44">
        <f t="shared" si="76"/>
        <v>1</v>
      </c>
    </row>
    <row r="693" s="44" customFormat="1" hidden="1" customHeight="1" outlineLevel="2" spans="1:14">
      <c r="A693" s="196" t="s">
        <v>4764</v>
      </c>
      <c r="B693" s="179" t="s">
        <v>3411</v>
      </c>
      <c r="C693" s="196" t="s">
        <v>3412</v>
      </c>
      <c r="D693" s="179" t="s">
        <v>345</v>
      </c>
      <c r="E693" s="196">
        <v>1</v>
      </c>
      <c r="F693" s="196">
        <v>1200</v>
      </c>
      <c r="G693" s="206">
        <f t="shared" si="80"/>
        <v>1200</v>
      </c>
      <c r="H693" s="196"/>
      <c r="I693" s="179" t="s">
        <v>762</v>
      </c>
      <c r="J693" s="166">
        <f t="shared" si="78"/>
        <v>1</v>
      </c>
      <c r="K693" s="44">
        <f t="shared" si="75"/>
        <v>1200</v>
      </c>
      <c r="N693" s="44">
        <f t="shared" si="76"/>
        <v>1</v>
      </c>
    </row>
    <row r="694" s="44" customFormat="1" hidden="1" customHeight="1" outlineLevel="2" spans="1:14">
      <c r="A694" s="196" t="s">
        <v>4765</v>
      </c>
      <c r="B694" s="179" t="s">
        <v>3618</v>
      </c>
      <c r="C694" s="196" t="s">
        <v>3297</v>
      </c>
      <c r="D694" s="179" t="s">
        <v>345</v>
      </c>
      <c r="E694" s="196">
        <v>1</v>
      </c>
      <c r="F694" s="196">
        <v>6930</v>
      </c>
      <c r="G694" s="206">
        <f t="shared" si="80"/>
        <v>6930</v>
      </c>
      <c r="H694" s="196"/>
      <c r="I694" s="179" t="s">
        <v>762</v>
      </c>
      <c r="J694" s="166">
        <f t="shared" si="78"/>
        <v>1</v>
      </c>
      <c r="K694" s="44">
        <f t="shared" si="75"/>
        <v>6930</v>
      </c>
      <c r="N694" s="44">
        <f t="shared" si="76"/>
        <v>1</v>
      </c>
    </row>
    <row r="695" s="44" customFormat="1" hidden="1" customHeight="1" outlineLevel="2" spans="1:14">
      <c r="A695" s="196" t="s">
        <v>4766</v>
      </c>
      <c r="B695" s="179" t="s">
        <v>3413</v>
      </c>
      <c r="C695" s="196" t="s">
        <v>3416</v>
      </c>
      <c r="D695" s="179" t="s">
        <v>345</v>
      </c>
      <c r="E695" s="196">
        <v>1</v>
      </c>
      <c r="F695" s="196">
        <v>2560</v>
      </c>
      <c r="G695" s="206">
        <f t="shared" si="80"/>
        <v>2560</v>
      </c>
      <c r="H695" s="196"/>
      <c r="I695" s="179" t="s">
        <v>762</v>
      </c>
      <c r="J695" s="166">
        <f t="shared" si="78"/>
        <v>1</v>
      </c>
      <c r="K695" s="44">
        <f t="shared" si="75"/>
        <v>2560</v>
      </c>
      <c r="N695" s="44">
        <f t="shared" si="76"/>
        <v>1</v>
      </c>
    </row>
    <row r="696" s="44" customFormat="1" hidden="1" customHeight="1" outlineLevel="2" spans="1:14">
      <c r="A696" s="196" t="s">
        <v>4767</v>
      </c>
      <c r="B696" s="179" t="s">
        <v>3528</v>
      </c>
      <c r="C696" s="196" t="s">
        <v>3533</v>
      </c>
      <c r="D696" s="179" t="s">
        <v>345</v>
      </c>
      <c r="E696" s="196">
        <v>1</v>
      </c>
      <c r="F696" s="196">
        <v>2680</v>
      </c>
      <c r="G696" s="206">
        <f t="shared" si="80"/>
        <v>2680</v>
      </c>
      <c r="H696" s="196"/>
      <c r="I696" s="179" t="s">
        <v>762</v>
      </c>
      <c r="J696" s="166">
        <f t="shared" si="78"/>
        <v>1</v>
      </c>
      <c r="K696" s="44">
        <f t="shared" si="75"/>
        <v>2680</v>
      </c>
      <c r="N696" s="44">
        <f t="shared" si="76"/>
        <v>1</v>
      </c>
    </row>
    <row r="697" s="44" customFormat="1" hidden="1" customHeight="1" outlineLevel="2" spans="1:14">
      <c r="A697" s="196" t="s">
        <v>4768</v>
      </c>
      <c r="B697" s="179" t="s">
        <v>3588</v>
      </c>
      <c r="C697" s="196" t="s">
        <v>3597</v>
      </c>
      <c r="D697" s="179" t="s">
        <v>345</v>
      </c>
      <c r="E697" s="196">
        <v>1</v>
      </c>
      <c r="F697" s="196">
        <v>5240</v>
      </c>
      <c r="G697" s="206">
        <f t="shared" si="80"/>
        <v>5240</v>
      </c>
      <c r="H697" s="196"/>
      <c r="I697" s="179" t="s">
        <v>762</v>
      </c>
      <c r="J697" s="166">
        <f t="shared" si="78"/>
        <v>1</v>
      </c>
      <c r="K697" s="44">
        <f t="shared" si="75"/>
        <v>5240</v>
      </c>
      <c r="N697" s="44">
        <f t="shared" si="76"/>
        <v>1</v>
      </c>
    </row>
    <row r="698" s="44" customFormat="1" hidden="1" customHeight="1" outlineLevel="2" spans="1:14">
      <c r="A698" s="196" t="s">
        <v>4769</v>
      </c>
      <c r="B698" s="179" t="s">
        <v>3588</v>
      </c>
      <c r="C698" s="196" t="s">
        <v>3596</v>
      </c>
      <c r="D698" s="179" t="s">
        <v>345</v>
      </c>
      <c r="E698" s="196">
        <v>1</v>
      </c>
      <c r="F698" s="196">
        <v>5200</v>
      </c>
      <c r="G698" s="206">
        <f t="shared" si="80"/>
        <v>5200</v>
      </c>
      <c r="H698" s="196"/>
      <c r="I698" s="179" t="s">
        <v>762</v>
      </c>
      <c r="J698" s="166">
        <f t="shared" si="78"/>
        <v>1</v>
      </c>
      <c r="K698" s="44">
        <f t="shared" si="75"/>
        <v>5200</v>
      </c>
      <c r="N698" s="44">
        <f t="shared" si="76"/>
        <v>1</v>
      </c>
    </row>
    <row r="699" s="44" customFormat="1" hidden="1" customHeight="1" outlineLevel="2" spans="1:14">
      <c r="A699" s="196" t="s">
        <v>4770</v>
      </c>
      <c r="B699" s="179" t="s">
        <v>3284</v>
      </c>
      <c r="C699" s="196" t="s">
        <v>3285</v>
      </c>
      <c r="D699" s="179" t="s">
        <v>345</v>
      </c>
      <c r="E699" s="196">
        <v>1</v>
      </c>
      <c r="F699" s="196">
        <v>2520</v>
      </c>
      <c r="G699" s="206">
        <f t="shared" si="80"/>
        <v>2520</v>
      </c>
      <c r="H699" s="196"/>
      <c r="I699" s="179" t="s">
        <v>762</v>
      </c>
      <c r="J699" s="166">
        <f t="shared" si="78"/>
        <v>1</v>
      </c>
      <c r="K699" s="44">
        <f t="shared" si="75"/>
        <v>2520</v>
      </c>
      <c r="N699" s="44">
        <f t="shared" si="76"/>
        <v>1</v>
      </c>
    </row>
    <row r="700" s="44" customFormat="1" hidden="1" customHeight="1" outlineLevel="2" spans="1:14">
      <c r="A700" s="196" t="s">
        <v>4771</v>
      </c>
      <c r="B700" s="179" t="s">
        <v>3528</v>
      </c>
      <c r="C700" s="196" t="s">
        <v>3557</v>
      </c>
      <c r="D700" s="179" t="s">
        <v>345</v>
      </c>
      <c r="E700" s="196">
        <v>1</v>
      </c>
      <c r="F700" s="196">
        <v>2200</v>
      </c>
      <c r="G700" s="206">
        <f t="shared" si="80"/>
        <v>2200</v>
      </c>
      <c r="H700" s="196"/>
      <c r="I700" s="179" t="s">
        <v>762</v>
      </c>
      <c r="J700" s="166">
        <f t="shared" si="78"/>
        <v>1</v>
      </c>
      <c r="K700" s="44">
        <f t="shared" si="75"/>
        <v>2200</v>
      </c>
      <c r="N700" s="44">
        <f t="shared" si="76"/>
        <v>1</v>
      </c>
    </row>
    <row r="701" s="44" customFormat="1" hidden="1" customHeight="1" outlineLevel="2" spans="1:14">
      <c r="A701" s="196" t="s">
        <v>4772</v>
      </c>
      <c r="B701" s="179" t="s">
        <v>4154</v>
      </c>
      <c r="C701" s="196" t="s">
        <v>3697</v>
      </c>
      <c r="D701" s="179" t="s">
        <v>4092</v>
      </c>
      <c r="E701" s="196">
        <v>1</v>
      </c>
      <c r="F701" s="196">
        <v>480</v>
      </c>
      <c r="G701" s="206">
        <f t="shared" si="80"/>
        <v>480</v>
      </c>
      <c r="H701" s="196"/>
      <c r="I701" s="179" t="s">
        <v>762</v>
      </c>
      <c r="J701" s="166">
        <f t="shared" si="78"/>
        <v>1</v>
      </c>
      <c r="K701" s="44">
        <f t="shared" si="75"/>
        <v>480</v>
      </c>
      <c r="N701" s="44">
        <f t="shared" si="76"/>
        <v>1</v>
      </c>
    </row>
    <row r="702" s="44" customFormat="1" hidden="1" customHeight="1" outlineLevel="2" spans="1:14">
      <c r="A702" s="196" t="s">
        <v>4773</v>
      </c>
      <c r="B702" s="179" t="s">
        <v>3448</v>
      </c>
      <c r="C702" s="196" t="s">
        <v>3449</v>
      </c>
      <c r="D702" s="179" t="s">
        <v>345</v>
      </c>
      <c r="E702" s="196">
        <v>1</v>
      </c>
      <c r="F702" s="196">
        <v>4500</v>
      </c>
      <c r="G702" s="206">
        <f t="shared" si="80"/>
        <v>4500</v>
      </c>
      <c r="H702" s="196"/>
      <c r="I702" s="196"/>
      <c r="J702" s="166">
        <f t="shared" si="78"/>
        <v>1</v>
      </c>
      <c r="K702" s="44">
        <f t="shared" si="75"/>
        <v>4500</v>
      </c>
      <c r="N702" s="44">
        <f t="shared" si="76"/>
        <v>1</v>
      </c>
    </row>
    <row r="703" s="44" customFormat="1" hidden="1" customHeight="1" outlineLevel="2" spans="1:14">
      <c r="A703" s="196" t="s">
        <v>4774</v>
      </c>
      <c r="B703" s="179" t="s">
        <v>3457</v>
      </c>
      <c r="C703" s="196" t="s">
        <v>3458</v>
      </c>
      <c r="D703" s="179" t="s">
        <v>345</v>
      </c>
      <c r="E703" s="196">
        <v>1</v>
      </c>
      <c r="F703" s="196">
        <v>3300</v>
      </c>
      <c r="G703" s="206">
        <f t="shared" si="80"/>
        <v>3300</v>
      </c>
      <c r="H703" s="196"/>
      <c r="I703" s="196"/>
      <c r="J703" s="166">
        <f t="shared" si="78"/>
        <v>1</v>
      </c>
      <c r="K703" s="44">
        <f t="shared" si="75"/>
        <v>3300</v>
      </c>
      <c r="N703" s="44">
        <f t="shared" si="76"/>
        <v>1</v>
      </c>
    </row>
    <row r="704" s="44" customFormat="1" hidden="1" customHeight="1" outlineLevel="2" spans="1:14">
      <c r="A704" s="196" t="s">
        <v>4775</v>
      </c>
      <c r="B704" s="179" t="s">
        <v>3920</v>
      </c>
      <c r="C704" s="266" t="s">
        <v>330</v>
      </c>
      <c r="D704" s="179" t="s">
        <v>345</v>
      </c>
      <c r="E704" s="196">
        <v>1</v>
      </c>
      <c r="F704" s="196">
        <v>330</v>
      </c>
      <c r="G704" s="206">
        <f t="shared" si="80"/>
        <v>330</v>
      </c>
      <c r="H704" s="196"/>
      <c r="I704" s="196"/>
      <c r="J704" s="166">
        <f t="shared" si="78"/>
        <v>1</v>
      </c>
      <c r="K704" s="44">
        <f t="shared" si="75"/>
        <v>330</v>
      </c>
      <c r="N704" s="44">
        <f t="shared" si="76"/>
        <v>1</v>
      </c>
    </row>
    <row r="705" s="44" customFormat="1" hidden="1" customHeight="1" outlineLevel="2" spans="1:14">
      <c r="A705" s="196" t="s">
        <v>4776</v>
      </c>
      <c r="B705" s="179" t="s">
        <v>3932</v>
      </c>
      <c r="C705" s="266" t="s">
        <v>330</v>
      </c>
      <c r="D705" s="179" t="s">
        <v>345</v>
      </c>
      <c r="E705" s="196">
        <v>1</v>
      </c>
      <c r="F705" s="196">
        <v>8500</v>
      </c>
      <c r="G705" s="206">
        <f t="shared" si="80"/>
        <v>8500</v>
      </c>
      <c r="H705" s="196"/>
      <c r="I705" s="196"/>
      <c r="J705" s="166">
        <f t="shared" si="78"/>
        <v>1</v>
      </c>
      <c r="K705" s="44">
        <f t="shared" si="75"/>
        <v>8500</v>
      </c>
      <c r="N705" s="44">
        <f t="shared" si="76"/>
        <v>1</v>
      </c>
    </row>
    <row r="706" s="761" customFormat="1" hidden="1" customHeight="1" outlineLevel="2" spans="1:14">
      <c r="A706" s="142"/>
      <c r="B706" s="142" t="s">
        <v>4777</v>
      </c>
      <c r="C706" s="142"/>
      <c r="D706" s="142"/>
      <c r="E706" s="142">
        <v>0</v>
      </c>
      <c r="F706" s="142"/>
      <c r="G706" s="206"/>
      <c r="H706" s="142"/>
      <c r="I706" s="142"/>
      <c r="J706" s="166">
        <f t="shared" si="78"/>
        <v>0</v>
      </c>
      <c r="K706" s="44">
        <f t="shared" si="75"/>
        <v>0</v>
      </c>
      <c r="N706" s="44">
        <f t="shared" si="76"/>
        <v>0</v>
      </c>
    </row>
    <row r="707" s="44" customFormat="1" hidden="1" customHeight="1" outlineLevel="2" spans="1:14">
      <c r="A707" s="196" t="s">
        <v>4206</v>
      </c>
      <c r="B707" s="179" t="s">
        <v>3455</v>
      </c>
      <c r="C707" s="196" t="s">
        <v>3456</v>
      </c>
      <c r="D707" s="179" t="s">
        <v>345</v>
      </c>
      <c r="E707" s="196">
        <v>1</v>
      </c>
      <c r="F707" s="196">
        <v>2250</v>
      </c>
      <c r="G707" s="206">
        <f t="shared" ref="G707:G726" si="81" xml:space="preserve">E707*F707</f>
        <v>2250</v>
      </c>
      <c r="H707" s="196"/>
      <c r="I707" s="179" t="s">
        <v>762</v>
      </c>
      <c r="J707" s="166">
        <f t="shared" si="78"/>
        <v>1</v>
      </c>
      <c r="K707" s="44">
        <f t="shared" si="75"/>
        <v>2250</v>
      </c>
      <c r="N707" s="44">
        <f t="shared" si="76"/>
        <v>1</v>
      </c>
    </row>
    <row r="708" s="44" customFormat="1" hidden="1" customHeight="1" outlineLevel="2" spans="1:14">
      <c r="A708" s="196" t="s">
        <v>4207</v>
      </c>
      <c r="B708" s="179" t="s">
        <v>3513</v>
      </c>
      <c r="C708" s="196" t="s">
        <v>3512</v>
      </c>
      <c r="D708" s="179" t="s">
        <v>345</v>
      </c>
      <c r="E708" s="196">
        <v>1</v>
      </c>
      <c r="F708" s="196">
        <v>7760</v>
      </c>
      <c r="G708" s="206">
        <f t="shared" si="81"/>
        <v>7760</v>
      </c>
      <c r="H708" s="196"/>
      <c r="I708" s="179" t="s">
        <v>762</v>
      </c>
      <c r="J708" s="166">
        <f t="shared" si="78"/>
        <v>1</v>
      </c>
      <c r="K708" s="44">
        <f t="shared" si="75"/>
        <v>7760</v>
      </c>
      <c r="N708" s="44">
        <f t="shared" si="76"/>
        <v>1</v>
      </c>
    </row>
    <row r="709" s="44" customFormat="1" hidden="1" customHeight="1" outlineLevel="2" spans="1:14">
      <c r="A709" s="196" t="s">
        <v>4208</v>
      </c>
      <c r="B709" s="179" t="s">
        <v>3288</v>
      </c>
      <c r="C709" s="196" t="s">
        <v>3289</v>
      </c>
      <c r="D709" s="179" t="s">
        <v>345</v>
      </c>
      <c r="E709" s="196">
        <v>1</v>
      </c>
      <c r="F709" s="196">
        <v>3360</v>
      </c>
      <c r="G709" s="206">
        <f t="shared" si="81"/>
        <v>3360</v>
      </c>
      <c r="H709" s="196"/>
      <c r="I709" s="179" t="s">
        <v>762</v>
      </c>
      <c r="J709" s="166">
        <f t="shared" si="78"/>
        <v>1</v>
      </c>
      <c r="K709" s="44">
        <f t="shared" si="75"/>
        <v>3360</v>
      </c>
      <c r="N709" s="44">
        <f t="shared" si="76"/>
        <v>1</v>
      </c>
    </row>
    <row r="710" s="44" customFormat="1" hidden="1" customHeight="1" outlineLevel="2" spans="1:14">
      <c r="A710" s="196" t="s">
        <v>4209</v>
      </c>
      <c r="B710" s="179" t="s">
        <v>3572</v>
      </c>
      <c r="C710" s="196" t="s">
        <v>3573</v>
      </c>
      <c r="D710" s="179" t="s">
        <v>345</v>
      </c>
      <c r="E710" s="196">
        <v>1</v>
      </c>
      <c r="F710" s="196">
        <v>5400</v>
      </c>
      <c r="G710" s="206">
        <f t="shared" si="81"/>
        <v>5400</v>
      </c>
      <c r="H710" s="196"/>
      <c r="I710" s="179" t="s">
        <v>762</v>
      </c>
      <c r="J710" s="166">
        <f t="shared" si="78"/>
        <v>1</v>
      </c>
      <c r="K710" s="44">
        <f t="shared" si="75"/>
        <v>5400</v>
      </c>
      <c r="N710" s="44">
        <f t="shared" si="76"/>
        <v>1</v>
      </c>
    </row>
    <row r="711" s="44" customFormat="1" hidden="1" customHeight="1" outlineLevel="2" spans="1:14">
      <c r="A711" s="196" t="s">
        <v>4210</v>
      </c>
      <c r="B711" s="179" t="s">
        <v>3254</v>
      </c>
      <c r="C711" s="196" t="s">
        <v>3255</v>
      </c>
      <c r="D711" s="179" t="s">
        <v>345</v>
      </c>
      <c r="E711" s="196">
        <v>1</v>
      </c>
      <c r="F711" s="196">
        <v>2800</v>
      </c>
      <c r="G711" s="206">
        <f t="shared" si="81"/>
        <v>2800</v>
      </c>
      <c r="H711" s="196"/>
      <c r="I711" s="179" t="s">
        <v>762</v>
      </c>
      <c r="J711" s="166">
        <f t="shared" si="78"/>
        <v>1</v>
      </c>
      <c r="K711" s="44">
        <f t="shared" ref="K711:K774" si="82" xml:space="preserve">J711*F711</f>
        <v>2800</v>
      </c>
      <c r="N711" s="44">
        <f t="shared" ref="N711:N774" si="83" xml:space="preserve">ROUND(J711,0)</f>
        <v>1</v>
      </c>
    </row>
    <row r="712" s="44" customFormat="1" hidden="1" customHeight="1" outlineLevel="2" spans="1:14">
      <c r="A712" s="196" t="s">
        <v>4778</v>
      </c>
      <c r="B712" s="179" t="s">
        <v>3476</v>
      </c>
      <c r="C712" s="196" t="s">
        <v>3477</v>
      </c>
      <c r="D712" s="179" t="s">
        <v>345</v>
      </c>
      <c r="E712" s="196">
        <v>1</v>
      </c>
      <c r="F712" s="196">
        <v>2080</v>
      </c>
      <c r="G712" s="206">
        <f t="shared" si="81"/>
        <v>2080</v>
      </c>
      <c r="H712" s="196"/>
      <c r="I712" s="179" t="s">
        <v>762</v>
      </c>
      <c r="J712" s="166">
        <f t="shared" si="78"/>
        <v>1</v>
      </c>
      <c r="K712" s="44">
        <f t="shared" si="82"/>
        <v>2080</v>
      </c>
      <c r="N712" s="44">
        <f t="shared" si="83"/>
        <v>1</v>
      </c>
    </row>
    <row r="713" s="44" customFormat="1" hidden="1" customHeight="1" outlineLevel="2" spans="1:14">
      <c r="A713" s="196" t="s">
        <v>4779</v>
      </c>
      <c r="B713" s="179" t="s">
        <v>3411</v>
      </c>
      <c r="C713" s="196" t="s">
        <v>3412</v>
      </c>
      <c r="D713" s="179" t="s">
        <v>345</v>
      </c>
      <c r="E713" s="196">
        <v>1</v>
      </c>
      <c r="F713" s="196">
        <v>1200</v>
      </c>
      <c r="G713" s="206">
        <f t="shared" si="81"/>
        <v>1200</v>
      </c>
      <c r="H713" s="196"/>
      <c r="I713" s="179" t="s">
        <v>762</v>
      </c>
      <c r="J713" s="166">
        <f t="shared" si="78"/>
        <v>1</v>
      </c>
      <c r="K713" s="44">
        <f t="shared" si="82"/>
        <v>1200</v>
      </c>
      <c r="N713" s="44">
        <f t="shared" si="83"/>
        <v>1</v>
      </c>
    </row>
    <row r="714" s="44" customFormat="1" customHeight="1" outlineLevel="2" spans="1:14">
      <c r="A714" s="196" t="s">
        <v>4780</v>
      </c>
      <c r="B714" s="179" t="s">
        <v>3617</v>
      </c>
      <c r="C714" s="196" t="s">
        <v>3297</v>
      </c>
      <c r="D714" s="179" t="s">
        <v>345</v>
      </c>
      <c r="E714" s="196">
        <v>1</v>
      </c>
      <c r="F714" s="196">
        <v>3780</v>
      </c>
      <c r="G714" s="206">
        <f t="shared" si="81"/>
        <v>3780</v>
      </c>
      <c r="H714" s="196"/>
      <c r="I714" s="179" t="s">
        <v>762</v>
      </c>
      <c r="J714" s="166">
        <f t="shared" si="78"/>
        <v>1</v>
      </c>
      <c r="K714" s="44">
        <f t="shared" si="82"/>
        <v>3780</v>
      </c>
      <c r="N714" s="44">
        <f t="shared" si="83"/>
        <v>1</v>
      </c>
    </row>
    <row r="715" s="44" customFormat="1" hidden="1" customHeight="1" outlineLevel="2" spans="1:14">
      <c r="A715" s="196" t="s">
        <v>4781</v>
      </c>
      <c r="B715" s="179" t="s">
        <v>3424</v>
      </c>
      <c r="C715" s="196" t="s">
        <v>3425</v>
      </c>
      <c r="D715" s="179" t="s">
        <v>345</v>
      </c>
      <c r="E715" s="196">
        <v>1</v>
      </c>
      <c r="F715" s="196">
        <v>2640</v>
      </c>
      <c r="G715" s="206">
        <f t="shared" si="81"/>
        <v>2640</v>
      </c>
      <c r="H715" s="196"/>
      <c r="I715" s="179" t="s">
        <v>762</v>
      </c>
      <c r="J715" s="166">
        <f t="shared" si="78"/>
        <v>1</v>
      </c>
      <c r="K715" s="44">
        <f t="shared" si="82"/>
        <v>2640</v>
      </c>
      <c r="N715" s="44">
        <f t="shared" si="83"/>
        <v>1</v>
      </c>
    </row>
    <row r="716" s="44" customFormat="1" hidden="1" customHeight="1" outlineLevel="2" spans="1:14">
      <c r="A716" s="196" t="s">
        <v>4782</v>
      </c>
      <c r="B716" s="179" t="s">
        <v>4087</v>
      </c>
      <c r="C716" s="196" t="s">
        <v>3659</v>
      </c>
      <c r="D716" s="179" t="s">
        <v>345</v>
      </c>
      <c r="E716" s="196">
        <v>1</v>
      </c>
      <c r="F716" s="196">
        <v>7470</v>
      </c>
      <c r="G716" s="206">
        <f t="shared" si="81"/>
        <v>7470</v>
      </c>
      <c r="H716" s="196"/>
      <c r="I716" s="179" t="s">
        <v>762</v>
      </c>
      <c r="J716" s="166">
        <f t="shared" si="78"/>
        <v>1</v>
      </c>
      <c r="K716" s="44">
        <f t="shared" si="82"/>
        <v>7470</v>
      </c>
      <c r="N716" s="44">
        <f t="shared" si="83"/>
        <v>1</v>
      </c>
    </row>
    <row r="717" s="44" customFormat="1" hidden="1" customHeight="1" outlineLevel="2" spans="1:14">
      <c r="A717" s="196" t="s">
        <v>4783</v>
      </c>
      <c r="B717" s="179" t="s">
        <v>3430</v>
      </c>
      <c r="C717" s="196" t="s">
        <v>3431</v>
      </c>
      <c r="D717" s="179" t="s">
        <v>345</v>
      </c>
      <c r="E717" s="196">
        <v>1</v>
      </c>
      <c r="F717" s="196">
        <v>7740.5</v>
      </c>
      <c r="G717" s="206">
        <f t="shared" si="81"/>
        <v>7740.5</v>
      </c>
      <c r="H717" s="196"/>
      <c r="I717" s="179" t="s">
        <v>762</v>
      </c>
      <c r="J717" s="166">
        <f t="shared" si="78"/>
        <v>1</v>
      </c>
      <c r="K717" s="44">
        <f t="shared" si="82"/>
        <v>7740.5</v>
      </c>
      <c r="N717" s="44">
        <f t="shared" si="83"/>
        <v>1</v>
      </c>
    </row>
    <row r="718" s="44" customFormat="1" hidden="1" customHeight="1" outlineLevel="2" spans="1:14">
      <c r="A718" s="196" t="s">
        <v>4784</v>
      </c>
      <c r="B718" s="179" t="s">
        <v>3370</v>
      </c>
      <c r="C718" s="196" t="s">
        <v>3371</v>
      </c>
      <c r="D718" s="179" t="s">
        <v>345</v>
      </c>
      <c r="E718" s="196">
        <v>1</v>
      </c>
      <c r="F718" s="196">
        <v>9548.5</v>
      </c>
      <c r="G718" s="206">
        <f t="shared" si="81"/>
        <v>9548.5</v>
      </c>
      <c r="H718" s="196"/>
      <c r="I718" s="179" t="s">
        <v>762</v>
      </c>
      <c r="J718" s="166">
        <f t="shared" si="78"/>
        <v>1</v>
      </c>
      <c r="K718" s="44">
        <f t="shared" si="82"/>
        <v>9548.5</v>
      </c>
      <c r="N718" s="44">
        <f t="shared" si="83"/>
        <v>1</v>
      </c>
    </row>
    <row r="719" s="44" customFormat="1" hidden="1" customHeight="1" outlineLevel="2" spans="1:14">
      <c r="A719" s="196" t="s">
        <v>4785</v>
      </c>
      <c r="B719" s="179" t="s">
        <v>3249</v>
      </c>
      <c r="C719" s="196" t="s">
        <v>3250</v>
      </c>
      <c r="D719" s="179" t="s">
        <v>345</v>
      </c>
      <c r="E719" s="196">
        <v>1</v>
      </c>
      <c r="F719" s="196">
        <v>1800</v>
      </c>
      <c r="G719" s="206">
        <f t="shared" si="81"/>
        <v>1800</v>
      </c>
      <c r="H719" s="196"/>
      <c r="I719" s="179" t="s">
        <v>762</v>
      </c>
      <c r="J719" s="166">
        <f t="shared" si="78"/>
        <v>1</v>
      </c>
      <c r="K719" s="44">
        <f t="shared" si="82"/>
        <v>1800</v>
      </c>
      <c r="N719" s="44">
        <f t="shared" si="83"/>
        <v>1</v>
      </c>
    </row>
    <row r="720" s="44" customFormat="1" hidden="1" customHeight="1" outlineLevel="2" spans="1:14">
      <c r="A720" s="196" t="s">
        <v>4786</v>
      </c>
      <c r="B720" s="179" t="s">
        <v>3517</v>
      </c>
      <c r="C720" s="196" t="s">
        <v>3518</v>
      </c>
      <c r="D720" s="179" t="s">
        <v>345</v>
      </c>
      <c r="E720" s="196">
        <v>1</v>
      </c>
      <c r="F720" s="196">
        <v>4500</v>
      </c>
      <c r="G720" s="206">
        <f t="shared" si="81"/>
        <v>4500</v>
      </c>
      <c r="H720" s="196"/>
      <c r="I720" s="179" t="s">
        <v>762</v>
      </c>
      <c r="J720" s="166">
        <f t="shared" si="78"/>
        <v>1</v>
      </c>
      <c r="K720" s="44">
        <f t="shared" si="82"/>
        <v>4500</v>
      </c>
      <c r="N720" s="44">
        <f t="shared" si="83"/>
        <v>1</v>
      </c>
    </row>
    <row r="721" s="44" customFormat="1" hidden="1" customHeight="1" outlineLevel="2" spans="1:14">
      <c r="A721" s="196" t="s">
        <v>4787</v>
      </c>
      <c r="B721" s="179" t="s">
        <v>3528</v>
      </c>
      <c r="C721" s="196" t="s">
        <v>3545</v>
      </c>
      <c r="D721" s="179" t="s">
        <v>345</v>
      </c>
      <c r="E721" s="196">
        <v>1</v>
      </c>
      <c r="F721" s="196">
        <v>2960</v>
      </c>
      <c r="G721" s="206">
        <f t="shared" si="81"/>
        <v>2960</v>
      </c>
      <c r="H721" s="196"/>
      <c r="I721" s="179" t="s">
        <v>762</v>
      </c>
      <c r="J721" s="166">
        <f t="shared" si="78"/>
        <v>1</v>
      </c>
      <c r="K721" s="44">
        <f t="shared" si="82"/>
        <v>2960</v>
      </c>
      <c r="N721" s="44">
        <f t="shared" si="83"/>
        <v>1</v>
      </c>
    </row>
    <row r="722" s="44" customFormat="1" hidden="1" customHeight="1" outlineLevel="2" spans="1:14">
      <c r="A722" s="196" t="s">
        <v>4788</v>
      </c>
      <c r="B722" s="179" t="s">
        <v>4154</v>
      </c>
      <c r="C722" s="196" t="s">
        <v>3697</v>
      </c>
      <c r="D722" s="179" t="s">
        <v>4092</v>
      </c>
      <c r="E722" s="196">
        <v>1</v>
      </c>
      <c r="F722" s="196">
        <v>480</v>
      </c>
      <c r="G722" s="206">
        <f t="shared" si="81"/>
        <v>480</v>
      </c>
      <c r="H722" s="196"/>
      <c r="I722" s="179" t="s">
        <v>762</v>
      </c>
      <c r="J722" s="166">
        <f t="shared" si="78"/>
        <v>1</v>
      </c>
      <c r="K722" s="44">
        <f t="shared" si="82"/>
        <v>480</v>
      </c>
      <c r="N722" s="44">
        <f t="shared" si="83"/>
        <v>1</v>
      </c>
    </row>
    <row r="723" s="44" customFormat="1" hidden="1" customHeight="1" outlineLevel="2" spans="1:14">
      <c r="A723" s="196" t="s">
        <v>4789</v>
      </c>
      <c r="B723" s="179" t="s">
        <v>3688</v>
      </c>
      <c r="C723" s="196" t="s">
        <v>3689</v>
      </c>
      <c r="D723" s="179" t="s">
        <v>4092</v>
      </c>
      <c r="E723" s="196">
        <v>1</v>
      </c>
      <c r="F723" s="196">
        <v>540</v>
      </c>
      <c r="G723" s="206">
        <f t="shared" si="81"/>
        <v>540</v>
      </c>
      <c r="H723" s="196"/>
      <c r="I723" s="179" t="s">
        <v>762</v>
      </c>
      <c r="J723" s="166">
        <f t="shared" si="78"/>
        <v>1</v>
      </c>
      <c r="K723" s="44">
        <f t="shared" si="82"/>
        <v>540</v>
      </c>
      <c r="N723" s="44">
        <f t="shared" si="83"/>
        <v>1</v>
      </c>
    </row>
    <row r="724" s="44" customFormat="1" hidden="1" customHeight="1" outlineLevel="2" spans="1:14">
      <c r="A724" s="196" t="s">
        <v>4790</v>
      </c>
      <c r="B724" s="179" t="s">
        <v>3390</v>
      </c>
      <c r="C724" s="196" t="s">
        <v>3391</v>
      </c>
      <c r="D724" s="179" t="s">
        <v>345</v>
      </c>
      <c r="E724" s="196">
        <v>1</v>
      </c>
      <c r="F724" s="196">
        <v>2700</v>
      </c>
      <c r="G724" s="206">
        <f t="shared" si="81"/>
        <v>2700</v>
      </c>
      <c r="H724" s="196"/>
      <c r="I724" s="179" t="s">
        <v>762</v>
      </c>
      <c r="J724" s="166">
        <f t="shared" si="78"/>
        <v>1</v>
      </c>
      <c r="K724" s="44">
        <f t="shared" si="82"/>
        <v>2700</v>
      </c>
      <c r="N724" s="44">
        <f t="shared" si="83"/>
        <v>1</v>
      </c>
    </row>
    <row r="725" s="44" customFormat="1" hidden="1" customHeight="1" outlineLevel="2" spans="1:14">
      <c r="A725" s="196" t="s">
        <v>4791</v>
      </c>
      <c r="B725" s="179" t="s">
        <v>3448</v>
      </c>
      <c r="C725" s="196" t="s">
        <v>3449</v>
      </c>
      <c r="D725" s="179" t="s">
        <v>345</v>
      </c>
      <c r="E725" s="196">
        <v>1</v>
      </c>
      <c r="F725" s="196">
        <v>4500</v>
      </c>
      <c r="G725" s="206">
        <f t="shared" si="81"/>
        <v>4500</v>
      </c>
      <c r="H725" s="196"/>
      <c r="I725" s="196"/>
      <c r="J725" s="166">
        <f t="shared" si="78"/>
        <v>1</v>
      </c>
      <c r="K725" s="44">
        <f t="shared" si="82"/>
        <v>4500</v>
      </c>
      <c r="N725" s="44">
        <f t="shared" si="83"/>
        <v>1</v>
      </c>
    </row>
    <row r="726" s="44" customFormat="1" hidden="1" customHeight="1" outlineLevel="2" spans="1:14">
      <c r="A726" s="196" t="s">
        <v>4792</v>
      </c>
      <c r="B726" s="179" t="s">
        <v>3457</v>
      </c>
      <c r="C726" s="196" t="s">
        <v>3458</v>
      </c>
      <c r="D726" s="179" t="s">
        <v>345</v>
      </c>
      <c r="E726" s="196">
        <v>1</v>
      </c>
      <c r="F726" s="196">
        <v>3300</v>
      </c>
      <c r="G726" s="206">
        <f t="shared" si="81"/>
        <v>3300</v>
      </c>
      <c r="H726" s="196"/>
      <c r="I726" s="196"/>
      <c r="J726" s="166">
        <f t="shared" si="78"/>
        <v>1</v>
      </c>
      <c r="K726" s="44">
        <f t="shared" si="82"/>
        <v>3300</v>
      </c>
      <c r="N726" s="44">
        <f t="shared" si="83"/>
        <v>1</v>
      </c>
    </row>
    <row r="727" s="761" customFormat="1" hidden="1" customHeight="1" outlineLevel="2" spans="1:14">
      <c r="A727" s="142"/>
      <c r="B727" s="142" t="s">
        <v>4793</v>
      </c>
      <c r="C727" s="142"/>
      <c r="D727" s="142"/>
      <c r="E727" s="142">
        <v>0</v>
      </c>
      <c r="F727" s="142"/>
      <c r="G727" s="206"/>
      <c r="H727" s="142"/>
      <c r="I727" s="245" t="s">
        <v>762</v>
      </c>
      <c r="J727" s="166">
        <f t="shared" si="78"/>
        <v>0</v>
      </c>
      <c r="K727" s="44">
        <f t="shared" si="82"/>
        <v>0</v>
      </c>
      <c r="N727" s="44">
        <f t="shared" si="83"/>
        <v>0</v>
      </c>
    </row>
    <row r="728" s="44" customFormat="1" hidden="1" customHeight="1" outlineLevel="2" spans="1:14">
      <c r="A728" s="196" t="s">
        <v>4212</v>
      </c>
      <c r="B728" s="179" t="s">
        <v>3390</v>
      </c>
      <c r="C728" s="196" t="s">
        <v>3391</v>
      </c>
      <c r="D728" s="179" t="s">
        <v>345</v>
      </c>
      <c r="E728" s="196">
        <v>1</v>
      </c>
      <c r="F728" s="196">
        <v>2700</v>
      </c>
      <c r="G728" s="206">
        <f t="shared" ref="G728:G750" si="84" xml:space="preserve">E728*F728</f>
        <v>2700</v>
      </c>
      <c r="H728" s="196"/>
      <c r="I728" s="179" t="s">
        <v>762</v>
      </c>
      <c r="J728" s="166">
        <f t="shared" ref="J728:J738" si="85" xml:space="preserve">ROUND(E728/1200*600,0)</f>
        <v>1</v>
      </c>
      <c r="K728" s="44">
        <f t="shared" si="82"/>
        <v>2700</v>
      </c>
      <c r="N728" s="44">
        <f t="shared" si="83"/>
        <v>1</v>
      </c>
    </row>
    <row r="729" s="44" customFormat="1" hidden="1" customHeight="1" outlineLevel="2" spans="1:14">
      <c r="A729" s="196" t="s">
        <v>4213</v>
      </c>
      <c r="B729" s="179" t="s">
        <v>3295</v>
      </c>
      <c r="C729" s="196" t="s">
        <v>3299</v>
      </c>
      <c r="D729" s="179" t="s">
        <v>345</v>
      </c>
      <c r="E729" s="196">
        <v>1</v>
      </c>
      <c r="F729" s="196">
        <v>2430</v>
      </c>
      <c r="G729" s="206">
        <f t="shared" si="84"/>
        <v>2430</v>
      </c>
      <c r="H729" s="196"/>
      <c r="I729" s="179" t="s">
        <v>762</v>
      </c>
      <c r="J729" s="166">
        <f t="shared" si="85"/>
        <v>1</v>
      </c>
      <c r="K729" s="44">
        <f t="shared" si="82"/>
        <v>2430</v>
      </c>
      <c r="N729" s="44">
        <f t="shared" si="83"/>
        <v>1</v>
      </c>
    </row>
    <row r="730" s="44" customFormat="1" hidden="1" customHeight="1" outlineLevel="2" spans="1:14">
      <c r="A730" s="196" t="s">
        <v>4214</v>
      </c>
      <c r="B730" s="179" t="s">
        <v>3583</v>
      </c>
      <c r="C730" s="196" t="s">
        <v>3581</v>
      </c>
      <c r="D730" s="179" t="s">
        <v>345</v>
      </c>
      <c r="E730" s="196">
        <v>1</v>
      </c>
      <c r="F730" s="196">
        <v>5000</v>
      </c>
      <c r="G730" s="206">
        <f t="shared" si="84"/>
        <v>5000</v>
      </c>
      <c r="H730" s="196"/>
      <c r="I730" s="179" t="s">
        <v>762</v>
      </c>
      <c r="J730" s="166">
        <f t="shared" si="85"/>
        <v>1</v>
      </c>
      <c r="K730" s="44">
        <f t="shared" si="82"/>
        <v>5000</v>
      </c>
      <c r="N730" s="44">
        <f t="shared" si="83"/>
        <v>1</v>
      </c>
    </row>
    <row r="731" s="44" customFormat="1" hidden="1" customHeight="1" outlineLevel="2" spans="1:14">
      <c r="A731" s="196" t="s">
        <v>4215</v>
      </c>
      <c r="B731" s="179" t="s">
        <v>3588</v>
      </c>
      <c r="C731" s="196" t="s">
        <v>3604</v>
      </c>
      <c r="D731" s="179" t="s">
        <v>345</v>
      </c>
      <c r="E731" s="196">
        <v>1</v>
      </c>
      <c r="F731" s="196">
        <v>5600</v>
      </c>
      <c r="G731" s="206">
        <f t="shared" si="84"/>
        <v>5600</v>
      </c>
      <c r="H731" s="196"/>
      <c r="I731" s="179" t="s">
        <v>762</v>
      </c>
      <c r="J731" s="166">
        <f t="shared" si="85"/>
        <v>1</v>
      </c>
      <c r="K731" s="44">
        <f t="shared" si="82"/>
        <v>5600</v>
      </c>
      <c r="N731" s="44">
        <f t="shared" si="83"/>
        <v>1</v>
      </c>
    </row>
    <row r="732" s="44" customFormat="1" hidden="1" customHeight="1" outlineLevel="2" spans="1:14">
      <c r="A732" s="196" t="s">
        <v>4216</v>
      </c>
      <c r="B732" s="179" t="s">
        <v>3268</v>
      </c>
      <c r="C732" s="196" t="s">
        <v>3271</v>
      </c>
      <c r="D732" s="179" t="s">
        <v>345</v>
      </c>
      <c r="E732" s="196">
        <v>1</v>
      </c>
      <c r="F732" s="196">
        <v>2000</v>
      </c>
      <c r="G732" s="206">
        <f t="shared" si="84"/>
        <v>2000</v>
      </c>
      <c r="H732" s="196"/>
      <c r="I732" s="179" t="s">
        <v>762</v>
      </c>
      <c r="J732" s="166">
        <f t="shared" si="85"/>
        <v>1</v>
      </c>
      <c r="K732" s="44">
        <f t="shared" si="82"/>
        <v>2000</v>
      </c>
      <c r="N732" s="44">
        <f t="shared" si="83"/>
        <v>1</v>
      </c>
    </row>
    <row r="733" s="44" customFormat="1" hidden="1" customHeight="1" outlineLevel="2" spans="1:14">
      <c r="A733" s="196" t="s">
        <v>4217</v>
      </c>
      <c r="B733" s="179" t="s">
        <v>3703</v>
      </c>
      <c r="C733" s="196" t="s">
        <v>3704</v>
      </c>
      <c r="D733" s="179" t="s">
        <v>345</v>
      </c>
      <c r="E733" s="196">
        <v>1</v>
      </c>
      <c r="F733" s="196">
        <v>1320</v>
      </c>
      <c r="G733" s="206">
        <f t="shared" si="84"/>
        <v>1320</v>
      </c>
      <c r="H733" s="196"/>
      <c r="I733" s="179" t="s">
        <v>762</v>
      </c>
      <c r="J733" s="166">
        <f t="shared" si="85"/>
        <v>1</v>
      </c>
      <c r="K733" s="44">
        <f t="shared" si="82"/>
        <v>1320</v>
      </c>
      <c r="N733" s="44">
        <f t="shared" si="83"/>
        <v>1</v>
      </c>
    </row>
    <row r="734" s="44" customFormat="1" hidden="1" customHeight="1" outlineLevel="2" spans="1:14">
      <c r="A734" s="196" t="s">
        <v>4218</v>
      </c>
      <c r="B734" s="179" t="s">
        <v>3700</v>
      </c>
      <c r="C734" s="196" t="s">
        <v>3702</v>
      </c>
      <c r="D734" s="179" t="s">
        <v>345</v>
      </c>
      <c r="E734" s="196">
        <v>1</v>
      </c>
      <c r="F734" s="196">
        <v>1500</v>
      </c>
      <c r="G734" s="206">
        <f t="shared" si="84"/>
        <v>1500</v>
      </c>
      <c r="H734" s="196"/>
      <c r="I734" s="179" t="s">
        <v>762</v>
      </c>
      <c r="J734" s="166">
        <f t="shared" si="85"/>
        <v>1</v>
      </c>
      <c r="K734" s="44">
        <f t="shared" si="82"/>
        <v>1500</v>
      </c>
      <c r="N734" s="44">
        <f t="shared" si="83"/>
        <v>1</v>
      </c>
    </row>
    <row r="735" s="44" customFormat="1" hidden="1" customHeight="1" outlineLevel="2" spans="1:14">
      <c r="A735" s="196" t="s">
        <v>4219</v>
      </c>
      <c r="B735" s="179" t="s">
        <v>3528</v>
      </c>
      <c r="C735" s="196" t="s">
        <v>3556</v>
      </c>
      <c r="D735" s="179" t="s">
        <v>345</v>
      </c>
      <c r="E735" s="196">
        <v>1</v>
      </c>
      <c r="F735" s="196">
        <v>2120</v>
      </c>
      <c r="G735" s="206">
        <f t="shared" si="84"/>
        <v>2120</v>
      </c>
      <c r="H735" s="196"/>
      <c r="I735" s="179" t="s">
        <v>762</v>
      </c>
      <c r="J735" s="166">
        <f t="shared" si="85"/>
        <v>1</v>
      </c>
      <c r="K735" s="44">
        <f t="shared" si="82"/>
        <v>2120</v>
      </c>
      <c r="N735" s="44">
        <f t="shared" si="83"/>
        <v>1</v>
      </c>
    </row>
    <row r="736" s="44" customFormat="1" hidden="1" customHeight="1" outlineLevel="2" spans="1:14">
      <c r="A736" s="196" t="s">
        <v>4220</v>
      </c>
      <c r="B736" s="179" t="s">
        <v>3366</v>
      </c>
      <c r="C736" s="196" t="s">
        <v>3367</v>
      </c>
      <c r="D736" s="179" t="s">
        <v>345</v>
      </c>
      <c r="E736" s="196">
        <v>1</v>
      </c>
      <c r="F736" s="196">
        <v>11200</v>
      </c>
      <c r="G736" s="206">
        <f t="shared" si="84"/>
        <v>11200</v>
      </c>
      <c r="H736" s="196"/>
      <c r="I736" s="179" t="s">
        <v>762</v>
      </c>
      <c r="J736" s="166">
        <f t="shared" si="85"/>
        <v>1</v>
      </c>
      <c r="K736" s="44">
        <f t="shared" si="82"/>
        <v>11200</v>
      </c>
      <c r="N736" s="44">
        <f t="shared" si="83"/>
        <v>1</v>
      </c>
    </row>
    <row r="737" s="44" customFormat="1" hidden="1" customHeight="1" outlineLevel="2" spans="1:14">
      <c r="A737" s="196" t="s">
        <v>4221</v>
      </c>
      <c r="B737" s="179" t="s">
        <v>3334</v>
      </c>
      <c r="C737" s="196" t="s">
        <v>3335</v>
      </c>
      <c r="D737" s="179" t="s">
        <v>345</v>
      </c>
      <c r="E737" s="196">
        <v>1</v>
      </c>
      <c r="F737" s="196">
        <v>10600</v>
      </c>
      <c r="G737" s="206">
        <f t="shared" si="84"/>
        <v>10600</v>
      </c>
      <c r="H737" s="196"/>
      <c r="I737" s="179" t="s">
        <v>762</v>
      </c>
      <c r="J737" s="166">
        <f t="shared" si="85"/>
        <v>1</v>
      </c>
      <c r="K737" s="44">
        <f t="shared" si="82"/>
        <v>10600</v>
      </c>
      <c r="N737" s="44">
        <f t="shared" si="83"/>
        <v>1</v>
      </c>
    </row>
    <row r="738" s="44" customFormat="1" hidden="1" customHeight="1" outlineLevel="2" spans="1:14">
      <c r="A738" s="196" t="s">
        <v>4222</v>
      </c>
      <c r="B738" s="179" t="s">
        <v>3583</v>
      </c>
      <c r="C738" s="196" t="s">
        <v>3585</v>
      </c>
      <c r="D738" s="179" t="s">
        <v>345</v>
      </c>
      <c r="E738" s="196">
        <v>1</v>
      </c>
      <c r="F738" s="196">
        <v>4900</v>
      </c>
      <c r="G738" s="206">
        <f t="shared" si="84"/>
        <v>4900</v>
      </c>
      <c r="H738" s="196"/>
      <c r="I738" s="179" t="s">
        <v>762</v>
      </c>
      <c r="J738" s="166">
        <f t="shared" si="85"/>
        <v>1</v>
      </c>
      <c r="K738" s="44">
        <f t="shared" si="82"/>
        <v>4900</v>
      </c>
      <c r="N738" s="44">
        <f t="shared" si="83"/>
        <v>1</v>
      </c>
    </row>
    <row r="739" s="44" customFormat="1" hidden="1" customHeight="1" outlineLevel="2" spans="1:14">
      <c r="A739" s="196" t="s">
        <v>4223</v>
      </c>
      <c r="B739" s="179" t="s">
        <v>3626</v>
      </c>
      <c r="C739" s="196" t="s">
        <v>3625</v>
      </c>
      <c r="D739" s="179" t="s">
        <v>345</v>
      </c>
      <c r="E739" s="196">
        <v>1</v>
      </c>
      <c r="F739" s="196">
        <v>13200</v>
      </c>
      <c r="G739" s="206">
        <f t="shared" si="84"/>
        <v>13200</v>
      </c>
      <c r="H739" s="196"/>
      <c r="I739" s="179" t="s">
        <v>762</v>
      </c>
      <c r="J739" s="166">
        <v>1</v>
      </c>
      <c r="K739" s="44">
        <f t="shared" si="82"/>
        <v>13200</v>
      </c>
      <c r="N739" s="44">
        <f t="shared" si="83"/>
        <v>1</v>
      </c>
    </row>
    <row r="740" s="44" customFormat="1" hidden="1" customHeight="1" outlineLevel="2" spans="1:14">
      <c r="A740" s="196" t="s">
        <v>4224</v>
      </c>
      <c r="B740" s="179" t="s">
        <v>3646</v>
      </c>
      <c r="C740" s="196" t="s">
        <v>3645</v>
      </c>
      <c r="D740" s="179" t="s">
        <v>345</v>
      </c>
      <c r="E740" s="196">
        <v>1</v>
      </c>
      <c r="F740" s="196">
        <v>14400</v>
      </c>
      <c r="G740" s="206">
        <f t="shared" si="84"/>
        <v>14400</v>
      </c>
      <c r="H740" s="196"/>
      <c r="I740" s="179" t="s">
        <v>762</v>
      </c>
      <c r="J740" s="166">
        <f xml:space="preserve">ROUND(E740/1200*600,0)</f>
        <v>1</v>
      </c>
      <c r="K740" s="44">
        <f t="shared" si="82"/>
        <v>14400</v>
      </c>
      <c r="N740" s="44">
        <f t="shared" si="83"/>
        <v>1</v>
      </c>
    </row>
    <row r="741" s="44" customFormat="1" hidden="1" customHeight="1" outlineLevel="2" spans="1:14">
      <c r="A741" s="196" t="s">
        <v>4225</v>
      </c>
      <c r="B741" s="179" t="s">
        <v>3647</v>
      </c>
      <c r="C741" s="196" t="s">
        <v>3648</v>
      </c>
      <c r="D741" s="179" t="s">
        <v>345</v>
      </c>
      <c r="E741" s="196">
        <v>1</v>
      </c>
      <c r="F741" s="196">
        <v>5400</v>
      </c>
      <c r="G741" s="206">
        <f t="shared" si="84"/>
        <v>5400</v>
      </c>
      <c r="H741" s="196"/>
      <c r="I741" s="179" t="s">
        <v>762</v>
      </c>
      <c r="J741" s="166">
        <f xml:space="preserve">ROUND(E741/1200*600,0)</f>
        <v>1</v>
      </c>
      <c r="K741" s="44">
        <f t="shared" si="82"/>
        <v>5400</v>
      </c>
      <c r="N741" s="44">
        <f t="shared" si="83"/>
        <v>1</v>
      </c>
    </row>
    <row r="742" s="44" customFormat="1" hidden="1" customHeight="1" outlineLevel="2" spans="1:14">
      <c r="A742" s="196" t="s">
        <v>4226</v>
      </c>
      <c r="B742" s="179" t="s">
        <v>3245</v>
      </c>
      <c r="C742" s="196" t="s">
        <v>3246</v>
      </c>
      <c r="D742" s="179" t="s">
        <v>345</v>
      </c>
      <c r="E742" s="196">
        <v>1</v>
      </c>
      <c r="F742" s="196">
        <v>2240</v>
      </c>
      <c r="G742" s="206">
        <f t="shared" si="84"/>
        <v>2240</v>
      </c>
      <c r="H742" s="196"/>
      <c r="I742" s="179" t="s">
        <v>762</v>
      </c>
      <c r="J742" s="166">
        <v>1</v>
      </c>
      <c r="K742" s="44">
        <f t="shared" si="82"/>
        <v>2240</v>
      </c>
      <c r="N742" s="44">
        <f t="shared" si="83"/>
        <v>1</v>
      </c>
    </row>
    <row r="743" s="44" customFormat="1" hidden="1" customHeight="1" outlineLevel="2" spans="1:14">
      <c r="A743" s="196" t="s">
        <v>4227</v>
      </c>
      <c r="B743" s="179" t="s">
        <v>3607</v>
      </c>
      <c r="C743" s="196" t="s">
        <v>3590</v>
      </c>
      <c r="D743" s="179" t="s">
        <v>345</v>
      </c>
      <c r="E743" s="196">
        <v>1</v>
      </c>
      <c r="F743" s="196">
        <v>7440</v>
      </c>
      <c r="G743" s="206">
        <f t="shared" si="84"/>
        <v>7440</v>
      </c>
      <c r="H743" s="196"/>
      <c r="I743" s="179" t="s">
        <v>762</v>
      </c>
      <c r="J743" s="166">
        <f xml:space="preserve">ROUND(E743/1200*600,0)</f>
        <v>1</v>
      </c>
      <c r="K743" s="44">
        <f t="shared" si="82"/>
        <v>7440</v>
      </c>
      <c r="N743" s="44">
        <f t="shared" si="83"/>
        <v>1</v>
      </c>
    </row>
    <row r="744" s="44" customFormat="1" hidden="1" customHeight="1" outlineLevel="2" spans="1:14">
      <c r="A744" s="196" t="s">
        <v>4228</v>
      </c>
      <c r="B744" s="179" t="s">
        <v>3588</v>
      </c>
      <c r="C744" s="196" t="s">
        <v>3603</v>
      </c>
      <c r="D744" s="179" t="s">
        <v>345</v>
      </c>
      <c r="E744" s="196">
        <v>1</v>
      </c>
      <c r="F744" s="196">
        <v>5600</v>
      </c>
      <c r="G744" s="206">
        <f t="shared" si="84"/>
        <v>5600</v>
      </c>
      <c r="H744" s="196"/>
      <c r="I744" s="179" t="s">
        <v>762</v>
      </c>
      <c r="J744" s="166">
        <v>1</v>
      </c>
      <c r="K744" s="44">
        <f t="shared" si="82"/>
        <v>5600</v>
      </c>
      <c r="N744" s="44">
        <f t="shared" si="83"/>
        <v>1</v>
      </c>
    </row>
    <row r="745" s="44" customFormat="1" hidden="1" customHeight="1" outlineLevel="2" spans="1:14">
      <c r="A745" s="196" t="s">
        <v>4229</v>
      </c>
      <c r="B745" s="179" t="s">
        <v>3567</v>
      </c>
      <c r="C745" s="196" t="s">
        <v>3568</v>
      </c>
      <c r="D745" s="179" t="s">
        <v>345</v>
      </c>
      <c r="E745" s="196">
        <v>1</v>
      </c>
      <c r="F745" s="196">
        <v>3840</v>
      </c>
      <c r="G745" s="206">
        <f t="shared" si="84"/>
        <v>3840</v>
      </c>
      <c r="H745" s="196"/>
      <c r="I745" s="179" t="s">
        <v>762</v>
      </c>
      <c r="J745" s="166">
        <f xml:space="preserve">ROUND(E745/1200*600,0)</f>
        <v>1</v>
      </c>
      <c r="K745" s="44">
        <f t="shared" si="82"/>
        <v>3840</v>
      </c>
      <c r="N745" s="44">
        <f t="shared" si="83"/>
        <v>1</v>
      </c>
    </row>
    <row r="746" s="44" customFormat="1" hidden="1" customHeight="1" outlineLevel="2" spans="1:14">
      <c r="A746" s="196" t="s">
        <v>4230</v>
      </c>
      <c r="B746" s="179" t="s">
        <v>3588</v>
      </c>
      <c r="C746" s="196" t="s">
        <v>3598</v>
      </c>
      <c r="D746" s="179" t="s">
        <v>345</v>
      </c>
      <c r="E746" s="196">
        <v>1</v>
      </c>
      <c r="F746" s="196">
        <v>5280</v>
      </c>
      <c r="G746" s="206">
        <f t="shared" si="84"/>
        <v>5280</v>
      </c>
      <c r="H746" s="196"/>
      <c r="I746" s="179" t="s">
        <v>762</v>
      </c>
      <c r="J746" s="166">
        <f xml:space="preserve">ROUND(E746/1200*600,0)</f>
        <v>1</v>
      </c>
      <c r="K746" s="44">
        <f t="shared" si="82"/>
        <v>5280</v>
      </c>
      <c r="N746" s="44">
        <f t="shared" si="83"/>
        <v>1</v>
      </c>
    </row>
    <row r="747" s="44" customFormat="1" hidden="1" customHeight="1" outlineLevel="2" spans="1:14">
      <c r="A747" s="196" t="s">
        <v>4231</v>
      </c>
      <c r="B747" s="179" t="s">
        <v>4154</v>
      </c>
      <c r="C747" s="196" t="s">
        <v>3697</v>
      </c>
      <c r="D747" s="179" t="s">
        <v>4092</v>
      </c>
      <c r="E747" s="196">
        <v>5</v>
      </c>
      <c r="F747" s="196">
        <v>480</v>
      </c>
      <c r="G747" s="206">
        <f t="shared" si="84"/>
        <v>2400</v>
      </c>
      <c r="H747" s="196"/>
      <c r="I747" s="179" t="s">
        <v>762</v>
      </c>
      <c r="J747" s="166">
        <f xml:space="preserve">ROUND(E747/1200*600,0)</f>
        <v>3</v>
      </c>
      <c r="K747" s="44">
        <f t="shared" si="82"/>
        <v>1440</v>
      </c>
      <c r="N747" s="44">
        <f t="shared" si="83"/>
        <v>3</v>
      </c>
    </row>
    <row r="748" s="44" customFormat="1" hidden="1" customHeight="1" outlineLevel="2" spans="1:14">
      <c r="A748" s="196" t="s">
        <v>4232</v>
      </c>
      <c r="B748" s="179" t="s">
        <v>3688</v>
      </c>
      <c r="C748" s="196" t="s">
        <v>3689</v>
      </c>
      <c r="D748" s="179" t="s">
        <v>4092</v>
      </c>
      <c r="E748" s="196">
        <v>2</v>
      </c>
      <c r="F748" s="196">
        <v>540</v>
      </c>
      <c r="G748" s="206">
        <f t="shared" si="84"/>
        <v>1080</v>
      </c>
      <c r="H748" s="196"/>
      <c r="I748" s="179" t="s">
        <v>762</v>
      </c>
      <c r="J748" s="166">
        <f xml:space="preserve">ROUND(E748/1200*600,0)</f>
        <v>1</v>
      </c>
      <c r="K748" s="44">
        <f t="shared" si="82"/>
        <v>540</v>
      </c>
      <c r="N748" s="44">
        <f t="shared" si="83"/>
        <v>1</v>
      </c>
    </row>
    <row r="749" s="44" customFormat="1" hidden="1" customHeight="1" outlineLevel="2" spans="1:14">
      <c r="A749" s="196" t="s">
        <v>4233</v>
      </c>
      <c r="B749" s="179" t="s">
        <v>3448</v>
      </c>
      <c r="C749" s="196" t="s">
        <v>3449</v>
      </c>
      <c r="D749" s="179" t="s">
        <v>345</v>
      </c>
      <c r="E749" s="196">
        <v>1</v>
      </c>
      <c r="F749" s="196">
        <v>4500</v>
      </c>
      <c r="G749" s="206">
        <f t="shared" si="84"/>
        <v>4500</v>
      </c>
      <c r="H749" s="196"/>
      <c r="I749" s="196"/>
      <c r="J749" s="166">
        <f xml:space="preserve">ROUND(E749/1200*600,0)</f>
        <v>1</v>
      </c>
      <c r="K749" s="44">
        <f t="shared" si="82"/>
        <v>4500</v>
      </c>
      <c r="N749" s="44">
        <f t="shared" si="83"/>
        <v>1</v>
      </c>
    </row>
    <row r="750" s="44" customFormat="1" hidden="1" customHeight="1" outlineLevel="2" spans="1:14">
      <c r="A750" s="196" t="s">
        <v>4234</v>
      </c>
      <c r="B750" s="179" t="s">
        <v>3882</v>
      </c>
      <c r="C750" s="266" t="s">
        <v>4317</v>
      </c>
      <c r="D750" s="179" t="s">
        <v>345</v>
      </c>
      <c r="E750" s="196">
        <v>1</v>
      </c>
      <c r="F750" s="196">
        <v>2000</v>
      </c>
      <c r="G750" s="206">
        <f t="shared" si="84"/>
        <v>2000</v>
      </c>
      <c r="H750" s="196"/>
      <c r="I750" s="196"/>
      <c r="J750" s="166">
        <v>1</v>
      </c>
      <c r="K750" s="44">
        <f t="shared" si="82"/>
        <v>2000</v>
      </c>
      <c r="N750" s="44">
        <f t="shared" si="83"/>
        <v>1</v>
      </c>
    </row>
    <row r="751" s="761" customFormat="1" hidden="1" customHeight="1" outlineLevel="2" spans="1:14">
      <c r="A751" s="142"/>
      <c r="B751" s="142" t="s">
        <v>4794</v>
      </c>
      <c r="C751" s="142"/>
      <c r="D751" s="142"/>
      <c r="E751" s="142">
        <v>0</v>
      </c>
      <c r="F751" s="142"/>
      <c r="G751" s="206"/>
      <c r="H751" s="142"/>
      <c r="I751" s="142"/>
      <c r="J751" s="166">
        <f xml:space="preserve">ROUND(E751/1200*600,0)</f>
        <v>0</v>
      </c>
      <c r="K751" s="44">
        <f t="shared" si="82"/>
        <v>0</v>
      </c>
      <c r="N751" s="44">
        <f t="shared" si="83"/>
        <v>0</v>
      </c>
    </row>
    <row r="752" s="44" customFormat="1" hidden="1" customHeight="1" outlineLevel="2" spans="1:14">
      <c r="A752" s="196" t="s">
        <v>4247</v>
      </c>
      <c r="B752" s="179" t="s">
        <v>3390</v>
      </c>
      <c r="C752" s="196" t="s">
        <v>3391</v>
      </c>
      <c r="D752" s="179" t="s">
        <v>345</v>
      </c>
      <c r="E752" s="196">
        <v>1</v>
      </c>
      <c r="F752" s="196">
        <v>2700</v>
      </c>
      <c r="G752" s="206">
        <f xml:space="preserve">E752*F752</f>
        <v>2700</v>
      </c>
      <c r="H752" s="196"/>
      <c r="I752" s="179" t="s">
        <v>762</v>
      </c>
      <c r="J752" s="166">
        <f xml:space="preserve">ROUND(E752/1200*600,0)</f>
        <v>1</v>
      </c>
      <c r="K752" s="44">
        <f t="shared" si="82"/>
        <v>2700</v>
      </c>
      <c r="N752" s="44">
        <f t="shared" si="83"/>
        <v>1</v>
      </c>
    </row>
    <row r="753" s="44" customFormat="1" hidden="1" customHeight="1" outlineLevel="2" spans="1:14">
      <c r="A753" s="196" t="s">
        <v>4248</v>
      </c>
      <c r="B753" s="179" t="s">
        <v>3457</v>
      </c>
      <c r="C753" s="196" t="s">
        <v>3458</v>
      </c>
      <c r="D753" s="179" t="s">
        <v>345</v>
      </c>
      <c r="E753" s="196">
        <v>1</v>
      </c>
      <c r="F753" s="196">
        <v>3300</v>
      </c>
      <c r="G753" s="206">
        <f xml:space="preserve">E753*F753</f>
        <v>3300</v>
      </c>
      <c r="H753" s="196"/>
      <c r="I753" s="179" t="s">
        <v>762</v>
      </c>
      <c r="J753" s="166">
        <v>1</v>
      </c>
      <c r="K753" s="44">
        <f t="shared" si="82"/>
        <v>3300</v>
      </c>
      <c r="N753" s="44">
        <f t="shared" si="83"/>
        <v>1</v>
      </c>
    </row>
    <row r="754" s="44" customFormat="1" hidden="1" customHeight="1" outlineLevel="2" spans="1:14">
      <c r="A754" s="196" t="s">
        <v>4249</v>
      </c>
      <c r="B754" s="179" t="s">
        <v>3588</v>
      </c>
      <c r="C754" s="196" t="s">
        <v>3598</v>
      </c>
      <c r="D754" s="179" t="s">
        <v>345</v>
      </c>
      <c r="E754" s="196">
        <v>1</v>
      </c>
      <c r="F754" s="196">
        <v>5280</v>
      </c>
      <c r="G754" s="206">
        <f xml:space="preserve">E754*F754</f>
        <v>5280</v>
      </c>
      <c r="H754" s="196"/>
      <c r="I754" s="179" t="s">
        <v>762</v>
      </c>
      <c r="J754" s="166">
        <f t="shared" ref="J754:J766" si="86" xml:space="preserve">ROUND(E754/1200*600,0)</f>
        <v>1</v>
      </c>
      <c r="K754" s="44">
        <f t="shared" si="82"/>
        <v>5280</v>
      </c>
      <c r="N754" s="44">
        <f t="shared" si="83"/>
        <v>1</v>
      </c>
    </row>
    <row r="755" s="44" customFormat="1" hidden="1" customHeight="1" outlineLevel="2" spans="1:14">
      <c r="A755" s="196" t="s">
        <v>4250</v>
      </c>
      <c r="B755" s="179" t="s">
        <v>4154</v>
      </c>
      <c r="C755" s="196" t="s">
        <v>3697</v>
      </c>
      <c r="D755" s="179" t="s">
        <v>4092</v>
      </c>
      <c r="E755" s="196">
        <v>1</v>
      </c>
      <c r="F755" s="196">
        <v>480</v>
      </c>
      <c r="G755" s="206">
        <f xml:space="preserve">E755*F755</f>
        <v>480</v>
      </c>
      <c r="H755" s="196"/>
      <c r="I755" s="179" t="s">
        <v>762</v>
      </c>
      <c r="J755" s="166">
        <f t="shared" si="86"/>
        <v>1</v>
      </c>
      <c r="K755" s="44">
        <f t="shared" si="82"/>
        <v>480</v>
      </c>
      <c r="N755" s="44">
        <f t="shared" si="83"/>
        <v>1</v>
      </c>
    </row>
    <row r="756" s="761" customFormat="1" hidden="1" customHeight="1" outlineLevel="2" spans="1:14">
      <c r="A756" s="142"/>
      <c r="B756" s="142" t="s">
        <v>4795</v>
      </c>
      <c r="C756" s="142"/>
      <c r="D756" s="142"/>
      <c r="E756" s="142">
        <v>0</v>
      </c>
      <c r="F756" s="142"/>
      <c r="G756" s="206"/>
      <c r="H756" s="142"/>
      <c r="I756" s="142"/>
      <c r="J756" s="166">
        <f t="shared" si="86"/>
        <v>0</v>
      </c>
      <c r="K756" s="44">
        <f t="shared" si="82"/>
        <v>0</v>
      </c>
      <c r="N756" s="44">
        <f t="shared" si="83"/>
        <v>0</v>
      </c>
    </row>
    <row r="757" s="44" customFormat="1" hidden="1" customHeight="1" outlineLevel="2" spans="1:14">
      <c r="A757" s="196" t="s">
        <v>4269</v>
      </c>
      <c r="B757" s="179" t="s">
        <v>3688</v>
      </c>
      <c r="C757" s="196" t="s">
        <v>3689</v>
      </c>
      <c r="D757" s="179" t="s">
        <v>345</v>
      </c>
      <c r="E757" s="196">
        <v>1</v>
      </c>
      <c r="F757" s="196">
        <v>540</v>
      </c>
      <c r="G757" s="206">
        <f t="shared" ref="G757:G773" si="87" xml:space="preserve">E757*F757</f>
        <v>540</v>
      </c>
      <c r="H757" s="196"/>
      <c r="I757" s="179" t="s">
        <v>762</v>
      </c>
      <c r="J757" s="166">
        <f t="shared" si="86"/>
        <v>1</v>
      </c>
      <c r="K757" s="44">
        <f t="shared" si="82"/>
        <v>540</v>
      </c>
      <c r="N757" s="44">
        <f t="shared" si="83"/>
        <v>1</v>
      </c>
    </row>
    <row r="758" s="44" customFormat="1" hidden="1" customHeight="1" outlineLevel="2" spans="1:14">
      <c r="A758" s="196" t="s">
        <v>4270</v>
      </c>
      <c r="B758" s="179" t="s">
        <v>3390</v>
      </c>
      <c r="C758" s="196" t="s">
        <v>3391</v>
      </c>
      <c r="D758" s="179" t="s">
        <v>345</v>
      </c>
      <c r="E758" s="196">
        <v>1</v>
      </c>
      <c r="F758" s="196">
        <v>2700</v>
      </c>
      <c r="G758" s="206">
        <f t="shared" si="87"/>
        <v>2700</v>
      </c>
      <c r="H758" s="196"/>
      <c r="I758" s="179" t="s">
        <v>762</v>
      </c>
      <c r="J758" s="166">
        <f t="shared" si="86"/>
        <v>1</v>
      </c>
      <c r="K758" s="44">
        <f t="shared" si="82"/>
        <v>2700</v>
      </c>
      <c r="N758" s="44">
        <f t="shared" si="83"/>
        <v>1</v>
      </c>
    </row>
    <row r="759" s="44" customFormat="1" hidden="1" customHeight="1" outlineLevel="2" spans="1:14">
      <c r="A759" s="196" t="s">
        <v>4271</v>
      </c>
      <c r="B759" s="179" t="s">
        <v>3397</v>
      </c>
      <c r="C759" s="196" t="s">
        <v>3398</v>
      </c>
      <c r="D759" s="179" t="s">
        <v>345</v>
      </c>
      <c r="E759" s="196">
        <v>1</v>
      </c>
      <c r="F759" s="196">
        <v>2700</v>
      </c>
      <c r="G759" s="206">
        <f t="shared" si="87"/>
        <v>2700</v>
      </c>
      <c r="H759" s="196"/>
      <c r="I759" s="179" t="s">
        <v>762</v>
      </c>
      <c r="J759" s="166">
        <f t="shared" si="86"/>
        <v>1</v>
      </c>
      <c r="K759" s="44">
        <f t="shared" si="82"/>
        <v>2700</v>
      </c>
      <c r="N759" s="44">
        <f t="shared" si="83"/>
        <v>1</v>
      </c>
    </row>
    <row r="760" s="44" customFormat="1" hidden="1" customHeight="1" outlineLevel="2" spans="1:14">
      <c r="A760" s="196" t="s">
        <v>4272</v>
      </c>
      <c r="B760" s="179" t="s">
        <v>3450</v>
      </c>
      <c r="C760" s="196" t="s">
        <v>3452</v>
      </c>
      <c r="D760" s="179" t="s">
        <v>345</v>
      </c>
      <c r="E760" s="196">
        <v>1</v>
      </c>
      <c r="F760" s="196">
        <v>2800</v>
      </c>
      <c r="G760" s="206">
        <f t="shared" si="87"/>
        <v>2800</v>
      </c>
      <c r="H760" s="196"/>
      <c r="I760" s="179" t="s">
        <v>762</v>
      </c>
      <c r="J760" s="166">
        <f t="shared" si="86"/>
        <v>1</v>
      </c>
      <c r="K760" s="44">
        <f t="shared" si="82"/>
        <v>2800</v>
      </c>
      <c r="N760" s="44">
        <f t="shared" si="83"/>
        <v>1</v>
      </c>
    </row>
    <row r="761" s="44" customFormat="1" hidden="1" customHeight="1" outlineLevel="2" spans="1:14">
      <c r="A761" s="196" t="s">
        <v>4273</v>
      </c>
      <c r="B761" s="179" t="s">
        <v>3275</v>
      </c>
      <c r="C761" s="196" t="s">
        <v>3276</v>
      </c>
      <c r="D761" s="179" t="s">
        <v>345</v>
      </c>
      <c r="E761" s="196">
        <v>1</v>
      </c>
      <c r="F761" s="196">
        <v>2400</v>
      </c>
      <c r="G761" s="206">
        <f t="shared" si="87"/>
        <v>2400</v>
      </c>
      <c r="H761" s="196"/>
      <c r="I761" s="179" t="s">
        <v>762</v>
      </c>
      <c r="J761" s="166">
        <f t="shared" si="86"/>
        <v>1</v>
      </c>
      <c r="K761" s="44">
        <f t="shared" si="82"/>
        <v>2400</v>
      </c>
      <c r="N761" s="44">
        <f t="shared" si="83"/>
        <v>1</v>
      </c>
    </row>
    <row r="762" s="44" customFormat="1" hidden="1" customHeight="1" outlineLevel="2" spans="1:14">
      <c r="A762" s="196" t="s">
        <v>4274</v>
      </c>
      <c r="B762" s="179" t="s">
        <v>3521</v>
      </c>
      <c r="C762" s="196" t="s">
        <v>3522</v>
      </c>
      <c r="D762" s="179" t="s">
        <v>345</v>
      </c>
      <c r="E762" s="196">
        <v>1</v>
      </c>
      <c r="F762" s="196">
        <v>64900</v>
      </c>
      <c r="G762" s="206">
        <f t="shared" si="87"/>
        <v>64900</v>
      </c>
      <c r="H762" s="196"/>
      <c r="I762" s="179" t="s">
        <v>762</v>
      </c>
      <c r="J762" s="166">
        <f t="shared" si="86"/>
        <v>1</v>
      </c>
      <c r="K762" s="44">
        <f t="shared" si="82"/>
        <v>64900</v>
      </c>
      <c r="N762" s="44">
        <f t="shared" si="83"/>
        <v>1</v>
      </c>
    </row>
    <row r="763" s="44" customFormat="1" hidden="1" customHeight="1" outlineLevel="2" spans="1:14">
      <c r="A763" s="196" t="s">
        <v>4275</v>
      </c>
      <c r="B763" s="179" t="s">
        <v>3438</v>
      </c>
      <c r="C763" s="196" t="s">
        <v>3439</v>
      </c>
      <c r="D763" s="179" t="s">
        <v>345</v>
      </c>
      <c r="E763" s="196">
        <v>1</v>
      </c>
      <c r="F763" s="196">
        <v>2880</v>
      </c>
      <c r="G763" s="206">
        <f t="shared" si="87"/>
        <v>2880</v>
      </c>
      <c r="H763" s="196"/>
      <c r="I763" s="179" t="s">
        <v>762</v>
      </c>
      <c r="J763" s="166">
        <f t="shared" si="86"/>
        <v>1</v>
      </c>
      <c r="K763" s="44">
        <f t="shared" si="82"/>
        <v>2880</v>
      </c>
      <c r="N763" s="44">
        <f t="shared" si="83"/>
        <v>1</v>
      </c>
    </row>
    <row r="764" s="44" customFormat="1" hidden="1" customHeight="1" outlineLevel="2" spans="1:14">
      <c r="A764" s="196" t="s">
        <v>4276</v>
      </c>
      <c r="B764" s="179" t="s">
        <v>3434</v>
      </c>
      <c r="C764" s="196" t="s">
        <v>3435</v>
      </c>
      <c r="D764" s="179" t="s">
        <v>345</v>
      </c>
      <c r="E764" s="196">
        <v>1</v>
      </c>
      <c r="F764" s="196">
        <v>2880</v>
      </c>
      <c r="G764" s="206">
        <f t="shared" si="87"/>
        <v>2880</v>
      </c>
      <c r="H764" s="196"/>
      <c r="I764" s="179" t="s">
        <v>762</v>
      </c>
      <c r="J764" s="166">
        <f t="shared" si="86"/>
        <v>1</v>
      </c>
      <c r="K764" s="44">
        <f t="shared" si="82"/>
        <v>2880</v>
      </c>
      <c r="N764" s="44">
        <f t="shared" si="83"/>
        <v>1</v>
      </c>
    </row>
    <row r="765" s="44" customFormat="1" hidden="1" customHeight="1" outlineLevel="2" spans="1:14">
      <c r="A765" s="196" t="s">
        <v>4277</v>
      </c>
      <c r="B765" s="179" t="s">
        <v>3642</v>
      </c>
      <c r="C765" s="196" t="s">
        <v>3643</v>
      </c>
      <c r="D765" s="179" t="s">
        <v>345</v>
      </c>
      <c r="E765" s="196">
        <v>1</v>
      </c>
      <c r="F765" s="196">
        <v>2520</v>
      </c>
      <c r="G765" s="206">
        <f t="shared" si="87"/>
        <v>2520</v>
      </c>
      <c r="H765" s="196"/>
      <c r="I765" s="179" t="s">
        <v>762</v>
      </c>
      <c r="J765" s="166">
        <f t="shared" si="86"/>
        <v>1</v>
      </c>
      <c r="K765" s="44">
        <f t="shared" si="82"/>
        <v>2520</v>
      </c>
      <c r="N765" s="44">
        <f t="shared" si="83"/>
        <v>1</v>
      </c>
    </row>
    <row r="766" s="44" customFormat="1" hidden="1" customHeight="1" outlineLevel="2" spans="1:14">
      <c r="A766" s="196" t="s">
        <v>4278</v>
      </c>
      <c r="B766" s="179" t="s">
        <v>3290</v>
      </c>
      <c r="C766" s="196" t="s">
        <v>3294</v>
      </c>
      <c r="D766" s="179" t="s">
        <v>345</v>
      </c>
      <c r="E766" s="196">
        <v>1</v>
      </c>
      <c r="F766" s="196">
        <v>3240</v>
      </c>
      <c r="G766" s="206">
        <f t="shared" si="87"/>
        <v>3240</v>
      </c>
      <c r="H766" s="196"/>
      <c r="I766" s="179" t="s">
        <v>762</v>
      </c>
      <c r="J766" s="166">
        <f t="shared" si="86"/>
        <v>1</v>
      </c>
      <c r="K766" s="44">
        <f t="shared" si="82"/>
        <v>3240</v>
      </c>
      <c r="N766" s="44">
        <f t="shared" si="83"/>
        <v>1</v>
      </c>
    </row>
    <row r="767" s="44" customFormat="1" hidden="1" customHeight="1" outlineLevel="2" spans="1:14">
      <c r="A767" s="196" t="s">
        <v>4279</v>
      </c>
      <c r="B767" s="179" t="s">
        <v>3290</v>
      </c>
      <c r="C767" s="196" t="s">
        <v>3293</v>
      </c>
      <c r="D767" s="179" t="s">
        <v>345</v>
      </c>
      <c r="E767" s="196">
        <v>1</v>
      </c>
      <c r="F767" s="196">
        <v>2970</v>
      </c>
      <c r="G767" s="206">
        <f t="shared" si="87"/>
        <v>2970</v>
      </c>
      <c r="H767" s="196"/>
      <c r="I767" s="179" t="s">
        <v>762</v>
      </c>
      <c r="J767" s="166">
        <v>1</v>
      </c>
      <c r="K767" s="44">
        <f t="shared" si="82"/>
        <v>2970</v>
      </c>
      <c r="N767" s="44">
        <f t="shared" si="83"/>
        <v>1</v>
      </c>
    </row>
    <row r="768" s="44" customFormat="1" hidden="1" customHeight="1" outlineLevel="2" spans="1:14">
      <c r="A768" s="196" t="s">
        <v>4280</v>
      </c>
      <c r="B768" s="179" t="s">
        <v>3528</v>
      </c>
      <c r="C768" s="196" t="s">
        <v>3530</v>
      </c>
      <c r="D768" s="179" t="s">
        <v>345</v>
      </c>
      <c r="E768" s="196">
        <v>1</v>
      </c>
      <c r="F768" s="196">
        <v>2560</v>
      </c>
      <c r="G768" s="206">
        <f t="shared" si="87"/>
        <v>2560</v>
      </c>
      <c r="H768" s="196"/>
      <c r="I768" s="179" t="s">
        <v>762</v>
      </c>
      <c r="J768" s="166">
        <f t="shared" ref="J768:J789" si="88" xml:space="preserve">ROUND(E768/1200*600,0)</f>
        <v>1</v>
      </c>
      <c r="K768" s="44">
        <f t="shared" si="82"/>
        <v>2560</v>
      </c>
      <c r="N768" s="44">
        <f t="shared" si="83"/>
        <v>1</v>
      </c>
    </row>
    <row r="769" s="44" customFormat="1" hidden="1" customHeight="1" outlineLevel="2" spans="1:14">
      <c r="A769" s="196" t="s">
        <v>4281</v>
      </c>
      <c r="B769" s="179" t="s">
        <v>3615</v>
      </c>
      <c r="C769" s="196" t="s">
        <v>3616</v>
      </c>
      <c r="D769" s="179" t="s">
        <v>345</v>
      </c>
      <c r="E769" s="196">
        <v>1</v>
      </c>
      <c r="F769" s="196">
        <v>14800</v>
      </c>
      <c r="G769" s="206">
        <f t="shared" si="87"/>
        <v>14800</v>
      </c>
      <c r="H769" s="196"/>
      <c r="I769" s="179" t="s">
        <v>762</v>
      </c>
      <c r="J769" s="166">
        <f t="shared" si="88"/>
        <v>1</v>
      </c>
      <c r="K769" s="44">
        <f t="shared" si="82"/>
        <v>14800</v>
      </c>
      <c r="N769" s="44">
        <f t="shared" si="83"/>
        <v>1</v>
      </c>
    </row>
    <row r="770" s="44" customFormat="1" hidden="1" customHeight="1" outlineLevel="2" spans="1:14">
      <c r="A770" s="196" t="s">
        <v>4282</v>
      </c>
      <c r="B770" s="179" t="s">
        <v>3613</v>
      </c>
      <c r="C770" s="196" t="s">
        <v>3614</v>
      </c>
      <c r="D770" s="179" t="s">
        <v>345</v>
      </c>
      <c r="E770" s="196">
        <v>1</v>
      </c>
      <c r="F770" s="196">
        <v>8000</v>
      </c>
      <c r="G770" s="206">
        <f t="shared" si="87"/>
        <v>8000</v>
      </c>
      <c r="H770" s="196"/>
      <c r="I770" s="179" t="s">
        <v>762</v>
      </c>
      <c r="J770" s="166">
        <f t="shared" si="88"/>
        <v>1</v>
      </c>
      <c r="K770" s="44">
        <f t="shared" si="82"/>
        <v>8000</v>
      </c>
      <c r="N770" s="44">
        <f t="shared" si="83"/>
        <v>1</v>
      </c>
    </row>
    <row r="771" s="44" customFormat="1" hidden="1" customHeight="1" outlineLevel="2" spans="1:14">
      <c r="A771" s="196" t="s">
        <v>4283</v>
      </c>
      <c r="B771" s="179" t="s">
        <v>3569</v>
      </c>
      <c r="C771" s="196" t="s">
        <v>3570</v>
      </c>
      <c r="D771" s="179" t="s">
        <v>345</v>
      </c>
      <c r="E771" s="196">
        <v>1</v>
      </c>
      <c r="F771" s="196">
        <v>8237.5</v>
      </c>
      <c r="G771" s="206">
        <f t="shared" si="87"/>
        <v>8237.5</v>
      </c>
      <c r="H771" s="196"/>
      <c r="I771" s="179" t="s">
        <v>762</v>
      </c>
      <c r="J771" s="166">
        <f t="shared" si="88"/>
        <v>1</v>
      </c>
      <c r="K771" s="44">
        <f t="shared" si="82"/>
        <v>8237.5</v>
      </c>
      <c r="N771" s="44">
        <f t="shared" si="83"/>
        <v>1</v>
      </c>
    </row>
    <row r="772" s="44" customFormat="1" hidden="1" customHeight="1" outlineLevel="2" spans="1:14">
      <c r="A772" s="196" t="s">
        <v>4284</v>
      </c>
      <c r="B772" s="179" t="s">
        <v>4154</v>
      </c>
      <c r="C772" s="196" t="s">
        <v>3697</v>
      </c>
      <c r="D772" s="179" t="s">
        <v>4092</v>
      </c>
      <c r="E772" s="196">
        <v>3</v>
      </c>
      <c r="F772" s="196">
        <v>480</v>
      </c>
      <c r="G772" s="206">
        <f t="shared" si="87"/>
        <v>1440</v>
      </c>
      <c r="H772" s="196"/>
      <c r="I772" s="179" t="s">
        <v>762</v>
      </c>
      <c r="J772" s="166">
        <f t="shared" si="88"/>
        <v>2</v>
      </c>
      <c r="K772" s="44">
        <f t="shared" si="82"/>
        <v>960</v>
      </c>
      <c r="N772" s="44">
        <f t="shared" si="83"/>
        <v>2</v>
      </c>
    </row>
    <row r="773" s="44" customFormat="1" hidden="1" customHeight="1" outlineLevel="2" spans="1:14">
      <c r="A773" s="196" t="s">
        <v>4796</v>
      </c>
      <c r="B773" s="179" t="s">
        <v>3448</v>
      </c>
      <c r="C773" s="196" t="s">
        <v>3449</v>
      </c>
      <c r="D773" s="179" t="s">
        <v>345</v>
      </c>
      <c r="E773" s="196">
        <v>1</v>
      </c>
      <c r="F773" s="196">
        <v>4500</v>
      </c>
      <c r="G773" s="206">
        <f t="shared" si="87"/>
        <v>4500</v>
      </c>
      <c r="H773" s="196"/>
      <c r="I773" s="196"/>
      <c r="J773" s="166">
        <f t="shared" si="88"/>
        <v>1</v>
      </c>
      <c r="K773" s="44">
        <f t="shared" si="82"/>
        <v>4500</v>
      </c>
      <c r="N773" s="44">
        <f t="shared" si="83"/>
        <v>1</v>
      </c>
    </row>
    <row r="774" s="761" customFormat="1" hidden="1" customHeight="1" outlineLevel="2" spans="1:14">
      <c r="A774" s="142"/>
      <c r="B774" s="142" t="s">
        <v>4797</v>
      </c>
      <c r="C774" s="142"/>
      <c r="D774" s="142"/>
      <c r="E774" s="142">
        <v>0</v>
      </c>
      <c r="F774" s="142"/>
      <c r="G774" s="145"/>
      <c r="H774" s="142"/>
      <c r="I774" s="142"/>
      <c r="J774" s="166">
        <f t="shared" si="88"/>
        <v>0</v>
      </c>
      <c r="K774" s="44">
        <f t="shared" si="82"/>
        <v>0</v>
      </c>
      <c r="N774" s="44">
        <f t="shared" si="83"/>
        <v>0</v>
      </c>
    </row>
    <row r="775" s="44" customFormat="1" hidden="1" customHeight="1" outlineLevel="2" spans="1:14">
      <c r="A775" s="196" t="s">
        <v>4286</v>
      </c>
      <c r="B775" s="179" t="s">
        <v>3374</v>
      </c>
      <c r="C775" s="196" t="s">
        <v>3375</v>
      </c>
      <c r="D775" s="179" t="s">
        <v>229</v>
      </c>
      <c r="E775" s="196">
        <v>1</v>
      </c>
      <c r="F775" s="196">
        <v>3000</v>
      </c>
      <c r="G775" s="206">
        <f xml:space="preserve">E775*F775</f>
        <v>3000</v>
      </c>
      <c r="H775" s="179" t="s">
        <v>4798</v>
      </c>
      <c r="I775" s="179" t="s">
        <v>762</v>
      </c>
      <c r="J775" s="166">
        <f t="shared" si="88"/>
        <v>1</v>
      </c>
      <c r="K775" s="44">
        <f t="shared" ref="K775:K838" si="89" xml:space="preserve">J775*F775</f>
        <v>3000</v>
      </c>
      <c r="N775" s="44">
        <f t="shared" ref="N775:N838" si="90" xml:space="preserve">ROUND(J775,0)</f>
        <v>1</v>
      </c>
    </row>
    <row r="776" s="761" customFormat="1" hidden="1" customHeight="1" outlineLevel="2" spans="1:14">
      <c r="A776" s="142"/>
      <c r="B776" s="142" t="s">
        <v>4799</v>
      </c>
      <c r="C776" s="142"/>
      <c r="D776" s="142"/>
      <c r="E776" s="142">
        <v>0</v>
      </c>
      <c r="F776" s="142"/>
      <c r="G776" s="206"/>
      <c r="H776" s="245" t="s">
        <v>4798</v>
      </c>
      <c r="I776" s="142"/>
      <c r="J776" s="166">
        <f t="shared" si="88"/>
        <v>0</v>
      </c>
      <c r="K776" s="44">
        <f t="shared" si="89"/>
        <v>0</v>
      </c>
      <c r="N776" s="44">
        <f t="shared" si="90"/>
        <v>0</v>
      </c>
    </row>
    <row r="777" s="44" customFormat="1" hidden="1" customHeight="1" outlineLevel="2" spans="1:14">
      <c r="A777" s="196" t="s">
        <v>4298</v>
      </c>
      <c r="B777" s="179" t="s">
        <v>3374</v>
      </c>
      <c r="C777" s="196" t="s">
        <v>3375</v>
      </c>
      <c r="D777" s="179" t="s">
        <v>229</v>
      </c>
      <c r="E777" s="196">
        <v>1</v>
      </c>
      <c r="F777" s="196">
        <v>3000</v>
      </c>
      <c r="G777" s="206">
        <f xml:space="preserve">E777*F777</f>
        <v>3000</v>
      </c>
      <c r="H777" s="179" t="s">
        <v>4798</v>
      </c>
      <c r="I777" s="179" t="s">
        <v>762</v>
      </c>
      <c r="J777" s="166">
        <f t="shared" si="88"/>
        <v>1</v>
      </c>
      <c r="K777" s="44">
        <f t="shared" si="89"/>
        <v>3000</v>
      </c>
      <c r="N777" s="44">
        <f t="shared" si="90"/>
        <v>1</v>
      </c>
    </row>
    <row r="778" s="761" customFormat="1" hidden="1" customHeight="1" outlineLevel="2" spans="1:14">
      <c r="A778" s="142"/>
      <c r="B778" s="142" t="s">
        <v>4800</v>
      </c>
      <c r="C778" s="142"/>
      <c r="D778" s="142"/>
      <c r="E778" s="142">
        <v>0</v>
      </c>
      <c r="F778" s="142"/>
      <c r="G778" s="206"/>
      <c r="H778" s="245" t="s">
        <v>4798</v>
      </c>
      <c r="I778" s="142"/>
      <c r="J778" s="166">
        <f t="shared" si="88"/>
        <v>0</v>
      </c>
      <c r="K778" s="44">
        <f t="shared" si="89"/>
        <v>0</v>
      </c>
      <c r="N778" s="44">
        <f t="shared" si="90"/>
        <v>0</v>
      </c>
    </row>
    <row r="779" s="44" customFormat="1" hidden="1" customHeight="1" outlineLevel="2" spans="1:14">
      <c r="A779" s="196" t="s">
        <v>4319</v>
      </c>
      <c r="B779" s="179" t="s">
        <v>3374</v>
      </c>
      <c r="C779" s="196" t="s">
        <v>3375</v>
      </c>
      <c r="D779" s="179" t="s">
        <v>229</v>
      </c>
      <c r="E779" s="196">
        <v>1</v>
      </c>
      <c r="F779" s="196">
        <v>3000</v>
      </c>
      <c r="G779" s="206">
        <f xml:space="preserve">E779*F779</f>
        <v>3000</v>
      </c>
      <c r="H779" s="179" t="s">
        <v>4798</v>
      </c>
      <c r="I779" s="179" t="s">
        <v>762</v>
      </c>
      <c r="J779" s="166">
        <f t="shared" si="88"/>
        <v>1</v>
      </c>
      <c r="K779" s="44">
        <f t="shared" si="89"/>
        <v>3000</v>
      </c>
      <c r="N779" s="44">
        <f t="shared" si="90"/>
        <v>1</v>
      </c>
    </row>
    <row r="780" s="761" customFormat="1" hidden="1" customHeight="1" outlineLevel="2" spans="1:14">
      <c r="A780" s="142" t="s">
        <v>4353</v>
      </c>
      <c r="B780" s="245" t="s">
        <v>4089</v>
      </c>
      <c r="C780" s="142"/>
      <c r="D780" s="142"/>
      <c r="E780" s="142">
        <v>0</v>
      </c>
      <c r="F780" s="142"/>
      <c r="G780" s="206"/>
      <c r="H780" s="142"/>
      <c r="I780" s="142"/>
      <c r="J780" s="166">
        <f t="shared" si="88"/>
        <v>0</v>
      </c>
      <c r="K780" s="44">
        <f t="shared" si="89"/>
        <v>0</v>
      </c>
      <c r="N780" s="44">
        <f t="shared" si="90"/>
        <v>0</v>
      </c>
    </row>
    <row r="781" s="761" customFormat="1" hidden="1" customHeight="1" outlineLevel="2" spans="1:14">
      <c r="A781" s="142"/>
      <c r="B781" s="142" t="s">
        <v>4801</v>
      </c>
      <c r="C781" s="142"/>
      <c r="D781" s="142"/>
      <c r="E781" s="142">
        <v>0</v>
      </c>
      <c r="F781" s="142"/>
      <c r="G781" s="206"/>
      <c r="H781" s="142"/>
      <c r="I781" s="142"/>
      <c r="J781" s="166">
        <f t="shared" si="88"/>
        <v>0</v>
      </c>
      <c r="K781" s="44">
        <f t="shared" si="89"/>
        <v>0</v>
      </c>
      <c r="N781" s="44">
        <f t="shared" si="90"/>
        <v>0</v>
      </c>
    </row>
    <row r="782" s="44" customFormat="1" hidden="1" customHeight="1" outlineLevel="2" spans="1:14">
      <c r="A782" s="196" t="s">
        <v>4356</v>
      </c>
      <c r="B782" s="179" t="s">
        <v>3385</v>
      </c>
      <c r="C782" s="196" t="s">
        <v>3389</v>
      </c>
      <c r="D782" s="179" t="s">
        <v>345</v>
      </c>
      <c r="E782" s="196">
        <v>1</v>
      </c>
      <c r="F782" s="196">
        <v>1200</v>
      </c>
      <c r="G782" s="206">
        <f xml:space="preserve">E782*F782</f>
        <v>1200</v>
      </c>
      <c r="H782" s="179" t="s">
        <v>4802</v>
      </c>
      <c r="I782" s="179" t="s">
        <v>762</v>
      </c>
      <c r="J782" s="166">
        <f t="shared" si="88"/>
        <v>1</v>
      </c>
      <c r="K782" s="44">
        <f t="shared" si="89"/>
        <v>1200</v>
      </c>
      <c r="N782" s="44">
        <f t="shared" si="90"/>
        <v>1</v>
      </c>
    </row>
    <row r="783" s="44" customFormat="1" hidden="1" customHeight="1" outlineLevel="2" spans="1:14">
      <c r="A783" s="196" t="s">
        <v>4357</v>
      </c>
      <c r="B783" s="179" t="s">
        <v>3688</v>
      </c>
      <c r="C783" s="196" t="s">
        <v>3689</v>
      </c>
      <c r="D783" s="179" t="s">
        <v>345</v>
      </c>
      <c r="E783" s="196">
        <v>1</v>
      </c>
      <c r="F783" s="196">
        <v>540</v>
      </c>
      <c r="G783" s="206">
        <f xml:space="preserve">E783*F783</f>
        <v>540</v>
      </c>
      <c r="H783" s="179" t="s">
        <v>4802</v>
      </c>
      <c r="I783" s="179" t="s">
        <v>762</v>
      </c>
      <c r="J783" s="166">
        <f t="shared" si="88"/>
        <v>1</v>
      </c>
      <c r="K783" s="44">
        <f t="shared" si="89"/>
        <v>540</v>
      </c>
      <c r="N783" s="44">
        <f t="shared" si="90"/>
        <v>1</v>
      </c>
    </row>
    <row r="784" s="44" customFormat="1" hidden="1" customHeight="1" outlineLevel="2" spans="1:14">
      <c r="A784" s="196" t="s">
        <v>4358</v>
      </c>
      <c r="B784" s="179" t="s">
        <v>3385</v>
      </c>
      <c r="C784" s="196" t="s">
        <v>3388</v>
      </c>
      <c r="D784" s="179" t="s">
        <v>345</v>
      </c>
      <c r="E784" s="196">
        <v>1</v>
      </c>
      <c r="F784" s="196">
        <v>960</v>
      </c>
      <c r="G784" s="206">
        <f xml:space="preserve">E784*F784</f>
        <v>960</v>
      </c>
      <c r="H784" s="179" t="s">
        <v>4802</v>
      </c>
      <c r="I784" s="179" t="s">
        <v>762</v>
      </c>
      <c r="J784" s="166">
        <f t="shared" si="88"/>
        <v>1</v>
      </c>
      <c r="K784" s="44">
        <f t="shared" si="89"/>
        <v>960</v>
      </c>
      <c r="N784" s="44">
        <f t="shared" si="90"/>
        <v>1</v>
      </c>
    </row>
    <row r="785" s="44" customFormat="1" hidden="1" customHeight="1" outlineLevel="2" spans="1:14">
      <c r="A785" s="196" t="s">
        <v>4359</v>
      </c>
      <c r="B785" s="179" t="s">
        <v>3390</v>
      </c>
      <c r="C785" s="196" t="s">
        <v>3391</v>
      </c>
      <c r="D785" s="179" t="s">
        <v>345</v>
      </c>
      <c r="E785" s="196">
        <v>1</v>
      </c>
      <c r="F785" s="196">
        <v>2700</v>
      </c>
      <c r="G785" s="206">
        <f xml:space="preserve">E785*F785</f>
        <v>2700</v>
      </c>
      <c r="H785" s="179" t="s">
        <v>4802</v>
      </c>
      <c r="I785" s="179" t="s">
        <v>762</v>
      </c>
      <c r="J785" s="166">
        <f t="shared" si="88"/>
        <v>1</v>
      </c>
      <c r="K785" s="44">
        <f t="shared" si="89"/>
        <v>2700</v>
      </c>
      <c r="N785" s="44">
        <f t="shared" si="90"/>
        <v>1</v>
      </c>
    </row>
    <row r="786" s="44" customFormat="1" hidden="1" customHeight="1" outlineLevel="2" spans="1:14">
      <c r="A786" s="196" t="s">
        <v>4360</v>
      </c>
      <c r="B786" s="179" t="s">
        <v>3397</v>
      </c>
      <c r="C786" s="196" t="s">
        <v>3398</v>
      </c>
      <c r="D786" s="179" t="s">
        <v>345</v>
      </c>
      <c r="E786" s="196">
        <v>1</v>
      </c>
      <c r="F786" s="196">
        <v>2700</v>
      </c>
      <c r="G786" s="206">
        <f xml:space="preserve">E786*F786</f>
        <v>2700</v>
      </c>
      <c r="H786" s="179" t="s">
        <v>4802</v>
      </c>
      <c r="I786" s="179" t="s">
        <v>762</v>
      </c>
      <c r="J786" s="166">
        <f t="shared" si="88"/>
        <v>1</v>
      </c>
      <c r="K786" s="44">
        <f t="shared" si="89"/>
        <v>2700</v>
      </c>
      <c r="N786" s="44">
        <f t="shared" si="90"/>
        <v>1</v>
      </c>
    </row>
    <row r="787" s="761" customFormat="1" hidden="1" customHeight="1" outlineLevel="2" spans="1:14">
      <c r="A787" s="142"/>
      <c r="B787" s="142" t="s">
        <v>4803</v>
      </c>
      <c r="C787" s="142"/>
      <c r="D787" s="142"/>
      <c r="E787" s="142">
        <v>0</v>
      </c>
      <c r="F787" s="142"/>
      <c r="G787" s="206"/>
      <c r="H787" s="245" t="s">
        <v>4802</v>
      </c>
      <c r="I787" s="142"/>
      <c r="J787" s="166">
        <f t="shared" si="88"/>
        <v>0</v>
      </c>
      <c r="K787" s="44">
        <f t="shared" si="89"/>
        <v>0</v>
      </c>
      <c r="N787" s="44">
        <f t="shared" si="90"/>
        <v>0</v>
      </c>
    </row>
    <row r="788" s="44" customFormat="1" hidden="1" customHeight="1" outlineLevel="2" spans="1:14">
      <c r="A788" s="196" t="s">
        <v>4385</v>
      </c>
      <c r="B788" s="179" t="s">
        <v>3688</v>
      </c>
      <c r="C788" s="196" t="s">
        <v>3689</v>
      </c>
      <c r="D788" s="179" t="s">
        <v>345</v>
      </c>
      <c r="E788" s="196">
        <v>1</v>
      </c>
      <c r="F788" s="196">
        <v>540</v>
      </c>
      <c r="G788" s="206">
        <f xml:space="preserve">E788*F788</f>
        <v>540</v>
      </c>
      <c r="H788" s="179" t="s">
        <v>4802</v>
      </c>
      <c r="I788" s="179" t="s">
        <v>762</v>
      </c>
      <c r="J788" s="166">
        <f t="shared" si="88"/>
        <v>1</v>
      </c>
      <c r="K788" s="44">
        <f t="shared" si="89"/>
        <v>540</v>
      </c>
      <c r="N788" s="44">
        <f t="shared" si="90"/>
        <v>1</v>
      </c>
    </row>
    <row r="789" s="44" customFormat="1" hidden="1" customHeight="1" outlineLevel="2" spans="1:14">
      <c r="A789" s="196" t="s">
        <v>4386</v>
      </c>
      <c r="B789" s="179" t="s">
        <v>3450</v>
      </c>
      <c r="C789" s="196" t="s">
        <v>3452</v>
      </c>
      <c r="D789" s="179" t="s">
        <v>345</v>
      </c>
      <c r="E789" s="196">
        <v>1</v>
      </c>
      <c r="F789" s="196">
        <v>2800</v>
      </c>
      <c r="G789" s="206">
        <f xml:space="preserve">E789*F789</f>
        <v>2800</v>
      </c>
      <c r="H789" s="179" t="s">
        <v>4802</v>
      </c>
      <c r="I789" s="179" t="s">
        <v>762</v>
      </c>
      <c r="J789" s="166">
        <f t="shared" si="88"/>
        <v>1</v>
      </c>
      <c r="K789" s="44">
        <f t="shared" si="89"/>
        <v>2800</v>
      </c>
      <c r="N789" s="44">
        <f t="shared" si="90"/>
        <v>1</v>
      </c>
    </row>
    <row r="790" s="44" customFormat="1" hidden="1" customHeight="1" outlineLevel="2" spans="1:14">
      <c r="A790" s="196" t="s">
        <v>4387</v>
      </c>
      <c r="B790" s="179" t="s">
        <v>3450</v>
      </c>
      <c r="C790" s="196" t="s">
        <v>3451</v>
      </c>
      <c r="D790" s="179" t="s">
        <v>345</v>
      </c>
      <c r="E790" s="196">
        <v>1</v>
      </c>
      <c r="F790" s="196">
        <v>3200</v>
      </c>
      <c r="G790" s="206">
        <f xml:space="preserve">E790*F790</f>
        <v>3200</v>
      </c>
      <c r="H790" s="179" t="s">
        <v>4802</v>
      </c>
      <c r="I790" s="179" t="s">
        <v>762</v>
      </c>
      <c r="J790" s="166">
        <v>1</v>
      </c>
      <c r="K790" s="44">
        <f t="shared" si="89"/>
        <v>3200</v>
      </c>
      <c r="N790" s="44">
        <f t="shared" si="90"/>
        <v>1</v>
      </c>
    </row>
    <row r="791" s="761" customFormat="1" hidden="1" customHeight="1" outlineLevel="2" spans="1:14">
      <c r="A791" s="142"/>
      <c r="B791" s="142" t="s">
        <v>4804</v>
      </c>
      <c r="C791" s="142"/>
      <c r="D791" s="142"/>
      <c r="E791" s="142">
        <v>0</v>
      </c>
      <c r="F791" s="142"/>
      <c r="G791" s="206"/>
      <c r="H791" s="245" t="s">
        <v>4802</v>
      </c>
      <c r="I791" s="142"/>
      <c r="J791" s="166">
        <f t="shared" ref="J791:J805" si="91" xml:space="preserve">ROUND(E791/1200*600,0)</f>
        <v>0</v>
      </c>
      <c r="K791" s="44">
        <f t="shared" si="89"/>
        <v>0</v>
      </c>
      <c r="N791" s="44">
        <f t="shared" si="90"/>
        <v>0</v>
      </c>
    </row>
    <row r="792" s="44" customFormat="1" hidden="1" customHeight="1" outlineLevel="2" spans="1:14">
      <c r="A792" s="196" t="s">
        <v>4401</v>
      </c>
      <c r="B792" s="179" t="s">
        <v>3450</v>
      </c>
      <c r="C792" s="196" t="s">
        <v>3451</v>
      </c>
      <c r="D792" s="179" t="s">
        <v>345</v>
      </c>
      <c r="E792" s="196">
        <v>1</v>
      </c>
      <c r="F792" s="196">
        <v>3200</v>
      </c>
      <c r="G792" s="206">
        <f xml:space="preserve">E792*F792</f>
        <v>3200</v>
      </c>
      <c r="H792" s="179" t="s">
        <v>4802</v>
      </c>
      <c r="I792" s="179" t="s">
        <v>762</v>
      </c>
      <c r="J792" s="166">
        <f t="shared" si="91"/>
        <v>1</v>
      </c>
      <c r="K792" s="44">
        <f t="shared" si="89"/>
        <v>3200</v>
      </c>
      <c r="N792" s="44">
        <f t="shared" si="90"/>
        <v>1</v>
      </c>
    </row>
    <row r="793" s="44" customFormat="1" hidden="1" customHeight="1" outlineLevel="2" spans="1:14">
      <c r="A793" s="196" t="s">
        <v>4402</v>
      </c>
      <c r="B793" s="179" t="s">
        <v>3450</v>
      </c>
      <c r="C793" s="196" t="s">
        <v>3452</v>
      </c>
      <c r="D793" s="179" t="s">
        <v>345</v>
      </c>
      <c r="E793" s="196">
        <v>1</v>
      </c>
      <c r="F793" s="196">
        <v>2800</v>
      </c>
      <c r="G793" s="206">
        <f xml:space="preserve">E793*F793</f>
        <v>2800</v>
      </c>
      <c r="H793" s="179" t="s">
        <v>4802</v>
      </c>
      <c r="I793" s="179" t="s">
        <v>762</v>
      </c>
      <c r="J793" s="166">
        <f t="shared" si="91"/>
        <v>1</v>
      </c>
      <c r="K793" s="44">
        <f t="shared" si="89"/>
        <v>2800</v>
      </c>
      <c r="N793" s="44">
        <f t="shared" si="90"/>
        <v>1</v>
      </c>
    </row>
    <row r="794" s="44" customFormat="1" hidden="1" customHeight="1" outlineLevel="2" spans="1:14">
      <c r="A794" s="196" t="s">
        <v>4403</v>
      </c>
      <c r="B794" s="179" t="s">
        <v>3450</v>
      </c>
      <c r="C794" s="196" t="s">
        <v>3451</v>
      </c>
      <c r="D794" s="179" t="s">
        <v>345</v>
      </c>
      <c r="E794" s="196">
        <v>1</v>
      </c>
      <c r="F794" s="196">
        <v>3200</v>
      </c>
      <c r="G794" s="206">
        <f xml:space="preserve">E794*F794</f>
        <v>3200</v>
      </c>
      <c r="H794" s="179" t="s">
        <v>4802</v>
      </c>
      <c r="I794" s="179" t="s">
        <v>762</v>
      </c>
      <c r="J794" s="166">
        <f t="shared" si="91"/>
        <v>1</v>
      </c>
      <c r="K794" s="44">
        <f t="shared" si="89"/>
        <v>3200</v>
      </c>
      <c r="N794" s="44">
        <f t="shared" si="90"/>
        <v>1</v>
      </c>
    </row>
    <row r="795" s="44" customFormat="1" hidden="1" customHeight="1" outlineLevel="2" spans="1:14">
      <c r="A795" s="196" t="s">
        <v>4404</v>
      </c>
      <c r="B795" s="179" t="s">
        <v>3450</v>
      </c>
      <c r="C795" s="196" t="s">
        <v>3452</v>
      </c>
      <c r="D795" s="179" t="s">
        <v>345</v>
      </c>
      <c r="E795" s="196">
        <v>1</v>
      </c>
      <c r="F795" s="196">
        <v>2800</v>
      </c>
      <c r="G795" s="206">
        <f xml:space="preserve">E795*F795</f>
        <v>2800</v>
      </c>
      <c r="H795" s="179" t="s">
        <v>4802</v>
      </c>
      <c r="I795" s="179" t="s">
        <v>762</v>
      </c>
      <c r="J795" s="166">
        <f t="shared" si="91"/>
        <v>1</v>
      </c>
      <c r="K795" s="44">
        <f t="shared" si="89"/>
        <v>2800</v>
      </c>
      <c r="N795" s="44">
        <f t="shared" si="90"/>
        <v>1</v>
      </c>
    </row>
    <row r="796" s="761" customFormat="1" hidden="1" customHeight="1" outlineLevel="2" spans="1:14">
      <c r="A796" s="142"/>
      <c r="B796" s="142" t="s">
        <v>4805</v>
      </c>
      <c r="C796" s="142"/>
      <c r="D796" s="142"/>
      <c r="E796" s="142">
        <v>0</v>
      </c>
      <c r="F796" s="142"/>
      <c r="G796" s="206"/>
      <c r="H796" s="245" t="s">
        <v>4802</v>
      </c>
      <c r="I796" s="142"/>
      <c r="J796" s="166">
        <f t="shared" si="91"/>
        <v>0</v>
      </c>
      <c r="K796" s="44">
        <f t="shared" si="89"/>
        <v>0</v>
      </c>
      <c r="N796" s="44">
        <f t="shared" si="90"/>
        <v>0</v>
      </c>
    </row>
    <row r="797" s="44" customFormat="1" hidden="1" customHeight="1" outlineLevel="2" spans="1:14">
      <c r="A797" s="196" t="s">
        <v>4417</v>
      </c>
      <c r="B797" s="179" t="s">
        <v>3688</v>
      </c>
      <c r="C797" s="196" t="s">
        <v>3689</v>
      </c>
      <c r="D797" s="179" t="s">
        <v>345</v>
      </c>
      <c r="E797" s="196">
        <v>1</v>
      </c>
      <c r="F797" s="196">
        <v>540</v>
      </c>
      <c r="G797" s="206">
        <f t="shared" ref="G797:G803" si="92" xml:space="preserve">E797*F797</f>
        <v>540</v>
      </c>
      <c r="H797" s="179" t="s">
        <v>4802</v>
      </c>
      <c r="I797" s="179" t="s">
        <v>762</v>
      </c>
      <c r="J797" s="166">
        <f t="shared" si="91"/>
        <v>1</v>
      </c>
      <c r="K797" s="44">
        <f t="shared" si="89"/>
        <v>540</v>
      </c>
      <c r="N797" s="44">
        <f t="shared" si="90"/>
        <v>1</v>
      </c>
    </row>
    <row r="798" s="44" customFormat="1" hidden="1" customHeight="1" outlineLevel="2" spans="1:14">
      <c r="A798" s="196" t="s">
        <v>4418</v>
      </c>
      <c r="B798" s="179" t="s">
        <v>3692</v>
      </c>
      <c r="C798" s="196" t="s">
        <v>3693</v>
      </c>
      <c r="D798" s="179" t="s">
        <v>345</v>
      </c>
      <c r="E798" s="196">
        <v>1</v>
      </c>
      <c r="F798" s="196">
        <v>4800</v>
      </c>
      <c r="G798" s="206">
        <f t="shared" si="92"/>
        <v>4800</v>
      </c>
      <c r="H798" s="179" t="s">
        <v>4802</v>
      </c>
      <c r="I798" s="179" t="s">
        <v>762</v>
      </c>
      <c r="J798" s="166">
        <f t="shared" si="91"/>
        <v>1</v>
      </c>
      <c r="K798" s="44">
        <f t="shared" si="89"/>
        <v>4800</v>
      </c>
      <c r="N798" s="44">
        <f t="shared" si="90"/>
        <v>1</v>
      </c>
    </row>
    <row r="799" s="44" customFormat="1" hidden="1" customHeight="1" outlineLevel="2" spans="1:14">
      <c r="A799" s="196" t="s">
        <v>4419</v>
      </c>
      <c r="B799" s="179" t="s">
        <v>3528</v>
      </c>
      <c r="C799" s="196" t="s">
        <v>3537</v>
      </c>
      <c r="D799" s="179" t="s">
        <v>345</v>
      </c>
      <c r="E799" s="196">
        <v>1</v>
      </c>
      <c r="F799" s="196">
        <v>2880</v>
      </c>
      <c r="G799" s="206">
        <f t="shared" si="92"/>
        <v>2880</v>
      </c>
      <c r="H799" s="179" t="s">
        <v>4802</v>
      </c>
      <c r="I799" s="179" t="s">
        <v>762</v>
      </c>
      <c r="J799" s="166">
        <f t="shared" si="91"/>
        <v>1</v>
      </c>
      <c r="K799" s="44">
        <f t="shared" si="89"/>
        <v>2880</v>
      </c>
      <c r="N799" s="44">
        <f t="shared" si="90"/>
        <v>1</v>
      </c>
    </row>
    <row r="800" s="44" customFormat="1" hidden="1" customHeight="1" outlineLevel="2" spans="1:14">
      <c r="A800" s="196" t="s">
        <v>4420</v>
      </c>
      <c r="B800" s="179" t="s">
        <v>3295</v>
      </c>
      <c r="C800" s="196" t="s">
        <v>3299</v>
      </c>
      <c r="D800" s="179" t="s">
        <v>345</v>
      </c>
      <c r="E800" s="196">
        <v>1</v>
      </c>
      <c r="F800" s="196">
        <v>2430</v>
      </c>
      <c r="G800" s="206">
        <f t="shared" si="92"/>
        <v>2430</v>
      </c>
      <c r="H800" s="179" t="s">
        <v>4802</v>
      </c>
      <c r="I800" s="179" t="s">
        <v>762</v>
      </c>
      <c r="J800" s="166">
        <f t="shared" si="91"/>
        <v>1</v>
      </c>
      <c r="K800" s="44">
        <f t="shared" si="89"/>
        <v>2430</v>
      </c>
      <c r="N800" s="44">
        <f t="shared" si="90"/>
        <v>1</v>
      </c>
    </row>
    <row r="801" s="44" customFormat="1" hidden="1" customHeight="1" outlineLevel="2" spans="1:14">
      <c r="A801" s="196" t="s">
        <v>4421</v>
      </c>
      <c r="B801" s="179" t="s">
        <v>3390</v>
      </c>
      <c r="C801" s="196" t="s">
        <v>3391</v>
      </c>
      <c r="D801" s="179" t="s">
        <v>345</v>
      </c>
      <c r="E801" s="196">
        <v>1</v>
      </c>
      <c r="F801" s="196">
        <v>2700</v>
      </c>
      <c r="G801" s="206">
        <f t="shared" si="92"/>
        <v>2700</v>
      </c>
      <c r="H801" s="179" t="s">
        <v>4802</v>
      </c>
      <c r="I801" s="179" t="s">
        <v>762</v>
      </c>
      <c r="J801" s="166">
        <f t="shared" si="91"/>
        <v>1</v>
      </c>
      <c r="K801" s="44">
        <f t="shared" si="89"/>
        <v>2700</v>
      </c>
      <c r="N801" s="44">
        <f t="shared" si="90"/>
        <v>1</v>
      </c>
    </row>
    <row r="802" s="44" customFormat="1" hidden="1" customHeight="1" outlineLevel="2" spans="1:14">
      <c r="A802" s="196" t="s">
        <v>4422</v>
      </c>
      <c r="B802" s="179" t="s">
        <v>3397</v>
      </c>
      <c r="C802" s="196" t="s">
        <v>3398</v>
      </c>
      <c r="D802" s="179" t="s">
        <v>345</v>
      </c>
      <c r="E802" s="196">
        <v>1</v>
      </c>
      <c r="F802" s="196">
        <v>2700</v>
      </c>
      <c r="G802" s="206">
        <f t="shared" si="92"/>
        <v>2700</v>
      </c>
      <c r="H802" s="179" t="s">
        <v>4802</v>
      </c>
      <c r="I802" s="179" t="s">
        <v>762</v>
      </c>
      <c r="J802" s="166">
        <f t="shared" si="91"/>
        <v>1</v>
      </c>
      <c r="K802" s="44">
        <f t="shared" si="89"/>
        <v>2700</v>
      </c>
      <c r="N802" s="44">
        <f t="shared" si="90"/>
        <v>1</v>
      </c>
    </row>
    <row r="803" s="44" customFormat="1" hidden="1" customHeight="1" outlineLevel="2" spans="1:14">
      <c r="A803" s="196" t="s">
        <v>4423</v>
      </c>
      <c r="B803" s="179" t="s">
        <v>4154</v>
      </c>
      <c r="C803" s="196" t="s">
        <v>3697</v>
      </c>
      <c r="D803" s="179" t="s">
        <v>4092</v>
      </c>
      <c r="E803" s="196">
        <v>1</v>
      </c>
      <c r="F803" s="196">
        <v>480</v>
      </c>
      <c r="G803" s="206">
        <f t="shared" si="92"/>
        <v>480</v>
      </c>
      <c r="H803" s="179" t="s">
        <v>4802</v>
      </c>
      <c r="I803" s="179" t="s">
        <v>762</v>
      </c>
      <c r="J803" s="166">
        <f t="shared" si="91"/>
        <v>1</v>
      </c>
      <c r="K803" s="44">
        <f t="shared" si="89"/>
        <v>480</v>
      </c>
      <c r="N803" s="44">
        <f t="shared" si="90"/>
        <v>1</v>
      </c>
    </row>
    <row r="804" s="761" customFormat="1" hidden="1" customHeight="1" outlineLevel="2" spans="1:14">
      <c r="A804" s="142"/>
      <c r="B804" s="142" t="s">
        <v>4806</v>
      </c>
      <c r="C804" s="142"/>
      <c r="D804" s="142"/>
      <c r="E804" s="142">
        <v>0</v>
      </c>
      <c r="F804" s="142"/>
      <c r="G804" s="206"/>
      <c r="H804" s="245" t="s">
        <v>4802</v>
      </c>
      <c r="I804" s="142"/>
      <c r="J804" s="166">
        <f t="shared" si="91"/>
        <v>0</v>
      </c>
      <c r="K804" s="44">
        <f t="shared" si="89"/>
        <v>0</v>
      </c>
      <c r="N804" s="44">
        <f t="shared" si="90"/>
        <v>0</v>
      </c>
    </row>
    <row r="805" s="44" customFormat="1" hidden="1" customHeight="1" outlineLevel="2" spans="1:14">
      <c r="A805" s="196" t="s">
        <v>4807</v>
      </c>
      <c r="B805" s="179" t="s">
        <v>3688</v>
      </c>
      <c r="C805" s="196" t="s">
        <v>3689</v>
      </c>
      <c r="D805" s="179" t="s">
        <v>345</v>
      </c>
      <c r="E805" s="196">
        <v>1</v>
      </c>
      <c r="F805" s="196">
        <v>540</v>
      </c>
      <c r="G805" s="206">
        <f t="shared" ref="G805:G828" si="93" xml:space="preserve">E805*F805</f>
        <v>540</v>
      </c>
      <c r="H805" s="179" t="s">
        <v>4802</v>
      </c>
      <c r="I805" s="179" t="s">
        <v>762</v>
      </c>
      <c r="J805" s="166">
        <f t="shared" si="91"/>
        <v>1</v>
      </c>
      <c r="K805" s="44">
        <f t="shared" si="89"/>
        <v>540</v>
      </c>
      <c r="N805" s="44">
        <f t="shared" si="90"/>
        <v>1</v>
      </c>
    </row>
    <row r="806" s="44" customFormat="1" hidden="1" customHeight="1" outlineLevel="2" spans="1:14">
      <c r="A806" s="196" t="s">
        <v>4808</v>
      </c>
      <c r="B806" s="179" t="s">
        <v>3290</v>
      </c>
      <c r="C806" s="196" t="s">
        <v>3293</v>
      </c>
      <c r="D806" s="179" t="s">
        <v>345</v>
      </c>
      <c r="E806" s="196">
        <v>1</v>
      </c>
      <c r="F806" s="196">
        <v>2970</v>
      </c>
      <c r="G806" s="206">
        <f t="shared" si="93"/>
        <v>2970</v>
      </c>
      <c r="H806" s="179" t="s">
        <v>4802</v>
      </c>
      <c r="I806" s="179" t="s">
        <v>762</v>
      </c>
      <c r="J806" s="166">
        <v>1</v>
      </c>
      <c r="K806" s="44">
        <f t="shared" si="89"/>
        <v>2970</v>
      </c>
      <c r="N806" s="44">
        <f t="shared" si="90"/>
        <v>1</v>
      </c>
    </row>
    <row r="807" s="44" customFormat="1" hidden="1" customHeight="1" outlineLevel="2" spans="1:14">
      <c r="A807" s="196" t="s">
        <v>4809</v>
      </c>
      <c r="B807" s="179" t="s">
        <v>3397</v>
      </c>
      <c r="C807" s="196" t="s">
        <v>3398</v>
      </c>
      <c r="D807" s="179" t="s">
        <v>345</v>
      </c>
      <c r="E807" s="196">
        <v>1</v>
      </c>
      <c r="F807" s="196">
        <v>2700</v>
      </c>
      <c r="G807" s="206">
        <f t="shared" si="93"/>
        <v>2700</v>
      </c>
      <c r="H807" s="179" t="s">
        <v>4802</v>
      </c>
      <c r="I807" s="179" t="s">
        <v>762</v>
      </c>
      <c r="J807" s="166">
        <f t="shared" ref="J807:J838" si="94" xml:space="preserve">ROUND(E807/1200*600,0)</f>
        <v>1</v>
      </c>
      <c r="K807" s="44">
        <f t="shared" si="89"/>
        <v>2700</v>
      </c>
      <c r="N807" s="44">
        <f t="shared" si="90"/>
        <v>1</v>
      </c>
    </row>
    <row r="808" s="44" customFormat="1" hidden="1" customHeight="1" outlineLevel="2" spans="1:14">
      <c r="A808" s="196" t="s">
        <v>4810</v>
      </c>
      <c r="B808" s="179" t="s">
        <v>3390</v>
      </c>
      <c r="C808" s="196" t="s">
        <v>3391</v>
      </c>
      <c r="D808" s="179" t="s">
        <v>345</v>
      </c>
      <c r="E808" s="196">
        <v>1</v>
      </c>
      <c r="F808" s="196">
        <v>2700</v>
      </c>
      <c r="G808" s="206">
        <f t="shared" si="93"/>
        <v>2700</v>
      </c>
      <c r="H808" s="179" t="s">
        <v>4802</v>
      </c>
      <c r="I808" s="179" t="s">
        <v>762</v>
      </c>
      <c r="J808" s="166">
        <f t="shared" si="94"/>
        <v>1</v>
      </c>
      <c r="K808" s="44">
        <f t="shared" si="89"/>
        <v>2700</v>
      </c>
      <c r="N808" s="44">
        <f t="shared" si="90"/>
        <v>1</v>
      </c>
    </row>
    <row r="809" s="44" customFormat="1" hidden="1" customHeight="1" outlineLevel="2" spans="1:14">
      <c r="A809" s="196" t="s">
        <v>4811</v>
      </c>
      <c r="B809" s="179" t="s">
        <v>3528</v>
      </c>
      <c r="C809" s="196" t="s">
        <v>3535</v>
      </c>
      <c r="D809" s="179" t="s">
        <v>345</v>
      </c>
      <c r="E809" s="196">
        <v>1</v>
      </c>
      <c r="F809" s="196">
        <v>2720</v>
      </c>
      <c r="G809" s="206">
        <f t="shared" si="93"/>
        <v>2720</v>
      </c>
      <c r="H809" s="179" t="s">
        <v>4802</v>
      </c>
      <c r="I809" s="179" t="s">
        <v>762</v>
      </c>
      <c r="J809" s="166">
        <f t="shared" si="94"/>
        <v>1</v>
      </c>
      <c r="K809" s="44">
        <f t="shared" si="89"/>
        <v>2720</v>
      </c>
      <c r="N809" s="44">
        <f t="shared" si="90"/>
        <v>1</v>
      </c>
    </row>
    <row r="810" s="44" customFormat="1" hidden="1" customHeight="1" outlineLevel="2" spans="1:14">
      <c r="A810" s="196" t="s">
        <v>4812</v>
      </c>
      <c r="B810" s="179" t="s">
        <v>3411</v>
      </c>
      <c r="C810" s="196" t="s">
        <v>3412</v>
      </c>
      <c r="D810" s="179" t="s">
        <v>345</v>
      </c>
      <c r="E810" s="196">
        <v>1</v>
      </c>
      <c r="F810" s="196">
        <v>1200</v>
      </c>
      <c r="G810" s="206">
        <f t="shared" si="93"/>
        <v>1200</v>
      </c>
      <c r="H810" s="179" t="s">
        <v>4802</v>
      </c>
      <c r="I810" s="179" t="s">
        <v>762</v>
      </c>
      <c r="J810" s="166">
        <f t="shared" si="94"/>
        <v>1</v>
      </c>
      <c r="K810" s="44">
        <f t="shared" si="89"/>
        <v>1200</v>
      </c>
      <c r="N810" s="44">
        <f t="shared" si="90"/>
        <v>1</v>
      </c>
    </row>
    <row r="811" s="44" customFormat="1" hidden="1" customHeight="1" outlineLevel="2" spans="1:14">
      <c r="A811" s="196" t="s">
        <v>4813</v>
      </c>
      <c r="B811" s="179" t="s">
        <v>3528</v>
      </c>
      <c r="C811" s="196" t="s">
        <v>3542</v>
      </c>
      <c r="D811" s="179" t="s">
        <v>345</v>
      </c>
      <c r="E811" s="196">
        <v>1</v>
      </c>
      <c r="F811" s="196">
        <v>3200</v>
      </c>
      <c r="G811" s="206">
        <f t="shared" si="93"/>
        <v>3200</v>
      </c>
      <c r="H811" s="179" t="s">
        <v>4802</v>
      </c>
      <c r="I811" s="179" t="s">
        <v>762</v>
      </c>
      <c r="J811" s="166">
        <f t="shared" si="94"/>
        <v>1</v>
      </c>
      <c r="K811" s="44">
        <f t="shared" si="89"/>
        <v>3200</v>
      </c>
      <c r="N811" s="44">
        <f t="shared" si="90"/>
        <v>1</v>
      </c>
    </row>
    <row r="812" s="44" customFormat="1" hidden="1" customHeight="1" outlineLevel="2" spans="1:14">
      <c r="A812" s="196" t="s">
        <v>4814</v>
      </c>
      <c r="B812" s="179" t="s">
        <v>3310</v>
      </c>
      <c r="C812" s="196" t="s">
        <v>3298</v>
      </c>
      <c r="D812" s="179" t="s">
        <v>345</v>
      </c>
      <c r="E812" s="196">
        <v>1</v>
      </c>
      <c r="F812" s="196">
        <v>3330</v>
      </c>
      <c r="G812" s="206">
        <f t="shared" si="93"/>
        <v>3330</v>
      </c>
      <c r="H812" s="179" t="s">
        <v>4802</v>
      </c>
      <c r="I812" s="179" t="s">
        <v>762</v>
      </c>
      <c r="J812" s="166">
        <f t="shared" si="94"/>
        <v>1</v>
      </c>
      <c r="K812" s="44">
        <f t="shared" si="89"/>
        <v>3330</v>
      </c>
      <c r="N812" s="44">
        <f t="shared" si="90"/>
        <v>1</v>
      </c>
    </row>
    <row r="813" s="44" customFormat="1" hidden="1" customHeight="1" outlineLevel="2" spans="1:14">
      <c r="A813" s="196" t="s">
        <v>4815</v>
      </c>
      <c r="B813" s="179" t="s">
        <v>3528</v>
      </c>
      <c r="C813" s="196" t="s">
        <v>3564</v>
      </c>
      <c r="D813" s="179" t="s">
        <v>345</v>
      </c>
      <c r="E813" s="196">
        <v>1</v>
      </c>
      <c r="F813" s="196">
        <v>2400</v>
      </c>
      <c r="G813" s="206">
        <f t="shared" si="93"/>
        <v>2400</v>
      </c>
      <c r="H813" s="179" t="s">
        <v>4802</v>
      </c>
      <c r="I813" s="179" t="s">
        <v>762</v>
      </c>
      <c r="J813" s="166">
        <f t="shared" si="94"/>
        <v>1</v>
      </c>
      <c r="K813" s="44">
        <f t="shared" si="89"/>
        <v>2400</v>
      </c>
      <c r="N813" s="44">
        <f t="shared" si="90"/>
        <v>1</v>
      </c>
    </row>
    <row r="814" s="44" customFormat="1" hidden="1" customHeight="1" outlineLevel="2" spans="1:14">
      <c r="A814" s="196" t="s">
        <v>4816</v>
      </c>
      <c r="B814" s="179" t="s">
        <v>3528</v>
      </c>
      <c r="C814" s="196" t="s">
        <v>3555</v>
      </c>
      <c r="D814" s="179" t="s">
        <v>345</v>
      </c>
      <c r="E814" s="196">
        <v>1</v>
      </c>
      <c r="F814" s="196">
        <v>2120</v>
      </c>
      <c r="G814" s="206">
        <f t="shared" si="93"/>
        <v>2120</v>
      </c>
      <c r="H814" s="179" t="s">
        <v>4802</v>
      </c>
      <c r="I814" s="179" t="s">
        <v>762</v>
      </c>
      <c r="J814" s="166">
        <f t="shared" si="94"/>
        <v>1</v>
      </c>
      <c r="K814" s="44">
        <f t="shared" si="89"/>
        <v>2120</v>
      </c>
      <c r="N814" s="44">
        <f t="shared" si="90"/>
        <v>1</v>
      </c>
    </row>
    <row r="815" s="44" customFormat="1" hidden="1" customHeight="1" outlineLevel="2" spans="1:14">
      <c r="A815" s="196" t="s">
        <v>4817</v>
      </c>
      <c r="B815" s="179" t="s">
        <v>3692</v>
      </c>
      <c r="C815" s="196" t="s">
        <v>3693</v>
      </c>
      <c r="D815" s="179" t="s">
        <v>345</v>
      </c>
      <c r="E815" s="196">
        <v>1</v>
      </c>
      <c r="F815" s="196">
        <v>4800</v>
      </c>
      <c r="G815" s="206">
        <f t="shared" si="93"/>
        <v>4800</v>
      </c>
      <c r="H815" s="179" t="s">
        <v>4802</v>
      </c>
      <c r="I815" s="179" t="s">
        <v>762</v>
      </c>
      <c r="J815" s="166">
        <f t="shared" si="94"/>
        <v>1</v>
      </c>
      <c r="K815" s="44">
        <f t="shared" si="89"/>
        <v>4800</v>
      </c>
      <c r="N815" s="44">
        <f t="shared" si="90"/>
        <v>1</v>
      </c>
    </row>
    <row r="816" s="44" customFormat="1" hidden="1" customHeight="1" outlineLevel="2" spans="1:14">
      <c r="A816" s="196" t="s">
        <v>4818</v>
      </c>
      <c r="B816" s="179" t="s">
        <v>4154</v>
      </c>
      <c r="C816" s="196" t="s">
        <v>3697</v>
      </c>
      <c r="D816" s="179" t="s">
        <v>4092</v>
      </c>
      <c r="E816" s="196">
        <v>2</v>
      </c>
      <c r="F816" s="196">
        <v>480</v>
      </c>
      <c r="G816" s="206">
        <f t="shared" si="93"/>
        <v>960</v>
      </c>
      <c r="H816" s="179" t="s">
        <v>4802</v>
      </c>
      <c r="I816" s="179" t="s">
        <v>762</v>
      </c>
      <c r="J816" s="166">
        <f t="shared" si="94"/>
        <v>1</v>
      </c>
      <c r="K816" s="44">
        <f t="shared" si="89"/>
        <v>480</v>
      </c>
      <c r="N816" s="44">
        <f t="shared" si="90"/>
        <v>1</v>
      </c>
    </row>
    <row r="817" s="44" customFormat="1" hidden="1" customHeight="1" outlineLevel="2" spans="1:14">
      <c r="A817" s="196" t="s">
        <v>4819</v>
      </c>
      <c r="B817" s="179" t="s">
        <v>3956</v>
      </c>
      <c r="C817" s="266" t="s">
        <v>4156</v>
      </c>
      <c r="D817" s="179" t="s">
        <v>345</v>
      </c>
      <c r="E817" s="196">
        <v>1</v>
      </c>
      <c r="F817" s="196">
        <v>5000</v>
      </c>
      <c r="G817" s="206">
        <f t="shared" si="93"/>
        <v>5000</v>
      </c>
      <c r="H817" s="196"/>
      <c r="I817" s="196"/>
      <c r="J817" s="166">
        <f t="shared" si="94"/>
        <v>1</v>
      </c>
      <c r="K817" s="44">
        <f t="shared" si="89"/>
        <v>5000</v>
      </c>
      <c r="N817" s="44">
        <f t="shared" si="90"/>
        <v>1</v>
      </c>
    </row>
    <row r="818" s="44" customFormat="1" hidden="1" customHeight="1" outlineLevel="2" spans="1:14">
      <c r="A818" s="196" t="s">
        <v>4820</v>
      </c>
      <c r="B818" s="179" t="s">
        <v>3915</v>
      </c>
      <c r="C818" s="266" t="s">
        <v>330</v>
      </c>
      <c r="D818" s="179" t="s">
        <v>345</v>
      </c>
      <c r="E818" s="196">
        <v>1</v>
      </c>
      <c r="F818" s="196">
        <v>2920</v>
      </c>
      <c r="G818" s="206">
        <f t="shared" si="93"/>
        <v>2920</v>
      </c>
      <c r="H818" s="196"/>
      <c r="I818" s="196"/>
      <c r="J818" s="166">
        <f t="shared" si="94"/>
        <v>1</v>
      </c>
      <c r="K818" s="44">
        <f t="shared" si="89"/>
        <v>2920</v>
      </c>
      <c r="N818" s="44">
        <f t="shared" si="90"/>
        <v>1</v>
      </c>
    </row>
    <row r="819" s="44" customFormat="1" hidden="1" customHeight="1" outlineLevel="2" spans="1:14">
      <c r="A819" s="196" t="s">
        <v>4821</v>
      </c>
      <c r="B819" s="179" t="s">
        <v>3809</v>
      </c>
      <c r="C819" s="196" t="s">
        <v>4159</v>
      </c>
      <c r="D819" s="179" t="s">
        <v>345</v>
      </c>
      <c r="E819" s="196">
        <v>1</v>
      </c>
      <c r="F819" s="196">
        <v>14000</v>
      </c>
      <c r="G819" s="206">
        <f t="shared" si="93"/>
        <v>14000</v>
      </c>
      <c r="H819" s="196"/>
      <c r="I819" s="196"/>
      <c r="J819" s="166">
        <f t="shared" si="94"/>
        <v>1</v>
      </c>
      <c r="K819" s="44">
        <f t="shared" si="89"/>
        <v>14000</v>
      </c>
      <c r="N819" s="44">
        <f t="shared" si="90"/>
        <v>1</v>
      </c>
    </row>
    <row r="820" s="44" customFormat="1" hidden="1" customHeight="1" outlineLevel="2" spans="1:14">
      <c r="A820" s="196" t="s">
        <v>4822</v>
      </c>
      <c r="B820" s="179" t="s">
        <v>3951</v>
      </c>
      <c r="C820" s="266" t="s">
        <v>4161</v>
      </c>
      <c r="D820" s="179" t="s">
        <v>345</v>
      </c>
      <c r="E820" s="196">
        <v>1</v>
      </c>
      <c r="F820" s="196">
        <v>20700</v>
      </c>
      <c r="G820" s="206">
        <f t="shared" si="93"/>
        <v>20700</v>
      </c>
      <c r="H820" s="196"/>
      <c r="I820" s="196"/>
      <c r="J820" s="166">
        <f t="shared" si="94"/>
        <v>1</v>
      </c>
      <c r="K820" s="44">
        <f t="shared" si="89"/>
        <v>20700</v>
      </c>
      <c r="N820" s="44">
        <f t="shared" si="90"/>
        <v>1</v>
      </c>
    </row>
    <row r="821" s="44" customFormat="1" hidden="1" customHeight="1" outlineLevel="2" spans="1:14">
      <c r="A821" s="196" t="s">
        <v>4823</v>
      </c>
      <c r="B821" s="179" t="s">
        <v>4108</v>
      </c>
      <c r="C821" s="266" t="s">
        <v>4163</v>
      </c>
      <c r="D821" s="179" t="s">
        <v>345</v>
      </c>
      <c r="E821" s="196">
        <v>1</v>
      </c>
      <c r="F821" s="196">
        <v>1960</v>
      </c>
      <c r="G821" s="206">
        <f t="shared" si="93"/>
        <v>1960</v>
      </c>
      <c r="H821" s="196"/>
      <c r="I821" s="196"/>
      <c r="J821" s="166">
        <f t="shared" si="94"/>
        <v>1</v>
      </c>
      <c r="K821" s="44">
        <f t="shared" si="89"/>
        <v>1960</v>
      </c>
      <c r="N821" s="44">
        <f t="shared" si="90"/>
        <v>1</v>
      </c>
    </row>
    <row r="822" s="44" customFormat="1" hidden="1" customHeight="1" outlineLevel="2" spans="1:14">
      <c r="A822" s="196" t="s">
        <v>4824</v>
      </c>
      <c r="B822" s="179" t="s">
        <v>4095</v>
      </c>
      <c r="C822" s="266" t="s">
        <v>4165</v>
      </c>
      <c r="D822" s="179" t="s">
        <v>345</v>
      </c>
      <c r="E822" s="196">
        <v>1</v>
      </c>
      <c r="F822" s="196">
        <v>8900</v>
      </c>
      <c r="G822" s="206">
        <f t="shared" si="93"/>
        <v>8900</v>
      </c>
      <c r="H822" s="196"/>
      <c r="I822" s="196"/>
      <c r="J822" s="166">
        <f t="shared" si="94"/>
        <v>1</v>
      </c>
      <c r="K822" s="44">
        <f t="shared" si="89"/>
        <v>8900</v>
      </c>
      <c r="N822" s="44">
        <f t="shared" si="90"/>
        <v>1</v>
      </c>
    </row>
    <row r="823" s="44" customFormat="1" hidden="1" customHeight="1" outlineLevel="2" spans="1:14">
      <c r="A823" s="196" t="s">
        <v>4825</v>
      </c>
      <c r="B823" s="179" t="s">
        <v>4074</v>
      </c>
      <c r="C823" s="266" t="s">
        <v>4118</v>
      </c>
      <c r="D823" s="179" t="s">
        <v>345</v>
      </c>
      <c r="E823" s="196">
        <v>1</v>
      </c>
      <c r="F823" s="196">
        <v>10620</v>
      </c>
      <c r="G823" s="206">
        <f t="shared" si="93"/>
        <v>10620</v>
      </c>
      <c r="H823" s="196"/>
      <c r="I823" s="196"/>
      <c r="J823" s="166">
        <f t="shared" si="94"/>
        <v>1</v>
      </c>
      <c r="K823" s="44">
        <f t="shared" si="89"/>
        <v>10620</v>
      </c>
      <c r="N823" s="44">
        <f t="shared" si="90"/>
        <v>1</v>
      </c>
    </row>
    <row r="824" s="44" customFormat="1" hidden="1" customHeight="1" outlineLevel="2" spans="1:14">
      <c r="A824" s="196" t="s">
        <v>4826</v>
      </c>
      <c r="B824" s="179" t="s">
        <v>3884</v>
      </c>
      <c r="C824" s="266" t="s">
        <v>4168</v>
      </c>
      <c r="D824" s="179" t="s">
        <v>345</v>
      </c>
      <c r="E824" s="196">
        <v>1</v>
      </c>
      <c r="F824" s="196">
        <v>24400</v>
      </c>
      <c r="G824" s="206">
        <f t="shared" si="93"/>
        <v>24400</v>
      </c>
      <c r="H824" s="196"/>
      <c r="I824" s="196"/>
      <c r="J824" s="166">
        <f t="shared" si="94"/>
        <v>1</v>
      </c>
      <c r="K824" s="44">
        <f t="shared" si="89"/>
        <v>24400</v>
      </c>
      <c r="N824" s="44">
        <f t="shared" si="90"/>
        <v>1</v>
      </c>
    </row>
    <row r="825" s="44" customFormat="1" hidden="1" customHeight="1" outlineLevel="2" spans="1:14">
      <c r="A825" s="196" t="s">
        <v>4827</v>
      </c>
      <c r="B825" s="179" t="s">
        <v>3920</v>
      </c>
      <c r="C825" s="266" t="s">
        <v>330</v>
      </c>
      <c r="D825" s="179" t="s">
        <v>345</v>
      </c>
      <c r="E825" s="196">
        <v>1</v>
      </c>
      <c r="F825" s="196">
        <v>330</v>
      </c>
      <c r="G825" s="206">
        <f t="shared" si="93"/>
        <v>330</v>
      </c>
      <c r="H825" s="196"/>
      <c r="I825" s="196"/>
      <c r="J825" s="166">
        <f t="shared" si="94"/>
        <v>1</v>
      </c>
      <c r="K825" s="44">
        <f t="shared" si="89"/>
        <v>330</v>
      </c>
      <c r="N825" s="44">
        <f t="shared" si="90"/>
        <v>1</v>
      </c>
    </row>
    <row r="826" s="44" customFormat="1" hidden="1" customHeight="1" outlineLevel="2" spans="1:14">
      <c r="A826" s="196" t="s">
        <v>4828</v>
      </c>
      <c r="B826" s="179" t="s">
        <v>3932</v>
      </c>
      <c r="C826" s="266" t="s">
        <v>330</v>
      </c>
      <c r="D826" s="179" t="s">
        <v>345</v>
      </c>
      <c r="E826" s="196">
        <v>1</v>
      </c>
      <c r="F826" s="196">
        <v>8500</v>
      </c>
      <c r="G826" s="206">
        <f t="shared" si="93"/>
        <v>8500</v>
      </c>
      <c r="H826" s="196"/>
      <c r="I826" s="196"/>
      <c r="J826" s="166">
        <f t="shared" si="94"/>
        <v>1</v>
      </c>
      <c r="K826" s="44">
        <f t="shared" si="89"/>
        <v>8500</v>
      </c>
      <c r="N826" s="44">
        <f t="shared" si="90"/>
        <v>1</v>
      </c>
    </row>
    <row r="827" s="44" customFormat="1" hidden="1" customHeight="1" outlineLevel="2" spans="1:14">
      <c r="A827" s="196" t="s">
        <v>4829</v>
      </c>
      <c r="B827" s="179" t="s">
        <v>3448</v>
      </c>
      <c r="C827" s="196" t="s">
        <v>3449</v>
      </c>
      <c r="D827" s="179" t="s">
        <v>345</v>
      </c>
      <c r="E827" s="196">
        <v>1</v>
      </c>
      <c r="F827" s="196">
        <v>4500</v>
      </c>
      <c r="G827" s="206">
        <f t="shared" si="93"/>
        <v>4500</v>
      </c>
      <c r="H827" s="196"/>
      <c r="I827" s="196"/>
      <c r="J827" s="166">
        <f t="shared" si="94"/>
        <v>1</v>
      </c>
      <c r="K827" s="44">
        <f t="shared" si="89"/>
        <v>4500</v>
      </c>
      <c r="N827" s="44">
        <f t="shared" si="90"/>
        <v>1</v>
      </c>
    </row>
    <row r="828" s="44" customFormat="1" hidden="1" customHeight="1" outlineLevel="2" spans="1:14">
      <c r="A828" s="196" t="s">
        <v>4830</v>
      </c>
      <c r="B828" s="179" t="s">
        <v>3457</v>
      </c>
      <c r="C828" s="196" t="s">
        <v>3458</v>
      </c>
      <c r="D828" s="179" t="s">
        <v>345</v>
      </c>
      <c r="E828" s="196">
        <v>1</v>
      </c>
      <c r="F828" s="196">
        <v>3300</v>
      </c>
      <c r="G828" s="206">
        <f t="shared" si="93"/>
        <v>3300</v>
      </c>
      <c r="H828" s="196"/>
      <c r="I828" s="196"/>
      <c r="J828" s="166">
        <f t="shared" si="94"/>
        <v>1</v>
      </c>
      <c r="K828" s="44">
        <f t="shared" si="89"/>
        <v>3300</v>
      </c>
      <c r="N828" s="44">
        <f t="shared" si="90"/>
        <v>1</v>
      </c>
    </row>
    <row r="829" s="761" customFormat="1" hidden="1" customHeight="1" outlineLevel="2" spans="1:14">
      <c r="A829" s="142"/>
      <c r="B829" s="142" t="s">
        <v>4831</v>
      </c>
      <c r="C829" s="142"/>
      <c r="D829" s="142"/>
      <c r="E829" s="142">
        <v>0</v>
      </c>
      <c r="F829" s="142"/>
      <c r="G829" s="206"/>
      <c r="H829" s="245" t="s">
        <v>4802</v>
      </c>
      <c r="I829" s="142"/>
      <c r="J829" s="166">
        <f t="shared" si="94"/>
        <v>0</v>
      </c>
      <c r="K829" s="44">
        <f t="shared" si="89"/>
        <v>0</v>
      </c>
      <c r="N829" s="44">
        <f t="shared" si="90"/>
        <v>0</v>
      </c>
    </row>
    <row r="830" s="44" customFormat="1" hidden="1" customHeight="1" outlineLevel="2" spans="1:14">
      <c r="A830" s="196" t="s">
        <v>4434</v>
      </c>
      <c r="B830" s="179" t="s">
        <v>3688</v>
      </c>
      <c r="C830" s="196" t="s">
        <v>3689</v>
      </c>
      <c r="D830" s="179" t="s">
        <v>345</v>
      </c>
      <c r="E830" s="196">
        <v>1</v>
      </c>
      <c r="F830" s="196">
        <v>540</v>
      </c>
      <c r="G830" s="206">
        <f xml:space="preserve">E830*F830</f>
        <v>540</v>
      </c>
      <c r="H830" s="179" t="s">
        <v>4802</v>
      </c>
      <c r="I830" s="179" t="s">
        <v>762</v>
      </c>
      <c r="J830" s="166">
        <f t="shared" si="94"/>
        <v>1</v>
      </c>
      <c r="K830" s="44">
        <f t="shared" si="89"/>
        <v>540</v>
      </c>
      <c r="N830" s="44">
        <f t="shared" si="90"/>
        <v>1</v>
      </c>
    </row>
    <row r="831" s="44" customFormat="1" hidden="1" customHeight="1" outlineLevel="2" spans="1:14">
      <c r="A831" s="196" t="s">
        <v>4832</v>
      </c>
      <c r="B831" s="179" t="s">
        <v>3390</v>
      </c>
      <c r="C831" s="196" t="s">
        <v>3391</v>
      </c>
      <c r="D831" s="179" t="s">
        <v>345</v>
      </c>
      <c r="E831" s="196">
        <v>1</v>
      </c>
      <c r="F831" s="196">
        <v>2700</v>
      </c>
      <c r="G831" s="206">
        <f xml:space="preserve">E831*F831</f>
        <v>2700</v>
      </c>
      <c r="H831" s="179" t="s">
        <v>4802</v>
      </c>
      <c r="I831" s="179" t="s">
        <v>762</v>
      </c>
      <c r="J831" s="166">
        <f t="shared" si="94"/>
        <v>1</v>
      </c>
      <c r="K831" s="44">
        <f t="shared" si="89"/>
        <v>2700</v>
      </c>
      <c r="N831" s="44">
        <f t="shared" si="90"/>
        <v>1</v>
      </c>
    </row>
    <row r="832" s="44" customFormat="1" hidden="1" customHeight="1" outlineLevel="2" spans="1:14">
      <c r="A832" s="196" t="s">
        <v>4833</v>
      </c>
      <c r="B832" s="179" t="s">
        <v>3588</v>
      </c>
      <c r="C832" s="196" t="s">
        <v>3604</v>
      </c>
      <c r="D832" s="179" t="s">
        <v>345</v>
      </c>
      <c r="E832" s="196">
        <v>1</v>
      </c>
      <c r="F832" s="196">
        <v>5600</v>
      </c>
      <c r="G832" s="206">
        <f xml:space="preserve">E832*F832</f>
        <v>5600</v>
      </c>
      <c r="H832" s="179" t="s">
        <v>4802</v>
      </c>
      <c r="I832" s="179" t="s">
        <v>762</v>
      </c>
      <c r="J832" s="166">
        <f t="shared" si="94"/>
        <v>1</v>
      </c>
      <c r="K832" s="44">
        <f t="shared" si="89"/>
        <v>5600</v>
      </c>
      <c r="N832" s="44">
        <f t="shared" si="90"/>
        <v>1</v>
      </c>
    </row>
    <row r="833" s="44" customFormat="1" hidden="1" customHeight="1" outlineLevel="2" spans="1:14">
      <c r="A833" s="196" t="s">
        <v>4834</v>
      </c>
      <c r="B833" s="179" t="s">
        <v>3808</v>
      </c>
      <c r="C833" s="196"/>
      <c r="D833" s="196"/>
      <c r="E833" s="196">
        <v>0</v>
      </c>
      <c r="F833" s="196"/>
      <c r="G833" s="206"/>
      <c r="H833" s="196"/>
      <c r="I833" s="196"/>
      <c r="J833" s="166">
        <f t="shared" si="94"/>
        <v>0</v>
      </c>
      <c r="K833" s="44">
        <f t="shared" si="89"/>
        <v>0</v>
      </c>
      <c r="N833" s="44">
        <f t="shared" si="90"/>
        <v>0</v>
      </c>
    </row>
    <row r="834" s="44" customFormat="1" hidden="1" customHeight="1" outlineLevel="2" spans="1:14">
      <c r="A834" s="196" t="s">
        <v>4835</v>
      </c>
      <c r="B834" s="179" t="s">
        <v>3627</v>
      </c>
      <c r="C834" s="196" t="s">
        <v>3628</v>
      </c>
      <c r="D834" s="179" t="s">
        <v>345</v>
      </c>
      <c r="E834" s="196">
        <v>1</v>
      </c>
      <c r="F834" s="196">
        <v>9000</v>
      </c>
      <c r="G834" s="206">
        <f t="shared" ref="G834:G853" si="95" xml:space="preserve">E834*F834</f>
        <v>9000</v>
      </c>
      <c r="H834" s="179" t="s">
        <v>4802</v>
      </c>
      <c r="I834" s="179" t="s">
        <v>762</v>
      </c>
      <c r="J834" s="166">
        <f t="shared" si="94"/>
        <v>1</v>
      </c>
      <c r="K834" s="44">
        <f t="shared" si="89"/>
        <v>9000</v>
      </c>
      <c r="N834" s="44">
        <f t="shared" si="90"/>
        <v>1</v>
      </c>
    </row>
    <row r="835" s="44" customFormat="1" customHeight="1" outlineLevel="2" spans="1:14">
      <c r="A835" s="196" t="s">
        <v>4836</v>
      </c>
      <c r="B835" s="179" t="s">
        <v>3617</v>
      </c>
      <c r="C835" s="196" t="s">
        <v>3297</v>
      </c>
      <c r="D835" s="179" t="s">
        <v>345</v>
      </c>
      <c r="E835" s="196">
        <v>1</v>
      </c>
      <c r="F835" s="196">
        <v>3780</v>
      </c>
      <c r="G835" s="206">
        <f t="shared" si="95"/>
        <v>3780</v>
      </c>
      <c r="H835" s="179" t="s">
        <v>4802</v>
      </c>
      <c r="I835" s="179" t="s">
        <v>762</v>
      </c>
      <c r="J835" s="166">
        <f t="shared" si="94"/>
        <v>1</v>
      </c>
      <c r="K835" s="44">
        <f t="shared" si="89"/>
        <v>3780</v>
      </c>
      <c r="N835" s="44">
        <f t="shared" si="90"/>
        <v>1</v>
      </c>
    </row>
    <row r="836" s="44" customFormat="1" hidden="1" customHeight="1" outlineLevel="2" spans="1:14">
      <c r="A836" s="196" t="s">
        <v>4837</v>
      </c>
      <c r="B836" s="179" t="s">
        <v>3574</v>
      </c>
      <c r="C836" s="196" t="s">
        <v>3575</v>
      </c>
      <c r="D836" s="179" t="s">
        <v>345</v>
      </c>
      <c r="E836" s="196">
        <v>1</v>
      </c>
      <c r="F836" s="196">
        <v>8237.5</v>
      </c>
      <c r="G836" s="206">
        <f t="shared" si="95"/>
        <v>8237.5</v>
      </c>
      <c r="H836" s="179" t="s">
        <v>4802</v>
      </c>
      <c r="I836" s="179" t="s">
        <v>762</v>
      </c>
      <c r="J836" s="166">
        <f t="shared" si="94"/>
        <v>1</v>
      </c>
      <c r="K836" s="44">
        <f t="shared" si="89"/>
        <v>8237.5</v>
      </c>
      <c r="N836" s="44">
        <f t="shared" si="90"/>
        <v>1</v>
      </c>
    </row>
    <row r="837" s="44" customFormat="1" hidden="1" customHeight="1" outlineLevel="2" spans="1:14">
      <c r="A837" s="196" t="s">
        <v>4838</v>
      </c>
      <c r="B837" s="179" t="s">
        <v>3583</v>
      </c>
      <c r="C837" s="196" t="s">
        <v>3581</v>
      </c>
      <c r="D837" s="179" t="s">
        <v>345</v>
      </c>
      <c r="E837" s="196">
        <v>1</v>
      </c>
      <c r="F837" s="196">
        <v>5000</v>
      </c>
      <c r="G837" s="206">
        <f t="shared" si="95"/>
        <v>5000</v>
      </c>
      <c r="H837" s="179" t="s">
        <v>4802</v>
      </c>
      <c r="I837" s="179" t="s">
        <v>762</v>
      </c>
      <c r="J837" s="166">
        <f t="shared" si="94"/>
        <v>1</v>
      </c>
      <c r="K837" s="44">
        <f t="shared" si="89"/>
        <v>5000</v>
      </c>
      <c r="N837" s="44">
        <f t="shared" si="90"/>
        <v>1</v>
      </c>
    </row>
    <row r="838" s="44" customFormat="1" hidden="1" customHeight="1" outlineLevel="2" spans="1:14">
      <c r="A838" s="196" t="s">
        <v>4839</v>
      </c>
      <c r="B838" s="179" t="s">
        <v>3707</v>
      </c>
      <c r="C838" s="196" t="s">
        <v>3708</v>
      </c>
      <c r="D838" s="179" t="s">
        <v>345</v>
      </c>
      <c r="E838" s="196">
        <v>1</v>
      </c>
      <c r="F838" s="196">
        <v>2400</v>
      </c>
      <c r="G838" s="206">
        <f t="shared" si="95"/>
        <v>2400</v>
      </c>
      <c r="H838" s="179" t="s">
        <v>4802</v>
      </c>
      <c r="I838" s="179" t="s">
        <v>762</v>
      </c>
      <c r="J838" s="166">
        <f t="shared" si="94"/>
        <v>1</v>
      </c>
      <c r="K838" s="44">
        <f t="shared" si="89"/>
        <v>2400</v>
      </c>
      <c r="N838" s="44">
        <f t="shared" si="90"/>
        <v>1</v>
      </c>
    </row>
    <row r="839" s="44" customFormat="1" hidden="1" customHeight="1" outlineLevel="2" spans="1:14">
      <c r="A839" s="196" t="s">
        <v>4840</v>
      </c>
      <c r="B839" s="179" t="s">
        <v>3609</v>
      </c>
      <c r="C839" s="196" t="s">
        <v>3612</v>
      </c>
      <c r="D839" s="179" t="s">
        <v>345</v>
      </c>
      <c r="E839" s="196">
        <v>1</v>
      </c>
      <c r="F839" s="196">
        <v>6000</v>
      </c>
      <c r="G839" s="206">
        <f t="shared" si="95"/>
        <v>6000</v>
      </c>
      <c r="H839" s="179" t="s">
        <v>4802</v>
      </c>
      <c r="I839" s="179" t="s">
        <v>762</v>
      </c>
      <c r="J839" s="166">
        <v>1</v>
      </c>
      <c r="K839" s="44">
        <f t="shared" ref="K839:K902" si="96" xml:space="preserve">J839*F839</f>
        <v>6000</v>
      </c>
      <c r="N839" s="44">
        <f t="shared" ref="N839:N902" si="97" xml:space="preserve">ROUND(J839,0)</f>
        <v>1</v>
      </c>
    </row>
    <row r="840" s="44" customFormat="1" hidden="1" customHeight="1" outlineLevel="2" spans="1:14">
      <c r="A840" s="196" t="s">
        <v>4841</v>
      </c>
      <c r="B840" s="179" t="s">
        <v>3507</v>
      </c>
      <c r="C840" s="196" t="s">
        <v>3508</v>
      </c>
      <c r="D840" s="179" t="s">
        <v>345</v>
      </c>
      <c r="E840" s="196">
        <v>1</v>
      </c>
      <c r="F840" s="196">
        <v>13500</v>
      </c>
      <c r="G840" s="206">
        <f t="shared" si="95"/>
        <v>13500</v>
      </c>
      <c r="H840" s="179" t="s">
        <v>4802</v>
      </c>
      <c r="I840" s="179" t="s">
        <v>762</v>
      </c>
      <c r="J840" s="166">
        <f t="shared" ref="J840:J884" si="98" xml:space="preserve">ROUND(E840/1200*600,0)</f>
        <v>1</v>
      </c>
      <c r="K840" s="44">
        <f t="shared" si="96"/>
        <v>13500</v>
      </c>
      <c r="N840" s="44">
        <f t="shared" si="97"/>
        <v>1</v>
      </c>
    </row>
    <row r="841" s="44" customFormat="1" hidden="1" customHeight="1" outlineLevel="2" spans="1:14">
      <c r="A841" s="196" t="s">
        <v>4842</v>
      </c>
      <c r="B841" s="179" t="s">
        <v>3338</v>
      </c>
      <c r="C841" s="196" t="s">
        <v>3339</v>
      </c>
      <c r="D841" s="179" t="s">
        <v>345</v>
      </c>
      <c r="E841" s="196">
        <v>1</v>
      </c>
      <c r="F841" s="196">
        <v>21700</v>
      </c>
      <c r="G841" s="206">
        <f t="shared" si="95"/>
        <v>21700</v>
      </c>
      <c r="H841" s="179" t="s">
        <v>4802</v>
      </c>
      <c r="I841" s="179" t="s">
        <v>762</v>
      </c>
      <c r="J841" s="166">
        <f t="shared" si="98"/>
        <v>1</v>
      </c>
      <c r="K841" s="44">
        <f t="shared" si="96"/>
        <v>21700</v>
      </c>
      <c r="N841" s="44">
        <f t="shared" si="97"/>
        <v>1</v>
      </c>
    </row>
    <row r="842" s="44" customFormat="1" hidden="1" customHeight="1" outlineLevel="2" spans="1:14">
      <c r="A842" s="196" t="s">
        <v>4843</v>
      </c>
      <c r="B842" s="179" t="s">
        <v>3506</v>
      </c>
      <c r="C842" s="196" t="s">
        <v>3501</v>
      </c>
      <c r="D842" s="179" t="s">
        <v>345</v>
      </c>
      <c r="E842" s="196">
        <v>1</v>
      </c>
      <c r="F842" s="196">
        <v>24000</v>
      </c>
      <c r="G842" s="206">
        <f t="shared" si="95"/>
        <v>24000</v>
      </c>
      <c r="H842" s="179" t="s">
        <v>4802</v>
      </c>
      <c r="I842" s="179" t="s">
        <v>762</v>
      </c>
      <c r="J842" s="166">
        <f t="shared" si="98"/>
        <v>1</v>
      </c>
      <c r="K842" s="44">
        <f t="shared" si="96"/>
        <v>24000</v>
      </c>
      <c r="N842" s="44">
        <f t="shared" si="97"/>
        <v>1</v>
      </c>
    </row>
    <row r="843" s="44" customFormat="1" hidden="1" customHeight="1" outlineLevel="2" spans="1:14">
      <c r="A843" s="196" t="s">
        <v>4844</v>
      </c>
      <c r="B843" s="179" t="s">
        <v>3489</v>
      </c>
      <c r="C843" s="196" t="s">
        <v>3490</v>
      </c>
      <c r="D843" s="179" t="s">
        <v>345</v>
      </c>
      <c r="E843" s="196">
        <v>1</v>
      </c>
      <c r="F843" s="196">
        <v>10010</v>
      </c>
      <c r="G843" s="206">
        <f t="shared" si="95"/>
        <v>10010</v>
      </c>
      <c r="H843" s="179" t="s">
        <v>4802</v>
      </c>
      <c r="I843" s="179" t="s">
        <v>762</v>
      </c>
      <c r="J843" s="166">
        <f t="shared" si="98"/>
        <v>1</v>
      </c>
      <c r="K843" s="44">
        <f t="shared" si="96"/>
        <v>10010</v>
      </c>
      <c r="N843" s="44">
        <f t="shared" si="97"/>
        <v>1</v>
      </c>
    </row>
    <row r="844" s="44" customFormat="1" hidden="1" customHeight="1" outlineLevel="2" spans="1:14">
      <c r="A844" s="196" t="s">
        <v>4845</v>
      </c>
      <c r="B844" s="179" t="s">
        <v>3487</v>
      </c>
      <c r="C844" s="196" t="s">
        <v>3488</v>
      </c>
      <c r="D844" s="179" t="s">
        <v>345</v>
      </c>
      <c r="E844" s="196">
        <v>1</v>
      </c>
      <c r="F844" s="196">
        <v>18000</v>
      </c>
      <c r="G844" s="206">
        <f t="shared" si="95"/>
        <v>18000</v>
      </c>
      <c r="H844" s="179" t="s">
        <v>4802</v>
      </c>
      <c r="I844" s="179" t="s">
        <v>762</v>
      </c>
      <c r="J844" s="166">
        <f t="shared" si="98"/>
        <v>1</v>
      </c>
      <c r="K844" s="44">
        <f t="shared" si="96"/>
        <v>18000</v>
      </c>
      <c r="N844" s="44">
        <f t="shared" si="97"/>
        <v>1</v>
      </c>
    </row>
    <row r="845" s="44" customFormat="1" hidden="1" customHeight="1" outlineLevel="2" spans="1:14">
      <c r="A845" s="196" t="s">
        <v>4846</v>
      </c>
      <c r="B845" s="179" t="s">
        <v>3464</v>
      </c>
      <c r="C845" s="196" t="s">
        <v>3466</v>
      </c>
      <c r="D845" s="179" t="s">
        <v>345</v>
      </c>
      <c r="E845" s="196">
        <v>1</v>
      </c>
      <c r="F845" s="196">
        <v>2700</v>
      </c>
      <c r="G845" s="206">
        <f t="shared" si="95"/>
        <v>2700</v>
      </c>
      <c r="H845" s="179" t="s">
        <v>4802</v>
      </c>
      <c r="I845" s="179" t="s">
        <v>762</v>
      </c>
      <c r="J845" s="166">
        <f t="shared" si="98"/>
        <v>1</v>
      </c>
      <c r="K845" s="44">
        <f t="shared" si="96"/>
        <v>2700</v>
      </c>
      <c r="N845" s="44">
        <f t="shared" si="97"/>
        <v>1</v>
      </c>
    </row>
    <row r="846" s="44" customFormat="1" hidden="1" customHeight="1" outlineLevel="2" spans="1:14">
      <c r="A846" s="196" t="s">
        <v>4847</v>
      </c>
      <c r="B846" s="179" t="s">
        <v>3464</v>
      </c>
      <c r="C846" s="196" t="s">
        <v>3469</v>
      </c>
      <c r="D846" s="179" t="s">
        <v>345</v>
      </c>
      <c r="E846" s="196">
        <v>1</v>
      </c>
      <c r="F846" s="196">
        <v>1080</v>
      </c>
      <c r="G846" s="206">
        <f t="shared" si="95"/>
        <v>1080</v>
      </c>
      <c r="H846" s="179" t="s">
        <v>4802</v>
      </c>
      <c r="I846" s="179" t="s">
        <v>762</v>
      </c>
      <c r="J846" s="166">
        <f t="shared" si="98"/>
        <v>1</v>
      </c>
      <c r="K846" s="44">
        <f t="shared" si="96"/>
        <v>1080</v>
      </c>
      <c r="N846" s="44">
        <f t="shared" si="97"/>
        <v>1</v>
      </c>
    </row>
    <row r="847" s="44" customFormat="1" hidden="1" customHeight="1" outlineLevel="2" spans="1:14">
      <c r="A847" s="196" t="s">
        <v>4848</v>
      </c>
      <c r="B847" s="179" t="s">
        <v>3509</v>
      </c>
      <c r="C847" s="196" t="s">
        <v>3510</v>
      </c>
      <c r="D847" s="179" t="s">
        <v>345</v>
      </c>
      <c r="E847" s="196">
        <v>1</v>
      </c>
      <c r="F847" s="196">
        <v>9600</v>
      </c>
      <c r="G847" s="206">
        <f t="shared" si="95"/>
        <v>9600</v>
      </c>
      <c r="H847" s="179" t="s">
        <v>4802</v>
      </c>
      <c r="I847" s="179" t="s">
        <v>762</v>
      </c>
      <c r="J847" s="166">
        <f t="shared" si="98"/>
        <v>1</v>
      </c>
      <c r="K847" s="44">
        <f t="shared" si="96"/>
        <v>9600</v>
      </c>
      <c r="N847" s="44">
        <f t="shared" si="97"/>
        <v>1</v>
      </c>
    </row>
    <row r="848" s="44" customFormat="1" hidden="1" customHeight="1" outlineLevel="2" spans="1:14">
      <c r="A848" s="196" t="s">
        <v>4849</v>
      </c>
      <c r="B848" s="179" t="s">
        <v>3282</v>
      </c>
      <c r="C848" s="196" t="s">
        <v>3283</v>
      </c>
      <c r="D848" s="179" t="s">
        <v>345</v>
      </c>
      <c r="E848" s="196">
        <v>1</v>
      </c>
      <c r="F848" s="196">
        <v>13800</v>
      </c>
      <c r="G848" s="206">
        <f t="shared" si="95"/>
        <v>13800</v>
      </c>
      <c r="H848" s="179" t="s">
        <v>4802</v>
      </c>
      <c r="I848" s="179" t="s">
        <v>762</v>
      </c>
      <c r="J848" s="166">
        <f t="shared" si="98"/>
        <v>1</v>
      </c>
      <c r="K848" s="44">
        <f t="shared" si="96"/>
        <v>13800</v>
      </c>
      <c r="N848" s="44">
        <f t="shared" si="97"/>
        <v>1</v>
      </c>
    </row>
    <row r="849" s="44" customFormat="1" hidden="1" customHeight="1" outlineLevel="2" spans="1:14">
      <c r="A849" s="196" t="s">
        <v>4850</v>
      </c>
      <c r="B849" s="179" t="s">
        <v>3290</v>
      </c>
      <c r="C849" s="196" t="s">
        <v>3294</v>
      </c>
      <c r="D849" s="179" t="s">
        <v>345</v>
      </c>
      <c r="E849" s="196">
        <v>1</v>
      </c>
      <c r="F849" s="196">
        <v>3240</v>
      </c>
      <c r="G849" s="206">
        <f t="shared" si="95"/>
        <v>3240</v>
      </c>
      <c r="H849" s="179" t="s">
        <v>4802</v>
      </c>
      <c r="I849" s="179" t="s">
        <v>762</v>
      </c>
      <c r="J849" s="166">
        <f t="shared" si="98"/>
        <v>1</v>
      </c>
      <c r="K849" s="44">
        <f t="shared" si="96"/>
        <v>3240</v>
      </c>
      <c r="N849" s="44">
        <f t="shared" si="97"/>
        <v>1</v>
      </c>
    </row>
    <row r="850" s="44" customFormat="1" hidden="1" customHeight="1" outlineLevel="2" spans="1:14">
      <c r="A850" s="196" t="s">
        <v>4851</v>
      </c>
      <c r="B850" s="179" t="s">
        <v>3406</v>
      </c>
      <c r="C850" s="196" t="s">
        <v>3407</v>
      </c>
      <c r="D850" s="179" t="s">
        <v>345</v>
      </c>
      <c r="E850" s="196">
        <v>1</v>
      </c>
      <c r="F850" s="196">
        <v>1440</v>
      </c>
      <c r="G850" s="206">
        <f t="shared" si="95"/>
        <v>1440</v>
      </c>
      <c r="H850" s="179" t="s">
        <v>4802</v>
      </c>
      <c r="I850" s="179" t="s">
        <v>762</v>
      </c>
      <c r="J850" s="166">
        <f t="shared" si="98"/>
        <v>1</v>
      </c>
      <c r="K850" s="44">
        <f t="shared" si="96"/>
        <v>1440</v>
      </c>
      <c r="N850" s="44">
        <f t="shared" si="97"/>
        <v>1</v>
      </c>
    </row>
    <row r="851" s="44" customFormat="1" hidden="1" customHeight="1" outlineLevel="2" spans="1:14">
      <c r="A851" s="196" t="s">
        <v>4852</v>
      </c>
      <c r="B851" s="179" t="s">
        <v>4154</v>
      </c>
      <c r="C851" s="196" t="s">
        <v>3697</v>
      </c>
      <c r="D851" s="179" t="s">
        <v>4092</v>
      </c>
      <c r="E851" s="196">
        <v>4</v>
      </c>
      <c r="F851" s="196">
        <v>480</v>
      </c>
      <c r="G851" s="206">
        <f t="shared" si="95"/>
        <v>1920</v>
      </c>
      <c r="H851" s="179" t="s">
        <v>4802</v>
      </c>
      <c r="I851" s="179" t="s">
        <v>762</v>
      </c>
      <c r="J851" s="166">
        <f t="shared" si="98"/>
        <v>2</v>
      </c>
      <c r="K851" s="44">
        <f t="shared" si="96"/>
        <v>960</v>
      </c>
      <c r="N851" s="44">
        <f t="shared" si="97"/>
        <v>2</v>
      </c>
    </row>
    <row r="852" s="44" customFormat="1" hidden="1" customHeight="1" outlineLevel="2" spans="1:14">
      <c r="A852" s="196" t="s">
        <v>4853</v>
      </c>
      <c r="B852" s="179" t="s">
        <v>3448</v>
      </c>
      <c r="C852" s="196" t="s">
        <v>3449</v>
      </c>
      <c r="D852" s="179" t="s">
        <v>345</v>
      </c>
      <c r="E852" s="196">
        <v>1</v>
      </c>
      <c r="F852" s="196">
        <v>4500</v>
      </c>
      <c r="G852" s="206">
        <f t="shared" si="95"/>
        <v>4500</v>
      </c>
      <c r="H852" s="196"/>
      <c r="I852" s="196"/>
      <c r="J852" s="166">
        <f t="shared" si="98"/>
        <v>1</v>
      </c>
      <c r="K852" s="44">
        <f t="shared" si="96"/>
        <v>4500</v>
      </c>
      <c r="N852" s="44">
        <f t="shared" si="97"/>
        <v>1</v>
      </c>
    </row>
    <row r="853" s="44" customFormat="1" hidden="1" customHeight="1" outlineLevel="2" spans="1:14">
      <c r="A853" s="196" t="s">
        <v>4854</v>
      </c>
      <c r="B853" s="179" t="s">
        <v>3457</v>
      </c>
      <c r="C853" s="196" t="s">
        <v>3458</v>
      </c>
      <c r="D853" s="179" t="s">
        <v>345</v>
      </c>
      <c r="E853" s="196">
        <v>1</v>
      </c>
      <c r="F853" s="196">
        <v>3300</v>
      </c>
      <c r="G853" s="206">
        <f t="shared" si="95"/>
        <v>3300</v>
      </c>
      <c r="H853" s="196"/>
      <c r="I853" s="196"/>
      <c r="J853" s="166">
        <f t="shared" si="98"/>
        <v>1</v>
      </c>
      <c r="K853" s="44">
        <f t="shared" si="96"/>
        <v>3300</v>
      </c>
      <c r="N853" s="44">
        <f t="shared" si="97"/>
        <v>1</v>
      </c>
    </row>
    <row r="854" s="761" customFormat="1" hidden="1" customHeight="1" outlineLevel="2" spans="1:14">
      <c r="A854" s="142"/>
      <c r="B854" s="142" t="s">
        <v>4855</v>
      </c>
      <c r="C854" s="142"/>
      <c r="D854" s="142"/>
      <c r="E854" s="142">
        <v>0</v>
      </c>
      <c r="F854" s="142"/>
      <c r="G854" s="206"/>
      <c r="H854" s="245" t="s">
        <v>4802</v>
      </c>
      <c r="I854" s="142"/>
      <c r="J854" s="166">
        <f t="shared" si="98"/>
        <v>0</v>
      </c>
      <c r="K854" s="44">
        <f t="shared" si="96"/>
        <v>0</v>
      </c>
      <c r="N854" s="44">
        <f t="shared" si="97"/>
        <v>0</v>
      </c>
    </row>
    <row r="855" s="44" customFormat="1" hidden="1" customHeight="1" outlineLevel="2" spans="1:14">
      <c r="A855" s="196" t="s">
        <v>4437</v>
      </c>
      <c r="B855" s="179" t="s">
        <v>3688</v>
      </c>
      <c r="C855" s="196" t="s">
        <v>3689</v>
      </c>
      <c r="D855" s="179" t="s">
        <v>345</v>
      </c>
      <c r="E855" s="196">
        <v>1</v>
      </c>
      <c r="F855" s="196">
        <v>540</v>
      </c>
      <c r="G855" s="206">
        <f t="shared" ref="G855:G866" si="99" xml:space="preserve">E855*F855</f>
        <v>540</v>
      </c>
      <c r="H855" s="179" t="s">
        <v>4802</v>
      </c>
      <c r="I855" s="179" t="s">
        <v>762</v>
      </c>
      <c r="J855" s="166">
        <f t="shared" si="98"/>
        <v>1</v>
      </c>
      <c r="K855" s="44">
        <f t="shared" si="96"/>
        <v>540</v>
      </c>
      <c r="N855" s="44">
        <f t="shared" si="97"/>
        <v>1</v>
      </c>
    </row>
    <row r="856" s="44" customFormat="1" hidden="1" customHeight="1" outlineLevel="2" spans="1:14">
      <c r="A856" s="196" t="s">
        <v>4856</v>
      </c>
      <c r="B856" s="179" t="s">
        <v>3390</v>
      </c>
      <c r="C856" s="196" t="s">
        <v>3391</v>
      </c>
      <c r="D856" s="179" t="s">
        <v>345</v>
      </c>
      <c r="E856" s="196">
        <v>1</v>
      </c>
      <c r="F856" s="196">
        <v>2700</v>
      </c>
      <c r="G856" s="206">
        <f t="shared" si="99"/>
        <v>2700</v>
      </c>
      <c r="H856" s="179" t="s">
        <v>4802</v>
      </c>
      <c r="I856" s="179" t="s">
        <v>762</v>
      </c>
      <c r="J856" s="166">
        <f t="shared" si="98"/>
        <v>1</v>
      </c>
      <c r="K856" s="44">
        <f t="shared" si="96"/>
        <v>2700</v>
      </c>
      <c r="N856" s="44">
        <f t="shared" si="97"/>
        <v>1</v>
      </c>
    </row>
    <row r="857" s="44" customFormat="1" hidden="1" customHeight="1" outlineLevel="2" spans="1:14">
      <c r="A857" s="196" t="s">
        <v>4857</v>
      </c>
      <c r="B857" s="179" t="s">
        <v>4154</v>
      </c>
      <c r="C857" s="196" t="s">
        <v>3697</v>
      </c>
      <c r="D857" s="179" t="s">
        <v>4092</v>
      </c>
      <c r="E857" s="196">
        <v>1</v>
      </c>
      <c r="F857" s="196">
        <v>480</v>
      </c>
      <c r="G857" s="206">
        <f t="shared" si="99"/>
        <v>480</v>
      </c>
      <c r="H857" s="179" t="s">
        <v>4802</v>
      </c>
      <c r="I857" s="179" t="s">
        <v>762</v>
      </c>
      <c r="J857" s="166">
        <f t="shared" si="98"/>
        <v>1</v>
      </c>
      <c r="K857" s="44">
        <f t="shared" si="96"/>
        <v>480</v>
      </c>
      <c r="N857" s="44">
        <f t="shared" si="97"/>
        <v>1</v>
      </c>
    </row>
    <row r="858" s="44" customFormat="1" hidden="1" customHeight="1" outlineLevel="2" spans="1:14">
      <c r="A858" s="196" t="s">
        <v>4858</v>
      </c>
      <c r="B858" s="179" t="s">
        <v>3583</v>
      </c>
      <c r="C858" s="196" t="s">
        <v>3582</v>
      </c>
      <c r="D858" s="179" t="s">
        <v>345</v>
      </c>
      <c r="E858" s="196">
        <v>1</v>
      </c>
      <c r="F858" s="196">
        <v>4900</v>
      </c>
      <c r="G858" s="206">
        <f t="shared" si="99"/>
        <v>4900</v>
      </c>
      <c r="H858" s="179" t="s">
        <v>4802</v>
      </c>
      <c r="I858" s="179" t="s">
        <v>762</v>
      </c>
      <c r="J858" s="166">
        <f t="shared" si="98"/>
        <v>1</v>
      </c>
      <c r="K858" s="44">
        <f t="shared" si="96"/>
        <v>4900</v>
      </c>
      <c r="N858" s="44">
        <f t="shared" si="97"/>
        <v>1</v>
      </c>
    </row>
    <row r="859" s="44" customFormat="1" hidden="1" customHeight="1" outlineLevel="2" spans="1:14">
      <c r="A859" s="196" t="s">
        <v>4859</v>
      </c>
      <c r="B859" s="179" t="s">
        <v>3528</v>
      </c>
      <c r="C859" s="196" t="s">
        <v>3541</v>
      </c>
      <c r="D859" s="179" t="s">
        <v>345</v>
      </c>
      <c r="E859" s="196">
        <v>1</v>
      </c>
      <c r="F859" s="196">
        <v>2960</v>
      </c>
      <c r="G859" s="206">
        <f t="shared" si="99"/>
        <v>2960</v>
      </c>
      <c r="H859" s="179" t="s">
        <v>4802</v>
      </c>
      <c r="I859" s="179" t="s">
        <v>762</v>
      </c>
      <c r="J859" s="166">
        <f t="shared" si="98"/>
        <v>1</v>
      </c>
      <c r="K859" s="44">
        <f t="shared" si="96"/>
        <v>2960</v>
      </c>
      <c r="N859" s="44">
        <f t="shared" si="97"/>
        <v>1</v>
      </c>
    </row>
    <row r="860" s="44" customFormat="1" hidden="1" customHeight="1" outlineLevel="2" spans="1:14">
      <c r="A860" s="196" t="s">
        <v>4860</v>
      </c>
      <c r="B860" s="179" t="s">
        <v>3411</v>
      </c>
      <c r="C860" s="196" t="s">
        <v>3412</v>
      </c>
      <c r="D860" s="179" t="s">
        <v>345</v>
      </c>
      <c r="E860" s="196">
        <v>1</v>
      </c>
      <c r="F860" s="196">
        <v>1200</v>
      </c>
      <c r="G860" s="206">
        <f t="shared" si="99"/>
        <v>1200</v>
      </c>
      <c r="H860" s="179" t="s">
        <v>4802</v>
      </c>
      <c r="I860" s="179" t="s">
        <v>762</v>
      </c>
      <c r="J860" s="166">
        <f t="shared" si="98"/>
        <v>1</v>
      </c>
      <c r="K860" s="44">
        <f t="shared" si="96"/>
        <v>1200</v>
      </c>
      <c r="N860" s="44">
        <f t="shared" si="97"/>
        <v>1</v>
      </c>
    </row>
    <row r="861" s="44" customFormat="1" customHeight="1" outlineLevel="2" spans="1:14">
      <c r="A861" s="196" t="s">
        <v>4861</v>
      </c>
      <c r="B861" s="179" t="s">
        <v>3617</v>
      </c>
      <c r="C861" s="196" t="s">
        <v>3297</v>
      </c>
      <c r="D861" s="179" t="s">
        <v>345</v>
      </c>
      <c r="E861" s="196">
        <v>1</v>
      </c>
      <c r="F861" s="196">
        <v>3780</v>
      </c>
      <c r="G861" s="206">
        <f t="shared" si="99"/>
        <v>3780</v>
      </c>
      <c r="H861" s="179" t="s">
        <v>4802</v>
      </c>
      <c r="I861" s="179" t="s">
        <v>762</v>
      </c>
      <c r="J861" s="166">
        <f t="shared" si="98"/>
        <v>1</v>
      </c>
      <c r="K861" s="44">
        <f t="shared" si="96"/>
        <v>3780</v>
      </c>
      <c r="N861" s="44">
        <f t="shared" si="97"/>
        <v>1</v>
      </c>
    </row>
    <row r="862" s="44" customFormat="1" hidden="1" customHeight="1" outlineLevel="2" spans="1:14">
      <c r="A862" s="196" t="s">
        <v>4862</v>
      </c>
      <c r="B862" s="179" t="s">
        <v>3284</v>
      </c>
      <c r="C862" s="196" t="s">
        <v>3285</v>
      </c>
      <c r="D862" s="179" t="s">
        <v>345</v>
      </c>
      <c r="E862" s="196">
        <v>1</v>
      </c>
      <c r="F862" s="196">
        <v>2520</v>
      </c>
      <c r="G862" s="206">
        <f t="shared" si="99"/>
        <v>2520</v>
      </c>
      <c r="H862" s="179" t="s">
        <v>4802</v>
      </c>
      <c r="I862" s="179" t="s">
        <v>762</v>
      </c>
      <c r="J862" s="166">
        <f t="shared" si="98"/>
        <v>1</v>
      </c>
      <c r="K862" s="44">
        <f t="shared" si="96"/>
        <v>2520</v>
      </c>
      <c r="N862" s="44">
        <f t="shared" si="97"/>
        <v>1</v>
      </c>
    </row>
    <row r="863" s="44" customFormat="1" hidden="1" customHeight="1" outlineLevel="2" spans="1:14">
      <c r="A863" s="196" t="s">
        <v>4863</v>
      </c>
      <c r="B863" s="179" t="s">
        <v>3448</v>
      </c>
      <c r="C863" s="196" t="s">
        <v>3449</v>
      </c>
      <c r="D863" s="179" t="s">
        <v>345</v>
      </c>
      <c r="E863" s="196">
        <v>1</v>
      </c>
      <c r="F863" s="196">
        <v>4500</v>
      </c>
      <c r="G863" s="206">
        <f t="shared" si="99"/>
        <v>4500</v>
      </c>
      <c r="H863" s="196"/>
      <c r="I863" s="196"/>
      <c r="J863" s="166">
        <f t="shared" si="98"/>
        <v>1</v>
      </c>
      <c r="K863" s="44">
        <f t="shared" si="96"/>
        <v>4500</v>
      </c>
      <c r="N863" s="44">
        <f t="shared" si="97"/>
        <v>1</v>
      </c>
    </row>
    <row r="864" s="44" customFormat="1" hidden="1" customHeight="1" outlineLevel="2" spans="1:14">
      <c r="A864" s="196" t="s">
        <v>4864</v>
      </c>
      <c r="B864" s="179" t="s">
        <v>3457</v>
      </c>
      <c r="C864" s="196" t="s">
        <v>3458</v>
      </c>
      <c r="D864" s="179" t="s">
        <v>345</v>
      </c>
      <c r="E864" s="196">
        <v>1</v>
      </c>
      <c r="F864" s="196">
        <v>3300</v>
      </c>
      <c r="G864" s="206">
        <f t="shared" si="99"/>
        <v>3300</v>
      </c>
      <c r="H864" s="196"/>
      <c r="I864" s="196"/>
      <c r="J864" s="166">
        <f t="shared" si="98"/>
        <v>1</v>
      </c>
      <c r="K864" s="44">
        <f t="shared" si="96"/>
        <v>3300</v>
      </c>
      <c r="N864" s="44">
        <f t="shared" si="97"/>
        <v>1</v>
      </c>
    </row>
    <row r="865" s="44" customFormat="1" hidden="1" customHeight="1" outlineLevel="2" spans="1:14">
      <c r="A865" s="196" t="s">
        <v>4865</v>
      </c>
      <c r="B865" s="179" t="s">
        <v>3920</v>
      </c>
      <c r="C865" s="266" t="s">
        <v>330</v>
      </c>
      <c r="D865" s="179" t="s">
        <v>345</v>
      </c>
      <c r="E865" s="196">
        <v>1</v>
      </c>
      <c r="F865" s="196">
        <v>330</v>
      </c>
      <c r="G865" s="206">
        <f t="shared" si="99"/>
        <v>330</v>
      </c>
      <c r="H865" s="196"/>
      <c r="I865" s="196"/>
      <c r="J865" s="166">
        <f t="shared" si="98"/>
        <v>1</v>
      </c>
      <c r="K865" s="44">
        <f t="shared" si="96"/>
        <v>330</v>
      </c>
      <c r="N865" s="44">
        <f t="shared" si="97"/>
        <v>1</v>
      </c>
    </row>
    <row r="866" s="44" customFormat="1" hidden="1" customHeight="1" outlineLevel="2" spans="1:14">
      <c r="A866" s="196" t="s">
        <v>4866</v>
      </c>
      <c r="B866" s="179" t="s">
        <v>3932</v>
      </c>
      <c r="C866" s="266" t="s">
        <v>330</v>
      </c>
      <c r="D866" s="179" t="s">
        <v>345</v>
      </c>
      <c r="E866" s="196">
        <v>1</v>
      </c>
      <c r="F866" s="196">
        <v>8500</v>
      </c>
      <c r="G866" s="206">
        <f t="shared" si="99"/>
        <v>8500</v>
      </c>
      <c r="H866" s="196"/>
      <c r="I866" s="196"/>
      <c r="J866" s="166">
        <f t="shared" si="98"/>
        <v>1</v>
      </c>
      <c r="K866" s="44">
        <f t="shared" si="96"/>
        <v>8500</v>
      </c>
      <c r="N866" s="44">
        <f t="shared" si="97"/>
        <v>1</v>
      </c>
    </row>
    <row r="867" s="761" customFormat="1" hidden="1" customHeight="1" outlineLevel="2" spans="1:14">
      <c r="A867" s="142"/>
      <c r="B867" s="142" t="s">
        <v>4867</v>
      </c>
      <c r="C867" s="142"/>
      <c r="D867" s="142"/>
      <c r="E867" s="142">
        <v>0</v>
      </c>
      <c r="F867" s="142"/>
      <c r="G867" s="206"/>
      <c r="H867" s="245" t="s">
        <v>4802</v>
      </c>
      <c r="I867" s="142"/>
      <c r="J867" s="166">
        <f t="shared" si="98"/>
        <v>0</v>
      </c>
      <c r="K867" s="44">
        <f t="shared" si="96"/>
        <v>0</v>
      </c>
      <c r="N867" s="44">
        <f t="shared" si="97"/>
        <v>0</v>
      </c>
    </row>
    <row r="868" s="44" customFormat="1" hidden="1" customHeight="1" outlineLevel="2" spans="1:14">
      <c r="A868" s="196" t="s">
        <v>4439</v>
      </c>
      <c r="B868" s="179" t="s">
        <v>3390</v>
      </c>
      <c r="C868" s="196" t="s">
        <v>3391</v>
      </c>
      <c r="D868" s="179" t="s">
        <v>345</v>
      </c>
      <c r="E868" s="196">
        <v>1</v>
      </c>
      <c r="F868" s="196">
        <v>2700</v>
      </c>
      <c r="G868" s="206">
        <f t="shared" ref="G868:G881" si="100" xml:space="preserve">E868*F868</f>
        <v>2700</v>
      </c>
      <c r="H868" s="179" t="s">
        <v>4802</v>
      </c>
      <c r="I868" s="179" t="s">
        <v>762</v>
      </c>
      <c r="J868" s="166">
        <f t="shared" si="98"/>
        <v>1</v>
      </c>
      <c r="K868" s="44">
        <f t="shared" si="96"/>
        <v>2700</v>
      </c>
      <c r="N868" s="44">
        <f t="shared" si="97"/>
        <v>1</v>
      </c>
    </row>
    <row r="869" s="44" customFormat="1" hidden="1" customHeight="1" outlineLevel="2" spans="1:14">
      <c r="A869" s="196" t="s">
        <v>4868</v>
      </c>
      <c r="B869" s="179" t="s">
        <v>3583</v>
      </c>
      <c r="C869" s="196" t="s">
        <v>3582</v>
      </c>
      <c r="D869" s="179" t="s">
        <v>345</v>
      </c>
      <c r="E869" s="196">
        <v>1</v>
      </c>
      <c r="F869" s="196">
        <v>4900</v>
      </c>
      <c r="G869" s="206">
        <f t="shared" si="100"/>
        <v>4900</v>
      </c>
      <c r="H869" s="179" t="s">
        <v>4802</v>
      </c>
      <c r="I869" s="179" t="s">
        <v>762</v>
      </c>
      <c r="J869" s="166">
        <f t="shared" si="98"/>
        <v>1</v>
      </c>
      <c r="K869" s="44">
        <f t="shared" si="96"/>
        <v>4900</v>
      </c>
      <c r="N869" s="44">
        <f t="shared" si="97"/>
        <v>1</v>
      </c>
    </row>
    <row r="870" s="44" customFormat="1" hidden="1" customHeight="1" outlineLevel="2" spans="1:14">
      <c r="A870" s="196" t="s">
        <v>4869</v>
      </c>
      <c r="B870" s="179" t="s">
        <v>3413</v>
      </c>
      <c r="C870" s="196" t="s">
        <v>3418</v>
      </c>
      <c r="D870" s="179" t="s">
        <v>345</v>
      </c>
      <c r="E870" s="196">
        <v>1</v>
      </c>
      <c r="F870" s="196">
        <v>2800</v>
      </c>
      <c r="G870" s="206">
        <f t="shared" si="100"/>
        <v>2800</v>
      </c>
      <c r="H870" s="179" t="s">
        <v>4802</v>
      </c>
      <c r="I870" s="179" t="s">
        <v>762</v>
      </c>
      <c r="J870" s="166">
        <f t="shared" si="98"/>
        <v>1</v>
      </c>
      <c r="K870" s="44">
        <f t="shared" si="96"/>
        <v>2800</v>
      </c>
      <c r="N870" s="44">
        <f t="shared" si="97"/>
        <v>1</v>
      </c>
    </row>
    <row r="871" hidden="1" customHeight="1" outlineLevel="2" spans="1:14">
      <c r="A871" s="196" t="s">
        <v>4870</v>
      </c>
      <c r="B871" s="179" t="s">
        <v>3300</v>
      </c>
      <c r="C871" s="196" t="s">
        <v>3303</v>
      </c>
      <c r="D871" s="179" t="s">
        <v>345</v>
      </c>
      <c r="E871" s="196">
        <v>1</v>
      </c>
      <c r="F871" s="196">
        <v>5490</v>
      </c>
      <c r="G871" s="206">
        <f t="shared" si="100"/>
        <v>5490</v>
      </c>
      <c r="H871" s="179" t="s">
        <v>4802</v>
      </c>
      <c r="I871" s="179" t="s">
        <v>762</v>
      </c>
      <c r="J871" s="166">
        <f t="shared" si="98"/>
        <v>1</v>
      </c>
      <c r="K871" s="44">
        <f t="shared" si="96"/>
        <v>5490</v>
      </c>
      <c r="N871" s="44">
        <f t="shared" si="97"/>
        <v>1</v>
      </c>
    </row>
    <row r="872" hidden="1" customHeight="1" outlineLevel="2" spans="1:14">
      <c r="A872" s="196" t="s">
        <v>4871</v>
      </c>
      <c r="B872" s="179" t="s">
        <v>3413</v>
      </c>
      <c r="C872" s="196" t="s">
        <v>3415</v>
      </c>
      <c r="D872" s="179" t="s">
        <v>345</v>
      </c>
      <c r="E872" s="196">
        <v>1</v>
      </c>
      <c r="F872" s="196">
        <v>2480</v>
      </c>
      <c r="G872" s="206">
        <f t="shared" si="100"/>
        <v>2480</v>
      </c>
      <c r="H872" s="179" t="s">
        <v>4802</v>
      </c>
      <c r="I872" s="179" t="s">
        <v>762</v>
      </c>
      <c r="J872" s="166">
        <f t="shared" si="98"/>
        <v>1</v>
      </c>
      <c r="K872" s="44">
        <f t="shared" si="96"/>
        <v>2480</v>
      </c>
      <c r="N872" s="44">
        <f t="shared" si="97"/>
        <v>1</v>
      </c>
    </row>
    <row r="873" hidden="1" customHeight="1" outlineLevel="2" spans="1:14">
      <c r="A873" s="196" t="s">
        <v>4872</v>
      </c>
      <c r="B873" s="179" t="s">
        <v>3478</v>
      </c>
      <c r="C873" s="196" t="s">
        <v>3480</v>
      </c>
      <c r="D873" s="179" t="s">
        <v>345</v>
      </c>
      <c r="E873" s="196">
        <v>1</v>
      </c>
      <c r="F873" s="196">
        <v>480</v>
      </c>
      <c r="G873" s="206">
        <f t="shared" si="100"/>
        <v>480</v>
      </c>
      <c r="H873" s="179" t="s">
        <v>4802</v>
      </c>
      <c r="I873" s="179" t="s">
        <v>762</v>
      </c>
      <c r="J873" s="166">
        <f t="shared" si="98"/>
        <v>1</v>
      </c>
      <c r="K873" s="44">
        <f t="shared" si="96"/>
        <v>480</v>
      </c>
      <c r="N873" s="44">
        <f t="shared" si="97"/>
        <v>1</v>
      </c>
    </row>
    <row r="874" hidden="1" customHeight="1" outlineLevel="2" spans="1:14">
      <c r="A874" s="196" t="s">
        <v>4873</v>
      </c>
      <c r="B874" s="179" t="s">
        <v>3354</v>
      </c>
      <c r="C874" s="196" t="s">
        <v>3355</v>
      </c>
      <c r="D874" s="179" t="s">
        <v>345</v>
      </c>
      <c r="E874" s="196">
        <v>1</v>
      </c>
      <c r="F874" s="196">
        <v>15400</v>
      </c>
      <c r="G874" s="206">
        <f t="shared" si="100"/>
        <v>15400</v>
      </c>
      <c r="H874" s="179" t="s">
        <v>4802</v>
      </c>
      <c r="I874" s="179" t="s">
        <v>762</v>
      </c>
      <c r="J874" s="166">
        <f t="shared" si="98"/>
        <v>1</v>
      </c>
      <c r="K874" s="44">
        <f t="shared" si="96"/>
        <v>15400</v>
      </c>
      <c r="N874" s="44">
        <f t="shared" si="97"/>
        <v>1</v>
      </c>
    </row>
    <row r="875" hidden="1" customHeight="1" outlineLevel="2" spans="1:14">
      <c r="A875" s="196" t="s">
        <v>4874</v>
      </c>
      <c r="B875" s="179" t="s">
        <v>3344</v>
      </c>
      <c r="C875" s="196" t="s">
        <v>3345</v>
      </c>
      <c r="D875" s="179" t="s">
        <v>345</v>
      </c>
      <c r="E875" s="196">
        <v>1</v>
      </c>
      <c r="F875" s="196">
        <v>19600</v>
      </c>
      <c r="G875" s="206">
        <f t="shared" si="100"/>
        <v>19600</v>
      </c>
      <c r="H875" s="179" t="s">
        <v>4802</v>
      </c>
      <c r="I875" s="179" t="s">
        <v>762</v>
      </c>
      <c r="J875" s="166">
        <f t="shared" si="98"/>
        <v>1</v>
      </c>
      <c r="K875" s="44">
        <f t="shared" si="96"/>
        <v>19600</v>
      </c>
      <c r="N875" s="44">
        <f t="shared" si="97"/>
        <v>1</v>
      </c>
    </row>
    <row r="876" hidden="1" customHeight="1" outlineLevel="2" spans="1:14">
      <c r="A876" s="196" t="s">
        <v>4875</v>
      </c>
      <c r="B876" s="179" t="s">
        <v>3340</v>
      </c>
      <c r="C876" s="196" t="s">
        <v>3341</v>
      </c>
      <c r="D876" s="179" t="s">
        <v>345</v>
      </c>
      <c r="E876" s="196">
        <v>1</v>
      </c>
      <c r="F876" s="196">
        <v>15750</v>
      </c>
      <c r="G876" s="206">
        <f t="shared" si="100"/>
        <v>15750</v>
      </c>
      <c r="H876" s="196"/>
      <c r="I876" s="196"/>
      <c r="J876" s="166">
        <f t="shared" si="98"/>
        <v>1</v>
      </c>
      <c r="K876" s="44">
        <f t="shared" si="96"/>
        <v>15750</v>
      </c>
      <c r="N876" s="44">
        <f t="shared" si="97"/>
        <v>1</v>
      </c>
    </row>
    <row r="877" hidden="1" customHeight="1" outlineLevel="2" spans="1:14">
      <c r="A877" s="196" t="s">
        <v>4876</v>
      </c>
      <c r="B877" s="179" t="s">
        <v>3262</v>
      </c>
      <c r="C877" s="196" t="s">
        <v>3263</v>
      </c>
      <c r="D877" s="179" t="s">
        <v>345</v>
      </c>
      <c r="E877" s="196">
        <v>1</v>
      </c>
      <c r="F877" s="196">
        <v>3600</v>
      </c>
      <c r="G877" s="206">
        <f t="shared" si="100"/>
        <v>3600</v>
      </c>
      <c r="H877" s="179" t="s">
        <v>4802</v>
      </c>
      <c r="I877" s="179" t="s">
        <v>762</v>
      </c>
      <c r="J877" s="166">
        <f t="shared" si="98"/>
        <v>1</v>
      </c>
      <c r="K877" s="44">
        <f t="shared" si="96"/>
        <v>3600</v>
      </c>
      <c r="N877" s="44">
        <f t="shared" si="97"/>
        <v>1</v>
      </c>
    </row>
    <row r="878" hidden="1" customHeight="1" outlineLevel="2" spans="1:14">
      <c r="A878" s="196" t="s">
        <v>4877</v>
      </c>
      <c r="B878" s="179" t="s">
        <v>3688</v>
      </c>
      <c r="C878" s="196" t="s">
        <v>3689</v>
      </c>
      <c r="D878" s="179" t="s">
        <v>345</v>
      </c>
      <c r="E878" s="196">
        <v>1</v>
      </c>
      <c r="F878" s="196">
        <v>540</v>
      </c>
      <c r="G878" s="206">
        <f t="shared" si="100"/>
        <v>540</v>
      </c>
      <c r="H878" s="179" t="s">
        <v>4802</v>
      </c>
      <c r="I878" s="179" t="s">
        <v>762</v>
      </c>
      <c r="J878" s="166">
        <f t="shared" si="98"/>
        <v>1</v>
      </c>
      <c r="K878" s="44">
        <f t="shared" si="96"/>
        <v>540</v>
      </c>
      <c r="N878" s="44">
        <f t="shared" si="97"/>
        <v>1</v>
      </c>
    </row>
    <row r="879" hidden="1" customHeight="1" outlineLevel="2" spans="1:14">
      <c r="A879" s="196" t="s">
        <v>4878</v>
      </c>
      <c r="B879" s="179" t="s">
        <v>4154</v>
      </c>
      <c r="C879" s="196" t="s">
        <v>3697</v>
      </c>
      <c r="D879" s="179" t="s">
        <v>4092</v>
      </c>
      <c r="E879" s="196">
        <v>1</v>
      </c>
      <c r="F879" s="196">
        <v>480</v>
      </c>
      <c r="G879" s="206">
        <f t="shared" si="100"/>
        <v>480</v>
      </c>
      <c r="H879" s="179" t="s">
        <v>4802</v>
      </c>
      <c r="I879" s="179" t="s">
        <v>762</v>
      </c>
      <c r="J879" s="166">
        <f t="shared" si="98"/>
        <v>1</v>
      </c>
      <c r="K879" s="44">
        <f t="shared" si="96"/>
        <v>480</v>
      </c>
      <c r="N879" s="44">
        <f t="shared" si="97"/>
        <v>1</v>
      </c>
    </row>
    <row r="880" hidden="1" customHeight="1" outlineLevel="2" spans="1:14">
      <c r="A880" s="196" t="s">
        <v>4879</v>
      </c>
      <c r="B880" s="179" t="s">
        <v>3448</v>
      </c>
      <c r="C880" s="196" t="s">
        <v>3449</v>
      </c>
      <c r="D880" s="179" t="s">
        <v>345</v>
      </c>
      <c r="E880" s="196">
        <v>1</v>
      </c>
      <c r="F880" s="196">
        <v>4500</v>
      </c>
      <c r="G880" s="206">
        <f t="shared" si="100"/>
        <v>4500</v>
      </c>
      <c r="H880" s="196"/>
      <c r="I880" s="196"/>
      <c r="J880" s="166">
        <f t="shared" si="98"/>
        <v>1</v>
      </c>
      <c r="K880" s="44">
        <f t="shared" si="96"/>
        <v>4500</v>
      </c>
      <c r="N880" s="44">
        <f t="shared" si="97"/>
        <v>1</v>
      </c>
    </row>
    <row r="881" hidden="1" customHeight="1" outlineLevel="2" spans="1:14">
      <c r="A881" s="196" t="s">
        <v>4880</v>
      </c>
      <c r="B881" s="179" t="s">
        <v>3457</v>
      </c>
      <c r="C881" s="196" t="s">
        <v>3458</v>
      </c>
      <c r="D881" s="179" t="s">
        <v>345</v>
      </c>
      <c r="E881" s="196">
        <v>1</v>
      </c>
      <c r="F881" s="196">
        <v>3300</v>
      </c>
      <c r="G881" s="206">
        <f t="shared" si="100"/>
        <v>3300</v>
      </c>
      <c r="H881" s="196"/>
      <c r="I881" s="196"/>
      <c r="J881" s="166">
        <f t="shared" si="98"/>
        <v>1</v>
      </c>
      <c r="K881" s="44">
        <f t="shared" si="96"/>
        <v>3300</v>
      </c>
      <c r="N881" s="44">
        <f t="shared" si="97"/>
        <v>1</v>
      </c>
    </row>
    <row r="882" s="761" customFormat="1" hidden="1" customHeight="1" outlineLevel="2" spans="1:14">
      <c r="A882" s="142"/>
      <c r="B882" s="142" t="s">
        <v>4881</v>
      </c>
      <c r="C882" s="142"/>
      <c r="D882" s="142"/>
      <c r="E882" s="142">
        <v>0</v>
      </c>
      <c r="F882" s="142"/>
      <c r="G882" s="206"/>
      <c r="H882" s="245" t="s">
        <v>4802</v>
      </c>
      <c r="I882" s="142"/>
      <c r="J882" s="166">
        <f t="shared" si="98"/>
        <v>0</v>
      </c>
      <c r="K882" s="44">
        <f t="shared" si="96"/>
        <v>0</v>
      </c>
      <c r="N882" s="44">
        <f t="shared" si="97"/>
        <v>0</v>
      </c>
    </row>
    <row r="883" hidden="1" customHeight="1" outlineLevel="2" spans="1:14">
      <c r="A883" s="196" t="s">
        <v>4882</v>
      </c>
      <c r="B883" s="179" t="s">
        <v>3588</v>
      </c>
      <c r="C883" s="196" t="s">
        <v>3590</v>
      </c>
      <c r="D883" s="179" t="s">
        <v>345</v>
      </c>
      <c r="E883" s="196">
        <v>1</v>
      </c>
      <c r="F883" s="196">
        <v>4960</v>
      </c>
      <c r="G883" s="206">
        <f t="shared" ref="G883:G892" si="101" xml:space="preserve">E883*F883</f>
        <v>4960</v>
      </c>
      <c r="H883" s="179" t="s">
        <v>4802</v>
      </c>
      <c r="I883" s="179" t="s">
        <v>762</v>
      </c>
      <c r="J883" s="166">
        <f t="shared" si="98"/>
        <v>1</v>
      </c>
      <c r="K883" s="44">
        <f t="shared" si="96"/>
        <v>4960</v>
      </c>
      <c r="N883" s="44">
        <f t="shared" si="97"/>
        <v>1</v>
      </c>
    </row>
    <row r="884" hidden="1" customHeight="1" outlineLevel="2" spans="1:14">
      <c r="A884" s="196" t="s">
        <v>4883</v>
      </c>
      <c r="B884" s="179" t="s">
        <v>3608</v>
      </c>
      <c r="C884" s="196" t="s">
        <v>3599</v>
      </c>
      <c r="D884" s="179" t="s">
        <v>345</v>
      </c>
      <c r="E884" s="196">
        <v>1</v>
      </c>
      <c r="F884" s="196">
        <v>7360</v>
      </c>
      <c r="G884" s="206">
        <f t="shared" si="101"/>
        <v>7360</v>
      </c>
      <c r="H884" s="179" t="s">
        <v>4802</v>
      </c>
      <c r="I884" s="179" t="s">
        <v>762</v>
      </c>
      <c r="J884" s="166">
        <f t="shared" si="98"/>
        <v>1</v>
      </c>
      <c r="K884" s="44">
        <f t="shared" si="96"/>
        <v>7360</v>
      </c>
      <c r="N884" s="44">
        <f t="shared" si="97"/>
        <v>1</v>
      </c>
    </row>
    <row r="885" hidden="1" customHeight="1" outlineLevel="2" spans="1:14">
      <c r="A885" s="196" t="s">
        <v>4884</v>
      </c>
      <c r="B885" s="179" t="s">
        <v>3372</v>
      </c>
      <c r="C885" s="196" t="s">
        <v>3373</v>
      </c>
      <c r="D885" s="179" t="s">
        <v>341</v>
      </c>
      <c r="E885" s="196">
        <v>1</v>
      </c>
      <c r="F885" s="196">
        <v>2400</v>
      </c>
      <c r="G885" s="206">
        <f t="shared" si="101"/>
        <v>2400</v>
      </c>
      <c r="H885" s="179" t="s">
        <v>4802</v>
      </c>
      <c r="I885" s="179" t="s">
        <v>762</v>
      </c>
      <c r="J885" s="166">
        <v>1</v>
      </c>
      <c r="K885" s="44">
        <f t="shared" si="96"/>
        <v>2400</v>
      </c>
      <c r="N885" s="44">
        <f t="shared" si="97"/>
        <v>1</v>
      </c>
    </row>
    <row r="886" hidden="1" customHeight="1" outlineLevel="2" spans="1:14">
      <c r="A886" s="196" t="s">
        <v>4885</v>
      </c>
      <c r="B886" s="179" t="s">
        <v>3453</v>
      </c>
      <c r="C886" s="196" t="s">
        <v>3454</v>
      </c>
      <c r="D886" s="179" t="s">
        <v>345</v>
      </c>
      <c r="E886" s="196">
        <v>1</v>
      </c>
      <c r="F886" s="196">
        <v>10800</v>
      </c>
      <c r="G886" s="206">
        <f t="shared" si="101"/>
        <v>10800</v>
      </c>
      <c r="H886" s="179" t="s">
        <v>4802</v>
      </c>
      <c r="I886" s="179" t="s">
        <v>762</v>
      </c>
      <c r="J886" s="166">
        <f t="shared" ref="J886:J949" si="102" xml:space="preserve">ROUND(E886/1200*600,0)</f>
        <v>1</v>
      </c>
      <c r="K886" s="44">
        <f t="shared" si="96"/>
        <v>10800</v>
      </c>
      <c r="N886" s="44">
        <f t="shared" si="97"/>
        <v>1</v>
      </c>
    </row>
    <row r="887" hidden="1" customHeight="1" outlineLevel="2" spans="1:14">
      <c r="A887" s="196" t="s">
        <v>4886</v>
      </c>
      <c r="B887" s="179" t="s">
        <v>3514</v>
      </c>
      <c r="C887" s="196" t="s">
        <v>3515</v>
      </c>
      <c r="D887" s="179" t="s">
        <v>345</v>
      </c>
      <c r="E887" s="196">
        <v>1</v>
      </c>
      <c r="F887" s="196">
        <v>8400</v>
      </c>
      <c r="G887" s="206">
        <f t="shared" si="101"/>
        <v>8400</v>
      </c>
      <c r="H887" s="179" t="s">
        <v>4802</v>
      </c>
      <c r="I887" s="179" t="s">
        <v>762</v>
      </c>
      <c r="J887" s="166">
        <f t="shared" si="102"/>
        <v>1</v>
      </c>
      <c r="K887" s="44">
        <f t="shared" si="96"/>
        <v>8400</v>
      </c>
      <c r="N887" s="44">
        <f t="shared" si="97"/>
        <v>1</v>
      </c>
    </row>
    <row r="888" hidden="1" customHeight="1" outlineLevel="2" spans="1:14">
      <c r="A888" s="196" t="s">
        <v>4887</v>
      </c>
      <c r="B888" s="179" t="s">
        <v>3644</v>
      </c>
      <c r="C888" s="196" t="s">
        <v>3645</v>
      </c>
      <c r="D888" s="179" t="s">
        <v>345</v>
      </c>
      <c r="E888" s="196">
        <v>1</v>
      </c>
      <c r="F888" s="196">
        <v>10046</v>
      </c>
      <c r="G888" s="206">
        <f t="shared" si="101"/>
        <v>10046</v>
      </c>
      <c r="H888" s="179" t="s">
        <v>4802</v>
      </c>
      <c r="I888" s="179" t="s">
        <v>762</v>
      </c>
      <c r="J888" s="166">
        <f t="shared" si="102"/>
        <v>1</v>
      </c>
      <c r="K888" s="44">
        <f t="shared" si="96"/>
        <v>10046</v>
      </c>
      <c r="N888" s="44">
        <f t="shared" si="97"/>
        <v>1</v>
      </c>
    </row>
    <row r="889" hidden="1" customHeight="1" outlineLevel="2" spans="1:14">
      <c r="A889" s="196" t="s">
        <v>4888</v>
      </c>
      <c r="B889" s="179" t="s">
        <v>3688</v>
      </c>
      <c r="C889" s="196" t="s">
        <v>3689</v>
      </c>
      <c r="D889" s="179" t="s">
        <v>345</v>
      </c>
      <c r="E889" s="196">
        <v>1</v>
      </c>
      <c r="F889" s="196">
        <v>540</v>
      </c>
      <c r="G889" s="206">
        <f t="shared" si="101"/>
        <v>540</v>
      </c>
      <c r="H889" s="179" t="s">
        <v>4802</v>
      </c>
      <c r="I889" s="179" t="s">
        <v>762</v>
      </c>
      <c r="J889" s="166">
        <f t="shared" si="102"/>
        <v>1</v>
      </c>
      <c r="K889" s="44">
        <f t="shared" si="96"/>
        <v>540</v>
      </c>
      <c r="N889" s="44">
        <f t="shared" si="97"/>
        <v>1</v>
      </c>
    </row>
    <row r="890" hidden="1" customHeight="1" outlineLevel="2" spans="1:14">
      <c r="A890" s="196" t="s">
        <v>4889</v>
      </c>
      <c r="B890" s="179" t="s">
        <v>4154</v>
      </c>
      <c r="C890" s="196" t="s">
        <v>3697</v>
      </c>
      <c r="D890" s="179" t="s">
        <v>4092</v>
      </c>
      <c r="E890" s="196">
        <v>1</v>
      </c>
      <c r="F890" s="196">
        <v>480</v>
      </c>
      <c r="G890" s="206">
        <f t="shared" si="101"/>
        <v>480</v>
      </c>
      <c r="H890" s="179" t="s">
        <v>4802</v>
      </c>
      <c r="I890" s="179" t="s">
        <v>762</v>
      </c>
      <c r="J890" s="166">
        <f t="shared" si="102"/>
        <v>1</v>
      </c>
      <c r="K890" s="44">
        <f t="shared" si="96"/>
        <v>480</v>
      </c>
      <c r="N890" s="44">
        <f t="shared" si="97"/>
        <v>1</v>
      </c>
    </row>
    <row r="891" hidden="1" customHeight="1" outlineLevel="2" spans="1:14">
      <c r="A891" s="196" t="s">
        <v>4890</v>
      </c>
      <c r="B891" s="179" t="s">
        <v>3448</v>
      </c>
      <c r="C891" s="196" t="s">
        <v>3449</v>
      </c>
      <c r="D891" s="179" t="s">
        <v>345</v>
      </c>
      <c r="E891" s="196">
        <v>1</v>
      </c>
      <c r="F891" s="196">
        <v>4500</v>
      </c>
      <c r="G891" s="206">
        <f t="shared" si="101"/>
        <v>4500</v>
      </c>
      <c r="H891" s="196"/>
      <c r="I891" s="196"/>
      <c r="J891" s="166">
        <f t="shared" si="102"/>
        <v>1</v>
      </c>
      <c r="K891" s="44">
        <f t="shared" si="96"/>
        <v>4500</v>
      </c>
      <c r="N891" s="44">
        <f t="shared" si="97"/>
        <v>1</v>
      </c>
    </row>
    <row r="892" hidden="1" customHeight="1" outlineLevel="2" spans="1:14">
      <c r="A892" s="196" t="s">
        <v>4891</v>
      </c>
      <c r="B892" s="179" t="s">
        <v>3457</v>
      </c>
      <c r="C892" s="196" t="s">
        <v>3458</v>
      </c>
      <c r="D892" s="179" t="s">
        <v>345</v>
      </c>
      <c r="E892" s="196">
        <v>1</v>
      </c>
      <c r="F892" s="196">
        <v>3300</v>
      </c>
      <c r="G892" s="206">
        <f t="shared" si="101"/>
        <v>3300</v>
      </c>
      <c r="H892" s="196"/>
      <c r="I892" s="196"/>
      <c r="J892" s="166">
        <f t="shared" si="102"/>
        <v>1</v>
      </c>
      <c r="K892" s="44">
        <f t="shared" si="96"/>
        <v>3300</v>
      </c>
      <c r="N892" s="44">
        <f t="shared" si="97"/>
        <v>1</v>
      </c>
    </row>
    <row r="893" s="761" customFormat="1" hidden="1" customHeight="1" outlineLevel="2" spans="1:14">
      <c r="A893" s="142"/>
      <c r="B893" s="142" t="s">
        <v>4892</v>
      </c>
      <c r="C893" s="142"/>
      <c r="D893" s="142"/>
      <c r="E893" s="142">
        <v>0</v>
      </c>
      <c r="F893" s="142"/>
      <c r="G893" s="206"/>
      <c r="H893" s="245" t="s">
        <v>4802</v>
      </c>
      <c r="I893" s="142"/>
      <c r="J893" s="166">
        <f t="shared" si="102"/>
        <v>0</v>
      </c>
      <c r="K893" s="44">
        <f t="shared" si="96"/>
        <v>0</v>
      </c>
      <c r="N893" s="44">
        <f t="shared" si="97"/>
        <v>0</v>
      </c>
    </row>
    <row r="894" hidden="1" customHeight="1" outlineLevel="2" spans="1:14">
      <c r="A894" s="196" t="s">
        <v>4893</v>
      </c>
      <c r="B894" s="179" t="s">
        <v>3300</v>
      </c>
      <c r="C894" s="196" t="s">
        <v>3309</v>
      </c>
      <c r="D894" s="179" t="s">
        <v>345</v>
      </c>
      <c r="E894" s="196">
        <v>1</v>
      </c>
      <c r="F894" s="196">
        <v>6120</v>
      </c>
      <c r="G894" s="206">
        <f t="shared" ref="G894:G904" si="103" xml:space="preserve">E894*F894</f>
        <v>6120</v>
      </c>
      <c r="H894" s="179" t="s">
        <v>4802</v>
      </c>
      <c r="I894" s="179" t="s">
        <v>762</v>
      </c>
      <c r="J894" s="166">
        <f t="shared" si="102"/>
        <v>1</v>
      </c>
      <c r="K894" s="44">
        <f t="shared" si="96"/>
        <v>6120</v>
      </c>
      <c r="N894" s="44">
        <f t="shared" si="97"/>
        <v>1</v>
      </c>
    </row>
    <row r="895" hidden="1" customHeight="1" outlineLevel="2" spans="1:14">
      <c r="A895" s="196" t="s">
        <v>4894</v>
      </c>
      <c r="B895" s="179" t="s">
        <v>3413</v>
      </c>
      <c r="C895" s="196" t="s">
        <v>3419</v>
      </c>
      <c r="D895" s="179" t="s">
        <v>345</v>
      </c>
      <c r="E895" s="196">
        <v>1</v>
      </c>
      <c r="F895" s="196">
        <v>3040</v>
      </c>
      <c r="G895" s="206">
        <f t="shared" si="103"/>
        <v>3040</v>
      </c>
      <c r="H895" s="179" t="s">
        <v>4802</v>
      </c>
      <c r="I895" s="179" t="s">
        <v>762</v>
      </c>
      <c r="J895" s="166">
        <f t="shared" si="102"/>
        <v>1</v>
      </c>
      <c r="K895" s="44">
        <f t="shared" si="96"/>
        <v>3040</v>
      </c>
      <c r="N895" s="44">
        <f t="shared" si="97"/>
        <v>1</v>
      </c>
    </row>
    <row r="896" hidden="1" customHeight="1" outlineLevel="2" spans="1:14">
      <c r="A896" s="196" t="s">
        <v>4895</v>
      </c>
      <c r="B896" s="179" t="s">
        <v>3511</v>
      </c>
      <c r="C896" s="196" t="s">
        <v>3512</v>
      </c>
      <c r="D896" s="179" t="s">
        <v>345</v>
      </c>
      <c r="E896" s="196">
        <v>1</v>
      </c>
      <c r="F896" s="196">
        <v>10024</v>
      </c>
      <c r="G896" s="206">
        <f t="shared" si="103"/>
        <v>10024</v>
      </c>
      <c r="H896" s="179" t="s">
        <v>4802</v>
      </c>
      <c r="I896" s="179" t="s">
        <v>762</v>
      </c>
      <c r="J896" s="166">
        <f t="shared" si="102"/>
        <v>1</v>
      </c>
      <c r="K896" s="44">
        <f t="shared" si="96"/>
        <v>10024</v>
      </c>
      <c r="N896" s="44">
        <f t="shared" si="97"/>
        <v>1</v>
      </c>
    </row>
    <row r="897" hidden="1" customHeight="1" outlineLevel="2" spans="1:14">
      <c r="A897" s="196" t="s">
        <v>4896</v>
      </c>
      <c r="B897" s="179" t="s">
        <v>3583</v>
      </c>
      <c r="C897" s="196" t="s">
        <v>3585</v>
      </c>
      <c r="D897" s="179" t="s">
        <v>345</v>
      </c>
      <c r="E897" s="196">
        <v>1</v>
      </c>
      <c r="F897" s="196">
        <v>4900</v>
      </c>
      <c r="G897" s="206">
        <f t="shared" si="103"/>
        <v>4900</v>
      </c>
      <c r="H897" s="179" t="s">
        <v>4802</v>
      </c>
      <c r="I897" s="179" t="s">
        <v>762</v>
      </c>
      <c r="J897" s="166">
        <f t="shared" si="102"/>
        <v>1</v>
      </c>
      <c r="K897" s="44">
        <f t="shared" si="96"/>
        <v>4900</v>
      </c>
      <c r="N897" s="44">
        <f t="shared" si="97"/>
        <v>1</v>
      </c>
    </row>
    <row r="898" hidden="1" customHeight="1" outlineLevel="2" spans="1:14">
      <c r="A898" s="196" t="s">
        <v>4897</v>
      </c>
      <c r="B898" s="179" t="s">
        <v>3342</v>
      </c>
      <c r="C898" s="196" t="s">
        <v>3343</v>
      </c>
      <c r="D898" s="179" t="s">
        <v>345</v>
      </c>
      <c r="E898" s="196">
        <v>1</v>
      </c>
      <c r="F898" s="196">
        <v>13300</v>
      </c>
      <c r="G898" s="206">
        <f t="shared" si="103"/>
        <v>13300</v>
      </c>
      <c r="H898" s="179" t="s">
        <v>4802</v>
      </c>
      <c r="I898" s="179" t="s">
        <v>762</v>
      </c>
      <c r="J898" s="166">
        <f t="shared" si="102"/>
        <v>1</v>
      </c>
      <c r="K898" s="44">
        <f t="shared" si="96"/>
        <v>13300</v>
      </c>
      <c r="N898" s="44">
        <f t="shared" si="97"/>
        <v>1</v>
      </c>
    </row>
    <row r="899" hidden="1" customHeight="1" outlineLevel="2" spans="1:14">
      <c r="A899" s="196" t="s">
        <v>4898</v>
      </c>
      <c r="B899" s="179" t="s">
        <v>3360</v>
      </c>
      <c r="C899" s="196" t="s">
        <v>3361</v>
      </c>
      <c r="D899" s="179" t="s">
        <v>345</v>
      </c>
      <c r="E899" s="196">
        <v>1</v>
      </c>
      <c r="F899" s="196">
        <v>9000</v>
      </c>
      <c r="G899" s="206">
        <f t="shared" si="103"/>
        <v>9000</v>
      </c>
      <c r="H899" s="179" t="s">
        <v>4802</v>
      </c>
      <c r="I899" s="179" t="s">
        <v>762</v>
      </c>
      <c r="J899" s="166">
        <f t="shared" si="102"/>
        <v>1</v>
      </c>
      <c r="K899" s="44">
        <f t="shared" si="96"/>
        <v>9000</v>
      </c>
      <c r="N899" s="44">
        <f t="shared" si="97"/>
        <v>1</v>
      </c>
    </row>
    <row r="900" hidden="1" customHeight="1" outlineLevel="2" spans="1:14">
      <c r="A900" s="196" t="s">
        <v>4899</v>
      </c>
      <c r="B900" s="179" t="s">
        <v>3588</v>
      </c>
      <c r="C900" s="196" t="s">
        <v>3606</v>
      </c>
      <c r="D900" s="179" t="s">
        <v>345</v>
      </c>
      <c r="E900" s="196">
        <v>1</v>
      </c>
      <c r="F900" s="196">
        <v>4640</v>
      </c>
      <c r="G900" s="206">
        <f t="shared" si="103"/>
        <v>4640</v>
      </c>
      <c r="H900" s="179" t="s">
        <v>4802</v>
      </c>
      <c r="I900" s="179" t="s">
        <v>762</v>
      </c>
      <c r="J900" s="166">
        <f t="shared" si="102"/>
        <v>1</v>
      </c>
      <c r="K900" s="44">
        <f t="shared" si="96"/>
        <v>4640</v>
      </c>
      <c r="N900" s="44">
        <f t="shared" si="97"/>
        <v>1</v>
      </c>
    </row>
    <row r="901" hidden="1" customHeight="1" outlineLevel="2" spans="1:14">
      <c r="A901" s="196" t="s">
        <v>4900</v>
      </c>
      <c r="B901" s="179" t="s">
        <v>3688</v>
      </c>
      <c r="C901" s="196" t="s">
        <v>3689</v>
      </c>
      <c r="D901" s="179" t="s">
        <v>345</v>
      </c>
      <c r="E901" s="196">
        <v>1</v>
      </c>
      <c r="F901" s="196">
        <v>540</v>
      </c>
      <c r="G901" s="206">
        <f t="shared" si="103"/>
        <v>540</v>
      </c>
      <c r="H901" s="179" t="s">
        <v>4802</v>
      </c>
      <c r="I901" s="179" t="s">
        <v>762</v>
      </c>
      <c r="J901" s="166">
        <f t="shared" si="102"/>
        <v>1</v>
      </c>
      <c r="K901" s="44">
        <f t="shared" si="96"/>
        <v>540</v>
      </c>
      <c r="N901" s="44">
        <f t="shared" si="97"/>
        <v>1</v>
      </c>
    </row>
    <row r="902" hidden="1" customHeight="1" outlineLevel="2" spans="1:14">
      <c r="A902" s="196" t="s">
        <v>4901</v>
      </c>
      <c r="B902" s="179" t="s">
        <v>4154</v>
      </c>
      <c r="C902" s="196" t="s">
        <v>3697</v>
      </c>
      <c r="D902" s="179" t="s">
        <v>4092</v>
      </c>
      <c r="E902" s="196">
        <v>1</v>
      </c>
      <c r="F902" s="196">
        <v>480</v>
      </c>
      <c r="G902" s="206">
        <f t="shared" si="103"/>
        <v>480</v>
      </c>
      <c r="H902" s="179" t="s">
        <v>4802</v>
      </c>
      <c r="I902" s="179" t="s">
        <v>762</v>
      </c>
      <c r="J902" s="166">
        <f t="shared" si="102"/>
        <v>1</v>
      </c>
      <c r="K902" s="44">
        <f t="shared" si="96"/>
        <v>480</v>
      </c>
      <c r="N902" s="44">
        <f t="shared" si="97"/>
        <v>1</v>
      </c>
    </row>
    <row r="903" hidden="1" customHeight="1" outlineLevel="2" spans="1:14">
      <c r="A903" s="196" t="s">
        <v>4902</v>
      </c>
      <c r="B903" s="179" t="s">
        <v>3448</v>
      </c>
      <c r="C903" s="196" t="s">
        <v>3449</v>
      </c>
      <c r="D903" s="179" t="s">
        <v>345</v>
      </c>
      <c r="E903" s="196">
        <v>1</v>
      </c>
      <c r="F903" s="196">
        <v>4500</v>
      </c>
      <c r="G903" s="206">
        <f t="shared" si="103"/>
        <v>4500</v>
      </c>
      <c r="H903" s="196"/>
      <c r="I903" s="196"/>
      <c r="J903" s="166">
        <f t="shared" si="102"/>
        <v>1</v>
      </c>
      <c r="K903" s="44">
        <f t="shared" ref="K903:K966" si="104" xml:space="preserve">J903*F903</f>
        <v>4500</v>
      </c>
      <c r="N903" s="44">
        <f t="shared" ref="N903:N966" si="105" xml:space="preserve">ROUND(J903,0)</f>
        <v>1</v>
      </c>
    </row>
    <row r="904" hidden="1" customHeight="1" outlineLevel="2" spans="1:14">
      <c r="A904" s="196" t="s">
        <v>4903</v>
      </c>
      <c r="B904" s="179" t="s">
        <v>3457</v>
      </c>
      <c r="C904" s="196" t="s">
        <v>3458</v>
      </c>
      <c r="D904" s="179" t="s">
        <v>345</v>
      </c>
      <c r="E904" s="196">
        <v>1</v>
      </c>
      <c r="F904" s="196">
        <v>3300</v>
      </c>
      <c r="G904" s="206">
        <f t="shared" si="103"/>
        <v>3300</v>
      </c>
      <c r="H904" s="196"/>
      <c r="I904" s="196"/>
      <c r="J904" s="166">
        <f t="shared" si="102"/>
        <v>1</v>
      </c>
      <c r="K904" s="44">
        <f t="shared" si="104"/>
        <v>3300</v>
      </c>
      <c r="N904" s="44">
        <f t="shared" si="105"/>
        <v>1</v>
      </c>
    </row>
    <row r="905" s="761" customFormat="1" hidden="1" customHeight="1" outlineLevel="2" spans="1:14">
      <c r="A905" s="142"/>
      <c r="B905" s="142" t="s">
        <v>4904</v>
      </c>
      <c r="C905" s="142"/>
      <c r="D905" s="142"/>
      <c r="E905" s="142">
        <v>0</v>
      </c>
      <c r="F905" s="142"/>
      <c r="G905" s="206"/>
      <c r="H905" s="245" t="s">
        <v>4802</v>
      </c>
      <c r="I905" s="142"/>
      <c r="J905" s="166">
        <f t="shared" si="102"/>
        <v>0</v>
      </c>
      <c r="K905" s="44">
        <f t="shared" si="104"/>
        <v>0</v>
      </c>
      <c r="N905" s="44">
        <f t="shared" si="105"/>
        <v>0</v>
      </c>
    </row>
    <row r="906" hidden="1" customHeight="1" outlineLevel="2" spans="1:14">
      <c r="A906" s="196" t="s">
        <v>4905</v>
      </c>
      <c r="B906" s="179" t="s">
        <v>3300</v>
      </c>
      <c r="C906" s="196" t="s">
        <v>3304</v>
      </c>
      <c r="D906" s="179" t="s">
        <v>345</v>
      </c>
      <c r="E906" s="196">
        <v>1</v>
      </c>
      <c r="F906" s="196">
        <v>5580</v>
      </c>
      <c r="G906" s="206">
        <f t="shared" ref="G906:G918" si="106" xml:space="preserve">E906*F906</f>
        <v>5580</v>
      </c>
      <c r="H906" s="179" t="s">
        <v>4802</v>
      </c>
      <c r="I906" s="179" t="s">
        <v>762</v>
      </c>
      <c r="J906" s="166">
        <f t="shared" si="102"/>
        <v>1</v>
      </c>
      <c r="K906" s="44">
        <f t="shared" si="104"/>
        <v>5580</v>
      </c>
      <c r="N906" s="44">
        <f t="shared" si="105"/>
        <v>1</v>
      </c>
    </row>
    <row r="907" hidden="1" customHeight="1" outlineLevel="2" spans="1:14">
      <c r="A907" s="196" t="s">
        <v>4906</v>
      </c>
      <c r="B907" s="179" t="s">
        <v>3413</v>
      </c>
      <c r="C907" s="196" t="s">
        <v>3416</v>
      </c>
      <c r="D907" s="179" t="s">
        <v>345</v>
      </c>
      <c r="E907" s="196">
        <v>1</v>
      </c>
      <c r="F907" s="196">
        <v>2560</v>
      </c>
      <c r="G907" s="206">
        <f t="shared" si="106"/>
        <v>2560</v>
      </c>
      <c r="H907" s="179" t="s">
        <v>4802</v>
      </c>
      <c r="I907" s="179" t="s">
        <v>762</v>
      </c>
      <c r="J907" s="166">
        <f t="shared" si="102"/>
        <v>1</v>
      </c>
      <c r="K907" s="44">
        <f t="shared" si="104"/>
        <v>2560</v>
      </c>
      <c r="N907" s="44">
        <f t="shared" si="105"/>
        <v>1</v>
      </c>
    </row>
    <row r="908" hidden="1" customHeight="1" outlineLevel="2" spans="1:14">
      <c r="A908" s="196" t="s">
        <v>4907</v>
      </c>
      <c r="B908" s="179" t="s">
        <v>3511</v>
      </c>
      <c r="C908" s="196" t="s">
        <v>3512</v>
      </c>
      <c r="D908" s="179" t="s">
        <v>345</v>
      </c>
      <c r="E908" s="196">
        <v>1</v>
      </c>
      <c r="F908" s="196">
        <v>10024</v>
      </c>
      <c r="G908" s="206">
        <f t="shared" si="106"/>
        <v>10024</v>
      </c>
      <c r="H908" s="179" t="s">
        <v>4802</v>
      </c>
      <c r="I908" s="179" t="s">
        <v>762</v>
      </c>
      <c r="J908" s="166">
        <f t="shared" si="102"/>
        <v>1</v>
      </c>
      <c r="K908" s="44">
        <f t="shared" si="104"/>
        <v>10024</v>
      </c>
      <c r="N908" s="44">
        <f t="shared" si="105"/>
        <v>1</v>
      </c>
    </row>
    <row r="909" hidden="1" customHeight="1" outlineLevel="2" spans="1:14">
      <c r="A909" s="196" t="s">
        <v>4908</v>
      </c>
      <c r="B909" s="179" t="s">
        <v>3588</v>
      </c>
      <c r="C909" s="196" t="s">
        <v>3606</v>
      </c>
      <c r="D909" s="179" t="s">
        <v>345</v>
      </c>
      <c r="E909" s="196">
        <v>1</v>
      </c>
      <c r="F909" s="196">
        <v>4640</v>
      </c>
      <c r="G909" s="206">
        <f t="shared" si="106"/>
        <v>4640</v>
      </c>
      <c r="H909" s="179" t="s">
        <v>4802</v>
      </c>
      <c r="I909" s="179" t="s">
        <v>762</v>
      </c>
      <c r="J909" s="166">
        <f t="shared" si="102"/>
        <v>1</v>
      </c>
      <c r="K909" s="44">
        <f t="shared" si="104"/>
        <v>4640</v>
      </c>
      <c r="N909" s="44">
        <f t="shared" si="105"/>
        <v>1</v>
      </c>
    </row>
    <row r="910" hidden="1" customHeight="1" outlineLevel="2" spans="1:14">
      <c r="A910" s="196" t="s">
        <v>4909</v>
      </c>
      <c r="B910" s="179" t="s">
        <v>3703</v>
      </c>
      <c r="C910" s="196" t="s">
        <v>3704</v>
      </c>
      <c r="D910" s="179" t="s">
        <v>345</v>
      </c>
      <c r="E910" s="196">
        <v>1</v>
      </c>
      <c r="F910" s="196">
        <v>1320</v>
      </c>
      <c r="G910" s="206">
        <f t="shared" si="106"/>
        <v>1320</v>
      </c>
      <c r="H910" s="179" t="s">
        <v>4802</v>
      </c>
      <c r="I910" s="179" t="s">
        <v>762</v>
      </c>
      <c r="J910" s="166">
        <f t="shared" si="102"/>
        <v>1</v>
      </c>
      <c r="K910" s="44">
        <f t="shared" si="104"/>
        <v>1320</v>
      </c>
      <c r="N910" s="44">
        <f t="shared" si="105"/>
        <v>1</v>
      </c>
    </row>
    <row r="911" hidden="1" customHeight="1" outlineLevel="2" spans="1:14">
      <c r="A911" s="196" t="s">
        <v>4910</v>
      </c>
      <c r="B911" s="179" t="s">
        <v>3700</v>
      </c>
      <c r="C911" s="196" t="s">
        <v>3701</v>
      </c>
      <c r="D911" s="179" t="s">
        <v>345</v>
      </c>
      <c r="E911" s="196">
        <v>1</v>
      </c>
      <c r="F911" s="196">
        <v>2220</v>
      </c>
      <c r="G911" s="206">
        <f t="shared" si="106"/>
        <v>2220</v>
      </c>
      <c r="H911" s="179" t="s">
        <v>4802</v>
      </c>
      <c r="I911" s="179" t="s">
        <v>762</v>
      </c>
      <c r="J911" s="166">
        <f t="shared" si="102"/>
        <v>1</v>
      </c>
      <c r="K911" s="44">
        <f t="shared" si="104"/>
        <v>2220</v>
      </c>
      <c r="N911" s="44">
        <f t="shared" si="105"/>
        <v>1</v>
      </c>
    </row>
    <row r="912" hidden="1" customHeight="1" outlineLevel="2" spans="1:14">
      <c r="A912" s="196" t="s">
        <v>4911</v>
      </c>
      <c r="B912" s="179" t="s">
        <v>3268</v>
      </c>
      <c r="C912" s="196" t="s">
        <v>3272</v>
      </c>
      <c r="D912" s="179" t="s">
        <v>345</v>
      </c>
      <c r="E912" s="196">
        <v>1</v>
      </c>
      <c r="F912" s="196">
        <v>2400</v>
      </c>
      <c r="G912" s="206">
        <f t="shared" si="106"/>
        <v>2400</v>
      </c>
      <c r="H912" s="179" t="s">
        <v>4802</v>
      </c>
      <c r="I912" s="179" t="s">
        <v>762</v>
      </c>
      <c r="J912" s="166">
        <f t="shared" si="102"/>
        <v>1</v>
      </c>
      <c r="K912" s="44">
        <f t="shared" si="104"/>
        <v>2400</v>
      </c>
      <c r="N912" s="44">
        <f t="shared" si="105"/>
        <v>1</v>
      </c>
    </row>
    <row r="913" hidden="1" customHeight="1" outlineLevel="2" spans="1:14">
      <c r="A913" s="196" t="s">
        <v>4912</v>
      </c>
      <c r="B913" s="179" t="s">
        <v>3705</v>
      </c>
      <c r="C913" s="196" t="s">
        <v>3706</v>
      </c>
      <c r="D913" s="179" t="s">
        <v>345</v>
      </c>
      <c r="E913" s="196">
        <v>1</v>
      </c>
      <c r="F913" s="196">
        <v>1980</v>
      </c>
      <c r="G913" s="206">
        <f t="shared" si="106"/>
        <v>1980</v>
      </c>
      <c r="H913" s="179" t="s">
        <v>4802</v>
      </c>
      <c r="I913" s="179" t="s">
        <v>762</v>
      </c>
      <c r="J913" s="166">
        <f t="shared" si="102"/>
        <v>1</v>
      </c>
      <c r="K913" s="44">
        <f t="shared" si="104"/>
        <v>1980</v>
      </c>
      <c r="N913" s="44">
        <f t="shared" si="105"/>
        <v>1</v>
      </c>
    </row>
    <row r="914" hidden="1" customHeight="1" outlineLevel="2" spans="1:14">
      <c r="A914" s="196" t="s">
        <v>4913</v>
      </c>
      <c r="B914" s="179" t="s">
        <v>3583</v>
      </c>
      <c r="C914" s="196" t="s">
        <v>3582</v>
      </c>
      <c r="D914" s="179" t="s">
        <v>345</v>
      </c>
      <c r="E914" s="196">
        <v>1</v>
      </c>
      <c r="F914" s="196">
        <v>4900</v>
      </c>
      <c r="G914" s="206">
        <f t="shared" si="106"/>
        <v>4900</v>
      </c>
      <c r="H914" s="179" t="s">
        <v>4802</v>
      </c>
      <c r="I914" s="179" t="s">
        <v>762</v>
      </c>
      <c r="J914" s="166">
        <f t="shared" si="102"/>
        <v>1</v>
      </c>
      <c r="K914" s="44">
        <f t="shared" si="104"/>
        <v>4900</v>
      </c>
      <c r="N914" s="44">
        <f t="shared" si="105"/>
        <v>1</v>
      </c>
    </row>
    <row r="915" hidden="1" customHeight="1" outlineLevel="2" spans="1:14">
      <c r="A915" s="196" t="s">
        <v>4914</v>
      </c>
      <c r="B915" s="179" t="s">
        <v>3688</v>
      </c>
      <c r="C915" s="196" t="s">
        <v>3689</v>
      </c>
      <c r="D915" s="179" t="s">
        <v>345</v>
      </c>
      <c r="E915" s="196">
        <v>1</v>
      </c>
      <c r="F915" s="196">
        <v>540</v>
      </c>
      <c r="G915" s="206">
        <f t="shared" si="106"/>
        <v>540</v>
      </c>
      <c r="H915" s="179" t="s">
        <v>4802</v>
      </c>
      <c r="I915" s="179" t="s">
        <v>762</v>
      </c>
      <c r="J915" s="166">
        <f t="shared" si="102"/>
        <v>1</v>
      </c>
      <c r="K915" s="44">
        <f t="shared" si="104"/>
        <v>540</v>
      </c>
      <c r="N915" s="44">
        <f t="shared" si="105"/>
        <v>1</v>
      </c>
    </row>
    <row r="916" hidden="1" customHeight="1" outlineLevel="2" spans="1:14">
      <c r="A916" s="196" t="s">
        <v>4915</v>
      </c>
      <c r="B916" s="179" t="s">
        <v>4154</v>
      </c>
      <c r="C916" s="196" t="s">
        <v>3697</v>
      </c>
      <c r="D916" s="179" t="s">
        <v>4092</v>
      </c>
      <c r="E916" s="196">
        <v>1</v>
      </c>
      <c r="F916" s="196">
        <v>480</v>
      </c>
      <c r="G916" s="206">
        <f t="shared" si="106"/>
        <v>480</v>
      </c>
      <c r="H916" s="179" t="s">
        <v>4802</v>
      </c>
      <c r="I916" s="179" t="s">
        <v>762</v>
      </c>
      <c r="J916" s="166">
        <f t="shared" si="102"/>
        <v>1</v>
      </c>
      <c r="K916" s="44">
        <f t="shared" si="104"/>
        <v>480</v>
      </c>
      <c r="N916" s="44">
        <f t="shared" si="105"/>
        <v>1</v>
      </c>
    </row>
    <row r="917" hidden="1" customHeight="1" outlineLevel="2" spans="1:14">
      <c r="A917" s="196" t="s">
        <v>4916</v>
      </c>
      <c r="B917" s="179" t="s">
        <v>3448</v>
      </c>
      <c r="C917" s="196" t="s">
        <v>3449</v>
      </c>
      <c r="D917" s="179" t="s">
        <v>345</v>
      </c>
      <c r="E917" s="196">
        <v>1</v>
      </c>
      <c r="F917" s="196">
        <v>4500</v>
      </c>
      <c r="G917" s="206">
        <f t="shared" si="106"/>
        <v>4500</v>
      </c>
      <c r="H917" s="196"/>
      <c r="I917" s="196"/>
      <c r="J917" s="166">
        <f t="shared" si="102"/>
        <v>1</v>
      </c>
      <c r="K917" s="44">
        <f t="shared" si="104"/>
        <v>4500</v>
      </c>
      <c r="N917" s="44">
        <f t="shared" si="105"/>
        <v>1</v>
      </c>
    </row>
    <row r="918" hidden="1" customHeight="1" outlineLevel="2" spans="1:14">
      <c r="A918" s="196" t="s">
        <v>4917</v>
      </c>
      <c r="B918" s="179" t="s">
        <v>3457</v>
      </c>
      <c r="C918" s="196" t="s">
        <v>3458</v>
      </c>
      <c r="D918" s="179" t="s">
        <v>345</v>
      </c>
      <c r="E918" s="196">
        <v>1</v>
      </c>
      <c r="F918" s="196">
        <v>3300</v>
      </c>
      <c r="G918" s="206">
        <f t="shared" si="106"/>
        <v>3300</v>
      </c>
      <c r="H918" s="196"/>
      <c r="I918" s="196"/>
      <c r="J918" s="166">
        <f t="shared" si="102"/>
        <v>1</v>
      </c>
      <c r="K918" s="44">
        <f t="shared" si="104"/>
        <v>3300</v>
      </c>
      <c r="N918" s="44">
        <f t="shared" si="105"/>
        <v>1</v>
      </c>
    </row>
    <row r="919" s="761" customFormat="1" hidden="1" customHeight="1" outlineLevel="2" spans="1:14">
      <c r="A919" s="142"/>
      <c r="B919" s="142" t="s">
        <v>4918</v>
      </c>
      <c r="C919" s="142"/>
      <c r="D919" s="142"/>
      <c r="E919" s="142">
        <v>0</v>
      </c>
      <c r="F919" s="142"/>
      <c r="G919" s="206"/>
      <c r="H919" s="245" t="s">
        <v>4802</v>
      </c>
      <c r="I919" s="142"/>
      <c r="J919" s="166">
        <f t="shared" si="102"/>
        <v>0</v>
      </c>
      <c r="K919" s="44">
        <f t="shared" si="104"/>
        <v>0</v>
      </c>
      <c r="N919" s="44">
        <f t="shared" si="105"/>
        <v>0</v>
      </c>
    </row>
    <row r="920" hidden="1" customHeight="1" outlineLevel="2" spans="1:14">
      <c r="A920" s="196" t="s">
        <v>4919</v>
      </c>
      <c r="B920" s="179" t="s">
        <v>3390</v>
      </c>
      <c r="C920" s="196" t="s">
        <v>3391</v>
      </c>
      <c r="D920" s="179" t="s">
        <v>345</v>
      </c>
      <c r="E920" s="196">
        <v>1</v>
      </c>
      <c r="F920" s="196">
        <v>2700</v>
      </c>
      <c r="G920" s="206">
        <f t="shared" ref="G920:G931" si="107" xml:space="preserve">E920*F920</f>
        <v>2700</v>
      </c>
      <c r="H920" s="179" t="s">
        <v>4802</v>
      </c>
      <c r="I920" s="179" t="s">
        <v>762</v>
      </c>
      <c r="J920" s="166">
        <f t="shared" si="102"/>
        <v>1</v>
      </c>
      <c r="K920" s="44">
        <f t="shared" si="104"/>
        <v>2700</v>
      </c>
      <c r="N920" s="44">
        <f t="shared" si="105"/>
        <v>1</v>
      </c>
    </row>
    <row r="921" hidden="1" customHeight="1" outlineLevel="2" spans="1:14">
      <c r="A921" s="196" t="s">
        <v>4920</v>
      </c>
      <c r="B921" s="179" t="s">
        <v>3300</v>
      </c>
      <c r="C921" s="196" t="s">
        <v>3304</v>
      </c>
      <c r="D921" s="179" t="s">
        <v>345</v>
      </c>
      <c r="E921" s="196">
        <v>1</v>
      </c>
      <c r="F921" s="196">
        <v>5580</v>
      </c>
      <c r="G921" s="206">
        <f t="shared" si="107"/>
        <v>5580</v>
      </c>
      <c r="H921" s="179" t="s">
        <v>4802</v>
      </c>
      <c r="I921" s="179" t="s">
        <v>762</v>
      </c>
      <c r="J921" s="166">
        <f t="shared" si="102"/>
        <v>1</v>
      </c>
      <c r="K921" s="44">
        <f t="shared" si="104"/>
        <v>5580</v>
      </c>
      <c r="N921" s="44">
        <f t="shared" si="105"/>
        <v>1</v>
      </c>
    </row>
    <row r="922" hidden="1" customHeight="1" outlineLevel="2" spans="1:14">
      <c r="A922" s="196" t="s">
        <v>4921</v>
      </c>
      <c r="B922" s="179" t="s">
        <v>3413</v>
      </c>
      <c r="C922" s="196" t="s">
        <v>3416</v>
      </c>
      <c r="D922" s="179" t="s">
        <v>345</v>
      </c>
      <c r="E922" s="196">
        <v>1</v>
      </c>
      <c r="F922" s="196">
        <v>2560</v>
      </c>
      <c r="G922" s="206">
        <f t="shared" si="107"/>
        <v>2560</v>
      </c>
      <c r="H922" s="179" t="s">
        <v>4802</v>
      </c>
      <c r="I922" s="179" t="s">
        <v>762</v>
      </c>
      <c r="J922" s="166">
        <f t="shared" si="102"/>
        <v>1</v>
      </c>
      <c r="K922" s="44">
        <f t="shared" si="104"/>
        <v>2560</v>
      </c>
      <c r="N922" s="44">
        <f t="shared" si="105"/>
        <v>1</v>
      </c>
    </row>
    <row r="923" hidden="1" customHeight="1" outlineLevel="2" spans="1:14">
      <c r="A923" s="196" t="s">
        <v>4922</v>
      </c>
      <c r="B923" s="179" t="s">
        <v>3578</v>
      </c>
      <c r="C923" s="196" t="s">
        <v>3579</v>
      </c>
      <c r="D923" s="179" t="s">
        <v>345</v>
      </c>
      <c r="E923" s="196">
        <v>1</v>
      </c>
      <c r="F923" s="196">
        <v>13300</v>
      </c>
      <c r="G923" s="206">
        <f t="shared" si="107"/>
        <v>13300</v>
      </c>
      <c r="H923" s="179" t="s">
        <v>4802</v>
      </c>
      <c r="I923" s="179" t="s">
        <v>762</v>
      </c>
      <c r="J923" s="166">
        <f t="shared" si="102"/>
        <v>1</v>
      </c>
      <c r="K923" s="44">
        <f t="shared" si="104"/>
        <v>13300</v>
      </c>
      <c r="N923" s="44">
        <f t="shared" si="105"/>
        <v>1</v>
      </c>
    </row>
    <row r="924" hidden="1" customHeight="1" outlineLevel="2" spans="1:14">
      <c r="A924" s="196" t="s">
        <v>4923</v>
      </c>
      <c r="B924" s="179" t="s">
        <v>3707</v>
      </c>
      <c r="C924" s="196" t="s">
        <v>3709</v>
      </c>
      <c r="D924" s="179" t="s">
        <v>345</v>
      </c>
      <c r="E924" s="196">
        <v>1</v>
      </c>
      <c r="F924" s="196">
        <v>2250</v>
      </c>
      <c r="G924" s="206">
        <f t="shared" si="107"/>
        <v>2250</v>
      </c>
      <c r="H924" s="179" t="s">
        <v>4802</v>
      </c>
      <c r="I924" s="179" t="s">
        <v>762</v>
      </c>
      <c r="J924" s="166">
        <f t="shared" si="102"/>
        <v>1</v>
      </c>
      <c r="K924" s="44">
        <f t="shared" si="104"/>
        <v>2250</v>
      </c>
      <c r="N924" s="44">
        <f t="shared" si="105"/>
        <v>1</v>
      </c>
    </row>
    <row r="925" hidden="1" customHeight="1" outlineLevel="2" spans="1:14">
      <c r="A925" s="196" t="s">
        <v>4924</v>
      </c>
      <c r="B925" s="179" t="s">
        <v>3583</v>
      </c>
      <c r="C925" s="196" t="s">
        <v>3584</v>
      </c>
      <c r="D925" s="179" t="s">
        <v>345</v>
      </c>
      <c r="E925" s="196">
        <v>1</v>
      </c>
      <c r="F925" s="196">
        <v>4900</v>
      </c>
      <c r="G925" s="206">
        <f t="shared" si="107"/>
        <v>4900</v>
      </c>
      <c r="H925" s="179" t="s">
        <v>4802</v>
      </c>
      <c r="I925" s="179" t="s">
        <v>762</v>
      </c>
      <c r="J925" s="166">
        <f t="shared" si="102"/>
        <v>1</v>
      </c>
      <c r="K925" s="44">
        <f t="shared" si="104"/>
        <v>4900</v>
      </c>
      <c r="N925" s="44">
        <f t="shared" si="105"/>
        <v>1</v>
      </c>
    </row>
    <row r="926" hidden="1" customHeight="1" outlineLevel="2" spans="1:14">
      <c r="A926" s="196" t="s">
        <v>4925</v>
      </c>
      <c r="B926" s="179" t="s">
        <v>3348</v>
      </c>
      <c r="C926" s="196" t="s">
        <v>3349</v>
      </c>
      <c r="D926" s="179" t="s">
        <v>345</v>
      </c>
      <c r="E926" s="196">
        <v>1</v>
      </c>
      <c r="F926" s="196">
        <v>13160</v>
      </c>
      <c r="G926" s="206">
        <f t="shared" si="107"/>
        <v>13160</v>
      </c>
      <c r="H926" s="179" t="s">
        <v>4802</v>
      </c>
      <c r="I926" s="179" t="s">
        <v>762</v>
      </c>
      <c r="J926" s="166">
        <f t="shared" si="102"/>
        <v>1</v>
      </c>
      <c r="K926" s="44">
        <f t="shared" si="104"/>
        <v>13160</v>
      </c>
      <c r="N926" s="44">
        <f t="shared" si="105"/>
        <v>1</v>
      </c>
    </row>
    <row r="927" hidden="1" customHeight="1" outlineLevel="2" spans="1:14">
      <c r="A927" s="196" t="s">
        <v>4926</v>
      </c>
      <c r="B927" s="179" t="s">
        <v>3362</v>
      </c>
      <c r="C927" s="196" t="s">
        <v>3363</v>
      </c>
      <c r="D927" s="179" t="s">
        <v>345</v>
      </c>
      <c r="E927" s="196">
        <v>1</v>
      </c>
      <c r="F927" s="196">
        <v>9500</v>
      </c>
      <c r="G927" s="206">
        <f t="shared" si="107"/>
        <v>9500</v>
      </c>
      <c r="H927" s="179" t="s">
        <v>4802</v>
      </c>
      <c r="I927" s="179" t="s">
        <v>762</v>
      </c>
      <c r="J927" s="166">
        <f t="shared" si="102"/>
        <v>1</v>
      </c>
      <c r="K927" s="44">
        <f t="shared" si="104"/>
        <v>9500</v>
      </c>
      <c r="N927" s="44">
        <f t="shared" si="105"/>
        <v>1</v>
      </c>
    </row>
    <row r="928" hidden="1" customHeight="1" outlineLevel="2" spans="1:14">
      <c r="A928" s="196" t="s">
        <v>4927</v>
      </c>
      <c r="B928" s="179" t="s">
        <v>3688</v>
      </c>
      <c r="C928" s="196" t="s">
        <v>3689</v>
      </c>
      <c r="D928" s="179" t="s">
        <v>345</v>
      </c>
      <c r="E928" s="196">
        <v>1</v>
      </c>
      <c r="F928" s="196">
        <v>540</v>
      </c>
      <c r="G928" s="206">
        <f t="shared" si="107"/>
        <v>540</v>
      </c>
      <c r="H928" s="179" t="s">
        <v>4802</v>
      </c>
      <c r="I928" s="179" t="s">
        <v>762</v>
      </c>
      <c r="J928" s="166">
        <f t="shared" si="102"/>
        <v>1</v>
      </c>
      <c r="K928" s="44">
        <f t="shared" si="104"/>
        <v>540</v>
      </c>
      <c r="N928" s="44">
        <f t="shared" si="105"/>
        <v>1</v>
      </c>
    </row>
    <row r="929" hidden="1" customHeight="1" outlineLevel="2" spans="1:14">
      <c r="A929" s="196" t="s">
        <v>4928</v>
      </c>
      <c r="B929" s="179" t="s">
        <v>4154</v>
      </c>
      <c r="C929" s="196" t="s">
        <v>3697</v>
      </c>
      <c r="D929" s="179" t="s">
        <v>4092</v>
      </c>
      <c r="E929" s="196">
        <v>1</v>
      </c>
      <c r="F929" s="196">
        <v>480</v>
      </c>
      <c r="G929" s="206">
        <f t="shared" si="107"/>
        <v>480</v>
      </c>
      <c r="H929" s="179" t="s">
        <v>4802</v>
      </c>
      <c r="I929" s="179" t="s">
        <v>762</v>
      </c>
      <c r="J929" s="166">
        <f t="shared" si="102"/>
        <v>1</v>
      </c>
      <c r="K929" s="44">
        <f t="shared" si="104"/>
        <v>480</v>
      </c>
      <c r="N929" s="44">
        <f t="shared" si="105"/>
        <v>1</v>
      </c>
    </row>
    <row r="930" hidden="1" customHeight="1" outlineLevel="2" spans="1:14">
      <c r="A930" s="196" t="s">
        <v>4929</v>
      </c>
      <c r="B930" s="179" t="s">
        <v>3448</v>
      </c>
      <c r="C930" s="196" t="s">
        <v>3449</v>
      </c>
      <c r="D930" s="179" t="s">
        <v>345</v>
      </c>
      <c r="E930" s="196">
        <v>1</v>
      </c>
      <c r="F930" s="196">
        <v>4500</v>
      </c>
      <c r="G930" s="206">
        <f t="shared" si="107"/>
        <v>4500</v>
      </c>
      <c r="H930" s="196"/>
      <c r="I930" s="196"/>
      <c r="J930" s="166">
        <f t="shared" si="102"/>
        <v>1</v>
      </c>
      <c r="K930" s="44">
        <f t="shared" si="104"/>
        <v>4500</v>
      </c>
      <c r="N930" s="44">
        <f t="shared" si="105"/>
        <v>1</v>
      </c>
    </row>
    <row r="931" hidden="1" customHeight="1" outlineLevel="2" spans="1:14">
      <c r="A931" s="196" t="s">
        <v>4930</v>
      </c>
      <c r="B931" s="179" t="s">
        <v>3457</v>
      </c>
      <c r="C931" s="196" t="s">
        <v>3458</v>
      </c>
      <c r="D931" s="179" t="s">
        <v>345</v>
      </c>
      <c r="E931" s="196">
        <v>1</v>
      </c>
      <c r="F931" s="196">
        <v>3300</v>
      </c>
      <c r="G931" s="206">
        <f t="shared" si="107"/>
        <v>3300</v>
      </c>
      <c r="H931" s="196"/>
      <c r="I931" s="196"/>
      <c r="J931" s="166">
        <f t="shared" si="102"/>
        <v>1</v>
      </c>
      <c r="K931" s="44">
        <f t="shared" si="104"/>
        <v>3300</v>
      </c>
      <c r="N931" s="44">
        <f t="shared" si="105"/>
        <v>1</v>
      </c>
    </row>
    <row r="932" s="761" customFormat="1" hidden="1" customHeight="1" outlineLevel="2" spans="1:14">
      <c r="A932" s="142"/>
      <c r="B932" s="142" t="s">
        <v>4931</v>
      </c>
      <c r="C932" s="142"/>
      <c r="D932" s="142"/>
      <c r="E932" s="142">
        <v>0</v>
      </c>
      <c r="F932" s="142"/>
      <c r="G932" s="206"/>
      <c r="H932" s="245" t="s">
        <v>4802</v>
      </c>
      <c r="I932" s="142"/>
      <c r="J932" s="166">
        <f t="shared" si="102"/>
        <v>0</v>
      </c>
      <c r="K932" s="44">
        <f t="shared" si="104"/>
        <v>0</v>
      </c>
      <c r="N932" s="44">
        <f t="shared" si="105"/>
        <v>0</v>
      </c>
    </row>
    <row r="933" hidden="1" customHeight="1" outlineLevel="2" spans="1:14">
      <c r="A933" s="196" t="s">
        <v>4932</v>
      </c>
      <c r="B933" s="179" t="s">
        <v>3688</v>
      </c>
      <c r="C933" s="196" t="s">
        <v>3689</v>
      </c>
      <c r="D933" s="179" t="s">
        <v>345</v>
      </c>
      <c r="E933" s="196">
        <v>1</v>
      </c>
      <c r="F933" s="196">
        <v>540</v>
      </c>
      <c r="G933" s="206">
        <f t="shared" ref="G933:G948" si="108" xml:space="preserve">E933*F933</f>
        <v>540</v>
      </c>
      <c r="H933" s="179" t="s">
        <v>4802</v>
      </c>
      <c r="I933" s="179" t="s">
        <v>762</v>
      </c>
      <c r="J933" s="166">
        <f t="shared" si="102"/>
        <v>1</v>
      </c>
      <c r="K933" s="44">
        <f t="shared" si="104"/>
        <v>540</v>
      </c>
      <c r="N933" s="44">
        <f t="shared" si="105"/>
        <v>1</v>
      </c>
    </row>
    <row r="934" hidden="1" customHeight="1" outlineLevel="2" spans="1:14">
      <c r="A934" s="196" t="s">
        <v>4933</v>
      </c>
      <c r="B934" s="179" t="s">
        <v>3450</v>
      </c>
      <c r="C934" s="196" t="s">
        <v>3452</v>
      </c>
      <c r="D934" s="179" t="s">
        <v>345</v>
      </c>
      <c r="E934" s="196">
        <v>1</v>
      </c>
      <c r="F934" s="196">
        <v>2800</v>
      </c>
      <c r="G934" s="206">
        <f t="shared" si="108"/>
        <v>2800</v>
      </c>
      <c r="H934" s="179" t="s">
        <v>4802</v>
      </c>
      <c r="I934" s="179" t="s">
        <v>762</v>
      </c>
      <c r="J934" s="166">
        <f t="shared" si="102"/>
        <v>1</v>
      </c>
      <c r="K934" s="44">
        <f t="shared" si="104"/>
        <v>2800</v>
      </c>
      <c r="N934" s="44">
        <f t="shared" si="105"/>
        <v>1</v>
      </c>
    </row>
    <row r="935" hidden="1" customHeight="1" outlineLevel="2" spans="1:14">
      <c r="A935" s="196" t="s">
        <v>4934</v>
      </c>
      <c r="B935" s="179" t="s">
        <v>3516</v>
      </c>
      <c r="C935" s="196" t="s">
        <v>3296</v>
      </c>
      <c r="D935" s="179" t="s">
        <v>345</v>
      </c>
      <c r="E935" s="196">
        <v>1</v>
      </c>
      <c r="F935" s="196">
        <v>5220</v>
      </c>
      <c r="G935" s="206">
        <f t="shared" si="108"/>
        <v>5220</v>
      </c>
      <c r="H935" s="179" t="s">
        <v>4802</v>
      </c>
      <c r="I935" s="179" t="s">
        <v>762</v>
      </c>
      <c r="J935" s="166">
        <f t="shared" si="102"/>
        <v>1</v>
      </c>
      <c r="K935" s="44">
        <f t="shared" si="104"/>
        <v>5220</v>
      </c>
      <c r="N935" s="44">
        <f t="shared" si="105"/>
        <v>1</v>
      </c>
    </row>
    <row r="936" hidden="1" customHeight="1" outlineLevel="2" spans="1:14">
      <c r="A936" s="196" t="s">
        <v>4935</v>
      </c>
      <c r="B936" s="179" t="s">
        <v>3390</v>
      </c>
      <c r="C936" s="196" t="s">
        <v>3391</v>
      </c>
      <c r="D936" s="179" t="s">
        <v>345</v>
      </c>
      <c r="E936" s="196">
        <v>1</v>
      </c>
      <c r="F936" s="196">
        <v>2700</v>
      </c>
      <c r="G936" s="206">
        <f t="shared" si="108"/>
        <v>2700</v>
      </c>
      <c r="H936" s="179" t="s">
        <v>4802</v>
      </c>
      <c r="I936" s="179" t="s">
        <v>762</v>
      </c>
      <c r="J936" s="166">
        <f t="shared" si="102"/>
        <v>1</v>
      </c>
      <c r="K936" s="44">
        <f t="shared" si="104"/>
        <v>2700</v>
      </c>
      <c r="N936" s="44">
        <f t="shared" si="105"/>
        <v>1</v>
      </c>
    </row>
    <row r="937" hidden="1" customHeight="1" outlineLevel="2" spans="1:14">
      <c r="A937" s="196" t="s">
        <v>4936</v>
      </c>
      <c r="B937" s="179" t="s">
        <v>3397</v>
      </c>
      <c r="C937" s="196" t="s">
        <v>3398</v>
      </c>
      <c r="D937" s="179" t="s">
        <v>345</v>
      </c>
      <c r="E937" s="196">
        <v>1</v>
      </c>
      <c r="F937" s="196">
        <v>2700</v>
      </c>
      <c r="G937" s="206">
        <f t="shared" si="108"/>
        <v>2700</v>
      </c>
      <c r="H937" s="179" t="s">
        <v>4802</v>
      </c>
      <c r="I937" s="179" t="s">
        <v>762</v>
      </c>
      <c r="J937" s="166">
        <f t="shared" si="102"/>
        <v>1</v>
      </c>
      <c r="K937" s="44">
        <f t="shared" si="104"/>
        <v>2700</v>
      </c>
      <c r="N937" s="44">
        <f t="shared" si="105"/>
        <v>1</v>
      </c>
    </row>
    <row r="938" hidden="1" customHeight="1" outlineLevel="2" spans="1:14">
      <c r="A938" s="196" t="s">
        <v>4937</v>
      </c>
      <c r="B938" s="179" t="s">
        <v>3401</v>
      </c>
      <c r="C938" s="196" t="s">
        <v>3405</v>
      </c>
      <c r="D938" s="179" t="s">
        <v>345</v>
      </c>
      <c r="E938" s="196">
        <v>1</v>
      </c>
      <c r="F938" s="196">
        <v>1440</v>
      </c>
      <c r="G938" s="206">
        <f t="shared" si="108"/>
        <v>1440</v>
      </c>
      <c r="H938" s="179" t="s">
        <v>4802</v>
      </c>
      <c r="I938" s="179" t="s">
        <v>762</v>
      </c>
      <c r="J938" s="166">
        <f t="shared" si="102"/>
        <v>1</v>
      </c>
      <c r="K938" s="44">
        <f t="shared" si="104"/>
        <v>1440</v>
      </c>
      <c r="N938" s="44">
        <f t="shared" si="105"/>
        <v>1</v>
      </c>
    </row>
    <row r="939" hidden="1" customHeight="1" outlineLevel="2" spans="1:14">
      <c r="A939" s="196" t="s">
        <v>4938</v>
      </c>
      <c r="B939" s="179" t="s">
        <v>3619</v>
      </c>
      <c r="C939" s="196" t="s">
        <v>3620</v>
      </c>
      <c r="D939" s="179" t="s">
        <v>345</v>
      </c>
      <c r="E939" s="196">
        <v>1</v>
      </c>
      <c r="F939" s="196">
        <v>5040</v>
      </c>
      <c r="G939" s="206">
        <f t="shared" si="108"/>
        <v>5040</v>
      </c>
      <c r="H939" s="179" t="s">
        <v>4802</v>
      </c>
      <c r="I939" s="179" t="s">
        <v>762</v>
      </c>
      <c r="J939" s="166">
        <f t="shared" si="102"/>
        <v>1</v>
      </c>
      <c r="K939" s="44">
        <f t="shared" si="104"/>
        <v>5040</v>
      </c>
      <c r="N939" s="44">
        <f t="shared" si="105"/>
        <v>1</v>
      </c>
    </row>
    <row r="940" hidden="1" customHeight="1" outlineLevel="2" spans="1:14">
      <c r="A940" s="196" t="s">
        <v>4939</v>
      </c>
      <c r="B940" s="179" t="s">
        <v>3399</v>
      </c>
      <c r="C940" s="196" t="s">
        <v>3400</v>
      </c>
      <c r="D940" s="179" t="s">
        <v>345</v>
      </c>
      <c r="E940" s="196">
        <v>1</v>
      </c>
      <c r="F940" s="196">
        <v>1500</v>
      </c>
      <c r="G940" s="206">
        <f t="shared" si="108"/>
        <v>1500</v>
      </c>
      <c r="H940" s="179" t="s">
        <v>4802</v>
      </c>
      <c r="I940" s="179" t="s">
        <v>762</v>
      </c>
      <c r="J940" s="166">
        <f t="shared" si="102"/>
        <v>1</v>
      </c>
      <c r="K940" s="44">
        <f t="shared" si="104"/>
        <v>1500</v>
      </c>
      <c r="N940" s="44">
        <f t="shared" si="105"/>
        <v>1</v>
      </c>
    </row>
    <row r="941" hidden="1" customHeight="1" outlineLevel="2" spans="1:14">
      <c r="A941" s="196" t="s">
        <v>4940</v>
      </c>
      <c r="B941" s="179" t="s">
        <v>3275</v>
      </c>
      <c r="C941" s="196" t="s">
        <v>3276</v>
      </c>
      <c r="D941" s="179" t="s">
        <v>345</v>
      </c>
      <c r="E941" s="196">
        <v>1</v>
      </c>
      <c r="F941" s="196">
        <v>2400</v>
      </c>
      <c r="G941" s="206">
        <f t="shared" si="108"/>
        <v>2400</v>
      </c>
      <c r="H941" s="179" t="s">
        <v>4802</v>
      </c>
      <c r="I941" s="179" t="s">
        <v>762</v>
      </c>
      <c r="J941" s="166">
        <f t="shared" si="102"/>
        <v>1</v>
      </c>
      <c r="K941" s="44">
        <f t="shared" si="104"/>
        <v>2400</v>
      </c>
      <c r="N941" s="44">
        <f t="shared" si="105"/>
        <v>1</v>
      </c>
    </row>
    <row r="942" hidden="1" customHeight="1" outlineLevel="2" spans="1:14">
      <c r="A942" s="196" t="s">
        <v>4941</v>
      </c>
      <c r="B942" s="179" t="s">
        <v>3521</v>
      </c>
      <c r="C942" s="196" t="s">
        <v>3523</v>
      </c>
      <c r="D942" s="179" t="s">
        <v>345</v>
      </c>
      <c r="E942" s="196">
        <v>1</v>
      </c>
      <c r="F942" s="196">
        <v>52500</v>
      </c>
      <c r="G942" s="206">
        <f t="shared" si="108"/>
        <v>52500</v>
      </c>
      <c r="H942" s="179" t="s">
        <v>4802</v>
      </c>
      <c r="I942" s="179" t="s">
        <v>762</v>
      </c>
      <c r="J942" s="166">
        <f t="shared" si="102"/>
        <v>1</v>
      </c>
      <c r="K942" s="44">
        <f t="shared" si="104"/>
        <v>52500</v>
      </c>
      <c r="N942" s="44">
        <f t="shared" si="105"/>
        <v>1</v>
      </c>
    </row>
    <row r="943" hidden="1" customHeight="1" outlineLevel="2" spans="1:14">
      <c r="A943" s="196" t="s">
        <v>4942</v>
      </c>
      <c r="B943" s="179" t="s">
        <v>3442</v>
      </c>
      <c r="C943" s="196" t="s">
        <v>3444</v>
      </c>
      <c r="D943" s="179" t="s">
        <v>345</v>
      </c>
      <c r="E943" s="196">
        <v>1</v>
      </c>
      <c r="F943" s="196">
        <v>2240</v>
      </c>
      <c r="G943" s="206">
        <f t="shared" si="108"/>
        <v>2240</v>
      </c>
      <c r="H943" s="179" t="s">
        <v>4802</v>
      </c>
      <c r="I943" s="179" t="s">
        <v>762</v>
      </c>
      <c r="J943" s="166">
        <f t="shared" si="102"/>
        <v>1</v>
      </c>
      <c r="K943" s="44">
        <f t="shared" si="104"/>
        <v>2240</v>
      </c>
      <c r="N943" s="44">
        <f t="shared" si="105"/>
        <v>1</v>
      </c>
    </row>
    <row r="944" hidden="1" customHeight="1" outlineLevel="2" spans="1:14">
      <c r="A944" s="196" t="s">
        <v>4943</v>
      </c>
      <c r="B944" s="179" t="s">
        <v>3401</v>
      </c>
      <c r="C944" s="196" t="s">
        <v>3403</v>
      </c>
      <c r="D944" s="179" t="s">
        <v>345</v>
      </c>
      <c r="E944" s="196">
        <v>1</v>
      </c>
      <c r="F944" s="196">
        <v>1170</v>
      </c>
      <c r="G944" s="206">
        <f t="shared" si="108"/>
        <v>1170</v>
      </c>
      <c r="H944" s="179" t="s">
        <v>4802</v>
      </c>
      <c r="I944" s="179" t="s">
        <v>762</v>
      </c>
      <c r="J944" s="166">
        <f t="shared" si="102"/>
        <v>1</v>
      </c>
      <c r="K944" s="44">
        <f t="shared" si="104"/>
        <v>1170</v>
      </c>
      <c r="N944" s="44">
        <f t="shared" si="105"/>
        <v>1</v>
      </c>
    </row>
    <row r="945" hidden="1" customHeight="1" outlineLevel="2" spans="1:14">
      <c r="A945" s="196" t="s">
        <v>4944</v>
      </c>
      <c r="B945" s="179" t="s">
        <v>3638</v>
      </c>
      <c r="C945" s="196" t="s">
        <v>3639</v>
      </c>
      <c r="D945" s="179" t="s">
        <v>345</v>
      </c>
      <c r="E945" s="196">
        <v>1</v>
      </c>
      <c r="F945" s="196">
        <v>5280</v>
      </c>
      <c r="G945" s="206">
        <f t="shared" si="108"/>
        <v>5280</v>
      </c>
      <c r="H945" s="179" t="s">
        <v>4802</v>
      </c>
      <c r="I945" s="179" t="s">
        <v>762</v>
      </c>
      <c r="J945" s="166">
        <f t="shared" si="102"/>
        <v>1</v>
      </c>
      <c r="K945" s="44">
        <f t="shared" si="104"/>
        <v>5280</v>
      </c>
      <c r="N945" s="44">
        <f t="shared" si="105"/>
        <v>1</v>
      </c>
    </row>
    <row r="946" hidden="1" customHeight="1" outlineLevel="2" spans="1:14">
      <c r="A946" s="196" t="s">
        <v>4945</v>
      </c>
      <c r="B946" s="179" t="s">
        <v>3569</v>
      </c>
      <c r="C946" s="196" t="s">
        <v>3570</v>
      </c>
      <c r="D946" s="179" t="s">
        <v>345</v>
      </c>
      <c r="E946" s="196">
        <v>1</v>
      </c>
      <c r="F946" s="196">
        <v>8237.5</v>
      </c>
      <c r="G946" s="206">
        <f t="shared" si="108"/>
        <v>8237.5</v>
      </c>
      <c r="H946" s="179" t="s">
        <v>4802</v>
      </c>
      <c r="I946" s="179" t="s">
        <v>762</v>
      </c>
      <c r="J946" s="166">
        <f t="shared" si="102"/>
        <v>1</v>
      </c>
      <c r="K946" s="44">
        <f t="shared" si="104"/>
        <v>8237.5</v>
      </c>
      <c r="N946" s="44">
        <f t="shared" si="105"/>
        <v>1</v>
      </c>
    </row>
    <row r="947" hidden="1" customHeight="1" outlineLevel="2" spans="1:14">
      <c r="A947" s="196" t="s">
        <v>4946</v>
      </c>
      <c r="B947" s="179" t="s">
        <v>4154</v>
      </c>
      <c r="C947" s="196" t="s">
        <v>3697</v>
      </c>
      <c r="D947" s="179" t="s">
        <v>4092</v>
      </c>
      <c r="E947" s="196">
        <v>1</v>
      </c>
      <c r="F947" s="196">
        <v>480</v>
      </c>
      <c r="G947" s="206">
        <f t="shared" si="108"/>
        <v>480</v>
      </c>
      <c r="H947" s="179" t="s">
        <v>4802</v>
      </c>
      <c r="I947" s="179" t="s">
        <v>762</v>
      </c>
      <c r="J947" s="166">
        <f t="shared" si="102"/>
        <v>1</v>
      </c>
      <c r="K947" s="44">
        <f t="shared" si="104"/>
        <v>480</v>
      </c>
      <c r="N947" s="44">
        <f t="shared" si="105"/>
        <v>1</v>
      </c>
    </row>
    <row r="948" hidden="1" customHeight="1" outlineLevel="2" spans="1:14">
      <c r="A948" s="196" t="s">
        <v>4947</v>
      </c>
      <c r="B948" s="179" t="s">
        <v>3448</v>
      </c>
      <c r="C948" s="196" t="s">
        <v>3449</v>
      </c>
      <c r="D948" s="179" t="s">
        <v>345</v>
      </c>
      <c r="E948" s="196">
        <v>1</v>
      </c>
      <c r="F948" s="196">
        <v>4500</v>
      </c>
      <c r="G948" s="206">
        <f t="shared" si="108"/>
        <v>4500</v>
      </c>
      <c r="H948" s="196"/>
      <c r="I948" s="196"/>
      <c r="J948" s="166">
        <f t="shared" si="102"/>
        <v>1</v>
      </c>
      <c r="K948" s="44">
        <f t="shared" si="104"/>
        <v>4500</v>
      </c>
      <c r="N948" s="44">
        <f t="shared" si="105"/>
        <v>1</v>
      </c>
    </row>
    <row r="949" s="761" customFormat="1" hidden="1" customHeight="1" outlineLevel="2" spans="1:14">
      <c r="A949" s="142"/>
      <c r="B949" s="142" t="s">
        <v>4948</v>
      </c>
      <c r="C949" s="142"/>
      <c r="D949" s="142"/>
      <c r="E949" s="142">
        <v>0</v>
      </c>
      <c r="F949" s="142"/>
      <c r="G949" s="206"/>
      <c r="H949" s="245" t="s">
        <v>4802</v>
      </c>
      <c r="I949" s="245" t="s">
        <v>762</v>
      </c>
      <c r="J949" s="166">
        <f t="shared" si="102"/>
        <v>0</v>
      </c>
      <c r="K949" s="44">
        <f t="shared" si="104"/>
        <v>0</v>
      </c>
      <c r="N949" s="44">
        <f t="shared" si="105"/>
        <v>0</v>
      </c>
    </row>
    <row r="950" hidden="1" customHeight="1" outlineLevel="2" spans="1:14">
      <c r="A950" s="196" t="s">
        <v>4949</v>
      </c>
      <c r="B950" s="179" t="s">
        <v>3374</v>
      </c>
      <c r="C950" s="196" t="s">
        <v>3887</v>
      </c>
      <c r="D950" s="179" t="s">
        <v>229</v>
      </c>
      <c r="E950" s="196">
        <v>1</v>
      </c>
      <c r="F950" s="196">
        <v>3000</v>
      </c>
      <c r="G950" s="206">
        <f xml:space="preserve">E950*F950</f>
        <v>3000</v>
      </c>
      <c r="H950" s="196" t="s">
        <v>4950</v>
      </c>
      <c r="I950" s="179" t="s">
        <v>762</v>
      </c>
      <c r="J950" s="166">
        <f t="shared" ref="J950:J956" si="109" xml:space="preserve">ROUND(E950/1200*600,0)</f>
        <v>1</v>
      </c>
      <c r="K950" s="44">
        <f t="shared" si="104"/>
        <v>3000</v>
      </c>
      <c r="N950" s="44">
        <f t="shared" si="105"/>
        <v>1</v>
      </c>
    </row>
    <row r="951" s="761" customFormat="1" hidden="1" customHeight="1" outlineLevel="2" spans="1:14">
      <c r="A951" s="142"/>
      <c r="B951" s="142" t="s">
        <v>4951</v>
      </c>
      <c r="C951" s="142"/>
      <c r="D951" s="142"/>
      <c r="E951" s="142">
        <v>0</v>
      </c>
      <c r="F951" s="142"/>
      <c r="G951" s="206"/>
      <c r="H951" s="142" t="s">
        <v>4952</v>
      </c>
      <c r="I951" s="142"/>
      <c r="J951" s="166">
        <f t="shared" si="109"/>
        <v>0</v>
      </c>
      <c r="K951" s="44">
        <f t="shared" si="104"/>
        <v>0</v>
      </c>
      <c r="N951" s="44">
        <f t="shared" si="105"/>
        <v>0</v>
      </c>
    </row>
    <row r="952" hidden="1" customHeight="1" outlineLevel="2" spans="1:14">
      <c r="A952" s="196" t="s">
        <v>4953</v>
      </c>
      <c r="B952" s="179" t="s">
        <v>3374</v>
      </c>
      <c r="C952" s="196" t="s">
        <v>3375</v>
      </c>
      <c r="D952" s="179" t="s">
        <v>229</v>
      </c>
      <c r="E952" s="196">
        <v>1</v>
      </c>
      <c r="F952" s="196">
        <v>3000</v>
      </c>
      <c r="G952" s="206">
        <f xml:space="preserve">E952*F952</f>
        <v>3000</v>
      </c>
      <c r="H952" s="196" t="s">
        <v>4950</v>
      </c>
      <c r="I952" s="179" t="s">
        <v>762</v>
      </c>
      <c r="J952" s="166">
        <f t="shared" si="109"/>
        <v>1</v>
      </c>
      <c r="K952" s="44">
        <f t="shared" si="104"/>
        <v>3000</v>
      </c>
      <c r="N952" s="44">
        <f t="shared" si="105"/>
        <v>1</v>
      </c>
    </row>
    <row r="953" s="761" customFormat="1" hidden="1" customHeight="1" outlineLevel="2" spans="1:14">
      <c r="A953" s="142" t="s">
        <v>4440</v>
      </c>
      <c r="B953" s="245" t="s">
        <v>3885</v>
      </c>
      <c r="C953" s="142"/>
      <c r="D953" s="142"/>
      <c r="E953" s="142">
        <v>0</v>
      </c>
      <c r="F953" s="142"/>
      <c r="G953" s="206"/>
      <c r="H953" s="142"/>
      <c r="I953" s="142"/>
      <c r="J953" s="166">
        <f t="shared" si="109"/>
        <v>0</v>
      </c>
      <c r="K953" s="44">
        <f t="shared" si="104"/>
        <v>0</v>
      </c>
      <c r="N953" s="44">
        <f t="shared" si="105"/>
        <v>0</v>
      </c>
    </row>
    <row r="954" s="761" customFormat="1" hidden="1" customHeight="1" outlineLevel="2" spans="1:14">
      <c r="A954" s="142"/>
      <c r="B954" s="142" t="s">
        <v>4954</v>
      </c>
      <c r="C954" s="142"/>
      <c r="D954" s="142"/>
      <c r="E954" s="142">
        <v>0</v>
      </c>
      <c r="F954" s="142"/>
      <c r="G954" s="206"/>
      <c r="H954" s="142"/>
      <c r="I954" s="245" t="s">
        <v>762</v>
      </c>
      <c r="J954" s="166">
        <f t="shared" si="109"/>
        <v>0</v>
      </c>
      <c r="K954" s="44">
        <f t="shared" si="104"/>
        <v>0</v>
      </c>
      <c r="N954" s="44">
        <f t="shared" si="105"/>
        <v>0</v>
      </c>
    </row>
    <row r="955" hidden="1" customHeight="1" outlineLevel="2" spans="1:14">
      <c r="A955" s="196" t="s">
        <v>4442</v>
      </c>
      <c r="B955" s="179" t="s">
        <v>3638</v>
      </c>
      <c r="C955" s="196" t="s">
        <v>3639</v>
      </c>
      <c r="D955" s="179" t="s">
        <v>345</v>
      </c>
      <c r="E955" s="196">
        <v>1</v>
      </c>
      <c r="F955" s="196">
        <v>5280</v>
      </c>
      <c r="G955" s="206">
        <f t="shared" ref="G955:G960" si="110" xml:space="preserve">E955*F955</f>
        <v>5280</v>
      </c>
      <c r="H955" s="196"/>
      <c r="I955" s="179" t="s">
        <v>762</v>
      </c>
      <c r="J955" s="166">
        <f t="shared" si="109"/>
        <v>1</v>
      </c>
      <c r="K955" s="44">
        <f t="shared" si="104"/>
        <v>5280</v>
      </c>
      <c r="N955" s="44">
        <f t="shared" si="105"/>
        <v>1</v>
      </c>
    </row>
    <row r="956" hidden="1" customHeight="1" outlineLevel="2" spans="1:14">
      <c r="A956" s="196" t="s">
        <v>4443</v>
      </c>
      <c r="B956" s="179" t="s">
        <v>3588</v>
      </c>
      <c r="C956" s="196" t="s">
        <v>3595</v>
      </c>
      <c r="D956" s="179" t="s">
        <v>345</v>
      </c>
      <c r="E956" s="196">
        <v>1</v>
      </c>
      <c r="F956" s="196">
        <v>5200</v>
      </c>
      <c r="G956" s="206">
        <f t="shared" si="110"/>
        <v>5200</v>
      </c>
      <c r="H956" s="179" t="s">
        <v>4955</v>
      </c>
      <c r="I956" s="179" t="s">
        <v>762</v>
      </c>
      <c r="J956" s="166">
        <f t="shared" si="109"/>
        <v>1</v>
      </c>
      <c r="K956" s="44">
        <f t="shared" si="104"/>
        <v>5200</v>
      </c>
      <c r="N956" s="44">
        <f t="shared" si="105"/>
        <v>1</v>
      </c>
    </row>
    <row r="957" hidden="1" customHeight="1" outlineLevel="2" spans="1:14">
      <c r="A957" s="196" t="s">
        <v>4445</v>
      </c>
      <c r="B957" s="179" t="s">
        <v>3413</v>
      </c>
      <c r="C957" s="196" t="s">
        <v>3416</v>
      </c>
      <c r="D957" s="179" t="s">
        <v>345</v>
      </c>
      <c r="E957" s="196">
        <v>1</v>
      </c>
      <c r="F957" s="196">
        <v>2560</v>
      </c>
      <c r="G957" s="206">
        <f t="shared" si="110"/>
        <v>2560</v>
      </c>
      <c r="H957" s="179" t="s">
        <v>4955</v>
      </c>
      <c r="I957" s="179" t="s">
        <v>762</v>
      </c>
      <c r="J957" s="166">
        <v>1</v>
      </c>
      <c r="K957" s="44">
        <f t="shared" si="104"/>
        <v>2560</v>
      </c>
      <c r="N957" s="44">
        <f t="shared" si="105"/>
        <v>1</v>
      </c>
    </row>
    <row r="958" hidden="1" customHeight="1" outlineLevel="2" spans="1:14">
      <c r="A958" s="196" t="s">
        <v>4446</v>
      </c>
      <c r="B958" s="179" t="s">
        <v>3478</v>
      </c>
      <c r="C958" s="196" t="s">
        <v>3479</v>
      </c>
      <c r="D958" s="179" t="s">
        <v>345</v>
      </c>
      <c r="E958" s="196">
        <v>1</v>
      </c>
      <c r="F958" s="196">
        <v>560</v>
      </c>
      <c r="G958" s="206">
        <f t="shared" si="110"/>
        <v>560</v>
      </c>
      <c r="H958" s="179" t="s">
        <v>4955</v>
      </c>
      <c r="I958" s="179" t="s">
        <v>762</v>
      </c>
      <c r="J958" s="166">
        <f t="shared" ref="J958:J964" si="111" xml:space="preserve">ROUND(E958/1200*600,0)</f>
        <v>1</v>
      </c>
      <c r="K958" s="44">
        <f t="shared" si="104"/>
        <v>560</v>
      </c>
      <c r="N958" s="44">
        <f t="shared" si="105"/>
        <v>1</v>
      </c>
    </row>
    <row r="959" hidden="1" customHeight="1" outlineLevel="2" spans="1:14">
      <c r="A959" s="196" t="s">
        <v>4956</v>
      </c>
      <c r="B959" s="179" t="s">
        <v>3300</v>
      </c>
      <c r="C959" s="196" t="s">
        <v>3308</v>
      </c>
      <c r="D959" s="179" t="s">
        <v>345</v>
      </c>
      <c r="E959" s="196">
        <v>1</v>
      </c>
      <c r="F959" s="196">
        <v>6030</v>
      </c>
      <c r="G959" s="206">
        <f t="shared" si="110"/>
        <v>6030</v>
      </c>
      <c r="H959" s="179" t="s">
        <v>4955</v>
      </c>
      <c r="I959" s="179" t="s">
        <v>762</v>
      </c>
      <c r="J959" s="166">
        <f t="shared" si="111"/>
        <v>1</v>
      </c>
      <c r="K959" s="44">
        <f t="shared" si="104"/>
        <v>6030</v>
      </c>
      <c r="N959" s="44">
        <f t="shared" si="105"/>
        <v>1</v>
      </c>
    </row>
    <row r="960" hidden="1" customHeight="1" outlineLevel="2" spans="1:14">
      <c r="A960" s="196" t="s">
        <v>4957</v>
      </c>
      <c r="B960" s="179" t="s">
        <v>4101</v>
      </c>
      <c r="C960" s="266" t="s">
        <v>4296</v>
      </c>
      <c r="D960" s="179" t="s">
        <v>345</v>
      </c>
      <c r="E960" s="196">
        <v>1</v>
      </c>
      <c r="F960" s="196">
        <v>20000</v>
      </c>
      <c r="G960" s="206">
        <f t="shared" si="110"/>
        <v>20000</v>
      </c>
      <c r="H960" s="196"/>
      <c r="I960" s="196"/>
      <c r="J960" s="166">
        <f t="shared" si="111"/>
        <v>1</v>
      </c>
      <c r="K960" s="44">
        <f t="shared" si="104"/>
        <v>20000</v>
      </c>
      <c r="N960" s="44">
        <f t="shared" si="105"/>
        <v>1</v>
      </c>
    </row>
    <row r="961" s="761" customFormat="1" hidden="1" customHeight="1" outlineLevel="2" spans="1:14">
      <c r="A961" s="142"/>
      <c r="B961" s="142" t="s">
        <v>4958</v>
      </c>
      <c r="C961" s="142"/>
      <c r="D961" s="142"/>
      <c r="E961" s="142">
        <v>0</v>
      </c>
      <c r="F961" s="142"/>
      <c r="G961" s="206"/>
      <c r="H961" s="245" t="s">
        <v>4955</v>
      </c>
      <c r="I961" s="142"/>
      <c r="J961" s="166">
        <f t="shared" si="111"/>
        <v>0</v>
      </c>
      <c r="K961" s="44">
        <f t="shared" si="104"/>
        <v>0</v>
      </c>
      <c r="N961" s="44">
        <f t="shared" si="105"/>
        <v>0</v>
      </c>
    </row>
    <row r="962" hidden="1" customHeight="1" outlineLevel="2" spans="1:14">
      <c r="A962" s="196" t="s">
        <v>4448</v>
      </c>
      <c r="B962" s="179" t="s">
        <v>3428</v>
      </c>
      <c r="C962" s="196" t="s">
        <v>3429</v>
      </c>
      <c r="D962" s="179" t="s">
        <v>345</v>
      </c>
      <c r="E962" s="196">
        <v>1</v>
      </c>
      <c r="F962" s="196">
        <v>1380</v>
      </c>
      <c r="G962" s="206">
        <f xml:space="preserve">E962*F962</f>
        <v>1380</v>
      </c>
      <c r="H962" s="179" t="s">
        <v>4955</v>
      </c>
      <c r="I962" s="179" t="s">
        <v>762</v>
      </c>
      <c r="J962" s="166">
        <f t="shared" si="111"/>
        <v>1</v>
      </c>
      <c r="K962" s="44">
        <f t="shared" si="104"/>
        <v>1380</v>
      </c>
      <c r="N962" s="44">
        <f t="shared" si="105"/>
        <v>1</v>
      </c>
    </row>
    <row r="963" hidden="1" customHeight="1" outlineLevel="2" spans="1:14">
      <c r="A963" s="196" t="s">
        <v>4449</v>
      </c>
      <c r="B963" s="179" t="s">
        <v>4101</v>
      </c>
      <c r="C963" s="266" t="s">
        <v>4296</v>
      </c>
      <c r="D963" s="179" t="s">
        <v>345</v>
      </c>
      <c r="E963" s="196">
        <v>1</v>
      </c>
      <c r="F963" s="196">
        <v>20000</v>
      </c>
      <c r="G963" s="206">
        <f xml:space="preserve">E963*F963</f>
        <v>20000</v>
      </c>
      <c r="H963" s="196"/>
      <c r="I963" s="196"/>
      <c r="J963" s="166">
        <f t="shared" si="111"/>
        <v>1</v>
      </c>
      <c r="K963" s="44">
        <f t="shared" si="104"/>
        <v>20000</v>
      </c>
      <c r="N963" s="44">
        <f t="shared" si="105"/>
        <v>1</v>
      </c>
    </row>
    <row r="964" s="761" customFormat="1" hidden="1" customHeight="1" outlineLevel="2" spans="1:14">
      <c r="A964" s="142"/>
      <c r="B964" s="142" t="s">
        <v>4959</v>
      </c>
      <c r="C964" s="142"/>
      <c r="D964" s="142"/>
      <c r="E964" s="142">
        <v>0</v>
      </c>
      <c r="F964" s="142"/>
      <c r="G964" s="206"/>
      <c r="H964" s="245" t="s">
        <v>4955</v>
      </c>
      <c r="I964" s="142"/>
      <c r="J964" s="166">
        <f t="shared" si="111"/>
        <v>0</v>
      </c>
      <c r="K964" s="44">
        <f t="shared" si="104"/>
        <v>0</v>
      </c>
      <c r="N964" s="44">
        <f t="shared" si="105"/>
        <v>0</v>
      </c>
    </row>
    <row r="965" hidden="1" customHeight="1" outlineLevel="2" spans="1:14">
      <c r="A965" s="196" t="s">
        <v>4453</v>
      </c>
      <c r="B965" s="179" t="s">
        <v>3247</v>
      </c>
      <c r="C965" s="196" t="s">
        <v>3248</v>
      </c>
      <c r="D965" s="179" t="s">
        <v>345</v>
      </c>
      <c r="E965" s="196">
        <v>1</v>
      </c>
      <c r="F965" s="196">
        <v>2280</v>
      </c>
      <c r="G965" s="206">
        <f xml:space="preserve">E965*F965</f>
        <v>2280</v>
      </c>
      <c r="H965" s="179" t="s">
        <v>4955</v>
      </c>
      <c r="I965" s="179" t="s">
        <v>762</v>
      </c>
      <c r="J965" s="166">
        <v>1</v>
      </c>
      <c r="K965" s="44">
        <f t="shared" si="104"/>
        <v>2280</v>
      </c>
      <c r="N965" s="44">
        <f t="shared" si="105"/>
        <v>1</v>
      </c>
    </row>
    <row r="966" hidden="1" customHeight="1" outlineLevel="2" spans="1:14">
      <c r="A966" s="196" t="s">
        <v>4454</v>
      </c>
      <c r="B966" s="179" t="s">
        <v>3481</v>
      </c>
      <c r="C966" s="196" t="s">
        <v>3482</v>
      </c>
      <c r="D966" s="179" t="s">
        <v>345</v>
      </c>
      <c r="E966" s="196">
        <v>1</v>
      </c>
      <c r="F966" s="196">
        <v>9000</v>
      </c>
      <c r="G966" s="206">
        <f xml:space="preserve">E966*F966</f>
        <v>9000</v>
      </c>
      <c r="H966" s="179" t="s">
        <v>4955</v>
      </c>
      <c r="I966" s="179" t="s">
        <v>762</v>
      </c>
      <c r="J966" s="166">
        <v>1</v>
      </c>
      <c r="K966" s="44">
        <f t="shared" si="104"/>
        <v>9000</v>
      </c>
      <c r="N966" s="44">
        <f t="shared" si="105"/>
        <v>1</v>
      </c>
    </row>
    <row r="967" hidden="1" customHeight="1" outlineLevel="2" spans="1:14">
      <c r="A967" s="196" t="s">
        <v>4455</v>
      </c>
      <c r="B967" s="179" t="s">
        <v>3569</v>
      </c>
      <c r="C967" s="196" t="s">
        <v>3570</v>
      </c>
      <c r="D967" s="179" t="s">
        <v>345</v>
      </c>
      <c r="E967" s="196">
        <v>1</v>
      </c>
      <c r="F967" s="196">
        <v>8237.5</v>
      </c>
      <c r="G967" s="206">
        <f xml:space="preserve">E967*F967</f>
        <v>8237.5</v>
      </c>
      <c r="H967" s="179" t="s">
        <v>4955</v>
      </c>
      <c r="I967" s="179" t="s">
        <v>762</v>
      </c>
      <c r="J967" s="166">
        <f xml:space="preserve">ROUND(E967/1200*600,0)</f>
        <v>1</v>
      </c>
      <c r="K967" s="44">
        <f t="shared" ref="K967:K999" si="112" xml:space="preserve">J967*F967</f>
        <v>8237.5</v>
      </c>
      <c r="N967" s="44">
        <f t="shared" ref="N967:N999" si="113" xml:space="preserve">ROUND(J967,0)</f>
        <v>1</v>
      </c>
    </row>
    <row r="968" s="761" customFormat="1" hidden="1" customHeight="1" outlineLevel="2" spans="1:14">
      <c r="A968" s="142"/>
      <c r="B968" s="142" t="s">
        <v>4960</v>
      </c>
      <c r="C968" s="142"/>
      <c r="D968" s="142"/>
      <c r="E968" s="142">
        <v>0</v>
      </c>
      <c r="F968" s="142"/>
      <c r="G968" s="206"/>
      <c r="H968" s="245" t="s">
        <v>4955</v>
      </c>
      <c r="I968" s="142"/>
      <c r="J968" s="166">
        <f xml:space="preserve">ROUND(E968/1200*600,0)</f>
        <v>0</v>
      </c>
      <c r="K968" s="44">
        <f t="shared" si="112"/>
        <v>0</v>
      </c>
      <c r="N968" s="44">
        <f t="shared" si="113"/>
        <v>0</v>
      </c>
    </row>
    <row r="969" hidden="1" customHeight="1" outlineLevel="2" spans="1:14">
      <c r="A969" s="196" t="s">
        <v>4483</v>
      </c>
      <c r="B969" s="179" t="s">
        <v>3688</v>
      </c>
      <c r="C969" s="196" t="s">
        <v>3689</v>
      </c>
      <c r="D969" s="179" t="s">
        <v>345</v>
      </c>
      <c r="E969" s="196">
        <v>1</v>
      </c>
      <c r="F969" s="196">
        <v>540</v>
      </c>
      <c r="G969" s="206">
        <f xml:space="preserve">E969*F969</f>
        <v>540</v>
      </c>
      <c r="H969" s="179" t="s">
        <v>4955</v>
      </c>
      <c r="I969" s="179" t="s">
        <v>762</v>
      </c>
      <c r="J969" s="166">
        <f xml:space="preserve">ROUND(E969/1200*600,0)</f>
        <v>1</v>
      </c>
      <c r="K969" s="44">
        <f t="shared" si="112"/>
        <v>540</v>
      </c>
      <c r="N969" s="44">
        <f t="shared" si="113"/>
        <v>1</v>
      </c>
    </row>
    <row r="970" hidden="1" customHeight="1" outlineLevel="2" spans="1:14">
      <c r="A970" s="196" t="s">
        <v>4484</v>
      </c>
      <c r="B970" s="179" t="s">
        <v>3385</v>
      </c>
      <c r="C970" s="196" t="s">
        <v>3388</v>
      </c>
      <c r="D970" s="179" t="s">
        <v>345</v>
      </c>
      <c r="E970" s="196">
        <v>1</v>
      </c>
      <c r="F970" s="196">
        <v>960</v>
      </c>
      <c r="G970" s="206">
        <f xml:space="preserve">E970*F970</f>
        <v>960</v>
      </c>
      <c r="H970" s="179" t="s">
        <v>4955</v>
      </c>
      <c r="I970" s="179" t="s">
        <v>762</v>
      </c>
      <c r="J970" s="166">
        <f xml:space="preserve">ROUND(E970/1200*600,0)</f>
        <v>1</v>
      </c>
      <c r="K970" s="44">
        <f t="shared" si="112"/>
        <v>960</v>
      </c>
      <c r="N970" s="44">
        <f t="shared" si="113"/>
        <v>1</v>
      </c>
    </row>
    <row r="971" hidden="1" customHeight="1" outlineLevel="2" spans="1:14">
      <c r="A971" s="196" t="s">
        <v>4485</v>
      </c>
      <c r="B971" s="179" t="s">
        <v>3390</v>
      </c>
      <c r="C971" s="196" t="s">
        <v>3391</v>
      </c>
      <c r="D971" s="179" t="s">
        <v>345</v>
      </c>
      <c r="E971" s="196">
        <v>1</v>
      </c>
      <c r="F971" s="196">
        <v>2700</v>
      </c>
      <c r="G971" s="206">
        <f xml:space="preserve">E971*F971</f>
        <v>2700</v>
      </c>
      <c r="H971" s="179" t="s">
        <v>4955</v>
      </c>
      <c r="I971" s="179" t="s">
        <v>762</v>
      </c>
      <c r="J971" s="166">
        <f xml:space="preserve">ROUND(E971/1200*600,0)</f>
        <v>1</v>
      </c>
      <c r="K971" s="44">
        <f t="shared" si="112"/>
        <v>2700</v>
      </c>
      <c r="N971" s="44">
        <f t="shared" si="113"/>
        <v>1</v>
      </c>
    </row>
    <row r="972" hidden="1" customHeight="1" outlineLevel="2" spans="1:14">
      <c r="A972" s="196" t="s">
        <v>4961</v>
      </c>
      <c r="B972" s="179" t="s">
        <v>3526</v>
      </c>
      <c r="C972" s="196" t="s">
        <v>3527</v>
      </c>
      <c r="D972" s="179" t="s">
        <v>345</v>
      </c>
      <c r="E972" s="196">
        <v>1</v>
      </c>
      <c r="F972" s="196">
        <v>4000</v>
      </c>
      <c r="G972" s="206">
        <f xml:space="preserve">E972*F972</f>
        <v>4000</v>
      </c>
      <c r="H972" s="179" t="s">
        <v>4955</v>
      </c>
      <c r="I972" s="179" t="s">
        <v>762</v>
      </c>
      <c r="J972" s="166">
        <v>1</v>
      </c>
      <c r="K972" s="44">
        <f t="shared" si="112"/>
        <v>4000</v>
      </c>
      <c r="N972" s="44">
        <f t="shared" si="113"/>
        <v>1</v>
      </c>
    </row>
    <row r="973" s="761" customFormat="1" hidden="1" customHeight="1" outlineLevel="2" spans="1:14">
      <c r="A973" s="142"/>
      <c r="B973" s="245" t="s">
        <v>3959</v>
      </c>
      <c r="C973" s="142"/>
      <c r="D973" s="142"/>
      <c r="E973" s="142">
        <v>0</v>
      </c>
      <c r="F973" s="142"/>
      <c r="G973" s="206"/>
      <c r="H973" s="142"/>
      <c r="I973" s="142"/>
      <c r="J973" s="166">
        <f xml:space="preserve">ROUND(E973/1200*600,0)</f>
        <v>0</v>
      </c>
      <c r="K973" s="44">
        <f t="shared" si="112"/>
        <v>0</v>
      </c>
      <c r="N973" s="44">
        <f t="shared" si="113"/>
        <v>0</v>
      </c>
    </row>
    <row r="974" hidden="1" customHeight="1" outlineLevel="2" spans="1:14">
      <c r="A974" s="196"/>
      <c r="B974" s="179" t="s">
        <v>4098</v>
      </c>
      <c r="C974" s="603" t="s">
        <v>240</v>
      </c>
      <c r="D974" s="179" t="s">
        <v>345</v>
      </c>
      <c r="E974" s="196">
        <v>5</v>
      </c>
      <c r="F974" s="196">
        <v>2700</v>
      </c>
      <c r="G974" s="206">
        <f xml:space="preserve">E974*F974</f>
        <v>13500</v>
      </c>
      <c r="H974" s="196"/>
      <c r="I974" s="196"/>
      <c r="J974" s="166">
        <v>5</v>
      </c>
      <c r="K974" s="44">
        <f t="shared" si="112"/>
        <v>13500</v>
      </c>
      <c r="N974" s="44">
        <f t="shared" si="113"/>
        <v>5</v>
      </c>
    </row>
    <row r="975" s="761" customFormat="1" hidden="1" customHeight="1" outlineLevel="1" spans="1:14">
      <c r="A975" s="245" t="s">
        <v>43</v>
      </c>
      <c r="B975" s="245" t="s">
        <v>3711</v>
      </c>
      <c r="C975" s="142"/>
      <c r="D975" s="142"/>
      <c r="E975" s="142">
        <v>0</v>
      </c>
      <c r="F975" s="142"/>
      <c r="G975" s="206"/>
      <c r="H975" s="245" t="s">
        <v>4962</v>
      </c>
      <c r="I975" s="142"/>
      <c r="J975" s="166">
        <f xml:space="preserve">ROUND(E975/1200*702,0)</f>
        <v>0</v>
      </c>
      <c r="K975" s="44">
        <f t="shared" si="112"/>
        <v>0</v>
      </c>
      <c r="N975" s="44">
        <f t="shared" si="113"/>
        <v>0</v>
      </c>
    </row>
    <row r="976" s="761" customFormat="1" hidden="1" customHeight="1" outlineLevel="2" spans="1:14">
      <c r="A976" s="142"/>
      <c r="B976" s="245" t="s">
        <v>3804</v>
      </c>
      <c r="C976" s="142"/>
      <c r="D976" s="142"/>
      <c r="E976" s="142">
        <v>0</v>
      </c>
      <c r="F976" s="142"/>
      <c r="G976" s="206"/>
      <c r="H976" s="142"/>
      <c r="I976" s="142"/>
      <c r="J976" s="166">
        <f xml:space="preserve">ROUND(E976/1200*702,0)</f>
        <v>0</v>
      </c>
      <c r="K976" s="44">
        <f t="shared" si="112"/>
        <v>0</v>
      </c>
      <c r="N976" s="44">
        <f t="shared" si="113"/>
        <v>0</v>
      </c>
    </row>
    <row r="977" hidden="1" customHeight="1" outlineLevel="2" spans="1:15">
      <c r="A977" s="196">
        <v>1</v>
      </c>
      <c r="B977" s="179" t="s">
        <v>3717</v>
      </c>
      <c r="C977" s="196" t="s">
        <v>4963</v>
      </c>
      <c r="D977" s="179" t="s">
        <v>186</v>
      </c>
      <c r="E977" s="196">
        <v>78</v>
      </c>
      <c r="F977" s="196">
        <v>2000</v>
      </c>
      <c r="G977" s="206">
        <f t="shared" ref="G977:G999" si="114" xml:space="preserve">E977*F977</f>
        <v>156000</v>
      </c>
      <c r="H977" s="179" t="s">
        <v>4962</v>
      </c>
      <c r="I977" s="179" t="s">
        <v>762</v>
      </c>
      <c r="J977" s="166">
        <f t="shared" ref="J977:J992" si="115" xml:space="preserve">ROUND(E977/1200*400,0)</f>
        <v>26</v>
      </c>
      <c r="K977" s="44">
        <f t="shared" si="112"/>
        <v>52000</v>
      </c>
      <c r="N977" s="44">
        <f t="shared" si="113"/>
        <v>26</v>
      </c>
    </row>
    <row r="978" hidden="1" customHeight="1" outlineLevel="2" spans="1:15">
      <c r="A978" s="196">
        <v>2</v>
      </c>
      <c r="B978" s="179" t="s">
        <v>3720</v>
      </c>
      <c r="C978" s="196" t="s">
        <v>3721</v>
      </c>
      <c r="D978" s="179" t="s">
        <v>186</v>
      </c>
      <c r="E978" s="196">
        <v>3</v>
      </c>
      <c r="F978" s="196">
        <v>10000</v>
      </c>
      <c r="G978" s="206">
        <f t="shared" si="114"/>
        <v>30000</v>
      </c>
      <c r="H978" s="179" t="s">
        <v>4962</v>
      </c>
      <c r="I978" s="179" t="s">
        <v>762</v>
      </c>
      <c r="J978" s="166">
        <f t="shared" si="115"/>
        <v>1</v>
      </c>
      <c r="K978" s="44">
        <f t="shared" si="112"/>
        <v>10000</v>
      </c>
      <c r="N978" s="44">
        <f t="shared" si="113"/>
        <v>1</v>
      </c>
    </row>
    <row r="979" hidden="1" customHeight="1" outlineLevel="2" spans="1:15">
      <c r="A979" s="196">
        <v>3</v>
      </c>
      <c r="B979" s="179" t="s">
        <v>3934</v>
      </c>
      <c r="C979" s="196" t="s">
        <v>3715</v>
      </c>
      <c r="D979" s="179" t="s">
        <v>186</v>
      </c>
      <c r="E979" s="196">
        <v>1</v>
      </c>
      <c r="F979" s="196">
        <v>16000</v>
      </c>
      <c r="G979" s="206">
        <f t="shared" si="114"/>
        <v>16000</v>
      </c>
      <c r="H979" s="179" t="s">
        <v>4962</v>
      </c>
      <c r="I979" s="179" t="s">
        <v>762</v>
      </c>
      <c r="J979" s="166">
        <f t="shared" si="115"/>
        <v>0</v>
      </c>
      <c r="K979" s="44">
        <f t="shared" si="112"/>
        <v>0</v>
      </c>
      <c r="N979" s="44">
        <f t="shared" si="113"/>
        <v>0</v>
      </c>
    </row>
    <row r="980" hidden="1" customHeight="1" outlineLevel="2" spans="1:15">
      <c r="A980" s="196">
        <v>4</v>
      </c>
      <c r="B980" s="179" t="s">
        <v>292</v>
      </c>
      <c r="C980" s="179" t="s">
        <v>3713</v>
      </c>
      <c r="D980" s="179" t="s">
        <v>158</v>
      </c>
      <c r="E980" s="196">
        <v>27</v>
      </c>
      <c r="F980" s="131">
        <v>800</v>
      </c>
      <c r="G980" s="206">
        <f t="shared" si="114"/>
        <v>21600</v>
      </c>
      <c r="H980" s="214" t="s">
        <v>4962</v>
      </c>
      <c r="I980" s="179" t="s">
        <v>762</v>
      </c>
      <c r="J980" s="166">
        <f t="shared" si="115"/>
        <v>9</v>
      </c>
      <c r="K980" s="44">
        <f t="shared" si="112"/>
        <v>7200</v>
      </c>
      <c r="N980" s="44">
        <f t="shared" si="113"/>
        <v>9</v>
      </c>
    </row>
    <row r="981" hidden="1" customHeight="1" outlineLevel="2" spans="1:15">
      <c r="A981" s="196">
        <v>5</v>
      </c>
      <c r="B981" s="179" t="s">
        <v>438</v>
      </c>
      <c r="C981" s="196" t="s">
        <v>432</v>
      </c>
      <c r="D981" s="179" t="s">
        <v>186</v>
      </c>
      <c r="E981" s="206">
        <v>1</v>
      </c>
      <c r="F981" s="206">
        <v>6000</v>
      </c>
      <c r="G981" s="206">
        <f t="shared" si="114"/>
        <v>6000</v>
      </c>
      <c r="H981" s="206"/>
      <c r="I981" s="220"/>
      <c r="J981" s="166">
        <f t="shared" si="115"/>
        <v>0</v>
      </c>
      <c r="K981" s="44">
        <f t="shared" si="112"/>
        <v>0</v>
      </c>
      <c r="N981" s="44">
        <f t="shared" si="113"/>
        <v>0</v>
      </c>
    </row>
    <row r="982" hidden="1" customHeight="1" outlineLevel="2" spans="1:15">
      <c r="A982" s="196">
        <v>6</v>
      </c>
      <c r="B982" s="179" t="s">
        <v>431</v>
      </c>
      <c r="C982" s="196" t="s">
        <v>432</v>
      </c>
      <c r="D982" s="179" t="s">
        <v>229</v>
      </c>
      <c r="E982" s="206">
        <v>1</v>
      </c>
      <c r="F982" s="206">
        <v>1500</v>
      </c>
      <c r="G982" s="206">
        <f t="shared" si="114"/>
        <v>1500</v>
      </c>
      <c r="H982" s="206"/>
      <c r="I982" s="220"/>
      <c r="J982" s="166">
        <f t="shared" si="115"/>
        <v>0</v>
      </c>
      <c r="K982" s="44">
        <f t="shared" si="112"/>
        <v>0</v>
      </c>
      <c r="N982" s="44">
        <f t="shared" si="113"/>
        <v>0</v>
      </c>
    </row>
    <row r="983" hidden="1" customHeight="1" outlineLevel="2" spans="1:15">
      <c r="A983" s="196">
        <v>7</v>
      </c>
      <c r="B983" s="179" t="s">
        <v>434</v>
      </c>
      <c r="C983" s="196" t="s">
        <v>432</v>
      </c>
      <c r="D983" s="192" t="s">
        <v>186</v>
      </c>
      <c r="E983" s="206">
        <v>1</v>
      </c>
      <c r="F983" s="206">
        <v>3000</v>
      </c>
      <c r="G983" s="206">
        <f t="shared" si="114"/>
        <v>3000</v>
      </c>
      <c r="H983" s="206"/>
      <c r="I983" s="220"/>
      <c r="J983" s="166">
        <f t="shared" si="115"/>
        <v>0</v>
      </c>
      <c r="K983" s="44">
        <f t="shared" si="112"/>
        <v>0</v>
      </c>
      <c r="N983" s="44">
        <f t="shared" si="113"/>
        <v>0</v>
      </c>
    </row>
    <row r="984" hidden="1" customHeight="1" outlineLevel="2" spans="1:15">
      <c r="A984" s="196">
        <v>8</v>
      </c>
      <c r="B984" s="179" t="s">
        <v>264</v>
      </c>
      <c r="C984" s="179" t="s">
        <v>263</v>
      </c>
      <c r="D984" s="179" t="s">
        <v>229</v>
      </c>
      <c r="E984" s="206">
        <v>2</v>
      </c>
      <c r="F984" s="206">
        <v>1000</v>
      </c>
      <c r="G984" s="206">
        <f t="shared" si="114"/>
        <v>2000</v>
      </c>
      <c r="H984" s="206"/>
      <c r="I984" s="220"/>
      <c r="J984" s="166">
        <f t="shared" si="115"/>
        <v>1</v>
      </c>
      <c r="K984" s="44">
        <f t="shared" si="112"/>
        <v>1000</v>
      </c>
      <c r="N984" s="44">
        <f t="shared" si="113"/>
        <v>1</v>
      </c>
    </row>
    <row r="985" hidden="1" customHeight="1" outlineLevel="2" spans="1:15">
      <c r="A985" s="196">
        <v>9</v>
      </c>
      <c r="B985" s="179" t="s">
        <v>265</v>
      </c>
      <c r="C985" s="179" t="s">
        <v>695</v>
      </c>
      <c r="D985" s="179" t="s">
        <v>229</v>
      </c>
      <c r="E985" s="206">
        <v>1</v>
      </c>
      <c r="F985" s="206">
        <v>1000</v>
      </c>
      <c r="G985" s="206">
        <f t="shared" si="114"/>
        <v>1000</v>
      </c>
      <c r="H985" s="206"/>
      <c r="I985" s="220"/>
      <c r="J985" s="166">
        <f t="shared" si="115"/>
        <v>0</v>
      </c>
      <c r="K985" s="44">
        <f t="shared" si="112"/>
        <v>0</v>
      </c>
      <c r="N985" s="44">
        <f t="shared" si="113"/>
        <v>0</v>
      </c>
    </row>
    <row r="986" hidden="1" customHeight="1" outlineLevel="2" spans="1:15">
      <c r="A986" s="196">
        <v>10</v>
      </c>
      <c r="B986" s="65" t="s">
        <v>4097</v>
      </c>
      <c r="C986" s="65" t="s">
        <v>3835</v>
      </c>
      <c r="D986" s="65" t="s">
        <v>186</v>
      </c>
      <c r="E986" s="52">
        <v>13</v>
      </c>
      <c r="F986" s="52">
        <v>500</v>
      </c>
      <c r="G986" s="206">
        <f t="shared" si="114"/>
        <v>6500</v>
      </c>
      <c r="H986" s="52"/>
      <c r="I986" s="220"/>
      <c r="J986" s="166">
        <f t="shared" si="115"/>
        <v>4</v>
      </c>
      <c r="K986" s="44">
        <f t="shared" si="112"/>
        <v>2000</v>
      </c>
      <c r="N986" s="44">
        <f t="shared" si="113"/>
        <v>4</v>
      </c>
    </row>
    <row r="987" hidden="1" customHeight="1" outlineLevel="2" spans="1:15">
      <c r="A987" s="196">
        <v>11</v>
      </c>
      <c r="B987" s="65" t="s">
        <v>3856</v>
      </c>
      <c r="C987" s="65" t="s">
        <v>3835</v>
      </c>
      <c r="D987" s="65" t="s">
        <v>186</v>
      </c>
      <c r="E987" s="52">
        <v>13</v>
      </c>
      <c r="F987" s="52">
        <v>500</v>
      </c>
      <c r="G987" s="206">
        <f t="shared" si="114"/>
        <v>6500</v>
      </c>
      <c r="H987" s="52"/>
      <c r="I987" s="220"/>
      <c r="J987" s="166">
        <f t="shared" si="115"/>
        <v>4</v>
      </c>
      <c r="K987" s="44">
        <f t="shared" si="112"/>
        <v>2000</v>
      </c>
      <c r="N987" s="44">
        <f t="shared" si="113"/>
        <v>4</v>
      </c>
    </row>
    <row r="988" hidden="1" customHeight="1" outlineLevel="2" spans="1:15">
      <c r="A988" s="196">
        <v>12</v>
      </c>
      <c r="B988" s="65" t="s">
        <v>3880</v>
      </c>
      <c r="C988" s="52"/>
      <c r="D988" s="65" t="s">
        <v>345</v>
      </c>
      <c r="E988" s="52">
        <v>2</v>
      </c>
      <c r="F988" s="71">
        <v>880</v>
      </c>
      <c r="G988" s="206">
        <f t="shared" si="114"/>
        <v>1760</v>
      </c>
      <c r="H988" s="52"/>
      <c r="I988" s="220"/>
      <c r="J988" s="166">
        <f t="shared" si="115"/>
        <v>1</v>
      </c>
      <c r="K988" s="44">
        <f t="shared" si="112"/>
        <v>880</v>
      </c>
      <c r="N988" s="44">
        <f t="shared" si="113"/>
        <v>1</v>
      </c>
    </row>
    <row r="989" hidden="1" customHeight="1" outlineLevel="2" spans="1:15">
      <c r="A989" s="196">
        <v>13</v>
      </c>
      <c r="B989" s="65" t="s">
        <v>3834</v>
      </c>
      <c r="C989" s="65" t="s">
        <v>3835</v>
      </c>
      <c r="D989" s="65" t="s">
        <v>186</v>
      </c>
      <c r="E989" s="52">
        <v>13</v>
      </c>
      <c r="F989" s="52">
        <v>500</v>
      </c>
      <c r="G989" s="206">
        <f t="shared" si="114"/>
        <v>6500</v>
      </c>
      <c r="H989" s="52"/>
      <c r="I989" s="220"/>
      <c r="J989" s="166">
        <f t="shared" si="115"/>
        <v>4</v>
      </c>
      <c r="K989" s="44">
        <f t="shared" si="112"/>
        <v>2000</v>
      </c>
      <c r="N989" s="44">
        <f t="shared" si="113"/>
        <v>4</v>
      </c>
    </row>
    <row r="990" hidden="1" customHeight="1" outlineLevel="2" spans="1:15">
      <c r="A990" s="196">
        <v>14</v>
      </c>
      <c r="B990" s="65" t="s">
        <v>3833</v>
      </c>
      <c r="C990" s="446" t="s">
        <v>4688</v>
      </c>
      <c r="D990" s="768" t="s">
        <v>229</v>
      </c>
      <c r="E990" s="71">
        <v>100</v>
      </c>
      <c r="F990" s="71">
        <v>40</v>
      </c>
      <c r="G990" s="206">
        <f t="shared" si="114"/>
        <v>4000</v>
      </c>
      <c r="H990" s="52"/>
      <c r="I990" s="220"/>
      <c r="J990" s="166">
        <f t="shared" si="115"/>
        <v>33</v>
      </c>
      <c r="K990" s="44">
        <f t="shared" si="112"/>
        <v>1320</v>
      </c>
      <c r="N990" s="44">
        <f t="shared" si="113"/>
        <v>33</v>
      </c>
    </row>
    <row r="991" hidden="1" customHeight="1" outlineLevel="2" spans="1:15">
      <c r="A991" s="196">
        <v>15</v>
      </c>
      <c r="B991" s="65" t="s">
        <v>4689</v>
      </c>
      <c r="C991" s="603" t="s">
        <v>4690</v>
      </c>
      <c r="D991" s="769" t="s">
        <v>229</v>
      </c>
      <c r="E991" s="52">
        <v>100</v>
      </c>
      <c r="F991" s="52">
        <v>30</v>
      </c>
      <c r="G991" s="206">
        <f t="shared" si="114"/>
        <v>3000</v>
      </c>
      <c r="H991" s="52"/>
      <c r="I991" s="220"/>
      <c r="J991" s="166">
        <f t="shared" si="115"/>
        <v>33</v>
      </c>
      <c r="K991" s="44">
        <f t="shared" si="112"/>
        <v>990</v>
      </c>
      <c r="N991" s="44">
        <f t="shared" si="113"/>
        <v>33</v>
      </c>
    </row>
    <row r="992" hidden="1" customHeight="1" outlineLevel="2" spans="1:15">
      <c r="A992" s="196">
        <v>16</v>
      </c>
      <c r="B992" s="183" t="s">
        <v>4085</v>
      </c>
      <c r="C992" s="770" t="s">
        <v>4086</v>
      </c>
      <c r="D992" s="771" t="s">
        <v>345</v>
      </c>
      <c r="E992" s="772">
        <v>4</v>
      </c>
      <c r="F992" s="52">
        <v>980</v>
      </c>
      <c r="G992" s="206">
        <f t="shared" si="114"/>
        <v>3920</v>
      </c>
      <c r="H992" s="52"/>
      <c r="I992" s="220"/>
      <c r="J992" s="166">
        <f t="shared" si="115"/>
        <v>1</v>
      </c>
      <c r="K992" s="44">
        <f t="shared" si="112"/>
        <v>980</v>
      </c>
      <c r="N992" s="44">
        <f t="shared" si="113"/>
        <v>1</v>
      </c>
      <c r="O992" s="44">
        <v>7</v>
      </c>
    </row>
    <row r="993" hidden="1" customHeight="1" outlineLevel="2" spans="1:14">
      <c r="A993" s="196">
        <v>17</v>
      </c>
      <c r="B993" s="74" t="s">
        <v>4082</v>
      </c>
      <c r="C993" s="773" t="s">
        <v>4691</v>
      </c>
      <c r="D993" s="774" t="s">
        <v>229</v>
      </c>
      <c r="E993" s="728">
        <v>300</v>
      </c>
      <c r="F993" s="52">
        <v>35</v>
      </c>
      <c r="G993" s="206">
        <f t="shared" si="114"/>
        <v>10500</v>
      </c>
      <c r="H993" s="52"/>
      <c r="I993" s="220"/>
      <c r="J993" s="166">
        <v>300</v>
      </c>
      <c r="K993" s="44">
        <f t="shared" si="112"/>
        <v>10500</v>
      </c>
      <c r="N993" s="44">
        <f t="shared" si="113"/>
        <v>300</v>
      </c>
    </row>
    <row r="994" hidden="1" customHeight="1" outlineLevel="2" spans="1:14">
      <c r="A994" s="196">
        <v>18</v>
      </c>
      <c r="B994" s="74" t="s">
        <v>3812</v>
      </c>
      <c r="C994" s="773" t="s">
        <v>4691</v>
      </c>
      <c r="D994" s="774" t="s">
        <v>3814</v>
      </c>
      <c r="E994" s="728">
        <v>300</v>
      </c>
      <c r="F994" s="52">
        <v>5</v>
      </c>
      <c r="G994" s="206">
        <f t="shared" si="114"/>
        <v>1500</v>
      </c>
      <c r="H994" s="52"/>
      <c r="I994" s="220"/>
      <c r="J994" s="166">
        <v>300</v>
      </c>
      <c r="K994" s="44">
        <f t="shared" si="112"/>
        <v>1500</v>
      </c>
      <c r="N994" s="44">
        <f t="shared" si="113"/>
        <v>300</v>
      </c>
    </row>
    <row r="995" hidden="1" customHeight="1" outlineLevel="2" spans="1:14">
      <c r="A995" s="196">
        <v>19</v>
      </c>
      <c r="B995" s="74" t="s">
        <v>3816</v>
      </c>
      <c r="C995" s="773" t="s">
        <v>4691</v>
      </c>
      <c r="D995" s="774" t="s">
        <v>229</v>
      </c>
      <c r="E995" s="728">
        <v>300</v>
      </c>
      <c r="F995" s="52">
        <v>8</v>
      </c>
      <c r="G995" s="206">
        <f t="shared" si="114"/>
        <v>2400</v>
      </c>
      <c r="H995" s="52"/>
      <c r="I995" s="220"/>
      <c r="J995" s="166">
        <v>300</v>
      </c>
      <c r="K995" s="44">
        <f t="shared" si="112"/>
        <v>2400</v>
      </c>
      <c r="N995" s="44">
        <f t="shared" si="113"/>
        <v>300</v>
      </c>
    </row>
    <row r="996" hidden="1" customHeight="1" outlineLevel="2" spans="1:14">
      <c r="A996" s="196">
        <v>20</v>
      </c>
      <c r="B996" s="74" t="s">
        <v>3819</v>
      </c>
      <c r="C996" s="773" t="s">
        <v>4692</v>
      </c>
      <c r="D996" s="774" t="s">
        <v>229</v>
      </c>
      <c r="E996" s="728">
        <v>300</v>
      </c>
      <c r="F996" s="52">
        <v>9</v>
      </c>
      <c r="G996" s="206">
        <f t="shared" si="114"/>
        <v>2700</v>
      </c>
      <c r="H996" s="52"/>
      <c r="I996" s="220"/>
      <c r="J996" s="166">
        <v>300</v>
      </c>
      <c r="K996" s="44">
        <f t="shared" si="112"/>
        <v>2700</v>
      </c>
      <c r="N996" s="44">
        <f t="shared" si="113"/>
        <v>300</v>
      </c>
    </row>
    <row r="997" hidden="1" customHeight="1" outlineLevel="2" spans="1:14">
      <c r="A997" s="196">
        <v>21</v>
      </c>
      <c r="B997" s="74" t="s">
        <v>3817</v>
      </c>
      <c r="C997" s="773" t="s">
        <v>4692</v>
      </c>
      <c r="D997" s="774" t="s">
        <v>229</v>
      </c>
      <c r="E997" s="728">
        <v>300</v>
      </c>
      <c r="F997" s="52">
        <v>18</v>
      </c>
      <c r="G997" s="206">
        <f t="shared" si="114"/>
        <v>5400</v>
      </c>
      <c r="H997" s="52"/>
      <c r="I997" s="220"/>
      <c r="J997" s="166">
        <v>300</v>
      </c>
      <c r="K997" s="44">
        <f t="shared" si="112"/>
        <v>5400</v>
      </c>
      <c r="N997" s="44">
        <f t="shared" si="113"/>
        <v>300</v>
      </c>
    </row>
    <row r="998" hidden="1" customHeight="1" outlineLevel="2" spans="1:14">
      <c r="A998" s="196">
        <v>22</v>
      </c>
      <c r="B998" s="65" t="s">
        <v>4075</v>
      </c>
      <c r="C998" s="773" t="s">
        <v>4691</v>
      </c>
      <c r="D998" s="774" t="s">
        <v>229</v>
      </c>
      <c r="E998" s="728">
        <v>300</v>
      </c>
      <c r="F998" s="52">
        <v>28</v>
      </c>
      <c r="G998" s="206">
        <f t="shared" si="114"/>
        <v>8400</v>
      </c>
      <c r="H998" s="52"/>
      <c r="I998" s="220"/>
      <c r="J998" s="166">
        <v>300</v>
      </c>
      <c r="K998" s="44">
        <f t="shared" si="112"/>
        <v>8400</v>
      </c>
      <c r="N998" s="44">
        <f t="shared" si="113"/>
        <v>300</v>
      </c>
    </row>
    <row r="999" hidden="1" customHeight="1" outlineLevel="2" spans="1:14">
      <c r="A999" s="196">
        <v>23</v>
      </c>
      <c r="B999" s="179" t="s">
        <v>4070</v>
      </c>
      <c r="C999" s="179" t="s">
        <v>4071</v>
      </c>
      <c r="D999" s="775" t="s">
        <v>186</v>
      </c>
      <c r="E999" s="52">
        <v>300</v>
      </c>
      <c r="F999" s="52">
        <v>400</v>
      </c>
      <c r="G999" s="206">
        <f t="shared" si="114"/>
        <v>120000</v>
      </c>
      <c r="H999" s="52"/>
      <c r="I999" s="220"/>
      <c r="J999" s="166">
        <v>300</v>
      </c>
      <c r="K999" s="44">
        <f t="shared" si="112"/>
        <v>120000</v>
      </c>
      <c r="N999" s="44">
        <f t="shared" si="113"/>
        <v>300</v>
      </c>
    </row>
    <row r="1000" s="761" customFormat="1" hidden="1" customHeight="1" spans="1:14">
      <c r="A1000" s="248"/>
      <c r="B1000" s="585" t="s">
        <v>145</v>
      </c>
      <c r="C1000" s="248"/>
      <c r="D1000" s="248"/>
      <c r="E1000" s="776">
        <f xml:space="preserve">E3+E585</f>
        <v>2686</v>
      </c>
      <c r="F1000" s="777"/>
      <c r="G1000" s="518">
        <f xml:space="preserve">G3+G585</f>
        <v>5139044.85</v>
      </c>
      <c r="H1000" s="778"/>
      <c r="I1000" s="142"/>
      <c r="J1000" s="569"/>
      <c r="K1000" s="761">
        <f xml:space="preserve">SUM(K7:K999)</f>
        <v>4718712.85</v>
      </c>
    </row>
    <row r="1001" customHeight="1" spans="1:14">
      <c r="A1001" s="157"/>
      <c r="B1001" s="157"/>
      <c r="C1001" s="157"/>
      <c r="D1001" s="157"/>
      <c r="E1001" s="157"/>
      <c r="F1001" s="157"/>
      <c r="G1001" s="779"/>
      <c r="H1001" s="157"/>
      <c r="I1001" s="157"/>
      <c r="J1001" s="157"/>
      <c r="K1001" s="44">
        <v>5138173.96</v>
      </c>
    </row>
  </sheetData>
  <sheetProtection formatCells="0" formatColumns="0" formatRows="0" insertRows="0" insertColumns="0" insertHyperlinks="0" deleteColumns="0" deleteRows="0" sort="0" autoFilter="0" pivotTables="0"/>
  <autoFilter xmlns:etc="http://www.wps.cn/officeDocument/2017/etCustomData" ref="A2:J1000" etc:filterBottomFollowUsedRange="0">
    <filterColumn colId="1">
      <customFilters>
        <customFilter operator="equal" val="双星盆台"/>
      </customFilters>
    </filterColumn>
    <extLst/>
  </autoFilter>
  <mergeCells count="3">
    <mergeCell ref="A1:H1"/>
    <mergeCell ref="J1:K1"/>
    <mergeCell ref="L1:M1"/>
  </mergeCells>
  <pageMargins left="0.75" right="0.75" top="1" bottom="1" header="0.5" footer="0.5"/>
  <pageSetup paperSize="9" scale="75" orientation="portrait"/>
  <headerFooter/>
  <colBreaks count="1" manualBreakCount="1">
    <brk id="8" max="1048575" man="1"/>
  </col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410"/>
  <sheetViews>
    <sheetView workbookViewId="0">
      <selection activeCell="C124" sqref="$A1:$XFD1048576"/>
    </sheetView>
  </sheetViews>
  <sheetFormatPr defaultColWidth="9" defaultRowHeight="13.5" outlineLevelCol="5"/>
  <cols>
    <col min="1" max="1" width="31.6333333333333" customWidth="1"/>
    <col min="2" max="2" width="28.1333333333333" customWidth="1"/>
    <col min="3" max="3" width="7.38333333333333"/>
    <col min="4" max="4" width="9.38333333333333"/>
    <col min="5" max="5" width="9.25" customWidth="1"/>
    <col min="6" max="6" width="12"/>
  </cols>
  <sheetData>
    <row r="3" spans="1:6">
      <c r="A3" t="s">
        <v>3242</v>
      </c>
      <c r="B3" t="s">
        <v>504</v>
      </c>
      <c r="C3" t="s">
        <v>150</v>
      </c>
      <c r="D3" t="s">
        <v>3722</v>
      </c>
      <c r="E3" t="s">
        <v>505</v>
      </c>
      <c r="F3" t="s">
        <v>3723</v>
      </c>
    </row>
    <row r="4" spans="1:6">
      <c r="A4" t="s">
        <v>3724</v>
      </c>
      <c r="B4" t="s">
        <v>516</v>
      </c>
      <c r="C4" t="s">
        <v>516</v>
      </c>
      <c r="D4" t="s">
        <v>516</v>
      </c>
      <c r="E4">
        <v>0</v>
      </c>
    </row>
    <row r="5" spans="1:6">
      <c r="A5" t="s">
        <v>3725</v>
      </c>
      <c r="B5" t="s">
        <v>516</v>
      </c>
      <c r="C5" t="s">
        <v>516</v>
      </c>
      <c r="D5" t="s">
        <v>516</v>
      </c>
    </row>
    <row r="6" spans="1:6">
      <c r="A6" t="s">
        <v>3726</v>
      </c>
      <c r="B6" t="s">
        <v>516</v>
      </c>
      <c r="C6" t="s">
        <v>516</v>
      </c>
      <c r="D6" t="s">
        <v>516</v>
      </c>
      <c r="E6">
        <v>0</v>
      </c>
    </row>
    <row r="7" spans="1:6">
      <c r="A7" t="s">
        <v>3727</v>
      </c>
      <c r="B7" t="s">
        <v>516</v>
      </c>
      <c r="C7" t="s">
        <v>516</v>
      </c>
      <c r="D7" t="s">
        <v>516</v>
      </c>
    </row>
    <row r="8" spans="1:6">
      <c r="A8" t="s">
        <v>3728</v>
      </c>
      <c r="B8" t="s">
        <v>516</v>
      </c>
      <c r="C8" t="s">
        <v>516</v>
      </c>
      <c r="D8" t="s">
        <v>516</v>
      </c>
      <c r="E8">
        <v>0</v>
      </c>
    </row>
    <row r="9" spans="1:6">
      <c r="A9" t="s">
        <v>3729</v>
      </c>
      <c r="B9" t="s">
        <v>516</v>
      </c>
      <c r="C9" t="s">
        <v>516</v>
      </c>
      <c r="D9" t="s">
        <v>516</v>
      </c>
      <c r="E9">
        <v>0</v>
      </c>
    </row>
    <row r="10" spans="1:6">
      <c r="A10" t="s">
        <v>3730</v>
      </c>
      <c r="B10" t="s">
        <v>516</v>
      </c>
      <c r="C10" t="s">
        <v>516</v>
      </c>
      <c r="D10" t="s">
        <v>516</v>
      </c>
      <c r="E10">
        <v>0</v>
      </c>
    </row>
    <row r="11" spans="1:6">
      <c r="A11" t="s">
        <v>3731</v>
      </c>
      <c r="B11" t="s">
        <v>516</v>
      </c>
      <c r="C11" t="s">
        <v>516</v>
      </c>
      <c r="D11" t="s">
        <v>516</v>
      </c>
      <c r="E11">
        <v>0</v>
      </c>
    </row>
    <row r="12" spans="1:6">
      <c r="A12" t="s">
        <v>3732</v>
      </c>
      <c r="B12" t="s">
        <v>516</v>
      </c>
      <c r="C12" t="s">
        <v>516</v>
      </c>
      <c r="D12" t="s">
        <v>516</v>
      </c>
      <c r="E12">
        <v>0</v>
      </c>
    </row>
    <row r="13" spans="1:6">
      <c r="A13" t="s">
        <v>3733</v>
      </c>
      <c r="B13" t="s">
        <v>516</v>
      </c>
      <c r="C13" t="s">
        <v>516</v>
      </c>
      <c r="D13" t="s">
        <v>516</v>
      </c>
      <c r="E13">
        <v>0</v>
      </c>
    </row>
    <row r="14" spans="1:6">
      <c r="A14" t="s">
        <v>3734</v>
      </c>
      <c r="B14" t="s">
        <v>516</v>
      </c>
      <c r="C14" t="s">
        <v>516</v>
      </c>
      <c r="D14" t="s">
        <v>516</v>
      </c>
      <c r="E14">
        <v>0</v>
      </c>
    </row>
    <row r="15" spans="1:6">
      <c r="A15" t="s">
        <v>3735</v>
      </c>
      <c r="B15" t="s">
        <v>516</v>
      </c>
      <c r="C15" t="s">
        <v>516</v>
      </c>
      <c r="D15" t="s">
        <v>516</v>
      </c>
      <c r="E15">
        <v>0</v>
      </c>
    </row>
    <row r="16" spans="1:6">
      <c r="A16" t="s">
        <v>3736</v>
      </c>
      <c r="B16" t="s">
        <v>516</v>
      </c>
      <c r="C16" t="s">
        <v>516</v>
      </c>
      <c r="D16" t="s">
        <v>516</v>
      </c>
      <c r="E16">
        <v>0</v>
      </c>
    </row>
    <row r="17" spans="1:5">
      <c r="A17" t="s">
        <v>3737</v>
      </c>
      <c r="B17" t="s">
        <v>516</v>
      </c>
      <c r="C17" t="s">
        <v>516</v>
      </c>
      <c r="D17" t="s">
        <v>516</v>
      </c>
      <c r="E17">
        <v>0</v>
      </c>
    </row>
    <row r="18" spans="1:5">
      <c r="A18" t="s">
        <v>3738</v>
      </c>
      <c r="B18" t="s">
        <v>516</v>
      </c>
      <c r="C18" t="s">
        <v>516</v>
      </c>
      <c r="D18" t="s">
        <v>516</v>
      </c>
      <c r="E18">
        <v>0</v>
      </c>
    </row>
    <row r="19" spans="1:5">
      <c r="A19" t="s">
        <v>3739</v>
      </c>
      <c r="B19" t="s">
        <v>516</v>
      </c>
      <c r="C19" t="s">
        <v>516</v>
      </c>
      <c r="D19" t="s">
        <v>516</v>
      </c>
      <c r="E19">
        <v>0</v>
      </c>
    </row>
    <row r="20" spans="1:5">
      <c r="A20" t="s">
        <v>3740</v>
      </c>
      <c r="B20" t="s">
        <v>516</v>
      </c>
      <c r="C20" t="s">
        <v>516</v>
      </c>
      <c r="D20" t="s">
        <v>516</v>
      </c>
      <c r="E20">
        <v>0</v>
      </c>
    </row>
    <row r="21" spans="1:5">
      <c r="A21" t="s">
        <v>3741</v>
      </c>
      <c r="B21" t="s">
        <v>516</v>
      </c>
      <c r="C21" t="s">
        <v>516</v>
      </c>
      <c r="D21" t="s">
        <v>516</v>
      </c>
      <c r="E21">
        <v>0</v>
      </c>
    </row>
    <row r="22" spans="1:5">
      <c r="A22" t="s">
        <v>3742</v>
      </c>
      <c r="B22" t="s">
        <v>516</v>
      </c>
      <c r="C22" t="s">
        <v>516</v>
      </c>
      <c r="D22" t="s">
        <v>516</v>
      </c>
      <c r="E22">
        <v>0</v>
      </c>
    </row>
    <row r="23" spans="1:5">
      <c r="A23" t="s">
        <v>3743</v>
      </c>
      <c r="B23" t="s">
        <v>516</v>
      </c>
      <c r="C23" t="s">
        <v>516</v>
      </c>
      <c r="D23" t="s">
        <v>516</v>
      </c>
      <c r="E23">
        <v>0</v>
      </c>
    </row>
    <row r="24" spans="1:5">
      <c r="A24" t="s">
        <v>3744</v>
      </c>
      <c r="B24" t="s">
        <v>516</v>
      </c>
      <c r="C24" t="s">
        <v>516</v>
      </c>
      <c r="D24" t="s">
        <v>516</v>
      </c>
      <c r="E24">
        <v>0</v>
      </c>
    </row>
    <row r="25" spans="1:5">
      <c r="A25" t="s">
        <v>3745</v>
      </c>
      <c r="B25" t="s">
        <v>516</v>
      </c>
      <c r="C25" t="s">
        <v>516</v>
      </c>
      <c r="D25" t="s">
        <v>516</v>
      </c>
      <c r="E25">
        <v>0</v>
      </c>
    </row>
    <row r="26" spans="1:5">
      <c r="A26" t="s">
        <v>3746</v>
      </c>
      <c r="B26" t="s">
        <v>516</v>
      </c>
      <c r="C26" t="s">
        <v>516</v>
      </c>
      <c r="D26" t="s">
        <v>516</v>
      </c>
      <c r="E26">
        <v>0</v>
      </c>
    </row>
    <row r="27" spans="1:5">
      <c r="A27" t="s">
        <v>3747</v>
      </c>
      <c r="B27" t="s">
        <v>516</v>
      </c>
      <c r="C27" t="s">
        <v>516</v>
      </c>
      <c r="D27" t="s">
        <v>516</v>
      </c>
      <c r="E27">
        <v>0</v>
      </c>
    </row>
    <row r="28" spans="1:5">
      <c r="A28" t="s">
        <v>3748</v>
      </c>
      <c r="B28" t="s">
        <v>516</v>
      </c>
      <c r="C28" t="s">
        <v>516</v>
      </c>
      <c r="D28" t="s">
        <v>516</v>
      </c>
      <c r="E28">
        <v>0</v>
      </c>
    </row>
    <row r="29" spans="1:5">
      <c r="A29" t="s">
        <v>3749</v>
      </c>
      <c r="B29" t="s">
        <v>516</v>
      </c>
      <c r="C29" t="s">
        <v>516</v>
      </c>
      <c r="D29" t="s">
        <v>516</v>
      </c>
      <c r="E29">
        <v>0</v>
      </c>
    </row>
    <row r="30" spans="1:5">
      <c r="A30" t="s">
        <v>3750</v>
      </c>
      <c r="B30" t="s">
        <v>516</v>
      </c>
      <c r="C30" t="s">
        <v>516</v>
      </c>
      <c r="D30" t="s">
        <v>516</v>
      </c>
      <c r="E30">
        <v>0</v>
      </c>
    </row>
    <row r="31" spans="1:5">
      <c r="A31" t="s">
        <v>3751</v>
      </c>
      <c r="B31" t="s">
        <v>516</v>
      </c>
      <c r="C31" t="s">
        <v>516</v>
      </c>
      <c r="D31" t="s">
        <v>516</v>
      </c>
      <c r="E31">
        <v>0</v>
      </c>
    </row>
    <row r="32" spans="1:5">
      <c r="A32" t="s">
        <v>3752</v>
      </c>
      <c r="B32" t="s">
        <v>516</v>
      </c>
      <c r="C32" t="s">
        <v>516</v>
      </c>
      <c r="D32" t="s">
        <v>516</v>
      </c>
      <c r="E32">
        <v>0</v>
      </c>
    </row>
    <row r="33" spans="1:5">
      <c r="A33" t="s">
        <v>3753</v>
      </c>
      <c r="B33" t="s">
        <v>516</v>
      </c>
      <c r="C33" t="s">
        <v>516</v>
      </c>
      <c r="D33" t="s">
        <v>516</v>
      </c>
      <c r="E33">
        <v>0</v>
      </c>
    </row>
    <row r="34" spans="1:5">
      <c r="A34" t="s">
        <v>3754</v>
      </c>
      <c r="B34" t="s">
        <v>516</v>
      </c>
      <c r="C34" t="s">
        <v>516</v>
      </c>
      <c r="D34" t="s">
        <v>516</v>
      </c>
      <c r="E34">
        <v>0</v>
      </c>
    </row>
    <row r="35" spans="1:5">
      <c r="A35" t="s">
        <v>3755</v>
      </c>
      <c r="B35" t="s">
        <v>516</v>
      </c>
      <c r="C35" t="s">
        <v>516</v>
      </c>
      <c r="D35" t="s">
        <v>516</v>
      </c>
      <c r="E35">
        <v>0</v>
      </c>
    </row>
    <row r="36" spans="1:5">
      <c r="A36" t="s">
        <v>3756</v>
      </c>
      <c r="B36" t="s">
        <v>516</v>
      </c>
      <c r="C36" t="s">
        <v>516</v>
      </c>
      <c r="D36" t="s">
        <v>516</v>
      </c>
      <c r="E36">
        <v>0</v>
      </c>
    </row>
    <row r="37" spans="1:5">
      <c r="A37" t="s">
        <v>3757</v>
      </c>
      <c r="B37" t="s">
        <v>516</v>
      </c>
      <c r="C37" t="s">
        <v>516</v>
      </c>
      <c r="D37" t="s">
        <v>516</v>
      </c>
      <c r="E37">
        <v>0</v>
      </c>
    </row>
    <row r="38" spans="1:5">
      <c r="A38" t="s">
        <v>3758</v>
      </c>
      <c r="B38" t="s">
        <v>516</v>
      </c>
      <c r="C38" t="s">
        <v>516</v>
      </c>
      <c r="D38" t="s">
        <v>516</v>
      </c>
      <c r="E38">
        <v>0</v>
      </c>
    </row>
    <row r="39" spans="1:5">
      <c r="A39" t="s">
        <v>3759</v>
      </c>
      <c r="B39" t="s">
        <v>516</v>
      </c>
      <c r="C39" t="s">
        <v>516</v>
      </c>
      <c r="D39" t="s">
        <v>516</v>
      </c>
      <c r="E39">
        <v>0</v>
      </c>
    </row>
    <row r="40" spans="1:5">
      <c r="A40" t="s">
        <v>3760</v>
      </c>
      <c r="B40" t="s">
        <v>516</v>
      </c>
      <c r="C40" t="s">
        <v>516</v>
      </c>
      <c r="D40" t="s">
        <v>516</v>
      </c>
      <c r="E40">
        <v>0</v>
      </c>
    </row>
    <row r="41" spans="1:5">
      <c r="A41" t="s">
        <v>3761</v>
      </c>
      <c r="B41" t="s">
        <v>516</v>
      </c>
      <c r="C41" t="s">
        <v>516</v>
      </c>
      <c r="D41" t="s">
        <v>516</v>
      </c>
      <c r="E41">
        <v>0</v>
      </c>
    </row>
    <row r="42" spans="1:5">
      <c r="A42" t="s">
        <v>3762</v>
      </c>
      <c r="B42" t="s">
        <v>516</v>
      </c>
      <c r="C42" t="s">
        <v>516</v>
      </c>
      <c r="D42" t="s">
        <v>516</v>
      </c>
      <c r="E42">
        <v>0</v>
      </c>
    </row>
    <row r="43" spans="1:5">
      <c r="A43" t="s">
        <v>3763</v>
      </c>
      <c r="B43" t="s">
        <v>516</v>
      </c>
      <c r="C43" t="s">
        <v>516</v>
      </c>
      <c r="D43" t="s">
        <v>516</v>
      </c>
      <c r="E43">
        <v>0</v>
      </c>
    </row>
    <row r="44" spans="1:5">
      <c r="A44" t="s">
        <v>3764</v>
      </c>
      <c r="B44" t="s">
        <v>516</v>
      </c>
      <c r="C44" t="s">
        <v>516</v>
      </c>
      <c r="D44" t="s">
        <v>516</v>
      </c>
      <c r="E44">
        <v>0</v>
      </c>
    </row>
    <row r="45" spans="1:5">
      <c r="A45" t="s">
        <v>3765</v>
      </c>
      <c r="B45" t="s">
        <v>516</v>
      </c>
      <c r="C45" t="s">
        <v>516</v>
      </c>
      <c r="D45" t="s">
        <v>516</v>
      </c>
      <c r="E45">
        <v>0</v>
      </c>
    </row>
    <row r="46" spans="1:5">
      <c r="A46" t="s">
        <v>3766</v>
      </c>
      <c r="B46" t="s">
        <v>516</v>
      </c>
      <c r="C46" t="s">
        <v>516</v>
      </c>
      <c r="D46" t="s">
        <v>516</v>
      </c>
      <c r="E46">
        <v>0</v>
      </c>
    </row>
    <row r="47" spans="1:5">
      <c r="A47" t="s">
        <v>3767</v>
      </c>
      <c r="B47" t="s">
        <v>516</v>
      </c>
      <c r="C47" t="s">
        <v>516</v>
      </c>
      <c r="D47" t="s">
        <v>516</v>
      </c>
      <c r="E47">
        <v>0</v>
      </c>
    </row>
    <row r="48" spans="1:5">
      <c r="A48" t="s">
        <v>3768</v>
      </c>
      <c r="B48" t="s">
        <v>516</v>
      </c>
      <c r="C48" t="s">
        <v>516</v>
      </c>
      <c r="D48" t="s">
        <v>516</v>
      </c>
      <c r="E48">
        <v>0</v>
      </c>
    </row>
    <row r="49" spans="1:5">
      <c r="A49" t="s">
        <v>3769</v>
      </c>
      <c r="B49" t="s">
        <v>516</v>
      </c>
      <c r="C49" t="s">
        <v>516</v>
      </c>
      <c r="D49" t="s">
        <v>516</v>
      </c>
      <c r="E49">
        <v>0</v>
      </c>
    </row>
    <row r="50" spans="1:5">
      <c r="A50" t="s">
        <v>3770</v>
      </c>
      <c r="B50" t="s">
        <v>516</v>
      </c>
      <c r="C50" t="s">
        <v>516</v>
      </c>
      <c r="D50" t="s">
        <v>516</v>
      </c>
      <c r="E50">
        <v>0</v>
      </c>
    </row>
    <row r="51" spans="1:5">
      <c r="A51" t="s">
        <v>3771</v>
      </c>
      <c r="B51" t="s">
        <v>516</v>
      </c>
      <c r="C51" t="s">
        <v>516</v>
      </c>
      <c r="D51" t="s">
        <v>516</v>
      </c>
      <c r="E51">
        <v>0</v>
      </c>
    </row>
    <row r="52" spans="1:5">
      <c r="A52" t="s">
        <v>3772</v>
      </c>
      <c r="B52" t="s">
        <v>516</v>
      </c>
      <c r="C52" t="s">
        <v>516</v>
      </c>
      <c r="D52" t="s">
        <v>516</v>
      </c>
      <c r="E52">
        <v>0</v>
      </c>
    </row>
    <row r="53" spans="1:5">
      <c r="A53" t="s">
        <v>3773</v>
      </c>
      <c r="B53" t="s">
        <v>516</v>
      </c>
      <c r="C53" t="s">
        <v>516</v>
      </c>
      <c r="D53" t="s">
        <v>516</v>
      </c>
      <c r="E53">
        <v>0</v>
      </c>
    </row>
    <row r="54" spans="1:5">
      <c r="A54" t="s">
        <v>3774</v>
      </c>
      <c r="B54" t="s">
        <v>516</v>
      </c>
      <c r="C54" t="s">
        <v>516</v>
      </c>
      <c r="D54" t="s">
        <v>516</v>
      </c>
      <c r="E54">
        <v>0</v>
      </c>
    </row>
    <row r="55" spans="1:5">
      <c r="A55" t="s">
        <v>3775</v>
      </c>
      <c r="B55" t="s">
        <v>516</v>
      </c>
      <c r="C55" t="s">
        <v>516</v>
      </c>
      <c r="D55" t="s">
        <v>516</v>
      </c>
      <c r="E55">
        <v>0</v>
      </c>
    </row>
    <row r="56" spans="1:5">
      <c r="A56" t="s">
        <v>3776</v>
      </c>
      <c r="B56" t="s">
        <v>516</v>
      </c>
      <c r="C56" t="s">
        <v>516</v>
      </c>
      <c r="D56" t="s">
        <v>516</v>
      </c>
      <c r="E56">
        <v>0</v>
      </c>
    </row>
    <row r="57" spans="1:5">
      <c r="A57" t="s">
        <v>3777</v>
      </c>
      <c r="B57" t="s">
        <v>516</v>
      </c>
      <c r="C57" t="s">
        <v>516</v>
      </c>
      <c r="D57" t="s">
        <v>516</v>
      </c>
      <c r="E57">
        <v>0</v>
      </c>
    </row>
    <row r="58" spans="1:5">
      <c r="A58" t="s">
        <v>3778</v>
      </c>
      <c r="B58" t="s">
        <v>516</v>
      </c>
      <c r="C58" t="s">
        <v>516</v>
      </c>
      <c r="D58" t="s">
        <v>516</v>
      </c>
      <c r="E58">
        <v>0</v>
      </c>
    </row>
    <row r="59" spans="1:5">
      <c r="A59" t="s">
        <v>3779</v>
      </c>
      <c r="B59" t="s">
        <v>516</v>
      </c>
      <c r="C59" t="s">
        <v>516</v>
      </c>
      <c r="D59" t="s">
        <v>516</v>
      </c>
      <c r="E59">
        <v>0</v>
      </c>
    </row>
    <row r="60" spans="1:5">
      <c r="A60" t="s">
        <v>3780</v>
      </c>
      <c r="B60" t="s">
        <v>516</v>
      </c>
      <c r="C60" t="s">
        <v>516</v>
      </c>
      <c r="D60" t="s">
        <v>516</v>
      </c>
      <c r="E60">
        <v>0</v>
      </c>
    </row>
    <row r="61" spans="1:5">
      <c r="A61" t="s">
        <v>3781</v>
      </c>
      <c r="B61" t="s">
        <v>516</v>
      </c>
      <c r="C61" t="s">
        <v>516</v>
      </c>
      <c r="D61" t="s">
        <v>516</v>
      </c>
      <c r="E61">
        <v>0</v>
      </c>
    </row>
    <row r="62" spans="1:5">
      <c r="A62" t="s">
        <v>3782</v>
      </c>
      <c r="B62" t="s">
        <v>516</v>
      </c>
      <c r="C62" t="s">
        <v>516</v>
      </c>
      <c r="D62" t="s">
        <v>516</v>
      </c>
      <c r="E62">
        <v>0</v>
      </c>
    </row>
    <row r="63" spans="1:5">
      <c r="A63" t="s">
        <v>3783</v>
      </c>
      <c r="B63" t="s">
        <v>516</v>
      </c>
      <c r="C63" t="s">
        <v>516</v>
      </c>
      <c r="D63" t="s">
        <v>516</v>
      </c>
      <c r="E63">
        <v>0</v>
      </c>
    </row>
    <row r="64" spans="1:5">
      <c r="A64" t="s">
        <v>3784</v>
      </c>
      <c r="B64" t="s">
        <v>516</v>
      </c>
      <c r="C64" t="s">
        <v>516</v>
      </c>
      <c r="D64" t="s">
        <v>516</v>
      </c>
      <c r="E64">
        <v>0</v>
      </c>
    </row>
    <row r="65" spans="1:5">
      <c r="A65" t="s">
        <v>3785</v>
      </c>
      <c r="B65" t="s">
        <v>516</v>
      </c>
      <c r="C65" t="s">
        <v>516</v>
      </c>
      <c r="D65" t="s">
        <v>516</v>
      </c>
      <c r="E65">
        <v>0</v>
      </c>
    </row>
    <row r="66" spans="1:5">
      <c r="A66" t="s">
        <v>3786</v>
      </c>
      <c r="B66" t="s">
        <v>516</v>
      </c>
      <c r="C66" t="s">
        <v>516</v>
      </c>
      <c r="D66" t="s">
        <v>516</v>
      </c>
      <c r="E66">
        <v>0</v>
      </c>
    </row>
    <row r="67" spans="1:5">
      <c r="A67" t="s">
        <v>3787</v>
      </c>
      <c r="B67" t="s">
        <v>516</v>
      </c>
      <c r="C67" t="s">
        <v>516</v>
      </c>
      <c r="D67" t="s">
        <v>516</v>
      </c>
      <c r="E67">
        <v>0</v>
      </c>
    </row>
    <row r="68" spans="1:5">
      <c r="A68" t="s">
        <v>3788</v>
      </c>
      <c r="B68" t="s">
        <v>516</v>
      </c>
      <c r="C68" t="s">
        <v>516</v>
      </c>
      <c r="D68" t="s">
        <v>516</v>
      </c>
      <c r="E68">
        <v>0</v>
      </c>
    </row>
    <row r="69" spans="1:5">
      <c r="A69" t="s">
        <v>3789</v>
      </c>
      <c r="B69" t="s">
        <v>516</v>
      </c>
      <c r="C69" t="s">
        <v>516</v>
      </c>
      <c r="D69" t="s">
        <v>516</v>
      </c>
      <c r="E69">
        <v>0</v>
      </c>
    </row>
    <row r="70" spans="1:5">
      <c r="A70" t="s">
        <v>3790</v>
      </c>
      <c r="B70" t="s">
        <v>516</v>
      </c>
      <c r="C70" t="s">
        <v>516</v>
      </c>
      <c r="D70" t="s">
        <v>516</v>
      </c>
      <c r="E70">
        <v>0</v>
      </c>
    </row>
    <row r="71" spans="1:5">
      <c r="A71" t="s">
        <v>3791</v>
      </c>
      <c r="B71" t="s">
        <v>516</v>
      </c>
      <c r="C71" t="s">
        <v>516</v>
      </c>
      <c r="D71" t="s">
        <v>516</v>
      </c>
      <c r="E71">
        <v>0</v>
      </c>
    </row>
    <row r="72" spans="1:5">
      <c r="A72" t="s">
        <v>3792</v>
      </c>
      <c r="B72" t="s">
        <v>516</v>
      </c>
      <c r="C72" t="s">
        <v>516</v>
      </c>
      <c r="D72" t="s">
        <v>516</v>
      </c>
      <c r="E72">
        <v>0</v>
      </c>
    </row>
    <row r="73" spans="1:5">
      <c r="A73" t="s">
        <v>3793</v>
      </c>
      <c r="B73" t="s">
        <v>516</v>
      </c>
      <c r="C73" t="s">
        <v>516</v>
      </c>
      <c r="D73" t="s">
        <v>516</v>
      </c>
      <c r="E73">
        <v>0</v>
      </c>
    </row>
    <row r="74" spans="1:5">
      <c r="A74" t="s">
        <v>3794</v>
      </c>
      <c r="B74" t="s">
        <v>516</v>
      </c>
      <c r="C74" t="s">
        <v>516</v>
      </c>
      <c r="D74" t="s">
        <v>516</v>
      </c>
      <c r="E74">
        <v>0</v>
      </c>
    </row>
    <row r="75" spans="1:5">
      <c r="A75" t="s">
        <v>3795</v>
      </c>
      <c r="B75" t="s">
        <v>516</v>
      </c>
      <c r="C75" t="s">
        <v>516</v>
      </c>
      <c r="D75" t="s">
        <v>516</v>
      </c>
      <c r="E75">
        <v>0</v>
      </c>
    </row>
    <row r="76" spans="1:5">
      <c r="A76" t="s">
        <v>3796</v>
      </c>
      <c r="B76" t="s">
        <v>516</v>
      </c>
      <c r="C76" t="s">
        <v>516</v>
      </c>
      <c r="D76" t="s">
        <v>516</v>
      </c>
      <c r="E76">
        <v>0</v>
      </c>
    </row>
    <row r="77" spans="1:5">
      <c r="A77" t="s">
        <v>3797</v>
      </c>
      <c r="B77" t="s">
        <v>516</v>
      </c>
      <c r="C77" t="s">
        <v>516</v>
      </c>
      <c r="D77" t="s">
        <v>516</v>
      </c>
      <c r="E77">
        <v>0</v>
      </c>
    </row>
    <row r="78" spans="1:5">
      <c r="A78" t="s">
        <v>3798</v>
      </c>
      <c r="B78" t="s">
        <v>516</v>
      </c>
      <c r="C78" t="s">
        <v>516</v>
      </c>
      <c r="D78" t="s">
        <v>516</v>
      </c>
      <c r="E78">
        <v>0</v>
      </c>
    </row>
    <row r="79" spans="1:5">
      <c r="A79" t="s">
        <v>3799</v>
      </c>
      <c r="B79" t="s">
        <v>516</v>
      </c>
      <c r="C79" t="s">
        <v>516</v>
      </c>
      <c r="D79" t="s">
        <v>516</v>
      </c>
      <c r="E79">
        <v>0</v>
      </c>
    </row>
    <row r="80" spans="1:5">
      <c r="A80" t="s">
        <v>3800</v>
      </c>
      <c r="B80" t="s">
        <v>516</v>
      </c>
      <c r="C80" t="s">
        <v>516</v>
      </c>
      <c r="D80" t="s">
        <v>516</v>
      </c>
      <c r="E80">
        <v>0</v>
      </c>
    </row>
    <row r="81" spans="1:6">
      <c r="A81" t="s">
        <v>3801</v>
      </c>
      <c r="B81" t="s">
        <v>516</v>
      </c>
      <c r="C81" t="s">
        <v>516</v>
      </c>
      <c r="D81" t="s">
        <v>516</v>
      </c>
      <c r="E81">
        <v>0</v>
      </c>
    </row>
    <row r="82" spans="1:6">
      <c r="A82" t="s">
        <v>3802</v>
      </c>
      <c r="B82" t="s">
        <v>516</v>
      </c>
      <c r="C82" t="s">
        <v>516</v>
      </c>
      <c r="D82" t="s">
        <v>516</v>
      </c>
      <c r="E82">
        <v>0</v>
      </c>
    </row>
    <row r="83" spans="1:6">
      <c r="A83" t="s">
        <v>3803</v>
      </c>
      <c r="B83" t="s">
        <v>516</v>
      </c>
      <c r="C83" t="s">
        <v>516</v>
      </c>
      <c r="D83" t="s">
        <v>516</v>
      </c>
      <c r="E83">
        <v>0</v>
      </c>
    </row>
    <row r="84" spans="1:6">
      <c r="A84" t="s">
        <v>3804</v>
      </c>
      <c r="B84" t="s">
        <v>516</v>
      </c>
      <c r="C84" t="s">
        <v>516</v>
      </c>
      <c r="D84" t="s">
        <v>516</v>
      </c>
      <c r="E84">
        <v>0</v>
      </c>
    </row>
    <row r="85" spans="1:6">
      <c r="A85" t="s">
        <v>3805</v>
      </c>
      <c r="B85" t="s">
        <v>516</v>
      </c>
      <c r="C85" t="s">
        <v>516</v>
      </c>
      <c r="D85" t="s">
        <v>516</v>
      </c>
      <c r="E85">
        <v>0</v>
      </c>
    </row>
    <row r="86" spans="1:6">
      <c r="A86" t="s">
        <v>3245</v>
      </c>
      <c r="B86" t="s">
        <v>3806</v>
      </c>
      <c r="C86" t="s">
        <v>345</v>
      </c>
      <c r="D86">
        <v>2240</v>
      </c>
      <c r="E86">
        <v>10</v>
      </c>
      <c r="F86">
        <v>22400</v>
      </c>
    </row>
    <row r="87" spans="1:6">
      <c r="A87" t="s">
        <v>3247</v>
      </c>
      <c r="B87" t="s">
        <v>3807</v>
      </c>
      <c r="C87" t="s">
        <v>345</v>
      </c>
      <c r="D87">
        <v>2280</v>
      </c>
      <c r="E87">
        <v>6</v>
      </c>
      <c r="F87">
        <v>13680</v>
      </c>
    </row>
    <row r="88" spans="1:6">
      <c r="A88" t="s">
        <v>3808</v>
      </c>
      <c r="B88" t="s">
        <v>516</v>
      </c>
      <c r="C88" t="s">
        <v>516</v>
      </c>
      <c r="D88" t="s">
        <v>516</v>
      </c>
      <c r="E88">
        <v>0</v>
      </c>
    </row>
    <row r="89" spans="1:6">
      <c r="A89" t="s">
        <v>3809</v>
      </c>
      <c r="B89" t="s">
        <v>4112</v>
      </c>
      <c r="C89" t="s">
        <v>345</v>
      </c>
      <c r="D89">
        <v>14000</v>
      </c>
      <c r="E89">
        <v>3</v>
      </c>
      <c r="F89">
        <v>42000</v>
      </c>
    </row>
    <row r="90" spans="1:6">
      <c r="A90" t="s">
        <v>3249</v>
      </c>
      <c r="B90" t="s">
        <v>3810</v>
      </c>
      <c r="C90" t="s">
        <v>345</v>
      </c>
      <c r="D90">
        <v>1800</v>
      </c>
      <c r="E90">
        <v>3</v>
      </c>
      <c r="F90">
        <v>5400</v>
      </c>
    </row>
    <row r="91" spans="1:6">
      <c r="A91" t="s">
        <v>3254</v>
      </c>
      <c r="B91" t="s">
        <v>3811</v>
      </c>
      <c r="C91" t="s">
        <v>345</v>
      </c>
      <c r="D91">
        <v>2800</v>
      </c>
      <c r="E91">
        <v>3</v>
      </c>
      <c r="F91">
        <v>8400</v>
      </c>
    </row>
    <row r="92" spans="1:6">
      <c r="A92" t="s">
        <v>3812</v>
      </c>
      <c r="B92" t="s">
        <v>3813</v>
      </c>
      <c r="C92" t="s">
        <v>3814</v>
      </c>
      <c r="D92">
        <v>5</v>
      </c>
      <c r="E92">
        <v>1100</v>
      </c>
      <c r="F92">
        <v>5500</v>
      </c>
    </row>
    <row r="93" spans="1:6">
      <c r="A93" t="s">
        <v>3815</v>
      </c>
      <c r="B93" t="s">
        <v>4113</v>
      </c>
      <c r="C93" t="s">
        <v>229</v>
      </c>
      <c r="D93">
        <v>30</v>
      </c>
      <c r="E93">
        <v>250</v>
      </c>
      <c r="F93">
        <v>7500</v>
      </c>
    </row>
    <row r="94" spans="1:6">
      <c r="A94" t="s">
        <v>3816</v>
      </c>
      <c r="B94" t="s">
        <v>3813</v>
      </c>
      <c r="C94" t="s">
        <v>229</v>
      </c>
      <c r="D94">
        <v>8</v>
      </c>
      <c r="E94">
        <v>1100</v>
      </c>
      <c r="F94">
        <v>8800</v>
      </c>
    </row>
    <row r="95" spans="1:6">
      <c r="A95" t="s">
        <v>3817</v>
      </c>
      <c r="B95" t="s">
        <v>3818</v>
      </c>
      <c r="C95" t="s">
        <v>229</v>
      </c>
      <c r="D95">
        <v>18</v>
      </c>
      <c r="E95">
        <v>1100</v>
      </c>
      <c r="F95">
        <v>19800</v>
      </c>
    </row>
    <row r="96" spans="1:6">
      <c r="A96" t="s">
        <v>3819</v>
      </c>
      <c r="B96" t="s">
        <v>3818</v>
      </c>
      <c r="C96" t="s">
        <v>229</v>
      </c>
      <c r="D96">
        <v>9</v>
      </c>
      <c r="E96">
        <v>1100</v>
      </c>
      <c r="F96">
        <v>9900</v>
      </c>
    </row>
    <row r="97" spans="1:6">
      <c r="A97" t="s">
        <v>3259</v>
      </c>
      <c r="B97" t="s">
        <v>3820</v>
      </c>
      <c r="C97" t="s">
        <v>229</v>
      </c>
      <c r="D97">
        <v>360</v>
      </c>
      <c r="E97">
        <v>60</v>
      </c>
      <c r="F97">
        <v>21600</v>
      </c>
    </row>
    <row r="98" spans="1:6">
      <c r="A98" t="s">
        <v>3261</v>
      </c>
      <c r="B98" t="s">
        <v>3820</v>
      </c>
      <c r="C98" t="s">
        <v>229</v>
      </c>
      <c r="D98">
        <v>300</v>
      </c>
      <c r="E98">
        <v>85</v>
      </c>
      <c r="F98">
        <v>25500</v>
      </c>
    </row>
    <row r="99" spans="1:6">
      <c r="A99" t="s">
        <v>3262</v>
      </c>
      <c r="B99" t="s">
        <v>3821</v>
      </c>
      <c r="C99" t="s">
        <v>345</v>
      </c>
      <c r="D99">
        <v>3600</v>
      </c>
      <c r="E99">
        <v>1</v>
      </c>
      <c r="F99">
        <v>3600</v>
      </c>
    </row>
    <row r="100" spans="1:6">
      <c r="A100" t="s">
        <v>3266</v>
      </c>
      <c r="B100" t="s">
        <v>3822</v>
      </c>
      <c r="C100" t="s">
        <v>345</v>
      </c>
      <c r="D100">
        <v>125000</v>
      </c>
      <c r="E100">
        <v>1</v>
      </c>
      <c r="F100">
        <v>125000</v>
      </c>
    </row>
    <row r="101" spans="1:6">
      <c r="A101" t="s">
        <v>3266</v>
      </c>
      <c r="B101" t="s">
        <v>3823</v>
      </c>
      <c r="C101" t="s">
        <v>345</v>
      </c>
      <c r="D101">
        <v>125000</v>
      </c>
      <c r="E101">
        <v>1</v>
      </c>
      <c r="F101">
        <v>125000</v>
      </c>
    </row>
    <row r="102" spans="1:6">
      <c r="A102" t="s">
        <v>3711</v>
      </c>
      <c r="B102" t="s">
        <v>516</v>
      </c>
      <c r="C102" t="s">
        <v>516</v>
      </c>
      <c r="D102" t="s">
        <v>516</v>
      </c>
      <c r="E102">
        <v>0</v>
      </c>
    </row>
    <row r="103" spans="1:6">
      <c r="A103" t="s">
        <v>3824</v>
      </c>
      <c r="B103" t="s">
        <v>564</v>
      </c>
      <c r="C103" t="s">
        <v>229</v>
      </c>
      <c r="D103">
        <v>1000</v>
      </c>
      <c r="E103">
        <v>3</v>
      </c>
      <c r="F103">
        <v>3000</v>
      </c>
    </row>
    <row r="104" spans="1:6">
      <c r="A104" t="s">
        <v>3825</v>
      </c>
      <c r="B104" t="s">
        <v>695</v>
      </c>
      <c r="C104" t="s">
        <v>229</v>
      </c>
      <c r="D104">
        <v>1000</v>
      </c>
      <c r="E104">
        <v>4</v>
      </c>
      <c r="F104">
        <v>4000</v>
      </c>
    </row>
    <row r="105" spans="1:6">
      <c r="A105" t="s">
        <v>3268</v>
      </c>
      <c r="B105" t="s">
        <v>3826</v>
      </c>
      <c r="C105" t="s">
        <v>345</v>
      </c>
      <c r="D105">
        <v>2000</v>
      </c>
      <c r="E105">
        <v>1</v>
      </c>
      <c r="F105">
        <v>2000</v>
      </c>
    </row>
    <row r="106" spans="1:6">
      <c r="A106" t="s">
        <v>3268</v>
      </c>
      <c r="B106" t="s">
        <v>3827</v>
      </c>
      <c r="C106" t="s">
        <v>345</v>
      </c>
      <c r="D106">
        <v>2000</v>
      </c>
      <c r="E106">
        <v>1</v>
      </c>
      <c r="F106">
        <v>2000</v>
      </c>
    </row>
    <row r="107" spans="1:6">
      <c r="A107" t="s">
        <v>3268</v>
      </c>
      <c r="B107" t="s">
        <v>3828</v>
      </c>
      <c r="C107" t="s">
        <v>345</v>
      </c>
      <c r="D107">
        <v>2000</v>
      </c>
      <c r="E107">
        <v>1</v>
      </c>
      <c r="F107">
        <v>2000</v>
      </c>
    </row>
    <row r="108" spans="1:6">
      <c r="A108" t="s">
        <v>3268</v>
      </c>
      <c r="B108" t="s">
        <v>3829</v>
      </c>
      <c r="C108" t="s">
        <v>345</v>
      </c>
      <c r="D108">
        <v>2400</v>
      </c>
      <c r="E108">
        <v>1</v>
      </c>
      <c r="F108">
        <v>2400</v>
      </c>
    </row>
    <row r="109" spans="1:6">
      <c r="A109" t="s">
        <v>3273</v>
      </c>
      <c r="B109" t="s">
        <v>3830</v>
      </c>
      <c r="C109" t="s">
        <v>345</v>
      </c>
      <c r="D109">
        <v>3200</v>
      </c>
      <c r="E109">
        <v>1</v>
      </c>
      <c r="F109">
        <v>3200</v>
      </c>
    </row>
    <row r="110" spans="1:6">
      <c r="A110" t="s">
        <v>3275</v>
      </c>
      <c r="B110" t="s">
        <v>3831</v>
      </c>
      <c r="C110" t="s">
        <v>345</v>
      </c>
      <c r="D110">
        <v>2400</v>
      </c>
      <c r="E110">
        <v>4</v>
      </c>
      <c r="F110">
        <v>9600</v>
      </c>
    </row>
    <row r="111" spans="1:6">
      <c r="A111" t="s">
        <v>3244</v>
      </c>
      <c r="B111" t="s">
        <v>516</v>
      </c>
      <c r="C111" t="s">
        <v>516</v>
      </c>
      <c r="D111" t="s">
        <v>516</v>
      </c>
      <c r="E111">
        <v>0</v>
      </c>
    </row>
    <row r="112" spans="1:6">
      <c r="A112" t="s">
        <v>3282</v>
      </c>
      <c r="B112" t="s">
        <v>3832</v>
      </c>
      <c r="C112" t="s">
        <v>345</v>
      </c>
      <c r="D112">
        <v>13800</v>
      </c>
      <c r="E112">
        <v>1</v>
      </c>
      <c r="F112">
        <v>13800</v>
      </c>
    </row>
    <row r="113" spans="1:6">
      <c r="A113" t="s">
        <v>3833</v>
      </c>
      <c r="B113" t="s">
        <v>3835</v>
      </c>
      <c r="C113" t="s">
        <v>229</v>
      </c>
      <c r="D113">
        <v>40</v>
      </c>
      <c r="E113">
        <v>250</v>
      </c>
      <c r="F113">
        <v>10000</v>
      </c>
    </row>
    <row r="114" spans="1:6">
      <c r="A114" t="s">
        <v>3834</v>
      </c>
      <c r="B114" t="s">
        <v>3835</v>
      </c>
      <c r="C114" t="s">
        <v>186</v>
      </c>
      <c r="D114">
        <v>500</v>
      </c>
      <c r="E114">
        <v>40</v>
      </c>
      <c r="F114">
        <v>20000</v>
      </c>
    </row>
    <row r="115" spans="1:6">
      <c r="A115" t="s">
        <v>3284</v>
      </c>
      <c r="B115" t="s">
        <v>3836</v>
      </c>
      <c r="C115" t="s">
        <v>345</v>
      </c>
      <c r="D115">
        <v>2520</v>
      </c>
      <c r="E115">
        <v>7</v>
      </c>
      <c r="F115">
        <v>17640</v>
      </c>
    </row>
    <row r="116" spans="1:6">
      <c r="A116" t="s">
        <v>3286</v>
      </c>
      <c r="B116" t="s">
        <v>3837</v>
      </c>
      <c r="C116" t="s">
        <v>345</v>
      </c>
      <c r="D116">
        <v>5950</v>
      </c>
      <c r="E116">
        <v>2</v>
      </c>
      <c r="F116">
        <v>11900</v>
      </c>
    </row>
    <row r="117" spans="1:6">
      <c r="A117" t="s">
        <v>3288</v>
      </c>
      <c r="B117" t="s">
        <v>3838</v>
      </c>
      <c r="C117" t="s">
        <v>345</v>
      </c>
      <c r="D117">
        <v>3360</v>
      </c>
      <c r="E117">
        <v>3</v>
      </c>
      <c r="F117">
        <v>10080</v>
      </c>
    </row>
    <row r="118" spans="1:6">
      <c r="A118" t="s">
        <v>3290</v>
      </c>
      <c r="B118" t="s">
        <v>3839</v>
      </c>
      <c r="C118" t="s">
        <v>345</v>
      </c>
      <c r="D118">
        <v>2970</v>
      </c>
      <c r="E118">
        <v>4</v>
      </c>
      <c r="F118">
        <v>11880</v>
      </c>
    </row>
    <row r="119" spans="1:6">
      <c r="A119" t="s">
        <v>3290</v>
      </c>
      <c r="B119" t="s">
        <v>3840</v>
      </c>
      <c r="C119" t="s">
        <v>345</v>
      </c>
      <c r="D119">
        <v>2970</v>
      </c>
      <c r="E119">
        <v>21</v>
      </c>
      <c r="F119">
        <v>62370</v>
      </c>
    </row>
    <row r="120" spans="1:6">
      <c r="A120" t="s">
        <v>3290</v>
      </c>
      <c r="B120" t="s">
        <v>3841</v>
      </c>
      <c r="C120" t="s">
        <v>345</v>
      </c>
      <c r="D120">
        <v>3240</v>
      </c>
      <c r="E120">
        <v>2</v>
      </c>
      <c r="F120">
        <v>6480</v>
      </c>
    </row>
    <row r="121" spans="1:6">
      <c r="A121" t="s">
        <v>3290</v>
      </c>
      <c r="B121" t="s">
        <v>3842</v>
      </c>
      <c r="C121" t="s">
        <v>345</v>
      </c>
      <c r="D121">
        <v>3600</v>
      </c>
      <c r="E121">
        <v>3</v>
      </c>
      <c r="F121">
        <v>10800</v>
      </c>
    </row>
    <row r="122" spans="1:6">
      <c r="A122" t="s">
        <v>3295</v>
      </c>
      <c r="B122" t="s">
        <v>3843</v>
      </c>
      <c r="C122" t="s">
        <v>345</v>
      </c>
      <c r="D122">
        <v>2880</v>
      </c>
      <c r="E122">
        <v>2</v>
      </c>
      <c r="F122">
        <v>5760</v>
      </c>
    </row>
    <row r="123" spans="1:6">
      <c r="A123" t="s">
        <v>3295</v>
      </c>
      <c r="B123" t="s">
        <v>3844</v>
      </c>
      <c r="C123" t="s">
        <v>345</v>
      </c>
      <c r="D123">
        <v>3150</v>
      </c>
      <c r="E123">
        <v>3</v>
      </c>
      <c r="F123">
        <v>9450</v>
      </c>
    </row>
    <row r="124" spans="1:6">
      <c r="A124" t="s">
        <v>3295</v>
      </c>
      <c r="B124" t="s">
        <v>3845</v>
      </c>
      <c r="C124" t="s">
        <v>345</v>
      </c>
      <c r="D124">
        <v>3420</v>
      </c>
      <c r="E124">
        <v>1</v>
      </c>
      <c r="F124">
        <v>3420</v>
      </c>
    </row>
    <row r="125" spans="1:6">
      <c r="A125" t="s">
        <v>3295</v>
      </c>
      <c r="B125" t="s">
        <v>3846</v>
      </c>
      <c r="C125" t="s">
        <v>345</v>
      </c>
      <c r="D125">
        <v>2430</v>
      </c>
      <c r="E125">
        <v>2</v>
      </c>
      <c r="F125">
        <v>4860</v>
      </c>
    </row>
    <row r="126" spans="1:6">
      <c r="A126" t="s">
        <v>3300</v>
      </c>
      <c r="B126" t="s">
        <v>3847</v>
      </c>
      <c r="C126" t="s">
        <v>345</v>
      </c>
      <c r="D126">
        <v>5400</v>
      </c>
      <c r="E126">
        <v>1</v>
      </c>
      <c r="F126">
        <v>5400</v>
      </c>
    </row>
    <row r="127" spans="1:6">
      <c r="A127" t="s">
        <v>3300</v>
      </c>
      <c r="B127" t="s">
        <v>3848</v>
      </c>
      <c r="C127" t="s">
        <v>345</v>
      </c>
      <c r="D127">
        <v>5490</v>
      </c>
      <c r="E127">
        <v>1</v>
      </c>
      <c r="F127">
        <v>5490</v>
      </c>
    </row>
    <row r="128" spans="1:6">
      <c r="A128" t="s">
        <v>3300</v>
      </c>
      <c r="B128" t="s">
        <v>3849</v>
      </c>
      <c r="C128" t="s">
        <v>345</v>
      </c>
      <c r="D128">
        <v>5580</v>
      </c>
      <c r="E128">
        <v>2</v>
      </c>
      <c r="F128">
        <v>11160</v>
      </c>
    </row>
    <row r="129" spans="1:6">
      <c r="A129" t="s">
        <v>3300</v>
      </c>
      <c r="B129" t="s">
        <v>3850</v>
      </c>
      <c r="C129" t="s">
        <v>345</v>
      </c>
      <c r="D129">
        <v>5580</v>
      </c>
      <c r="E129">
        <v>1</v>
      </c>
      <c r="F129">
        <v>5580</v>
      </c>
    </row>
    <row r="130" spans="1:6">
      <c r="A130" t="s">
        <v>3300</v>
      </c>
      <c r="B130" t="s">
        <v>3851</v>
      </c>
      <c r="C130" t="s">
        <v>345</v>
      </c>
      <c r="D130">
        <v>5850</v>
      </c>
      <c r="E130">
        <v>1</v>
      </c>
      <c r="F130">
        <v>5850</v>
      </c>
    </row>
    <row r="131" spans="1:6">
      <c r="A131" t="s">
        <v>3300</v>
      </c>
      <c r="B131" t="s">
        <v>3852</v>
      </c>
      <c r="C131" t="s">
        <v>345</v>
      </c>
      <c r="D131">
        <v>5850</v>
      </c>
      <c r="E131">
        <v>1</v>
      </c>
      <c r="F131">
        <v>5850</v>
      </c>
    </row>
    <row r="132" spans="1:6">
      <c r="A132" t="s">
        <v>3300</v>
      </c>
      <c r="B132" t="s">
        <v>3853</v>
      </c>
      <c r="C132" t="s">
        <v>345</v>
      </c>
      <c r="D132">
        <v>4020</v>
      </c>
      <c r="E132">
        <v>1</v>
      </c>
      <c r="F132">
        <v>4020</v>
      </c>
    </row>
    <row r="133" spans="1:6">
      <c r="A133" t="s">
        <v>3300</v>
      </c>
      <c r="B133" t="s">
        <v>3853</v>
      </c>
      <c r="C133" t="s">
        <v>345</v>
      </c>
      <c r="D133">
        <v>6030</v>
      </c>
      <c r="E133">
        <v>2</v>
      </c>
      <c r="F133">
        <v>12060</v>
      </c>
    </row>
    <row r="134" spans="1:6">
      <c r="A134" t="s">
        <v>3300</v>
      </c>
      <c r="B134" t="s">
        <v>3854</v>
      </c>
      <c r="C134" t="s">
        <v>345</v>
      </c>
      <c r="D134">
        <v>6120</v>
      </c>
      <c r="E134">
        <v>1</v>
      </c>
      <c r="F134">
        <v>6120</v>
      </c>
    </row>
    <row r="135" spans="1:6">
      <c r="A135" t="s">
        <v>3300</v>
      </c>
      <c r="B135" t="s">
        <v>3855</v>
      </c>
      <c r="C135" t="s">
        <v>345</v>
      </c>
      <c r="D135">
        <v>6300</v>
      </c>
      <c r="E135">
        <v>1</v>
      </c>
      <c r="F135">
        <v>6300</v>
      </c>
    </row>
    <row r="136" spans="1:6">
      <c r="A136" t="s">
        <v>3310</v>
      </c>
      <c r="B136" t="s">
        <v>3843</v>
      </c>
      <c r="C136" t="s">
        <v>345</v>
      </c>
      <c r="D136">
        <v>3060</v>
      </c>
      <c r="E136">
        <v>1</v>
      </c>
      <c r="F136">
        <v>3060</v>
      </c>
    </row>
    <row r="137" spans="1:6">
      <c r="A137" t="s">
        <v>3310</v>
      </c>
      <c r="B137" t="s">
        <v>3844</v>
      </c>
      <c r="C137" t="s">
        <v>345</v>
      </c>
      <c r="D137">
        <v>3330</v>
      </c>
      <c r="E137">
        <v>1</v>
      </c>
      <c r="F137">
        <v>3330</v>
      </c>
    </row>
    <row r="138" spans="1:6">
      <c r="A138" t="s">
        <v>3310</v>
      </c>
      <c r="B138" t="s">
        <v>3845</v>
      </c>
      <c r="C138" t="s">
        <v>345</v>
      </c>
      <c r="D138">
        <v>3600</v>
      </c>
      <c r="E138">
        <v>2</v>
      </c>
      <c r="F138">
        <v>7200</v>
      </c>
    </row>
    <row r="139" spans="1:6">
      <c r="A139" t="s">
        <v>3856</v>
      </c>
      <c r="B139" t="s">
        <v>3835</v>
      </c>
      <c r="C139" t="s">
        <v>186</v>
      </c>
      <c r="D139">
        <v>500</v>
      </c>
      <c r="E139">
        <v>40</v>
      </c>
      <c r="F139">
        <v>20000</v>
      </c>
    </row>
    <row r="140" spans="1:6">
      <c r="A140" t="s">
        <v>741</v>
      </c>
      <c r="B140" t="s">
        <v>516</v>
      </c>
      <c r="C140" t="s">
        <v>516</v>
      </c>
      <c r="D140" t="s">
        <v>516</v>
      </c>
      <c r="E140">
        <v>4731</v>
      </c>
      <c r="F140">
        <v>3445219.35</v>
      </c>
    </row>
    <row r="141" spans="1:6">
      <c r="A141" t="s">
        <v>3332</v>
      </c>
      <c r="B141" t="s">
        <v>3857</v>
      </c>
      <c r="C141" t="s">
        <v>345</v>
      </c>
      <c r="D141">
        <v>8500</v>
      </c>
      <c r="E141">
        <v>1</v>
      </c>
      <c r="F141">
        <v>8500</v>
      </c>
    </row>
    <row r="142" spans="1:6">
      <c r="A142" t="s">
        <v>3334</v>
      </c>
      <c r="B142" t="s">
        <v>3858</v>
      </c>
      <c r="C142" t="s">
        <v>345</v>
      </c>
      <c r="D142">
        <v>10600</v>
      </c>
      <c r="E142">
        <v>1</v>
      </c>
      <c r="F142">
        <v>10600</v>
      </c>
    </row>
    <row r="143" spans="1:6">
      <c r="A143" t="s">
        <v>3336</v>
      </c>
      <c r="B143" t="s">
        <v>3859</v>
      </c>
      <c r="C143" t="s">
        <v>345</v>
      </c>
      <c r="D143">
        <v>5500</v>
      </c>
      <c r="E143">
        <v>1</v>
      </c>
      <c r="F143">
        <v>5500</v>
      </c>
    </row>
    <row r="144" spans="1:6">
      <c r="A144" t="s">
        <v>3860</v>
      </c>
      <c r="B144" t="s">
        <v>3861</v>
      </c>
      <c r="C144" t="s">
        <v>345</v>
      </c>
      <c r="D144">
        <v>21700</v>
      </c>
      <c r="E144">
        <v>1</v>
      </c>
      <c r="F144">
        <v>21700</v>
      </c>
    </row>
    <row r="145" spans="1:6">
      <c r="A145" t="s">
        <v>3862</v>
      </c>
      <c r="B145" t="s">
        <v>3863</v>
      </c>
      <c r="C145" t="s">
        <v>345</v>
      </c>
      <c r="D145">
        <v>15750</v>
      </c>
      <c r="E145">
        <v>1</v>
      </c>
      <c r="F145">
        <v>15750</v>
      </c>
    </row>
    <row r="146" spans="1:6">
      <c r="A146" t="s">
        <v>3342</v>
      </c>
      <c r="B146" t="s">
        <v>3864</v>
      </c>
      <c r="C146" t="s">
        <v>345</v>
      </c>
      <c r="D146">
        <v>13300</v>
      </c>
      <c r="E146">
        <v>1</v>
      </c>
      <c r="F146">
        <v>13300</v>
      </c>
    </row>
    <row r="147" spans="1:6">
      <c r="A147" t="s">
        <v>3344</v>
      </c>
      <c r="B147" t="s">
        <v>3865</v>
      </c>
      <c r="C147" t="s">
        <v>345</v>
      </c>
      <c r="D147">
        <v>19600</v>
      </c>
      <c r="E147">
        <v>1</v>
      </c>
      <c r="F147">
        <v>19600</v>
      </c>
    </row>
    <row r="148" spans="1:6">
      <c r="A148" t="s">
        <v>3866</v>
      </c>
      <c r="B148" t="s">
        <v>3867</v>
      </c>
      <c r="C148" t="s">
        <v>345</v>
      </c>
      <c r="D148">
        <v>10500</v>
      </c>
      <c r="E148">
        <v>1</v>
      </c>
      <c r="F148">
        <v>10500</v>
      </c>
    </row>
    <row r="149" spans="1:6">
      <c r="A149" t="s">
        <v>3868</v>
      </c>
      <c r="B149" t="s">
        <v>3869</v>
      </c>
      <c r="C149" t="s">
        <v>345</v>
      </c>
      <c r="D149">
        <v>13160</v>
      </c>
      <c r="E149">
        <v>1</v>
      </c>
      <c r="F149">
        <v>13160</v>
      </c>
    </row>
    <row r="150" spans="1:6">
      <c r="A150" t="s">
        <v>3350</v>
      </c>
      <c r="B150" t="s">
        <v>3870</v>
      </c>
      <c r="C150" t="s">
        <v>345</v>
      </c>
      <c r="D150">
        <v>6757.4</v>
      </c>
      <c r="E150">
        <v>1</v>
      </c>
      <c r="F150">
        <v>6757.4</v>
      </c>
    </row>
    <row r="151" spans="1:6">
      <c r="A151" t="s">
        <v>3352</v>
      </c>
      <c r="B151" t="s">
        <v>3871</v>
      </c>
      <c r="C151" t="s">
        <v>345</v>
      </c>
      <c r="D151">
        <v>23500</v>
      </c>
      <c r="E151">
        <v>2</v>
      </c>
      <c r="F151">
        <v>47000</v>
      </c>
    </row>
    <row r="152" spans="1:6">
      <c r="A152" t="s">
        <v>3354</v>
      </c>
      <c r="B152" t="s">
        <v>3872</v>
      </c>
      <c r="C152" t="s">
        <v>345</v>
      </c>
      <c r="D152">
        <v>15400</v>
      </c>
      <c r="E152">
        <v>1</v>
      </c>
      <c r="F152">
        <v>15400</v>
      </c>
    </row>
    <row r="153" spans="1:6">
      <c r="A153" t="s">
        <v>3356</v>
      </c>
      <c r="B153" t="s">
        <v>3873</v>
      </c>
      <c r="C153" t="s">
        <v>345</v>
      </c>
      <c r="D153">
        <v>12090</v>
      </c>
      <c r="E153">
        <v>1</v>
      </c>
      <c r="F153">
        <v>12090</v>
      </c>
    </row>
    <row r="154" spans="1:6">
      <c r="A154" t="s">
        <v>3358</v>
      </c>
      <c r="B154" t="s">
        <v>3874</v>
      </c>
      <c r="C154" t="s">
        <v>345</v>
      </c>
      <c r="D154">
        <v>50132.45</v>
      </c>
      <c r="E154">
        <v>1</v>
      </c>
      <c r="F154">
        <v>50132.45</v>
      </c>
    </row>
    <row r="155" spans="1:6">
      <c r="A155" t="s">
        <v>3360</v>
      </c>
      <c r="B155" t="s">
        <v>3875</v>
      </c>
      <c r="C155" t="s">
        <v>345</v>
      </c>
      <c r="D155">
        <v>9000</v>
      </c>
      <c r="E155">
        <v>1</v>
      </c>
      <c r="F155">
        <v>9000</v>
      </c>
    </row>
    <row r="156" spans="1:6">
      <c r="A156" t="s">
        <v>3362</v>
      </c>
      <c r="B156" t="s">
        <v>3876</v>
      </c>
      <c r="C156" t="s">
        <v>345</v>
      </c>
      <c r="D156">
        <v>9500</v>
      </c>
      <c r="E156">
        <v>1</v>
      </c>
      <c r="F156">
        <v>9500</v>
      </c>
    </row>
    <row r="157" spans="1:6">
      <c r="A157" t="s">
        <v>3877</v>
      </c>
      <c r="B157" t="s">
        <v>3878</v>
      </c>
      <c r="C157" t="s">
        <v>345</v>
      </c>
      <c r="D157">
        <v>9500</v>
      </c>
      <c r="E157">
        <v>1</v>
      </c>
      <c r="F157">
        <v>9500</v>
      </c>
    </row>
    <row r="158" spans="1:6">
      <c r="A158" t="s">
        <v>3366</v>
      </c>
      <c r="B158" t="s">
        <v>3879</v>
      </c>
      <c r="C158" t="s">
        <v>345</v>
      </c>
      <c r="D158">
        <v>11200</v>
      </c>
      <c r="E158">
        <v>1</v>
      </c>
      <c r="F158">
        <v>11200</v>
      </c>
    </row>
    <row r="159" spans="1:6">
      <c r="A159" t="s">
        <v>3880</v>
      </c>
      <c r="B159" t="s">
        <v>516</v>
      </c>
      <c r="C159" t="s">
        <v>345</v>
      </c>
      <c r="D159">
        <v>880</v>
      </c>
      <c r="E159">
        <v>6</v>
      </c>
      <c r="F159">
        <v>5280</v>
      </c>
    </row>
    <row r="160" spans="1:6">
      <c r="A160" t="s">
        <v>3368</v>
      </c>
      <c r="B160" t="s">
        <v>3881</v>
      </c>
      <c r="C160" t="s">
        <v>345</v>
      </c>
      <c r="D160">
        <v>1600</v>
      </c>
      <c r="E160">
        <v>1</v>
      </c>
      <c r="F160">
        <v>1600</v>
      </c>
    </row>
    <row r="161" spans="1:6">
      <c r="A161" t="s">
        <v>3882</v>
      </c>
      <c r="B161" t="s">
        <v>4114</v>
      </c>
      <c r="C161" t="s">
        <v>345</v>
      </c>
      <c r="D161">
        <v>2000</v>
      </c>
      <c r="E161">
        <v>6</v>
      </c>
      <c r="F161">
        <v>12000</v>
      </c>
    </row>
    <row r="162" spans="1:6">
      <c r="A162" t="s">
        <v>3370</v>
      </c>
      <c r="B162" t="s">
        <v>3883</v>
      </c>
      <c r="C162" t="s">
        <v>345</v>
      </c>
      <c r="D162">
        <v>9548.5</v>
      </c>
      <c r="E162">
        <v>3</v>
      </c>
      <c r="F162">
        <v>28645.5</v>
      </c>
    </row>
    <row r="163" spans="1:6">
      <c r="A163" t="s">
        <v>3884</v>
      </c>
      <c r="B163" t="s">
        <v>4115</v>
      </c>
      <c r="C163" t="s">
        <v>345</v>
      </c>
      <c r="D163">
        <v>24400</v>
      </c>
      <c r="E163">
        <v>3</v>
      </c>
      <c r="F163">
        <v>73200</v>
      </c>
    </row>
    <row r="164" spans="1:6">
      <c r="A164" t="s">
        <v>3885</v>
      </c>
      <c r="B164" t="s">
        <v>516</v>
      </c>
      <c r="C164" t="s">
        <v>516</v>
      </c>
      <c r="D164" t="s">
        <v>516</v>
      </c>
      <c r="E164">
        <v>0</v>
      </c>
    </row>
    <row r="165" spans="1:6">
      <c r="A165" t="s">
        <v>3372</v>
      </c>
      <c r="B165" t="s">
        <v>3886</v>
      </c>
      <c r="C165" t="s">
        <v>341</v>
      </c>
      <c r="D165">
        <v>2400</v>
      </c>
      <c r="E165">
        <v>2</v>
      </c>
      <c r="F165">
        <v>4800</v>
      </c>
    </row>
    <row r="166" spans="1:6">
      <c r="A166" t="s">
        <v>3374</v>
      </c>
      <c r="B166" t="s">
        <v>3887</v>
      </c>
      <c r="C166" t="s">
        <v>229</v>
      </c>
      <c r="D166">
        <v>3000</v>
      </c>
      <c r="E166">
        <v>1</v>
      </c>
      <c r="F166">
        <v>3000</v>
      </c>
    </row>
    <row r="167" spans="1:6">
      <c r="A167" t="s">
        <v>3374</v>
      </c>
      <c r="B167" t="s">
        <v>3375</v>
      </c>
      <c r="C167" t="s">
        <v>229</v>
      </c>
      <c r="D167">
        <v>3000</v>
      </c>
      <c r="E167">
        <v>10</v>
      </c>
      <c r="F167">
        <v>30000</v>
      </c>
    </row>
    <row r="168" spans="1:6">
      <c r="A168" t="s">
        <v>3376</v>
      </c>
      <c r="B168" t="s">
        <v>3888</v>
      </c>
      <c r="C168" t="s">
        <v>345</v>
      </c>
      <c r="D168">
        <v>12000</v>
      </c>
      <c r="E168">
        <v>1</v>
      </c>
      <c r="F168">
        <v>12000</v>
      </c>
    </row>
    <row r="169" spans="1:6">
      <c r="A169" t="s">
        <v>3385</v>
      </c>
      <c r="B169" t="s">
        <v>3889</v>
      </c>
      <c r="C169" t="s">
        <v>345</v>
      </c>
      <c r="D169">
        <v>2542</v>
      </c>
      <c r="E169">
        <v>2</v>
      </c>
      <c r="F169">
        <v>5084</v>
      </c>
    </row>
    <row r="170" spans="1:6">
      <c r="A170" t="s">
        <v>3385</v>
      </c>
      <c r="B170" t="s">
        <v>3890</v>
      </c>
      <c r="C170" t="s">
        <v>345</v>
      </c>
      <c r="D170">
        <v>960</v>
      </c>
      <c r="E170">
        <v>8</v>
      </c>
      <c r="F170">
        <v>7680</v>
      </c>
    </row>
    <row r="171" spans="1:6">
      <c r="A171" t="s">
        <v>3385</v>
      </c>
      <c r="B171" t="s">
        <v>3891</v>
      </c>
      <c r="C171" t="s">
        <v>345</v>
      </c>
      <c r="D171">
        <v>1200</v>
      </c>
      <c r="E171">
        <v>9</v>
      </c>
      <c r="F171">
        <v>10800</v>
      </c>
    </row>
    <row r="172" spans="1:6">
      <c r="A172" t="s">
        <v>3385</v>
      </c>
      <c r="B172" t="s">
        <v>3892</v>
      </c>
      <c r="C172" t="s">
        <v>345</v>
      </c>
      <c r="D172">
        <v>1440</v>
      </c>
      <c r="E172">
        <v>3</v>
      </c>
      <c r="F172">
        <v>4320</v>
      </c>
    </row>
    <row r="173" spans="1:6">
      <c r="A173" t="s">
        <v>3390</v>
      </c>
      <c r="B173" t="s">
        <v>3893</v>
      </c>
      <c r="C173" t="s">
        <v>345</v>
      </c>
      <c r="D173">
        <v>2700</v>
      </c>
      <c r="E173">
        <v>40</v>
      </c>
      <c r="F173">
        <v>108000</v>
      </c>
    </row>
    <row r="174" spans="1:6">
      <c r="A174" t="s">
        <v>3397</v>
      </c>
      <c r="B174" t="s">
        <v>3894</v>
      </c>
      <c r="C174" t="s">
        <v>345</v>
      </c>
      <c r="D174">
        <v>2700</v>
      </c>
      <c r="E174">
        <v>22</v>
      </c>
      <c r="F174">
        <v>59400</v>
      </c>
    </row>
    <row r="175" spans="1:6">
      <c r="A175" t="s">
        <v>3399</v>
      </c>
      <c r="B175" t="s">
        <v>3895</v>
      </c>
      <c r="C175" t="s">
        <v>345</v>
      </c>
      <c r="D175">
        <v>1500</v>
      </c>
      <c r="E175">
        <v>6</v>
      </c>
      <c r="F175">
        <v>9000</v>
      </c>
    </row>
    <row r="176" spans="1:6">
      <c r="A176" t="s">
        <v>3401</v>
      </c>
      <c r="B176" t="s">
        <v>3896</v>
      </c>
      <c r="C176" t="s">
        <v>345</v>
      </c>
      <c r="D176">
        <v>1170</v>
      </c>
      <c r="E176">
        <v>2</v>
      </c>
      <c r="F176">
        <v>2340</v>
      </c>
    </row>
    <row r="177" spans="1:6">
      <c r="A177" t="s">
        <v>3401</v>
      </c>
      <c r="B177" t="s">
        <v>3897</v>
      </c>
      <c r="C177" t="s">
        <v>345</v>
      </c>
      <c r="D177">
        <v>1350</v>
      </c>
      <c r="E177">
        <v>2</v>
      </c>
      <c r="F177">
        <v>2700</v>
      </c>
    </row>
    <row r="178" spans="1:6">
      <c r="A178" t="s">
        <v>3401</v>
      </c>
      <c r="B178" t="s">
        <v>3898</v>
      </c>
      <c r="C178" t="s">
        <v>345</v>
      </c>
      <c r="D178">
        <v>1440</v>
      </c>
      <c r="E178">
        <v>1</v>
      </c>
      <c r="F178">
        <v>1440</v>
      </c>
    </row>
    <row r="179" spans="1:6">
      <c r="A179" t="s">
        <v>3401</v>
      </c>
      <c r="B179" t="s">
        <v>3899</v>
      </c>
      <c r="C179" t="s">
        <v>345</v>
      </c>
      <c r="D179">
        <v>1620</v>
      </c>
      <c r="E179">
        <v>1</v>
      </c>
      <c r="F179">
        <v>1620</v>
      </c>
    </row>
    <row r="180" spans="1:6">
      <c r="A180" t="s">
        <v>3406</v>
      </c>
      <c r="B180" t="s">
        <v>3900</v>
      </c>
      <c r="C180" t="s">
        <v>345</v>
      </c>
      <c r="D180">
        <v>1080</v>
      </c>
      <c r="E180">
        <v>1</v>
      </c>
      <c r="F180">
        <v>1080</v>
      </c>
    </row>
    <row r="181" spans="1:6">
      <c r="A181" t="s">
        <v>3406</v>
      </c>
      <c r="B181" t="s">
        <v>3901</v>
      </c>
      <c r="C181" t="s">
        <v>345</v>
      </c>
      <c r="D181">
        <v>1260</v>
      </c>
      <c r="E181">
        <v>1</v>
      </c>
      <c r="F181">
        <v>1260</v>
      </c>
    </row>
    <row r="182" spans="1:6">
      <c r="A182" t="s">
        <v>3406</v>
      </c>
      <c r="B182" t="s">
        <v>3902</v>
      </c>
      <c r="C182" t="s">
        <v>345</v>
      </c>
      <c r="D182">
        <v>1305</v>
      </c>
      <c r="E182">
        <v>2</v>
      </c>
      <c r="F182">
        <v>2610</v>
      </c>
    </row>
    <row r="183" spans="1:6">
      <c r="A183" t="s">
        <v>3406</v>
      </c>
      <c r="B183" t="s">
        <v>3903</v>
      </c>
      <c r="C183" t="s">
        <v>345</v>
      </c>
      <c r="D183">
        <v>1440</v>
      </c>
      <c r="E183">
        <v>1</v>
      </c>
      <c r="F183">
        <v>1440</v>
      </c>
    </row>
    <row r="184" spans="1:6">
      <c r="A184" t="s">
        <v>3411</v>
      </c>
      <c r="B184" t="s">
        <v>3904</v>
      </c>
      <c r="C184" t="s">
        <v>345</v>
      </c>
      <c r="D184">
        <v>1200</v>
      </c>
      <c r="E184">
        <v>14</v>
      </c>
      <c r="F184">
        <v>16800</v>
      </c>
    </row>
    <row r="185" spans="1:6">
      <c r="A185" t="s">
        <v>3413</v>
      </c>
      <c r="B185" t="s">
        <v>3905</v>
      </c>
      <c r="C185" t="s">
        <v>345</v>
      </c>
      <c r="D185">
        <v>2480</v>
      </c>
      <c r="E185">
        <v>1</v>
      </c>
      <c r="F185">
        <v>2480</v>
      </c>
    </row>
    <row r="186" spans="1:6">
      <c r="A186" t="s">
        <v>3413</v>
      </c>
      <c r="B186" t="s">
        <v>3906</v>
      </c>
      <c r="C186" t="s">
        <v>345</v>
      </c>
      <c r="D186">
        <v>2560</v>
      </c>
      <c r="E186">
        <v>7</v>
      </c>
      <c r="F186">
        <v>17920</v>
      </c>
    </row>
    <row r="187" spans="1:6">
      <c r="A187" t="s">
        <v>3413</v>
      </c>
      <c r="B187" t="s">
        <v>3907</v>
      </c>
      <c r="C187" t="s">
        <v>345</v>
      </c>
      <c r="D187">
        <v>2640</v>
      </c>
      <c r="E187">
        <v>1</v>
      </c>
      <c r="F187">
        <v>2640</v>
      </c>
    </row>
    <row r="188" spans="1:6">
      <c r="A188" t="s">
        <v>3413</v>
      </c>
      <c r="B188" t="s">
        <v>3908</v>
      </c>
      <c r="C188" t="s">
        <v>345</v>
      </c>
      <c r="D188">
        <v>2800</v>
      </c>
      <c r="E188">
        <v>3</v>
      </c>
      <c r="F188">
        <v>8400</v>
      </c>
    </row>
    <row r="189" spans="1:6">
      <c r="A189" t="s">
        <v>3413</v>
      </c>
      <c r="B189" t="s">
        <v>3909</v>
      </c>
      <c r="C189" t="s">
        <v>345</v>
      </c>
      <c r="D189">
        <v>3040</v>
      </c>
      <c r="E189">
        <v>3</v>
      </c>
      <c r="F189">
        <v>9120</v>
      </c>
    </row>
    <row r="190" spans="1:6">
      <c r="A190" t="s">
        <v>3413</v>
      </c>
      <c r="B190" t="s">
        <v>3910</v>
      </c>
      <c r="C190" t="s">
        <v>345</v>
      </c>
      <c r="D190">
        <v>3200</v>
      </c>
      <c r="E190">
        <v>1</v>
      </c>
      <c r="F190">
        <v>3200</v>
      </c>
    </row>
    <row r="191" spans="1:6">
      <c r="A191" t="s">
        <v>3413</v>
      </c>
      <c r="B191" t="s">
        <v>3911</v>
      </c>
      <c r="C191" t="s">
        <v>345</v>
      </c>
      <c r="D191">
        <v>3520</v>
      </c>
      <c r="E191">
        <v>2</v>
      </c>
      <c r="F191">
        <v>7040</v>
      </c>
    </row>
    <row r="192" spans="1:6">
      <c r="A192" t="s">
        <v>3421</v>
      </c>
      <c r="B192" t="s">
        <v>3906</v>
      </c>
      <c r="C192" t="s">
        <v>345</v>
      </c>
      <c r="D192">
        <v>2640</v>
      </c>
      <c r="E192">
        <v>2</v>
      </c>
      <c r="F192">
        <v>5280</v>
      </c>
    </row>
    <row r="193" spans="1:6">
      <c r="A193" t="s">
        <v>3422</v>
      </c>
      <c r="B193" t="s">
        <v>3912</v>
      </c>
      <c r="C193" t="s">
        <v>345</v>
      </c>
      <c r="D193">
        <v>3300</v>
      </c>
      <c r="E193">
        <v>1</v>
      </c>
      <c r="F193">
        <v>3300</v>
      </c>
    </row>
    <row r="194" spans="1:6">
      <c r="A194" t="s">
        <v>3424</v>
      </c>
      <c r="B194" t="s">
        <v>3913</v>
      </c>
      <c r="C194" t="s">
        <v>345</v>
      </c>
      <c r="D194">
        <v>2640</v>
      </c>
      <c r="E194">
        <v>2</v>
      </c>
      <c r="F194">
        <v>5280</v>
      </c>
    </row>
    <row r="195" spans="1:6">
      <c r="A195" t="s">
        <v>3426</v>
      </c>
      <c r="B195" t="s">
        <v>3914</v>
      </c>
      <c r="C195" t="s">
        <v>345</v>
      </c>
      <c r="D195">
        <v>1620</v>
      </c>
      <c r="E195">
        <v>1</v>
      </c>
      <c r="F195">
        <v>1620</v>
      </c>
    </row>
    <row r="196" spans="1:6">
      <c r="A196" t="s">
        <v>3915</v>
      </c>
      <c r="B196" t="s">
        <v>330</v>
      </c>
      <c r="C196" t="s">
        <v>345</v>
      </c>
      <c r="D196">
        <v>2920</v>
      </c>
      <c r="E196">
        <v>3</v>
      </c>
      <c r="F196">
        <v>8760</v>
      </c>
    </row>
    <row r="197" spans="1:6">
      <c r="A197" t="s">
        <v>3428</v>
      </c>
      <c r="B197" t="s">
        <v>3916</v>
      </c>
      <c r="C197" t="s">
        <v>345</v>
      </c>
      <c r="D197">
        <v>1380</v>
      </c>
      <c r="E197">
        <v>1</v>
      </c>
      <c r="F197">
        <v>1380</v>
      </c>
    </row>
    <row r="198" spans="1:6">
      <c r="A198" t="s">
        <v>3430</v>
      </c>
      <c r="B198" t="s">
        <v>3917</v>
      </c>
      <c r="C198" t="s">
        <v>345</v>
      </c>
      <c r="D198">
        <v>7740.5</v>
      </c>
      <c r="E198">
        <v>3</v>
      </c>
      <c r="F198">
        <v>23221.5</v>
      </c>
    </row>
    <row r="199" spans="1:6">
      <c r="A199" t="s">
        <v>609</v>
      </c>
      <c r="B199" t="s">
        <v>516</v>
      </c>
      <c r="C199" t="s">
        <v>516</v>
      </c>
      <c r="D199" t="s">
        <v>516</v>
      </c>
      <c r="E199">
        <v>4375</v>
      </c>
      <c r="F199">
        <v>2598825.5</v>
      </c>
    </row>
    <row r="200" spans="1:6">
      <c r="A200" t="s">
        <v>3432</v>
      </c>
      <c r="B200" t="s">
        <v>3918</v>
      </c>
      <c r="C200" t="s">
        <v>345</v>
      </c>
      <c r="D200">
        <v>2400</v>
      </c>
      <c r="E200">
        <v>2</v>
      </c>
      <c r="F200">
        <v>4800</v>
      </c>
    </row>
    <row r="201" spans="1:6">
      <c r="A201" t="s">
        <v>3434</v>
      </c>
      <c r="B201" t="s">
        <v>3919</v>
      </c>
      <c r="C201" t="s">
        <v>345</v>
      </c>
      <c r="D201">
        <v>2880</v>
      </c>
      <c r="E201">
        <v>1</v>
      </c>
      <c r="F201">
        <v>2880</v>
      </c>
    </row>
    <row r="202" spans="1:6">
      <c r="A202" t="s">
        <v>3920</v>
      </c>
      <c r="B202" t="s">
        <v>330</v>
      </c>
      <c r="C202" t="s">
        <v>345</v>
      </c>
      <c r="D202">
        <v>330</v>
      </c>
      <c r="E202">
        <v>8</v>
      </c>
      <c r="F202">
        <v>2640</v>
      </c>
    </row>
    <row r="203" spans="1:6">
      <c r="A203" t="s">
        <v>3436</v>
      </c>
      <c r="B203" t="s">
        <v>3921</v>
      </c>
      <c r="C203" t="s">
        <v>345</v>
      </c>
      <c r="D203">
        <v>2800</v>
      </c>
      <c r="E203">
        <v>4</v>
      </c>
      <c r="F203">
        <v>11200</v>
      </c>
    </row>
    <row r="204" spans="1:6">
      <c r="A204" t="s">
        <v>3438</v>
      </c>
      <c r="B204" t="s">
        <v>3922</v>
      </c>
      <c r="C204" t="s">
        <v>345</v>
      </c>
      <c r="D204">
        <v>2880</v>
      </c>
      <c r="E204">
        <v>1</v>
      </c>
      <c r="F204">
        <v>2880</v>
      </c>
    </row>
    <row r="205" spans="1:6">
      <c r="A205" t="s">
        <v>3440</v>
      </c>
      <c r="B205" t="s">
        <v>3923</v>
      </c>
      <c r="C205" t="s">
        <v>345</v>
      </c>
      <c r="D205">
        <v>11600</v>
      </c>
      <c r="E205">
        <v>2</v>
      </c>
      <c r="F205">
        <v>23200</v>
      </c>
    </row>
    <row r="206" spans="1:6">
      <c r="A206" t="s">
        <v>3442</v>
      </c>
      <c r="B206" t="s">
        <v>3924</v>
      </c>
      <c r="C206" t="s">
        <v>345</v>
      </c>
      <c r="D206">
        <v>2240</v>
      </c>
      <c r="E206">
        <v>2</v>
      </c>
      <c r="F206">
        <v>4480</v>
      </c>
    </row>
    <row r="207" spans="1:6">
      <c r="A207" t="s">
        <v>3442</v>
      </c>
      <c r="B207" t="s">
        <v>3925</v>
      </c>
      <c r="C207" t="s">
        <v>345</v>
      </c>
      <c r="D207">
        <v>2480</v>
      </c>
      <c r="E207">
        <v>1</v>
      </c>
      <c r="F207">
        <v>2480</v>
      </c>
    </row>
    <row r="208" spans="1:6">
      <c r="A208" t="s">
        <v>3445</v>
      </c>
      <c r="B208" t="s">
        <v>3926</v>
      </c>
      <c r="C208" t="s">
        <v>345</v>
      </c>
      <c r="D208">
        <v>2800</v>
      </c>
      <c r="E208">
        <v>2</v>
      </c>
      <c r="F208">
        <v>5600</v>
      </c>
    </row>
    <row r="209" spans="1:6">
      <c r="A209" t="s">
        <v>3445</v>
      </c>
      <c r="B209" t="s">
        <v>3927</v>
      </c>
      <c r="C209" t="s">
        <v>345</v>
      </c>
      <c r="D209">
        <v>4640</v>
      </c>
      <c r="E209">
        <v>1</v>
      </c>
      <c r="F209">
        <v>4640</v>
      </c>
    </row>
    <row r="210" spans="1:6">
      <c r="A210" t="s">
        <v>3448</v>
      </c>
      <c r="B210" t="s">
        <v>3928</v>
      </c>
      <c r="C210" t="s">
        <v>345</v>
      </c>
      <c r="D210">
        <v>4500</v>
      </c>
      <c r="E210">
        <v>40</v>
      </c>
      <c r="F210">
        <v>180000</v>
      </c>
    </row>
    <row r="211" spans="1:6">
      <c r="A211" t="s">
        <v>292</v>
      </c>
      <c r="B211" t="s">
        <v>3713</v>
      </c>
      <c r="C211" t="s">
        <v>158</v>
      </c>
      <c r="D211">
        <v>800</v>
      </c>
      <c r="E211">
        <v>60</v>
      </c>
      <c r="F211">
        <v>48000</v>
      </c>
    </row>
    <row r="212" spans="1:6">
      <c r="A212" t="s">
        <v>3450</v>
      </c>
      <c r="B212" t="s">
        <v>3929</v>
      </c>
      <c r="C212" t="s">
        <v>345</v>
      </c>
      <c r="D212">
        <v>2800</v>
      </c>
      <c r="E212">
        <v>25</v>
      </c>
      <c r="F212">
        <v>70000</v>
      </c>
    </row>
    <row r="213" spans="1:6">
      <c r="A213" t="s">
        <v>3450</v>
      </c>
      <c r="B213" t="s">
        <v>3930</v>
      </c>
      <c r="C213" t="s">
        <v>345</v>
      </c>
      <c r="D213">
        <v>3200</v>
      </c>
      <c r="E213">
        <v>35</v>
      </c>
      <c r="F213">
        <v>112000</v>
      </c>
    </row>
    <row r="214" spans="1:6">
      <c r="A214" t="s">
        <v>3453</v>
      </c>
      <c r="B214" t="s">
        <v>3931</v>
      </c>
      <c r="C214" t="s">
        <v>345</v>
      </c>
      <c r="D214">
        <v>10800</v>
      </c>
      <c r="E214">
        <v>1</v>
      </c>
      <c r="F214">
        <v>10800</v>
      </c>
    </row>
    <row r="215" spans="1:6">
      <c r="A215" t="s">
        <v>3932</v>
      </c>
      <c r="B215" t="s">
        <v>330</v>
      </c>
      <c r="C215" t="s">
        <v>345</v>
      </c>
      <c r="D215">
        <v>8500</v>
      </c>
      <c r="E215">
        <v>8</v>
      </c>
      <c r="F215">
        <v>68000</v>
      </c>
    </row>
    <row r="216" spans="1:6">
      <c r="A216" t="s">
        <v>3455</v>
      </c>
      <c r="B216" t="s">
        <v>3933</v>
      </c>
      <c r="C216" t="s">
        <v>345</v>
      </c>
      <c r="D216">
        <v>2250</v>
      </c>
      <c r="E216">
        <v>3</v>
      </c>
      <c r="F216">
        <v>6750</v>
      </c>
    </row>
    <row r="217" spans="1:6">
      <c r="A217" t="s">
        <v>434</v>
      </c>
      <c r="B217" t="s">
        <v>623</v>
      </c>
      <c r="C217" t="s">
        <v>186</v>
      </c>
      <c r="D217">
        <v>3000</v>
      </c>
      <c r="E217">
        <v>2</v>
      </c>
      <c r="F217">
        <v>6000</v>
      </c>
    </row>
    <row r="218" spans="1:6">
      <c r="A218" t="s">
        <v>3934</v>
      </c>
      <c r="B218" t="s">
        <v>3935</v>
      </c>
      <c r="C218" t="s">
        <v>186</v>
      </c>
      <c r="D218">
        <v>16000</v>
      </c>
      <c r="E218">
        <v>2</v>
      </c>
      <c r="F218">
        <v>32000</v>
      </c>
    </row>
    <row r="219" spans="1:6">
      <c r="A219" t="s">
        <v>3936</v>
      </c>
      <c r="B219" t="s">
        <v>3937</v>
      </c>
      <c r="C219" t="s">
        <v>345</v>
      </c>
      <c r="D219">
        <v>3300</v>
      </c>
      <c r="E219">
        <v>34</v>
      </c>
      <c r="F219">
        <v>112200</v>
      </c>
    </row>
    <row r="220" spans="1:6">
      <c r="A220" t="s">
        <v>3938</v>
      </c>
      <c r="B220" t="s">
        <v>3939</v>
      </c>
      <c r="C220" t="s">
        <v>186</v>
      </c>
      <c r="D220">
        <v>2100</v>
      </c>
      <c r="E220">
        <v>20</v>
      </c>
      <c r="F220">
        <v>42000</v>
      </c>
    </row>
    <row r="221" spans="1:6">
      <c r="A221" t="s">
        <v>3459</v>
      </c>
      <c r="B221" t="s">
        <v>3940</v>
      </c>
      <c r="C221" t="s">
        <v>345</v>
      </c>
      <c r="D221">
        <v>640</v>
      </c>
      <c r="E221">
        <v>2</v>
      </c>
      <c r="F221">
        <v>1280</v>
      </c>
    </row>
    <row r="222" spans="1:6">
      <c r="A222" t="s">
        <v>3459</v>
      </c>
      <c r="B222" t="s">
        <v>3941</v>
      </c>
      <c r="C222" t="s">
        <v>345</v>
      </c>
      <c r="D222">
        <v>640</v>
      </c>
      <c r="E222">
        <v>1</v>
      </c>
      <c r="F222">
        <v>640</v>
      </c>
    </row>
    <row r="223" spans="1:6">
      <c r="A223" t="s">
        <v>3459</v>
      </c>
      <c r="B223" t="s">
        <v>3942</v>
      </c>
      <c r="C223" t="s">
        <v>345</v>
      </c>
      <c r="D223">
        <v>400</v>
      </c>
      <c r="E223">
        <v>1</v>
      </c>
      <c r="F223">
        <v>400</v>
      </c>
    </row>
    <row r="224" spans="1:6">
      <c r="A224" t="s">
        <v>3462</v>
      </c>
      <c r="B224" t="s">
        <v>3943</v>
      </c>
      <c r="C224" t="s">
        <v>345</v>
      </c>
      <c r="D224">
        <v>3600</v>
      </c>
      <c r="E224">
        <v>1</v>
      </c>
      <c r="F224">
        <v>3600</v>
      </c>
    </row>
    <row r="225" spans="1:6">
      <c r="A225" t="s">
        <v>3464</v>
      </c>
      <c r="B225" t="s">
        <v>3944</v>
      </c>
      <c r="C225" t="s">
        <v>345</v>
      </c>
      <c r="D225">
        <v>2700</v>
      </c>
      <c r="E225">
        <v>1</v>
      </c>
      <c r="F225">
        <v>2700</v>
      </c>
    </row>
    <row r="226" spans="1:6">
      <c r="A226" t="s">
        <v>3464</v>
      </c>
      <c r="B226" t="s">
        <v>3945</v>
      </c>
      <c r="C226" t="s">
        <v>345</v>
      </c>
      <c r="D226">
        <v>1350</v>
      </c>
      <c r="E226">
        <v>1</v>
      </c>
      <c r="F226">
        <v>1350</v>
      </c>
    </row>
    <row r="227" spans="1:6">
      <c r="A227" t="s">
        <v>3464</v>
      </c>
      <c r="B227" t="s">
        <v>3946</v>
      </c>
      <c r="C227" t="s">
        <v>345</v>
      </c>
      <c r="D227">
        <v>1350</v>
      </c>
      <c r="E227">
        <v>1</v>
      </c>
      <c r="F227">
        <v>1350</v>
      </c>
    </row>
    <row r="228" spans="1:6">
      <c r="A228" t="s">
        <v>3464</v>
      </c>
      <c r="B228" t="s">
        <v>3947</v>
      </c>
      <c r="C228" t="s">
        <v>345</v>
      </c>
      <c r="D228">
        <v>1800</v>
      </c>
      <c r="E228">
        <v>1</v>
      </c>
      <c r="F228">
        <v>1800</v>
      </c>
    </row>
    <row r="229" spans="1:6">
      <c r="A229" t="s">
        <v>3464</v>
      </c>
      <c r="B229" t="s">
        <v>3948</v>
      </c>
      <c r="C229" t="s">
        <v>345</v>
      </c>
      <c r="D229">
        <v>1080</v>
      </c>
      <c r="E229">
        <v>3</v>
      </c>
      <c r="F229">
        <v>3240</v>
      </c>
    </row>
    <row r="230" spans="1:6">
      <c r="A230" t="s">
        <v>3464</v>
      </c>
      <c r="B230" t="s">
        <v>3948</v>
      </c>
      <c r="C230" t="s">
        <v>345</v>
      </c>
      <c r="D230">
        <v>1800</v>
      </c>
      <c r="E230">
        <v>2</v>
      </c>
      <c r="F230">
        <v>3600</v>
      </c>
    </row>
    <row r="231" spans="1:6">
      <c r="A231" t="s">
        <v>3464</v>
      </c>
      <c r="B231" t="s">
        <v>3949</v>
      </c>
      <c r="C231" t="s">
        <v>345</v>
      </c>
      <c r="D231">
        <v>1080</v>
      </c>
      <c r="E231">
        <v>1</v>
      </c>
      <c r="F231">
        <v>1080</v>
      </c>
    </row>
    <row r="232" spans="1:6">
      <c r="A232" t="s">
        <v>3464</v>
      </c>
      <c r="B232" t="s">
        <v>3950</v>
      </c>
      <c r="C232" t="s">
        <v>345</v>
      </c>
      <c r="D232">
        <v>900</v>
      </c>
      <c r="E232">
        <v>1</v>
      </c>
      <c r="F232">
        <v>900</v>
      </c>
    </row>
    <row r="233" spans="1:6">
      <c r="A233" t="s">
        <v>3951</v>
      </c>
      <c r="B233" t="s">
        <v>4116</v>
      </c>
      <c r="C233" t="s">
        <v>345</v>
      </c>
      <c r="D233">
        <v>20700</v>
      </c>
      <c r="E233">
        <v>3</v>
      </c>
      <c r="F233">
        <v>62100</v>
      </c>
    </row>
    <row r="234" spans="1:6">
      <c r="A234" t="s">
        <v>3472</v>
      </c>
      <c r="B234" t="s">
        <v>3952</v>
      </c>
      <c r="C234" t="s">
        <v>345</v>
      </c>
      <c r="D234">
        <v>2800</v>
      </c>
      <c r="E234">
        <v>3</v>
      </c>
      <c r="F234">
        <v>8400</v>
      </c>
    </row>
    <row r="235" spans="1:6">
      <c r="A235" t="s">
        <v>3474</v>
      </c>
      <c r="B235" t="s">
        <v>3953</v>
      </c>
      <c r="C235" t="s">
        <v>345</v>
      </c>
      <c r="D235">
        <v>960</v>
      </c>
      <c r="E235">
        <v>18</v>
      </c>
      <c r="F235">
        <v>17280</v>
      </c>
    </row>
    <row r="236" spans="1:6">
      <c r="A236" t="s">
        <v>3476</v>
      </c>
      <c r="B236" t="s">
        <v>3954</v>
      </c>
      <c r="C236" t="s">
        <v>345</v>
      </c>
      <c r="D236">
        <v>2080</v>
      </c>
      <c r="E236">
        <v>1</v>
      </c>
      <c r="F236">
        <v>2080</v>
      </c>
    </row>
    <row r="237" spans="1:6">
      <c r="A237" t="s">
        <v>3476</v>
      </c>
      <c r="B237" t="s">
        <v>3955</v>
      </c>
      <c r="C237" t="s">
        <v>345</v>
      </c>
      <c r="D237">
        <v>2080</v>
      </c>
      <c r="E237">
        <v>2</v>
      </c>
      <c r="F237">
        <v>4160</v>
      </c>
    </row>
    <row r="238" spans="1:6">
      <c r="A238" t="s">
        <v>3956</v>
      </c>
      <c r="B238" t="s">
        <v>4117</v>
      </c>
      <c r="C238" t="s">
        <v>345</v>
      </c>
      <c r="D238">
        <v>5000</v>
      </c>
      <c r="E238">
        <v>3</v>
      </c>
      <c r="F238">
        <v>15000</v>
      </c>
    </row>
    <row r="239" spans="1:6">
      <c r="A239" t="s">
        <v>3478</v>
      </c>
      <c r="B239" t="s">
        <v>3957</v>
      </c>
      <c r="C239" t="s">
        <v>345</v>
      </c>
      <c r="D239">
        <v>480</v>
      </c>
      <c r="E239">
        <v>1</v>
      </c>
      <c r="F239">
        <v>480</v>
      </c>
    </row>
    <row r="240" spans="1:6">
      <c r="A240" t="s">
        <v>3478</v>
      </c>
      <c r="B240" t="s">
        <v>3958</v>
      </c>
      <c r="C240" t="s">
        <v>345</v>
      </c>
      <c r="D240">
        <v>560</v>
      </c>
      <c r="E240">
        <v>1</v>
      </c>
      <c r="F240">
        <v>560</v>
      </c>
    </row>
    <row r="241" spans="1:6">
      <c r="A241" t="s">
        <v>3959</v>
      </c>
      <c r="B241" t="s">
        <v>516</v>
      </c>
      <c r="C241" t="s">
        <v>516</v>
      </c>
      <c r="D241" t="s">
        <v>516</v>
      </c>
      <c r="E241">
        <v>0</v>
      </c>
    </row>
    <row r="242" spans="1:6">
      <c r="A242" t="s">
        <v>3481</v>
      </c>
      <c r="B242" t="s">
        <v>3960</v>
      </c>
      <c r="C242" t="s">
        <v>345</v>
      </c>
      <c r="D242">
        <v>9000</v>
      </c>
      <c r="E242">
        <v>4</v>
      </c>
      <c r="F242">
        <v>36000</v>
      </c>
    </row>
    <row r="243" spans="1:6">
      <c r="A243" t="s">
        <v>3483</v>
      </c>
      <c r="B243" t="s">
        <v>3961</v>
      </c>
      <c r="C243" t="s">
        <v>345</v>
      </c>
      <c r="D243">
        <v>4775</v>
      </c>
      <c r="E243">
        <v>3</v>
      </c>
      <c r="F243">
        <v>14325</v>
      </c>
    </row>
    <row r="244" spans="1:6">
      <c r="A244" t="s">
        <v>3962</v>
      </c>
      <c r="B244" t="s">
        <v>516</v>
      </c>
      <c r="C244" t="s">
        <v>516</v>
      </c>
      <c r="D244" t="s">
        <v>516</v>
      </c>
      <c r="E244">
        <v>0</v>
      </c>
    </row>
    <row r="245" spans="1:6">
      <c r="A245" t="s">
        <v>3485</v>
      </c>
      <c r="B245" t="s">
        <v>3963</v>
      </c>
      <c r="C245" t="s">
        <v>345</v>
      </c>
      <c r="D245">
        <v>9600</v>
      </c>
      <c r="E245">
        <v>1</v>
      </c>
      <c r="F245">
        <v>9600</v>
      </c>
    </row>
    <row r="246" spans="1:6">
      <c r="A246" t="s">
        <v>3964</v>
      </c>
      <c r="B246" t="s">
        <v>3963</v>
      </c>
      <c r="C246" t="s">
        <v>345</v>
      </c>
      <c r="D246">
        <v>9600</v>
      </c>
      <c r="E246">
        <v>1</v>
      </c>
      <c r="F246">
        <v>9600</v>
      </c>
    </row>
    <row r="247" spans="1:6">
      <c r="A247" t="s">
        <v>3489</v>
      </c>
      <c r="B247" t="s">
        <v>3965</v>
      </c>
      <c r="C247" t="s">
        <v>345</v>
      </c>
      <c r="D247">
        <v>10010</v>
      </c>
      <c r="E247">
        <v>3</v>
      </c>
      <c r="F247">
        <v>30030</v>
      </c>
    </row>
    <row r="248" spans="1:6">
      <c r="A248" t="s">
        <v>3489</v>
      </c>
      <c r="B248" t="s">
        <v>3966</v>
      </c>
      <c r="C248" t="s">
        <v>345</v>
      </c>
      <c r="D248">
        <v>10010</v>
      </c>
      <c r="E248">
        <v>1</v>
      </c>
      <c r="F248">
        <v>10010</v>
      </c>
    </row>
    <row r="249" spans="1:6">
      <c r="A249" t="s">
        <v>3487</v>
      </c>
      <c r="B249" t="s">
        <v>3967</v>
      </c>
      <c r="C249" t="s">
        <v>345</v>
      </c>
      <c r="D249">
        <v>18000</v>
      </c>
      <c r="E249">
        <v>3</v>
      </c>
      <c r="F249">
        <v>54000</v>
      </c>
    </row>
    <row r="250" spans="1:6">
      <c r="A250" t="s">
        <v>3487</v>
      </c>
      <c r="B250" t="s">
        <v>3968</v>
      </c>
      <c r="C250" t="s">
        <v>345</v>
      </c>
      <c r="D250">
        <v>18000</v>
      </c>
      <c r="E250">
        <v>1</v>
      </c>
      <c r="F250">
        <v>18000</v>
      </c>
    </row>
    <row r="251" spans="1:6">
      <c r="A251" t="s">
        <v>3493</v>
      </c>
      <c r="B251" t="s">
        <v>3969</v>
      </c>
      <c r="C251" t="s">
        <v>345</v>
      </c>
      <c r="D251">
        <v>11074</v>
      </c>
      <c r="E251">
        <v>2</v>
      </c>
      <c r="F251">
        <v>22148</v>
      </c>
    </row>
    <row r="252" spans="1:6">
      <c r="A252" t="s">
        <v>3495</v>
      </c>
      <c r="B252" t="s">
        <v>3970</v>
      </c>
      <c r="C252" t="s">
        <v>345</v>
      </c>
      <c r="D252">
        <v>15000</v>
      </c>
      <c r="E252">
        <v>3</v>
      </c>
      <c r="F252">
        <v>45000</v>
      </c>
    </row>
    <row r="253" spans="1:6">
      <c r="A253" t="s">
        <v>3495</v>
      </c>
      <c r="B253" t="s">
        <v>3971</v>
      </c>
      <c r="C253" t="s">
        <v>345</v>
      </c>
      <c r="D253">
        <v>15000</v>
      </c>
      <c r="E253">
        <v>2</v>
      </c>
      <c r="F253">
        <v>30000</v>
      </c>
    </row>
    <row r="254" spans="1:6">
      <c r="A254" t="s">
        <v>3498</v>
      </c>
      <c r="B254" t="s">
        <v>3972</v>
      </c>
      <c r="C254" t="s">
        <v>345</v>
      </c>
      <c r="D254">
        <v>11880</v>
      </c>
      <c r="E254">
        <v>3</v>
      </c>
      <c r="F254">
        <v>35640</v>
      </c>
    </row>
    <row r="255" spans="1:6">
      <c r="A255" t="s">
        <v>3500</v>
      </c>
      <c r="B255" t="s">
        <v>3973</v>
      </c>
      <c r="C255" t="s">
        <v>345</v>
      </c>
      <c r="D255">
        <v>24000</v>
      </c>
      <c r="E255">
        <v>1</v>
      </c>
      <c r="F255">
        <v>24000</v>
      </c>
    </row>
    <row r="256" spans="1:6">
      <c r="A256" t="s">
        <v>3502</v>
      </c>
      <c r="B256" t="s">
        <v>3974</v>
      </c>
      <c r="C256" t="s">
        <v>345</v>
      </c>
      <c r="D256">
        <v>21360</v>
      </c>
      <c r="E256">
        <v>6</v>
      </c>
      <c r="F256">
        <v>128160</v>
      </c>
    </row>
    <row r="257" spans="1:6">
      <c r="A257" t="s">
        <v>3504</v>
      </c>
      <c r="B257" t="s">
        <v>3975</v>
      </c>
      <c r="C257" t="s">
        <v>345</v>
      </c>
      <c r="D257">
        <v>9800</v>
      </c>
      <c r="E257">
        <v>3</v>
      </c>
      <c r="F257">
        <v>29400</v>
      </c>
    </row>
    <row r="258" spans="1:6">
      <c r="A258" t="s">
        <v>3506</v>
      </c>
      <c r="B258" t="s">
        <v>3973</v>
      </c>
      <c r="C258" t="s">
        <v>345</v>
      </c>
      <c r="D258">
        <v>24000</v>
      </c>
      <c r="E258">
        <v>1</v>
      </c>
      <c r="F258">
        <v>24000</v>
      </c>
    </row>
    <row r="259" spans="1:6">
      <c r="A259" t="s">
        <v>3507</v>
      </c>
      <c r="B259" t="s">
        <v>3976</v>
      </c>
      <c r="C259" t="s">
        <v>345</v>
      </c>
      <c r="D259">
        <v>13500</v>
      </c>
      <c r="E259">
        <v>7</v>
      </c>
      <c r="F259">
        <v>94500</v>
      </c>
    </row>
    <row r="260" spans="1:6">
      <c r="A260" t="s">
        <v>3509</v>
      </c>
      <c r="B260" t="s">
        <v>3977</v>
      </c>
      <c r="C260" t="s">
        <v>345</v>
      </c>
      <c r="D260">
        <v>9600</v>
      </c>
      <c r="E260">
        <v>3</v>
      </c>
      <c r="F260">
        <v>28800</v>
      </c>
    </row>
    <row r="261" spans="1:6">
      <c r="A261" t="s">
        <v>3511</v>
      </c>
      <c r="B261" t="s">
        <v>3978</v>
      </c>
      <c r="C261" t="s">
        <v>345</v>
      </c>
      <c r="D261">
        <v>10024</v>
      </c>
      <c r="E261">
        <v>2</v>
      </c>
      <c r="F261">
        <v>20048</v>
      </c>
    </row>
    <row r="262" spans="1:6">
      <c r="A262" t="s">
        <v>3513</v>
      </c>
      <c r="B262" t="s">
        <v>3978</v>
      </c>
      <c r="C262" t="s">
        <v>345</v>
      </c>
      <c r="D262">
        <v>7760</v>
      </c>
      <c r="E262">
        <v>3</v>
      </c>
      <c r="F262">
        <v>23280</v>
      </c>
    </row>
    <row r="263" spans="1:6">
      <c r="A263" t="s">
        <v>3514</v>
      </c>
      <c r="B263" t="s">
        <v>3979</v>
      </c>
      <c r="C263" t="s">
        <v>345</v>
      </c>
      <c r="D263">
        <v>8400</v>
      </c>
      <c r="E263">
        <v>1</v>
      </c>
      <c r="F263">
        <v>8400</v>
      </c>
    </row>
    <row r="264" spans="1:6">
      <c r="A264" t="s">
        <v>3516</v>
      </c>
      <c r="B264" t="s">
        <v>3845</v>
      </c>
      <c r="C264" t="s">
        <v>345</v>
      </c>
      <c r="D264">
        <v>5220</v>
      </c>
      <c r="E264">
        <v>1</v>
      </c>
      <c r="F264">
        <v>5220</v>
      </c>
    </row>
    <row r="265" spans="1:6">
      <c r="A265" t="s">
        <v>431</v>
      </c>
      <c r="B265" t="s">
        <v>623</v>
      </c>
      <c r="C265" t="s">
        <v>229</v>
      </c>
      <c r="D265">
        <v>1500</v>
      </c>
      <c r="E265">
        <v>4</v>
      </c>
      <c r="F265">
        <v>6000</v>
      </c>
    </row>
    <row r="266" spans="1:6">
      <c r="A266" t="s">
        <v>438</v>
      </c>
      <c r="B266" t="s">
        <v>623</v>
      </c>
      <c r="C266" t="s">
        <v>186</v>
      </c>
      <c r="D266">
        <v>6000</v>
      </c>
      <c r="E266">
        <v>4</v>
      </c>
      <c r="F266">
        <v>24000</v>
      </c>
    </row>
    <row r="267" spans="1:6">
      <c r="A267" t="s">
        <v>3517</v>
      </c>
      <c r="B267" t="s">
        <v>3980</v>
      </c>
      <c r="C267" t="s">
        <v>345</v>
      </c>
      <c r="D267">
        <v>4500</v>
      </c>
      <c r="E267">
        <v>1</v>
      </c>
      <c r="F267">
        <v>4500</v>
      </c>
    </row>
    <row r="268" spans="1:6">
      <c r="A268" t="s">
        <v>3519</v>
      </c>
      <c r="B268" t="s">
        <v>3981</v>
      </c>
      <c r="C268" t="s">
        <v>345</v>
      </c>
      <c r="D268">
        <v>8100</v>
      </c>
      <c r="E268">
        <v>2</v>
      </c>
      <c r="F268">
        <v>16200</v>
      </c>
    </row>
    <row r="269" spans="1:6">
      <c r="A269" t="s">
        <v>3521</v>
      </c>
      <c r="B269" t="s">
        <v>3982</v>
      </c>
      <c r="C269" t="s">
        <v>345</v>
      </c>
      <c r="D269">
        <v>52500</v>
      </c>
      <c r="E269">
        <v>1</v>
      </c>
      <c r="F269">
        <v>52500</v>
      </c>
    </row>
    <row r="270" spans="1:6">
      <c r="A270" t="s">
        <v>3521</v>
      </c>
      <c r="B270" t="s">
        <v>3983</v>
      </c>
      <c r="C270" t="s">
        <v>345</v>
      </c>
      <c r="D270">
        <v>79500</v>
      </c>
      <c r="E270">
        <v>1</v>
      </c>
      <c r="F270">
        <v>79500</v>
      </c>
    </row>
    <row r="271" spans="1:6">
      <c r="A271" t="s">
        <v>3521</v>
      </c>
      <c r="B271" t="s">
        <v>3984</v>
      </c>
      <c r="C271" t="s">
        <v>345</v>
      </c>
      <c r="D271">
        <v>79500</v>
      </c>
      <c r="E271">
        <v>1</v>
      </c>
      <c r="F271">
        <v>79500</v>
      </c>
    </row>
    <row r="272" spans="1:6">
      <c r="A272" t="s">
        <v>3521</v>
      </c>
      <c r="B272" t="s">
        <v>3985</v>
      </c>
      <c r="C272" t="s">
        <v>345</v>
      </c>
      <c r="D272">
        <v>64900</v>
      </c>
      <c r="E272">
        <v>1</v>
      </c>
      <c r="F272">
        <v>64900</v>
      </c>
    </row>
    <row r="273" spans="1:6">
      <c r="A273" t="s">
        <v>3526</v>
      </c>
      <c r="B273" t="s">
        <v>3986</v>
      </c>
      <c r="C273" t="s">
        <v>345</v>
      </c>
      <c r="D273">
        <v>4000</v>
      </c>
      <c r="E273">
        <v>2</v>
      </c>
      <c r="F273">
        <v>8000</v>
      </c>
    </row>
    <row r="274" spans="1:6">
      <c r="A274" t="s">
        <v>3528</v>
      </c>
      <c r="B274" t="s">
        <v>3987</v>
      </c>
      <c r="C274" t="s">
        <v>345</v>
      </c>
      <c r="D274">
        <v>2560</v>
      </c>
      <c r="E274">
        <v>4</v>
      </c>
      <c r="F274">
        <v>10240</v>
      </c>
    </row>
    <row r="275" spans="1:6">
      <c r="A275" t="s">
        <v>3528</v>
      </c>
      <c r="B275" t="s">
        <v>3988</v>
      </c>
      <c r="C275" t="s">
        <v>345</v>
      </c>
      <c r="D275">
        <v>2640</v>
      </c>
      <c r="E275">
        <v>1</v>
      </c>
      <c r="F275">
        <v>2640</v>
      </c>
    </row>
    <row r="276" spans="1:6">
      <c r="A276" t="s">
        <v>3528</v>
      </c>
      <c r="B276" t="s">
        <v>3989</v>
      </c>
      <c r="C276" t="s">
        <v>345</v>
      </c>
      <c r="D276">
        <v>2640</v>
      </c>
      <c r="E276">
        <v>1</v>
      </c>
      <c r="F276">
        <v>2640</v>
      </c>
    </row>
    <row r="277" spans="1:6">
      <c r="A277" t="s">
        <v>3528</v>
      </c>
      <c r="B277" t="s">
        <v>3990</v>
      </c>
      <c r="C277" t="s">
        <v>345</v>
      </c>
      <c r="D277">
        <v>2680</v>
      </c>
      <c r="E277">
        <v>1</v>
      </c>
      <c r="F277">
        <v>2680</v>
      </c>
    </row>
    <row r="278" spans="1:6">
      <c r="A278" t="s">
        <v>3528</v>
      </c>
      <c r="B278" t="s">
        <v>3991</v>
      </c>
      <c r="C278" t="s">
        <v>345</v>
      </c>
      <c r="D278">
        <v>2720</v>
      </c>
      <c r="E278">
        <v>2</v>
      </c>
      <c r="F278">
        <v>5440</v>
      </c>
    </row>
    <row r="279" spans="1:6">
      <c r="A279" t="s">
        <v>3528</v>
      </c>
      <c r="B279" t="s">
        <v>3992</v>
      </c>
      <c r="C279" t="s">
        <v>345</v>
      </c>
      <c r="D279">
        <v>2720</v>
      </c>
      <c r="E279">
        <v>8</v>
      </c>
      <c r="F279">
        <v>21760</v>
      </c>
    </row>
    <row r="280" spans="1:6">
      <c r="A280" t="s">
        <v>3528</v>
      </c>
      <c r="B280" t="s">
        <v>3992</v>
      </c>
      <c r="C280" t="s">
        <v>345</v>
      </c>
      <c r="D280">
        <v>2880</v>
      </c>
      <c r="E280">
        <v>1</v>
      </c>
      <c r="F280">
        <v>2880</v>
      </c>
    </row>
    <row r="281" spans="1:6">
      <c r="A281" t="s">
        <v>3528</v>
      </c>
      <c r="B281" t="s">
        <v>3993</v>
      </c>
      <c r="C281" t="s">
        <v>345</v>
      </c>
      <c r="D281">
        <v>2800</v>
      </c>
      <c r="E281">
        <v>1</v>
      </c>
      <c r="F281">
        <v>2800</v>
      </c>
    </row>
    <row r="282" spans="1:6">
      <c r="A282" t="s">
        <v>3528</v>
      </c>
      <c r="B282" t="s">
        <v>3994</v>
      </c>
      <c r="C282" t="s">
        <v>345</v>
      </c>
      <c r="D282">
        <v>2880</v>
      </c>
      <c r="E282">
        <v>2</v>
      </c>
      <c r="F282">
        <v>5760</v>
      </c>
    </row>
    <row r="283" spans="1:6">
      <c r="A283" t="s">
        <v>3528</v>
      </c>
      <c r="B283" t="s">
        <v>3995</v>
      </c>
      <c r="C283" t="s">
        <v>345</v>
      </c>
      <c r="D283">
        <v>2920</v>
      </c>
      <c r="E283">
        <v>1</v>
      </c>
      <c r="F283">
        <v>2920</v>
      </c>
    </row>
    <row r="284" spans="1:6">
      <c r="A284" t="s">
        <v>3528</v>
      </c>
      <c r="B284" t="s">
        <v>3996</v>
      </c>
      <c r="C284" t="s">
        <v>345</v>
      </c>
      <c r="D284">
        <v>2920</v>
      </c>
      <c r="E284">
        <v>1</v>
      </c>
      <c r="F284">
        <v>2920</v>
      </c>
    </row>
    <row r="285" spans="1:6">
      <c r="A285" t="s">
        <v>3528</v>
      </c>
      <c r="B285" t="s">
        <v>3997</v>
      </c>
      <c r="C285" t="s">
        <v>345</v>
      </c>
      <c r="D285">
        <v>2920</v>
      </c>
      <c r="E285">
        <v>1</v>
      </c>
      <c r="F285">
        <v>2920</v>
      </c>
    </row>
    <row r="286" spans="1:6">
      <c r="A286" t="s">
        <v>3528</v>
      </c>
      <c r="B286" t="s">
        <v>3998</v>
      </c>
      <c r="C286" t="s">
        <v>345</v>
      </c>
      <c r="D286">
        <v>2960</v>
      </c>
      <c r="E286">
        <v>1</v>
      </c>
      <c r="F286">
        <v>2960</v>
      </c>
    </row>
    <row r="287" spans="1:6">
      <c r="A287" t="s">
        <v>3528</v>
      </c>
      <c r="B287" t="s">
        <v>3999</v>
      </c>
      <c r="C287" t="s">
        <v>345</v>
      </c>
      <c r="D287">
        <v>3200</v>
      </c>
      <c r="E287">
        <v>1</v>
      </c>
      <c r="F287">
        <v>3200</v>
      </c>
    </row>
    <row r="288" spans="1:6">
      <c r="A288" t="s">
        <v>3528</v>
      </c>
      <c r="B288" t="s">
        <v>4000</v>
      </c>
      <c r="C288" t="s">
        <v>345</v>
      </c>
      <c r="D288">
        <v>2960</v>
      </c>
      <c r="E288">
        <v>5</v>
      </c>
      <c r="F288">
        <v>14800</v>
      </c>
    </row>
    <row r="289" spans="1:6">
      <c r="A289" t="s">
        <v>3528</v>
      </c>
      <c r="B289" t="s">
        <v>4001</v>
      </c>
      <c r="C289" t="s">
        <v>345</v>
      </c>
      <c r="D289">
        <v>2960</v>
      </c>
      <c r="E289">
        <v>1</v>
      </c>
      <c r="F289">
        <v>2960</v>
      </c>
    </row>
    <row r="290" spans="1:6">
      <c r="A290" t="s">
        <v>3528</v>
      </c>
      <c r="B290" t="s">
        <v>4002</v>
      </c>
      <c r="C290" t="s">
        <v>345</v>
      </c>
      <c r="D290">
        <v>2960</v>
      </c>
      <c r="E290">
        <v>1</v>
      </c>
      <c r="F290">
        <v>2960</v>
      </c>
    </row>
    <row r="291" spans="1:6">
      <c r="A291" t="s">
        <v>3528</v>
      </c>
      <c r="B291" t="s">
        <v>4003</v>
      </c>
      <c r="C291" t="s">
        <v>345</v>
      </c>
      <c r="D291">
        <v>3040</v>
      </c>
      <c r="E291">
        <v>1</v>
      </c>
      <c r="F291">
        <v>3040</v>
      </c>
    </row>
    <row r="292" spans="1:6">
      <c r="A292" t="s">
        <v>3528</v>
      </c>
      <c r="B292" t="s">
        <v>4004</v>
      </c>
      <c r="C292" t="s">
        <v>345</v>
      </c>
      <c r="D292">
        <v>3040</v>
      </c>
      <c r="E292">
        <v>1</v>
      </c>
      <c r="F292">
        <v>3040</v>
      </c>
    </row>
    <row r="293" spans="1:6">
      <c r="A293" t="s">
        <v>3528</v>
      </c>
      <c r="B293" t="s">
        <v>4005</v>
      </c>
      <c r="C293" t="s">
        <v>345</v>
      </c>
      <c r="D293">
        <v>3200</v>
      </c>
      <c r="E293">
        <v>4</v>
      </c>
      <c r="F293">
        <v>12800</v>
      </c>
    </row>
    <row r="294" spans="1:6">
      <c r="A294" t="s">
        <v>3528</v>
      </c>
      <c r="B294" t="s">
        <v>4006</v>
      </c>
      <c r="C294" t="s">
        <v>345</v>
      </c>
      <c r="D294">
        <v>3200</v>
      </c>
      <c r="E294">
        <v>2</v>
      </c>
      <c r="F294">
        <v>6400</v>
      </c>
    </row>
    <row r="295" spans="1:6">
      <c r="A295" t="s">
        <v>3528</v>
      </c>
      <c r="B295" t="s">
        <v>4007</v>
      </c>
      <c r="C295" t="s">
        <v>345</v>
      </c>
      <c r="D295">
        <v>3200</v>
      </c>
      <c r="E295">
        <v>6</v>
      </c>
      <c r="F295">
        <v>19200</v>
      </c>
    </row>
    <row r="296" spans="1:6">
      <c r="A296" t="s">
        <v>3528</v>
      </c>
      <c r="B296" t="s">
        <v>4008</v>
      </c>
      <c r="C296" t="s">
        <v>345</v>
      </c>
      <c r="D296">
        <v>3200</v>
      </c>
      <c r="E296">
        <v>1</v>
      </c>
      <c r="F296">
        <v>3200</v>
      </c>
    </row>
    <row r="297" spans="1:6">
      <c r="A297" t="s">
        <v>3528</v>
      </c>
      <c r="B297" t="s">
        <v>4009</v>
      </c>
      <c r="C297" t="s">
        <v>345</v>
      </c>
      <c r="D297">
        <v>3680</v>
      </c>
      <c r="E297">
        <v>2</v>
      </c>
      <c r="F297">
        <v>7360</v>
      </c>
    </row>
    <row r="298" spans="1:6">
      <c r="A298" t="s">
        <v>3528</v>
      </c>
      <c r="B298" t="s">
        <v>4010</v>
      </c>
      <c r="C298" t="s">
        <v>345</v>
      </c>
      <c r="D298">
        <v>3520</v>
      </c>
      <c r="E298">
        <v>1</v>
      </c>
      <c r="F298">
        <v>3520</v>
      </c>
    </row>
    <row r="299" spans="1:6">
      <c r="A299" t="s">
        <v>3528</v>
      </c>
      <c r="B299" t="s">
        <v>4011</v>
      </c>
      <c r="C299" t="s">
        <v>345</v>
      </c>
      <c r="D299">
        <v>2040</v>
      </c>
      <c r="E299">
        <v>2</v>
      </c>
      <c r="F299">
        <v>4080</v>
      </c>
    </row>
    <row r="300" spans="1:6">
      <c r="A300" t="s">
        <v>3528</v>
      </c>
      <c r="B300" t="s">
        <v>4012</v>
      </c>
      <c r="C300" t="s">
        <v>345</v>
      </c>
      <c r="D300">
        <v>2080</v>
      </c>
      <c r="E300">
        <v>1</v>
      </c>
      <c r="F300">
        <v>2080</v>
      </c>
    </row>
    <row r="301" spans="1:6">
      <c r="A301" t="s">
        <v>3528</v>
      </c>
      <c r="B301" t="s">
        <v>4013</v>
      </c>
      <c r="C301" t="s">
        <v>345</v>
      </c>
      <c r="D301">
        <v>2120</v>
      </c>
      <c r="E301">
        <v>1</v>
      </c>
      <c r="F301">
        <v>2120</v>
      </c>
    </row>
    <row r="302" spans="1:6">
      <c r="A302" t="s">
        <v>3528</v>
      </c>
      <c r="B302" t="s">
        <v>4014</v>
      </c>
      <c r="C302" t="s">
        <v>345</v>
      </c>
      <c r="D302">
        <v>2120</v>
      </c>
      <c r="E302">
        <v>1</v>
      </c>
      <c r="F302">
        <v>2120</v>
      </c>
    </row>
    <row r="303" spans="1:6">
      <c r="A303" t="s">
        <v>3528</v>
      </c>
      <c r="B303" t="s">
        <v>4015</v>
      </c>
      <c r="C303" t="s">
        <v>345</v>
      </c>
      <c r="D303">
        <v>2200</v>
      </c>
      <c r="E303">
        <v>2</v>
      </c>
      <c r="F303">
        <v>4400</v>
      </c>
    </row>
    <row r="304" spans="1:6">
      <c r="A304" t="s">
        <v>3528</v>
      </c>
      <c r="B304" t="s">
        <v>4016</v>
      </c>
      <c r="C304" t="s">
        <v>345</v>
      </c>
      <c r="D304">
        <v>2240</v>
      </c>
      <c r="E304">
        <v>1</v>
      </c>
      <c r="F304">
        <v>2240</v>
      </c>
    </row>
    <row r="305" spans="1:6">
      <c r="A305" t="s">
        <v>3528</v>
      </c>
      <c r="B305" t="s">
        <v>4016</v>
      </c>
      <c r="C305" t="s">
        <v>345</v>
      </c>
      <c r="D305">
        <v>2560</v>
      </c>
      <c r="E305">
        <v>1</v>
      </c>
      <c r="F305">
        <v>2560</v>
      </c>
    </row>
    <row r="306" spans="1:6">
      <c r="A306" t="s">
        <v>3528</v>
      </c>
      <c r="B306" t="s">
        <v>4017</v>
      </c>
      <c r="C306" t="s">
        <v>345</v>
      </c>
      <c r="D306">
        <v>2240</v>
      </c>
      <c r="E306">
        <v>1</v>
      </c>
      <c r="F306">
        <v>2240</v>
      </c>
    </row>
    <row r="307" spans="1:6">
      <c r="A307" t="s">
        <v>3528</v>
      </c>
      <c r="B307" t="s">
        <v>4018</v>
      </c>
      <c r="C307" t="s">
        <v>345</v>
      </c>
      <c r="D307">
        <v>2280</v>
      </c>
      <c r="E307">
        <v>1</v>
      </c>
      <c r="F307">
        <v>2280</v>
      </c>
    </row>
    <row r="308" spans="1:6">
      <c r="A308" t="s">
        <v>3528</v>
      </c>
      <c r="B308" t="s">
        <v>4019</v>
      </c>
      <c r="C308" t="s">
        <v>345</v>
      </c>
      <c r="D308">
        <v>2280</v>
      </c>
      <c r="E308">
        <v>1</v>
      </c>
      <c r="F308">
        <v>2280</v>
      </c>
    </row>
    <row r="309" spans="1:6">
      <c r="A309" t="s">
        <v>3528</v>
      </c>
      <c r="B309" t="s">
        <v>4020</v>
      </c>
      <c r="C309" t="s">
        <v>345</v>
      </c>
      <c r="D309">
        <v>2320</v>
      </c>
      <c r="E309">
        <v>3</v>
      </c>
      <c r="F309">
        <v>6960</v>
      </c>
    </row>
    <row r="310" spans="1:6">
      <c r="A310" t="s">
        <v>3528</v>
      </c>
      <c r="B310" t="s">
        <v>4021</v>
      </c>
      <c r="C310" t="s">
        <v>345</v>
      </c>
      <c r="D310">
        <v>2400</v>
      </c>
      <c r="E310">
        <v>1</v>
      </c>
      <c r="F310">
        <v>2400</v>
      </c>
    </row>
    <row r="311" spans="1:6">
      <c r="A311" t="s">
        <v>3528</v>
      </c>
      <c r="B311" t="s">
        <v>4022</v>
      </c>
      <c r="C311" t="s">
        <v>345</v>
      </c>
      <c r="D311">
        <v>2400</v>
      </c>
      <c r="E311">
        <v>3</v>
      </c>
      <c r="F311">
        <v>7200</v>
      </c>
    </row>
    <row r="312" spans="1:6">
      <c r="A312" t="s">
        <v>3565</v>
      </c>
      <c r="B312" t="s">
        <v>4023</v>
      </c>
      <c r="C312" t="s">
        <v>345</v>
      </c>
      <c r="D312">
        <v>7250</v>
      </c>
      <c r="E312">
        <v>3</v>
      </c>
      <c r="F312">
        <v>21750</v>
      </c>
    </row>
    <row r="313" spans="1:6">
      <c r="A313" t="s">
        <v>3567</v>
      </c>
      <c r="B313" t="s">
        <v>4024</v>
      </c>
      <c r="C313" t="s">
        <v>345</v>
      </c>
      <c r="D313">
        <v>3840</v>
      </c>
      <c r="E313">
        <v>5</v>
      </c>
      <c r="F313">
        <v>19200</v>
      </c>
    </row>
    <row r="314" spans="1:6">
      <c r="A314" t="s">
        <v>3569</v>
      </c>
      <c r="B314" t="s">
        <v>4025</v>
      </c>
      <c r="C314" t="s">
        <v>345</v>
      </c>
      <c r="D314">
        <v>6600</v>
      </c>
      <c r="E314">
        <v>1</v>
      </c>
      <c r="F314">
        <v>6600</v>
      </c>
    </row>
    <row r="315" spans="1:6">
      <c r="A315" t="s">
        <v>3569</v>
      </c>
      <c r="B315" t="s">
        <v>4026</v>
      </c>
      <c r="C315" t="s">
        <v>345</v>
      </c>
      <c r="D315">
        <v>8237.5</v>
      </c>
      <c r="E315">
        <v>6</v>
      </c>
      <c r="F315">
        <v>49425</v>
      </c>
    </row>
    <row r="316" spans="1:6">
      <c r="A316" t="s">
        <v>3572</v>
      </c>
      <c r="B316" t="s">
        <v>4027</v>
      </c>
      <c r="C316" t="s">
        <v>345</v>
      </c>
      <c r="D316">
        <v>5400</v>
      </c>
      <c r="E316">
        <v>8</v>
      </c>
      <c r="F316">
        <v>43200</v>
      </c>
    </row>
    <row r="317" spans="1:6">
      <c r="A317" t="s">
        <v>3574</v>
      </c>
      <c r="B317" t="s">
        <v>4028</v>
      </c>
      <c r="C317" t="s">
        <v>345</v>
      </c>
      <c r="D317">
        <v>8237.5</v>
      </c>
      <c r="E317">
        <v>4</v>
      </c>
      <c r="F317">
        <v>32950</v>
      </c>
    </row>
    <row r="318" spans="1:6">
      <c r="A318" t="s">
        <v>3576</v>
      </c>
      <c r="B318" t="s">
        <v>4029</v>
      </c>
      <c r="C318" t="s">
        <v>345</v>
      </c>
      <c r="D318">
        <v>11160</v>
      </c>
      <c r="E318">
        <v>2</v>
      </c>
      <c r="F318">
        <v>22320</v>
      </c>
    </row>
    <row r="319" spans="1:6">
      <c r="A319" t="s">
        <v>3576</v>
      </c>
      <c r="B319" t="s">
        <v>4029</v>
      </c>
      <c r="C319" t="s">
        <v>345</v>
      </c>
      <c r="D319">
        <v>13020</v>
      </c>
      <c r="E319">
        <v>1</v>
      </c>
      <c r="F319">
        <v>13020</v>
      </c>
    </row>
    <row r="320" spans="1:6">
      <c r="A320" t="s">
        <v>3578</v>
      </c>
      <c r="B320" t="s">
        <v>4030</v>
      </c>
      <c r="C320" t="s">
        <v>345</v>
      </c>
      <c r="D320">
        <v>13300</v>
      </c>
      <c r="E320">
        <v>1</v>
      </c>
      <c r="F320">
        <v>13300</v>
      </c>
    </row>
    <row r="321" spans="1:6">
      <c r="A321" t="s">
        <v>3580</v>
      </c>
      <c r="B321" t="s">
        <v>4031</v>
      </c>
      <c r="C321" t="s">
        <v>345</v>
      </c>
      <c r="D321">
        <v>4900</v>
      </c>
      <c r="E321">
        <v>1</v>
      </c>
      <c r="F321">
        <v>4900</v>
      </c>
    </row>
    <row r="322" spans="1:6">
      <c r="A322" t="s">
        <v>3580</v>
      </c>
      <c r="B322" t="s">
        <v>4032</v>
      </c>
      <c r="C322" t="s">
        <v>345</v>
      </c>
      <c r="D322">
        <v>5000</v>
      </c>
      <c r="E322">
        <v>1</v>
      </c>
      <c r="F322">
        <v>5000</v>
      </c>
    </row>
    <row r="323" spans="1:6">
      <c r="A323" t="s">
        <v>3583</v>
      </c>
      <c r="B323" t="s">
        <v>4033</v>
      </c>
      <c r="C323" t="s">
        <v>345</v>
      </c>
      <c r="D323">
        <v>4900</v>
      </c>
      <c r="E323">
        <v>1</v>
      </c>
      <c r="F323">
        <v>4900</v>
      </c>
    </row>
    <row r="324" spans="1:6">
      <c r="A324" t="s">
        <v>3583</v>
      </c>
      <c r="B324" t="s">
        <v>4031</v>
      </c>
      <c r="C324" t="s">
        <v>345</v>
      </c>
      <c r="D324">
        <v>4900</v>
      </c>
      <c r="E324">
        <v>4</v>
      </c>
      <c r="F324">
        <v>19600</v>
      </c>
    </row>
    <row r="325" spans="1:6">
      <c r="A325" t="s">
        <v>3583</v>
      </c>
      <c r="B325" t="s">
        <v>4034</v>
      </c>
      <c r="C325" t="s">
        <v>345</v>
      </c>
      <c r="D325">
        <v>4900</v>
      </c>
      <c r="E325">
        <v>3</v>
      </c>
      <c r="F325">
        <v>14700</v>
      </c>
    </row>
    <row r="326" spans="1:6">
      <c r="A326" t="s">
        <v>3583</v>
      </c>
      <c r="B326" t="s">
        <v>4032</v>
      </c>
      <c r="C326" t="s">
        <v>345</v>
      </c>
      <c r="D326">
        <v>5000</v>
      </c>
      <c r="E326">
        <v>12</v>
      </c>
      <c r="F326">
        <v>60000</v>
      </c>
    </row>
    <row r="327" spans="1:6">
      <c r="A327" t="s">
        <v>3583</v>
      </c>
      <c r="B327" t="s">
        <v>4032</v>
      </c>
      <c r="C327" t="s">
        <v>345</v>
      </c>
      <c r="D327">
        <v>6000</v>
      </c>
      <c r="E327">
        <v>2</v>
      </c>
      <c r="F327">
        <v>12000</v>
      </c>
    </row>
    <row r="328" spans="1:6">
      <c r="A328" t="s">
        <v>3586</v>
      </c>
      <c r="B328" t="s">
        <v>4035</v>
      </c>
      <c r="C328" t="s">
        <v>345</v>
      </c>
      <c r="D328">
        <v>3840</v>
      </c>
      <c r="E328">
        <v>1</v>
      </c>
      <c r="F328">
        <v>3840</v>
      </c>
    </row>
    <row r="329" spans="1:6">
      <c r="A329" t="s">
        <v>3586</v>
      </c>
      <c r="B329" t="s">
        <v>4035</v>
      </c>
      <c r="C329" t="s">
        <v>345</v>
      </c>
      <c r="D329">
        <v>5000</v>
      </c>
      <c r="E329">
        <v>3</v>
      </c>
      <c r="F329">
        <v>15000</v>
      </c>
    </row>
    <row r="330" spans="1:6">
      <c r="A330" t="s">
        <v>3588</v>
      </c>
      <c r="B330" t="s">
        <v>4036</v>
      </c>
      <c r="C330" t="s">
        <v>345</v>
      </c>
      <c r="D330">
        <v>4960</v>
      </c>
      <c r="E330">
        <v>2</v>
      </c>
      <c r="F330">
        <v>9920</v>
      </c>
    </row>
    <row r="331" spans="1:6">
      <c r="A331" t="s">
        <v>3588</v>
      </c>
      <c r="B331" t="s">
        <v>4037</v>
      </c>
      <c r="C331" t="s">
        <v>345</v>
      </c>
      <c r="D331">
        <v>5040</v>
      </c>
      <c r="E331">
        <v>1</v>
      </c>
      <c r="F331">
        <v>5040</v>
      </c>
    </row>
    <row r="332" spans="1:6">
      <c r="A332" t="s">
        <v>3588</v>
      </c>
      <c r="B332" t="s">
        <v>4038</v>
      </c>
      <c r="C332" t="s">
        <v>345</v>
      </c>
      <c r="D332">
        <v>5120</v>
      </c>
      <c r="E332">
        <v>3</v>
      </c>
      <c r="F332">
        <v>15360</v>
      </c>
    </row>
    <row r="333" spans="1:6">
      <c r="A333" t="s">
        <v>3588</v>
      </c>
      <c r="B333" t="s">
        <v>4039</v>
      </c>
      <c r="C333" t="s">
        <v>345</v>
      </c>
      <c r="D333">
        <v>5120</v>
      </c>
      <c r="E333">
        <v>1</v>
      </c>
      <c r="F333">
        <v>5120</v>
      </c>
    </row>
    <row r="334" spans="1:6">
      <c r="A334" t="s">
        <v>3588</v>
      </c>
      <c r="B334" t="s">
        <v>4040</v>
      </c>
      <c r="C334" t="s">
        <v>345</v>
      </c>
      <c r="D334">
        <v>5120</v>
      </c>
      <c r="E334">
        <v>1</v>
      </c>
      <c r="F334">
        <v>5120</v>
      </c>
    </row>
    <row r="335" spans="1:6">
      <c r="A335" t="s">
        <v>3588</v>
      </c>
      <c r="B335" t="s">
        <v>4041</v>
      </c>
      <c r="C335" t="s">
        <v>345</v>
      </c>
      <c r="D335">
        <v>5200</v>
      </c>
      <c r="E335">
        <v>2</v>
      </c>
      <c r="F335">
        <v>10400</v>
      </c>
    </row>
    <row r="336" spans="1:6">
      <c r="A336" t="s">
        <v>3588</v>
      </c>
      <c r="B336" t="s">
        <v>4042</v>
      </c>
      <c r="C336" t="s">
        <v>345</v>
      </c>
      <c r="D336">
        <v>5200</v>
      </c>
      <c r="E336">
        <v>1</v>
      </c>
      <c r="F336">
        <v>5200</v>
      </c>
    </row>
    <row r="337" spans="1:6">
      <c r="A337" t="s">
        <v>3588</v>
      </c>
      <c r="B337" t="s">
        <v>4043</v>
      </c>
      <c r="C337" t="s">
        <v>345</v>
      </c>
      <c r="D337">
        <v>5240</v>
      </c>
      <c r="E337">
        <v>1</v>
      </c>
      <c r="F337">
        <v>5240</v>
      </c>
    </row>
    <row r="338" spans="1:6">
      <c r="A338" t="s">
        <v>3588</v>
      </c>
      <c r="B338" t="s">
        <v>4044</v>
      </c>
      <c r="C338" t="s">
        <v>345</v>
      </c>
      <c r="D338">
        <v>5280</v>
      </c>
      <c r="E338">
        <v>2</v>
      </c>
      <c r="F338">
        <v>10560</v>
      </c>
    </row>
    <row r="339" spans="1:6">
      <c r="A339" t="s">
        <v>3588</v>
      </c>
      <c r="B339" t="s">
        <v>4045</v>
      </c>
      <c r="C339" t="s">
        <v>345</v>
      </c>
      <c r="D339">
        <v>5360</v>
      </c>
      <c r="E339">
        <v>2</v>
      </c>
      <c r="F339">
        <v>10720</v>
      </c>
    </row>
    <row r="340" spans="1:6">
      <c r="A340" t="s">
        <v>3588</v>
      </c>
      <c r="B340" t="s">
        <v>4046</v>
      </c>
      <c r="C340" t="s">
        <v>345</v>
      </c>
      <c r="D340">
        <v>5360</v>
      </c>
      <c r="E340">
        <v>2</v>
      </c>
      <c r="F340">
        <v>10720</v>
      </c>
    </row>
    <row r="341" spans="1:6">
      <c r="A341" t="s">
        <v>3588</v>
      </c>
      <c r="B341" t="s">
        <v>4047</v>
      </c>
      <c r="C341" t="s">
        <v>345</v>
      </c>
      <c r="D341">
        <v>5520</v>
      </c>
      <c r="E341">
        <v>3</v>
      </c>
      <c r="F341">
        <v>16560</v>
      </c>
    </row>
    <row r="342" spans="1:6">
      <c r="A342" t="s">
        <v>3588</v>
      </c>
      <c r="B342" t="s">
        <v>4048</v>
      </c>
      <c r="C342" t="s">
        <v>345</v>
      </c>
      <c r="D342">
        <v>5560</v>
      </c>
      <c r="E342">
        <v>1</v>
      </c>
      <c r="F342">
        <v>5560</v>
      </c>
    </row>
    <row r="343" spans="1:6">
      <c r="A343" t="s">
        <v>3588</v>
      </c>
      <c r="B343" t="s">
        <v>4049</v>
      </c>
      <c r="C343" t="s">
        <v>345</v>
      </c>
      <c r="D343">
        <v>5600</v>
      </c>
      <c r="E343">
        <v>3</v>
      </c>
      <c r="F343">
        <v>16800</v>
      </c>
    </row>
    <row r="344" spans="1:6">
      <c r="A344" t="s">
        <v>3588</v>
      </c>
      <c r="B344" t="s">
        <v>4050</v>
      </c>
      <c r="C344" t="s">
        <v>345</v>
      </c>
      <c r="D344">
        <v>5600</v>
      </c>
      <c r="E344">
        <v>2</v>
      </c>
      <c r="F344">
        <v>11200</v>
      </c>
    </row>
    <row r="345" spans="1:6">
      <c r="A345" t="s">
        <v>3588</v>
      </c>
      <c r="B345" t="s">
        <v>4051</v>
      </c>
      <c r="C345" t="s">
        <v>345</v>
      </c>
      <c r="D345">
        <v>6000</v>
      </c>
      <c r="E345">
        <v>2</v>
      </c>
      <c r="F345">
        <v>12000</v>
      </c>
    </row>
    <row r="346" spans="1:6">
      <c r="A346" t="s">
        <v>3588</v>
      </c>
      <c r="B346" t="s">
        <v>4052</v>
      </c>
      <c r="C346" t="s">
        <v>345</v>
      </c>
      <c r="D346">
        <v>6080</v>
      </c>
      <c r="E346">
        <v>2</v>
      </c>
      <c r="F346">
        <v>12160</v>
      </c>
    </row>
    <row r="347" spans="1:6">
      <c r="A347" t="s">
        <v>3588</v>
      </c>
      <c r="B347" t="s">
        <v>4053</v>
      </c>
      <c r="C347" t="s">
        <v>345</v>
      </c>
      <c r="D347">
        <v>4640</v>
      </c>
      <c r="E347">
        <v>2</v>
      </c>
      <c r="F347">
        <v>9280</v>
      </c>
    </row>
    <row r="348" spans="1:6">
      <c r="A348" t="s">
        <v>3607</v>
      </c>
      <c r="B348" t="s">
        <v>4036</v>
      </c>
      <c r="C348" t="s">
        <v>345</v>
      </c>
      <c r="D348">
        <v>7440</v>
      </c>
      <c r="E348">
        <v>1</v>
      </c>
      <c r="F348">
        <v>7440</v>
      </c>
    </row>
    <row r="349" spans="1:6">
      <c r="A349" t="s">
        <v>3608</v>
      </c>
      <c r="B349" t="s">
        <v>4045</v>
      </c>
      <c r="C349" t="s">
        <v>345</v>
      </c>
      <c r="D349">
        <v>7360</v>
      </c>
      <c r="E349">
        <v>1</v>
      </c>
      <c r="F349">
        <v>7360</v>
      </c>
    </row>
    <row r="350" spans="1:6">
      <c r="A350" t="s">
        <v>3609</v>
      </c>
      <c r="B350" t="s">
        <v>4054</v>
      </c>
      <c r="C350" t="s">
        <v>345</v>
      </c>
      <c r="D350">
        <v>5760</v>
      </c>
      <c r="E350">
        <v>4</v>
      </c>
      <c r="F350">
        <v>23040</v>
      </c>
    </row>
    <row r="351" spans="1:6">
      <c r="A351" t="s">
        <v>3609</v>
      </c>
      <c r="B351" t="s">
        <v>4055</v>
      </c>
      <c r="C351" t="s">
        <v>345</v>
      </c>
      <c r="D351">
        <v>6000</v>
      </c>
      <c r="E351">
        <v>2</v>
      </c>
      <c r="F351">
        <v>12000</v>
      </c>
    </row>
    <row r="352" spans="1:6">
      <c r="A352" t="s">
        <v>3609</v>
      </c>
      <c r="B352" t="s">
        <v>4056</v>
      </c>
      <c r="C352" t="s">
        <v>345</v>
      </c>
      <c r="D352">
        <v>6160</v>
      </c>
      <c r="E352">
        <v>6</v>
      </c>
      <c r="F352">
        <v>36960</v>
      </c>
    </row>
    <row r="353" spans="1:6">
      <c r="A353" t="s">
        <v>3613</v>
      </c>
      <c r="B353" t="s">
        <v>4057</v>
      </c>
      <c r="C353" t="s">
        <v>345</v>
      </c>
      <c r="D353">
        <v>8000</v>
      </c>
      <c r="E353">
        <v>1</v>
      </c>
      <c r="F353">
        <v>8000</v>
      </c>
    </row>
    <row r="354" spans="1:6">
      <c r="A354" t="s">
        <v>3615</v>
      </c>
      <c r="B354" t="s">
        <v>4058</v>
      </c>
      <c r="C354" t="s">
        <v>345</v>
      </c>
      <c r="D354">
        <v>14800</v>
      </c>
      <c r="E354">
        <v>1</v>
      </c>
      <c r="F354">
        <v>14800</v>
      </c>
    </row>
    <row r="355" spans="1:6">
      <c r="A355" t="s">
        <v>3617</v>
      </c>
      <c r="B355" t="s">
        <v>3843</v>
      </c>
      <c r="C355" t="s">
        <v>345</v>
      </c>
      <c r="D355">
        <v>3780</v>
      </c>
      <c r="E355">
        <v>14</v>
      </c>
      <c r="F355">
        <v>52920</v>
      </c>
    </row>
    <row r="356" spans="1:6">
      <c r="A356" t="s">
        <v>3617</v>
      </c>
      <c r="B356" t="s">
        <v>3845</v>
      </c>
      <c r="C356" t="s">
        <v>345</v>
      </c>
      <c r="D356">
        <v>4320</v>
      </c>
      <c r="E356">
        <v>2</v>
      </c>
      <c r="F356">
        <v>8640</v>
      </c>
    </row>
    <row r="357" spans="1:6">
      <c r="A357" t="s">
        <v>3618</v>
      </c>
      <c r="B357" t="s">
        <v>3843</v>
      </c>
      <c r="C357" t="s">
        <v>345</v>
      </c>
      <c r="D357">
        <v>6930</v>
      </c>
      <c r="E357">
        <v>1</v>
      </c>
      <c r="F357">
        <v>6930</v>
      </c>
    </row>
    <row r="358" spans="1:6">
      <c r="A358" t="s">
        <v>3619</v>
      </c>
      <c r="B358" t="s">
        <v>4059</v>
      </c>
      <c r="C358" t="s">
        <v>345</v>
      </c>
      <c r="D358">
        <v>4860</v>
      </c>
      <c r="E358">
        <v>1</v>
      </c>
      <c r="F358">
        <v>4860</v>
      </c>
    </row>
    <row r="359" spans="1:6">
      <c r="A359" t="s">
        <v>3619</v>
      </c>
      <c r="B359" t="s">
        <v>4060</v>
      </c>
      <c r="C359" t="s">
        <v>345</v>
      </c>
      <c r="D359">
        <v>5040</v>
      </c>
      <c r="E359">
        <v>1</v>
      </c>
      <c r="F359">
        <v>5040</v>
      </c>
    </row>
    <row r="360" spans="1:6">
      <c r="A360" t="s">
        <v>4061</v>
      </c>
      <c r="B360" t="s">
        <v>4062</v>
      </c>
      <c r="C360" t="s">
        <v>345</v>
      </c>
      <c r="D360">
        <v>6660</v>
      </c>
      <c r="E360">
        <v>1</v>
      </c>
      <c r="F360">
        <v>6660</v>
      </c>
    </row>
    <row r="361" spans="1:6">
      <c r="A361" t="s">
        <v>3624</v>
      </c>
      <c r="B361" t="s">
        <v>4063</v>
      </c>
      <c r="C361" t="s">
        <v>345</v>
      </c>
      <c r="D361">
        <v>9600</v>
      </c>
      <c r="E361">
        <v>2</v>
      </c>
      <c r="F361">
        <v>19200</v>
      </c>
    </row>
    <row r="362" spans="1:6">
      <c r="A362" t="s">
        <v>3626</v>
      </c>
      <c r="B362" t="s">
        <v>4063</v>
      </c>
      <c r="C362" t="s">
        <v>345</v>
      </c>
      <c r="D362">
        <v>13200</v>
      </c>
      <c r="E362">
        <v>4</v>
      </c>
      <c r="F362">
        <v>52800</v>
      </c>
    </row>
    <row r="363" spans="1:6">
      <c r="A363" t="s">
        <v>3629</v>
      </c>
      <c r="B363" t="s">
        <v>4064</v>
      </c>
      <c r="C363" t="s">
        <v>345</v>
      </c>
      <c r="D363">
        <v>8400</v>
      </c>
      <c r="E363">
        <v>3</v>
      </c>
      <c r="F363">
        <v>25200</v>
      </c>
    </row>
    <row r="364" spans="1:6">
      <c r="A364" t="s">
        <v>3631</v>
      </c>
      <c r="B364" t="s">
        <v>4065</v>
      </c>
      <c r="C364" t="s">
        <v>345</v>
      </c>
      <c r="D364">
        <v>8400</v>
      </c>
      <c r="E364">
        <v>6</v>
      </c>
      <c r="F364">
        <v>50400</v>
      </c>
    </row>
    <row r="365" spans="1:6">
      <c r="A365" t="s">
        <v>3627</v>
      </c>
      <c r="B365" t="s">
        <v>4066</v>
      </c>
      <c r="C365" t="s">
        <v>345</v>
      </c>
      <c r="D365">
        <v>9000</v>
      </c>
      <c r="E365">
        <v>3</v>
      </c>
      <c r="F365">
        <v>27000</v>
      </c>
    </row>
    <row r="366" spans="1:6">
      <c r="A366" t="s">
        <v>3717</v>
      </c>
      <c r="B366" t="s">
        <v>4067</v>
      </c>
      <c r="C366" t="s">
        <v>186</v>
      </c>
      <c r="D366">
        <v>2000</v>
      </c>
      <c r="E366">
        <v>118</v>
      </c>
      <c r="F366">
        <v>236000</v>
      </c>
    </row>
    <row r="367" spans="1:6">
      <c r="A367" t="s">
        <v>717</v>
      </c>
      <c r="B367" t="s">
        <v>4068</v>
      </c>
      <c r="C367" t="s">
        <v>186</v>
      </c>
      <c r="D367">
        <v>2250</v>
      </c>
      <c r="E367">
        <v>78</v>
      </c>
      <c r="F367">
        <v>175500</v>
      </c>
    </row>
    <row r="368" spans="1:6">
      <c r="A368" t="s">
        <v>3633</v>
      </c>
      <c r="B368" t="s">
        <v>4069</v>
      </c>
      <c r="C368" t="s">
        <v>345</v>
      </c>
      <c r="D368">
        <v>7900</v>
      </c>
      <c r="E368">
        <v>1</v>
      </c>
      <c r="F368">
        <v>7900</v>
      </c>
    </row>
    <row r="369" spans="1:6">
      <c r="A369" t="s">
        <v>4070</v>
      </c>
      <c r="B369" t="s">
        <v>4071</v>
      </c>
      <c r="C369" t="s">
        <v>186</v>
      </c>
      <c r="D369">
        <v>400</v>
      </c>
      <c r="E369">
        <v>500</v>
      </c>
      <c r="F369">
        <v>200000</v>
      </c>
    </row>
    <row r="370" spans="1:6">
      <c r="A370" t="s">
        <v>4072</v>
      </c>
      <c r="B370" t="s">
        <v>516</v>
      </c>
      <c r="C370" t="s">
        <v>516</v>
      </c>
      <c r="D370" t="s">
        <v>516</v>
      </c>
      <c r="E370">
        <v>0</v>
      </c>
    </row>
    <row r="371" spans="1:6">
      <c r="A371" t="s">
        <v>4073</v>
      </c>
      <c r="B371" t="s">
        <v>3935</v>
      </c>
      <c r="C371" t="s">
        <v>186</v>
      </c>
      <c r="D371">
        <v>16000</v>
      </c>
      <c r="E371">
        <v>2</v>
      </c>
      <c r="F371">
        <v>32000</v>
      </c>
    </row>
    <row r="372" spans="1:6">
      <c r="A372" t="s">
        <v>4074</v>
      </c>
      <c r="B372" t="s">
        <v>4118</v>
      </c>
      <c r="C372" t="s">
        <v>345</v>
      </c>
      <c r="D372">
        <v>10620</v>
      </c>
      <c r="E372">
        <v>3</v>
      </c>
      <c r="F372">
        <v>31860</v>
      </c>
    </row>
    <row r="373" spans="1:6">
      <c r="A373" t="s">
        <v>4075</v>
      </c>
      <c r="B373" t="s">
        <v>3813</v>
      </c>
      <c r="C373" t="s">
        <v>229</v>
      </c>
      <c r="D373">
        <v>28</v>
      </c>
      <c r="E373">
        <v>1100</v>
      </c>
      <c r="F373">
        <v>30800</v>
      </c>
    </row>
    <row r="374" spans="1:6">
      <c r="A374" t="s">
        <v>499</v>
      </c>
      <c r="B374" t="s">
        <v>4076</v>
      </c>
      <c r="C374" t="s">
        <v>345</v>
      </c>
      <c r="D374">
        <v>2700</v>
      </c>
      <c r="E374">
        <v>2</v>
      </c>
      <c r="F374">
        <v>5400</v>
      </c>
    </row>
    <row r="375" spans="1:6">
      <c r="A375" t="s">
        <v>3636</v>
      </c>
      <c r="B375" t="s">
        <v>4077</v>
      </c>
      <c r="C375" t="s">
        <v>345</v>
      </c>
      <c r="D375">
        <v>3600</v>
      </c>
      <c r="E375">
        <v>2</v>
      </c>
      <c r="F375">
        <v>7200</v>
      </c>
    </row>
    <row r="376" spans="1:6">
      <c r="A376" t="s">
        <v>3638</v>
      </c>
      <c r="B376" t="s">
        <v>4078</v>
      </c>
      <c r="C376" t="s">
        <v>345</v>
      </c>
      <c r="D376">
        <v>5280</v>
      </c>
      <c r="E376">
        <v>3</v>
      </c>
      <c r="F376">
        <v>15840</v>
      </c>
    </row>
    <row r="377" spans="1:6">
      <c r="A377" t="s">
        <v>3640</v>
      </c>
      <c r="B377" t="s">
        <v>4079</v>
      </c>
      <c r="C377" t="s">
        <v>345</v>
      </c>
      <c r="D377">
        <v>6000</v>
      </c>
      <c r="E377">
        <v>1</v>
      </c>
      <c r="F377">
        <v>6000</v>
      </c>
    </row>
    <row r="378" spans="1:6">
      <c r="A378" t="s">
        <v>3642</v>
      </c>
      <c r="B378" t="s">
        <v>4080</v>
      </c>
      <c r="C378" t="s">
        <v>345</v>
      </c>
      <c r="D378">
        <v>2520</v>
      </c>
      <c r="E378">
        <v>1</v>
      </c>
      <c r="F378">
        <v>2520</v>
      </c>
    </row>
    <row r="379" spans="1:6">
      <c r="A379" t="s">
        <v>4081</v>
      </c>
      <c r="B379" t="s">
        <v>516</v>
      </c>
      <c r="C379" t="s">
        <v>516</v>
      </c>
      <c r="D379" t="s">
        <v>516</v>
      </c>
      <c r="E379">
        <v>0</v>
      </c>
    </row>
    <row r="380" spans="1:6">
      <c r="A380" t="s">
        <v>4082</v>
      </c>
      <c r="B380" t="s">
        <v>3813</v>
      </c>
      <c r="C380" t="s">
        <v>229</v>
      </c>
      <c r="D380">
        <v>35</v>
      </c>
      <c r="E380">
        <v>1100</v>
      </c>
      <c r="F380">
        <v>38500</v>
      </c>
    </row>
    <row r="381" spans="1:6">
      <c r="A381" t="s">
        <v>3644</v>
      </c>
      <c r="B381" t="s">
        <v>4083</v>
      </c>
      <c r="C381" t="s">
        <v>345</v>
      </c>
      <c r="D381">
        <v>10046</v>
      </c>
      <c r="E381">
        <v>8</v>
      </c>
      <c r="F381">
        <v>80368</v>
      </c>
    </row>
    <row r="382" spans="1:6">
      <c r="A382" t="s">
        <v>3646</v>
      </c>
      <c r="B382" t="s">
        <v>4083</v>
      </c>
      <c r="C382" t="s">
        <v>345</v>
      </c>
      <c r="D382">
        <v>14400</v>
      </c>
      <c r="E382">
        <v>1</v>
      </c>
      <c r="F382">
        <v>14400</v>
      </c>
    </row>
    <row r="383" spans="1:6">
      <c r="A383" t="s">
        <v>3647</v>
      </c>
      <c r="B383" t="s">
        <v>4084</v>
      </c>
      <c r="C383" t="s">
        <v>345</v>
      </c>
      <c r="D383">
        <v>5400</v>
      </c>
      <c r="E383">
        <v>1</v>
      </c>
      <c r="F383">
        <v>5400</v>
      </c>
    </row>
    <row r="384" spans="1:6">
      <c r="A384" t="s">
        <v>4085</v>
      </c>
      <c r="B384" t="s">
        <v>4086</v>
      </c>
      <c r="C384" t="s">
        <v>345</v>
      </c>
      <c r="D384">
        <v>980</v>
      </c>
      <c r="E384">
        <v>10</v>
      </c>
      <c r="F384">
        <v>9800</v>
      </c>
    </row>
    <row r="385" spans="1:6">
      <c r="A385" t="s">
        <v>4087</v>
      </c>
      <c r="B385" t="s">
        <v>4088</v>
      </c>
      <c r="C385" t="s">
        <v>345</v>
      </c>
      <c r="D385">
        <v>7470</v>
      </c>
      <c r="E385">
        <v>1</v>
      </c>
      <c r="F385">
        <v>7470</v>
      </c>
    </row>
    <row r="386" spans="1:6">
      <c r="A386" t="s">
        <v>3658</v>
      </c>
      <c r="B386" t="s">
        <v>4088</v>
      </c>
      <c r="C386" t="s">
        <v>345</v>
      </c>
      <c r="D386">
        <v>7470</v>
      </c>
      <c r="E386">
        <v>2</v>
      </c>
      <c r="F386">
        <v>14940</v>
      </c>
    </row>
    <row r="387" spans="1:6">
      <c r="A387" t="s">
        <v>4089</v>
      </c>
      <c r="B387" t="s">
        <v>516</v>
      </c>
      <c r="C387" t="s">
        <v>516</v>
      </c>
      <c r="D387" t="s">
        <v>516</v>
      </c>
      <c r="E387">
        <v>0</v>
      </c>
    </row>
    <row r="388" spans="1:6">
      <c r="A388" t="s">
        <v>3686</v>
      </c>
      <c r="B388" t="s">
        <v>4090</v>
      </c>
      <c r="C388" t="s">
        <v>345</v>
      </c>
      <c r="D388">
        <v>1760</v>
      </c>
      <c r="E388">
        <v>1</v>
      </c>
      <c r="F388">
        <v>1760</v>
      </c>
    </row>
    <row r="389" spans="1:6">
      <c r="A389" t="s">
        <v>3688</v>
      </c>
      <c r="B389" t="s">
        <v>4091</v>
      </c>
      <c r="C389" t="s">
        <v>345</v>
      </c>
      <c r="D389">
        <v>540</v>
      </c>
      <c r="E389">
        <v>63</v>
      </c>
      <c r="F389">
        <v>34020</v>
      </c>
    </row>
    <row r="390" spans="1:6">
      <c r="A390" t="s">
        <v>3688</v>
      </c>
      <c r="B390" t="s">
        <v>4091</v>
      </c>
      <c r="C390" t="s">
        <v>4092</v>
      </c>
      <c r="D390">
        <v>540</v>
      </c>
      <c r="E390">
        <v>10</v>
      </c>
      <c r="F390">
        <v>5400</v>
      </c>
    </row>
    <row r="391" spans="1:6">
      <c r="A391" t="s">
        <v>3690</v>
      </c>
      <c r="B391" t="s">
        <v>4093</v>
      </c>
      <c r="C391" t="s">
        <v>345</v>
      </c>
      <c r="D391">
        <v>25600</v>
      </c>
      <c r="E391">
        <v>2</v>
      </c>
      <c r="F391">
        <v>51200</v>
      </c>
    </row>
    <row r="392" spans="1:6">
      <c r="A392" t="s">
        <v>3720</v>
      </c>
      <c r="B392" t="s">
        <v>4094</v>
      </c>
      <c r="C392" t="s">
        <v>186</v>
      </c>
      <c r="D392">
        <v>10000</v>
      </c>
      <c r="E392">
        <v>10</v>
      </c>
      <c r="F392">
        <v>100000</v>
      </c>
    </row>
    <row r="393" spans="1:6">
      <c r="A393" t="s">
        <v>4095</v>
      </c>
      <c r="B393" t="s">
        <v>4119</v>
      </c>
      <c r="C393" t="s">
        <v>345</v>
      </c>
      <c r="D393">
        <v>8900</v>
      </c>
      <c r="E393">
        <v>3</v>
      </c>
      <c r="F393">
        <v>26700</v>
      </c>
    </row>
    <row r="394" spans="1:6">
      <c r="A394" t="s">
        <v>3692</v>
      </c>
      <c r="B394" t="s">
        <v>4096</v>
      </c>
      <c r="C394" t="s">
        <v>345</v>
      </c>
      <c r="D394">
        <v>4800</v>
      </c>
      <c r="E394">
        <v>5</v>
      </c>
      <c r="F394">
        <v>24000</v>
      </c>
    </row>
    <row r="395" spans="1:6">
      <c r="A395" t="s">
        <v>4097</v>
      </c>
      <c r="B395" t="s">
        <v>3835</v>
      </c>
      <c r="C395" t="s">
        <v>186</v>
      </c>
      <c r="D395">
        <v>500</v>
      </c>
      <c r="E395">
        <v>40</v>
      </c>
      <c r="F395">
        <v>20000</v>
      </c>
    </row>
    <row r="396" spans="1:6">
      <c r="A396" t="s">
        <v>4098</v>
      </c>
      <c r="B396" t="s">
        <v>240</v>
      </c>
      <c r="C396" t="s">
        <v>345</v>
      </c>
      <c r="D396">
        <v>2700</v>
      </c>
      <c r="E396">
        <v>7</v>
      </c>
      <c r="F396">
        <v>18900</v>
      </c>
    </row>
    <row r="397" spans="1:6">
      <c r="A397" t="s">
        <v>4099</v>
      </c>
      <c r="B397" t="s">
        <v>4100</v>
      </c>
      <c r="C397" t="s">
        <v>345</v>
      </c>
      <c r="D397">
        <v>480</v>
      </c>
      <c r="E397">
        <v>76</v>
      </c>
      <c r="F397">
        <v>36480</v>
      </c>
    </row>
    <row r="398" spans="1:6">
      <c r="A398" t="s">
        <v>4099</v>
      </c>
      <c r="B398" t="s">
        <v>4100</v>
      </c>
      <c r="C398" t="s">
        <v>4092</v>
      </c>
      <c r="D398">
        <v>480</v>
      </c>
      <c r="E398">
        <v>43</v>
      </c>
      <c r="F398">
        <v>20640</v>
      </c>
    </row>
    <row r="399" spans="1:6">
      <c r="A399" t="s">
        <v>4101</v>
      </c>
      <c r="B399" t="s">
        <v>4120</v>
      </c>
      <c r="C399" t="s">
        <v>345</v>
      </c>
      <c r="D399">
        <v>20000</v>
      </c>
      <c r="E399">
        <v>5</v>
      </c>
      <c r="F399">
        <v>100000</v>
      </c>
    </row>
    <row r="400" spans="1:6">
      <c r="A400" t="s">
        <v>3698</v>
      </c>
      <c r="B400" t="s">
        <v>4102</v>
      </c>
      <c r="C400" t="s">
        <v>345</v>
      </c>
      <c r="D400">
        <v>28000</v>
      </c>
      <c r="E400">
        <v>1</v>
      </c>
      <c r="F400">
        <v>28000</v>
      </c>
    </row>
    <row r="401" spans="1:6">
      <c r="A401" t="s">
        <v>3698</v>
      </c>
      <c r="B401" t="s">
        <v>4103</v>
      </c>
      <c r="C401" t="s">
        <v>345</v>
      </c>
      <c r="D401">
        <v>28000</v>
      </c>
      <c r="E401">
        <v>1</v>
      </c>
      <c r="F401">
        <v>28000</v>
      </c>
    </row>
    <row r="402" spans="1:6">
      <c r="A402" t="s">
        <v>3700</v>
      </c>
      <c r="B402" t="s">
        <v>4104</v>
      </c>
      <c r="C402" t="s">
        <v>345</v>
      </c>
      <c r="D402">
        <v>1500</v>
      </c>
      <c r="E402">
        <v>3</v>
      </c>
      <c r="F402">
        <v>4500</v>
      </c>
    </row>
    <row r="403" spans="1:6">
      <c r="A403" t="s">
        <v>3700</v>
      </c>
      <c r="B403" t="s">
        <v>4105</v>
      </c>
      <c r="C403" t="s">
        <v>345</v>
      </c>
      <c r="D403">
        <v>2220</v>
      </c>
      <c r="E403">
        <v>1</v>
      </c>
      <c r="F403">
        <v>2220</v>
      </c>
    </row>
    <row r="404" spans="1:6">
      <c r="A404" t="s">
        <v>3703</v>
      </c>
      <c r="B404" t="s">
        <v>4106</v>
      </c>
      <c r="C404" t="s">
        <v>345</v>
      </c>
      <c r="D404">
        <v>1320</v>
      </c>
      <c r="E404">
        <v>4</v>
      </c>
      <c r="F404">
        <v>5280</v>
      </c>
    </row>
    <row r="405" spans="1:6">
      <c r="A405" t="s">
        <v>3705</v>
      </c>
      <c r="B405" t="s">
        <v>4107</v>
      </c>
      <c r="C405" t="s">
        <v>345</v>
      </c>
      <c r="D405">
        <v>1980</v>
      </c>
      <c r="E405">
        <v>2</v>
      </c>
      <c r="F405">
        <v>3960</v>
      </c>
    </row>
    <row r="406" spans="1:6">
      <c r="A406" t="s">
        <v>4108</v>
      </c>
      <c r="B406" t="s">
        <v>4121</v>
      </c>
      <c r="C406" t="s">
        <v>345</v>
      </c>
      <c r="D406">
        <v>1960</v>
      </c>
      <c r="E406">
        <v>3</v>
      </c>
      <c r="F406">
        <v>5880</v>
      </c>
    </row>
    <row r="407" spans="1:6">
      <c r="A407" t="s">
        <v>3707</v>
      </c>
      <c r="B407" t="s">
        <v>4109</v>
      </c>
      <c r="C407" t="s">
        <v>345</v>
      </c>
      <c r="D407">
        <v>2250</v>
      </c>
      <c r="E407">
        <v>1</v>
      </c>
      <c r="F407">
        <v>2250</v>
      </c>
    </row>
    <row r="408" spans="1:6">
      <c r="A408" t="s">
        <v>3707</v>
      </c>
      <c r="B408" t="s">
        <v>4110</v>
      </c>
      <c r="C408" t="s">
        <v>345</v>
      </c>
      <c r="D408">
        <v>2160</v>
      </c>
      <c r="E408">
        <v>1</v>
      </c>
      <c r="F408">
        <v>2160</v>
      </c>
    </row>
    <row r="409" spans="1:6">
      <c r="A409" t="s">
        <v>3707</v>
      </c>
      <c r="B409" t="s">
        <v>4111</v>
      </c>
      <c r="C409" t="s">
        <v>345</v>
      </c>
      <c r="D409">
        <v>2400</v>
      </c>
      <c r="E409">
        <v>5</v>
      </c>
      <c r="F409">
        <v>12000</v>
      </c>
    </row>
    <row r="410" spans="1:6">
      <c r="A410" t="s">
        <v>503</v>
      </c>
      <c r="E410">
        <v>18351</v>
      </c>
      <c r="F410">
        <v>12088089.7</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view="pageBreakPreview" zoomScaleNormal="100" workbookViewId="0">
      <pane ySplit="2" topLeftCell="A3" activePane="bottomLeft" state="frozen"/>
      <selection/>
      <selection pane="bottomLeft" activeCell="C124" sqref="$A1:$XFD1048576"/>
    </sheetView>
  </sheetViews>
  <sheetFormatPr defaultColWidth="9" defaultRowHeight="15.75" outlineLevelCol="7"/>
  <cols>
    <col min="1" max="1" width="6.75" style="442" customWidth="1"/>
    <col min="2" max="2" width="17.25" style="442" customWidth="1"/>
    <col min="3" max="3" width="6.75" style="442" customWidth="1"/>
    <col min="4" max="4" width="6.88333333333333" style="442" customWidth="1"/>
    <col min="5" max="5" width="11.8833333333333" style="442" customWidth="1"/>
    <col min="6" max="6" width="25.3833333333333" style="756" customWidth="1"/>
    <col min="7" max="7" width="10" style="442" customWidth="1"/>
    <col min="8" max="8" width="35.8833333333333" style="757" customWidth="1"/>
    <col min="9" max="16384" width="9" style="442"/>
  </cols>
  <sheetData>
    <row r="1" ht="36" customHeight="1" spans="1:8">
      <c r="A1" s="444" t="s">
        <v>4964</v>
      </c>
      <c r="B1" s="444"/>
      <c r="C1" s="444"/>
      <c r="D1" s="444"/>
      <c r="E1" s="444"/>
      <c r="F1" s="444"/>
      <c r="G1" s="444"/>
      <c r="H1" s="444"/>
    </row>
    <row r="2" ht="28.5" spans="1:8">
      <c r="A2" s="445" t="s">
        <v>2737</v>
      </c>
      <c r="B2" s="445" t="s">
        <v>2738</v>
      </c>
      <c r="C2" s="445" t="s">
        <v>2739</v>
      </c>
      <c r="D2" s="445" t="s">
        <v>2740</v>
      </c>
      <c r="E2" s="445" t="s">
        <v>2741</v>
      </c>
      <c r="F2" s="445" t="s">
        <v>2742</v>
      </c>
      <c r="G2" s="445" t="s">
        <v>2743</v>
      </c>
      <c r="H2" s="445" t="s">
        <v>2744</v>
      </c>
    </row>
    <row r="3" s="441" customFormat="1" spans="1:8">
      <c r="A3" s="445" t="s">
        <v>2745</v>
      </c>
      <c r="B3" s="445" t="s">
        <v>4965</v>
      </c>
      <c r="C3" s="445"/>
      <c r="D3" s="445"/>
      <c r="E3" s="445"/>
      <c r="F3" s="610"/>
      <c r="G3" s="445"/>
      <c r="H3" s="610"/>
    </row>
    <row r="4" ht="28.5" spans="1:8">
      <c r="A4" s="446">
        <v>1</v>
      </c>
      <c r="B4" s="446" t="s">
        <v>4966</v>
      </c>
      <c r="C4" s="446">
        <v>1</v>
      </c>
      <c r="D4" s="446" t="s">
        <v>2824</v>
      </c>
      <c r="E4" s="446"/>
      <c r="F4" s="758" t="s">
        <v>4967</v>
      </c>
      <c r="G4" s="446">
        <v>6000</v>
      </c>
      <c r="H4" s="447"/>
    </row>
    <row r="5" s="441" customFormat="1" spans="1:8">
      <c r="A5" s="445" t="s">
        <v>2782</v>
      </c>
      <c r="B5" s="445" t="s">
        <v>4968</v>
      </c>
      <c r="C5" s="445"/>
      <c r="D5" s="445"/>
      <c r="E5" s="445"/>
      <c r="F5" s="759"/>
      <c r="G5" s="445"/>
      <c r="H5" s="610"/>
    </row>
    <row r="6" spans="1:8">
      <c r="A6" s="446">
        <v>1</v>
      </c>
      <c r="B6" s="446" t="s">
        <v>4969</v>
      </c>
      <c r="C6" s="446">
        <v>1</v>
      </c>
      <c r="D6" s="446" t="s">
        <v>2824</v>
      </c>
      <c r="E6" s="447"/>
      <c r="F6" s="760" t="s">
        <v>4970</v>
      </c>
      <c r="G6" s="446">
        <v>700</v>
      </c>
      <c r="H6" s="447"/>
    </row>
    <row r="7" spans="1:8">
      <c r="A7" s="446">
        <v>2</v>
      </c>
      <c r="B7" s="446" t="s">
        <v>4971</v>
      </c>
      <c r="C7" s="446">
        <v>1</v>
      </c>
      <c r="D7" s="446" t="s">
        <v>2824</v>
      </c>
      <c r="E7" s="446"/>
      <c r="F7" s="758"/>
      <c r="G7" s="446">
        <v>1800</v>
      </c>
      <c r="H7" s="447"/>
    </row>
    <row r="8" spans="1:8">
      <c r="A8" s="446">
        <v>3</v>
      </c>
      <c r="B8" s="446" t="s">
        <v>4972</v>
      </c>
      <c r="C8" s="446">
        <v>1</v>
      </c>
      <c r="D8" s="446" t="s">
        <v>2824</v>
      </c>
      <c r="E8" s="446"/>
      <c r="F8" s="758"/>
      <c r="G8" s="446">
        <v>2000</v>
      </c>
      <c r="H8" s="447"/>
    </row>
    <row r="9" spans="1:8">
      <c r="A9" s="446">
        <v>4</v>
      </c>
      <c r="B9" s="446" t="s">
        <v>4973</v>
      </c>
      <c r="C9" s="446"/>
      <c r="D9" s="446"/>
      <c r="E9" s="446"/>
      <c r="F9" s="758"/>
      <c r="G9" s="446"/>
      <c r="H9" s="447"/>
    </row>
    <row r="10" spans="1:8">
      <c r="A10" s="446">
        <v>4.1</v>
      </c>
      <c r="B10" s="446" t="s">
        <v>3013</v>
      </c>
      <c r="C10" s="446">
        <v>1</v>
      </c>
      <c r="D10" s="446" t="s">
        <v>2824</v>
      </c>
      <c r="E10" s="447"/>
      <c r="F10" s="758"/>
      <c r="G10" s="446">
        <v>2000</v>
      </c>
      <c r="H10" s="758" t="s">
        <v>4974</v>
      </c>
    </row>
    <row r="11" spans="1:8">
      <c r="A11" s="446">
        <v>4.2</v>
      </c>
      <c r="B11" s="446" t="s">
        <v>3013</v>
      </c>
      <c r="C11" s="446">
        <v>1</v>
      </c>
      <c r="D11" s="446" t="s">
        <v>2824</v>
      </c>
      <c r="E11" s="446"/>
      <c r="F11" s="758"/>
      <c r="G11" s="446">
        <v>1500</v>
      </c>
      <c r="H11" s="758" t="s">
        <v>4975</v>
      </c>
    </row>
    <row r="12" spans="1:8">
      <c r="A12" s="446">
        <v>5</v>
      </c>
      <c r="B12" s="446" t="s">
        <v>3085</v>
      </c>
      <c r="C12" s="446">
        <v>1</v>
      </c>
      <c r="D12" s="446" t="s">
        <v>2824</v>
      </c>
      <c r="E12" s="446"/>
      <c r="F12" s="758"/>
      <c r="G12" s="446">
        <v>6000</v>
      </c>
      <c r="H12" s="758"/>
    </row>
    <row r="13" spans="1:8">
      <c r="A13" s="446">
        <v>6</v>
      </c>
      <c r="B13" s="446" t="s">
        <v>4976</v>
      </c>
      <c r="C13" s="446"/>
      <c r="D13" s="446" t="s">
        <v>2824</v>
      </c>
      <c r="E13" s="446"/>
      <c r="F13" s="758"/>
      <c r="G13" s="446">
        <v>16000</v>
      </c>
      <c r="H13" s="758"/>
    </row>
    <row r="14" s="441" customFormat="1" spans="1:8">
      <c r="A14" s="445" t="s">
        <v>2801</v>
      </c>
      <c r="B14" s="445" t="s">
        <v>4977</v>
      </c>
      <c r="C14" s="445"/>
      <c r="D14" s="445"/>
      <c r="E14" s="610"/>
      <c r="F14" s="759"/>
      <c r="G14" s="445"/>
      <c r="H14" s="759"/>
    </row>
    <row r="15" ht="25.5" customHeight="1" spans="1:8">
      <c r="A15" s="446">
        <v>1</v>
      </c>
      <c r="B15" s="446" t="s">
        <v>4978</v>
      </c>
      <c r="C15" s="446">
        <v>1</v>
      </c>
      <c r="D15" s="446" t="s">
        <v>2824</v>
      </c>
      <c r="E15" s="446"/>
      <c r="F15" s="758" t="s">
        <v>4970</v>
      </c>
      <c r="G15" s="446">
        <v>6000</v>
      </c>
      <c r="H15" s="758"/>
    </row>
    <row r="16" ht="25.5" customHeight="1" spans="1:8">
      <c r="A16" s="446">
        <v>2</v>
      </c>
      <c r="B16" s="446" t="s">
        <v>4979</v>
      </c>
      <c r="C16" s="446">
        <v>1</v>
      </c>
      <c r="D16" s="446" t="s">
        <v>2824</v>
      </c>
      <c r="E16" s="446"/>
      <c r="F16" s="758"/>
      <c r="G16" s="446">
        <v>20000</v>
      </c>
      <c r="H16" s="758"/>
    </row>
    <row r="17" ht="25.5" customHeight="1" spans="1:8">
      <c r="A17" s="446">
        <v>3</v>
      </c>
      <c r="B17" s="446" t="s">
        <v>4980</v>
      </c>
      <c r="C17" s="446">
        <v>1</v>
      </c>
      <c r="D17" s="446" t="s">
        <v>2824</v>
      </c>
      <c r="E17" s="446"/>
      <c r="F17" s="758"/>
      <c r="G17" s="446">
        <v>80000</v>
      </c>
      <c r="H17" s="758"/>
    </row>
    <row r="18" ht="25.5" customHeight="1" spans="1:8">
      <c r="A18" s="446">
        <v>4</v>
      </c>
      <c r="B18" s="446" t="s">
        <v>4981</v>
      </c>
      <c r="C18" s="446">
        <v>1</v>
      </c>
      <c r="D18" s="446" t="s">
        <v>2824</v>
      </c>
      <c r="E18" s="446"/>
      <c r="F18" s="758"/>
      <c r="G18" s="446">
        <v>80000</v>
      </c>
      <c r="H18" s="758"/>
    </row>
    <row r="19" s="441" customFormat="1" ht="41.25" spans="1:8">
      <c r="A19" s="445" t="s">
        <v>2805</v>
      </c>
      <c r="B19" s="445" t="s">
        <v>4982</v>
      </c>
      <c r="C19" s="445">
        <v>1</v>
      </c>
      <c r="D19" s="445" t="s">
        <v>4983</v>
      </c>
      <c r="E19" s="445"/>
      <c r="F19" s="759" t="s">
        <v>4984</v>
      </c>
      <c r="G19" s="445">
        <v>800</v>
      </c>
      <c r="H19" s="759"/>
    </row>
    <row r="20" s="441" customFormat="1" ht="41.25" spans="1:8">
      <c r="A20" s="445" t="s">
        <v>2811</v>
      </c>
      <c r="B20" s="445" t="s">
        <v>4985</v>
      </c>
      <c r="C20" s="445"/>
      <c r="D20" s="445"/>
      <c r="E20" s="445"/>
      <c r="F20" s="759" t="s">
        <v>4984</v>
      </c>
      <c r="G20" s="445"/>
      <c r="H20" s="759"/>
    </row>
    <row r="21" spans="1:8">
      <c r="A21" s="446">
        <v>1</v>
      </c>
      <c r="B21" s="446" t="s">
        <v>4986</v>
      </c>
      <c r="C21" s="446">
        <v>1</v>
      </c>
      <c r="D21" s="446" t="s">
        <v>2824</v>
      </c>
      <c r="E21" s="446"/>
      <c r="F21" s="758"/>
      <c r="G21" s="446">
        <v>1400</v>
      </c>
      <c r="H21" s="758"/>
    </row>
    <row r="22" spans="1:8">
      <c r="A22" s="446">
        <v>2</v>
      </c>
      <c r="B22" s="446" t="s">
        <v>4987</v>
      </c>
      <c r="C22" s="446">
        <v>1</v>
      </c>
      <c r="D22" s="446" t="s">
        <v>2824</v>
      </c>
      <c r="E22" s="446"/>
      <c r="F22" s="758"/>
      <c r="G22" s="446">
        <v>4000</v>
      </c>
      <c r="H22" s="758"/>
    </row>
    <row r="23" s="441" customFormat="1" ht="57" spans="1:8">
      <c r="A23" s="445" t="s">
        <v>4988</v>
      </c>
      <c r="B23" s="445" t="s">
        <v>4989</v>
      </c>
      <c r="C23" s="445">
        <v>1</v>
      </c>
      <c r="D23" s="445" t="s">
        <v>4983</v>
      </c>
      <c r="E23" s="445"/>
      <c r="F23" s="759" t="s">
        <v>4990</v>
      </c>
      <c r="G23" s="445">
        <v>90</v>
      </c>
      <c r="H23" s="759"/>
    </row>
    <row r="24" s="441" customFormat="1" spans="1:8">
      <c r="A24" s="445" t="s">
        <v>4991</v>
      </c>
      <c r="B24" s="445" t="s">
        <v>4992</v>
      </c>
      <c r="C24" s="446"/>
      <c r="D24" s="446" t="s">
        <v>2824</v>
      </c>
      <c r="E24" s="445"/>
      <c r="F24" s="759"/>
      <c r="G24" s="445"/>
      <c r="H24" s="759"/>
    </row>
    <row r="25" spans="1:8">
      <c r="A25" s="446">
        <v>1</v>
      </c>
      <c r="B25" s="446" t="s">
        <v>4993</v>
      </c>
      <c r="C25" s="446">
        <v>1</v>
      </c>
      <c r="D25" s="446" t="s">
        <v>2824</v>
      </c>
      <c r="E25" s="446"/>
      <c r="F25" s="760" t="s">
        <v>4994</v>
      </c>
      <c r="G25" s="446">
        <v>2000</v>
      </c>
      <c r="H25" s="758" t="s">
        <v>4995</v>
      </c>
    </row>
    <row r="26" spans="1:8">
      <c r="A26" s="446">
        <v>2</v>
      </c>
      <c r="B26" s="446" t="s">
        <v>4996</v>
      </c>
      <c r="C26" s="446">
        <v>1</v>
      </c>
      <c r="D26" s="446" t="s">
        <v>2824</v>
      </c>
      <c r="E26" s="446"/>
      <c r="F26" s="758"/>
      <c r="G26" s="446">
        <v>3500</v>
      </c>
      <c r="H26" s="758" t="s">
        <v>4997</v>
      </c>
    </row>
    <row r="27" spans="1:8">
      <c r="A27" s="446">
        <v>3</v>
      </c>
      <c r="B27" s="446" t="s">
        <v>4998</v>
      </c>
      <c r="C27" s="446">
        <v>1</v>
      </c>
      <c r="D27" s="446" t="s">
        <v>2824</v>
      </c>
      <c r="E27" s="446"/>
      <c r="F27" s="758"/>
      <c r="G27" s="446">
        <v>6500</v>
      </c>
      <c r="H27" s="758"/>
    </row>
    <row r="28" spans="1:8">
      <c r="A28" s="446">
        <v>4</v>
      </c>
      <c r="B28" s="446" t="s">
        <v>4999</v>
      </c>
      <c r="C28" s="446">
        <v>1</v>
      </c>
      <c r="D28" s="446" t="s">
        <v>2824</v>
      </c>
      <c r="E28" s="446"/>
      <c r="F28" s="758"/>
      <c r="G28" s="446">
        <v>8000</v>
      </c>
      <c r="H28" s="758" t="s">
        <v>5000</v>
      </c>
    </row>
    <row r="29" spans="1:8">
      <c r="A29" s="446">
        <v>5</v>
      </c>
      <c r="B29" s="446" t="s">
        <v>5001</v>
      </c>
      <c r="C29" s="446">
        <v>1</v>
      </c>
      <c r="D29" s="446" t="s">
        <v>2824</v>
      </c>
      <c r="E29" s="446"/>
      <c r="F29" s="758"/>
      <c r="G29" s="446">
        <v>12000</v>
      </c>
      <c r="H29" s="758" t="s">
        <v>5002</v>
      </c>
    </row>
    <row r="30" s="441" customFormat="1" ht="27.75" spans="1:8">
      <c r="A30" s="445" t="s">
        <v>5003</v>
      </c>
      <c r="B30" s="445" t="s">
        <v>5004</v>
      </c>
      <c r="C30" s="445">
        <v>1</v>
      </c>
      <c r="D30" s="445" t="s">
        <v>4983</v>
      </c>
      <c r="E30" s="445"/>
      <c r="F30" s="759" t="s">
        <v>5005</v>
      </c>
      <c r="G30" s="445">
        <v>250</v>
      </c>
      <c r="H30" s="610"/>
    </row>
  </sheetData>
  <sheetProtection formatCells="0" formatColumns="0" formatRows="0" insertRows="0" insertColumns="0" insertHyperlinks="0" deleteColumns="0" deleteRows="0" sort="0" autoFilter="0" pivotTables="0"/>
  <mergeCells count="5">
    <mergeCell ref="A1:H1"/>
    <mergeCell ref="F6:F13"/>
    <mergeCell ref="F15:F18"/>
    <mergeCell ref="F25:F29"/>
    <mergeCell ref="H26:H27"/>
  </mergeCells>
  <pageMargins left="0.75" right="0.75" top="1" bottom="1" header="0.5" footer="0.5"/>
  <pageSetup paperSize="9" scale="6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C124" sqref="$A1:$XFD1048576"/>
    </sheetView>
  </sheetViews>
  <sheetFormatPr defaultColWidth="9" defaultRowHeight="30" customHeight="1" outlineLevelRow="5" outlineLevelCol="6"/>
  <cols>
    <col min="1" max="1" width="5.63333333333333" style="743" customWidth="1"/>
    <col min="2" max="2" width="23.6333333333333" style="92" customWidth="1"/>
    <col min="3" max="3" width="7.5" style="92" customWidth="1"/>
    <col min="4" max="4" width="26" style="92" customWidth="1"/>
    <col min="5" max="5" width="9" style="92"/>
    <col min="6" max="6" width="11.8833333333333" style="92" customWidth="1"/>
    <col min="7" max="7" width="16.75" style="92" customWidth="1"/>
    <col min="8" max="16384" width="9" style="92"/>
  </cols>
  <sheetData>
    <row r="1" s="92" customFormat="1" customHeight="1" spans="1:7">
      <c r="A1" s="744" t="s">
        <v>5006</v>
      </c>
      <c r="B1" s="745"/>
      <c r="C1" s="745"/>
      <c r="D1" s="745"/>
      <c r="E1" s="745"/>
      <c r="F1" s="745"/>
      <c r="G1" s="745"/>
    </row>
    <row r="2" s="92" customFormat="1" customHeight="1" spans="1:7">
      <c r="A2" s="746" t="s">
        <v>5007</v>
      </c>
      <c r="B2" s="746" t="s">
        <v>5008</v>
      </c>
      <c r="C2" s="746" t="s">
        <v>5009</v>
      </c>
      <c r="D2" s="746" t="s">
        <v>5010</v>
      </c>
      <c r="E2" s="746" t="s">
        <v>5011</v>
      </c>
      <c r="F2" s="747" t="s">
        <v>5012</v>
      </c>
      <c r="G2" s="748" t="s">
        <v>5013</v>
      </c>
    </row>
    <row r="3" s="92" customFormat="1" ht="60" customHeight="1" spans="1:7">
      <c r="A3" s="749">
        <v>1</v>
      </c>
      <c r="B3" s="750" t="s">
        <v>5014</v>
      </c>
      <c r="C3" s="749" t="s">
        <v>5015</v>
      </c>
      <c r="D3" s="751" t="s">
        <v>5016</v>
      </c>
      <c r="E3" s="749"/>
      <c r="F3" s="752"/>
      <c r="G3" s="753"/>
    </row>
    <row r="4" s="92" customFormat="1" ht="54" customHeight="1" spans="1:7">
      <c r="A4" s="749">
        <v>2</v>
      </c>
      <c r="B4" s="750" t="s">
        <v>5017</v>
      </c>
      <c r="C4" s="749" t="s">
        <v>5015</v>
      </c>
      <c r="D4" s="751" t="s">
        <v>5018</v>
      </c>
      <c r="E4" s="749"/>
      <c r="F4" s="752"/>
      <c r="G4" s="753"/>
    </row>
    <row r="5" s="92" customFormat="1" ht="56.25" customHeight="1" spans="1:7">
      <c r="A5" s="749">
        <v>3</v>
      </c>
      <c r="B5" s="750" t="s">
        <v>5019</v>
      </c>
      <c r="C5" s="749" t="s">
        <v>5015</v>
      </c>
      <c r="D5" s="751" t="s">
        <v>5020</v>
      </c>
      <c r="E5" s="749"/>
      <c r="F5" s="752"/>
      <c r="G5" s="753"/>
    </row>
    <row r="6" s="742" customFormat="1" customHeight="1" spans="1:7">
      <c r="A6" s="754"/>
      <c r="B6" s="754" t="s">
        <v>5021</v>
      </c>
      <c r="C6" s="754"/>
      <c r="D6" s="746"/>
      <c r="E6" s="754">
        <f xml:space="preserve">SUM(E3:E5)</f>
        <v>0</v>
      </c>
      <c r="F6" s="754"/>
      <c r="G6" s="755"/>
    </row>
  </sheetData>
  <sheetProtection formatCells="0" formatColumns="0" formatRows="0" insertRows="0" insertColumns="0" insertHyperlinks="0" deleteColumns="0" deleteRows="0" sort="0" autoFilter="0" pivotTables="0"/>
  <mergeCells count="2">
    <mergeCell ref="A1:G1"/>
    <mergeCell ref="B6:C6"/>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781"/>
  <sheetViews>
    <sheetView view="pageBreakPreview" zoomScale="90" zoomScaleNormal="85" workbookViewId="0">
      <pane ySplit="2" topLeftCell="A3" activePane="bottomLeft" state="frozen"/>
      <selection/>
      <selection pane="bottomLeft" activeCell="C124" sqref="$A1:$XFD1048576"/>
    </sheetView>
  </sheetViews>
  <sheetFormatPr defaultColWidth="9" defaultRowHeight="30" customHeight="1"/>
  <cols>
    <col min="1" max="1" width="9.5" style="524" customWidth="1"/>
    <col min="2" max="2" width="15.8833333333333" style="138" customWidth="1"/>
    <col min="3" max="3" width="19.3833333333333" style="138" customWidth="1"/>
    <col min="4" max="4" width="24.75" style="157" customWidth="1"/>
    <col min="5" max="5" width="6.13333333333333" style="138" customWidth="1"/>
    <col min="6" max="6" width="7.88333333333333" style="138" customWidth="1"/>
    <col min="7" max="7" width="13.8916666666667" style="140" customWidth="1"/>
    <col min="8" max="8" width="11" style="140" customWidth="1"/>
    <col min="9" max="9" width="11.8833333333333" style="157" customWidth="1"/>
    <col min="10" max="10" width="11" style="138" customWidth="1"/>
    <col min="11" max="11" width="11.6333333333333" style="138" customWidth="1"/>
    <col min="12" max="12" width="9.38333333333333" style="596"/>
    <col min="13" max="16384" width="9" style="596"/>
  </cols>
  <sheetData>
    <row r="1" customHeight="1" spans="1:11">
      <c r="A1" s="526" t="s">
        <v>5022</v>
      </c>
      <c r="B1" s="120"/>
      <c r="C1" s="120"/>
      <c r="D1" s="680"/>
      <c r="E1" s="120"/>
      <c r="F1" s="120"/>
      <c r="G1" s="121"/>
      <c r="H1" s="121"/>
      <c r="I1" s="528"/>
      <c r="J1" s="73"/>
      <c r="K1" s="193"/>
    </row>
    <row r="2" customHeight="1" spans="1:11">
      <c r="A2" s="681" t="s">
        <v>5023</v>
      </c>
      <c r="B2" s="682" t="s">
        <v>69</v>
      </c>
      <c r="C2" s="55" t="s">
        <v>3242</v>
      </c>
      <c r="D2" s="55" t="s">
        <v>504</v>
      </c>
      <c r="E2" s="55" t="s">
        <v>150</v>
      </c>
      <c r="F2" s="55" t="s">
        <v>151</v>
      </c>
      <c r="G2" s="56" t="s">
        <v>152</v>
      </c>
      <c r="H2" s="56" t="s">
        <v>153</v>
      </c>
      <c r="I2" s="55" t="s">
        <v>37</v>
      </c>
      <c r="J2" s="55" t="s">
        <v>737</v>
      </c>
      <c r="K2" s="683" t="s">
        <v>738</v>
      </c>
    </row>
    <row r="3" customHeight="1" spans="1:11">
      <c r="A3" s="59" t="s">
        <v>4124</v>
      </c>
      <c r="B3" s="81" t="s">
        <v>741</v>
      </c>
      <c r="C3" s="81" t="s">
        <v>741</v>
      </c>
      <c r="D3" s="60"/>
      <c r="E3" s="60"/>
      <c r="F3" s="61">
        <f xml:space="preserve">SUM(F4:F836)</f>
        <v>1668.46</v>
      </c>
      <c r="G3" s="61"/>
      <c r="H3" s="61">
        <f xml:space="preserve">SUM(H4:H836)</f>
        <v>12021214</v>
      </c>
      <c r="I3" s="60"/>
      <c r="J3" s="84"/>
      <c r="K3" s="684"/>
    </row>
    <row r="4" customHeight="1" outlineLevel="1" spans="1:11">
      <c r="A4" s="62" t="s">
        <v>3012</v>
      </c>
      <c r="B4" s="445" t="s">
        <v>3012</v>
      </c>
      <c r="C4" s="445" t="s">
        <v>3012</v>
      </c>
      <c r="D4" s="446"/>
      <c r="E4" s="33"/>
      <c r="F4" s="605"/>
      <c r="G4" s="605"/>
      <c r="H4" s="605"/>
      <c r="I4" s="446"/>
      <c r="J4" s="62"/>
      <c r="K4" s="226"/>
    </row>
    <row r="5" customHeight="1" outlineLevel="2" spans="1:11">
      <c r="A5" s="62" t="s">
        <v>3012</v>
      </c>
      <c r="B5" s="685" t="s">
        <v>787</v>
      </c>
      <c r="C5" s="686" t="s">
        <v>5024</v>
      </c>
      <c r="D5" s="687" t="s">
        <v>5025</v>
      </c>
      <c r="E5" s="686" t="s">
        <v>345</v>
      </c>
      <c r="F5" s="688">
        <v>1</v>
      </c>
      <c r="G5" s="689">
        <v>16000</v>
      </c>
      <c r="H5" s="689">
        <f t="shared" ref="H5:H10" si="0" xml:space="preserve">F5*G5</f>
        <v>16000</v>
      </c>
      <c r="I5" s="446"/>
      <c r="J5" s="52" t="s">
        <v>788</v>
      </c>
      <c r="K5" s="690" t="s">
        <v>749</v>
      </c>
    </row>
    <row r="6" customHeight="1" outlineLevel="2" spans="1:11">
      <c r="A6" s="62" t="s">
        <v>3012</v>
      </c>
      <c r="B6" s="685" t="s">
        <v>787</v>
      </c>
      <c r="C6" s="686" t="s">
        <v>5026</v>
      </c>
      <c r="D6" s="687" t="s">
        <v>5027</v>
      </c>
      <c r="E6" s="686" t="s">
        <v>345</v>
      </c>
      <c r="F6" s="688">
        <v>1</v>
      </c>
      <c r="G6" s="689">
        <v>900</v>
      </c>
      <c r="H6" s="689">
        <f t="shared" si="0"/>
        <v>900</v>
      </c>
      <c r="I6" s="446"/>
      <c r="J6" s="52" t="s">
        <v>788</v>
      </c>
      <c r="K6" s="690" t="s">
        <v>749</v>
      </c>
    </row>
    <row r="7" customHeight="1" outlineLevel="2" spans="1:11">
      <c r="A7" s="62" t="s">
        <v>3012</v>
      </c>
      <c r="B7" s="685" t="s">
        <v>787</v>
      </c>
      <c r="C7" s="686" t="s">
        <v>5028</v>
      </c>
      <c r="D7" s="687" t="s">
        <v>5029</v>
      </c>
      <c r="E7" s="686" t="s">
        <v>345</v>
      </c>
      <c r="F7" s="688">
        <v>2</v>
      </c>
      <c r="G7" s="689">
        <f xml:space="preserve">520/F7</f>
        <v>260</v>
      </c>
      <c r="H7" s="689">
        <f t="shared" si="0"/>
        <v>520</v>
      </c>
      <c r="I7" s="446"/>
      <c r="J7" s="52" t="s">
        <v>788</v>
      </c>
      <c r="K7" s="690" t="s">
        <v>749</v>
      </c>
    </row>
    <row r="8" customHeight="1" outlineLevel="2" spans="1:11">
      <c r="A8" s="62" t="s">
        <v>3012</v>
      </c>
      <c r="B8" s="685" t="s">
        <v>787</v>
      </c>
      <c r="C8" s="687" t="s">
        <v>5030</v>
      </c>
      <c r="D8" s="687" t="s">
        <v>5031</v>
      </c>
      <c r="E8" s="686" t="s">
        <v>345</v>
      </c>
      <c r="F8" s="688">
        <v>1</v>
      </c>
      <c r="G8" s="689">
        <v>2400</v>
      </c>
      <c r="H8" s="689">
        <f t="shared" si="0"/>
        <v>2400</v>
      </c>
      <c r="I8" s="446"/>
      <c r="J8" s="52" t="s">
        <v>788</v>
      </c>
      <c r="K8" s="690" t="s">
        <v>749</v>
      </c>
    </row>
    <row r="9" customHeight="1" outlineLevel="2" spans="1:11">
      <c r="A9" s="62" t="s">
        <v>3012</v>
      </c>
      <c r="B9" s="685" t="s">
        <v>787</v>
      </c>
      <c r="C9" s="686" t="s">
        <v>5032</v>
      </c>
      <c r="D9" s="687" t="s">
        <v>5033</v>
      </c>
      <c r="E9" s="686" t="s">
        <v>345</v>
      </c>
      <c r="F9" s="688">
        <v>1</v>
      </c>
      <c r="G9" s="689">
        <v>34500</v>
      </c>
      <c r="H9" s="689">
        <f t="shared" si="0"/>
        <v>34500</v>
      </c>
      <c r="I9" s="446"/>
      <c r="J9" s="52" t="s">
        <v>788</v>
      </c>
      <c r="K9" s="690" t="s">
        <v>749</v>
      </c>
    </row>
    <row r="10" customHeight="1" outlineLevel="2" spans="1:11">
      <c r="A10" s="62" t="s">
        <v>3012</v>
      </c>
      <c r="B10" s="685" t="s">
        <v>787</v>
      </c>
      <c r="C10" s="687" t="s">
        <v>5034</v>
      </c>
      <c r="D10" s="687" t="s">
        <v>5035</v>
      </c>
      <c r="E10" s="686" t="s">
        <v>345</v>
      </c>
      <c r="F10" s="688">
        <v>1</v>
      </c>
      <c r="G10" s="689">
        <v>7500</v>
      </c>
      <c r="H10" s="689">
        <f t="shared" si="0"/>
        <v>7500</v>
      </c>
      <c r="I10" s="446"/>
      <c r="J10" s="52" t="s">
        <v>788</v>
      </c>
      <c r="K10" s="690" t="s">
        <v>749</v>
      </c>
    </row>
    <row r="11" customHeight="1" outlineLevel="1" spans="1:11">
      <c r="A11" s="62" t="s">
        <v>3038</v>
      </c>
      <c r="B11" s="445" t="s">
        <v>3038</v>
      </c>
      <c r="C11" s="445" t="s">
        <v>3038</v>
      </c>
      <c r="D11" s="446"/>
      <c r="E11" s="33"/>
      <c r="F11" s="605"/>
      <c r="G11" s="605"/>
      <c r="H11" s="689"/>
      <c r="I11" s="446"/>
      <c r="J11" s="62"/>
      <c r="K11" s="226"/>
    </row>
    <row r="12" s="677" customFormat="1" customHeight="1" outlineLevel="2" spans="1:11">
      <c r="A12" s="62" t="s">
        <v>3038</v>
      </c>
      <c r="B12" s="685" t="s">
        <v>81</v>
      </c>
      <c r="C12" s="686" t="s">
        <v>5024</v>
      </c>
      <c r="D12" s="687" t="s">
        <v>5025</v>
      </c>
      <c r="E12" s="686" t="s">
        <v>345</v>
      </c>
      <c r="F12" s="688">
        <v>1</v>
      </c>
      <c r="G12" s="689">
        <v>16000</v>
      </c>
      <c r="H12" s="689">
        <f t="shared" ref="H12:H17" si="1" xml:space="preserve">F12*G12</f>
        <v>16000</v>
      </c>
      <c r="I12" s="446"/>
      <c r="J12" s="52" t="s">
        <v>853</v>
      </c>
      <c r="K12" s="690" t="s">
        <v>846</v>
      </c>
    </row>
    <row r="13" s="677" customFormat="1" customHeight="1" outlineLevel="2" spans="1:11">
      <c r="A13" s="62" t="s">
        <v>3038</v>
      </c>
      <c r="B13" s="685" t="s">
        <v>81</v>
      </c>
      <c r="C13" s="686" t="s">
        <v>5026</v>
      </c>
      <c r="D13" s="687" t="s">
        <v>5027</v>
      </c>
      <c r="E13" s="686" t="s">
        <v>345</v>
      </c>
      <c r="F13" s="688">
        <v>1</v>
      </c>
      <c r="G13" s="689">
        <v>900</v>
      </c>
      <c r="H13" s="689">
        <f t="shared" si="1"/>
        <v>900</v>
      </c>
      <c r="I13" s="446"/>
      <c r="J13" s="52" t="s">
        <v>853</v>
      </c>
      <c r="K13" s="690" t="s">
        <v>846</v>
      </c>
    </row>
    <row r="14" s="678" customFormat="1" customHeight="1" outlineLevel="2" spans="1:11">
      <c r="A14" s="62" t="s">
        <v>3038</v>
      </c>
      <c r="B14" s="685" t="s">
        <v>81</v>
      </c>
      <c r="C14" s="686" t="s">
        <v>5028</v>
      </c>
      <c r="D14" s="687" t="s">
        <v>5029</v>
      </c>
      <c r="E14" s="686" t="s">
        <v>345</v>
      </c>
      <c r="F14" s="688">
        <v>2</v>
      </c>
      <c r="G14" s="689">
        <f xml:space="preserve">520/F14</f>
        <v>260</v>
      </c>
      <c r="H14" s="689">
        <f t="shared" si="1"/>
        <v>520</v>
      </c>
      <c r="I14" s="446"/>
      <c r="J14" s="52" t="s">
        <v>853</v>
      </c>
      <c r="K14" s="690" t="s">
        <v>846</v>
      </c>
    </row>
    <row r="15" customHeight="1" outlineLevel="2" spans="1:11">
      <c r="A15" s="62" t="s">
        <v>3038</v>
      </c>
      <c r="B15" s="685" t="s">
        <v>81</v>
      </c>
      <c r="C15" s="687" t="s">
        <v>5030</v>
      </c>
      <c r="D15" s="687" t="s">
        <v>5031</v>
      </c>
      <c r="E15" s="686" t="s">
        <v>345</v>
      </c>
      <c r="F15" s="688">
        <v>1</v>
      </c>
      <c r="G15" s="689">
        <v>2400</v>
      </c>
      <c r="H15" s="689">
        <f t="shared" si="1"/>
        <v>2400</v>
      </c>
      <c r="I15" s="446"/>
      <c r="J15" s="52" t="s">
        <v>853</v>
      </c>
      <c r="K15" s="690" t="s">
        <v>846</v>
      </c>
    </row>
    <row r="16" customHeight="1" outlineLevel="2" spans="1:11">
      <c r="A16" s="62" t="s">
        <v>3038</v>
      </c>
      <c r="B16" s="685" t="s">
        <v>81</v>
      </c>
      <c r="C16" s="686" t="s">
        <v>5032</v>
      </c>
      <c r="D16" s="687" t="s">
        <v>5033</v>
      </c>
      <c r="E16" s="686" t="s">
        <v>345</v>
      </c>
      <c r="F16" s="688">
        <v>1</v>
      </c>
      <c r="G16" s="689">
        <v>34500</v>
      </c>
      <c r="H16" s="689">
        <f t="shared" si="1"/>
        <v>34500</v>
      </c>
      <c r="I16" s="446"/>
      <c r="J16" s="52" t="s">
        <v>853</v>
      </c>
      <c r="K16" s="690" t="s">
        <v>846</v>
      </c>
    </row>
    <row r="17" customHeight="1" outlineLevel="2" spans="1:11">
      <c r="A17" s="62" t="s">
        <v>3038</v>
      </c>
      <c r="B17" s="685" t="s">
        <v>81</v>
      </c>
      <c r="C17" s="687" t="s">
        <v>5034</v>
      </c>
      <c r="D17" s="687" t="s">
        <v>5035</v>
      </c>
      <c r="E17" s="686" t="s">
        <v>345</v>
      </c>
      <c r="F17" s="688">
        <v>1</v>
      </c>
      <c r="G17" s="689">
        <v>7500</v>
      </c>
      <c r="H17" s="689">
        <f t="shared" si="1"/>
        <v>7500</v>
      </c>
      <c r="I17" s="446"/>
      <c r="J17" s="52" t="s">
        <v>853</v>
      </c>
      <c r="K17" s="690" t="s">
        <v>846</v>
      </c>
    </row>
    <row r="18" customHeight="1" outlineLevel="2" spans="1:11">
      <c r="A18" s="62" t="s">
        <v>3038</v>
      </c>
      <c r="B18" s="685" t="s">
        <v>860</v>
      </c>
      <c r="C18" s="691" t="s">
        <v>5036</v>
      </c>
      <c r="D18" s="692"/>
      <c r="E18" s="692"/>
      <c r="F18" s="693"/>
      <c r="G18" s="693"/>
      <c r="H18" s="689"/>
      <c r="I18" s="692"/>
      <c r="J18" s="52" t="s">
        <v>861</v>
      </c>
      <c r="K18" s="690" t="s">
        <v>846</v>
      </c>
    </row>
    <row r="19" customHeight="1" outlineLevel="2" spans="1:11">
      <c r="A19" s="62" t="s">
        <v>3038</v>
      </c>
      <c r="B19" s="685" t="s">
        <v>860</v>
      </c>
      <c r="C19" s="553" t="s">
        <v>3065</v>
      </c>
      <c r="D19" s="52" t="s">
        <v>5037</v>
      </c>
      <c r="E19" s="33" t="s">
        <v>5038</v>
      </c>
      <c r="F19" s="567">
        <v>10.46</v>
      </c>
      <c r="G19" s="694">
        <v>62500</v>
      </c>
      <c r="H19" s="689">
        <f t="shared" ref="H19:H24" si="2" xml:space="preserve">F19*G19</f>
        <v>653750</v>
      </c>
      <c r="I19" s="446"/>
      <c r="J19" s="52" t="s">
        <v>861</v>
      </c>
      <c r="K19" s="690" t="s">
        <v>846</v>
      </c>
    </row>
    <row r="20" customHeight="1" outlineLevel="2" spans="1:11">
      <c r="A20" s="62" t="s">
        <v>3038</v>
      </c>
      <c r="B20" s="685" t="s">
        <v>860</v>
      </c>
      <c r="C20" s="553" t="s">
        <v>5039</v>
      </c>
      <c r="D20" s="65" t="s">
        <v>5040</v>
      </c>
      <c r="E20" s="604" t="s">
        <v>186</v>
      </c>
      <c r="F20" s="172">
        <v>1</v>
      </c>
      <c r="G20" s="694">
        <v>22000</v>
      </c>
      <c r="H20" s="689">
        <f t="shared" si="2"/>
        <v>22000</v>
      </c>
      <c r="I20" s="446"/>
      <c r="J20" s="52" t="s">
        <v>861</v>
      </c>
      <c r="K20" s="690" t="s">
        <v>846</v>
      </c>
    </row>
    <row r="21" customHeight="1" outlineLevel="2" spans="1:11">
      <c r="A21" s="62" t="s">
        <v>3038</v>
      </c>
      <c r="B21" s="685" t="s">
        <v>860</v>
      </c>
      <c r="C21" s="555" t="s">
        <v>5041</v>
      </c>
      <c r="D21" s="65" t="s">
        <v>5042</v>
      </c>
      <c r="E21" s="604" t="s">
        <v>158</v>
      </c>
      <c r="F21" s="172">
        <v>1</v>
      </c>
      <c r="G21" s="694">
        <v>8500</v>
      </c>
      <c r="H21" s="689">
        <f t="shared" si="2"/>
        <v>8500</v>
      </c>
      <c r="I21" s="446"/>
      <c r="J21" s="52" t="s">
        <v>861</v>
      </c>
      <c r="K21" s="690" t="s">
        <v>846</v>
      </c>
    </row>
    <row r="22" customHeight="1" outlineLevel="2" spans="1:11">
      <c r="A22" s="62" t="s">
        <v>3038</v>
      </c>
      <c r="B22" s="685" t="s">
        <v>860</v>
      </c>
      <c r="C22" s="555" t="s">
        <v>5043</v>
      </c>
      <c r="D22" s="52" t="s">
        <v>5044</v>
      </c>
      <c r="E22" s="604" t="s">
        <v>345</v>
      </c>
      <c r="F22" s="172">
        <v>1</v>
      </c>
      <c r="G22" s="694">
        <v>6500</v>
      </c>
      <c r="H22" s="689">
        <f t="shared" si="2"/>
        <v>6500</v>
      </c>
      <c r="I22" s="446"/>
      <c r="J22" s="52" t="s">
        <v>861</v>
      </c>
      <c r="K22" s="690" t="s">
        <v>846</v>
      </c>
    </row>
    <row r="23" customHeight="1" outlineLevel="2" spans="1:11">
      <c r="A23" s="62" t="s">
        <v>3038</v>
      </c>
      <c r="B23" s="685" t="s">
        <v>860</v>
      </c>
      <c r="C23" s="555" t="s">
        <v>5045</v>
      </c>
      <c r="D23" s="52" t="s">
        <v>5046</v>
      </c>
      <c r="E23" s="604" t="s">
        <v>345</v>
      </c>
      <c r="F23" s="172">
        <v>2</v>
      </c>
      <c r="G23" s="694">
        <v>5299</v>
      </c>
      <c r="H23" s="689">
        <f t="shared" si="2"/>
        <v>10598</v>
      </c>
      <c r="I23" s="446"/>
      <c r="J23" s="52" t="s">
        <v>861</v>
      </c>
      <c r="K23" s="690" t="s">
        <v>846</v>
      </c>
    </row>
    <row r="24" customHeight="1" outlineLevel="2" spans="1:11">
      <c r="A24" s="62" t="s">
        <v>3038</v>
      </c>
      <c r="B24" s="685" t="s">
        <v>860</v>
      </c>
      <c r="C24" s="553" t="s">
        <v>5047</v>
      </c>
      <c r="D24" s="65" t="s">
        <v>5048</v>
      </c>
      <c r="E24" s="604" t="s">
        <v>3279</v>
      </c>
      <c r="F24" s="172">
        <v>1</v>
      </c>
      <c r="G24" s="694">
        <v>31890</v>
      </c>
      <c r="H24" s="689">
        <f t="shared" si="2"/>
        <v>31890</v>
      </c>
      <c r="I24" s="446"/>
      <c r="J24" s="52" t="s">
        <v>861</v>
      </c>
      <c r="K24" s="690" t="s">
        <v>846</v>
      </c>
    </row>
    <row r="25" customHeight="1" outlineLevel="2" spans="1:11">
      <c r="A25" s="62" t="s">
        <v>3038</v>
      </c>
      <c r="B25" s="685" t="s">
        <v>860</v>
      </c>
      <c r="C25" s="695" t="s">
        <v>5049</v>
      </c>
      <c r="D25" s="696"/>
      <c r="E25" s="696"/>
      <c r="F25" s="697"/>
      <c r="G25" s="694"/>
      <c r="H25" s="689"/>
      <c r="I25" s="698"/>
      <c r="J25" s="52" t="s">
        <v>861</v>
      </c>
      <c r="K25" s="690" t="s">
        <v>846</v>
      </c>
    </row>
    <row r="26" customHeight="1" outlineLevel="2" spans="1:11">
      <c r="A26" s="62" t="s">
        <v>3038</v>
      </c>
      <c r="B26" s="685" t="s">
        <v>860</v>
      </c>
      <c r="C26" s="208" t="s">
        <v>5050</v>
      </c>
      <c r="D26" s="173" t="s">
        <v>5051</v>
      </c>
      <c r="E26" s="74" t="s">
        <v>186</v>
      </c>
      <c r="F26" s="172">
        <v>1</v>
      </c>
      <c r="G26" s="694">
        <v>8592</v>
      </c>
      <c r="H26" s="689">
        <f xml:space="preserve">F26*G26</f>
        <v>8592</v>
      </c>
      <c r="I26" s="446"/>
      <c r="J26" s="52" t="s">
        <v>861</v>
      </c>
      <c r="K26" s="690" t="s">
        <v>846</v>
      </c>
    </row>
    <row r="27" customHeight="1" outlineLevel="2" spans="1:11">
      <c r="A27" s="62" t="s">
        <v>3038</v>
      </c>
      <c r="B27" s="685" t="s">
        <v>860</v>
      </c>
      <c r="C27" s="208" t="s">
        <v>5052</v>
      </c>
      <c r="D27" s="173" t="s">
        <v>5053</v>
      </c>
      <c r="E27" s="74" t="s">
        <v>345</v>
      </c>
      <c r="F27" s="172">
        <v>1</v>
      </c>
      <c r="G27" s="694">
        <v>8560</v>
      </c>
      <c r="H27" s="689">
        <f xml:space="preserve">F27*G27</f>
        <v>8560</v>
      </c>
      <c r="I27" s="446"/>
      <c r="J27" s="52" t="s">
        <v>861</v>
      </c>
      <c r="K27" s="690" t="s">
        <v>846</v>
      </c>
    </row>
    <row r="28" customHeight="1" outlineLevel="2" spans="1:11">
      <c r="A28" s="62" t="s">
        <v>3038</v>
      </c>
      <c r="B28" s="685" t="s">
        <v>860</v>
      </c>
      <c r="C28" s="208" t="s">
        <v>5054</v>
      </c>
      <c r="D28" s="173" t="s">
        <v>5055</v>
      </c>
      <c r="E28" s="74" t="s">
        <v>5056</v>
      </c>
      <c r="F28" s="172">
        <v>1</v>
      </c>
      <c r="G28" s="694">
        <v>8560</v>
      </c>
      <c r="H28" s="689">
        <f xml:space="preserve">F28*G28</f>
        <v>8560</v>
      </c>
      <c r="I28" s="446"/>
      <c r="J28" s="52" t="s">
        <v>861</v>
      </c>
      <c r="K28" s="690" t="s">
        <v>846</v>
      </c>
    </row>
    <row r="29" customHeight="1" outlineLevel="2" spans="1:11">
      <c r="A29" s="62" t="s">
        <v>3038</v>
      </c>
      <c r="B29" s="685" t="s">
        <v>860</v>
      </c>
      <c r="C29" s="208" t="s">
        <v>5057</v>
      </c>
      <c r="D29" s="173" t="s">
        <v>5058</v>
      </c>
      <c r="E29" s="74" t="s">
        <v>5059</v>
      </c>
      <c r="F29" s="172">
        <v>2</v>
      </c>
      <c r="G29" s="694">
        <v>2600</v>
      </c>
      <c r="H29" s="689">
        <f xml:space="preserve">F29*G29</f>
        <v>5200</v>
      </c>
      <c r="I29" s="446"/>
      <c r="J29" s="52" t="s">
        <v>861</v>
      </c>
      <c r="K29" s="690" t="s">
        <v>846</v>
      </c>
    </row>
    <row r="30" customHeight="1" outlineLevel="2" spans="1:11">
      <c r="A30" s="62" t="s">
        <v>3038</v>
      </c>
      <c r="B30" s="685" t="s">
        <v>860</v>
      </c>
      <c r="C30" s="208" t="s">
        <v>5060</v>
      </c>
      <c r="D30" s="173" t="s">
        <v>5061</v>
      </c>
      <c r="E30" s="74" t="s">
        <v>5062</v>
      </c>
      <c r="F30" s="172">
        <v>1</v>
      </c>
      <c r="G30" s="694">
        <v>5600</v>
      </c>
      <c r="H30" s="689">
        <f xml:space="preserve">F30*G30</f>
        <v>5600</v>
      </c>
      <c r="I30" s="446"/>
      <c r="J30" s="52" t="s">
        <v>861</v>
      </c>
      <c r="K30" s="690" t="s">
        <v>846</v>
      </c>
    </row>
    <row r="31" customHeight="1" outlineLevel="2" spans="1:11">
      <c r="A31" s="62" t="s">
        <v>3038</v>
      </c>
      <c r="B31" s="685" t="s">
        <v>860</v>
      </c>
      <c r="C31" s="699" t="s">
        <v>5063</v>
      </c>
      <c r="D31" s="696"/>
      <c r="E31" s="696"/>
      <c r="F31" s="697"/>
      <c r="G31" s="694"/>
      <c r="H31" s="689"/>
      <c r="I31" s="698"/>
      <c r="J31" s="52" t="s">
        <v>861</v>
      </c>
      <c r="K31" s="690" t="s">
        <v>846</v>
      </c>
    </row>
    <row r="32" customHeight="1" outlineLevel="2" spans="1:11">
      <c r="A32" s="62" t="s">
        <v>3038</v>
      </c>
      <c r="B32" s="685" t="s">
        <v>860</v>
      </c>
      <c r="C32" s="78" t="s">
        <v>5064</v>
      </c>
      <c r="D32" s="700" t="s">
        <v>5065</v>
      </c>
      <c r="E32" s="210" t="s">
        <v>5062</v>
      </c>
      <c r="F32" s="172">
        <v>2</v>
      </c>
      <c r="G32" s="694">
        <v>5476</v>
      </c>
      <c r="H32" s="689">
        <f xml:space="preserve">F32*G32</f>
        <v>10952</v>
      </c>
      <c r="I32" s="446"/>
      <c r="J32" s="52" t="s">
        <v>861</v>
      </c>
      <c r="K32" s="690" t="s">
        <v>846</v>
      </c>
    </row>
    <row r="33" customHeight="1" outlineLevel="2" spans="1:11">
      <c r="A33" s="62" t="s">
        <v>3038</v>
      </c>
      <c r="B33" s="685" t="s">
        <v>860</v>
      </c>
      <c r="C33" s="78" t="s">
        <v>5066</v>
      </c>
      <c r="D33" s="78" t="s">
        <v>5067</v>
      </c>
      <c r="E33" s="210" t="s">
        <v>5062</v>
      </c>
      <c r="F33" s="172">
        <v>4</v>
      </c>
      <c r="G33" s="694">
        <v>2600</v>
      </c>
      <c r="H33" s="689">
        <f xml:space="preserve">F33*G33</f>
        <v>10400</v>
      </c>
      <c r="I33" s="446"/>
      <c r="J33" s="52" t="s">
        <v>861</v>
      </c>
      <c r="K33" s="690" t="s">
        <v>846</v>
      </c>
    </row>
    <row r="34" customHeight="1" outlineLevel="2" spans="1:11">
      <c r="A34" s="62" t="s">
        <v>3038</v>
      </c>
      <c r="B34" s="685" t="s">
        <v>860</v>
      </c>
      <c r="C34" s="75" t="s">
        <v>5068</v>
      </c>
      <c r="D34" s="700" t="s">
        <v>5069</v>
      </c>
      <c r="E34" s="210" t="s">
        <v>345</v>
      </c>
      <c r="F34" s="172">
        <v>1</v>
      </c>
      <c r="G34" s="694">
        <v>10320</v>
      </c>
      <c r="H34" s="689">
        <f xml:space="preserve">F34*G34</f>
        <v>10320</v>
      </c>
      <c r="I34" s="446"/>
      <c r="J34" s="52" t="s">
        <v>861</v>
      </c>
      <c r="K34" s="690" t="s">
        <v>846</v>
      </c>
    </row>
    <row r="35" customHeight="1" outlineLevel="2" spans="1:11">
      <c r="A35" s="62" t="s">
        <v>3038</v>
      </c>
      <c r="B35" s="685" t="s">
        <v>860</v>
      </c>
      <c r="C35" s="75" t="s">
        <v>5070</v>
      </c>
      <c r="D35" s="700" t="s">
        <v>5071</v>
      </c>
      <c r="E35" s="210" t="s">
        <v>345</v>
      </c>
      <c r="F35" s="172">
        <v>1</v>
      </c>
      <c r="G35" s="694">
        <v>9520</v>
      </c>
      <c r="H35" s="689">
        <f xml:space="preserve">F35*G35</f>
        <v>9520</v>
      </c>
      <c r="I35" s="446"/>
      <c r="J35" s="52" t="s">
        <v>861</v>
      </c>
      <c r="K35" s="690" t="s">
        <v>846</v>
      </c>
    </row>
    <row r="36" customHeight="1" outlineLevel="2" spans="1:11">
      <c r="A36" s="62" t="s">
        <v>3038</v>
      </c>
      <c r="B36" s="685" t="s">
        <v>860</v>
      </c>
      <c r="C36" s="701" t="s">
        <v>5072</v>
      </c>
      <c r="D36" s="702" t="s">
        <v>5073</v>
      </c>
      <c r="E36" s="703" t="s">
        <v>345</v>
      </c>
      <c r="F36" s="704">
        <v>1</v>
      </c>
      <c r="G36" s="694">
        <v>20000</v>
      </c>
      <c r="H36" s="689">
        <f xml:space="preserve">F36*G36</f>
        <v>20000</v>
      </c>
      <c r="I36" s="446"/>
      <c r="J36" s="52" t="s">
        <v>861</v>
      </c>
      <c r="K36" s="690" t="s">
        <v>846</v>
      </c>
    </row>
    <row r="37" customHeight="1" outlineLevel="2" spans="1:11">
      <c r="A37" s="62" t="s">
        <v>3038</v>
      </c>
      <c r="B37" s="685" t="s">
        <v>860</v>
      </c>
      <c r="C37" s="699" t="s">
        <v>5074</v>
      </c>
      <c r="D37" s="696"/>
      <c r="E37" s="696"/>
      <c r="F37" s="697"/>
      <c r="G37" s="694"/>
      <c r="H37" s="689"/>
      <c r="I37" s="698"/>
      <c r="J37" s="52" t="s">
        <v>861</v>
      </c>
      <c r="K37" s="690" t="s">
        <v>846</v>
      </c>
    </row>
    <row r="38" customHeight="1" outlineLevel="2" spans="1:11">
      <c r="A38" s="62" t="s">
        <v>3038</v>
      </c>
      <c r="B38" s="685" t="s">
        <v>860</v>
      </c>
      <c r="C38" s="705" t="s">
        <v>5075</v>
      </c>
      <c r="D38" s="78" t="s">
        <v>5076</v>
      </c>
      <c r="E38" s="210" t="s">
        <v>345</v>
      </c>
      <c r="F38" s="172">
        <v>1</v>
      </c>
      <c r="G38" s="694">
        <v>20000</v>
      </c>
      <c r="H38" s="689">
        <f xml:space="preserve">F38*G38</f>
        <v>20000</v>
      </c>
      <c r="I38" s="446"/>
      <c r="J38" s="52" t="s">
        <v>861</v>
      </c>
      <c r="K38" s="690" t="s">
        <v>846</v>
      </c>
    </row>
    <row r="39" customHeight="1" outlineLevel="2" spans="1:11">
      <c r="A39" s="62" t="s">
        <v>3038</v>
      </c>
      <c r="B39" s="685" t="s">
        <v>860</v>
      </c>
      <c r="C39" s="705" t="s">
        <v>5077</v>
      </c>
      <c r="D39" s="78" t="s">
        <v>5078</v>
      </c>
      <c r="E39" s="210" t="s">
        <v>186</v>
      </c>
      <c r="F39" s="172">
        <v>1</v>
      </c>
      <c r="G39" s="694">
        <v>28000</v>
      </c>
      <c r="H39" s="689">
        <f xml:space="preserve">F39*G39</f>
        <v>28000</v>
      </c>
      <c r="I39" s="446"/>
      <c r="J39" s="52" t="s">
        <v>861</v>
      </c>
      <c r="K39" s="690" t="s">
        <v>846</v>
      </c>
    </row>
    <row r="40" customHeight="1" outlineLevel="2" spans="1:11">
      <c r="A40" s="62" t="s">
        <v>3038</v>
      </c>
      <c r="B40" s="685" t="s">
        <v>860</v>
      </c>
      <c r="C40" s="706" t="s">
        <v>5079</v>
      </c>
      <c r="D40" s="707" t="s">
        <v>5080</v>
      </c>
      <c r="E40" s="708" t="s">
        <v>345</v>
      </c>
      <c r="F40" s="709">
        <v>2</v>
      </c>
      <c r="G40" s="694">
        <v>15000</v>
      </c>
      <c r="H40" s="689">
        <f xml:space="preserve">F40*G40</f>
        <v>30000</v>
      </c>
      <c r="I40" s="446"/>
      <c r="J40" s="52" t="s">
        <v>861</v>
      </c>
      <c r="K40" s="690" t="s">
        <v>846</v>
      </c>
    </row>
    <row r="41" customHeight="1" outlineLevel="2" spans="1:11">
      <c r="A41" s="62" t="s">
        <v>3038</v>
      </c>
      <c r="B41" s="685" t="s">
        <v>860</v>
      </c>
      <c r="C41" s="699" t="s">
        <v>5081</v>
      </c>
      <c r="D41" s="696"/>
      <c r="E41" s="696"/>
      <c r="F41" s="697"/>
      <c r="G41" s="694"/>
      <c r="H41" s="689"/>
      <c r="I41" s="698"/>
      <c r="J41" s="52" t="s">
        <v>861</v>
      </c>
      <c r="K41" s="690" t="s">
        <v>846</v>
      </c>
    </row>
    <row r="42" customHeight="1" outlineLevel="2" spans="1:11">
      <c r="A42" s="62" t="s">
        <v>3038</v>
      </c>
      <c r="B42" s="685" t="s">
        <v>860</v>
      </c>
      <c r="C42" s="52" t="s">
        <v>5082</v>
      </c>
      <c r="D42" s="710" t="s">
        <v>5083</v>
      </c>
      <c r="E42" s="74" t="s">
        <v>345</v>
      </c>
      <c r="F42" s="64">
        <v>1</v>
      </c>
      <c r="G42" s="694">
        <v>26000</v>
      </c>
      <c r="H42" s="689">
        <f t="shared" ref="H42:H59" si="3" xml:space="preserve">F42*G42</f>
        <v>26000</v>
      </c>
      <c r="I42" s="446"/>
      <c r="J42" s="52" t="s">
        <v>861</v>
      </c>
      <c r="K42" s="690" t="s">
        <v>846</v>
      </c>
    </row>
    <row r="43" customHeight="1" outlineLevel="2" spans="1:11">
      <c r="A43" s="62" t="s">
        <v>3038</v>
      </c>
      <c r="B43" s="685" t="s">
        <v>860</v>
      </c>
      <c r="C43" s="65" t="s">
        <v>5084</v>
      </c>
      <c r="D43" s="710" t="s">
        <v>5085</v>
      </c>
      <c r="E43" s="74" t="s">
        <v>345</v>
      </c>
      <c r="F43" s="64">
        <v>1</v>
      </c>
      <c r="G43" s="694">
        <v>5200</v>
      </c>
      <c r="H43" s="689">
        <f t="shared" si="3"/>
        <v>5200</v>
      </c>
      <c r="I43" s="446"/>
      <c r="J43" s="52" t="s">
        <v>861</v>
      </c>
      <c r="K43" s="690" t="s">
        <v>846</v>
      </c>
    </row>
    <row r="44" customHeight="1" outlineLevel="2" spans="1:11">
      <c r="A44" s="62" t="s">
        <v>3038</v>
      </c>
      <c r="B44" s="685" t="s">
        <v>860</v>
      </c>
      <c r="C44" s="65" t="s">
        <v>5086</v>
      </c>
      <c r="D44" s="710" t="s">
        <v>5087</v>
      </c>
      <c r="E44" s="74" t="s">
        <v>345</v>
      </c>
      <c r="F44" s="64">
        <v>1</v>
      </c>
      <c r="G44" s="694">
        <v>3200</v>
      </c>
      <c r="H44" s="689">
        <f t="shared" si="3"/>
        <v>3200</v>
      </c>
      <c r="I44" s="446"/>
      <c r="J44" s="52" t="s">
        <v>861</v>
      </c>
      <c r="K44" s="690" t="s">
        <v>846</v>
      </c>
    </row>
    <row r="45" customHeight="1" outlineLevel="2" spans="1:11">
      <c r="A45" s="62" t="s">
        <v>3038</v>
      </c>
      <c r="B45" s="685" t="s">
        <v>860</v>
      </c>
      <c r="C45" s="52" t="s">
        <v>5088</v>
      </c>
      <c r="D45" s="65" t="s">
        <v>5089</v>
      </c>
      <c r="E45" s="74" t="s">
        <v>345</v>
      </c>
      <c r="F45" s="64">
        <v>1</v>
      </c>
      <c r="G45" s="694">
        <v>11200</v>
      </c>
      <c r="H45" s="689">
        <f t="shared" si="3"/>
        <v>11200</v>
      </c>
      <c r="I45" s="446"/>
      <c r="J45" s="52" t="s">
        <v>861</v>
      </c>
      <c r="K45" s="690" t="s">
        <v>846</v>
      </c>
    </row>
    <row r="46" customHeight="1" outlineLevel="2" spans="1:11">
      <c r="A46" s="62" t="s">
        <v>3038</v>
      </c>
      <c r="B46" s="685" t="s">
        <v>860</v>
      </c>
      <c r="C46" s="711" t="s">
        <v>5090</v>
      </c>
      <c r="D46" s="712" t="s">
        <v>5091</v>
      </c>
      <c r="E46" s="74" t="s">
        <v>345</v>
      </c>
      <c r="F46" s="64">
        <v>1</v>
      </c>
      <c r="G46" s="694">
        <v>2600</v>
      </c>
      <c r="H46" s="689">
        <f t="shared" si="3"/>
        <v>2600</v>
      </c>
      <c r="I46" s="446"/>
      <c r="J46" s="52" t="s">
        <v>861</v>
      </c>
      <c r="K46" s="690" t="s">
        <v>846</v>
      </c>
    </row>
    <row r="47" customHeight="1" outlineLevel="2" spans="1:11">
      <c r="A47" s="62" t="s">
        <v>3038</v>
      </c>
      <c r="B47" s="685" t="s">
        <v>860</v>
      </c>
      <c r="C47" s="208" t="s">
        <v>5092</v>
      </c>
      <c r="D47" s="173" t="s">
        <v>5093</v>
      </c>
      <c r="E47" s="74" t="s">
        <v>345</v>
      </c>
      <c r="F47" s="64">
        <v>1</v>
      </c>
      <c r="G47" s="694">
        <v>2360</v>
      </c>
      <c r="H47" s="689">
        <f t="shared" si="3"/>
        <v>2360</v>
      </c>
      <c r="I47" s="446"/>
      <c r="J47" s="52" t="s">
        <v>861</v>
      </c>
      <c r="K47" s="690" t="s">
        <v>846</v>
      </c>
    </row>
    <row r="48" customHeight="1" outlineLevel="2" spans="1:11">
      <c r="A48" s="62" t="s">
        <v>3038</v>
      </c>
      <c r="B48" s="685" t="s">
        <v>860</v>
      </c>
      <c r="C48" s="555" t="s">
        <v>5094</v>
      </c>
      <c r="D48" s="52" t="s">
        <v>5095</v>
      </c>
      <c r="E48" s="74" t="s">
        <v>345</v>
      </c>
      <c r="F48" s="64">
        <v>4</v>
      </c>
      <c r="G48" s="694">
        <v>360</v>
      </c>
      <c r="H48" s="689">
        <f t="shared" si="3"/>
        <v>1440</v>
      </c>
      <c r="I48" s="446"/>
      <c r="J48" s="52" t="s">
        <v>861</v>
      </c>
      <c r="K48" s="690" t="s">
        <v>846</v>
      </c>
    </row>
    <row r="49" customHeight="1" outlineLevel="2" spans="1:11">
      <c r="A49" s="62" t="s">
        <v>3038</v>
      </c>
      <c r="B49" s="685" t="s">
        <v>860</v>
      </c>
      <c r="C49" s="713" t="s">
        <v>5096</v>
      </c>
      <c r="D49" s="52" t="s">
        <v>5097</v>
      </c>
      <c r="E49" s="65" t="s">
        <v>229</v>
      </c>
      <c r="F49" s="64">
        <v>1</v>
      </c>
      <c r="G49" s="694">
        <v>520</v>
      </c>
      <c r="H49" s="689">
        <f t="shared" si="3"/>
        <v>520</v>
      </c>
      <c r="I49" s="446"/>
      <c r="J49" s="52" t="s">
        <v>861</v>
      </c>
      <c r="K49" s="690" t="s">
        <v>846</v>
      </c>
    </row>
    <row r="50" customHeight="1" outlineLevel="2" spans="1:11">
      <c r="A50" s="62" t="s">
        <v>3038</v>
      </c>
      <c r="B50" s="685" t="s">
        <v>860</v>
      </c>
      <c r="C50" s="713" t="s">
        <v>5098</v>
      </c>
      <c r="D50" s="52" t="s">
        <v>5099</v>
      </c>
      <c r="E50" s="65" t="s">
        <v>229</v>
      </c>
      <c r="F50" s="64">
        <v>3</v>
      </c>
      <c r="G50" s="694">
        <v>490</v>
      </c>
      <c r="H50" s="689">
        <f t="shared" si="3"/>
        <v>1470</v>
      </c>
      <c r="I50" s="446"/>
      <c r="J50" s="52" t="s">
        <v>861</v>
      </c>
      <c r="K50" s="690" t="s">
        <v>846</v>
      </c>
    </row>
    <row r="51" customHeight="1" outlineLevel="2" spans="1:11">
      <c r="A51" s="62" t="s">
        <v>3038</v>
      </c>
      <c r="B51" s="685" t="s">
        <v>860</v>
      </c>
      <c r="C51" s="714" t="s">
        <v>5100</v>
      </c>
      <c r="D51" s="52" t="s">
        <v>5101</v>
      </c>
      <c r="E51" s="74" t="s">
        <v>229</v>
      </c>
      <c r="F51" s="64">
        <v>3</v>
      </c>
      <c r="G51" s="694">
        <v>460</v>
      </c>
      <c r="H51" s="689">
        <f t="shared" si="3"/>
        <v>1380</v>
      </c>
      <c r="I51" s="446"/>
      <c r="J51" s="52" t="s">
        <v>861</v>
      </c>
      <c r="K51" s="690" t="s">
        <v>846</v>
      </c>
    </row>
    <row r="52" customHeight="1" outlineLevel="2" spans="1:11">
      <c r="A52" s="62" t="s">
        <v>3038</v>
      </c>
      <c r="B52" s="685" t="s">
        <v>860</v>
      </c>
      <c r="C52" s="713" t="s">
        <v>5102</v>
      </c>
      <c r="D52" s="52" t="s">
        <v>5103</v>
      </c>
      <c r="E52" s="65" t="s">
        <v>229</v>
      </c>
      <c r="F52" s="64">
        <v>1</v>
      </c>
      <c r="G52" s="694">
        <v>750</v>
      </c>
      <c r="H52" s="689">
        <f t="shared" si="3"/>
        <v>750</v>
      </c>
      <c r="I52" s="446"/>
      <c r="J52" s="52" t="s">
        <v>861</v>
      </c>
      <c r="K52" s="690" t="s">
        <v>846</v>
      </c>
    </row>
    <row r="53" customHeight="1" outlineLevel="2" spans="1:11">
      <c r="A53" s="62" t="s">
        <v>3038</v>
      </c>
      <c r="B53" s="685" t="s">
        <v>860</v>
      </c>
      <c r="C53" s="65" t="s">
        <v>5104</v>
      </c>
      <c r="D53" s="65" t="s">
        <v>5105</v>
      </c>
      <c r="E53" s="65" t="s">
        <v>345</v>
      </c>
      <c r="F53" s="172">
        <v>3</v>
      </c>
      <c r="G53" s="694">
        <v>960</v>
      </c>
      <c r="H53" s="689">
        <f t="shared" si="3"/>
        <v>2880</v>
      </c>
      <c r="I53" s="445"/>
      <c r="J53" s="52" t="s">
        <v>861</v>
      </c>
      <c r="K53" s="690" t="s">
        <v>846</v>
      </c>
    </row>
    <row r="54" customHeight="1" outlineLevel="2" spans="1:11">
      <c r="A54" s="62" t="s">
        <v>3038</v>
      </c>
      <c r="B54" s="685" t="s">
        <v>860</v>
      </c>
      <c r="C54" s="65" t="s">
        <v>5104</v>
      </c>
      <c r="D54" s="65" t="s">
        <v>5106</v>
      </c>
      <c r="E54" s="65" t="s">
        <v>345</v>
      </c>
      <c r="F54" s="172">
        <v>1</v>
      </c>
      <c r="G54" s="694">
        <v>1800</v>
      </c>
      <c r="H54" s="689">
        <f t="shared" si="3"/>
        <v>1800</v>
      </c>
      <c r="I54" s="445"/>
      <c r="J54" s="52" t="s">
        <v>861</v>
      </c>
      <c r="K54" s="690" t="s">
        <v>846</v>
      </c>
    </row>
    <row r="55" customHeight="1" outlineLevel="2" spans="1:11">
      <c r="A55" s="62" t="s">
        <v>3038</v>
      </c>
      <c r="B55" s="685" t="s">
        <v>860</v>
      </c>
      <c r="C55" s="65" t="s">
        <v>5107</v>
      </c>
      <c r="D55" s="65" t="s">
        <v>5108</v>
      </c>
      <c r="E55" s="65" t="s">
        <v>345</v>
      </c>
      <c r="F55" s="172">
        <v>1</v>
      </c>
      <c r="G55" s="694">
        <v>600</v>
      </c>
      <c r="H55" s="689">
        <f t="shared" si="3"/>
        <v>600</v>
      </c>
      <c r="I55" s="445"/>
      <c r="J55" s="52" t="s">
        <v>861</v>
      </c>
      <c r="K55" s="690" t="s">
        <v>846</v>
      </c>
    </row>
    <row r="56" customHeight="1" outlineLevel="2" spans="1:11">
      <c r="A56" s="62" t="s">
        <v>3038</v>
      </c>
      <c r="B56" s="685" t="s">
        <v>860</v>
      </c>
      <c r="C56" s="65" t="s">
        <v>5109</v>
      </c>
      <c r="D56" s="52" t="s">
        <v>5110</v>
      </c>
      <c r="E56" s="65" t="s">
        <v>345</v>
      </c>
      <c r="F56" s="172">
        <v>2</v>
      </c>
      <c r="G56" s="694">
        <v>600</v>
      </c>
      <c r="H56" s="689">
        <f t="shared" si="3"/>
        <v>1200</v>
      </c>
      <c r="I56" s="445"/>
      <c r="J56" s="52" t="s">
        <v>861</v>
      </c>
      <c r="K56" s="690" t="s">
        <v>846</v>
      </c>
    </row>
    <row r="57" customHeight="1" outlineLevel="2" spans="1:11">
      <c r="A57" s="62" t="s">
        <v>3038</v>
      </c>
      <c r="B57" s="685" t="s">
        <v>860</v>
      </c>
      <c r="C57" s="65" t="s">
        <v>5109</v>
      </c>
      <c r="D57" s="52" t="s">
        <v>5111</v>
      </c>
      <c r="E57" s="65" t="s">
        <v>345</v>
      </c>
      <c r="F57" s="172">
        <v>2</v>
      </c>
      <c r="G57" s="694">
        <v>220</v>
      </c>
      <c r="H57" s="689">
        <f t="shared" si="3"/>
        <v>440</v>
      </c>
      <c r="I57" s="445"/>
      <c r="J57" s="52" t="s">
        <v>861</v>
      </c>
      <c r="K57" s="690" t="s">
        <v>846</v>
      </c>
    </row>
    <row r="58" customHeight="1" outlineLevel="2" spans="1:11">
      <c r="A58" s="62" t="s">
        <v>3038</v>
      </c>
      <c r="B58" s="685" t="s">
        <v>860</v>
      </c>
      <c r="C58" s="52" t="s">
        <v>5112</v>
      </c>
      <c r="D58" s="65" t="s">
        <v>5113</v>
      </c>
      <c r="E58" s="65" t="s">
        <v>345</v>
      </c>
      <c r="F58" s="64">
        <v>1</v>
      </c>
      <c r="G58" s="694">
        <v>2025</v>
      </c>
      <c r="H58" s="689">
        <f t="shared" si="3"/>
        <v>2025</v>
      </c>
      <c r="I58" s="445"/>
      <c r="J58" s="52" t="s">
        <v>861</v>
      </c>
      <c r="K58" s="690" t="s">
        <v>846</v>
      </c>
    </row>
    <row r="59" customHeight="1" outlineLevel="2" spans="1:11">
      <c r="A59" s="62" t="s">
        <v>3038</v>
      </c>
      <c r="B59" s="685" t="s">
        <v>860</v>
      </c>
      <c r="C59" s="52" t="s">
        <v>5114</v>
      </c>
      <c r="D59" s="52" t="s">
        <v>5115</v>
      </c>
      <c r="E59" s="65" t="s">
        <v>345</v>
      </c>
      <c r="F59" s="64">
        <v>1</v>
      </c>
      <c r="G59" s="694">
        <v>830</v>
      </c>
      <c r="H59" s="689">
        <f t="shared" si="3"/>
        <v>830</v>
      </c>
      <c r="I59" s="445"/>
      <c r="J59" s="52" t="s">
        <v>861</v>
      </c>
      <c r="K59" s="690" t="s">
        <v>846</v>
      </c>
    </row>
    <row r="60" customHeight="1" outlineLevel="1" spans="1:11">
      <c r="A60" s="62" t="s">
        <v>3071</v>
      </c>
      <c r="B60" s="445" t="s">
        <v>3071</v>
      </c>
      <c r="C60" s="445" t="s">
        <v>3071</v>
      </c>
      <c r="D60" s="446"/>
      <c r="E60" s="33"/>
      <c r="F60" s="605"/>
      <c r="G60" s="605"/>
      <c r="H60" s="689"/>
      <c r="I60" s="446"/>
      <c r="J60" s="62"/>
      <c r="K60" s="226"/>
    </row>
    <row r="61" customHeight="1" outlineLevel="2" spans="1:11">
      <c r="A61" s="62" t="s">
        <v>3071</v>
      </c>
      <c r="B61" s="685" t="s">
        <v>919</v>
      </c>
      <c r="C61" s="686" t="s">
        <v>5024</v>
      </c>
      <c r="D61" s="687" t="s">
        <v>5025</v>
      </c>
      <c r="E61" s="686" t="s">
        <v>345</v>
      </c>
      <c r="F61" s="688">
        <v>1</v>
      </c>
      <c r="G61" s="715">
        <v>16000</v>
      </c>
      <c r="H61" s="689">
        <f t="shared" ref="H61:H66" si="4" xml:space="preserve">F61*G61</f>
        <v>16000</v>
      </c>
      <c r="I61" s="446"/>
      <c r="J61" s="52" t="s">
        <v>920</v>
      </c>
      <c r="K61" s="690" t="s">
        <v>902</v>
      </c>
    </row>
    <row r="62" customHeight="1" outlineLevel="2" spans="1:11">
      <c r="A62" s="62" t="s">
        <v>3071</v>
      </c>
      <c r="B62" s="685" t="s">
        <v>919</v>
      </c>
      <c r="C62" s="686" t="s">
        <v>5026</v>
      </c>
      <c r="D62" s="687" t="s">
        <v>5027</v>
      </c>
      <c r="E62" s="686" t="s">
        <v>345</v>
      </c>
      <c r="F62" s="688">
        <v>1</v>
      </c>
      <c r="G62" s="715">
        <v>900</v>
      </c>
      <c r="H62" s="689">
        <f t="shared" si="4"/>
        <v>900</v>
      </c>
      <c r="I62" s="446"/>
      <c r="J62" s="52" t="s">
        <v>920</v>
      </c>
      <c r="K62" s="690" t="s">
        <v>902</v>
      </c>
    </row>
    <row r="63" customHeight="1" outlineLevel="2" spans="1:11">
      <c r="A63" s="62" t="s">
        <v>3071</v>
      </c>
      <c r="B63" s="685" t="s">
        <v>919</v>
      </c>
      <c r="C63" s="686" t="s">
        <v>5028</v>
      </c>
      <c r="D63" s="687" t="s">
        <v>5029</v>
      </c>
      <c r="E63" s="686" t="s">
        <v>345</v>
      </c>
      <c r="F63" s="688">
        <v>2</v>
      </c>
      <c r="G63" s="715">
        <v>260</v>
      </c>
      <c r="H63" s="689">
        <f t="shared" si="4"/>
        <v>520</v>
      </c>
      <c r="I63" s="446"/>
      <c r="J63" s="52" t="s">
        <v>920</v>
      </c>
      <c r="K63" s="690" t="s">
        <v>902</v>
      </c>
    </row>
    <row r="64" customHeight="1" outlineLevel="2" spans="1:11">
      <c r="A64" s="62" t="s">
        <v>3071</v>
      </c>
      <c r="B64" s="685" t="s">
        <v>919</v>
      </c>
      <c r="C64" s="687" t="s">
        <v>5030</v>
      </c>
      <c r="D64" s="687" t="s">
        <v>5031</v>
      </c>
      <c r="E64" s="686" t="s">
        <v>345</v>
      </c>
      <c r="F64" s="688">
        <v>1</v>
      </c>
      <c r="G64" s="715">
        <v>2400</v>
      </c>
      <c r="H64" s="689">
        <f t="shared" si="4"/>
        <v>2400</v>
      </c>
      <c r="I64" s="446"/>
      <c r="J64" s="52" t="s">
        <v>920</v>
      </c>
      <c r="K64" s="690" t="s">
        <v>902</v>
      </c>
    </row>
    <row r="65" customHeight="1" outlineLevel="2" spans="1:11">
      <c r="A65" s="62" t="s">
        <v>3071</v>
      </c>
      <c r="B65" s="685" t="s">
        <v>919</v>
      </c>
      <c r="C65" s="686" t="s">
        <v>5032</v>
      </c>
      <c r="D65" s="687" t="s">
        <v>5033</v>
      </c>
      <c r="E65" s="686" t="s">
        <v>345</v>
      </c>
      <c r="F65" s="688">
        <v>1</v>
      </c>
      <c r="G65" s="715">
        <v>34500</v>
      </c>
      <c r="H65" s="689">
        <f t="shared" si="4"/>
        <v>34500</v>
      </c>
      <c r="I65" s="446"/>
      <c r="J65" s="52" t="s">
        <v>920</v>
      </c>
      <c r="K65" s="690" t="s">
        <v>902</v>
      </c>
    </row>
    <row r="66" customHeight="1" outlineLevel="2" spans="1:11">
      <c r="A66" s="62" t="s">
        <v>3071</v>
      </c>
      <c r="B66" s="685" t="s">
        <v>919</v>
      </c>
      <c r="C66" s="687" t="s">
        <v>5034</v>
      </c>
      <c r="D66" s="687" t="s">
        <v>5035</v>
      </c>
      <c r="E66" s="686" t="s">
        <v>345</v>
      </c>
      <c r="F66" s="688">
        <v>1</v>
      </c>
      <c r="G66" s="715">
        <v>7500</v>
      </c>
      <c r="H66" s="689">
        <f t="shared" si="4"/>
        <v>7500</v>
      </c>
      <c r="I66" s="446"/>
      <c r="J66" s="52" t="s">
        <v>920</v>
      </c>
      <c r="K66" s="690" t="s">
        <v>902</v>
      </c>
    </row>
    <row r="67" customHeight="1" outlineLevel="1" spans="1:11">
      <c r="A67" s="62" t="s">
        <v>3084</v>
      </c>
      <c r="B67" s="445" t="s">
        <v>3084</v>
      </c>
      <c r="C67" s="445" t="s">
        <v>3084</v>
      </c>
      <c r="D67" s="446"/>
      <c r="E67" s="33"/>
      <c r="F67" s="605"/>
      <c r="G67" s="605"/>
      <c r="H67" s="689"/>
      <c r="I67" s="446"/>
      <c r="J67" s="62"/>
      <c r="K67" s="226"/>
    </row>
    <row r="68" customHeight="1" outlineLevel="2" spans="1:11">
      <c r="A68" s="62" t="s">
        <v>3084</v>
      </c>
      <c r="B68" s="685" t="s">
        <v>1520</v>
      </c>
      <c r="C68" s="686" t="s">
        <v>5024</v>
      </c>
      <c r="D68" s="687" t="s">
        <v>5025</v>
      </c>
      <c r="E68" s="686" t="s">
        <v>345</v>
      </c>
      <c r="F68" s="688">
        <v>1</v>
      </c>
      <c r="G68" s="715">
        <v>16000</v>
      </c>
      <c r="H68" s="689">
        <f t="shared" ref="H68:H79" si="5" xml:space="preserve">F68*G68</f>
        <v>16000</v>
      </c>
      <c r="I68" s="446"/>
      <c r="J68" s="52" t="s">
        <v>1001</v>
      </c>
      <c r="K68" s="690" t="s">
        <v>81</v>
      </c>
    </row>
    <row r="69" customHeight="1" outlineLevel="2" spans="1:11">
      <c r="A69" s="62" t="s">
        <v>3084</v>
      </c>
      <c r="B69" s="685" t="s">
        <v>1520</v>
      </c>
      <c r="C69" s="686" t="s">
        <v>5026</v>
      </c>
      <c r="D69" s="687" t="s">
        <v>5027</v>
      </c>
      <c r="E69" s="686" t="s">
        <v>345</v>
      </c>
      <c r="F69" s="688">
        <v>1</v>
      </c>
      <c r="G69" s="715">
        <v>900</v>
      </c>
      <c r="H69" s="689">
        <f t="shared" si="5"/>
        <v>900</v>
      </c>
      <c r="I69" s="446"/>
      <c r="J69" s="52" t="s">
        <v>1001</v>
      </c>
      <c r="K69" s="690" t="s">
        <v>81</v>
      </c>
    </row>
    <row r="70" customHeight="1" outlineLevel="2" spans="1:11">
      <c r="A70" s="62" t="s">
        <v>3084</v>
      </c>
      <c r="B70" s="685" t="s">
        <v>1520</v>
      </c>
      <c r="C70" s="686" t="s">
        <v>5028</v>
      </c>
      <c r="D70" s="687" t="s">
        <v>5029</v>
      </c>
      <c r="E70" s="686" t="s">
        <v>345</v>
      </c>
      <c r="F70" s="688">
        <v>2</v>
      </c>
      <c r="G70" s="715">
        <v>260</v>
      </c>
      <c r="H70" s="689">
        <f t="shared" si="5"/>
        <v>520</v>
      </c>
      <c r="I70" s="446"/>
      <c r="J70" s="52" t="s">
        <v>1001</v>
      </c>
      <c r="K70" s="690" t="s">
        <v>81</v>
      </c>
    </row>
    <row r="71" customHeight="1" outlineLevel="2" spans="1:11">
      <c r="A71" s="62" t="s">
        <v>3084</v>
      </c>
      <c r="B71" s="685" t="s">
        <v>1520</v>
      </c>
      <c r="C71" s="687" t="s">
        <v>5030</v>
      </c>
      <c r="D71" s="687" t="s">
        <v>5031</v>
      </c>
      <c r="E71" s="686" t="s">
        <v>345</v>
      </c>
      <c r="F71" s="688">
        <v>1</v>
      </c>
      <c r="G71" s="715">
        <v>2400</v>
      </c>
      <c r="H71" s="689">
        <f t="shared" si="5"/>
        <v>2400</v>
      </c>
      <c r="I71" s="446"/>
      <c r="J71" s="52" t="s">
        <v>1001</v>
      </c>
      <c r="K71" s="690" t="s">
        <v>81</v>
      </c>
    </row>
    <row r="72" customHeight="1" outlineLevel="2" spans="1:11">
      <c r="A72" s="62" t="s">
        <v>3084</v>
      </c>
      <c r="B72" s="685" t="s">
        <v>1520</v>
      </c>
      <c r="C72" s="686" t="s">
        <v>5032</v>
      </c>
      <c r="D72" s="687" t="s">
        <v>5033</v>
      </c>
      <c r="E72" s="686" t="s">
        <v>345</v>
      </c>
      <c r="F72" s="688">
        <v>1</v>
      </c>
      <c r="G72" s="715">
        <v>34500</v>
      </c>
      <c r="H72" s="689">
        <f t="shared" si="5"/>
        <v>34500</v>
      </c>
      <c r="I72" s="446"/>
      <c r="J72" s="52" t="s">
        <v>1001</v>
      </c>
      <c r="K72" s="690" t="s">
        <v>81</v>
      </c>
    </row>
    <row r="73" customHeight="1" outlineLevel="2" spans="1:11">
      <c r="A73" s="62" t="s">
        <v>3084</v>
      </c>
      <c r="B73" s="685" t="s">
        <v>1520</v>
      </c>
      <c r="C73" s="687" t="s">
        <v>5034</v>
      </c>
      <c r="D73" s="687" t="s">
        <v>5035</v>
      </c>
      <c r="E73" s="686" t="s">
        <v>345</v>
      </c>
      <c r="F73" s="688">
        <v>1</v>
      </c>
      <c r="G73" s="715">
        <v>7500</v>
      </c>
      <c r="H73" s="689">
        <f t="shared" si="5"/>
        <v>7500</v>
      </c>
      <c r="I73" s="446"/>
      <c r="J73" s="52" t="s">
        <v>1001</v>
      </c>
      <c r="K73" s="690" t="s">
        <v>81</v>
      </c>
    </row>
    <row r="74" customHeight="1" outlineLevel="2" spans="1:11">
      <c r="A74" s="62" t="s">
        <v>3084</v>
      </c>
      <c r="B74" s="685" t="s">
        <v>1522</v>
      </c>
      <c r="C74" s="686" t="s">
        <v>5024</v>
      </c>
      <c r="D74" s="687" t="s">
        <v>5025</v>
      </c>
      <c r="E74" s="686" t="s">
        <v>345</v>
      </c>
      <c r="F74" s="688">
        <v>1</v>
      </c>
      <c r="G74" s="715">
        <v>16000</v>
      </c>
      <c r="H74" s="689">
        <f t="shared" si="5"/>
        <v>16000</v>
      </c>
      <c r="I74" s="446"/>
      <c r="J74" s="52" t="s">
        <v>1054</v>
      </c>
      <c r="K74" s="690" t="s">
        <v>81</v>
      </c>
    </row>
    <row r="75" customHeight="1" outlineLevel="2" spans="1:11">
      <c r="A75" s="62" t="s">
        <v>3084</v>
      </c>
      <c r="B75" s="685" t="s">
        <v>1522</v>
      </c>
      <c r="C75" s="686" t="s">
        <v>5026</v>
      </c>
      <c r="D75" s="687" t="s">
        <v>5027</v>
      </c>
      <c r="E75" s="686" t="s">
        <v>345</v>
      </c>
      <c r="F75" s="688">
        <v>1</v>
      </c>
      <c r="G75" s="715">
        <v>900</v>
      </c>
      <c r="H75" s="689">
        <f t="shared" si="5"/>
        <v>900</v>
      </c>
      <c r="I75" s="446"/>
      <c r="J75" s="52" t="s">
        <v>1054</v>
      </c>
      <c r="K75" s="690" t="s">
        <v>81</v>
      </c>
    </row>
    <row r="76" customHeight="1" outlineLevel="2" spans="1:11">
      <c r="A76" s="62" t="s">
        <v>3084</v>
      </c>
      <c r="B76" s="685" t="s">
        <v>1522</v>
      </c>
      <c r="C76" s="686" t="s">
        <v>5028</v>
      </c>
      <c r="D76" s="687" t="s">
        <v>5029</v>
      </c>
      <c r="E76" s="686" t="s">
        <v>345</v>
      </c>
      <c r="F76" s="688">
        <v>2</v>
      </c>
      <c r="G76" s="715">
        <v>260</v>
      </c>
      <c r="H76" s="689">
        <f t="shared" si="5"/>
        <v>520</v>
      </c>
      <c r="I76" s="446"/>
      <c r="J76" s="52" t="s">
        <v>1054</v>
      </c>
      <c r="K76" s="690" t="s">
        <v>81</v>
      </c>
    </row>
    <row r="77" s="679" customFormat="1" customHeight="1" outlineLevel="2" spans="1:11">
      <c r="A77" s="62" t="s">
        <v>3084</v>
      </c>
      <c r="B77" s="685" t="s">
        <v>1522</v>
      </c>
      <c r="C77" s="687" t="s">
        <v>5030</v>
      </c>
      <c r="D77" s="687" t="s">
        <v>5031</v>
      </c>
      <c r="E77" s="686" t="s">
        <v>345</v>
      </c>
      <c r="F77" s="688">
        <v>1</v>
      </c>
      <c r="G77" s="715">
        <v>2400</v>
      </c>
      <c r="H77" s="689">
        <f t="shared" si="5"/>
        <v>2400</v>
      </c>
      <c r="I77" s="446"/>
      <c r="J77" s="52" t="s">
        <v>1054</v>
      </c>
      <c r="K77" s="690" t="s">
        <v>81</v>
      </c>
    </row>
    <row r="78" customHeight="1" outlineLevel="2" spans="1:11">
      <c r="A78" s="62" t="s">
        <v>3084</v>
      </c>
      <c r="B78" s="685" t="s">
        <v>1522</v>
      </c>
      <c r="C78" s="686" t="s">
        <v>5032</v>
      </c>
      <c r="D78" s="687" t="s">
        <v>5033</v>
      </c>
      <c r="E78" s="686" t="s">
        <v>345</v>
      </c>
      <c r="F78" s="688">
        <v>1</v>
      </c>
      <c r="G78" s="715">
        <v>34500</v>
      </c>
      <c r="H78" s="689">
        <f t="shared" si="5"/>
        <v>34500</v>
      </c>
      <c r="I78" s="446"/>
      <c r="J78" s="52" t="s">
        <v>1054</v>
      </c>
      <c r="K78" s="690" t="s">
        <v>81</v>
      </c>
    </row>
    <row r="79" customHeight="1" outlineLevel="2" spans="1:11">
      <c r="A79" s="62" t="s">
        <v>3084</v>
      </c>
      <c r="B79" s="685" t="s">
        <v>1522</v>
      </c>
      <c r="C79" s="687" t="s">
        <v>5034</v>
      </c>
      <c r="D79" s="687" t="s">
        <v>5035</v>
      </c>
      <c r="E79" s="686" t="s">
        <v>345</v>
      </c>
      <c r="F79" s="688">
        <v>1</v>
      </c>
      <c r="G79" s="715">
        <v>7500</v>
      </c>
      <c r="H79" s="689">
        <f t="shared" si="5"/>
        <v>7500</v>
      </c>
      <c r="I79" s="446"/>
      <c r="J79" s="52" t="s">
        <v>1054</v>
      </c>
      <c r="K79" s="690" t="s">
        <v>81</v>
      </c>
    </row>
    <row r="80" customHeight="1" outlineLevel="1" spans="1:11">
      <c r="A80" s="62" t="s">
        <v>3119</v>
      </c>
      <c r="B80" s="445" t="s">
        <v>3119</v>
      </c>
      <c r="C80" s="445" t="s">
        <v>3119</v>
      </c>
      <c r="D80" s="446"/>
      <c r="E80" s="33"/>
      <c r="F80" s="605"/>
      <c r="G80" s="605"/>
      <c r="H80" s="689"/>
      <c r="I80" s="446"/>
      <c r="J80" s="62"/>
      <c r="K80" s="226"/>
    </row>
    <row r="81" customHeight="1" outlineLevel="2" spans="1:11">
      <c r="A81" s="62" t="s">
        <v>3119</v>
      </c>
      <c r="B81" s="685" t="s">
        <v>1087</v>
      </c>
      <c r="C81" s="85" t="s">
        <v>5116</v>
      </c>
      <c r="D81" s="716" t="s">
        <v>5117</v>
      </c>
      <c r="E81" s="85" t="s">
        <v>345</v>
      </c>
      <c r="F81" s="717">
        <v>1</v>
      </c>
      <c r="G81" s="717">
        <v>28000</v>
      </c>
      <c r="H81" s="689">
        <f t="shared" ref="H81:H144" si="6" xml:space="preserve">F81*G81</f>
        <v>28000</v>
      </c>
      <c r="I81" s="446"/>
      <c r="J81" s="52" t="s">
        <v>1088</v>
      </c>
      <c r="K81" s="690" t="s">
        <v>1089</v>
      </c>
    </row>
    <row r="82" customHeight="1" outlineLevel="2" spans="1:11">
      <c r="A82" s="62" t="s">
        <v>3119</v>
      </c>
      <c r="B82" s="685" t="s">
        <v>1087</v>
      </c>
      <c r="C82" s="85" t="s">
        <v>5028</v>
      </c>
      <c r="D82" s="716" t="s">
        <v>5029</v>
      </c>
      <c r="E82" s="85" t="s">
        <v>345</v>
      </c>
      <c r="F82" s="717">
        <v>2</v>
      </c>
      <c r="G82" s="717">
        <v>260</v>
      </c>
      <c r="H82" s="689">
        <f t="shared" si="6"/>
        <v>520</v>
      </c>
      <c r="I82" s="446"/>
      <c r="J82" s="52" t="s">
        <v>1088</v>
      </c>
      <c r="K82" s="690" t="s">
        <v>1089</v>
      </c>
    </row>
    <row r="83" customHeight="1" outlineLevel="2" spans="1:11">
      <c r="A83" s="62" t="s">
        <v>3119</v>
      </c>
      <c r="B83" s="685" t="s">
        <v>1087</v>
      </c>
      <c r="C83" s="85" t="s">
        <v>5118</v>
      </c>
      <c r="D83" s="85" t="s">
        <v>5119</v>
      </c>
      <c r="E83" s="85" t="s">
        <v>345</v>
      </c>
      <c r="F83" s="717">
        <v>1</v>
      </c>
      <c r="G83" s="717">
        <v>799</v>
      </c>
      <c r="H83" s="689">
        <f t="shared" si="6"/>
        <v>799</v>
      </c>
      <c r="I83" s="446"/>
      <c r="J83" s="52" t="s">
        <v>1088</v>
      </c>
      <c r="K83" s="690" t="s">
        <v>1089</v>
      </c>
    </row>
    <row r="84" customHeight="1" outlineLevel="2" spans="1:11">
      <c r="A84" s="62" t="s">
        <v>3119</v>
      </c>
      <c r="B84" s="685" t="s">
        <v>1087</v>
      </c>
      <c r="C84" s="85" t="s">
        <v>5120</v>
      </c>
      <c r="D84" s="85" t="s">
        <v>5121</v>
      </c>
      <c r="E84" s="85" t="s">
        <v>345</v>
      </c>
      <c r="F84" s="717">
        <v>1</v>
      </c>
      <c r="G84" s="717">
        <v>499</v>
      </c>
      <c r="H84" s="689">
        <f t="shared" si="6"/>
        <v>499</v>
      </c>
      <c r="I84" s="446"/>
      <c r="J84" s="52" t="s">
        <v>1088</v>
      </c>
      <c r="K84" s="690" t="s">
        <v>1089</v>
      </c>
    </row>
    <row r="85" customHeight="1" outlineLevel="2" spans="1:11">
      <c r="A85" s="62" t="s">
        <v>3119</v>
      </c>
      <c r="B85" s="685" t="s">
        <v>1087</v>
      </c>
      <c r="C85" s="65" t="s">
        <v>2886</v>
      </c>
      <c r="D85" s="65" t="s">
        <v>5122</v>
      </c>
      <c r="E85" s="65" t="s">
        <v>229</v>
      </c>
      <c r="F85" s="52">
        <v>2</v>
      </c>
      <c r="G85" s="52">
        <v>1000</v>
      </c>
      <c r="H85" s="689">
        <f t="shared" si="6"/>
        <v>2000</v>
      </c>
      <c r="I85" s="718"/>
      <c r="J85" s="52" t="s">
        <v>1088</v>
      </c>
      <c r="K85" s="65" t="s">
        <v>5123</v>
      </c>
    </row>
    <row r="86" customHeight="1" outlineLevel="2" spans="1:11">
      <c r="A86" s="62" t="s">
        <v>3119</v>
      </c>
      <c r="B86" s="685" t="s">
        <v>1087</v>
      </c>
      <c r="C86" s="65" t="s">
        <v>5124</v>
      </c>
      <c r="D86" s="65" t="s">
        <v>5125</v>
      </c>
      <c r="E86" s="65" t="s">
        <v>229</v>
      </c>
      <c r="F86" s="52">
        <v>4</v>
      </c>
      <c r="G86" s="52">
        <v>2290</v>
      </c>
      <c r="H86" s="689">
        <f t="shared" si="6"/>
        <v>9160</v>
      </c>
      <c r="I86" s="718"/>
      <c r="J86" s="52" t="s">
        <v>1088</v>
      </c>
      <c r="K86" s="65" t="s">
        <v>5123</v>
      </c>
    </row>
    <row r="87" customHeight="1" outlineLevel="2" spans="1:11">
      <c r="A87" s="62" t="s">
        <v>3119</v>
      </c>
      <c r="B87" s="685" t="s">
        <v>1087</v>
      </c>
      <c r="C87" s="65" t="s">
        <v>5126</v>
      </c>
      <c r="D87" s="65" t="s">
        <v>5127</v>
      </c>
      <c r="E87" s="65" t="s">
        <v>186</v>
      </c>
      <c r="F87" s="52">
        <v>1</v>
      </c>
      <c r="G87" s="52">
        <v>6000</v>
      </c>
      <c r="H87" s="689">
        <f t="shared" si="6"/>
        <v>6000</v>
      </c>
      <c r="I87" s="718"/>
      <c r="J87" s="52" t="s">
        <v>1088</v>
      </c>
      <c r="K87" s="65" t="s">
        <v>5123</v>
      </c>
    </row>
    <row r="88" customHeight="1" outlineLevel="2" spans="1:11">
      <c r="A88" s="62" t="s">
        <v>3119</v>
      </c>
      <c r="B88" s="685" t="s">
        <v>1092</v>
      </c>
      <c r="C88" s="85" t="s">
        <v>5116</v>
      </c>
      <c r="D88" s="716" t="s">
        <v>5117</v>
      </c>
      <c r="E88" s="85" t="s">
        <v>345</v>
      </c>
      <c r="F88" s="717">
        <v>1</v>
      </c>
      <c r="G88" s="717">
        <v>28000</v>
      </c>
      <c r="H88" s="689">
        <f t="shared" si="6"/>
        <v>28000</v>
      </c>
      <c r="I88" s="446"/>
      <c r="J88" s="52" t="s">
        <v>1093</v>
      </c>
      <c r="K88" s="690" t="s">
        <v>1089</v>
      </c>
    </row>
    <row r="89" customHeight="1" outlineLevel="2" spans="1:11">
      <c r="A89" s="62" t="s">
        <v>3119</v>
      </c>
      <c r="B89" s="685" t="s">
        <v>1092</v>
      </c>
      <c r="C89" s="85" t="s">
        <v>5128</v>
      </c>
      <c r="D89" s="716" t="s">
        <v>5129</v>
      </c>
      <c r="E89" s="85" t="s">
        <v>345</v>
      </c>
      <c r="F89" s="717">
        <v>1</v>
      </c>
      <c r="G89" s="717">
        <v>49999</v>
      </c>
      <c r="H89" s="689">
        <f t="shared" si="6"/>
        <v>49999</v>
      </c>
      <c r="I89" s="446"/>
      <c r="J89" s="52" t="s">
        <v>1093</v>
      </c>
      <c r="K89" s="690" t="s">
        <v>1089</v>
      </c>
    </row>
    <row r="90" customHeight="1" outlineLevel="2" spans="1:11">
      <c r="A90" s="62" t="s">
        <v>3119</v>
      </c>
      <c r="B90" s="685" t="s">
        <v>1092</v>
      </c>
      <c r="C90" s="85" t="s">
        <v>2886</v>
      </c>
      <c r="D90" s="716" t="s">
        <v>5130</v>
      </c>
      <c r="E90" s="85" t="s">
        <v>345</v>
      </c>
      <c r="F90" s="717">
        <v>1</v>
      </c>
      <c r="G90" s="717">
        <v>19999</v>
      </c>
      <c r="H90" s="689">
        <f t="shared" si="6"/>
        <v>19999</v>
      </c>
      <c r="I90" s="446"/>
      <c r="J90" s="52" t="s">
        <v>1093</v>
      </c>
      <c r="K90" s="690" t="s">
        <v>1089</v>
      </c>
    </row>
    <row r="91" customHeight="1" outlineLevel="2" spans="1:11">
      <c r="A91" s="62" t="s">
        <v>3119</v>
      </c>
      <c r="B91" s="685" t="s">
        <v>1092</v>
      </c>
      <c r="C91" s="85" t="s">
        <v>5131</v>
      </c>
      <c r="D91" s="716" t="s">
        <v>5132</v>
      </c>
      <c r="E91" s="85" t="s">
        <v>345</v>
      </c>
      <c r="F91" s="717">
        <v>1</v>
      </c>
      <c r="G91" s="717">
        <v>2290</v>
      </c>
      <c r="H91" s="689">
        <f t="shared" si="6"/>
        <v>2290</v>
      </c>
      <c r="I91" s="446"/>
      <c r="J91" s="52" t="s">
        <v>1093</v>
      </c>
      <c r="K91" s="690" t="s">
        <v>1089</v>
      </c>
    </row>
    <row r="92" customHeight="1" outlineLevel="2" spans="1:11">
      <c r="A92" s="62" t="s">
        <v>3119</v>
      </c>
      <c r="B92" s="685" t="s">
        <v>1092</v>
      </c>
      <c r="C92" s="716" t="s">
        <v>5133</v>
      </c>
      <c r="D92" s="85" t="s">
        <v>5134</v>
      </c>
      <c r="E92" s="85" t="s">
        <v>345</v>
      </c>
      <c r="F92" s="717">
        <v>1</v>
      </c>
      <c r="G92" s="717">
        <v>7999</v>
      </c>
      <c r="H92" s="689">
        <f t="shared" si="6"/>
        <v>7999</v>
      </c>
      <c r="I92" s="446"/>
      <c r="J92" s="52" t="s">
        <v>1093</v>
      </c>
      <c r="K92" s="690" t="s">
        <v>1089</v>
      </c>
    </row>
    <row r="93" customHeight="1" outlineLevel="2" spans="1:11">
      <c r="A93" s="62" t="s">
        <v>3119</v>
      </c>
      <c r="B93" s="685" t="s">
        <v>1092</v>
      </c>
      <c r="C93" s="85" t="s">
        <v>5028</v>
      </c>
      <c r="D93" s="716" t="s">
        <v>5029</v>
      </c>
      <c r="E93" s="85" t="s">
        <v>345</v>
      </c>
      <c r="F93" s="717">
        <v>2</v>
      </c>
      <c r="G93" s="717">
        <v>260</v>
      </c>
      <c r="H93" s="689">
        <f t="shared" si="6"/>
        <v>520</v>
      </c>
      <c r="I93" s="446"/>
      <c r="J93" s="52" t="s">
        <v>1093</v>
      </c>
      <c r="K93" s="690" t="s">
        <v>1089</v>
      </c>
    </row>
    <row r="94" customHeight="1" outlineLevel="2" spans="1:11">
      <c r="A94" s="62" t="s">
        <v>3119</v>
      </c>
      <c r="B94" s="685" t="s">
        <v>1092</v>
      </c>
      <c r="C94" s="85" t="s">
        <v>5118</v>
      </c>
      <c r="D94" s="85" t="s">
        <v>5119</v>
      </c>
      <c r="E94" s="85" t="s">
        <v>345</v>
      </c>
      <c r="F94" s="717">
        <v>1</v>
      </c>
      <c r="G94" s="717">
        <v>799</v>
      </c>
      <c r="H94" s="689">
        <f t="shared" si="6"/>
        <v>799</v>
      </c>
      <c r="I94" s="446"/>
      <c r="J94" s="52" t="s">
        <v>1093</v>
      </c>
      <c r="K94" s="690" t="s">
        <v>1089</v>
      </c>
    </row>
    <row r="95" customHeight="1" outlineLevel="2" spans="1:11">
      <c r="A95" s="62" t="s">
        <v>3119</v>
      </c>
      <c r="B95" s="685" t="s">
        <v>1092</v>
      </c>
      <c r="C95" s="85" t="s">
        <v>5120</v>
      </c>
      <c r="D95" s="85" t="s">
        <v>5121</v>
      </c>
      <c r="E95" s="85" t="s">
        <v>345</v>
      </c>
      <c r="F95" s="717">
        <v>1</v>
      </c>
      <c r="G95" s="717">
        <v>499</v>
      </c>
      <c r="H95" s="689">
        <f t="shared" si="6"/>
        <v>499</v>
      </c>
      <c r="I95" s="446"/>
      <c r="J95" s="52" t="s">
        <v>1093</v>
      </c>
      <c r="K95" s="690" t="s">
        <v>1089</v>
      </c>
    </row>
    <row r="96" customHeight="1" outlineLevel="2" spans="1:11">
      <c r="A96" s="62" t="s">
        <v>3119</v>
      </c>
      <c r="B96" s="685" t="s">
        <v>1092</v>
      </c>
      <c r="C96" s="65" t="s">
        <v>5135</v>
      </c>
      <c r="D96" s="65" t="s">
        <v>5136</v>
      </c>
      <c r="E96" s="65" t="s">
        <v>345</v>
      </c>
      <c r="F96" s="52">
        <v>6</v>
      </c>
      <c r="G96" s="52">
        <v>3000</v>
      </c>
      <c r="H96" s="689">
        <f t="shared" si="6"/>
        <v>18000</v>
      </c>
      <c r="I96" s="718"/>
      <c r="J96" s="52" t="s">
        <v>1093</v>
      </c>
      <c r="K96" s="65" t="s">
        <v>5123</v>
      </c>
    </row>
    <row r="97" customHeight="1" outlineLevel="2" spans="1:11">
      <c r="A97" s="62" t="s">
        <v>3119</v>
      </c>
      <c r="B97" s="685" t="s">
        <v>1092</v>
      </c>
      <c r="C97" s="65" t="s">
        <v>2886</v>
      </c>
      <c r="D97" s="65" t="s">
        <v>5122</v>
      </c>
      <c r="E97" s="65" t="s">
        <v>229</v>
      </c>
      <c r="F97" s="52">
        <v>2</v>
      </c>
      <c r="G97" s="52">
        <v>1000</v>
      </c>
      <c r="H97" s="689">
        <f t="shared" si="6"/>
        <v>2000</v>
      </c>
      <c r="I97" s="718"/>
      <c r="J97" s="52" t="s">
        <v>1093</v>
      </c>
      <c r="K97" s="65" t="s">
        <v>5123</v>
      </c>
    </row>
    <row r="98" customHeight="1" outlineLevel="2" spans="1:11">
      <c r="A98" s="62" t="s">
        <v>3119</v>
      </c>
      <c r="B98" s="685" t="s">
        <v>1092</v>
      </c>
      <c r="C98" s="65" t="s">
        <v>5137</v>
      </c>
      <c r="D98" s="52"/>
      <c r="E98" s="65" t="s">
        <v>229</v>
      </c>
      <c r="F98" s="52">
        <v>2</v>
      </c>
      <c r="G98" s="52">
        <v>500</v>
      </c>
      <c r="H98" s="689">
        <f t="shared" si="6"/>
        <v>1000</v>
      </c>
      <c r="I98" s="718"/>
      <c r="J98" s="52" t="s">
        <v>1093</v>
      </c>
      <c r="K98" s="65" t="s">
        <v>5123</v>
      </c>
    </row>
    <row r="99" customHeight="1" outlineLevel="2" spans="1:11">
      <c r="A99" s="62" t="s">
        <v>3119</v>
      </c>
      <c r="B99" s="685" t="s">
        <v>1092</v>
      </c>
      <c r="C99" s="65" t="s">
        <v>5138</v>
      </c>
      <c r="D99" s="52"/>
      <c r="E99" s="65" t="s">
        <v>229</v>
      </c>
      <c r="F99" s="52">
        <v>4</v>
      </c>
      <c r="G99" s="52">
        <v>500</v>
      </c>
      <c r="H99" s="689">
        <f t="shared" si="6"/>
        <v>2000</v>
      </c>
      <c r="I99" s="718"/>
      <c r="J99" s="52" t="s">
        <v>1093</v>
      </c>
      <c r="K99" s="65" t="s">
        <v>5123</v>
      </c>
    </row>
    <row r="100" customHeight="1" outlineLevel="2" spans="1:11">
      <c r="A100" s="62" t="s">
        <v>3119</v>
      </c>
      <c r="B100" s="685" t="s">
        <v>1092</v>
      </c>
      <c r="C100" s="65" t="s">
        <v>5139</v>
      </c>
      <c r="D100" s="52"/>
      <c r="E100" s="65" t="s">
        <v>229</v>
      </c>
      <c r="F100" s="52">
        <v>4</v>
      </c>
      <c r="G100" s="52">
        <v>800</v>
      </c>
      <c r="H100" s="689">
        <f t="shared" si="6"/>
        <v>3200</v>
      </c>
      <c r="I100" s="718"/>
      <c r="J100" s="52" t="s">
        <v>1093</v>
      </c>
      <c r="K100" s="65" t="s">
        <v>5123</v>
      </c>
    </row>
    <row r="101" customHeight="1" outlineLevel="2" spans="1:11">
      <c r="A101" s="62" t="s">
        <v>3119</v>
      </c>
      <c r="B101" s="685" t="s">
        <v>1092</v>
      </c>
      <c r="C101" s="65" t="s">
        <v>5126</v>
      </c>
      <c r="D101" s="65" t="s">
        <v>5127</v>
      </c>
      <c r="E101" s="65" t="s">
        <v>186</v>
      </c>
      <c r="F101" s="52">
        <v>1</v>
      </c>
      <c r="G101" s="52">
        <v>6000</v>
      </c>
      <c r="H101" s="689">
        <f t="shared" si="6"/>
        <v>6000</v>
      </c>
      <c r="I101" s="718"/>
      <c r="J101" s="52" t="s">
        <v>1093</v>
      </c>
      <c r="K101" s="65" t="s">
        <v>5123</v>
      </c>
    </row>
    <row r="102" customHeight="1" outlineLevel="2" spans="1:11">
      <c r="A102" s="62" t="s">
        <v>3119</v>
      </c>
      <c r="B102" s="685" t="s">
        <v>1092</v>
      </c>
      <c r="C102" s="65" t="s">
        <v>5124</v>
      </c>
      <c r="D102" s="65" t="s">
        <v>5125</v>
      </c>
      <c r="E102" s="65" t="s">
        <v>229</v>
      </c>
      <c r="F102" s="52">
        <v>6</v>
      </c>
      <c r="G102" s="52">
        <v>2290</v>
      </c>
      <c r="H102" s="689">
        <f t="shared" si="6"/>
        <v>13740</v>
      </c>
      <c r="I102" s="718"/>
      <c r="J102" s="52" t="s">
        <v>1093</v>
      </c>
      <c r="K102" s="65" t="s">
        <v>5123</v>
      </c>
    </row>
    <row r="103" customHeight="1" outlineLevel="2" spans="1:11">
      <c r="A103" s="62" t="s">
        <v>3119</v>
      </c>
      <c r="B103" s="685" t="s">
        <v>5140</v>
      </c>
      <c r="C103" s="65" t="s">
        <v>5116</v>
      </c>
      <c r="D103" s="52" t="s">
        <v>5117</v>
      </c>
      <c r="E103" s="65" t="s">
        <v>345</v>
      </c>
      <c r="F103" s="64">
        <v>1</v>
      </c>
      <c r="G103" s="64">
        <v>28000</v>
      </c>
      <c r="H103" s="689">
        <f t="shared" si="6"/>
        <v>28000</v>
      </c>
      <c r="I103" s="52"/>
      <c r="J103" s="52" t="s">
        <v>1097</v>
      </c>
      <c r="K103" s="690" t="s">
        <v>1089</v>
      </c>
    </row>
    <row r="104" customHeight="1" outlineLevel="2" spans="1:11">
      <c r="A104" s="62" t="s">
        <v>3119</v>
      </c>
      <c r="B104" s="685" t="s">
        <v>5140</v>
      </c>
      <c r="C104" s="65" t="s">
        <v>5028</v>
      </c>
      <c r="D104" s="52" t="s">
        <v>5029</v>
      </c>
      <c r="E104" s="65" t="s">
        <v>345</v>
      </c>
      <c r="F104" s="64">
        <v>2</v>
      </c>
      <c r="G104" s="64">
        <v>260</v>
      </c>
      <c r="H104" s="689">
        <f t="shared" si="6"/>
        <v>520</v>
      </c>
      <c r="I104" s="52"/>
      <c r="J104" s="52" t="s">
        <v>1097</v>
      </c>
      <c r="K104" s="690" t="s">
        <v>1089</v>
      </c>
    </row>
    <row r="105" customHeight="1" outlineLevel="2" spans="1:11">
      <c r="A105" s="62" t="s">
        <v>3119</v>
      </c>
      <c r="B105" s="685" t="s">
        <v>5140</v>
      </c>
      <c r="C105" s="65" t="s">
        <v>5118</v>
      </c>
      <c r="D105" s="65" t="s">
        <v>5119</v>
      </c>
      <c r="E105" s="65" t="s">
        <v>345</v>
      </c>
      <c r="F105" s="64">
        <v>1</v>
      </c>
      <c r="G105" s="64">
        <v>799</v>
      </c>
      <c r="H105" s="689">
        <f t="shared" si="6"/>
        <v>799</v>
      </c>
      <c r="I105" s="52"/>
      <c r="J105" s="52" t="s">
        <v>1097</v>
      </c>
      <c r="K105" s="690" t="s">
        <v>1089</v>
      </c>
    </row>
    <row r="106" customHeight="1" outlineLevel="2" spans="1:11">
      <c r="A106" s="62" t="s">
        <v>3119</v>
      </c>
      <c r="B106" s="685" t="s">
        <v>5140</v>
      </c>
      <c r="C106" s="65" t="s">
        <v>5120</v>
      </c>
      <c r="D106" s="65" t="s">
        <v>5121</v>
      </c>
      <c r="E106" s="65" t="s">
        <v>345</v>
      </c>
      <c r="F106" s="64">
        <v>1</v>
      </c>
      <c r="G106" s="64">
        <v>499</v>
      </c>
      <c r="H106" s="689">
        <f t="shared" si="6"/>
        <v>499</v>
      </c>
      <c r="I106" s="52"/>
      <c r="J106" s="52" t="s">
        <v>1097</v>
      </c>
      <c r="K106" s="690" t="s">
        <v>1089</v>
      </c>
    </row>
    <row r="107" customHeight="1" outlineLevel="2" spans="1:11">
      <c r="A107" s="62" t="s">
        <v>3119</v>
      </c>
      <c r="B107" s="685" t="s">
        <v>5140</v>
      </c>
      <c r="C107" s="65" t="s">
        <v>2886</v>
      </c>
      <c r="D107" s="65" t="s">
        <v>5122</v>
      </c>
      <c r="E107" s="65" t="s">
        <v>229</v>
      </c>
      <c r="F107" s="52">
        <v>2</v>
      </c>
      <c r="G107" s="52">
        <v>1000</v>
      </c>
      <c r="H107" s="689">
        <f t="shared" si="6"/>
        <v>2000</v>
      </c>
      <c r="I107" s="718"/>
      <c r="J107" s="52" t="s">
        <v>1097</v>
      </c>
      <c r="K107" s="65" t="s">
        <v>5123</v>
      </c>
    </row>
    <row r="108" customHeight="1" outlineLevel="2" spans="1:11">
      <c r="A108" s="62" t="s">
        <v>3119</v>
      </c>
      <c r="B108" s="685" t="s">
        <v>5140</v>
      </c>
      <c r="C108" s="65" t="s">
        <v>5141</v>
      </c>
      <c r="D108" s="65" t="s">
        <v>5142</v>
      </c>
      <c r="E108" s="65" t="s">
        <v>229</v>
      </c>
      <c r="F108" s="52">
        <v>1</v>
      </c>
      <c r="G108" s="52">
        <v>20000</v>
      </c>
      <c r="H108" s="689">
        <f t="shared" si="6"/>
        <v>20000</v>
      </c>
      <c r="I108" s="718"/>
      <c r="J108" s="52" t="s">
        <v>1097</v>
      </c>
      <c r="K108" s="65" t="s">
        <v>5123</v>
      </c>
    </row>
    <row r="109" customHeight="1" outlineLevel="2" spans="1:11">
      <c r="A109" s="62" t="s">
        <v>3119</v>
      </c>
      <c r="B109" s="685" t="s">
        <v>5140</v>
      </c>
      <c r="C109" s="65" t="s">
        <v>5135</v>
      </c>
      <c r="D109" s="65" t="s">
        <v>5136</v>
      </c>
      <c r="E109" s="65" t="s">
        <v>229</v>
      </c>
      <c r="F109" s="52">
        <v>4</v>
      </c>
      <c r="G109" s="52">
        <v>3000</v>
      </c>
      <c r="H109" s="689">
        <f t="shared" si="6"/>
        <v>12000</v>
      </c>
      <c r="I109" s="718"/>
      <c r="J109" s="52" t="s">
        <v>1097</v>
      </c>
      <c r="K109" s="65" t="s">
        <v>5123</v>
      </c>
    </row>
    <row r="110" customHeight="1" outlineLevel="2" spans="1:11">
      <c r="A110" s="62" t="s">
        <v>3119</v>
      </c>
      <c r="B110" s="685" t="s">
        <v>5140</v>
      </c>
      <c r="C110" s="65" t="s">
        <v>5124</v>
      </c>
      <c r="D110" s="65" t="s">
        <v>5125</v>
      </c>
      <c r="E110" s="65" t="s">
        <v>229</v>
      </c>
      <c r="F110" s="52">
        <v>2</v>
      </c>
      <c r="G110" s="52">
        <v>2290</v>
      </c>
      <c r="H110" s="689">
        <f t="shared" si="6"/>
        <v>4580</v>
      </c>
      <c r="I110" s="718"/>
      <c r="J110" s="52" t="s">
        <v>1097</v>
      </c>
      <c r="K110" s="65" t="s">
        <v>5123</v>
      </c>
    </row>
    <row r="111" customHeight="1" outlineLevel="2" spans="1:11">
      <c r="A111" s="62" t="s">
        <v>3119</v>
      </c>
      <c r="B111" s="685" t="s">
        <v>5140</v>
      </c>
      <c r="C111" s="65" t="s">
        <v>5126</v>
      </c>
      <c r="D111" s="65" t="s">
        <v>5127</v>
      </c>
      <c r="E111" s="65" t="s">
        <v>186</v>
      </c>
      <c r="F111" s="52">
        <v>1</v>
      </c>
      <c r="G111" s="52">
        <v>6000</v>
      </c>
      <c r="H111" s="689">
        <f t="shared" si="6"/>
        <v>6000</v>
      </c>
      <c r="I111" s="718"/>
      <c r="J111" s="52" t="s">
        <v>1097</v>
      </c>
      <c r="K111" s="65" t="s">
        <v>5123</v>
      </c>
    </row>
    <row r="112" customHeight="1" outlineLevel="2" spans="1:11">
      <c r="A112" s="62" t="s">
        <v>3119</v>
      </c>
      <c r="B112" s="685" t="s">
        <v>1107</v>
      </c>
      <c r="C112" s="65" t="s">
        <v>5116</v>
      </c>
      <c r="D112" s="52" t="s">
        <v>5117</v>
      </c>
      <c r="E112" s="65" t="s">
        <v>345</v>
      </c>
      <c r="F112" s="64">
        <v>1</v>
      </c>
      <c r="G112" s="64">
        <v>28000</v>
      </c>
      <c r="H112" s="689">
        <f t="shared" si="6"/>
        <v>28000</v>
      </c>
      <c r="I112" s="52"/>
      <c r="J112" s="52" t="s">
        <v>1104</v>
      </c>
      <c r="K112" s="690" t="s">
        <v>1089</v>
      </c>
    </row>
    <row r="113" customHeight="1" outlineLevel="2" spans="1:11">
      <c r="A113" s="62" t="s">
        <v>3119</v>
      </c>
      <c r="B113" s="685" t="s">
        <v>1107</v>
      </c>
      <c r="C113" s="65" t="s">
        <v>5028</v>
      </c>
      <c r="D113" s="52" t="s">
        <v>5029</v>
      </c>
      <c r="E113" s="65" t="s">
        <v>345</v>
      </c>
      <c r="F113" s="64">
        <v>2</v>
      </c>
      <c r="G113" s="64">
        <v>260</v>
      </c>
      <c r="H113" s="689">
        <f t="shared" si="6"/>
        <v>520</v>
      </c>
      <c r="I113" s="52"/>
      <c r="J113" s="52" t="s">
        <v>1104</v>
      </c>
      <c r="K113" s="690" t="s">
        <v>1089</v>
      </c>
    </row>
    <row r="114" customHeight="1" outlineLevel="2" spans="1:11">
      <c r="A114" s="62" t="s">
        <v>3119</v>
      </c>
      <c r="B114" s="685" t="s">
        <v>1107</v>
      </c>
      <c r="C114" s="65" t="s">
        <v>5118</v>
      </c>
      <c r="D114" s="65" t="s">
        <v>5119</v>
      </c>
      <c r="E114" s="65" t="s">
        <v>345</v>
      </c>
      <c r="F114" s="64">
        <v>1</v>
      </c>
      <c r="G114" s="64">
        <v>799</v>
      </c>
      <c r="H114" s="689">
        <f t="shared" si="6"/>
        <v>799</v>
      </c>
      <c r="I114" s="52"/>
      <c r="J114" s="52" t="s">
        <v>1104</v>
      </c>
      <c r="K114" s="690" t="s">
        <v>1089</v>
      </c>
    </row>
    <row r="115" customHeight="1" outlineLevel="2" spans="1:11">
      <c r="A115" s="62" t="s">
        <v>3119</v>
      </c>
      <c r="B115" s="685" t="s">
        <v>1107</v>
      </c>
      <c r="C115" s="65" t="s">
        <v>5120</v>
      </c>
      <c r="D115" s="65" t="s">
        <v>5121</v>
      </c>
      <c r="E115" s="65" t="s">
        <v>345</v>
      </c>
      <c r="F115" s="64">
        <v>1</v>
      </c>
      <c r="G115" s="64">
        <v>499</v>
      </c>
      <c r="H115" s="689">
        <f t="shared" si="6"/>
        <v>499</v>
      </c>
      <c r="I115" s="52"/>
      <c r="J115" s="52" t="s">
        <v>1104</v>
      </c>
      <c r="K115" s="690" t="s">
        <v>1089</v>
      </c>
    </row>
    <row r="116" customHeight="1" outlineLevel="2" spans="1:11">
      <c r="A116" s="62" t="s">
        <v>3119</v>
      </c>
      <c r="B116" s="685" t="s">
        <v>1107</v>
      </c>
      <c r="C116" s="65" t="s">
        <v>2886</v>
      </c>
      <c r="D116" s="52" t="s">
        <v>5143</v>
      </c>
      <c r="E116" s="65" t="s">
        <v>229</v>
      </c>
      <c r="F116" s="52">
        <v>4</v>
      </c>
      <c r="G116" s="52">
        <v>1000</v>
      </c>
      <c r="H116" s="689">
        <f t="shared" si="6"/>
        <v>4000</v>
      </c>
      <c r="I116" s="718"/>
      <c r="J116" s="52" t="s">
        <v>1104</v>
      </c>
      <c r="K116" s="65" t="s">
        <v>5123</v>
      </c>
    </row>
    <row r="117" customHeight="1" outlineLevel="2" spans="1:11">
      <c r="A117" s="62" t="s">
        <v>3119</v>
      </c>
      <c r="B117" s="685" t="s">
        <v>1107</v>
      </c>
      <c r="C117" s="65" t="s">
        <v>5141</v>
      </c>
      <c r="D117" s="65" t="s">
        <v>5142</v>
      </c>
      <c r="E117" s="65" t="s">
        <v>229</v>
      </c>
      <c r="F117" s="52">
        <v>1</v>
      </c>
      <c r="G117" s="52">
        <v>20000</v>
      </c>
      <c r="H117" s="689">
        <f t="shared" si="6"/>
        <v>20000</v>
      </c>
      <c r="I117" s="718"/>
      <c r="J117" s="52" t="s">
        <v>1104</v>
      </c>
      <c r="K117" s="65" t="s">
        <v>5123</v>
      </c>
    </row>
    <row r="118" customHeight="1" outlineLevel="2" spans="1:11">
      <c r="A118" s="62" t="s">
        <v>3119</v>
      </c>
      <c r="B118" s="685" t="s">
        <v>1107</v>
      </c>
      <c r="C118" s="65" t="s">
        <v>5135</v>
      </c>
      <c r="D118" s="65" t="s">
        <v>5136</v>
      </c>
      <c r="E118" s="65" t="s">
        <v>229</v>
      </c>
      <c r="F118" s="52">
        <v>4</v>
      </c>
      <c r="G118" s="52">
        <v>3000</v>
      </c>
      <c r="H118" s="689">
        <f t="shared" si="6"/>
        <v>12000</v>
      </c>
      <c r="I118" s="718"/>
      <c r="J118" s="52" t="s">
        <v>1104</v>
      </c>
      <c r="K118" s="65" t="s">
        <v>5123</v>
      </c>
    </row>
    <row r="119" customHeight="1" outlineLevel="2" spans="1:11">
      <c r="A119" s="62" t="s">
        <v>3119</v>
      </c>
      <c r="B119" s="685" t="s">
        <v>1107</v>
      </c>
      <c r="C119" s="65" t="s">
        <v>5124</v>
      </c>
      <c r="D119" s="65" t="s">
        <v>5125</v>
      </c>
      <c r="E119" s="65" t="s">
        <v>229</v>
      </c>
      <c r="F119" s="52">
        <v>2</v>
      </c>
      <c r="G119" s="52">
        <v>2290</v>
      </c>
      <c r="H119" s="689">
        <f t="shared" si="6"/>
        <v>4580</v>
      </c>
      <c r="I119" s="718"/>
      <c r="J119" s="52" t="s">
        <v>1104</v>
      </c>
      <c r="K119" s="65" t="s">
        <v>5123</v>
      </c>
    </row>
    <row r="120" customHeight="1" outlineLevel="2" spans="1:11">
      <c r="A120" s="62" t="s">
        <v>3119</v>
      </c>
      <c r="B120" s="685" t="s">
        <v>1107</v>
      </c>
      <c r="C120" s="65" t="s">
        <v>5126</v>
      </c>
      <c r="D120" s="65" t="s">
        <v>5127</v>
      </c>
      <c r="E120" s="65" t="s">
        <v>186</v>
      </c>
      <c r="F120" s="52">
        <v>1</v>
      </c>
      <c r="G120" s="52">
        <v>6000</v>
      </c>
      <c r="H120" s="689">
        <f t="shared" si="6"/>
        <v>6000</v>
      </c>
      <c r="I120" s="718"/>
      <c r="J120" s="52" t="s">
        <v>1104</v>
      </c>
      <c r="K120" s="65" t="s">
        <v>5123</v>
      </c>
    </row>
    <row r="121" customHeight="1" outlineLevel="2" spans="1:11">
      <c r="A121" s="62" t="s">
        <v>3119</v>
      </c>
      <c r="B121" s="685" t="s">
        <v>5144</v>
      </c>
      <c r="C121" s="65" t="s">
        <v>5116</v>
      </c>
      <c r="D121" s="52" t="s">
        <v>5117</v>
      </c>
      <c r="E121" s="65" t="s">
        <v>345</v>
      </c>
      <c r="F121" s="64">
        <v>1</v>
      </c>
      <c r="G121" s="64">
        <v>28000</v>
      </c>
      <c r="H121" s="689">
        <f t="shared" si="6"/>
        <v>28000</v>
      </c>
      <c r="I121" s="52"/>
      <c r="J121" s="52" t="s">
        <v>1106</v>
      </c>
      <c r="K121" s="690" t="s">
        <v>1089</v>
      </c>
    </row>
    <row r="122" customHeight="1" outlineLevel="2" spans="1:11">
      <c r="A122" s="62" t="s">
        <v>3119</v>
      </c>
      <c r="B122" s="685" t="s">
        <v>5144</v>
      </c>
      <c r="C122" s="65" t="s">
        <v>5028</v>
      </c>
      <c r="D122" s="52" t="s">
        <v>5029</v>
      </c>
      <c r="E122" s="65" t="s">
        <v>345</v>
      </c>
      <c r="F122" s="64">
        <v>2</v>
      </c>
      <c r="G122" s="64">
        <v>260</v>
      </c>
      <c r="H122" s="689">
        <f t="shared" si="6"/>
        <v>520</v>
      </c>
      <c r="I122" s="52"/>
      <c r="J122" s="52" t="s">
        <v>1106</v>
      </c>
      <c r="K122" s="690" t="s">
        <v>1089</v>
      </c>
    </row>
    <row r="123" customHeight="1" outlineLevel="2" spans="1:11">
      <c r="A123" s="62" t="s">
        <v>3119</v>
      </c>
      <c r="B123" s="685" t="s">
        <v>5144</v>
      </c>
      <c r="C123" s="65" t="s">
        <v>5118</v>
      </c>
      <c r="D123" s="65" t="s">
        <v>5119</v>
      </c>
      <c r="E123" s="65" t="s">
        <v>345</v>
      </c>
      <c r="F123" s="64">
        <v>1</v>
      </c>
      <c r="G123" s="64">
        <v>799</v>
      </c>
      <c r="H123" s="689">
        <f t="shared" si="6"/>
        <v>799</v>
      </c>
      <c r="I123" s="52"/>
      <c r="J123" s="52" t="s">
        <v>1106</v>
      </c>
      <c r="K123" s="690" t="s">
        <v>1089</v>
      </c>
    </row>
    <row r="124" customHeight="1" outlineLevel="2" spans="1:11">
      <c r="A124" s="62" t="s">
        <v>3119</v>
      </c>
      <c r="B124" s="685" t="s">
        <v>5144</v>
      </c>
      <c r="C124" s="65" t="s">
        <v>5120</v>
      </c>
      <c r="D124" s="65" t="s">
        <v>5121</v>
      </c>
      <c r="E124" s="65" t="s">
        <v>345</v>
      </c>
      <c r="F124" s="64">
        <v>1</v>
      </c>
      <c r="G124" s="64">
        <v>499</v>
      </c>
      <c r="H124" s="689">
        <f t="shared" si="6"/>
        <v>499</v>
      </c>
      <c r="I124" s="52"/>
      <c r="J124" s="52" t="s">
        <v>1106</v>
      </c>
      <c r="K124" s="690" t="s">
        <v>1089</v>
      </c>
    </row>
    <row r="125" customHeight="1" outlineLevel="2" spans="1:11">
      <c r="A125" s="62" t="s">
        <v>3119</v>
      </c>
      <c r="B125" s="685" t="s">
        <v>5144</v>
      </c>
      <c r="C125" s="65" t="s">
        <v>2886</v>
      </c>
      <c r="D125" s="65" t="s">
        <v>5122</v>
      </c>
      <c r="E125" s="65" t="s">
        <v>229</v>
      </c>
      <c r="F125" s="52">
        <v>2</v>
      </c>
      <c r="G125" s="52">
        <v>1000</v>
      </c>
      <c r="H125" s="689">
        <f t="shared" si="6"/>
        <v>2000</v>
      </c>
      <c r="I125" s="718"/>
      <c r="J125" s="52" t="s">
        <v>1106</v>
      </c>
      <c r="K125" s="65" t="s">
        <v>5123</v>
      </c>
    </row>
    <row r="126" customHeight="1" outlineLevel="2" spans="1:11">
      <c r="A126" s="62" t="s">
        <v>3119</v>
      </c>
      <c r="B126" s="685" t="s">
        <v>5144</v>
      </c>
      <c r="C126" s="65" t="s">
        <v>5141</v>
      </c>
      <c r="D126" s="65" t="s">
        <v>5142</v>
      </c>
      <c r="E126" s="65" t="s">
        <v>229</v>
      </c>
      <c r="F126" s="52">
        <v>1</v>
      </c>
      <c r="G126" s="52">
        <v>20000</v>
      </c>
      <c r="H126" s="689">
        <f t="shared" si="6"/>
        <v>20000</v>
      </c>
      <c r="I126" s="718"/>
      <c r="J126" s="52" t="s">
        <v>1106</v>
      </c>
      <c r="K126" s="65" t="s">
        <v>5123</v>
      </c>
    </row>
    <row r="127" customHeight="1" outlineLevel="2" spans="1:11">
      <c r="A127" s="62" t="s">
        <v>3119</v>
      </c>
      <c r="B127" s="685" t="s">
        <v>5144</v>
      </c>
      <c r="C127" s="65" t="s">
        <v>5135</v>
      </c>
      <c r="D127" s="65" t="s">
        <v>5136</v>
      </c>
      <c r="E127" s="65" t="s">
        <v>229</v>
      </c>
      <c r="F127" s="52">
        <v>4</v>
      </c>
      <c r="G127" s="52">
        <v>3000</v>
      </c>
      <c r="H127" s="689">
        <f t="shared" si="6"/>
        <v>12000</v>
      </c>
      <c r="I127" s="718"/>
      <c r="J127" s="52" t="s">
        <v>1106</v>
      </c>
      <c r="K127" s="65" t="s">
        <v>5123</v>
      </c>
    </row>
    <row r="128" customHeight="1" outlineLevel="2" spans="1:11">
      <c r="A128" s="62" t="s">
        <v>3119</v>
      </c>
      <c r="B128" s="685" t="s">
        <v>5144</v>
      </c>
      <c r="C128" s="65" t="s">
        <v>5124</v>
      </c>
      <c r="D128" s="65" t="s">
        <v>5125</v>
      </c>
      <c r="E128" s="65" t="s">
        <v>229</v>
      </c>
      <c r="F128" s="52">
        <v>2</v>
      </c>
      <c r="G128" s="52">
        <v>2290</v>
      </c>
      <c r="H128" s="689">
        <f t="shared" si="6"/>
        <v>4580</v>
      </c>
      <c r="I128" s="718"/>
      <c r="J128" s="52" t="s">
        <v>1106</v>
      </c>
      <c r="K128" s="65" t="s">
        <v>5123</v>
      </c>
    </row>
    <row r="129" customHeight="1" outlineLevel="2" spans="1:11">
      <c r="A129" s="62" t="s">
        <v>3119</v>
      </c>
      <c r="B129" s="685" t="s">
        <v>5144</v>
      </c>
      <c r="C129" s="65" t="s">
        <v>5126</v>
      </c>
      <c r="D129" s="65" t="s">
        <v>5127</v>
      </c>
      <c r="E129" s="65" t="s">
        <v>186</v>
      </c>
      <c r="F129" s="52">
        <v>1</v>
      </c>
      <c r="G129" s="52">
        <v>6000</v>
      </c>
      <c r="H129" s="689">
        <f t="shared" si="6"/>
        <v>6000</v>
      </c>
      <c r="I129" s="718"/>
      <c r="J129" s="52" t="s">
        <v>1106</v>
      </c>
      <c r="K129" s="65" t="s">
        <v>5123</v>
      </c>
    </row>
    <row r="130" customHeight="1" outlineLevel="2" spans="1:11">
      <c r="A130" s="62" t="s">
        <v>3119</v>
      </c>
      <c r="B130" s="685" t="s">
        <v>1103</v>
      </c>
      <c r="C130" s="65" t="s">
        <v>2886</v>
      </c>
      <c r="D130" s="65" t="s">
        <v>5122</v>
      </c>
      <c r="E130" s="65" t="s">
        <v>229</v>
      </c>
      <c r="F130" s="52">
        <v>2</v>
      </c>
      <c r="G130" s="52">
        <v>1000</v>
      </c>
      <c r="H130" s="689">
        <f t="shared" si="6"/>
        <v>2000</v>
      </c>
      <c r="I130" s="718"/>
      <c r="J130" s="52" t="s">
        <v>1109</v>
      </c>
      <c r="K130" s="65" t="s">
        <v>5123</v>
      </c>
    </row>
    <row r="131" customHeight="1" outlineLevel="2" spans="1:11">
      <c r="A131" s="62" t="s">
        <v>3119</v>
      </c>
      <c r="B131" s="685" t="s">
        <v>1103</v>
      </c>
      <c r="C131" s="65" t="s">
        <v>5141</v>
      </c>
      <c r="D131" s="65" t="s">
        <v>5142</v>
      </c>
      <c r="E131" s="65" t="s">
        <v>229</v>
      </c>
      <c r="F131" s="52">
        <v>1</v>
      </c>
      <c r="G131" s="52">
        <v>20000</v>
      </c>
      <c r="H131" s="689">
        <f t="shared" si="6"/>
        <v>20000</v>
      </c>
      <c r="I131" s="718"/>
      <c r="J131" s="52" t="s">
        <v>1109</v>
      </c>
      <c r="K131" s="65" t="s">
        <v>5123</v>
      </c>
    </row>
    <row r="132" customHeight="1" outlineLevel="2" spans="1:11">
      <c r="A132" s="62" t="s">
        <v>3119</v>
      </c>
      <c r="B132" s="685" t="s">
        <v>1103</v>
      </c>
      <c r="C132" s="65" t="s">
        <v>5135</v>
      </c>
      <c r="D132" s="65" t="s">
        <v>5136</v>
      </c>
      <c r="E132" s="65" t="s">
        <v>229</v>
      </c>
      <c r="F132" s="52">
        <v>4</v>
      </c>
      <c r="G132" s="52">
        <v>3000</v>
      </c>
      <c r="H132" s="689">
        <f t="shared" si="6"/>
        <v>12000</v>
      </c>
      <c r="I132" s="718"/>
      <c r="J132" s="52" t="s">
        <v>1109</v>
      </c>
      <c r="K132" s="65" t="s">
        <v>5123</v>
      </c>
    </row>
    <row r="133" customHeight="1" outlineLevel="2" spans="1:11">
      <c r="A133" s="62" t="s">
        <v>3119</v>
      </c>
      <c r="B133" s="685" t="s">
        <v>1103</v>
      </c>
      <c r="C133" s="65" t="s">
        <v>5124</v>
      </c>
      <c r="D133" s="65" t="s">
        <v>5125</v>
      </c>
      <c r="E133" s="65" t="s">
        <v>229</v>
      </c>
      <c r="F133" s="52">
        <v>2</v>
      </c>
      <c r="G133" s="52">
        <v>2290</v>
      </c>
      <c r="H133" s="689">
        <f t="shared" si="6"/>
        <v>4580</v>
      </c>
      <c r="I133" s="718"/>
      <c r="J133" s="52" t="s">
        <v>1109</v>
      </c>
      <c r="K133" s="65" t="s">
        <v>5123</v>
      </c>
    </row>
    <row r="134" customHeight="1" outlineLevel="2" spans="1:11">
      <c r="A134" s="62" t="s">
        <v>3119</v>
      </c>
      <c r="B134" s="685" t="s">
        <v>1103</v>
      </c>
      <c r="C134" s="65" t="s">
        <v>5126</v>
      </c>
      <c r="D134" s="65" t="s">
        <v>5127</v>
      </c>
      <c r="E134" s="65" t="s">
        <v>186</v>
      </c>
      <c r="F134" s="52">
        <v>1</v>
      </c>
      <c r="G134" s="52">
        <v>6000</v>
      </c>
      <c r="H134" s="689">
        <f t="shared" si="6"/>
        <v>6000</v>
      </c>
      <c r="I134" s="718"/>
      <c r="J134" s="52" t="s">
        <v>1109</v>
      </c>
      <c r="K134" s="65" t="s">
        <v>5123</v>
      </c>
    </row>
    <row r="135" customHeight="1" outlineLevel="2" spans="1:11">
      <c r="A135" s="62" t="s">
        <v>3119</v>
      </c>
      <c r="B135" s="685" t="s">
        <v>3134</v>
      </c>
      <c r="C135" s="65" t="s">
        <v>2886</v>
      </c>
      <c r="D135" s="65" t="s">
        <v>5122</v>
      </c>
      <c r="E135" s="65" t="s">
        <v>229</v>
      </c>
      <c r="F135" s="52">
        <v>2</v>
      </c>
      <c r="G135" s="52">
        <v>1000</v>
      </c>
      <c r="H135" s="689">
        <f t="shared" si="6"/>
        <v>2000</v>
      </c>
      <c r="I135" s="718"/>
      <c r="J135" s="52" t="s">
        <v>1111</v>
      </c>
      <c r="K135" s="65" t="s">
        <v>5123</v>
      </c>
    </row>
    <row r="136" customHeight="1" outlineLevel="2" spans="1:11">
      <c r="A136" s="62" t="s">
        <v>3119</v>
      </c>
      <c r="B136" s="685" t="s">
        <v>3134</v>
      </c>
      <c r="C136" s="65" t="s">
        <v>5141</v>
      </c>
      <c r="D136" s="65" t="s">
        <v>5142</v>
      </c>
      <c r="E136" s="65" t="s">
        <v>229</v>
      </c>
      <c r="F136" s="52">
        <v>1</v>
      </c>
      <c r="G136" s="52">
        <v>20000</v>
      </c>
      <c r="H136" s="689">
        <f t="shared" si="6"/>
        <v>20000</v>
      </c>
      <c r="I136" s="718"/>
      <c r="J136" s="52" t="s">
        <v>1111</v>
      </c>
      <c r="K136" s="65" t="s">
        <v>5123</v>
      </c>
    </row>
    <row r="137" customHeight="1" outlineLevel="2" spans="1:11">
      <c r="A137" s="62" t="s">
        <v>3119</v>
      </c>
      <c r="B137" s="685" t="s">
        <v>3134</v>
      </c>
      <c r="C137" s="65" t="s">
        <v>5135</v>
      </c>
      <c r="D137" s="65" t="s">
        <v>5136</v>
      </c>
      <c r="E137" s="65" t="s">
        <v>229</v>
      </c>
      <c r="F137" s="52">
        <v>4</v>
      </c>
      <c r="G137" s="52">
        <v>3000</v>
      </c>
      <c r="H137" s="689">
        <f t="shared" si="6"/>
        <v>12000</v>
      </c>
      <c r="I137" s="718"/>
      <c r="J137" s="52" t="s">
        <v>1111</v>
      </c>
      <c r="K137" s="65" t="s">
        <v>5123</v>
      </c>
    </row>
    <row r="138" customHeight="1" outlineLevel="2" spans="1:11">
      <c r="A138" s="62" t="s">
        <v>3119</v>
      </c>
      <c r="B138" s="685" t="s">
        <v>3134</v>
      </c>
      <c r="C138" s="65" t="s">
        <v>5124</v>
      </c>
      <c r="D138" s="65" t="s">
        <v>5125</v>
      </c>
      <c r="E138" s="65" t="s">
        <v>229</v>
      </c>
      <c r="F138" s="52">
        <v>2</v>
      </c>
      <c r="G138" s="52">
        <v>2290</v>
      </c>
      <c r="H138" s="689">
        <f t="shared" si="6"/>
        <v>4580</v>
      </c>
      <c r="I138" s="718"/>
      <c r="J138" s="52" t="s">
        <v>1111</v>
      </c>
      <c r="K138" s="65" t="s">
        <v>5123</v>
      </c>
    </row>
    <row r="139" customHeight="1" outlineLevel="2" spans="1:11">
      <c r="A139" s="62" t="s">
        <v>3119</v>
      </c>
      <c r="B139" s="685" t="s">
        <v>3134</v>
      </c>
      <c r="C139" s="65" t="s">
        <v>5126</v>
      </c>
      <c r="D139" s="65" t="s">
        <v>5127</v>
      </c>
      <c r="E139" s="65" t="s">
        <v>186</v>
      </c>
      <c r="F139" s="52">
        <v>1</v>
      </c>
      <c r="G139" s="52">
        <v>6000</v>
      </c>
      <c r="H139" s="689">
        <f t="shared" si="6"/>
        <v>6000</v>
      </c>
      <c r="I139" s="718"/>
      <c r="J139" s="52" t="s">
        <v>1111</v>
      </c>
      <c r="K139" s="65" t="s">
        <v>5123</v>
      </c>
    </row>
    <row r="140" customHeight="1" outlineLevel="2" spans="1:11">
      <c r="A140" s="62" t="s">
        <v>3119</v>
      </c>
      <c r="B140" s="719" t="s">
        <v>1112</v>
      </c>
      <c r="C140" s="65" t="s">
        <v>2886</v>
      </c>
      <c r="D140" s="65" t="s">
        <v>5122</v>
      </c>
      <c r="E140" s="65" t="s">
        <v>229</v>
      </c>
      <c r="F140" s="52">
        <v>2</v>
      </c>
      <c r="G140" s="52">
        <v>1000</v>
      </c>
      <c r="H140" s="689">
        <f t="shared" si="6"/>
        <v>2000</v>
      </c>
      <c r="I140" s="718"/>
      <c r="J140" s="52" t="s">
        <v>1113</v>
      </c>
      <c r="K140" s="65" t="s">
        <v>5123</v>
      </c>
    </row>
    <row r="141" customHeight="1" outlineLevel="2" spans="1:11">
      <c r="A141" s="62" t="s">
        <v>3119</v>
      </c>
      <c r="B141" s="719" t="s">
        <v>1112</v>
      </c>
      <c r="C141" s="65" t="s">
        <v>5141</v>
      </c>
      <c r="D141" s="65" t="s">
        <v>5142</v>
      </c>
      <c r="E141" s="65" t="s">
        <v>229</v>
      </c>
      <c r="F141" s="52">
        <v>1</v>
      </c>
      <c r="G141" s="52">
        <v>20000</v>
      </c>
      <c r="H141" s="689">
        <f t="shared" si="6"/>
        <v>20000</v>
      </c>
      <c r="I141" s="718"/>
      <c r="J141" s="52" t="s">
        <v>1113</v>
      </c>
      <c r="K141" s="65" t="s">
        <v>5123</v>
      </c>
    </row>
    <row r="142" customHeight="1" outlineLevel="2" spans="1:11">
      <c r="A142" s="62" t="s">
        <v>3119</v>
      </c>
      <c r="B142" s="719" t="s">
        <v>1112</v>
      </c>
      <c r="C142" s="65" t="s">
        <v>5135</v>
      </c>
      <c r="D142" s="65" t="s">
        <v>5136</v>
      </c>
      <c r="E142" s="65" t="s">
        <v>229</v>
      </c>
      <c r="F142" s="52">
        <v>4</v>
      </c>
      <c r="G142" s="52">
        <v>3000</v>
      </c>
      <c r="H142" s="689">
        <f t="shared" si="6"/>
        <v>12000</v>
      </c>
      <c r="I142" s="718"/>
      <c r="J142" s="52" t="s">
        <v>1113</v>
      </c>
      <c r="K142" s="65" t="s">
        <v>5123</v>
      </c>
    </row>
    <row r="143" customHeight="1" outlineLevel="2" spans="1:11">
      <c r="A143" s="62" t="s">
        <v>3119</v>
      </c>
      <c r="B143" s="719" t="s">
        <v>1112</v>
      </c>
      <c r="C143" s="65" t="s">
        <v>5124</v>
      </c>
      <c r="D143" s="65" t="s">
        <v>5125</v>
      </c>
      <c r="E143" s="65" t="s">
        <v>229</v>
      </c>
      <c r="F143" s="52">
        <v>2</v>
      </c>
      <c r="G143" s="52">
        <v>2290</v>
      </c>
      <c r="H143" s="689">
        <f t="shared" si="6"/>
        <v>4580</v>
      </c>
      <c r="I143" s="718"/>
      <c r="J143" s="52" t="s">
        <v>1113</v>
      </c>
      <c r="K143" s="65" t="s">
        <v>5123</v>
      </c>
    </row>
    <row r="144" customHeight="1" outlineLevel="2" spans="1:11">
      <c r="A144" s="62" t="s">
        <v>3119</v>
      </c>
      <c r="B144" s="719" t="s">
        <v>1112</v>
      </c>
      <c r="C144" s="65" t="s">
        <v>5126</v>
      </c>
      <c r="D144" s="65" t="s">
        <v>5127</v>
      </c>
      <c r="E144" s="65" t="s">
        <v>186</v>
      </c>
      <c r="F144" s="52">
        <v>1</v>
      </c>
      <c r="G144" s="52">
        <v>6000</v>
      </c>
      <c r="H144" s="689">
        <f t="shared" si="6"/>
        <v>6000</v>
      </c>
      <c r="I144" s="718"/>
      <c r="J144" s="52" t="s">
        <v>1113</v>
      </c>
      <c r="K144" s="65" t="s">
        <v>5123</v>
      </c>
    </row>
    <row r="145" customHeight="1" outlineLevel="2" spans="1:11">
      <c r="A145" s="62" t="s">
        <v>3119</v>
      </c>
      <c r="B145" s="685" t="s">
        <v>3135</v>
      </c>
      <c r="C145" s="691" t="s">
        <v>5024</v>
      </c>
      <c r="D145" s="720"/>
      <c r="E145" s="720"/>
      <c r="F145" s="721"/>
      <c r="G145" s="721"/>
      <c r="H145" s="689"/>
      <c r="I145" s="720"/>
      <c r="J145" s="52" t="s">
        <v>1115</v>
      </c>
      <c r="K145" s="690" t="s">
        <v>1089</v>
      </c>
    </row>
    <row r="146" customHeight="1" outlineLevel="2" spans="1:11">
      <c r="A146" s="62" t="s">
        <v>3119</v>
      </c>
      <c r="B146" s="685" t="s">
        <v>3135</v>
      </c>
      <c r="C146" s="85" t="s">
        <v>5116</v>
      </c>
      <c r="D146" s="716" t="s">
        <v>5117</v>
      </c>
      <c r="E146" s="85" t="s">
        <v>345</v>
      </c>
      <c r="F146" s="717">
        <v>1</v>
      </c>
      <c r="G146" s="717">
        <v>28000</v>
      </c>
      <c r="H146" s="689">
        <f xml:space="preserve">F146*G146</f>
        <v>28000</v>
      </c>
      <c r="I146" s="445"/>
      <c r="J146" s="52" t="s">
        <v>1115</v>
      </c>
      <c r="K146" s="690" t="s">
        <v>1089</v>
      </c>
    </row>
    <row r="147" customHeight="1" outlineLevel="2" spans="1:11">
      <c r="A147" s="62" t="s">
        <v>3119</v>
      </c>
      <c r="B147" s="685" t="s">
        <v>3135</v>
      </c>
      <c r="C147" s="722" t="s">
        <v>5026</v>
      </c>
      <c r="D147" s="723" t="s">
        <v>5145</v>
      </c>
      <c r="E147" s="85" t="s">
        <v>345</v>
      </c>
      <c r="F147" s="724">
        <v>1</v>
      </c>
      <c r="G147" s="717">
        <v>1500</v>
      </c>
      <c r="H147" s="689">
        <f xml:space="preserve">F147*G147</f>
        <v>1500</v>
      </c>
      <c r="I147" s="445"/>
      <c r="J147" s="52" t="s">
        <v>1115</v>
      </c>
      <c r="K147" s="690" t="s">
        <v>1089</v>
      </c>
    </row>
    <row r="148" customHeight="1" outlineLevel="2" spans="1:11">
      <c r="A148" s="62" t="s">
        <v>3119</v>
      </c>
      <c r="B148" s="685" t="s">
        <v>3135</v>
      </c>
      <c r="C148" s="722" t="s">
        <v>5146</v>
      </c>
      <c r="D148" s="723" t="s">
        <v>5147</v>
      </c>
      <c r="E148" s="85" t="s">
        <v>345</v>
      </c>
      <c r="F148" s="725">
        <v>4</v>
      </c>
      <c r="G148" s="717">
        <v>6000</v>
      </c>
      <c r="H148" s="689">
        <f xml:space="preserve">F148*G148</f>
        <v>24000</v>
      </c>
      <c r="I148" s="723"/>
      <c r="J148" s="52" t="s">
        <v>1115</v>
      </c>
      <c r="K148" s="690" t="s">
        <v>1089</v>
      </c>
    </row>
    <row r="149" customHeight="1" outlineLevel="2" spans="1:11">
      <c r="A149" s="62" t="s">
        <v>3119</v>
      </c>
      <c r="B149" s="685" t="s">
        <v>3135</v>
      </c>
      <c r="C149" s="691" t="s">
        <v>5074</v>
      </c>
      <c r="D149" s="720"/>
      <c r="E149" s="720"/>
      <c r="F149" s="721"/>
      <c r="G149" s="721"/>
      <c r="H149" s="689"/>
      <c r="I149" s="720"/>
      <c r="J149" s="52" t="s">
        <v>1115</v>
      </c>
      <c r="K149" s="690" t="s">
        <v>1089</v>
      </c>
    </row>
    <row r="150" customHeight="1" outlineLevel="2" spans="1:11">
      <c r="A150" s="62" t="s">
        <v>3119</v>
      </c>
      <c r="B150" s="685" t="s">
        <v>3135</v>
      </c>
      <c r="C150" s="705" t="s">
        <v>5075</v>
      </c>
      <c r="D150" s="78" t="s">
        <v>5076</v>
      </c>
      <c r="E150" s="210" t="s">
        <v>345</v>
      </c>
      <c r="F150" s="172">
        <v>1</v>
      </c>
      <c r="G150" s="715">
        <v>20000</v>
      </c>
      <c r="H150" s="689">
        <f t="shared" ref="H150:H159" si="7" xml:space="preserve">F150*G150</f>
        <v>20000</v>
      </c>
      <c r="I150" s="539"/>
      <c r="J150" s="52" t="s">
        <v>1115</v>
      </c>
      <c r="K150" s="690" t="s">
        <v>1089</v>
      </c>
    </row>
    <row r="151" customHeight="1" outlineLevel="2" spans="1:11">
      <c r="A151" s="62" t="s">
        <v>3119</v>
      </c>
      <c r="B151" s="685" t="s">
        <v>3135</v>
      </c>
      <c r="C151" s="705" t="s">
        <v>5077</v>
      </c>
      <c r="D151" s="78" t="s">
        <v>5078</v>
      </c>
      <c r="E151" s="209" t="s">
        <v>5148</v>
      </c>
      <c r="F151" s="172">
        <v>1</v>
      </c>
      <c r="G151" s="715">
        <v>28000</v>
      </c>
      <c r="H151" s="689">
        <f t="shared" si="7"/>
        <v>28000</v>
      </c>
      <c r="I151" s="539"/>
      <c r="J151" s="52" t="s">
        <v>1115</v>
      </c>
      <c r="K151" s="690" t="s">
        <v>1089</v>
      </c>
    </row>
    <row r="152" customHeight="1" outlineLevel="2" spans="1:11">
      <c r="A152" s="62" t="s">
        <v>3119</v>
      </c>
      <c r="B152" s="685" t="s">
        <v>3135</v>
      </c>
      <c r="C152" s="706" t="s">
        <v>5079</v>
      </c>
      <c r="D152" s="707" t="s">
        <v>5080</v>
      </c>
      <c r="E152" s="708" t="s">
        <v>345</v>
      </c>
      <c r="F152" s="709">
        <v>3</v>
      </c>
      <c r="G152" s="715">
        <v>15000</v>
      </c>
      <c r="H152" s="689">
        <f t="shared" si="7"/>
        <v>45000</v>
      </c>
      <c r="I152" s="539"/>
      <c r="J152" s="52" t="s">
        <v>1115</v>
      </c>
      <c r="K152" s="690" t="s">
        <v>1089</v>
      </c>
    </row>
    <row r="153" customHeight="1" outlineLevel="2" spans="1:11">
      <c r="A153" s="62" t="s">
        <v>3119</v>
      </c>
      <c r="B153" s="685" t="s">
        <v>3135</v>
      </c>
      <c r="C153" s="706" t="s">
        <v>5149</v>
      </c>
      <c r="D153" s="706" t="s">
        <v>5150</v>
      </c>
      <c r="E153" s="706" t="s">
        <v>186</v>
      </c>
      <c r="F153" s="172">
        <v>1</v>
      </c>
      <c r="G153" s="715">
        <v>40560</v>
      </c>
      <c r="H153" s="689">
        <f t="shared" si="7"/>
        <v>40560</v>
      </c>
      <c r="I153" s="706" t="s">
        <v>5151</v>
      </c>
      <c r="J153" s="52" t="s">
        <v>1115</v>
      </c>
      <c r="K153" s="690" t="s">
        <v>1089</v>
      </c>
    </row>
    <row r="154" customHeight="1" outlineLevel="2" spans="1:11">
      <c r="A154" s="62" t="s">
        <v>3119</v>
      </c>
      <c r="B154" s="685" t="s">
        <v>3135</v>
      </c>
      <c r="C154" s="706" t="s">
        <v>5152</v>
      </c>
      <c r="D154" s="707"/>
      <c r="E154" s="706" t="s">
        <v>186</v>
      </c>
      <c r="F154" s="172">
        <v>1</v>
      </c>
      <c r="G154" s="715">
        <v>56940</v>
      </c>
      <c r="H154" s="689">
        <f t="shared" si="7"/>
        <v>56940</v>
      </c>
      <c r="I154" s="706" t="s">
        <v>5153</v>
      </c>
      <c r="J154" s="52" t="s">
        <v>1115</v>
      </c>
      <c r="K154" s="690" t="s">
        <v>1089</v>
      </c>
    </row>
    <row r="155" customHeight="1" outlineLevel="2" spans="1:11">
      <c r="A155" s="62" t="s">
        <v>3119</v>
      </c>
      <c r="B155" s="685" t="s">
        <v>3135</v>
      </c>
      <c r="C155" s="65" t="s">
        <v>2886</v>
      </c>
      <c r="D155" s="65" t="s">
        <v>5122</v>
      </c>
      <c r="E155" s="65" t="s">
        <v>229</v>
      </c>
      <c r="F155" s="52">
        <v>2</v>
      </c>
      <c r="G155" s="52">
        <v>1000</v>
      </c>
      <c r="H155" s="689">
        <f t="shared" si="7"/>
        <v>2000</v>
      </c>
      <c r="I155" s="718"/>
      <c r="J155" s="52" t="s">
        <v>1115</v>
      </c>
      <c r="K155" s="65" t="s">
        <v>5123</v>
      </c>
    </row>
    <row r="156" customHeight="1" outlineLevel="2" spans="1:11">
      <c r="A156" s="62" t="s">
        <v>3119</v>
      </c>
      <c r="B156" s="685" t="s">
        <v>3135</v>
      </c>
      <c r="C156" s="65" t="s">
        <v>5138</v>
      </c>
      <c r="D156" s="52"/>
      <c r="E156" s="65" t="s">
        <v>229</v>
      </c>
      <c r="F156" s="52">
        <v>2</v>
      </c>
      <c r="G156" s="52">
        <v>500</v>
      </c>
      <c r="H156" s="689">
        <f t="shared" si="7"/>
        <v>1000</v>
      </c>
      <c r="I156" s="718"/>
      <c r="J156" s="52" t="s">
        <v>1115</v>
      </c>
      <c r="K156" s="65" t="s">
        <v>5123</v>
      </c>
    </row>
    <row r="157" customHeight="1" outlineLevel="2" spans="1:11">
      <c r="A157" s="62" t="s">
        <v>3119</v>
      </c>
      <c r="B157" s="685" t="s">
        <v>3135</v>
      </c>
      <c r="C157" s="65" t="s">
        <v>5135</v>
      </c>
      <c r="D157" s="65" t="s">
        <v>5136</v>
      </c>
      <c r="E157" s="65" t="s">
        <v>229</v>
      </c>
      <c r="F157" s="52">
        <v>2</v>
      </c>
      <c r="G157" s="52">
        <v>3000</v>
      </c>
      <c r="H157" s="689">
        <f t="shared" si="7"/>
        <v>6000</v>
      </c>
      <c r="I157" s="718"/>
      <c r="J157" s="52" t="s">
        <v>1115</v>
      </c>
      <c r="K157" s="65" t="s">
        <v>5123</v>
      </c>
    </row>
    <row r="158" customHeight="1" outlineLevel="2" spans="1:11">
      <c r="A158" s="62" t="s">
        <v>3119</v>
      </c>
      <c r="B158" s="685" t="s">
        <v>3135</v>
      </c>
      <c r="C158" s="65" t="s">
        <v>5124</v>
      </c>
      <c r="D158" s="65" t="s">
        <v>5125</v>
      </c>
      <c r="E158" s="65" t="s">
        <v>229</v>
      </c>
      <c r="F158" s="52">
        <v>2</v>
      </c>
      <c r="G158" s="52">
        <v>2290</v>
      </c>
      <c r="H158" s="689">
        <f t="shared" si="7"/>
        <v>4580</v>
      </c>
      <c r="I158" s="718"/>
      <c r="J158" s="52" t="s">
        <v>1115</v>
      </c>
      <c r="K158" s="65" t="s">
        <v>5123</v>
      </c>
    </row>
    <row r="159" customHeight="1" outlineLevel="2" spans="1:11">
      <c r="A159" s="62" t="s">
        <v>3119</v>
      </c>
      <c r="B159" s="685" t="s">
        <v>3135</v>
      </c>
      <c r="C159" s="65" t="s">
        <v>5126</v>
      </c>
      <c r="D159" s="65" t="s">
        <v>5127</v>
      </c>
      <c r="E159" s="65" t="s">
        <v>186</v>
      </c>
      <c r="F159" s="52">
        <v>1</v>
      </c>
      <c r="G159" s="52">
        <v>6000</v>
      </c>
      <c r="H159" s="689">
        <f t="shared" si="7"/>
        <v>6000</v>
      </c>
      <c r="I159" s="718"/>
      <c r="J159" s="52" t="s">
        <v>1115</v>
      </c>
      <c r="K159" s="65" t="s">
        <v>5123</v>
      </c>
    </row>
    <row r="160" customHeight="1" outlineLevel="2" spans="1:11">
      <c r="A160" s="62" t="s">
        <v>3119</v>
      </c>
      <c r="B160" s="685" t="s">
        <v>5154</v>
      </c>
      <c r="C160" s="691" t="s">
        <v>5155</v>
      </c>
      <c r="D160" s="726"/>
      <c r="E160" s="726"/>
      <c r="F160" s="715"/>
      <c r="G160" s="715"/>
      <c r="H160" s="689"/>
      <c r="I160" s="726"/>
      <c r="J160" s="52" t="s">
        <v>1123</v>
      </c>
      <c r="K160" s="690" t="s">
        <v>1089</v>
      </c>
    </row>
    <row r="161" customHeight="1" outlineLevel="2" spans="1:11">
      <c r="A161" s="62" t="s">
        <v>3119</v>
      </c>
      <c r="B161" s="685" t="s">
        <v>5154</v>
      </c>
      <c r="C161" s="65" t="s">
        <v>5156</v>
      </c>
      <c r="D161" s="52" t="s">
        <v>5157</v>
      </c>
      <c r="E161" s="65" t="s">
        <v>345</v>
      </c>
      <c r="F161" s="64">
        <v>18</v>
      </c>
      <c r="G161" s="715">
        <v>1800</v>
      </c>
      <c r="H161" s="689">
        <f t="shared" ref="H161:H174" si="8" xml:space="preserve">F161*G161</f>
        <v>32400</v>
      </c>
      <c r="I161" s="446"/>
      <c r="J161" s="52" t="s">
        <v>1123</v>
      </c>
      <c r="K161" s="690" t="s">
        <v>1089</v>
      </c>
    </row>
    <row r="162" customHeight="1" outlineLevel="2" spans="1:11">
      <c r="A162" s="62" t="s">
        <v>3119</v>
      </c>
      <c r="B162" s="685" t="s">
        <v>5154</v>
      </c>
      <c r="C162" s="52" t="s">
        <v>5158</v>
      </c>
      <c r="D162" s="52" t="s">
        <v>5159</v>
      </c>
      <c r="E162" s="65" t="s">
        <v>345</v>
      </c>
      <c r="F162" s="64">
        <v>18</v>
      </c>
      <c r="G162" s="715">
        <v>1800</v>
      </c>
      <c r="H162" s="689">
        <f t="shared" si="8"/>
        <v>32400</v>
      </c>
      <c r="I162" s="446"/>
      <c r="J162" s="52" t="s">
        <v>1123</v>
      </c>
      <c r="K162" s="690" t="s">
        <v>1089</v>
      </c>
    </row>
    <row r="163" customHeight="1" outlineLevel="2" spans="1:11">
      <c r="A163" s="62" t="s">
        <v>3119</v>
      </c>
      <c r="B163" s="685" t="s">
        <v>5154</v>
      </c>
      <c r="C163" s="65" t="s">
        <v>5160</v>
      </c>
      <c r="D163" s="65" t="s">
        <v>5161</v>
      </c>
      <c r="E163" s="65" t="s">
        <v>345</v>
      </c>
      <c r="F163" s="64">
        <v>1</v>
      </c>
      <c r="G163" s="715">
        <v>30000</v>
      </c>
      <c r="H163" s="689">
        <f t="shared" si="8"/>
        <v>30000</v>
      </c>
      <c r="I163" s="446"/>
      <c r="J163" s="52" t="s">
        <v>1123</v>
      </c>
      <c r="K163" s="690" t="s">
        <v>1089</v>
      </c>
    </row>
    <row r="164" customHeight="1" outlineLevel="2" spans="1:11">
      <c r="A164" s="62" t="s">
        <v>3119</v>
      </c>
      <c r="B164" s="685" t="s">
        <v>5154</v>
      </c>
      <c r="C164" s="65" t="s">
        <v>5162</v>
      </c>
      <c r="D164" s="65" t="s">
        <v>5163</v>
      </c>
      <c r="E164" s="65" t="s">
        <v>345</v>
      </c>
      <c r="F164" s="64">
        <v>9</v>
      </c>
      <c r="G164" s="715">
        <v>15000</v>
      </c>
      <c r="H164" s="689">
        <f t="shared" si="8"/>
        <v>135000</v>
      </c>
      <c r="I164" s="446"/>
      <c r="J164" s="52" t="s">
        <v>1123</v>
      </c>
      <c r="K164" s="690" t="s">
        <v>1089</v>
      </c>
    </row>
    <row r="165" customHeight="1" outlineLevel="2" spans="1:11">
      <c r="A165" s="62" t="s">
        <v>3119</v>
      </c>
      <c r="B165" s="685" t="s">
        <v>5154</v>
      </c>
      <c r="C165" s="65" t="s">
        <v>5164</v>
      </c>
      <c r="D165" s="65" t="s">
        <v>5165</v>
      </c>
      <c r="E165" s="65" t="s">
        <v>345</v>
      </c>
      <c r="F165" s="64">
        <v>9</v>
      </c>
      <c r="G165" s="715">
        <v>1142</v>
      </c>
      <c r="H165" s="689">
        <f t="shared" si="8"/>
        <v>10278</v>
      </c>
      <c r="I165" s="446"/>
      <c r="J165" s="52" t="s">
        <v>1123</v>
      </c>
      <c r="K165" s="690" t="s">
        <v>1089</v>
      </c>
    </row>
    <row r="166" customHeight="1" outlineLevel="2" spans="1:11">
      <c r="A166" s="62" t="s">
        <v>3119</v>
      </c>
      <c r="B166" s="685" t="s">
        <v>5154</v>
      </c>
      <c r="C166" s="65" t="s">
        <v>5164</v>
      </c>
      <c r="D166" s="65" t="s">
        <v>5166</v>
      </c>
      <c r="E166" s="65" t="s">
        <v>345</v>
      </c>
      <c r="F166" s="64">
        <v>3</v>
      </c>
      <c r="G166" s="715">
        <v>2480</v>
      </c>
      <c r="H166" s="689">
        <f t="shared" si="8"/>
        <v>7440</v>
      </c>
      <c r="I166" s="446"/>
      <c r="J166" s="52" t="s">
        <v>1123</v>
      </c>
      <c r="K166" s="690" t="s">
        <v>1089</v>
      </c>
    </row>
    <row r="167" customHeight="1" outlineLevel="2" spans="1:11">
      <c r="A167" s="62" t="s">
        <v>3119</v>
      </c>
      <c r="B167" s="685" t="s">
        <v>5154</v>
      </c>
      <c r="C167" s="52" t="s">
        <v>5167</v>
      </c>
      <c r="D167" s="52" t="s">
        <v>5168</v>
      </c>
      <c r="E167" s="65" t="s">
        <v>345</v>
      </c>
      <c r="F167" s="64">
        <v>4</v>
      </c>
      <c r="G167" s="715">
        <v>25000</v>
      </c>
      <c r="H167" s="689">
        <f t="shared" si="8"/>
        <v>100000</v>
      </c>
      <c r="I167" s="446"/>
      <c r="J167" s="52" t="s">
        <v>1123</v>
      </c>
      <c r="K167" s="690" t="s">
        <v>1089</v>
      </c>
    </row>
    <row r="168" customHeight="1" outlineLevel="2" spans="1:11">
      <c r="A168" s="62" t="s">
        <v>3119</v>
      </c>
      <c r="B168" s="685" t="s">
        <v>5154</v>
      </c>
      <c r="C168" s="65" t="s">
        <v>5169</v>
      </c>
      <c r="D168" s="52" t="s">
        <v>5170</v>
      </c>
      <c r="E168" s="65" t="s">
        <v>345</v>
      </c>
      <c r="F168" s="64">
        <v>1</v>
      </c>
      <c r="G168" s="715">
        <v>34000</v>
      </c>
      <c r="H168" s="689">
        <f t="shared" si="8"/>
        <v>34000</v>
      </c>
      <c r="I168" s="446"/>
      <c r="J168" s="52" t="s">
        <v>1123</v>
      </c>
      <c r="K168" s="690" t="s">
        <v>1089</v>
      </c>
    </row>
    <row r="169" customHeight="1" outlineLevel="2" spans="1:11">
      <c r="A169" s="62" t="s">
        <v>3119</v>
      </c>
      <c r="B169" s="685" t="s">
        <v>5154</v>
      </c>
      <c r="C169" s="52" t="s">
        <v>5171</v>
      </c>
      <c r="D169" s="65" t="s">
        <v>5172</v>
      </c>
      <c r="E169" s="65" t="s">
        <v>186</v>
      </c>
      <c r="F169" s="64">
        <v>1</v>
      </c>
      <c r="G169" s="715">
        <v>5000</v>
      </c>
      <c r="H169" s="689">
        <f t="shared" si="8"/>
        <v>5000</v>
      </c>
      <c r="I169" s="446"/>
      <c r="J169" s="52" t="s">
        <v>1123</v>
      </c>
      <c r="K169" s="690" t="s">
        <v>1089</v>
      </c>
    </row>
    <row r="170" customHeight="1" outlineLevel="2" spans="1:11">
      <c r="A170" s="62" t="s">
        <v>3119</v>
      </c>
      <c r="B170" s="685" t="s">
        <v>5154</v>
      </c>
      <c r="C170" s="52" t="s">
        <v>5171</v>
      </c>
      <c r="D170" s="65" t="s">
        <v>5173</v>
      </c>
      <c r="E170" s="65" t="s">
        <v>5174</v>
      </c>
      <c r="F170" s="64">
        <v>36</v>
      </c>
      <c r="G170" s="715">
        <v>70</v>
      </c>
      <c r="H170" s="689">
        <f t="shared" si="8"/>
        <v>2520</v>
      </c>
      <c r="I170" s="446"/>
      <c r="J170" s="52" t="s">
        <v>1123</v>
      </c>
      <c r="K170" s="690" t="s">
        <v>1089</v>
      </c>
    </row>
    <row r="171" customHeight="1" outlineLevel="2" spans="1:11">
      <c r="A171" s="62" t="s">
        <v>3119</v>
      </c>
      <c r="B171" s="685" t="s">
        <v>5154</v>
      </c>
      <c r="C171" s="65" t="s">
        <v>5175</v>
      </c>
      <c r="D171" s="52" t="s">
        <v>5176</v>
      </c>
      <c r="E171" s="65" t="s">
        <v>345</v>
      </c>
      <c r="F171" s="64">
        <v>1</v>
      </c>
      <c r="G171" s="715">
        <v>5000</v>
      </c>
      <c r="H171" s="689">
        <f t="shared" si="8"/>
        <v>5000</v>
      </c>
      <c r="I171" s="446"/>
      <c r="J171" s="52" t="s">
        <v>1123</v>
      </c>
      <c r="K171" s="690" t="s">
        <v>1089</v>
      </c>
    </row>
    <row r="172" customHeight="1" outlineLevel="2" spans="1:11">
      <c r="A172" s="62" t="s">
        <v>3119</v>
      </c>
      <c r="B172" s="685" t="s">
        <v>5154</v>
      </c>
      <c r="C172" s="65" t="s">
        <v>5177</v>
      </c>
      <c r="D172" s="65" t="s">
        <v>5178</v>
      </c>
      <c r="E172" s="65" t="s">
        <v>345</v>
      </c>
      <c r="F172" s="64">
        <v>1</v>
      </c>
      <c r="G172" s="715">
        <v>10890</v>
      </c>
      <c r="H172" s="689">
        <f t="shared" si="8"/>
        <v>10890</v>
      </c>
      <c r="I172" s="446"/>
      <c r="J172" s="52" t="s">
        <v>1123</v>
      </c>
      <c r="K172" s="690" t="s">
        <v>1089</v>
      </c>
    </row>
    <row r="173" customHeight="1" outlineLevel="2" spans="1:11">
      <c r="A173" s="62" t="s">
        <v>3119</v>
      </c>
      <c r="B173" s="685" t="s">
        <v>5154</v>
      </c>
      <c r="C173" s="65" t="s">
        <v>5179</v>
      </c>
      <c r="D173" s="65" t="s">
        <v>5180</v>
      </c>
      <c r="E173" s="65" t="s">
        <v>345</v>
      </c>
      <c r="F173" s="64">
        <v>2</v>
      </c>
      <c r="G173" s="715">
        <v>2106</v>
      </c>
      <c r="H173" s="689">
        <f t="shared" si="8"/>
        <v>4212</v>
      </c>
      <c r="I173" s="446"/>
      <c r="J173" s="52" t="s">
        <v>1123</v>
      </c>
      <c r="K173" s="690" t="s">
        <v>1089</v>
      </c>
    </row>
    <row r="174" customHeight="1" outlineLevel="2" spans="1:11">
      <c r="A174" s="62" t="s">
        <v>3119</v>
      </c>
      <c r="B174" s="685" t="s">
        <v>5154</v>
      </c>
      <c r="C174" s="65" t="s">
        <v>5181</v>
      </c>
      <c r="D174" s="65" t="s">
        <v>5182</v>
      </c>
      <c r="E174" s="65" t="s">
        <v>345</v>
      </c>
      <c r="F174" s="64">
        <v>4</v>
      </c>
      <c r="G174" s="715">
        <v>326</v>
      </c>
      <c r="H174" s="689">
        <f t="shared" si="8"/>
        <v>1304</v>
      </c>
      <c r="I174" s="446"/>
      <c r="J174" s="52" t="s">
        <v>1123</v>
      </c>
      <c r="K174" s="690" t="s">
        <v>1089</v>
      </c>
    </row>
    <row r="175" customHeight="1" outlineLevel="2" spans="1:11">
      <c r="A175" s="62" t="s">
        <v>3119</v>
      </c>
      <c r="B175" s="685" t="s">
        <v>5154</v>
      </c>
      <c r="C175" s="691" t="s">
        <v>5183</v>
      </c>
      <c r="D175" s="726"/>
      <c r="E175" s="726"/>
      <c r="F175" s="715"/>
      <c r="G175" s="715"/>
      <c r="H175" s="689"/>
      <c r="I175" s="726"/>
      <c r="J175" s="52" t="s">
        <v>1123</v>
      </c>
      <c r="K175" s="690" t="s">
        <v>1089</v>
      </c>
    </row>
    <row r="176" customHeight="1" outlineLevel="2" spans="1:11">
      <c r="A176" s="62" t="s">
        <v>3119</v>
      </c>
      <c r="B176" s="685" t="s">
        <v>5154</v>
      </c>
      <c r="C176" s="604" t="s">
        <v>5184</v>
      </c>
      <c r="D176" s="446" t="s">
        <v>5185</v>
      </c>
      <c r="E176" s="604" t="s">
        <v>345</v>
      </c>
      <c r="F176" s="605">
        <v>18</v>
      </c>
      <c r="G176" s="715">
        <v>7500</v>
      </c>
      <c r="H176" s="689">
        <f xml:space="preserve">F176*G176</f>
        <v>135000</v>
      </c>
      <c r="I176" s="446"/>
      <c r="J176" s="52" t="s">
        <v>1123</v>
      </c>
      <c r="K176" s="690" t="s">
        <v>1089</v>
      </c>
    </row>
    <row r="177" customHeight="1" outlineLevel="2" spans="1:11">
      <c r="A177" s="62" t="s">
        <v>3119</v>
      </c>
      <c r="B177" s="685" t="s">
        <v>5154</v>
      </c>
      <c r="C177" s="604" t="s">
        <v>5186</v>
      </c>
      <c r="D177" s="603" t="s">
        <v>5187</v>
      </c>
      <c r="E177" s="604" t="s">
        <v>186</v>
      </c>
      <c r="F177" s="605">
        <v>18</v>
      </c>
      <c r="G177" s="715">
        <v>500</v>
      </c>
      <c r="H177" s="689">
        <f xml:space="preserve">F177*G177</f>
        <v>9000</v>
      </c>
      <c r="I177" s="446"/>
      <c r="J177" s="52" t="s">
        <v>1123</v>
      </c>
      <c r="K177" s="690" t="s">
        <v>1089</v>
      </c>
    </row>
    <row r="178" customHeight="1" outlineLevel="2" spans="1:11">
      <c r="A178" s="62" t="s">
        <v>3119</v>
      </c>
      <c r="B178" s="685" t="s">
        <v>5154</v>
      </c>
      <c r="C178" s="691" t="s">
        <v>5188</v>
      </c>
      <c r="D178" s="726"/>
      <c r="E178" s="604"/>
      <c r="F178" s="715"/>
      <c r="G178" s="715"/>
      <c r="H178" s="689"/>
      <c r="I178" s="726"/>
      <c r="J178" s="52" t="s">
        <v>1123</v>
      </c>
      <c r="K178" s="690" t="s">
        <v>1089</v>
      </c>
    </row>
    <row r="179" customHeight="1" outlineLevel="2" spans="1:11">
      <c r="A179" s="62" t="s">
        <v>3119</v>
      </c>
      <c r="B179" s="685" t="s">
        <v>5154</v>
      </c>
      <c r="C179" s="85" t="s">
        <v>5116</v>
      </c>
      <c r="D179" s="716" t="s">
        <v>5117</v>
      </c>
      <c r="E179" s="604" t="s">
        <v>345</v>
      </c>
      <c r="F179" s="717">
        <v>1</v>
      </c>
      <c r="G179" s="715">
        <v>28000</v>
      </c>
      <c r="H179" s="689">
        <f t="shared" ref="H179:H185" si="9" xml:space="preserve">F179*G179</f>
        <v>28000</v>
      </c>
      <c r="I179" s="446"/>
      <c r="J179" s="52" t="s">
        <v>1123</v>
      </c>
      <c r="K179" s="690" t="s">
        <v>1089</v>
      </c>
    </row>
    <row r="180" customHeight="1" outlineLevel="2" spans="1:11">
      <c r="A180" s="62" t="s">
        <v>3119</v>
      </c>
      <c r="B180" s="685" t="s">
        <v>1136</v>
      </c>
      <c r="C180" s="686" t="s">
        <v>5024</v>
      </c>
      <c r="D180" s="687" t="s">
        <v>5025</v>
      </c>
      <c r="E180" s="686" t="s">
        <v>345</v>
      </c>
      <c r="F180" s="688">
        <v>1</v>
      </c>
      <c r="G180" s="715">
        <v>16000</v>
      </c>
      <c r="H180" s="689">
        <f t="shared" si="9"/>
        <v>16000</v>
      </c>
      <c r="I180" s="446"/>
      <c r="J180" s="52" t="s">
        <v>1137</v>
      </c>
      <c r="K180" s="690" t="s">
        <v>1089</v>
      </c>
    </row>
    <row r="181" customHeight="1" outlineLevel="2" spans="1:11">
      <c r="A181" s="62" t="s">
        <v>3119</v>
      </c>
      <c r="B181" s="685" t="s">
        <v>1136</v>
      </c>
      <c r="C181" s="686" t="s">
        <v>5026</v>
      </c>
      <c r="D181" s="687" t="s">
        <v>5027</v>
      </c>
      <c r="E181" s="686" t="s">
        <v>345</v>
      </c>
      <c r="F181" s="688">
        <v>1</v>
      </c>
      <c r="G181" s="715">
        <v>900</v>
      </c>
      <c r="H181" s="689">
        <f t="shared" si="9"/>
        <v>900</v>
      </c>
      <c r="I181" s="446"/>
      <c r="J181" s="52" t="s">
        <v>1137</v>
      </c>
      <c r="K181" s="690" t="s">
        <v>1089</v>
      </c>
    </row>
    <row r="182" customHeight="1" outlineLevel="2" spans="1:11">
      <c r="A182" s="62" t="s">
        <v>3119</v>
      </c>
      <c r="B182" s="685" t="s">
        <v>1136</v>
      </c>
      <c r="C182" s="686" t="s">
        <v>5028</v>
      </c>
      <c r="D182" s="687" t="s">
        <v>5029</v>
      </c>
      <c r="E182" s="686" t="s">
        <v>345</v>
      </c>
      <c r="F182" s="688">
        <v>2</v>
      </c>
      <c r="G182" s="715">
        <v>260</v>
      </c>
      <c r="H182" s="689">
        <f t="shared" si="9"/>
        <v>520</v>
      </c>
      <c r="I182" s="446"/>
      <c r="J182" s="52" t="s">
        <v>1137</v>
      </c>
      <c r="K182" s="690" t="s">
        <v>1089</v>
      </c>
    </row>
    <row r="183" customHeight="1" outlineLevel="2" spans="1:11">
      <c r="A183" s="62" t="s">
        <v>3119</v>
      </c>
      <c r="B183" s="685" t="s">
        <v>1136</v>
      </c>
      <c r="C183" s="687" t="s">
        <v>5030</v>
      </c>
      <c r="D183" s="687" t="s">
        <v>5031</v>
      </c>
      <c r="E183" s="686" t="s">
        <v>345</v>
      </c>
      <c r="F183" s="688">
        <v>1</v>
      </c>
      <c r="G183" s="715">
        <v>2400</v>
      </c>
      <c r="H183" s="689">
        <f t="shared" si="9"/>
        <v>2400</v>
      </c>
      <c r="I183" s="446"/>
      <c r="J183" s="52" t="s">
        <v>1137</v>
      </c>
      <c r="K183" s="690" t="s">
        <v>1089</v>
      </c>
    </row>
    <row r="184" customHeight="1" outlineLevel="2" spans="1:11">
      <c r="A184" s="62" t="s">
        <v>3119</v>
      </c>
      <c r="B184" s="685" t="s">
        <v>1136</v>
      </c>
      <c r="C184" s="686" t="s">
        <v>5032</v>
      </c>
      <c r="D184" s="687" t="s">
        <v>5033</v>
      </c>
      <c r="E184" s="686" t="s">
        <v>345</v>
      </c>
      <c r="F184" s="688">
        <v>1</v>
      </c>
      <c r="G184" s="715">
        <v>34500</v>
      </c>
      <c r="H184" s="689">
        <f t="shared" si="9"/>
        <v>34500</v>
      </c>
      <c r="I184" s="446"/>
      <c r="J184" s="52" t="s">
        <v>1137</v>
      </c>
      <c r="K184" s="690" t="s">
        <v>1089</v>
      </c>
    </row>
    <row r="185" customHeight="1" outlineLevel="2" spans="1:11">
      <c r="A185" s="62" t="s">
        <v>3119</v>
      </c>
      <c r="B185" s="685" t="s">
        <v>1136</v>
      </c>
      <c r="C185" s="687" t="s">
        <v>5034</v>
      </c>
      <c r="D185" s="687" t="s">
        <v>5035</v>
      </c>
      <c r="E185" s="686" t="s">
        <v>345</v>
      </c>
      <c r="F185" s="688">
        <v>1</v>
      </c>
      <c r="G185" s="715">
        <v>7500</v>
      </c>
      <c r="H185" s="689">
        <f t="shared" si="9"/>
        <v>7500</v>
      </c>
      <c r="I185" s="446"/>
      <c r="J185" s="52" t="s">
        <v>1137</v>
      </c>
      <c r="K185" s="690" t="s">
        <v>1089</v>
      </c>
    </row>
    <row r="186" customHeight="1" outlineLevel="1" spans="1:11">
      <c r="A186" s="62" t="s">
        <v>5189</v>
      </c>
      <c r="B186" s="445" t="s">
        <v>5189</v>
      </c>
      <c r="C186" s="445" t="s">
        <v>5189</v>
      </c>
      <c r="D186" s="446"/>
      <c r="E186" s="33"/>
      <c r="F186" s="605"/>
      <c r="G186" s="605"/>
      <c r="H186" s="689"/>
      <c r="I186" s="446"/>
      <c r="J186" s="62"/>
      <c r="K186" s="226"/>
    </row>
    <row r="187" s="138" customFormat="1" customHeight="1" outlineLevel="3" spans="1:11">
      <c r="A187" s="62" t="s">
        <v>5190</v>
      </c>
      <c r="B187" s="685" t="s">
        <v>1190</v>
      </c>
      <c r="C187" s="85" t="s">
        <v>5116</v>
      </c>
      <c r="D187" s="716" t="s">
        <v>5117</v>
      </c>
      <c r="E187" s="85" t="s">
        <v>345</v>
      </c>
      <c r="F187" s="717">
        <v>1</v>
      </c>
      <c r="G187" s="717">
        <v>28000</v>
      </c>
      <c r="H187" s="689">
        <f t="shared" ref="H187:H222" si="10" xml:space="preserve">F187*G187</f>
        <v>28000</v>
      </c>
      <c r="I187" s="52"/>
      <c r="J187" s="52" t="s">
        <v>1677</v>
      </c>
      <c r="K187" s="187"/>
    </row>
    <row r="188" s="138" customFormat="1" customHeight="1" outlineLevel="3" spans="1:11">
      <c r="A188" s="62" t="s">
        <v>5190</v>
      </c>
      <c r="B188" s="685" t="s">
        <v>1190</v>
      </c>
      <c r="C188" s="85" t="s">
        <v>5128</v>
      </c>
      <c r="D188" s="716" t="s">
        <v>5129</v>
      </c>
      <c r="E188" s="85" t="s">
        <v>345</v>
      </c>
      <c r="F188" s="717">
        <v>1</v>
      </c>
      <c r="G188" s="717">
        <v>49999</v>
      </c>
      <c r="H188" s="689">
        <f t="shared" si="10"/>
        <v>49999</v>
      </c>
      <c r="I188" s="52"/>
      <c r="J188" s="52" t="s">
        <v>1677</v>
      </c>
      <c r="K188" s="187"/>
    </row>
    <row r="189" s="138" customFormat="1" customHeight="1" outlineLevel="3" spans="1:11">
      <c r="A189" s="62" t="s">
        <v>5190</v>
      </c>
      <c r="B189" s="685" t="s">
        <v>1190</v>
      </c>
      <c r="C189" s="85" t="s">
        <v>2886</v>
      </c>
      <c r="D189" s="716" t="s">
        <v>5130</v>
      </c>
      <c r="E189" s="85" t="s">
        <v>345</v>
      </c>
      <c r="F189" s="717">
        <v>1</v>
      </c>
      <c r="G189" s="717">
        <v>19999</v>
      </c>
      <c r="H189" s="689">
        <f t="shared" si="10"/>
        <v>19999</v>
      </c>
      <c r="I189" s="52"/>
      <c r="J189" s="52" t="s">
        <v>1677</v>
      </c>
      <c r="K189" s="187"/>
    </row>
    <row r="190" s="138" customFormat="1" customHeight="1" outlineLevel="3" spans="1:11">
      <c r="A190" s="62" t="s">
        <v>5190</v>
      </c>
      <c r="B190" s="685" t="s">
        <v>1190</v>
      </c>
      <c r="C190" s="85" t="s">
        <v>5131</v>
      </c>
      <c r="D190" s="716" t="s">
        <v>5132</v>
      </c>
      <c r="E190" s="85" t="s">
        <v>345</v>
      </c>
      <c r="F190" s="717">
        <v>1</v>
      </c>
      <c r="G190" s="717">
        <v>2290</v>
      </c>
      <c r="H190" s="689">
        <f t="shared" si="10"/>
        <v>2290</v>
      </c>
      <c r="I190" s="52"/>
      <c r="J190" s="52" t="s">
        <v>1677</v>
      </c>
      <c r="K190" s="187"/>
    </row>
    <row r="191" s="138" customFormat="1" customHeight="1" outlineLevel="3" spans="1:11">
      <c r="A191" s="62" t="s">
        <v>5190</v>
      </c>
      <c r="B191" s="685" t="s">
        <v>1190</v>
      </c>
      <c r="C191" s="716" t="s">
        <v>5133</v>
      </c>
      <c r="D191" s="85" t="s">
        <v>5134</v>
      </c>
      <c r="E191" s="85" t="s">
        <v>345</v>
      </c>
      <c r="F191" s="717">
        <v>1</v>
      </c>
      <c r="G191" s="717">
        <v>7999</v>
      </c>
      <c r="H191" s="689">
        <f t="shared" si="10"/>
        <v>7999</v>
      </c>
      <c r="I191" s="52"/>
      <c r="J191" s="52" t="s">
        <v>1677</v>
      </c>
      <c r="K191" s="187"/>
    </row>
    <row r="192" s="138" customFormat="1" customHeight="1" outlineLevel="3" spans="1:11">
      <c r="A192" s="62" t="s">
        <v>5190</v>
      </c>
      <c r="B192" s="685" t="s">
        <v>1190</v>
      </c>
      <c r="C192" s="85" t="s">
        <v>5028</v>
      </c>
      <c r="D192" s="716" t="s">
        <v>5029</v>
      </c>
      <c r="E192" s="85" t="s">
        <v>345</v>
      </c>
      <c r="F192" s="717">
        <v>2</v>
      </c>
      <c r="G192" s="717">
        <v>260</v>
      </c>
      <c r="H192" s="689">
        <f t="shared" si="10"/>
        <v>520</v>
      </c>
      <c r="I192" s="52"/>
      <c r="J192" s="52" t="s">
        <v>1677</v>
      </c>
      <c r="K192" s="187"/>
    </row>
    <row r="193" s="138" customFormat="1" customHeight="1" outlineLevel="3" spans="1:11">
      <c r="A193" s="62" t="s">
        <v>5190</v>
      </c>
      <c r="B193" s="685" t="s">
        <v>1190</v>
      </c>
      <c r="C193" s="85" t="s">
        <v>5118</v>
      </c>
      <c r="D193" s="85" t="s">
        <v>5119</v>
      </c>
      <c r="E193" s="85" t="s">
        <v>345</v>
      </c>
      <c r="F193" s="717">
        <v>1</v>
      </c>
      <c r="G193" s="717">
        <v>799</v>
      </c>
      <c r="H193" s="689">
        <f t="shared" si="10"/>
        <v>799</v>
      </c>
      <c r="I193" s="52"/>
      <c r="J193" s="52" t="s">
        <v>1677</v>
      </c>
      <c r="K193" s="187"/>
    </row>
    <row r="194" s="138" customFormat="1" customHeight="1" outlineLevel="3" spans="1:11">
      <c r="A194" s="62" t="s">
        <v>5190</v>
      </c>
      <c r="B194" s="685" t="s">
        <v>1190</v>
      </c>
      <c r="C194" s="85" t="s">
        <v>5120</v>
      </c>
      <c r="D194" s="85" t="s">
        <v>5121</v>
      </c>
      <c r="E194" s="85" t="s">
        <v>345</v>
      </c>
      <c r="F194" s="717">
        <v>1</v>
      </c>
      <c r="G194" s="717">
        <v>499</v>
      </c>
      <c r="H194" s="689">
        <f t="shared" si="10"/>
        <v>499</v>
      </c>
      <c r="I194" s="52"/>
      <c r="J194" s="52" t="s">
        <v>1677</v>
      </c>
      <c r="K194" s="187"/>
    </row>
    <row r="195" s="138" customFormat="1" customHeight="1" outlineLevel="3" spans="1:11">
      <c r="A195" s="62" t="s">
        <v>5190</v>
      </c>
      <c r="B195" s="685" t="s">
        <v>1190</v>
      </c>
      <c r="C195" s="85" t="s">
        <v>5191</v>
      </c>
      <c r="D195" s="716" t="s">
        <v>5192</v>
      </c>
      <c r="E195" s="727" t="s">
        <v>345</v>
      </c>
      <c r="F195" s="717">
        <v>6</v>
      </c>
      <c r="G195" s="717">
        <v>7020</v>
      </c>
      <c r="H195" s="689">
        <f t="shared" si="10"/>
        <v>42120</v>
      </c>
      <c r="I195" s="52"/>
      <c r="J195" s="52" t="s">
        <v>1677</v>
      </c>
      <c r="K195" s="187"/>
    </row>
    <row r="196" s="138" customFormat="1" customHeight="1" outlineLevel="3" spans="1:11">
      <c r="A196" s="62" t="s">
        <v>5190</v>
      </c>
      <c r="B196" s="685" t="s">
        <v>1190</v>
      </c>
      <c r="C196" s="85" t="s">
        <v>5193</v>
      </c>
      <c r="D196" s="716" t="s">
        <v>5194</v>
      </c>
      <c r="E196" s="727" t="s">
        <v>345</v>
      </c>
      <c r="F196" s="717">
        <v>6</v>
      </c>
      <c r="G196" s="717">
        <v>3120</v>
      </c>
      <c r="H196" s="689">
        <f t="shared" si="10"/>
        <v>18720</v>
      </c>
      <c r="I196" s="52"/>
      <c r="J196" s="52" t="s">
        <v>1677</v>
      </c>
      <c r="K196" s="187"/>
    </row>
    <row r="197" s="138" customFormat="1" customHeight="1" outlineLevel="3" spans="1:11">
      <c r="A197" s="62" t="s">
        <v>5190</v>
      </c>
      <c r="B197" s="685" t="s">
        <v>1190</v>
      </c>
      <c r="C197" s="85" t="s">
        <v>5195</v>
      </c>
      <c r="D197" s="716" t="s">
        <v>5196</v>
      </c>
      <c r="E197" s="727" t="s">
        <v>345</v>
      </c>
      <c r="F197" s="717">
        <v>6</v>
      </c>
      <c r="G197" s="717">
        <v>1248</v>
      </c>
      <c r="H197" s="689">
        <f t="shared" si="10"/>
        <v>7488</v>
      </c>
      <c r="I197" s="52"/>
      <c r="J197" s="52" t="s">
        <v>1677</v>
      </c>
      <c r="K197" s="187"/>
    </row>
    <row r="198" s="138" customFormat="1" customHeight="1" outlineLevel="3" spans="1:11">
      <c r="A198" s="62" t="s">
        <v>5190</v>
      </c>
      <c r="B198" s="685" t="s">
        <v>1190</v>
      </c>
      <c r="C198" s="85" t="s">
        <v>5197</v>
      </c>
      <c r="D198" s="716" t="s">
        <v>5198</v>
      </c>
      <c r="E198" s="727" t="s">
        <v>186</v>
      </c>
      <c r="F198" s="717">
        <v>1</v>
      </c>
      <c r="G198" s="717">
        <v>15600</v>
      </c>
      <c r="H198" s="689">
        <f t="shared" si="10"/>
        <v>15600</v>
      </c>
      <c r="I198" s="52"/>
      <c r="J198" s="52" t="s">
        <v>1677</v>
      </c>
      <c r="K198" s="187"/>
    </row>
    <row r="199" s="138" customFormat="1" customHeight="1" outlineLevel="3" spans="1:11">
      <c r="A199" s="62" t="s">
        <v>5190</v>
      </c>
      <c r="B199" s="685" t="s">
        <v>1190</v>
      </c>
      <c r="C199" s="85" t="s">
        <v>5199</v>
      </c>
      <c r="D199" s="716" t="s">
        <v>5200</v>
      </c>
      <c r="E199" s="727" t="s">
        <v>345</v>
      </c>
      <c r="F199" s="717">
        <v>1</v>
      </c>
      <c r="G199" s="717">
        <v>18096</v>
      </c>
      <c r="H199" s="689">
        <f t="shared" si="10"/>
        <v>18096</v>
      </c>
      <c r="I199" s="52"/>
      <c r="J199" s="52" t="s">
        <v>1677</v>
      </c>
      <c r="K199" s="187"/>
    </row>
    <row r="200" s="138" customFormat="1" customHeight="1" outlineLevel="3" spans="1:11">
      <c r="A200" s="62" t="s">
        <v>5190</v>
      </c>
      <c r="B200" s="685" t="s">
        <v>1190</v>
      </c>
      <c r="C200" s="85" t="s">
        <v>5201</v>
      </c>
      <c r="D200" s="716" t="s">
        <v>5202</v>
      </c>
      <c r="E200" s="727" t="s">
        <v>345</v>
      </c>
      <c r="F200" s="717">
        <v>1</v>
      </c>
      <c r="G200" s="717">
        <v>5928</v>
      </c>
      <c r="H200" s="689">
        <f t="shared" si="10"/>
        <v>5928</v>
      </c>
      <c r="I200" s="52"/>
      <c r="J200" s="52" t="s">
        <v>1677</v>
      </c>
      <c r="K200" s="187"/>
    </row>
    <row r="201" s="138" customFormat="1" customHeight="1" outlineLevel="3" spans="1:11">
      <c r="A201" s="62" t="s">
        <v>5190</v>
      </c>
      <c r="B201" s="685" t="s">
        <v>1190</v>
      </c>
      <c r="C201" s="85" t="s">
        <v>5203</v>
      </c>
      <c r="D201" s="716" t="s">
        <v>5204</v>
      </c>
      <c r="E201" s="727" t="s">
        <v>345</v>
      </c>
      <c r="F201" s="717">
        <v>1</v>
      </c>
      <c r="G201" s="717">
        <v>1248</v>
      </c>
      <c r="H201" s="689">
        <f t="shared" si="10"/>
        <v>1248</v>
      </c>
      <c r="I201" s="52"/>
      <c r="J201" s="52" t="s">
        <v>1677</v>
      </c>
      <c r="K201" s="187"/>
    </row>
    <row r="202" s="138" customFormat="1" customHeight="1" outlineLevel="3" spans="1:11">
      <c r="A202" s="62" t="s">
        <v>5190</v>
      </c>
      <c r="B202" s="685" t="s">
        <v>1190</v>
      </c>
      <c r="C202" s="85" t="s">
        <v>5205</v>
      </c>
      <c r="D202" s="716" t="s">
        <v>5206</v>
      </c>
      <c r="E202" s="727" t="s">
        <v>345</v>
      </c>
      <c r="F202" s="717">
        <v>1</v>
      </c>
      <c r="G202" s="717">
        <v>5928</v>
      </c>
      <c r="H202" s="689">
        <f t="shared" si="10"/>
        <v>5928</v>
      </c>
      <c r="I202" s="52"/>
      <c r="J202" s="52" t="s">
        <v>1677</v>
      </c>
      <c r="K202" s="187"/>
    </row>
    <row r="203" s="138" customFormat="1" customHeight="1" outlineLevel="3" spans="1:11">
      <c r="A203" s="62" t="s">
        <v>5190</v>
      </c>
      <c r="B203" s="685" t="s">
        <v>1190</v>
      </c>
      <c r="C203" s="85" t="s">
        <v>5207</v>
      </c>
      <c r="D203" s="716" t="s">
        <v>5208</v>
      </c>
      <c r="E203" s="727" t="s">
        <v>345</v>
      </c>
      <c r="F203" s="717">
        <v>1</v>
      </c>
      <c r="G203" s="717">
        <v>2808</v>
      </c>
      <c r="H203" s="689">
        <f t="shared" si="10"/>
        <v>2808</v>
      </c>
      <c r="I203" s="52"/>
      <c r="J203" s="52" t="s">
        <v>1677</v>
      </c>
      <c r="K203" s="187"/>
    </row>
    <row r="204" s="679" customFormat="1" customHeight="1" outlineLevel="3" spans="1:11">
      <c r="A204" s="62" t="s">
        <v>5190</v>
      </c>
      <c r="B204" s="685" t="s">
        <v>1192</v>
      </c>
      <c r="C204" s="65" t="s">
        <v>5209</v>
      </c>
      <c r="D204" s="728" t="s">
        <v>5210</v>
      </c>
      <c r="E204" s="74" t="s">
        <v>345</v>
      </c>
      <c r="F204" s="172">
        <v>2</v>
      </c>
      <c r="G204" s="172">
        <v>16000</v>
      </c>
      <c r="H204" s="689">
        <f t="shared" si="10"/>
        <v>32000</v>
      </c>
      <c r="I204" s="52"/>
      <c r="J204" s="62"/>
      <c r="K204" s="690" t="s">
        <v>1157</v>
      </c>
    </row>
    <row r="205" s="138" customFormat="1" customHeight="1" outlineLevel="3" spans="1:11">
      <c r="A205" s="62" t="s">
        <v>5211</v>
      </c>
      <c r="B205" s="685" t="s">
        <v>1190</v>
      </c>
      <c r="C205" s="85" t="s">
        <v>5116</v>
      </c>
      <c r="D205" s="716" t="s">
        <v>5117</v>
      </c>
      <c r="E205" s="85" t="s">
        <v>345</v>
      </c>
      <c r="F205" s="717">
        <v>1</v>
      </c>
      <c r="G205" s="717">
        <v>28000</v>
      </c>
      <c r="H205" s="689">
        <f t="shared" si="10"/>
        <v>28000</v>
      </c>
      <c r="I205" s="52"/>
      <c r="J205" s="52" t="s">
        <v>1644</v>
      </c>
      <c r="K205" s="187"/>
    </row>
    <row r="206" s="138" customFormat="1" customHeight="1" outlineLevel="3" spans="1:11">
      <c r="A206" s="62" t="s">
        <v>5211</v>
      </c>
      <c r="B206" s="685" t="s">
        <v>1190</v>
      </c>
      <c r="C206" s="85" t="s">
        <v>5128</v>
      </c>
      <c r="D206" s="716" t="s">
        <v>5129</v>
      </c>
      <c r="E206" s="85" t="s">
        <v>345</v>
      </c>
      <c r="F206" s="717">
        <v>1</v>
      </c>
      <c r="G206" s="717">
        <v>49999</v>
      </c>
      <c r="H206" s="689">
        <f t="shared" si="10"/>
        <v>49999</v>
      </c>
      <c r="I206" s="52"/>
      <c r="J206" s="52" t="s">
        <v>1644</v>
      </c>
      <c r="K206" s="187"/>
    </row>
    <row r="207" s="138" customFormat="1" customHeight="1" outlineLevel="3" spans="1:11">
      <c r="A207" s="62" t="s">
        <v>5211</v>
      </c>
      <c r="B207" s="685" t="s">
        <v>1190</v>
      </c>
      <c r="C207" s="85" t="s">
        <v>2886</v>
      </c>
      <c r="D207" s="716" t="s">
        <v>5130</v>
      </c>
      <c r="E207" s="85" t="s">
        <v>345</v>
      </c>
      <c r="F207" s="717">
        <v>1</v>
      </c>
      <c r="G207" s="717">
        <v>19999</v>
      </c>
      <c r="H207" s="689">
        <f t="shared" si="10"/>
        <v>19999</v>
      </c>
      <c r="I207" s="52"/>
      <c r="J207" s="52" t="s">
        <v>1644</v>
      </c>
      <c r="K207" s="187"/>
    </row>
    <row r="208" s="138" customFormat="1" customHeight="1" outlineLevel="3" spans="1:11">
      <c r="A208" s="62" t="s">
        <v>5211</v>
      </c>
      <c r="B208" s="685" t="s">
        <v>1190</v>
      </c>
      <c r="C208" s="85" t="s">
        <v>5131</v>
      </c>
      <c r="D208" s="716" t="s">
        <v>5132</v>
      </c>
      <c r="E208" s="85" t="s">
        <v>345</v>
      </c>
      <c r="F208" s="717">
        <v>1</v>
      </c>
      <c r="G208" s="717">
        <v>2290</v>
      </c>
      <c r="H208" s="689">
        <f t="shared" si="10"/>
        <v>2290</v>
      </c>
      <c r="I208" s="52"/>
      <c r="J208" s="52" t="s">
        <v>1644</v>
      </c>
      <c r="K208" s="187"/>
    </row>
    <row r="209" s="138" customFormat="1" customHeight="1" outlineLevel="3" spans="1:11">
      <c r="A209" s="62" t="s">
        <v>5211</v>
      </c>
      <c r="B209" s="685" t="s">
        <v>1190</v>
      </c>
      <c r="C209" s="716" t="s">
        <v>5133</v>
      </c>
      <c r="D209" s="85" t="s">
        <v>5134</v>
      </c>
      <c r="E209" s="85" t="s">
        <v>345</v>
      </c>
      <c r="F209" s="717">
        <v>1</v>
      </c>
      <c r="G209" s="717">
        <v>7999</v>
      </c>
      <c r="H209" s="689">
        <f t="shared" si="10"/>
        <v>7999</v>
      </c>
      <c r="I209" s="52"/>
      <c r="J209" s="52" t="s">
        <v>1644</v>
      </c>
      <c r="K209" s="187"/>
    </row>
    <row r="210" s="138" customFormat="1" customHeight="1" outlineLevel="3" spans="1:11">
      <c r="A210" s="62" t="s">
        <v>5211</v>
      </c>
      <c r="B210" s="685" t="s">
        <v>1190</v>
      </c>
      <c r="C210" s="85" t="s">
        <v>5028</v>
      </c>
      <c r="D210" s="716" t="s">
        <v>5029</v>
      </c>
      <c r="E210" s="85" t="s">
        <v>345</v>
      </c>
      <c r="F210" s="717">
        <v>2</v>
      </c>
      <c r="G210" s="717">
        <v>260</v>
      </c>
      <c r="H210" s="689">
        <f t="shared" si="10"/>
        <v>520</v>
      </c>
      <c r="I210" s="52"/>
      <c r="J210" s="52" t="s">
        <v>1644</v>
      </c>
      <c r="K210" s="187"/>
    </row>
    <row r="211" s="138" customFormat="1" customHeight="1" outlineLevel="3" spans="1:11">
      <c r="A211" s="62" t="s">
        <v>5211</v>
      </c>
      <c r="B211" s="685" t="s">
        <v>1190</v>
      </c>
      <c r="C211" s="85" t="s">
        <v>5118</v>
      </c>
      <c r="D211" s="85" t="s">
        <v>5119</v>
      </c>
      <c r="E211" s="85" t="s">
        <v>345</v>
      </c>
      <c r="F211" s="717">
        <v>1</v>
      </c>
      <c r="G211" s="717">
        <v>799</v>
      </c>
      <c r="H211" s="689">
        <f t="shared" si="10"/>
        <v>799</v>
      </c>
      <c r="I211" s="52"/>
      <c r="J211" s="52" t="s">
        <v>1644</v>
      </c>
      <c r="K211" s="187"/>
    </row>
    <row r="212" s="138" customFormat="1" customHeight="1" outlineLevel="3" spans="1:11">
      <c r="A212" s="62" t="s">
        <v>5211</v>
      </c>
      <c r="B212" s="685" t="s">
        <v>1190</v>
      </c>
      <c r="C212" s="85" t="s">
        <v>5120</v>
      </c>
      <c r="D212" s="85" t="s">
        <v>5121</v>
      </c>
      <c r="E212" s="85" t="s">
        <v>345</v>
      </c>
      <c r="F212" s="717">
        <v>1</v>
      </c>
      <c r="G212" s="717">
        <v>499</v>
      </c>
      <c r="H212" s="689">
        <f t="shared" si="10"/>
        <v>499</v>
      </c>
      <c r="I212" s="52"/>
      <c r="J212" s="52" t="s">
        <v>1644</v>
      </c>
      <c r="K212" s="187"/>
    </row>
    <row r="213" s="138" customFormat="1" customHeight="1" outlineLevel="3" spans="1:11">
      <c r="A213" s="62" t="s">
        <v>5211</v>
      </c>
      <c r="B213" s="685" t="s">
        <v>1190</v>
      </c>
      <c r="C213" s="85" t="s">
        <v>5191</v>
      </c>
      <c r="D213" s="716" t="s">
        <v>5192</v>
      </c>
      <c r="E213" s="727" t="s">
        <v>345</v>
      </c>
      <c r="F213" s="717">
        <v>6</v>
      </c>
      <c r="G213" s="717">
        <v>7020</v>
      </c>
      <c r="H213" s="689">
        <f t="shared" si="10"/>
        <v>42120</v>
      </c>
      <c r="I213" s="52"/>
      <c r="J213" s="52" t="s">
        <v>1644</v>
      </c>
      <c r="K213" s="187"/>
    </row>
    <row r="214" s="138" customFormat="1" customHeight="1" outlineLevel="3" spans="1:11">
      <c r="A214" s="62" t="s">
        <v>5211</v>
      </c>
      <c r="B214" s="685" t="s">
        <v>1190</v>
      </c>
      <c r="C214" s="85" t="s">
        <v>5193</v>
      </c>
      <c r="D214" s="716" t="s">
        <v>5194</v>
      </c>
      <c r="E214" s="727" t="s">
        <v>345</v>
      </c>
      <c r="F214" s="717">
        <v>6</v>
      </c>
      <c r="G214" s="717">
        <v>3120</v>
      </c>
      <c r="H214" s="689">
        <f t="shared" si="10"/>
        <v>18720</v>
      </c>
      <c r="I214" s="52"/>
      <c r="J214" s="52" t="s">
        <v>1644</v>
      </c>
      <c r="K214" s="187"/>
    </row>
    <row r="215" s="138" customFormat="1" customHeight="1" outlineLevel="3" spans="1:11">
      <c r="A215" s="62" t="s">
        <v>5211</v>
      </c>
      <c r="B215" s="685" t="s">
        <v>1190</v>
      </c>
      <c r="C215" s="85" t="s">
        <v>5195</v>
      </c>
      <c r="D215" s="716" t="s">
        <v>5196</v>
      </c>
      <c r="E215" s="727" t="s">
        <v>345</v>
      </c>
      <c r="F215" s="717">
        <v>6</v>
      </c>
      <c r="G215" s="717">
        <v>1248</v>
      </c>
      <c r="H215" s="689">
        <f t="shared" si="10"/>
        <v>7488</v>
      </c>
      <c r="I215" s="52"/>
      <c r="J215" s="52" t="s">
        <v>1644</v>
      </c>
      <c r="K215" s="187"/>
    </row>
    <row r="216" s="138" customFormat="1" customHeight="1" outlineLevel="3" spans="1:11">
      <c r="A216" s="62" t="s">
        <v>5211</v>
      </c>
      <c r="B216" s="685" t="s">
        <v>1190</v>
      </c>
      <c r="C216" s="85" t="s">
        <v>5197</v>
      </c>
      <c r="D216" s="716" t="s">
        <v>5198</v>
      </c>
      <c r="E216" s="727" t="s">
        <v>186</v>
      </c>
      <c r="F216" s="717">
        <v>1</v>
      </c>
      <c r="G216" s="717">
        <v>15600</v>
      </c>
      <c r="H216" s="689">
        <f t="shared" si="10"/>
        <v>15600</v>
      </c>
      <c r="I216" s="52"/>
      <c r="J216" s="52" t="s">
        <v>1644</v>
      </c>
      <c r="K216" s="187"/>
    </row>
    <row r="217" s="138" customFormat="1" customHeight="1" outlineLevel="3" spans="1:11">
      <c r="A217" s="62" t="s">
        <v>5211</v>
      </c>
      <c r="B217" s="685" t="s">
        <v>1190</v>
      </c>
      <c r="C217" s="85" t="s">
        <v>5199</v>
      </c>
      <c r="D217" s="716" t="s">
        <v>5200</v>
      </c>
      <c r="E217" s="727" t="s">
        <v>345</v>
      </c>
      <c r="F217" s="717">
        <v>1</v>
      </c>
      <c r="G217" s="717">
        <v>18096</v>
      </c>
      <c r="H217" s="689">
        <f t="shared" si="10"/>
        <v>18096</v>
      </c>
      <c r="I217" s="52"/>
      <c r="J217" s="52" t="s">
        <v>1644</v>
      </c>
      <c r="K217" s="187"/>
    </row>
    <row r="218" s="138" customFormat="1" customHeight="1" outlineLevel="3" spans="1:11">
      <c r="A218" s="62" t="s">
        <v>5211</v>
      </c>
      <c r="B218" s="685" t="s">
        <v>1190</v>
      </c>
      <c r="C218" s="85" t="s">
        <v>5201</v>
      </c>
      <c r="D218" s="716" t="s">
        <v>5202</v>
      </c>
      <c r="E218" s="727" t="s">
        <v>345</v>
      </c>
      <c r="F218" s="717">
        <v>1</v>
      </c>
      <c r="G218" s="717">
        <v>5928</v>
      </c>
      <c r="H218" s="689">
        <f t="shared" si="10"/>
        <v>5928</v>
      </c>
      <c r="I218" s="52"/>
      <c r="J218" s="52" t="s">
        <v>1644</v>
      </c>
      <c r="K218" s="187"/>
    </row>
    <row r="219" s="138" customFormat="1" customHeight="1" outlineLevel="3" spans="1:11">
      <c r="A219" s="62" t="s">
        <v>5211</v>
      </c>
      <c r="B219" s="685" t="s">
        <v>1190</v>
      </c>
      <c r="C219" s="85" t="s">
        <v>5203</v>
      </c>
      <c r="D219" s="716" t="s">
        <v>5204</v>
      </c>
      <c r="E219" s="727" t="s">
        <v>345</v>
      </c>
      <c r="F219" s="717">
        <v>1</v>
      </c>
      <c r="G219" s="717">
        <v>1248</v>
      </c>
      <c r="H219" s="689">
        <f t="shared" si="10"/>
        <v>1248</v>
      </c>
      <c r="I219" s="52"/>
      <c r="J219" s="52" t="s">
        <v>1644</v>
      </c>
      <c r="K219" s="187"/>
    </row>
    <row r="220" s="138" customFormat="1" customHeight="1" outlineLevel="3" spans="1:11">
      <c r="A220" s="62" t="s">
        <v>5211</v>
      </c>
      <c r="B220" s="685" t="s">
        <v>1190</v>
      </c>
      <c r="C220" s="85" t="s">
        <v>5205</v>
      </c>
      <c r="D220" s="716" t="s">
        <v>5206</v>
      </c>
      <c r="E220" s="727" t="s">
        <v>345</v>
      </c>
      <c r="F220" s="717">
        <v>1</v>
      </c>
      <c r="G220" s="717">
        <v>5928</v>
      </c>
      <c r="H220" s="689">
        <f t="shared" si="10"/>
        <v>5928</v>
      </c>
      <c r="I220" s="52"/>
      <c r="J220" s="52" t="s">
        <v>1644</v>
      </c>
      <c r="K220" s="187"/>
    </row>
    <row r="221" s="138" customFormat="1" customHeight="1" outlineLevel="3" spans="1:11">
      <c r="A221" s="62" t="s">
        <v>5211</v>
      </c>
      <c r="B221" s="685" t="s">
        <v>1190</v>
      </c>
      <c r="C221" s="85" t="s">
        <v>5207</v>
      </c>
      <c r="D221" s="716" t="s">
        <v>5208</v>
      </c>
      <c r="E221" s="727" t="s">
        <v>345</v>
      </c>
      <c r="F221" s="717">
        <v>1</v>
      </c>
      <c r="G221" s="717">
        <v>2808</v>
      </c>
      <c r="H221" s="689">
        <f t="shared" si="10"/>
        <v>2808</v>
      </c>
      <c r="I221" s="52"/>
      <c r="J221" s="52" t="s">
        <v>1644</v>
      </c>
      <c r="K221" s="187"/>
    </row>
    <row r="222" s="679" customFormat="1" customHeight="1" outlineLevel="3" spans="1:11">
      <c r="A222" s="62" t="s">
        <v>5211</v>
      </c>
      <c r="B222" s="685" t="s">
        <v>1192</v>
      </c>
      <c r="C222" s="65" t="s">
        <v>5209</v>
      </c>
      <c r="D222" s="78" t="s">
        <v>5212</v>
      </c>
      <c r="E222" s="74" t="s">
        <v>345</v>
      </c>
      <c r="F222" s="172">
        <v>2</v>
      </c>
      <c r="G222" s="172">
        <v>16000</v>
      </c>
      <c r="H222" s="689">
        <f t="shared" si="10"/>
        <v>32000</v>
      </c>
      <c r="I222" s="52"/>
      <c r="J222" s="62"/>
      <c r="K222" s="690" t="s">
        <v>1157</v>
      </c>
    </row>
    <row r="223" s="679" customFormat="1" customHeight="1" outlineLevel="1" spans="1:11">
      <c r="A223" s="62" t="s">
        <v>5213</v>
      </c>
      <c r="B223" s="445" t="s">
        <v>5213</v>
      </c>
      <c r="C223" s="445" t="s">
        <v>5213</v>
      </c>
      <c r="D223" s="446"/>
      <c r="E223" s="33"/>
      <c r="F223" s="605"/>
      <c r="G223" s="605"/>
      <c r="H223" s="689"/>
      <c r="I223" s="446"/>
      <c r="J223" s="62"/>
      <c r="K223" s="226"/>
    </row>
    <row r="224" s="138" customFormat="1" customHeight="1" outlineLevel="3" spans="1:11">
      <c r="A224" s="62" t="s">
        <v>5214</v>
      </c>
      <c r="B224" s="685" t="s">
        <v>5215</v>
      </c>
      <c r="C224" s="85" t="s">
        <v>5116</v>
      </c>
      <c r="D224" s="716" t="s">
        <v>5117</v>
      </c>
      <c r="E224" s="85" t="s">
        <v>345</v>
      </c>
      <c r="F224" s="717">
        <v>1</v>
      </c>
      <c r="G224" s="717">
        <v>28000</v>
      </c>
      <c r="H224" s="689">
        <f t="shared" ref="H224:H287" si="11" xml:space="preserve">F224*G224</f>
        <v>28000</v>
      </c>
      <c r="I224" s="52"/>
      <c r="J224" s="52" t="s">
        <v>5216</v>
      </c>
      <c r="K224" s="187"/>
    </row>
    <row r="225" s="138" customFormat="1" customHeight="1" outlineLevel="3" spans="1:11">
      <c r="A225" s="62" t="s">
        <v>5214</v>
      </c>
      <c r="B225" s="685" t="s">
        <v>5215</v>
      </c>
      <c r="C225" s="85" t="s">
        <v>5128</v>
      </c>
      <c r="D225" s="716" t="s">
        <v>5129</v>
      </c>
      <c r="E225" s="85" t="s">
        <v>345</v>
      </c>
      <c r="F225" s="717">
        <v>1</v>
      </c>
      <c r="G225" s="717">
        <v>49999</v>
      </c>
      <c r="H225" s="689">
        <f t="shared" si="11"/>
        <v>49999</v>
      </c>
      <c r="I225" s="52"/>
      <c r="J225" s="52" t="s">
        <v>5216</v>
      </c>
      <c r="K225" s="187"/>
    </row>
    <row r="226" s="138" customFormat="1" customHeight="1" outlineLevel="3" spans="1:11">
      <c r="A226" s="62" t="s">
        <v>5214</v>
      </c>
      <c r="B226" s="685" t="s">
        <v>5215</v>
      </c>
      <c r="C226" s="85" t="s">
        <v>2886</v>
      </c>
      <c r="D226" s="716" t="s">
        <v>5130</v>
      </c>
      <c r="E226" s="85" t="s">
        <v>345</v>
      </c>
      <c r="F226" s="717">
        <v>1</v>
      </c>
      <c r="G226" s="717">
        <v>19999</v>
      </c>
      <c r="H226" s="689">
        <f t="shared" si="11"/>
        <v>19999</v>
      </c>
      <c r="I226" s="52"/>
      <c r="J226" s="52" t="s">
        <v>5216</v>
      </c>
      <c r="K226" s="187"/>
    </row>
    <row r="227" s="138" customFormat="1" customHeight="1" outlineLevel="3" spans="1:11">
      <c r="A227" s="62" t="s">
        <v>5214</v>
      </c>
      <c r="B227" s="685" t="s">
        <v>5215</v>
      </c>
      <c r="C227" s="85" t="s">
        <v>5131</v>
      </c>
      <c r="D227" s="716" t="s">
        <v>5132</v>
      </c>
      <c r="E227" s="85" t="s">
        <v>345</v>
      </c>
      <c r="F227" s="717">
        <v>1</v>
      </c>
      <c r="G227" s="717">
        <v>2290</v>
      </c>
      <c r="H227" s="689">
        <f t="shared" si="11"/>
        <v>2290</v>
      </c>
      <c r="I227" s="52"/>
      <c r="J227" s="52" t="s">
        <v>5216</v>
      </c>
      <c r="K227" s="187"/>
    </row>
    <row r="228" s="138" customFormat="1" customHeight="1" outlineLevel="3" spans="1:11">
      <c r="A228" s="62" t="s">
        <v>5214</v>
      </c>
      <c r="B228" s="685" t="s">
        <v>5215</v>
      </c>
      <c r="C228" s="716" t="s">
        <v>5133</v>
      </c>
      <c r="D228" s="85" t="s">
        <v>5134</v>
      </c>
      <c r="E228" s="85" t="s">
        <v>345</v>
      </c>
      <c r="F228" s="717">
        <v>1</v>
      </c>
      <c r="G228" s="717">
        <v>7999</v>
      </c>
      <c r="H228" s="689">
        <f t="shared" si="11"/>
        <v>7999</v>
      </c>
      <c r="I228" s="52"/>
      <c r="J228" s="52" t="s">
        <v>5216</v>
      </c>
      <c r="K228" s="187"/>
    </row>
    <row r="229" s="138" customFormat="1" customHeight="1" outlineLevel="3" spans="1:11">
      <c r="A229" s="62" t="s">
        <v>5214</v>
      </c>
      <c r="B229" s="685" t="s">
        <v>5215</v>
      </c>
      <c r="C229" s="85" t="s">
        <v>5028</v>
      </c>
      <c r="D229" s="716" t="s">
        <v>5029</v>
      </c>
      <c r="E229" s="85" t="s">
        <v>345</v>
      </c>
      <c r="F229" s="717">
        <v>2</v>
      </c>
      <c r="G229" s="717">
        <v>260</v>
      </c>
      <c r="H229" s="689">
        <f t="shared" si="11"/>
        <v>520</v>
      </c>
      <c r="I229" s="52"/>
      <c r="J229" s="52" t="s">
        <v>5216</v>
      </c>
      <c r="K229" s="187"/>
    </row>
    <row r="230" s="138" customFormat="1" customHeight="1" outlineLevel="3" spans="1:11">
      <c r="A230" s="62" t="s">
        <v>5214</v>
      </c>
      <c r="B230" s="685" t="s">
        <v>5215</v>
      </c>
      <c r="C230" s="85" t="s">
        <v>5118</v>
      </c>
      <c r="D230" s="85" t="s">
        <v>5119</v>
      </c>
      <c r="E230" s="85" t="s">
        <v>345</v>
      </c>
      <c r="F230" s="717">
        <v>1</v>
      </c>
      <c r="G230" s="717">
        <v>799</v>
      </c>
      <c r="H230" s="689">
        <f t="shared" si="11"/>
        <v>799</v>
      </c>
      <c r="I230" s="52"/>
      <c r="J230" s="52" t="s">
        <v>5216</v>
      </c>
      <c r="K230" s="187"/>
    </row>
    <row r="231" s="138" customFormat="1" customHeight="1" outlineLevel="3" spans="1:11">
      <c r="A231" s="62" t="s">
        <v>5214</v>
      </c>
      <c r="B231" s="685" t="s">
        <v>5215</v>
      </c>
      <c r="C231" s="85" t="s">
        <v>5120</v>
      </c>
      <c r="D231" s="85" t="s">
        <v>5121</v>
      </c>
      <c r="E231" s="85" t="s">
        <v>345</v>
      </c>
      <c r="F231" s="717">
        <v>1</v>
      </c>
      <c r="G231" s="717">
        <v>499</v>
      </c>
      <c r="H231" s="689">
        <f t="shared" si="11"/>
        <v>499</v>
      </c>
      <c r="I231" s="52"/>
      <c r="J231" s="52" t="s">
        <v>5216</v>
      </c>
      <c r="K231" s="187"/>
    </row>
    <row r="232" s="138" customFormat="1" customHeight="1" outlineLevel="3" spans="1:11">
      <c r="A232" s="62" t="s">
        <v>5214</v>
      </c>
      <c r="B232" s="685" t="s">
        <v>5215</v>
      </c>
      <c r="C232" s="85" t="s">
        <v>5191</v>
      </c>
      <c r="D232" s="716" t="s">
        <v>5192</v>
      </c>
      <c r="E232" s="727" t="s">
        <v>345</v>
      </c>
      <c r="F232" s="717">
        <v>6</v>
      </c>
      <c r="G232" s="717">
        <v>7020</v>
      </c>
      <c r="H232" s="689">
        <f t="shared" si="11"/>
        <v>42120</v>
      </c>
      <c r="I232" s="52"/>
      <c r="J232" s="52" t="s">
        <v>5216</v>
      </c>
      <c r="K232" s="187"/>
    </row>
    <row r="233" s="138" customFormat="1" customHeight="1" outlineLevel="3" spans="1:11">
      <c r="A233" s="62" t="s">
        <v>5214</v>
      </c>
      <c r="B233" s="685" t="s">
        <v>5215</v>
      </c>
      <c r="C233" s="85" t="s">
        <v>5193</v>
      </c>
      <c r="D233" s="716" t="s">
        <v>5194</v>
      </c>
      <c r="E233" s="727" t="s">
        <v>345</v>
      </c>
      <c r="F233" s="717">
        <v>6</v>
      </c>
      <c r="G233" s="717">
        <v>3120</v>
      </c>
      <c r="H233" s="689">
        <f t="shared" si="11"/>
        <v>18720</v>
      </c>
      <c r="I233" s="52"/>
      <c r="J233" s="52" t="s">
        <v>5216</v>
      </c>
      <c r="K233" s="187"/>
    </row>
    <row r="234" s="138" customFormat="1" customHeight="1" outlineLevel="3" spans="1:11">
      <c r="A234" s="62" t="s">
        <v>5214</v>
      </c>
      <c r="B234" s="685" t="s">
        <v>5215</v>
      </c>
      <c r="C234" s="85" t="s">
        <v>5195</v>
      </c>
      <c r="D234" s="716" t="s">
        <v>5196</v>
      </c>
      <c r="E234" s="727" t="s">
        <v>345</v>
      </c>
      <c r="F234" s="717">
        <v>6</v>
      </c>
      <c r="G234" s="717">
        <v>1248</v>
      </c>
      <c r="H234" s="689">
        <f t="shared" si="11"/>
        <v>7488</v>
      </c>
      <c r="I234" s="52"/>
      <c r="J234" s="52" t="s">
        <v>5216</v>
      </c>
      <c r="K234" s="187"/>
    </row>
    <row r="235" s="138" customFormat="1" customHeight="1" outlineLevel="3" spans="1:11">
      <c r="A235" s="62" t="s">
        <v>5214</v>
      </c>
      <c r="B235" s="685" t="s">
        <v>5215</v>
      </c>
      <c r="C235" s="85" t="s">
        <v>5197</v>
      </c>
      <c r="D235" s="716" t="s">
        <v>5198</v>
      </c>
      <c r="E235" s="727" t="s">
        <v>186</v>
      </c>
      <c r="F235" s="717">
        <v>1</v>
      </c>
      <c r="G235" s="717">
        <v>15600</v>
      </c>
      <c r="H235" s="689">
        <f t="shared" si="11"/>
        <v>15600</v>
      </c>
      <c r="I235" s="52"/>
      <c r="J235" s="52" t="s">
        <v>5216</v>
      </c>
      <c r="K235" s="187"/>
    </row>
    <row r="236" s="138" customFormat="1" customHeight="1" outlineLevel="3" spans="1:11">
      <c r="A236" s="62" t="s">
        <v>5214</v>
      </c>
      <c r="B236" s="685" t="s">
        <v>5215</v>
      </c>
      <c r="C236" s="85" t="s">
        <v>5199</v>
      </c>
      <c r="D236" s="716" t="s">
        <v>5200</v>
      </c>
      <c r="E236" s="727" t="s">
        <v>345</v>
      </c>
      <c r="F236" s="717">
        <v>1</v>
      </c>
      <c r="G236" s="717">
        <v>18096</v>
      </c>
      <c r="H236" s="689">
        <f t="shared" si="11"/>
        <v>18096</v>
      </c>
      <c r="I236" s="52"/>
      <c r="J236" s="52" t="s">
        <v>5216</v>
      </c>
      <c r="K236" s="187"/>
    </row>
    <row r="237" s="138" customFormat="1" ht="31" customHeight="1" outlineLevel="3" spans="1:11">
      <c r="A237" s="62" t="s">
        <v>5214</v>
      </c>
      <c r="B237" s="685" t="s">
        <v>5215</v>
      </c>
      <c r="C237" s="85" t="s">
        <v>5201</v>
      </c>
      <c r="D237" s="716" t="s">
        <v>5202</v>
      </c>
      <c r="E237" s="727" t="s">
        <v>345</v>
      </c>
      <c r="F237" s="717">
        <v>1</v>
      </c>
      <c r="G237" s="717">
        <v>5928</v>
      </c>
      <c r="H237" s="689">
        <f t="shared" si="11"/>
        <v>5928</v>
      </c>
      <c r="I237" s="52"/>
      <c r="J237" s="52" t="s">
        <v>5216</v>
      </c>
      <c r="K237" s="187"/>
    </row>
    <row r="238" s="138" customFormat="1" ht="31" customHeight="1" outlineLevel="3" spans="1:11">
      <c r="A238" s="62" t="s">
        <v>5214</v>
      </c>
      <c r="B238" s="685" t="s">
        <v>5215</v>
      </c>
      <c r="C238" s="85" t="s">
        <v>5203</v>
      </c>
      <c r="D238" s="716" t="s">
        <v>5204</v>
      </c>
      <c r="E238" s="727" t="s">
        <v>345</v>
      </c>
      <c r="F238" s="717">
        <v>1</v>
      </c>
      <c r="G238" s="717">
        <v>1248</v>
      </c>
      <c r="H238" s="689">
        <f t="shared" si="11"/>
        <v>1248</v>
      </c>
      <c r="I238" s="52"/>
      <c r="J238" s="52" t="s">
        <v>5216</v>
      </c>
      <c r="K238" s="187"/>
    </row>
    <row r="239" s="138" customFormat="1" ht="31" customHeight="1" outlineLevel="3" spans="1:11">
      <c r="A239" s="62" t="s">
        <v>5214</v>
      </c>
      <c r="B239" s="685" t="s">
        <v>5215</v>
      </c>
      <c r="C239" s="85" t="s">
        <v>5205</v>
      </c>
      <c r="D239" s="716" t="s">
        <v>5206</v>
      </c>
      <c r="E239" s="727" t="s">
        <v>345</v>
      </c>
      <c r="F239" s="717">
        <v>1</v>
      </c>
      <c r="G239" s="717">
        <v>5928</v>
      </c>
      <c r="H239" s="689">
        <f t="shared" si="11"/>
        <v>5928</v>
      </c>
      <c r="I239" s="52"/>
      <c r="J239" s="52" t="s">
        <v>5216</v>
      </c>
      <c r="K239" s="187"/>
    </row>
    <row r="240" s="138" customFormat="1" ht="31" customHeight="1" outlineLevel="3" spans="1:11">
      <c r="A240" s="62" t="s">
        <v>5214</v>
      </c>
      <c r="B240" s="685" t="s">
        <v>5215</v>
      </c>
      <c r="C240" s="85" t="s">
        <v>5207</v>
      </c>
      <c r="D240" s="716" t="s">
        <v>5208</v>
      </c>
      <c r="E240" s="727" t="s">
        <v>345</v>
      </c>
      <c r="F240" s="717">
        <v>1</v>
      </c>
      <c r="G240" s="717">
        <v>2808</v>
      </c>
      <c r="H240" s="689">
        <f t="shared" si="11"/>
        <v>2808</v>
      </c>
      <c r="I240" s="52"/>
      <c r="J240" s="52" t="s">
        <v>5216</v>
      </c>
      <c r="K240" s="187"/>
    </row>
    <row r="241" s="138" customFormat="1" customHeight="1" outlineLevel="3" spans="1:11">
      <c r="A241" s="62" t="s">
        <v>5214</v>
      </c>
      <c r="B241" s="685" t="s">
        <v>5217</v>
      </c>
      <c r="C241" s="85" t="s">
        <v>5116</v>
      </c>
      <c r="D241" s="716" t="s">
        <v>5117</v>
      </c>
      <c r="E241" s="85" t="s">
        <v>345</v>
      </c>
      <c r="F241" s="717">
        <v>1</v>
      </c>
      <c r="G241" s="717">
        <v>28000</v>
      </c>
      <c r="H241" s="689">
        <f t="shared" si="11"/>
        <v>28000</v>
      </c>
      <c r="I241" s="52"/>
      <c r="J241" s="52" t="s">
        <v>1782</v>
      </c>
      <c r="K241" s="187"/>
    </row>
    <row r="242" s="138" customFormat="1" customHeight="1" outlineLevel="3" spans="1:11">
      <c r="A242" s="62" t="s">
        <v>5214</v>
      </c>
      <c r="B242" s="685" t="s">
        <v>5217</v>
      </c>
      <c r="C242" s="85" t="s">
        <v>5128</v>
      </c>
      <c r="D242" s="716" t="s">
        <v>5129</v>
      </c>
      <c r="E242" s="85" t="s">
        <v>345</v>
      </c>
      <c r="F242" s="717">
        <v>1</v>
      </c>
      <c r="G242" s="717">
        <v>49999</v>
      </c>
      <c r="H242" s="689">
        <f t="shared" si="11"/>
        <v>49999</v>
      </c>
      <c r="I242" s="52"/>
      <c r="J242" s="52" t="s">
        <v>1782</v>
      </c>
      <c r="K242" s="187"/>
    </row>
    <row r="243" s="138" customFormat="1" customHeight="1" outlineLevel="3" spans="1:11">
      <c r="A243" s="62" t="s">
        <v>5214</v>
      </c>
      <c r="B243" s="685" t="s">
        <v>5217</v>
      </c>
      <c r="C243" s="85" t="s">
        <v>2886</v>
      </c>
      <c r="D243" s="716" t="s">
        <v>5130</v>
      </c>
      <c r="E243" s="85" t="s">
        <v>345</v>
      </c>
      <c r="F243" s="717">
        <v>1</v>
      </c>
      <c r="G243" s="717">
        <v>19999</v>
      </c>
      <c r="H243" s="689">
        <f t="shared" si="11"/>
        <v>19999</v>
      </c>
      <c r="I243" s="52"/>
      <c r="J243" s="52" t="s">
        <v>1782</v>
      </c>
      <c r="K243" s="187"/>
    </row>
    <row r="244" s="138" customFormat="1" customHeight="1" outlineLevel="3" spans="1:11">
      <c r="A244" s="62" t="s">
        <v>5214</v>
      </c>
      <c r="B244" s="685" t="s">
        <v>5217</v>
      </c>
      <c r="C244" s="85" t="s">
        <v>5131</v>
      </c>
      <c r="D244" s="716" t="s">
        <v>5132</v>
      </c>
      <c r="E244" s="85" t="s">
        <v>345</v>
      </c>
      <c r="F244" s="717">
        <v>1</v>
      </c>
      <c r="G244" s="717">
        <v>2290</v>
      </c>
      <c r="H244" s="689">
        <f t="shared" si="11"/>
        <v>2290</v>
      </c>
      <c r="I244" s="52"/>
      <c r="J244" s="52" t="s">
        <v>1782</v>
      </c>
      <c r="K244" s="187"/>
    </row>
    <row r="245" s="138" customFormat="1" customHeight="1" outlineLevel="3" spans="1:11">
      <c r="A245" s="62" t="s">
        <v>5214</v>
      </c>
      <c r="B245" s="685" t="s">
        <v>5217</v>
      </c>
      <c r="C245" s="716" t="s">
        <v>5133</v>
      </c>
      <c r="D245" s="85" t="s">
        <v>5134</v>
      </c>
      <c r="E245" s="85" t="s">
        <v>345</v>
      </c>
      <c r="F245" s="717">
        <v>1</v>
      </c>
      <c r="G245" s="717">
        <v>7999</v>
      </c>
      <c r="H245" s="689">
        <f t="shared" si="11"/>
        <v>7999</v>
      </c>
      <c r="I245" s="52"/>
      <c r="J245" s="52" t="s">
        <v>1782</v>
      </c>
      <c r="K245" s="187"/>
    </row>
    <row r="246" s="138" customFormat="1" customHeight="1" outlineLevel="3" spans="1:11">
      <c r="A246" s="62" t="s">
        <v>5214</v>
      </c>
      <c r="B246" s="685" t="s">
        <v>5217</v>
      </c>
      <c r="C246" s="85" t="s">
        <v>5028</v>
      </c>
      <c r="D246" s="716" t="s">
        <v>5029</v>
      </c>
      <c r="E246" s="85" t="s">
        <v>345</v>
      </c>
      <c r="F246" s="717">
        <v>2</v>
      </c>
      <c r="G246" s="717">
        <v>260</v>
      </c>
      <c r="H246" s="689">
        <f t="shared" si="11"/>
        <v>520</v>
      </c>
      <c r="I246" s="52"/>
      <c r="J246" s="52" t="s">
        <v>1782</v>
      </c>
      <c r="K246" s="187"/>
    </row>
    <row r="247" s="138" customFormat="1" customHeight="1" outlineLevel="3" spans="1:11">
      <c r="A247" s="62" t="s">
        <v>5214</v>
      </c>
      <c r="B247" s="685" t="s">
        <v>5217</v>
      </c>
      <c r="C247" s="85" t="s">
        <v>5118</v>
      </c>
      <c r="D247" s="85" t="s">
        <v>5119</v>
      </c>
      <c r="E247" s="85" t="s">
        <v>345</v>
      </c>
      <c r="F247" s="717">
        <v>1</v>
      </c>
      <c r="G247" s="717">
        <v>799</v>
      </c>
      <c r="H247" s="689">
        <f t="shared" si="11"/>
        <v>799</v>
      </c>
      <c r="I247" s="52"/>
      <c r="J247" s="52" t="s">
        <v>1782</v>
      </c>
      <c r="K247" s="187"/>
    </row>
    <row r="248" s="138" customFormat="1" customHeight="1" outlineLevel="3" spans="1:11">
      <c r="A248" s="62" t="s">
        <v>5214</v>
      </c>
      <c r="B248" s="685" t="s">
        <v>5217</v>
      </c>
      <c r="C248" s="85" t="s">
        <v>5120</v>
      </c>
      <c r="D248" s="85" t="s">
        <v>5121</v>
      </c>
      <c r="E248" s="85" t="s">
        <v>345</v>
      </c>
      <c r="F248" s="717">
        <v>1</v>
      </c>
      <c r="G248" s="717">
        <v>499</v>
      </c>
      <c r="H248" s="689">
        <f t="shared" si="11"/>
        <v>499</v>
      </c>
      <c r="I248" s="52"/>
      <c r="J248" s="52" t="s">
        <v>1782</v>
      </c>
      <c r="K248" s="187"/>
    </row>
    <row r="249" s="138" customFormat="1" customHeight="1" outlineLevel="3" spans="1:11">
      <c r="A249" s="62" t="s">
        <v>5214</v>
      </c>
      <c r="B249" s="685" t="s">
        <v>5217</v>
      </c>
      <c r="C249" s="85" t="s">
        <v>5191</v>
      </c>
      <c r="D249" s="716" t="s">
        <v>5192</v>
      </c>
      <c r="E249" s="727" t="s">
        <v>345</v>
      </c>
      <c r="F249" s="717">
        <v>6</v>
      </c>
      <c r="G249" s="717">
        <v>7020</v>
      </c>
      <c r="H249" s="689">
        <f t="shared" si="11"/>
        <v>42120</v>
      </c>
      <c r="I249" s="52"/>
      <c r="J249" s="52" t="s">
        <v>1782</v>
      </c>
      <c r="K249" s="187"/>
    </row>
    <row r="250" s="138" customFormat="1" customHeight="1" outlineLevel="3" spans="1:11">
      <c r="A250" s="62" t="s">
        <v>5214</v>
      </c>
      <c r="B250" s="685" t="s">
        <v>5217</v>
      </c>
      <c r="C250" s="85" t="s">
        <v>5193</v>
      </c>
      <c r="D250" s="716" t="s">
        <v>5194</v>
      </c>
      <c r="E250" s="727" t="s">
        <v>345</v>
      </c>
      <c r="F250" s="717">
        <v>6</v>
      </c>
      <c r="G250" s="717">
        <v>3120</v>
      </c>
      <c r="H250" s="689">
        <f t="shared" si="11"/>
        <v>18720</v>
      </c>
      <c r="I250" s="52"/>
      <c r="J250" s="52" t="s">
        <v>1782</v>
      </c>
      <c r="K250" s="187"/>
    </row>
    <row r="251" s="138" customFormat="1" customHeight="1" outlineLevel="3" spans="1:11">
      <c r="A251" s="62" t="s">
        <v>5214</v>
      </c>
      <c r="B251" s="685" t="s">
        <v>5217</v>
      </c>
      <c r="C251" s="85" t="s">
        <v>5195</v>
      </c>
      <c r="D251" s="716" t="s">
        <v>5196</v>
      </c>
      <c r="E251" s="727" t="s">
        <v>345</v>
      </c>
      <c r="F251" s="717">
        <v>6</v>
      </c>
      <c r="G251" s="717">
        <v>1248</v>
      </c>
      <c r="H251" s="689">
        <f t="shared" si="11"/>
        <v>7488</v>
      </c>
      <c r="I251" s="52"/>
      <c r="J251" s="52" t="s">
        <v>1782</v>
      </c>
      <c r="K251" s="187"/>
    </row>
    <row r="252" s="138" customFormat="1" customHeight="1" outlineLevel="3" spans="1:11">
      <c r="A252" s="62" t="s">
        <v>5214</v>
      </c>
      <c r="B252" s="685" t="s">
        <v>5217</v>
      </c>
      <c r="C252" s="85" t="s">
        <v>5197</v>
      </c>
      <c r="D252" s="716" t="s">
        <v>5198</v>
      </c>
      <c r="E252" s="727" t="s">
        <v>186</v>
      </c>
      <c r="F252" s="717">
        <v>1</v>
      </c>
      <c r="G252" s="717">
        <v>15600</v>
      </c>
      <c r="H252" s="689">
        <f t="shared" si="11"/>
        <v>15600</v>
      </c>
      <c r="I252" s="52"/>
      <c r="J252" s="52" t="s">
        <v>1782</v>
      </c>
      <c r="K252" s="187"/>
    </row>
    <row r="253" s="138" customFormat="1" customHeight="1" outlineLevel="3" spans="1:11">
      <c r="A253" s="62" t="s">
        <v>5214</v>
      </c>
      <c r="B253" s="685" t="s">
        <v>5217</v>
      </c>
      <c r="C253" s="85" t="s">
        <v>5199</v>
      </c>
      <c r="D253" s="716" t="s">
        <v>5200</v>
      </c>
      <c r="E253" s="727" t="s">
        <v>345</v>
      </c>
      <c r="F253" s="717">
        <v>1</v>
      </c>
      <c r="G253" s="717">
        <v>18096</v>
      </c>
      <c r="H253" s="689">
        <f t="shared" si="11"/>
        <v>18096</v>
      </c>
      <c r="I253" s="52"/>
      <c r="J253" s="52" t="s">
        <v>1782</v>
      </c>
      <c r="K253" s="187"/>
    </row>
    <row r="254" s="138" customFormat="1" customHeight="1" outlineLevel="3" spans="1:11">
      <c r="A254" s="62" t="s">
        <v>5214</v>
      </c>
      <c r="B254" s="685" t="s">
        <v>5217</v>
      </c>
      <c r="C254" s="85" t="s">
        <v>5201</v>
      </c>
      <c r="D254" s="716" t="s">
        <v>5202</v>
      </c>
      <c r="E254" s="727" t="s">
        <v>345</v>
      </c>
      <c r="F254" s="717">
        <v>1</v>
      </c>
      <c r="G254" s="717">
        <v>5928</v>
      </c>
      <c r="H254" s="689">
        <f t="shared" si="11"/>
        <v>5928</v>
      </c>
      <c r="I254" s="52"/>
      <c r="J254" s="52" t="s">
        <v>1782</v>
      </c>
      <c r="K254" s="187"/>
    </row>
    <row r="255" s="138" customFormat="1" customHeight="1" outlineLevel="3" spans="1:11">
      <c r="A255" s="62" t="s">
        <v>5214</v>
      </c>
      <c r="B255" s="685" t="s">
        <v>5217</v>
      </c>
      <c r="C255" s="85" t="s">
        <v>5203</v>
      </c>
      <c r="D255" s="716" t="s">
        <v>5204</v>
      </c>
      <c r="E255" s="727" t="s">
        <v>345</v>
      </c>
      <c r="F255" s="717">
        <v>1</v>
      </c>
      <c r="G255" s="717">
        <v>1248</v>
      </c>
      <c r="H255" s="689">
        <f t="shared" si="11"/>
        <v>1248</v>
      </c>
      <c r="I255" s="52"/>
      <c r="J255" s="52" t="s">
        <v>1782</v>
      </c>
      <c r="K255" s="187"/>
    </row>
    <row r="256" s="138" customFormat="1" customHeight="1" outlineLevel="3" spans="1:11">
      <c r="A256" s="62" t="s">
        <v>5214</v>
      </c>
      <c r="B256" s="685" t="s">
        <v>5217</v>
      </c>
      <c r="C256" s="85" t="s">
        <v>5205</v>
      </c>
      <c r="D256" s="716" t="s">
        <v>5206</v>
      </c>
      <c r="E256" s="727" t="s">
        <v>345</v>
      </c>
      <c r="F256" s="717">
        <v>1</v>
      </c>
      <c r="G256" s="717">
        <v>5928</v>
      </c>
      <c r="H256" s="689">
        <f t="shared" si="11"/>
        <v>5928</v>
      </c>
      <c r="I256" s="52"/>
      <c r="J256" s="52" t="s">
        <v>1782</v>
      </c>
      <c r="K256" s="187"/>
    </row>
    <row r="257" s="138" customFormat="1" ht="29" customHeight="1" outlineLevel="3" spans="1:11">
      <c r="A257" s="62" t="s">
        <v>5214</v>
      </c>
      <c r="B257" s="685" t="s">
        <v>5217</v>
      </c>
      <c r="C257" s="85" t="s">
        <v>5207</v>
      </c>
      <c r="D257" s="716" t="s">
        <v>5208</v>
      </c>
      <c r="E257" s="727" t="s">
        <v>345</v>
      </c>
      <c r="F257" s="717">
        <v>1</v>
      </c>
      <c r="G257" s="717">
        <v>2808</v>
      </c>
      <c r="H257" s="689">
        <f t="shared" si="11"/>
        <v>2808</v>
      </c>
      <c r="I257" s="52"/>
      <c r="J257" s="52" t="s">
        <v>1782</v>
      </c>
      <c r="K257" s="187"/>
    </row>
    <row r="258" s="138" customFormat="1" customHeight="1" outlineLevel="3" spans="1:11">
      <c r="A258" s="62" t="s">
        <v>5214</v>
      </c>
      <c r="B258" s="685" t="s">
        <v>5218</v>
      </c>
      <c r="C258" s="85" t="s">
        <v>5116</v>
      </c>
      <c r="D258" s="716" t="s">
        <v>5117</v>
      </c>
      <c r="E258" s="85" t="s">
        <v>345</v>
      </c>
      <c r="F258" s="717">
        <v>1</v>
      </c>
      <c r="G258" s="717">
        <v>28000</v>
      </c>
      <c r="H258" s="689">
        <f t="shared" si="11"/>
        <v>28000</v>
      </c>
      <c r="I258" s="52"/>
      <c r="J258" s="52" t="s">
        <v>1835</v>
      </c>
      <c r="K258" s="187"/>
    </row>
    <row r="259" s="138" customFormat="1" customHeight="1" outlineLevel="3" spans="1:11">
      <c r="A259" s="62" t="s">
        <v>5214</v>
      </c>
      <c r="B259" s="685" t="s">
        <v>5218</v>
      </c>
      <c r="C259" s="85" t="s">
        <v>5128</v>
      </c>
      <c r="D259" s="716" t="s">
        <v>5129</v>
      </c>
      <c r="E259" s="85" t="s">
        <v>345</v>
      </c>
      <c r="F259" s="717">
        <v>1</v>
      </c>
      <c r="G259" s="717">
        <v>49999</v>
      </c>
      <c r="H259" s="689">
        <f t="shared" si="11"/>
        <v>49999</v>
      </c>
      <c r="I259" s="52"/>
      <c r="J259" s="52" t="s">
        <v>1835</v>
      </c>
      <c r="K259" s="187"/>
    </row>
    <row r="260" s="138" customFormat="1" customHeight="1" outlineLevel="3" spans="1:11">
      <c r="A260" s="62" t="s">
        <v>5214</v>
      </c>
      <c r="B260" s="685" t="s">
        <v>5218</v>
      </c>
      <c r="C260" s="85" t="s">
        <v>2886</v>
      </c>
      <c r="D260" s="716" t="s">
        <v>5130</v>
      </c>
      <c r="E260" s="85" t="s">
        <v>345</v>
      </c>
      <c r="F260" s="717">
        <v>1</v>
      </c>
      <c r="G260" s="717">
        <v>19999</v>
      </c>
      <c r="H260" s="689">
        <f t="shared" si="11"/>
        <v>19999</v>
      </c>
      <c r="I260" s="52"/>
      <c r="J260" s="52" t="s">
        <v>1835</v>
      </c>
      <c r="K260" s="187"/>
    </row>
    <row r="261" s="138" customFormat="1" customHeight="1" outlineLevel="3" spans="1:11">
      <c r="A261" s="62" t="s">
        <v>5214</v>
      </c>
      <c r="B261" s="685" t="s">
        <v>5218</v>
      </c>
      <c r="C261" s="85" t="s">
        <v>5131</v>
      </c>
      <c r="D261" s="716" t="s">
        <v>5132</v>
      </c>
      <c r="E261" s="85" t="s">
        <v>345</v>
      </c>
      <c r="F261" s="717">
        <v>1</v>
      </c>
      <c r="G261" s="717">
        <v>2290</v>
      </c>
      <c r="H261" s="689">
        <f t="shared" si="11"/>
        <v>2290</v>
      </c>
      <c r="I261" s="52"/>
      <c r="J261" s="52" t="s">
        <v>1835</v>
      </c>
      <c r="K261" s="187"/>
    </row>
    <row r="262" s="138" customFormat="1" customHeight="1" outlineLevel="3" spans="1:11">
      <c r="A262" s="62" t="s">
        <v>5214</v>
      </c>
      <c r="B262" s="685" t="s">
        <v>5218</v>
      </c>
      <c r="C262" s="716" t="s">
        <v>5133</v>
      </c>
      <c r="D262" s="85" t="s">
        <v>5134</v>
      </c>
      <c r="E262" s="85" t="s">
        <v>345</v>
      </c>
      <c r="F262" s="717">
        <v>1</v>
      </c>
      <c r="G262" s="717">
        <v>7999</v>
      </c>
      <c r="H262" s="689">
        <f t="shared" si="11"/>
        <v>7999</v>
      </c>
      <c r="I262" s="52"/>
      <c r="J262" s="52" t="s">
        <v>1835</v>
      </c>
      <c r="K262" s="187"/>
    </row>
    <row r="263" s="138" customFormat="1" customHeight="1" outlineLevel="3" spans="1:11">
      <c r="A263" s="62" t="s">
        <v>5214</v>
      </c>
      <c r="B263" s="685" t="s">
        <v>5218</v>
      </c>
      <c r="C263" s="85" t="s">
        <v>5028</v>
      </c>
      <c r="D263" s="716" t="s">
        <v>5029</v>
      </c>
      <c r="E263" s="85" t="s">
        <v>345</v>
      </c>
      <c r="F263" s="717">
        <v>2</v>
      </c>
      <c r="G263" s="717">
        <v>260</v>
      </c>
      <c r="H263" s="689">
        <f t="shared" si="11"/>
        <v>520</v>
      </c>
      <c r="I263" s="52"/>
      <c r="J263" s="52" t="s">
        <v>1835</v>
      </c>
      <c r="K263" s="187"/>
    </row>
    <row r="264" s="138" customFormat="1" customHeight="1" outlineLevel="3" spans="1:11">
      <c r="A264" s="62" t="s">
        <v>5214</v>
      </c>
      <c r="B264" s="685" t="s">
        <v>5218</v>
      </c>
      <c r="C264" s="85" t="s">
        <v>5118</v>
      </c>
      <c r="D264" s="85" t="s">
        <v>5119</v>
      </c>
      <c r="E264" s="85" t="s">
        <v>345</v>
      </c>
      <c r="F264" s="717">
        <v>1</v>
      </c>
      <c r="G264" s="717">
        <v>799</v>
      </c>
      <c r="H264" s="689">
        <f t="shared" si="11"/>
        <v>799</v>
      </c>
      <c r="I264" s="52"/>
      <c r="J264" s="52" t="s">
        <v>1835</v>
      </c>
      <c r="K264" s="187"/>
    </row>
    <row r="265" s="138" customFormat="1" customHeight="1" outlineLevel="3" spans="1:11">
      <c r="A265" s="62" t="s">
        <v>5214</v>
      </c>
      <c r="B265" s="685" t="s">
        <v>5218</v>
      </c>
      <c r="C265" s="85" t="s">
        <v>5120</v>
      </c>
      <c r="D265" s="85" t="s">
        <v>5121</v>
      </c>
      <c r="E265" s="85" t="s">
        <v>345</v>
      </c>
      <c r="F265" s="717">
        <v>1</v>
      </c>
      <c r="G265" s="717">
        <v>499</v>
      </c>
      <c r="H265" s="689">
        <f t="shared" si="11"/>
        <v>499</v>
      </c>
      <c r="I265" s="52"/>
      <c r="J265" s="52" t="s">
        <v>1835</v>
      </c>
      <c r="K265" s="187"/>
    </row>
    <row r="266" s="138" customFormat="1" customHeight="1" outlineLevel="3" spans="1:11">
      <c r="A266" s="62" t="s">
        <v>5214</v>
      </c>
      <c r="B266" s="685" t="s">
        <v>5218</v>
      </c>
      <c r="C266" s="85" t="s">
        <v>5191</v>
      </c>
      <c r="D266" s="716" t="s">
        <v>5192</v>
      </c>
      <c r="E266" s="727" t="s">
        <v>345</v>
      </c>
      <c r="F266" s="717">
        <v>6</v>
      </c>
      <c r="G266" s="717">
        <v>7020</v>
      </c>
      <c r="H266" s="689">
        <f t="shared" si="11"/>
        <v>42120</v>
      </c>
      <c r="I266" s="52"/>
      <c r="J266" s="52" t="s">
        <v>1835</v>
      </c>
      <c r="K266" s="187"/>
    </row>
    <row r="267" s="138" customFormat="1" customHeight="1" outlineLevel="3" spans="1:11">
      <c r="A267" s="62" t="s">
        <v>5214</v>
      </c>
      <c r="B267" s="685" t="s">
        <v>5218</v>
      </c>
      <c r="C267" s="85" t="s">
        <v>5193</v>
      </c>
      <c r="D267" s="716" t="s">
        <v>5194</v>
      </c>
      <c r="E267" s="727" t="s">
        <v>345</v>
      </c>
      <c r="F267" s="717">
        <v>6</v>
      </c>
      <c r="G267" s="717">
        <v>3120</v>
      </c>
      <c r="H267" s="689">
        <f t="shared" si="11"/>
        <v>18720</v>
      </c>
      <c r="I267" s="52"/>
      <c r="J267" s="52" t="s">
        <v>1835</v>
      </c>
      <c r="K267" s="187"/>
    </row>
    <row r="268" s="138" customFormat="1" customHeight="1" outlineLevel="3" spans="1:11">
      <c r="A268" s="62" t="s">
        <v>5214</v>
      </c>
      <c r="B268" s="685" t="s">
        <v>5218</v>
      </c>
      <c r="C268" s="85" t="s">
        <v>5195</v>
      </c>
      <c r="D268" s="716" t="s">
        <v>5196</v>
      </c>
      <c r="E268" s="727" t="s">
        <v>345</v>
      </c>
      <c r="F268" s="717">
        <v>6</v>
      </c>
      <c r="G268" s="717">
        <v>1248</v>
      </c>
      <c r="H268" s="689">
        <f t="shared" si="11"/>
        <v>7488</v>
      </c>
      <c r="I268" s="52"/>
      <c r="J268" s="52" t="s">
        <v>1835</v>
      </c>
      <c r="K268" s="187"/>
    </row>
    <row r="269" s="138" customFormat="1" customHeight="1" outlineLevel="3" spans="1:11">
      <c r="A269" s="62" t="s">
        <v>5214</v>
      </c>
      <c r="B269" s="685" t="s">
        <v>5218</v>
      </c>
      <c r="C269" s="85" t="s">
        <v>5197</v>
      </c>
      <c r="D269" s="716" t="s">
        <v>5198</v>
      </c>
      <c r="E269" s="727" t="s">
        <v>186</v>
      </c>
      <c r="F269" s="717">
        <v>1</v>
      </c>
      <c r="G269" s="717">
        <v>15600</v>
      </c>
      <c r="H269" s="689">
        <f t="shared" si="11"/>
        <v>15600</v>
      </c>
      <c r="I269" s="52"/>
      <c r="J269" s="52" t="s">
        <v>1835</v>
      </c>
      <c r="K269" s="187"/>
    </row>
    <row r="270" s="138" customFormat="1" customHeight="1" outlineLevel="3" spans="1:11">
      <c r="A270" s="62" t="s">
        <v>5214</v>
      </c>
      <c r="B270" s="685" t="s">
        <v>5218</v>
      </c>
      <c r="C270" s="85" t="s">
        <v>5199</v>
      </c>
      <c r="D270" s="716" t="s">
        <v>5200</v>
      </c>
      <c r="E270" s="727" t="s">
        <v>345</v>
      </c>
      <c r="F270" s="717">
        <v>1</v>
      </c>
      <c r="G270" s="717">
        <v>18096</v>
      </c>
      <c r="H270" s="689">
        <f t="shared" si="11"/>
        <v>18096</v>
      </c>
      <c r="I270" s="52"/>
      <c r="J270" s="52" t="s">
        <v>1835</v>
      </c>
      <c r="K270" s="187"/>
    </row>
    <row r="271" s="138" customFormat="1" customHeight="1" outlineLevel="3" spans="1:11">
      <c r="A271" s="62" t="s">
        <v>5214</v>
      </c>
      <c r="B271" s="685" t="s">
        <v>5218</v>
      </c>
      <c r="C271" s="85" t="s">
        <v>5201</v>
      </c>
      <c r="D271" s="716" t="s">
        <v>5202</v>
      </c>
      <c r="E271" s="727" t="s">
        <v>345</v>
      </c>
      <c r="F271" s="717">
        <v>1</v>
      </c>
      <c r="G271" s="717">
        <v>5928</v>
      </c>
      <c r="H271" s="689">
        <f t="shared" si="11"/>
        <v>5928</v>
      </c>
      <c r="I271" s="52"/>
      <c r="J271" s="52" t="s">
        <v>1835</v>
      </c>
      <c r="K271" s="187"/>
    </row>
    <row r="272" s="138" customFormat="1" customHeight="1" outlineLevel="3" spans="1:11">
      <c r="A272" s="62" t="s">
        <v>5214</v>
      </c>
      <c r="B272" s="685" t="s">
        <v>5218</v>
      </c>
      <c r="C272" s="85" t="s">
        <v>5203</v>
      </c>
      <c r="D272" s="716" t="s">
        <v>5204</v>
      </c>
      <c r="E272" s="727" t="s">
        <v>345</v>
      </c>
      <c r="F272" s="717">
        <v>1</v>
      </c>
      <c r="G272" s="717">
        <v>1248</v>
      </c>
      <c r="H272" s="689">
        <f t="shared" si="11"/>
        <v>1248</v>
      </c>
      <c r="I272" s="52"/>
      <c r="J272" s="52" t="s">
        <v>1835</v>
      </c>
      <c r="K272" s="187"/>
    </row>
    <row r="273" s="138" customFormat="1" customHeight="1" outlineLevel="3" spans="1:11">
      <c r="A273" s="62" t="s">
        <v>5214</v>
      </c>
      <c r="B273" s="685" t="s">
        <v>5218</v>
      </c>
      <c r="C273" s="85" t="s">
        <v>5205</v>
      </c>
      <c r="D273" s="716" t="s">
        <v>5206</v>
      </c>
      <c r="E273" s="727" t="s">
        <v>345</v>
      </c>
      <c r="F273" s="717">
        <v>1</v>
      </c>
      <c r="G273" s="717">
        <v>5928</v>
      </c>
      <c r="H273" s="689">
        <f t="shared" si="11"/>
        <v>5928</v>
      </c>
      <c r="I273" s="52"/>
      <c r="J273" s="52" t="s">
        <v>1835</v>
      </c>
      <c r="K273" s="187"/>
    </row>
    <row r="274" s="138" customFormat="1" ht="38" customHeight="1" outlineLevel="3" spans="1:11">
      <c r="A274" s="62" t="s">
        <v>5214</v>
      </c>
      <c r="B274" s="685" t="s">
        <v>5218</v>
      </c>
      <c r="C274" s="85" t="s">
        <v>5207</v>
      </c>
      <c r="D274" s="716" t="s">
        <v>5208</v>
      </c>
      <c r="E274" s="727" t="s">
        <v>345</v>
      </c>
      <c r="F274" s="717">
        <v>1</v>
      </c>
      <c r="G274" s="717">
        <v>2808</v>
      </c>
      <c r="H274" s="689">
        <f t="shared" si="11"/>
        <v>2808</v>
      </c>
      <c r="I274" s="52"/>
      <c r="J274" s="52" t="s">
        <v>1835</v>
      </c>
      <c r="K274" s="187"/>
    </row>
    <row r="275" s="679" customFormat="1" customHeight="1" outlineLevel="3" spans="1:11">
      <c r="A275" s="62" t="s">
        <v>5214</v>
      </c>
      <c r="B275" s="685" t="s">
        <v>1192</v>
      </c>
      <c r="C275" s="65" t="s">
        <v>5209</v>
      </c>
      <c r="D275" s="78" t="s">
        <v>5212</v>
      </c>
      <c r="E275" s="74" t="s">
        <v>345</v>
      </c>
      <c r="F275" s="172">
        <v>2</v>
      </c>
      <c r="G275" s="172">
        <v>16000</v>
      </c>
      <c r="H275" s="689">
        <f t="shared" si="11"/>
        <v>32000</v>
      </c>
      <c r="I275" s="52"/>
      <c r="J275" s="62"/>
      <c r="K275" s="690" t="s">
        <v>1157</v>
      </c>
    </row>
    <row r="276" s="138" customFormat="1" customHeight="1" outlineLevel="3" spans="1:11">
      <c r="A276" s="62" t="s">
        <v>5219</v>
      </c>
      <c r="B276" s="685" t="s">
        <v>5215</v>
      </c>
      <c r="C276" s="85" t="s">
        <v>5116</v>
      </c>
      <c r="D276" s="716" t="s">
        <v>5117</v>
      </c>
      <c r="E276" s="85" t="s">
        <v>345</v>
      </c>
      <c r="F276" s="717">
        <v>1</v>
      </c>
      <c r="G276" s="717">
        <v>28000</v>
      </c>
      <c r="H276" s="689">
        <f t="shared" si="11"/>
        <v>28000</v>
      </c>
      <c r="I276" s="52"/>
      <c r="J276" s="52" t="s">
        <v>1698</v>
      </c>
      <c r="K276" s="187"/>
    </row>
    <row r="277" s="138" customFormat="1" customHeight="1" outlineLevel="3" spans="1:11">
      <c r="A277" s="62" t="s">
        <v>5219</v>
      </c>
      <c r="B277" s="685" t="s">
        <v>5215</v>
      </c>
      <c r="C277" s="85" t="s">
        <v>5128</v>
      </c>
      <c r="D277" s="716" t="s">
        <v>5129</v>
      </c>
      <c r="E277" s="85" t="s">
        <v>345</v>
      </c>
      <c r="F277" s="717">
        <v>1</v>
      </c>
      <c r="G277" s="717">
        <v>49999</v>
      </c>
      <c r="H277" s="689">
        <f t="shared" si="11"/>
        <v>49999</v>
      </c>
      <c r="I277" s="52"/>
      <c r="J277" s="52" t="s">
        <v>1698</v>
      </c>
      <c r="K277" s="187"/>
    </row>
    <row r="278" s="138" customFormat="1" customHeight="1" outlineLevel="3" spans="1:11">
      <c r="A278" s="62" t="s">
        <v>5219</v>
      </c>
      <c r="B278" s="685" t="s">
        <v>5215</v>
      </c>
      <c r="C278" s="85" t="s">
        <v>2886</v>
      </c>
      <c r="D278" s="716" t="s">
        <v>5130</v>
      </c>
      <c r="E278" s="85" t="s">
        <v>345</v>
      </c>
      <c r="F278" s="717">
        <v>1</v>
      </c>
      <c r="G278" s="717">
        <v>19999</v>
      </c>
      <c r="H278" s="689">
        <f t="shared" si="11"/>
        <v>19999</v>
      </c>
      <c r="I278" s="52"/>
      <c r="J278" s="52" t="s">
        <v>1698</v>
      </c>
      <c r="K278" s="187"/>
    </row>
    <row r="279" s="138" customFormat="1" customHeight="1" outlineLevel="3" spans="1:11">
      <c r="A279" s="62" t="s">
        <v>5219</v>
      </c>
      <c r="B279" s="685" t="s">
        <v>5215</v>
      </c>
      <c r="C279" s="85" t="s">
        <v>5131</v>
      </c>
      <c r="D279" s="716" t="s">
        <v>5132</v>
      </c>
      <c r="E279" s="85" t="s">
        <v>345</v>
      </c>
      <c r="F279" s="717">
        <v>1</v>
      </c>
      <c r="G279" s="717">
        <v>2290</v>
      </c>
      <c r="H279" s="689">
        <f t="shared" si="11"/>
        <v>2290</v>
      </c>
      <c r="I279" s="52"/>
      <c r="J279" s="52" t="s">
        <v>1698</v>
      </c>
      <c r="K279" s="187"/>
    </row>
    <row r="280" s="138" customFormat="1" customHeight="1" outlineLevel="3" spans="1:11">
      <c r="A280" s="62" t="s">
        <v>5219</v>
      </c>
      <c r="B280" s="685" t="s">
        <v>5215</v>
      </c>
      <c r="C280" s="716" t="s">
        <v>5133</v>
      </c>
      <c r="D280" s="85" t="s">
        <v>5134</v>
      </c>
      <c r="E280" s="85" t="s">
        <v>345</v>
      </c>
      <c r="F280" s="717">
        <v>1</v>
      </c>
      <c r="G280" s="717">
        <v>7999</v>
      </c>
      <c r="H280" s="689">
        <f t="shared" si="11"/>
        <v>7999</v>
      </c>
      <c r="I280" s="52"/>
      <c r="J280" s="52" t="s">
        <v>1698</v>
      </c>
      <c r="K280" s="187"/>
    </row>
    <row r="281" s="138" customFormat="1" customHeight="1" outlineLevel="3" spans="1:11">
      <c r="A281" s="62" t="s">
        <v>5219</v>
      </c>
      <c r="B281" s="685" t="s">
        <v>5215</v>
      </c>
      <c r="C281" s="85" t="s">
        <v>5028</v>
      </c>
      <c r="D281" s="716" t="s">
        <v>5029</v>
      </c>
      <c r="E281" s="85" t="s">
        <v>345</v>
      </c>
      <c r="F281" s="717">
        <v>2</v>
      </c>
      <c r="G281" s="717">
        <v>260</v>
      </c>
      <c r="H281" s="689">
        <f t="shared" si="11"/>
        <v>520</v>
      </c>
      <c r="I281" s="52"/>
      <c r="J281" s="52" t="s">
        <v>1698</v>
      </c>
      <c r="K281" s="187"/>
    </row>
    <row r="282" s="138" customFormat="1" customHeight="1" outlineLevel="3" spans="1:11">
      <c r="A282" s="62" t="s">
        <v>5219</v>
      </c>
      <c r="B282" s="685" t="s">
        <v>5215</v>
      </c>
      <c r="C282" s="85" t="s">
        <v>5118</v>
      </c>
      <c r="D282" s="85" t="s">
        <v>5119</v>
      </c>
      <c r="E282" s="85" t="s">
        <v>345</v>
      </c>
      <c r="F282" s="717">
        <v>1</v>
      </c>
      <c r="G282" s="717">
        <v>799</v>
      </c>
      <c r="H282" s="689">
        <f t="shared" si="11"/>
        <v>799</v>
      </c>
      <c r="I282" s="52"/>
      <c r="J282" s="52" t="s">
        <v>1698</v>
      </c>
      <c r="K282" s="187"/>
    </row>
    <row r="283" s="138" customFormat="1" customHeight="1" outlineLevel="3" spans="1:11">
      <c r="A283" s="62" t="s">
        <v>5219</v>
      </c>
      <c r="B283" s="685" t="s">
        <v>5215</v>
      </c>
      <c r="C283" s="85" t="s">
        <v>5120</v>
      </c>
      <c r="D283" s="85" t="s">
        <v>5121</v>
      </c>
      <c r="E283" s="85" t="s">
        <v>345</v>
      </c>
      <c r="F283" s="717">
        <v>1</v>
      </c>
      <c r="G283" s="717">
        <v>499</v>
      </c>
      <c r="H283" s="689">
        <f t="shared" si="11"/>
        <v>499</v>
      </c>
      <c r="I283" s="52"/>
      <c r="J283" s="52" t="s">
        <v>1698</v>
      </c>
      <c r="K283" s="187"/>
    </row>
    <row r="284" s="138" customFormat="1" customHeight="1" outlineLevel="3" spans="1:11">
      <c r="A284" s="62" t="s">
        <v>5219</v>
      </c>
      <c r="B284" s="685" t="s">
        <v>5215</v>
      </c>
      <c r="C284" s="85" t="s">
        <v>5191</v>
      </c>
      <c r="D284" s="716" t="s">
        <v>5192</v>
      </c>
      <c r="E284" s="727" t="s">
        <v>345</v>
      </c>
      <c r="F284" s="717">
        <v>6</v>
      </c>
      <c r="G284" s="717">
        <v>7020</v>
      </c>
      <c r="H284" s="689">
        <f t="shared" si="11"/>
        <v>42120</v>
      </c>
      <c r="I284" s="52"/>
      <c r="J284" s="52" t="s">
        <v>1698</v>
      </c>
      <c r="K284" s="187"/>
    </row>
    <row r="285" s="138" customFormat="1" customHeight="1" outlineLevel="3" spans="1:11">
      <c r="A285" s="62" t="s">
        <v>5219</v>
      </c>
      <c r="B285" s="685" t="s">
        <v>5215</v>
      </c>
      <c r="C285" s="85" t="s">
        <v>5193</v>
      </c>
      <c r="D285" s="716" t="s">
        <v>5194</v>
      </c>
      <c r="E285" s="727" t="s">
        <v>345</v>
      </c>
      <c r="F285" s="717">
        <v>6</v>
      </c>
      <c r="G285" s="717">
        <v>3120</v>
      </c>
      <c r="H285" s="689">
        <f t="shared" si="11"/>
        <v>18720</v>
      </c>
      <c r="I285" s="52"/>
      <c r="J285" s="52" t="s">
        <v>1698</v>
      </c>
      <c r="K285" s="187"/>
    </row>
    <row r="286" s="138" customFormat="1" customHeight="1" outlineLevel="3" spans="1:11">
      <c r="A286" s="62" t="s">
        <v>5219</v>
      </c>
      <c r="B286" s="685" t="s">
        <v>5215</v>
      </c>
      <c r="C286" s="85" t="s">
        <v>5195</v>
      </c>
      <c r="D286" s="716" t="s">
        <v>5196</v>
      </c>
      <c r="E286" s="727" t="s">
        <v>345</v>
      </c>
      <c r="F286" s="717">
        <v>6</v>
      </c>
      <c r="G286" s="717">
        <v>1248</v>
      </c>
      <c r="H286" s="689">
        <f t="shared" si="11"/>
        <v>7488</v>
      </c>
      <c r="I286" s="52"/>
      <c r="J286" s="52" t="s">
        <v>1698</v>
      </c>
      <c r="K286" s="187"/>
    </row>
    <row r="287" s="138" customFormat="1" customHeight="1" outlineLevel="3" spans="1:11">
      <c r="A287" s="62" t="s">
        <v>5219</v>
      </c>
      <c r="B287" s="685" t="s">
        <v>5215</v>
      </c>
      <c r="C287" s="85" t="s">
        <v>5197</v>
      </c>
      <c r="D287" s="716" t="s">
        <v>5198</v>
      </c>
      <c r="E287" s="727" t="s">
        <v>186</v>
      </c>
      <c r="F287" s="717">
        <v>1</v>
      </c>
      <c r="G287" s="717">
        <v>15600</v>
      </c>
      <c r="H287" s="689">
        <f t="shared" si="11"/>
        <v>15600</v>
      </c>
      <c r="I287" s="52"/>
      <c r="J287" s="52" t="s">
        <v>1698</v>
      </c>
      <c r="K287" s="187"/>
    </row>
    <row r="288" s="138" customFormat="1" customHeight="1" outlineLevel="3" spans="1:11">
      <c r="A288" s="62" t="s">
        <v>5219</v>
      </c>
      <c r="B288" s="685" t="s">
        <v>5215</v>
      </c>
      <c r="C288" s="85" t="s">
        <v>5199</v>
      </c>
      <c r="D288" s="716" t="s">
        <v>5200</v>
      </c>
      <c r="E288" s="727" t="s">
        <v>345</v>
      </c>
      <c r="F288" s="717">
        <v>1</v>
      </c>
      <c r="G288" s="717">
        <v>18096</v>
      </c>
      <c r="H288" s="689">
        <f t="shared" ref="H288:H327" si="12" xml:space="preserve">F288*G288</f>
        <v>18096</v>
      </c>
      <c r="I288" s="52"/>
      <c r="J288" s="52" t="s">
        <v>1698</v>
      </c>
      <c r="K288" s="187"/>
    </row>
    <row r="289" s="138" customFormat="1" customHeight="1" outlineLevel="3" spans="1:11">
      <c r="A289" s="62" t="s">
        <v>5219</v>
      </c>
      <c r="B289" s="685" t="s">
        <v>5215</v>
      </c>
      <c r="C289" s="85" t="s">
        <v>5201</v>
      </c>
      <c r="D289" s="716" t="s">
        <v>5202</v>
      </c>
      <c r="E289" s="727" t="s">
        <v>345</v>
      </c>
      <c r="F289" s="717">
        <v>1</v>
      </c>
      <c r="G289" s="717">
        <v>5928</v>
      </c>
      <c r="H289" s="689">
        <f t="shared" si="12"/>
        <v>5928</v>
      </c>
      <c r="I289" s="52"/>
      <c r="J289" s="52" t="s">
        <v>1698</v>
      </c>
      <c r="K289" s="187"/>
    </row>
    <row r="290" s="138" customFormat="1" customHeight="1" outlineLevel="3" spans="1:11">
      <c r="A290" s="62" t="s">
        <v>5219</v>
      </c>
      <c r="B290" s="685" t="s">
        <v>5215</v>
      </c>
      <c r="C290" s="85" t="s">
        <v>5203</v>
      </c>
      <c r="D290" s="716" t="s">
        <v>5204</v>
      </c>
      <c r="E290" s="727" t="s">
        <v>345</v>
      </c>
      <c r="F290" s="717">
        <v>1</v>
      </c>
      <c r="G290" s="717">
        <v>1248</v>
      </c>
      <c r="H290" s="689">
        <f t="shared" si="12"/>
        <v>1248</v>
      </c>
      <c r="I290" s="52"/>
      <c r="J290" s="52" t="s">
        <v>1698</v>
      </c>
      <c r="K290" s="187"/>
    </row>
    <row r="291" s="138" customFormat="1" customHeight="1" outlineLevel="3" spans="1:11">
      <c r="A291" s="62" t="s">
        <v>5219</v>
      </c>
      <c r="B291" s="685" t="s">
        <v>5215</v>
      </c>
      <c r="C291" s="85" t="s">
        <v>5205</v>
      </c>
      <c r="D291" s="716" t="s">
        <v>5206</v>
      </c>
      <c r="E291" s="727" t="s">
        <v>345</v>
      </c>
      <c r="F291" s="717">
        <v>1</v>
      </c>
      <c r="G291" s="717">
        <v>5928</v>
      </c>
      <c r="H291" s="689">
        <f t="shared" si="12"/>
        <v>5928</v>
      </c>
      <c r="I291" s="52"/>
      <c r="J291" s="52" t="s">
        <v>1698</v>
      </c>
      <c r="K291" s="187"/>
    </row>
    <row r="292" s="138" customFormat="1" customHeight="1" outlineLevel="3" spans="1:11">
      <c r="A292" s="62" t="s">
        <v>5219</v>
      </c>
      <c r="B292" s="685" t="s">
        <v>5215</v>
      </c>
      <c r="C292" s="85" t="s">
        <v>5207</v>
      </c>
      <c r="D292" s="716" t="s">
        <v>5208</v>
      </c>
      <c r="E292" s="727" t="s">
        <v>345</v>
      </c>
      <c r="F292" s="717">
        <v>1</v>
      </c>
      <c r="G292" s="717">
        <v>2808</v>
      </c>
      <c r="H292" s="689">
        <f t="shared" si="12"/>
        <v>2808</v>
      </c>
      <c r="I292" s="52"/>
      <c r="J292" s="52" t="s">
        <v>1698</v>
      </c>
      <c r="K292" s="187"/>
    </row>
    <row r="293" s="138" customFormat="1" customHeight="1" outlineLevel="3" spans="1:11">
      <c r="A293" s="62" t="s">
        <v>5219</v>
      </c>
      <c r="B293" s="685" t="s">
        <v>5217</v>
      </c>
      <c r="C293" s="85" t="s">
        <v>5116</v>
      </c>
      <c r="D293" s="716" t="s">
        <v>5117</v>
      </c>
      <c r="E293" s="85" t="s">
        <v>345</v>
      </c>
      <c r="F293" s="717">
        <v>1</v>
      </c>
      <c r="G293" s="717">
        <v>28000</v>
      </c>
      <c r="H293" s="689">
        <f t="shared" si="12"/>
        <v>28000</v>
      </c>
      <c r="I293" s="52"/>
      <c r="J293" s="52" t="s">
        <v>1750</v>
      </c>
      <c r="K293" s="187"/>
    </row>
    <row r="294" s="138" customFormat="1" customHeight="1" outlineLevel="3" spans="1:11">
      <c r="A294" s="62" t="s">
        <v>5219</v>
      </c>
      <c r="B294" s="685" t="s">
        <v>5217</v>
      </c>
      <c r="C294" s="85" t="s">
        <v>5128</v>
      </c>
      <c r="D294" s="716" t="s">
        <v>5129</v>
      </c>
      <c r="E294" s="85" t="s">
        <v>345</v>
      </c>
      <c r="F294" s="717">
        <v>1</v>
      </c>
      <c r="G294" s="717">
        <v>49999</v>
      </c>
      <c r="H294" s="689">
        <f t="shared" si="12"/>
        <v>49999</v>
      </c>
      <c r="I294" s="52"/>
      <c r="J294" s="52" t="s">
        <v>1750</v>
      </c>
      <c r="K294" s="187"/>
    </row>
    <row r="295" s="138" customFormat="1" customHeight="1" outlineLevel="3" spans="1:11">
      <c r="A295" s="62" t="s">
        <v>5219</v>
      </c>
      <c r="B295" s="685" t="s">
        <v>5217</v>
      </c>
      <c r="C295" s="85" t="s">
        <v>2886</v>
      </c>
      <c r="D295" s="716" t="s">
        <v>5130</v>
      </c>
      <c r="E295" s="85" t="s">
        <v>345</v>
      </c>
      <c r="F295" s="717">
        <v>1</v>
      </c>
      <c r="G295" s="717">
        <v>19999</v>
      </c>
      <c r="H295" s="689">
        <f t="shared" si="12"/>
        <v>19999</v>
      </c>
      <c r="I295" s="52"/>
      <c r="J295" s="52" t="s">
        <v>1750</v>
      </c>
      <c r="K295" s="187"/>
    </row>
    <row r="296" s="138" customFormat="1" customHeight="1" outlineLevel="3" spans="1:11">
      <c r="A296" s="62" t="s">
        <v>5219</v>
      </c>
      <c r="B296" s="685" t="s">
        <v>5217</v>
      </c>
      <c r="C296" s="85" t="s">
        <v>5131</v>
      </c>
      <c r="D296" s="716" t="s">
        <v>5132</v>
      </c>
      <c r="E296" s="85" t="s">
        <v>345</v>
      </c>
      <c r="F296" s="717">
        <v>1</v>
      </c>
      <c r="G296" s="717">
        <v>2290</v>
      </c>
      <c r="H296" s="689">
        <f t="shared" si="12"/>
        <v>2290</v>
      </c>
      <c r="I296" s="52"/>
      <c r="J296" s="52" t="s">
        <v>1750</v>
      </c>
      <c r="K296" s="187"/>
    </row>
    <row r="297" s="138" customFormat="1" customHeight="1" outlineLevel="3" spans="1:11">
      <c r="A297" s="62" t="s">
        <v>5219</v>
      </c>
      <c r="B297" s="685" t="s">
        <v>5217</v>
      </c>
      <c r="C297" s="716" t="s">
        <v>5133</v>
      </c>
      <c r="D297" s="85" t="s">
        <v>5134</v>
      </c>
      <c r="E297" s="85" t="s">
        <v>345</v>
      </c>
      <c r="F297" s="717">
        <v>1</v>
      </c>
      <c r="G297" s="717">
        <v>7999</v>
      </c>
      <c r="H297" s="689">
        <f t="shared" si="12"/>
        <v>7999</v>
      </c>
      <c r="I297" s="52"/>
      <c r="J297" s="52" t="s">
        <v>1750</v>
      </c>
      <c r="K297" s="187"/>
    </row>
    <row r="298" s="138" customFormat="1" customHeight="1" outlineLevel="3" spans="1:11">
      <c r="A298" s="62" t="s">
        <v>5219</v>
      </c>
      <c r="B298" s="685" t="s">
        <v>5217</v>
      </c>
      <c r="C298" s="85" t="s">
        <v>5028</v>
      </c>
      <c r="D298" s="716" t="s">
        <v>5029</v>
      </c>
      <c r="E298" s="85" t="s">
        <v>345</v>
      </c>
      <c r="F298" s="717">
        <v>2</v>
      </c>
      <c r="G298" s="717">
        <v>260</v>
      </c>
      <c r="H298" s="689">
        <f t="shared" si="12"/>
        <v>520</v>
      </c>
      <c r="I298" s="52"/>
      <c r="J298" s="52" t="s">
        <v>1750</v>
      </c>
      <c r="K298" s="187"/>
    </row>
    <row r="299" s="138" customFormat="1" customHeight="1" outlineLevel="3" spans="1:11">
      <c r="A299" s="62" t="s">
        <v>5219</v>
      </c>
      <c r="B299" s="685" t="s">
        <v>5217</v>
      </c>
      <c r="C299" s="85" t="s">
        <v>5118</v>
      </c>
      <c r="D299" s="85" t="s">
        <v>5119</v>
      </c>
      <c r="E299" s="85" t="s">
        <v>345</v>
      </c>
      <c r="F299" s="717">
        <v>1</v>
      </c>
      <c r="G299" s="717">
        <v>799</v>
      </c>
      <c r="H299" s="689">
        <f t="shared" si="12"/>
        <v>799</v>
      </c>
      <c r="I299" s="52"/>
      <c r="J299" s="52" t="s">
        <v>1750</v>
      </c>
      <c r="K299" s="187"/>
    </row>
    <row r="300" s="138" customFormat="1" customHeight="1" outlineLevel="3" spans="1:11">
      <c r="A300" s="62" t="s">
        <v>5219</v>
      </c>
      <c r="B300" s="685" t="s">
        <v>5217</v>
      </c>
      <c r="C300" s="85" t="s">
        <v>5120</v>
      </c>
      <c r="D300" s="85" t="s">
        <v>5121</v>
      </c>
      <c r="E300" s="85" t="s">
        <v>345</v>
      </c>
      <c r="F300" s="717">
        <v>1</v>
      </c>
      <c r="G300" s="717">
        <v>499</v>
      </c>
      <c r="H300" s="689">
        <f t="shared" si="12"/>
        <v>499</v>
      </c>
      <c r="I300" s="52"/>
      <c r="J300" s="52" t="s">
        <v>1750</v>
      </c>
      <c r="K300" s="187"/>
    </row>
    <row r="301" s="138" customFormat="1" customHeight="1" outlineLevel="3" spans="1:11">
      <c r="A301" s="62" t="s">
        <v>5219</v>
      </c>
      <c r="B301" s="685" t="s">
        <v>5217</v>
      </c>
      <c r="C301" s="85" t="s">
        <v>5191</v>
      </c>
      <c r="D301" s="716" t="s">
        <v>5192</v>
      </c>
      <c r="E301" s="727" t="s">
        <v>345</v>
      </c>
      <c r="F301" s="717">
        <v>6</v>
      </c>
      <c r="G301" s="717">
        <v>7020</v>
      </c>
      <c r="H301" s="689">
        <f t="shared" si="12"/>
        <v>42120</v>
      </c>
      <c r="I301" s="52"/>
      <c r="J301" s="52" t="s">
        <v>1750</v>
      </c>
      <c r="K301" s="187"/>
    </row>
    <row r="302" s="138" customFormat="1" customHeight="1" outlineLevel="3" spans="1:11">
      <c r="A302" s="62" t="s">
        <v>5219</v>
      </c>
      <c r="B302" s="685" t="s">
        <v>5217</v>
      </c>
      <c r="C302" s="85" t="s">
        <v>5193</v>
      </c>
      <c r="D302" s="716" t="s">
        <v>5194</v>
      </c>
      <c r="E302" s="727" t="s">
        <v>345</v>
      </c>
      <c r="F302" s="717">
        <v>6</v>
      </c>
      <c r="G302" s="717">
        <v>3120</v>
      </c>
      <c r="H302" s="689">
        <f t="shared" si="12"/>
        <v>18720</v>
      </c>
      <c r="I302" s="52"/>
      <c r="J302" s="52" t="s">
        <v>1750</v>
      </c>
      <c r="K302" s="187"/>
    </row>
    <row r="303" s="138" customFormat="1" customHeight="1" outlineLevel="3" spans="1:11">
      <c r="A303" s="62" t="s">
        <v>5219</v>
      </c>
      <c r="B303" s="685" t="s">
        <v>5217</v>
      </c>
      <c r="C303" s="85" t="s">
        <v>5195</v>
      </c>
      <c r="D303" s="716" t="s">
        <v>5196</v>
      </c>
      <c r="E303" s="727" t="s">
        <v>345</v>
      </c>
      <c r="F303" s="717">
        <v>6</v>
      </c>
      <c r="G303" s="717">
        <v>1248</v>
      </c>
      <c r="H303" s="689">
        <f t="shared" si="12"/>
        <v>7488</v>
      </c>
      <c r="I303" s="52"/>
      <c r="J303" s="52" t="s">
        <v>1750</v>
      </c>
      <c r="K303" s="187"/>
    </row>
    <row r="304" s="138" customFormat="1" customHeight="1" outlineLevel="3" spans="1:11">
      <c r="A304" s="62" t="s">
        <v>5219</v>
      </c>
      <c r="B304" s="685" t="s">
        <v>5217</v>
      </c>
      <c r="C304" s="85" t="s">
        <v>5197</v>
      </c>
      <c r="D304" s="716" t="s">
        <v>5198</v>
      </c>
      <c r="E304" s="727" t="s">
        <v>186</v>
      </c>
      <c r="F304" s="717">
        <v>1</v>
      </c>
      <c r="G304" s="717">
        <v>15600</v>
      </c>
      <c r="H304" s="689">
        <f t="shared" si="12"/>
        <v>15600</v>
      </c>
      <c r="I304" s="52"/>
      <c r="J304" s="52" t="s">
        <v>1750</v>
      </c>
      <c r="K304" s="187"/>
    </row>
    <row r="305" s="138" customFormat="1" customHeight="1" outlineLevel="3" spans="1:11">
      <c r="A305" s="62" t="s">
        <v>5219</v>
      </c>
      <c r="B305" s="685" t="s">
        <v>5217</v>
      </c>
      <c r="C305" s="85" t="s">
        <v>5199</v>
      </c>
      <c r="D305" s="716" t="s">
        <v>5200</v>
      </c>
      <c r="E305" s="727" t="s">
        <v>345</v>
      </c>
      <c r="F305" s="717">
        <v>1</v>
      </c>
      <c r="G305" s="717">
        <v>18096</v>
      </c>
      <c r="H305" s="689">
        <f t="shared" si="12"/>
        <v>18096</v>
      </c>
      <c r="I305" s="52"/>
      <c r="J305" s="52" t="s">
        <v>1750</v>
      </c>
      <c r="K305" s="187"/>
    </row>
    <row r="306" s="138" customFormat="1" customHeight="1" outlineLevel="3" spans="1:11">
      <c r="A306" s="62" t="s">
        <v>5219</v>
      </c>
      <c r="B306" s="685" t="s">
        <v>5217</v>
      </c>
      <c r="C306" s="85" t="s">
        <v>5201</v>
      </c>
      <c r="D306" s="716" t="s">
        <v>5202</v>
      </c>
      <c r="E306" s="727" t="s">
        <v>345</v>
      </c>
      <c r="F306" s="717">
        <v>1</v>
      </c>
      <c r="G306" s="717">
        <v>5928</v>
      </c>
      <c r="H306" s="689">
        <f t="shared" si="12"/>
        <v>5928</v>
      </c>
      <c r="I306" s="52"/>
      <c r="J306" s="52" t="s">
        <v>1750</v>
      </c>
      <c r="K306" s="187"/>
    </row>
    <row r="307" s="138" customFormat="1" customHeight="1" outlineLevel="3" spans="1:11">
      <c r="A307" s="62" t="s">
        <v>5219</v>
      </c>
      <c r="B307" s="685" t="s">
        <v>5217</v>
      </c>
      <c r="C307" s="85" t="s">
        <v>5203</v>
      </c>
      <c r="D307" s="716" t="s">
        <v>5204</v>
      </c>
      <c r="E307" s="727" t="s">
        <v>345</v>
      </c>
      <c r="F307" s="717">
        <v>1</v>
      </c>
      <c r="G307" s="717">
        <v>1248</v>
      </c>
      <c r="H307" s="689">
        <f t="shared" si="12"/>
        <v>1248</v>
      </c>
      <c r="I307" s="52"/>
      <c r="J307" s="52" t="s">
        <v>1750</v>
      </c>
      <c r="K307" s="187"/>
    </row>
    <row r="308" s="138" customFormat="1" customHeight="1" outlineLevel="3" spans="1:11">
      <c r="A308" s="62" t="s">
        <v>5219</v>
      </c>
      <c r="B308" s="685" t="s">
        <v>5217</v>
      </c>
      <c r="C308" s="85" t="s">
        <v>5205</v>
      </c>
      <c r="D308" s="716" t="s">
        <v>5206</v>
      </c>
      <c r="E308" s="727" t="s">
        <v>345</v>
      </c>
      <c r="F308" s="717">
        <v>1</v>
      </c>
      <c r="G308" s="717">
        <v>5928</v>
      </c>
      <c r="H308" s="689">
        <f t="shared" si="12"/>
        <v>5928</v>
      </c>
      <c r="I308" s="52"/>
      <c r="J308" s="52" t="s">
        <v>1750</v>
      </c>
      <c r="K308" s="187"/>
    </row>
    <row r="309" s="138" customFormat="1" customHeight="1" outlineLevel="3" spans="1:11">
      <c r="A309" s="62" t="s">
        <v>5219</v>
      </c>
      <c r="B309" s="685" t="s">
        <v>5217</v>
      </c>
      <c r="C309" s="85" t="s">
        <v>5207</v>
      </c>
      <c r="D309" s="716" t="s">
        <v>5208</v>
      </c>
      <c r="E309" s="727" t="s">
        <v>345</v>
      </c>
      <c r="F309" s="717">
        <v>1</v>
      </c>
      <c r="G309" s="717">
        <v>2808</v>
      </c>
      <c r="H309" s="689">
        <f t="shared" si="12"/>
        <v>2808</v>
      </c>
      <c r="I309" s="52"/>
      <c r="J309" s="52" t="s">
        <v>1750</v>
      </c>
      <c r="K309" s="187"/>
    </row>
    <row r="310" s="138" customFormat="1" customHeight="1" outlineLevel="3" spans="1:11">
      <c r="A310" s="62" t="s">
        <v>5219</v>
      </c>
      <c r="B310" s="685" t="s">
        <v>5218</v>
      </c>
      <c r="C310" s="85" t="s">
        <v>5116</v>
      </c>
      <c r="D310" s="716" t="s">
        <v>5117</v>
      </c>
      <c r="E310" s="85" t="s">
        <v>345</v>
      </c>
      <c r="F310" s="717">
        <v>1</v>
      </c>
      <c r="G310" s="717">
        <v>28000</v>
      </c>
      <c r="H310" s="689">
        <f t="shared" si="12"/>
        <v>28000</v>
      </c>
      <c r="I310" s="52"/>
      <c r="J310" s="52" t="s">
        <v>1803</v>
      </c>
      <c r="K310" s="187"/>
    </row>
    <row r="311" s="138" customFormat="1" customHeight="1" outlineLevel="3" spans="1:11">
      <c r="A311" s="62" t="s">
        <v>5219</v>
      </c>
      <c r="B311" s="685" t="s">
        <v>5218</v>
      </c>
      <c r="C311" s="85" t="s">
        <v>5128</v>
      </c>
      <c r="D311" s="716" t="s">
        <v>5129</v>
      </c>
      <c r="E311" s="85" t="s">
        <v>345</v>
      </c>
      <c r="F311" s="717">
        <v>1</v>
      </c>
      <c r="G311" s="717">
        <v>49999</v>
      </c>
      <c r="H311" s="689">
        <f t="shared" si="12"/>
        <v>49999</v>
      </c>
      <c r="I311" s="52"/>
      <c r="J311" s="52" t="s">
        <v>1803</v>
      </c>
      <c r="K311" s="187"/>
    </row>
    <row r="312" s="138" customFormat="1" customHeight="1" outlineLevel="3" spans="1:11">
      <c r="A312" s="62" t="s">
        <v>5219</v>
      </c>
      <c r="B312" s="685" t="s">
        <v>5218</v>
      </c>
      <c r="C312" s="85" t="s">
        <v>2886</v>
      </c>
      <c r="D312" s="716" t="s">
        <v>5130</v>
      </c>
      <c r="E312" s="85" t="s">
        <v>345</v>
      </c>
      <c r="F312" s="717">
        <v>1</v>
      </c>
      <c r="G312" s="717">
        <v>19999</v>
      </c>
      <c r="H312" s="689">
        <f t="shared" si="12"/>
        <v>19999</v>
      </c>
      <c r="I312" s="52"/>
      <c r="J312" s="52" t="s">
        <v>1803</v>
      </c>
      <c r="K312" s="187"/>
    </row>
    <row r="313" s="138" customFormat="1" customHeight="1" outlineLevel="3" spans="1:11">
      <c r="A313" s="62" t="s">
        <v>5219</v>
      </c>
      <c r="B313" s="685" t="s">
        <v>5218</v>
      </c>
      <c r="C313" s="85" t="s">
        <v>5131</v>
      </c>
      <c r="D313" s="716" t="s">
        <v>5132</v>
      </c>
      <c r="E313" s="85" t="s">
        <v>345</v>
      </c>
      <c r="F313" s="717">
        <v>1</v>
      </c>
      <c r="G313" s="717">
        <v>2290</v>
      </c>
      <c r="H313" s="689">
        <f t="shared" si="12"/>
        <v>2290</v>
      </c>
      <c r="I313" s="52"/>
      <c r="J313" s="52" t="s">
        <v>1803</v>
      </c>
      <c r="K313" s="187"/>
    </row>
    <row r="314" s="138" customFormat="1" customHeight="1" outlineLevel="3" spans="1:11">
      <c r="A314" s="62" t="s">
        <v>5219</v>
      </c>
      <c r="B314" s="685" t="s">
        <v>5218</v>
      </c>
      <c r="C314" s="716" t="s">
        <v>5133</v>
      </c>
      <c r="D314" s="85" t="s">
        <v>5134</v>
      </c>
      <c r="E314" s="85" t="s">
        <v>345</v>
      </c>
      <c r="F314" s="717">
        <v>1</v>
      </c>
      <c r="G314" s="717">
        <v>7999</v>
      </c>
      <c r="H314" s="689">
        <f t="shared" si="12"/>
        <v>7999</v>
      </c>
      <c r="I314" s="52"/>
      <c r="J314" s="52" t="s">
        <v>1803</v>
      </c>
      <c r="K314" s="187"/>
    </row>
    <row r="315" s="138" customFormat="1" customHeight="1" outlineLevel="3" spans="1:11">
      <c r="A315" s="62" t="s">
        <v>5219</v>
      </c>
      <c r="B315" s="685" t="s">
        <v>5218</v>
      </c>
      <c r="C315" s="85" t="s">
        <v>5028</v>
      </c>
      <c r="D315" s="716" t="s">
        <v>5029</v>
      </c>
      <c r="E315" s="85" t="s">
        <v>345</v>
      </c>
      <c r="F315" s="717">
        <v>2</v>
      </c>
      <c r="G315" s="717">
        <v>260</v>
      </c>
      <c r="H315" s="689">
        <f t="shared" si="12"/>
        <v>520</v>
      </c>
      <c r="I315" s="52"/>
      <c r="J315" s="52" t="s">
        <v>1803</v>
      </c>
      <c r="K315" s="187"/>
    </row>
    <row r="316" s="138" customFormat="1" customHeight="1" outlineLevel="3" spans="1:11">
      <c r="A316" s="62" t="s">
        <v>5219</v>
      </c>
      <c r="B316" s="685" t="s">
        <v>5218</v>
      </c>
      <c r="C316" s="85" t="s">
        <v>5118</v>
      </c>
      <c r="D316" s="85" t="s">
        <v>5119</v>
      </c>
      <c r="E316" s="85" t="s">
        <v>345</v>
      </c>
      <c r="F316" s="717">
        <v>1</v>
      </c>
      <c r="G316" s="717">
        <v>799</v>
      </c>
      <c r="H316" s="689">
        <f t="shared" si="12"/>
        <v>799</v>
      </c>
      <c r="I316" s="52"/>
      <c r="J316" s="52" t="s">
        <v>1803</v>
      </c>
      <c r="K316" s="187"/>
    </row>
    <row r="317" s="138" customFormat="1" customHeight="1" outlineLevel="3" spans="1:11">
      <c r="A317" s="62" t="s">
        <v>5219</v>
      </c>
      <c r="B317" s="685" t="s">
        <v>5218</v>
      </c>
      <c r="C317" s="85" t="s">
        <v>5120</v>
      </c>
      <c r="D317" s="85" t="s">
        <v>5121</v>
      </c>
      <c r="E317" s="85" t="s">
        <v>345</v>
      </c>
      <c r="F317" s="717">
        <v>1</v>
      </c>
      <c r="G317" s="717">
        <v>499</v>
      </c>
      <c r="H317" s="689">
        <f t="shared" si="12"/>
        <v>499</v>
      </c>
      <c r="I317" s="52"/>
      <c r="J317" s="52" t="s">
        <v>1803</v>
      </c>
      <c r="K317" s="187"/>
    </row>
    <row r="318" s="138" customFormat="1" customHeight="1" outlineLevel="3" spans="1:11">
      <c r="A318" s="62" t="s">
        <v>5219</v>
      </c>
      <c r="B318" s="685" t="s">
        <v>5218</v>
      </c>
      <c r="C318" s="85" t="s">
        <v>5191</v>
      </c>
      <c r="D318" s="716" t="s">
        <v>5192</v>
      </c>
      <c r="E318" s="727" t="s">
        <v>345</v>
      </c>
      <c r="F318" s="717">
        <v>6</v>
      </c>
      <c r="G318" s="717">
        <v>7020</v>
      </c>
      <c r="H318" s="689">
        <f t="shared" si="12"/>
        <v>42120</v>
      </c>
      <c r="I318" s="52"/>
      <c r="J318" s="52" t="s">
        <v>1803</v>
      </c>
      <c r="K318" s="187"/>
    </row>
    <row r="319" s="138" customFormat="1" customHeight="1" outlineLevel="3" spans="1:11">
      <c r="A319" s="62" t="s">
        <v>5219</v>
      </c>
      <c r="B319" s="685" t="s">
        <v>5218</v>
      </c>
      <c r="C319" s="85" t="s">
        <v>5193</v>
      </c>
      <c r="D319" s="716" t="s">
        <v>5194</v>
      </c>
      <c r="E319" s="727" t="s">
        <v>345</v>
      </c>
      <c r="F319" s="717">
        <v>6</v>
      </c>
      <c r="G319" s="717">
        <v>3120</v>
      </c>
      <c r="H319" s="689">
        <f t="shared" si="12"/>
        <v>18720</v>
      </c>
      <c r="I319" s="52"/>
      <c r="J319" s="52" t="s">
        <v>1803</v>
      </c>
      <c r="K319" s="187"/>
    </row>
    <row r="320" s="138" customFormat="1" customHeight="1" outlineLevel="3" spans="1:11">
      <c r="A320" s="62" t="s">
        <v>5219</v>
      </c>
      <c r="B320" s="685" t="s">
        <v>5218</v>
      </c>
      <c r="C320" s="85" t="s">
        <v>5195</v>
      </c>
      <c r="D320" s="716" t="s">
        <v>5196</v>
      </c>
      <c r="E320" s="727" t="s">
        <v>345</v>
      </c>
      <c r="F320" s="717">
        <v>6</v>
      </c>
      <c r="G320" s="717">
        <v>1248</v>
      </c>
      <c r="H320" s="689">
        <f t="shared" si="12"/>
        <v>7488</v>
      </c>
      <c r="I320" s="52"/>
      <c r="J320" s="52" t="s">
        <v>1803</v>
      </c>
      <c r="K320" s="187"/>
    </row>
    <row r="321" s="138" customFormat="1" customHeight="1" outlineLevel="3" spans="1:11">
      <c r="A321" s="62" t="s">
        <v>5219</v>
      </c>
      <c r="B321" s="685" t="s">
        <v>5218</v>
      </c>
      <c r="C321" s="85" t="s">
        <v>5197</v>
      </c>
      <c r="D321" s="716" t="s">
        <v>5198</v>
      </c>
      <c r="E321" s="727" t="s">
        <v>186</v>
      </c>
      <c r="F321" s="717">
        <v>1</v>
      </c>
      <c r="G321" s="717">
        <v>15600</v>
      </c>
      <c r="H321" s="689">
        <f t="shared" si="12"/>
        <v>15600</v>
      </c>
      <c r="I321" s="52"/>
      <c r="J321" s="52" t="s">
        <v>1803</v>
      </c>
      <c r="K321" s="187"/>
    </row>
    <row r="322" s="138" customFormat="1" customHeight="1" outlineLevel="3" spans="1:11">
      <c r="A322" s="62" t="s">
        <v>5219</v>
      </c>
      <c r="B322" s="685" t="s">
        <v>5218</v>
      </c>
      <c r="C322" s="85" t="s">
        <v>5199</v>
      </c>
      <c r="D322" s="716" t="s">
        <v>5200</v>
      </c>
      <c r="E322" s="727" t="s">
        <v>345</v>
      </c>
      <c r="F322" s="717">
        <v>1</v>
      </c>
      <c r="G322" s="717">
        <v>18096</v>
      </c>
      <c r="H322" s="689">
        <f t="shared" si="12"/>
        <v>18096</v>
      </c>
      <c r="I322" s="52"/>
      <c r="J322" s="52" t="s">
        <v>1803</v>
      </c>
      <c r="K322" s="187"/>
    </row>
    <row r="323" s="138" customFormat="1" customHeight="1" outlineLevel="3" spans="1:11">
      <c r="A323" s="62" t="s">
        <v>5219</v>
      </c>
      <c r="B323" s="685" t="s">
        <v>5218</v>
      </c>
      <c r="C323" s="85" t="s">
        <v>5201</v>
      </c>
      <c r="D323" s="716" t="s">
        <v>5202</v>
      </c>
      <c r="E323" s="727" t="s">
        <v>345</v>
      </c>
      <c r="F323" s="717">
        <v>1</v>
      </c>
      <c r="G323" s="717">
        <v>5928</v>
      </c>
      <c r="H323" s="689">
        <f t="shared" si="12"/>
        <v>5928</v>
      </c>
      <c r="I323" s="52"/>
      <c r="J323" s="52" t="s">
        <v>1803</v>
      </c>
      <c r="K323" s="187"/>
    </row>
    <row r="324" s="138" customFormat="1" customHeight="1" outlineLevel="3" spans="1:11">
      <c r="A324" s="62" t="s">
        <v>5219</v>
      </c>
      <c r="B324" s="685" t="s">
        <v>5218</v>
      </c>
      <c r="C324" s="85" t="s">
        <v>5203</v>
      </c>
      <c r="D324" s="716" t="s">
        <v>5204</v>
      </c>
      <c r="E324" s="727" t="s">
        <v>345</v>
      </c>
      <c r="F324" s="717">
        <v>1</v>
      </c>
      <c r="G324" s="717">
        <v>1248</v>
      </c>
      <c r="H324" s="689">
        <f t="shared" si="12"/>
        <v>1248</v>
      </c>
      <c r="I324" s="52"/>
      <c r="J324" s="52" t="s">
        <v>1803</v>
      </c>
      <c r="K324" s="187"/>
    </row>
    <row r="325" s="138" customFormat="1" customHeight="1" outlineLevel="3" spans="1:11">
      <c r="A325" s="62" t="s">
        <v>5219</v>
      </c>
      <c r="B325" s="685" t="s">
        <v>5218</v>
      </c>
      <c r="C325" s="85" t="s">
        <v>5205</v>
      </c>
      <c r="D325" s="716" t="s">
        <v>5206</v>
      </c>
      <c r="E325" s="727" t="s">
        <v>345</v>
      </c>
      <c r="F325" s="717">
        <v>1</v>
      </c>
      <c r="G325" s="717">
        <v>5928</v>
      </c>
      <c r="H325" s="689">
        <f t="shared" si="12"/>
        <v>5928</v>
      </c>
      <c r="I325" s="52"/>
      <c r="J325" s="52" t="s">
        <v>1803</v>
      </c>
      <c r="K325" s="187"/>
    </row>
    <row r="326" s="138" customFormat="1" customHeight="1" outlineLevel="3" spans="1:11">
      <c r="A326" s="62" t="s">
        <v>5219</v>
      </c>
      <c r="B326" s="685" t="s">
        <v>5218</v>
      </c>
      <c r="C326" s="85" t="s">
        <v>5207</v>
      </c>
      <c r="D326" s="716" t="s">
        <v>5208</v>
      </c>
      <c r="E326" s="727" t="s">
        <v>345</v>
      </c>
      <c r="F326" s="717">
        <v>1</v>
      </c>
      <c r="G326" s="717">
        <v>2808</v>
      </c>
      <c r="H326" s="689">
        <f t="shared" si="12"/>
        <v>2808</v>
      </c>
      <c r="I326" s="52"/>
      <c r="J326" s="52" t="s">
        <v>1803</v>
      </c>
      <c r="K326" s="187"/>
    </row>
    <row r="327" s="679" customFormat="1" customHeight="1" outlineLevel="3" spans="1:11">
      <c r="A327" s="62" t="s">
        <v>5219</v>
      </c>
      <c r="B327" s="685" t="s">
        <v>1192</v>
      </c>
      <c r="C327" s="65" t="s">
        <v>5209</v>
      </c>
      <c r="D327" s="78" t="s">
        <v>5212</v>
      </c>
      <c r="E327" s="74" t="s">
        <v>345</v>
      </c>
      <c r="F327" s="172">
        <v>2</v>
      </c>
      <c r="G327" s="172">
        <v>16000</v>
      </c>
      <c r="H327" s="689">
        <f t="shared" si="12"/>
        <v>32000</v>
      </c>
      <c r="I327" s="52"/>
      <c r="J327" s="62"/>
      <c r="K327" s="690" t="s">
        <v>1157</v>
      </c>
    </row>
    <row r="328" s="679" customFormat="1" customHeight="1" outlineLevel="1" spans="1:11">
      <c r="A328" s="62" t="s">
        <v>5220</v>
      </c>
      <c r="B328" s="445" t="s">
        <v>5220</v>
      </c>
      <c r="C328" s="445" t="s">
        <v>5220</v>
      </c>
      <c r="D328" s="446"/>
      <c r="E328" s="33"/>
      <c r="F328" s="605"/>
      <c r="G328" s="605"/>
      <c r="H328" s="689"/>
      <c r="I328" s="446"/>
      <c r="J328" s="62"/>
      <c r="K328" s="226"/>
    </row>
    <row r="329" s="138" customFormat="1" customHeight="1" outlineLevel="3" spans="1:11">
      <c r="A329" s="62" t="s">
        <v>3153</v>
      </c>
      <c r="B329" s="685" t="s">
        <v>5215</v>
      </c>
      <c r="C329" s="85" t="s">
        <v>5116</v>
      </c>
      <c r="D329" s="716" t="s">
        <v>5117</v>
      </c>
      <c r="E329" s="85" t="s">
        <v>345</v>
      </c>
      <c r="F329" s="717">
        <v>1</v>
      </c>
      <c r="G329" s="717">
        <v>28000</v>
      </c>
      <c r="H329" s="689">
        <f t="shared" ref="H329:H364" si="13" xml:space="preserve">F329*G329</f>
        <v>28000</v>
      </c>
      <c r="I329" s="52"/>
      <c r="J329" s="52" t="s">
        <v>1217</v>
      </c>
      <c r="K329" s="187"/>
    </row>
    <row r="330" s="138" customFormat="1" customHeight="1" outlineLevel="3" spans="1:11">
      <c r="A330" s="62" t="s">
        <v>3153</v>
      </c>
      <c r="B330" s="685" t="s">
        <v>5215</v>
      </c>
      <c r="C330" s="85" t="s">
        <v>5128</v>
      </c>
      <c r="D330" s="716" t="s">
        <v>5129</v>
      </c>
      <c r="E330" s="85" t="s">
        <v>345</v>
      </c>
      <c r="F330" s="717">
        <v>1</v>
      </c>
      <c r="G330" s="717">
        <v>49999</v>
      </c>
      <c r="H330" s="689">
        <f t="shared" si="13"/>
        <v>49999</v>
      </c>
      <c r="I330" s="52"/>
      <c r="J330" s="52" t="s">
        <v>1217</v>
      </c>
      <c r="K330" s="187"/>
    </row>
    <row r="331" s="138" customFormat="1" customHeight="1" outlineLevel="3" spans="1:11">
      <c r="A331" s="62" t="s">
        <v>3153</v>
      </c>
      <c r="B331" s="685" t="s">
        <v>5215</v>
      </c>
      <c r="C331" s="85" t="s">
        <v>2886</v>
      </c>
      <c r="D331" s="716" t="s">
        <v>5130</v>
      </c>
      <c r="E331" s="85" t="s">
        <v>345</v>
      </c>
      <c r="F331" s="717">
        <v>1</v>
      </c>
      <c r="G331" s="717">
        <v>19999</v>
      </c>
      <c r="H331" s="689">
        <f t="shared" si="13"/>
        <v>19999</v>
      </c>
      <c r="I331" s="52"/>
      <c r="J331" s="52" t="s">
        <v>1217</v>
      </c>
      <c r="K331" s="187"/>
    </row>
    <row r="332" s="138" customFormat="1" customHeight="1" outlineLevel="3" spans="1:11">
      <c r="A332" s="62" t="s">
        <v>3153</v>
      </c>
      <c r="B332" s="685" t="s">
        <v>5215</v>
      </c>
      <c r="C332" s="85" t="s">
        <v>5131</v>
      </c>
      <c r="D332" s="716" t="s">
        <v>5132</v>
      </c>
      <c r="E332" s="85" t="s">
        <v>345</v>
      </c>
      <c r="F332" s="717">
        <v>1</v>
      </c>
      <c r="G332" s="717">
        <v>2290</v>
      </c>
      <c r="H332" s="689">
        <f t="shared" si="13"/>
        <v>2290</v>
      </c>
      <c r="I332" s="52"/>
      <c r="J332" s="52" t="s">
        <v>1217</v>
      </c>
      <c r="K332" s="187"/>
    </row>
    <row r="333" s="138" customFormat="1" customHeight="1" outlineLevel="3" spans="1:11">
      <c r="A333" s="62" t="s">
        <v>3153</v>
      </c>
      <c r="B333" s="685" t="s">
        <v>5215</v>
      </c>
      <c r="C333" s="716" t="s">
        <v>5133</v>
      </c>
      <c r="D333" s="85" t="s">
        <v>5134</v>
      </c>
      <c r="E333" s="85" t="s">
        <v>345</v>
      </c>
      <c r="F333" s="717">
        <v>1</v>
      </c>
      <c r="G333" s="717">
        <v>7999</v>
      </c>
      <c r="H333" s="689">
        <f t="shared" si="13"/>
        <v>7999</v>
      </c>
      <c r="I333" s="52"/>
      <c r="J333" s="52" t="s">
        <v>1217</v>
      </c>
      <c r="K333" s="187"/>
    </row>
    <row r="334" s="138" customFormat="1" customHeight="1" outlineLevel="3" spans="1:11">
      <c r="A334" s="62" t="s">
        <v>3153</v>
      </c>
      <c r="B334" s="685" t="s">
        <v>5215</v>
      </c>
      <c r="C334" s="85" t="s">
        <v>5028</v>
      </c>
      <c r="D334" s="716" t="s">
        <v>5029</v>
      </c>
      <c r="E334" s="85" t="s">
        <v>345</v>
      </c>
      <c r="F334" s="717">
        <v>2</v>
      </c>
      <c r="G334" s="717">
        <v>260</v>
      </c>
      <c r="H334" s="689">
        <f t="shared" si="13"/>
        <v>520</v>
      </c>
      <c r="I334" s="52"/>
      <c r="J334" s="52" t="s">
        <v>1217</v>
      </c>
      <c r="K334" s="187"/>
    </row>
    <row r="335" s="138" customFormat="1" customHeight="1" outlineLevel="3" spans="1:11">
      <c r="A335" s="62" t="s">
        <v>3153</v>
      </c>
      <c r="B335" s="685" t="s">
        <v>5215</v>
      </c>
      <c r="C335" s="85" t="s">
        <v>5118</v>
      </c>
      <c r="D335" s="85" t="s">
        <v>5119</v>
      </c>
      <c r="E335" s="85" t="s">
        <v>345</v>
      </c>
      <c r="F335" s="717">
        <v>1</v>
      </c>
      <c r="G335" s="717">
        <v>799</v>
      </c>
      <c r="H335" s="689">
        <f t="shared" si="13"/>
        <v>799</v>
      </c>
      <c r="I335" s="52"/>
      <c r="J335" s="52" t="s">
        <v>1217</v>
      </c>
      <c r="K335" s="187"/>
    </row>
    <row r="336" s="138" customFormat="1" customHeight="1" outlineLevel="3" spans="1:11">
      <c r="A336" s="62" t="s">
        <v>3153</v>
      </c>
      <c r="B336" s="685" t="s">
        <v>5215</v>
      </c>
      <c r="C336" s="85" t="s">
        <v>5120</v>
      </c>
      <c r="D336" s="85" t="s">
        <v>5121</v>
      </c>
      <c r="E336" s="85" t="s">
        <v>345</v>
      </c>
      <c r="F336" s="717">
        <v>1</v>
      </c>
      <c r="G336" s="717">
        <v>499</v>
      </c>
      <c r="H336" s="689">
        <f t="shared" si="13"/>
        <v>499</v>
      </c>
      <c r="I336" s="52"/>
      <c r="J336" s="52" t="s">
        <v>1217</v>
      </c>
      <c r="K336" s="187"/>
    </row>
    <row r="337" s="138" customFormat="1" customHeight="1" outlineLevel="3" spans="1:11">
      <c r="A337" s="62" t="s">
        <v>3153</v>
      </c>
      <c r="B337" s="685" t="s">
        <v>5215</v>
      </c>
      <c r="C337" s="85" t="s">
        <v>5191</v>
      </c>
      <c r="D337" s="716" t="s">
        <v>5192</v>
      </c>
      <c r="E337" s="727" t="s">
        <v>345</v>
      </c>
      <c r="F337" s="717">
        <v>6</v>
      </c>
      <c r="G337" s="717">
        <v>7020</v>
      </c>
      <c r="H337" s="689">
        <f t="shared" si="13"/>
        <v>42120</v>
      </c>
      <c r="I337" s="52"/>
      <c r="J337" s="52" t="s">
        <v>1217</v>
      </c>
      <c r="K337" s="187"/>
    </row>
    <row r="338" s="138" customFormat="1" customHeight="1" outlineLevel="3" spans="1:11">
      <c r="A338" s="62" t="s">
        <v>3153</v>
      </c>
      <c r="B338" s="685" t="s">
        <v>5215</v>
      </c>
      <c r="C338" s="85" t="s">
        <v>5193</v>
      </c>
      <c r="D338" s="716" t="s">
        <v>5194</v>
      </c>
      <c r="E338" s="727" t="s">
        <v>345</v>
      </c>
      <c r="F338" s="717">
        <v>6</v>
      </c>
      <c r="G338" s="717">
        <v>3120</v>
      </c>
      <c r="H338" s="689">
        <f t="shared" si="13"/>
        <v>18720</v>
      </c>
      <c r="I338" s="52"/>
      <c r="J338" s="52" t="s">
        <v>1217</v>
      </c>
      <c r="K338" s="187"/>
    </row>
    <row r="339" s="138" customFormat="1" customHeight="1" outlineLevel="3" spans="1:11">
      <c r="A339" s="62" t="s">
        <v>3153</v>
      </c>
      <c r="B339" s="685" t="s">
        <v>5215</v>
      </c>
      <c r="C339" s="85" t="s">
        <v>5195</v>
      </c>
      <c r="D339" s="716" t="s">
        <v>5196</v>
      </c>
      <c r="E339" s="727" t="s">
        <v>345</v>
      </c>
      <c r="F339" s="717">
        <v>6</v>
      </c>
      <c r="G339" s="717">
        <v>1248</v>
      </c>
      <c r="H339" s="689">
        <f t="shared" si="13"/>
        <v>7488</v>
      </c>
      <c r="I339" s="52"/>
      <c r="J339" s="52" t="s">
        <v>1217</v>
      </c>
      <c r="K339" s="187"/>
    </row>
    <row r="340" s="138" customFormat="1" customHeight="1" outlineLevel="3" spans="1:11">
      <c r="A340" s="62" t="s">
        <v>3153</v>
      </c>
      <c r="B340" s="685" t="s">
        <v>5215</v>
      </c>
      <c r="C340" s="85" t="s">
        <v>5197</v>
      </c>
      <c r="D340" s="716" t="s">
        <v>5198</v>
      </c>
      <c r="E340" s="727" t="s">
        <v>186</v>
      </c>
      <c r="F340" s="717">
        <v>1</v>
      </c>
      <c r="G340" s="717">
        <v>15600</v>
      </c>
      <c r="H340" s="689">
        <f t="shared" si="13"/>
        <v>15600</v>
      </c>
      <c r="I340" s="52"/>
      <c r="J340" s="52" t="s">
        <v>1217</v>
      </c>
      <c r="K340" s="187"/>
    </row>
    <row r="341" s="138" customFormat="1" customHeight="1" outlineLevel="3" spans="1:11">
      <c r="A341" s="62" t="s">
        <v>3153</v>
      </c>
      <c r="B341" s="685" t="s">
        <v>5215</v>
      </c>
      <c r="C341" s="85" t="s">
        <v>5199</v>
      </c>
      <c r="D341" s="716" t="s">
        <v>5200</v>
      </c>
      <c r="E341" s="727" t="s">
        <v>345</v>
      </c>
      <c r="F341" s="717">
        <v>1</v>
      </c>
      <c r="G341" s="717">
        <v>18096</v>
      </c>
      <c r="H341" s="689">
        <f t="shared" si="13"/>
        <v>18096</v>
      </c>
      <c r="I341" s="52"/>
      <c r="J341" s="52" t="s">
        <v>1217</v>
      </c>
      <c r="K341" s="187"/>
    </row>
    <row r="342" s="138" customFormat="1" customHeight="1" outlineLevel="3" spans="1:11">
      <c r="A342" s="62" t="s">
        <v>3153</v>
      </c>
      <c r="B342" s="685" t="s">
        <v>5215</v>
      </c>
      <c r="C342" s="85" t="s">
        <v>5201</v>
      </c>
      <c r="D342" s="716" t="s">
        <v>5202</v>
      </c>
      <c r="E342" s="727" t="s">
        <v>345</v>
      </c>
      <c r="F342" s="717">
        <v>1</v>
      </c>
      <c r="G342" s="717">
        <v>5928</v>
      </c>
      <c r="H342" s="689">
        <f t="shared" si="13"/>
        <v>5928</v>
      </c>
      <c r="I342" s="52"/>
      <c r="J342" s="52" t="s">
        <v>1217</v>
      </c>
      <c r="K342" s="187"/>
    </row>
    <row r="343" s="138" customFormat="1" customHeight="1" outlineLevel="3" spans="1:11">
      <c r="A343" s="62" t="s">
        <v>3153</v>
      </c>
      <c r="B343" s="685" t="s">
        <v>5215</v>
      </c>
      <c r="C343" s="85" t="s">
        <v>5203</v>
      </c>
      <c r="D343" s="716" t="s">
        <v>5204</v>
      </c>
      <c r="E343" s="727" t="s">
        <v>345</v>
      </c>
      <c r="F343" s="717">
        <v>1</v>
      </c>
      <c r="G343" s="717">
        <v>1248</v>
      </c>
      <c r="H343" s="689">
        <f t="shared" si="13"/>
        <v>1248</v>
      </c>
      <c r="I343" s="52"/>
      <c r="J343" s="52" t="s">
        <v>1217</v>
      </c>
      <c r="K343" s="187"/>
    </row>
    <row r="344" s="138" customFormat="1" customHeight="1" outlineLevel="3" spans="1:11">
      <c r="A344" s="62" t="s">
        <v>3153</v>
      </c>
      <c r="B344" s="685" t="s">
        <v>5215</v>
      </c>
      <c r="C344" s="85" t="s">
        <v>5205</v>
      </c>
      <c r="D344" s="716" t="s">
        <v>5206</v>
      </c>
      <c r="E344" s="727" t="s">
        <v>345</v>
      </c>
      <c r="F344" s="717">
        <v>1</v>
      </c>
      <c r="G344" s="717">
        <v>5928</v>
      </c>
      <c r="H344" s="689">
        <f t="shared" si="13"/>
        <v>5928</v>
      </c>
      <c r="I344" s="52"/>
      <c r="J344" s="52" t="s">
        <v>1217</v>
      </c>
      <c r="K344" s="187"/>
    </row>
    <row r="345" s="138" customFormat="1" customHeight="1" outlineLevel="3" spans="1:11">
      <c r="A345" s="62" t="s">
        <v>3153</v>
      </c>
      <c r="B345" s="685" t="s">
        <v>5215</v>
      </c>
      <c r="C345" s="85" t="s">
        <v>5207</v>
      </c>
      <c r="D345" s="716" t="s">
        <v>5208</v>
      </c>
      <c r="E345" s="727" t="s">
        <v>345</v>
      </c>
      <c r="F345" s="717">
        <v>1</v>
      </c>
      <c r="G345" s="717">
        <v>2808</v>
      </c>
      <c r="H345" s="689">
        <f t="shared" si="13"/>
        <v>2808</v>
      </c>
      <c r="I345" s="52"/>
      <c r="J345" s="52" t="s">
        <v>1217</v>
      </c>
      <c r="K345" s="187"/>
    </row>
    <row r="346" s="679" customFormat="1" customHeight="1" outlineLevel="3" spans="1:11">
      <c r="A346" s="62" t="s">
        <v>3153</v>
      </c>
      <c r="B346" s="685" t="s">
        <v>1192</v>
      </c>
      <c r="C346" s="65" t="s">
        <v>5209</v>
      </c>
      <c r="D346" s="78" t="s">
        <v>5212</v>
      </c>
      <c r="E346" s="74" t="s">
        <v>345</v>
      </c>
      <c r="F346" s="172">
        <v>2</v>
      </c>
      <c r="G346" s="172">
        <v>16000</v>
      </c>
      <c r="H346" s="689">
        <f t="shared" si="13"/>
        <v>32000</v>
      </c>
      <c r="I346" s="52"/>
      <c r="J346" s="62"/>
      <c r="K346" s="690" t="s">
        <v>1157</v>
      </c>
    </row>
    <row r="347" s="138" customFormat="1" customHeight="1" outlineLevel="3" spans="1:11">
      <c r="A347" s="62" t="s">
        <v>5221</v>
      </c>
      <c r="B347" s="685" t="s">
        <v>1190</v>
      </c>
      <c r="C347" s="85" t="s">
        <v>5116</v>
      </c>
      <c r="D347" s="716" t="s">
        <v>5117</v>
      </c>
      <c r="E347" s="85" t="s">
        <v>345</v>
      </c>
      <c r="F347" s="717">
        <v>1</v>
      </c>
      <c r="G347" s="717">
        <v>28000</v>
      </c>
      <c r="H347" s="689">
        <f t="shared" si="13"/>
        <v>28000</v>
      </c>
      <c r="I347" s="52"/>
      <c r="J347" s="52" t="s">
        <v>1856</v>
      </c>
      <c r="K347" s="187"/>
    </row>
    <row r="348" s="138" customFormat="1" customHeight="1" outlineLevel="3" spans="1:11">
      <c r="A348" s="62" t="s">
        <v>5221</v>
      </c>
      <c r="B348" s="685" t="s">
        <v>1190</v>
      </c>
      <c r="C348" s="85" t="s">
        <v>5128</v>
      </c>
      <c r="D348" s="716" t="s">
        <v>5129</v>
      </c>
      <c r="E348" s="85" t="s">
        <v>345</v>
      </c>
      <c r="F348" s="717">
        <v>1</v>
      </c>
      <c r="G348" s="717">
        <v>49999</v>
      </c>
      <c r="H348" s="689">
        <f t="shared" si="13"/>
        <v>49999</v>
      </c>
      <c r="I348" s="52"/>
      <c r="J348" s="52" t="s">
        <v>1856</v>
      </c>
      <c r="K348" s="187"/>
    </row>
    <row r="349" s="138" customFormat="1" customHeight="1" outlineLevel="3" spans="1:11">
      <c r="A349" s="62" t="s">
        <v>5221</v>
      </c>
      <c r="B349" s="685" t="s">
        <v>1190</v>
      </c>
      <c r="C349" s="85" t="s">
        <v>2886</v>
      </c>
      <c r="D349" s="716" t="s">
        <v>5130</v>
      </c>
      <c r="E349" s="85" t="s">
        <v>345</v>
      </c>
      <c r="F349" s="717">
        <v>1</v>
      </c>
      <c r="G349" s="717">
        <v>19999</v>
      </c>
      <c r="H349" s="689">
        <f t="shared" si="13"/>
        <v>19999</v>
      </c>
      <c r="I349" s="52"/>
      <c r="J349" s="52" t="s">
        <v>1856</v>
      </c>
      <c r="K349" s="187"/>
    </row>
    <row r="350" s="138" customFormat="1" customHeight="1" outlineLevel="3" spans="1:11">
      <c r="A350" s="62" t="s">
        <v>5221</v>
      </c>
      <c r="B350" s="685" t="s">
        <v>1190</v>
      </c>
      <c r="C350" s="85" t="s">
        <v>5131</v>
      </c>
      <c r="D350" s="716" t="s">
        <v>5132</v>
      </c>
      <c r="E350" s="85" t="s">
        <v>345</v>
      </c>
      <c r="F350" s="717">
        <v>1</v>
      </c>
      <c r="G350" s="717">
        <v>2290</v>
      </c>
      <c r="H350" s="689">
        <f t="shared" si="13"/>
        <v>2290</v>
      </c>
      <c r="I350" s="52"/>
      <c r="J350" s="52" t="s">
        <v>1856</v>
      </c>
      <c r="K350" s="187"/>
    </row>
    <row r="351" s="138" customFormat="1" customHeight="1" outlineLevel="3" spans="1:11">
      <c r="A351" s="62" t="s">
        <v>5221</v>
      </c>
      <c r="B351" s="685" t="s">
        <v>1190</v>
      </c>
      <c r="C351" s="716" t="s">
        <v>5133</v>
      </c>
      <c r="D351" s="85" t="s">
        <v>5134</v>
      </c>
      <c r="E351" s="85" t="s">
        <v>345</v>
      </c>
      <c r="F351" s="717">
        <v>1</v>
      </c>
      <c r="G351" s="717">
        <v>7999</v>
      </c>
      <c r="H351" s="689">
        <f t="shared" si="13"/>
        <v>7999</v>
      </c>
      <c r="I351" s="52"/>
      <c r="J351" s="52" t="s">
        <v>1856</v>
      </c>
      <c r="K351" s="187"/>
    </row>
    <row r="352" s="138" customFormat="1" customHeight="1" outlineLevel="3" spans="1:11">
      <c r="A352" s="62" t="s">
        <v>5221</v>
      </c>
      <c r="B352" s="685" t="s">
        <v>1190</v>
      </c>
      <c r="C352" s="85" t="s">
        <v>5028</v>
      </c>
      <c r="D352" s="716" t="s">
        <v>5029</v>
      </c>
      <c r="E352" s="85" t="s">
        <v>345</v>
      </c>
      <c r="F352" s="717">
        <v>2</v>
      </c>
      <c r="G352" s="717">
        <v>260</v>
      </c>
      <c r="H352" s="689">
        <f t="shared" si="13"/>
        <v>520</v>
      </c>
      <c r="I352" s="52"/>
      <c r="J352" s="52" t="s">
        <v>1856</v>
      </c>
      <c r="K352" s="187"/>
    </row>
    <row r="353" s="138" customFormat="1" customHeight="1" outlineLevel="3" spans="1:11">
      <c r="A353" s="62" t="s">
        <v>5221</v>
      </c>
      <c r="B353" s="685" t="s">
        <v>1190</v>
      </c>
      <c r="C353" s="85" t="s">
        <v>5118</v>
      </c>
      <c r="D353" s="85" t="s">
        <v>5119</v>
      </c>
      <c r="E353" s="85" t="s">
        <v>345</v>
      </c>
      <c r="F353" s="717">
        <v>1</v>
      </c>
      <c r="G353" s="717">
        <v>799</v>
      </c>
      <c r="H353" s="689">
        <f t="shared" si="13"/>
        <v>799</v>
      </c>
      <c r="I353" s="52"/>
      <c r="J353" s="52" t="s">
        <v>1856</v>
      </c>
      <c r="K353" s="187"/>
    </row>
    <row r="354" s="138" customFormat="1" customHeight="1" outlineLevel="3" spans="1:11">
      <c r="A354" s="62" t="s">
        <v>5221</v>
      </c>
      <c r="B354" s="685" t="s">
        <v>1190</v>
      </c>
      <c r="C354" s="85" t="s">
        <v>5120</v>
      </c>
      <c r="D354" s="85" t="s">
        <v>5121</v>
      </c>
      <c r="E354" s="85" t="s">
        <v>345</v>
      </c>
      <c r="F354" s="717">
        <v>1</v>
      </c>
      <c r="G354" s="717">
        <v>499</v>
      </c>
      <c r="H354" s="689">
        <f t="shared" si="13"/>
        <v>499</v>
      </c>
      <c r="I354" s="52"/>
      <c r="J354" s="52" t="s">
        <v>1856</v>
      </c>
      <c r="K354" s="187"/>
    </row>
    <row r="355" s="138" customFormat="1" customHeight="1" outlineLevel="3" spans="1:11">
      <c r="A355" s="62" t="s">
        <v>5221</v>
      </c>
      <c r="B355" s="685" t="s">
        <v>1190</v>
      </c>
      <c r="C355" s="85" t="s">
        <v>5191</v>
      </c>
      <c r="D355" s="716" t="s">
        <v>5192</v>
      </c>
      <c r="E355" s="727" t="s">
        <v>345</v>
      </c>
      <c r="F355" s="717">
        <v>6</v>
      </c>
      <c r="G355" s="717">
        <v>7020</v>
      </c>
      <c r="H355" s="689">
        <f t="shared" si="13"/>
        <v>42120</v>
      </c>
      <c r="I355" s="52"/>
      <c r="J355" s="52" t="s">
        <v>1856</v>
      </c>
      <c r="K355" s="187"/>
    </row>
    <row r="356" s="138" customFormat="1" customHeight="1" outlineLevel="3" spans="1:11">
      <c r="A356" s="62" t="s">
        <v>5221</v>
      </c>
      <c r="B356" s="685" t="s">
        <v>1190</v>
      </c>
      <c r="C356" s="85" t="s">
        <v>5193</v>
      </c>
      <c r="D356" s="716" t="s">
        <v>5194</v>
      </c>
      <c r="E356" s="727" t="s">
        <v>345</v>
      </c>
      <c r="F356" s="717">
        <v>6</v>
      </c>
      <c r="G356" s="717">
        <v>3120</v>
      </c>
      <c r="H356" s="689">
        <f t="shared" si="13"/>
        <v>18720</v>
      </c>
      <c r="I356" s="52"/>
      <c r="J356" s="52" t="s">
        <v>1856</v>
      </c>
      <c r="K356" s="187"/>
    </row>
    <row r="357" s="138" customFormat="1" customHeight="1" outlineLevel="3" spans="1:11">
      <c r="A357" s="62" t="s">
        <v>5221</v>
      </c>
      <c r="B357" s="685" t="s">
        <v>1190</v>
      </c>
      <c r="C357" s="85" t="s">
        <v>5195</v>
      </c>
      <c r="D357" s="716" t="s">
        <v>5196</v>
      </c>
      <c r="E357" s="727" t="s">
        <v>345</v>
      </c>
      <c r="F357" s="717">
        <v>6</v>
      </c>
      <c r="G357" s="717">
        <v>1248</v>
      </c>
      <c r="H357" s="689">
        <f t="shared" si="13"/>
        <v>7488</v>
      </c>
      <c r="I357" s="52"/>
      <c r="J357" s="52" t="s">
        <v>1856</v>
      </c>
      <c r="K357" s="187"/>
    </row>
    <row r="358" s="138" customFormat="1" customHeight="1" outlineLevel="3" spans="1:11">
      <c r="A358" s="62" t="s">
        <v>5221</v>
      </c>
      <c r="B358" s="685" t="s">
        <v>1190</v>
      </c>
      <c r="C358" s="85" t="s">
        <v>5197</v>
      </c>
      <c r="D358" s="716" t="s">
        <v>5198</v>
      </c>
      <c r="E358" s="727" t="s">
        <v>186</v>
      </c>
      <c r="F358" s="717">
        <v>1</v>
      </c>
      <c r="G358" s="717">
        <v>15600</v>
      </c>
      <c r="H358" s="689">
        <f t="shared" si="13"/>
        <v>15600</v>
      </c>
      <c r="I358" s="52"/>
      <c r="J358" s="52" t="s">
        <v>1856</v>
      </c>
      <c r="K358" s="187"/>
    </row>
    <row r="359" s="138" customFormat="1" customHeight="1" outlineLevel="3" spans="1:11">
      <c r="A359" s="62" t="s">
        <v>5221</v>
      </c>
      <c r="B359" s="685" t="s">
        <v>1190</v>
      </c>
      <c r="C359" s="85" t="s">
        <v>5199</v>
      </c>
      <c r="D359" s="716" t="s">
        <v>5200</v>
      </c>
      <c r="E359" s="727" t="s">
        <v>345</v>
      </c>
      <c r="F359" s="717">
        <v>1</v>
      </c>
      <c r="G359" s="717">
        <v>18096</v>
      </c>
      <c r="H359" s="689">
        <f t="shared" si="13"/>
        <v>18096</v>
      </c>
      <c r="I359" s="52"/>
      <c r="J359" s="52" t="s">
        <v>1856</v>
      </c>
      <c r="K359" s="187"/>
    </row>
    <row r="360" s="138" customFormat="1" customHeight="1" outlineLevel="3" spans="1:11">
      <c r="A360" s="62" t="s">
        <v>5221</v>
      </c>
      <c r="B360" s="685" t="s">
        <v>1190</v>
      </c>
      <c r="C360" s="85" t="s">
        <v>5201</v>
      </c>
      <c r="D360" s="716" t="s">
        <v>5202</v>
      </c>
      <c r="E360" s="727" t="s">
        <v>345</v>
      </c>
      <c r="F360" s="717">
        <v>1</v>
      </c>
      <c r="G360" s="717">
        <v>5928</v>
      </c>
      <c r="H360" s="689">
        <f t="shared" si="13"/>
        <v>5928</v>
      </c>
      <c r="I360" s="52"/>
      <c r="J360" s="52" t="s">
        <v>1856</v>
      </c>
      <c r="K360" s="187"/>
    </row>
    <row r="361" s="138" customFormat="1" customHeight="1" outlineLevel="3" spans="1:11">
      <c r="A361" s="62" t="s">
        <v>5221</v>
      </c>
      <c r="B361" s="685" t="s">
        <v>1190</v>
      </c>
      <c r="C361" s="85" t="s">
        <v>5203</v>
      </c>
      <c r="D361" s="716" t="s">
        <v>5204</v>
      </c>
      <c r="E361" s="727" t="s">
        <v>345</v>
      </c>
      <c r="F361" s="717">
        <v>1</v>
      </c>
      <c r="G361" s="717">
        <v>1248</v>
      </c>
      <c r="H361" s="689">
        <f t="shared" si="13"/>
        <v>1248</v>
      </c>
      <c r="I361" s="52"/>
      <c r="J361" s="52" t="s">
        <v>1856</v>
      </c>
      <c r="K361" s="187"/>
    </row>
    <row r="362" s="138" customFormat="1" customHeight="1" outlineLevel="3" spans="1:11">
      <c r="A362" s="62" t="s">
        <v>5221</v>
      </c>
      <c r="B362" s="685" t="s">
        <v>1190</v>
      </c>
      <c r="C362" s="85" t="s">
        <v>5205</v>
      </c>
      <c r="D362" s="716" t="s">
        <v>5206</v>
      </c>
      <c r="E362" s="727" t="s">
        <v>345</v>
      </c>
      <c r="F362" s="717">
        <v>1</v>
      </c>
      <c r="G362" s="717">
        <v>5928</v>
      </c>
      <c r="H362" s="689">
        <f t="shared" si="13"/>
        <v>5928</v>
      </c>
      <c r="I362" s="52"/>
      <c r="J362" s="52" t="s">
        <v>1856</v>
      </c>
      <c r="K362" s="187"/>
    </row>
    <row r="363" s="138" customFormat="1" customHeight="1" outlineLevel="3" spans="1:11">
      <c r="A363" s="62" t="s">
        <v>5221</v>
      </c>
      <c r="B363" s="685" t="s">
        <v>1190</v>
      </c>
      <c r="C363" s="85" t="s">
        <v>5207</v>
      </c>
      <c r="D363" s="716" t="s">
        <v>5208</v>
      </c>
      <c r="E363" s="727" t="s">
        <v>345</v>
      </c>
      <c r="F363" s="717">
        <v>1</v>
      </c>
      <c r="G363" s="717">
        <v>2808</v>
      </c>
      <c r="H363" s="689">
        <f t="shared" si="13"/>
        <v>2808</v>
      </c>
      <c r="I363" s="52"/>
      <c r="J363" s="52" t="s">
        <v>1856</v>
      </c>
      <c r="K363" s="187"/>
    </row>
    <row r="364" s="679" customFormat="1" customHeight="1" outlineLevel="3" spans="1:11">
      <c r="A364" s="62" t="s">
        <v>5221</v>
      </c>
      <c r="B364" s="685" t="s">
        <v>1192</v>
      </c>
      <c r="C364" s="65" t="s">
        <v>5209</v>
      </c>
      <c r="D364" s="78" t="s">
        <v>5212</v>
      </c>
      <c r="E364" s="74" t="s">
        <v>345</v>
      </c>
      <c r="F364" s="172">
        <v>2</v>
      </c>
      <c r="G364" s="172">
        <v>16000</v>
      </c>
      <c r="H364" s="689">
        <f t="shared" si="13"/>
        <v>32000</v>
      </c>
      <c r="I364" s="52"/>
      <c r="J364" s="62"/>
      <c r="K364" s="690" t="s">
        <v>1157</v>
      </c>
    </row>
    <row r="365" s="679" customFormat="1" customHeight="1" outlineLevel="1" spans="1:11">
      <c r="A365" s="62" t="s">
        <v>5222</v>
      </c>
      <c r="B365" s="445" t="s">
        <v>5222</v>
      </c>
      <c r="C365" s="445" t="s">
        <v>5222</v>
      </c>
      <c r="D365" s="446"/>
      <c r="E365" s="33"/>
      <c r="F365" s="605"/>
      <c r="G365" s="605"/>
      <c r="H365" s="689"/>
      <c r="I365" s="446"/>
      <c r="J365" s="62"/>
      <c r="K365" s="226"/>
    </row>
    <row r="366" s="138" customFormat="1" customHeight="1" outlineLevel="3" spans="1:11">
      <c r="A366" s="62" t="s">
        <v>3155</v>
      </c>
      <c r="B366" s="685" t="s">
        <v>1190</v>
      </c>
      <c r="C366" s="85" t="s">
        <v>5116</v>
      </c>
      <c r="D366" s="716" t="s">
        <v>5117</v>
      </c>
      <c r="E366" s="85" t="s">
        <v>345</v>
      </c>
      <c r="F366" s="717">
        <v>1</v>
      </c>
      <c r="G366" s="717">
        <v>28000</v>
      </c>
      <c r="H366" s="689">
        <f t="shared" ref="H366:H403" si="14" xml:space="preserve">F366*G366</f>
        <v>28000</v>
      </c>
      <c r="I366" s="52"/>
      <c r="J366" s="52" t="s">
        <v>1238</v>
      </c>
      <c r="K366" s="187"/>
    </row>
    <row r="367" s="138" customFormat="1" customHeight="1" outlineLevel="3" spans="1:11">
      <c r="A367" s="62" t="s">
        <v>3155</v>
      </c>
      <c r="B367" s="685" t="s">
        <v>1190</v>
      </c>
      <c r="C367" s="85" t="s">
        <v>5128</v>
      </c>
      <c r="D367" s="716" t="s">
        <v>5129</v>
      </c>
      <c r="E367" s="85" t="s">
        <v>345</v>
      </c>
      <c r="F367" s="717">
        <v>1</v>
      </c>
      <c r="G367" s="717">
        <v>49999</v>
      </c>
      <c r="H367" s="689">
        <f t="shared" si="14"/>
        <v>49999</v>
      </c>
      <c r="I367" s="52"/>
      <c r="J367" s="52" t="s">
        <v>1238</v>
      </c>
      <c r="K367" s="187"/>
    </row>
    <row r="368" s="138" customFormat="1" customHeight="1" outlineLevel="3" spans="1:11">
      <c r="A368" s="62" t="s">
        <v>3155</v>
      </c>
      <c r="B368" s="685" t="s">
        <v>1190</v>
      </c>
      <c r="C368" s="85" t="s">
        <v>2886</v>
      </c>
      <c r="D368" s="716" t="s">
        <v>5130</v>
      </c>
      <c r="E368" s="85" t="s">
        <v>345</v>
      </c>
      <c r="F368" s="717">
        <v>1</v>
      </c>
      <c r="G368" s="717">
        <v>19999</v>
      </c>
      <c r="H368" s="689">
        <f t="shared" si="14"/>
        <v>19999</v>
      </c>
      <c r="I368" s="52"/>
      <c r="J368" s="52" t="s">
        <v>1238</v>
      </c>
      <c r="K368" s="187"/>
    </row>
    <row r="369" s="138" customFormat="1" customHeight="1" outlineLevel="3" spans="1:11">
      <c r="A369" s="62" t="s">
        <v>3155</v>
      </c>
      <c r="B369" s="685" t="s">
        <v>1190</v>
      </c>
      <c r="C369" s="85" t="s">
        <v>5131</v>
      </c>
      <c r="D369" s="716" t="s">
        <v>5132</v>
      </c>
      <c r="E369" s="85" t="s">
        <v>345</v>
      </c>
      <c r="F369" s="717">
        <v>1</v>
      </c>
      <c r="G369" s="717">
        <v>2290</v>
      </c>
      <c r="H369" s="689">
        <f t="shared" si="14"/>
        <v>2290</v>
      </c>
      <c r="I369" s="52"/>
      <c r="J369" s="52" t="s">
        <v>1238</v>
      </c>
      <c r="K369" s="187"/>
    </row>
    <row r="370" s="138" customFormat="1" customHeight="1" outlineLevel="3" spans="1:11">
      <c r="A370" s="62" t="s">
        <v>3155</v>
      </c>
      <c r="B370" s="685" t="s">
        <v>1190</v>
      </c>
      <c r="C370" s="716" t="s">
        <v>5133</v>
      </c>
      <c r="D370" s="85" t="s">
        <v>5134</v>
      </c>
      <c r="E370" s="85" t="s">
        <v>345</v>
      </c>
      <c r="F370" s="717">
        <v>1</v>
      </c>
      <c r="G370" s="717">
        <v>7999</v>
      </c>
      <c r="H370" s="689">
        <f t="shared" si="14"/>
        <v>7999</v>
      </c>
      <c r="I370" s="52"/>
      <c r="J370" s="52" t="s">
        <v>1238</v>
      </c>
      <c r="K370" s="187"/>
    </row>
    <row r="371" s="138" customFormat="1" customHeight="1" outlineLevel="3" spans="1:11">
      <c r="A371" s="62" t="s">
        <v>3155</v>
      </c>
      <c r="B371" s="685" t="s">
        <v>1190</v>
      </c>
      <c r="C371" s="85" t="s">
        <v>5028</v>
      </c>
      <c r="D371" s="716" t="s">
        <v>5029</v>
      </c>
      <c r="E371" s="85" t="s">
        <v>345</v>
      </c>
      <c r="F371" s="717">
        <v>2</v>
      </c>
      <c r="G371" s="717">
        <v>260</v>
      </c>
      <c r="H371" s="689">
        <f t="shared" si="14"/>
        <v>520</v>
      </c>
      <c r="I371" s="52"/>
      <c r="J371" s="52" t="s">
        <v>1238</v>
      </c>
      <c r="K371" s="187"/>
    </row>
    <row r="372" s="138" customFormat="1" customHeight="1" outlineLevel="3" spans="1:11">
      <c r="A372" s="62" t="s">
        <v>3155</v>
      </c>
      <c r="B372" s="685" t="s">
        <v>1190</v>
      </c>
      <c r="C372" s="85" t="s">
        <v>5118</v>
      </c>
      <c r="D372" s="85" t="s">
        <v>5119</v>
      </c>
      <c r="E372" s="85" t="s">
        <v>345</v>
      </c>
      <c r="F372" s="717">
        <v>1</v>
      </c>
      <c r="G372" s="717">
        <v>799</v>
      </c>
      <c r="H372" s="689">
        <f t="shared" si="14"/>
        <v>799</v>
      </c>
      <c r="I372" s="52"/>
      <c r="J372" s="52" t="s">
        <v>1238</v>
      </c>
      <c r="K372" s="187"/>
    </row>
    <row r="373" s="138" customFormat="1" customHeight="1" outlineLevel="3" spans="1:11">
      <c r="A373" s="62" t="s">
        <v>3155</v>
      </c>
      <c r="B373" s="685" t="s">
        <v>1190</v>
      </c>
      <c r="C373" s="85" t="s">
        <v>5120</v>
      </c>
      <c r="D373" s="85" t="s">
        <v>5121</v>
      </c>
      <c r="E373" s="85" t="s">
        <v>345</v>
      </c>
      <c r="F373" s="717">
        <v>1</v>
      </c>
      <c r="G373" s="717">
        <v>499</v>
      </c>
      <c r="H373" s="689">
        <f t="shared" si="14"/>
        <v>499</v>
      </c>
      <c r="I373" s="52"/>
      <c r="J373" s="52" t="s">
        <v>1238</v>
      </c>
      <c r="K373" s="187"/>
    </row>
    <row r="374" s="138" customFormat="1" customHeight="1" outlineLevel="3" spans="1:11">
      <c r="A374" s="62" t="s">
        <v>3155</v>
      </c>
      <c r="B374" s="685" t="s">
        <v>1190</v>
      </c>
      <c r="C374" s="85" t="s">
        <v>5191</v>
      </c>
      <c r="D374" s="716" t="s">
        <v>5192</v>
      </c>
      <c r="E374" s="727" t="s">
        <v>345</v>
      </c>
      <c r="F374" s="717">
        <v>6</v>
      </c>
      <c r="G374" s="717">
        <v>7020</v>
      </c>
      <c r="H374" s="689">
        <f t="shared" si="14"/>
        <v>42120</v>
      </c>
      <c r="I374" s="52"/>
      <c r="J374" s="52" t="s">
        <v>1238</v>
      </c>
      <c r="K374" s="187"/>
    </row>
    <row r="375" s="138" customFormat="1" customHeight="1" outlineLevel="3" spans="1:11">
      <c r="A375" s="62" t="s">
        <v>3155</v>
      </c>
      <c r="B375" s="685" t="s">
        <v>1190</v>
      </c>
      <c r="C375" s="85" t="s">
        <v>5193</v>
      </c>
      <c r="D375" s="716" t="s">
        <v>5194</v>
      </c>
      <c r="E375" s="727" t="s">
        <v>345</v>
      </c>
      <c r="F375" s="717">
        <v>6</v>
      </c>
      <c r="G375" s="717">
        <v>3120</v>
      </c>
      <c r="H375" s="689">
        <f t="shared" si="14"/>
        <v>18720</v>
      </c>
      <c r="I375" s="52"/>
      <c r="J375" s="52" t="s">
        <v>1238</v>
      </c>
      <c r="K375" s="187"/>
    </row>
    <row r="376" s="138" customFormat="1" customHeight="1" outlineLevel="3" spans="1:11">
      <c r="A376" s="62" t="s">
        <v>3155</v>
      </c>
      <c r="B376" s="685" t="s">
        <v>1190</v>
      </c>
      <c r="C376" s="85" t="s">
        <v>5195</v>
      </c>
      <c r="D376" s="716" t="s">
        <v>5196</v>
      </c>
      <c r="E376" s="727" t="s">
        <v>345</v>
      </c>
      <c r="F376" s="717">
        <v>6</v>
      </c>
      <c r="G376" s="717">
        <v>1248</v>
      </c>
      <c r="H376" s="689">
        <f t="shared" si="14"/>
        <v>7488</v>
      </c>
      <c r="I376" s="52"/>
      <c r="J376" s="52" t="s">
        <v>1238</v>
      </c>
      <c r="K376" s="187"/>
    </row>
    <row r="377" s="138" customFormat="1" customHeight="1" outlineLevel="3" spans="1:11">
      <c r="A377" s="62" t="s">
        <v>3155</v>
      </c>
      <c r="B377" s="685" t="s">
        <v>1190</v>
      </c>
      <c r="C377" s="85" t="s">
        <v>5197</v>
      </c>
      <c r="D377" s="716" t="s">
        <v>5198</v>
      </c>
      <c r="E377" s="727" t="s">
        <v>186</v>
      </c>
      <c r="F377" s="717">
        <v>1</v>
      </c>
      <c r="G377" s="717">
        <v>15600</v>
      </c>
      <c r="H377" s="689">
        <f t="shared" si="14"/>
        <v>15600</v>
      </c>
      <c r="I377" s="52"/>
      <c r="J377" s="52" t="s">
        <v>1238</v>
      </c>
      <c r="K377" s="187"/>
    </row>
    <row r="378" s="138" customFormat="1" customHeight="1" outlineLevel="3" spans="1:11">
      <c r="A378" s="62" t="s">
        <v>3155</v>
      </c>
      <c r="B378" s="685" t="s">
        <v>1190</v>
      </c>
      <c r="C378" s="85" t="s">
        <v>5199</v>
      </c>
      <c r="D378" s="716" t="s">
        <v>5200</v>
      </c>
      <c r="E378" s="727" t="s">
        <v>345</v>
      </c>
      <c r="F378" s="717">
        <v>1</v>
      </c>
      <c r="G378" s="717">
        <v>18096</v>
      </c>
      <c r="H378" s="689">
        <f t="shared" si="14"/>
        <v>18096</v>
      </c>
      <c r="I378" s="52"/>
      <c r="J378" s="52" t="s">
        <v>1238</v>
      </c>
      <c r="K378" s="187"/>
    </row>
    <row r="379" s="138" customFormat="1" customHeight="1" outlineLevel="3" spans="1:11">
      <c r="A379" s="62" t="s">
        <v>3155</v>
      </c>
      <c r="B379" s="685" t="s">
        <v>1190</v>
      </c>
      <c r="C379" s="85" t="s">
        <v>5201</v>
      </c>
      <c r="D379" s="716" t="s">
        <v>5202</v>
      </c>
      <c r="E379" s="727" t="s">
        <v>345</v>
      </c>
      <c r="F379" s="717">
        <v>1</v>
      </c>
      <c r="G379" s="717">
        <v>5928</v>
      </c>
      <c r="H379" s="689">
        <f t="shared" si="14"/>
        <v>5928</v>
      </c>
      <c r="I379" s="52"/>
      <c r="J379" s="52" t="s">
        <v>1238</v>
      </c>
      <c r="K379" s="187"/>
    </row>
    <row r="380" s="138" customFormat="1" customHeight="1" outlineLevel="3" spans="1:11">
      <c r="A380" s="62" t="s">
        <v>3155</v>
      </c>
      <c r="B380" s="685" t="s">
        <v>1190</v>
      </c>
      <c r="C380" s="85" t="s">
        <v>5203</v>
      </c>
      <c r="D380" s="716" t="s">
        <v>5204</v>
      </c>
      <c r="E380" s="727" t="s">
        <v>345</v>
      </c>
      <c r="F380" s="717">
        <v>1</v>
      </c>
      <c r="G380" s="717">
        <v>1248</v>
      </c>
      <c r="H380" s="689">
        <f t="shared" si="14"/>
        <v>1248</v>
      </c>
      <c r="I380" s="52"/>
      <c r="J380" s="52" t="s">
        <v>1238</v>
      </c>
      <c r="K380" s="187"/>
    </row>
    <row r="381" s="138" customFormat="1" customHeight="1" outlineLevel="3" spans="1:11">
      <c r="A381" s="62" t="s">
        <v>3155</v>
      </c>
      <c r="B381" s="685" t="s">
        <v>1190</v>
      </c>
      <c r="C381" s="85" t="s">
        <v>5205</v>
      </c>
      <c r="D381" s="716" t="s">
        <v>5206</v>
      </c>
      <c r="E381" s="727" t="s">
        <v>345</v>
      </c>
      <c r="F381" s="717">
        <v>1</v>
      </c>
      <c r="G381" s="717">
        <v>5928</v>
      </c>
      <c r="H381" s="689">
        <f t="shared" si="14"/>
        <v>5928</v>
      </c>
      <c r="I381" s="52"/>
      <c r="J381" s="52" t="s">
        <v>1238</v>
      </c>
      <c r="K381" s="187"/>
    </row>
    <row r="382" s="138" customFormat="1" customHeight="1" outlineLevel="3" spans="1:11">
      <c r="A382" s="62" t="s">
        <v>3155</v>
      </c>
      <c r="B382" s="685" t="s">
        <v>1190</v>
      </c>
      <c r="C382" s="85" t="s">
        <v>5207</v>
      </c>
      <c r="D382" s="716" t="s">
        <v>5208</v>
      </c>
      <c r="E382" s="727" t="s">
        <v>345</v>
      </c>
      <c r="F382" s="717">
        <v>1</v>
      </c>
      <c r="G382" s="717">
        <v>2808</v>
      </c>
      <c r="H382" s="689">
        <f t="shared" si="14"/>
        <v>2808</v>
      </c>
      <c r="I382" s="52"/>
      <c r="J382" s="52" t="s">
        <v>1238</v>
      </c>
      <c r="K382" s="187"/>
    </row>
    <row r="383" s="138" customFormat="1" customHeight="1" outlineLevel="3" spans="1:11">
      <c r="A383" s="62" t="s">
        <v>3155</v>
      </c>
      <c r="B383" s="719" t="s">
        <v>5223</v>
      </c>
      <c r="C383" s="52" t="s">
        <v>5224</v>
      </c>
      <c r="D383" s="78" t="s">
        <v>5212</v>
      </c>
      <c r="E383" s="728" t="s">
        <v>5225</v>
      </c>
      <c r="F383" s="728">
        <v>1</v>
      </c>
      <c r="G383" s="78">
        <v>5000</v>
      </c>
      <c r="H383" s="689">
        <f t="shared" si="14"/>
        <v>5000</v>
      </c>
      <c r="I383" s="52"/>
      <c r="J383" s="52" t="s">
        <v>1240</v>
      </c>
      <c r="K383" s="187"/>
    </row>
    <row r="384" s="679" customFormat="1" customHeight="1" outlineLevel="3" spans="1:11">
      <c r="A384" s="62" t="s">
        <v>3155</v>
      </c>
      <c r="B384" s="685" t="s">
        <v>1192</v>
      </c>
      <c r="C384" s="65" t="s">
        <v>5209</v>
      </c>
      <c r="D384" s="78" t="s">
        <v>5212</v>
      </c>
      <c r="E384" s="74" t="s">
        <v>345</v>
      </c>
      <c r="F384" s="172">
        <v>2</v>
      </c>
      <c r="G384" s="172">
        <v>16000</v>
      </c>
      <c r="H384" s="689">
        <f t="shared" si="14"/>
        <v>32000</v>
      </c>
      <c r="I384" s="52"/>
      <c r="J384" s="62"/>
      <c r="K384" s="690" t="s">
        <v>1157</v>
      </c>
    </row>
    <row r="385" s="138" customFormat="1" customHeight="1" outlineLevel="3" spans="1:11">
      <c r="A385" s="62" t="s">
        <v>5226</v>
      </c>
      <c r="B385" s="685" t="s">
        <v>1190</v>
      </c>
      <c r="C385" s="85" t="s">
        <v>5116</v>
      </c>
      <c r="D385" s="716" t="s">
        <v>5117</v>
      </c>
      <c r="E385" s="85" t="s">
        <v>345</v>
      </c>
      <c r="F385" s="717">
        <v>1</v>
      </c>
      <c r="G385" s="717">
        <v>28000</v>
      </c>
      <c r="H385" s="689">
        <f t="shared" si="14"/>
        <v>28000</v>
      </c>
      <c r="I385" s="52"/>
      <c r="J385" s="52" t="s">
        <v>1902</v>
      </c>
      <c r="K385" s="187"/>
    </row>
    <row r="386" s="138" customFormat="1" customHeight="1" outlineLevel="3" spans="1:11">
      <c r="A386" s="62" t="s">
        <v>5226</v>
      </c>
      <c r="B386" s="685" t="s">
        <v>1190</v>
      </c>
      <c r="C386" s="85" t="s">
        <v>5128</v>
      </c>
      <c r="D386" s="716" t="s">
        <v>5129</v>
      </c>
      <c r="E386" s="85" t="s">
        <v>345</v>
      </c>
      <c r="F386" s="717">
        <v>1</v>
      </c>
      <c r="G386" s="717">
        <v>49999</v>
      </c>
      <c r="H386" s="689">
        <f t="shared" si="14"/>
        <v>49999</v>
      </c>
      <c r="I386" s="52"/>
      <c r="J386" s="52" t="s">
        <v>1902</v>
      </c>
      <c r="K386" s="187"/>
    </row>
    <row r="387" s="138" customFormat="1" customHeight="1" outlineLevel="3" spans="1:11">
      <c r="A387" s="62" t="s">
        <v>5226</v>
      </c>
      <c r="B387" s="685" t="s">
        <v>1190</v>
      </c>
      <c r="C387" s="85" t="s">
        <v>2886</v>
      </c>
      <c r="D387" s="716" t="s">
        <v>5130</v>
      </c>
      <c r="E387" s="85" t="s">
        <v>345</v>
      </c>
      <c r="F387" s="717">
        <v>1</v>
      </c>
      <c r="G387" s="717">
        <v>19999</v>
      </c>
      <c r="H387" s="689">
        <f t="shared" si="14"/>
        <v>19999</v>
      </c>
      <c r="I387" s="52"/>
      <c r="J387" s="52" t="s">
        <v>1902</v>
      </c>
      <c r="K387" s="187"/>
    </row>
    <row r="388" s="138" customFormat="1" customHeight="1" outlineLevel="3" spans="1:11">
      <c r="A388" s="62" t="s">
        <v>5226</v>
      </c>
      <c r="B388" s="685" t="s">
        <v>1190</v>
      </c>
      <c r="C388" s="85" t="s">
        <v>5131</v>
      </c>
      <c r="D388" s="716" t="s">
        <v>5132</v>
      </c>
      <c r="E388" s="85" t="s">
        <v>345</v>
      </c>
      <c r="F388" s="717">
        <v>1</v>
      </c>
      <c r="G388" s="717">
        <v>2290</v>
      </c>
      <c r="H388" s="689">
        <f t="shared" si="14"/>
        <v>2290</v>
      </c>
      <c r="I388" s="52"/>
      <c r="J388" s="52" t="s">
        <v>1902</v>
      </c>
      <c r="K388" s="187"/>
    </row>
    <row r="389" s="138" customFormat="1" customHeight="1" outlineLevel="3" spans="1:11">
      <c r="A389" s="62" t="s">
        <v>5226</v>
      </c>
      <c r="B389" s="685" t="s">
        <v>1190</v>
      </c>
      <c r="C389" s="716" t="s">
        <v>5133</v>
      </c>
      <c r="D389" s="85" t="s">
        <v>5134</v>
      </c>
      <c r="E389" s="85" t="s">
        <v>345</v>
      </c>
      <c r="F389" s="717">
        <v>1</v>
      </c>
      <c r="G389" s="717">
        <v>7999</v>
      </c>
      <c r="H389" s="689">
        <f t="shared" si="14"/>
        <v>7999</v>
      </c>
      <c r="I389" s="52"/>
      <c r="J389" s="52" t="s">
        <v>1902</v>
      </c>
      <c r="K389" s="187"/>
    </row>
    <row r="390" s="138" customFormat="1" customHeight="1" outlineLevel="3" spans="1:11">
      <c r="A390" s="62" t="s">
        <v>5226</v>
      </c>
      <c r="B390" s="685" t="s">
        <v>1190</v>
      </c>
      <c r="C390" s="85" t="s">
        <v>5028</v>
      </c>
      <c r="D390" s="716" t="s">
        <v>5029</v>
      </c>
      <c r="E390" s="85" t="s">
        <v>345</v>
      </c>
      <c r="F390" s="717">
        <v>2</v>
      </c>
      <c r="G390" s="717">
        <v>260</v>
      </c>
      <c r="H390" s="689">
        <f t="shared" si="14"/>
        <v>520</v>
      </c>
      <c r="I390" s="52"/>
      <c r="J390" s="52" t="s">
        <v>1902</v>
      </c>
      <c r="K390" s="187"/>
    </row>
    <row r="391" s="138" customFormat="1" customHeight="1" outlineLevel="3" spans="1:11">
      <c r="A391" s="62" t="s">
        <v>5226</v>
      </c>
      <c r="B391" s="685" t="s">
        <v>1190</v>
      </c>
      <c r="C391" s="85" t="s">
        <v>5118</v>
      </c>
      <c r="D391" s="85" t="s">
        <v>5119</v>
      </c>
      <c r="E391" s="85" t="s">
        <v>345</v>
      </c>
      <c r="F391" s="717">
        <v>1</v>
      </c>
      <c r="G391" s="717">
        <v>799</v>
      </c>
      <c r="H391" s="689">
        <f t="shared" si="14"/>
        <v>799</v>
      </c>
      <c r="I391" s="52"/>
      <c r="J391" s="52" t="s">
        <v>1902</v>
      </c>
      <c r="K391" s="187"/>
    </row>
    <row r="392" s="138" customFormat="1" customHeight="1" outlineLevel="3" spans="1:11">
      <c r="A392" s="62" t="s">
        <v>5226</v>
      </c>
      <c r="B392" s="685" t="s">
        <v>1190</v>
      </c>
      <c r="C392" s="85" t="s">
        <v>5120</v>
      </c>
      <c r="D392" s="85" t="s">
        <v>5121</v>
      </c>
      <c r="E392" s="85" t="s">
        <v>345</v>
      </c>
      <c r="F392" s="717">
        <v>1</v>
      </c>
      <c r="G392" s="717">
        <v>499</v>
      </c>
      <c r="H392" s="689">
        <f t="shared" si="14"/>
        <v>499</v>
      </c>
      <c r="I392" s="52"/>
      <c r="J392" s="52" t="s">
        <v>1902</v>
      </c>
      <c r="K392" s="187"/>
    </row>
    <row r="393" s="138" customFormat="1" customHeight="1" outlineLevel="3" spans="1:11">
      <c r="A393" s="62" t="s">
        <v>5226</v>
      </c>
      <c r="B393" s="685" t="s">
        <v>1190</v>
      </c>
      <c r="C393" s="85" t="s">
        <v>5191</v>
      </c>
      <c r="D393" s="716" t="s">
        <v>5192</v>
      </c>
      <c r="E393" s="727" t="s">
        <v>345</v>
      </c>
      <c r="F393" s="717">
        <v>6</v>
      </c>
      <c r="G393" s="717">
        <v>7020</v>
      </c>
      <c r="H393" s="689">
        <f t="shared" si="14"/>
        <v>42120</v>
      </c>
      <c r="I393" s="52"/>
      <c r="J393" s="52" t="s">
        <v>1902</v>
      </c>
      <c r="K393" s="187"/>
    </row>
    <row r="394" s="138" customFormat="1" customHeight="1" outlineLevel="3" spans="1:11">
      <c r="A394" s="62" t="s">
        <v>5226</v>
      </c>
      <c r="B394" s="685" t="s">
        <v>1190</v>
      </c>
      <c r="C394" s="85" t="s">
        <v>5193</v>
      </c>
      <c r="D394" s="716" t="s">
        <v>5194</v>
      </c>
      <c r="E394" s="727" t="s">
        <v>345</v>
      </c>
      <c r="F394" s="717">
        <v>6</v>
      </c>
      <c r="G394" s="717">
        <v>3120</v>
      </c>
      <c r="H394" s="689">
        <f t="shared" si="14"/>
        <v>18720</v>
      </c>
      <c r="I394" s="52"/>
      <c r="J394" s="52" t="s">
        <v>1902</v>
      </c>
      <c r="K394" s="187"/>
    </row>
    <row r="395" s="138" customFormat="1" customHeight="1" outlineLevel="3" spans="1:11">
      <c r="A395" s="62" t="s">
        <v>5226</v>
      </c>
      <c r="B395" s="685" t="s">
        <v>1190</v>
      </c>
      <c r="C395" s="85" t="s">
        <v>5195</v>
      </c>
      <c r="D395" s="716" t="s">
        <v>5196</v>
      </c>
      <c r="E395" s="727" t="s">
        <v>345</v>
      </c>
      <c r="F395" s="717">
        <v>6</v>
      </c>
      <c r="G395" s="717">
        <v>1248</v>
      </c>
      <c r="H395" s="689">
        <f t="shared" si="14"/>
        <v>7488</v>
      </c>
      <c r="I395" s="52"/>
      <c r="J395" s="52" t="s">
        <v>1902</v>
      </c>
      <c r="K395" s="187"/>
    </row>
    <row r="396" s="138" customFormat="1" customHeight="1" outlineLevel="3" spans="1:11">
      <c r="A396" s="62" t="s">
        <v>5226</v>
      </c>
      <c r="B396" s="685" t="s">
        <v>1190</v>
      </c>
      <c r="C396" s="85" t="s">
        <v>5197</v>
      </c>
      <c r="D396" s="716" t="s">
        <v>5198</v>
      </c>
      <c r="E396" s="727" t="s">
        <v>186</v>
      </c>
      <c r="F396" s="717">
        <v>1</v>
      </c>
      <c r="G396" s="717">
        <v>15600</v>
      </c>
      <c r="H396" s="689">
        <f t="shared" si="14"/>
        <v>15600</v>
      </c>
      <c r="I396" s="52"/>
      <c r="J396" s="52" t="s">
        <v>1902</v>
      </c>
      <c r="K396" s="187"/>
    </row>
    <row r="397" s="138" customFormat="1" customHeight="1" outlineLevel="3" spans="1:11">
      <c r="A397" s="62" t="s">
        <v>5226</v>
      </c>
      <c r="B397" s="685" t="s">
        <v>1190</v>
      </c>
      <c r="C397" s="85" t="s">
        <v>5199</v>
      </c>
      <c r="D397" s="716" t="s">
        <v>5200</v>
      </c>
      <c r="E397" s="727" t="s">
        <v>345</v>
      </c>
      <c r="F397" s="717">
        <v>1</v>
      </c>
      <c r="G397" s="717">
        <v>18096</v>
      </c>
      <c r="H397" s="689">
        <f t="shared" si="14"/>
        <v>18096</v>
      </c>
      <c r="I397" s="52"/>
      <c r="J397" s="52" t="s">
        <v>1902</v>
      </c>
      <c r="K397" s="187"/>
    </row>
    <row r="398" s="138" customFormat="1" customHeight="1" outlineLevel="3" spans="1:11">
      <c r="A398" s="62" t="s">
        <v>5226</v>
      </c>
      <c r="B398" s="685" t="s">
        <v>1190</v>
      </c>
      <c r="C398" s="85" t="s">
        <v>5201</v>
      </c>
      <c r="D398" s="716" t="s">
        <v>5202</v>
      </c>
      <c r="E398" s="727" t="s">
        <v>345</v>
      </c>
      <c r="F398" s="717">
        <v>1</v>
      </c>
      <c r="G398" s="717">
        <v>5928</v>
      </c>
      <c r="H398" s="689">
        <f t="shared" si="14"/>
        <v>5928</v>
      </c>
      <c r="I398" s="52"/>
      <c r="J398" s="52" t="s">
        <v>1902</v>
      </c>
      <c r="K398" s="187"/>
    </row>
    <row r="399" s="138" customFormat="1" customHeight="1" outlineLevel="3" spans="1:11">
      <c r="A399" s="62" t="s">
        <v>5226</v>
      </c>
      <c r="B399" s="685" t="s">
        <v>1190</v>
      </c>
      <c r="C399" s="85" t="s">
        <v>5203</v>
      </c>
      <c r="D399" s="716" t="s">
        <v>5204</v>
      </c>
      <c r="E399" s="727" t="s">
        <v>345</v>
      </c>
      <c r="F399" s="717">
        <v>1</v>
      </c>
      <c r="G399" s="717">
        <v>1248</v>
      </c>
      <c r="H399" s="689">
        <f t="shared" si="14"/>
        <v>1248</v>
      </c>
      <c r="I399" s="52"/>
      <c r="J399" s="52" t="s">
        <v>1902</v>
      </c>
      <c r="K399" s="187"/>
    </row>
    <row r="400" s="138" customFormat="1" customHeight="1" outlineLevel="3" spans="1:11">
      <c r="A400" s="62" t="s">
        <v>5226</v>
      </c>
      <c r="B400" s="685" t="s">
        <v>1190</v>
      </c>
      <c r="C400" s="85" t="s">
        <v>5205</v>
      </c>
      <c r="D400" s="716" t="s">
        <v>5206</v>
      </c>
      <c r="E400" s="727" t="s">
        <v>345</v>
      </c>
      <c r="F400" s="717">
        <v>1</v>
      </c>
      <c r="G400" s="717">
        <v>5928</v>
      </c>
      <c r="H400" s="689">
        <f t="shared" si="14"/>
        <v>5928</v>
      </c>
      <c r="I400" s="52"/>
      <c r="J400" s="52" t="s">
        <v>1902</v>
      </c>
      <c r="K400" s="187"/>
    </row>
    <row r="401" s="138" customFormat="1" customHeight="1" outlineLevel="3" spans="1:11">
      <c r="A401" s="62" t="s">
        <v>5226</v>
      </c>
      <c r="B401" s="685" t="s">
        <v>1190</v>
      </c>
      <c r="C401" s="85" t="s">
        <v>5207</v>
      </c>
      <c r="D401" s="716" t="s">
        <v>5208</v>
      </c>
      <c r="E401" s="727" t="s">
        <v>345</v>
      </c>
      <c r="F401" s="717">
        <v>1</v>
      </c>
      <c r="G401" s="717">
        <v>2808</v>
      </c>
      <c r="H401" s="689">
        <f t="shared" si="14"/>
        <v>2808</v>
      </c>
      <c r="I401" s="52"/>
      <c r="J401" s="52" t="s">
        <v>1902</v>
      </c>
      <c r="K401" s="187"/>
    </row>
    <row r="402" s="138" customFormat="1" customHeight="1" outlineLevel="3" spans="1:11">
      <c r="A402" s="62" t="s">
        <v>5226</v>
      </c>
      <c r="B402" s="719" t="s">
        <v>5223</v>
      </c>
      <c r="C402" s="52" t="s">
        <v>5224</v>
      </c>
      <c r="D402" s="78" t="s">
        <v>5212</v>
      </c>
      <c r="E402" s="728" t="s">
        <v>5225</v>
      </c>
      <c r="F402" s="728">
        <v>1</v>
      </c>
      <c r="G402" s="78">
        <v>5000</v>
      </c>
      <c r="H402" s="689">
        <f t="shared" si="14"/>
        <v>5000</v>
      </c>
      <c r="I402" s="52"/>
      <c r="J402" s="52"/>
      <c r="K402" s="187"/>
    </row>
    <row r="403" s="679" customFormat="1" customHeight="1" outlineLevel="3" spans="1:11">
      <c r="A403" s="62" t="s">
        <v>5226</v>
      </c>
      <c r="B403" s="685" t="s">
        <v>1192</v>
      </c>
      <c r="C403" s="65" t="s">
        <v>5209</v>
      </c>
      <c r="D403" s="78" t="s">
        <v>5212</v>
      </c>
      <c r="E403" s="74" t="s">
        <v>345</v>
      </c>
      <c r="F403" s="172">
        <v>2</v>
      </c>
      <c r="G403" s="172">
        <v>16000</v>
      </c>
      <c r="H403" s="689">
        <f t="shared" si="14"/>
        <v>32000</v>
      </c>
      <c r="I403" s="52"/>
      <c r="J403" s="62"/>
      <c r="K403" s="690" t="s">
        <v>1157</v>
      </c>
    </row>
    <row r="404" s="679" customFormat="1" customHeight="1" outlineLevel="1" spans="1:11">
      <c r="A404" s="62" t="s">
        <v>5227</v>
      </c>
      <c r="B404" s="445" t="s">
        <v>5227</v>
      </c>
      <c r="C404" s="445" t="s">
        <v>5227</v>
      </c>
      <c r="D404" s="446"/>
      <c r="E404" s="33"/>
      <c r="F404" s="605"/>
      <c r="G404" s="605"/>
      <c r="H404" s="689"/>
      <c r="I404" s="446"/>
      <c r="J404" s="62"/>
      <c r="K404" s="226"/>
    </row>
    <row r="405" s="138" customFormat="1" customHeight="1" outlineLevel="3" spans="1:11">
      <c r="A405" s="62" t="s">
        <v>5228</v>
      </c>
      <c r="B405" s="685" t="s">
        <v>5215</v>
      </c>
      <c r="C405" s="85" t="s">
        <v>5116</v>
      </c>
      <c r="D405" s="716" t="s">
        <v>5117</v>
      </c>
      <c r="E405" s="85" t="s">
        <v>345</v>
      </c>
      <c r="F405" s="717">
        <v>1</v>
      </c>
      <c r="G405" s="717">
        <v>28000</v>
      </c>
      <c r="H405" s="689">
        <f t="shared" ref="H405:H468" si="15" xml:space="preserve">F405*G405</f>
        <v>28000</v>
      </c>
      <c r="I405" s="52"/>
      <c r="J405" s="52" t="s">
        <v>1973</v>
      </c>
      <c r="K405" s="187"/>
    </row>
    <row r="406" s="138" customFormat="1" customHeight="1" outlineLevel="3" spans="1:11">
      <c r="A406" s="62" t="s">
        <v>5228</v>
      </c>
      <c r="B406" s="685" t="s">
        <v>5215</v>
      </c>
      <c r="C406" s="85" t="s">
        <v>5128</v>
      </c>
      <c r="D406" s="716" t="s">
        <v>5129</v>
      </c>
      <c r="E406" s="85" t="s">
        <v>345</v>
      </c>
      <c r="F406" s="717">
        <v>1</v>
      </c>
      <c r="G406" s="717">
        <v>49999</v>
      </c>
      <c r="H406" s="689">
        <f t="shared" si="15"/>
        <v>49999</v>
      </c>
      <c r="I406" s="52"/>
      <c r="J406" s="52" t="s">
        <v>1973</v>
      </c>
      <c r="K406" s="187"/>
    </row>
    <row r="407" s="138" customFormat="1" customHeight="1" outlineLevel="3" spans="1:11">
      <c r="A407" s="62" t="s">
        <v>5228</v>
      </c>
      <c r="B407" s="685" t="s">
        <v>5215</v>
      </c>
      <c r="C407" s="85" t="s">
        <v>2886</v>
      </c>
      <c r="D407" s="716" t="s">
        <v>5130</v>
      </c>
      <c r="E407" s="85" t="s">
        <v>345</v>
      </c>
      <c r="F407" s="717">
        <v>1</v>
      </c>
      <c r="G407" s="717">
        <v>19999</v>
      </c>
      <c r="H407" s="689">
        <f t="shared" si="15"/>
        <v>19999</v>
      </c>
      <c r="I407" s="52"/>
      <c r="J407" s="52" t="s">
        <v>1973</v>
      </c>
      <c r="K407" s="187"/>
    </row>
    <row r="408" s="138" customFormat="1" customHeight="1" outlineLevel="3" spans="1:11">
      <c r="A408" s="62" t="s">
        <v>5228</v>
      </c>
      <c r="B408" s="685" t="s">
        <v>5215</v>
      </c>
      <c r="C408" s="85" t="s">
        <v>5131</v>
      </c>
      <c r="D408" s="716" t="s">
        <v>5132</v>
      </c>
      <c r="E408" s="85" t="s">
        <v>345</v>
      </c>
      <c r="F408" s="717">
        <v>1</v>
      </c>
      <c r="G408" s="717">
        <v>2290</v>
      </c>
      <c r="H408" s="689">
        <f t="shared" si="15"/>
        <v>2290</v>
      </c>
      <c r="I408" s="52"/>
      <c r="J408" s="52" t="s">
        <v>1973</v>
      </c>
      <c r="K408" s="187"/>
    </row>
    <row r="409" s="138" customFormat="1" customHeight="1" outlineLevel="3" spans="1:11">
      <c r="A409" s="62" t="s">
        <v>5228</v>
      </c>
      <c r="B409" s="685" t="s">
        <v>5215</v>
      </c>
      <c r="C409" s="716" t="s">
        <v>5133</v>
      </c>
      <c r="D409" s="85" t="s">
        <v>5134</v>
      </c>
      <c r="E409" s="85" t="s">
        <v>345</v>
      </c>
      <c r="F409" s="717">
        <v>1</v>
      </c>
      <c r="G409" s="717">
        <v>7999</v>
      </c>
      <c r="H409" s="689">
        <f t="shared" si="15"/>
        <v>7999</v>
      </c>
      <c r="I409" s="52"/>
      <c r="J409" s="52" t="s">
        <v>1973</v>
      </c>
      <c r="K409" s="187"/>
    </row>
    <row r="410" s="138" customFormat="1" customHeight="1" outlineLevel="3" spans="1:11">
      <c r="A410" s="62" t="s">
        <v>5228</v>
      </c>
      <c r="B410" s="685" t="s">
        <v>5215</v>
      </c>
      <c r="C410" s="85" t="s">
        <v>5028</v>
      </c>
      <c r="D410" s="716" t="s">
        <v>5029</v>
      </c>
      <c r="E410" s="85" t="s">
        <v>345</v>
      </c>
      <c r="F410" s="717">
        <v>2</v>
      </c>
      <c r="G410" s="717">
        <v>260</v>
      </c>
      <c r="H410" s="689">
        <f t="shared" si="15"/>
        <v>520</v>
      </c>
      <c r="I410" s="52"/>
      <c r="J410" s="52" t="s">
        <v>1973</v>
      </c>
      <c r="K410" s="187"/>
    </row>
    <row r="411" s="138" customFormat="1" customHeight="1" outlineLevel="3" spans="1:11">
      <c r="A411" s="62" t="s">
        <v>5228</v>
      </c>
      <c r="B411" s="685" t="s">
        <v>5215</v>
      </c>
      <c r="C411" s="85" t="s">
        <v>5118</v>
      </c>
      <c r="D411" s="85" t="s">
        <v>5119</v>
      </c>
      <c r="E411" s="85" t="s">
        <v>345</v>
      </c>
      <c r="F411" s="717">
        <v>1</v>
      </c>
      <c r="G411" s="717">
        <v>799</v>
      </c>
      <c r="H411" s="689">
        <f t="shared" si="15"/>
        <v>799</v>
      </c>
      <c r="I411" s="52"/>
      <c r="J411" s="52" t="s">
        <v>1973</v>
      </c>
      <c r="K411" s="187"/>
    </row>
    <row r="412" s="138" customFormat="1" customHeight="1" outlineLevel="3" spans="1:11">
      <c r="A412" s="62" t="s">
        <v>5228</v>
      </c>
      <c r="B412" s="685" t="s">
        <v>5215</v>
      </c>
      <c r="C412" s="85" t="s">
        <v>5120</v>
      </c>
      <c r="D412" s="85" t="s">
        <v>5121</v>
      </c>
      <c r="E412" s="85" t="s">
        <v>345</v>
      </c>
      <c r="F412" s="717">
        <v>1</v>
      </c>
      <c r="G412" s="717">
        <v>499</v>
      </c>
      <c r="H412" s="689">
        <f t="shared" si="15"/>
        <v>499</v>
      </c>
      <c r="I412" s="52"/>
      <c r="J412" s="52" t="s">
        <v>1973</v>
      </c>
      <c r="K412" s="187"/>
    </row>
    <row r="413" s="138" customFormat="1" customHeight="1" outlineLevel="3" spans="1:11">
      <c r="A413" s="62" t="s">
        <v>5228</v>
      </c>
      <c r="B413" s="685" t="s">
        <v>5215</v>
      </c>
      <c r="C413" s="85" t="s">
        <v>5191</v>
      </c>
      <c r="D413" s="716" t="s">
        <v>5192</v>
      </c>
      <c r="E413" s="727" t="s">
        <v>345</v>
      </c>
      <c r="F413" s="717">
        <v>6</v>
      </c>
      <c r="G413" s="717">
        <v>7020</v>
      </c>
      <c r="H413" s="689">
        <f t="shared" si="15"/>
        <v>42120</v>
      </c>
      <c r="I413" s="52"/>
      <c r="J413" s="52" t="s">
        <v>1973</v>
      </c>
      <c r="K413" s="187"/>
    </row>
    <row r="414" s="138" customFormat="1" customHeight="1" outlineLevel="3" spans="1:11">
      <c r="A414" s="62" t="s">
        <v>5228</v>
      </c>
      <c r="B414" s="685" t="s">
        <v>5215</v>
      </c>
      <c r="C414" s="85" t="s">
        <v>5193</v>
      </c>
      <c r="D414" s="716" t="s">
        <v>5194</v>
      </c>
      <c r="E414" s="727" t="s">
        <v>345</v>
      </c>
      <c r="F414" s="717">
        <v>6</v>
      </c>
      <c r="G414" s="717">
        <v>3120</v>
      </c>
      <c r="H414" s="689">
        <f t="shared" si="15"/>
        <v>18720</v>
      </c>
      <c r="I414" s="52"/>
      <c r="J414" s="52" t="s">
        <v>1973</v>
      </c>
      <c r="K414" s="187"/>
    </row>
    <row r="415" s="138" customFormat="1" customHeight="1" outlineLevel="3" spans="1:11">
      <c r="A415" s="62" t="s">
        <v>5228</v>
      </c>
      <c r="B415" s="685" t="s">
        <v>5215</v>
      </c>
      <c r="C415" s="85" t="s">
        <v>5195</v>
      </c>
      <c r="D415" s="716" t="s">
        <v>5196</v>
      </c>
      <c r="E415" s="727" t="s">
        <v>345</v>
      </c>
      <c r="F415" s="717">
        <v>6</v>
      </c>
      <c r="G415" s="717">
        <v>1248</v>
      </c>
      <c r="H415" s="689">
        <f t="shared" si="15"/>
        <v>7488</v>
      </c>
      <c r="I415" s="52"/>
      <c r="J415" s="52" t="s">
        <v>1973</v>
      </c>
      <c r="K415" s="187"/>
    </row>
    <row r="416" s="138" customFormat="1" customHeight="1" outlineLevel="3" spans="1:11">
      <c r="A416" s="62" t="s">
        <v>5228</v>
      </c>
      <c r="B416" s="685" t="s">
        <v>5215</v>
      </c>
      <c r="C416" s="85" t="s">
        <v>5197</v>
      </c>
      <c r="D416" s="716" t="s">
        <v>5198</v>
      </c>
      <c r="E416" s="727" t="s">
        <v>186</v>
      </c>
      <c r="F416" s="717">
        <v>1</v>
      </c>
      <c r="G416" s="717">
        <v>15600</v>
      </c>
      <c r="H416" s="689">
        <f t="shared" si="15"/>
        <v>15600</v>
      </c>
      <c r="I416" s="52"/>
      <c r="J416" s="52" t="s">
        <v>1973</v>
      </c>
      <c r="K416" s="187"/>
    </row>
    <row r="417" s="138" customFormat="1" customHeight="1" outlineLevel="3" spans="1:11">
      <c r="A417" s="62" t="s">
        <v>5228</v>
      </c>
      <c r="B417" s="685" t="s">
        <v>5215</v>
      </c>
      <c r="C417" s="85" t="s">
        <v>5199</v>
      </c>
      <c r="D417" s="716" t="s">
        <v>5200</v>
      </c>
      <c r="E417" s="727" t="s">
        <v>345</v>
      </c>
      <c r="F417" s="717">
        <v>1</v>
      </c>
      <c r="G417" s="717">
        <v>18096</v>
      </c>
      <c r="H417" s="689">
        <f t="shared" si="15"/>
        <v>18096</v>
      </c>
      <c r="I417" s="52"/>
      <c r="J417" s="52" t="s">
        <v>1973</v>
      </c>
      <c r="K417" s="187"/>
    </row>
    <row r="418" s="138" customFormat="1" customHeight="1" outlineLevel="3" spans="1:11">
      <c r="A418" s="62" t="s">
        <v>5228</v>
      </c>
      <c r="B418" s="685" t="s">
        <v>5215</v>
      </c>
      <c r="C418" s="85" t="s">
        <v>5201</v>
      </c>
      <c r="D418" s="716" t="s">
        <v>5202</v>
      </c>
      <c r="E418" s="727" t="s">
        <v>345</v>
      </c>
      <c r="F418" s="717">
        <v>1</v>
      </c>
      <c r="G418" s="717">
        <v>5928</v>
      </c>
      <c r="H418" s="689">
        <f t="shared" si="15"/>
        <v>5928</v>
      </c>
      <c r="I418" s="52"/>
      <c r="J418" s="52" t="s">
        <v>1973</v>
      </c>
      <c r="K418" s="187"/>
    </row>
    <row r="419" s="138" customFormat="1" customHeight="1" outlineLevel="3" spans="1:11">
      <c r="A419" s="62" t="s">
        <v>5228</v>
      </c>
      <c r="B419" s="685" t="s">
        <v>5215</v>
      </c>
      <c r="C419" s="85" t="s">
        <v>5203</v>
      </c>
      <c r="D419" s="716" t="s">
        <v>5204</v>
      </c>
      <c r="E419" s="727" t="s">
        <v>345</v>
      </c>
      <c r="F419" s="717">
        <v>1</v>
      </c>
      <c r="G419" s="717">
        <v>1248</v>
      </c>
      <c r="H419" s="689">
        <f t="shared" si="15"/>
        <v>1248</v>
      </c>
      <c r="I419" s="52"/>
      <c r="J419" s="52" t="s">
        <v>1973</v>
      </c>
      <c r="K419" s="187"/>
    </row>
    <row r="420" s="138" customFormat="1" customHeight="1" outlineLevel="3" spans="1:11">
      <c r="A420" s="62" t="s">
        <v>5228</v>
      </c>
      <c r="B420" s="685" t="s">
        <v>5215</v>
      </c>
      <c r="C420" s="85" t="s">
        <v>5205</v>
      </c>
      <c r="D420" s="716" t="s">
        <v>5206</v>
      </c>
      <c r="E420" s="727" t="s">
        <v>345</v>
      </c>
      <c r="F420" s="717">
        <v>1</v>
      </c>
      <c r="G420" s="717">
        <v>5928</v>
      </c>
      <c r="H420" s="689">
        <f t="shared" si="15"/>
        <v>5928</v>
      </c>
      <c r="I420" s="52"/>
      <c r="J420" s="52" t="s">
        <v>1973</v>
      </c>
      <c r="K420" s="187"/>
    </row>
    <row r="421" s="138" customFormat="1" customHeight="1" outlineLevel="3" spans="1:11">
      <c r="A421" s="62" t="s">
        <v>5228</v>
      </c>
      <c r="B421" s="685" t="s">
        <v>5215</v>
      </c>
      <c r="C421" s="85" t="s">
        <v>5207</v>
      </c>
      <c r="D421" s="716" t="s">
        <v>5208</v>
      </c>
      <c r="E421" s="727" t="s">
        <v>345</v>
      </c>
      <c r="F421" s="717">
        <v>1</v>
      </c>
      <c r="G421" s="717">
        <v>2808</v>
      </c>
      <c r="H421" s="689">
        <f t="shared" si="15"/>
        <v>2808</v>
      </c>
      <c r="I421" s="52"/>
      <c r="J421" s="52" t="s">
        <v>1973</v>
      </c>
      <c r="K421" s="187"/>
    </row>
    <row r="422" s="138" customFormat="1" customHeight="1" outlineLevel="3" spans="1:11">
      <c r="A422" s="62" t="s">
        <v>5228</v>
      </c>
      <c r="B422" s="685" t="s">
        <v>5217</v>
      </c>
      <c r="C422" s="85" t="s">
        <v>5116</v>
      </c>
      <c r="D422" s="716" t="s">
        <v>5117</v>
      </c>
      <c r="E422" s="85" t="s">
        <v>345</v>
      </c>
      <c r="F422" s="717">
        <v>1</v>
      </c>
      <c r="G422" s="717">
        <v>28000</v>
      </c>
      <c r="H422" s="689">
        <f t="shared" si="15"/>
        <v>28000</v>
      </c>
      <c r="I422" s="52"/>
      <c r="J422" s="52" t="s">
        <v>2026</v>
      </c>
      <c r="K422" s="187"/>
    </row>
    <row r="423" s="138" customFormat="1" customHeight="1" outlineLevel="3" spans="1:11">
      <c r="A423" s="62" t="s">
        <v>5228</v>
      </c>
      <c r="B423" s="685" t="s">
        <v>5217</v>
      </c>
      <c r="C423" s="85" t="s">
        <v>5128</v>
      </c>
      <c r="D423" s="716" t="s">
        <v>5129</v>
      </c>
      <c r="E423" s="85" t="s">
        <v>345</v>
      </c>
      <c r="F423" s="717">
        <v>1</v>
      </c>
      <c r="G423" s="717">
        <v>49999</v>
      </c>
      <c r="H423" s="689">
        <f t="shared" si="15"/>
        <v>49999</v>
      </c>
      <c r="I423" s="52"/>
      <c r="J423" s="52" t="s">
        <v>2026</v>
      </c>
      <c r="K423" s="187"/>
    </row>
    <row r="424" s="138" customFormat="1" customHeight="1" outlineLevel="3" spans="1:11">
      <c r="A424" s="62" t="s">
        <v>5228</v>
      </c>
      <c r="B424" s="685" t="s">
        <v>5217</v>
      </c>
      <c r="C424" s="85" t="s">
        <v>2886</v>
      </c>
      <c r="D424" s="716" t="s">
        <v>5130</v>
      </c>
      <c r="E424" s="85" t="s">
        <v>345</v>
      </c>
      <c r="F424" s="717">
        <v>1</v>
      </c>
      <c r="G424" s="717">
        <v>19999</v>
      </c>
      <c r="H424" s="689">
        <f t="shared" si="15"/>
        <v>19999</v>
      </c>
      <c r="I424" s="52"/>
      <c r="J424" s="52" t="s">
        <v>2026</v>
      </c>
      <c r="K424" s="187"/>
    </row>
    <row r="425" s="138" customFormat="1" customHeight="1" outlineLevel="3" spans="1:11">
      <c r="A425" s="62" t="s">
        <v>5228</v>
      </c>
      <c r="B425" s="685" t="s">
        <v>5217</v>
      </c>
      <c r="C425" s="85" t="s">
        <v>5131</v>
      </c>
      <c r="D425" s="716" t="s">
        <v>5132</v>
      </c>
      <c r="E425" s="85" t="s">
        <v>345</v>
      </c>
      <c r="F425" s="717">
        <v>1</v>
      </c>
      <c r="G425" s="717">
        <v>2290</v>
      </c>
      <c r="H425" s="689">
        <f t="shared" si="15"/>
        <v>2290</v>
      </c>
      <c r="I425" s="52"/>
      <c r="J425" s="52" t="s">
        <v>2026</v>
      </c>
      <c r="K425" s="187"/>
    </row>
    <row r="426" s="138" customFormat="1" customHeight="1" outlineLevel="3" spans="1:11">
      <c r="A426" s="62" t="s">
        <v>5228</v>
      </c>
      <c r="B426" s="685" t="s">
        <v>5217</v>
      </c>
      <c r="C426" s="716" t="s">
        <v>5133</v>
      </c>
      <c r="D426" s="85" t="s">
        <v>5134</v>
      </c>
      <c r="E426" s="85" t="s">
        <v>345</v>
      </c>
      <c r="F426" s="717">
        <v>1</v>
      </c>
      <c r="G426" s="717">
        <v>7999</v>
      </c>
      <c r="H426" s="689">
        <f t="shared" si="15"/>
        <v>7999</v>
      </c>
      <c r="I426" s="52"/>
      <c r="J426" s="52" t="s">
        <v>2026</v>
      </c>
      <c r="K426" s="187"/>
    </row>
    <row r="427" s="138" customFormat="1" customHeight="1" outlineLevel="3" spans="1:11">
      <c r="A427" s="62" t="s">
        <v>5228</v>
      </c>
      <c r="B427" s="685" t="s">
        <v>5217</v>
      </c>
      <c r="C427" s="85" t="s">
        <v>5028</v>
      </c>
      <c r="D427" s="716" t="s">
        <v>5029</v>
      </c>
      <c r="E427" s="85" t="s">
        <v>345</v>
      </c>
      <c r="F427" s="717">
        <v>2</v>
      </c>
      <c r="G427" s="717">
        <v>260</v>
      </c>
      <c r="H427" s="689">
        <f t="shared" si="15"/>
        <v>520</v>
      </c>
      <c r="I427" s="52"/>
      <c r="J427" s="52" t="s">
        <v>2026</v>
      </c>
      <c r="K427" s="187"/>
    </row>
    <row r="428" s="138" customFormat="1" customHeight="1" outlineLevel="3" spans="1:11">
      <c r="A428" s="62" t="s">
        <v>5228</v>
      </c>
      <c r="B428" s="685" t="s">
        <v>5217</v>
      </c>
      <c r="C428" s="85" t="s">
        <v>5118</v>
      </c>
      <c r="D428" s="85" t="s">
        <v>5119</v>
      </c>
      <c r="E428" s="85" t="s">
        <v>345</v>
      </c>
      <c r="F428" s="717">
        <v>1</v>
      </c>
      <c r="G428" s="717">
        <v>799</v>
      </c>
      <c r="H428" s="689">
        <f t="shared" si="15"/>
        <v>799</v>
      </c>
      <c r="I428" s="52"/>
      <c r="J428" s="52" t="s">
        <v>2026</v>
      </c>
      <c r="K428" s="187"/>
    </row>
    <row r="429" s="138" customFormat="1" customHeight="1" outlineLevel="3" spans="1:11">
      <c r="A429" s="62" t="s">
        <v>5228</v>
      </c>
      <c r="B429" s="685" t="s">
        <v>5217</v>
      </c>
      <c r="C429" s="85" t="s">
        <v>5120</v>
      </c>
      <c r="D429" s="85" t="s">
        <v>5121</v>
      </c>
      <c r="E429" s="85" t="s">
        <v>345</v>
      </c>
      <c r="F429" s="717">
        <v>1</v>
      </c>
      <c r="G429" s="717">
        <v>499</v>
      </c>
      <c r="H429" s="689">
        <f t="shared" si="15"/>
        <v>499</v>
      </c>
      <c r="I429" s="52"/>
      <c r="J429" s="52" t="s">
        <v>2026</v>
      </c>
      <c r="K429" s="187"/>
    </row>
    <row r="430" s="138" customFormat="1" customHeight="1" outlineLevel="3" spans="1:11">
      <c r="A430" s="62" t="s">
        <v>5228</v>
      </c>
      <c r="B430" s="685" t="s">
        <v>5217</v>
      </c>
      <c r="C430" s="85" t="s">
        <v>5191</v>
      </c>
      <c r="D430" s="716" t="s">
        <v>5192</v>
      </c>
      <c r="E430" s="727" t="s">
        <v>345</v>
      </c>
      <c r="F430" s="717">
        <v>6</v>
      </c>
      <c r="G430" s="717">
        <v>7020</v>
      </c>
      <c r="H430" s="689">
        <f t="shared" si="15"/>
        <v>42120</v>
      </c>
      <c r="I430" s="52"/>
      <c r="J430" s="52" t="s">
        <v>2026</v>
      </c>
      <c r="K430" s="187"/>
    </row>
    <row r="431" s="138" customFormat="1" customHeight="1" outlineLevel="3" spans="1:11">
      <c r="A431" s="62" t="s">
        <v>5228</v>
      </c>
      <c r="B431" s="685" t="s">
        <v>5217</v>
      </c>
      <c r="C431" s="85" t="s">
        <v>5193</v>
      </c>
      <c r="D431" s="716" t="s">
        <v>5194</v>
      </c>
      <c r="E431" s="727" t="s">
        <v>345</v>
      </c>
      <c r="F431" s="717">
        <v>6</v>
      </c>
      <c r="G431" s="717">
        <v>3120</v>
      </c>
      <c r="H431" s="689">
        <f t="shared" si="15"/>
        <v>18720</v>
      </c>
      <c r="I431" s="52"/>
      <c r="J431" s="52" t="s">
        <v>2026</v>
      </c>
      <c r="K431" s="187"/>
    </row>
    <row r="432" s="138" customFormat="1" customHeight="1" outlineLevel="3" spans="1:11">
      <c r="A432" s="62" t="s">
        <v>5228</v>
      </c>
      <c r="B432" s="685" t="s">
        <v>5217</v>
      </c>
      <c r="C432" s="85" t="s">
        <v>5195</v>
      </c>
      <c r="D432" s="716" t="s">
        <v>5196</v>
      </c>
      <c r="E432" s="727" t="s">
        <v>345</v>
      </c>
      <c r="F432" s="717">
        <v>6</v>
      </c>
      <c r="G432" s="717">
        <v>1248</v>
      </c>
      <c r="H432" s="689">
        <f t="shared" si="15"/>
        <v>7488</v>
      </c>
      <c r="I432" s="52"/>
      <c r="J432" s="52" t="s">
        <v>2026</v>
      </c>
      <c r="K432" s="187"/>
    </row>
    <row r="433" s="138" customFormat="1" customHeight="1" outlineLevel="3" spans="1:11">
      <c r="A433" s="62" t="s">
        <v>5228</v>
      </c>
      <c r="B433" s="685" t="s">
        <v>5217</v>
      </c>
      <c r="C433" s="85" t="s">
        <v>5197</v>
      </c>
      <c r="D433" s="716" t="s">
        <v>5198</v>
      </c>
      <c r="E433" s="727" t="s">
        <v>186</v>
      </c>
      <c r="F433" s="717">
        <v>1</v>
      </c>
      <c r="G433" s="717">
        <v>15600</v>
      </c>
      <c r="H433" s="689">
        <f t="shared" si="15"/>
        <v>15600</v>
      </c>
      <c r="I433" s="52"/>
      <c r="J433" s="52" t="s">
        <v>2026</v>
      </c>
      <c r="K433" s="187"/>
    </row>
    <row r="434" s="138" customFormat="1" customHeight="1" outlineLevel="3" spans="1:11">
      <c r="A434" s="62" t="s">
        <v>5228</v>
      </c>
      <c r="B434" s="685" t="s">
        <v>5217</v>
      </c>
      <c r="C434" s="85" t="s">
        <v>5199</v>
      </c>
      <c r="D434" s="716" t="s">
        <v>5200</v>
      </c>
      <c r="E434" s="727" t="s">
        <v>345</v>
      </c>
      <c r="F434" s="717">
        <v>1</v>
      </c>
      <c r="G434" s="717">
        <v>18096</v>
      </c>
      <c r="H434" s="689">
        <f t="shared" si="15"/>
        <v>18096</v>
      </c>
      <c r="I434" s="52"/>
      <c r="J434" s="52" t="s">
        <v>2026</v>
      </c>
      <c r="K434" s="187"/>
    </row>
    <row r="435" s="138" customFormat="1" customHeight="1" outlineLevel="3" spans="1:11">
      <c r="A435" s="62" t="s">
        <v>5228</v>
      </c>
      <c r="B435" s="685" t="s">
        <v>5217</v>
      </c>
      <c r="C435" s="85" t="s">
        <v>5201</v>
      </c>
      <c r="D435" s="716" t="s">
        <v>5202</v>
      </c>
      <c r="E435" s="727" t="s">
        <v>345</v>
      </c>
      <c r="F435" s="717">
        <v>1</v>
      </c>
      <c r="G435" s="717">
        <v>5928</v>
      </c>
      <c r="H435" s="689">
        <f t="shared" si="15"/>
        <v>5928</v>
      </c>
      <c r="I435" s="52"/>
      <c r="J435" s="52" t="s">
        <v>2026</v>
      </c>
      <c r="K435" s="187"/>
    </row>
    <row r="436" s="138" customFormat="1" customHeight="1" outlineLevel="3" spans="1:11">
      <c r="A436" s="62" t="s">
        <v>5228</v>
      </c>
      <c r="B436" s="685" t="s">
        <v>5217</v>
      </c>
      <c r="C436" s="85" t="s">
        <v>5203</v>
      </c>
      <c r="D436" s="716" t="s">
        <v>5204</v>
      </c>
      <c r="E436" s="727" t="s">
        <v>345</v>
      </c>
      <c r="F436" s="717">
        <v>1</v>
      </c>
      <c r="G436" s="717">
        <v>1248</v>
      </c>
      <c r="H436" s="689">
        <f t="shared" si="15"/>
        <v>1248</v>
      </c>
      <c r="I436" s="52"/>
      <c r="J436" s="52" t="s">
        <v>2026</v>
      </c>
      <c r="K436" s="187"/>
    </row>
    <row r="437" s="138" customFormat="1" customHeight="1" outlineLevel="3" spans="1:11">
      <c r="A437" s="62" t="s">
        <v>5228</v>
      </c>
      <c r="B437" s="685" t="s">
        <v>5217</v>
      </c>
      <c r="C437" s="85" t="s">
        <v>5205</v>
      </c>
      <c r="D437" s="716" t="s">
        <v>5206</v>
      </c>
      <c r="E437" s="727" t="s">
        <v>345</v>
      </c>
      <c r="F437" s="717">
        <v>1</v>
      </c>
      <c r="G437" s="717">
        <v>5928</v>
      </c>
      <c r="H437" s="689">
        <f t="shared" si="15"/>
        <v>5928</v>
      </c>
      <c r="I437" s="52"/>
      <c r="J437" s="52" t="s">
        <v>2026</v>
      </c>
      <c r="K437" s="187"/>
    </row>
    <row r="438" s="138" customFormat="1" customHeight="1" outlineLevel="3" spans="1:11">
      <c r="A438" s="62" t="s">
        <v>5228</v>
      </c>
      <c r="B438" s="685" t="s">
        <v>5217</v>
      </c>
      <c r="C438" s="85" t="s">
        <v>5207</v>
      </c>
      <c r="D438" s="716" t="s">
        <v>5208</v>
      </c>
      <c r="E438" s="727" t="s">
        <v>345</v>
      </c>
      <c r="F438" s="717">
        <v>1</v>
      </c>
      <c r="G438" s="717">
        <v>2808</v>
      </c>
      <c r="H438" s="689">
        <f t="shared" si="15"/>
        <v>2808</v>
      </c>
      <c r="I438" s="52"/>
      <c r="J438" s="52" t="s">
        <v>2026</v>
      </c>
      <c r="K438" s="187"/>
    </row>
    <row r="439" s="138" customFormat="1" customHeight="1" outlineLevel="3" spans="1:11">
      <c r="A439" s="62" t="s">
        <v>5228</v>
      </c>
      <c r="B439" s="685" t="s">
        <v>5218</v>
      </c>
      <c r="C439" s="85" t="s">
        <v>5116</v>
      </c>
      <c r="D439" s="716" t="s">
        <v>5117</v>
      </c>
      <c r="E439" s="85" t="s">
        <v>345</v>
      </c>
      <c r="F439" s="717">
        <v>1</v>
      </c>
      <c r="G439" s="717">
        <v>28000</v>
      </c>
      <c r="H439" s="689">
        <f t="shared" si="15"/>
        <v>28000</v>
      </c>
      <c r="I439" s="52"/>
      <c r="J439" s="52" t="s">
        <v>2079</v>
      </c>
      <c r="K439" s="187"/>
    </row>
    <row r="440" s="138" customFormat="1" customHeight="1" outlineLevel="3" spans="1:11">
      <c r="A440" s="62" t="s">
        <v>5228</v>
      </c>
      <c r="B440" s="685" t="s">
        <v>5218</v>
      </c>
      <c r="C440" s="85" t="s">
        <v>5128</v>
      </c>
      <c r="D440" s="716" t="s">
        <v>5129</v>
      </c>
      <c r="E440" s="85" t="s">
        <v>345</v>
      </c>
      <c r="F440" s="717">
        <v>1</v>
      </c>
      <c r="G440" s="717">
        <v>49999</v>
      </c>
      <c r="H440" s="689">
        <f t="shared" si="15"/>
        <v>49999</v>
      </c>
      <c r="I440" s="52"/>
      <c r="J440" s="52" t="s">
        <v>2079</v>
      </c>
      <c r="K440" s="187"/>
    </row>
    <row r="441" s="138" customFormat="1" customHeight="1" outlineLevel="3" spans="1:11">
      <c r="A441" s="62" t="s">
        <v>5228</v>
      </c>
      <c r="B441" s="685" t="s">
        <v>5218</v>
      </c>
      <c r="C441" s="85" t="s">
        <v>2886</v>
      </c>
      <c r="D441" s="716" t="s">
        <v>5130</v>
      </c>
      <c r="E441" s="85" t="s">
        <v>345</v>
      </c>
      <c r="F441" s="717">
        <v>1</v>
      </c>
      <c r="G441" s="717">
        <v>19999</v>
      </c>
      <c r="H441" s="689">
        <f t="shared" si="15"/>
        <v>19999</v>
      </c>
      <c r="I441" s="52"/>
      <c r="J441" s="52" t="s">
        <v>2079</v>
      </c>
      <c r="K441" s="187"/>
    </row>
    <row r="442" s="138" customFormat="1" customHeight="1" outlineLevel="3" spans="1:11">
      <c r="A442" s="62" t="s">
        <v>5228</v>
      </c>
      <c r="B442" s="685" t="s">
        <v>5218</v>
      </c>
      <c r="C442" s="85" t="s">
        <v>5131</v>
      </c>
      <c r="D442" s="716" t="s">
        <v>5132</v>
      </c>
      <c r="E442" s="85" t="s">
        <v>345</v>
      </c>
      <c r="F442" s="717">
        <v>1</v>
      </c>
      <c r="G442" s="717">
        <v>2290</v>
      </c>
      <c r="H442" s="689">
        <f t="shared" si="15"/>
        <v>2290</v>
      </c>
      <c r="I442" s="52"/>
      <c r="J442" s="52" t="s">
        <v>2079</v>
      </c>
      <c r="K442" s="187"/>
    </row>
    <row r="443" s="138" customFormat="1" customHeight="1" outlineLevel="3" spans="1:11">
      <c r="A443" s="62" t="s">
        <v>5228</v>
      </c>
      <c r="B443" s="685" t="s">
        <v>5218</v>
      </c>
      <c r="C443" s="716" t="s">
        <v>5133</v>
      </c>
      <c r="D443" s="85" t="s">
        <v>5134</v>
      </c>
      <c r="E443" s="85" t="s">
        <v>345</v>
      </c>
      <c r="F443" s="717">
        <v>1</v>
      </c>
      <c r="G443" s="717">
        <v>7999</v>
      </c>
      <c r="H443" s="689">
        <f t="shared" si="15"/>
        <v>7999</v>
      </c>
      <c r="I443" s="52"/>
      <c r="J443" s="52" t="s">
        <v>2079</v>
      </c>
      <c r="K443" s="187"/>
    </row>
    <row r="444" s="138" customFormat="1" customHeight="1" outlineLevel="3" spans="1:11">
      <c r="A444" s="62" t="s">
        <v>5228</v>
      </c>
      <c r="B444" s="685" t="s">
        <v>5218</v>
      </c>
      <c r="C444" s="85" t="s">
        <v>5028</v>
      </c>
      <c r="D444" s="716" t="s">
        <v>5029</v>
      </c>
      <c r="E444" s="85" t="s">
        <v>345</v>
      </c>
      <c r="F444" s="717">
        <v>2</v>
      </c>
      <c r="G444" s="717">
        <v>260</v>
      </c>
      <c r="H444" s="689">
        <f t="shared" si="15"/>
        <v>520</v>
      </c>
      <c r="I444" s="52"/>
      <c r="J444" s="52" t="s">
        <v>2079</v>
      </c>
      <c r="K444" s="187"/>
    </row>
    <row r="445" s="138" customFormat="1" customHeight="1" outlineLevel="3" spans="1:11">
      <c r="A445" s="62" t="s">
        <v>5228</v>
      </c>
      <c r="B445" s="685" t="s">
        <v>5218</v>
      </c>
      <c r="C445" s="85" t="s">
        <v>5118</v>
      </c>
      <c r="D445" s="85" t="s">
        <v>5119</v>
      </c>
      <c r="E445" s="85" t="s">
        <v>345</v>
      </c>
      <c r="F445" s="717">
        <v>1</v>
      </c>
      <c r="G445" s="717">
        <v>799</v>
      </c>
      <c r="H445" s="689">
        <f t="shared" si="15"/>
        <v>799</v>
      </c>
      <c r="I445" s="52"/>
      <c r="J445" s="52" t="s">
        <v>2079</v>
      </c>
      <c r="K445" s="187"/>
    </row>
    <row r="446" s="138" customFormat="1" customHeight="1" outlineLevel="3" spans="1:11">
      <c r="A446" s="62" t="s">
        <v>5228</v>
      </c>
      <c r="B446" s="685" t="s">
        <v>5218</v>
      </c>
      <c r="C446" s="85" t="s">
        <v>5120</v>
      </c>
      <c r="D446" s="85" t="s">
        <v>5121</v>
      </c>
      <c r="E446" s="85" t="s">
        <v>345</v>
      </c>
      <c r="F446" s="717">
        <v>1</v>
      </c>
      <c r="G446" s="717">
        <v>499</v>
      </c>
      <c r="H446" s="689">
        <f t="shared" si="15"/>
        <v>499</v>
      </c>
      <c r="I446" s="52"/>
      <c r="J446" s="52" t="s">
        <v>2079</v>
      </c>
      <c r="K446" s="187"/>
    </row>
    <row r="447" s="138" customFormat="1" customHeight="1" outlineLevel="3" spans="1:11">
      <c r="A447" s="62" t="s">
        <v>5228</v>
      </c>
      <c r="B447" s="685" t="s">
        <v>5218</v>
      </c>
      <c r="C447" s="85" t="s">
        <v>5191</v>
      </c>
      <c r="D447" s="716" t="s">
        <v>5192</v>
      </c>
      <c r="E447" s="727" t="s">
        <v>345</v>
      </c>
      <c r="F447" s="717">
        <v>6</v>
      </c>
      <c r="G447" s="717">
        <v>7020</v>
      </c>
      <c r="H447" s="689">
        <f t="shared" si="15"/>
        <v>42120</v>
      </c>
      <c r="I447" s="52"/>
      <c r="J447" s="52" t="s">
        <v>2079</v>
      </c>
      <c r="K447" s="187"/>
    </row>
    <row r="448" s="138" customFormat="1" customHeight="1" outlineLevel="3" spans="1:11">
      <c r="A448" s="62" t="s">
        <v>5228</v>
      </c>
      <c r="B448" s="685" t="s">
        <v>5218</v>
      </c>
      <c r="C448" s="85" t="s">
        <v>5193</v>
      </c>
      <c r="D448" s="716" t="s">
        <v>5194</v>
      </c>
      <c r="E448" s="727" t="s">
        <v>345</v>
      </c>
      <c r="F448" s="717">
        <v>6</v>
      </c>
      <c r="G448" s="717">
        <v>3120</v>
      </c>
      <c r="H448" s="689">
        <f t="shared" si="15"/>
        <v>18720</v>
      </c>
      <c r="I448" s="52"/>
      <c r="J448" s="52" t="s">
        <v>2079</v>
      </c>
      <c r="K448" s="187"/>
    </row>
    <row r="449" s="138" customFormat="1" customHeight="1" outlineLevel="3" spans="1:11">
      <c r="A449" s="62" t="s">
        <v>5228</v>
      </c>
      <c r="B449" s="685" t="s">
        <v>5218</v>
      </c>
      <c r="C449" s="85" t="s">
        <v>5195</v>
      </c>
      <c r="D449" s="716" t="s">
        <v>5196</v>
      </c>
      <c r="E449" s="727" t="s">
        <v>345</v>
      </c>
      <c r="F449" s="717">
        <v>6</v>
      </c>
      <c r="G449" s="717">
        <v>1248</v>
      </c>
      <c r="H449" s="689">
        <f t="shared" si="15"/>
        <v>7488</v>
      </c>
      <c r="I449" s="52"/>
      <c r="J449" s="52" t="s">
        <v>2079</v>
      </c>
      <c r="K449" s="187"/>
    </row>
    <row r="450" s="138" customFormat="1" customHeight="1" outlineLevel="3" spans="1:11">
      <c r="A450" s="62" t="s">
        <v>5228</v>
      </c>
      <c r="B450" s="685" t="s">
        <v>5218</v>
      </c>
      <c r="C450" s="85" t="s">
        <v>5197</v>
      </c>
      <c r="D450" s="716" t="s">
        <v>5198</v>
      </c>
      <c r="E450" s="727" t="s">
        <v>186</v>
      </c>
      <c r="F450" s="717">
        <v>1</v>
      </c>
      <c r="G450" s="717">
        <v>15600</v>
      </c>
      <c r="H450" s="689">
        <f t="shared" si="15"/>
        <v>15600</v>
      </c>
      <c r="I450" s="52"/>
      <c r="J450" s="52" t="s">
        <v>2079</v>
      </c>
      <c r="K450" s="187"/>
    </row>
    <row r="451" s="138" customFormat="1" customHeight="1" outlineLevel="3" spans="1:11">
      <c r="A451" s="62" t="s">
        <v>5228</v>
      </c>
      <c r="B451" s="685" t="s">
        <v>5218</v>
      </c>
      <c r="C451" s="85" t="s">
        <v>5199</v>
      </c>
      <c r="D451" s="716" t="s">
        <v>5200</v>
      </c>
      <c r="E451" s="727" t="s">
        <v>345</v>
      </c>
      <c r="F451" s="717">
        <v>1</v>
      </c>
      <c r="G451" s="717">
        <v>18096</v>
      </c>
      <c r="H451" s="689">
        <f t="shared" si="15"/>
        <v>18096</v>
      </c>
      <c r="I451" s="52"/>
      <c r="J451" s="52" t="s">
        <v>2079</v>
      </c>
      <c r="K451" s="187"/>
    </row>
    <row r="452" s="138" customFormat="1" customHeight="1" outlineLevel="3" spans="1:11">
      <c r="A452" s="62" t="s">
        <v>5228</v>
      </c>
      <c r="B452" s="685" t="s">
        <v>5218</v>
      </c>
      <c r="C452" s="85" t="s">
        <v>5201</v>
      </c>
      <c r="D452" s="716" t="s">
        <v>5202</v>
      </c>
      <c r="E452" s="727" t="s">
        <v>345</v>
      </c>
      <c r="F452" s="717">
        <v>1</v>
      </c>
      <c r="G452" s="717">
        <v>5928</v>
      </c>
      <c r="H452" s="689">
        <f t="shared" si="15"/>
        <v>5928</v>
      </c>
      <c r="I452" s="52"/>
      <c r="J452" s="52" t="s">
        <v>2079</v>
      </c>
      <c r="K452" s="187"/>
    </row>
    <row r="453" s="138" customFormat="1" customHeight="1" outlineLevel="3" spans="1:11">
      <c r="A453" s="62" t="s">
        <v>5228</v>
      </c>
      <c r="B453" s="685" t="s">
        <v>5218</v>
      </c>
      <c r="C453" s="85" t="s">
        <v>5203</v>
      </c>
      <c r="D453" s="716" t="s">
        <v>5204</v>
      </c>
      <c r="E453" s="727" t="s">
        <v>345</v>
      </c>
      <c r="F453" s="717">
        <v>1</v>
      </c>
      <c r="G453" s="717">
        <v>1248</v>
      </c>
      <c r="H453" s="689">
        <f t="shared" si="15"/>
        <v>1248</v>
      </c>
      <c r="I453" s="52"/>
      <c r="J453" s="52" t="s">
        <v>2079</v>
      </c>
      <c r="K453" s="187"/>
    </row>
    <row r="454" s="138" customFormat="1" customHeight="1" outlineLevel="3" spans="1:11">
      <c r="A454" s="62" t="s">
        <v>5228</v>
      </c>
      <c r="B454" s="685" t="s">
        <v>5218</v>
      </c>
      <c r="C454" s="85" t="s">
        <v>5205</v>
      </c>
      <c r="D454" s="716" t="s">
        <v>5206</v>
      </c>
      <c r="E454" s="727" t="s">
        <v>345</v>
      </c>
      <c r="F454" s="717">
        <v>1</v>
      </c>
      <c r="G454" s="717">
        <v>5928</v>
      </c>
      <c r="H454" s="689">
        <f t="shared" si="15"/>
        <v>5928</v>
      </c>
      <c r="I454" s="52"/>
      <c r="J454" s="52" t="s">
        <v>2079</v>
      </c>
      <c r="K454" s="187"/>
    </row>
    <row r="455" s="138" customFormat="1" customHeight="1" outlineLevel="3" spans="1:11">
      <c r="A455" s="62" t="s">
        <v>5228</v>
      </c>
      <c r="B455" s="685" t="s">
        <v>5218</v>
      </c>
      <c r="C455" s="85" t="s">
        <v>5207</v>
      </c>
      <c r="D455" s="716" t="s">
        <v>5208</v>
      </c>
      <c r="E455" s="727" t="s">
        <v>345</v>
      </c>
      <c r="F455" s="717">
        <v>1</v>
      </c>
      <c r="G455" s="717">
        <v>2808</v>
      </c>
      <c r="H455" s="689">
        <f t="shared" si="15"/>
        <v>2808</v>
      </c>
      <c r="I455" s="52"/>
      <c r="J455" s="52" t="s">
        <v>2079</v>
      </c>
      <c r="K455" s="187"/>
    </row>
    <row r="456" s="138" customFormat="1" customHeight="1" outlineLevel="3" spans="1:11">
      <c r="A456" s="62" t="s">
        <v>5228</v>
      </c>
      <c r="B456" s="685" t="s">
        <v>5229</v>
      </c>
      <c r="C456" s="85" t="s">
        <v>5116</v>
      </c>
      <c r="D456" s="716" t="s">
        <v>5117</v>
      </c>
      <c r="E456" s="85" t="s">
        <v>345</v>
      </c>
      <c r="F456" s="717">
        <v>1</v>
      </c>
      <c r="G456" s="717">
        <v>28000</v>
      </c>
      <c r="H456" s="689">
        <f t="shared" si="15"/>
        <v>28000</v>
      </c>
      <c r="I456" s="52"/>
      <c r="J456" s="52" t="s">
        <v>2132</v>
      </c>
      <c r="K456" s="187"/>
    </row>
    <row r="457" s="138" customFormat="1" customHeight="1" outlineLevel="3" spans="1:11">
      <c r="A457" s="62" t="s">
        <v>5228</v>
      </c>
      <c r="B457" s="685" t="s">
        <v>5229</v>
      </c>
      <c r="C457" s="85" t="s">
        <v>5128</v>
      </c>
      <c r="D457" s="716" t="s">
        <v>5129</v>
      </c>
      <c r="E457" s="85" t="s">
        <v>345</v>
      </c>
      <c r="F457" s="717">
        <v>1</v>
      </c>
      <c r="G457" s="717">
        <v>49999</v>
      </c>
      <c r="H457" s="689">
        <f t="shared" si="15"/>
        <v>49999</v>
      </c>
      <c r="I457" s="52"/>
      <c r="J457" s="52" t="s">
        <v>2132</v>
      </c>
      <c r="K457" s="187"/>
    </row>
    <row r="458" s="138" customFormat="1" customHeight="1" outlineLevel="3" spans="1:11">
      <c r="A458" s="62" t="s">
        <v>5228</v>
      </c>
      <c r="B458" s="685" t="s">
        <v>5229</v>
      </c>
      <c r="C458" s="85" t="s">
        <v>2886</v>
      </c>
      <c r="D458" s="716" t="s">
        <v>5130</v>
      </c>
      <c r="E458" s="85" t="s">
        <v>345</v>
      </c>
      <c r="F458" s="717">
        <v>1</v>
      </c>
      <c r="G458" s="717">
        <v>19999</v>
      </c>
      <c r="H458" s="689">
        <f t="shared" si="15"/>
        <v>19999</v>
      </c>
      <c r="I458" s="52"/>
      <c r="J458" s="52" t="s">
        <v>2132</v>
      </c>
      <c r="K458" s="187"/>
    </row>
    <row r="459" s="138" customFormat="1" customHeight="1" outlineLevel="3" spans="1:11">
      <c r="A459" s="62" t="s">
        <v>5228</v>
      </c>
      <c r="B459" s="685" t="s">
        <v>5229</v>
      </c>
      <c r="C459" s="85" t="s">
        <v>5131</v>
      </c>
      <c r="D459" s="716" t="s">
        <v>5132</v>
      </c>
      <c r="E459" s="85" t="s">
        <v>345</v>
      </c>
      <c r="F459" s="717">
        <v>1</v>
      </c>
      <c r="G459" s="717">
        <v>2290</v>
      </c>
      <c r="H459" s="689">
        <f t="shared" si="15"/>
        <v>2290</v>
      </c>
      <c r="I459" s="52"/>
      <c r="J459" s="52" t="s">
        <v>2132</v>
      </c>
      <c r="K459" s="187"/>
    </row>
    <row r="460" s="138" customFormat="1" customHeight="1" outlineLevel="3" spans="1:11">
      <c r="A460" s="62" t="s">
        <v>5228</v>
      </c>
      <c r="B460" s="685" t="s">
        <v>5229</v>
      </c>
      <c r="C460" s="716" t="s">
        <v>5133</v>
      </c>
      <c r="D460" s="85" t="s">
        <v>5134</v>
      </c>
      <c r="E460" s="85" t="s">
        <v>345</v>
      </c>
      <c r="F460" s="717">
        <v>1</v>
      </c>
      <c r="G460" s="717">
        <v>7999</v>
      </c>
      <c r="H460" s="689">
        <f t="shared" si="15"/>
        <v>7999</v>
      </c>
      <c r="I460" s="52"/>
      <c r="J460" s="52" t="s">
        <v>2132</v>
      </c>
      <c r="K460" s="187"/>
    </row>
    <row r="461" s="138" customFormat="1" customHeight="1" outlineLevel="3" spans="1:11">
      <c r="A461" s="62" t="s">
        <v>5228</v>
      </c>
      <c r="B461" s="685" t="s">
        <v>5229</v>
      </c>
      <c r="C461" s="85" t="s">
        <v>5028</v>
      </c>
      <c r="D461" s="716" t="s">
        <v>5029</v>
      </c>
      <c r="E461" s="85" t="s">
        <v>345</v>
      </c>
      <c r="F461" s="717">
        <v>2</v>
      </c>
      <c r="G461" s="717">
        <v>260</v>
      </c>
      <c r="H461" s="689">
        <f t="shared" si="15"/>
        <v>520</v>
      </c>
      <c r="I461" s="52"/>
      <c r="J461" s="52" t="s">
        <v>2132</v>
      </c>
      <c r="K461" s="187"/>
    </row>
    <row r="462" s="138" customFormat="1" customHeight="1" outlineLevel="3" spans="1:11">
      <c r="A462" s="62" t="s">
        <v>5228</v>
      </c>
      <c r="B462" s="685" t="s">
        <v>5229</v>
      </c>
      <c r="C462" s="85" t="s">
        <v>5118</v>
      </c>
      <c r="D462" s="85" t="s">
        <v>5119</v>
      </c>
      <c r="E462" s="85" t="s">
        <v>345</v>
      </c>
      <c r="F462" s="717">
        <v>1</v>
      </c>
      <c r="G462" s="717">
        <v>799</v>
      </c>
      <c r="H462" s="689">
        <f t="shared" si="15"/>
        <v>799</v>
      </c>
      <c r="I462" s="52"/>
      <c r="J462" s="52" t="s">
        <v>2132</v>
      </c>
      <c r="K462" s="187"/>
    </row>
    <row r="463" s="138" customFormat="1" customHeight="1" outlineLevel="3" spans="1:11">
      <c r="A463" s="62" t="s">
        <v>5228</v>
      </c>
      <c r="B463" s="685" t="s">
        <v>5229</v>
      </c>
      <c r="C463" s="85" t="s">
        <v>5120</v>
      </c>
      <c r="D463" s="85" t="s">
        <v>5121</v>
      </c>
      <c r="E463" s="85" t="s">
        <v>345</v>
      </c>
      <c r="F463" s="717">
        <v>1</v>
      </c>
      <c r="G463" s="717">
        <v>499</v>
      </c>
      <c r="H463" s="689">
        <f t="shared" si="15"/>
        <v>499</v>
      </c>
      <c r="I463" s="52"/>
      <c r="J463" s="52" t="s">
        <v>2132</v>
      </c>
      <c r="K463" s="187"/>
    </row>
    <row r="464" s="138" customFormat="1" customHeight="1" outlineLevel="3" spans="1:11">
      <c r="A464" s="62" t="s">
        <v>5228</v>
      </c>
      <c r="B464" s="685" t="s">
        <v>5229</v>
      </c>
      <c r="C464" s="85" t="s">
        <v>5191</v>
      </c>
      <c r="D464" s="716" t="s">
        <v>5192</v>
      </c>
      <c r="E464" s="727" t="s">
        <v>345</v>
      </c>
      <c r="F464" s="717">
        <v>6</v>
      </c>
      <c r="G464" s="717">
        <v>7020</v>
      </c>
      <c r="H464" s="689">
        <f t="shared" si="15"/>
        <v>42120</v>
      </c>
      <c r="I464" s="52"/>
      <c r="J464" s="52" t="s">
        <v>2132</v>
      </c>
      <c r="K464" s="187"/>
    </row>
    <row r="465" s="138" customFormat="1" customHeight="1" outlineLevel="3" spans="1:11">
      <c r="A465" s="62" t="s">
        <v>5228</v>
      </c>
      <c r="B465" s="685" t="s">
        <v>5229</v>
      </c>
      <c r="C465" s="85" t="s">
        <v>5193</v>
      </c>
      <c r="D465" s="716" t="s">
        <v>5194</v>
      </c>
      <c r="E465" s="727" t="s">
        <v>345</v>
      </c>
      <c r="F465" s="717">
        <v>6</v>
      </c>
      <c r="G465" s="717">
        <v>3120</v>
      </c>
      <c r="H465" s="689">
        <f t="shared" si="15"/>
        <v>18720</v>
      </c>
      <c r="I465" s="52"/>
      <c r="J465" s="52" t="s">
        <v>2132</v>
      </c>
      <c r="K465" s="187"/>
    </row>
    <row r="466" s="138" customFormat="1" customHeight="1" outlineLevel="3" spans="1:11">
      <c r="A466" s="62" t="s">
        <v>5228</v>
      </c>
      <c r="B466" s="685" t="s">
        <v>5229</v>
      </c>
      <c r="C466" s="85" t="s">
        <v>5195</v>
      </c>
      <c r="D466" s="716" t="s">
        <v>5196</v>
      </c>
      <c r="E466" s="727" t="s">
        <v>345</v>
      </c>
      <c r="F466" s="717">
        <v>6</v>
      </c>
      <c r="G466" s="717">
        <v>1248</v>
      </c>
      <c r="H466" s="689">
        <f t="shared" si="15"/>
        <v>7488</v>
      </c>
      <c r="I466" s="52"/>
      <c r="J466" s="52" t="s">
        <v>2132</v>
      </c>
      <c r="K466" s="187"/>
    </row>
    <row r="467" s="138" customFormat="1" customHeight="1" outlineLevel="3" spans="1:11">
      <c r="A467" s="62" t="s">
        <v>5228</v>
      </c>
      <c r="B467" s="685" t="s">
        <v>5229</v>
      </c>
      <c r="C467" s="85" t="s">
        <v>5197</v>
      </c>
      <c r="D467" s="716" t="s">
        <v>5198</v>
      </c>
      <c r="E467" s="727" t="s">
        <v>186</v>
      </c>
      <c r="F467" s="717">
        <v>1</v>
      </c>
      <c r="G467" s="717">
        <v>15600</v>
      </c>
      <c r="H467" s="689">
        <f t="shared" si="15"/>
        <v>15600</v>
      </c>
      <c r="I467" s="52"/>
      <c r="J467" s="52" t="s">
        <v>2132</v>
      </c>
      <c r="K467" s="187"/>
    </row>
    <row r="468" s="138" customFormat="1" customHeight="1" outlineLevel="3" spans="1:11">
      <c r="A468" s="62" t="s">
        <v>5228</v>
      </c>
      <c r="B468" s="685" t="s">
        <v>5229</v>
      </c>
      <c r="C468" s="85" t="s">
        <v>5199</v>
      </c>
      <c r="D468" s="716" t="s">
        <v>5200</v>
      </c>
      <c r="E468" s="727" t="s">
        <v>345</v>
      </c>
      <c r="F468" s="717">
        <v>1</v>
      </c>
      <c r="G468" s="717">
        <v>18096</v>
      </c>
      <c r="H468" s="689">
        <f t="shared" si="15"/>
        <v>18096</v>
      </c>
      <c r="I468" s="52"/>
      <c r="J468" s="52" t="s">
        <v>2132</v>
      </c>
      <c r="K468" s="187"/>
    </row>
    <row r="469" s="138" customFormat="1" customHeight="1" outlineLevel="3" spans="1:11">
      <c r="A469" s="62" t="s">
        <v>5228</v>
      </c>
      <c r="B469" s="685" t="s">
        <v>5229</v>
      </c>
      <c r="C469" s="85" t="s">
        <v>5201</v>
      </c>
      <c r="D469" s="716" t="s">
        <v>5202</v>
      </c>
      <c r="E469" s="727" t="s">
        <v>345</v>
      </c>
      <c r="F469" s="717">
        <v>1</v>
      </c>
      <c r="G469" s="717">
        <v>5928</v>
      </c>
      <c r="H469" s="689">
        <f t="shared" ref="H469:H532" si="16" xml:space="preserve">F469*G469</f>
        <v>5928</v>
      </c>
      <c r="I469" s="52"/>
      <c r="J469" s="52" t="s">
        <v>2132</v>
      </c>
      <c r="K469" s="187"/>
    </row>
    <row r="470" s="138" customFormat="1" customHeight="1" outlineLevel="3" spans="1:11">
      <c r="A470" s="62" t="s">
        <v>5228</v>
      </c>
      <c r="B470" s="685" t="s">
        <v>5229</v>
      </c>
      <c r="C470" s="85" t="s">
        <v>5203</v>
      </c>
      <c r="D470" s="716" t="s">
        <v>5204</v>
      </c>
      <c r="E470" s="727" t="s">
        <v>345</v>
      </c>
      <c r="F470" s="717">
        <v>1</v>
      </c>
      <c r="G470" s="717">
        <v>1248</v>
      </c>
      <c r="H470" s="689">
        <f t="shared" si="16"/>
        <v>1248</v>
      </c>
      <c r="I470" s="52"/>
      <c r="J470" s="52" t="s">
        <v>2132</v>
      </c>
      <c r="K470" s="187"/>
    </row>
    <row r="471" s="138" customFormat="1" customHeight="1" outlineLevel="3" spans="1:11">
      <c r="A471" s="62" t="s">
        <v>5228</v>
      </c>
      <c r="B471" s="685" t="s">
        <v>5229</v>
      </c>
      <c r="C471" s="85" t="s">
        <v>5205</v>
      </c>
      <c r="D471" s="716" t="s">
        <v>5206</v>
      </c>
      <c r="E471" s="727" t="s">
        <v>345</v>
      </c>
      <c r="F471" s="717">
        <v>1</v>
      </c>
      <c r="G471" s="717">
        <v>5928</v>
      </c>
      <c r="H471" s="689">
        <f t="shared" si="16"/>
        <v>5928</v>
      </c>
      <c r="I471" s="52"/>
      <c r="J471" s="52" t="s">
        <v>2132</v>
      </c>
      <c r="K471" s="187"/>
    </row>
    <row r="472" s="138" customFormat="1" customHeight="1" outlineLevel="3" spans="1:11">
      <c r="A472" s="62" t="s">
        <v>5228</v>
      </c>
      <c r="B472" s="685" t="s">
        <v>5229</v>
      </c>
      <c r="C472" s="85" t="s">
        <v>5207</v>
      </c>
      <c r="D472" s="716" t="s">
        <v>5208</v>
      </c>
      <c r="E472" s="727" t="s">
        <v>345</v>
      </c>
      <c r="F472" s="717">
        <v>1</v>
      </c>
      <c r="G472" s="717">
        <v>2808</v>
      </c>
      <c r="H472" s="689">
        <f t="shared" si="16"/>
        <v>2808</v>
      </c>
      <c r="I472" s="52"/>
      <c r="J472" s="52" t="s">
        <v>2132</v>
      </c>
      <c r="K472" s="187"/>
    </row>
    <row r="473" s="138" customFormat="1" customHeight="1" outlineLevel="3" spans="1:11">
      <c r="A473" s="62" t="s">
        <v>5228</v>
      </c>
      <c r="B473" s="685" t="s">
        <v>5230</v>
      </c>
      <c r="C473" s="85" t="s">
        <v>5116</v>
      </c>
      <c r="D473" s="716" t="s">
        <v>5117</v>
      </c>
      <c r="E473" s="85" t="s">
        <v>345</v>
      </c>
      <c r="F473" s="717">
        <v>1</v>
      </c>
      <c r="G473" s="717">
        <v>28000</v>
      </c>
      <c r="H473" s="689">
        <f t="shared" si="16"/>
        <v>28000</v>
      </c>
      <c r="I473" s="52"/>
      <c r="J473" s="52" t="s">
        <v>2183</v>
      </c>
      <c r="K473" s="187"/>
    </row>
    <row r="474" s="138" customFormat="1" customHeight="1" outlineLevel="3" spans="1:11">
      <c r="A474" s="62" t="s">
        <v>5228</v>
      </c>
      <c r="B474" s="685" t="s">
        <v>5230</v>
      </c>
      <c r="C474" s="85" t="s">
        <v>5128</v>
      </c>
      <c r="D474" s="716" t="s">
        <v>5129</v>
      </c>
      <c r="E474" s="85" t="s">
        <v>345</v>
      </c>
      <c r="F474" s="717">
        <v>1</v>
      </c>
      <c r="G474" s="717">
        <v>49999</v>
      </c>
      <c r="H474" s="689">
        <f t="shared" si="16"/>
        <v>49999</v>
      </c>
      <c r="I474" s="52"/>
      <c r="J474" s="52" t="s">
        <v>2183</v>
      </c>
      <c r="K474" s="187"/>
    </row>
    <row r="475" s="138" customFormat="1" customHeight="1" outlineLevel="3" spans="1:11">
      <c r="A475" s="62" t="s">
        <v>5228</v>
      </c>
      <c r="B475" s="685" t="s">
        <v>5230</v>
      </c>
      <c r="C475" s="85" t="s">
        <v>2886</v>
      </c>
      <c r="D475" s="716" t="s">
        <v>5130</v>
      </c>
      <c r="E475" s="85" t="s">
        <v>345</v>
      </c>
      <c r="F475" s="717">
        <v>1</v>
      </c>
      <c r="G475" s="717">
        <v>19999</v>
      </c>
      <c r="H475" s="689">
        <f t="shared" si="16"/>
        <v>19999</v>
      </c>
      <c r="I475" s="52"/>
      <c r="J475" s="52" t="s">
        <v>2183</v>
      </c>
      <c r="K475" s="187"/>
    </row>
    <row r="476" s="138" customFormat="1" customHeight="1" outlineLevel="3" spans="1:11">
      <c r="A476" s="62" t="s">
        <v>5228</v>
      </c>
      <c r="B476" s="685" t="s">
        <v>5230</v>
      </c>
      <c r="C476" s="85" t="s">
        <v>5131</v>
      </c>
      <c r="D476" s="716" t="s">
        <v>5132</v>
      </c>
      <c r="E476" s="85" t="s">
        <v>345</v>
      </c>
      <c r="F476" s="717">
        <v>1</v>
      </c>
      <c r="G476" s="717">
        <v>2290</v>
      </c>
      <c r="H476" s="689">
        <f t="shared" si="16"/>
        <v>2290</v>
      </c>
      <c r="I476" s="52"/>
      <c r="J476" s="52" t="s">
        <v>2183</v>
      </c>
      <c r="K476" s="187"/>
    </row>
    <row r="477" s="138" customFormat="1" customHeight="1" outlineLevel="3" spans="1:11">
      <c r="A477" s="62" t="s">
        <v>5228</v>
      </c>
      <c r="B477" s="685" t="s">
        <v>5230</v>
      </c>
      <c r="C477" s="716" t="s">
        <v>5133</v>
      </c>
      <c r="D477" s="85" t="s">
        <v>5134</v>
      </c>
      <c r="E477" s="85" t="s">
        <v>345</v>
      </c>
      <c r="F477" s="717">
        <v>1</v>
      </c>
      <c r="G477" s="717">
        <v>7999</v>
      </c>
      <c r="H477" s="689">
        <f t="shared" si="16"/>
        <v>7999</v>
      </c>
      <c r="I477" s="52"/>
      <c r="J477" s="52" t="s">
        <v>2183</v>
      </c>
      <c r="K477" s="187"/>
    </row>
    <row r="478" s="138" customFormat="1" customHeight="1" outlineLevel="3" spans="1:11">
      <c r="A478" s="62" t="s">
        <v>5228</v>
      </c>
      <c r="B478" s="685" t="s">
        <v>5230</v>
      </c>
      <c r="C478" s="85" t="s">
        <v>5028</v>
      </c>
      <c r="D478" s="716" t="s">
        <v>5029</v>
      </c>
      <c r="E478" s="85" t="s">
        <v>345</v>
      </c>
      <c r="F478" s="717">
        <v>2</v>
      </c>
      <c r="G478" s="717">
        <v>260</v>
      </c>
      <c r="H478" s="689">
        <f t="shared" si="16"/>
        <v>520</v>
      </c>
      <c r="I478" s="52"/>
      <c r="J478" s="52" t="s">
        <v>2183</v>
      </c>
      <c r="K478" s="187"/>
    </row>
    <row r="479" s="138" customFormat="1" customHeight="1" outlineLevel="3" spans="1:11">
      <c r="A479" s="62" t="s">
        <v>5228</v>
      </c>
      <c r="B479" s="685" t="s">
        <v>5230</v>
      </c>
      <c r="C479" s="85" t="s">
        <v>5118</v>
      </c>
      <c r="D479" s="85" t="s">
        <v>5119</v>
      </c>
      <c r="E479" s="85" t="s">
        <v>345</v>
      </c>
      <c r="F479" s="717">
        <v>1</v>
      </c>
      <c r="G479" s="717">
        <v>799</v>
      </c>
      <c r="H479" s="689">
        <f t="shared" si="16"/>
        <v>799</v>
      </c>
      <c r="I479" s="52"/>
      <c r="J479" s="52" t="s">
        <v>2183</v>
      </c>
      <c r="K479" s="187"/>
    </row>
    <row r="480" s="138" customFormat="1" customHeight="1" outlineLevel="3" spans="1:11">
      <c r="A480" s="62" t="s">
        <v>5228</v>
      </c>
      <c r="B480" s="685" t="s">
        <v>5230</v>
      </c>
      <c r="C480" s="85" t="s">
        <v>5120</v>
      </c>
      <c r="D480" s="85" t="s">
        <v>5121</v>
      </c>
      <c r="E480" s="85" t="s">
        <v>345</v>
      </c>
      <c r="F480" s="717">
        <v>1</v>
      </c>
      <c r="G480" s="717">
        <v>499</v>
      </c>
      <c r="H480" s="689">
        <f t="shared" si="16"/>
        <v>499</v>
      </c>
      <c r="I480" s="52"/>
      <c r="J480" s="52" t="s">
        <v>2183</v>
      </c>
      <c r="K480" s="187"/>
    </row>
    <row r="481" s="138" customFormat="1" customHeight="1" outlineLevel="3" spans="1:11">
      <c r="A481" s="62" t="s">
        <v>5228</v>
      </c>
      <c r="B481" s="685" t="s">
        <v>5230</v>
      </c>
      <c r="C481" s="85" t="s">
        <v>5191</v>
      </c>
      <c r="D481" s="716" t="s">
        <v>5192</v>
      </c>
      <c r="E481" s="727" t="s">
        <v>345</v>
      </c>
      <c r="F481" s="717">
        <v>6</v>
      </c>
      <c r="G481" s="717">
        <v>7020</v>
      </c>
      <c r="H481" s="689">
        <f t="shared" si="16"/>
        <v>42120</v>
      </c>
      <c r="I481" s="52"/>
      <c r="J481" s="52" t="s">
        <v>2183</v>
      </c>
      <c r="K481" s="187"/>
    </row>
    <row r="482" s="138" customFormat="1" customHeight="1" outlineLevel="3" spans="1:11">
      <c r="A482" s="62" t="s">
        <v>5228</v>
      </c>
      <c r="B482" s="685" t="s">
        <v>5230</v>
      </c>
      <c r="C482" s="85" t="s">
        <v>5193</v>
      </c>
      <c r="D482" s="716" t="s">
        <v>5194</v>
      </c>
      <c r="E482" s="727" t="s">
        <v>345</v>
      </c>
      <c r="F482" s="717">
        <v>6</v>
      </c>
      <c r="G482" s="717">
        <v>3120</v>
      </c>
      <c r="H482" s="689">
        <f t="shared" si="16"/>
        <v>18720</v>
      </c>
      <c r="I482" s="52"/>
      <c r="J482" s="52" t="s">
        <v>2183</v>
      </c>
      <c r="K482" s="187"/>
    </row>
    <row r="483" s="138" customFormat="1" customHeight="1" outlineLevel="3" spans="1:11">
      <c r="A483" s="62" t="s">
        <v>5228</v>
      </c>
      <c r="B483" s="685" t="s">
        <v>5230</v>
      </c>
      <c r="C483" s="85" t="s">
        <v>5195</v>
      </c>
      <c r="D483" s="716" t="s">
        <v>5196</v>
      </c>
      <c r="E483" s="727" t="s">
        <v>345</v>
      </c>
      <c r="F483" s="717">
        <v>6</v>
      </c>
      <c r="G483" s="717">
        <v>1248</v>
      </c>
      <c r="H483" s="689">
        <f t="shared" si="16"/>
        <v>7488</v>
      </c>
      <c r="I483" s="52"/>
      <c r="J483" s="52" t="s">
        <v>2183</v>
      </c>
      <c r="K483" s="187"/>
    </row>
    <row r="484" s="138" customFormat="1" customHeight="1" outlineLevel="3" spans="1:11">
      <c r="A484" s="62" t="s">
        <v>5228</v>
      </c>
      <c r="B484" s="685" t="s">
        <v>5230</v>
      </c>
      <c r="C484" s="85" t="s">
        <v>5197</v>
      </c>
      <c r="D484" s="716" t="s">
        <v>5198</v>
      </c>
      <c r="E484" s="727" t="s">
        <v>186</v>
      </c>
      <c r="F484" s="717">
        <v>1</v>
      </c>
      <c r="G484" s="717">
        <v>15600</v>
      </c>
      <c r="H484" s="689">
        <f t="shared" si="16"/>
        <v>15600</v>
      </c>
      <c r="I484" s="52"/>
      <c r="J484" s="52" t="s">
        <v>2183</v>
      </c>
      <c r="K484" s="187"/>
    </row>
    <row r="485" s="138" customFormat="1" customHeight="1" outlineLevel="3" spans="1:11">
      <c r="A485" s="62" t="s">
        <v>5228</v>
      </c>
      <c r="B485" s="685" t="s">
        <v>5230</v>
      </c>
      <c r="C485" s="85" t="s">
        <v>5199</v>
      </c>
      <c r="D485" s="716" t="s">
        <v>5200</v>
      </c>
      <c r="E485" s="727" t="s">
        <v>345</v>
      </c>
      <c r="F485" s="717">
        <v>1</v>
      </c>
      <c r="G485" s="717">
        <v>18096</v>
      </c>
      <c r="H485" s="689">
        <f t="shared" si="16"/>
        <v>18096</v>
      </c>
      <c r="I485" s="52"/>
      <c r="J485" s="52" t="s">
        <v>2183</v>
      </c>
      <c r="K485" s="187"/>
    </row>
    <row r="486" s="138" customFormat="1" customHeight="1" outlineLevel="3" spans="1:11">
      <c r="A486" s="62" t="s">
        <v>5228</v>
      </c>
      <c r="B486" s="685" t="s">
        <v>5230</v>
      </c>
      <c r="C486" s="85" t="s">
        <v>5201</v>
      </c>
      <c r="D486" s="716" t="s">
        <v>5202</v>
      </c>
      <c r="E486" s="727" t="s">
        <v>345</v>
      </c>
      <c r="F486" s="717">
        <v>1</v>
      </c>
      <c r="G486" s="717">
        <v>5928</v>
      </c>
      <c r="H486" s="689">
        <f t="shared" si="16"/>
        <v>5928</v>
      </c>
      <c r="I486" s="52"/>
      <c r="J486" s="52" t="s">
        <v>2183</v>
      </c>
      <c r="K486" s="187"/>
    </row>
    <row r="487" s="138" customFormat="1" customHeight="1" outlineLevel="3" spans="1:11">
      <c r="A487" s="62" t="s">
        <v>5228</v>
      </c>
      <c r="B487" s="685" t="s">
        <v>5230</v>
      </c>
      <c r="C487" s="85" t="s">
        <v>5203</v>
      </c>
      <c r="D487" s="716" t="s">
        <v>5204</v>
      </c>
      <c r="E487" s="727" t="s">
        <v>345</v>
      </c>
      <c r="F487" s="717">
        <v>1</v>
      </c>
      <c r="G487" s="717">
        <v>1248</v>
      </c>
      <c r="H487" s="689">
        <f t="shared" si="16"/>
        <v>1248</v>
      </c>
      <c r="I487" s="52"/>
      <c r="J487" s="52" t="s">
        <v>2183</v>
      </c>
      <c r="K487" s="187"/>
    </row>
    <row r="488" s="138" customFormat="1" customHeight="1" outlineLevel="3" spans="1:11">
      <c r="A488" s="62" t="s">
        <v>5228</v>
      </c>
      <c r="B488" s="685" t="s">
        <v>5230</v>
      </c>
      <c r="C488" s="85" t="s">
        <v>5205</v>
      </c>
      <c r="D488" s="716" t="s">
        <v>5206</v>
      </c>
      <c r="E488" s="727" t="s">
        <v>345</v>
      </c>
      <c r="F488" s="717">
        <v>1</v>
      </c>
      <c r="G488" s="717">
        <v>5928</v>
      </c>
      <c r="H488" s="689">
        <f t="shared" si="16"/>
        <v>5928</v>
      </c>
      <c r="I488" s="52"/>
      <c r="J488" s="52" t="s">
        <v>2183</v>
      </c>
      <c r="K488" s="187"/>
    </row>
    <row r="489" s="138" customFormat="1" customHeight="1" outlineLevel="3" spans="1:11">
      <c r="A489" s="62" t="s">
        <v>5228</v>
      </c>
      <c r="B489" s="685" t="s">
        <v>5230</v>
      </c>
      <c r="C489" s="85" t="s">
        <v>5207</v>
      </c>
      <c r="D489" s="716" t="s">
        <v>5208</v>
      </c>
      <c r="E489" s="727" t="s">
        <v>345</v>
      </c>
      <c r="F489" s="717">
        <v>1</v>
      </c>
      <c r="G489" s="717">
        <v>2808</v>
      </c>
      <c r="H489" s="689">
        <f t="shared" si="16"/>
        <v>2808</v>
      </c>
      <c r="I489" s="52"/>
      <c r="J489" s="52" t="s">
        <v>2183</v>
      </c>
      <c r="K489" s="187"/>
    </row>
    <row r="490" s="138" customFormat="1" customHeight="1" outlineLevel="3" spans="1:11">
      <c r="A490" s="62" t="s">
        <v>5228</v>
      </c>
      <c r="B490" s="719" t="s">
        <v>5223</v>
      </c>
      <c r="C490" s="52" t="s">
        <v>5224</v>
      </c>
      <c r="D490" s="78" t="s">
        <v>5212</v>
      </c>
      <c r="E490" s="728" t="s">
        <v>5225</v>
      </c>
      <c r="F490" s="728">
        <v>5</v>
      </c>
      <c r="G490" s="78">
        <v>5000</v>
      </c>
      <c r="H490" s="689">
        <f t="shared" si="16"/>
        <v>25000</v>
      </c>
      <c r="I490" s="52"/>
      <c r="J490" s="52"/>
      <c r="K490" s="187"/>
    </row>
    <row r="491" s="679" customFormat="1" customHeight="1" outlineLevel="3" spans="1:11">
      <c r="A491" s="62" t="s">
        <v>5228</v>
      </c>
      <c r="B491" s="685" t="s">
        <v>1192</v>
      </c>
      <c r="C491" s="65" t="s">
        <v>5209</v>
      </c>
      <c r="D491" s="78" t="s">
        <v>5212</v>
      </c>
      <c r="E491" s="74" t="s">
        <v>345</v>
      </c>
      <c r="F491" s="172">
        <v>12</v>
      </c>
      <c r="G491" s="172">
        <v>16000</v>
      </c>
      <c r="H491" s="689">
        <f t="shared" si="16"/>
        <v>192000</v>
      </c>
      <c r="I491" s="52"/>
      <c r="J491" s="62"/>
      <c r="K491" s="690" t="s">
        <v>1157</v>
      </c>
    </row>
    <row r="492" s="138" customFormat="1" customHeight="1" outlineLevel="3" spans="1:11">
      <c r="A492" s="62" t="s">
        <v>5231</v>
      </c>
      <c r="B492" s="685" t="s">
        <v>5215</v>
      </c>
      <c r="C492" s="85" t="s">
        <v>5116</v>
      </c>
      <c r="D492" s="716" t="s">
        <v>5117</v>
      </c>
      <c r="E492" s="85" t="s">
        <v>345</v>
      </c>
      <c r="F492" s="717">
        <v>1</v>
      </c>
      <c r="G492" s="717">
        <v>28000</v>
      </c>
      <c r="H492" s="689">
        <f t="shared" si="16"/>
        <v>28000</v>
      </c>
      <c r="I492" s="52"/>
      <c r="J492" s="52" t="s">
        <v>1941</v>
      </c>
      <c r="K492" s="187"/>
    </row>
    <row r="493" s="138" customFormat="1" customHeight="1" outlineLevel="3" spans="1:11">
      <c r="A493" s="62" t="s">
        <v>5231</v>
      </c>
      <c r="B493" s="685" t="s">
        <v>5215</v>
      </c>
      <c r="C493" s="85" t="s">
        <v>5128</v>
      </c>
      <c r="D493" s="716" t="s">
        <v>5129</v>
      </c>
      <c r="E493" s="85" t="s">
        <v>345</v>
      </c>
      <c r="F493" s="717">
        <v>1</v>
      </c>
      <c r="G493" s="717">
        <v>49999</v>
      </c>
      <c r="H493" s="689">
        <f t="shared" si="16"/>
        <v>49999</v>
      </c>
      <c r="I493" s="52"/>
      <c r="J493" s="52" t="s">
        <v>1941</v>
      </c>
      <c r="K493" s="187"/>
    </row>
    <row r="494" s="138" customFormat="1" customHeight="1" outlineLevel="3" spans="1:11">
      <c r="A494" s="62" t="s">
        <v>5231</v>
      </c>
      <c r="B494" s="685" t="s">
        <v>5215</v>
      </c>
      <c r="C494" s="85" t="s">
        <v>2886</v>
      </c>
      <c r="D494" s="716" t="s">
        <v>5130</v>
      </c>
      <c r="E494" s="85" t="s">
        <v>345</v>
      </c>
      <c r="F494" s="717">
        <v>1</v>
      </c>
      <c r="G494" s="717">
        <v>19999</v>
      </c>
      <c r="H494" s="689">
        <f t="shared" si="16"/>
        <v>19999</v>
      </c>
      <c r="I494" s="52"/>
      <c r="J494" s="52" t="s">
        <v>1941</v>
      </c>
      <c r="K494" s="187"/>
    </row>
    <row r="495" s="138" customFormat="1" customHeight="1" outlineLevel="3" spans="1:11">
      <c r="A495" s="62" t="s">
        <v>5231</v>
      </c>
      <c r="B495" s="685" t="s">
        <v>5215</v>
      </c>
      <c r="C495" s="85" t="s">
        <v>5131</v>
      </c>
      <c r="D495" s="716" t="s">
        <v>5132</v>
      </c>
      <c r="E495" s="85" t="s">
        <v>345</v>
      </c>
      <c r="F495" s="717">
        <v>1</v>
      </c>
      <c r="G495" s="717">
        <v>2290</v>
      </c>
      <c r="H495" s="689">
        <f t="shared" si="16"/>
        <v>2290</v>
      </c>
      <c r="I495" s="52"/>
      <c r="J495" s="52" t="s">
        <v>1941</v>
      </c>
      <c r="K495" s="187"/>
    </row>
    <row r="496" s="138" customFormat="1" customHeight="1" outlineLevel="3" spans="1:11">
      <c r="A496" s="62" t="s">
        <v>5231</v>
      </c>
      <c r="B496" s="685" t="s">
        <v>5215</v>
      </c>
      <c r="C496" s="716" t="s">
        <v>5133</v>
      </c>
      <c r="D496" s="85" t="s">
        <v>5134</v>
      </c>
      <c r="E496" s="85" t="s">
        <v>345</v>
      </c>
      <c r="F496" s="717">
        <v>1</v>
      </c>
      <c r="G496" s="717">
        <v>7999</v>
      </c>
      <c r="H496" s="689">
        <f t="shared" si="16"/>
        <v>7999</v>
      </c>
      <c r="I496" s="52"/>
      <c r="J496" s="52" t="s">
        <v>1941</v>
      </c>
      <c r="K496" s="187"/>
    </row>
    <row r="497" s="138" customFormat="1" customHeight="1" outlineLevel="3" spans="1:11">
      <c r="A497" s="62" t="s">
        <v>5231</v>
      </c>
      <c r="B497" s="685" t="s">
        <v>5215</v>
      </c>
      <c r="C497" s="85" t="s">
        <v>5028</v>
      </c>
      <c r="D497" s="716" t="s">
        <v>5029</v>
      </c>
      <c r="E497" s="85" t="s">
        <v>345</v>
      </c>
      <c r="F497" s="717">
        <v>2</v>
      </c>
      <c r="G497" s="717">
        <v>260</v>
      </c>
      <c r="H497" s="689">
        <f t="shared" si="16"/>
        <v>520</v>
      </c>
      <c r="I497" s="52"/>
      <c r="J497" s="52" t="s">
        <v>1941</v>
      </c>
      <c r="K497" s="187"/>
    </row>
    <row r="498" s="138" customFormat="1" customHeight="1" outlineLevel="3" spans="1:11">
      <c r="A498" s="62" t="s">
        <v>5231</v>
      </c>
      <c r="B498" s="685" t="s">
        <v>5215</v>
      </c>
      <c r="C498" s="85" t="s">
        <v>5118</v>
      </c>
      <c r="D498" s="85" t="s">
        <v>5119</v>
      </c>
      <c r="E498" s="85" t="s">
        <v>345</v>
      </c>
      <c r="F498" s="717">
        <v>1</v>
      </c>
      <c r="G498" s="717">
        <v>799</v>
      </c>
      <c r="H498" s="689">
        <f t="shared" si="16"/>
        <v>799</v>
      </c>
      <c r="I498" s="52"/>
      <c r="J498" s="52" t="s">
        <v>1941</v>
      </c>
      <c r="K498" s="187"/>
    </row>
    <row r="499" s="138" customFormat="1" customHeight="1" outlineLevel="3" spans="1:11">
      <c r="A499" s="62" t="s">
        <v>5231</v>
      </c>
      <c r="B499" s="685" t="s">
        <v>5215</v>
      </c>
      <c r="C499" s="85" t="s">
        <v>5120</v>
      </c>
      <c r="D499" s="85" t="s">
        <v>5121</v>
      </c>
      <c r="E499" s="85" t="s">
        <v>345</v>
      </c>
      <c r="F499" s="717">
        <v>1</v>
      </c>
      <c r="G499" s="717">
        <v>499</v>
      </c>
      <c r="H499" s="689">
        <f t="shared" si="16"/>
        <v>499</v>
      </c>
      <c r="I499" s="52"/>
      <c r="J499" s="52" t="s">
        <v>1941</v>
      </c>
      <c r="K499" s="187"/>
    </row>
    <row r="500" s="138" customFormat="1" customHeight="1" outlineLevel="3" spans="1:11">
      <c r="A500" s="62" t="s">
        <v>5231</v>
      </c>
      <c r="B500" s="685" t="s">
        <v>5215</v>
      </c>
      <c r="C500" s="85" t="s">
        <v>5191</v>
      </c>
      <c r="D500" s="716" t="s">
        <v>5192</v>
      </c>
      <c r="E500" s="727" t="s">
        <v>345</v>
      </c>
      <c r="F500" s="717">
        <v>6</v>
      </c>
      <c r="G500" s="717">
        <v>7020</v>
      </c>
      <c r="H500" s="689">
        <f t="shared" si="16"/>
        <v>42120</v>
      </c>
      <c r="I500" s="52"/>
      <c r="J500" s="52" t="s">
        <v>1941</v>
      </c>
      <c r="K500" s="187"/>
    </row>
    <row r="501" s="138" customFormat="1" customHeight="1" outlineLevel="3" spans="1:11">
      <c r="A501" s="62" t="s">
        <v>5231</v>
      </c>
      <c r="B501" s="685" t="s">
        <v>5215</v>
      </c>
      <c r="C501" s="85" t="s">
        <v>5193</v>
      </c>
      <c r="D501" s="716" t="s">
        <v>5194</v>
      </c>
      <c r="E501" s="727" t="s">
        <v>345</v>
      </c>
      <c r="F501" s="717">
        <v>6</v>
      </c>
      <c r="G501" s="717">
        <v>3120</v>
      </c>
      <c r="H501" s="689">
        <f t="shared" si="16"/>
        <v>18720</v>
      </c>
      <c r="I501" s="52"/>
      <c r="J501" s="52" t="s">
        <v>1941</v>
      </c>
      <c r="K501" s="187"/>
    </row>
    <row r="502" s="138" customFormat="1" customHeight="1" outlineLevel="3" spans="1:11">
      <c r="A502" s="62" t="s">
        <v>5231</v>
      </c>
      <c r="B502" s="685" t="s">
        <v>5215</v>
      </c>
      <c r="C502" s="85" t="s">
        <v>5195</v>
      </c>
      <c r="D502" s="716" t="s">
        <v>5196</v>
      </c>
      <c r="E502" s="727" t="s">
        <v>345</v>
      </c>
      <c r="F502" s="717">
        <v>6</v>
      </c>
      <c r="G502" s="717">
        <v>1248</v>
      </c>
      <c r="H502" s="689">
        <f t="shared" si="16"/>
        <v>7488</v>
      </c>
      <c r="I502" s="52"/>
      <c r="J502" s="52" t="s">
        <v>1941</v>
      </c>
      <c r="K502" s="187"/>
    </row>
    <row r="503" s="138" customFormat="1" customHeight="1" outlineLevel="3" spans="1:11">
      <c r="A503" s="62" t="s">
        <v>5231</v>
      </c>
      <c r="B503" s="685" t="s">
        <v>5215</v>
      </c>
      <c r="C503" s="85" t="s">
        <v>5197</v>
      </c>
      <c r="D503" s="716" t="s">
        <v>5198</v>
      </c>
      <c r="E503" s="727" t="s">
        <v>186</v>
      </c>
      <c r="F503" s="717">
        <v>1</v>
      </c>
      <c r="G503" s="717">
        <v>15600</v>
      </c>
      <c r="H503" s="689">
        <f t="shared" si="16"/>
        <v>15600</v>
      </c>
      <c r="I503" s="52"/>
      <c r="J503" s="52" t="s">
        <v>1941</v>
      </c>
      <c r="K503" s="187"/>
    </row>
    <row r="504" s="138" customFormat="1" customHeight="1" outlineLevel="3" spans="1:11">
      <c r="A504" s="62" t="s">
        <v>5231</v>
      </c>
      <c r="B504" s="685" t="s">
        <v>5215</v>
      </c>
      <c r="C504" s="85" t="s">
        <v>5199</v>
      </c>
      <c r="D504" s="716" t="s">
        <v>5200</v>
      </c>
      <c r="E504" s="727" t="s">
        <v>345</v>
      </c>
      <c r="F504" s="717">
        <v>1</v>
      </c>
      <c r="G504" s="717">
        <v>18096</v>
      </c>
      <c r="H504" s="689">
        <f t="shared" si="16"/>
        <v>18096</v>
      </c>
      <c r="I504" s="52"/>
      <c r="J504" s="52" t="s">
        <v>1941</v>
      </c>
      <c r="K504" s="187"/>
    </row>
    <row r="505" s="138" customFormat="1" customHeight="1" outlineLevel="3" spans="1:11">
      <c r="A505" s="62" t="s">
        <v>5231</v>
      </c>
      <c r="B505" s="685" t="s">
        <v>5215</v>
      </c>
      <c r="C505" s="85" t="s">
        <v>5201</v>
      </c>
      <c r="D505" s="716" t="s">
        <v>5202</v>
      </c>
      <c r="E505" s="727" t="s">
        <v>345</v>
      </c>
      <c r="F505" s="717">
        <v>1</v>
      </c>
      <c r="G505" s="717">
        <v>5928</v>
      </c>
      <c r="H505" s="689">
        <f t="shared" si="16"/>
        <v>5928</v>
      </c>
      <c r="I505" s="52"/>
      <c r="J505" s="52" t="s">
        <v>1941</v>
      </c>
      <c r="K505" s="187"/>
    </row>
    <row r="506" s="138" customFormat="1" customHeight="1" outlineLevel="3" spans="1:11">
      <c r="A506" s="62" t="s">
        <v>5231</v>
      </c>
      <c r="B506" s="685" t="s">
        <v>5215</v>
      </c>
      <c r="C506" s="85" t="s">
        <v>5203</v>
      </c>
      <c r="D506" s="716" t="s">
        <v>5204</v>
      </c>
      <c r="E506" s="727" t="s">
        <v>345</v>
      </c>
      <c r="F506" s="717">
        <v>1</v>
      </c>
      <c r="G506" s="717">
        <v>1248</v>
      </c>
      <c r="H506" s="689">
        <f t="shared" si="16"/>
        <v>1248</v>
      </c>
      <c r="I506" s="52"/>
      <c r="J506" s="52" t="s">
        <v>1941</v>
      </c>
      <c r="K506" s="187"/>
    </row>
    <row r="507" s="138" customFormat="1" customHeight="1" outlineLevel="3" spans="1:11">
      <c r="A507" s="62" t="s">
        <v>5231</v>
      </c>
      <c r="B507" s="685" t="s">
        <v>5215</v>
      </c>
      <c r="C507" s="85" t="s">
        <v>5205</v>
      </c>
      <c r="D507" s="716" t="s">
        <v>5206</v>
      </c>
      <c r="E507" s="727" t="s">
        <v>345</v>
      </c>
      <c r="F507" s="717">
        <v>1</v>
      </c>
      <c r="G507" s="717">
        <v>5928</v>
      </c>
      <c r="H507" s="689">
        <f t="shared" si="16"/>
        <v>5928</v>
      </c>
      <c r="I507" s="52"/>
      <c r="J507" s="52" t="s">
        <v>1941</v>
      </c>
      <c r="K507" s="187"/>
    </row>
    <row r="508" s="138" customFormat="1" customHeight="1" outlineLevel="3" spans="1:11">
      <c r="A508" s="62" t="s">
        <v>5231</v>
      </c>
      <c r="B508" s="685" t="s">
        <v>5215</v>
      </c>
      <c r="C508" s="85" t="s">
        <v>5207</v>
      </c>
      <c r="D508" s="716" t="s">
        <v>5208</v>
      </c>
      <c r="E508" s="727" t="s">
        <v>345</v>
      </c>
      <c r="F508" s="717">
        <v>1</v>
      </c>
      <c r="G508" s="717">
        <v>2808</v>
      </c>
      <c r="H508" s="689">
        <f t="shared" si="16"/>
        <v>2808</v>
      </c>
      <c r="I508" s="52"/>
      <c r="J508" s="52" t="s">
        <v>1941</v>
      </c>
      <c r="K508" s="187"/>
    </row>
    <row r="509" s="138" customFormat="1" customHeight="1" outlineLevel="3" spans="1:11">
      <c r="A509" s="62" t="s">
        <v>5231</v>
      </c>
      <c r="B509" s="685" t="s">
        <v>5217</v>
      </c>
      <c r="C509" s="85" t="s">
        <v>5116</v>
      </c>
      <c r="D509" s="716" t="s">
        <v>5117</v>
      </c>
      <c r="E509" s="85" t="s">
        <v>345</v>
      </c>
      <c r="F509" s="717">
        <v>1</v>
      </c>
      <c r="G509" s="717">
        <v>28000</v>
      </c>
      <c r="H509" s="689">
        <f t="shared" si="16"/>
        <v>28000</v>
      </c>
      <c r="I509" s="52"/>
      <c r="J509" s="52" t="s">
        <v>2026</v>
      </c>
      <c r="K509" s="187"/>
    </row>
    <row r="510" s="138" customFormat="1" customHeight="1" outlineLevel="3" spans="1:11">
      <c r="A510" s="62" t="s">
        <v>5231</v>
      </c>
      <c r="B510" s="685" t="s">
        <v>5217</v>
      </c>
      <c r="C510" s="85" t="s">
        <v>5128</v>
      </c>
      <c r="D510" s="716" t="s">
        <v>5129</v>
      </c>
      <c r="E510" s="85" t="s">
        <v>345</v>
      </c>
      <c r="F510" s="717">
        <v>1</v>
      </c>
      <c r="G510" s="717">
        <v>49999</v>
      </c>
      <c r="H510" s="689">
        <f t="shared" si="16"/>
        <v>49999</v>
      </c>
      <c r="I510" s="52"/>
      <c r="J510" s="52" t="s">
        <v>2026</v>
      </c>
      <c r="K510" s="187"/>
    </row>
    <row r="511" s="138" customFormat="1" customHeight="1" outlineLevel="3" spans="1:11">
      <c r="A511" s="62" t="s">
        <v>5231</v>
      </c>
      <c r="B511" s="685" t="s">
        <v>5217</v>
      </c>
      <c r="C511" s="85" t="s">
        <v>2886</v>
      </c>
      <c r="D511" s="716" t="s">
        <v>5130</v>
      </c>
      <c r="E511" s="85" t="s">
        <v>345</v>
      </c>
      <c r="F511" s="717">
        <v>1</v>
      </c>
      <c r="G511" s="717">
        <v>19999</v>
      </c>
      <c r="H511" s="689">
        <f t="shared" si="16"/>
        <v>19999</v>
      </c>
      <c r="I511" s="52"/>
      <c r="J511" s="52" t="s">
        <v>2026</v>
      </c>
      <c r="K511" s="187"/>
    </row>
    <row r="512" s="138" customFormat="1" customHeight="1" outlineLevel="3" spans="1:11">
      <c r="A512" s="62" t="s">
        <v>5231</v>
      </c>
      <c r="B512" s="685" t="s">
        <v>5217</v>
      </c>
      <c r="C512" s="85" t="s">
        <v>5131</v>
      </c>
      <c r="D512" s="716" t="s">
        <v>5132</v>
      </c>
      <c r="E512" s="85" t="s">
        <v>345</v>
      </c>
      <c r="F512" s="717">
        <v>1</v>
      </c>
      <c r="G512" s="717">
        <v>2290</v>
      </c>
      <c r="H512" s="689">
        <f t="shared" si="16"/>
        <v>2290</v>
      </c>
      <c r="I512" s="52"/>
      <c r="J512" s="52" t="s">
        <v>2026</v>
      </c>
      <c r="K512" s="187"/>
    </row>
    <row r="513" s="138" customFormat="1" customHeight="1" outlineLevel="3" spans="1:11">
      <c r="A513" s="62" t="s">
        <v>5231</v>
      </c>
      <c r="B513" s="685" t="s">
        <v>5217</v>
      </c>
      <c r="C513" s="716" t="s">
        <v>5133</v>
      </c>
      <c r="D513" s="85" t="s">
        <v>5134</v>
      </c>
      <c r="E513" s="85" t="s">
        <v>345</v>
      </c>
      <c r="F513" s="717">
        <v>1</v>
      </c>
      <c r="G513" s="717">
        <v>7999</v>
      </c>
      <c r="H513" s="689">
        <f t="shared" si="16"/>
        <v>7999</v>
      </c>
      <c r="I513" s="52"/>
      <c r="J513" s="52" t="s">
        <v>2026</v>
      </c>
      <c r="K513" s="187"/>
    </row>
    <row r="514" s="138" customFormat="1" customHeight="1" outlineLevel="3" spans="1:11">
      <c r="A514" s="62" t="s">
        <v>5231</v>
      </c>
      <c r="B514" s="685" t="s">
        <v>5217</v>
      </c>
      <c r="C514" s="85" t="s">
        <v>5028</v>
      </c>
      <c r="D514" s="716" t="s">
        <v>5029</v>
      </c>
      <c r="E514" s="85" t="s">
        <v>345</v>
      </c>
      <c r="F514" s="717">
        <v>2</v>
      </c>
      <c r="G514" s="717">
        <v>260</v>
      </c>
      <c r="H514" s="689">
        <f t="shared" si="16"/>
        <v>520</v>
      </c>
      <c r="I514" s="52"/>
      <c r="J514" s="52" t="s">
        <v>2026</v>
      </c>
      <c r="K514" s="187"/>
    </row>
    <row r="515" s="138" customFormat="1" customHeight="1" outlineLevel="3" spans="1:11">
      <c r="A515" s="62" t="s">
        <v>5231</v>
      </c>
      <c r="B515" s="685" t="s">
        <v>5217</v>
      </c>
      <c r="C515" s="85" t="s">
        <v>5118</v>
      </c>
      <c r="D515" s="85" t="s">
        <v>5119</v>
      </c>
      <c r="E515" s="85" t="s">
        <v>345</v>
      </c>
      <c r="F515" s="717">
        <v>1</v>
      </c>
      <c r="G515" s="717">
        <v>799</v>
      </c>
      <c r="H515" s="689">
        <f t="shared" si="16"/>
        <v>799</v>
      </c>
      <c r="I515" s="52"/>
      <c r="J515" s="52" t="s">
        <v>2026</v>
      </c>
      <c r="K515" s="187"/>
    </row>
    <row r="516" s="138" customFormat="1" customHeight="1" outlineLevel="3" spans="1:11">
      <c r="A516" s="62" t="s">
        <v>5231</v>
      </c>
      <c r="B516" s="685" t="s">
        <v>5217</v>
      </c>
      <c r="C516" s="85" t="s">
        <v>5120</v>
      </c>
      <c r="D516" s="85" t="s">
        <v>5121</v>
      </c>
      <c r="E516" s="85" t="s">
        <v>345</v>
      </c>
      <c r="F516" s="717">
        <v>1</v>
      </c>
      <c r="G516" s="717">
        <v>499</v>
      </c>
      <c r="H516" s="689">
        <f t="shared" si="16"/>
        <v>499</v>
      </c>
      <c r="I516" s="52"/>
      <c r="J516" s="52" t="s">
        <v>2026</v>
      </c>
      <c r="K516" s="187"/>
    </row>
    <row r="517" s="138" customFormat="1" customHeight="1" outlineLevel="3" spans="1:11">
      <c r="A517" s="62" t="s">
        <v>5231</v>
      </c>
      <c r="B517" s="685" t="s">
        <v>5217</v>
      </c>
      <c r="C517" s="85" t="s">
        <v>5191</v>
      </c>
      <c r="D517" s="716" t="s">
        <v>5192</v>
      </c>
      <c r="E517" s="727" t="s">
        <v>345</v>
      </c>
      <c r="F517" s="717">
        <v>6</v>
      </c>
      <c r="G517" s="717">
        <v>7020</v>
      </c>
      <c r="H517" s="689">
        <f t="shared" si="16"/>
        <v>42120</v>
      </c>
      <c r="I517" s="52"/>
      <c r="J517" s="52" t="s">
        <v>2026</v>
      </c>
      <c r="K517" s="187"/>
    </row>
    <row r="518" s="138" customFormat="1" customHeight="1" outlineLevel="3" spans="1:11">
      <c r="A518" s="62" t="s">
        <v>5231</v>
      </c>
      <c r="B518" s="685" t="s">
        <v>5217</v>
      </c>
      <c r="C518" s="85" t="s">
        <v>5193</v>
      </c>
      <c r="D518" s="716" t="s">
        <v>5194</v>
      </c>
      <c r="E518" s="727" t="s">
        <v>345</v>
      </c>
      <c r="F518" s="717">
        <v>6</v>
      </c>
      <c r="G518" s="717">
        <v>3120</v>
      </c>
      <c r="H518" s="689">
        <f t="shared" si="16"/>
        <v>18720</v>
      </c>
      <c r="I518" s="52"/>
      <c r="J518" s="52" t="s">
        <v>2026</v>
      </c>
      <c r="K518" s="187"/>
    </row>
    <row r="519" s="138" customFormat="1" customHeight="1" outlineLevel="3" spans="1:11">
      <c r="A519" s="62" t="s">
        <v>5231</v>
      </c>
      <c r="B519" s="685" t="s">
        <v>5217</v>
      </c>
      <c r="C519" s="85" t="s">
        <v>5195</v>
      </c>
      <c r="D519" s="716" t="s">
        <v>5196</v>
      </c>
      <c r="E519" s="727" t="s">
        <v>345</v>
      </c>
      <c r="F519" s="717">
        <v>6</v>
      </c>
      <c r="G519" s="717">
        <v>1248</v>
      </c>
      <c r="H519" s="689">
        <f t="shared" si="16"/>
        <v>7488</v>
      </c>
      <c r="I519" s="52"/>
      <c r="J519" s="52" t="s">
        <v>2026</v>
      </c>
      <c r="K519" s="187"/>
    </row>
    <row r="520" s="138" customFormat="1" customHeight="1" outlineLevel="3" spans="1:11">
      <c r="A520" s="62" t="s">
        <v>5231</v>
      </c>
      <c r="B520" s="685" t="s">
        <v>5217</v>
      </c>
      <c r="C520" s="85" t="s">
        <v>5197</v>
      </c>
      <c r="D520" s="716" t="s">
        <v>5198</v>
      </c>
      <c r="E520" s="727" t="s">
        <v>186</v>
      </c>
      <c r="F520" s="717">
        <v>1</v>
      </c>
      <c r="G520" s="717">
        <v>15600</v>
      </c>
      <c r="H520" s="689">
        <f t="shared" si="16"/>
        <v>15600</v>
      </c>
      <c r="I520" s="52"/>
      <c r="J520" s="52" t="s">
        <v>2026</v>
      </c>
      <c r="K520" s="187"/>
    </row>
    <row r="521" s="138" customFormat="1" customHeight="1" outlineLevel="3" spans="1:11">
      <c r="A521" s="62" t="s">
        <v>5231</v>
      </c>
      <c r="B521" s="685" t="s">
        <v>5217</v>
      </c>
      <c r="C521" s="85" t="s">
        <v>5199</v>
      </c>
      <c r="D521" s="716" t="s">
        <v>5200</v>
      </c>
      <c r="E521" s="727" t="s">
        <v>345</v>
      </c>
      <c r="F521" s="717">
        <v>1</v>
      </c>
      <c r="G521" s="717">
        <v>18096</v>
      </c>
      <c r="H521" s="689">
        <f t="shared" si="16"/>
        <v>18096</v>
      </c>
      <c r="I521" s="52"/>
      <c r="J521" s="52" t="s">
        <v>2026</v>
      </c>
      <c r="K521" s="187"/>
    </row>
    <row r="522" s="138" customFormat="1" customHeight="1" outlineLevel="3" spans="1:11">
      <c r="A522" s="62" t="s">
        <v>5231</v>
      </c>
      <c r="B522" s="685" t="s">
        <v>5217</v>
      </c>
      <c r="C522" s="85" t="s">
        <v>5201</v>
      </c>
      <c r="D522" s="716" t="s">
        <v>5202</v>
      </c>
      <c r="E522" s="727" t="s">
        <v>345</v>
      </c>
      <c r="F522" s="717">
        <v>1</v>
      </c>
      <c r="G522" s="717">
        <v>5928</v>
      </c>
      <c r="H522" s="689">
        <f t="shared" si="16"/>
        <v>5928</v>
      </c>
      <c r="I522" s="52"/>
      <c r="J522" s="52" t="s">
        <v>2026</v>
      </c>
      <c r="K522" s="187"/>
    </row>
    <row r="523" s="138" customFormat="1" customHeight="1" outlineLevel="3" spans="1:11">
      <c r="A523" s="62" t="s">
        <v>5231</v>
      </c>
      <c r="B523" s="685" t="s">
        <v>5217</v>
      </c>
      <c r="C523" s="85" t="s">
        <v>5203</v>
      </c>
      <c r="D523" s="716" t="s">
        <v>5204</v>
      </c>
      <c r="E523" s="727" t="s">
        <v>345</v>
      </c>
      <c r="F523" s="717">
        <v>1</v>
      </c>
      <c r="G523" s="717">
        <v>1248</v>
      </c>
      <c r="H523" s="689">
        <f t="shared" si="16"/>
        <v>1248</v>
      </c>
      <c r="I523" s="52"/>
      <c r="J523" s="52" t="s">
        <v>2026</v>
      </c>
      <c r="K523" s="187"/>
    </row>
    <row r="524" s="138" customFormat="1" customHeight="1" outlineLevel="3" spans="1:11">
      <c r="A524" s="62" t="s">
        <v>5231</v>
      </c>
      <c r="B524" s="685" t="s">
        <v>5217</v>
      </c>
      <c r="C524" s="85" t="s">
        <v>5205</v>
      </c>
      <c r="D524" s="716" t="s">
        <v>5206</v>
      </c>
      <c r="E524" s="727" t="s">
        <v>345</v>
      </c>
      <c r="F524" s="717">
        <v>1</v>
      </c>
      <c r="G524" s="717">
        <v>5928</v>
      </c>
      <c r="H524" s="689">
        <f t="shared" si="16"/>
        <v>5928</v>
      </c>
      <c r="I524" s="52"/>
      <c r="J524" s="52" t="s">
        <v>2026</v>
      </c>
      <c r="K524" s="187"/>
    </row>
    <row r="525" s="138" customFormat="1" customHeight="1" outlineLevel="3" spans="1:11">
      <c r="A525" s="62" t="s">
        <v>5231</v>
      </c>
      <c r="B525" s="685" t="s">
        <v>5217</v>
      </c>
      <c r="C525" s="85" t="s">
        <v>5207</v>
      </c>
      <c r="D525" s="716" t="s">
        <v>5208</v>
      </c>
      <c r="E525" s="727" t="s">
        <v>345</v>
      </c>
      <c r="F525" s="717">
        <v>1</v>
      </c>
      <c r="G525" s="717">
        <v>2808</v>
      </c>
      <c r="H525" s="689">
        <f t="shared" si="16"/>
        <v>2808</v>
      </c>
      <c r="I525" s="52"/>
      <c r="J525" s="52" t="s">
        <v>2026</v>
      </c>
      <c r="K525" s="187"/>
    </row>
    <row r="526" s="138" customFormat="1" customHeight="1" outlineLevel="3" spans="1:11">
      <c r="A526" s="62" t="s">
        <v>5231</v>
      </c>
      <c r="B526" s="685" t="s">
        <v>5218</v>
      </c>
      <c r="C526" s="85" t="s">
        <v>5116</v>
      </c>
      <c r="D526" s="716" t="s">
        <v>5117</v>
      </c>
      <c r="E526" s="85" t="s">
        <v>345</v>
      </c>
      <c r="F526" s="717">
        <v>1</v>
      </c>
      <c r="G526" s="717">
        <v>28000</v>
      </c>
      <c r="H526" s="689">
        <f t="shared" si="16"/>
        <v>28000</v>
      </c>
      <c r="I526" s="52"/>
      <c r="J526" s="52" t="s">
        <v>2079</v>
      </c>
      <c r="K526" s="187"/>
    </row>
    <row r="527" s="138" customFormat="1" customHeight="1" outlineLevel="3" spans="1:11">
      <c r="A527" s="62" t="s">
        <v>5231</v>
      </c>
      <c r="B527" s="685" t="s">
        <v>5218</v>
      </c>
      <c r="C527" s="85" t="s">
        <v>5128</v>
      </c>
      <c r="D527" s="716" t="s">
        <v>5129</v>
      </c>
      <c r="E527" s="85" t="s">
        <v>345</v>
      </c>
      <c r="F527" s="717">
        <v>1</v>
      </c>
      <c r="G527" s="717">
        <v>49999</v>
      </c>
      <c r="H527" s="689">
        <f t="shared" si="16"/>
        <v>49999</v>
      </c>
      <c r="I527" s="52"/>
      <c r="J527" s="52" t="s">
        <v>2079</v>
      </c>
      <c r="K527" s="187"/>
    </row>
    <row r="528" s="138" customFormat="1" customHeight="1" outlineLevel="3" spans="1:11">
      <c r="A528" s="62" t="s">
        <v>5231</v>
      </c>
      <c r="B528" s="685" t="s">
        <v>5218</v>
      </c>
      <c r="C528" s="85" t="s">
        <v>2886</v>
      </c>
      <c r="D528" s="716" t="s">
        <v>5130</v>
      </c>
      <c r="E528" s="85" t="s">
        <v>345</v>
      </c>
      <c r="F528" s="717">
        <v>1</v>
      </c>
      <c r="G528" s="717">
        <v>19999</v>
      </c>
      <c r="H528" s="689">
        <f t="shared" si="16"/>
        <v>19999</v>
      </c>
      <c r="I528" s="52"/>
      <c r="J528" s="52" t="s">
        <v>2079</v>
      </c>
      <c r="K528" s="187"/>
    </row>
    <row r="529" s="138" customFormat="1" customHeight="1" outlineLevel="3" spans="1:11">
      <c r="A529" s="62" t="s">
        <v>5231</v>
      </c>
      <c r="B529" s="685" t="s">
        <v>5218</v>
      </c>
      <c r="C529" s="85" t="s">
        <v>5131</v>
      </c>
      <c r="D529" s="716" t="s">
        <v>5132</v>
      </c>
      <c r="E529" s="85" t="s">
        <v>345</v>
      </c>
      <c r="F529" s="717">
        <v>1</v>
      </c>
      <c r="G529" s="717">
        <v>2290</v>
      </c>
      <c r="H529" s="689">
        <f t="shared" si="16"/>
        <v>2290</v>
      </c>
      <c r="I529" s="52"/>
      <c r="J529" s="52" t="s">
        <v>2079</v>
      </c>
      <c r="K529" s="187"/>
    </row>
    <row r="530" s="138" customFormat="1" customHeight="1" outlineLevel="3" spans="1:11">
      <c r="A530" s="62" t="s">
        <v>5231</v>
      </c>
      <c r="B530" s="685" t="s">
        <v>5218</v>
      </c>
      <c r="C530" s="716" t="s">
        <v>5133</v>
      </c>
      <c r="D530" s="85" t="s">
        <v>5134</v>
      </c>
      <c r="E530" s="85" t="s">
        <v>345</v>
      </c>
      <c r="F530" s="717">
        <v>1</v>
      </c>
      <c r="G530" s="717">
        <v>7999</v>
      </c>
      <c r="H530" s="689">
        <f t="shared" si="16"/>
        <v>7999</v>
      </c>
      <c r="I530" s="52"/>
      <c r="J530" s="52" t="s">
        <v>2079</v>
      </c>
      <c r="K530" s="187"/>
    </row>
    <row r="531" s="138" customFormat="1" customHeight="1" outlineLevel="3" spans="1:11">
      <c r="A531" s="62" t="s">
        <v>5231</v>
      </c>
      <c r="B531" s="685" t="s">
        <v>5218</v>
      </c>
      <c r="C531" s="85" t="s">
        <v>5028</v>
      </c>
      <c r="D531" s="716" t="s">
        <v>5029</v>
      </c>
      <c r="E531" s="85" t="s">
        <v>345</v>
      </c>
      <c r="F531" s="717">
        <v>2</v>
      </c>
      <c r="G531" s="717">
        <v>260</v>
      </c>
      <c r="H531" s="689">
        <f t="shared" si="16"/>
        <v>520</v>
      </c>
      <c r="I531" s="52"/>
      <c r="J531" s="52" t="s">
        <v>2079</v>
      </c>
      <c r="K531" s="187"/>
    </row>
    <row r="532" s="138" customFormat="1" customHeight="1" outlineLevel="3" spans="1:11">
      <c r="A532" s="62" t="s">
        <v>5231</v>
      </c>
      <c r="B532" s="685" t="s">
        <v>5218</v>
      </c>
      <c r="C532" s="85" t="s">
        <v>5118</v>
      </c>
      <c r="D532" s="85" t="s">
        <v>5119</v>
      </c>
      <c r="E532" s="85" t="s">
        <v>345</v>
      </c>
      <c r="F532" s="717">
        <v>1</v>
      </c>
      <c r="G532" s="717">
        <v>799</v>
      </c>
      <c r="H532" s="689">
        <f t="shared" si="16"/>
        <v>799</v>
      </c>
      <c r="I532" s="52"/>
      <c r="J532" s="52" t="s">
        <v>2079</v>
      </c>
      <c r="K532" s="187"/>
    </row>
    <row r="533" s="138" customFormat="1" customHeight="1" outlineLevel="3" spans="1:11">
      <c r="A533" s="62" t="s">
        <v>5231</v>
      </c>
      <c r="B533" s="685" t="s">
        <v>5218</v>
      </c>
      <c r="C533" s="85" t="s">
        <v>5120</v>
      </c>
      <c r="D533" s="85" t="s">
        <v>5121</v>
      </c>
      <c r="E533" s="85" t="s">
        <v>345</v>
      </c>
      <c r="F533" s="717">
        <v>1</v>
      </c>
      <c r="G533" s="717">
        <v>499</v>
      </c>
      <c r="H533" s="689">
        <f t="shared" ref="H533:H578" si="17" xml:space="preserve">F533*G533</f>
        <v>499</v>
      </c>
      <c r="I533" s="52"/>
      <c r="J533" s="52" t="s">
        <v>2079</v>
      </c>
      <c r="K533" s="187"/>
    </row>
    <row r="534" s="138" customFormat="1" customHeight="1" outlineLevel="3" spans="1:11">
      <c r="A534" s="62" t="s">
        <v>5231</v>
      </c>
      <c r="B534" s="685" t="s">
        <v>5218</v>
      </c>
      <c r="C534" s="85" t="s">
        <v>5191</v>
      </c>
      <c r="D534" s="716" t="s">
        <v>5192</v>
      </c>
      <c r="E534" s="727" t="s">
        <v>345</v>
      </c>
      <c r="F534" s="717">
        <v>6</v>
      </c>
      <c r="G534" s="717">
        <v>7020</v>
      </c>
      <c r="H534" s="689">
        <f t="shared" si="17"/>
        <v>42120</v>
      </c>
      <c r="I534" s="52"/>
      <c r="J534" s="52" t="s">
        <v>2079</v>
      </c>
      <c r="K534" s="187"/>
    </row>
    <row r="535" s="138" customFormat="1" customHeight="1" outlineLevel="3" spans="1:11">
      <c r="A535" s="62" t="s">
        <v>5231</v>
      </c>
      <c r="B535" s="685" t="s">
        <v>5218</v>
      </c>
      <c r="C535" s="85" t="s">
        <v>5193</v>
      </c>
      <c r="D535" s="716" t="s">
        <v>5194</v>
      </c>
      <c r="E535" s="727" t="s">
        <v>345</v>
      </c>
      <c r="F535" s="717">
        <v>6</v>
      </c>
      <c r="G535" s="717">
        <v>3120</v>
      </c>
      <c r="H535" s="689">
        <f t="shared" si="17"/>
        <v>18720</v>
      </c>
      <c r="I535" s="52"/>
      <c r="J535" s="52" t="s">
        <v>2079</v>
      </c>
      <c r="K535" s="187"/>
    </row>
    <row r="536" s="138" customFormat="1" customHeight="1" outlineLevel="3" spans="1:11">
      <c r="A536" s="62" t="s">
        <v>5231</v>
      </c>
      <c r="B536" s="685" t="s">
        <v>5218</v>
      </c>
      <c r="C536" s="85" t="s">
        <v>5195</v>
      </c>
      <c r="D536" s="716" t="s">
        <v>5196</v>
      </c>
      <c r="E536" s="727" t="s">
        <v>345</v>
      </c>
      <c r="F536" s="717">
        <v>6</v>
      </c>
      <c r="G536" s="717">
        <v>1248</v>
      </c>
      <c r="H536" s="689">
        <f t="shared" si="17"/>
        <v>7488</v>
      </c>
      <c r="I536" s="52"/>
      <c r="J536" s="52" t="s">
        <v>2079</v>
      </c>
      <c r="K536" s="187"/>
    </row>
    <row r="537" s="138" customFormat="1" customHeight="1" outlineLevel="3" spans="1:11">
      <c r="A537" s="62" t="s">
        <v>5231</v>
      </c>
      <c r="B537" s="685" t="s">
        <v>5218</v>
      </c>
      <c r="C537" s="85" t="s">
        <v>5197</v>
      </c>
      <c r="D537" s="716" t="s">
        <v>5198</v>
      </c>
      <c r="E537" s="727" t="s">
        <v>186</v>
      </c>
      <c r="F537" s="717">
        <v>1</v>
      </c>
      <c r="G537" s="717">
        <v>15600</v>
      </c>
      <c r="H537" s="689">
        <f t="shared" si="17"/>
        <v>15600</v>
      </c>
      <c r="I537" s="52"/>
      <c r="J537" s="52" t="s">
        <v>2079</v>
      </c>
      <c r="K537" s="187"/>
    </row>
    <row r="538" s="138" customFormat="1" customHeight="1" outlineLevel="3" spans="1:11">
      <c r="A538" s="62" t="s">
        <v>5231</v>
      </c>
      <c r="B538" s="685" t="s">
        <v>5218</v>
      </c>
      <c r="C538" s="85" t="s">
        <v>5199</v>
      </c>
      <c r="D538" s="716" t="s">
        <v>5200</v>
      </c>
      <c r="E538" s="727" t="s">
        <v>345</v>
      </c>
      <c r="F538" s="717">
        <v>1</v>
      </c>
      <c r="G538" s="717">
        <v>18096</v>
      </c>
      <c r="H538" s="689">
        <f t="shared" si="17"/>
        <v>18096</v>
      </c>
      <c r="I538" s="52"/>
      <c r="J538" s="52" t="s">
        <v>2079</v>
      </c>
      <c r="K538" s="187"/>
    </row>
    <row r="539" s="138" customFormat="1" customHeight="1" outlineLevel="3" spans="1:11">
      <c r="A539" s="62" t="s">
        <v>5231</v>
      </c>
      <c r="B539" s="685" t="s">
        <v>5218</v>
      </c>
      <c r="C539" s="85" t="s">
        <v>5201</v>
      </c>
      <c r="D539" s="716" t="s">
        <v>5202</v>
      </c>
      <c r="E539" s="727" t="s">
        <v>345</v>
      </c>
      <c r="F539" s="717">
        <v>1</v>
      </c>
      <c r="G539" s="717">
        <v>5928</v>
      </c>
      <c r="H539" s="689">
        <f t="shared" si="17"/>
        <v>5928</v>
      </c>
      <c r="I539" s="52"/>
      <c r="J539" s="52" t="s">
        <v>2079</v>
      </c>
      <c r="K539" s="187"/>
    </row>
    <row r="540" s="138" customFormat="1" customHeight="1" outlineLevel="3" spans="1:11">
      <c r="A540" s="62" t="s">
        <v>5231</v>
      </c>
      <c r="B540" s="685" t="s">
        <v>5218</v>
      </c>
      <c r="C540" s="85" t="s">
        <v>5203</v>
      </c>
      <c r="D540" s="716" t="s">
        <v>5204</v>
      </c>
      <c r="E540" s="727" t="s">
        <v>345</v>
      </c>
      <c r="F540" s="717">
        <v>1</v>
      </c>
      <c r="G540" s="717">
        <v>1248</v>
      </c>
      <c r="H540" s="689">
        <f t="shared" si="17"/>
        <v>1248</v>
      </c>
      <c r="I540" s="52"/>
      <c r="J540" s="52" t="s">
        <v>2079</v>
      </c>
      <c r="K540" s="187"/>
    </row>
    <row r="541" s="138" customFormat="1" customHeight="1" outlineLevel="3" spans="1:11">
      <c r="A541" s="62" t="s">
        <v>5231</v>
      </c>
      <c r="B541" s="685" t="s">
        <v>5218</v>
      </c>
      <c r="C541" s="85" t="s">
        <v>5205</v>
      </c>
      <c r="D541" s="716" t="s">
        <v>5206</v>
      </c>
      <c r="E541" s="727" t="s">
        <v>345</v>
      </c>
      <c r="F541" s="717">
        <v>1</v>
      </c>
      <c r="G541" s="717">
        <v>5928</v>
      </c>
      <c r="H541" s="689">
        <f t="shared" si="17"/>
        <v>5928</v>
      </c>
      <c r="I541" s="52"/>
      <c r="J541" s="52" t="s">
        <v>2079</v>
      </c>
      <c r="K541" s="187"/>
    </row>
    <row r="542" s="138" customFormat="1" customHeight="1" outlineLevel="3" spans="1:11">
      <c r="A542" s="62" t="s">
        <v>5231</v>
      </c>
      <c r="B542" s="685" t="s">
        <v>5218</v>
      </c>
      <c r="C542" s="85" t="s">
        <v>5207</v>
      </c>
      <c r="D542" s="716" t="s">
        <v>5208</v>
      </c>
      <c r="E542" s="727" t="s">
        <v>345</v>
      </c>
      <c r="F542" s="717">
        <v>1</v>
      </c>
      <c r="G542" s="717">
        <v>2808</v>
      </c>
      <c r="H542" s="689">
        <f t="shared" si="17"/>
        <v>2808</v>
      </c>
      <c r="I542" s="52"/>
      <c r="J542" s="52" t="s">
        <v>2079</v>
      </c>
      <c r="K542" s="187"/>
    </row>
    <row r="543" s="138" customFormat="1" customHeight="1" outlineLevel="3" spans="1:11">
      <c r="A543" s="62" t="s">
        <v>5231</v>
      </c>
      <c r="B543" s="685" t="s">
        <v>5229</v>
      </c>
      <c r="C543" s="85" t="s">
        <v>5116</v>
      </c>
      <c r="D543" s="716" t="s">
        <v>5117</v>
      </c>
      <c r="E543" s="85" t="s">
        <v>345</v>
      </c>
      <c r="F543" s="717">
        <v>1</v>
      </c>
      <c r="G543" s="717">
        <v>28000</v>
      </c>
      <c r="H543" s="689">
        <f t="shared" si="17"/>
        <v>28000</v>
      </c>
      <c r="I543" s="52"/>
      <c r="J543" s="52" t="s">
        <v>2132</v>
      </c>
      <c r="K543" s="187"/>
    </row>
    <row r="544" s="138" customFormat="1" customHeight="1" outlineLevel="3" spans="1:11">
      <c r="A544" s="62" t="s">
        <v>5231</v>
      </c>
      <c r="B544" s="685" t="s">
        <v>5229</v>
      </c>
      <c r="C544" s="85" t="s">
        <v>5128</v>
      </c>
      <c r="D544" s="716" t="s">
        <v>5129</v>
      </c>
      <c r="E544" s="85" t="s">
        <v>345</v>
      </c>
      <c r="F544" s="717">
        <v>1</v>
      </c>
      <c r="G544" s="717">
        <v>49999</v>
      </c>
      <c r="H544" s="689">
        <f t="shared" si="17"/>
        <v>49999</v>
      </c>
      <c r="I544" s="52"/>
      <c r="J544" s="52" t="s">
        <v>2132</v>
      </c>
      <c r="K544" s="187"/>
    </row>
    <row r="545" s="138" customFormat="1" customHeight="1" outlineLevel="3" spans="1:11">
      <c r="A545" s="62" t="s">
        <v>5231</v>
      </c>
      <c r="B545" s="685" t="s">
        <v>5229</v>
      </c>
      <c r="C545" s="85" t="s">
        <v>2886</v>
      </c>
      <c r="D545" s="716" t="s">
        <v>5130</v>
      </c>
      <c r="E545" s="85" t="s">
        <v>345</v>
      </c>
      <c r="F545" s="717">
        <v>1</v>
      </c>
      <c r="G545" s="717">
        <v>19999</v>
      </c>
      <c r="H545" s="689">
        <f t="shared" si="17"/>
        <v>19999</v>
      </c>
      <c r="I545" s="52"/>
      <c r="J545" s="52" t="s">
        <v>2132</v>
      </c>
      <c r="K545" s="187"/>
    </row>
    <row r="546" s="138" customFormat="1" customHeight="1" outlineLevel="3" spans="1:11">
      <c r="A546" s="62" t="s">
        <v>5231</v>
      </c>
      <c r="B546" s="685" t="s">
        <v>5229</v>
      </c>
      <c r="C546" s="85" t="s">
        <v>5131</v>
      </c>
      <c r="D546" s="716" t="s">
        <v>5132</v>
      </c>
      <c r="E546" s="85" t="s">
        <v>345</v>
      </c>
      <c r="F546" s="717">
        <v>1</v>
      </c>
      <c r="G546" s="717">
        <v>2290</v>
      </c>
      <c r="H546" s="689">
        <f t="shared" si="17"/>
        <v>2290</v>
      </c>
      <c r="I546" s="52"/>
      <c r="J546" s="52" t="s">
        <v>2132</v>
      </c>
      <c r="K546" s="187"/>
    </row>
    <row r="547" s="138" customFormat="1" customHeight="1" outlineLevel="3" spans="1:11">
      <c r="A547" s="62" t="s">
        <v>5231</v>
      </c>
      <c r="B547" s="685" t="s">
        <v>5229</v>
      </c>
      <c r="C547" s="716" t="s">
        <v>5133</v>
      </c>
      <c r="D547" s="85" t="s">
        <v>5134</v>
      </c>
      <c r="E547" s="85" t="s">
        <v>345</v>
      </c>
      <c r="F547" s="717">
        <v>1</v>
      </c>
      <c r="G547" s="717">
        <v>7999</v>
      </c>
      <c r="H547" s="689">
        <f t="shared" si="17"/>
        <v>7999</v>
      </c>
      <c r="I547" s="52"/>
      <c r="J547" s="52" t="s">
        <v>2132</v>
      </c>
      <c r="K547" s="187"/>
    </row>
    <row r="548" s="138" customFormat="1" customHeight="1" outlineLevel="3" spans="1:11">
      <c r="A548" s="62" t="s">
        <v>5231</v>
      </c>
      <c r="B548" s="685" t="s">
        <v>5229</v>
      </c>
      <c r="C548" s="85" t="s">
        <v>5028</v>
      </c>
      <c r="D548" s="716" t="s">
        <v>5029</v>
      </c>
      <c r="E548" s="85" t="s">
        <v>345</v>
      </c>
      <c r="F548" s="717">
        <v>2</v>
      </c>
      <c r="G548" s="717">
        <v>260</v>
      </c>
      <c r="H548" s="689">
        <f t="shared" si="17"/>
        <v>520</v>
      </c>
      <c r="I548" s="52"/>
      <c r="J548" s="52" t="s">
        <v>2132</v>
      </c>
      <c r="K548" s="187"/>
    </row>
    <row r="549" s="138" customFormat="1" customHeight="1" outlineLevel="3" spans="1:11">
      <c r="A549" s="62" t="s">
        <v>5231</v>
      </c>
      <c r="B549" s="685" t="s">
        <v>5229</v>
      </c>
      <c r="C549" s="85" t="s">
        <v>5118</v>
      </c>
      <c r="D549" s="85" t="s">
        <v>5119</v>
      </c>
      <c r="E549" s="85" t="s">
        <v>345</v>
      </c>
      <c r="F549" s="717">
        <v>1</v>
      </c>
      <c r="G549" s="717">
        <v>799</v>
      </c>
      <c r="H549" s="689">
        <f t="shared" si="17"/>
        <v>799</v>
      </c>
      <c r="I549" s="52"/>
      <c r="J549" s="52" t="s">
        <v>2132</v>
      </c>
      <c r="K549" s="187"/>
    </row>
    <row r="550" s="138" customFormat="1" customHeight="1" outlineLevel="3" spans="1:11">
      <c r="A550" s="62" t="s">
        <v>5231</v>
      </c>
      <c r="B550" s="685" t="s">
        <v>5229</v>
      </c>
      <c r="C550" s="85" t="s">
        <v>5120</v>
      </c>
      <c r="D550" s="85" t="s">
        <v>5121</v>
      </c>
      <c r="E550" s="85" t="s">
        <v>345</v>
      </c>
      <c r="F550" s="717">
        <v>1</v>
      </c>
      <c r="G550" s="717">
        <v>499</v>
      </c>
      <c r="H550" s="689">
        <f t="shared" si="17"/>
        <v>499</v>
      </c>
      <c r="I550" s="52"/>
      <c r="J550" s="52" t="s">
        <v>2132</v>
      </c>
      <c r="K550" s="187"/>
    </row>
    <row r="551" s="138" customFormat="1" customHeight="1" outlineLevel="3" spans="1:11">
      <c r="A551" s="62" t="s">
        <v>5231</v>
      </c>
      <c r="B551" s="685" t="s">
        <v>5229</v>
      </c>
      <c r="C551" s="85" t="s">
        <v>5191</v>
      </c>
      <c r="D551" s="716" t="s">
        <v>5192</v>
      </c>
      <c r="E551" s="727" t="s">
        <v>345</v>
      </c>
      <c r="F551" s="717">
        <v>6</v>
      </c>
      <c r="G551" s="717">
        <v>7020</v>
      </c>
      <c r="H551" s="689">
        <f t="shared" si="17"/>
        <v>42120</v>
      </c>
      <c r="I551" s="52"/>
      <c r="J551" s="52" t="s">
        <v>2132</v>
      </c>
      <c r="K551" s="187"/>
    </row>
    <row r="552" s="138" customFormat="1" customHeight="1" outlineLevel="3" spans="1:11">
      <c r="A552" s="62" t="s">
        <v>5231</v>
      </c>
      <c r="B552" s="685" t="s">
        <v>5229</v>
      </c>
      <c r="C552" s="85" t="s">
        <v>5193</v>
      </c>
      <c r="D552" s="716" t="s">
        <v>5194</v>
      </c>
      <c r="E552" s="727" t="s">
        <v>345</v>
      </c>
      <c r="F552" s="717">
        <v>6</v>
      </c>
      <c r="G552" s="717">
        <v>3120</v>
      </c>
      <c r="H552" s="689">
        <f t="shared" si="17"/>
        <v>18720</v>
      </c>
      <c r="I552" s="52"/>
      <c r="J552" s="52" t="s">
        <v>2132</v>
      </c>
      <c r="K552" s="187"/>
    </row>
    <row r="553" s="138" customFormat="1" customHeight="1" outlineLevel="3" spans="1:11">
      <c r="A553" s="62" t="s">
        <v>5231</v>
      </c>
      <c r="B553" s="685" t="s">
        <v>5229</v>
      </c>
      <c r="C553" s="85" t="s">
        <v>5195</v>
      </c>
      <c r="D553" s="716" t="s">
        <v>5196</v>
      </c>
      <c r="E553" s="727" t="s">
        <v>345</v>
      </c>
      <c r="F553" s="717">
        <v>6</v>
      </c>
      <c r="G553" s="717">
        <v>1248</v>
      </c>
      <c r="H553" s="689">
        <f t="shared" si="17"/>
        <v>7488</v>
      </c>
      <c r="I553" s="52"/>
      <c r="J553" s="52" t="s">
        <v>2132</v>
      </c>
      <c r="K553" s="187"/>
    </row>
    <row r="554" s="138" customFormat="1" customHeight="1" outlineLevel="3" spans="1:11">
      <c r="A554" s="62" t="s">
        <v>5231</v>
      </c>
      <c r="B554" s="685" t="s">
        <v>5229</v>
      </c>
      <c r="C554" s="85" t="s">
        <v>5197</v>
      </c>
      <c r="D554" s="716" t="s">
        <v>5198</v>
      </c>
      <c r="E554" s="727" t="s">
        <v>186</v>
      </c>
      <c r="F554" s="717">
        <v>1</v>
      </c>
      <c r="G554" s="717">
        <v>15600</v>
      </c>
      <c r="H554" s="689">
        <f t="shared" si="17"/>
        <v>15600</v>
      </c>
      <c r="I554" s="52"/>
      <c r="J554" s="52" t="s">
        <v>2132</v>
      </c>
      <c r="K554" s="187"/>
    </row>
    <row r="555" s="138" customFormat="1" customHeight="1" outlineLevel="3" spans="1:11">
      <c r="A555" s="62" t="s">
        <v>5231</v>
      </c>
      <c r="B555" s="685" t="s">
        <v>5229</v>
      </c>
      <c r="C555" s="85" t="s">
        <v>5199</v>
      </c>
      <c r="D555" s="716" t="s">
        <v>5200</v>
      </c>
      <c r="E555" s="727" t="s">
        <v>345</v>
      </c>
      <c r="F555" s="717">
        <v>1</v>
      </c>
      <c r="G555" s="717">
        <v>18096</v>
      </c>
      <c r="H555" s="689">
        <f t="shared" si="17"/>
        <v>18096</v>
      </c>
      <c r="I555" s="52"/>
      <c r="J555" s="52" t="s">
        <v>2132</v>
      </c>
      <c r="K555" s="187"/>
    </row>
    <row r="556" s="138" customFormat="1" customHeight="1" outlineLevel="3" spans="1:11">
      <c r="A556" s="62" t="s">
        <v>5231</v>
      </c>
      <c r="B556" s="685" t="s">
        <v>5229</v>
      </c>
      <c r="C556" s="85" t="s">
        <v>5201</v>
      </c>
      <c r="D556" s="716" t="s">
        <v>5202</v>
      </c>
      <c r="E556" s="727" t="s">
        <v>345</v>
      </c>
      <c r="F556" s="717">
        <v>1</v>
      </c>
      <c r="G556" s="717">
        <v>5928</v>
      </c>
      <c r="H556" s="689">
        <f t="shared" si="17"/>
        <v>5928</v>
      </c>
      <c r="I556" s="52"/>
      <c r="J556" s="52" t="s">
        <v>2132</v>
      </c>
      <c r="K556" s="187"/>
    </row>
    <row r="557" s="138" customFormat="1" customHeight="1" outlineLevel="3" spans="1:11">
      <c r="A557" s="62" t="s">
        <v>5231</v>
      </c>
      <c r="B557" s="685" t="s">
        <v>5229</v>
      </c>
      <c r="C557" s="85" t="s">
        <v>5203</v>
      </c>
      <c r="D557" s="716" t="s">
        <v>5204</v>
      </c>
      <c r="E557" s="727" t="s">
        <v>345</v>
      </c>
      <c r="F557" s="717">
        <v>1</v>
      </c>
      <c r="G557" s="717">
        <v>1248</v>
      </c>
      <c r="H557" s="689">
        <f t="shared" si="17"/>
        <v>1248</v>
      </c>
      <c r="I557" s="52"/>
      <c r="J557" s="52" t="s">
        <v>2132</v>
      </c>
      <c r="K557" s="187"/>
    </row>
    <row r="558" s="138" customFormat="1" customHeight="1" outlineLevel="3" spans="1:11">
      <c r="A558" s="62" t="s">
        <v>5231</v>
      </c>
      <c r="B558" s="685" t="s">
        <v>5229</v>
      </c>
      <c r="C558" s="85" t="s">
        <v>5205</v>
      </c>
      <c r="D558" s="716" t="s">
        <v>5206</v>
      </c>
      <c r="E558" s="727" t="s">
        <v>345</v>
      </c>
      <c r="F558" s="717">
        <v>1</v>
      </c>
      <c r="G558" s="717">
        <v>5928</v>
      </c>
      <c r="H558" s="689">
        <f t="shared" si="17"/>
        <v>5928</v>
      </c>
      <c r="I558" s="52"/>
      <c r="J558" s="52" t="s">
        <v>2132</v>
      </c>
      <c r="K558" s="187"/>
    </row>
    <row r="559" s="138" customFormat="1" customHeight="1" outlineLevel="3" spans="1:11">
      <c r="A559" s="62" t="s">
        <v>5231</v>
      </c>
      <c r="B559" s="685" t="s">
        <v>5229</v>
      </c>
      <c r="C559" s="85" t="s">
        <v>5207</v>
      </c>
      <c r="D559" s="716" t="s">
        <v>5208</v>
      </c>
      <c r="E559" s="727" t="s">
        <v>345</v>
      </c>
      <c r="F559" s="717">
        <v>1</v>
      </c>
      <c r="G559" s="717">
        <v>2808</v>
      </c>
      <c r="H559" s="689">
        <f t="shared" si="17"/>
        <v>2808</v>
      </c>
      <c r="I559" s="52"/>
      <c r="J559" s="52" t="s">
        <v>2132</v>
      </c>
      <c r="K559" s="187"/>
    </row>
    <row r="560" s="138" customFormat="1" customHeight="1" outlineLevel="3" spans="1:11">
      <c r="A560" s="62" t="s">
        <v>5231</v>
      </c>
      <c r="B560" s="685" t="s">
        <v>5230</v>
      </c>
      <c r="C560" s="85" t="s">
        <v>5116</v>
      </c>
      <c r="D560" s="716" t="s">
        <v>5117</v>
      </c>
      <c r="E560" s="85" t="s">
        <v>345</v>
      </c>
      <c r="F560" s="717">
        <v>1</v>
      </c>
      <c r="G560" s="717">
        <v>28000</v>
      </c>
      <c r="H560" s="689">
        <f t="shared" si="17"/>
        <v>28000</v>
      </c>
      <c r="I560" s="52"/>
      <c r="J560" s="52" t="s">
        <v>2183</v>
      </c>
      <c r="K560" s="187"/>
    </row>
    <row r="561" s="138" customFormat="1" customHeight="1" outlineLevel="3" spans="1:11">
      <c r="A561" s="62" t="s">
        <v>5231</v>
      </c>
      <c r="B561" s="685" t="s">
        <v>5230</v>
      </c>
      <c r="C561" s="85" t="s">
        <v>5128</v>
      </c>
      <c r="D561" s="716" t="s">
        <v>5129</v>
      </c>
      <c r="E561" s="85" t="s">
        <v>345</v>
      </c>
      <c r="F561" s="717">
        <v>1</v>
      </c>
      <c r="G561" s="717">
        <v>49999</v>
      </c>
      <c r="H561" s="689">
        <f t="shared" si="17"/>
        <v>49999</v>
      </c>
      <c r="I561" s="52"/>
      <c r="J561" s="52" t="s">
        <v>2183</v>
      </c>
      <c r="K561" s="187"/>
    </row>
    <row r="562" s="138" customFormat="1" customHeight="1" outlineLevel="3" spans="1:11">
      <c r="A562" s="62" t="s">
        <v>5231</v>
      </c>
      <c r="B562" s="685" t="s">
        <v>5230</v>
      </c>
      <c r="C562" s="85" t="s">
        <v>2886</v>
      </c>
      <c r="D562" s="716" t="s">
        <v>5130</v>
      </c>
      <c r="E562" s="85" t="s">
        <v>345</v>
      </c>
      <c r="F562" s="717">
        <v>1</v>
      </c>
      <c r="G562" s="717">
        <v>19999</v>
      </c>
      <c r="H562" s="689">
        <f t="shared" si="17"/>
        <v>19999</v>
      </c>
      <c r="I562" s="52"/>
      <c r="J562" s="52" t="s">
        <v>2183</v>
      </c>
      <c r="K562" s="187"/>
    </row>
    <row r="563" s="138" customFormat="1" customHeight="1" outlineLevel="3" spans="1:11">
      <c r="A563" s="62" t="s">
        <v>5231</v>
      </c>
      <c r="B563" s="685" t="s">
        <v>5230</v>
      </c>
      <c r="C563" s="85" t="s">
        <v>5131</v>
      </c>
      <c r="D563" s="716" t="s">
        <v>5132</v>
      </c>
      <c r="E563" s="85" t="s">
        <v>345</v>
      </c>
      <c r="F563" s="717">
        <v>1</v>
      </c>
      <c r="G563" s="717">
        <v>2290</v>
      </c>
      <c r="H563" s="689">
        <f t="shared" si="17"/>
        <v>2290</v>
      </c>
      <c r="I563" s="52"/>
      <c r="J563" s="52" t="s">
        <v>2183</v>
      </c>
      <c r="K563" s="187"/>
    </row>
    <row r="564" s="138" customFormat="1" customHeight="1" outlineLevel="3" spans="1:11">
      <c r="A564" s="62" t="s">
        <v>5231</v>
      </c>
      <c r="B564" s="685" t="s">
        <v>5230</v>
      </c>
      <c r="C564" s="716" t="s">
        <v>5133</v>
      </c>
      <c r="D564" s="85" t="s">
        <v>5134</v>
      </c>
      <c r="E564" s="85" t="s">
        <v>345</v>
      </c>
      <c r="F564" s="717">
        <v>1</v>
      </c>
      <c r="G564" s="717">
        <v>7999</v>
      </c>
      <c r="H564" s="689">
        <f t="shared" si="17"/>
        <v>7999</v>
      </c>
      <c r="I564" s="52"/>
      <c r="J564" s="52" t="s">
        <v>2183</v>
      </c>
      <c r="K564" s="187"/>
    </row>
    <row r="565" s="138" customFormat="1" customHeight="1" outlineLevel="3" spans="1:11">
      <c r="A565" s="62" t="s">
        <v>5231</v>
      </c>
      <c r="B565" s="685" t="s">
        <v>5230</v>
      </c>
      <c r="C565" s="85" t="s">
        <v>5028</v>
      </c>
      <c r="D565" s="716" t="s">
        <v>5029</v>
      </c>
      <c r="E565" s="85" t="s">
        <v>345</v>
      </c>
      <c r="F565" s="717">
        <v>2</v>
      </c>
      <c r="G565" s="717">
        <v>260</v>
      </c>
      <c r="H565" s="689">
        <f t="shared" si="17"/>
        <v>520</v>
      </c>
      <c r="I565" s="52"/>
      <c r="J565" s="52" t="s">
        <v>2183</v>
      </c>
      <c r="K565" s="187"/>
    </row>
    <row r="566" s="138" customFormat="1" customHeight="1" outlineLevel="3" spans="1:11">
      <c r="A566" s="62" t="s">
        <v>5231</v>
      </c>
      <c r="B566" s="685" t="s">
        <v>5230</v>
      </c>
      <c r="C566" s="85" t="s">
        <v>5118</v>
      </c>
      <c r="D566" s="85" t="s">
        <v>5119</v>
      </c>
      <c r="E566" s="85" t="s">
        <v>345</v>
      </c>
      <c r="F566" s="717">
        <v>1</v>
      </c>
      <c r="G566" s="717">
        <v>799</v>
      </c>
      <c r="H566" s="689">
        <f t="shared" si="17"/>
        <v>799</v>
      </c>
      <c r="I566" s="52"/>
      <c r="J566" s="52" t="s">
        <v>2183</v>
      </c>
      <c r="K566" s="187"/>
    </row>
    <row r="567" s="138" customFormat="1" customHeight="1" outlineLevel="3" spans="1:11">
      <c r="A567" s="62" t="s">
        <v>5231</v>
      </c>
      <c r="B567" s="685" t="s">
        <v>5230</v>
      </c>
      <c r="C567" s="85" t="s">
        <v>5120</v>
      </c>
      <c r="D567" s="85" t="s">
        <v>5121</v>
      </c>
      <c r="E567" s="85" t="s">
        <v>345</v>
      </c>
      <c r="F567" s="717">
        <v>1</v>
      </c>
      <c r="G567" s="717">
        <v>499</v>
      </c>
      <c r="H567" s="689">
        <f t="shared" si="17"/>
        <v>499</v>
      </c>
      <c r="I567" s="52"/>
      <c r="J567" s="52" t="s">
        <v>2183</v>
      </c>
      <c r="K567" s="187"/>
    </row>
    <row r="568" s="138" customFormat="1" customHeight="1" outlineLevel="3" spans="1:11">
      <c r="A568" s="62" t="s">
        <v>5231</v>
      </c>
      <c r="B568" s="685" t="s">
        <v>5230</v>
      </c>
      <c r="C568" s="85" t="s">
        <v>5191</v>
      </c>
      <c r="D568" s="716" t="s">
        <v>5192</v>
      </c>
      <c r="E568" s="727" t="s">
        <v>345</v>
      </c>
      <c r="F568" s="717">
        <v>6</v>
      </c>
      <c r="G568" s="717">
        <v>7020</v>
      </c>
      <c r="H568" s="689">
        <f t="shared" si="17"/>
        <v>42120</v>
      </c>
      <c r="I568" s="52"/>
      <c r="J568" s="52" t="s">
        <v>2183</v>
      </c>
      <c r="K568" s="187"/>
    </row>
    <row r="569" s="138" customFormat="1" customHeight="1" outlineLevel="3" spans="1:11">
      <c r="A569" s="62" t="s">
        <v>5231</v>
      </c>
      <c r="B569" s="685" t="s">
        <v>5230</v>
      </c>
      <c r="C569" s="85" t="s">
        <v>5193</v>
      </c>
      <c r="D569" s="716" t="s">
        <v>5194</v>
      </c>
      <c r="E569" s="727" t="s">
        <v>345</v>
      </c>
      <c r="F569" s="717">
        <v>6</v>
      </c>
      <c r="G569" s="717">
        <v>3120</v>
      </c>
      <c r="H569" s="689">
        <f t="shared" si="17"/>
        <v>18720</v>
      </c>
      <c r="I569" s="52"/>
      <c r="J569" s="52" t="s">
        <v>2183</v>
      </c>
      <c r="K569" s="187"/>
    </row>
    <row r="570" s="138" customFormat="1" customHeight="1" outlineLevel="3" spans="1:11">
      <c r="A570" s="62" t="s">
        <v>5231</v>
      </c>
      <c r="B570" s="685" t="s">
        <v>5230</v>
      </c>
      <c r="C570" s="85" t="s">
        <v>5195</v>
      </c>
      <c r="D570" s="716" t="s">
        <v>5196</v>
      </c>
      <c r="E570" s="727" t="s">
        <v>345</v>
      </c>
      <c r="F570" s="717">
        <v>6</v>
      </c>
      <c r="G570" s="717">
        <v>1248</v>
      </c>
      <c r="H570" s="689">
        <f t="shared" si="17"/>
        <v>7488</v>
      </c>
      <c r="I570" s="52"/>
      <c r="J570" s="52" t="s">
        <v>2183</v>
      </c>
      <c r="K570" s="187"/>
    </row>
    <row r="571" s="138" customFormat="1" customHeight="1" outlineLevel="3" spans="1:11">
      <c r="A571" s="62" t="s">
        <v>5231</v>
      </c>
      <c r="B571" s="685" t="s">
        <v>5230</v>
      </c>
      <c r="C571" s="85" t="s">
        <v>5197</v>
      </c>
      <c r="D571" s="716" t="s">
        <v>5198</v>
      </c>
      <c r="E571" s="727" t="s">
        <v>186</v>
      </c>
      <c r="F571" s="717">
        <v>1</v>
      </c>
      <c r="G571" s="717">
        <v>15600</v>
      </c>
      <c r="H571" s="689">
        <f t="shared" si="17"/>
        <v>15600</v>
      </c>
      <c r="I571" s="52"/>
      <c r="J571" s="52" t="s">
        <v>2183</v>
      </c>
      <c r="K571" s="187"/>
    </row>
    <row r="572" s="138" customFormat="1" customHeight="1" outlineLevel="3" spans="1:11">
      <c r="A572" s="62" t="s">
        <v>5231</v>
      </c>
      <c r="B572" s="685" t="s">
        <v>5230</v>
      </c>
      <c r="C572" s="85" t="s">
        <v>5199</v>
      </c>
      <c r="D572" s="716" t="s">
        <v>5200</v>
      </c>
      <c r="E572" s="727" t="s">
        <v>345</v>
      </c>
      <c r="F572" s="717">
        <v>1</v>
      </c>
      <c r="G572" s="717">
        <v>18096</v>
      </c>
      <c r="H572" s="689">
        <f t="shared" si="17"/>
        <v>18096</v>
      </c>
      <c r="I572" s="52"/>
      <c r="J572" s="52" t="s">
        <v>2183</v>
      </c>
      <c r="K572" s="187"/>
    </row>
    <row r="573" s="138" customFormat="1" customHeight="1" outlineLevel="3" spans="1:11">
      <c r="A573" s="62" t="s">
        <v>5231</v>
      </c>
      <c r="B573" s="685" t="s">
        <v>5230</v>
      </c>
      <c r="C573" s="85" t="s">
        <v>5201</v>
      </c>
      <c r="D573" s="716" t="s">
        <v>5202</v>
      </c>
      <c r="E573" s="727" t="s">
        <v>345</v>
      </c>
      <c r="F573" s="717">
        <v>1</v>
      </c>
      <c r="G573" s="717">
        <v>5928</v>
      </c>
      <c r="H573" s="689">
        <f t="shared" si="17"/>
        <v>5928</v>
      </c>
      <c r="I573" s="52"/>
      <c r="J573" s="52" t="s">
        <v>2183</v>
      </c>
      <c r="K573" s="187"/>
    </row>
    <row r="574" s="138" customFormat="1" customHeight="1" outlineLevel="3" spans="1:11">
      <c r="A574" s="62" t="s">
        <v>5231</v>
      </c>
      <c r="B574" s="685" t="s">
        <v>5230</v>
      </c>
      <c r="C574" s="85" t="s">
        <v>5203</v>
      </c>
      <c r="D574" s="716" t="s">
        <v>5204</v>
      </c>
      <c r="E574" s="727" t="s">
        <v>345</v>
      </c>
      <c r="F574" s="717">
        <v>1</v>
      </c>
      <c r="G574" s="717">
        <v>1248</v>
      </c>
      <c r="H574" s="689">
        <f t="shared" si="17"/>
        <v>1248</v>
      </c>
      <c r="I574" s="52"/>
      <c r="J574" s="52" t="s">
        <v>2183</v>
      </c>
      <c r="K574" s="187"/>
    </row>
    <row r="575" s="138" customFormat="1" customHeight="1" outlineLevel="3" spans="1:11">
      <c r="A575" s="62" t="s">
        <v>5231</v>
      </c>
      <c r="B575" s="685" t="s">
        <v>5230</v>
      </c>
      <c r="C575" s="85" t="s">
        <v>5205</v>
      </c>
      <c r="D575" s="716" t="s">
        <v>5206</v>
      </c>
      <c r="E575" s="727" t="s">
        <v>345</v>
      </c>
      <c r="F575" s="717">
        <v>1</v>
      </c>
      <c r="G575" s="717">
        <v>5928</v>
      </c>
      <c r="H575" s="689">
        <f t="shared" si="17"/>
        <v>5928</v>
      </c>
      <c r="I575" s="52"/>
      <c r="J575" s="52" t="s">
        <v>2183</v>
      </c>
      <c r="K575" s="187"/>
    </row>
    <row r="576" s="138" customFormat="1" customHeight="1" outlineLevel="3" spans="1:11">
      <c r="A576" s="62" t="s">
        <v>5231</v>
      </c>
      <c r="B576" s="685" t="s">
        <v>5230</v>
      </c>
      <c r="C576" s="85" t="s">
        <v>5207</v>
      </c>
      <c r="D576" s="716" t="s">
        <v>5208</v>
      </c>
      <c r="E576" s="727" t="s">
        <v>345</v>
      </c>
      <c r="F576" s="717">
        <v>1</v>
      </c>
      <c r="G576" s="717">
        <v>2808</v>
      </c>
      <c r="H576" s="689">
        <f t="shared" si="17"/>
        <v>2808</v>
      </c>
      <c r="I576" s="52"/>
      <c r="J576" s="52" t="s">
        <v>2183</v>
      </c>
      <c r="K576" s="187"/>
    </row>
    <row r="577" s="138" customFormat="1" customHeight="1" outlineLevel="3" spans="1:11">
      <c r="A577" s="62" t="s">
        <v>5231</v>
      </c>
      <c r="B577" s="719" t="s">
        <v>5223</v>
      </c>
      <c r="C577" s="52" t="s">
        <v>5224</v>
      </c>
      <c r="D577" s="78" t="s">
        <v>5212</v>
      </c>
      <c r="E577" s="728" t="s">
        <v>5225</v>
      </c>
      <c r="F577" s="728">
        <v>5</v>
      </c>
      <c r="G577" s="78">
        <v>5000</v>
      </c>
      <c r="H577" s="689">
        <f t="shared" si="17"/>
        <v>25000</v>
      </c>
      <c r="I577" s="52"/>
      <c r="J577" s="52"/>
      <c r="K577" s="187"/>
    </row>
    <row r="578" s="679" customFormat="1" customHeight="1" outlineLevel="3" spans="1:11">
      <c r="A578" s="62" t="s">
        <v>5231</v>
      </c>
      <c r="B578" s="685" t="s">
        <v>1192</v>
      </c>
      <c r="C578" s="65" t="s">
        <v>5209</v>
      </c>
      <c r="D578" s="78" t="s">
        <v>5212</v>
      </c>
      <c r="E578" s="74" t="s">
        <v>345</v>
      </c>
      <c r="F578" s="172">
        <v>2</v>
      </c>
      <c r="G578" s="172">
        <v>16000</v>
      </c>
      <c r="H578" s="689">
        <f t="shared" si="17"/>
        <v>32000</v>
      </c>
      <c r="I578" s="52"/>
      <c r="J578" s="62"/>
      <c r="K578" s="690" t="s">
        <v>1157</v>
      </c>
    </row>
    <row r="579" s="679" customFormat="1" customHeight="1" outlineLevel="1" spans="1:11">
      <c r="A579" s="62" t="s">
        <v>5232</v>
      </c>
      <c r="B579" s="445" t="s">
        <v>5232</v>
      </c>
      <c r="C579" s="445" t="s">
        <v>5232</v>
      </c>
      <c r="D579" s="446"/>
      <c r="E579" s="33"/>
      <c r="F579" s="605"/>
      <c r="G579" s="605"/>
      <c r="H579" s="689"/>
      <c r="I579" s="446"/>
      <c r="J579" s="62"/>
      <c r="K579" s="226"/>
    </row>
    <row r="580" s="138" customFormat="1" customHeight="1" outlineLevel="3" spans="1:11">
      <c r="A580" s="62" t="s">
        <v>5233</v>
      </c>
      <c r="B580" s="685" t="s">
        <v>1190</v>
      </c>
      <c r="C580" s="85" t="s">
        <v>5116</v>
      </c>
      <c r="D580" s="716" t="s">
        <v>5117</v>
      </c>
      <c r="E580" s="85" t="s">
        <v>345</v>
      </c>
      <c r="F580" s="717">
        <v>1</v>
      </c>
      <c r="G580" s="717">
        <v>28000</v>
      </c>
      <c r="H580" s="689">
        <f t="shared" ref="H580:H617" si="18" xml:space="preserve">F580*G580</f>
        <v>28000</v>
      </c>
      <c r="I580" s="52"/>
      <c r="J580" s="52" t="s">
        <v>1306</v>
      </c>
      <c r="K580" s="187"/>
    </row>
    <row r="581" s="138" customFormat="1" customHeight="1" outlineLevel="3" spans="1:11">
      <c r="A581" s="62" t="s">
        <v>5233</v>
      </c>
      <c r="B581" s="685" t="s">
        <v>1190</v>
      </c>
      <c r="C581" s="85" t="s">
        <v>5128</v>
      </c>
      <c r="D581" s="716" t="s">
        <v>5129</v>
      </c>
      <c r="E581" s="85" t="s">
        <v>345</v>
      </c>
      <c r="F581" s="717">
        <v>1</v>
      </c>
      <c r="G581" s="717">
        <v>49999</v>
      </c>
      <c r="H581" s="689">
        <f t="shared" si="18"/>
        <v>49999</v>
      </c>
      <c r="I581" s="52"/>
      <c r="J581" s="52" t="s">
        <v>1306</v>
      </c>
      <c r="K581" s="187"/>
    </row>
    <row r="582" s="138" customFormat="1" customHeight="1" outlineLevel="3" spans="1:11">
      <c r="A582" s="62" t="s">
        <v>5233</v>
      </c>
      <c r="B582" s="685" t="s">
        <v>1190</v>
      </c>
      <c r="C582" s="85" t="s">
        <v>2886</v>
      </c>
      <c r="D582" s="716" t="s">
        <v>5130</v>
      </c>
      <c r="E582" s="85" t="s">
        <v>345</v>
      </c>
      <c r="F582" s="717">
        <v>1</v>
      </c>
      <c r="G582" s="717">
        <v>19999</v>
      </c>
      <c r="H582" s="689">
        <f t="shared" si="18"/>
        <v>19999</v>
      </c>
      <c r="I582" s="52"/>
      <c r="J582" s="52" t="s">
        <v>1306</v>
      </c>
      <c r="K582" s="187"/>
    </row>
    <row r="583" s="138" customFormat="1" customHeight="1" outlineLevel="3" spans="1:11">
      <c r="A583" s="62" t="s">
        <v>5233</v>
      </c>
      <c r="B583" s="685" t="s">
        <v>1190</v>
      </c>
      <c r="C583" s="85" t="s">
        <v>5131</v>
      </c>
      <c r="D583" s="716" t="s">
        <v>5132</v>
      </c>
      <c r="E583" s="85" t="s">
        <v>345</v>
      </c>
      <c r="F583" s="717">
        <v>1</v>
      </c>
      <c r="G583" s="717">
        <v>2290</v>
      </c>
      <c r="H583" s="689">
        <f t="shared" si="18"/>
        <v>2290</v>
      </c>
      <c r="I583" s="52"/>
      <c r="J583" s="52" t="s">
        <v>1306</v>
      </c>
      <c r="K583" s="187"/>
    </row>
    <row r="584" s="138" customFormat="1" customHeight="1" outlineLevel="3" spans="1:11">
      <c r="A584" s="62" t="s">
        <v>5233</v>
      </c>
      <c r="B584" s="685" t="s">
        <v>1190</v>
      </c>
      <c r="C584" s="716" t="s">
        <v>5133</v>
      </c>
      <c r="D584" s="85" t="s">
        <v>5134</v>
      </c>
      <c r="E584" s="85" t="s">
        <v>345</v>
      </c>
      <c r="F584" s="717">
        <v>1</v>
      </c>
      <c r="G584" s="717">
        <v>7999</v>
      </c>
      <c r="H584" s="689">
        <f t="shared" si="18"/>
        <v>7999</v>
      </c>
      <c r="I584" s="52"/>
      <c r="J584" s="52" t="s">
        <v>1306</v>
      </c>
      <c r="K584" s="187"/>
    </row>
    <row r="585" s="138" customFormat="1" customHeight="1" outlineLevel="3" spans="1:11">
      <c r="A585" s="62" t="s">
        <v>5233</v>
      </c>
      <c r="B585" s="685" t="s">
        <v>1190</v>
      </c>
      <c r="C585" s="85" t="s">
        <v>5028</v>
      </c>
      <c r="D585" s="716" t="s">
        <v>5029</v>
      </c>
      <c r="E585" s="85" t="s">
        <v>345</v>
      </c>
      <c r="F585" s="717">
        <v>2</v>
      </c>
      <c r="G585" s="717">
        <v>260</v>
      </c>
      <c r="H585" s="689">
        <f t="shared" si="18"/>
        <v>520</v>
      </c>
      <c r="I585" s="52"/>
      <c r="J585" s="52" t="s">
        <v>1306</v>
      </c>
      <c r="K585" s="187"/>
    </row>
    <row r="586" s="138" customFormat="1" customHeight="1" outlineLevel="3" spans="1:11">
      <c r="A586" s="62" t="s">
        <v>5233</v>
      </c>
      <c r="B586" s="685" t="s">
        <v>1190</v>
      </c>
      <c r="C586" s="85" t="s">
        <v>5118</v>
      </c>
      <c r="D586" s="85" t="s">
        <v>5119</v>
      </c>
      <c r="E586" s="85" t="s">
        <v>345</v>
      </c>
      <c r="F586" s="717">
        <v>1</v>
      </c>
      <c r="G586" s="717">
        <v>799</v>
      </c>
      <c r="H586" s="689">
        <f t="shared" si="18"/>
        <v>799</v>
      </c>
      <c r="I586" s="52"/>
      <c r="J586" s="52" t="s">
        <v>1306</v>
      </c>
      <c r="K586" s="187"/>
    </row>
    <row r="587" s="138" customFormat="1" customHeight="1" outlineLevel="3" spans="1:11">
      <c r="A587" s="62" t="s">
        <v>5233</v>
      </c>
      <c r="B587" s="685" t="s">
        <v>1190</v>
      </c>
      <c r="C587" s="85" t="s">
        <v>5120</v>
      </c>
      <c r="D587" s="85" t="s">
        <v>5121</v>
      </c>
      <c r="E587" s="85" t="s">
        <v>345</v>
      </c>
      <c r="F587" s="717">
        <v>1</v>
      </c>
      <c r="G587" s="717">
        <v>499</v>
      </c>
      <c r="H587" s="689">
        <f t="shared" si="18"/>
        <v>499</v>
      </c>
      <c r="I587" s="52"/>
      <c r="J587" s="52" t="s">
        <v>1306</v>
      </c>
      <c r="K587" s="187"/>
    </row>
    <row r="588" s="138" customFormat="1" customHeight="1" outlineLevel="3" spans="1:11">
      <c r="A588" s="62" t="s">
        <v>5233</v>
      </c>
      <c r="B588" s="685" t="s">
        <v>1190</v>
      </c>
      <c r="C588" s="85" t="s">
        <v>5191</v>
      </c>
      <c r="D588" s="716" t="s">
        <v>5192</v>
      </c>
      <c r="E588" s="727" t="s">
        <v>345</v>
      </c>
      <c r="F588" s="717">
        <v>6</v>
      </c>
      <c r="G588" s="717">
        <v>7020</v>
      </c>
      <c r="H588" s="689">
        <f t="shared" si="18"/>
        <v>42120</v>
      </c>
      <c r="I588" s="52"/>
      <c r="J588" s="52" t="s">
        <v>1306</v>
      </c>
      <c r="K588" s="187"/>
    </row>
    <row r="589" s="138" customFormat="1" customHeight="1" outlineLevel="3" spans="1:11">
      <c r="A589" s="62" t="s">
        <v>5233</v>
      </c>
      <c r="B589" s="685" t="s">
        <v>1190</v>
      </c>
      <c r="C589" s="85" t="s">
        <v>5193</v>
      </c>
      <c r="D589" s="716" t="s">
        <v>5194</v>
      </c>
      <c r="E589" s="727" t="s">
        <v>345</v>
      </c>
      <c r="F589" s="717">
        <v>6</v>
      </c>
      <c r="G589" s="717">
        <v>3120</v>
      </c>
      <c r="H589" s="689">
        <f t="shared" si="18"/>
        <v>18720</v>
      </c>
      <c r="I589" s="52"/>
      <c r="J589" s="52" t="s">
        <v>1306</v>
      </c>
      <c r="K589" s="187"/>
    </row>
    <row r="590" s="138" customFormat="1" customHeight="1" outlineLevel="3" spans="1:11">
      <c r="A590" s="62" t="s">
        <v>5233</v>
      </c>
      <c r="B590" s="685" t="s">
        <v>1190</v>
      </c>
      <c r="C590" s="85" t="s">
        <v>5195</v>
      </c>
      <c r="D590" s="716" t="s">
        <v>5196</v>
      </c>
      <c r="E590" s="727" t="s">
        <v>345</v>
      </c>
      <c r="F590" s="717">
        <v>6</v>
      </c>
      <c r="G590" s="717">
        <v>1248</v>
      </c>
      <c r="H590" s="689">
        <f t="shared" si="18"/>
        <v>7488</v>
      </c>
      <c r="I590" s="52"/>
      <c r="J590" s="52" t="s">
        <v>1306</v>
      </c>
      <c r="K590" s="187"/>
    </row>
    <row r="591" s="138" customFormat="1" customHeight="1" outlineLevel="3" spans="1:11">
      <c r="A591" s="62" t="s">
        <v>5233</v>
      </c>
      <c r="B591" s="685" t="s">
        <v>1190</v>
      </c>
      <c r="C591" s="85" t="s">
        <v>5197</v>
      </c>
      <c r="D591" s="716" t="s">
        <v>5198</v>
      </c>
      <c r="E591" s="727" t="s">
        <v>186</v>
      </c>
      <c r="F591" s="717">
        <v>1</v>
      </c>
      <c r="G591" s="717">
        <v>15600</v>
      </c>
      <c r="H591" s="689">
        <f t="shared" si="18"/>
        <v>15600</v>
      </c>
      <c r="I591" s="52"/>
      <c r="J591" s="52" t="s">
        <v>1306</v>
      </c>
      <c r="K591" s="187"/>
    </row>
    <row r="592" s="138" customFormat="1" customHeight="1" outlineLevel="3" spans="1:11">
      <c r="A592" s="62" t="s">
        <v>5233</v>
      </c>
      <c r="B592" s="685" t="s">
        <v>1190</v>
      </c>
      <c r="C592" s="85" t="s">
        <v>5199</v>
      </c>
      <c r="D592" s="716" t="s">
        <v>5200</v>
      </c>
      <c r="E592" s="727" t="s">
        <v>345</v>
      </c>
      <c r="F592" s="717">
        <v>1</v>
      </c>
      <c r="G592" s="717">
        <v>18096</v>
      </c>
      <c r="H592" s="689">
        <f t="shared" si="18"/>
        <v>18096</v>
      </c>
      <c r="I592" s="52"/>
      <c r="J592" s="52" t="s">
        <v>1306</v>
      </c>
      <c r="K592" s="187"/>
    </row>
    <row r="593" s="138" customFormat="1" customHeight="1" outlineLevel="3" spans="1:11">
      <c r="A593" s="62" t="s">
        <v>5233</v>
      </c>
      <c r="B593" s="685" t="s">
        <v>1190</v>
      </c>
      <c r="C593" s="85" t="s">
        <v>5201</v>
      </c>
      <c r="D593" s="716" t="s">
        <v>5202</v>
      </c>
      <c r="E593" s="727" t="s">
        <v>345</v>
      </c>
      <c r="F593" s="717">
        <v>1</v>
      </c>
      <c r="G593" s="717">
        <v>5928</v>
      </c>
      <c r="H593" s="689">
        <f t="shared" si="18"/>
        <v>5928</v>
      </c>
      <c r="I593" s="52"/>
      <c r="J593" s="52" t="s">
        <v>1306</v>
      </c>
      <c r="K593" s="187"/>
    </row>
    <row r="594" s="138" customFormat="1" customHeight="1" outlineLevel="3" spans="1:11">
      <c r="A594" s="62" t="s">
        <v>5233</v>
      </c>
      <c r="B594" s="685" t="s">
        <v>1190</v>
      </c>
      <c r="C594" s="85" t="s">
        <v>5203</v>
      </c>
      <c r="D594" s="716" t="s">
        <v>5204</v>
      </c>
      <c r="E594" s="727" t="s">
        <v>345</v>
      </c>
      <c r="F594" s="717">
        <v>1</v>
      </c>
      <c r="G594" s="717">
        <v>1248</v>
      </c>
      <c r="H594" s="689">
        <f t="shared" si="18"/>
        <v>1248</v>
      </c>
      <c r="I594" s="52"/>
      <c r="J594" s="52" t="s">
        <v>1306</v>
      </c>
      <c r="K594" s="187"/>
    </row>
    <row r="595" s="138" customFormat="1" customHeight="1" outlineLevel="3" spans="1:11">
      <c r="A595" s="62" t="s">
        <v>5233</v>
      </c>
      <c r="B595" s="685" t="s">
        <v>1190</v>
      </c>
      <c r="C595" s="85" t="s">
        <v>5205</v>
      </c>
      <c r="D595" s="716" t="s">
        <v>5206</v>
      </c>
      <c r="E595" s="727" t="s">
        <v>345</v>
      </c>
      <c r="F595" s="717">
        <v>1</v>
      </c>
      <c r="G595" s="717">
        <v>5928</v>
      </c>
      <c r="H595" s="689">
        <f t="shared" si="18"/>
        <v>5928</v>
      </c>
      <c r="I595" s="52"/>
      <c r="J595" s="52" t="s">
        <v>1306</v>
      </c>
      <c r="K595" s="187"/>
    </row>
    <row r="596" s="138" customFormat="1" customHeight="1" outlineLevel="3" spans="1:11">
      <c r="A596" s="62" t="s">
        <v>5233</v>
      </c>
      <c r="B596" s="685" t="s">
        <v>1190</v>
      </c>
      <c r="C596" s="85" t="s">
        <v>5207</v>
      </c>
      <c r="D596" s="716" t="s">
        <v>5208</v>
      </c>
      <c r="E596" s="727" t="s">
        <v>345</v>
      </c>
      <c r="F596" s="717">
        <v>1</v>
      </c>
      <c r="G596" s="717">
        <v>2808</v>
      </c>
      <c r="H596" s="689">
        <f t="shared" si="18"/>
        <v>2808</v>
      </c>
      <c r="I596" s="52"/>
      <c r="J596" s="52" t="s">
        <v>1306</v>
      </c>
      <c r="K596" s="187"/>
    </row>
    <row r="597" s="138" customFormat="1" customHeight="1" outlineLevel="3" spans="1:11">
      <c r="A597" s="62" t="s">
        <v>5233</v>
      </c>
      <c r="B597" s="719" t="s">
        <v>5223</v>
      </c>
      <c r="C597" s="52" t="s">
        <v>5224</v>
      </c>
      <c r="D597" s="78" t="s">
        <v>5212</v>
      </c>
      <c r="E597" s="728" t="s">
        <v>5225</v>
      </c>
      <c r="F597" s="728">
        <v>1</v>
      </c>
      <c r="G597" s="78">
        <v>5000</v>
      </c>
      <c r="H597" s="689">
        <f t="shared" si="18"/>
        <v>5000</v>
      </c>
      <c r="I597" s="52"/>
      <c r="J597" s="52"/>
      <c r="K597" s="187"/>
    </row>
    <row r="598" s="138" customFormat="1" customHeight="1" outlineLevel="3" spans="1:11">
      <c r="A598" s="62" t="s">
        <v>5233</v>
      </c>
      <c r="B598" s="685" t="s">
        <v>1192</v>
      </c>
      <c r="C598" s="65" t="s">
        <v>5209</v>
      </c>
      <c r="D598" s="78" t="s">
        <v>5212</v>
      </c>
      <c r="E598" s="74" t="s">
        <v>345</v>
      </c>
      <c r="F598" s="172">
        <v>2</v>
      </c>
      <c r="G598" s="172">
        <v>16000</v>
      </c>
      <c r="H598" s="689">
        <f t="shared" si="18"/>
        <v>32000</v>
      </c>
      <c r="I598" s="52"/>
      <c r="J598" s="62"/>
      <c r="K598" s="690" t="s">
        <v>1157</v>
      </c>
    </row>
    <row r="599" s="138" customFormat="1" customHeight="1" outlineLevel="3" spans="1:11">
      <c r="A599" s="62" t="s">
        <v>5234</v>
      </c>
      <c r="B599" s="685" t="s">
        <v>1190</v>
      </c>
      <c r="C599" s="85" t="s">
        <v>5116</v>
      </c>
      <c r="D599" s="716" t="s">
        <v>5117</v>
      </c>
      <c r="E599" s="85" t="s">
        <v>345</v>
      </c>
      <c r="F599" s="717">
        <v>1</v>
      </c>
      <c r="G599" s="717">
        <v>28000</v>
      </c>
      <c r="H599" s="689">
        <f t="shared" si="18"/>
        <v>28000</v>
      </c>
      <c r="I599" s="52"/>
      <c r="J599" s="52" t="s">
        <v>2204</v>
      </c>
      <c r="K599" s="187"/>
    </row>
    <row r="600" s="138" customFormat="1" customHeight="1" outlineLevel="3" spans="1:11">
      <c r="A600" s="62" t="s">
        <v>5234</v>
      </c>
      <c r="B600" s="685" t="s">
        <v>1190</v>
      </c>
      <c r="C600" s="85" t="s">
        <v>5128</v>
      </c>
      <c r="D600" s="716" t="s">
        <v>5129</v>
      </c>
      <c r="E600" s="85" t="s">
        <v>345</v>
      </c>
      <c r="F600" s="717">
        <v>1</v>
      </c>
      <c r="G600" s="717">
        <v>49999</v>
      </c>
      <c r="H600" s="689">
        <f t="shared" si="18"/>
        <v>49999</v>
      </c>
      <c r="I600" s="52"/>
      <c r="J600" s="52" t="s">
        <v>2204</v>
      </c>
      <c r="K600" s="187"/>
    </row>
    <row r="601" s="138" customFormat="1" customHeight="1" outlineLevel="3" spans="1:11">
      <c r="A601" s="62" t="s">
        <v>5234</v>
      </c>
      <c r="B601" s="685" t="s">
        <v>1190</v>
      </c>
      <c r="C601" s="85" t="s">
        <v>2886</v>
      </c>
      <c r="D601" s="716" t="s">
        <v>5130</v>
      </c>
      <c r="E601" s="85" t="s">
        <v>345</v>
      </c>
      <c r="F601" s="717">
        <v>1</v>
      </c>
      <c r="G601" s="717">
        <v>19999</v>
      </c>
      <c r="H601" s="689">
        <f t="shared" si="18"/>
        <v>19999</v>
      </c>
      <c r="I601" s="52"/>
      <c r="J601" s="52" t="s">
        <v>2204</v>
      </c>
      <c r="K601" s="187"/>
    </row>
    <row r="602" s="138" customFormat="1" customHeight="1" outlineLevel="3" spans="1:11">
      <c r="A602" s="62" t="s">
        <v>5234</v>
      </c>
      <c r="B602" s="685" t="s">
        <v>1190</v>
      </c>
      <c r="C602" s="85" t="s">
        <v>5131</v>
      </c>
      <c r="D602" s="716" t="s">
        <v>5132</v>
      </c>
      <c r="E602" s="85" t="s">
        <v>345</v>
      </c>
      <c r="F602" s="717">
        <v>1</v>
      </c>
      <c r="G602" s="717">
        <v>2290</v>
      </c>
      <c r="H602" s="689">
        <f t="shared" si="18"/>
        <v>2290</v>
      </c>
      <c r="I602" s="52"/>
      <c r="J602" s="52" t="s">
        <v>2204</v>
      </c>
      <c r="K602" s="187"/>
    </row>
    <row r="603" s="138" customFormat="1" customHeight="1" outlineLevel="3" spans="1:11">
      <c r="A603" s="62" t="s">
        <v>5234</v>
      </c>
      <c r="B603" s="685" t="s">
        <v>1190</v>
      </c>
      <c r="C603" s="716" t="s">
        <v>5133</v>
      </c>
      <c r="D603" s="85" t="s">
        <v>5134</v>
      </c>
      <c r="E603" s="85" t="s">
        <v>345</v>
      </c>
      <c r="F603" s="717">
        <v>1</v>
      </c>
      <c r="G603" s="717">
        <v>7999</v>
      </c>
      <c r="H603" s="689">
        <f t="shared" si="18"/>
        <v>7999</v>
      </c>
      <c r="I603" s="52"/>
      <c r="J603" s="52" t="s">
        <v>2204</v>
      </c>
      <c r="K603" s="187"/>
    </row>
    <row r="604" s="138" customFormat="1" customHeight="1" outlineLevel="3" spans="1:11">
      <c r="A604" s="62" t="s">
        <v>5234</v>
      </c>
      <c r="B604" s="685" t="s">
        <v>1190</v>
      </c>
      <c r="C604" s="85" t="s">
        <v>5028</v>
      </c>
      <c r="D604" s="716" t="s">
        <v>5029</v>
      </c>
      <c r="E604" s="85" t="s">
        <v>345</v>
      </c>
      <c r="F604" s="717">
        <v>2</v>
      </c>
      <c r="G604" s="717">
        <v>260</v>
      </c>
      <c r="H604" s="689">
        <f t="shared" si="18"/>
        <v>520</v>
      </c>
      <c r="I604" s="52"/>
      <c r="J604" s="52" t="s">
        <v>2204</v>
      </c>
      <c r="K604" s="187"/>
    </row>
    <row r="605" s="138" customFormat="1" customHeight="1" outlineLevel="3" spans="1:11">
      <c r="A605" s="62" t="s">
        <v>5234</v>
      </c>
      <c r="B605" s="685" t="s">
        <v>1190</v>
      </c>
      <c r="C605" s="85" t="s">
        <v>5118</v>
      </c>
      <c r="D605" s="85" t="s">
        <v>5119</v>
      </c>
      <c r="E605" s="85" t="s">
        <v>345</v>
      </c>
      <c r="F605" s="717">
        <v>1</v>
      </c>
      <c r="G605" s="717">
        <v>799</v>
      </c>
      <c r="H605" s="689">
        <f t="shared" si="18"/>
        <v>799</v>
      </c>
      <c r="I605" s="52"/>
      <c r="J605" s="52" t="s">
        <v>2204</v>
      </c>
      <c r="K605" s="187"/>
    </row>
    <row r="606" s="138" customFormat="1" customHeight="1" outlineLevel="3" spans="1:11">
      <c r="A606" s="62" t="s">
        <v>5234</v>
      </c>
      <c r="B606" s="685" t="s">
        <v>1190</v>
      </c>
      <c r="C606" s="85" t="s">
        <v>5120</v>
      </c>
      <c r="D606" s="85" t="s">
        <v>5121</v>
      </c>
      <c r="E606" s="85" t="s">
        <v>345</v>
      </c>
      <c r="F606" s="717">
        <v>1</v>
      </c>
      <c r="G606" s="717">
        <v>499</v>
      </c>
      <c r="H606" s="689">
        <f t="shared" si="18"/>
        <v>499</v>
      </c>
      <c r="I606" s="52"/>
      <c r="J606" s="52" t="s">
        <v>2204</v>
      </c>
      <c r="K606" s="187"/>
    </row>
    <row r="607" s="138" customFormat="1" customHeight="1" outlineLevel="3" spans="1:11">
      <c r="A607" s="62" t="s">
        <v>5234</v>
      </c>
      <c r="B607" s="685" t="s">
        <v>1190</v>
      </c>
      <c r="C607" s="85" t="s">
        <v>5191</v>
      </c>
      <c r="D607" s="716" t="s">
        <v>5192</v>
      </c>
      <c r="E607" s="727" t="s">
        <v>345</v>
      </c>
      <c r="F607" s="717">
        <v>6</v>
      </c>
      <c r="G607" s="717">
        <v>7020</v>
      </c>
      <c r="H607" s="689">
        <f t="shared" si="18"/>
        <v>42120</v>
      </c>
      <c r="I607" s="52"/>
      <c r="J607" s="52" t="s">
        <v>2204</v>
      </c>
      <c r="K607" s="187"/>
    </row>
    <row r="608" s="138" customFormat="1" customHeight="1" outlineLevel="3" spans="1:11">
      <c r="A608" s="62" t="s">
        <v>5234</v>
      </c>
      <c r="B608" s="685" t="s">
        <v>1190</v>
      </c>
      <c r="C608" s="85" t="s">
        <v>5193</v>
      </c>
      <c r="D608" s="716" t="s">
        <v>5194</v>
      </c>
      <c r="E608" s="727" t="s">
        <v>345</v>
      </c>
      <c r="F608" s="717">
        <v>6</v>
      </c>
      <c r="G608" s="717">
        <v>3120</v>
      </c>
      <c r="H608" s="689">
        <f t="shared" si="18"/>
        <v>18720</v>
      </c>
      <c r="I608" s="52"/>
      <c r="J608" s="52" t="s">
        <v>2204</v>
      </c>
      <c r="K608" s="187"/>
    </row>
    <row r="609" s="138" customFormat="1" customHeight="1" outlineLevel="3" spans="1:11">
      <c r="A609" s="62" t="s">
        <v>5234</v>
      </c>
      <c r="B609" s="685" t="s">
        <v>1190</v>
      </c>
      <c r="C609" s="85" t="s">
        <v>5195</v>
      </c>
      <c r="D609" s="716" t="s">
        <v>5196</v>
      </c>
      <c r="E609" s="727" t="s">
        <v>345</v>
      </c>
      <c r="F609" s="717">
        <v>6</v>
      </c>
      <c r="G609" s="717">
        <v>1248</v>
      </c>
      <c r="H609" s="689">
        <f t="shared" si="18"/>
        <v>7488</v>
      </c>
      <c r="I609" s="52"/>
      <c r="J609" s="52" t="s">
        <v>2204</v>
      </c>
      <c r="K609" s="187"/>
    </row>
    <row r="610" s="138" customFormat="1" customHeight="1" outlineLevel="3" spans="1:11">
      <c r="A610" s="62" t="s">
        <v>5234</v>
      </c>
      <c r="B610" s="685" t="s">
        <v>1190</v>
      </c>
      <c r="C610" s="85" t="s">
        <v>5197</v>
      </c>
      <c r="D610" s="716" t="s">
        <v>5198</v>
      </c>
      <c r="E610" s="727" t="s">
        <v>186</v>
      </c>
      <c r="F610" s="717">
        <v>1</v>
      </c>
      <c r="G610" s="717">
        <v>15600</v>
      </c>
      <c r="H610" s="689">
        <f t="shared" si="18"/>
        <v>15600</v>
      </c>
      <c r="I610" s="52"/>
      <c r="J610" s="52" t="s">
        <v>2204</v>
      </c>
      <c r="K610" s="187"/>
    </row>
    <row r="611" s="138" customFormat="1" customHeight="1" outlineLevel="3" spans="1:11">
      <c r="A611" s="62" t="s">
        <v>5234</v>
      </c>
      <c r="B611" s="685" t="s">
        <v>1190</v>
      </c>
      <c r="C611" s="85" t="s">
        <v>5199</v>
      </c>
      <c r="D611" s="716" t="s">
        <v>5200</v>
      </c>
      <c r="E611" s="727" t="s">
        <v>345</v>
      </c>
      <c r="F611" s="717">
        <v>1</v>
      </c>
      <c r="G611" s="717">
        <v>18096</v>
      </c>
      <c r="H611" s="689">
        <f t="shared" si="18"/>
        <v>18096</v>
      </c>
      <c r="I611" s="52"/>
      <c r="J611" s="52" t="s">
        <v>2204</v>
      </c>
      <c r="K611" s="187"/>
    </row>
    <row r="612" s="138" customFormat="1" customHeight="1" outlineLevel="3" spans="1:11">
      <c r="A612" s="62" t="s">
        <v>5234</v>
      </c>
      <c r="B612" s="685" t="s">
        <v>1190</v>
      </c>
      <c r="C612" s="85" t="s">
        <v>5201</v>
      </c>
      <c r="D612" s="716" t="s">
        <v>5202</v>
      </c>
      <c r="E612" s="727" t="s">
        <v>345</v>
      </c>
      <c r="F612" s="717">
        <v>1</v>
      </c>
      <c r="G612" s="717">
        <v>5928</v>
      </c>
      <c r="H612" s="689">
        <f t="shared" si="18"/>
        <v>5928</v>
      </c>
      <c r="I612" s="52"/>
      <c r="J612" s="52" t="s">
        <v>2204</v>
      </c>
      <c r="K612" s="187"/>
    </row>
    <row r="613" s="138" customFormat="1" customHeight="1" outlineLevel="3" spans="1:11">
      <c r="A613" s="62" t="s">
        <v>5234</v>
      </c>
      <c r="B613" s="685" t="s">
        <v>1190</v>
      </c>
      <c r="C613" s="85" t="s">
        <v>5203</v>
      </c>
      <c r="D613" s="716" t="s">
        <v>5204</v>
      </c>
      <c r="E613" s="727" t="s">
        <v>345</v>
      </c>
      <c r="F613" s="717">
        <v>1</v>
      </c>
      <c r="G613" s="717">
        <v>1248</v>
      </c>
      <c r="H613" s="689">
        <f t="shared" si="18"/>
        <v>1248</v>
      </c>
      <c r="I613" s="52"/>
      <c r="J613" s="52" t="s">
        <v>2204</v>
      </c>
      <c r="K613" s="187"/>
    </row>
    <row r="614" s="138" customFormat="1" customHeight="1" outlineLevel="3" spans="1:11">
      <c r="A614" s="62" t="s">
        <v>5234</v>
      </c>
      <c r="B614" s="685" t="s">
        <v>1190</v>
      </c>
      <c r="C614" s="85" t="s">
        <v>5205</v>
      </c>
      <c r="D614" s="716" t="s">
        <v>5206</v>
      </c>
      <c r="E614" s="727" t="s">
        <v>345</v>
      </c>
      <c r="F614" s="717">
        <v>1</v>
      </c>
      <c r="G614" s="717">
        <v>5928</v>
      </c>
      <c r="H614" s="689">
        <f t="shared" si="18"/>
        <v>5928</v>
      </c>
      <c r="I614" s="52"/>
      <c r="J614" s="52" t="s">
        <v>2204</v>
      </c>
      <c r="K614" s="187"/>
    </row>
    <row r="615" s="138" customFormat="1" customHeight="1" outlineLevel="3" spans="1:11">
      <c r="A615" s="62" t="s">
        <v>5234</v>
      </c>
      <c r="B615" s="685" t="s">
        <v>1190</v>
      </c>
      <c r="C615" s="85" t="s">
        <v>5207</v>
      </c>
      <c r="D615" s="716" t="s">
        <v>5208</v>
      </c>
      <c r="E615" s="727" t="s">
        <v>345</v>
      </c>
      <c r="F615" s="717">
        <v>1</v>
      </c>
      <c r="G615" s="717">
        <v>2808</v>
      </c>
      <c r="H615" s="689">
        <f t="shared" si="18"/>
        <v>2808</v>
      </c>
      <c r="I615" s="52"/>
      <c r="J615" s="52" t="s">
        <v>2204</v>
      </c>
      <c r="K615" s="187"/>
    </row>
    <row r="616" s="138" customFormat="1" customHeight="1" outlineLevel="3" spans="1:11">
      <c r="A616" s="62" t="s">
        <v>5234</v>
      </c>
      <c r="B616" s="719" t="s">
        <v>5223</v>
      </c>
      <c r="C616" s="52" t="s">
        <v>5224</v>
      </c>
      <c r="D616" s="78" t="s">
        <v>5212</v>
      </c>
      <c r="E616" s="728" t="s">
        <v>5225</v>
      </c>
      <c r="F616" s="728">
        <v>1</v>
      </c>
      <c r="G616" s="78">
        <v>5000</v>
      </c>
      <c r="H616" s="689">
        <f t="shared" si="18"/>
        <v>5000</v>
      </c>
      <c r="I616" s="52"/>
      <c r="J616" s="52"/>
      <c r="K616" s="187"/>
    </row>
    <row r="617" customHeight="1" outlineLevel="3" spans="1:11">
      <c r="A617" s="62" t="s">
        <v>5234</v>
      </c>
      <c r="B617" s="685" t="s">
        <v>1192</v>
      </c>
      <c r="C617" s="65" t="s">
        <v>5209</v>
      </c>
      <c r="D617" s="78" t="s">
        <v>5212</v>
      </c>
      <c r="E617" s="74" t="s">
        <v>345</v>
      </c>
      <c r="F617" s="172">
        <v>2</v>
      </c>
      <c r="G617" s="172">
        <v>16000</v>
      </c>
      <c r="H617" s="689">
        <f t="shared" si="18"/>
        <v>32000</v>
      </c>
      <c r="I617" s="52"/>
      <c r="J617" s="62"/>
      <c r="K617" s="690" t="s">
        <v>1157</v>
      </c>
    </row>
    <row r="618" customHeight="1" outlineLevel="1" spans="1:11">
      <c r="A618" s="62" t="s">
        <v>5235</v>
      </c>
      <c r="B618" s="445" t="s">
        <v>5235</v>
      </c>
      <c r="C618" s="445" t="s">
        <v>5235</v>
      </c>
      <c r="D618" s="446"/>
      <c r="E618" s="33"/>
      <c r="F618" s="605"/>
      <c r="G618" s="605"/>
      <c r="H618" s="689"/>
      <c r="I618" s="446"/>
      <c r="J618" s="62"/>
      <c r="K618" s="226"/>
    </row>
    <row r="619" s="138" customFormat="1" customHeight="1" outlineLevel="3" spans="1:11">
      <c r="A619" s="62" t="s">
        <v>3181</v>
      </c>
      <c r="B619" s="685" t="s">
        <v>1190</v>
      </c>
      <c r="C619" s="85" t="s">
        <v>5116</v>
      </c>
      <c r="D619" s="716" t="s">
        <v>5117</v>
      </c>
      <c r="E619" s="85" t="s">
        <v>345</v>
      </c>
      <c r="F619" s="717">
        <v>1</v>
      </c>
      <c r="G619" s="717">
        <v>28000</v>
      </c>
      <c r="H619" s="689">
        <f t="shared" ref="H619:H656" si="19" xml:space="preserve">F619*G619</f>
        <v>28000</v>
      </c>
      <c r="I619" s="52"/>
      <c r="J619" s="52" t="s">
        <v>1328</v>
      </c>
      <c r="K619" s="187"/>
    </row>
    <row r="620" s="138" customFormat="1" customHeight="1" outlineLevel="3" spans="1:11">
      <c r="A620" s="62" t="s">
        <v>3181</v>
      </c>
      <c r="B620" s="685" t="s">
        <v>1190</v>
      </c>
      <c r="C620" s="85" t="s">
        <v>5128</v>
      </c>
      <c r="D620" s="716" t="s">
        <v>5129</v>
      </c>
      <c r="E620" s="85" t="s">
        <v>345</v>
      </c>
      <c r="F620" s="717">
        <v>1</v>
      </c>
      <c r="G620" s="717">
        <v>49999</v>
      </c>
      <c r="H620" s="689">
        <f t="shared" si="19"/>
        <v>49999</v>
      </c>
      <c r="I620" s="52"/>
      <c r="J620" s="52" t="s">
        <v>1328</v>
      </c>
      <c r="K620" s="187"/>
    </row>
    <row r="621" s="138" customFormat="1" customHeight="1" outlineLevel="3" spans="1:11">
      <c r="A621" s="62" t="s">
        <v>3181</v>
      </c>
      <c r="B621" s="685" t="s">
        <v>1190</v>
      </c>
      <c r="C621" s="85" t="s">
        <v>2886</v>
      </c>
      <c r="D621" s="716" t="s">
        <v>5130</v>
      </c>
      <c r="E621" s="85" t="s">
        <v>345</v>
      </c>
      <c r="F621" s="717">
        <v>1</v>
      </c>
      <c r="G621" s="717">
        <v>19999</v>
      </c>
      <c r="H621" s="689">
        <f t="shared" si="19"/>
        <v>19999</v>
      </c>
      <c r="I621" s="52"/>
      <c r="J621" s="52" t="s">
        <v>1328</v>
      </c>
      <c r="K621" s="187"/>
    </row>
    <row r="622" s="138" customFormat="1" customHeight="1" outlineLevel="3" spans="1:11">
      <c r="A622" s="62" t="s">
        <v>3181</v>
      </c>
      <c r="B622" s="685" t="s">
        <v>1190</v>
      </c>
      <c r="C622" s="85" t="s">
        <v>5131</v>
      </c>
      <c r="D622" s="716" t="s">
        <v>5132</v>
      </c>
      <c r="E622" s="85" t="s">
        <v>345</v>
      </c>
      <c r="F622" s="717">
        <v>1</v>
      </c>
      <c r="G622" s="717">
        <v>2290</v>
      </c>
      <c r="H622" s="689">
        <f t="shared" si="19"/>
        <v>2290</v>
      </c>
      <c r="I622" s="52"/>
      <c r="J622" s="52" t="s">
        <v>1328</v>
      </c>
      <c r="K622" s="187"/>
    </row>
    <row r="623" s="138" customFormat="1" customHeight="1" outlineLevel="3" spans="1:11">
      <c r="A623" s="62" t="s">
        <v>3181</v>
      </c>
      <c r="B623" s="685" t="s">
        <v>1190</v>
      </c>
      <c r="C623" s="716" t="s">
        <v>5133</v>
      </c>
      <c r="D623" s="85" t="s">
        <v>5134</v>
      </c>
      <c r="E623" s="85" t="s">
        <v>345</v>
      </c>
      <c r="F623" s="717">
        <v>1</v>
      </c>
      <c r="G623" s="717">
        <v>7999</v>
      </c>
      <c r="H623" s="689">
        <f t="shared" si="19"/>
        <v>7999</v>
      </c>
      <c r="I623" s="52"/>
      <c r="J623" s="52" t="s">
        <v>1328</v>
      </c>
      <c r="K623" s="187"/>
    </row>
    <row r="624" s="138" customFormat="1" customHeight="1" outlineLevel="3" spans="1:11">
      <c r="A624" s="62" t="s">
        <v>3181</v>
      </c>
      <c r="B624" s="685" t="s">
        <v>1190</v>
      </c>
      <c r="C624" s="85" t="s">
        <v>5028</v>
      </c>
      <c r="D624" s="716" t="s">
        <v>5029</v>
      </c>
      <c r="E624" s="85" t="s">
        <v>345</v>
      </c>
      <c r="F624" s="717">
        <v>2</v>
      </c>
      <c r="G624" s="717">
        <v>260</v>
      </c>
      <c r="H624" s="689">
        <f t="shared" si="19"/>
        <v>520</v>
      </c>
      <c r="I624" s="52"/>
      <c r="J624" s="52" t="s">
        <v>1328</v>
      </c>
      <c r="K624" s="187"/>
    </row>
    <row r="625" s="138" customFormat="1" customHeight="1" outlineLevel="3" spans="1:11">
      <c r="A625" s="62" t="s">
        <v>3181</v>
      </c>
      <c r="B625" s="685" t="s">
        <v>1190</v>
      </c>
      <c r="C625" s="85" t="s">
        <v>5118</v>
      </c>
      <c r="D625" s="85" t="s">
        <v>5119</v>
      </c>
      <c r="E625" s="85" t="s">
        <v>345</v>
      </c>
      <c r="F625" s="717">
        <v>1</v>
      </c>
      <c r="G625" s="717">
        <v>799</v>
      </c>
      <c r="H625" s="689">
        <f t="shared" si="19"/>
        <v>799</v>
      </c>
      <c r="I625" s="52"/>
      <c r="J625" s="52" t="s">
        <v>1328</v>
      </c>
      <c r="K625" s="187"/>
    </row>
    <row r="626" s="138" customFormat="1" customHeight="1" outlineLevel="3" spans="1:11">
      <c r="A626" s="62" t="s">
        <v>3181</v>
      </c>
      <c r="B626" s="685" t="s">
        <v>1190</v>
      </c>
      <c r="C626" s="85" t="s">
        <v>5120</v>
      </c>
      <c r="D626" s="85" t="s">
        <v>5121</v>
      </c>
      <c r="E626" s="85" t="s">
        <v>345</v>
      </c>
      <c r="F626" s="717">
        <v>1</v>
      </c>
      <c r="G626" s="717">
        <v>499</v>
      </c>
      <c r="H626" s="689">
        <f t="shared" si="19"/>
        <v>499</v>
      </c>
      <c r="I626" s="52"/>
      <c r="J626" s="52" t="s">
        <v>1328</v>
      </c>
      <c r="K626" s="187"/>
    </row>
    <row r="627" s="138" customFormat="1" customHeight="1" outlineLevel="3" spans="1:11">
      <c r="A627" s="62" t="s">
        <v>3181</v>
      </c>
      <c r="B627" s="685" t="s">
        <v>1190</v>
      </c>
      <c r="C627" s="85" t="s">
        <v>5191</v>
      </c>
      <c r="D627" s="716" t="s">
        <v>5192</v>
      </c>
      <c r="E627" s="727" t="s">
        <v>345</v>
      </c>
      <c r="F627" s="717">
        <v>6</v>
      </c>
      <c r="G627" s="717">
        <v>7020</v>
      </c>
      <c r="H627" s="689">
        <f t="shared" si="19"/>
        <v>42120</v>
      </c>
      <c r="I627" s="52"/>
      <c r="J627" s="52" t="s">
        <v>1328</v>
      </c>
      <c r="K627" s="187"/>
    </row>
    <row r="628" s="138" customFormat="1" customHeight="1" outlineLevel="3" spans="1:11">
      <c r="A628" s="62" t="s">
        <v>3181</v>
      </c>
      <c r="B628" s="685" t="s">
        <v>1190</v>
      </c>
      <c r="C628" s="85" t="s">
        <v>5193</v>
      </c>
      <c r="D628" s="716" t="s">
        <v>5194</v>
      </c>
      <c r="E628" s="727" t="s">
        <v>345</v>
      </c>
      <c r="F628" s="717">
        <v>6</v>
      </c>
      <c r="G628" s="717">
        <v>3120</v>
      </c>
      <c r="H628" s="689">
        <f t="shared" si="19"/>
        <v>18720</v>
      </c>
      <c r="I628" s="52"/>
      <c r="J628" s="52" t="s">
        <v>1328</v>
      </c>
      <c r="K628" s="187"/>
    </row>
    <row r="629" s="138" customFormat="1" customHeight="1" outlineLevel="3" spans="1:11">
      <c r="A629" s="62" t="s">
        <v>3181</v>
      </c>
      <c r="B629" s="685" t="s">
        <v>1190</v>
      </c>
      <c r="C629" s="85" t="s">
        <v>5195</v>
      </c>
      <c r="D629" s="716" t="s">
        <v>5196</v>
      </c>
      <c r="E629" s="727" t="s">
        <v>345</v>
      </c>
      <c r="F629" s="717">
        <v>6</v>
      </c>
      <c r="G629" s="717">
        <v>1248</v>
      </c>
      <c r="H629" s="689">
        <f t="shared" si="19"/>
        <v>7488</v>
      </c>
      <c r="I629" s="52"/>
      <c r="J629" s="52" t="s">
        <v>1328</v>
      </c>
      <c r="K629" s="187"/>
    </row>
    <row r="630" s="138" customFormat="1" customHeight="1" outlineLevel="3" spans="1:11">
      <c r="A630" s="62" t="s">
        <v>3181</v>
      </c>
      <c r="B630" s="685" t="s">
        <v>1190</v>
      </c>
      <c r="C630" s="85" t="s">
        <v>5197</v>
      </c>
      <c r="D630" s="716" t="s">
        <v>5198</v>
      </c>
      <c r="E630" s="727" t="s">
        <v>186</v>
      </c>
      <c r="F630" s="717">
        <v>1</v>
      </c>
      <c r="G630" s="717">
        <v>15600</v>
      </c>
      <c r="H630" s="689">
        <f t="shared" si="19"/>
        <v>15600</v>
      </c>
      <c r="I630" s="52"/>
      <c r="J630" s="52" t="s">
        <v>1328</v>
      </c>
      <c r="K630" s="187"/>
    </row>
    <row r="631" s="138" customFormat="1" customHeight="1" outlineLevel="3" spans="1:11">
      <c r="A631" s="62" t="s">
        <v>3181</v>
      </c>
      <c r="B631" s="685" t="s">
        <v>1190</v>
      </c>
      <c r="C631" s="85" t="s">
        <v>5199</v>
      </c>
      <c r="D631" s="716" t="s">
        <v>5200</v>
      </c>
      <c r="E631" s="727" t="s">
        <v>345</v>
      </c>
      <c r="F631" s="717">
        <v>1</v>
      </c>
      <c r="G631" s="717">
        <v>18096</v>
      </c>
      <c r="H631" s="689">
        <f t="shared" si="19"/>
        <v>18096</v>
      </c>
      <c r="I631" s="52"/>
      <c r="J631" s="52" t="s">
        <v>1328</v>
      </c>
      <c r="K631" s="187"/>
    </row>
    <row r="632" s="138" customFormat="1" customHeight="1" outlineLevel="3" spans="1:11">
      <c r="A632" s="62" t="s">
        <v>3181</v>
      </c>
      <c r="B632" s="685" t="s">
        <v>1190</v>
      </c>
      <c r="C632" s="85" t="s">
        <v>5201</v>
      </c>
      <c r="D632" s="716" t="s">
        <v>5202</v>
      </c>
      <c r="E632" s="727" t="s">
        <v>345</v>
      </c>
      <c r="F632" s="717">
        <v>1</v>
      </c>
      <c r="G632" s="717">
        <v>5928</v>
      </c>
      <c r="H632" s="689">
        <f t="shared" si="19"/>
        <v>5928</v>
      </c>
      <c r="I632" s="52"/>
      <c r="J632" s="52" t="s">
        <v>1328</v>
      </c>
      <c r="K632" s="187"/>
    </row>
    <row r="633" s="138" customFormat="1" customHeight="1" outlineLevel="3" spans="1:11">
      <c r="A633" s="62" t="s">
        <v>3181</v>
      </c>
      <c r="B633" s="685" t="s">
        <v>1190</v>
      </c>
      <c r="C633" s="85" t="s">
        <v>5203</v>
      </c>
      <c r="D633" s="716" t="s">
        <v>5204</v>
      </c>
      <c r="E633" s="727" t="s">
        <v>345</v>
      </c>
      <c r="F633" s="717">
        <v>1</v>
      </c>
      <c r="G633" s="717">
        <v>1248</v>
      </c>
      <c r="H633" s="689">
        <f t="shared" si="19"/>
        <v>1248</v>
      </c>
      <c r="I633" s="52"/>
      <c r="J633" s="52" t="s">
        <v>1328</v>
      </c>
      <c r="K633" s="187"/>
    </row>
    <row r="634" s="138" customFormat="1" customHeight="1" outlineLevel="3" spans="1:11">
      <c r="A634" s="62" t="s">
        <v>3181</v>
      </c>
      <c r="B634" s="685" t="s">
        <v>1190</v>
      </c>
      <c r="C634" s="85" t="s">
        <v>5205</v>
      </c>
      <c r="D634" s="716" t="s">
        <v>5206</v>
      </c>
      <c r="E634" s="727" t="s">
        <v>345</v>
      </c>
      <c r="F634" s="717">
        <v>1</v>
      </c>
      <c r="G634" s="717">
        <v>5928</v>
      </c>
      <c r="H634" s="689">
        <f t="shared" si="19"/>
        <v>5928</v>
      </c>
      <c r="I634" s="52"/>
      <c r="J634" s="52" t="s">
        <v>1328</v>
      </c>
      <c r="K634" s="187"/>
    </row>
    <row r="635" s="138" customFormat="1" customHeight="1" outlineLevel="3" spans="1:11">
      <c r="A635" s="62" t="s">
        <v>3181</v>
      </c>
      <c r="B635" s="685" t="s">
        <v>1190</v>
      </c>
      <c r="C635" s="85" t="s">
        <v>5207</v>
      </c>
      <c r="D635" s="716" t="s">
        <v>5208</v>
      </c>
      <c r="E635" s="727" t="s">
        <v>345</v>
      </c>
      <c r="F635" s="717">
        <v>1</v>
      </c>
      <c r="G635" s="717">
        <v>2808</v>
      </c>
      <c r="H635" s="689">
        <f t="shared" si="19"/>
        <v>2808</v>
      </c>
      <c r="I635" s="52"/>
      <c r="J635" s="52" t="s">
        <v>1328</v>
      </c>
      <c r="K635" s="187"/>
    </row>
    <row r="636" s="138" customFormat="1" customHeight="1" outlineLevel="3" spans="1:11">
      <c r="A636" s="62" t="s">
        <v>3181</v>
      </c>
      <c r="B636" s="719" t="s">
        <v>5223</v>
      </c>
      <c r="C636" s="52" t="s">
        <v>5224</v>
      </c>
      <c r="D636" s="78" t="s">
        <v>5212</v>
      </c>
      <c r="E636" s="728" t="s">
        <v>5225</v>
      </c>
      <c r="F636" s="728">
        <v>1</v>
      </c>
      <c r="G636" s="78">
        <v>5000</v>
      </c>
      <c r="H636" s="689">
        <f t="shared" si="19"/>
        <v>5000</v>
      </c>
      <c r="I636" s="52"/>
      <c r="J636" s="52"/>
      <c r="K636" s="187"/>
    </row>
    <row r="637" s="138" customFormat="1" customHeight="1" outlineLevel="3" spans="1:11">
      <c r="A637" s="62" t="s">
        <v>3181</v>
      </c>
      <c r="B637" s="685" t="s">
        <v>1192</v>
      </c>
      <c r="C637" s="65" t="s">
        <v>5209</v>
      </c>
      <c r="D637" s="78" t="s">
        <v>5212</v>
      </c>
      <c r="E637" s="74" t="s">
        <v>345</v>
      </c>
      <c r="F637" s="172">
        <v>2</v>
      </c>
      <c r="G637" s="172">
        <v>16000</v>
      </c>
      <c r="H637" s="689">
        <f t="shared" si="19"/>
        <v>32000</v>
      </c>
      <c r="I637" s="52"/>
      <c r="J637" s="62"/>
      <c r="K637" s="690" t="s">
        <v>1157</v>
      </c>
    </row>
    <row r="638" s="138" customFormat="1" customHeight="1" outlineLevel="3" spans="1:11">
      <c r="A638" s="62" t="s">
        <v>5236</v>
      </c>
      <c r="B638" s="685" t="s">
        <v>1190</v>
      </c>
      <c r="C638" s="85" t="s">
        <v>5116</v>
      </c>
      <c r="D638" s="716" t="s">
        <v>5117</v>
      </c>
      <c r="E638" s="85" t="s">
        <v>345</v>
      </c>
      <c r="F638" s="717">
        <v>1</v>
      </c>
      <c r="G638" s="717">
        <v>28000</v>
      </c>
      <c r="H638" s="689">
        <f t="shared" si="19"/>
        <v>28000</v>
      </c>
      <c r="I638" s="52"/>
      <c r="J638" s="52" t="s">
        <v>2250</v>
      </c>
      <c r="K638" s="187"/>
    </row>
    <row r="639" s="138" customFormat="1" customHeight="1" outlineLevel="3" spans="1:11">
      <c r="A639" s="62" t="s">
        <v>5236</v>
      </c>
      <c r="B639" s="685" t="s">
        <v>1190</v>
      </c>
      <c r="C639" s="85" t="s">
        <v>5128</v>
      </c>
      <c r="D639" s="716" t="s">
        <v>5129</v>
      </c>
      <c r="E639" s="85" t="s">
        <v>345</v>
      </c>
      <c r="F639" s="717">
        <v>1</v>
      </c>
      <c r="G639" s="717">
        <v>49999</v>
      </c>
      <c r="H639" s="689">
        <f t="shared" si="19"/>
        <v>49999</v>
      </c>
      <c r="I639" s="52"/>
      <c r="J639" s="52" t="s">
        <v>2250</v>
      </c>
      <c r="K639" s="187"/>
    </row>
    <row r="640" s="138" customFormat="1" customHeight="1" outlineLevel="3" spans="1:11">
      <c r="A640" s="62" t="s">
        <v>5236</v>
      </c>
      <c r="B640" s="685" t="s">
        <v>1190</v>
      </c>
      <c r="C640" s="85" t="s">
        <v>2886</v>
      </c>
      <c r="D640" s="716" t="s">
        <v>5130</v>
      </c>
      <c r="E640" s="85" t="s">
        <v>345</v>
      </c>
      <c r="F640" s="717">
        <v>1</v>
      </c>
      <c r="G640" s="717">
        <v>19999</v>
      </c>
      <c r="H640" s="689">
        <f t="shared" si="19"/>
        <v>19999</v>
      </c>
      <c r="I640" s="52"/>
      <c r="J640" s="52" t="s">
        <v>2250</v>
      </c>
      <c r="K640" s="187"/>
    </row>
    <row r="641" s="138" customFormat="1" customHeight="1" outlineLevel="3" spans="1:11">
      <c r="A641" s="62" t="s">
        <v>5236</v>
      </c>
      <c r="B641" s="685" t="s">
        <v>1190</v>
      </c>
      <c r="C641" s="85" t="s">
        <v>5131</v>
      </c>
      <c r="D641" s="716" t="s">
        <v>5132</v>
      </c>
      <c r="E641" s="85" t="s">
        <v>345</v>
      </c>
      <c r="F641" s="717">
        <v>1</v>
      </c>
      <c r="G641" s="717">
        <v>2290</v>
      </c>
      <c r="H641" s="689">
        <f t="shared" si="19"/>
        <v>2290</v>
      </c>
      <c r="I641" s="52"/>
      <c r="J641" s="52" t="s">
        <v>2250</v>
      </c>
      <c r="K641" s="187"/>
    </row>
    <row r="642" s="138" customFormat="1" customHeight="1" outlineLevel="3" spans="1:11">
      <c r="A642" s="62" t="s">
        <v>5236</v>
      </c>
      <c r="B642" s="685" t="s">
        <v>1190</v>
      </c>
      <c r="C642" s="716" t="s">
        <v>5133</v>
      </c>
      <c r="D642" s="85" t="s">
        <v>5134</v>
      </c>
      <c r="E642" s="85" t="s">
        <v>345</v>
      </c>
      <c r="F642" s="717">
        <v>1</v>
      </c>
      <c r="G642" s="717">
        <v>7999</v>
      </c>
      <c r="H642" s="689">
        <f t="shared" si="19"/>
        <v>7999</v>
      </c>
      <c r="I642" s="52"/>
      <c r="J642" s="52" t="s">
        <v>2250</v>
      </c>
      <c r="K642" s="187"/>
    </row>
    <row r="643" s="138" customFormat="1" customHeight="1" outlineLevel="3" spans="1:11">
      <c r="A643" s="62" t="s">
        <v>5236</v>
      </c>
      <c r="B643" s="685" t="s">
        <v>1190</v>
      </c>
      <c r="C643" s="85" t="s">
        <v>5028</v>
      </c>
      <c r="D643" s="716" t="s">
        <v>5029</v>
      </c>
      <c r="E643" s="85" t="s">
        <v>345</v>
      </c>
      <c r="F643" s="717">
        <v>2</v>
      </c>
      <c r="G643" s="717">
        <v>260</v>
      </c>
      <c r="H643" s="689">
        <f t="shared" si="19"/>
        <v>520</v>
      </c>
      <c r="I643" s="52"/>
      <c r="J643" s="52" t="s">
        <v>2250</v>
      </c>
      <c r="K643" s="187"/>
    </row>
    <row r="644" s="138" customFormat="1" customHeight="1" outlineLevel="3" spans="1:11">
      <c r="A644" s="62" t="s">
        <v>5236</v>
      </c>
      <c r="B644" s="685" t="s">
        <v>1190</v>
      </c>
      <c r="C644" s="85" t="s">
        <v>5118</v>
      </c>
      <c r="D644" s="85" t="s">
        <v>5119</v>
      </c>
      <c r="E644" s="85" t="s">
        <v>345</v>
      </c>
      <c r="F644" s="717">
        <v>1</v>
      </c>
      <c r="G644" s="717">
        <v>799</v>
      </c>
      <c r="H644" s="689">
        <f t="shared" si="19"/>
        <v>799</v>
      </c>
      <c r="I644" s="52"/>
      <c r="J644" s="52" t="s">
        <v>2250</v>
      </c>
      <c r="K644" s="187"/>
    </row>
    <row r="645" s="138" customFormat="1" customHeight="1" outlineLevel="3" spans="1:11">
      <c r="A645" s="62" t="s">
        <v>5236</v>
      </c>
      <c r="B645" s="685" t="s">
        <v>1190</v>
      </c>
      <c r="C645" s="85" t="s">
        <v>5120</v>
      </c>
      <c r="D645" s="85" t="s">
        <v>5121</v>
      </c>
      <c r="E645" s="85" t="s">
        <v>345</v>
      </c>
      <c r="F645" s="717">
        <v>1</v>
      </c>
      <c r="G645" s="717">
        <v>499</v>
      </c>
      <c r="H645" s="689">
        <f t="shared" si="19"/>
        <v>499</v>
      </c>
      <c r="I645" s="52"/>
      <c r="J645" s="52" t="s">
        <v>2250</v>
      </c>
      <c r="K645" s="187"/>
    </row>
    <row r="646" s="138" customFormat="1" customHeight="1" outlineLevel="3" spans="1:11">
      <c r="A646" s="62" t="s">
        <v>5236</v>
      </c>
      <c r="B646" s="685" t="s">
        <v>1190</v>
      </c>
      <c r="C646" s="85" t="s">
        <v>5191</v>
      </c>
      <c r="D646" s="716" t="s">
        <v>5192</v>
      </c>
      <c r="E646" s="727" t="s">
        <v>345</v>
      </c>
      <c r="F646" s="717">
        <v>6</v>
      </c>
      <c r="G646" s="717">
        <v>7020</v>
      </c>
      <c r="H646" s="689">
        <f t="shared" si="19"/>
        <v>42120</v>
      </c>
      <c r="I646" s="52"/>
      <c r="J646" s="52" t="s">
        <v>2250</v>
      </c>
      <c r="K646" s="187"/>
    </row>
    <row r="647" s="138" customFormat="1" customHeight="1" outlineLevel="3" spans="1:11">
      <c r="A647" s="62" t="s">
        <v>5236</v>
      </c>
      <c r="B647" s="685" t="s">
        <v>1190</v>
      </c>
      <c r="C647" s="85" t="s">
        <v>5193</v>
      </c>
      <c r="D647" s="716" t="s">
        <v>5194</v>
      </c>
      <c r="E647" s="727" t="s">
        <v>345</v>
      </c>
      <c r="F647" s="717">
        <v>6</v>
      </c>
      <c r="G647" s="717">
        <v>3120</v>
      </c>
      <c r="H647" s="689">
        <f t="shared" si="19"/>
        <v>18720</v>
      </c>
      <c r="I647" s="52"/>
      <c r="J647" s="52" t="s">
        <v>2250</v>
      </c>
      <c r="K647" s="187"/>
    </row>
    <row r="648" s="138" customFormat="1" customHeight="1" outlineLevel="3" spans="1:11">
      <c r="A648" s="62" t="s">
        <v>5236</v>
      </c>
      <c r="B648" s="685" t="s">
        <v>1190</v>
      </c>
      <c r="C648" s="85" t="s">
        <v>5195</v>
      </c>
      <c r="D648" s="716" t="s">
        <v>5196</v>
      </c>
      <c r="E648" s="727" t="s">
        <v>345</v>
      </c>
      <c r="F648" s="717">
        <v>6</v>
      </c>
      <c r="G648" s="717">
        <v>1248</v>
      </c>
      <c r="H648" s="689">
        <f t="shared" si="19"/>
        <v>7488</v>
      </c>
      <c r="I648" s="52"/>
      <c r="J648" s="52" t="s">
        <v>2250</v>
      </c>
      <c r="K648" s="187"/>
    </row>
    <row r="649" s="138" customFormat="1" customHeight="1" outlineLevel="3" spans="1:11">
      <c r="A649" s="62" t="s">
        <v>5236</v>
      </c>
      <c r="B649" s="685" t="s">
        <v>1190</v>
      </c>
      <c r="C649" s="85" t="s">
        <v>5197</v>
      </c>
      <c r="D649" s="716" t="s">
        <v>5198</v>
      </c>
      <c r="E649" s="727" t="s">
        <v>186</v>
      </c>
      <c r="F649" s="717">
        <v>1</v>
      </c>
      <c r="G649" s="717">
        <v>15600</v>
      </c>
      <c r="H649" s="689">
        <f t="shared" si="19"/>
        <v>15600</v>
      </c>
      <c r="I649" s="52"/>
      <c r="J649" s="52" t="s">
        <v>2250</v>
      </c>
      <c r="K649" s="187"/>
    </row>
    <row r="650" s="138" customFormat="1" customHeight="1" outlineLevel="3" spans="1:11">
      <c r="A650" s="62" t="s">
        <v>5236</v>
      </c>
      <c r="B650" s="685" t="s">
        <v>1190</v>
      </c>
      <c r="C650" s="85" t="s">
        <v>5199</v>
      </c>
      <c r="D650" s="716" t="s">
        <v>5200</v>
      </c>
      <c r="E650" s="727" t="s">
        <v>345</v>
      </c>
      <c r="F650" s="717">
        <v>1</v>
      </c>
      <c r="G650" s="717">
        <v>18096</v>
      </c>
      <c r="H650" s="689">
        <f t="shared" si="19"/>
        <v>18096</v>
      </c>
      <c r="I650" s="52"/>
      <c r="J650" s="52" t="s">
        <v>2250</v>
      </c>
      <c r="K650" s="187"/>
    </row>
    <row r="651" s="138" customFormat="1" customHeight="1" outlineLevel="3" spans="1:11">
      <c r="A651" s="62" t="s">
        <v>5236</v>
      </c>
      <c r="B651" s="685" t="s">
        <v>1190</v>
      </c>
      <c r="C651" s="85" t="s">
        <v>5201</v>
      </c>
      <c r="D651" s="716" t="s">
        <v>5202</v>
      </c>
      <c r="E651" s="727" t="s">
        <v>345</v>
      </c>
      <c r="F651" s="717">
        <v>1</v>
      </c>
      <c r="G651" s="717">
        <v>5928</v>
      </c>
      <c r="H651" s="689">
        <f t="shared" si="19"/>
        <v>5928</v>
      </c>
      <c r="I651" s="52"/>
      <c r="J651" s="52" t="s">
        <v>2250</v>
      </c>
      <c r="K651" s="187"/>
    </row>
    <row r="652" s="138" customFormat="1" customHeight="1" outlineLevel="3" spans="1:11">
      <c r="A652" s="62" t="s">
        <v>5236</v>
      </c>
      <c r="B652" s="685" t="s">
        <v>1190</v>
      </c>
      <c r="C652" s="85" t="s">
        <v>5203</v>
      </c>
      <c r="D652" s="716" t="s">
        <v>5204</v>
      </c>
      <c r="E652" s="727" t="s">
        <v>345</v>
      </c>
      <c r="F652" s="717">
        <v>1</v>
      </c>
      <c r="G652" s="717">
        <v>1248</v>
      </c>
      <c r="H652" s="689">
        <f t="shared" si="19"/>
        <v>1248</v>
      </c>
      <c r="I652" s="52"/>
      <c r="J652" s="52" t="s">
        <v>2250</v>
      </c>
      <c r="K652" s="187"/>
    </row>
    <row r="653" s="138" customFormat="1" customHeight="1" outlineLevel="3" spans="1:11">
      <c r="A653" s="62" t="s">
        <v>5236</v>
      </c>
      <c r="B653" s="685" t="s">
        <v>1190</v>
      </c>
      <c r="C653" s="85" t="s">
        <v>5205</v>
      </c>
      <c r="D653" s="716" t="s">
        <v>5206</v>
      </c>
      <c r="E653" s="727" t="s">
        <v>345</v>
      </c>
      <c r="F653" s="717">
        <v>1</v>
      </c>
      <c r="G653" s="717">
        <v>5928</v>
      </c>
      <c r="H653" s="689">
        <f t="shared" si="19"/>
        <v>5928</v>
      </c>
      <c r="I653" s="52"/>
      <c r="J653" s="52" t="s">
        <v>2250</v>
      </c>
      <c r="K653" s="187"/>
    </row>
    <row r="654" s="138" customFormat="1" customHeight="1" outlineLevel="3" spans="1:11">
      <c r="A654" s="62" t="s">
        <v>5236</v>
      </c>
      <c r="B654" s="685" t="s">
        <v>1190</v>
      </c>
      <c r="C654" s="85" t="s">
        <v>5207</v>
      </c>
      <c r="D654" s="716" t="s">
        <v>5208</v>
      </c>
      <c r="E654" s="727" t="s">
        <v>345</v>
      </c>
      <c r="F654" s="717">
        <v>1</v>
      </c>
      <c r="G654" s="717">
        <v>2808</v>
      </c>
      <c r="H654" s="689">
        <f t="shared" si="19"/>
        <v>2808</v>
      </c>
      <c r="I654" s="52"/>
      <c r="J654" s="52" t="s">
        <v>2250</v>
      </c>
      <c r="K654" s="187"/>
    </row>
    <row r="655" s="138" customFormat="1" customHeight="1" outlineLevel="3" spans="1:11">
      <c r="A655" s="62" t="s">
        <v>5236</v>
      </c>
      <c r="B655" s="719" t="s">
        <v>5223</v>
      </c>
      <c r="C655" s="52" t="s">
        <v>5224</v>
      </c>
      <c r="D655" s="78" t="s">
        <v>5212</v>
      </c>
      <c r="E655" s="728" t="s">
        <v>5225</v>
      </c>
      <c r="F655" s="728">
        <v>1</v>
      </c>
      <c r="G655" s="78">
        <v>5000</v>
      </c>
      <c r="H655" s="689">
        <f t="shared" si="19"/>
        <v>5000</v>
      </c>
      <c r="I655" s="52"/>
      <c r="J655" s="52"/>
      <c r="K655" s="187"/>
    </row>
    <row r="656" customHeight="1" outlineLevel="3" spans="1:11">
      <c r="A656" s="62" t="s">
        <v>5236</v>
      </c>
      <c r="B656" s="685" t="s">
        <v>1192</v>
      </c>
      <c r="C656" s="65" t="s">
        <v>5209</v>
      </c>
      <c r="D656" s="78" t="s">
        <v>5212</v>
      </c>
      <c r="E656" s="74" t="s">
        <v>345</v>
      </c>
      <c r="F656" s="172">
        <v>2</v>
      </c>
      <c r="G656" s="172">
        <v>16000</v>
      </c>
      <c r="H656" s="689">
        <f t="shared" si="19"/>
        <v>32000</v>
      </c>
      <c r="I656" s="52"/>
      <c r="J656" s="62"/>
      <c r="K656" s="690" t="s">
        <v>1157</v>
      </c>
    </row>
    <row r="657" customHeight="1" outlineLevel="1" spans="1:11">
      <c r="A657" s="62" t="s">
        <v>5237</v>
      </c>
      <c r="B657" s="445" t="s">
        <v>5237</v>
      </c>
      <c r="C657" s="445" t="s">
        <v>5237</v>
      </c>
      <c r="D657" s="446"/>
      <c r="E657" s="33"/>
      <c r="F657" s="605"/>
      <c r="G657" s="605"/>
      <c r="H657" s="689"/>
      <c r="I657" s="446"/>
      <c r="J657" s="62"/>
      <c r="K657" s="226"/>
    </row>
    <row r="658" s="138" customFormat="1" customHeight="1" outlineLevel="3" spans="1:11">
      <c r="A658" s="62" t="s">
        <v>3182</v>
      </c>
      <c r="B658" s="685" t="s">
        <v>1190</v>
      </c>
      <c r="C658" s="85" t="s">
        <v>5116</v>
      </c>
      <c r="D658" s="716" t="s">
        <v>5117</v>
      </c>
      <c r="E658" s="85" t="s">
        <v>345</v>
      </c>
      <c r="F658" s="717">
        <v>1</v>
      </c>
      <c r="G658" s="717">
        <v>28000</v>
      </c>
      <c r="H658" s="689">
        <f t="shared" ref="H658:H695" si="20" xml:space="preserve">F658*G658</f>
        <v>28000</v>
      </c>
      <c r="I658" s="52"/>
      <c r="J658" s="52" t="s">
        <v>1350</v>
      </c>
      <c r="K658" s="187"/>
    </row>
    <row r="659" s="138" customFormat="1" customHeight="1" outlineLevel="3" spans="1:11">
      <c r="A659" s="62" t="s">
        <v>3182</v>
      </c>
      <c r="B659" s="685" t="s">
        <v>1190</v>
      </c>
      <c r="C659" s="85" t="s">
        <v>5128</v>
      </c>
      <c r="D659" s="716" t="s">
        <v>5129</v>
      </c>
      <c r="E659" s="85" t="s">
        <v>345</v>
      </c>
      <c r="F659" s="717">
        <v>1</v>
      </c>
      <c r="G659" s="717">
        <v>49999</v>
      </c>
      <c r="H659" s="689">
        <f t="shared" si="20"/>
        <v>49999</v>
      </c>
      <c r="I659" s="52"/>
      <c r="J659" s="52" t="s">
        <v>1350</v>
      </c>
      <c r="K659" s="187"/>
    </row>
    <row r="660" s="138" customFormat="1" customHeight="1" outlineLevel="3" spans="1:11">
      <c r="A660" s="62" t="s">
        <v>3182</v>
      </c>
      <c r="B660" s="685" t="s">
        <v>1190</v>
      </c>
      <c r="C660" s="85" t="s">
        <v>2886</v>
      </c>
      <c r="D660" s="716" t="s">
        <v>5130</v>
      </c>
      <c r="E660" s="85" t="s">
        <v>345</v>
      </c>
      <c r="F660" s="717">
        <v>1</v>
      </c>
      <c r="G660" s="717">
        <v>19999</v>
      </c>
      <c r="H660" s="689">
        <f t="shared" si="20"/>
        <v>19999</v>
      </c>
      <c r="I660" s="52"/>
      <c r="J660" s="52" t="s">
        <v>1350</v>
      </c>
      <c r="K660" s="187"/>
    </row>
    <row r="661" s="138" customFormat="1" customHeight="1" outlineLevel="3" spans="1:11">
      <c r="A661" s="62" t="s">
        <v>3182</v>
      </c>
      <c r="B661" s="685" t="s">
        <v>1190</v>
      </c>
      <c r="C661" s="85" t="s">
        <v>5131</v>
      </c>
      <c r="D661" s="716" t="s">
        <v>5132</v>
      </c>
      <c r="E661" s="85" t="s">
        <v>345</v>
      </c>
      <c r="F661" s="717">
        <v>1</v>
      </c>
      <c r="G661" s="717">
        <v>2290</v>
      </c>
      <c r="H661" s="689">
        <f t="shared" si="20"/>
        <v>2290</v>
      </c>
      <c r="I661" s="52"/>
      <c r="J661" s="52" t="s">
        <v>1350</v>
      </c>
      <c r="K661" s="187"/>
    </row>
    <row r="662" s="138" customFormat="1" customHeight="1" outlineLevel="3" spans="1:11">
      <c r="A662" s="62" t="s">
        <v>3182</v>
      </c>
      <c r="B662" s="685" t="s">
        <v>1190</v>
      </c>
      <c r="C662" s="716" t="s">
        <v>5133</v>
      </c>
      <c r="D662" s="85" t="s">
        <v>5134</v>
      </c>
      <c r="E662" s="85" t="s">
        <v>345</v>
      </c>
      <c r="F662" s="717">
        <v>1</v>
      </c>
      <c r="G662" s="717">
        <v>7999</v>
      </c>
      <c r="H662" s="689">
        <f t="shared" si="20"/>
        <v>7999</v>
      </c>
      <c r="I662" s="52"/>
      <c r="J662" s="52" t="s">
        <v>1350</v>
      </c>
      <c r="K662" s="187"/>
    </row>
    <row r="663" s="138" customFormat="1" customHeight="1" outlineLevel="3" spans="1:11">
      <c r="A663" s="62" t="s">
        <v>3182</v>
      </c>
      <c r="B663" s="685" t="s">
        <v>1190</v>
      </c>
      <c r="C663" s="85" t="s">
        <v>5028</v>
      </c>
      <c r="D663" s="716" t="s">
        <v>5029</v>
      </c>
      <c r="E663" s="85" t="s">
        <v>345</v>
      </c>
      <c r="F663" s="717">
        <v>2</v>
      </c>
      <c r="G663" s="717">
        <v>260</v>
      </c>
      <c r="H663" s="689">
        <f t="shared" si="20"/>
        <v>520</v>
      </c>
      <c r="I663" s="52"/>
      <c r="J663" s="52" t="s">
        <v>1350</v>
      </c>
      <c r="K663" s="187"/>
    </row>
    <row r="664" s="138" customFormat="1" customHeight="1" outlineLevel="3" spans="1:11">
      <c r="A664" s="62" t="s">
        <v>3182</v>
      </c>
      <c r="B664" s="685" t="s">
        <v>1190</v>
      </c>
      <c r="C664" s="85" t="s">
        <v>5118</v>
      </c>
      <c r="D664" s="85" t="s">
        <v>5119</v>
      </c>
      <c r="E664" s="85" t="s">
        <v>345</v>
      </c>
      <c r="F664" s="717">
        <v>1</v>
      </c>
      <c r="G664" s="717">
        <v>799</v>
      </c>
      <c r="H664" s="689">
        <f t="shared" si="20"/>
        <v>799</v>
      </c>
      <c r="I664" s="52"/>
      <c r="J664" s="52" t="s">
        <v>1350</v>
      </c>
      <c r="K664" s="187"/>
    </row>
    <row r="665" s="138" customFormat="1" customHeight="1" outlineLevel="3" spans="1:11">
      <c r="A665" s="62" t="s">
        <v>3182</v>
      </c>
      <c r="B665" s="685" t="s">
        <v>1190</v>
      </c>
      <c r="C665" s="85" t="s">
        <v>5120</v>
      </c>
      <c r="D665" s="85" t="s">
        <v>5121</v>
      </c>
      <c r="E665" s="85" t="s">
        <v>345</v>
      </c>
      <c r="F665" s="717">
        <v>1</v>
      </c>
      <c r="G665" s="717">
        <v>499</v>
      </c>
      <c r="H665" s="689">
        <f t="shared" si="20"/>
        <v>499</v>
      </c>
      <c r="I665" s="52"/>
      <c r="J665" s="52" t="s">
        <v>1350</v>
      </c>
      <c r="K665" s="187"/>
    </row>
    <row r="666" s="138" customFormat="1" customHeight="1" outlineLevel="3" spans="1:11">
      <c r="A666" s="62" t="s">
        <v>3182</v>
      </c>
      <c r="B666" s="685" t="s">
        <v>1190</v>
      </c>
      <c r="C666" s="85" t="s">
        <v>5191</v>
      </c>
      <c r="D666" s="716" t="s">
        <v>5192</v>
      </c>
      <c r="E666" s="727" t="s">
        <v>345</v>
      </c>
      <c r="F666" s="717">
        <v>6</v>
      </c>
      <c r="G666" s="717">
        <v>7020</v>
      </c>
      <c r="H666" s="689">
        <f t="shared" si="20"/>
        <v>42120</v>
      </c>
      <c r="I666" s="52"/>
      <c r="J666" s="52" t="s">
        <v>1350</v>
      </c>
      <c r="K666" s="187"/>
    </row>
    <row r="667" s="138" customFormat="1" customHeight="1" outlineLevel="3" spans="1:11">
      <c r="A667" s="62" t="s">
        <v>3182</v>
      </c>
      <c r="B667" s="685" t="s">
        <v>1190</v>
      </c>
      <c r="C667" s="85" t="s">
        <v>5193</v>
      </c>
      <c r="D667" s="716" t="s">
        <v>5194</v>
      </c>
      <c r="E667" s="727" t="s">
        <v>345</v>
      </c>
      <c r="F667" s="717">
        <v>6</v>
      </c>
      <c r="G667" s="717">
        <v>3120</v>
      </c>
      <c r="H667" s="689">
        <f t="shared" si="20"/>
        <v>18720</v>
      </c>
      <c r="I667" s="52"/>
      <c r="J667" s="52" t="s">
        <v>1350</v>
      </c>
      <c r="K667" s="187"/>
    </row>
    <row r="668" s="138" customFormat="1" customHeight="1" outlineLevel="3" spans="1:11">
      <c r="A668" s="62" t="s">
        <v>3182</v>
      </c>
      <c r="B668" s="685" t="s">
        <v>1190</v>
      </c>
      <c r="C668" s="85" t="s">
        <v>5195</v>
      </c>
      <c r="D668" s="716" t="s">
        <v>5196</v>
      </c>
      <c r="E668" s="727" t="s">
        <v>345</v>
      </c>
      <c r="F668" s="717">
        <v>6</v>
      </c>
      <c r="G668" s="717">
        <v>1248</v>
      </c>
      <c r="H668" s="689">
        <f t="shared" si="20"/>
        <v>7488</v>
      </c>
      <c r="I668" s="52"/>
      <c r="J668" s="52" t="s">
        <v>1350</v>
      </c>
      <c r="K668" s="187"/>
    </row>
    <row r="669" s="138" customFormat="1" customHeight="1" outlineLevel="3" spans="1:11">
      <c r="A669" s="62" t="s">
        <v>3182</v>
      </c>
      <c r="B669" s="685" t="s">
        <v>1190</v>
      </c>
      <c r="C669" s="85" t="s">
        <v>5197</v>
      </c>
      <c r="D669" s="716" t="s">
        <v>5198</v>
      </c>
      <c r="E669" s="727" t="s">
        <v>186</v>
      </c>
      <c r="F669" s="717">
        <v>1</v>
      </c>
      <c r="G669" s="717">
        <v>15600</v>
      </c>
      <c r="H669" s="689">
        <f t="shared" si="20"/>
        <v>15600</v>
      </c>
      <c r="I669" s="52"/>
      <c r="J669" s="52" t="s">
        <v>1350</v>
      </c>
      <c r="K669" s="187"/>
    </row>
    <row r="670" s="138" customFormat="1" customHeight="1" outlineLevel="3" spans="1:11">
      <c r="A670" s="62" t="s">
        <v>3182</v>
      </c>
      <c r="B670" s="685" t="s">
        <v>1190</v>
      </c>
      <c r="C670" s="85" t="s">
        <v>5199</v>
      </c>
      <c r="D670" s="716" t="s">
        <v>5200</v>
      </c>
      <c r="E670" s="727" t="s">
        <v>345</v>
      </c>
      <c r="F670" s="717">
        <v>1</v>
      </c>
      <c r="G670" s="717">
        <v>18096</v>
      </c>
      <c r="H670" s="689">
        <f t="shared" si="20"/>
        <v>18096</v>
      </c>
      <c r="I670" s="52"/>
      <c r="J670" s="52" t="s">
        <v>1350</v>
      </c>
      <c r="K670" s="187"/>
    </row>
    <row r="671" s="138" customFormat="1" customHeight="1" outlineLevel="3" spans="1:11">
      <c r="A671" s="62" t="s">
        <v>3182</v>
      </c>
      <c r="B671" s="685" t="s">
        <v>1190</v>
      </c>
      <c r="C671" s="85" t="s">
        <v>5201</v>
      </c>
      <c r="D671" s="716" t="s">
        <v>5202</v>
      </c>
      <c r="E671" s="727" t="s">
        <v>345</v>
      </c>
      <c r="F671" s="717">
        <v>1</v>
      </c>
      <c r="G671" s="717">
        <v>5928</v>
      </c>
      <c r="H671" s="689">
        <f t="shared" si="20"/>
        <v>5928</v>
      </c>
      <c r="I671" s="52"/>
      <c r="J671" s="52" t="s">
        <v>1350</v>
      </c>
      <c r="K671" s="187"/>
    </row>
    <row r="672" s="138" customFormat="1" customHeight="1" outlineLevel="3" spans="1:11">
      <c r="A672" s="62" t="s">
        <v>3182</v>
      </c>
      <c r="B672" s="685" t="s">
        <v>1190</v>
      </c>
      <c r="C672" s="85" t="s">
        <v>5203</v>
      </c>
      <c r="D672" s="716" t="s">
        <v>5204</v>
      </c>
      <c r="E672" s="727" t="s">
        <v>345</v>
      </c>
      <c r="F672" s="717">
        <v>1</v>
      </c>
      <c r="G672" s="717">
        <v>1248</v>
      </c>
      <c r="H672" s="689">
        <f t="shared" si="20"/>
        <v>1248</v>
      </c>
      <c r="I672" s="52"/>
      <c r="J672" s="52" t="s">
        <v>1350</v>
      </c>
      <c r="K672" s="187"/>
    </row>
    <row r="673" s="138" customFormat="1" customHeight="1" outlineLevel="3" spans="1:11">
      <c r="A673" s="62" t="s">
        <v>3182</v>
      </c>
      <c r="B673" s="685" t="s">
        <v>1190</v>
      </c>
      <c r="C673" s="85" t="s">
        <v>5205</v>
      </c>
      <c r="D673" s="716" t="s">
        <v>5206</v>
      </c>
      <c r="E673" s="727" t="s">
        <v>345</v>
      </c>
      <c r="F673" s="717">
        <v>1</v>
      </c>
      <c r="G673" s="717">
        <v>5928</v>
      </c>
      <c r="H673" s="689">
        <f t="shared" si="20"/>
        <v>5928</v>
      </c>
      <c r="I673" s="52"/>
      <c r="J673" s="52" t="s">
        <v>1350</v>
      </c>
      <c r="K673" s="187"/>
    </row>
    <row r="674" s="138" customFormat="1" customHeight="1" outlineLevel="3" spans="1:11">
      <c r="A674" s="62" t="s">
        <v>3182</v>
      </c>
      <c r="B674" s="685" t="s">
        <v>1190</v>
      </c>
      <c r="C674" s="85" t="s">
        <v>5207</v>
      </c>
      <c r="D674" s="716" t="s">
        <v>5208</v>
      </c>
      <c r="E674" s="727" t="s">
        <v>345</v>
      </c>
      <c r="F674" s="717">
        <v>1</v>
      </c>
      <c r="G674" s="717">
        <v>2808</v>
      </c>
      <c r="H674" s="689">
        <f t="shared" si="20"/>
        <v>2808</v>
      </c>
      <c r="I674" s="52"/>
      <c r="J674" s="52" t="s">
        <v>1350</v>
      </c>
      <c r="K674" s="187"/>
    </row>
    <row r="675" s="138" customFormat="1" customHeight="1" outlineLevel="3" spans="1:11">
      <c r="A675" s="62" t="s">
        <v>3182</v>
      </c>
      <c r="B675" s="719" t="s">
        <v>5223</v>
      </c>
      <c r="C675" s="52" t="s">
        <v>5224</v>
      </c>
      <c r="D675" s="78" t="s">
        <v>5212</v>
      </c>
      <c r="E675" s="728" t="s">
        <v>5225</v>
      </c>
      <c r="F675" s="728">
        <v>1</v>
      </c>
      <c r="G675" s="78">
        <v>5000</v>
      </c>
      <c r="H675" s="689">
        <f t="shared" si="20"/>
        <v>5000</v>
      </c>
      <c r="I675" s="52"/>
      <c r="J675" s="52"/>
      <c r="K675" s="187"/>
    </row>
    <row r="676" customHeight="1" outlineLevel="3" spans="1:11">
      <c r="A676" s="62" t="s">
        <v>3182</v>
      </c>
      <c r="B676" s="685" t="s">
        <v>1192</v>
      </c>
      <c r="C676" s="65" t="s">
        <v>5209</v>
      </c>
      <c r="D676" s="78" t="s">
        <v>5212</v>
      </c>
      <c r="E676" s="74" t="s">
        <v>345</v>
      </c>
      <c r="F676" s="172">
        <v>2</v>
      </c>
      <c r="G676" s="172">
        <v>16000</v>
      </c>
      <c r="H676" s="689">
        <f t="shared" si="20"/>
        <v>32000</v>
      </c>
      <c r="I676" s="52"/>
      <c r="J676" s="62"/>
      <c r="K676" s="690" t="s">
        <v>1157</v>
      </c>
    </row>
    <row r="677" s="138" customFormat="1" customHeight="1" outlineLevel="3" spans="1:11">
      <c r="A677" s="62" t="s">
        <v>5238</v>
      </c>
      <c r="B677" s="685" t="s">
        <v>1190</v>
      </c>
      <c r="C677" s="85" t="s">
        <v>5116</v>
      </c>
      <c r="D677" s="716" t="s">
        <v>5117</v>
      </c>
      <c r="E677" s="85" t="s">
        <v>345</v>
      </c>
      <c r="F677" s="717">
        <v>1</v>
      </c>
      <c r="G677" s="717">
        <v>28000</v>
      </c>
      <c r="H677" s="689">
        <f t="shared" si="20"/>
        <v>28000</v>
      </c>
      <c r="I677" s="52"/>
      <c r="J677" s="52" t="s">
        <v>2293</v>
      </c>
      <c r="K677" s="187"/>
    </row>
    <row r="678" s="138" customFormat="1" customHeight="1" outlineLevel="3" spans="1:11">
      <c r="A678" s="62" t="s">
        <v>5238</v>
      </c>
      <c r="B678" s="685" t="s">
        <v>1190</v>
      </c>
      <c r="C678" s="85" t="s">
        <v>5128</v>
      </c>
      <c r="D678" s="716" t="s">
        <v>5129</v>
      </c>
      <c r="E678" s="85" t="s">
        <v>345</v>
      </c>
      <c r="F678" s="717">
        <v>1</v>
      </c>
      <c r="G678" s="717">
        <v>49999</v>
      </c>
      <c r="H678" s="689">
        <f t="shared" si="20"/>
        <v>49999</v>
      </c>
      <c r="I678" s="52"/>
      <c r="J678" s="52" t="s">
        <v>2293</v>
      </c>
      <c r="K678" s="187"/>
    </row>
    <row r="679" s="138" customFormat="1" customHeight="1" outlineLevel="3" spans="1:11">
      <c r="A679" s="62" t="s">
        <v>5238</v>
      </c>
      <c r="B679" s="685" t="s">
        <v>1190</v>
      </c>
      <c r="C679" s="85" t="s">
        <v>2886</v>
      </c>
      <c r="D679" s="716" t="s">
        <v>5130</v>
      </c>
      <c r="E679" s="85" t="s">
        <v>345</v>
      </c>
      <c r="F679" s="717">
        <v>1</v>
      </c>
      <c r="G679" s="717">
        <v>19999</v>
      </c>
      <c r="H679" s="689">
        <f t="shared" si="20"/>
        <v>19999</v>
      </c>
      <c r="I679" s="52"/>
      <c r="J679" s="52" t="s">
        <v>2293</v>
      </c>
      <c r="K679" s="187"/>
    </row>
    <row r="680" s="138" customFormat="1" customHeight="1" outlineLevel="3" spans="1:11">
      <c r="A680" s="62" t="s">
        <v>5238</v>
      </c>
      <c r="B680" s="685" t="s">
        <v>1190</v>
      </c>
      <c r="C680" s="85" t="s">
        <v>5131</v>
      </c>
      <c r="D680" s="716" t="s">
        <v>5132</v>
      </c>
      <c r="E680" s="85" t="s">
        <v>345</v>
      </c>
      <c r="F680" s="717">
        <v>1</v>
      </c>
      <c r="G680" s="717">
        <v>2290</v>
      </c>
      <c r="H680" s="689">
        <f t="shared" si="20"/>
        <v>2290</v>
      </c>
      <c r="I680" s="52"/>
      <c r="J680" s="52" t="s">
        <v>2293</v>
      </c>
      <c r="K680" s="187"/>
    </row>
    <row r="681" s="138" customFormat="1" customHeight="1" outlineLevel="3" spans="1:11">
      <c r="A681" s="62" t="s">
        <v>5238</v>
      </c>
      <c r="B681" s="685" t="s">
        <v>1190</v>
      </c>
      <c r="C681" s="716" t="s">
        <v>5133</v>
      </c>
      <c r="D681" s="85" t="s">
        <v>5134</v>
      </c>
      <c r="E681" s="85" t="s">
        <v>345</v>
      </c>
      <c r="F681" s="717">
        <v>1</v>
      </c>
      <c r="G681" s="717">
        <v>7999</v>
      </c>
      <c r="H681" s="689">
        <f t="shared" si="20"/>
        <v>7999</v>
      </c>
      <c r="I681" s="52"/>
      <c r="J681" s="52" t="s">
        <v>2293</v>
      </c>
      <c r="K681" s="187"/>
    </row>
    <row r="682" s="138" customFormat="1" customHeight="1" outlineLevel="3" spans="1:11">
      <c r="A682" s="62" t="s">
        <v>5238</v>
      </c>
      <c r="B682" s="685" t="s">
        <v>1190</v>
      </c>
      <c r="C682" s="85" t="s">
        <v>5028</v>
      </c>
      <c r="D682" s="716" t="s">
        <v>5029</v>
      </c>
      <c r="E682" s="85" t="s">
        <v>345</v>
      </c>
      <c r="F682" s="717">
        <v>2</v>
      </c>
      <c r="G682" s="717">
        <v>260</v>
      </c>
      <c r="H682" s="689">
        <f t="shared" si="20"/>
        <v>520</v>
      </c>
      <c r="I682" s="52"/>
      <c r="J682" s="52" t="s">
        <v>2293</v>
      </c>
      <c r="K682" s="187"/>
    </row>
    <row r="683" s="138" customFormat="1" customHeight="1" outlineLevel="3" spans="1:11">
      <c r="A683" s="62" t="s">
        <v>5238</v>
      </c>
      <c r="B683" s="685" t="s">
        <v>1190</v>
      </c>
      <c r="C683" s="85" t="s">
        <v>5118</v>
      </c>
      <c r="D683" s="85" t="s">
        <v>5119</v>
      </c>
      <c r="E683" s="85" t="s">
        <v>345</v>
      </c>
      <c r="F683" s="717">
        <v>1</v>
      </c>
      <c r="G683" s="717">
        <v>799</v>
      </c>
      <c r="H683" s="689">
        <f t="shared" si="20"/>
        <v>799</v>
      </c>
      <c r="I683" s="52"/>
      <c r="J683" s="52" t="s">
        <v>2293</v>
      </c>
      <c r="K683" s="187"/>
    </row>
    <row r="684" s="138" customFormat="1" customHeight="1" outlineLevel="3" spans="1:11">
      <c r="A684" s="62" t="s">
        <v>5238</v>
      </c>
      <c r="B684" s="685" t="s">
        <v>1190</v>
      </c>
      <c r="C684" s="85" t="s">
        <v>5120</v>
      </c>
      <c r="D684" s="85" t="s">
        <v>5121</v>
      </c>
      <c r="E684" s="85" t="s">
        <v>345</v>
      </c>
      <c r="F684" s="717">
        <v>1</v>
      </c>
      <c r="G684" s="717">
        <v>499</v>
      </c>
      <c r="H684" s="689">
        <f t="shared" si="20"/>
        <v>499</v>
      </c>
      <c r="I684" s="52"/>
      <c r="J684" s="52" t="s">
        <v>2293</v>
      </c>
      <c r="K684" s="187"/>
    </row>
    <row r="685" s="138" customFormat="1" customHeight="1" outlineLevel="3" spans="1:11">
      <c r="A685" s="62" t="s">
        <v>5238</v>
      </c>
      <c r="B685" s="685" t="s">
        <v>1190</v>
      </c>
      <c r="C685" s="85" t="s">
        <v>5191</v>
      </c>
      <c r="D685" s="716" t="s">
        <v>5192</v>
      </c>
      <c r="E685" s="727" t="s">
        <v>345</v>
      </c>
      <c r="F685" s="717">
        <v>6</v>
      </c>
      <c r="G685" s="717">
        <v>7020</v>
      </c>
      <c r="H685" s="689">
        <f t="shared" si="20"/>
        <v>42120</v>
      </c>
      <c r="I685" s="52"/>
      <c r="J685" s="52" t="s">
        <v>2293</v>
      </c>
      <c r="K685" s="187"/>
    </row>
    <row r="686" s="138" customFormat="1" customHeight="1" outlineLevel="3" spans="1:11">
      <c r="A686" s="62" t="s">
        <v>5238</v>
      </c>
      <c r="B686" s="685" t="s">
        <v>1190</v>
      </c>
      <c r="C686" s="85" t="s">
        <v>5193</v>
      </c>
      <c r="D686" s="716" t="s">
        <v>5194</v>
      </c>
      <c r="E686" s="727" t="s">
        <v>345</v>
      </c>
      <c r="F686" s="717">
        <v>6</v>
      </c>
      <c r="G686" s="717">
        <v>3120</v>
      </c>
      <c r="H686" s="689">
        <f t="shared" si="20"/>
        <v>18720</v>
      </c>
      <c r="I686" s="52"/>
      <c r="J686" s="52" t="s">
        <v>2293</v>
      </c>
      <c r="K686" s="187"/>
    </row>
    <row r="687" s="138" customFormat="1" customHeight="1" outlineLevel="3" spans="1:11">
      <c r="A687" s="62" t="s">
        <v>5238</v>
      </c>
      <c r="B687" s="685" t="s">
        <v>1190</v>
      </c>
      <c r="C687" s="85" t="s">
        <v>5195</v>
      </c>
      <c r="D687" s="716" t="s">
        <v>5196</v>
      </c>
      <c r="E687" s="727" t="s">
        <v>345</v>
      </c>
      <c r="F687" s="717">
        <v>6</v>
      </c>
      <c r="G687" s="717">
        <v>1248</v>
      </c>
      <c r="H687" s="689">
        <f t="shared" si="20"/>
        <v>7488</v>
      </c>
      <c r="I687" s="52"/>
      <c r="J687" s="52" t="s">
        <v>2293</v>
      </c>
      <c r="K687" s="187"/>
    </row>
    <row r="688" s="138" customFormat="1" customHeight="1" outlineLevel="3" spans="1:11">
      <c r="A688" s="62" t="s">
        <v>5238</v>
      </c>
      <c r="B688" s="685" t="s">
        <v>1190</v>
      </c>
      <c r="C688" s="85" t="s">
        <v>5197</v>
      </c>
      <c r="D688" s="716" t="s">
        <v>5198</v>
      </c>
      <c r="E688" s="727" t="s">
        <v>186</v>
      </c>
      <c r="F688" s="717">
        <v>1</v>
      </c>
      <c r="G688" s="717">
        <v>15600</v>
      </c>
      <c r="H688" s="689">
        <f t="shared" si="20"/>
        <v>15600</v>
      </c>
      <c r="I688" s="52"/>
      <c r="J688" s="52" t="s">
        <v>2293</v>
      </c>
      <c r="K688" s="187"/>
    </row>
    <row r="689" s="138" customFormat="1" customHeight="1" outlineLevel="3" spans="1:11">
      <c r="A689" s="62" t="s">
        <v>5238</v>
      </c>
      <c r="B689" s="685" t="s">
        <v>1190</v>
      </c>
      <c r="C689" s="85" t="s">
        <v>5199</v>
      </c>
      <c r="D689" s="716" t="s">
        <v>5200</v>
      </c>
      <c r="E689" s="727" t="s">
        <v>345</v>
      </c>
      <c r="F689" s="717">
        <v>1</v>
      </c>
      <c r="G689" s="717">
        <v>18096</v>
      </c>
      <c r="H689" s="689">
        <f t="shared" si="20"/>
        <v>18096</v>
      </c>
      <c r="I689" s="52"/>
      <c r="J689" s="52" t="s">
        <v>2293</v>
      </c>
      <c r="K689" s="187"/>
    </row>
    <row r="690" s="138" customFormat="1" customHeight="1" outlineLevel="3" spans="1:11">
      <c r="A690" s="62" t="s">
        <v>5238</v>
      </c>
      <c r="B690" s="685" t="s">
        <v>1190</v>
      </c>
      <c r="C690" s="85" t="s">
        <v>5201</v>
      </c>
      <c r="D690" s="716" t="s">
        <v>5202</v>
      </c>
      <c r="E690" s="727" t="s">
        <v>345</v>
      </c>
      <c r="F690" s="717">
        <v>1</v>
      </c>
      <c r="G690" s="717">
        <v>5928</v>
      </c>
      <c r="H690" s="689">
        <f t="shared" si="20"/>
        <v>5928</v>
      </c>
      <c r="I690" s="52"/>
      <c r="J690" s="52" t="s">
        <v>2293</v>
      </c>
      <c r="K690" s="187"/>
    </row>
    <row r="691" s="138" customFormat="1" customHeight="1" outlineLevel="3" spans="1:11">
      <c r="A691" s="62" t="s">
        <v>5238</v>
      </c>
      <c r="B691" s="685" t="s">
        <v>1190</v>
      </c>
      <c r="C691" s="85" t="s">
        <v>5203</v>
      </c>
      <c r="D691" s="716" t="s">
        <v>5204</v>
      </c>
      <c r="E691" s="727" t="s">
        <v>345</v>
      </c>
      <c r="F691" s="717">
        <v>1</v>
      </c>
      <c r="G691" s="717">
        <v>1248</v>
      </c>
      <c r="H691" s="689">
        <f t="shared" si="20"/>
        <v>1248</v>
      </c>
      <c r="I691" s="52"/>
      <c r="J691" s="52" t="s">
        <v>2293</v>
      </c>
      <c r="K691" s="187"/>
    </row>
    <row r="692" s="138" customFormat="1" customHeight="1" outlineLevel="3" spans="1:11">
      <c r="A692" s="62" t="s">
        <v>5238</v>
      </c>
      <c r="B692" s="685" t="s">
        <v>1190</v>
      </c>
      <c r="C692" s="85" t="s">
        <v>5205</v>
      </c>
      <c r="D692" s="716" t="s">
        <v>5206</v>
      </c>
      <c r="E692" s="727" t="s">
        <v>345</v>
      </c>
      <c r="F692" s="717">
        <v>1</v>
      </c>
      <c r="G692" s="717">
        <v>5928</v>
      </c>
      <c r="H692" s="689">
        <f t="shared" si="20"/>
        <v>5928</v>
      </c>
      <c r="I692" s="52"/>
      <c r="J692" s="52" t="s">
        <v>2293</v>
      </c>
      <c r="K692" s="187"/>
    </row>
    <row r="693" s="138" customFormat="1" customHeight="1" outlineLevel="3" spans="1:11">
      <c r="A693" s="62" t="s">
        <v>5238</v>
      </c>
      <c r="B693" s="685" t="s">
        <v>1190</v>
      </c>
      <c r="C693" s="85" t="s">
        <v>5207</v>
      </c>
      <c r="D693" s="716" t="s">
        <v>5208</v>
      </c>
      <c r="E693" s="727" t="s">
        <v>345</v>
      </c>
      <c r="F693" s="717">
        <v>1</v>
      </c>
      <c r="G693" s="717">
        <v>2808</v>
      </c>
      <c r="H693" s="689">
        <f t="shared" si="20"/>
        <v>2808</v>
      </c>
      <c r="I693" s="52"/>
      <c r="J693" s="52" t="s">
        <v>2293</v>
      </c>
      <c r="K693" s="187"/>
    </row>
    <row r="694" s="138" customFormat="1" customHeight="1" outlineLevel="3" spans="1:11">
      <c r="A694" s="62" t="s">
        <v>5238</v>
      </c>
      <c r="B694" s="719" t="s">
        <v>5223</v>
      </c>
      <c r="C694" s="52" t="s">
        <v>5224</v>
      </c>
      <c r="D694" s="78" t="s">
        <v>5212</v>
      </c>
      <c r="E694" s="728" t="s">
        <v>5225</v>
      </c>
      <c r="F694" s="728">
        <v>1</v>
      </c>
      <c r="G694" s="78">
        <v>5000</v>
      </c>
      <c r="H694" s="689">
        <f t="shared" si="20"/>
        <v>5000</v>
      </c>
      <c r="I694" s="52"/>
      <c r="J694" s="52"/>
      <c r="K694" s="187"/>
    </row>
    <row r="695" s="138" customFormat="1" customHeight="1" outlineLevel="3" spans="1:11">
      <c r="A695" s="62" t="s">
        <v>5238</v>
      </c>
      <c r="B695" s="685" t="s">
        <v>1192</v>
      </c>
      <c r="C695" s="65" t="s">
        <v>5209</v>
      </c>
      <c r="D695" s="78" t="s">
        <v>5212</v>
      </c>
      <c r="E695" s="74" t="s">
        <v>345</v>
      </c>
      <c r="F695" s="172">
        <v>2</v>
      </c>
      <c r="G695" s="172">
        <v>16000</v>
      </c>
      <c r="H695" s="689">
        <f t="shared" si="20"/>
        <v>32000</v>
      </c>
      <c r="I695" s="52"/>
      <c r="J695" s="62"/>
      <c r="K695" s="690" t="s">
        <v>1157</v>
      </c>
    </row>
    <row r="696" s="138" customFormat="1" customHeight="1" outlineLevel="1" spans="1:11">
      <c r="A696" s="62" t="s">
        <v>5239</v>
      </c>
      <c r="B696" s="445" t="s">
        <v>5239</v>
      </c>
      <c r="C696" s="445" t="s">
        <v>5239</v>
      </c>
      <c r="D696" s="446"/>
      <c r="E696" s="33"/>
      <c r="F696" s="605"/>
      <c r="G696" s="605"/>
      <c r="H696" s="689"/>
      <c r="I696" s="446"/>
      <c r="J696" s="62"/>
      <c r="K696" s="226"/>
    </row>
    <row r="697" s="138" customFormat="1" customHeight="1" outlineLevel="3" spans="1:11">
      <c r="A697" s="62" t="s">
        <v>3183</v>
      </c>
      <c r="B697" s="685" t="s">
        <v>5215</v>
      </c>
      <c r="C697" s="85" t="s">
        <v>5116</v>
      </c>
      <c r="D697" s="716" t="s">
        <v>5117</v>
      </c>
      <c r="E697" s="85" t="s">
        <v>345</v>
      </c>
      <c r="F697" s="717">
        <v>1</v>
      </c>
      <c r="G697" s="717">
        <v>28000</v>
      </c>
      <c r="H697" s="689">
        <f t="shared" ref="H697:H760" si="21" xml:space="preserve">F697*G697</f>
        <v>28000</v>
      </c>
      <c r="I697" s="52"/>
      <c r="J697" s="52" t="s">
        <v>2371</v>
      </c>
      <c r="K697" s="187"/>
    </row>
    <row r="698" s="138" customFormat="1" customHeight="1" outlineLevel="3" spans="1:11">
      <c r="A698" s="62" t="s">
        <v>3183</v>
      </c>
      <c r="B698" s="685" t="s">
        <v>5215</v>
      </c>
      <c r="C698" s="85" t="s">
        <v>5128</v>
      </c>
      <c r="D698" s="716" t="s">
        <v>5129</v>
      </c>
      <c r="E698" s="85" t="s">
        <v>345</v>
      </c>
      <c r="F698" s="717">
        <v>1</v>
      </c>
      <c r="G698" s="717">
        <v>49999</v>
      </c>
      <c r="H698" s="689">
        <f t="shared" si="21"/>
        <v>49999</v>
      </c>
      <c r="I698" s="52"/>
      <c r="J698" s="52" t="s">
        <v>2371</v>
      </c>
      <c r="K698" s="187"/>
    </row>
    <row r="699" s="138" customFormat="1" customHeight="1" outlineLevel="3" spans="1:11">
      <c r="A699" s="62" t="s">
        <v>3183</v>
      </c>
      <c r="B699" s="685" t="s">
        <v>5215</v>
      </c>
      <c r="C699" s="85" t="s">
        <v>2886</v>
      </c>
      <c r="D699" s="716" t="s">
        <v>5130</v>
      </c>
      <c r="E699" s="85" t="s">
        <v>345</v>
      </c>
      <c r="F699" s="717">
        <v>1</v>
      </c>
      <c r="G699" s="717">
        <v>19999</v>
      </c>
      <c r="H699" s="689">
        <f t="shared" si="21"/>
        <v>19999</v>
      </c>
      <c r="I699" s="52"/>
      <c r="J699" s="52" t="s">
        <v>2371</v>
      </c>
      <c r="K699" s="187"/>
    </row>
    <row r="700" s="138" customFormat="1" customHeight="1" outlineLevel="3" spans="1:11">
      <c r="A700" s="62" t="s">
        <v>3183</v>
      </c>
      <c r="B700" s="685" t="s">
        <v>5215</v>
      </c>
      <c r="C700" s="85" t="s">
        <v>5131</v>
      </c>
      <c r="D700" s="716" t="s">
        <v>5132</v>
      </c>
      <c r="E700" s="85" t="s">
        <v>345</v>
      </c>
      <c r="F700" s="717">
        <v>1</v>
      </c>
      <c r="G700" s="717">
        <v>2290</v>
      </c>
      <c r="H700" s="689">
        <f t="shared" si="21"/>
        <v>2290</v>
      </c>
      <c r="I700" s="52"/>
      <c r="J700" s="52" t="s">
        <v>2371</v>
      </c>
      <c r="K700" s="187"/>
    </row>
    <row r="701" s="138" customFormat="1" customHeight="1" outlineLevel="3" spans="1:11">
      <c r="A701" s="62" t="s">
        <v>3183</v>
      </c>
      <c r="B701" s="685" t="s">
        <v>5215</v>
      </c>
      <c r="C701" s="716" t="s">
        <v>5133</v>
      </c>
      <c r="D701" s="85" t="s">
        <v>5134</v>
      </c>
      <c r="E701" s="85" t="s">
        <v>345</v>
      </c>
      <c r="F701" s="717">
        <v>1</v>
      </c>
      <c r="G701" s="717">
        <v>7999</v>
      </c>
      <c r="H701" s="689">
        <f t="shared" si="21"/>
        <v>7999</v>
      </c>
      <c r="I701" s="52"/>
      <c r="J701" s="52" t="s">
        <v>2371</v>
      </c>
      <c r="K701" s="187"/>
    </row>
    <row r="702" s="138" customFormat="1" customHeight="1" outlineLevel="3" spans="1:11">
      <c r="A702" s="62" t="s">
        <v>3183</v>
      </c>
      <c r="B702" s="685" t="s">
        <v>5215</v>
      </c>
      <c r="C702" s="85" t="s">
        <v>5028</v>
      </c>
      <c r="D702" s="716" t="s">
        <v>5029</v>
      </c>
      <c r="E702" s="85" t="s">
        <v>345</v>
      </c>
      <c r="F702" s="717">
        <v>2</v>
      </c>
      <c r="G702" s="717">
        <v>260</v>
      </c>
      <c r="H702" s="689">
        <f t="shared" si="21"/>
        <v>520</v>
      </c>
      <c r="I702" s="52"/>
      <c r="J702" s="52" t="s">
        <v>2371</v>
      </c>
      <c r="K702" s="187"/>
    </row>
    <row r="703" s="138" customFormat="1" customHeight="1" outlineLevel="3" spans="1:11">
      <c r="A703" s="62" t="s">
        <v>3183</v>
      </c>
      <c r="B703" s="685" t="s">
        <v>5215</v>
      </c>
      <c r="C703" s="85" t="s">
        <v>5118</v>
      </c>
      <c r="D703" s="85" t="s">
        <v>5119</v>
      </c>
      <c r="E703" s="85" t="s">
        <v>345</v>
      </c>
      <c r="F703" s="717">
        <v>1</v>
      </c>
      <c r="G703" s="717">
        <v>799</v>
      </c>
      <c r="H703" s="689">
        <f t="shared" si="21"/>
        <v>799</v>
      </c>
      <c r="I703" s="52"/>
      <c r="J703" s="52" t="s">
        <v>2371</v>
      </c>
      <c r="K703" s="187"/>
    </row>
    <row r="704" s="138" customFormat="1" customHeight="1" outlineLevel="3" spans="1:11">
      <c r="A704" s="62" t="s">
        <v>3183</v>
      </c>
      <c r="B704" s="685" t="s">
        <v>5215</v>
      </c>
      <c r="C704" s="85" t="s">
        <v>5120</v>
      </c>
      <c r="D704" s="85" t="s">
        <v>5121</v>
      </c>
      <c r="E704" s="85" t="s">
        <v>345</v>
      </c>
      <c r="F704" s="717">
        <v>1</v>
      </c>
      <c r="G704" s="717">
        <v>499</v>
      </c>
      <c r="H704" s="689">
        <f t="shared" si="21"/>
        <v>499</v>
      </c>
      <c r="I704" s="52"/>
      <c r="J704" s="52" t="s">
        <v>2371</v>
      </c>
      <c r="K704" s="187"/>
    </row>
    <row r="705" s="138" customFormat="1" customHeight="1" outlineLevel="3" spans="1:11">
      <c r="A705" s="62" t="s">
        <v>3183</v>
      </c>
      <c r="B705" s="685" t="s">
        <v>5215</v>
      </c>
      <c r="C705" s="85" t="s">
        <v>5191</v>
      </c>
      <c r="D705" s="716" t="s">
        <v>5192</v>
      </c>
      <c r="E705" s="727" t="s">
        <v>345</v>
      </c>
      <c r="F705" s="717">
        <v>6</v>
      </c>
      <c r="G705" s="717">
        <v>7020</v>
      </c>
      <c r="H705" s="689">
        <f t="shared" si="21"/>
        <v>42120</v>
      </c>
      <c r="I705" s="52"/>
      <c r="J705" s="52" t="s">
        <v>2371</v>
      </c>
      <c r="K705" s="187"/>
    </row>
    <row r="706" s="138" customFormat="1" customHeight="1" outlineLevel="3" spans="1:11">
      <c r="A706" s="62" t="s">
        <v>3183</v>
      </c>
      <c r="B706" s="685" t="s">
        <v>5215</v>
      </c>
      <c r="C706" s="85" t="s">
        <v>5193</v>
      </c>
      <c r="D706" s="716" t="s">
        <v>5194</v>
      </c>
      <c r="E706" s="727" t="s">
        <v>345</v>
      </c>
      <c r="F706" s="717">
        <v>6</v>
      </c>
      <c r="G706" s="717">
        <v>3120</v>
      </c>
      <c r="H706" s="689">
        <f t="shared" si="21"/>
        <v>18720</v>
      </c>
      <c r="I706" s="52"/>
      <c r="J706" s="52" t="s">
        <v>2371</v>
      </c>
      <c r="K706" s="187"/>
    </row>
    <row r="707" s="138" customFormat="1" customHeight="1" outlineLevel="3" spans="1:11">
      <c r="A707" s="62" t="s">
        <v>3183</v>
      </c>
      <c r="B707" s="685" t="s">
        <v>5215</v>
      </c>
      <c r="C707" s="85" t="s">
        <v>5195</v>
      </c>
      <c r="D707" s="716" t="s">
        <v>5196</v>
      </c>
      <c r="E707" s="727" t="s">
        <v>345</v>
      </c>
      <c r="F707" s="717">
        <v>6</v>
      </c>
      <c r="G707" s="717">
        <v>1248</v>
      </c>
      <c r="H707" s="689">
        <f t="shared" si="21"/>
        <v>7488</v>
      </c>
      <c r="I707" s="52"/>
      <c r="J707" s="52" t="s">
        <v>2371</v>
      </c>
      <c r="K707" s="187"/>
    </row>
    <row r="708" s="138" customFormat="1" customHeight="1" outlineLevel="3" spans="1:11">
      <c r="A708" s="62" t="s">
        <v>3183</v>
      </c>
      <c r="B708" s="685" t="s">
        <v>5215</v>
      </c>
      <c r="C708" s="85" t="s">
        <v>5197</v>
      </c>
      <c r="D708" s="716" t="s">
        <v>5198</v>
      </c>
      <c r="E708" s="727" t="s">
        <v>186</v>
      </c>
      <c r="F708" s="717">
        <v>1</v>
      </c>
      <c r="G708" s="717">
        <v>15600</v>
      </c>
      <c r="H708" s="689">
        <f t="shared" si="21"/>
        <v>15600</v>
      </c>
      <c r="I708" s="52"/>
      <c r="J708" s="52" t="s">
        <v>2371</v>
      </c>
      <c r="K708" s="187"/>
    </row>
    <row r="709" s="138" customFormat="1" customHeight="1" outlineLevel="3" spans="1:11">
      <c r="A709" s="62" t="s">
        <v>3183</v>
      </c>
      <c r="B709" s="685" t="s">
        <v>5215</v>
      </c>
      <c r="C709" s="85" t="s">
        <v>5199</v>
      </c>
      <c r="D709" s="716" t="s">
        <v>5200</v>
      </c>
      <c r="E709" s="727" t="s">
        <v>345</v>
      </c>
      <c r="F709" s="717">
        <v>1</v>
      </c>
      <c r="G709" s="717">
        <v>18096</v>
      </c>
      <c r="H709" s="689">
        <f t="shared" si="21"/>
        <v>18096</v>
      </c>
      <c r="I709" s="52"/>
      <c r="J709" s="52" t="s">
        <v>2371</v>
      </c>
      <c r="K709" s="187"/>
    </row>
    <row r="710" s="138" customFormat="1" customHeight="1" outlineLevel="3" spans="1:11">
      <c r="A710" s="62" t="s">
        <v>3183</v>
      </c>
      <c r="B710" s="685" t="s">
        <v>5215</v>
      </c>
      <c r="C710" s="85" t="s">
        <v>5201</v>
      </c>
      <c r="D710" s="716" t="s">
        <v>5202</v>
      </c>
      <c r="E710" s="727" t="s">
        <v>345</v>
      </c>
      <c r="F710" s="717">
        <v>1</v>
      </c>
      <c r="G710" s="717">
        <v>5928</v>
      </c>
      <c r="H710" s="689">
        <f t="shared" si="21"/>
        <v>5928</v>
      </c>
      <c r="I710" s="52"/>
      <c r="J710" s="52" t="s">
        <v>2371</v>
      </c>
      <c r="K710" s="187"/>
    </row>
    <row r="711" s="138" customFormat="1" customHeight="1" outlineLevel="3" spans="1:11">
      <c r="A711" s="62" t="s">
        <v>3183</v>
      </c>
      <c r="B711" s="685" t="s">
        <v>5215</v>
      </c>
      <c r="C711" s="85" t="s">
        <v>5203</v>
      </c>
      <c r="D711" s="716" t="s">
        <v>5204</v>
      </c>
      <c r="E711" s="727" t="s">
        <v>345</v>
      </c>
      <c r="F711" s="717">
        <v>1</v>
      </c>
      <c r="G711" s="717">
        <v>1248</v>
      </c>
      <c r="H711" s="689">
        <f t="shared" si="21"/>
        <v>1248</v>
      </c>
      <c r="I711" s="52"/>
      <c r="J711" s="52" t="s">
        <v>2371</v>
      </c>
      <c r="K711" s="187"/>
    </row>
    <row r="712" s="138" customFormat="1" customHeight="1" outlineLevel="3" spans="1:11">
      <c r="A712" s="62" t="s">
        <v>3183</v>
      </c>
      <c r="B712" s="685" t="s">
        <v>5215</v>
      </c>
      <c r="C712" s="85" t="s">
        <v>5205</v>
      </c>
      <c r="D712" s="716" t="s">
        <v>5206</v>
      </c>
      <c r="E712" s="727" t="s">
        <v>345</v>
      </c>
      <c r="F712" s="717">
        <v>1</v>
      </c>
      <c r="G712" s="717">
        <v>5928</v>
      </c>
      <c r="H712" s="689">
        <f t="shared" si="21"/>
        <v>5928</v>
      </c>
      <c r="I712" s="52"/>
      <c r="J712" s="52" t="s">
        <v>2371</v>
      </c>
      <c r="K712" s="187"/>
    </row>
    <row r="713" s="138" customFormat="1" customHeight="1" outlineLevel="3" spans="1:11">
      <c r="A713" s="62" t="s">
        <v>3183</v>
      </c>
      <c r="B713" s="685" t="s">
        <v>5215</v>
      </c>
      <c r="C713" s="85" t="s">
        <v>5207</v>
      </c>
      <c r="D713" s="716" t="s">
        <v>5208</v>
      </c>
      <c r="E713" s="727" t="s">
        <v>345</v>
      </c>
      <c r="F713" s="717">
        <v>1</v>
      </c>
      <c r="G713" s="717">
        <v>2808</v>
      </c>
      <c r="H713" s="689">
        <f t="shared" si="21"/>
        <v>2808</v>
      </c>
      <c r="I713" s="52"/>
      <c r="J713" s="52" t="s">
        <v>2371</v>
      </c>
      <c r="K713" s="187"/>
    </row>
    <row r="714" s="138" customFormat="1" customHeight="1" outlineLevel="3" spans="1:11">
      <c r="A714" s="62" t="s">
        <v>3183</v>
      </c>
      <c r="B714" s="685" t="s">
        <v>5217</v>
      </c>
      <c r="C714" s="85" t="s">
        <v>5116</v>
      </c>
      <c r="D714" s="716" t="s">
        <v>5117</v>
      </c>
      <c r="E714" s="85" t="s">
        <v>345</v>
      </c>
      <c r="F714" s="717">
        <v>1</v>
      </c>
      <c r="G714" s="717">
        <v>28000</v>
      </c>
      <c r="H714" s="689">
        <f t="shared" si="21"/>
        <v>28000</v>
      </c>
      <c r="I714" s="52"/>
      <c r="J714" s="52" t="s">
        <v>2424</v>
      </c>
      <c r="K714" s="187"/>
    </row>
    <row r="715" s="138" customFormat="1" customHeight="1" outlineLevel="3" spans="1:11">
      <c r="A715" s="62" t="s">
        <v>3183</v>
      </c>
      <c r="B715" s="685" t="s">
        <v>5217</v>
      </c>
      <c r="C715" s="85" t="s">
        <v>5128</v>
      </c>
      <c r="D715" s="716" t="s">
        <v>5129</v>
      </c>
      <c r="E715" s="85" t="s">
        <v>345</v>
      </c>
      <c r="F715" s="717">
        <v>1</v>
      </c>
      <c r="G715" s="717">
        <v>49999</v>
      </c>
      <c r="H715" s="689">
        <f t="shared" si="21"/>
        <v>49999</v>
      </c>
      <c r="I715" s="52"/>
      <c r="J715" s="52" t="s">
        <v>2424</v>
      </c>
      <c r="K715" s="187"/>
    </row>
    <row r="716" s="138" customFormat="1" customHeight="1" outlineLevel="3" spans="1:11">
      <c r="A716" s="62" t="s">
        <v>3183</v>
      </c>
      <c r="B716" s="685" t="s">
        <v>5217</v>
      </c>
      <c r="C716" s="85" t="s">
        <v>2886</v>
      </c>
      <c r="D716" s="716" t="s">
        <v>5130</v>
      </c>
      <c r="E716" s="85" t="s">
        <v>345</v>
      </c>
      <c r="F716" s="717">
        <v>1</v>
      </c>
      <c r="G716" s="717">
        <v>19999</v>
      </c>
      <c r="H716" s="689">
        <f t="shared" si="21"/>
        <v>19999</v>
      </c>
      <c r="I716" s="52"/>
      <c r="J716" s="52" t="s">
        <v>2424</v>
      </c>
      <c r="K716" s="187"/>
    </row>
    <row r="717" s="138" customFormat="1" customHeight="1" outlineLevel="3" spans="1:11">
      <c r="A717" s="62" t="s">
        <v>3183</v>
      </c>
      <c r="B717" s="685" t="s">
        <v>5217</v>
      </c>
      <c r="C717" s="85" t="s">
        <v>5131</v>
      </c>
      <c r="D717" s="716" t="s">
        <v>5132</v>
      </c>
      <c r="E717" s="85" t="s">
        <v>345</v>
      </c>
      <c r="F717" s="717">
        <v>1</v>
      </c>
      <c r="G717" s="717">
        <v>2290</v>
      </c>
      <c r="H717" s="689">
        <f t="shared" si="21"/>
        <v>2290</v>
      </c>
      <c r="I717" s="52"/>
      <c r="J717" s="52" t="s">
        <v>2424</v>
      </c>
      <c r="K717" s="187"/>
    </row>
    <row r="718" s="138" customFormat="1" customHeight="1" outlineLevel="3" spans="1:11">
      <c r="A718" s="62" t="s">
        <v>3183</v>
      </c>
      <c r="B718" s="685" t="s">
        <v>5217</v>
      </c>
      <c r="C718" s="716" t="s">
        <v>5133</v>
      </c>
      <c r="D718" s="85" t="s">
        <v>5134</v>
      </c>
      <c r="E718" s="85" t="s">
        <v>345</v>
      </c>
      <c r="F718" s="717">
        <v>1</v>
      </c>
      <c r="G718" s="717">
        <v>7999</v>
      </c>
      <c r="H718" s="689">
        <f t="shared" si="21"/>
        <v>7999</v>
      </c>
      <c r="I718" s="52"/>
      <c r="J718" s="52" t="s">
        <v>2424</v>
      </c>
      <c r="K718" s="187"/>
    </row>
    <row r="719" s="138" customFormat="1" customHeight="1" outlineLevel="3" spans="1:11">
      <c r="A719" s="62" t="s">
        <v>3183</v>
      </c>
      <c r="B719" s="685" t="s">
        <v>5217</v>
      </c>
      <c r="C719" s="85" t="s">
        <v>5028</v>
      </c>
      <c r="D719" s="716" t="s">
        <v>5029</v>
      </c>
      <c r="E719" s="85" t="s">
        <v>345</v>
      </c>
      <c r="F719" s="717">
        <v>2</v>
      </c>
      <c r="G719" s="717">
        <v>260</v>
      </c>
      <c r="H719" s="689">
        <f t="shared" si="21"/>
        <v>520</v>
      </c>
      <c r="I719" s="52"/>
      <c r="J719" s="52" t="s">
        <v>2424</v>
      </c>
      <c r="K719" s="187"/>
    </row>
    <row r="720" s="138" customFormat="1" customHeight="1" outlineLevel="3" spans="1:11">
      <c r="A720" s="62" t="s">
        <v>3183</v>
      </c>
      <c r="B720" s="685" t="s">
        <v>5217</v>
      </c>
      <c r="C720" s="85" t="s">
        <v>5118</v>
      </c>
      <c r="D720" s="85" t="s">
        <v>5119</v>
      </c>
      <c r="E720" s="85" t="s">
        <v>345</v>
      </c>
      <c r="F720" s="717">
        <v>1</v>
      </c>
      <c r="G720" s="717">
        <v>799</v>
      </c>
      <c r="H720" s="689">
        <f t="shared" si="21"/>
        <v>799</v>
      </c>
      <c r="I720" s="52"/>
      <c r="J720" s="52" t="s">
        <v>2424</v>
      </c>
      <c r="K720" s="187"/>
    </row>
    <row r="721" s="138" customFormat="1" customHeight="1" outlineLevel="3" spans="1:11">
      <c r="A721" s="62" t="s">
        <v>3183</v>
      </c>
      <c r="B721" s="685" t="s">
        <v>5217</v>
      </c>
      <c r="C721" s="85" t="s">
        <v>5120</v>
      </c>
      <c r="D721" s="85" t="s">
        <v>5121</v>
      </c>
      <c r="E721" s="85" t="s">
        <v>345</v>
      </c>
      <c r="F721" s="717">
        <v>1</v>
      </c>
      <c r="G721" s="717">
        <v>499</v>
      </c>
      <c r="H721" s="689">
        <f t="shared" si="21"/>
        <v>499</v>
      </c>
      <c r="I721" s="52"/>
      <c r="J721" s="52" t="s">
        <v>2424</v>
      </c>
      <c r="K721" s="187"/>
    </row>
    <row r="722" s="138" customFormat="1" customHeight="1" outlineLevel="3" spans="1:11">
      <c r="A722" s="62" t="s">
        <v>3183</v>
      </c>
      <c r="B722" s="685" t="s">
        <v>5217</v>
      </c>
      <c r="C722" s="85" t="s">
        <v>5191</v>
      </c>
      <c r="D722" s="716" t="s">
        <v>5192</v>
      </c>
      <c r="E722" s="727" t="s">
        <v>345</v>
      </c>
      <c r="F722" s="717">
        <v>6</v>
      </c>
      <c r="G722" s="717">
        <v>7020</v>
      </c>
      <c r="H722" s="689">
        <f t="shared" si="21"/>
        <v>42120</v>
      </c>
      <c r="I722" s="52"/>
      <c r="J722" s="52" t="s">
        <v>2424</v>
      </c>
      <c r="K722" s="187"/>
    </row>
    <row r="723" s="138" customFormat="1" customHeight="1" outlineLevel="3" spans="1:11">
      <c r="A723" s="62" t="s">
        <v>3183</v>
      </c>
      <c r="B723" s="685" t="s">
        <v>5217</v>
      </c>
      <c r="C723" s="85" t="s">
        <v>5193</v>
      </c>
      <c r="D723" s="716" t="s">
        <v>5194</v>
      </c>
      <c r="E723" s="727" t="s">
        <v>345</v>
      </c>
      <c r="F723" s="717">
        <v>6</v>
      </c>
      <c r="G723" s="717">
        <v>3120</v>
      </c>
      <c r="H723" s="689">
        <f t="shared" si="21"/>
        <v>18720</v>
      </c>
      <c r="I723" s="52"/>
      <c r="J723" s="52" t="s">
        <v>2424</v>
      </c>
      <c r="K723" s="187"/>
    </row>
    <row r="724" s="138" customFormat="1" customHeight="1" outlineLevel="3" spans="1:11">
      <c r="A724" s="62" t="s">
        <v>3183</v>
      </c>
      <c r="B724" s="685" t="s">
        <v>5217</v>
      </c>
      <c r="C724" s="85" t="s">
        <v>5195</v>
      </c>
      <c r="D724" s="716" t="s">
        <v>5196</v>
      </c>
      <c r="E724" s="727" t="s">
        <v>345</v>
      </c>
      <c r="F724" s="717">
        <v>6</v>
      </c>
      <c r="G724" s="717">
        <v>1248</v>
      </c>
      <c r="H724" s="689">
        <f t="shared" si="21"/>
        <v>7488</v>
      </c>
      <c r="I724" s="52"/>
      <c r="J724" s="52" t="s">
        <v>2424</v>
      </c>
      <c r="K724" s="187"/>
    </row>
    <row r="725" s="138" customFormat="1" customHeight="1" outlineLevel="3" spans="1:11">
      <c r="A725" s="62" t="s">
        <v>3183</v>
      </c>
      <c r="B725" s="685" t="s">
        <v>5217</v>
      </c>
      <c r="C725" s="85" t="s">
        <v>5197</v>
      </c>
      <c r="D725" s="716" t="s">
        <v>5198</v>
      </c>
      <c r="E725" s="727" t="s">
        <v>186</v>
      </c>
      <c r="F725" s="717">
        <v>1</v>
      </c>
      <c r="G725" s="717">
        <v>15600</v>
      </c>
      <c r="H725" s="689">
        <f t="shared" si="21"/>
        <v>15600</v>
      </c>
      <c r="I725" s="52"/>
      <c r="J725" s="52" t="s">
        <v>2424</v>
      </c>
      <c r="K725" s="187"/>
    </row>
    <row r="726" s="138" customFormat="1" customHeight="1" outlineLevel="3" spans="1:11">
      <c r="A726" s="62" t="s">
        <v>3183</v>
      </c>
      <c r="B726" s="685" t="s">
        <v>5217</v>
      </c>
      <c r="C726" s="85" t="s">
        <v>5199</v>
      </c>
      <c r="D726" s="716" t="s">
        <v>5200</v>
      </c>
      <c r="E726" s="727" t="s">
        <v>345</v>
      </c>
      <c r="F726" s="717">
        <v>1</v>
      </c>
      <c r="G726" s="717">
        <v>18096</v>
      </c>
      <c r="H726" s="689">
        <f t="shared" si="21"/>
        <v>18096</v>
      </c>
      <c r="I726" s="52"/>
      <c r="J726" s="52" t="s">
        <v>2424</v>
      </c>
      <c r="K726" s="187"/>
    </row>
    <row r="727" s="138" customFormat="1" customHeight="1" outlineLevel="3" spans="1:11">
      <c r="A727" s="62" t="s">
        <v>3183</v>
      </c>
      <c r="B727" s="685" t="s">
        <v>5217</v>
      </c>
      <c r="C727" s="85" t="s">
        <v>5201</v>
      </c>
      <c r="D727" s="716" t="s">
        <v>5202</v>
      </c>
      <c r="E727" s="727" t="s">
        <v>345</v>
      </c>
      <c r="F727" s="717">
        <v>1</v>
      </c>
      <c r="G727" s="717">
        <v>5928</v>
      </c>
      <c r="H727" s="689">
        <f t="shared" si="21"/>
        <v>5928</v>
      </c>
      <c r="I727" s="52"/>
      <c r="J727" s="52" t="s">
        <v>2424</v>
      </c>
      <c r="K727" s="187"/>
    </row>
    <row r="728" s="138" customFormat="1" customHeight="1" outlineLevel="3" spans="1:11">
      <c r="A728" s="62" t="s">
        <v>3183</v>
      </c>
      <c r="B728" s="685" t="s">
        <v>5217</v>
      </c>
      <c r="C728" s="85" t="s">
        <v>5203</v>
      </c>
      <c r="D728" s="716" t="s">
        <v>5204</v>
      </c>
      <c r="E728" s="727" t="s">
        <v>345</v>
      </c>
      <c r="F728" s="717">
        <v>1</v>
      </c>
      <c r="G728" s="717">
        <v>1248</v>
      </c>
      <c r="H728" s="689">
        <f t="shared" si="21"/>
        <v>1248</v>
      </c>
      <c r="I728" s="52"/>
      <c r="J728" s="52" t="s">
        <v>2424</v>
      </c>
      <c r="K728" s="187"/>
    </row>
    <row r="729" s="138" customFormat="1" customHeight="1" outlineLevel="3" spans="1:11">
      <c r="A729" s="62" t="s">
        <v>3183</v>
      </c>
      <c r="B729" s="685" t="s">
        <v>5217</v>
      </c>
      <c r="C729" s="85" t="s">
        <v>5205</v>
      </c>
      <c r="D729" s="716" t="s">
        <v>5206</v>
      </c>
      <c r="E729" s="727" t="s">
        <v>345</v>
      </c>
      <c r="F729" s="717">
        <v>1</v>
      </c>
      <c r="G729" s="717">
        <v>5928</v>
      </c>
      <c r="H729" s="689">
        <f t="shared" si="21"/>
        <v>5928</v>
      </c>
      <c r="I729" s="52"/>
      <c r="J729" s="52" t="s">
        <v>2424</v>
      </c>
      <c r="K729" s="187"/>
    </row>
    <row r="730" s="138" customFormat="1" customHeight="1" outlineLevel="3" spans="1:11">
      <c r="A730" s="62" t="s">
        <v>3183</v>
      </c>
      <c r="B730" s="685" t="s">
        <v>5217</v>
      </c>
      <c r="C730" s="85" t="s">
        <v>5207</v>
      </c>
      <c r="D730" s="716" t="s">
        <v>5208</v>
      </c>
      <c r="E730" s="727" t="s">
        <v>345</v>
      </c>
      <c r="F730" s="717">
        <v>1</v>
      </c>
      <c r="G730" s="717">
        <v>2808</v>
      </c>
      <c r="H730" s="689">
        <f t="shared" si="21"/>
        <v>2808</v>
      </c>
      <c r="I730" s="52"/>
      <c r="J730" s="52" t="s">
        <v>2424</v>
      </c>
      <c r="K730" s="187"/>
    </row>
    <row r="731" s="138" customFormat="1" customHeight="1" outlineLevel="3" spans="1:11">
      <c r="A731" s="62" t="s">
        <v>3183</v>
      </c>
      <c r="B731" s="685" t="s">
        <v>5218</v>
      </c>
      <c r="C731" s="85" t="s">
        <v>5116</v>
      </c>
      <c r="D731" s="716" t="s">
        <v>5117</v>
      </c>
      <c r="E731" s="85" t="s">
        <v>345</v>
      </c>
      <c r="F731" s="717">
        <v>1</v>
      </c>
      <c r="G731" s="717">
        <v>28000</v>
      </c>
      <c r="H731" s="689">
        <f t="shared" si="21"/>
        <v>28000</v>
      </c>
      <c r="I731" s="52"/>
      <c r="J731" s="52" t="s">
        <v>2477</v>
      </c>
      <c r="K731" s="187"/>
    </row>
    <row r="732" s="138" customFormat="1" customHeight="1" outlineLevel="3" spans="1:11">
      <c r="A732" s="62" t="s">
        <v>3183</v>
      </c>
      <c r="B732" s="685" t="s">
        <v>5218</v>
      </c>
      <c r="C732" s="85" t="s">
        <v>5128</v>
      </c>
      <c r="D732" s="716" t="s">
        <v>5129</v>
      </c>
      <c r="E732" s="85" t="s">
        <v>345</v>
      </c>
      <c r="F732" s="717">
        <v>1</v>
      </c>
      <c r="G732" s="717">
        <v>49999</v>
      </c>
      <c r="H732" s="689">
        <f t="shared" si="21"/>
        <v>49999</v>
      </c>
      <c r="I732" s="52"/>
      <c r="J732" s="52" t="s">
        <v>2477</v>
      </c>
      <c r="K732" s="187"/>
    </row>
    <row r="733" s="138" customFormat="1" customHeight="1" outlineLevel="3" spans="1:11">
      <c r="A733" s="62" t="s">
        <v>3183</v>
      </c>
      <c r="B733" s="685" t="s">
        <v>5218</v>
      </c>
      <c r="C733" s="85" t="s">
        <v>2886</v>
      </c>
      <c r="D733" s="716" t="s">
        <v>5130</v>
      </c>
      <c r="E733" s="85" t="s">
        <v>345</v>
      </c>
      <c r="F733" s="717">
        <v>1</v>
      </c>
      <c r="G733" s="717">
        <v>19999</v>
      </c>
      <c r="H733" s="689">
        <f t="shared" si="21"/>
        <v>19999</v>
      </c>
      <c r="I733" s="52"/>
      <c r="J733" s="52" t="s">
        <v>2477</v>
      </c>
      <c r="K733" s="187"/>
    </row>
    <row r="734" s="138" customFormat="1" customHeight="1" outlineLevel="3" spans="1:11">
      <c r="A734" s="62" t="s">
        <v>3183</v>
      </c>
      <c r="B734" s="685" t="s">
        <v>5218</v>
      </c>
      <c r="C734" s="85" t="s">
        <v>5131</v>
      </c>
      <c r="D734" s="716" t="s">
        <v>5132</v>
      </c>
      <c r="E734" s="85" t="s">
        <v>345</v>
      </c>
      <c r="F734" s="717">
        <v>1</v>
      </c>
      <c r="G734" s="717">
        <v>2290</v>
      </c>
      <c r="H734" s="689">
        <f t="shared" si="21"/>
        <v>2290</v>
      </c>
      <c r="I734" s="52"/>
      <c r="J734" s="52" t="s">
        <v>2477</v>
      </c>
      <c r="K734" s="187"/>
    </row>
    <row r="735" s="138" customFormat="1" customHeight="1" outlineLevel="3" spans="1:11">
      <c r="A735" s="62" t="s">
        <v>3183</v>
      </c>
      <c r="B735" s="685" t="s">
        <v>5218</v>
      </c>
      <c r="C735" s="716" t="s">
        <v>5133</v>
      </c>
      <c r="D735" s="85" t="s">
        <v>5134</v>
      </c>
      <c r="E735" s="85" t="s">
        <v>345</v>
      </c>
      <c r="F735" s="717">
        <v>1</v>
      </c>
      <c r="G735" s="717">
        <v>7999</v>
      </c>
      <c r="H735" s="689">
        <f t="shared" si="21"/>
        <v>7999</v>
      </c>
      <c r="I735" s="52"/>
      <c r="J735" s="52" t="s">
        <v>2477</v>
      </c>
      <c r="K735" s="187"/>
    </row>
    <row r="736" s="138" customFormat="1" customHeight="1" outlineLevel="3" spans="1:11">
      <c r="A736" s="62" t="s">
        <v>3183</v>
      </c>
      <c r="B736" s="685" t="s">
        <v>5218</v>
      </c>
      <c r="C736" s="85" t="s">
        <v>5028</v>
      </c>
      <c r="D736" s="716" t="s">
        <v>5029</v>
      </c>
      <c r="E736" s="85" t="s">
        <v>345</v>
      </c>
      <c r="F736" s="717">
        <v>2</v>
      </c>
      <c r="G736" s="717">
        <v>260</v>
      </c>
      <c r="H736" s="689">
        <f t="shared" si="21"/>
        <v>520</v>
      </c>
      <c r="I736" s="52"/>
      <c r="J736" s="52" t="s">
        <v>2477</v>
      </c>
      <c r="K736" s="187"/>
    </row>
    <row r="737" s="138" customFormat="1" customHeight="1" outlineLevel="3" spans="1:11">
      <c r="A737" s="62" t="s">
        <v>3183</v>
      </c>
      <c r="B737" s="685" t="s">
        <v>5218</v>
      </c>
      <c r="C737" s="85" t="s">
        <v>5118</v>
      </c>
      <c r="D737" s="85" t="s">
        <v>5119</v>
      </c>
      <c r="E737" s="85" t="s">
        <v>345</v>
      </c>
      <c r="F737" s="717">
        <v>1</v>
      </c>
      <c r="G737" s="717">
        <v>799</v>
      </c>
      <c r="H737" s="689">
        <f t="shared" si="21"/>
        <v>799</v>
      </c>
      <c r="I737" s="52"/>
      <c r="J737" s="52" t="s">
        <v>2477</v>
      </c>
      <c r="K737" s="187"/>
    </row>
    <row r="738" s="138" customFormat="1" customHeight="1" outlineLevel="3" spans="1:11">
      <c r="A738" s="62" t="s">
        <v>3183</v>
      </c>
      <c r="B738" s="685" t="s">
        <v>5218</v>
      </c>
      <c r="C738" s="85" t="s">
        <v>5120</v>
      </c>
      <c r="D738" s="85" t="s">
        <v>5121</v>
      </c>
      <c r="E738" s="85" t="s">
        <v>345</v>
      </c>
      <c r="F738" s="717">
        <v>1</v>
      </c>
      <c r="G738" s="717">
        <v>499</v>
      </c>
      <c r="H738" s="689">
        <f t="shared" si="21"/>
        <v>499</v>
      </c>
      <c r="I738" s="52"/>
      <c r="J738" s="52" t="s">
        <v>2477</v>
      </c>
      <c r="K738" s="187"/>
    </row>
    <row r="739" s="138" customFormat="1" customHeight="1" outlineLevel="3" spans="1:11">
      <c r="A739" s="62" t="s">
        <v>3183</v>
      </c>
      <c r="B739" s="685" t="s">
        <v>5218</v>
      </c>
      <c r="C739" s="85" t="s">
        <v>5191</v>
      </c>
      <c r="D739" s="716" t="s">
        <v>5192</v>
      </c>
      <c r="E739" s="727" t="s">
        <v>345</v>
      </c>
      <c r="F739" s="717">
        <v>6</v>
      </c>
      <c r="G739" s="717">
        <v>7020</v>
      </c>
      <c r="H739" s="689">
        <f t="shared" si="21"/>
        <v>42120</v>
      </c>
      <c r="I739" s="52"/>
      <c r="J739" s="52" t="s">
        <v>2477</v>
      </c>
      <c r="K739" s="187"/>
    </row>
    <row r="740" s="138" customFormat="1" customHeight="1" outlineLevel="3" spans="1:11">
      <c r="A740" s="62" t="s">
        <v>3183</v>
      </c>
      <c r="B740" s="685" t="s">
        <v>5218</v>
      </c>
      <c r="C740" s="85" t="s">
        <v>5193</v>
      </c>
      <c r="D740" s="716" t="s">
        <v>5194</v>
      </c>
      <c r="E740" s="727" t="s">
        <v>345</v>
      </c>
      <c r="F740" s="717">
        <v>6</v>
      </c>
      <c r="G740" s="717">
        <v>3120</v>
      </c>
      <c r="H740" s="689">
        <f t="shared" si="21"/>
        <v>18720</v>
      </c>
      <c r="I740" s="52"/>
      <c r="J740" s="52" t="s">
        <v>2477</v>
      </c>
      <c r="K740" s="187"/>
    </row>
    <row r="741" s="138" customFormat="1" customHeight="1" outlineLevel="3" spans="1:11">
      <c r="A741" s="62" t="s">
        <v>3183</v>
      </c>
      <c r="B741" s="685" t="s">
        <v>5218</v>
      </c>
      <c r="C741" s="85" t="s">
        <v>5195</v>
      </c>
      <c r="D741" s="716" t="s">
        <v>5196</v>
      </c>
      <c r="E741" s="727" t="s">
        <v>345</v>
      </c>
      <c r="F741" s="717">
        <v>6</v>
      </c>
      <c r="G741" s="717">
        <v>1248</v>
      </c>
      <c r="H741" s="689">
        <f t="shared" si="21"/>
        <v>7488</v>
      </c>
      <c r="I741" s="52"/>
      <c r="J741" s="52" t="s">
        <v>2477</v>
      </c>
      <c r="K741" s="187"/>
    </row>
    <row r="742" s="138" customFormat="1" customHeight="1" outlineLevel="3" spans="1:11">
      <c r="A742" s="62" t="s">
        <v>3183</v>
      </c>
      <c r="B742" s="685" t="s">
        <v>5218</v>
      </c>
      <c r="C742" s="85" t="s">
        <v>5197</v>
      </c>
      <c r="D742" s="716" t="s">
        <v>5198</v>
      </c>
      <c r="E742" s="727" t="s">
        <v>186</v>
      </c>
      <c r="F742" s="717">
        <v>1</v>
      </c>
      <c r="G742" s="717">
        <v>15600</v>
      </c>
      <c r="H742" s="689">
        <f t="shared" si="21"/>
        <v>15600</v>
      </c>
      <c r="I742" s="52"/>
      <c r="J742" s="52" t="s">
        <v>2477</v>
      </c>
      <c r="K742" s="187"/>
    </row>
    <row r="743" s="138" customFormat="1" customHeight="1" outlineLevel="3" spans="1:11">
      <c r="A743" s="62" t="s">
        <v>3183</v>
      </c>
      <c r="B743" s="685" t="s">
        <v>5218</v>
      </c>
      <c r="C743" s="85" t="s">
        <v>5199</v>
      </c>
      <c r="D743" s="716" t="s">
        <v>5200</v>
      </c>
      <c r="E743" s="727" t="s">
        <v>345</v>
      </c>
      <c r="F743" s="717">
        <v>1</v>
      </c>
      <c r="G743" s="717">
        <v>18096</v>
      </c>
      <c r="H743" s="689">
        <f t="shared" si="21"/>
        <v>18096</v>
      </c>
      <c r="I743" s="52"/>
      <c r="J743" s="52" t="s">
        <v>2477</v>
      </c>
      <c r="K743" s="187"/>
    </row>
    <row r="744" s="138" customFormat="1" customHeight="1" outlineLevel="3" spans="1:11">
      <c r="A744" s="62" t="s">
        <v>3183</v>
      </c>
      <c r="B744" s="685" t="s">
        <v>5218</v>
      </c>
      <c r="C744" s="85" t="s">
        <v>5201</v>
      </c>
      <c r="D744" s="716" t="s">
        <v>5202</v>
      </c>
      <c r="E744" s="727" t="s">
        <v>345</v>
      </c>
      <c r="F744" s="717">
        <v>1</v>
      </c>
      <c r="G744" s="717">
        <v>5928</v>
      </c>
      <c r="H744" s="689">
        <f t="shared" si="21"/>
        <v>5928</v>
      </c>
      <c r="I744" s="52"/>
      <c r="J744" s="52" t="s">
        <v>2477</v>
      </c>
      <c r="K744" s="187"/>
    </row>
    <row r="745" s="138" customFormat="1" customHeight="1" outlineLevel="3" spans="1:11">
      <c r="A745" s="62" t="s">
        <v>3183</v>
      </c>
      <c r="B745" s="685" t="s">
        <v>5218</v>
      </c>
      <c r="C745" s="85" t="s">
        <v>5203</v>
      </c>
      <c r="D745" s="716" t="s">
        <v>5204</v>
      </c>
      <c r="E745" s="727" t="s">
        <v>345</v>
      </c>
      <c r="F745" s="717">
        <v>1</v>
      </c>
      <c r="G745" s="717">
        <v>1248</v>
      </c>
      <c r="H745" s="689">
        <f t="shared" si="21"/>
        <v>1248</v>
      </c>
      <c r="I745" s="52"/>
      <c r="J745" s="52" t="s">
        <v>2477</v>
      </c>
      <c r="K745" s="187"/>
    </row>
    <row r="746" s="138" customFormat="1" customHeight="1" outlineLevel="3" spans="1:11">
      <c r="A746" s="62" t="s">
        <v>3183</v>
      </c>
      <c r="B746" s="685" t="s">
        <v>5218</v>
      </c>
      <c r="C746" s="85" t="s">
        <v>5205</v>
      </c>
      <c r="D746" s="716" t="s">
        <v>5206</v>
      </c>
      <c r="E746" s="727" t="s">
        <v>345</v>
      </c>
      <c r="F746" s="717">
        <v>1</v>
      </c>
      <c r="G746" s="717">
        <v>5928</v>
      </c>
      <c r="H746" s="689">
        <f t="shared" si="21"/>
        <v>5928</v>
      </c>
      <c r="I746" s="52"/>
      <c r="J746" s="52" t="s">
        <v>2477</v>
      </c>
      <c r="K746" s="187"/>
    </row>
    <row r="747" s="138" customFormat="1" customHeight="1" outlineLevel="3" spans="1:11">
      <c r="A747" s="62" t="s">
        <v>3183</v>
      </c>
      <c r="B747" s="685" t="s">
        <v>5218</v>
      </c>
      <c r="C747" s="85" t="s">
        <v>5207</v>
      </c>
      <c r="D747" s="716" t="s">
        <v>5208</v>
      </c>
      <c r="E747" s="727" t="s">
        <v>345</v>
      </c>
      <c r="F747" s="717">
        <v>1</v>
      </c>
      <c r="G747" s="717">
        <v>2808</v>
      </c>
      <c r="H747" s="689">
        <f t="shared" si="21"/>
        <v>2808</v>
      </c>
      <c r="I747" s="52"/>
      <c r="J747" s="52" t="s">
        <v>2477</v>
      </c>
      <c r="K747" s="187"/>
    </row>
    <row r="748" s="138" customFormat="1" customHeight="1" outlineLevel="3" spans="1:11">
      <c r="A748" s="62" t="s">
        <v>3183</v>
      </c>
      <c r="B748" s="685" t="s">
        <v>5229</v>
      </c>
      <c r="C748" s="85" t="s">
        <v>5116</v>
      </c>
      <c r="D748" s="716" t="s">
        <v>5117</v>
      </c>
      <c r="E748" s="85" t="s">
        <v>345</v>
      </c>
      <c r="F748" s="717">
        <v>1</v>
      </c>
      <c r="G748" s="717">
        <v>28000</v>
      </c>
      <c r="H748" s="689">
        <f t="shared" si="21"/>
        <v>28000</v>
      </c>
      <c r="I748" s="52"/>
      <c r="J748" s="52" t="s">
        <v>2530</v>
      </c>
      <c r="K748" s="187"/>
    </row>
    <row r="749" s="138" customFormat="1" customHeight="1" outlineLevel="3" spans="1:11">
      <c r="A749" s="62" t="s">
        <v>3183</v>
      </c>
      <c r="B749" s="685" t="s">
        <v>5229</v>
      </c>
      <c r="C749" s="85" t="s">
        <v>5128</v>
      </c>
      <c r="D749" s="716" t="s">
        <v>5129</v>
      </c>
      <c r="E749" s="85" t="s">
        <v>345</v>
      </c>
      <c r="F749" s="717">
        <v>1</v>
      </c>
      <c r="G749" s="717">
        <v>49999</v>
      </c>
      <c r="H749" s="689">
        <f t="shared" si="21"/>
        <v>49999</v>
      </c>
      <c r="I749" s="52"/>
      <c r="J749" s="52" t="s">
        <v>2530</v>
      </c>
      <c r="K749" s="187"/>
    </row>
    <row r="750" s="138" customFormat="1" customHeight="1" outlineLevel="3" spans="1:11">
      <c r="A750" s="62" t="s">
        <v>3183</v>
      </c>
      <c r="B750" s="685" t="s">
        <v>5229</v>
      </c>
      <c r="C750" s="85" t="s">
        <v>2886</v>
      </c>
      <c r="D750" s="716" t="s">
        <v>5130</v>
      </c>
      <c r="E750" s="85" t="s">
        <v>345</v>
      </c>
      <c r="F750" s="717">
        <v>1</v>
      </c>
      <c r="G750" s="717">
        <v>19999</v>
      </c>
      <c r="H750" s="689">
        <f t="shared" si="21"/>
        <v>19999</v>
      </c>
      <c r="I750" s="52"/>
      <c r="J750" s="52" t="s">
        <v>2530</v>
      </c>
      <c r="K750" s="187"/>
    </row>
    <row r="751" s="138" customFormat="1" customHeight="1" outlineLevel="3" spans="1:11">
      <c r="A751" s="62" t="s">
        <v>3183</v>
      </c>
      <c r="B751" s="685" t="s">
        <v>5229</v>
      </c>
      <c r="C751" s="85" t="s">
        <v>5131</v>
      </c>
      <c r="D751" s="716" t="s">
        <v>5132</v>
      </c>
      <c r="E751" s="85" t="s">
        <v>345</v>
      </c>
      <c r="F751" s="717">
        <v>1</v>
      </c>
      <c r="G751" s="717">
        <v>2290</v>
      </c>
      <c r="H751" s="689">
        <f t="shared" si="21"/>
        <v>2290</v>
      </c>
      <c r="I751" s="52"/>
      <c r="J751" s="52" t="s">
        <v>2530</v>
      </c>
      <c r="K751" s="187"/>
    </row>
    <row r="752" s="138" customFormat="1" customHeight="1" outlineLevel="3" spans="1:11">
      <c r="A752" s="62" t="s">
        <v>3183</v>
      </c>
      <c r="B752" s="685" t="s">
        <v>5229</v>
      </c>
      <c r="C752" s="716" t="s">
        <v>5133</v>
      </c>
      <c r="D752" s="85" t="s">
        <v>5134</v>
      </c>
      <c r="E752" s="85" t="s">
        <v>345</v>
      </c>
      <c r="F752" s="717">
        <v>1</v>
      </c>
      <c r="G752" s="717">
        <v>7999</v>
      </c>
      <c r="H752" s="689">
        <f t="shared" si="21"/>
        <v>7999</v>
      </c>
      <c r="I752" s="52"/>
      <c r="J752" s="52" t="s">
        <v>2530</v>
      </c>
      <c r="K752" s="187"/>
    </row>
    <row r="753" s="138" customFormat="1" customHeight="1" outlineLevel="3" spans="1:11">
      <c r="A753" s="62" t="s">
        <v>3183</v>
      </c>
      <c r="B753" s="685" t="s">
        <v>5229</v>
      </c>
      <c r="C753" s="85" t="s">
        <v>5028</v>
      </c>
      <c r="D753" s="716" t="s">
        <v>5029</v>
      </c>
      <c r="E753" s="85" t="s">
        <v>345</v>
      </c>
      <c r="F753" s="717">
        <v>2</v>
      </c>
      <c r="G753" s="717">
        <v>260</v>
      </c>
      <c r="H753" s="689">
        <f t="shared" si="21"/>
        <v>520</v>
      </c>
      <c r="I753" s="52"/>
      <c r="J753" s="52" t="s">
        <v>2530</v>
      </c>
      <c r="K753" s="187"/>
    </row>
    <row r="754" s="138" customFormat="1" customHeight="1" outlineLevel="3" spans="1:11">
      <c r="A754" s="62" t="s">
        <v>3183</v>
      </c>
      <c r="B754" s="685" t="s">
        <v>5229</v>
      </c>
      <c r="C754" s="85" t="s">
        <v>5118</v>
      </c>
      <c r="D754" s="85" t="s">
        <v>5119</v>
      </c>
      <c r="E754" s="85" t="s">
        <v>345</v>
      </c>
      <c r="F754" s="717">
        <v>1</v>
      </c>
      <c r="G754" s="717">
        <v>799</v>
      </c>
      <c r="H754" s="689">
        <f t="shared" si="21"/>
        <v>799</v>
      </c>
      <c r="I754" s="52"/>
      <c r="J754" s="52" t="s">
        <v>2530</v>
      </c>
      <c r="K754" s="187"/>
    </row>
    <row r="755" s="138" customFormat="1" customHeight="1" outlineLevel="3" spans="1:11">
      <c r="A755" s="62" t="s">
        <v>3183</v>
      </c>
      <c r="B755" s="685" t="s">
        <v>5229</v>
      </c>
      <c r="C755" s="85" t="s">
        <v>5120</v>
      </c>
      <c r="D755" s="85" t="s">
        <v>5121</v>
      </c>
      <c r="E755" s="85" t="s">
        <v>345</v>
      </c>
      <c r="F755" s="717">
        <v>1</v>
      </c>
      <c r="G755" s="717">
        <v>499</v>
      </c>
      <c r="H755" s="689">
        <f t="shared" si="21"/>
        <v>499</v>
      </c>
      <c r="I755" s="52"/>
      <c r="J755" s="52" t="s">
        <v>2530</v>
      </c>
      <c r="K755" s="187"/>
    </row>
    <row r="756" s="138" customFormat="1" customHeight="1" outlineLevel="3" spans="1:11">
      <c r="A756" s="62" t="s">
        <v>3183</v>
      </c>
      <c r="B756" s="685" t="s">
        <v>5229</v>
      </c>
      <c r="C756" s="85" t="s">
        <v>5191</v>
      </c>
      <c r="D756" s="716" t="s">
        <v>5192</v>
      </c>
      <c r="E756" s="727" t="s">
        <v>345</v>
      </c>
      <c r="F756" s="717">
        <v>6</v>
      </c>
      <c r="G756" s="717">
        <v>7020</v>
      </c>
      <c r="H756" s="689">
        <f t="shared" si="21"/>
        <v>42120</v>
      </c>
      <c r="I756" s="52"/>
      <c r="J756" s="52" t="s">
        <v>2530</v>
      </c>
      <c r="K756" s="187"/>
    </row>
    <row r="757" s="138" customFormat="1" customHeight="1" outlineLevel="3" spans="1:11">
      <c r="A757" s="62" t="s">
        <v>3183</v>
      </c>
      <c r="B757" s="685" t="s">
        <v>5229</v>
      </c>
      <c r="C757" s="85" t="s">
        <v>5193</v>
      </c>
      <c r="D757" s="716" t="s">
        <v>5194</v>
      </c>
      <c r="E757" s="727" t="s">
        <v>345</v>
      </c>
      <c r="F757" s="717">
        <v>6</v>
      </c>
      <c r="G757" s="717">
        <v>3120</v>
      </c>
      <c r="H757" s="689">
        <f t="shared" si="21"/>
        <v>18720</v>
      </c>
      <c r="I757" s="52"/>
      <c r="J757" s="52" t="s">
        <v>2530</v>
      </c>
      <c r="K757" s="187"/>
    </row>
    <row r="758" s="138" customFormat="1" customHeight="1" outlineLevel="3" spans="1:11">
      <c r="A758" s="62" t="s">
        <v>3183</v>
      </c>
      <c r="B758" s="685" t="s">
        <v>5229</v>
      </c>
      <c r="C758" s="85" t="s">
        <v>5195</v>
      </c>
      <c r="D758" s="716" t="s">
        <v>5196</v>
      </c>
      <c r="E758" s="727" t="s">
        <v>345</v>
      </c>
      <c r="F758" s="717">
        <v>6</v>
      </c>
      <c r="G758" s="717">
        <v>1248</v>
      </c>
      <c r="H758" s="689">
        <f t="shared" si="21"/>
        <v>7488</v>
      </c>
      <c r="I758" s="52"/>
      <c r="J758" s="52" t="s">
        <v>2530</v>
      </c>
      <c r="K758" s="187"/>
    </row>
    <row r="759" s="138" customFormat="1" customHeight="1" outlineLevel="3" spans="1:11">
      <c r="A759" s="62" t="s">
        <v>3183</v>
      </c>
      <c r="B759" s="685" t="s">
        <v>5229</v>
      </c>
      <c r="C759" s="85" t="s">
        <v>5197</v>
      </c>
      <c r="D759" s="716" t="s">
        <v>5198</v>
      </c>
      <c r="E759" s="727" t="s">
        <v>186</v>
      </c>
      <c r="F759" s="717">
        <v>1</v>
      </c>
      <c r="G759" s="717">
        <v>15600</v>
      </c>
      <c r="H759" s="689">
        <f t="shared" si="21"/>
        <v>15600</v>
      </c>
      <c r="I759" s="52"/>
      <c r="J759" s="52" t="s">
        <v>2530</v>
      </c>
      <c r="K759" s="187"/>
    </row>
    <row r="760" s="138" customFormat="1" customHeight="1" outlineLevel="3" spans="1:11">
      <c r="A760" s="62" t="s">
        <v>3183</v>
      </c>
      <c r="B760" s="685" t="s">
        <v>5229</v>
      </c>
      <c r="C760" s="85" t="s">
        <v>5199</v>
      </c>
      <c r="D760" s="716" t="s">
        <v>5200</v>
      </c>
      <c r="E760" s="727" t="s">
        <v>345</v>
      </c>
      <c r="F760" s="717">
        <v>1</v>
      </c>
      <c r="G760" s="717">
        <v>18096</v>
      </c>
      <c r="H760" s="689">
        <f t="shared" si="21"/>
        <v>18096</v>
      </c>
      <c r="I760" s="52"/>
      <c r="J760" s="52" t="s">
        <v>2530</v>
      </c>
      <c r="K760" s="187"/>
    </row>
    <row r="761" s="138" customFormat="1" customHeight="1" outlineLevel="3" spans="1:11">
      <c r="A761" s="62" t="s">
        <v>3183</v>
      </c>
      <c r="B761" s="685" t="s">
        <v>5229</v>
      </c>
      <c r="C761" s="85" t="s">
        <v>5201</v>
      </c>
      <c r="D761" s="716" t="s">
        <v>5202</v>
      </c>
      <c r="E761" s="727" t="s">
        <v>345</v>
      </c>
      <c r="F761" s="717">
        <v>1</v>
      </c>
      <c r="G761" s="717">
        <v>5928</v>
      </c>
      <c r="H761" s="689">
        <f t="shared" ref="H761:H824" si="22" xml:space="preserve">F761*G761</f>
        <v>5928</v>
      </c>
      <c r="I761" s="52"/>
      <c r="J761" s="52" t="s">
        <v>2530</v>
      </c>
      <c r="K761" s="187"/>
    </row>
    <row r="762" s="138" customFormat="1" customHeight="1" outlineLevel="3" spans="1:11">
      <c r="A762" s="62" t="s">
        <v>3183</v>
      </c>
      <c r="B762" s="685" t="s">
        <v>5229</v>
      </c>
      <c r="C762" s="85" t="s">
        <v>5203</v>
      </c>
      <c r="D762" s="716" t="s">
        <v>5204</v>
      </c>
      <c r="E762" s="727" t="s">
        <v>345</v>
      </c>
      <c r="F762" s="717">
        <v>1</v>
      </c>
      <c r="G762" s="717">
        <v>1248</v>
      </c>
      <c r="H762" s="689">
        <f t="shared" si="22"/>
        <v>1248</v>
      </c>
      <c r="I762" s="52"/>
      <c r="J762" s="52" t="s">
        <v>2530</v>
      </c>
      <c r="K762" s="187"/>
    </row>
    <row r="763" s="138" customFormat="1" customHeight="1" outlineLevel="3" spans="1:11">
      <c r="A763" s="62" t="s">
        <v>3183</v>
      </c>
      <c r="B763" s="685" t="s">
        <v>5229</v>
      </c>
      <c r="C763" s="85" t="s">
        <v>5205</v>
      </c>
      <c r="D763" s="716" t="s">
        <v>5206</v>
      </c>
      <c r="E763" s="727" t="s">
        <v>345</v>
      </c>
      <c r="F763" s="717">
        <v>1</v>
      </c>
      <c r="G763" s="717">
        <v>5928</v>
      </c>
      <c r="H763" s="689">
        <f t="shared" si="22"/>
        <v>5928</v>
      </c>
      <c r="I763" s="52"/>
      <c r="J763" s="52" t="s">
        <v>2530</v>
      </c>
      <c r="K763" s="187"/>
    </row>
    <row r="764" s="138" customFormat="1" customHeight="1" outlineLevel="3" spans="1:11">
      <c r="A764" s="62" t="s">
        <v>3183</v>
      </c>
      <c r="B764" s="685" t="s">
        <v>5229</v>
      </c>
      <c r="C764" s="85" t="s">
        <v>5207</v>
      </c>
      <c r="D764" s="716" t="s">
        <v>5208</v>
      </c>
      <c r="E764" s="727" t="s">
        <v>345</v>
      </c>
      <c r="F764" s="717">
        <v>1</v>
      </c>
      <c r="G764" s="717">
        <v>2808</v>
      </c>
      <c r="H764" s="689">
        <f t="shared" si="22"/>
        <v>2808</v>
      </c>
      <c r="I764" s="52"/>
      <c r="J764" s="52" t="s">
        <v>2530</v>
      </c>
      <c r="K764" s="187"/>
    </row>
    <row r="765" s="138" customFormat="1" customHeight="1" outlineLevel="3" spans="1:11">
      <c r="A765" s="62" t="s">
        <v>3183</v>
      </c>
      <c r="B765" s="719" t="s">
        <v>5223</v>
      </c>
      <c r="C765" s="52" t="s">
        <v>5224</v>
      </c>
      <c r="D765" s="78" t="s">
        <v>5212</v>
      </c>
      <c r="E765" s="728" t="s">
        <v>5225</v>
      </c>
      <c r="F765" s="728">
        <v>4</v>
      </c>
      <c r="G765" s="78">
        <v>5000</v>
      </c>
      <c r="H765" s="689">
        <f t="shared" si="22"/>
        <v>20000</v>
      </c>
      <c r="I765" s="52"/>
      <c r="J765" s="52"/>
      <c r="K765" s="187"/>
    </row>
    <row r="766" s="679" customFormat="1" customHeight="1" outlineLevel="3" spans="1:11">
      <c r="A766" s="62" t="s">
        <v>3183</v>
      </c>
      <c r="B766" s="685" t="s">
        <v>1192</v>
      </c>
      <c r="C766" s="65" t="s">
        <v>5209</v>
      </c>
      <c r="D766" s="78" t="s">
        <v>5212</v>
      </c>
      <c r="E766" s="74" t="s">
        <v>345</v>
      </c>
      <c r="F766" s="172">
        <v>8</v>
      </c>
      <c r="G766" s="172">
        <v>16000</v>
      </c>
      <c r="H766" s="689">
        <f t="shared" si="22"/>
        <v>128000</v>
      </c>
      <c r="I766" s="52"/>
      <c r="J766" s="62"/>
      <c r="K766" s="690" t="s">
        <v>1157</v>
      </c>
    </row>
    <row r="767" s="138" customFormat="1" customHeight="1" outlineLevel="3" spans="1:11">
      <c r="A767" s="62" t="s">
        <v>3187</v>
      </c>
      <c r="B767" s="685" t="s">
        <v>5215</v>
      </c>
      <c r="C767" s="85" t="s">
        <v>5116</v>
      </c>
      <c r="D767" s="716" t="s">
        <v>5117</v>
      </c>
      <c r="E767" s="85" t="s">
        <v>345</v>
      </c>
      <c r="F767" s="717">
        <v>1</v>
      </c>
      <c r="G767" s="717">
        <v>28000</v>
      </c>
      <c r="H767" s="689">
        <f t="shared" si="22"/>
        <v>28000</v>
      </c>
      <c r="I767" s="52"/>
      <c r="J767" s="52" t="s">
        <v>2339</v>
      </c>
      <c r="K767" s="187"/>
    </row>
    <row r="768" s="138" customFormat="1" customHeight="1" outlineLevel="3" spans="1:11">
      <c r="A768" s="62" t="s">
        <v>3187</v>
      </c>
      <c r="B768" s="685" t="s">
        <v>5215</v>
      </c>
      <c r="C768" s="85" t="s">
        <v>5128</v>
      </c>
      <c r="D768" s="716" t="s">
        <v>5129</v>
      </c>
      <c r="E768" s="85" t="s">
        <v>345</v>
      </c>
      <c r="F768" s="717">
        <v>1</v>
      </c>
      <c r="G768" s="717">
        <v>49999</v>
      </c>
      <c r="H768" s="689">
        <f t="shared" si="22"/>
        <v>49999</v>
      </c>
      <c r="I768" s="52"/>
      <c r="J768" s="52" t="s">
        <v>2339</v>
      </c>
      <c r="K768" s="187"/>
    </row>
    <row r="769" s="138" customFormat="1" customHeight="1" outlineLevel="3" spans="1:11">
      <c r="A769" s="62" t="s">
        <v>3187</v>
      </c>
      <c r="B769" s="685" t="s">
        <v>5215</v>
      </c>
      <c r="C769" s="85" t="s">
        <v>2886</v>
      </c>
      <c r="D769" s="716" t="s">
        <v>5130</v>
      </c>
      <c r="E769" s="85" t="s">
        <v>345</v>
      </c>
      <c r="F769" s="717">
        <v>1</v>
      </c>
      <c r="G769" s="717">
        <v>19999</v>
      </c>
      <c r="H769" s="689">
        <f t="shared" si="22"/>
        <v>19999</v>
      </c>
      <c r="I769" s="52"/>
      <c r="J769" s="52" t="s">
        <v>2339</v>
      </c>
      <c r="K769" s="187"/>
    </row>
    <row r="770" s="138" customFormat="1" customHeight="1" outlineLevel="3" spans="1:11">
      <c r="A770" s="62" t="s">
        <v>3187</v>
      </c>
      <c r="B770" s="685" t="s">
        <v>5215</v>
      </c>
      <c r="C770" s="85" t="s">
        <v>5131</v>
      </c>
      <c r="D770" s="716" t="s">
        <v>5132</v>
      </c>
      <c r="E770" s="85" t="s">
        <v>345</v>
      </c>
      <c r="F770" s="717">
        <v>1</v>
      </c>
      <c r="G770" s="717">
        <v>2290</v>
      </c>
      <c r="H770" s="689">
        <f t="shared" si="22"/>
        <v>2290</v>
      </c>
      <c r="I770" s="52"/>
      <c r="J770" s="52" t="s">
        <v>2339</v>
      </c>
      <c r="K770" s="187"/>
    </row>
    <row r="771" s="138" customFormat="1" customHeight="1" outlineLevel="3" spans="1:11">
      <c r="A771" s="62" t="s">
        <v>3187</v>
      </c>
      <c r="B771" s="685" t="s">
        <v>5215</v>
      </c>
      <c r="C771" s="716" t="s">
        <v>5133</v>
      </c>
      <c r="D771" s="85" t="s">
        <v>5134</v>
      </c>
      <c r="E771" s="85" t="s">
        <v>345</v>
      </c>
      <c r="F771" s="717">
        <v>1</v>
      </c>
      <c r="G771" s="717">
        <v>7999</v>
      </c>
      <c r="H771" s="689">
        <f t="shared" si="22"/>
        <v>7999</v>
      </c>
      <c r="I771" s="52"/>
      <c r="J771" s="52" t="s">
        <v>2339</v>
      </c>
      <c r="K771" s="187"/>
    </row>
    <row r="772" s="138" customFormat="1" customHeight="1" outlineLevel="3" spans="1:11">
      <c r="A772" s="62" t="s">
        <v>3187</v>
      </c>
      <c r="B772" s="685" t="s">
        <v>5215</v>
      </c>
      <c r="C772" s="85" t="s">
        <v>5028</v>
      </c>
      <c r="D772" s="716" t="s">
        <v>5029</v>
      </c>
      <c r="E772" s="85" t="s">
        <v>345</v>
      </c>
      <c r="F772" s="717">
        <v>2</v>
      </c>
      <c r="G772" s="717">
        <v>260</v>
      </c>
      <c r="H772" s="689">
        <f t="shared" si="22"/>
        <v>520</v>
      </c>
      <c r="I772" s="52"/>
      <c r="J772" s="52" t="s">
        <v>2339</v>
      </c>
      <c r="K772" s="187"/>
    </row>
    <row r="773" s="138" customFormat="1" customHeight="1" outlineLevel="3" spans="1:11">
      <c r="A773" s="62" t="s">
        <v>3187</v>
      </c>
      <c r="B773" s="685" t="s">
        <v>5215</v>
      </c>
      <c r="C773" s="85" t="s">
        <v>5118</v>
      </c>
      <c r="D773" s="85" t="s">
        <v>5119</v>
      </c>
      <c r="E773" s="85" t="s">
        <v>345</v>
      </c>
      <c r="F773" s="717">
        <v>1</v>
      </c>
      <c r="G773" s="717">
        <v>799</v>
      </c>
      <c r="H773" s="689">
        <f t="shared" si="22"/>
        <v>799</v>
      </c>
      <c r="I773" s="52"/>
      <c r="J773" s="52" t="s">
        <v>2339</v>
      </c>
      <c r="K773" s="187"/>
    </row>
    <row r="774" s="138" customFormat="1" customHeight="1" outlineLevel="3" spans="1:11">
      <c r="A774" s="62" t="s">
        <v>3187</v>
      </c>
      <c r="B774" s="685" t="s">
        <v>5215</v>
      </c>
      <c r="C774" s="85" t="s">
        <v>5120</v>
      </c>
      <c r="D774" s="85" t="s">
        <v>5121</v>
      </c>
      <c r="E774" s="85" t="s">
        <v>345</v>
      </c>
      <c r="F774" s="717">
        <v>1</v>
      </c>
      <c r="G774" s="717">
        <v>499</v>
      </c>
      <c r="H774" s="689">
        <f t="shared" si="22"/>
        <v>499</v>
      </c>
      <c r="I774" s="52"/>
      <c r="J774" s="52" t="s">
        <v>2339</v>
      </c>
      <c r="K774" s="187"/>
    </row>
    <row r="775" s="138" customFormat="1" customHeight="1" outlineLevel="3" spans="1:11">
      <c r="A775" s="62" t="s">
        <v>3187</v>
      </c>
      <c r="B775" s="685" t="s">
        <v>5215</v>
      </c>
      <c r="C775" s="85" t="s">
        <v>5191</v>
      </c>
      <c r="D775" s="716" t="s">
        <v>5192</v>
      </c>
      <c r="E775" s="727" t="s">
        <v>345</v>
      </c>
      <c r="F775" s="717">
        <v>6</v>
      </c>
      <c r="G775" s="717">
        <v>7020</v>
      </c>
      <c r="H775" s="689">
        <f t="shared" si="22"/>
        <v>42120</v>
      </c>
      <c r="I775" s="52"/>
      <c r="J775" s="52" t="s">
        <v>2339</v>
      </c>
      <c r="K775" s="187"/>
    </row>
    <row r="776" s="138" customFormat="1" customHeight="1" outlineLevel="3" spans="1:11">
      <c r="A776" s="62" t="s">
        <v>3187</v>
      </c>
      <c r="B776" s="685" t="s">
        <v>5215</v>
      </c>
      <c r="C776" s="85" t="s">
        <v>5193</v>
      </c>
      <c r="D776" s="716" t="s">
        <v>5194</v>
      </c>
      <c r="E776" s="727" t="s">
        <v>345</v>
      </c>
      <c r="F776" s="717">
        <v>6</v>
      </c>
      <c r="G776" s="717">
        <v>3120</v>
      </c>
      <c r="H776" s="689">
        <f t="shared" si="22"/>
        <v>18720</v>
      </c>
      <c r="I776" s="52"/>
      <c r="J776" s="52" t="s">
        <v>2339</v>
      </c>
      <c r="K776" s="187"/>
    </row>
    <row r="777" s="138" customFormat="1" customHeight="1" outlineLevel="3" spans="1:11">
      <c r="A777" s="62" t="s">
        <v>3187</v>
      </c>
      <c r="B777" s="685" t="s">
        <v>5215</v>
      </c>
      <c r="C777" s="85" t="s">
        <v>5195</v>
      </c>
      <c r="D777" s="716" t="s">
        <v>5196</v>
      </c>
      <c r="E777" s="727" t="s">
        <v>345</v>
      </c>
      <c r="F777" s="717">
        <v>6</v>
      </c>
      <c r="G777" s="717">
        <v>1248</v>
      </c>
      <c r="H777" s="689">
        <f t="shared" si="22"/>
        <v>7488</v>
      </c>
      <c r="I777" s="52"/>
      <c r="J777" s="52" t="s">
        <v>2339</v>
      </c>
      <c r="K777" s="187"/>
    </row>
    <row r="778" s="138" customFormat="1" customHeight="1" outlineLevel="3" spans="1:11">
      <c r="A778" s="62" t="s">
        <v>3187</v>
      </c>
      <c r="B778" s="685" t="s">
        <v>5215</v>
      </c>
      <c r="C778" s="85" t="s">
        <v>5197</v>
      </c>
      <c r="D778" s="716" t="s">
        <v>5198</v>
      </c>
      <c r="E778" s="727" t="s">
        <v>186</v>
      </c>
      <c r="F778" s="717">
        <v>1</v>
      </c>
      <c r="G778" s="717">
        <v>15600</v>
      </c>
      <c r="H778" s="689">
        <f t="shared" si="22"/>
        <v>15600</v>
      </c>
      <c r="I778" s="52"/>
      <c r="J778" s="52" t="s">
        <v>2339</v>
      </c>
      <c r="K778" s="187"/>
    </row>
    <row r="779" s="138" customFormat="1" customHeight="1" outlineLevel="3" spans="1:11">
      <c r="A779" s="62" t="s">
        <v>3187</v>
      </c>
      <c r="B779" s="685" t="s">
        <v>5215</v>
      </c>
      <c r="C779" s="85" t="s">
        <v>5199</v>
      </c>
      <c r="D779" s="716" t="s">
        <v>5200</v>
      </c>
      <c r="E779" s="727" t="s">
        <v>345</v>
      </c>
      <c r="F779" s="717">
        <v>1</v>
      </c>
      <c r="G779" s="717">
        <v>18096</v>
      </c>
      <c r="H779" s="689">
        <f t="shared" si="22"/>
        <v>18096</v>
      </c>
      <c r="I779" s="52"/>
      <c r="J779" s="52" t="s">
        <v>2339</v>
      </c>
      <c r="K779" s="187"/>
    </row>
    <row r="780" s="138" customFormat="1" customHeight="1" outlineLevel="3" spans="1:11">
      <c r="A780" s="62" t="s">
        <v>3187</v>
      </c>
      <c r="B780" s="685" t="s">
        <v>5215</v>
      </c>
      <c r="C780" s="85" t="s">
        <v>5201</v>
      </c>
      <c r="D780" s="716" t="s">
        <v>5202</v>
      </c>
      <c r="E780" s="727" t="s">
        <v>345</v>
      </c>
      <c r="F780" s="717">
        <v>1</v>
      </c>
      <c r="G780" s="717">
        <v>5928</v>
      </c>
      <c r="H780" s="689">
        <f t="shared" si="22"/>
        <v>5928</v>
      </c>
      <c r="I780" s="52"/>
      <c r="J780" s="52" t="s">
        <v>2339</v>
      </c>
      <c r="K780" s="187"/>
    </row>
    <row r="781" s="138" customFormat="1" customHeight="1" outlineLevel="3" spans="1:11">
      <c r="A781" s="62" t="s">
        <v>3187</v>
      </c>
      <c r="B781" s="685" t="s">
        <v>5215</v>
      </c>
      <c r="C781" s="85" t="s">
        <v>5203</v>
      </c>
      <c r="D781" s="716" t="s">
        <v>5204</v>
      </c>
      <c r="E781" s="727" t="s">
        <v>345</v>
      </c>
      <c r="F781" s="717">
        <v>1</v>
      </c>
      <c r="G781" s="717">
        <v>1248</v>
      </c>
      <c r="H781" s="689">
        <f t="shared" si="22"/>
        <v>1248</v>
      </c>
      <c r="I781" s="52"/>
      <c r="J781" s="52" t="s">
        <v>2339</v>
      </c>
      <c r="K781" s="187"/>
    </row>
    <row r="782" s="138" customFormat="1" customHeight="1" outlineLevel="3" spans="1:11">
      <c r="A782" s="62" t="s">
        <v>3187</v>
      </c>
      <c r="B782" s="685" t="s">
        <v>5215</v>
      </c>
      <c r="C782" s="85" t="s">
        <v>5205</v>
      </c>
      <c r="D782" s="716" t="s">
        <v>5206</v>
      </c>
      <c r="E782" s="727" t="s">
        <v>345</v>
      </c>
      <c r="F782" s="717">
        <v>1</v>
      </c>
      <c r="G782" s="717">
        <v>5928</v>
      </c>
      <c r="H782" s="689">
        <f t="shared" si="22"/>
        <v>5928</v>
      </c>
      <c r="I782" s="52"/>
      <c r="J782" s="52" t="s">
        <v>2339</v>
      </c>
      <c r="K782" s="187"/>
    </row>
    <row r="783" s="138" customFormat="1" customHeight="1" outlineLevel="3" spans="1:11">
      <c r="A783" s="62" t="s">
        <v>3187</v>
      </c>
      <c r="B783" s="685" t="s">
        <v>5215</v>
      </c>
      <c r="C783" s="85" t="s">
        <v>5207</v>
      </c>
      <c r="D783" s="716" t="s">
        <v>5208</v>
      </c>
      <c r="E783" s="727" t="s">
        <v>345</v>
      </c>
      <c r="F783" s="717">
        <v>1</v>
      </c>
      <c r="G783" s="717">
        <v>2808</v>
      </c>
      <c r="H783" s="689">
        <f t="shared" si="22"/>
        <v>2808</v>
      </c>
      <c r="I783" s="52"/>
      <c r="J783" s="52" t="s">
        <v>2339</v>
      </c>
      <c r="K783" s="187"/>
    </row>
    <row r="784" s="138" customFormat="1" customHeight="1" outlineLevel="3" spans="1:11">
      <c r="A784" s="62" t="s">
        <v>3187</v>
      </c>
      <c r="B784" s="685" t="s">
        <v>5217</v>
      </c>
      <c r="C784" s="85" t="s">
        <v>5116</v>
      </c>
      <c r="D784" s="716" t="s">
        <v>5117</v>
      </c>
      <c r="E784" s="85" t="s">
        <v>345</v>
      </c>
      <c r="F784" s="717">
        <v>1</v>
      </c>
      <c r="G784" s="717">
        <v>28000</v>
      </c>
      <c r="H784" s="689">
        <f t="shared" si="22"/>
        <v>28000</v>
      </c>
      <c r="I784" s="52"/>
      <c r="J784" s="52" t="s">
        <v>2424</v>
      </c>
      <c r="K784" s="187"/>
    </row>
    <row r="785" s="138" customFormat="1" customHeight="1" outlineLevel="3" spans="1:11">
      <c r="A785" s="62" t="s">
        <v>3187</v>
      </c>
      <c r="B785" s="685" t="s">
        <v>5217</v>
      </c>
      <c r="C785" s="85" t="s">
        <v>5128</v>
      </c>
      <c r="D785" s="716" t="s">
        <v>5129</v>
      </c>
      <c r="E785" s="85" t="s">
        <v>345</v>
      </c>
      <c r="F785" s="717">
        <v>1</v>
      </c>
      <c r="G785" s="717">
        <v>49999</v>
      </c>
      <c r="H785" s="689">
        <f t="shared" si="22"/>
        <v>49999</v>
      </c>
      <c r="I785" s="52"/>
      <c r="J785" s="52" t="s">
        <v>2424</v>
      </c>
      <c r="K785" s="187"/>
    </row>
    <row r="786" s="138" customFormat="1" customHeight="1" outlineLevel="3" spans="1:11">
      <c r="A786" s="62" t="s">
        <v>3187</v>
      </c>
      <c r="B786" s="685" t="s">
        <v>5217</v>
      </c>
      <c r="C786" s="85" t="s">
        <v>2886</v>
      </c>
      <c r="D786" s="716" t="s">
        <v>5130</v>
      </c>
      <c r="E786" s="85" t="s">
        <v>345</v>
      </c>
      <c r="F786" s="717">
        <v>1</v>
      </c>
      <c r="G786" s="717">
        <v>19999</v>
      </c>
      <c r="H786" s="689">
        <f t="shared" si="22"/>
        <v>19999</v>
      </c>
      <c r="I786" s="52"/>
      <c r="J786" s="52" t="s">
        <v>2424</v>
      </c>
      <c r="K786" s="187"/>
    </row>
    <row r="787" s="138" customFormat="1" customHeight="1" outlineLevel="3" spans="1:11">
      <c r="A787" s="62" t="s">
        <v>3187</v>
      </c>
      <c r="B787" s="685" t="s">
        <v>5217</v>
      </c>
      <c r="C787" s="85" t="s">
        <v>5131</v>
      </c>
      <c r="D787" s="716" t="s">
        <v>5132</v>
      </c>
      <c r="E787" s="85" t="s">
        <v>345</v>
      </c>
      <c r="F787" s="717">
        <v>1</v>
      </c>
      <c r="G787" s="717">
        <v>2290</v>
      </c>
      <c r="H787" s="689">
        <f t="shared" si="22"/>
        <v>2290</v>
      </c>
      <c r="I787" s="52"/>
      <c r="J787" s="52" t="s">
        <v>2424</v>
      </c>
      <c r="K787" s="187"/>
    </row>
    <row r="788" s="138" customFormat="1" customHeight="1" outlineLevel="3" spans="1:11">
      <c r="A788" s="62" t="s">
        <v>3187</v>
      </c>
      <c r="B788" s="685" t="s">
        <v>5217</v>
      </c>
      <c r="C788" s="716" t="s">
        <v>5133</v>
      </c>
      <c r="D788" s="85" t="s">
        <v>5134</v>
      </c>
      <c r="E788" s="85" t="s">
        <v>345</v>
      </c>
      <c r="F788" s="717">
        <v>1</v>
      </c>
      <c r="G788" s="717">
        <v>7999</v>
      </c>
      <c r="H788" s="689">
        <f t="shared" si="22"/>
        <v>7999</v>
      </c>
      <c r="I788" s="52"/>
      <c r="J788" s="52" t="s">
        <v>2424</v>
      </c>
      <c r="K788" s="187"/>
    </row>
    <row r="789" s="138" customFormat="1" customHeight="1" outlineLevel="3" spans="1:11">
      <c r="A789" s="62" t="s">
        <v>3187</v>
      </c>
      <c r="B789" s="685" t="s">
        <v>5217</v>
      </c>
      <c r="C789" s="85" t="s">
        <v>5028</v>
      </c>
      <c r="D789" s="716" t="s">
        <v>5029</v>
      </c>
      <c r="E789" s="85" t="s">
        <v>345</v>
      </c>
      <c r="F789" s="717">
        <v>2</v>
      </c>
      <c r="G789" s="717">
        <v>260</v>
      </c>
      <c r="H789" s="689">
        <f t="shared" si="22"/>
        <v>520</v>
      </c>
      <c r="I789" s="52"/>
      <c r="J789" s="52" t="s">
        <v>2424</v>
      </c>
      <c r="K789" s="187"/>
    </row>
    <row r="790" s="138" customFormat="1" customHeight="1" outlineLevel="3" spans="1:11">
      <c r="A790" s="62" t="s">
        <v>3187</v>
      </c>
      <c r="B790" s="685" t="s">
        <v>5217</v>
      </c>
      <c r="C790" s="85" t="s">
        <v>5118</v>
      </c>
      <c r="D790" s="85" t="s">
        <v>5119</v>
      </c>
      <c r="E790" s="85" t="s">
        <v>345</v>
      </c>
      <c r="F790" s="717">
        <v>1</v>
      </c>
      <c r="G790" s="717">
        <v>799</v>
      </c>
      <c r="H790" s="689">
        <f t="shared" si="22"/>
        <v>799</v>
      </c>
      <c r="I790" s="52"/>
      <c r="J790" s="52" t="s">
        <v>2424</v>
      </c>
      <c r="K790" s="187"/>
    </row>
    <row r="791" s="138" customFormat="1" customHeight="1" outlineLevel="3" spans="1:11">
      <c r="A791" s="62" t="s">
        <v>3187</v>
      </c>
      <c r="B791" s="685" t="s">
        <v>5217</v>
      </c>
      <c r="C791" s="85" t="s">
        <v>5120</v>
      </c>
      <c r="D791" s="85" t="s">
        <v>5121</v>
      </c>
      <c r="E791" s="85" t="s">
        <v>345</v>
      </c>
      <c r="F791" s="717">
        <v>1</v>
      </c>
      <c r="G791" s="717">
        <v>499</v>
      </c>
      <c r="H791" s="689">
        <f t="shared" si="22"/>
        <v>499</v>
      </c>
      <c r="I791" s="52"/>
      <c r="J791" s="52" t="s">
        <v>2424</v>
      </c>
      <c r="K791" s="187"/>
    </row>
    <row r="792" s="138" customFormat="1" customHeight="1" outlineLevel="3" spans="1:11">
      <c r="A792" s="62" t="s">
        <v>3187</v>
      </c>
      <c r="B792" s="685" t="s">
        <v>5217</v>
      </c>
      <c r="C792" s="85" t="s">
        <v>5191</v>
      </c>
      <c r="D792" s="716" t="s">
        <v>5192</v>
      </c>
      <c r="E792" s="727" t="s">
        <v>345</v>
      </c>
      <c r="F792" s="717">
        <v>6</v>
      </c>
      <c r="G792" s="717">
        <v>7020</v>
      </c>
      <c r="H792" s="689">
        <f t="shared" si="22"/>
        <v>42120</v>
      </c>
      <c r="I792" s="52"/>
      <c r="J792" s="52" t="s">
        <v>2424</v>
      </c>
      <c r="K792" s="187"/>
    </row>
    <row r="793" s="138" customFormat="1" customHeight="1" outlineLevel="3" spans="1:11">
      <c r="A793" s="62" t="s">
        <v>3187</v>
      </c>
      <c r="B793" s="685" t="s">
        <v>5217</v>
      </c>
      <c r="C793" s="85" t="s">
        <v>5193</v>
      </c>
      <c r="D793" s="716" t="s">
        <v>5194</v>
      </c>
      <c r="E793" s="727" t="s">
        <v>345</v>
      </c>
      <c r="F793" s="717">
        <v>6</v>
      </c>
      <c r="G793" s="717">
        <v>3120</v>
      </c>
      <c r="H793" s="689">
        <f t="shared" si="22"/>
        <v>18720</v>
      </c>
      <c r="I793" s="52"/>
      <c r="J793" s="52" t="s">
        <v>2424</v>
      </c>
      <c r="K793" s="187"/>
    </row>
    <row r="794" s="138" customFormat="1" customHeight="1" outlineLevel="3" spans="1:11">
      <c r="A794" s="62" t="s">
        <v>3187</v>
      </c>
      <c r="B794" s="685" t="s">
        <v>5217</v>
      </c>
      <c r="C794" s="85" t="s">
        <v>5195</v>
      </c>
      <c r="D794" s="716" t="s">
        <v>5196</v>
      </c>
      <c r="E794" s="727" t="s">
        <v>345</v>
      </c>
      <c r="F794" s="717">
        <v>6</v>
      </c>
      <c r="G794" s="717">
        <v>1248</v>
      </c>
      <c r="H794" s="689">
        <f t="shared" si="22"/>
        <v>7488</v>
      </c>
      <c r="I794" s="52"/>
      <c r="J794" s="52" t="s">
        <v>2424</v>
      </c>
      <c r="K794" s="187"/>
    </row>
    <row r="795" s="138" customFormat="1" customHeight="1" outlineLevel="3" spans="1:11">
      <c r="A795" s="62" t="s">
        <v>3187</v>
      </c>
      <c r="B795" s="685" t="s">
        <v>5217</v>
      </c>
      <c r="C795" s="85" t="s">
        <v>5197</v>
      </c>
      <c r="D795" s="716" t="s">
        <v>5198</v>
      </c>
      <c r="E795" s="727" t="s">
        <v>186</v>
      </c>
      <c r="F795" s="717">
        <v>1</v>
      </c>
      <c r="G795" s="717">
        <v>15600</v>
      </c>
      <c r="H795" s="689">
        <f t="shared" si="22"/>
        <v>15600</v>
      </c>
      <c r="I795" s="52"/>
      <c r="J795" s="52" t="s">
        <v>2424</v>
      </c>
      <c r="K795" s="187"/>
    </row>
    <row r="796" s="138" customFormat="1" customHeight="1" outlineLevel="3" spans="1:11">
      <c r="A796" s="62" t="s">
        <v>3187</v>
      </c>
      <c r="B796" s="685" t="s">
        <v>5217</v>
      </c>
      <c r="C796" s="85" t="s">
        <v>5199</v>
      </c>
      <c r="D796" s="716" t="s">
        <v>5200</v>
      </c>
      <c r="E796" s="727" t="s">
        <v>345</v>
      </c>
      <c r="F796" s="717">
        <v>1</v>
      </c>
      <c r="G796" s="717">
        <v>18096</v>
      </c>
      <c r="H796" s="689">
        <f t="shared" si="22"/>
        <v>18096</v>
      </c>
      <c r="I796" s="52"/>
      <c r="J796" s="52" t="s">
        <v>2424</v>
      </c>
      <c r="K796" s="187"/>
    </row>
    <row r="797" s="138" customFormat="1" customHeight="1" outlineLevel="3" spans="1:11">
      <c r="A797" s="62" t="s">
        <v>3187</v>
      </c>
      <c r="B797" s="685" t="s">
        <v>5217</v>
      </c>
      <c r="C797" s="85" t="s">
        <v>5201</v>
      </c>
      <c r="D797" s="716" t="s">
        <v>5202</v>
      </c>
      <c r="E797" s="727" t="s">
        <v>345</v>
      </c>
      <c r="F797" s="717">
        <v>1</v>
      </c>
      <c r="G797" s="717">
        <v>5928</v>
      </c>
      <c r="H797" s="689">
        <f t="shared" si="22"/>
        <v>5928</v>
      </c>
      <c r="I797" s="52"/>
      <c r="J797" s="52" t="s">
        <v>2424</v>
      </c>
      <c r="K797" s="187"/>
    </row>
    <row r="798" s="138" customFormat="1" customHeight="1" outlineLevel="3" spans="1:11">
      <c r="A798" s="62" t="s">
        <v>3187</v>
      </c>
      <c r="B798" s="685" t="s">
        <v>5217</v>
      </c>
      <c r="C798" s="85" t="s">
        <v>5203</v>
      </c>
      <c r="D798" s="716" t="s">
        <v>5204</v>
      </c>
      <c r="E798" s="727" t="s">
        <v>345</v>
      </c>
      <c r="F798" s="717">
        <v>1</v>
      </c>
      <c r="G798" s="717">
        <v>1248</v>
      </c>
      <c r="H798" s="689">
        <f t="shared" si="22"/>
        <v>1248</v>
      </c>
      <c r="I798" s="52"/>
      <c r="J798" s="52" t="s">
        <v>2424</v>
      </c>
      <c r="K798" s="187"/>
    </row>
    <row r="799" s="138" customFormat="1" customHeight="1" outlineLevel="3" spans="1:11">
      <c r="A799" s="62" t="s">
        <v>3187</v>
      </c>
      <c r="B799" s="685" t="s">
        <v>5217</v>
      </c>
      <c r="C799" s="85" t="s">
        <v>5205</v>
      </c>
      <c r="D799" s="716" t="s">
        <v>5206</v>
      </c>
      <c r="E799" s="727" t="s">
        <v>345</v>
      </c>
      <c r="F799" s="717">
        <v>1</v>
      </c>
      <c r="G799" s="717">
        <v>5928</v>
      </c>
      <c r="H799" s="689">
        <f t="shared" si="22"/>
        <v>5928</v>
      </c>
      <c r="I799" s="52"/>
      <c r="J799" s="52" t="s">
        <v>2424</v>
      </c>
      <c r="K799" s="187"/>
    </row>
    <row r="800" s="138" customFormat="1" customHeight="1" outlineLevel="3" spans="1:11">
      <c r="A800" s="62" t="s">
        <v>3187</v>
      </c>
      <c r="B800" s="685" t="s">
        <v>5217</v>
      </c>
      <c r="C800" s="85" t="s">
        <v>5207</v>
      </c>
      <c r="D800" s="716" t="s">
        <v>5208</v>
      </c>
      <c r="E800" s="727" t="s">
        <v>345</v>
      </c>
      <c r="F800" s="717">
        <v>1</v>
      </c>
      <c r="G800" s="717">
        <v>2808</v>
      </c>
      <c r="H800" s="689">
        <f t="shared" si="22"/>
        <v>2808</v>
      </c>
      <c r="I800" s="52"/>
      <c r="J800" s="52" t="s">
        <v>2424</v>
      </c>
      <c r="K800" s="187"/>
    </row>
    <row r="801" s="138" customFormat="1" customHeight="1" outlineLevel="3" spans="1:11">
      <c r="A801" s="62" t="s">
        <v>3187</v>
      </c>
      <c r="B801" s="685" t="s">
        <v>5218</v>
      </c>
      <c r="C801" s="85" t="s">
        <v>5116</v>
      </c>
      <c r="D801" s="716" t="s">
        <v>5117</v>
      </c>
      <c r="E801" s="85" t="s">
        <v>345</v>
      </c>
      <c r="F801" s="717">
        <v>1</v>
      </c>
      <c r="G801" s="717">
        <v>28000</v>
      </c>
      <c r="H801" s="689">
        <f t="shared" si="22"/>
        <v>28000</v>
      </c>
      <c r="I801" s="52"/>
      <c r="J801" s="52" t="s">
        <v>2477</v>
      </c>
      <c r="K801" s="187"/>
    </row>
    <row r="802" s="138" customFormat="1" customHeight="1" outlineLevel="3" spans="1:11">
      <c r="A802" s="62" t="s">
        <v>3187</v>
      </c>
      <c r="B802" s="685" t="s">
        <v>5218</v>
      </c>
      <c r="C802" s="85" t="s">
        <v>5128</v>
      </c>
      <c r="D802" s="716" t="s">
        <v>5129</v>
      </c>
      <c r="E802" s="85" t="s">
        <v>345</v>
      </c>
      <c r="F802" s="717">
        <v>1</v>
      </c>
      <c r="G802" s="717">
        <v>49999</v>
      </c>
      <c r="H802" s="689">
        <f t="shared" si="22"/>
        <v>49999</v>
      </c>
      <c r="I802" s="52"/>
      <c r="J802" s="52" t="s">
        <v>2477</v>
      </c>
      <c r="K802" s="187"/>
    </row>
    <row r="803" s="138" customFormat="1" customHeight="1" outlineLevel="3" spans="1:11">
      <c r="A803" s="62" t="s">
        <v>3187</v>
      </c>
      <c r="B803" s="685" t="s">
        <v>5218</v>
      </c>
      <c r="C803" s="85" t="s">
        <v>2886</v>
      </c>
      <c r="D803" s="716" t="s">
        <v>5130</v>
      </c>
      <c r="E803" s="85" t="s">
        <v>345</v>
      </c>
      <c r="F803" s="717">
        <v>1</v>
      </c>
      <c r="G803" s="717">
        <v>19999</v>
      </c>
      <c r="H803" s="689">
        <f t="shared" si="22"/>
        <v>19999</v>
      </c>
      <c r="I803" s="52"/>
      <c r="J803" s="52" t="s">
        <v>2477</v>
      </c>
      <c r="K803" s="187"/>
    </row>
    <row r="804" s="138" customFormat="1" customHeight="1" outlineLevel="3" spans="1:11">
      <c r="A804" s="62" t="s">
        <v>3187</v>
      </c>
      <c r="B804" s="685" t="s">
        <v>5218</v>
      </c>
      <c r="C804" s="85" t="s">
        <v>5131</v>
      </c>
      <c r="D804" s="716" t="s">
        <v>5132</v>
      </c>
      <c r="E804" s="85" t="s">
        <v>345</v>
      </c>
      <c r="F804" s="717">
        <v>1</v>
      </c>
      <c r="G804" s="717">
        <v>2290</v>
      </c>
      <c r="H804" s="689">
        <f t="shared" si="22"/>
        <v>2290</v>
      </c>
      <c r="I804" s="52"/>
      <c r="J804" s="52" t="s">
        <v>2477</v>
      </c>
      <c r="K804" s="187"/>
    </row>
    <row r="805" s="138" customFormat="1" customHeight="1" outlineLevel="3" spans="1:11">
      <c r="A805" s="62" t="s">
        <v>3187</v>
      </c>
      <c r="B805" s="685" t="s">
        <v>5218</v>
      </c>
      <c r="C805" s="716" t="s">
        <v>5133</v>
      </c>
      <c r="D805" s="85" t="s">
        <v>5134</v>
      </c>
      <c r="E805" s="85" t="s">
        <v>345</v>
      </c>
      <c r="F805" s="717">
        <v>1</v>
      </c>
      <c r="G805" s="717">
        <v>7999</v>
      </c>
      <c r="H805" s="689">
        <f t="shared" si="22"/>
        <v>7999</v>
      </c>
      <c r="I805" s="52"/>
      <c r="J805" s="52" t="s">
        <v>2477</v>
      </c>
      <c r="K805" s="187"/>
    </row>
    <row r="806" s="138" customFormat="1" customHeight="1" outlineLevel="3" spans="1:11">
      <c r="A806" s="62" t="s">
        <v>3187</v>
      </c>
      <c r="B806" s="685" t="s">
        <v>5218</v>
      </c>
      <c r="C806" s="85" t="s">
        <v>5028</v>
      </c>
      <c r="D806" s="716" t="s">
        <v>5029</v>
      </c>
      <c r="E806" s="85" t="s">
        <v>345</v>
      </c>
      <c r="F806" s="717">
        <v>2</v>
      </c>
      <c r="G806" s="717">
        <v>260</v>
      </c>
      <c r="H806" s="689">
        <f t="shared" si="22"/>
        <v>520</v>
      </c>
      <c r="I806" s="52"/>
      <c r="J806" s="52" t="s">
        <v>2477</v>
      </c>
      <c r="K806" s="187"/>
    </row>
    <row r="807" s="138" customFormat="1" customHeight="1" outlineLevel="3" spans="1:11">
      <c r="A807" s="62" t="s">
        <v>3187</v>
      </c>
      <c r="B807" s="685" t="s">
        <v>5218</v>
      </c>
      <c r="C807" s="85" t="s">
        <v>5118</v>
      </c>
      <c r="D807" s="85" t="s">
        <v>5119</v>
      </c>
      <c r="E807" s="85" t="s">
        <v>345</v>
      </c>
      <c r="F807" s="717">
        <v>1</v>
      </c>
      <c r="G807" s="717">
        <v>799</v>
      </c>
      <c r="H807" s="689">
        <f t="shared" si="22"/>
        <v>799</v>
      </c>
      <c r="I807" s="52"/>
      <c r="J807" s="52" t="s">
        <v>2477</v>
      </c>
      <c r="K807" s="187"/>
    </row>
    <row r="808" s="138" customFormat="1" customHeight="1" outlineLevel="3" spans="1:11">
      <c r="A808" s="62" t="s">
        <v>3187</v>
      </c>
      <c r="B808" s="685" t="s">
        <v>5218</v>
      </c>
      <c r="C808" s="85" t="s">
        <v>5120</v>
      </c>
      <c r="D808" s="85" t="s">
        <v>5121</v>
      </c>
      <c r="E808" s="85" t="s">
        <v>345</v>
      </c>
      <c r="F808" s="717">
        <v>1</v>
      </c>
      <c r="G808" s="717">
        <v>499</v>
      </c>
      <c r="H808" s="689">
        <f t="shared" si="22"/>
        <v>499</v>
      </c>
      <c r="I808" s="52"/>
      <c r="J808" s="52" t="s">
        <v>2477</v>
      </c>
      <c r="K808" s="187"/>
    </row>
    <row r="809" s="138" customFormat="1" customHeight="1" outlineLevel="3" spans="1:11">
      <c r="A809" s="62" t="s">
        <v>3187</v>
      </c>
      <c r="B809" s="685" t="s">
        <v>5218</v>
      </c>
      <c r="C809" s="85" t="s">
        <v>5191</v>
      </c>
      <c r="D809" s="716" t="s">
        <v>5192</v>
      </c>
      <c r="E809" s="727" t="s">
        <v>345</v>
      </c>
      <c r="F809" s="717">
        <v>6</v>
      </c>
      <c r="G809" s="717">
        <v>7020</v>
      </c>
      <c r="H809" s="689">
        <f t="shared" si="22"/>
        <v>42120</v>
      </c>
      <c r="I809" s="52"/>
      <c r="J809" s="52" t="s">
        <v>2477</v>
      </c>
      <c r="K809" s="187"/>
    </row>
    <row r="810" s="138" customFormat="1" customHeight="1" outlineLevel="3" spans="1:11">
      <c r="A810" s="62" t="s">
        <v>3187</v>
      </c>
      <c r="B810" s="685" t="s">
        <v>5218</v>
      </c>
      <c r="C810" s="85" t="s">
        <v>5193</v>
      </c>
      <c r="D810" s="716" t="s">
        <v>5194</v>
      </c>
      <c r="E810" s="727" t="s">
        <v>345</v>
      </c>
      <c r="F810" s="717">
        <v>6</v>
      </c>
      <c r="G810" s="717">
        <v>3120</v>
      </c>
      <c r="H810" s="689">
        <f t="shared" si="22"/>
        <v>18720</v>
      </c>
      <c r="I810" s="52"/>
      <c r="J810" s="52" t="s">
        <v>2477</v>
      </c>
      <c r="K810" s="187"/>
    </row>
    <row r="811" s="138" customFormat="1" customHeight="1" outlineLevel="3" spans="1:11">
      <c r="A811" s="62" t="s">
        <v>3187</v>
      </c>
      <c r="B811" s="685" t="s">
        <v>5218</v>
      </c>
      <c r="C811" s="85" t="s">
        <v>5195</v>
      </c>
      <c r="D811" s="716" t="s">
        <v>5196</v>
      </c>
      <c r="E811" s="727" t="s">
        <v>345</v>
      </c>
      <c r="F811" s="717">
        <v>6</v>
      </c>
      <c r="G811" s="717">
        <v>1248</v>
      </c>
      <c r="H811" s="689">
        <f t="shared" si="22"/>
        <v>7488</v>
      </c>
      <c r="I811" s="52"/>
      <c r="J811" s="52" t="s">
        <v>2477</v>
      </c>
      <c r="K811" s="187"/>
    </row>
    <row r="812" s="138" customFormat="1" customHeight="1" outlineLevel="3" spans="1:11">
      <c r="A812" s="62" t="s">
        <v>3187</v>
      </c>
      <c r="B812" s="685" t="s">
        <v>5218</v>
      </c>
      <c r="C812" s="85" t="s">
        <v>5197</v>
      </c>
      <c r="D812" s="716" t="s">
        <v>5198</v>
      </c>
      <c r="E812" s="727" t="s">
        <v>186</v>
      </c>
      <c r="F812" s="717">
        <v>1</v>
      </c>
      <c r="G812" s="717">
        <v>15600</v>
      </c>
      <c r="H812" s="689">
        <f t="shared" si="22"/>
        <v>15600</v>
      </c>
      <c r="I812" s="52"/>
      <c r="J812" s="52" t="s">
        <v>2477</v>
      </c>
      <c r="K812" s="187"/>
    </row>
    <row r="813" s="138" customFormat="1" customHeight="1" outlineLevel="3" spans="1:11">
      <c r="A813" s="62" t="s">
        <v>3187</v>
      </c>
      <c r="B813" s="685" t="s">
        <v>5218</v>
      </c>
      <c r="C813" s="85" t="s">
        <v>5199</v>
      </c>
      <c r="D813" s="716" t="s">
        <v>5200</v>
      </c>
      <c r="E813" s="727" t="s">
        <v>345</v>
      </c>
      <c r="F813" s="717">
        <v>1</v>
      </c>
      <c r="G813" s="717">
        <v>18096</v>
      </c>
      <c r="H813" s="689">
        <f t="shared" si="22"/>
        <v>18096</v>
      </c>
      <c r="I813" s="52"/>
      <c r="J813" s="52" t="s">
        <v>2477</v>
      </c>
      <c r="K813" s="187"/>
    </row>
    <row r="814" s="138" customFormat="1" customHeight="1" outlineLevel="3" spans="1:11">
      <c r="A814" s="62" t="s">
        <v>3187</v>
      </c>
      <c r="B814" s="685" t="s">
        <v>5218</v>
      </c>
      <c r="C814" s="85" t="s">
        <v>5201</v>
      </c>
      <c r="D814" s="716" t="s">
        <v>5202</v>
      </c>
      <c r="E814" s="727" t="s">
        <v>345</v>
      </c>
      <c r="F814" s="717">
        <v>1</v>
      </c>
      <c r="G814" s="717">
        <v>5928</v>
      </c>
      <c r="H814" s="689">
        <f t="shared" si="22"/>
        <v>5928</v>
      </c>
      <c r="I814" s="52"/>
      <c r="J814" s="52" t="s">
        <v>2477</v>
      </c>
      <c r="K814" s="187"/>
    </row>
    <row r="815" s="138" customFormat="1" customHeight="1" outlineLevel="3" spans="1:11">
      <c r="A815" s="62" t="s">
        <v>3187</v>
      </c>
      <c r="B815" s="685" t="s">
        <v>5218</v>
      </c>
      <c r="C815" s="85" t="s">
        <v>5203</v>
      </c>
      <c r="D815" s="716" t="s">
        <v>5204</v>
      </c>
      <c r="E815" s="727" t="s">
        <v>345</v>
      </c>
      <c r="F815" s="717">
        <v>1</v>
      </c>
      <c r="G815" s="717">
        <v>1248</v>
      </c>
      <c r="H815" s="689">
        <f t="shared" si="22"/>
        <v>1248</v>
      </c>
      <c r="I815" s="52"/>
      <c r="J815" s="52" t="s">
        <v>2477</v>
      </c>
      <c r="K815" s="187"/>
    </row>
    <row r="816" s="138" customFormat="1" customHeight="1" outlineLevel="3" spans="1:11">
      <c r="A816" s="62" t="s">
        <v>3187</v>
      </c>
      <c r="B816" s="685" t="s">
        <v>5218</v>
      </c>
      <c r="C816" s="85" t="s">
        <v>5205</v>
      </c>
      <c r="D816" s="716" t="s">
        <v>5206</v>
      </c>
      <c r="E816" s="727" t="s">
        <v>345</v>
      </c>
      <c r="F816" s="717">
        <v>1</v>
      </c>
      <c r="G816" s="717">
        <v>5928</v>
      </c>
      <c r="H816" s="689">
        <f t="shared" si="22"/>
        <v>5928</v>
      </c>
      <c r="I816" s="52"/>
      <c r="J816" s="52" t="s">
        <v>2477</v>
      </c>
      <c r="K816" s="187"/>
    </row>
    <row r="817" s="138" customFormat="1" customHeight="1" outlineLevel="3" spans="1:11">
      <c r="A817" s="62" t="s">
        <v>3187</v>
      </c>
      <c r="B817" s="685" t="s">
        <v>5218</v>
      </c>
      <c r="C817" s="85" t="s">
        <v>5207</v>
      </c>
      <c r="D817" s="716" t="s">
        <v>5208</v>
      </c>
      <c r="E817" s="727" t="s">
        <v>345</v>
      </c>
      <c r="F817" s="717">
        <v>1</v>
      </c>
      <c r="G817" s="717">
        <v>2808</v>
      </c>
      <c r="H817" s="689">
        <f t="shared" si="22"/>
        <v>2808</v>
      </c>
      <c r="I817" s="52"/>
      <c r="J817" s="52" t="s">
        <v>2477</v>
      </c>
      <c r="K817" s="187"/>
    </row>
    <row r="818" s="138" customFormat="1" customHeight="1" outlineLevel="3" spans="1:11">
      <c r="A818" s="62" t="s">
        <v>3187</v>
      </c>
      <c r="B818" s="685" t="s">
        <v>5229</v>
      </c>
      <c r="C818" s="85" t="s">
        <v>5116</v>
      </c>
      <c r="D818" s="716" t="s">
        <v>5117</v>
      </c>
      <c r="E818" s="85" t="s">
        <v>345</v>
      </c>
      <c r="F818" s="717">
        <v>1</v>
      </c>
      <c r="G818" s="717">
        <v>28000</v>
      </c>
      <c r="H818" s="689">
        <f t="shared" si="22"/>
        <v>28000</v>
      </c>
      <c r="I818" s="52"/>
      <c r="J818" s="52" t="s">
        <v>2530</v>
      </c>
      <c r="K818" s="187"/>
    </row>
    <row r="819" s="138" customFormat="1" customHeight="1" outlineLevel="3" spans="1:11">
      <c r="A819" s="62" t="s">
        <v>3187</v>
      </c>
      <c r="B819" s="685" t="s">
        <v>5229</v>
      </c>
      <c r="C819" s="85" t="s">
        <v>5128</v>
      </c>
      <c r="D819" s="716" t="s">
        <v>5129</v>
      </c>
      <c r="E819" s="85" t="s">
        <v>345</v>
      </c>
      <c r="F819" s="717">
        <v>1</v>
      </c>
      <c r="G819" s="717">
        <v>49999</v>
      </c>
      <c r="H819" s="689">
        <f t="shared" si="22"/>
        <v>49999</v>
      </c>
      <c r="I819" s="52"/>
      <c r="J819" s="52" t="s">
        <v>2530</v>
      </c>
      <c r="K819" s="187"/>
    </row>
    <row r="820" s="138" customFormat="1" customHeight="1" outlineLevel="3" spans="1:11">
      <c r="A820" s="62" t="s">
        <v>3187</v>
      </c>
      <c r="B820" s="685" t="s">
        <v>5229</v>
      </c>
      <c r="C820" s="85" t="s">
        <v>2886</v>
      </c>
      <c r="D820" s="716" t="s">
        <v>5130</v>
      </c>
      <c r="E820" s="85" t="s">
        <v>345</v>
      </c>
      <c r="F820" s="717">
        <v>1</v>
      </c>
      <c r="G820" s="717">
        <v>19999</v>
      </c>
      <c r="H820" s="689">
        <f t="shared" si="22"/>
        <v>19999</v>
      </c>
      <c r="I820" s="52"/>
      <c r="J820" s="52" t="s">
        <v>2530</v>
      </c>
      <c r="K820" s="187"/>
    </row>
    <row r="821" s="138" customFormat="1" customHeight="1" outlineLevel="3" spans="1:11">
      <c r="A821" s="62" t="s">
        <v>3187</v>
      </c>
      <c r="B821" s="685" t="s">
        <v>5229</v>
      </c>
      <c r="C821" s="85" t="s">
        <v>5131</v>
      </c>
      <c r="D821" s="716" t="s">
        <v>5132</v>
      </c>
      <c r="E821" s="85" t="s">
        <v>345</v>
      </c>
      <c r="F821" s="717">
        <v>1</v>
      </c>
      <c r="G821" s="717">
        <v>2290</v>
      </c>
      <c r="H821" s="689">
        <f t="shared" si="22"/>
        <v>2290</v>
      </c>
      <c r="I821" s="52"/>
      <c r="J821" s="52" t="s">
        <v>2530</v>
      </c>
      <c r="K821" s="187"/>
    </row>
    <row r="822" s="138" customFormat="1" customHeight="1" outlineLevel="3" spans="1:11">
      <c r="A822" s="62" t="s">
        <v>3187</v>
      </c>
      <c r="B822" s="685" t="s">
        <v>5229</v>
      </c>
      <c r="C822" s="716" t="s">
        <v>5133</v>
      </c>
      <c r="D822" s="85" t="s">
        <v>5134</v>
      </c>
      <c r="E822" s="85" t="s">
        <v>345</v>
      </c>
      <c r="F822" s="717">
        <v>1</v>
      </c>
      <c r="G822" s="717">
        <v>7999</v>
      </c>
      <c r="H822" s="689">
        <f t="shared" si="22"/>
        <v>7999</v>
      </c>
      <c r="I822" s="52"/>
      <c r="J822" s="52" t="s">
        <v>2530</v>
      </c>
      <c r="K822" s="187"/>
    </row>
    <row r="823" s="138" customFormat="1" customHeight="1" outlineLevel="3" spans="1:11">
      <c r="A823" s="62" t="s">
        <v>3187</v>
      </c>
      <c r="B823" s="685" t="s">
        <v>5229</v>
      </c>
      <c r="C823" s="85" t="s">
        <v>5028</v>
      </c>
      <c r="D823" s="716" t="s">
        <v>5029</v>
      </c>
      <c r="E823" s="85" t="s">
        <v>345</v>
      </c>
      <c r="F823" s="717">
        <v>2</v>
      </c>
      <c r="G823" s="717">
        <v>260</v>
      </c>
      <c r="H823" s="689">
        <f t="shared" si="22"/>
        <v>520</v>
      </c>
      <c r="I823" s="52"/>
      <c r="J823" s="52" t="s">
        <v>2530</v>
      </c>
      <c r="K823" s="187"/>
    </row>
    <row r="824" s="138" customFormat="1" customHeight="1" outlineLevel="3" spans="1:11">
      <c r="A824" s="62" t="s">
        <v>3187</v>
      </c>
      <c r="B824" s="685" t="s">
        <v>5229</v>
      </c>
      <c r="C824" s="85" t="s">
        <v>5118</v>
      </c>
      <c r="D824" s="85" t="s">
        <v>5119</v>
      </c>
      <c r="E824" s="85" t="s">
        <v>345</v>
      </c>
      <c r="F824" s="717">
        <v>1</v>
      </c>
      <c r="G824" s="717">
        <v>799</v>
      </c>
      <c r="H824" s="689">
        <f t="shared" si="22"/>
        <v>799</v>
      </c>
      <c r="I824" s="52"/>
      <c r="J824" s="52" t="s">
        <v>2530</v>
      </c>
      <c r="K824" s="187"/>
    </row>
    <row r="825" s="138" customFormat="1" customHeight="1" outlineLevel="3" spans="1:11">
      <c r="A825" s="62" t="s">
        <v>3187</v>
      </c>
      <c r="B825" s="685" t="s">
        <v>5229</v>
      </c>
      <c r="C825" s="85" t="s">
        <v>5120</v>
      </c>
      <c r="D825" s="85" t="s">
        <v>5121</v>
      </c>
      <c r="E825" s="85" t="s">
        <v>345</v>
      </c>
      <c r="F825" s="717">
        <v>1</v>
      </c>
      <c r="G825" s="717">
        <v>499</v>
      </c>
      <c r="H825" s="689">
        <f t="shared" ref="H825:H836" si="23" xml:space="preserve">F825*G825</f>
        <v>499</v>
      </c>
      <c r="I825" s="52"/>
      <c r="J825" s="52" t="s">
        <v>2530</v>
      </c>
      <c r="K825" s="187"/>
    </row>
    <row r="826" s="138" customFormat="1" customHeight="1" outlineLevel="3" spans="1:11">
      <c r="A826" s="62" t="s">
        <v>3187</v>
      </c>
      <c r="B826" s="685" t="s">
        <v>5229</v>
      </c>
      <c r="C826" s="85" t="s">
        <v>5191</v>
      </c>
      <c r="D826" s="716" t="s">
        <v>5192</v>
      </c>
      <c r="E826" s="727" t="s">
        <v>345</v>
      </c>
      <c r="F826" s="717">
        <v>6</v>
      </c>
      <c r="G826" s="717">
        <v>7020</v>
      </c>
      <c r="H826" s="689">
        <f t="shared" si="23"/>
        <v>42120</v>
      </c>
      <c r="I826" s="52"/>
      <c r="J826" s="52" t="s">
        <v>2530</v>
      </c>
      <c r="K826" s="187"/>
    </row>
    <row r="827" s="138" customFormat="1" customHeight="1" outlineLevel="3" spans="1:11">
      <c r="A827" s="62" t="s">
        <v>3187</v>
      </c>
      <c r="B827" s="685" t="s">
        <v>5229</v>
      </c>
      <c r="C827" s="85" t="s">
        <v>5193</v>
      </c>
      <c r="D827" s="716" t="s">
        <v>5194</v>
      </c>
      <c r="E827" s="727" t="s">
        <v>345</v>
      </c>
      <c r="F827" s="717">
        <v>6</v>
      </c>
      <c r="G827" s="717">
        <v>3120</v>
      </c>
      <c r="H827" s="689">
        <f t="shared" si="23"/>
        <v>18720</v>
      </c>
      <c r="I827" s="52"/>
      <c r="J827" s="52" t="s">
        <v>2530</v>
      </c>
      <c r="K827" s="187"/>
    </row>
    <row r="828" s="138" customFormat="1" customHeight="1" outlineLevel="3" spans="1:11">
      <c r="A828" s="62" t="s">
        <v>3187</v>
      </c>
      <c r="B828" s="685" t="s">
        <v>5229</v>
      </c>
      <c r="C828" s="85" t="s">
        <v>5195</v>
      </c>
      <c r="D828" s="716" t="s">
        <v>5196</v>
      </c>
      <c r="E828" s="727" t="s">
        <v>345</v>
      </c>
      <c r="F828" s="717">
        <v>6</v>
      </c>
      <c r="G828" s="717">
        <v>1248</v>
      </c>
      <c r="H828" s="689">
        <f t="shared" si="23"/>
        <v>7488</v>
      </c>
      <c r="I828" s="52"/>
      <c r="J828" s="52" t="s">
        <v>2530</v>
      </c>
      <c r="K828" s="187"/>
    </row>
    <row r="829" s="138" customFormat="1" customHeight="1" outlineLevel="3" spans="1:11">
      <c r="A829" s="62" t="s">
        <v>3187</v>
      </c>
      <c r="B829" s="685" t="s">
        <v>5229</v>
      </c>
      <c r="C829" s="85" t="s">
        <v>5197</v>
      </c>
      <c r="D829" s="716" t="s">
        <v>5198</v>
      </c>
      <c r="E829" s="727" t="s">
        <v>186</v>
      </c>
      <c r="F829" s="717">
        <v>1</v>
      </c>
      <c r="G829" s="717">
        <v>15600</v>
      </c>
      <c r="H829" s="689">
        <f t="shared" si="23"/>
        <v>15600</v>
      </c>
      <c r="I829" s="52"/>
      <c r="J829" s="52" t="s">
        <v>2530</v>
      </c>
      <c r="K829" s="187"/>
    </row>
    <row r="830" s="138" customFormat="1" customHeight="1" outlineLevel="3" spans="1:11">
      <c r="A830" s="62" t="s">
        <v>3187</v>
      </c>
      <c r="B830" s="685" t="s">
        <v>5229</v>
      </c>
      <c r="C830" s="85" t="s">
        <v>5199</v>
      </c>
      <c r="D830" s="716" t="s">
        <v>5200</v>
      </c>
      <c r="E830" s="727" t="s">
        <v>345</v>
      </c>
      <c r="F830" s="717">
        <v>1</v>
      </c>
      <c r="G830" s="717">
        <v>18096</v>
      </c>
      <c r="H830" s="689">
        <f t="shared" si="23"/>
        <v>18096</v>
      </c>
      <c r="I830" s="52"/>
      <c r="J830" s="52" t="s">
        <v>2530</v>
      </c>
      <c r="K830" s="187"/>
    </row>
    <row r="831" s="138" customFormat="1" customHeight="1" outlineLevel="3" spans="1:11">
      <c r="A831" s="62" t="s">
        <v>3187</v>
      </c>
      <c r="B831" s="685" t="s">
        <v>5229</v>
      </c>
      <c r="C831" s="85" t="s">
        <v>5201</v>
      </c>
      <c r="D831" s="716" t="s">
        <v>5202</v>
      </c>
      <c r="E831" s="727" t="s">
        <v>345</v>
      </c>
      <c r="F831" s="717">
        <v>1</v>
      </c>
      <c r="G831" s="717">
        <v>5928</v>
      </c>
      <c r="H831" s="689">
        <f t="shared" si="23"/>
        <v>5928</v>
      </c>
      <c r="I831" s="52"/>
      <c r="J831" s="52" t="s">
        <v>2530</v>
      </c>
      <c r="K831" s="187"/>
    </row>
    <row r="832" s="138" customFormat="1" customHeight="1" outlineLevel="3" spans="1:11">
      <c r="A832" s="62" t="s">
        <v>3187</v>
      </c>
      <c r="B832" s="685" t="s">
        <v>5229</v>
      </c>
      <c r="C832" s="85" t="s">
        <v>5203</v>
      </c>
      <c r="D832" s="716" t="s">
        <v>5204</v>
      </c>
      <c r="E832" s="727" t="s">
        <v>345</v>
      </c>
      <c r="F832" s="717">
        <v>1</v>
      </c>
      <c r="G832" s="717">
        <v>1248</v>
      </c>
      <c r="H832" s="689">
        <f t="shared" si="23"/>
        <v>1248</v>
      </c>
      <c r="I832" s="52"/>
      <c r="J832" s="52" t="s">
        <v>2530</v>
      </c>
      <c r="K832" s="187"/>
    </row>
    <row r="833" s="138" customFormat="1" customHeight="1" outlineLevel="3" spans="1:11">
      <c r="A833" s="62" t="s">
        <v>3187</v>
      </c>
      <c r="B833" s="685" t="s">
        <v>5229</v>
      </c>
      <c r="C833" s="85" t="s">
        <v>5205</v>
      </c>
      <c r="D833" s="716" t="s">
        <v>5206</v>
      </c>
      <c r="E833" s="727" t="s">
        <v>345</v>
      </c>
      <c r="F833" s="717">
        <v>1</v>
      </c>
      <c r="G833" s="717">
        <v>5928</v>
      </c>
      <c r="H833" s="689">
        <f t="shared" si="23"/>
        <v>5928</v>
      </c>
      <c r="I833" s="52"/>
      <c r="J833" s="52" t="s">
        <v>2530</v>
      </c>
      <c r="K833" s="187"/>
    </row>
    <row r="834" s="138" customFormat="1" customHeight="1" outlineLevel="3" spans="1:11">
      <c r="A834" s="62" t="s">
        <v>3187</v>
      </c>
      <c r="B834" s="685" t="s">
        <v>5229</v>
      </c>
      <c r="C834" s="85" t="s">
        <v>5207</v>
      </c>
      <c r="D834" s="716" t="s">
        <v>5208</v>
      </c>
      <c r="E834" s="727" t="s">
        <v>345</v>
      </c>
      <c r="F834" s="717">
        <v>1</v>
      </c>
      <c r="G834" s="717">
        <v>2808</v>
      </c>
      <c r="H834" s="689">
        <f t="shared" si="23"/>
        <v>2808</v>
      </c>
      <c r="I834" s="52"/>
      <c r="J834" s="52" t="s">
        <v>2530</v>
      </c>
      <c r="K834" s="187"/>
    </row>
    <row r="835" s="138" customFormat="1" customHeight="1" outlineLevel="3" spans="1:11">
      <c r="A835" s="62" t="s">
        <v>3187</v>
      </c>
      <c r="B835" s="719" t="s">
        <v>5223</v>
      </c>
      <c r="C835" s="52" t="s">
        <v>5224</v>
      </c>
      <c r="D835" s="78" t="s">
        <v>5212</v>
      </c>
      <c r="E835" s="728" t="s">
        <v>5225</v>
      </c>
      <c r="F835" s="728">
        <v>4</v>
      </c>
      <c r="G835" s="78">
        <v>5000</v>
      </c>
      <c r="H835" s="689">
        <f t="shared" si="23"/>
        <v>20000</v>
      </c>
      <c r="I835" s="52"/>
      <c r="J835" s="52"/>
      <c r="K835" s="187"/>
    </row>
    <row r="836" s="679" customFormat="1" customHeight="1" outlineLevel="3" spans="1:11">
      <c r="A836" s="62" t="s">
        <v>3187</v>
      </c>
      <c r="B836" s="685" t="s">
        <v>1192</v>
      </c>
      <c r="C836" s="65" t="s">
        <v>5209</v>
      </c>
      <c r="D836" s="78" t="s">
        <v>5212</v>
      </c>
      <c r="E836" s="74" t="s">
        <v>345</v>
      </c>
      <c r="F836" s="172">
        <v>8</v>
      </c>
      <c r="G836" s="172">
        <v>16000</v>
      </c>
      <c r="H836" s="689">
        <f t="shared" si="23"/>
        <v>128000</v>
      </c>
      <c r="I836" s="52"/>
      <c r="J836" s="62"/>
      <c r="K836" s="690" t="s">
        <v>1157</v>
      </c>
    </row>
    <row r="837" s="679" customFormat="1" customHeight="1" spans="1:11">
      <c r="A837" s="59" t="s">
        <v>4353</v>
      </c>
      <c r="B837" s="81" t="s">
        <v>609</v>
      </c>
      <c r="C837" s="81"/>
      <c r="D837" s="82"/>
      <c r="E837" s="729"/>
      <c r="F837" s="90">
        <f xml:space="preserve">SUM(F838:F1362)</f>
        <v>2352.45</v>
      </c>
      <c r="G837" s="730"/>
      <c r="H837" s="689">
        <f xml:space="preserve">SUM(H838:H1362)</f>
        <v>14999786</v>
      </c>
      <c r="I837" s="82"/>
      <c r="J837" s="62"/>
      <c r="K837" s="226"/>
    </row>
    <row r="838" s="679" customFormat="1" customHeight="1" outlineLevel="1" spans="1:11">
      <c r="A838" s="62" t="s">
        <v>3038</v>
      </c>
      <c r="B838" s="445" t="s">
        <v>3038</v>
      </c>
      <c r="C838" s="445" t="s">
        <v>3038</v>
      </c>
      <c r="D838" s="446"/>
      <c r="E838" s="33"/>
      <c r="F838" s="605"/>
      <c r="G838" s="605"/>
      <c r="H838" s="689"/>
      <c r="I838" s="446"/>
      <c r="J838" s="62"/>
      <c r="K838" s="226"/>
    </row>
    <row r="839" s="679" customFormat="1" customHeight="1" outlineLevel="2" spans="1:11">
      <c r="A839" s="62" t="s">
        <v>3038</v>
      </c>
      <c r="B839" s="685" t="s">
        <v>76</v>
      </c>
      <c r="C839" s="691" t="s">
        <v>5036</v>
      </c>
      <c r="D839" s="726"/>
      <c r="E839" s="726"/>
      <c r="F839" s="715"/>
      <c r="G839" s="715"/>
      <c r="H839" s="689"/>
      <c r="I839" s="726"/>
      <c r="J839" s="52" t="s">
        <v>5240</v>
      </c>
      <c r="K839" s="187"/>
    </row>
    <row r="840" s="679" customFormat="1" customHeight="1" outlineLevel="2" spans="1:11">
      <c r="A840" s="62" t="s">
        <v>3038</v>
      </c>
      <c r="B840" s="685" t="s">
        <v>76</v>
      </c>
      <c r="C840" s="723" t="s">
        <v>5241</v>
      </c>
      <c r="D840" s="723" t="s">
        <v>5242</v>
      </c>
      <c r="E840" s="722" t="s">
        <v>428</v>
      </c>
      <c r="F840" s="731">
        <v>32.81</v>
      </c>
      <c r="G840" s="715">
        <v>33600</v>
      </c>
      <c r="H840" s="689">
        <f t="shared" ref="H840:H845" si="24" xml:space="preserve">F840*G840</f>
        <v>1102416</v>
      </c>
      <c r="I840" s="603" t="s">
        <v>5243</v>
      </c>
      <c r="J840" s="52" t="s">
        <v>5240</v>
      </c>
      <c r="K840" s="187"/>
    </row>
    <row r="841" s="679" customFormat="1" customHeight="1" outlineLevel="2" spans="1:11">
      <c r="A841" s="62" t="s">
        <v>3038</v>
      </c>
      <c r="B841" s="685" t="s">
        <v>76</v>
      </c>
      <c r="C841" s="722" t="s">
        <v>5244</v>
      </c>
      <c r="D841" s="722" t="s">
        <v>5245</v>
      </c>
      <c r="E841" s="722" t="s">
        <v>345</v>
      </c>
      <c r="F841" s="725">
        <v>8</v>
      </c>
      <c r="G841" s="715">
        <v>5000</v>
      </c>
      <c r="H841" s="689">
        <f t="shared" si="24"/>
        <v>40000</v>
      </c>
      <c r="I841" s="446"/>
      <c r="J841" s="52" t="s">
        <v>5240</v>
      </c>
      <c r="K841" s="187"/>
    </row>
    <row r="842" s="679" customFormat="1" customHeight="1" outlineLevel="2" spans="1:11">
      <c r="A842" s="62" t="s">
        <v>3038</v>
      </c>
      <c r="B842" s="685" t="s">
        <v>76</v>
      </c>
      <c r="C842" s="723" t="s">
        <v>5246</v>
      </c>
      <c r="D842" s="723" t="s">
        <v>5247</v>
      </c>
      <c r="E842" s="722" t="s">
        <v>345</v>
      </c>
      <c r="F842" s="725">
        <v>1</v>
      </c>
      <c r="G842" s="715">
        <v>12500</v>
      </c>
      <c r="H842" s="689">
        <f t="shared" si="24"/>
        <v>12500</v>
      </c>
      <c r="I842" s="446"/>
      <c r="J842" s="52" t="s">
        <v>5240</v>
      </c>
      <c r="K842" s="187"/>
    </row>
    <row r="843" s="679" customFormat="1" customHeight="1" outlineLevel="2" spans="1:11">
      <c r="A843" s="62" t="s">
        <v>3038</v>
      </c>
      <c r="B843" s="685" t="s">
        <v>76</v>
      </c>
      <c r="C843" s="722" t="s">
        <v>5248</v>
      </c>
      <c r="D843" s="722" t="s">
        <v>5249</v>
      </c>
      <c r="E843" s="722" t="s">
        <v>428</v>
      </c>
      <c r="F843" s="725">
        <v>43.61</v>
      </c>
      <c r="G843" s="715">
        <v>1000</v>
      </c>
      <c r="H843" s="689">
        <f t="shared" si="24"/>
        <v>43610</v>
      </c>
      <c r="I843" s="446"/>
      <c r="J843" s="52" t="s">
        <v>5240</v>
      </c>
      <c r="K843" s="187"/>
    </row>
    <row r="844" s="679" customFormat="1" customHeight="1" outlineLevel="2" spans="1:11">
      <c r="A844" s="62" t="s">
        <v>3038</v>
      </c>
      <c r="B844" s="685" t="s">
        <v>76</v>
      </c>
      <c r="C844" s="722" t="s">
        <v>5250</v>
      </c>
      <c r="D844" s="722" t="s">
        <v>5251</v>
      </c>
      <c r="E844" s="722" t="s">
        <v>345</v>
      </c>
      <c r="F844" s="725">
        <v>2</v>
      </c>
      <c r="G844" s="715">
        <v>3200</v>
      </c>
      <c r="H844" s="689">
        <f t="shared" si="24"/>
        <v>6400</v>
      </c>
      <c r="I844" s="446"/>
      <c r="J844" s="52" t="s">
        <v>5240</v>
      </c>
      <c r="K844" s="187"/>
    </row>
    <row r="845" s="679" customFormat="1" customHeight="1" outlineLevel="2" spans="1:11">
      <c r="A845" s="62" t="s">
        <v>3038</v>
      </c>
      <c r="B845" s="685" t="s">
        <v>76</v>
      </c>
      <c r="C845" s="722" t="s">
        <v>5252</v>
      </c>
      <c r="D845" s="723"/>
      <c r="E845" s="722" t="s">
        <v>186</v>
      </c>
      <c r="F845" s="725">
        <v>2</v>
      </c>
      <c r="G845" s="715">
        <v>1000</v>
      </c>
      <c r="H845" s="689">
        <f t="shared" si="24"/>
        <v>2000</v>
      </c>
      <c r="I845" s="446"/>
      <c r="J845" s="52" t="s">
        <v>5240</v>
      </c>
      <c r="K845" s="187"/>
    </row>
    <row r="846" s="679" customFormat="1" customHeight="1" outlineLevel="2" spans="1:11">
      <c r="A846" s="62" t="s">
        <v>3038</v>
      </c>
      <c r="B846" s="685" t="s">
        <v>76</v>
      </c>
      <c r="C846" s="691" t="s">
        <v>5049</v>
      </c>
      <c r="D846" s="726"/>
      <c r="E846" s="726"/>
      <c r="F846" s="715"/>
      <c r="G846" s="715"/>
      <c r="H846" s="689"/>
      <c r="I846" s="726"/>
      <c r="J846" s="52" t="s">
        <v>5240</v>
      </c>
      <c r="K846" s="187"/>
    </row>
    <row r="847" s="679" customFormat="1" customHeight="1" outlineLevel="2" spans="1:11">
      <c r="A847" s="62" t="s">
        <v>3038</v>
      </c>
      <c r="B847" s="685" t="s">
        <v>76</v>
      </c>
      <c r="C847" s="208" t="s">
        <v>5050</v>
      </c>
      <c r="D847" s="173" t="s">
        <v>5051</v>
      </c>
      <c r="E847" s="74" t="s">
        <v>186</v>
      </c>
      <c r="F847" s="172">
        <v>2</v>
      </c>
      <c r="G847" s="715">
        <v>8592</v>
      </c>
      <c r="H847" s="689">
        <f xml:space="preserve">F847*G847</f>
        <v>17184</v>
      </c>
      <c r="I847" s="446"/>
      <c r="J847" s="52" t="s">
        <v>5240</v>
      </c>
      <c r="K847" s="187"/>
    </row>
    <row r="848" s="679" customFormat="1" customHeight="1" outlineLevel="2" spans="1:11">
      <c r="A848" s="62" t="s">
        <v>3038</v>
      </c>
      <c r="B848" s="685" t="s">
        <v>76</v>
      </c>
      <c r="C848" s="208" t="s">
        <v>5052</v>
      </c>
      <c r="D848" s="173" t="s">
        <v>5053</v>
      </c>
      <c r="E848" s="74" t="s">
        <v>345</v>
      </c>
      <c r="F848" s="172">
        <v>1</v>
      </c>
      <c r="G848" s="715">
        <v>8560</v>
      </c>
      <c r="H848" s="689">
        <f xml:space="preserve">F848*G848</f>
        <v>8560</v>
      </c>
      <c r="I848" s="446"/>
      <c r="J848" s="52" t="s">
        <v>5240</v>
      </c>
      <c r="K848" s="187"/>
    </row>
    <row r="849" s="679" customFormat="1" customHeight="1" outlineLevel="2" spans="1:11">
      <c r="A849" s="62" t="s">
        <v>3038</v>
      </c>
      <c r="B849" s="685" t="s">
        <v>76</v>
      </c>
      <c r="C849" s="208" t="s">
        <v>5054</v>
      </c>
      <c r="D849" s="173" t="s">
        <v>5055</v>
      </c>
      <c r="E849" s="74" t="s">
        <v>5056</v>
      </c>
      <c r="F849" s="172">
        <v>1</v>
      </c>
      <c r="G849" s="715">
        <v>8560</v>
      </c>
      <c r="H849" s="689">
        <f xml:space="preserve">F849*G849</f>
        <v>8560</v>
      </c>
      <c r="I849" s="446"/>
      <c r="J849" s="52" t="s">
        <v>5240</v>
      </c>
      <c r="K849" s="187"/>
    </row>
    <row r="850" s="679" customFormat="1" customHeight="1" outlineLevel="2" spans="1:11">
      <c r="A850" s="62" t="s">
        <v>3038</v>
      </c>
      <c r="B850" s="685" t="s">
        <v>76</v>
      </c>
      <c r="C850" s="208" t="s">
        <v>5057</v>
      </c>
      <c r="D850" s="173" t="s">
        <v>5058</v>
      </c>
      <c r="E850" s="74" t="s">
        <v>5059</v>
      </c>
      <c r="F850" s="172">
        <v>2</v>
      </c>
      <c r="G850" s="715">
        <v>2600</v>
      </c>
      <c r="H850" s="689">
        <f xml:space="preserve">F850*G850</f>
        <v>5200</v>
      </c>
      <c r="I850" s="446"/>
      <c r="J850" s="52" t="s">
        <v>5240</v>
      </c>
      <c r="K850" s="187"/>
    </row>
    <row r="851" s="679" customFormat="1" customHeight="1" outlineLevel="2" spans="1:11">
      <c r="A851" s="62" t="s">
        <v>3038</v>
      </c>
      <c r="B851" s="685" t="s">
        <v>76</v>
      </c>
      <c r="C851" s="208" t="s">
        <v>5060</v>
      </c>
      <c r="D851" s="173" t="s">
        <v>5061</v>
      </c>
      <c r="E851" s="74" t="s">
        <v>5062</v>
      </c>
      <c r="F851" s="172">
        <v>1</v>
      </c>
      <c r="G851" s="715">
        <v>5600</v>
      </c>
      <c r="H851" s="689">
        <f xml:space="preserve">F851*G851</f>
        <v>5600</v>
      </c>
      <c r="I851" s="446"/>
      <c r="J851" s="52" t="s">
        <v>5240</v>
      </c>
      <c r="K851" s="187"/>
    </row>
    <row r="852" s="679" customFormat="1" customHeight="1" outlineLevel="2" spans="1:11">
      <c r="A852" s="62" t="s">
        <v>3038</v>
      </c>
      <c r="B852" s="685" t="s">
        <v>76</v>
      </c>
      <c r="C852" s="691" t="s">
        <v>5063</v>
      </c>
      <c r="D852" s="726"/>
      <c r="E852" s="726"/>
      <c r="F852" s="715"/>
      <c r="G852" s="715"/>
      <c r="H852" s="689"/>
      <c r="I852" s="726"/>
      <c r="J852" s="52" t="s">
        <v>5240</v>
      </c>
      <c r="K852" s="187"/>
    </row>
    <row r="853" s="679" customFormat="1" customHeight="1" outlineLevel="2" spans="1:11">
      <c r="A853" s="62" t="s">
        <v>3038</v>
      </c>
      <c r="B853" s="685" t="s">
        <v>76</v>
      </c>
      <c r="C853" s="78" t="s">
        <v>5253</v>
      </c>
      <c r="D853" s="78" t="s">
        <v>5254</v>
      </c>
      <c r="E853" s="210" t="s">
        <v>5062</v>
      </c>
      <c r="F853" s="172">
        <v>2</v>
      </c>
      <c r="G853" s="715">
        <v>24888</v>
      </c>
      <c r="H853" s="689">
        <f xml:space="preserve">F853*G853</f>
        <v>49776</v>
      </c>
      <c r="I853" s="446"/>
      <c r="J853" s="52" t="s">
        <v>5240</v>
      </c>
      <c r="K853" s="187"/>
    </row>
    <row r="854" s="679" customFormat="1" customHeight="1" outlineLevel="2" spans="1:11">
      <c r="A854" s="62" t="s">
        <v>3038</v>
      </c>
      <c r="B854" s="685" t="s">
        <v>76</v>
      </c>
      <c r="C854" s="78" t="s">
        <v>5255</v>
      </c>
      <c r="D854" s="700" t="s">
        <v>5256</v>
      </c>
      <c r="E854" s="210" t="s">
        <v>5062</v>
      </c>
      <c r="F854" s="172">
        <v>6</v>
      </c>
      <c r="G854" s="715">
        <v>7484</v>
      </c>
      <c r="H854" s="689">
        <f xml:space="preserve">F854*G854</f>
        <v>44904</v>
      </c>
      <c r="I854" s="446"/>
      <c r="J854" s="52" t="s">
        <v>5240</v>
      </c>
      <c r="K854" s="187"/>
    </row>
    <row r="855" s="679" customFormat="1" customHeight="1" outlineLevel="2" spans="1:11">
      <c r="A855" s="62" t="s">
        <v>3038</v>
      </c>
      <c r="B855" s="685" t="s">
        <v>76</v>
      </c>
      <c r="C855" s="75" t="s">
        <v>5068</v>
      </c>
      <c r="D855" s="700" t="s">
        <v>5069</v>
      </c>
      <c r="E855" s="210" t="s">
        <v>345</v>
      </c>
      <c r="F855" s="172">
        <v>4</v>
      </c>
      <c r="G855" s="715">
        <v>10320</v>
      </c>
      <c r="H855" s="689">
        <f xml:space="preserve">F855*G855</f>
        <v>41280</v>
      </c>
      <c r="I855" s="446"/>
      <c r="J855" s="52" t="s">
        <v>5240</v>
      </c>
      <c r="K855" s="187"/>
    </row>
    <row r="856" s="679" customFormat="1" customHeight="1" outlineLevel="2" spans="1:11">
      <c r="A856" s="62" t="s">
        <v>3038</v>
      </c>
      <c r="B856" s="685" t="s">
        <v>76</v>
      </c>
      <c r="C856" s="701" t="s">
        <v>5072</v>
      </c>
      <c r="D856" s="702" t="s">
        <v>5073</v>
      </c>
      <c r="E856" s="703" t="s">
        <v>345</v>
      </c>
      <c r="F856" s="704">
        <v>1</v>
      </c>
      <c r="G856" s="715">
        <v>20000</v>
      </c>
      <c r="H856" s="689">
        <f xml:space="preserve">F856*G856</f>
        <v>20000</v>
      </c>
      <c r="I856" s="446"/>
      <c r="J856" s="52" t="s">
        <v>5240</v>
      </c>
      <c r="K856" s="187"/>
    </row>
    <row r="857" s="679" customFormat="1" customHeight="1" outlineLevel="2" spans="1:11">
      <c r="A857" s="62" t="s">
        <v>3038</v>
      </c>
      <c r="B857" s="685" t="s">
        <v>76</v>
      </c>
      <c r="C857" s="691" t="s">
        <v>5074</v>
      </c>
      <c r="D857" s="726"/>
      <c r="E857" s="726"/>
      <c r="F857" s="715"/>
      <c r="G857" s="715"/>
      <c r="H857" s="689"/>
      <c r="I857" s="726"/>
      <c r="J857" s="52" t="s">
        <v>5240</v>
      </c>
      <c r="K857" s="187"/>
    </row>
    <row r="858" s="679" customFormat="1" customHeight="1" outlineLevel="2" spans="1:11">
      <c r="A858" s="62" t="s">
        <v>3038</v>
      </c>
      <c r="B858" s="685" t="s">
        <v>76</v>
      </c>
      <c r="C858" s="705" t="s">
        <v>5075</v>
      </c>
      <c r="D858" s="78" t="s">
        <v>5076</v>
      </c>
      <c r="E858" s="210" t="s">
        <v>345</v>
      </c>
      <c r="F858" s="172">
        <v>1</v>
      </c>
      <c r="G858" s="715">
        <v>20000</v>
      </c>
      <c r="H858" s="689">
        <f xml:space="preserve">F858*G858</f>
        <v>20000</v>
      </c>
      <c r="I858" s="539"/>
      <c r="J858" s="52" t="s">
        <v>5240</v>
      </c>
      <c r="K858" s="187"/>
    </row>
    <row r="859" s="138" customFormat="1" customHeight="1" outlineLevel="2" spans="1:11">
      <c r="A859" s="62" t="s">
        <v>3038</v>
      </c>
      <c r="B859" s="685" t="s">
        <v>76</v>
      </c>
      <c r="C859" s="705" t="s">
        <v>5077</v>
      </c>
      <c r="D859" s="78" t="s">
        <v>5078</v>
      </c>
      <c r="E859" s="209" t="s">
        <v>5148</v>
      </c>
      <c r="F859" s="172">
        <v>1</v>
      </c>
      <c r="G859" s="715">
        <v>28000</v>
      </c>
      <c r="H859" s="689">
        <f xml:space="preserve">F859*G859</f>
        <v>28000</v>
      </c>
      <c r="I859" s="539"/>
      <c r="J859" s="52" t="s">
        <v>5240</v>
      </c>
      <c r="K859" s="187"/>
    </row>
    <row r="860" s="138" customFormat="1" customHeight="1" outlineLevel="2" spans="1:11">
      <c r="A860" s="62" t="s">
        <v>3038</v>
      </c>
      <c r="B860" s="685" t="s">
        <v>76</v>
      </c>
      <c r="C860" s="706" t="s">
        <v>5079</v>
      </c>
      <c r="D860" s="707" t="s">
        <v>5080</v>
      </c>
      <c r="E860" s="708" t="s">
        <v>345</v>
      </c>
      <c r="F860" s="709">
        <v>3</v>
      </c>
      <c r="G860" s="715">
        <v>15000</v>
      </c>
      <c r="H860" s="689">
        <f xml:space="preserve">F860*G860</f>
        <v>45000</v>
      </c>
      <c r="I860" s="539"/>
      <c r="J860" s="52" t="s">
        <v>5240</v>
      </c>
      <c r="K860" s="187"/>
    </row>
    <row r="861" s="138" customFormat="1" customHeight="1" outlineLevel="2" spans="1:11">
      <c r="A861" s="62" t="s">
        <v>3038</v>
      </c>
      <c r="B861" s="685" t="s">
        <v>76</v>
      </c>
      <c r="C861" s="706" t="s">
        <v>5149</v>
      </c>
      <c r="D861" s="706" t="s">
        <v>5150</v>
      </c>
      <c r="E861" s="706" t="s">
        <v>186</v>
      </c>
      <c r="F861" s="172">
        <v>1</v>
      </c>
      <c r="G861" s="715">
        <v>40560</v>
      </c>
      <c r="H861" s="689">
        <f xml:space="preserve">F861*G861</f>
        <v>40560</v>
      </c>
      <c r="I861" s="706" t="s">
        <v>5151</v>
      </c>
      <c r="J861" s="52" t="s">
        <v>5240</v>
      </c>
      <c r="K861" s="187"/>
    </row>
    <row r="862" s="138" customFormat="1" customHeight="1" outlineLevel="2" spans="1:11">
      <c r="A862" s="62" t="s">
        <v>3038</v>
      </c>
      <c r="B862" s="685" t="s">
        <v>76</v>
      </c>
      <c r="C862" s="706" t="s">
        <v>5152</v>
      </c>
      <c r="D862" s="707"/>
      <c r="E862" s="706" t="s">
        <v>186</v>
      </c>
      <c r="F862" s="172">
        <v>1</v>
      </c>
      <c r="G862" s="715">
        <v>56940</v>
      </c>
      <c r="H862" s="689">
        <f xml:space="preserve">F862*G862</f>
        <v>56940</v>
      </c>
      <c r="I862" s="706" t="s">
        <v>5153</v>
      </c>
      <c r="J862" s="52" t="s">
        <v>5240</v>
      </c>
      <c r="K862" s="187"/>
    </row>
    <row r="863" s="138" customFormat="1" customHeight="1" outlineLevel="2" spans="1:11">
      <c r="A863" s="62" t="s">
        <v>3038</v>
      </c>
      <c r="B863" s="685" t="s">
        <v>76</v>
      </c>
      <c r="C863" s="691" t="s">
        <v>5081</v>
      </c>
      <c r="D863" s="726"/>
      <c r="E863" s="726"/>
      <c r="F863" s="715"/>
      <c r="G863" s="715"/>
      <c r="H863" s="689"/>
      <c r="I863" s="726"/>
      <c r="J863" s="52" t="s">
        <v>5240</v>
      </c>
      <c r="K863" s="187"/>
    </row>
    <row r="864" s="138" customFormat="1" customHeight="1" outlineLevel="2" spans="1:11">
      <c r="A864" s="62" t="s">
        <v>3038</v>
      </c>
      <c r="B864" s="685" t="s">
        <v>76</v>
      </c>
      <c r="C864" s="52" t="s">
        <v>5082</v>
      </c>
      <c r="D864" s="710" t="s">
        <v>5083</v>
      </c>
      <c r="E864" s="74" t="s">
        <v>345</v>
      </c>
      <c r="F864" s="64">
        <v>1</v>
      </c>
      <c r="G864" s="715">
        <v>26000</v>
      </c>
      <c r="H864" s="689">
        <f t="shared" ref="H864:H881" si="25" xml:space="preserve">F864*G864</f>
        <v>26000</v>
      </c>
      <c r="I864" s="446"/>
      <c r="J864" s="52" t="s">
        <v>5240</v>
      </c>
      <c r="K864" s="187"/>
    </row>
    <row r="865" s="138" customFormat="1" customHeight="1" outlineLevel="2" spans="1:11">
      <c r="A865" s="62" t="s">
        <v>3038</v>
      </c>
      <c r="B865" s="685" t="s">
        <v>76</v>
      </c>
      <c r="C865" s="65" t="s">
        <v>5084</v>
      </c>
      <c r="D865" s="710" t="s">
        <v>5085</v>
      </c>
      <c r="E865" s="74" t="s">
        <v>345</v>
      </c>
      <c r="F865" s="64">
        <v>1</v>
      </c>
      <c r="G865" s="715">
        <v>5200</v>
      </c>
      <c r="H865" s="689">
        <f t="shared" si="25"/>
        <v>5200</v>
      </c>
      <c r="I865" s="446"/>
      <c r="J865" s="52" t="s">
        <v>5240</v>
      </c>
      <c r="K865" s="187"/>
    </row>
    <row r="866" s="138" customFormat="1" customHeight="1" outlineLevel="2" spans="1:11">
      <c r="A866" s="62" t="s">
        <v>3038</v>
      </c>
      <c r="B866" s="685" t="s">
        <v>76</v>
      </c>
      <c r="C866" s="65" t="s">
        <v>5086</v>
      </c>
      <c r="D866" s="710" t="s">
        <v>5087</v>
      </c>
      <c r="E866" s="74" t="s">
        <v>345</v>
      </c>
      <c r="F866" s="64">
        <v>1</v>
      </c>
      <c r="G866" s="715">
        <v>3200</v>
      </c>
      <c r="H866" s="689">
        <f t="shared" si="25"/>
        <v>3200</v>
      </c>
      <c r="I866" s="446"/>
      <c r="J866" s="52" t="s">
        <v>5240</v>
      </c>
      <c r="K866" s="187"/>
    </row>
    <row r="867" s="138" customFormat="1" customHeight="1" outlineLevel="2" spans="1:11">
      <c r="A867" s="62" t="s">
        <v>3038</v>
      </c>
      <c r="B867" s="685" t="s">
        <v>76</v>
      </c>
      <c r="C867" s="52" t="s">
        <v>5088</v>
      </c>
      <c r="D867" s="65" t="s">
        <v>5089</v>
      </c>
      <c r="E867" s="74" t="s">
        <v>345</v>
      </c>
      <c r="F867" s="64">
        <v>1</v>
      </c>
      <c r="G867" s="715">
        <v>11200</v>
      </c>
      <c r="H867" s="689">
        <f t="shared" si="25"/>
        <v>11200</v>
      </c>
      <c r="I867" s="446"/>
      <c r="J867" s="52" t="s">
        <v>5240</v>
      </c>
      <c r="K867" s="187"/>
    </row>
    <row r="868" s="138" customFormat="1" customHeight="1" outlineLevel="2" spans="1:11">
      <c r="A868" s="62" t="s">
        <v>3038</v>
      </c>
      <c r="B868" s="685" t="s">
        <v>76</v>
      </c>
      <c r="C868" s="711" t="s">
        <v>5090</v>
      </c>
      <c r="D868" s="712" t="s">
        <v>5091</v>
      </c>
      <c r="E868" s="74" t="s">
        <v>345</v>
      </c>
      <c r="F868" s="64">
        <v>1</v>
      </c>
      <c r="G868" s="715">
        <v>2600</v>
      </c>
      <c r="H868" s="689">
        <f t="shared" si="25"/>
        <v>2600</v>
      </c>
      <c r="I868" s="446"/>
      <c r="J868" s="52" t="s">
        <v>5240</v>
      </c>
      <c r="K868" s="187"/>
    </row>
    <row r="869" s="138" customFormat="1" customHeight="1" outlineLevel="2" spans="1:11">
      <c r="A869" s="62" t="s">
        <v>3038</v>
      </c>
      <c r="B869" s="685" t="s">
        <v>76</v>
      </c>
      <c r="C869" s="208" t="s">
        <v>5092</v>
      </c>
      <c r="D869" s="173" t="s">
        <v>5093</v>
      </c>
      <c r="E869" s="74" t="s">
        <v>345</v>
      </c>
      <c r="F869" s="64">
        <v>1</v>
      </c>
      <c r="G869" s="715">
        <v>2360</v>
      </c>
      <c r="H869" s="689">
        <f t="shared" si="25"/>
        <v>2360</v>
      </c>
      <c r="I869" s="446"/>
      <c r="J869" s="52" t="s">
        <v>5240</v>
      </c>
      <c r="K869" s="187"/>
    </row>
    <row r="870" s="138" customFormat="1" customHeight="1" outlineLevel="2" spans="1:11">
      <c r="A870" s="62" t="s">
        <v>3038</v>
      </c>
      <c r="B870" s="685" t="s">
        <v>76</v>
      </c>
      <c r="C870" s="555" t="s">
        <v>5094</v>
      </c>
      <c r="D870" s="52" t="s">
        <v>5095</v>
      </c>
      <c r="E870" s="74" t="s">
        <v>345</v>
      </c>
      <c r="F870" s="64">
        <v>4</v>
      </c>
      <c r="G870" s="715">
        <v>360</v>
      </c>
      <c r="H870" s="689">
        <f t="shared" si="25"/>
        <v>1440</v>
      </c>
      <c r="I870" s="446"/>
      <c r="J870" s="52" t="s">
        <v>5240</v>
      </c>
      <c r="K870" s="187"/>
    </row>
    <row r="871" s="138" customFormat="1" customHeight="1" outlineLevel="2" spans="1:11">
      <c r="A871" s="62" t="s">
        <v>3038</v>
      </c>
      <c r="B871" s="685" t="s">
        <v>76</v>
      </c>
      <c r="C871" s="713" t="s">
        <v>5096</v>
      </c>
      <c r="D871" s="52" t="s">
        <v>5097</v>
      </c>
      <c r="E871" s="65" t="s">
        <v>229</v>
      </c>
      <c r="F871" s="64">
        <v>1</v>
      </c>
      <c r="G871" s="715">
        <v>520</v>
      </c>
      <c r="H871" s="689">
        <f t="shared" si="25"/>
        <v>520</v>
      </c>
      <c r="I871" s="446"/>
      <c r="J871" s="52" t="s">
        <v>5240</v>
      </c>
      <c r="K871" s="187"/>
    </row>
    <row r="872" s="138" customFormat="1" customHeight="1" outlineLevel="2" spans="1:11">
      <c r="A872" s="62" t="s">
        <v>3038</v>
      </c>
      <c r="B872" s="685" t="s">
        <v>76</v>
      </c>
      <c r="C872" s="713" t="s">
        <v>5098</v>
      </c>
      <c r="D872" s="52" t="s">
        <v>5099</v>
      </c>
      <c r="E872" s="65" t="s">
        <v>229</v>
      </c>
      <c r="F872" s="64">
        <v>3</v>
      </c>
      <c r="G872" s="715">
        <v>490</v>
      </c>
      <c r="H872" s="689">
        <f t="shared" si="25"/>
        <v>1470</v>
      </c>
      <c r="I872" s="446"/>
      <c r="J872" s="52" t="s">
        <v>5240</v>
      </c>
      <c r="K872" s="187"/>
    </row>
    <row r="873" s="138" customFormat="1" customHeight="1" outlineLevel="2" spans="1:11">
      <c r="A873" s="62" t="s">
        <v>3038</v>
      </c>
      <c r="B873" s="685" t="s">
        <v>76</v>
      </c>
      <c r="C873" s="714" t="s">
        <v>5100</v>
      </c>
      <c r="D873" s="52" t="s">
        <v>5101</v>
      </c>
      <c r="E873" s="74" t="s">
        <v>229</v>
      </c>
      <c r="F873" s="64">
        <v>3</v>
      </c>
      <c r="G873" s="715">
        <v>460</v>
      </c>
      <c r="H873" s="689">
        <f t="shared" si="25"/>
        <v>1380</v>
      </c>
      <c r="I873" s="446"/>
      <c r="J873" s="52" t="s">
        <v>5240</v>
      </c>
      <c r="K873" s="187"/>
    </row>
    <row r="874" s="138" customFormat="1" customHeight="1" outlineLevel="2" spans="1:11">
      <c r="A874" s="62" t="s">
        <v>3038</v>
      </c>
      <c r="B874" s="685" t="s">
        <v>76</v>
      </c>
      <c r="C874" s="713" t="s">
        <v>5102</v>
      </c>
      <c r="D874" s="52" t="s">
        <v>5103</v>
      </c>
      <c r="E874" s="65" t="s">
        <v>229</v>
      </c>
      <c r="F874" s="64">
        <v>1</v>
      </c>
      <c r="G874" s="715">
        <v>750</v>
      </c>
      <c r="H874" s="689">
        <f t="shared" si="25"/>
        <v>750</v>
      </c>
      <c r="I874" s="446"/>
      <c r="J874" s="52" t="s">
        <v>5240</v>
      </c>
      <c r="K874" s="187"/>
    </row>
    <row r="875" s="138" customFormat="1" customHeight="1" outlineLevel="2" spans="1:11">
      <c r="A875" s="62" t="s">
        <v>3038</v>
      </c>
      <c r="B875" s="685" t="s">
        <v>76</v>
      </c>
      <c r="C875" s="65" t="s">
        <v>5104</v>
      </c>
      <c r="D875" s="65" t="s">
        <v>5105</v>
      </c>
      <c r="E875" s="65" t="s">
        <v>345</v>
      </c>
      <c r="F875" s="172">
        <v>5</v>
      </c>
      <c r="G875" s="715">
        <v>960</v>
      </c>
      <c r="H875" s="689">
        <f t="shared" si="25"/>
        <v>4800</v>
      </c>
      <c r="I875" s="446"/>
      <c r="J875" s="52" t="s">
        <v>5240</v>
      </c>
      <c r="K875" s="187"/>
    </row>
    <row r="876" s="679" customFormat="1" customHeight="1" outlineLevel="2" spans="1:11">
      <c r="A876" s="62" t="s">
        <v>3038</v>
      </c>
      <c r="B876" s="685" t="s">
        <v>76</v>
      </c>
      <c r="C876" s="65" t="s">
        <v>5104</v>
      </c>
      <c r="D876" s="65" t="s">
        <v>5106</v>
      </c>
      <c r="E876" s="65" t="s">
        <v>345</v>
      </c>
      <c r="F876" s="172">
        <v>1</v>
      </c>
      <c r="G876" s="715">
        <v>1800</v>
      </c>
      <c r="H876" s="689">
        <f t="shared" si="25"/>
        <v>1800</v>
      </c>
      <c r="I876" s="446"/>
      <c r="J876" s="52" t="s">
        <v>5240</v>
      </c>
      <c r="K876" s="187"/>
    </row>
    <row r="877" s="679" customFormat="1" customHeight="1" outlineLevel="2" spans="1:11">
      <c r="A877" s="62" t="s">
        <v>3038</v>
      </c>
      <c r="B877" s="685" t="s">
        <v>76</v>
      </c>
      <c r="C877" s="65" t="s">
        <v>5107</v>
      </c>
      <c r="D877" s="65" t="s">
        <v>5108</v>
      </c>
      <c r="E877" s="65" t="s">
        <v>345</v>
      </c>
      <c r="F877" s="172">
        <v>1</v>
      </c>
      <c r="G877" s="715">
        <v>600</v>
      </c>
      <c r="H877" s="689">
        <f t="shared" si="25"/>
        <v>600</v>
      </c>
      <c r="I877" s="446"/>
      <c r="J877" s="52" t="s">
        <v>5240</v>
      </c>
      <c r="K877" s="187"/>
    </row>
    <row r="878" s="679" customFormat="1" customHeight="1" outlineLevel="2" spans="1:11">
      <c r="A878" s="62" t="s">
        <v>3038</v>
      </c>
      <c r="B878" s="685" t="s">
        <v>76</v>
      </c>
      <c r="C878" s="65" t="s">
        <v>5109</v>
      </c>
      <c r="D878" s="52" t="s">
        <v>5110</v>
      </c>
      <c r="E878" s="65" t="s">
        <v>345</v>
      </c>
      <c r="F878" s="172">
        <v>2</v>
      </c>
      <c r="G878" s="715">
        <v>600</v>
      </c>
      <c r="H878" s="689">
        <f t="shared" si="25"/>
        <v>1200</v>
      </c>
      <c r="I878" s="446"/>
      <c r="J878" s="52" t="s">
        <v>5240</v>
      </c>
      <c r="K878" s="187"/>
    </row>
    <row r="879" s="679" customFormat="1" customHeight="1" outlineLevel="2" spans="1:11">
      <c r="A879" s="62" t="s">
        <v>3038</v>
      </c>
      <c r="B879" s="685" t="s">
        <v>76</v>
      </c>
      <c r="C879" s="65" t="s">
        <v>5109</v>
      </c>
      <c r="D879" s="52" t="s">
        <v>5111</v>
      </c>
      <c r="E879" s="65" t="s">
        <v>345</v>
      </c>
      <c r="F879" s="172">
        <v>2</v>
      </c>
      <c r="G879" s="715">
        <v>220</v>
      </c>
      <c r="H879" s="689">
        <f t="shared" si="25"/>
        <v>440</v>
      </c>
      <c r="I879" s="446"/>
      <c r="J879" s="52" t="s">
        <v>5240</v>
      </c>
      <c r="K879" s="187"/>
    </row>
    <row r="880" s="679" customFormat="1" customHeight="1" outlineLevel="2" spans="1:11">
      <c r="A880" s="62" t="s">
        <v>3038</v>
      </c>
      <c r="B880" s="685" t="s">
        <v>76</v>
      </c>
      <c r="C880" s="52" t="s">
        <v>5112</v>
      </c>
      <c r="D880" s="65" t="s">
        <v>5113</v>
      </c>
      <c r="E880" s="65" t="s">
        <v>345</v>
      </c>
      <c r="F880" s="64">
        <v>1</v>
      </c>
      <c r="G880" s="715">
        <v>2025</v>
      </c>
      <c r="H880" s="689">
        <f t="shared" si="25"/>
        <v>2025</v>
      </c>
      <c r="I880" s="446"/>
      <c r="J880" s="52" t="s">
        <v>5240</v>
      </c>
      <c r="K880" s="187"/>
    </row>
    <row r="881" s="679" customFormat="1" customHeight="1" outlineLevel="2" spans="1:11">
      <c r="A881" s="62" t="s">
        <v>3038</v>
      </c>
      <c r="B881" s="685" t="s">
        <v>76</v>
      </c>
      <c r="C881" s="52" t="s">
        <v>5114</v>
      </c>
      <c r="D881" s="65" t="s">
        <v>5257</v>
      </c>
      <c r="E881" s="65" t="s">
        <v>345</v>
      </c>
      <c r="F881" s="64">
        <v>1</v>
      </c>
      <c r="G881" s="715">
        <v>830</v>
      </c>
      <c r="H881" s="689">
        <f t="shared" si="25"/>
        <v>830</v>
      </c>
      <c r="I881" s="446"/>
      <c r="J881" s="52" t="s">
        <v>5240</v>
      </c>
      <c r="K881" s="187"/>
    </row>
    <row r="882" s="679" customFormat="1" customHeight="1" outlineLevel="2" spans="1:11">
      <c r="A882" s="62" t="s">
        <v>3038</v>
      </c>
      <c r="B882" s="685" t="s">
        <v>5258</v>
      </c>
      <c r="C882" s="691" t="s">
        <v>5036</v>
      </c>
      <c r="D882" s="726"/>
      <c r="E882" s="726"/>
      <c r="F882" s="715"/>
      <c r="G882" s="715"/>
      <c r="H882" s="689"/>
      <c r="I882" s="726"/>
      <c r="J882" s="52" t="s">
        <v>2551</v>
      </c>
      <c r="K882" s="187"/>
    </row>
    <row r="883" s="679" customFormat="1" customHeight="1" outlineLevel="2" spans="1:11">
      <c r="A883" s="62" t="s">
        <v>3038</v>
      </c>
      <c r="B883" s="685" t="s">
        <v>5258</v>
      </c>
      <c r="C883" s="722" t="s">
        <v>5259</v>
      </c>
      <c r="D883" s="65" t="s">
        <v>5260</v>
      </c>
      <c r="E883" s="732" t="s">
        <v>345</v>
      </c>
      <c r="F883" s="724">
        <v>1</v>
      </c>
      <c r="G883" s="64">
        <v>328000</v>
      </c>
      <c r="H883" s="689">
        <f xml:space="preserve">F883*G883</f>
        <v>328000</v>
      </c>
      <c r="I883" s="52"/>
      <c r="J883" s="52" t="s">
        <v>2551</v>
      </c>
      <c r="K883" s="187"/>
    </row>
    <row r="884" s="679" customFormat="1" customHeight="1" outlineLevel="2" spans="1:11">
      <c r="A884" s="62" t="s">
        <v>3038</v>
      </c>
      <c r="B884" s="685" t="s">
        <v>5258</v>
      </c>
      <c r="C884" s="722" t="s">
        <v>5026</v>
      </c>
      <c r="D884" s="723" t="s">
        <v>5145</v>
      </c>
      <c r="E884" s="732" t="s">
        <v>345</v>
      </c>
      <c r="F884" s="724">
        <v>1</v>
      </c>
      <c r="G884" s="64">
        <v>1500</v>
      </c>
      <c r="H884" s="689">
        <f xml:space="preserve">F884*G884</f>
        <v>1500</v>
      </c>
      <c r="I884" s="52"/>
      <c r="J884" s="52" t="s">
        <v>2551</v>
      </c>
      <c r="K884" s="187"/>
    </row>
    <row r="885" s="679" customFormat="1" customHeight="1" outlineLevel="2" spans="1:11">
      <c r="A885" s="62" t="s">
        <v>3038</v>
      </c>
      <c r="B885" s="685" t="s">
        <v>5258</v>
      </c>
      <c r="C885" s="208" t="s">
        <v>5049</v>
      </c>
      <c r="D885" s="726"/>
      <c r="E885" s="726"/>
      <c r="F885" s="715"/>
      <c r="G885" s="715"/>
      <c r="H885" s="689"/>
      <c r="I885" s="726"/>
      <c r="J885" s="52" t="s">
        <v>2551</v>
      </c>
      <c r="K885" s="187"/>
    </row>
    <row r="886" s="679" customFormat="1" customHeight="1" outlineLevel="2" spans="1:11">
      <c r="A886" s="62" t="s">
        <v>3038</v>
      </c>
      <c r="B886" s="685" t="s">
        <v>5258</v>
      </c>
      <c r="C886" s="208" t="s">
        <v>5050</v>
      </c>
      <c r="D886" s="173" t="s">
        <v>5051</v>
      </c>
      <c r="E886" s="74" t="s">
        <v>186</v>
      </c>
      <c r="F886" s="172">
        <v>1</v>
      </c>
      <c r="G886" s="64">
        <v>8592</v>
      </c>
      <c r="H886" s="689">
        <f xml:space="preserve">F886*G886</f>
        <v>8592</v>
      </c>
      <c r="I886" s="52"/>
      <c r="J886" s="52" t="s">
        <v>2551</v>
      </c>
      <c r="K886" s="187"/>
    </row>
    <row r="887" s="679" customFormat="1" customHeight="1" outlineLevel="2" spans="1:11">
      <c r="A887" s="62" t="s">
        <v>3038</v>
      </c>
      <c r="B887" s="685" t="s">
        <v>5258</v>
      </c>
      <c r="C887" s="208" t="s">
        <v>5052</v>
      </c>
      <c r="D887" s="173" t="s">
        <v>5053</v>
      </c>
      <c r="E887" s="74" t="s">
        <v>345</v>
      </c>
      <c r="F887" s="172">
        <v>1</v>
      </c>
      <c r="G887" s="64">
        <v>8560</v>
      </c>
      <c r="H887" s="689">
        <f xml:space="preserve">F887*G887</f>
        <v>8560</v>
      </c>
      <c r="I887" s="52"/>
      <c r="J887" s="52" t="s">
        <v>2551</v>
      </c>
      <c r="K887" s="187"/>
    </row>
    <row r="888" customHeight="1" outlineLevel="2" spans="1:11">
      <c r="A888" s="62" t="s">
        <v>3038</v>
      </c>
      <c r="B888" s="685" t="s">
        <v>5258</v>
      </c>
      <c r="C888" s="208" t="s">
        <v>5054</v>
      </c>
      <c r="D888" s="173" t="s">
        <v>5055</v>
      </c>
      <c r="E888" s="74" t="s">
        <v>5056</v>
      </c>
      <c r="F888" s="172">
        <v>1</v>
      </c>
      <c r="G888" s="64">
        <v>8560</v>
      </c>
      <c r="H888" s="689">
        <f xml:space="preserve">F888*G888</f>
        <v>8560</v>
      </c>
      <c r="I888" s="52"/>
      <c r="J888" s="52" t="s">
        <v>2551</v>
      </c>
      <c r="K888" s="187"/>
    </row>
    <row r="889" customHeight="1" outlineLevel="2" spans="1:11">
      <c r="A889" s="62" t="s">
        <v>3038</v>
      </c>
      <c r="B889" s="685" t="s">
        <v>5258</v>
      </c>
      <c r="C889" s="208" t="s">
        <v>5057</v>
      </c>
      <c r="D889" s="173" t="s">
        <v>5058</v>
      </c>
      <c r="E889" s="74" t="s">
        <v>5059</v>
      </c>
      <c r="F889" s="172">
        <v>2</v>
      </c>
      <c r="G889" s="64">
        <v>2600</v>
      </c>
      <c r="H889" s="689">
        <f xml:space="preserve">F889*G889</f>
        <v>5200</v>
      </c>
      <c r="I889" s="52"/>
      <c r="J889" s="52" t="s">
        <v>2551</v>
      </c>
      <c r="K889" s="187"/>
    </row>
    <row r="890" customHeight="1" outlineLevel="2" spans="1:11">
      <c r="A890" s="62" t="s">
        <v>3038</v>
      </c>
      <c r="B890" s="685" t="s">
        <v>5258</v>
      </c>
      <c r="C890" s="208" t="s">
        <v>5060</v>
      </c>
      <c r="D890" s="173" t="s">
        <v>5061</v>
      </c>
      <c r="E890" s="74" t="s">
        <v>5062</v>
      </c>
      <c r="F890" s="172">
        <v>1</v>
      </c>
      <c r="G890" s="64">
        <v>5600</v>
      </c>
      <c r="H890" s="689">
        <f xml:space="preserve">F890*G890</f>
        <v>5600</v>
      </c>
      <c r="I890" s="52"/>
      <c r="J890" s="52" t="s">
        <v>2551</v>
      </c>
      <c r="K890" s="187"/>
    </row>
    <row r="891" customHeight="1" outlineLevel="2" spans="1:11">
      <c r="A891" s="62" t="s">
        <v>3038</v>
      </c>
      <c r="B891" s="685" t="s">
        <v>5258</v>
      </c>
      <c r="C891" s="691" t="s">
        <v>5063</v>
      </c>
      <c r="D891" s="726"/>
      <c r="E891" s="726"/>
      <c r="F891" s="715"/>
      <c r="G891" s="715"/>
      <c r="H891" s="689"/>
      <c r="I891" s="726"/>
      <c r="J891" s="52" t="s">
        <v>2551</v>
      </c>
      <c r="K891" s="187"/>
    </row>
    <row r="892" customHeight="1" outlineLevel="2" spans="1:11">
      <c r="A892" s="62" t="s">
        <v>3038</v>
      </c>
      <c r="B892" s="685" t="s">
        <v>5258</v>
      </c>
      <c r="C892" s="78" t="s">
        <v>5064</v>
      </c>
      <c r="D892" s="700" t="s">
        <v>5065</v>
      </c>
      <c r="E892" s="210" t="s">
        <v>5062</v>
      </c>
      <c r="F892" s="172">
        <v>2</v>
      </c>
      <c r="G892" s="64">
        <v>5476</v>
      </c>
      <c r="H892" s="689">
        <f xml:space="preserve">F892*G892</f>
        <v>10952</v>
      </c>
      <c r="I892" s="52"/>
      <c r="J892" s="52" t="s">
        <v>2551</v>
      </c>
      <c r="K892" s="187"/>
    </row>
    <row r="893" customHeight="1" outlineLevel="2" spans="1:11">
      <c r="A893" s="62" t="s">
        <v>3038</v>
      </c>
      <c r="B893" s="685" t="s">
        <v>5258</v>
      </c>
      <c r="C893" s="78" t="s">
        <v>5066</v>
      </c>
      <c r="D893" s="78" t="s">
        <v>5067</v>
      </c>
      <c r="E893" s="210" t="s">
        <v>5062</v>
      </c>
      <c r="F893" s="172">
        <v>4</v>
      </c>
      <c r="G893" s="64">
        <v>2600</v>
      </c>
      <c r="H893" s="689">
        <f xml:space="preserve">F893*G893</f>
        <v>10400</v>
      </c>
      <c r="I893" s="52"/>
      <c r="J893" s="52" t="s">
        <v>2551</v>
      </c>
      <c r="K893" s="187"/>
    </row>
    <row r="894" customHeight="1" outlineLevel="2" spans="1:11">
      <c r="A894" s="62" t="s">
        <v>3038</v>
      </c>
      <c r="B894" s="685" t="s">
        <v>5258</v>
      </c>
      <c r="C894" s="75" t="s">
        <v>5068</v>
      </c>
      <c r="D894" s="700" t="s">
        <v>5069</v>
      </c>
      <c r="E894" s="210" t="s">
        <v>345</v>
      </c>
      <c r="F894" s="172">
        <v>1</v>
      </c>
      <c r="G894" s="64">
        <v>10320</v>
      </c>
      <c r="H894" s="689">
        <f xml:space="preserve">F894*G894</f>
        <v>10320</v>
      </c>
      <c r="I894" s="52"/>
      <c r="J894" s="52" t="s">
        <v>2551</v>
      </c>
      <c r="K894" s="187"/>
    </row>
    <row r="895" customHeight="1" outlineLevel="2" spans="1:11">
      <c r="A895" s="62" t="s">
        <v>3038</v>
      </c>
      <c r="B895" s="685" t="s">
        <v>5258</v>
      </c>
      <c r="C895" s="75" t="s">
        <v>5070</v>
      </c>
      <c r="D895" s="700" t="s">
        <v>5071</v>
      </c>
      <c r="E895" s="210" t="s">
        <v>345</v>
      </c>
      <c r="F895" s="172">
        <v>1</v>
      </c>
      <c r="G895" s="64">
        <v>9520</v>
      </c>
      <c r="H895" s="689">
        <f xml:space="preserve">F895*G895</f>
        <v>9520</v>
      </c>
      <c r="I895" s="52"/>
      <c r="J895" s="52" t="s">
        <v>2551</v>
      </c>
      <c r="K895" s="187"/>
    </row>
    <row r="896" customHeight="1" outlineLevel="2" spans="1:11">
      <c r="A896" s="62" t="s">
        <v>3038</v>
      </c>
      <c r="B896" s="685" t="s">
        <v>5258</v>
      </c>
      <c r="C896" s="75" t="s">
        <v>5072</v>
      </c>
      <c r="D896" s="700" t="s">
        <v>5073</v>
      </c>
      <c r="E896" s="210" t="s">
        <v>345</v>
      </c>
      <c r="F896" s="172">
        <v>1</v>
      </c>
      <c r="G896" s="64">
        <v>20000</v>
      </c>
      <c r="H896" s="689">
        <f xml:space="preserve">F896*G896</f>
        <v>20000</v>
      </c>
      <c r="I896" s="52"/>
      <c r="J896" s="52" t="s">
        <v>2551</v>
      </c>
      <c r="K896" s="187"/>
    </row>
    <row r="897" customHeight="1" outlineLevel="2" spans="1:11">
      <c r="A897" s="62" t="s">
        <v>3038</v>
      </c>
      <c r="B897" s="685" t="s">
        <v>5258</v>
      </c>
      <c r="C897" s="691" t="s">
        <v>5074</v>
      </c>
      <c r="D897" s="726"/>
      <c r="E897" s="726"/>
      <c r="F897" s="715"/>
      <c r="G897" s="715"/>
      <c r="H897" s="689"/>
      <c r="I897" s="726"/>
      <c r="J897" s="52" t="s">
        <v>2551</v>
      </c>
      <c r="K897" s="187"/>
    </row>
    <row r="898" customHeight="1" outlineLevel="2" spans="1:11">
      <c r="A898" s="62" t="s">
        <v>3038</v>
      </c>
      <c r="B898" s="685" t="s">
        <v>5258</v>
      </c>
      <c r="C898" s="705" t="s">
        <v>5075</v>
      </c>
      <c r="D898" s="78" t="s">
        <v>5076</v>
      </c>
      <c r="E898" s="210" t="s">
        <v>345</v>
      </c>
      <c r="F898" s="172">
        <v>1</v>
      </c>
      <c r="G898" s="64">
        <v>20000</v>
      </c>
      <c r="H898" s="689">
        <f xml:space="preserve">F898*G898</f>
        <v>20000</v>
      </c>
      <c r="I898" s="52"/>
      <c r="J898" s="52" t="s">
        <v>2551</v>
      </c>
      <c r="K898" s="187"/>
    </row>
    <row r="899" customHeight="1" outlineLevel="2" spans="1:11">
      <c r="A899" s="62" t="s">
        <v>3038</v>
      </c>
      <c r="B899" s="685" t="s">
        <v>5258</v>
      </c>
      <c r="C899" s="705" t="s">
        <v>5077</v>
      </c>
      <c r="D899" s="78" t="s">
        <v>5078</v>
      </c>
      <c r="E899" s="210" t="s">
        <v>186</v>
      </c>
      <c r="F899" s="172">
        <v>1</v>
      </c>
      <c r="G899" s="64">
        <v>28000</v>
      </c>
      <c r="H899" s="689">
        <f xml:space="preserve">F899*G899</f>
        <v>28000</v>
      </c>
      <c r="I899" s="52"/>
      <c r="J899" s="52" t="s">
        <v>2551</v>
      </c>
      <c r="K899" s="187"/>
    </row>
    <row r="900" customHeight="1" outlineLevel="2" spans="1:11">
      <c r="A900" s="62" t="s">
        <v>3038</v>
      </c>
      <c r="B900" s="685" t="s">
        <v>5258</v>
      </c>
      <c r="C900" s="706" t="s">
        <v>5079</v>
      </c>
      <c r="D900" s="707" t="s">
        <v>5080</v>
      </c>
      <c r="E900" s="708" t="s">
        <v>345</v>
      </c>
      <c r="F900" s="709">
        <v>2</v>
      </c>
      <c r="G900" s="64">
        <v>15000</v>
      </c>
      <c r="H900" s="689">
        <f xml:space="preserve">F900*G900</f>
        <v>30000</v>
      </c>
      <c r="I900" s="52"/>
      <c r="J900" s="52" t="s">
        <v>2551</v>
      </c>
      <c r="K900" s="187"/>
    </row>
    <row r="901" customHeight="1" outlineLevel="2" spans="1:11">
      <c r="A901" s="62" t="s">
        <v>3038</v>
      </c>
      <c r="B901" s="685" t="s">
        <v>5258</v>
      </c>
      <c r="C901" s="691" t="s">
        <v>5081</v>
      </c>
      <c r="D901" s="726"/>
      <c r="E901" s="726"/>
      <c r="F901" s="715"/>
      <c r="G901" s="715"/>
      <c r="H901" s="689"/>
      <c r="I901" s="726"/>
      <c r="J901" s="52" t="s">
        <v>2551</v>
      </c>
      <c r="K901" s="187"/>
    </row>
    <row r="902" customHeight="1" outlineLevel="2" spans="1:11">
      <c r="A902" s="62" t="s">
        <v>3038</v>
      </c>
      <c r="B902" s="685" t="s">
        <v>5258</v>
      </c>
      <c r="C902" s="52" t="s">
        <v>5082</v>
      </c>
      <c r="D902" s="52" t="s">
        <v>5083</v>
      </c>
      <c r="E902" s="74" t="s">
        <v>345</v>
      </c>
      <c r="F902" s="64">
        <v>1</v>
      </c>
      <c r="G902" s="64">
        <v>26000</v>
      </c>
      <c r="H902" s="689">
        <f t="shared" ref="H902:H919" si="26" xml:space="preserve">F902*G902</f>
        <v>26000</v>
      </c>
      <c r="I902" s="52"/>
      <c r="J902" s="52" t="s">
        <v>2551</v>
      </c>
      <c r="K902" s="187"/>
    </row>
    <row r="903" customHeight="1" outlineLevel="2" spans="1:11">
      <c r="A903" s="62" t="s">
        <v>3038</v>
      </c>
      <c r="B903" s="685" t="s">
        <v>5258</v>
      </c>
      <c r="C903" s="65" t="s">
        <v>5084</v>
      </c>
      <c r="D903" s="52" t="s">
        <v>5085</v>
      </c>
      <c r="E903" s="74" t="s">
        <v>345</v>
      </c>
      <c r="F903" s="64">
        <v>1</v>
      </c>
      <c r="G903" s="64">
        <v>5200</v>
      </c>
      <c r="H903" s="689">
        <f t="shared" si="26"/>
        <v>5200</v>
      </c>
      <c r="I903" s="52"/>
      <c r="J903" s="52" t="s">
        <v>2551</v>
      </c>
      <c r="K903" s="187"/>
    </row>
    <row r="904" customHeight="1" outlineLevel="2" spans="1:11">
      <c r="A904" s="62" t="s">
        <v>3038</v>
      </c>
      <c r="B904" s="685" t="s">
        <v>5258</v>
      </c>
      <c r="C904" s="65" t="s">
        <v>5086</v>
      </c>
      <c r="D904" s="52" t="s">
        <v>5087</v>
      </c>
      <c r="E904" s="74" t="s">
        <v>345</v>
      </c>
      <c r="F904" s="64">
        <v>1</v>
      </c>
      <c r="G904" s="64">
        <v>3200</v>
      </c>
      <c r="H904" s="689">
        <f t="shared" si="26"/>
        <v>3200</v>
      </c>
      <c r="I904" s="52"/>
      <c r="J904" s="52" t="s">
        <v>2551</v>
      </c>
      <c r="K904" s="187"/>
    </row>
    <row r="905" customHeight="1" outlineLevel="2" spans="1:11">
      <c r="A905" s="62" t="s">
        <v>3038</v>
      </c>
      <c r="B905" s="685" t="s">
        <v>5258</v>
      </c>
      <c r="C905" s="52" t="s">
        <v>5088</v>
      </c>
      <c r="D905" s="65" t="s">
        <v>5089</v>
      </c>
      <c r="E905" s="74" t="s">
        <v>345</v>
      </c>
      <c r="F905" s="64">
        <v>1</v>
      </c>
      <c r="G905" s="64">
        <v>11200</v>
      </c>
      <c r="H905" s="689">
        <f t="shared" si="26"/>
        <v>11200</v>
      </c>
      <c r="I905" s="52"/>
      <c r="J905" s="52" t="s">
        <v>2551</v>
      </c>
      <c r="K905" s="187"/>
    </row>
    <row r="906" customHeight="1" outlineLevel="2" spans="1:11">
      <c r="A906" s="62" t="s">
        <v>3038</v>
      </c>
      <c r="B906" s="685" t="s">
        <v>5258</v>
      </c>
      <c r="C906" s="553" t="s">
        <v>5090</v>
      </c>
      <c r="D906" s="712" t="s">
        <v>5091</v>
      </c>
      <c r="E906" s="74" t="s">
        <v>345</v>
      </c>
      <c r="F906" s="64">
        <v>1</v>
      </c>
      <c r="G906" s="64">
        <v>2600</v>
      </c>
      <c r="H906" s="689">
        <f t="shared" si="26"/>
        <v>2600</v>
      </c>
      <c r="I906" s="52"/>
      <c r="J906" s="52" t="s">
        <v>2551</v>
      </c>
      <c r="K906" s="187"/>
    </row>
    <row r="907" customHeight="1" outlineLevel="2" spans="1:11">
      <c r="A907" s="62" t="s">
        <v>3038</v>
      </c>
      <c r="B907" s="685" t="s">
        <v>5258</v>
      </c>
      <c r="C907" s="208" t="s">
        <v>5092</v>
      </c>
      <c r="D907" s="173" t="s">
        <v>5093</v>
      </c>
      <c r="E907" s="74" t="s">
        <v>345</v>
      </c>
      <c r="F907" s="64">
        <v>1</v>
      </c>
      <c r="G907" s="64">
        <v>2360</v>
      </c>
      <c r="H907" s="689">
        <f t="shared" si="26"/>
        <v>2360</v>
      </c>
      <c r="I907" s="52"/>
      <c r="J907" s="52" t="s">
        <v>2551</v>
      </c>
      <c r="K907" s="187"/>
    </row>
    <row r="908" customHeight="1" outlineLevel="2" spans="1:11">
      <c r="A908" s="62" t="s">
        <v>3038</v>
      </c>
      <c r="B908" s="685" t="s">
        <v>5258</v>
      </c>
      <c r="C908" s="555" t="s">
        <v>5094</v>
      </c>
      <c r="D908" s="52" t="s">
        <v>5095</v>
      </c>
      <c r="E908" s="74" t="s">
        <v>345</v>
      </c>
      <c r="F908" s="64">
        <v>4</v>
      </c>
      <c r="G908" s="64">
        <v>360</v>
      </c>
      <c r="H908" s="689">
        <f t="shared" si="26"/>
        <v>1440</v>
      </c>
      <c r="I908" s="52"/>
      <c r="J908" s="52" t="s">
        <v>2551</v>
      </c>
      <c r="K908" s="187"/>
    </row>
    <row r="909" customHeight="1" outlineLevel="2" spans="1:11">
      <c r="A909" s="62" t="s">
        <v>3038</v>
      </c>
      <c r="B909" s="685" t="s">
        <v>5258</v>
      </c>
      <c r="C909" s="733" t="s">
        <v>5096</v>
      </c>
      <c r="D909" s="52" t="s">
        <v>5097</v>
      </c>
      <c r="E909" s="65" t="s">
        <v>229</v>
      </c>
      <c r="F909" s="64">
        <v>1</v>
      </c>
      <c r="G909" s="64">
        <v>520</v>
      </c>
      <c r="H909" s="689">
        <f t="shared" si="26"/>
        <v>520</v>
      </c>
      <c r="I909" s="52"/>
      <c r="J909" s="52" t="s">
        <v>2551</v>
      </c>
      <c r="K909" s="187"/>
    </row>
    <row r="910" customHeight="1" outlineLevel="2" spans="1:11">
      <c r="A910" s="62" t="s">
        <v>3038</v>
      </c>
      <c r="B910" s="685" t="s">
        <v>5258</v>
      </c>
      <c r="C910" s="733" t="s">
        <v>5098</v>
      </c>
      <c r="D910" s="52" t="s">
        <v>5099</v>
      </c>
      <c r="E910" s="65" t="s">
        <v>229</v>
      </c>
      <c r="F910" s="64">
        <v>3</v>
      </c>
      <c r="G910" s="64">
        <v>490</v>
      </c>
      <c r="H910" s="689">
        <f t="shared" si="26"/>
        <v>1470</v>
      </c>
      <c r="I910" s="52"/>
      <c r="J910" s="52" t="s">
        <v>2551</v>
      </c>
      <c r="K910" s="187"/>
    </row>
    <row r="911" customHeight="1" outlineLevel="2" spans="1:11">
      <c r="A911" s="62" t="s">
        <v>3038</v>
      </c>
      <c r="B911" s="685" t="s">
        <v>5258</v>
      </c>
      <c r="C911" s="734" t="s">
        <v>5100</v>
      </c>
      <c r="D911" s="52" t="s">
        <v>5101</v>
      </c>
      <c r="E911" s="74" t="s">
        <v>229</v>
      </c>
      <c r="F911" s="64">
        <v>3</v>
      </c>
      <c r="G911" s="64">
        <v>460</v>
      </c>
      <c r="H911" s="689">
        <f t="shared" si="26"/>
        <v>1380</v>
      </c>
      <c r="I911" s="52"/>
      <c r="J911" s="52" t="s">
        <v>2551</v>
      </c>
      <c r="K911" s="187"/>
    </row>
    <row r="912" customHeight="1" outlineLevel="2" spans="1:11">
      <c r="A912" s="62" t="s">
        <v>3038</v>
      </c>
      <c r="B912" s="685" t="s">
        <v>5258</v>
      </c>
      <c r="C912" s="733" t="s">
        <v>5102</v>
      </c>
      <c r="D912" s="52" t="s">
        <v>5103</v>
      </c>
      <c r="E912" s="65" t="s">
        <v>229</v>
      </c>
      <c r="F912" s="64">
        <v>1</v>
      </c>
      <c r="G912" s="64">
        <v>750</v>
      </c>
      <c r="H912" s="689">
        <f t="shared" si="26"/>
        <v>750</v>
      </c>
      <c r="I912" s="52"/>
      <c r="J912" s="52" t="s">
        <v>2551</v>
      </c>
      <c r="K912" s="187"/>
    </row>
    <row r="913" customHeight="1" outlineLevel="2" spans="1:11">
      <c r="A913" s="62" t="s">
        <v>3038</v>
      </c>
      <c r="B913" s="685" t="s">
        <v>5258</v>
      </c>
      <c r="C913" s="65" t="s">
        <v>5104</v>
      </c>
      <c r="D913" s="65" t="s">
        <v>5105</v>
      </c>
      <c r="E913" s="65" t="s">
        <v>345</v>
      </c>
      <c r="F913" s="172">
        <v>3</v>
      </c>
      <c r="G913" s="64">
        <v>960</v>
      </c>
      <c r="H913" s="689">
        <f t="shared" si="26"/>
        <v>2880</v>
      </c>
      <c r="I913" s="52"/>
      <c r="J913" s="52" t="s">
        <v>2551</v>
      </c>
      <c r="K913" s="187"/>
    </row>
    <row r="914" s="138" customFormat="1" customHeight="1" outlineLevel="2" spans="1:11">
      <c r="A914" s="62" t="s">
        <v>3038</v>
      </c>
      <c r="B914" s="685" t="s">
        <v>5258</v>
      </c>
      <c r="C914" s="65" t="s">
        <v>5104</v>
      </c>
      <c r="D914" s="65" t="s">
        <v>5106</v>
      </c>
      <c r="E914" s="65" t="s">
        <v>345</v>
      </c>
      <c r="F914" s="172">
        <v>1</v>
      </c>
      <c r="G914" s="64">
        <v>1800</v>
      </c>
      <c r="H914" s="689">
        <f t="shared" si="26"/>
        <v>1800</v>
      </c>
      <c r="I914" s="52"/>
      <c r="J914" s="52" t="s">
        <v>2551</v>
      </c>
      <c r="K914" s="187"/>
    </row>
    <row r="915" s="138" customFormat="1" customHeight="1" outlineLevel="2" spans="1:11">
      <c r="A915" s="62" t="s">
        <v>3038</v>
      </c>
      <c r="B915" s="685" t="s">
        <v>5258</v>
      </c>
      <c r="C915" s="65" t="s">
        <v>5107</v>
      </c>
      <c r="D915" s="65" t="s">
        <v>5108</v>
      </c>
      <c r="E915" s="65" t="s">
        <v>345</v>
      </c>
      <c r="F915" s="172">
        <v>1</v>
      </c>
      <c r="G915" s="64">
        <v>600</v>
      </c>
      <c r="H915" s="689">
        <f t="shared" si="26"/>
        <v>600</v>
      </c>
      <c r="I915" s="52"/>
      <c r="J915" s="52" t="s">
        <v>2551</v>
      </c>
      <c r="K915" s="187"/>
    </row>
    <row r="916" s="138" customFormat="1" customHeight="1" outlineLevel="2" spans="1:11">
      <c r="A916" s="62" t="s">
        <v>3038</v>
      </c>
      <c r="B916" s="685" t="s">
        <v>5258</v>
      </c>
      <c r="C916" s="65" t="s">
        <v>5109</v>
      </c>
      <c r="D916" s="52" t="s">
        <v>5110</v>
      </c>
      <c r="E916" s="65" t="s">
        <v>345</v>
      </c>
      <c r="F916" s="172">
        <v>2</v>
      </c>
      <c r="G916" s="64">
        <v>600</v>
      </c>
      <c r="H916" s="689">
        <f t="shared" si="26"/>
        <v>1200</v>
      </c>
      <c r="I916" s="52"/>
      <c r="J916" s="52" t="s">
        <v>2551</v>
      </c>
      <c r="K916" s="187"/>
    </row>
    <row r="917" s="138" customFormat="1" customHeight="1" outlineLevel="2" spans="1:11">
      <c r="A917" s="62" t="s">
        <v>3038</v>
      </c>
      <c r="B917" s="685" t="s">
        <v>5258</v>
      </c>
      <c r="C917" s="65" t="s">
        <v>5109</v>
      </c>
      <c r="D917" s="52" t="s">
        <v>5111</v>
      </c>
      <c r="E917" s="65" t="s">
        <v>345</v>
      </c>
      <c r="F917" s="172">
        <v>2</v>
      </c>
      <c r="G917" s="64">
        <v>220</v>
      </c>
      <c r="H917" s="689">
        <f t="shared" si="26"/>
        <v>440</v>
      </c>
      <c r="I917" s="52"/>
      <c r="J917" s="52" t="s">
        <v>2551</v>
      </c>
      <c r="K917" s="187"/>
    </row>
    <row r="918" s="138" customFormat="1" customHeight="1" outlineLevel="2" spans="1:11">
      <c r="A918" s="62" t="s">
        <v>3038</v>
      </c>
      <c r="B918" s="685" t="s">
        <v>5258</v>
      </c>
      <c r="C918" s="52" t="s">
        <v>5112</v>
      </c>
      <c r="D918" s="65" t="s">
        <v>5113</v>
      </c>
      <c r="E918" s="65" t="s">
        <v>345</v>
      </c>
      <c r="F918" s="64">
        <v>1</v>
      </c>
      <c r="G918" s="64">
        <v>2025</v>
      </c>
      <c r="H918" s="689">
        <f t="shared" si="26"/>
        <v>2025</v>
      </c>
      <c r="I918" s="52"/>
      <c r="J918" s="52" t="s">
        <v>2551</v>
      </c>
      <c r="K918" s="187"/>
    </row>
    <row r="919" s="138" customFormat="1" customHeight="1" outlineLevel="2" spans="1:11">
      <c r="A919" s="62" t="s">
        <v>3038</v>
      </c>
      <c r="B919" s="685" t="s">
        <v>5258</v>
      </c>
      <c r="C919" s="52" t="s">
        <v>5114</v>
      </c>
      <c r="D919" s="52" t="s">
        <v>5115</v>
      </c>
      <c r="E919" s="65" t="s">
        <v>345</v>
      </c>
      <c r="F919" s="64">
        <v>1</v>
      </c>
      <c r="G919" s="64">
        <v>830</v>
      </c>
      <c r="H919" s="689">
        <f t="shared" si="26"/>
        <v>830</v>
      </c>
      <c r="I919" s="52"/>
      <c r="J919" s="52" t="s">
        <v>2551</v>
      </c>
      <c r="K919" s="187"/>
    </row>
    <row r="920" s="138" customFormat="1" customHeight="1" outlineLevel="2" spans="1:11">
      <c r="A920" s="62" t="s">
        <v>3038</v>
      </c>
      <c r="B920" s="685" t="s">
        <v>5261</v>
      </c>
      <c r="C920" s="691" t="s">
        <v>5036</v>
      </c>
      <c r="D920" s="726"/>
      <c r="E920" s="726"/>
      <c r="F920" s="715"/>
      <c r="G920" s="715"/>
      <c r="H920" s="689"/>
      <c r="I920" s="726"/>
      <c r="J920" s="52" t="s">
        <v>2552</v>
      </c>
      <c r="K920" s="187"/>
    </row>
    <row r="921" s="138" customFormat="1" customHeight="1" outlineLevel="2" spans="1:11">
      <c r="A921" s="62" t="s">
        <v>3038</v>
      </c>
      <c r="B921" s="685" t="s">
        <v>5261</v>
      </c>
      <c r="C921" s="722" t="s">
        <v>5259</v>
      </c>
      <c r="D921" s="65" t="s">
        <v>5260</v>
      </c>
      <c r="E921" s="732" t="s">
        <v>345</v>
      </c>
      <c r="F921" s="724">
        <v>1</v>
      </c>
      <c r="G921" s="64">
        <v>328000</v>
      </c>
      <c r="H921" s="689">
        <f xml:space="preserve">F921*G921</f>
        <v>328000</v>
      </c>
      <c r="I921" s="52"/>
      <c r="J921" s="52" t="s">
        <v>2552</v>
      </c>
      <c r="K921" s="187"/>
    </row>
    <row r="922" s="138" customFormat="1" customHeight="1" outlineLevel="2" spans="1:11">
      <c r="A922" s="62" t="s">
        <v>3038</v>
      </c>
      <c r="B922" s="685" t="s">
        <v>5261</v>
      </c>
      <c r="C922" s="722" t="s">
        <v>5026</v>
      </c>
      <c r="D922" s="723" t="s">
        <v>5145</v>
      </c>
      <c r="E922" s="732" t="s">
        <v>345</v>
      </c>
      <c r="F922" s="724">
        <v>1</v>
      </c>
      <c r="G922" s="64">
        <v>1500</v>
      </c>
      <c r="H922" s="689">
        <f xml:space="preserve">F922*G922</f>
        <v>1500</v>
      </c>
      <c r="I922" s="52"/>
      <c r="J922" s="52" t="s">
        <v>2552</v>
      </c>
      <c r="K922" s="187"/>
    </row>
    <row r="923" s="138" customFormat="1" customHeight="1" outlineLevel="2" spans="1:11">
      <c r="A923" s="62" t="s">
        <v>3038</v>
      </c>
      <c r="B923" s="685" t="s">
        <v>5261</v>
      </c>
      <c r="C923" s="208" t="s">
        <v>5049</v>
      </c>
      <c r="D923" s="726"/>
      <c r="E923" s="726"/>
      <c r="F923" s="715"/>
      <c r="G923" s="715"/>
      <c r="H923" s="689"/>
      <c r="I923" s="726"/>
      <c r="J923" s="52" t="s">
        <v>2552</v>
      </c>
      <c r="K923" s="187"/>
    </row>
    <row r="924" s="138" customFormat="1" customHeight="1" outlineLevel="2" spans="1:11">
      <c r="A924" s="62" t="s">
        <v>3038</v>
      </c>
      <c r="B924" s="685" t="s">
        <v>5261</v>
      </c>
      <c r="C924" s="208" t="s">
        <v>5050</v>
      </c>
      <c r="D924" s="173" t="s">
        <v>5051</v>
      </c>
      <c r="E924" s="74" t="s">
        <v>186</v>
      </c>
      <c r="F924" s="172">
        <v>1</v>
      </c>
      <c r="G924" s="64">
        <v>8592</v>
      </c>
      <c r="H924" s="689">
        <f xml:space="preserve">F924*G924</f>
        <v>8592</v>
      </c>
      <c r="I924" s="52"/>
      <c r="J924" s="52" t="s">
        <v>2552</v>
      </c>
      <c r="K924" s="187"/>
    </row>
    <row r="925" s="138" customFormat="1" customHeight="1" outlineLevel="2" spans="1:11">
      <c r="A925" s="62" t="s">
        <v>3038</v>
      </c>
      <c r="B925" s="685" t="s">
        <v>5261</v>
      </c>
      <c r="C925" s="208" t="s">
        <v>5052</v>
      </c>
      <c r="D925" s="173" t="s">
        <v>5053</v>
      </c>
      <c r="E925" s="74" t="s">
        <v>345</v>
      </c>
      <c r="F925" s="172">
        <v>1</v>
      </c>
      <c r="G925" s="64">
        <v>8560</v>
      </c>
      <c r="H925" s="689">
        <f xml:space="preserve">F925*G925</f>
        <v>8560</v>
      </c>
      <c r="I925" s="52"/>
      <c r="J925" s="52" t="s">
        <v>2552</v>
      </c>
      <c r="K925" s="187"/>
    </row>
    <row r="926" s="138" customFormat="1" customHeight="1" outlineLevel="2" spans="1:11">
      <c r="A926" s="62" t="s">
        <v>3038</v>
      </c>
      <c r="B926" s="685" t="s">
        <v>5261</v>
      </c>
      <c r="C926" s="208" t="s">
        <v>5054</v>
      </c>
      <c r="D926" s="173" t="s">
        <v>5055</v>
      </c>
      <c r="E926" s="74" t="s">
        <v>5056</v>
      </c>
      <c r="F926" s="172">
        <v>1</v>
      </c>
      <c r="G926" s="64">
        <v>8560</v>
      </c>
      <c r="H926" s="689">
        <f xml:space="preserve">F926*G926</f>
        <v>8560</v>
      </c>
      <c r="I926" s="52"/>
      <c r="J926" s="52" t="s">
        <v>2552</v>
      </c>
      <c r="K926" s="187"/>
    </row>
    <row r="927" s="138" customFormat="1" customHeight="1" outlineLevel="2" spans="1:11">
      <c r="A927" s="62" t="s">
        <v>3038</v>
      </c>
      <c r="B927" s="685" t="s">
        <v>5261</v>
      </c>
      <c r="C927" s="208" t="s">
        <v>5057</v>
      </c>
      <c r="D927" s="173" t="s">
        <v>5058</v>
      </c>
      <c r="E927" s="74" t="s">
        <v>5059</v>
      </c>
      <c r="F927" s="172">
        <v>2</v>
      </c>
      <c r="G927" s="64">
        <v>2600</v>
      </c>
      <c r="H927" s="689">
        <f xml:space="preserve">F927*G927</f>
        <v>5200</v>
      </c>
      <c r="I927" s="52"/>
      <c r="J927" s="52" t="s">
        <v>2552</v>
      </c>
      <c r="K927" s="187"/>
    </row>
    <row r="928" s="138" customFormat="1" customHeight="1" outlineLevel="2" spans="1:11">
      <c r="A928" s="62" t="s">
        <v>3038</v>
      </c>
      <c r="B928" s="685" t="s">
        <v>5261</v>
      </c>
      <c r="C928" s="208" t="s">
        <v>5060</v>
      </c>
      <c r="D928" s="173" t="s">
        <v>5061</v>
      </c>
      <c r="E928" s="74" t="s">
        <v>5062</v>
      </c>
      <c r="F928" s="172">
        <v>1</v>
      </c>
      <c r="G928" s="64">
        <v>5600</v>
      </c>
      <c r="H928" s="689">
        <f xml:space="preserve">F928*G928</f>
        <v>5600</v>
      </c>
      <c r="I928" s="52"/>
      <c r="J928" s="52" t="s">
        <v>2552</v>
      </c>
      <c r="K928" s="187"/>
    </row>
    <row r="929" s="138" customFormat="1" customHeight="1" outlineLevel="2" spans="1:11">
      <c r="A929" s="62" t="s">
        <v>3038</v>
      </c>
      <c r="B929" s="685" t="s">
        <v>5261</v>
      </c>
      <c r="C929" s="691" t="s">
        <v>5063</v>
      </c>
      <c r="D929" s="726"/>
      <c r="E929" s="726"/>
      <c r="F929" s="715"/>
      <c r="G929" s="715"/>
      <c r="H929" s="689"/>
      <c r="I929" s="726"/>
      <c r="J929" s="52" t="s">
        <v>2552</v>
      </c>
      <c r="K929" s="187"/>
    </row>
    <row r="930" s="679" customFormat="1" customHeight="1" outlineLevel="2" spans="1:11">
      <c r="A930" s="62" t="s">
        <v>3038</v>
      </c>
      <c r="B930" s="685" t="s">
        <v>5261</v>
      </c>
      <c r="C930" s="78" t="s">
        <v>5064</v>
      </c>
      <c r="D930" s="700" t="s">
        <v>5065</v>
      </c>
      <c r="E930" s="210" t="s">
        <v>5062</v>
      </c>
      <c r="F930" s="172">
        <v>2</v>
      </c>
      <c r="G930" s="64">
        <v>5476</v>
      </c>
      <c r="H930" s="689">
        <f xml:space="preserve">F930*G930</f>
        <v>10952</v>
      </c>
      <c r="I930" s="52"/>
      <c r="J930" s="52" t="s">
        <v>2552</v>
      </c>
      <c r="K930" s="187"/>
    </row>
    <row r="931" s="679" customFormat="1" customHeight="1" outlineLevel="2" spans="1:11">
      <c r="A931" s="62" t="s">
        <v>3038</v>
      </c>
      <c r="B931" s="685" t="s">
        <v>5261</v>
      </c>
      <c r="C931" s="78" t="s">
        <v>5066</v>
      </c>
      <c r="D931" s="78" t="s">
        <v>5067</v>
      </c>
      <c r="E931" s="210" t="s">
        <v>5062</v>
      </c>
      <c r="F931" s="172">
        <v>4</v>
      </c>
      <c r="G931" s="64">
        <v>2600</v>
      </c>
      <c r="H931" s="689">
        <f xml:space="preserve">F931*G931</f>
        <v>10400</v>
      </c>
      <c r="I931" s="52"/>
      <c r="J931" s="52" t="s">
        <v>2552</v>
      </c>
      <c r="K931" s="187"/>
    </row>
    <row r="932" s="679" customFormat="1" customHeight="1" outlineLevel="2" spans="1:11">
      <c r="A932" s="62" t="s">
        <v>3038</v>
      </c>
      <c r="B932" s="685" t="s">
        <v>5261</v>
      </c>
      <c r="C932" s="75" t="s">
        <v>5068</v>
      </c>
      <c r="D932" s="700" t="s">
        <v>5069</v>
      </c>
      <c r="E932" s="210" t="s">
        <v>345</v>
      </c>
      <c r="F932" s="172">
        <v>1</v>
      </c>
      <c r="G932" s="64">
        <v>10320</v>
      </c>
      <c r="H932" s="689">
        <f xml:space="preserve">F932*G932</f>
        <v>10320</v>
      </c>
      <c r="I932" s="52"/>
      <c r="J932" s="52" t="s">
        <v>2552</v>
      </c>
      <c r="K932" s="187"/>
    </row>
    <row r="933" s="679" customFormat="1" customHeight="1" outlineLevel="2" spans="1:11">
      <c r="A933" s="62" t="s">
        <v>3038</v>
      </c>
      <c r="B933" s="685" t="s">
        <v>5261</v>
      </c>
      <c r="C933" s="75" t="s">
        <v>5070</v>
      </c>
      <c r="D933" s="700" t="s">
        <v>5071</v>
      </c>
      <c r="E933" s="210" t="s">
        <v>345</v>
      </c>
      <c r="F933" s="172">
        <v>1</v>
      </c>
      <c r="G933" s="64">
        <v>9520</v>
      </c>
      <c r="H933" s="689">
        <f xml:space="preserve">F933*G933</f>
        <v>9520</v>
      </c>
      <c r="I933" s="52"/>
      <c r="J933" s="52" t="s">
        <v>2552</v>
      </c>
      <c r="K933" s="187"/>
    </row>
    <row r="934" s="679" customFormat="1" customHeight="1" outlineLevel="2" spans="1:11">
      <c r="A934" s="62" t="s">
        <v>3038</v>
      </c>
      <c r="B934" s="685" t="s">
        <v>5261</v>
      </c>
      <c r="C934" s="75" t="s">
        <v>5072</v>
      </c>
      <c r="D934" s="700" t="s">
        <v>5073</v>
      </c>
      <c r="E934" s="210" t="s">
        <v>345</v>
      </c>
      <c r="F934" s="172">
        <v>1</v>
      </c>
      <c r="G934" s="64">
        <v>20000</v>
      </c>
      <c r="H934" s="689">
        <f xml:space="preserve">F934*G934</f>
        <v>20000</v>
      </c>
      <c r="I934" s="52"/>
      <c r="J934" s="52" t="s">
        <v>2552</v>
      </c>
      <c r="K934" s="187"/>
    </row>
    <row r="935" s="679" customFormat="1" customHeight="1" outlineLevel="2" spans="1:11">
      <c r="A935" s="62" t="s">
        <v>3038</v>
      </c>
      <c r="B935" s="685" t="s">
        <v>5261</v>
      </c>
      <c r="C935" s="691" t="s">
        <v>5074</v>
      </c>
      <c r="D935" s="726"/>
      <c r="E935" s="726"/>
      <c r="F935" s="715"/>
      <c r="G935" s="715"/>
      <c r="H935" s="689"/>
      <c r="I935" s="726"/>
      <c r="J935" s="52" t="s">
        <v>2552</v>
      </c>
      <c r="K935" s="187"/>
    </row>
    <row r="936" s="679" customFormat="1" customHeight="1" outlineLevel="2" spans="1:11">
      <c r="A936" s="62" t="s">
        <v>3038</v>
      </c>
      <c r="B936" s="685" t="s">
        <v>5261</v>
      </c>
      <c r="C936" s="705" t="s">
        <v>5075</v>
      </c>
      <c r="D936" s="78" t="s">
        <v>5076</v>
      </c>
      <c r="E936" s="210" t="s">
        <v>345</v>
      </c>
      <c r="F936" s="172">
        <v>1</v>
      </c>
      <c r="G936" s="64">
        <v>20000</v>
      </c>
      <c r="H936" s="689">
        <f xml:space="preserve">F936*G936</f>
        <v>20000</v>
      </c>
      <c r="I936" s="52"/>
      <c r="J936" s="52" t="s">
        <v>2552</v>
      </c>
      <c r="K936" s="187"/>
    </row>
    <row r="937" s="679" customFormat="1" customHeight="1" outlineLevel="2" spans="1:11">
      <c r="A937" s="62" t="s">
        <v>3038</v>
      </c>
      <c r="B937" s="685" t="s">
        <v>5261</v>
      </c>
      <c r="C937" s="705" t="s">
        <v>5077</v>
      </c>
      <c r="D937" s="78" t="s">
        <v>5078</v>
      </c>
      <c r="E937" s="210" t="s">
        <v>186</v>
      </c>
      <c r="F937" s="172">
        <v>1</v>
      </c>
      <c r="G937" s="64">
        <v>28000</v>
      </c>
      <c r="H937" s="689">
        <f xml:space="preserve">F937*G937</f>
        <v>28000</v>
      </c>
      <c r="I937" s="52"/>
      <c r="J937" s="52" t="s">
        <v>2552</v>
      </c>
      <c r="K937" s="187"/>
    </row>
    <row r="938" s="679" customFormat="1" customHeight="1" outlineLevel="2" spans="1:11">
      <c r="A938" s="62" t="s">
        <v>3038</v>
      </c>
      <c r="B938" s="685" t="s">
        <v>5261</v>
      </c>
      <c r="C938" s="706" t="s">
        <v>5079</v>
      </c>
      <c r="D938" s="707" t="s">
        <v>5080</v>
      </c>
      <c r="E938" s="708" t="s">
        <v>345</v>
      </c>
      <c r="F938" s="709">
        <v>2</v>
      </c>
      <c r="G938" s="64">
        <v>15000</v>
      </c>
      <c r="H938" s="689">
        <f xml:space="preserve">F938*G938</f>
        <v>30000</v>
      </c>
      <c r="I938" s="52"/>
      <c r="J938" s="52" t="s">
        <v>2552</v>
      </c>
      <c r="K938" s="187"/>
    </row>
    <row r="939" s="679" customFormat="1" customHeight="1" outlineLevel="2" spans="1:11">
      <c r="A939" s="62" t="s">
        <v>3038</v>
      </c>
      <c r="B939" s="685" t="s">
        <v>5261</v>
      </c>
      <c r="C939" s="691" t="s">
        <v>5081</v>
      </c>
      <c r="D939" s="726"/>
      <c r="E939" s="726"/>
      <c r="F939" s="715"/>
      <c r="G939" s="715"/>
      <c r="H939" s="689"/>
      <c r="I939" s="726"/>
      <c r="J939" s="52" t="s">
        <v>2552</v>
      </c>
      <c r="K939" s="187"/>
    </row>
    <row r="940" s="679" customFormat="1" customHeight="1" outlineLevel="2" spans="1:11">
      <c r="A940" s="62" t="s">
        <v>3038</v>
      </c>
      <c r="B940" s="685" t="s">
        <v>5261</v>
      </c>
      <c r="C940" s="52" t="s">
        <v>5082</v>
      </c>
      <c r="D940" s="52" t="s">
        <v>5083</v>
      </c>
      <c r="E940" s="74" t="s">
        <v>345</v>
      </c>
      <c r="F940" s="64">
        <v>1</v>
      </c>
      <c r="G940" s="64">
        <v>26000</v>
      </c>
      <c r="H940" s="689">
        <f t="shared" ref="H940:H957" si="27" xml:space="preserve">F940*G940</f>
        <v>26000</v>
      </c>
      <c r="I940" s="52"/>
      <c r="J940" s="52" t="s">
        <v>2552</v>
      </c>
      <c r="K940" s="187"/>
    </row>
    <row r="941" s="679" customFormat="1" customHeight="1" outlineLevel="2" spans="1:11">
      <c r="A941" s="62" t="s">
        <v>3038</v>
      </c>
      <c r="B941" s="685" t="s">
        <v>5261</v>
      </c>
      <c r="C941" s="65" t="s">
        <v>5084</v>
      </c>
      <c r="D941" s="52" t="s">
        <v>5085</v>
      </c>
      <c r="E941" s="74" t="s">
        <v>345</v>
      </c>
      <c r="F941" s="64">
        <v>1</v>
      </c>
      <c r="G941" s="64">
        <v>5200</v>
      </c>
      <c r="H941" s="689">
        <f t="shared" si="27"/>
        <v>5200</v>
      </c>
      <c r="I941" s="52"/>
      <c r="J941" s="52" t="s">
        <v>2552</v>
      </c>
      <c r="K941" s="187"/>
    </row>
    <row r="942" s="679" customFormat="1" customHeight="1" outlineLevel="2" spans="1:11">
      <c r="A942" s="62" t="s">
        <v>3038</v>
      </c>
      <c r="B942" s="685" t="s">
        <v>5261</v>
      </c>
      <c r="C942" s="65" t="s">
        <v>5086</v>
      </c>
      <c r="D942" s="52" t="s">
        <v>5087</v>
      </c>
      <c r="E942" s="74" t="s">
        <v>345</v>
      </c>
      <c r="F942" s="64">
        <v>1</v>
      </c>
      <c r="G942" s="64">
        <v>3200</v>
      </c>
      <c r="H942" s="689">
        <f t="shared" si="27"/>
        <v>3200</v>
      </c>
      <c r="I942" s="52"/>
      <c r="J942" s="52" t="s">
        <v>2552</v>
      </c>
      <c r="K942" s="187"/>
    </row>
    <row r="943" s="679" customFormat="1" customHeight="1" outlineLevel="2" spans="1:11">
      <c r="A943" s="62" t="s">
        <v>3038</v>
      </c>
      <c r="B943" s="685" t="s">
        <v>5261</v>
      </c>
      <c r="C943" s="52" t="s">
        <v>5088</v>
      </c>
      <c r="D943" s="65" t="s">
        <v>5089</v>
      </c>
      <c r="E943" s="74" t="s">
        <v>345</v>
      </c>
      <c r="F943" s="64">
        <v>1</v>
      </c>
      <c r="G943" s="64">
        <v>11200</v>
      </c>
      <c r="H943" s="689">
        <f t="shared" si="27"/>
        <v>11200</v>
      </c>
      <c r="I943" s="52"/>
      <c r="J943" s="52" t="s">
        <v>2552</v>
      </c>
      <c r="K943" s="187"/>
    </row>
    <row r="944" customHeight="1" outlineLevel="2" spans="1:11">
      <c r="A944" s="62" t="s">
        <v>3038</v>
      </c>
      <c r="B944" s="685" t="s">
        <v>5261</v>
      </c>
      <c r="C944" s="553" t="s">
        <v>5090</v>
      </c>
      <c r="D944" s="712" t="s">
        <v>5091</v>
      </c>
      <c r="E944" s="74" t="s">
        <v>345</v>
      </c>
      <c r="F944" s="64">
        <v>1</v>
      </c>
      <c r="G944" s="64">
        <v>2600</v>
      </c>
      <c r="H944" s="689">
        <f t="shared" si="27"/>
        <v>2600</v>
      </c>
      <c r="I944" s="52"/>
      <c r="J944" s="52" t="s">
        <v>2552</v>
      </c>
      <c r="K944" s="187"/>
    </row>
    <row r="945" customHeight="1" outlineLevel="2" spans="1:11">
      <c r="A945" s="62" t="s">
        <v>3038</v>
      </c>
      <c r="B945" s="685" t="s">
        <v>5261</v>
      </c>
      <c r="C945" s="208" t="s">
        <v>5092</v>
      </c>
      <c r="D945" s="173" t="s">
        <v>5093</v>
      </c>
      <c r="E945" s="74" t="s">
        <v>345</v>
      </c>
      <c r="F945" s="64">
        <v>1</v>
      </c>
      <c r="G945" s="64">
        <v>2360</v>
      </c>
      <c r="H945" s="689">
        <f t="shared" si="27"/>
        <v>2360</v>
      </c>
      <c r="I945" s="52"/>
      <c r="J945" s="52" t="s">
        <v>2552</v>
      </c>
      <c r="K945" s="187"/>
    </row>
    <row r="946" customHeight="1" outlineLevel="2" spans="1:11">
      <c r="A946" s="62" t="s">
        <v>3038</v>
      </c>
      <c r="B946" s="685" t="s">
        <v>5261</v>
      </c>
      <c r="C946" s="555" t="s">
        <v>5094</v>
      </c>
      <c r="D946" s="52" t="s">
        <v>5095</v>
      </c>
      <c r="E946" s="74" t="s">
        <v>345</v>
      </c>
      <c r="F946" s="64">
        <v>4</v>
      </c>
      <c r="G946" s="64">
        <v>360</v>
      </c>
      <c r="H946" s="689">
        <f t="shared" si="27"/>
        <v>1440</v>
      </c>
      <c r="I946" s="52"/>
      <c r="J946" s="52" t="s">
        <v>2552</v>
      </c>
      <c r="K946" s="187"/>
    </row>
    <row r="947" customHeight="1" outlineLevel="2" spans="1:11">
      <c r="A947" s="62" t="s">
        <v>3038</v>
      </c>
      <c r="B947" s="685" t="s">
        <v>5261</v>
      </c>
      <c r="C947" s="733" t="s">
        <v>5096</v>
      </c>
      <c r="D947" s="52" t="s">
        <v>5097</v>
      </c>
      <c r="E947" s="65" t="s">
        <v>229</v>
      </c>
      <c r="F947" s="64">
        <v>1</v>
      </c>
      <c r="G947" s="64">
        <v>520</v>
      </c>
      <c r="H947" s="689">
        <f t="shared" si="27"/>
        <v>520</v>
      </c>
      <c r="I947" s="52"/>
      <c r="J947" s="52" t="s">
        <v>2552</v>
      </c>
      <c r="K947" s="187"/>
    </row>
    <row r="948" customHeight="1" outlineLevel="2" spans="1:11">
      <c r="A948" s="62" t="s">
        <v>3038</v>
      </c>
      <c r="B948" s="685" t="s">
        <v>5261</v>
      </c>
      <c r="C948" s="733" t="s">
        <v>5098</v>
      </c>
      <c r="D948" s="52" t="s">
        <v>5099</v>
      </c>
      <c r="E948" s="65" t="s">
        <v>229</v>
      </c>
      <c r="F948" s="64">
        <v>3</v>
      </c>
      <c r="G948" s="64">
        <v>490</v>
      </c>
      <c r="H948" s="689">
        <f t="shared" si="27"/>
        <v>1470</v>
      </c>
      <c r="I948" s="52"/>
      <c r="J948" s="52" t="s">
        <v>2552</v>
      </c>
      <c r="K948" s="187"/>
    </row>
    <row r="949" customHeight="1" outlineLevel="2" spans="1:11">
      <c r="A949" s="62" t="s">
        <v>3038</v>
      </c>
      <c r="B949" s="685" t="s">
        <v>5261</v>
      </c>
      <c r="C949" s="734" t="s">
        <v>5100</v>
      </c>
      <c r="D949" s="52" t="s">
        <v>5101</v>
      </c>
      <c r="E949" s="74" t="s">
        <v>229</v>
      </c>
      <c r="F949" s="64">
        <v>3</v>
      </c>
      <c r="G949" s="64">
        <v>460</v>
      </c>
      <c r="H949" s="689">
        <f t="shared" si="27"/>
        <v>1380</v>
      </c>
      <c r="I949" s="52"/>
      <c r="J949" s="52" t="s">
        <v>2552</v>
      </c>
      <c r="K949" s="187"/>
    </row>
    <row r="950" customHeight="1" outlineLevel="2" spans="1:11">
      <c r="A950" s="62" t="s">
        <v>3038</v>
      </c>
      <c r="B950" s="685" t="s">
        <v>5261</v>
      </c>
      <c r="C950" s="733" t="s">
        <v>5102</v>
      </c>
      <c r="D950" s="52" t="s">
        <v>5103</v>
      </c>
      <c r="E950" s="65" t="s">
        <v>229</v>
      </c>
      <c r="F950" s="64">
        <v>1</v>
      </c>
      <c r="G950" s="64">
        <v>750</v>
      </c>
      <c r="H950" s="689">
        <f t="shared" si="27"/>
        <v>750</v>
      </c>
      <c r="I950" s="52"/>
      <c r="J950" s="52" t="s">
        <v>2552</v>
      </c>
      <c r="K950" s="187"/>
    </row>
    <row r="951" customHeight="1" outlineLevel="2" spans="1:11">
      <c r="A951" s="62" t="s">
        <v>3038</v>
      </c>
      <c r="B951" s="685" t="s">
        <v>5261</v>
      </c>
      <c r="C951" s="65" t="s">
        <v>5104</v>
      </c>
      <c r="D951" s="65" t="s">
        <v>5105</v>
      </c>
      <c r="E951" s="65" t="s">
        <v>345</v>
      </c>
      <c r="F951" s="172">
        <v>3</v>
      </c>
      <c r="G951" s="64">
        <v>960</v>
      </c>
      <c r="H951" s="689">
        <f t="shared" si="27"/>
        <v>2880</v>
      </c>
      <c r="I951" s="52"/>
      <c r="J951" s="52" t="s">
        <v>2552</v>
      </c>
      <c r="K951" s="187"/>
    </row>
    <row r="952" customHeight="1" outlineLevel="2" spans="1:11">
      <c r="A952" s="62" t="s">
        <v>3038</v>
      </c>
      <c r="B952" s="685" t="s">
        <v>5261</v>
      </c>
      <c r="C952" s="65" t="s">
        <v>5104</v>
      </c>
      <c r="D952" s="65" t="s">
        <v>5106</v>
      </c>
      <c r="E952" s="65" t="s">
        <v>345</v>
      </c>
      <c r="F952" s="172">
        <v>1</v>
      </c>
      <c r="G952" s="64">
        <v>1800</v>
      </c>
      <c r="H952" s="689">
        <f t="shared" si="27"/>
        <v>1800</v>
      </c>
      <c r="I952" s="52"/>
      <c r="J952" s="52" t="s">
        <v>2552</v>
      </c>
      <c r="K952" s="187"/>
    </row>
    <row r="953" customHeight="1" outlineLevel="2" spans="1:11">
      <c r="A953" s="62" t="s">
        <v>3038</v>
      </c>
      <c r="B953" s="685" t="s">
        <v>5261</v>
      </c>
      <c r="C953" s="65" t="s">
        <v>5107</v>
      </c>
      <c r="D953" s="65" t="s">
        <v>5108</v>
      </c>
      <c r="E953" s="65" t="s">
        <v>345</v>
      </c>
      <c r="F953" s="172">
        <v>1</v>
      </c>
      <c r="G953" s="64">
        <v>600</v>
      </c>
      <c r="H953" s="689">
        <f t="shared" si="27"/>
        <v>600</v>
      </c>
      <c r="I953" s="52"/>
      <c r="J953" s="52" t="s">
        <v>2552</v>
      </c>
      <c r="K953" s="187"/>
    </row>
    <row r="954" customHeight="1" outlineLevel="2" spans="1:11">
      <c r="A954" s="62" t="s">
        <v>3038</v>
      </c>
      <c r="B954" s="685" t="s">
        <v>5261</v>
      </c>
      <c r="C954" s="65" t="s">
        <v>5109</v>
      </c>
      <c r="D954" s="52" t="s">
        <v>5110</v>
      </c>
      <c r="E954" s="65" t="s">
        <v>345</v>
      </c>
      <c r="F954" s="172">
        <v>2</v>
      </c>
      <c r="G954" s="64">
        <v>600</v>
      </c>
      <c r="H954" s="689">
        <f t="shared" si="27"/>
        <v>1200</v>
      </c>
      <c r="I954" s="52"/>
      <c r="J954" s="52" t="s">
        <v>2552</v>
      </c>
      <c r="K954" s="187"/>
    </row>
    <row r="955" customHeight="1" outlineLevel="2" spans="1:11">
      <c r="A955" s="62" t="s">
        <v>3038</v>
      </c>
      <c r="B955" s="685" t="s">
        <v>5261</v>
      </c>
      <c r="C955" s="65" t="s">
        <v>5109</v>
      </c>
      <c r="D955" s="52" t="s">
        <v>5111</v>
      </c>
      <c r="E955" s="65" t="s">
        <v>345</v>
      </c>
      <c r="F955" s="172">
        <v>2</v>
      </c>
      <c r="G955" s="64">
        <v>220</v>
      </c>
      <c r="H955" s="689">
        <f t="shared" si="27"/>
        <v>440</v>
      </c>
      <c r="I955" s="52"/>
      <c r="J955" s="52" t="s">
        <v>2552</v>
      </c>
      <c r="K955" s="187"/>
    </row>
    <row r="956" customHeight="1" outlineLevel="2" spans="1:11">
      <c r="A956" s="62" t="s">
        <v>3038</v>
      </c>
      <c r="B956" s="685" t="s">
        <v>5261</v>
      </c>
      <c r="C956" s="52" t="s">
        <v>5112</v>
      </c>
      <c r="D956" s="65" t="s">
        <v>5113</v>
      </c>
      <c r="E956" s="65" t="s">
        <v>345</v>
      </c>
      <c r="F956" s="64">
        <v>1</v>
      </c>
      <c r="G956" s="64">
        <v>2025</v>
      </c>
      <c r="H956" s="689">
        <f t="shared" si="27"/>
        <v>2025</v>
      </c>
      <c r="I956" s="52"/>
      <c r="J956" s="52" t="s">
        <v>2552</v>
      </c>
      <c r="K956" s="187"/>
    </row>
    <row r="957" customHeight="1" outlineLevel="2" spans="1:11">
      <c r="A957" s="62" t="s">
        <v>3038</v>
      </c>
      <c r="B957" s="685" t="s">
        <v>5261</v>
      </c>
      <c r="C957" s="52" t="s">
        <v>5114</v>
      </c>
      <c r="D957" s="52" t="s">
        <v>5115</v>
      </c>
      <c r="E957" s="65" t="s">
        <v>345</v>
      </c>
      <c r="F957" s="64">
        <v>1</v>
      </c>
      <c r="G957" s="64">
        <v>830</v>
      </c>
      <c r="H957" s="689">
        <f t="shared" si="27"/>
        <v>830</v>
      </c>
      <c r="I957" s="52"/>
      <c r="J957" s="52" t="s">
        <v>2552</v>
      </c>
      <c r="K957" s="187"/>
    </row>
    <row r="958" customHeight="1" outlineLevel="2" spans="1:11">
      <c r="A958" s="62" t="s">
        <v>3038</v>
      </c>
      <c r="B958" s="685" t="s">
        <v>5262</v>
      </c>
      <c r="C958" s="691" t="s">
        <v>5036</v>
      </c>
      <c r="D958" s="726"/>
      <c r="E958" s="726"/>
      <c r="F958" s="715"/>
      <c r="G958" s="715"/>
      <c r="H958" s="689"/>
      <c r="I958" s="726"/>
      <c r="J958" s="52" t="s">
        <v>2553</v>
      </c>
      <c r="K958" s="187"/>
    </row>
    <row r="959" customHeight="1" outlineLevel="2" spans="1:11">
      <c r="A959" s="62" t="s">
        <v>3038</v>
      </c>
      <c r="B959" s="685" t="s">
        <v>5262</v>
      </c>
      <c r="C959" s="722" t="s">
        <v>5259</v>
      </c>
      <c r="D959" s="65" t="s">
        <v>5260</v>
      </c>
      <c r="E959" s="732" t="s">
        <v>345</v>
      </c>
      <c r="F959" s="724">
        <v>1</v>
      </c>
      <c r="G959" s="64">
        <v>328000</v>
      </c>
      <c r="H959" s="689">
        <f xml:space="preserve">F959*G959</f>
        <v>328000</v>
      </c>
      <c r="I959" s="52"/>
      <c r="J959" s="52" t="s">
        <v>2553</v>
      </c>
      <c r="K959" s="187"/>
    </row>
    <row r="960" customHeight="1" outlineLevel="2" spans="1:11">
      <c r="A960" s="62" t="s">
        <v>3038</v>
      </c>
      <c r="B960" s="685" t="s">
        <v>5262</v>
      </c>
      <c r="C960" s="722" t="s">
        <v>5026</v>
      </c>
      <c r="D960" s="723" t="s">
        <v>5145</v>
      </c>
      <c r="E960" s="732" t="s">
        <v>345</v>
      </c>
      <c r="F960" s="724">
        <v>1</v>
      </c>
      <c r="G960" s="64">
        <v>1500</v>
      </c>
      <c r="H960" s="689">
        <f xml:space="preserve">F960*G960</f>
        <v>1500</v>
      </c>
      <c r="I960" s="52"/>
      <c r="J960" s="52" t="s">
        <v>2553</v>
      </c>
      <c r="K960" s="187"/>
    </row>
    <row r="961" customHeight="1" outlineLevel="2" spans="1:11">
      <c r="A961" s="62" t="s">
        <v>3038</v>
      </c>
      <c r="B961" s="685" t="s">
        <v>5262</v>
      </c>
      <c r="C961" s="208" t="s">
        <v>5049</v>
      </c>
      <c r="D961" s="726"/>
      <c r="E961" s="726"/>
      <c r="F961" s="715"/>
      <c r="G961" s="715"/>
      <c r="H961" s="689"/>
      <c r="I961" s="726"/>
      <c r="J961" s="52" t="s">
        <v>2553</v>
      </c>
      <c r="K961" s="187"/>
    </row>
    <row r="962" customHeight="1" outlineLevel="2" spans="1:11">
      <c r="A962" s="62" t="s">
        <v>3038</v>
      </c>
      <c r="B962" s="685" t="s">
        <v>5262</v>
      </c>
      <c r="C962" s="208" t="s">
        <v>5050</v>
      </c>
      <c r="D962" s="173" t="s">
        <v>5051</v>
      </c>
      <c r="E962" s="74" t="s">
        <v>186</v>
      </c>
      <c r="F962" s="172">
        <v>1</v>
      </c>
      <c r="G962" s="64">
        <v>8592</v>
      </c>
      <c r="H962" s="689">
        <f xml:space="preserve">F962*G962</f>
        <v>8592</v>
      </c>
      <c r="I962" s="52"/>
      <c r="J962" s="52" t="s">
        <v>2553</v>
      </c>
      <c r="K962" s="187"/>
    </row>
    <row r="963" customHeight="1" outlineLevel="2" spans="1:11">
      <c r="A963" s="62" t="s">
        <v>3038</v>
      </c>
      <c r="B963" s="685" t="s">
        <v>5262</v>
      </c>
      <c r="C963" s="208" t="s">
        <v>5052</v>
      </c>
      <c r="D963" s="173" t="s">
        <v>5053</v>
      </c>
      <c r="E963" s="74" t="s">
        <v>345</v>
      </c>
      <c r="F963" s="172">
        <v>1</v>
      </c>
      <c r="G963" s="64">
        <v>8560</v>
      </c>
      <c r="H963" s="689">
        <f xml:space="preserve">F963*G963</f>
        <v>8560</v>
      </c>
      <c r="I963" s="52"/>
      <c r="J963" s="52" t="s">
        <v>2553</v>
      </c>
      <c r="K963" s="187"/>
    </row>
    <row r="964" customHeight="1" outlineLevel="2" spans="1:11">
      <c r="A964" s="62" t="s">
        <v>3038</v>
      </c>
      <c r="B964" s="685" t="s">
        <v>5262</v>
      </c>
      <c r="C964" s="208" t="s">
        <v>5054</v>
      </c>
      <c r="D964" s="173" t="s">
        <v>5055</v>
      </c>
      <c r="E964" s="74" t="s">
        <v>5056</v>
      </c>
      <c r="F964" s="172">
        <v>1</v>
      </c>
      <c r="G964" s="64">
        <v>8560</v>
      </c>
      <c r="H964" s="689">
        <f xml:space="preserve">F964*G964</f>
        <v>8560</v>
      </c>
      <c r="I964" s="52"/>
      <c r="J964" s="52" t="s">
        <v>2553</v>
      </c>
      <c r="K964" s="187"/>
    </row>
    <row r="965" customHeight="1" outlineLevel="2" spans="1:11">
      <c r="A965" s="62" t="s">
        <v>3038</v>
      </c>
      <c r="B965" s="685" t="s">
        <v>5262</v>
      </c>
      <c r="C965" s="208" t="s">
        <v>5057</v>
      </c>
      <c r="D965" s="173" t="s">
        <v>5058</v>
      </c>
      <c r="E965" s="74" t="s">
        <v>5059</v>
      </c>
      <c r="F965" s="172">
        <v>2</v>
      </c>
      <c r="G965" s="64">
        <v>2600</v>
      </c>
      <c r="H965" s="689">
        <f xml:space="preserve">F965*G965</f>
        <v>5200</v>
      </c>
      <c r="I965" s="52"/>
      <c r="J965" s="52" t="s">
        <v>2553</v>
      </c>
      <c r="K965" s="187"/>
    </row>
    <row r="966" s="138" customFormat="1" customHeight="1" outlineLevel="2" spans="1:11">
      <c r="A966" s="62" t="s">
        <v>3038</v>
      </c>
      <c r="B966" s="685" t="s">
        <v>5262</v>
      </c>
      <c r="C966" s="208" t="s">
        <v>5060</v>
      </c>
      <c r="D966" s="173" t="s">
        <v>5061</v>
      </c>
      <c r="E966" s="74" t="s">
        <v>5062</v>
      </c>
      <c r="F966" s="172">
        <v>1</v>
      </c>
      <c r="G966" s="64">
        <v>5600</v>
      </c>
      <c r="H966" s="689">
        <f xml:space="preserve">F966*G966</f>
        <v>5600</v>
      </c>
      <c r="I966" s="52"/>
      <c r="J966" s="52" t="s">
        <v>2553</v>
      </c>
      <c r="K966" s="187"/>
    </row>
    <row r="967" s="138" customFormat="1" customHeight="1" outlineLevel="2" spans="1:11">
      <c r="A967" s="62" t="s">
        <v>3038</v>
      </c>
      <c r="B967" s="685" t="s">
        <v>5262</v>
      </c>
      <c r="C967" s="691" t="s">
        <v>5063</v>
      </c>
      <c r="D967" s="726"/>
      <c r="E967" s="726"/>
      <c r="F967" s="715"/>
      <c r="G967" s="715"/>
      <c r="H967" s="689"/>
      <c r="I967" s="726"/>
      <c r="J967" s="52" t="s">
        <v>2553</v>
      </c>
      <c r="K967" s="187"/>
    </row>
    <row r="968" s="138" customFormat="1" customHeight="1" outlineLevel="2" spans="1:11">
      <c r="A968" s="62" t="s">
        <v>3038</v>
      </c>
      <c r="B968" s="685" t="s">
        <v>5262</v>
      </c>
      <c r="C968" s="78" t="s">
        <v>5064</v>
      </c>
      <c r="D968" s="700" t="s">
        <v>5065</v>
      </c>
      <c r="E968" s="210" t="s">
        <v>5062</v>
      </c>
      <c r="F968" s="172">
        <v>2</v>
      </c>
      <c r="G968" s="64">
        <v>5476</v>
      </c>
      <c r="H968" s="689">
        <f xml:space="preserve">F968*G968</f>
        <v>10952</v>
      </c>
      <c r="I968" s="52"/>
      <c r="J968" s="52" t="s">
        <v>2553</v>
      </c>
      <c r="K968" s="187"/>
    </row>
    <row r="969" s="138" customFormat="1" customHeight="1" outlineLevel="2" spans="1:11">
      <c r="A969" s="62" t="s">
        <v>3038</v>
      </c>
      <c r="B969" s="685" t="s">
        <v>5262</v>
      </c>
      <c r="C969" s="78" t="s">
        <v>5066</v>
      </c>
      <c r="D969" s="78" t="s">
        <v>5067</v>
      </c>
      <c r="E969" s="210" t="s">
        <v>5062</v>
      </c>
      <c r="F969" s="172">
        <v>4</v>
      </c>
      <c r="G969" s="64">
        <v>2600</v>
      </c>
      <c r="H969" s="689">
        <f xml:space="preserve">F969*G969</f>
        <v>10400</v>
      </c>
      <c r="I969" s="52"/>
      <c r="J969" s="52" t="s">
        <v>2553</v>
      </c>
      <c r="K969" s="187"/>
    </row>
    <row r="970" s="138" customFormat="1" customHeight="1" outlineLevel="2" spans="1:11">
      <c r="A970" s="62" t="s">
        <v>3038</v>
      </c>
      <c r="B970" s="685" t="s">
        <v>5262</v>
      </c>
      <c r="C970" s="75" t="s">
        <v>5068</v>
      </c>
      <c r="D970" s="700" t="s">
        <v>5069</v>
      </c>
      <c r="E970" s="210" t="s">
        <v>345</v>
      </c>
      <c r="F970" s="172">
        <v>1</v>
      </c>
      <c r="G970" s="64">
        <v>10320</v>
      </c>
      <c r="H970" s="689">
        <f xml:space="preserve">F970*G970</f>
        <v>10320</v>
      </c>
      <c r="I970" s="52"/>
      <c r="J970" s="52" t="s">
        <v>2553</v>
      </c>
      <c r="K970" s="187"/>
    </row>
    <row r="971" s="138" customFormat="1" customHeight="1" outlineLevel="2" spans="1:11">
      <c r="A971" s="62" t="s">
        <v>3038</v>
      </c>
      <c r="B971" s="685" t="s">
        <v>5262</v>
      </c>
      <c r="C971" s="75" t="s">
        <v>5070</v>
      </c>
      <c r="D971" s="700" t="s">
        <v>5071</v>
      </c>
      <c r="E971" s="210" t="s">
        <v>345</v>
      </c>
      <c r="F971" s="172">
        <v>1</v>
      </c>
      <c r="G971" s="64">
        <v>9520</v>
      </c>
      <c r="H971" s="689">
        <f xml:space="preserve">F971*G971</f>
        <v>9520</v>
      </c>
      <c r="I971" s="52"/>
      <c r="J971" s="52" t="s">
        <v>2553</v>
      </c>
      <c r="K971" s="187"/>
    </row>
    <row r="972" s="138" customFormat="1" customHeight="1" outlineLevel="2" spans="1:11">
      <c r="A972" s="62" t="s">
        <v>3038</v>
      </c>
      <c r="B972" s="685" t="s">
        <v>5262</v>
      </c>
      <c r="C972" s="75" t="s">
        <v>5072</v>
      </c>
      <c r="D972" s="700" t="s">
        <v>5073</v>
      </c>
      <c r="E972" s="210" t="s">
        <v>345</v>
      </c>
      <c r="F972" s="172">
        <v>1</v>
      </c>
      <c r="G972" s="64">
        <v>20000</v>
      </c>
      <c r="H972" s="689">
        <f xml:space="preserve">F972*G972</f>
        <v>20000</v>
      </c>
      <c r="I972" s="52"/>
      <c r="J972" s="52" t="s">
        <v>2553</v>
      </c>
      <c r="K972" s="187"/>
    </row>
    <row r="973" s="138" customFormat="1" customHeight="1" outlineLevel="2" spans="1:11">
      <c r="A973" s="62" t="s">
        <v>3038</v>
      </c>
      <c r="B973" s="685" t="s">
        <v>5262</v>
      </c>
      <c r="C973" s="691" t="s">
        <v>5074</v>
      </c>
      <c r="D973" s="726"/>
      <c r="E973" s="726"/>
      <c r="F973" s="715"/>
      <c r="G973" s="715"/>
      <c r="H973" s="689"/>
      <c r="I973" s="726"/>
      <c r="J973" s="52" t="s">
        <v>2553</v>
      </c>
      <c r="K973" s="187"/>
    </row>
    <row r="974" s="138" customFormat="1" customHeight="1" outlineLevel="2" spans="1:11">
      <c r="A974" s="62" t="s">
        <v>3038</v>
      </c>
      <c r="B974" s="685" t="s">
        <v>5262</v>
      </c>
      <c r="C974" s="705" t="s">
        <v>5075</v>
      </c>
      <c r="D974" s="78" t="s">
        <v>5076</v>
      </c>
      <c r="E974" s="210" t="s">
        <v>345</v>
      </c>
      <c r="F974" s="172">
        <v>1</v>
      </c>
      <c r="G974" s="64">
        <v>20000</v>
      </c>
      <c r="H974" s="689">
        <f xml:space="preserve">F974*G974</f>
        <v>20000</v>
      </c>
      <c r="I974" s="52"/>
      <c r="J974" s="52" t="s">
        <v>2553</v>
      </c>
      <c r="K974" s="187"/>
    </row>
    <row r="975" s="138" customFormat="1" customHeight="1" outlineLevel="2" spans="1:11">
      <c r="A975" s="62" t="s">
        <v>3038</v>
      </c>
      <c r="B975" s="685" t="s">
        <v>5262</v>
      </c>
      <c r="C975" s="705" t="s">
        <v>5077</v>
      </c>
      <c r="D975" s="78" t="s">
        <v>5078</v>
      </c>
      <c r="E975" s="210" t="s">
        <v>186</v>
      </c>
      <c r="F975" s="172">
        <v>1</v>
      </c>
      <c r="G975" s="64">
        <v>28000</v>
      </c>
      <c r="H975" s="689">
        <f xml:space="preserve">F975*G975</f>
        <v>28000</v>
      </c>
      <c r="I975" s="52"/>
      <c r="J975" s="52" t="s">
        <v>2553</v>
      </c>
      <c r="K975" s="187"/>
    </row>
    <row r="976" s="138" customFormat="1" customHeight="1" outlineLevel="2" spans="1:11">
      <c r="A976" s="62" t="s">
        <v>3038</v>
      </c>
      <c r="B976" s="685" t="s">
        <v>5262</v>
      </c>
      <c r="C976" s="706" t="s">
        <v>5079</v>
      </c>
      <c r="D976" s="707" t="s">
        <v>5080</v>
      </c>
      <c r="E976" s="708" t="s">
        <v>345</v>
      </c>
      <c r="F976" s="709">
        <v>2</v>
      </c>
      <c r="G976" s="64">
        <v>15000</v>
      </c>
      <c r="H976" s="689">
        <f xml:space="preserve">F976*G976</f>
        <v>30000</v>
      </c>
      <c r="I976" s="52"/>
      <c r="J976" s="52" t="s">
        <v>2553</v>
      </c>
      <c r="K976" s="187"/>
    </row>
    <row r="977" s="138" customFormat="1" customHeight="1" outlineLevel="2" spans="1:11">
      <c r="A977" s="62" t="s">
        <v>3038</v>
      </c>
      <c r="B977" s="685" t="s">
        <v>5262</v>
      </c>
      <c r="C977" s="691" t="s">
        <v>5081</v>
      </c>
      <c r="D977" s="726"/>
      <c r="E977" s="726"/>
      <c r="F977" s="715"/>
      <c r="G977" s="715"/>
      <c r="H977" s="689"/>
      <c r="I977" s="726"/>
      <c r="J977" s="52" t="s">
        <v>2553</v>
      </c>
      <c r="K977" s="187"/>
    </row>
    <row r="978" s="138" customFormat="1" customHeight="1" outlineLevel="2" spans="1:11">
      <c r="A978" s="62" t="s">
        <v>3038</v>
      </c>
      <c r="B978" s="685" t="s">
        <v>5262</v>
      </c>
      <c r="C978" s="52" t="s">
        <v>5082</v>
      </c>
      <c r="D978" s="52" t="s">
        <v>5083</v>
      </c>
      <c r="E978" s="74" t="s">
        <v>345</v>
      </c>
      <c r="F978" s="64">
        <v>1</v>
      </c>
      <c r="G978" s="64">
        <v>26000</v>
      </c>
      <c r="H978" s="689">
        <f t="shared" ref="H978:H995" si="28" xml:space="preserve">F978*G978</f>
        <v>26000</v>
      </c>
      <c r="I978" s="52"/>
      <c r="J978" s="52" t="s">
        <v>2553</v>
      </c>
      <c r="K978" s="187"/>
    </row>
    <row r="979" s="138" customFormat="1" customHeight="1" outlineLevel="2" spans="1:11">
      <c r="A979" s="62" t="s">
        <v>3038</v>
      </c>
      <c r="B979" s="685" t="s">
        <v>5262</v>
      </c>
      <c r="C979" s="65" t="s">
        <v>5084</v>
      </c>
      <c r="D979" s="52" t="s">
        <v>5085</v>
      </c>
      <c r="E979" s="74" t="s">
        <v>345</v>
      </c>
      <c r="F979" s="64">
        <v>1</v>
      </c>
      <c r="G979" s="64">
        <v>5200</v>
      </c>
      <c r="H979" s="689">
        <f t="shared" si="28"/>
        <v>5200</v>
      </c>
      <c r="I979" s="52"/>
      <c r="J979" s="52" t="s">
        <v>2553</v>
      </c>
      <c r="K979" s="187"/>
    </row>
    <row r="980" s="138" customFormat="1" customHeight="1" outlineLevel="2" spans="1:11">
      <c r="A980" s="62" t="s">
        <v>3038</v>
      </c>
      <c r="B980" s="685" t="s">
        <v>5262</v>
      </c>
      <c r="C980" s="65" t="s">
        <v>5086</v>
      </c>
      <c r="D980" s="52" t="s">
        <v>5087</v>
      </c>
      <c r="E980" s="74" t="s">
        <v>345</v>
      </c>
      <c r="F980" s="64">
        <v>1</v>
      </c>
      <c r="G980" s="64">
        <v>3200</v>
      </c>
      <c r="H980" s="689">
        <f t="shared" si="28"/>
        <v>3200</v>
      </c>
      <c r="I980" s="52"/>
      <c r="J980" s="52" t="s">
        <v>2553</v>
      </c>
      <c r="K980" s="187"/>
    </row>
    <row r="981" s="138" customFormat="1" customHeight="1" outlineLevel="2" spans="1:11">
      <c r="A981" s="62" t="s">
        <v>3038</v>
      </c>
      <c r="B981" s="685" t="s">
        <v>5262</v>
      </c>
      <c r="C981" s="52" t="s">
        <v>5088</v>
      </c>
      <c r="D981" s="65" t="s">
        <v>5089</v>
      </c>
      <c r="E981" s="74" t="s">
        <v>345</v>
      </c>
      <c r="F981" s="64">
        <v>1</v>
      </c>
      <c r="G981" s="64">
        <v>11200</v>
      </c>
      <c r="H981" s="689">
        <f t="shared" si="28"/>
        <v>11200</v>
      </c>
      <c r="I981" s="52"/>
      <c r="J981" s="52" t="s">
        <v>2553</v>
      </c>
      <c r="K981" s="187"/>
    </row>
    <row r="982" s="138" customFormat="1" customHeight="1" outlineLevel="2" spans="1:11">
      <c r="A982" s="62" t="s">
        <v>3038</v>
      </c>
      <c r="B982" s="685" t="s">
        <v>5262</v>
      </c>
      <c r="C982" s="553" t="s">
        <v>5090</v>
      </c>
      <c r="D982" s="712" t="s">
        <v>5091</v>
      </c>
      <c r="E982" s="74" t="s">
        <v>345</v>
      </c>
      <c r="F982" s="64">
        <v>1</v>
      </c>
      <c r="G982" s="64">
        <v>2600</v>
      </c>
      <c r="H982" s="689">
        <f t="shared" si="28"/>
        <v>2600</v>
      </c>
      <c r="I982" s="52"/>
      <c r="J982" s="52" t="s">
        <v>2553</v>
      </c>
      <c r="K982" s="187"/>
    </row>
    <row r="983" s="679" customFormat="1" customHeight="1" outlineLevel="2" spans="1:11">
      <c r="A983" s="62" t="s">
        <v>3038</v>
      </c>
      <c r="B983" s="685" t="s">
        <v>5262</v>
      </c>
      <c r="C983" s="208" t="s">
        <v>5092</v>
      </c>
      <c r="D983" s="173" t="s">
        <v>5093</v>
      </c>
      <c r="E983" s="74" t="s">
        <v>345</v>
      </c>
      <c r="F983" s="64">
        <v>1</v>
      </c>
      <c r="G983" s="64">
        <v>2360</v>
      </c>
      <c r="H983" s="689">
        <f t="shared" si="28"/>
        <v>2360</v>
      </c>
      <c r="I983" s="52"/>
      <c r="J983" s="52" t="s">
        <v>2553</v>
      </c>
      <c r="K983" s="187"/>
    </row>
    <row r="984" s="679" customFormat="1" customHeight="1" outlineLevel="2" spans="1:11">
      <c r="A984" s="62" t="s">
        <v>3038</v>
      </c>
      <c r="B984" s="685" t="s">
        <v>5262</v>
      </c>
      <c r="C984" s="555" t="s">
        <v>5094</v>
      </c>
      <c r="D984" s="52" t="s">
        <v>5095</v>
      </c>
      <c r="E984" s="74" t="s">
        <v>345</v>
      </c>
      <c r="F984" s="64">
        <v>4</v>
      </c>
      <c r="G984" s="64">
        <v>360</v>
      </c>
      <c r="H984" s="689">
        <f t="shared" si="28"/>
        <v>1440</v>
      </c>
      <c r="I984" s="52"/>
      <c r="J984" s="52" t="s">
        <v>2553</v>
      </c>
      <c r="K984" s="187"/>
    </row>
    <row r="985" s="679" customFormat="1" customHeight="1" outlineLevel="2" spans="1:11">
      <c r="A985" s="62" t="s">
        <v>3038</v>
      </c>
      <c r="B985" s="685" t="s">
        <v>5262</v>
      </c>
      <c r="C985" s="733" t="s">
        <v>5096</v>
      </c>
      <c r="D985" s="52" t="s">
        <v>5097</v>
      </c>
      <c r="E985" s="65" t="s">
        <v>229</v>
      </c>
      <c r="F985" s="64">
        <v>1</v>
      </c>
      <c r="G985" s="64">
        <v>520</v>
      </c>
      <c r="H985" s="689">
        <f t="shared" si="28"/>
        <v>520</v>
      </c>
      <c r="I985" s="52"/>
      <c r="J985" s="52" t="s">
        <v>2553</v>
      </c>
      <c r="K985" s="187"/>
    </row>
    <row r="986" s="679" customFormat="1" customHeight="1" outlineLevel="2" spans="1:11">
      <c r="A986" s="62" t="s">
        <v>3038</v>
      </c>
      <c r="B986" s="685" t="s">
        <v>5262</v>
      </c>
      <c r="C986" s="733" t="s">
        <v>5098</v>
      </c>
      <c r="D986" s="52" t="s">
        <v>5099</v>
      </c>
      <c r="E986" s="65" t="s">
        <v>229</v>
      </c>
      <c r="F986" s="64">
        <v>3</v>
      </c>
      <c r="G986" s="64">
        <v>490</v>
      </c>
      <c r="H986" s="689">
        <f t="shared" si="28"/>
        <v>1470</v>
      </c>
      <c r="I986" s="52"/>
      <c r="J986" s="52" t="s">
        <v>2553</v>
      </c>
      <c r="K986" s="187"/>
    </row>
    <row r="987" s="679" customFormat="1" customHeight="1" outlineLevel="2" spans="1:11">
      <c r="A987" s="62" t="s">
        <v>3038</v>
      </c>
      <c r="B987" s="685" t="s">
        <v>5262</v>
      </c>
      <c r="C987" s="734" t="s">
        <v>5100</v>
      </c>
      <c r="D987" s="52" t="s">
        <v>5101</v>
      </c>
      <c r="E987" s="74" t="s">
        <v>229</v>
      </c>
      <c r="F987" s="64">
        <v>3</v>
      </c>
      <c r="G987" s="64">
        <v>460</v>
      </c>
      <c r="H987" s="689">
        <f t="shared" si="28"/>
        <v>1380</v>
      </c>
      <c r="I987" s="52"/>
      <c r="J987" s="52" t="s">
        <v>2553</v>
      </c>
      <c r="K987" s="187"/>
    </row>
    <row r="988" s="679" customFormat="1" customHeight="1" outlineLevel="2" spans="1:11">
      <c r="A988" s="62" t="s">
        <v>3038</v>
      </c>
      <c r="B988" s="685" t="s">
        <v>5262</v>
      </c>
      <c r="C988" s="733" t="s">
        <v>5102</v>
      </c>
      <c r="D988" s="52" t="s">
        <v>5103</v>
      </c>
      <c r="E988" s="65" t="s">
        <v>229</v>
      </c>
      <c r="F988" s="64">
        <v>1</v>
      </c>
      <c r="G988" s="64">
        <v>750</v>
      </c>
      <c r="H988" s="689">
        <f t="shared" si="28"/>
        <v>750</v>
      </c>
      <c r="I988" s="52"/>
      <c r="J988" s="52" t="s">
        <v>2553</v>
      </c>
      <c r="K988" s="187"/>
    </row>
    <row r="989" s="679" customFormat="1" customHeight="1" outlineLevel="2" spans="1:11">
      <c r="A989" s="62" t="s">
        <v>3038</v>
      </c>
      <c r="B989" s="685" t="s">
        <v>5262</v>
      </c>
      <c r="C989" s="65" t="s">
        <v>5104</v>
      </c>
      <c r="D989" s="65" t="s">
        <v>5105</v>
      </c>
      <c r="E989" s="65" t="s">
        <v>345</v>
      </c>
      <c r="F989" s="172">
        <v>3</v>
      </c>
      <c r="G989" s="64">
        <v>960</v>
      </c>
      <c r="H989" s="689">
        <f t="shared" si="28"/>
        <v>2880</v>
      </c>
      <c r="I989" s="52"/>
      <c r="J989" s="52" t="s">
        <v>2553</v>
      </c>
      <c r="K989" s="187"/>
    </row>
    <row r="990" s="679" customFormat="1" customHeight="1" outlineLevel="2" spans="1:11">
      <c r="A990" s="62" t="s">
        <v>3038</v>
      </c>
      <c r="B990" s="685" t="s">
        <v>5262</v>
      </c>
      <c r="C990" s="65" t="s">
        <v>5104</v>
      </c>
      <c r="D990" s="65" t="s">
        <v>5106</v>
      </c>
      <c r="E990" s="65" t="s">
        <v>345</v>
      </c>
      <c r="F990" s="172">
        <v>1</v>
      </c>
      <c r="G990" s="64">
        <v>1800</v>
      </c>
      <c r="H990" s="689">
        <f t="shared" si="28"/>
        <v>1800</v>
      </c>
      <c r="I990" s="52"/>
      <c r="J990" s="52" t="s">
        <v>2553</v>
      </c>
      <c r="K990" s="187"/>
    </row>
    <row r="991" s="679" customFormat="1" customHeight="1" outlineLevel="2" spans="1:11">
      <c r="A991" s="62" t="s">
        <v>3038</v>
      </c>
      <c r="B991" s="685" t="s">
        <v>5262</v>
      </c>
      <c r="C991" s="65" t="s">
        <v>5107</v>
      </c>
      <c r="D991" s="65" t="s">
        <v>5108</v>
      </c>
      <c r="E991" s="65" t="s">
        <v>345</v>
      </c>
      <c r="F991" s="172">
        <v>1</v>
      </c>
      <c r="G991" s="64">
        <v>600</v>
      </c>
      <c r="H991" s="689">
        <f t="shared" si="28"/>
        <v>600</v>
      </c>
      <c r="I991" s="52"/>
      <c r="J991" s="52" t="s">
        <v>2553</v>
      </c>
      <c r="K991" s="187"/>
    </row>
    <row r="992" s="679" customFormat="1" customHeight="1" outlineLevel="2" spans="1:11">
      <c r="A992" s="62" t="s">
        <v>3038</v>
      </c>
      <c r="B992" s="685" t="s">
        <v>5262</v>
      </c>
      <c r="C992" s="65" t="s">
        <v>5109</v>
      </c>
      <c r="D992" s="52" t="s">
        <v>5110</v>
      </c>
      <c r="E992" s="65" t="s">
        <v>345</v>
      </c>
      <c r="F992" s="172">
        <v>2</v>
      </c>
      <c r="G992" s="64">
        <v>600</v>
      </c>
      <c r="H992" s="689">
        <f t="shared" si="28"/>
        <v>1200</v>
      </c>
      <c r="I992" s="52"/>
      <c r="J992" s="52" t="s">
        <v>2553</v>
      </c>
      <c r="K992" s="187"/>
    </row>
    <row r="993" s="679" customFormat="1" customHeight="1" outlineLevel="2" spans="1:11">
      <c r="A993" s="62" t="s">
        <v>3038</v>
      </c>
      <c r="B993" s="685" t="s">
        <v>5262</v>
      </c>
      <c r="C993" s="65" t="s">
        <v>5109</v>
      </c>
      <c r="D993" s="52" t="s">
        <v>5111</v>
      </c>
      <c r="E993" s="65" t="s">
        <v>345</v>
      </c>
      <c r="F993" s="172">
        <v>2</v>
      </c>
      <c r="G993" s="64">
        <v>220</v>
      </c>
      <c r="H993" s="689">
        <f t="shared" si="28"/>
        <v>440</v>
      </c>
      <c r="I993" s="52"/>
      <c r="J993" s="52" t="s">
        <v>2553</v>
      </c>
      <c r="K993" s="187"/>
    </row>
    <row r="994" s="679" customFormat="1" customHeight="1" outlineLevel="2" spans="1:11">
      <c r="A994" s="62" t="s">
        <v>3038</v>
      </c>
      <c r="B994" s="685" t="s">
        <v>5262</v>
      </c>
      <c r="C994" s="52" t="s">
        <v>5112</v>
      </c>
      <c r="D994" s="65" t="s">
        <v>5113</v>
      </c>
      <c r="E994" s="65" t="s">
        <v>345</v>
      </c>
      <c r="F994" s="64">
        <v>1</v>
      </c>
      <c r="G994" s="64">
        <v>2025</v>
      </c>
      <c r="H994" s="689">
        <f t="shared" si="28"/>
        <v>2025</v>
      </c>
      <c r="I994" s="52"/>
      <c r="J994" s="52" t="s">
        <v>2553</v>
      </c>
      <c r="K994" s="187"/>
    </row>
    <row r="995" s="679" customFormat="1" customHeight="1" outlineLevel="2" spans="1:11">
      <c r="A995" s="62" t="s">
        <v>3038</v>
      </c>
      <c r="B995" s="685" t="s">
        <v>5262</v>
      </c>
      <c r="C995" s="52" t="s">
        <v>5114</v>
      </c>
      <c r="D995" s="52" t="s">
        <v>5115</v>
      </c>
      <c r="E995" s="65" t="s">
        <v>345</v>
      </c>
      <c r="F995" s="64">
        <v>1</v>
      </c>
      <c r="G995" s="64">
        <v>830</v>
      </c>
      <c r="H995" s="689">
        <f t="shared" si="28"/>
        <v>830</v>
      </c>
      <c r="I995" s="52"/>
      <c r="J995" s="52" t="s">
        <v>2553</v>
      </c>
      <c r="K995" s="187"/>
    </row>
    <row r="996" s="679" customFormat="1" customHeight="1" outlineLevel="2" spans="1:11">
      <c r="A996" s="62" t="s">
        <v>3038</v>
      </c>
      <c r="B996" s="685" t="s">
        <v>5263</v>
      </c>
      <c r="C996" s="691" t="s">
        <v>5036</v>
      </c>
      <c r="D996" s="726"/>
      <c r="E996" s="726"/>
      <c r="F996" s="715"/>
      <c r="G996" s="715"/>
      <c r="H996" s="689"/>
      <c r="I996" s="726"/>
      <c r="J996" s="52" t="s">
        <v>2554</v>
      </c>
      <c r="K996" s="187"/>
    </row>
    <row r="997" customHeight="1" outlineLevel="2" spans="1:11">
      <c r="A997" s="62" t="s">
        <v>3038</v>
      </c>
      <c r="B997" s="685" t="s">
        <v>5263</v>
      </c>
      <c r="C997" s="722" t="s">
        <v>5259</v>
      </c>
      <c r="D997" s="65" t="s">
        <v>5260</v>
      </c>
      <c r="E997" s="732" t="s">
        <v>345</v>
      </c>
      <c r="F997" s="724">
        <v>1</v>
      </c>
      <c r="G997" s="64">
        <v>328000</v>
      </c>
      <c r="H997" s="689">
        <f xml:space="preserve">F997*G997</f>
        <v>328000</v>
      </c>
      <c r="I997" s="52"/>
      <c r="J997" s="52" t="s">
        <v>2554</v>
      </c>
      <c r="K997" s="187"/>
    </row>
    <row r="998" customHeight="1" outlineLevel="2" spans="1:11">
      <c r="A998" s="62" t="s">
        <v>3038</v>
      </c>
      <c r="B998" s="685" t="s">
        <v>5263</v>
      </c>
      <c r="C998" s="722" t="s">
        <v>5026</v>
      </c>
      <c r="D998" s="723" t="s">
        <v>5145</v>
      </c>
      <c r="E998" s="732" t="s">
        <v>345</v>
      </c>
      <c r="F998" s="724">
        <v>1</v>
      </c>
      <c r="G998" s="64">
        <v>1500</v>
      </c>
      <c r="H998" s="689">
        <f xml:space="preserve">F998*G998</f>
        <v>1500</v>
      </c>
      <c r="I998" s="52"/>
      <c r="J998" s="52" t="s">
        <v>2554</v>
      </c>
      <c r="K998" s="187"/>
    </row>
    <row r="999" customHeight="1" outlineLevel="2" spans="1:11">
      <c r="A999" s="62" t="s">
        <v>3038</v>
      </c>
      <c r="B999" s="685" t="s">
        <v>5263</v>
      </c>
      <c r="C999" s="208" t="s">
        <v>5049</v>
      </c>
      <c r="D999" s="726"/>
      <c r="E999" s="726"/>
      <c r="F999" s="715"/>
      <c r="G999" s="715"/>
      <c r="H999" s="689"/>
      <c r="I999" s="726"/>
      <c r="J999" s="52" t="s">
        <v>2554</v>
      </c>
      <c r="K999" s="187"/>
    </row>
    <row r="1000" customHeight="1" outlineLevel="2" spans="1:11">
      <c r="A1000" s="62" t="s">
        <v>3038</v>
      </c>
      <c r="B1000" s="685" t="s">
        <v>5263</v>
      </c>
      <c r="C1000" s="208" t="s">
        <v>5050</v>
      </c>
      <c r="D1000" s="173" t="s">
        <v>5051</v>
      </c>
      <c r="E1000" s="74" t="s">
        <v>186</v>
      </c>
      <c r="F1000" s="172">
        <v>1</v>
      </c>
      <c r="G1000" s="64">
        <v>8592</v>
      </c>
      <c r="H1000" s="689">
        <f xml:space="preserve">F1000*G1000</f>
        <v>8592</v>
      </c>
      <c r="I1000" s="52"/>
      <c r="J1000" s="52" t="s">
        <v>2554</v>
      </c>
      <c r="K1000" s="187"/>
    </row>
    <row r="1001" customHeight="1" outlineLevel="2" spans="1:11">
      <c r="A1001" s="62" t="s">
        <v>3038</v>
      </c>
      <c r="B1001" s="685" t="s">
        <v>5263</v>
      </c>
      <c r="C1001" s="208" t="s">
        <v>5052</v>
      </c>
      <c r="D1001" s="173" t="s">
        <v>5053</v>
      </c>
      <c r="E1001" s="74" t="s">
        <v>345</v>
      </c>
      <c r="F1001" s="172">
        <v>1</v>
      </c>
      <c r="G1001" s="64">
        <v>8560</v>
      </c>
      <c r="H1001" s="689">
        <f xml:space="preserve">F1001*G1001</f>
        <v>8560</v>
      </c>
      <c r="I1001" s="52"/>
      <c r="J1001" s="52" t="s">
        <v>2554</v>
      </c>
      <c r="K1001" s="187"/>
    </row>
    <row r="1002" customHeight="1" outlineLevel="2" spans="1:11">
      <c r="A1002" s="62" t="s">
        <v>3038</v>
      </c>
      <c r="B1002" s="685" t="s">
        <v>5263</v>
      </c>
      <c r="C1002" s="208" t="s">
        <v>5054</v>
      </c>
      <c r="D1002" s="173" t="s">
        <v>5055</v>
      </c>
      <c r="E1002" s="74" t="s">
        <v>5056</v>
      </c>
      <c r="F1002" s="172">
        <v>1</v>
      </c>
      <c r="G1002" s="64">
        <v>8560</v>
      </c>
      <c r="H1002" s="689">
        <f xml:space="preserve">F1002*G1002</f>
        <v>8560</v>
      </c>
      <c r="I1002" s="52"/>
      <c r="J1002" s="52" t="s">
        <v>2554</v>
      </c>
      <c r="K1002" s="187"/>
    </row>
    <row r="1003" customHeight="1" outlineLevel="2" spans="1:11">
      <c r="A1003" s="62" t="s">
        <v>3038</v>
      </c>
      <c r="B1003" s="685" t="s">
        <v>5263</v>
      </c>
      <c r="C1003" s="208" t="s">
        <v>5057</v>
      </c>
      <c r="D1003" s="173" t="s">
        <v>5058</v>
      </c>
      <c r="E1003" s="74" t="s">
        <v>5059</v>
      </c>
      <c r="F1003" s="172">
        <v>2</v>
      </c>
      <c r="G1003" s="64">
        <v>2600</v>
      </c>
      <c r="H1003" s="689">
        <f xml:space="preserve">F1003*G1003</f>
        <v>5200</v>
      </c>
      <c r="I1003" s="52"/>
      <c r="J1003" s="52" t="s">
        <v>2554</v>
      </c>
      <c r="K1003" s="187"/>
    </row>
    <row r="1004" customHeight="1" outlineLevel="2" spans="1:11">
      <c r="A1004" s="62" t="s">
        <v>3038</v>
      </c>
      <c r="B1004" s="685" t="s">
        <v>5263</v>
      </c>
      <c r="C1004" s="208" t="s">
        <v>5060</v>
      </c>
      <c r="D1004" s="173" t="s">
        <v>5061</v>
      </c>
      <c r="E1004" s="74" t="s">
        <v>5062</v>
      </c>
      <c r="F1004" s="172">
        <v>1</v>
      </c>
      <c r="G1004" s="64">
        <v>5600</v>
      </c>
      <c r="H1004" s="689">
        <f xml:space="preserve">F1004*G1004</f>
        <v>5600</v>
      </c>
      <c r="I1004" s="52"/>
      <c r="J1004" s="52" t="s">
        <v>2554</v>
      </c>
      <c r="K1004" s="187"/>
    </row>
    <row r="1005" customHeight="1" outlineLevel="2" spans="1:11">
      <c r="A1005" s="62" t="s">
        <v>3038</v>
      </c>
      <c r="B1005" s="685" t="s">
        <v>5263</v>
      </c>
      <c r="C1005" s="691" t="s">
        <v>5063</v>
      </c>
      <c r="D1005" s="726"/>
      <c r="E1005" s="726"/>
      <c r="F1005" s="715"/>
      <c r="G1005" s="715"/>
      <c r="H1005" s="689"/>
      <c r="I1005" s="726"/>
      <c r="J1005" s="52" t="s">
        <v>2554</v>
      </c>
      <c r="K1005" s="187"/>
    </row>
    <row r="1006" customHeight="1" outlineLevel="2" spans="1:11">
      <c r="A1006" s="62" t="s">
        <v>3038</v>
      </c>
      <c r="B1006" s="685" t="s">
        <v>5263</v>
      </c>
      <c r="C1006" s="78" t="s">
        <v>5064</v>
      </c>
      <c r="D1006" s="700" t="s">
        <v>5065</v>
      </c>
      <c r="E1006" s="210" t="s">
        <v>5062</v>
      </c>
      <c r="F1006" s="172">
        <v>2</v>
      </c>
      <c r="G1006" s="64">
        <v>5476</v>
      </c>
      <c r="H1006" s="689">
        <f xml:space="preserve">F1006*G1006</f>
        <v>10952</v>
      </c>
      <c r="I1006" s="52"/>
      <c r="J1006" s="52" t="s">
        <v>2554</v>
      </c>
      <c r="K1006" s="187"/>
    </row>
    <row r="1007" customHeight="1" outlineLevel="2" spans="1:11">
      <c r="A1007" s="62" t="s">
        <v>3038</v>
      </c>
      <c r="B1007" s="685" t="s">
        <v>5263</v>
      </c>
      <c r="C1007" s="78" t="s">
        <v>5066</v>
      </c>
      <c r="D1007" s="78" t="s">
        <v>5067</v>
      </c>
      <c r="E1007" s="210" t="s">
        <v>5062</v>
      </c>
      <c r="F1007" s="172">
        <v>4</v>
      </c>
      <c r="G1007" s="64">
        <v>2600</v>
      </c>
      <c r="H1007" s="689">
        <f xml:space="preserve">F1007*G1007</f>
        <v>10400</v>
      </c>
      <c r="I1007" s="52"/>
      <c r="J1007" s="52" t="s">
        <v>2554</v>
      </c>
      <c r="K1007" s="187"/>
    </row>
    <row r="1008" customHeight="1" outlineLevel="2" spans="1:11">
      <c r="A1008" s="62" t="s">
        <v>3038</v>
      </c>
      <c r="B1008" s="685" t="s">
        <v>5263</v>
      </c>
      <c r="C1008" s="75" t="s">
        <v>5068</v>
      </c>
      <c r="D1008" s="700" t="s">
        <v>5069</v>
      </c>
      <c r="E1008" s="210" t="s">
        <v>345</v>
      </c>
      <c r="F1008" s="172">
        <v>1</v>
      </c>
      <c r="G1008" s="64">
        <v>10320</v>
      </c>
      <c r="H1008" s="689">
        <f xml:space="preserve">F1008*G1008</f>
        <v>10320</v>
      </c>
      <c r="I1008" s="52"/>
      <c r="J1008" s="52" t="s">
        <v>2554</v>
      </c>
      <c r="K1008" s="187"/>
    </row>
    <row r="1009" customHeight="1" outlineLevel="2" spans="1:11">
      <c r="A1009" s="62" t="s">
        <v>3038</v>
      </c>
      <c r="B1009" s="685" t="s">
        <v>5263</v>
      </c>
      <c r="C1009" s="75" t="s">
        <v>5070</v>
      </c>
      <c r="D1009" s="700" t="s">
        <v>5071</v>
      </c>
      <c r="E1009" s="210" t="s">
        <v>345</v>
      </c>
      <c r="F1009" s="172">
        <v>1</v>
      </c>
      <c r="G1009" s="64">
        <v>9520</v>
      </c>
      <c r="H1009" s="689">
        <f xml:space="preserve">F1009*G1009</f>
        <v>9520</v>
      </c>
      <c r="I1009" s="52"/>
      <c r="J1009" s="52" t="s">
        <v>2554</v>
      </c>
      <c r="K1009" s="187"/>
    </row>
    <row r="1010" customHeight="1" outlineLevel="2" spans="1:11">
      <c r="A1010" s="62" t="s">
        <v>3038</v>
      </c>
      <c r="B1010" s="685" t="s">
        <v>5263</v>
      </c>
      <c r="C1010" s="75" t="s">
        <v>5072</v>
      </c>
      <c r="D1010" s="700" t="s">
        <v>5073</v>
      </c>
      <c r="E1010" s="210" t="s">
        <v>345</v>
      </c>
      <c r="F1010" s="172">
        <v>1</v>
      </c>
      <c r="G1010" s="64">
        <v>20000</v>
      </c>
      <c r="H1010" s="689">
        <f xml:space="preserve">F1010*G1010</f>
        <v>20000</v>
      </c>
      <c r="I1010" s="52"/>
      <c r="J1010" s="52" t="s">
        <v>2554</v>
      </c>
      <c r="K1010" s="187"/>
    </row>
    <row r="1011" customHeight="1" outlineLevel="2" spans="1:11">
      <c r="A1011" s="62" t="s">
        <v>3038</v>
      </c>
      <c r="B1011" s="685" t="s">
        <v>5263</v>
      </c>
      <c r="C1011" s="691" t="s">
        <v>5074</v>
      </c>
      <c r="D1011" s="726"/>
      <c r="E1011" s="726"/>
      <c r="F1011" s="715"/>
      <c r="G1011" s="715"/>
      <c r="H1011" s="689"/>
      <c r="I1011" s="726"/>
      <c r="J1011" s="52" t="s">
        <v>2554</v>
      </c>
      <c r="K1011" s="187"/>
    </row>
    <row r="1012" customHeight="1" outlineLevel="2" spans="1:11">
      <c r="A1012" s="62" t="s">
        <v>3038</v>
      </c>
      <c r="B1012" s="685" t="s">
        <v>5263</v>
      </c>
      <c r="C1012" s="705" t="s">
        <v>5075</v>
      </c>
      <c r="D1012" s="78" t="s">
        <v>5076</v>
      </c>
      <c r="E1012" s="210" t="s">
        <v>345</v>
      </c>
      <c r="F1012" s="172">
        <v>1</v>
      </c>
      <c r="G1012" s="64">
        <v>20000</v>
      </c>
      <c r="H1012" s="689">
        <f xml:space="preserve">F1012*G1012</f>
        <v>20000</v>
      </c>
      <c r="I1012" s="52"/>
      <c r="J1012" s="52" t="s">
        <v>2554</v>
      </c>
      <c r="K1012" s="187"/>
    </row>
    <row r="1013" customHeight="1" outlineLevel="2" spans="1:11">
      <c r="A1013" s="62" t="s">
        <v>3038</v>
      </c>
      <c r="B1013" s="685" t="s">
        <v>5263</v>
      </c>
      <c r="C1013" s="705" t="s">
        <v>5077</v>
      </c>
      <c r="D1013" s="78" t="s">
        <v>5078</v>
      </c>
      <c r="E1013" s="210" t="s">
        <v>186</v>
      </c>
      <c r="F1013" s="172">
        <v>1</v>
      </c>
      <c r="G1013" s="64">
        <v>28000</v>
      </c>
      <c r="H1013" s="689">
        <f xml:space="preserve">F1013*G1013</f>
        <v>28000</v>
      </c>
      <c r="I1013" s="52"/>
      <c r="J1013" s="52" t="s">
        <v>2554</v>
      </c>
      <c r="K1013" s="187"/>
    </row>
    <row r="1014" customHeight="1" outlineLevel="2" spans="1:11">
      <c r="A1014" s="62" t="s">
        <v>3038</v>
      </c>
      <c r="B1014" s="685" t="s">
        <v>5263</v>
      </c>
      <c r="C1014" s="706" t="s">
        <v>5079</v>
      </c>
      <c r="D1014" s="707" t="s">
        <v>5080</v>
      </c>
      <c r="E1014" s="708" t="s">
        <v>345</v>
      </c>
      <c r="F1014" s="709">
        <v>2</v>
      </c>
      <c r="G1014" s="64">
        <v>15000</v>
      </c>
      <c r="H1014" s="689">
        <f xml:space="preserve">F1014*G1014</f>
        <v>30000</v>
      </c>
      <c r="I1014" s="52"/>
      <c r="J1014" s="52" t="s">
        <v>2554</v>
      </c>
      <c r="K1014" s="187"/>
    </row>
    <row r="1015" customHeight="1" outlineLevel="2" spans="1:11">
      <c r="A1015" s="62" t="s">
        <v>3038</v>
      </c>
      <c r="B1015" s="685" t="s">
        <v>5263</v>
      </c>
      <c r="C1015" s="691" t="s">
        <v>5081</v>
      </c>
      <c r="D1015" s="726"/>
      <c r="E1015" s="726"/>
      <c r="F1015" s="715"/>
      <c r="G1015" s="715"/>
      <c r="H1015" s="689"/>
      <c r="I1015" s="726"/>
      <c r="J1015" s="52" t="s">
        <v>2554</v>
      </c>
      <c r="K1015" s="187"/>
    </row>
    <row r="1016" customHeight="1" outlineLevel="2" spans="1:11">
      <c r="A1016" s="62" t="s">
        <v>3038</v>
      </c>
      <c r="B1016" s="685" t="s">
        <v>5263</v>
      </c>
      <c r="C1016" s="52" t="s">
        <v>5082</v>
      </c>
      <c r="D1016" s="52" t="s">
        <v>5083</v>
      </c>
      <c r="E1016" s="74" t="s">
        <v>345</v>
      </c>
      <c r="F1016" s="64">
        <v>1</v>
      </c>
      <c r="G1016" s="64">
        <v>26000</v>
      </c>
      <c r="H1016" s="689">
        <f t="shared" ref="H1016:H1033" si="29" xml:space="preserve">F1016*G1016</f>
        <v>26000</v>
      </c>
      <c r="I1016" s="52"/>
      <c r="J1016" s="52" t="s">
        <v>2554</v>
      </c>
      <c r="K1016" s="187"/>
    </row>
    <row r="1017" customHeight="1" outlineLevel="2" spans="1:11">
      <c r="A1017" s="62" t="s">
        <v>3038</v>
      </c>
      <c r="B1017" s="685" t="s">
        <v>5263</v>
      </c>
      <c r="C1017" s="65" t="s">
        <v>5084</v>
      </c>
      <c r="D1017" s="52" t="s">
        <v>5085</v>
      </c>
      <c r="E1017" s="74" t="s">
        <v>345</v>
      </c>
      <c r="F1017" s="64">
        <v>1</v>
      </c>
      <c r="G1017" s="64">
        <v>5200</v>
      </c>
      <c r="H1017" s="689">
        <f t="shared" si="29"/>
        <v>5200</v>
      </c>
      <c r="I1017" s="52"/>
      <c r="J1017" s="52" t="s">
        <v>2554</v>
      </c>
      <c r="K1017" s="187"/>
    </row>
    <row r="1018" customHeight="1" outlineLevel="2" spans="1:11">
      <c r="A1018" s="62" t="s">
        <v>3038</v>
      </c>
      <c r="B1018" s="685" t="s">
        <v>5263</v>
      </c>
      <c r="C1018" s="65" t="s">
        <v>5086</v>
      </c>
      <c r="D1018" s="52" t="s">
        <v>5087</v>
      </c>
      <c r="E1018" s="74" t="s">
        <v>345</v>
      </c>
      <c r="F1018" s="64">
        <v>1</v>
      </c>
      <c r="G1018" s="64">
        <v>3200</v>
      </c>
      <c r="H1018" s="689">
        <f t="shared" si="29"/>
        <v>3200</v>
      </c>
      <c r="I1018" s="52"/>
      <c r="J1018" s="52" t="s">
        <v>2554</v>
      </c>
      <c r="K1018" s="187"/>
    </row>
    <row r="1019" s="138" customFormat="1" customHeight="1" outlineLevel="2" spans="1:11">
      <c r="A1019" s="62" t="s">
        <v>3038</v>
      </c>
      <c r="B1019" s="685" t="s">
        <v>5263</v>
      </c>
      <c r="C1019" s="52" t="s">
        <v>5088</v>
      </c>
      <c r="D1019" s="65" t="s">
        <v>5089</v>
      </c>
      <c r="E1019" s="74" t="s">
        <v>345</v>
      </c>
      <c r="F1019" s="64">
        <v>1</v>
      </c>
      <c r="G1019" s="64">
        <v>11200</v>
      </c>
      <c r="H1019" s="689">
        <f t="shared" si="29"/>
        <v>11200</v>
      </c>
      <c r="I1019" s="52"/>
      <c r="J1019" s="52" t="s">
        <v>2554</v>
      </c>
      <c r="K1019" s="187"/>
    </row>
    <row r="1020" s="138" customFormat="1" customHeight="1" outlineLevel="2" spans="1:11">
      <c r="A1020" s="62" t="s">
        <v>3038</v>
      </c>
      <c r="B1020" s="685" t="s">
        <v>5263</v>
      </c>
      <c r="C1020" s="553" t="s">
        <v>5090</v>
      </c>
      <c r="D1020" s="712" t="s">
        <v>5091</v>
      </c>
      <c r="E1020" s="74" t="s">
        <v>345</v>
      </c>
      <c r="F1020" s="64">
        <v>1</v>
      </c>
      <c r="G1020" s="64">
        <v>2600</v>
      </c>
      <c r="H1020" s="689">
        <f t="shared" si="29"/>
        <v>2600</v>
      </c>
      <c r="I1020" s="52"/>
      <c r="J1020" s="52" t="s">
        <v>2554</v>
      </c>
      <c r="K1020" s="187"/>
    </row>
    <row r="1021" s="138" customFormat="1" customHeight="1" outlineLevel="2" spans="1:11">
      <c r="A1021" s="62" t="s">
        <v>3038</v>
      </c>
      <c r="B1021" s="685" t="s">
        <v>5263</v>
      </c>
      <c r="C1021" s="208" t="s">
        <v>5092</v>
      </c>
      <c r="D1021" s="173" t="s">
        <v>5093</v>
      </c>
      <c r="E1021" s="74" t="s">
        <v>345</v>
      </c>
      <c r="F1021" s="64">
        <v>1</v>
      </c>
      <c r="G1021" s="64">
        <v>2360</v>
      </c>
      <c r="H1021" s="689">
        <f t="shared" si="29"/>
        <v>2360</v>
      </c>
      <c r="I1021" s="52"/>
      <c r="J1021" s="52" t="s">
        <v>2554</v>
      </c>
      <c r="K1021" s="187"/>
    </row>
    <row r="1022" s="138" customFormat="1" customHeight="1" outlineLevel="2" spans="1:11">
      <c r="A1022" s="62" t="s">
        <v>3038</v>
      </c>
      <c r="B1022" s="685" t="s">
        <v>5263</v>
      </c>
      <c r="C1022" s="555" t="s">
        <v>5094</v>
      </c>
      <c r="D1022" s="52" t="s">
        <v>5095</v>
      </c>
      <c r="E1022" s="74" t="s">
        <v>345</v>
      </c>
      <c r="F1022" s="64">
        <v>4</v>
      </c>
      <c r="G1022" s="64">
        <v>360</v>
      </c>
      <c r="H1022" s="689">
        <f t="shared" si="29"/>
        <v>1440</v>
      </c>
      <c r="I1022" s="52"/>
      <c r="J1022" s="52" t="s">
        <v>2554</v>
      </c>
      <c r="K1022" s="187"/>
    </row>
    <row r="1023" s="138" customFormat="1" customHeight="1" outlineLevel="2" spans="1:11">
      <c r="A1023" s="62" t="s">
        <v>3038</v>
      </c>
      <c r="B1023" s="685" t="s">
        <v>5263</v>
      </c>
      <c r="C1023" s="733" t="s">
        <v>5096</v>
      </c>
      <c r="D1023" s="52" t="s">
        <v>5097</v>
      </c>
      <c r="E1023" s="65" t="s">
        <v>229</v>
      </c>
      <c r="F1023" s="64">
        <v>1</v>
      </c>
      <c r="G1023" s="64">
        <v>520</v>
      </c>
      <c r="H1023" s="689">
        <f t="shared" si="29"/>
        <v>520</v>
      </c>
      <c r="I1023" s="52"/>
      <c r="J1023" s="52" t="s">
        <v>2554</v>
      </c>
      <c r="K1023" s="187"/>
    </row>
    <row r="1024" s="138" customFormat="1" customHeight="1" outlineLevel="2" spans="1:11">
      <c r="A1024" s="62" t="s">
        <v>3038</v>
      </c>
      <c r="B1024" s="685" t="s">
        <v>5263</v>
      </c>
      <c r="C1024" s="733" t="s">
        <v>5098</v>
      </c>
      <c r="D1024" s="52" t="s">
        <v>5099</v>
      </c>
      <c r="E1024" s="65" t="s">
        <v>229</v>
      </c>
      <c r="F1024" s="64">
        <v>3</v>
      </c>
      <c r="G1024" s="64">
        <v>490</v>
      </c>
      <c r="H1024" s="689">
        <f t="shared" si="29"/>
        <v>1470</v>
      </c>
      <c r="I1024" s="52"/>
      <c r="J1024" s="52" t="s">
        <v>2554</v>
      </c>
      <c r="K1024" s="187"/>
    </row>
    <row r="1025" s="138" customFormat="1" customHeight="1" outlineLevel="2" spans="1:11">
      <c r="A1025" s="62" t="s">
        <v>3038</v>
      </c>
      <c r="B1025" s="685" t="s">
        <v>5263</v>
      </c>
      <c r="C1025" s="734" t="s">
        <v>5100</v>
      </c>
      <c r="D1025" s="52" t="s">
        <v>5101</v>
      </c>
      <c r="E1025" s="74" t="s">
        <v>229</v>
      </c>
      <c r="F1025" s="64">
        <v>3</v>
      </c>
      <c r="G1025" s="64">
        <v>460</v>
      </c>
      <c r="H1025" s="689">
        <f t="shared" si="29"/>
        <v>1380</v>
      </c>
      <c r="I1025" s="52"/>
      <c r="J1025" s="52" t="s">
        <v>2554</v>
      </c>
      <c r="K1025" s="187"/>
    </row>
    <row r="1026" s="138" customFormat="1" customHeight="1" outlineLevel="2" spans="1:11">
      <c r="A1026" s="62" t="s">
        <v>3038</v>
      </c>
      <c r="B1026" s="685" t="s">
        <v>5263</v>
      </c>
      <c r="C1026" s="733" t="s">
        <v>5102</v>
      </c>
      <c r="D1026" s="52" t="s">
        <v>5103</v>
      </c>
      <c r="E1026" s="65" t="s">
        <v>229</v>
      </c>
      <c r="F1026" s="64">
        <v>1</v>
      </c>
      <c r="G1026" s="64">
        <v>750</v>
      </c>
      <c r="H1026" s="689">
        <f t="shared" si="29"/>
        <v>750</v>
      </c>
      <c r="I1026" s="52"/>
      <c r="J1026" s="52" t="s">
        <v>2554</v>
      </c>
      <c r="K1026" s="187"/>
    </row>
    <row r="1027" s="138" customFormat="1" customHeight="1" outlineLevel="2" spans="1:11">
      <c r="A1027" s="62" t="s">
        <v>3038</v>
      </c>
      <c r="B1027" s="685" t="s">
        <v>5263</v>
      </c>
      <c r="C1027" s="65" t="s">
        <v>5104</v>
      </c>
      <c r="D1027" s="65" t="s">
        <v>5105</v>
      </c>
      <c r="E1027" s="65" t="s">
        <v>345</v>
      </c>
      <c r="F1027" s="172">
        <v>3</v>
      </c>
      <c r="G1027" s="64">
        <v>960</v>
      </c>
      <c r="H1027" s="689">
        <f t="shared" si="29"/>
        <v>2880</v>
      </c>
      <c r="I1027" s="52"/>
      <c r="J1027" s="52" t="s">
        <v>2554</v>
      </c>
      <c r="K1027" s="187"/>
    </row>
    <row r="1028" s="138" customFormat="1" customHeight="1" outlineLevel="2" spans="1:11">
      <c r="A1028" s="62" t="s">
        <v>3038</v>
      </c>
      <c r="B1028" s="685" t="s">
        <v>5263</v>
      </c>
      <c r="C1028" s="65" t="s">
        <v>5104</v>
      </c>
      <c r="D1028" s="65" t="s">
        <v>5106</v>
      </c>
      <c r="E1028" s="65" t="s">
        <v>345</v>
      </c>
      <c r="F1028" s="172">
        <v>1</v>
      </c>
      <c r="G1028" s="64">
        <v>1800</v>
      </c>
      <c r="H1028" s="689">
        <f t="shared" si="29"/>
        <v>1800</v>
      </c>
      <c r="I1028" s="52"/>
      <c r="J1028" s="52" t="s">
        <v>2554</v>
      </c>
      <c r="K1028" s="187"/>
    </row>
    <row r="1029" s="138" customFormat="1" customHeight="1" outlineLevel="2" spans="1:11">
      <c r="A1029" s="62" t="s">
        <v>3038</v>
      </c>
      <c r="B1029" s="685" t="s">
        <v>5263</v>
      </c>
      <c r="C1029" s="65" t="s">
        <v>5107</v>
      </c>
      <c r="D1029" s="65" t="s">
        <v>5108</v>
      </c>
      <c r="E1029" s="65" t="s">
        <v>345</v>
      </c>
      <c r="F1029" s="172">
        <v>1</v>
      </c>
      <c r="G1029" s="64">
        <v>600</v>
      </c>
      <c r="H1029" s="689">
        <f t="shared" si="29"/>
        <v>600</v>
      </c>
      <c r="I1029" s="52"/>
      <c r="J1029" s="52" t="s">
        <v>2554</v>
      </c>
      <c r="K1029" s="187"/>
    </row>
    <row r="1030" s="138" customFormat="1" customHeight="1" outlineLevel="2" spans="1:11">
      <c r="A1030" s="62" t="s">
        <v>3038</v>
      </c>
      <c r="B1030" s="685" t="s">
        <v>5263</v>
      </c>
      <c r="C1030" s="65" t="s">
        <v>5109</v>
      </c>
      <c r="D1030" s="52" t="s">
        <v>5110</v>
      </c>
      <c r="E1030" s="65" t="s">
        <v>345</v>
      </c>
      <c r="F1030" s="172">
        <v>2</v>
      </c>
      <c r="G1030" s="64">
        <v>600</v>
      </c>
      <c r="H1030" s="689">
        <f t="shared" si="29"/>
        <v>1200</v>
      </c>
      <c r="I1030" s="52"/>
      <c r="J1030" s="52" t="s">
        <v>2554</v>
      </c>
      <c r="K1030" s="187"/>
    </row>
    <row r="1031" s="138" customFormat="1" customHeight="1" outlineLevel="2" spans="1:11">
      <c r="A1031" s="62" t="s">
        <v>3038</v>
      </c>
      <c r="B1031" s="685" t="s">
        <v>5263</v>
      </c>
      <c r="C1031" s="65" t="s">
        <v>5109</v>
      </c>
      <c r="D1031" s="52" t="s">
        <v>5111</v>
      </c>
      <c r="E1031" s="65" t="s">
        <v>345</v>
      </c>
      <c r="F1031" s="172">
        <v>2</v>
      </c>
      <c r="G1031" s="64">
        <v>220</v>
      </c>
      <c r="H1031" s="689">
        <f t="shared" si="29"/>
        <v>440</v>
      </c>
      <c r="I1031" s="52"/>
      <c r="J1031" s="52" t="s">
        <v>2554</v>
      </c>
      <c r="K1031" s="187"/>
    </row>
    <row r="1032" s="138" customFormat="1" customHeight="1" outlineLevel="2" spans="1:11">
      <c r="A1032" s="62" t="s">
        <v>3038</v>
      </c>
      <c r="B1032" s="685" t="s">
        <v>5263</v>
      </c>
      <c r="C1032" s="52" t="s">
        <v>5112</v>
      </c>
      <c r="D1032" s="65" t="s">
        <v>5113</v>
      </c>
      <c r="E1032" s="65" t="s">
        <v>345</v>
      </c>
      <c r="F1032" s="64">
        <v>1</v>
      </c>
      <c r="G1032" s="64">
        <v>2025</v>
      </c>
      <c r="H1032" s="689">
        <f t="shared" si="29"/>
        <v>2025</v>
      </c>
      <c r="I1032" s="52"/>
      <c r="J1032" s="52" t="s">
        <v>2554</v>
      </c>
      <c r="K1032" s="187"/>
    </row>
    <row r="1033" s="138" customFormat="1" customHeight="1" outlineLevel="2" spans="1:11">
      <c r="A1033" s="62" t="s">
        <v>3038</v>
      </c>
      <c r="B1033" s="685" t="s">
        <v>5263</v>
      </c>
      <c r="C1033" s="52" t="s">
        <v>5114</v>
      </c>
      <c r="D1033" s="52" t="s">
        <v>5115</v>
      </c>
      <c r="E1033" s="65" t="s">
        <v>345</v>
      </c>
      <c r="F1033" s="64">
        <v>1</v>
      </c>
      <c r="G1033" s="64">
        <v>830</v>
      </c>
      <c r="H1033" s="689">
        <f t="shared" si="29"/>
        <v>830</v>
      </c>
      <c r="I1033" s="52"/>
      <c r="J1033" s="52" t="s">
        <v>2554</v>
      </c>
      <c r="K1033" s="187"/>
    </row>
    <row r="1034" s="138" customFormat="1" customHeight="1" outlineLevel="2" spans="1:11">
      <c r="A1034" s="62" t="s">
        <v>3038</v>
      </c>
      <c r="B1034" s="685" t="s">
        <v>5264</v>
      </c>
      <c r="C1034" s="691" t="s">
        <v>5036</v>
      </c>
      <c r="D1034" s="726"/>
      <c r="E1034" s="726"/>
      <c r="F1034" s="715"/>
      <c r="G1034" s="715"/>
      <c r="H1034" s="689"/>
      <c r="I1034" s="726"/>
      <c r="J1034" s="52" t="s">
        <v>2557</v>
      </c>
      <c r="K1034" s="187"/>
    </row>
    <row r="1035" s="679" customFormat="1" customHeight="1" outlineLevel="2" spans="1:11">
      <c r="A1035" s="62" t="s">
        <v>3038</v>
      </c>
      <c r="B1035" s="685" t="s">
        <v>5264</v>
      </c>
      <c r="C1035" s="722" t="s">
        <v>5259</v>
      </c>
      <c r="D1035" s="65" t="s">
        <v>5260</v>
      </c>
      <c r="E1035" s="732" t="s">
        <v>345</v>
      </c>
      <c r="F1035" s="724">
        <v>1</v>
      </c>
      <c r="G1035" s="64">
        <v>328000</v>
      </c>
      <c r="H1035" s="689">
        <f xml:space="preserve">F1035*G1035</f>
        <v>328000</v>
      </c>
      <c r="I1035" s="52"/>
      <c r="J1035" s="52" t="s">
        <v>2557</v>
      </c>
      <c r="K1035" s="187"/>
    </row>
    <row r="1036" s="679" customFormat="1" customHeight="1" outlineLevel="2" spans="1:11">
      <c r="A1036" s="62" t="s">
        <v>3038</v>
      </c>
      <c r="B1036" s="685" t="s">
        <v>5264</v>
      </c>
      <c r="C1036" s="722" t="s">
        <v>5026</v>
      </c>
      <c r="D1036" s="723" t="s">
        <v>5145</v>
      </c>
      <c r="E1036" s="732" t="s">
        <v>345</v>
      </c>
      <c r="F1036" s="724">
        <v>1</v>
      </c>
      <c r="G1036" s="64">
        <v>1500</v>
      </c>
      <c r="H1036" s="689">
        <f xml:space="preserve">F1036*G1036</f>
        <v>1500</v>
      </c>
      <c r="I1036" s="52"/>
      <c r="J1036" s="52" t="s">
        <v>2557</v>
      </c>
      <c r="K1036" s="187"/>
    </row>
    <row r="1037" s="679" customFormat="1" customHeight="1" outlineLevel="2" spans="1:11">
      <c r="A1037" s="62" t="s">
        <v>3038</v>
      </c>
      <c r="B1037" s="685" t="s">
        <v>5264</v>
      </c>
      <c r="C1037" s="208" t="s">
        <v>5049</v>
      </c>
      <c r="D1037" s="726"/>
      <c r="E1037" s="726"/>
      <c r="F1037" s="715"/>
      <c r="G1037" s="715"/>
      <c r="H1037" s="689"/>
      <c r="I1037" s="726"/>
      <c r="J1037" s="52" t="s">
        <v>2557</v>
      </c>
      <c r="K1037" s="187"/>
    </row>
    <row r="1038" s="679" customFormat="1" customHeight="1" outlineLevel="2" spans="1:11">
      <c r="A1038" s="62" t="s">
        <v>3038</v>
      </c>
      <c r="B1038" s="685" t="s">
        <v>5264</v>
      </c>
      <c r="C1038" s="208" t="s">
        <v>5050</v>
      </c>
      <c r="D1038" s="173" t="s">
        <v>5051</v>
      </c>
      <c r="E1038" s="74" t="s">
        <v>186</v>
      </c>
      <c r="F1038" s="172">
        <v>1</v>
      </c>
      <c r="G1038" s="64">
        <v>8592</v>
      </c>
      <c r="H1038" s="689">
        <f xml:space="preserve">F1038*G1038</f>
        <v>8592</v>
      </c>
      <c r="I1038" s="52"/>
      <c r="J1038" s="52" t="s">
        <v>2557</v>
      </c>
      <c r="K1038" s="187"/>
    </row>
    <row r="1039" s="679" customFormat="1" customHeight="1" outlineLevel="2" spans="1:11">
      <c r="A1039" s="62" t="s">
        <v>3038</v>
      </c>
      <c r="B1039" s="685" t="s">
        <v>5264</v>
      </c>
      <c r="C1039" s="208" t="s">
        <v>5052</v>
      </c>
      <c r="D1039" s="173" t="s">
        <v>5053</v>
      </c>
      <c r="E1039" s="74" t="s">
        <v>345</v>
      </c>
      <c r="F1039" s="172">
        <v>1</v>
      </c>
      <c r="G1039" s="64">
        <v>8560</v>
      </c>
      <c r="H1039" s="689">
        <f xml:space="preserve">F1039*G1039</f>
        <v>8560</v>
      </c>
      <c r="I1039" s="52"/>
      <c r="J1039" s="52" t="s">
        <v>2557</v>
      </c>
      <c r="K1039" s="187"/>
    </row>
    <row r="1040" s="679" customFormat="1" customHeight="1" outlineLevel="2" spans="1:11">
      <c r="A1040" s="62" t="s">
        <v>3038</v>
      </c>
      <c r="B1040" s="685" t="s">
        <v>5264</v>
      </c>
      <c r="C1040" s="208" t="s">
        <v>5054</v>
      </c>
      <c r="D1040" s="173" t="s">
        <v>5055</v>
      </c>
      <c r="E1040" s="74" t="s">
        <v>5056</v>
      </c>
      <c r="F1040" s="172">
        <v>1</v>
      </c>
      <c r="G1040" s="64">
        <v>8560</v>
      </c>
      <c r="H1040" s="689">
        <f xml:space="preserve">F1040*G1040</f>
        <v>8560</v>
      </c>
      <c r="I1040" s="52"/>
      <c r="J1040" s="52" t="s">
        <v>2557</v>
      </c>
      <c r="K1040" s="187"/>
    </row>
    <row r="1041" s="679" customFormat="1" customHeight="1" outlineLevel="2" spans="1:11">
      <c r="A1041" s="62" t="s">
        <v>3038</v>
      </c>
      <c r="B1041" s="685" t="s">
        <v>5264</v>
      </c>
      <c r="C1041" s="208" t="s">
        <v>5057</v>
      </c>
      <c r="D1041" s="173" t="s">
        <v>5058</v>
      </c>
      <c r="E1041" s="74" t="s">
        <v>5059</v>
      </c>
      <c r="F1041" s="172">
        <v>2</v>
      </c>
      <c r="G1041" s="64">
        <v>2600</v>
      </c>
      <c r="H1041" s="689">
        <f xml:space="preserve">F1041*G1041</f>
        <v>5200</v>
      </c>
      <c r="I1041" s="52"/>
      <c r="J1041" s="52" t="s">
        <v>2557</v>
      </c>
      <c r="K1041" s="187"/>
    </row>
    <row r="1042" s="679" customFormat="1" customHeight="1" outlineLevel="2" spans="1:11">
      <c r="A1042" s="62" t="s">
        <v>3038</v>
      </c>
      <c r="B1042" s="685" t="s">
        <v>5264</v>
      </c>
      <c r="C1042" s="208" t="s">
        <v>5060</v>
      </c>
      <c r="D1042" s="173" t="s">
        <v>5061</v>
      </c>
      <c r="E1042" s="74" t="s">
        <v>5062</v>
      </c>
      <c r="F1042" s="172">
        <v>1</v>
      </c>
      <c r="G1042" s="64">
        <v>5600</v>
      </c>
      <c r="H1042" s="689">
        <f xml:space="preserve">F1042*G1042</f>
        <v>5600</v>
      </c>
      <c r="I1042" s="52"/>
      <c r="J1042" s="52" t="s">
        <v>2557</v>
      </c>
      <c r="K1042" s="187"/>
    </row>
    <row r="1043" s="679" customFormat="1" customHeight="1" outlineLevel="2" spans="1:11">
      <c r="A1043" s="62" t="s">
        <v>3038</v>
      </c>
      <c r="B1043" s="685" t="s">
        <v>5264</v>
      </c>
      <c r="C1043" s="691" t="s">
        <v>5063</v>
      </c>
      <c r="D1043" s="726"/>
      <c r="E1043" s="726"/>
      <c r="F1043" s="715"/>
      <c r="G1043" s="715"/>
      <c r="H1043" s="689"/>
      <c r="I1043" s="726"/>
      <c r="J1043" s="52" t="s">
        <v>2557</v>
      </c>
      <c r="K1043" s="187"/>
    </row>
    <row r="1044" s="679" customFormat="1" customHeight="1" outlineLevel="2" spans="1:11">
      <c r="A1044" s="62" t="s">
        <v>3038</v>
      </c>
      <c r="B1044" s="685" t="s">
        <v>5264</v>
      </c>
      <c r="C1044" s="78" t="s">
        <v>5064</v>
      </c>
      <c r="D1044" s="700" t="s">
        <v>5065</v>
      </c>
      <c r="E1044" s="210" t="s">
        <v>5062</v>
      </c>
      <c r="F1044" s="172">
        <v>2</v>
      </c>
      <c r="G1044" s="64">
        <v>5476</v>
      </c>
      <c r="H1044" s="689">
        <f xml:space="preserve">F1044*G1044</f>
        <v>10952</v>
      </c>
      <c r="I1044" s="52"/>
      <c r="J1044" s="52" t="s">
        <v>2557</v>
      </c>
      <c r="K1044" s="187"/>
    </row>
    <row r="1045" s="679" customFormat="1" customHeight="1" outlineLevel="2" spans="1:11">
      <c r="A1045" s="62" t="s">
        <v>3038</v>
      </c>
      <c r="B1045" s="685" t="s">
        <v>5264</v>
      </c>
      <c r="C1045" s="78" t="s">
        <v>5066</v>
      </c>
      <c r="D1045" s="78" t="s">
        <v>5067</v>
      </c>
      <c r="E1045" s="210" t="s">
        <v>5062</v>
      </c>
      <c r="F1045" s="172">
        <v>4</v>
      </c>
      <c r="G1045" s="64">
        <v>2600</v>
      </c>
      <c r="H1045" s="689">
        <f xml:space="preserve">F1045*G1045</f>
        <v>10400</v>
      </c>
      <c r="I1045" s="52"/>
      <c r="J1045" s="52" t="s">
        <v>2557</v>
      </c>
      <c r="K1045" s="187"/>
    </row>
    <row r="1046" s="679" customFormat="1" customHeight="1" outlineLevel="2" spans="1:11">
      <c r="A1046" s="62" t="s">
        <v>3038</v>
      </c>
      <c r="B1046" s="685" t="s">
        <v>5264</v>
      </c>
      <c r="C1046" s="75" t="s">
        <v>5068</v>
      </c>
      <c r="D1046" s="700" t="s">
        <v>5069</v>
      </c>
      <c r="E1046" s="210" t="s">
        <v>345</v>
      </c>
      <c r="F1046" s="172">
        <v>1</v>
      </c>
      <c r="G1046" s="64">
        <v>10320</v>
      </c>
      <c r="H1046" s="689">
        <f xml:space="preserve">F1046*G1046</f>
        <v>10320</v>
      </c>
      <c r="I1046" s="52"/>
      <c r="J1046" s="52" t="s">
        <v>2557</v>
      </c>
      <c r="K1046" s="187"/>
    </row>
    <row r="1047" s="679" customFormat="1" customHeight="1" outlineLevel="2" spans="1:11">
      <c r="A1047" s="62" t="s">
        <v>3038</v>
      </c>
      <c r="B1047" s="685" t="s">
        <v>5264</v>
      </c>
      <c r="C1047" s="75" t="s">
        <v>5070</v>
      </c>
      <c r="D1047" s="700" t="s">
        <v>5071</v>
      </c>
      <c r="E1047" s="210" t="s">
        <v>345</v>
      </c>
      <c r="F1047" s="172">
        <v>1</v>
      </c>
      <c r="G1047" s="64">
        <v>9520</v>
      </c>
      <c r="H1047" s="689">
        <f xml:space="preserve">F1047*G1047</f>
        <v>9520</v>
      </c>
      <c r="I1047" s="52"/>
      <c r="J1047" s="52" t="s">
        <v>2557</v>
      </c>
      <c r="K1047" s="187"/>
    </row>
    <row r="1048" s="679" customFormat="1" customHeight="1" outlineLevel="2" spans="1:11">
      <c r="A1048" s="62" t="s">
        <v>3038</v>
      </c>
      <c r="B1048" s="685" t="s">
        <v>5264</v>
      </c>
      <c r="C1048" s="75" t="s">
        <v>5072</v>
      </c>
      <c r="D1048" s="700" t="s">
        <v>5073</v>
      </c>
      <c r="E1048" s="210" t="s">
        <v>345</v>
      </c>
      <c r="F1048" s="172">
        <v>1</v>
      </c>
      <c r="G1048" s="64">
        <v>20000</v>
      </c>
      <c r="H1048" s="689">
        <f xml:space="preserve">F1048*G1048</f>
        <v>20000</v>
      </c>
      <c r="I1048" s="52"/>
      <c r="J1048" s="52" t="s">
        <v>2557</v>
      </c>
      <c r="K1048" s="187"/>
    </row>
    <row r="1049" s="679" customFormat="1" customHeight="1" outlineLevel="2" spans="1:11">
      <c r="A1049" s="62" t="s">
        <v>3038</v>
      </c>
      <c r="B1049" s="685" t="s">
        <v>5264</v>
      </c>
      <c r="C1049" s="691" t="s">
        <v>5074</v>
      </c>
      <c r="D1049" s="726"/>
      <c r="E1049" s="726"/>
      <c r="F1049" s="715"/>
      <c r="G1049" s="715"/>
      <c r="H1049" s="689"/>
      <c r="I1049" s="726"/>
      <c r="J1049" s="52" t="s">
        <v>2557</v>
      </c>
      <c r="K1049" s="187"/>
    </row>
    <row r="1050" s="679" customFormat="1" customHeight="1" outlineLevel="2" spans="1:11">
      <c r="A1050" s="62" t="s">
        <v>3038</v>
      </c>
      <c r="B1050" s="685" t="s">
        <v>5264</v>
      </c>
      <c r="C1050" s="705" t="s">
        <v>5075</v>
      </c>
      <c r="D1050" s="78" t="s">
        <v>5076</v>
      </c>
      <c r="E1050" s="210" t="s">
        <v>345</v>
      </c>
      <c r="F1050" s="172">
        <v>1</v>
      </c>
      <c r="G1050" s="64">
        <v>20000</v>
      </c>
      <c r="H1050" s="689">
        <f xml:space="preserve">F1050*G1050</f>
        <v>20000</v>
      </c>
      <c r="I1050" s="52"/>
      <c r="J1050" s="52" t="s">
        <v>2557</v>
      </c>
      <c r="K1050" s="187"/>
    </row>
    <row r="1051" customHeight="1" outlineLevel="2" spans="1:11">
      <c r="A1051" s="62" t="s">
        <v>3038</v>
      </c>
      <c r="B1051" s="685" t="s">
        <v>5264</v>
      </c>
      <c r="C1051" s="705" t="s">
        <v>5077</v>
      </c>
      <c r="D1051" s="78" t="s">
        <v>5078</v>
      </c>
      <c r="E1051" s="210" t="s">
        <v>186</v>
      </c>
      <c r="F1051" s="172">
        <v>1</v>
      </c>
      <c r="G1051" s="64">
        <v>28000</v>
      </c>
      <c r="H1051" s="689">
        <f xml:space="preserve">F1051*G1051</f>
        <v>28000</v>
      </c>
      <c r="I1051" s="52"/>
      <c r="J1051" s="52" t="s">
        <v>2557</v>
      </c>
      <c r="K1051" s="187"/>
    </row>
    <row r="1052" customHeight="1" outlineLevel="2" spans="1:11">
      <c r="A1052" s="62" t="s">
        <v>3038</v>
      </c>
      <c r="B1052" s="685" t="s">
        <v>5264</v>
      </c>
      <c r="C1052" s="706" t="s">
        <v>5079</v>
      </c>
      <c r="D1052" s="707" t="s">
        <v>5080</v>
      </c>
      <c r="E1052" s="708" t="s">
        <v>345</v>
      </c>
      <c r="F1052" s="709">
        <v>2</v>
      </c>
      <c r="G1052" s="64">
        <v>15000</v>
      </c>
      <c r="H1052" s="689">
        <f xml:space="preserve">F1052*G1052</f>
        <v>30000</v>
      </c>
      <c r="I1052" s="52"/>
      <c r="J1052" s="52" t="s">
        <v>2557</v>
      </c>
      <c r="K1052" s="187"/>
    </row>
    <row r="1053" customHeight="1" outlineLevel="2" spans="1:11">
      <c r="A1053" s="62" t="s">
        <v>3038</v>
      </c>
      <c r="B1053" s="685" t="s">
        <v>5264</v>
      </c>
      <c r="C1053" s="691" t="s">
        <v>5081</v>
      </c>
      <c r="D1053" s="726"/>
      <c r="E1053" s="726"/>
      <c r="F1053" s="715"/>
      <c r="G1053" s="715"/>
      <c r="H1053" s="689"/>
      <c r="I1053" s="726"/>
      <c r="J1053" s="52" t="s">
        <v>2557</v>
      </c>
      <c r="K1053" s="187"/>
    </row>
    <row r="1054" customHeight="1" outlineLevel="2" spans="1:11">
      <c r="A1054" s="62" t="s">
        <v>3038</v>
      </c>
      <c r="B1054" s="685" t="s">
        <v>5264</v>
      </c>
      <c r="C1054" s="52" t="s">
        <v>5082</v>
      </c>
      <c r="D1054" s="52" t="s">
        <v>5083</v>
      </c>
      <c r="E1054" s="74" t="s">
        <v>345</v>
      </c>
      <c r="F1054" s="64">
        <v>1</v>
      </c>
      <c r="G1054" s="64">
        <v>26000</v>
      </c>
      <c r="H1054" s="689">
        <f t="shared" ref="H1054:H1071" si="30" xml:space="preserve">F1054*G1054</f>
        <v>26000</v>
      </c>
      <c r="I1054" s="52"/>
      <c r="J1054" s="52" t="s">
        <v>2557</v>
      </c>
      <c r="K1054" s="187"/>
    </row>
    <row r="1055" customHeight="1" outlineLevel="2" spans="1:11">
      <c r="A1055" s="62" t="s">
        <v>3038</v>
      </c>
      <c r="B1055" s="685" t="s">
        <v>5264</v>
      </c>
      <c r="C1055" s="65" t="s">
        <v>5084</v>
      </c>
      <c r="D1055" s="52" t="s">
        <v>5085</v>
      </c>
      <c r="E1055" s="74" t="s">
        <v>345</v>
      </c>
      <c r="F1055" s="64">
        <v>1</v>
      </c>
      <c r="G1055" s="64">
        <v>5200</v>
      </c>
      <c r="H1055" s="689">
        <f t="shared" si="30"/>
        <v>5200</v>
      </c>
      <c r="I1055" s="52"/>
      <c r="J1055" s="52" t="s">
        <v>2557</v>
      </c>
      <c r="K1055" s="187"/>
    </row>
    <row r="1056" customHeight="1" outlineLevel="2" spans="1:11">
      <c r="A1056" s="62" t="s">
        <v>3038</v>
      </c>
      <c r="B1056" s="685" t="s">
        <v>5264</v>
      </c>
      <c r="C1056" s="65" t="s">
        <v>5086</v>
      </c>
      <c r="D1056" s="52" t="s">
        <v>5087</v>
      </c>
      <c r="E1056" s="74" t="s">
        <v>345</v>
      </c>
      <c r="F1056" s="64">
        <v>1</v>
      </c>
      <c r="G1056" s="64">
        <v>3200</v>
      </c>
      <c r="H1056" s="689">
        <f t="shared" si="30"/>
        <v>3200</v>
      </c>
      <c r="I1056" s="52"/>
      <c r="J1056" s="52" t="s">
        <v>2557</v>
      </c>
      <c r="K1056" s="187"/>
    </row>
    <row r="1057" customHeight="1" outlineLevel="2" spans="1:11">
      <c r="A1057" s="62" t="s">
        <v>3038</v>
      </c>
      <c r="B1057" s="685" t="s">
        <v>5264</v>
      </c>
      <c r="C1057" s="52" t="s">
        <v>5088</v>
      </c>
      <c r="D1057" s="65" t="s">
        <v>5089</v>
      </c>
      <c r="E1057" s="74" t="s">
        <v>345</v>
      </c>
      <c r="F1057" s="64">
        <v>1</v>
      </c>
      <c r="G1057" s="64">
        <v>11200</v>
      </c>
      <c r="H1057" s="689">
        <f t="shared" si="30"/>
        <v>11200</v>
      </c>
      <c r="I1057" s="52"/>
      <c r="J1057" s="52" t="s">
        <v>2557</v>
      </c>
      <c r="K1057" s="187"/>
    </row>
    <row r="1058" customHeight="1" outlineLevel="2" spans="1:11">
      <c r="A1058" s="62" t="s">
        <v>3038</v>
      </c>
      <c r="B1058" s="685" t="s">
        <v>5264</v>
      </c>
      <c r="C1058" s="553" t="s">
        <v>5090</v>
      </c>
      <c r="D1058" s="712" t="s">
        <v>5091</v>
      </c>
      <c r="E1058" s="74" t="s">
        <v>345</v>
      </c>
      <c r="F1058" s="64">
        <v>1</v>
      </c>
      <c r="G1058" s="64">
        <v>2600</v>
      </c>
      <c r="H1058" s="689">
        <f t="shared" si="30"/>
        <v>2600</v>
      </c>
      <c r="I1058" s="52"/>
      <c r="J1058" s="52" t="s">
        <v>2557</v>
      </c>
      <c r="K1058" s="187"/>
    </row>
    <row r="1059" customHeight="1" outlineLevel="2" spans="1:11">
      <c r="A1059" s="62" t="s">
        <v>3038</v>
      </c>
      <c r="B1059" s="685" t="s">
        <v>5264</v>
      </c>
      <c r="C1059" s="208" t="s">
        <v>5092</v>
      </c>
      <c r="D1059" s="173" t="s">
        <v>5093</v>
      </c>
      <c r="E1059" s="74" t="s">
        <v>345</v>
      </c>
      <c r="F1059" s="64">
        <v>1</v>
      </c>
      <c r="G1059" s="64">
        <v>2360</v>
      </c>
      <c r="H1059" s="689">
        <f t="shared" si="30"/>
        <v>2360</v>
      </c>
      <c r="I1059" s="52"/>
      <c r="J1059" s="52" t="s">
        <v>2557</v>
      </c>
      <c r="K1059" s="187"/>
    </row>
    <row r="1060" customHeight="1" outlineLevel="2" spans="1:11">
      <c r="A1060" s="62" t="s">
        <v>3038</v>
      </c>
      <c r="B1060" s="685" t="s">
        <v>5264</v>
      </c>
      <c r="C1060" s="555" t="s">
        <v>5094</v>
      </c>
      <c r="D1060" s="52" t="s">
        <v>5095</v>
      </c>
      <c r="E1060" s="74" t="s">
        <v>345</v>
      </c>
      <c r="F1060" s="64">
        <v>4</v>
      </c>
      <c r="G1060" s="64">
        <v>360</v>
      </c>
      <c r="H1060" s="689">
        <f t="shared" si="30"/>
        <v>1440</v>
      </c>
      <c r="I1060" s="52"/>
      <c r="J1060" s="52" t="s">
        <v>2557</v>
      </c>
      <c r="K1060" s="187"/>
    </row>
    <row r="1061" customHeight="1" outlineLevel="2" spans="1:11">
      <c r="A1061" s="62" t="s">
        <v>3038</v>
      </c>
      <c r="B1061" s="685" t="s">
        <v>5264</v>
      </c>
      <c r="C1061" s="733" t="s">
        <v>5096</v>
      </c>
      <c r="D1061" s="52" t="s">
        <v>5097</v>
      </c>
      <c r="E1061" s="65" t="s">
        <v>229</v>
      </c>
      <c r="F1061" s="64">
        <v>1</v>
      </c>
      <c r="G1061" s="64">
        <v>520</v>
      </c>
      <c r="H1061" s="689">
        <f t="shared" si="30"/>
        <v>520</v>
      </c>
      <c r="I1061" s="52"/>
      <c r="J1061" s="52" t="s">
        <v>2557</v>
      </c>
      <c r="K1061" s="187"/>
    </row>
    <row r="1062" customHeight="1" outlineLevel="2" spans="1:11">
      <c r="A1062" s="62" t="s">
        <v>3038</v>
      </c>
      <c r="B1062" s="685" t="s">
        <v>5264</v>
      </c>
      <c r="C1062" s="733" t="s">
        <v>5098</v>
      </c>
      <c r="D1062" s="52" t="s">
        <v>5099</v>
      </c>
      <c r="E1062" s="65" t="s">
        <v>229</v>
      </c>
      <c r="F1062" s="64">
        <v>3</v>
      </c>
      <c r="G1062" s="64">
        <v>490</v>
      </c>
      <c r="H1062" s="689">
        <f t="shared" si="30"/>
        <v>1470</v>
      </c>
      <c r="I1062" s="52"/>
      <c r="J1062" s="52" t="s">
        <v>2557</v>
      </c>
      <c r="K1062" s="187"/>
    </row>
    <row r="1063" customHeight="1" outlineLevel="2" spans="1:11">
      <c r="A1063" s="62" t="s">
        <v>3038</v>
      </c>
      <c r="B1063" s="685" t="s">
        <v>5264</v>
      </c>
      <c r="C1063" s="734" t="s">
        <v>5100</v>
      </c>
      <c r="D1063" s="52" t="s">
        <v>5101</v>
      </c>
      <c r="E1063" s="74" t="s">
        <v>229</v>
      </c>
      <c r="F1063" s="64">
        <v>3</v>
      </c>
      <c r="G1063" s="64">
        <v>460</v>
      </c>
      <c r="H1063" s="689">
        <f t="shared" si="30"/>
        <v>1380</v>
      </c>
      <c r="I1063" s="52"/>
      <c r="J1063" s="52" t="s">
        <v>2557</v>
      </c>
      <c r="K1063" s="187"/>
    </row>
    <row r="1064" customHeight="1" outlineLevel="2" spans="1:11">
      <c r="A1064" s="62" t="s">
        <v>3038</v>
      </c>
      <c r="B1064" s="685" t="s">
        <v>5264</v>
      </c>
      <c r="C1064" s="733" t="s">
        <v>5102</v>
      </c>
      <c r="D1064" s="52" t="s">
        <v>5103</v>
      </c>
      <c r="E1064" s="65" t="s">
        <v>229</v>
      </c>
      <c r="F1064" s="64">
        <v>1</v>
      </c>
      <c r="G1064" s="64">
        <v>750</v>
      </c>
      <c r="H1064" s="689">
        <f t="shared" si="30"/>
        <v>750</v>
      </c>
      <c r="I1064" s="52"/>
      <c r="J1064" s="52" t="s">
        <v>2557</v>
      </c>
      <c r="K1064" s="187"/>
    </row>
    <row r="1065" customHeight="1" outlineLevel="2" spans="1:11">
      <c r="A1065" s="62" t="s">
        <v>3038</v>
      </c>
      <c r="B1065" s="685" t="s">
        <v>5264</v>
      </c>
      <c r="C1065" s="65" t="s">
        <v>5104</v>
      </c>
      <c r="D1065" s="65" t="s">
        <v>5105</v>
      </c>
      <c r="E1065" s="65" t="s">
        <v>345</v>
      </c>
      <c r="F1065" s="172">
        <v>3</v>
      </c>
      <c r="G1065" s="64">
        <v>960</v>
      </c>
      <c r="H1065" s="689">
        <f t="shared" si="30"/>
        <v>2880</v>
      </c>
      <c r="I1065" s="52"/>
      <c r="J1065" s="52" t="s">
        <v>2557</v>
      </c>
      <c r="K1065" s="187"/>
    </row>
    <row r="1066" customHeight="1" outlineLevel="2" spans="1:11">
      <c r="A1066" s="62" t="s">
        <v>3038</v>
      </c>
      <c r="B1066" s="685" t="s">
        <v>5264</v>
      </c>
      <c r="C1066" s="65" t="s">
        <v>5104</v>
      </c>
      <c r="D1066" s="65" t="s">
        <v>5106</v>
      </c>
      <c r="E1066" s="65" t="s">
        <v>345</v>
      </c>
      <c r="F1066" s="172">
        <v>1</v>
      </c>
      <c r="G1066" s="64">
        <v>1800</v>
      </c>
      <c r="H1066" s="689">
        <f t="shared" si="30"/>
        <v>1800</v>
      </c>
      <c r="I1066" s="52"/>
      <c r="J1066" s="52" t="s">
        <v>2557</v>
      </c>
      <c r="K1066" s="187"/>
    </row>
    <row r="1067" customHeight="1" outlineLevel="2" spans="1:11">
      <c r="A1067" s="62" t="s">
        <v>3038</v>
      </c>
      <c r="B1067" s="685" t="s">
        <v>5264</v>
      </c>
      <c r="C1067" s="65" t="s">
        <v>5107</v>
      </c>
      <c r="D1067" s="65" t="s">
        <v>5108</v>
      </c>
      <c r="E1067" s="65" t="s">
        <v>345</v>
      </c>
      <c r="F1067" s="172">
        <v>1</v>
      </c>
      <c r="G1067" s="64">
        <v>600</v>
      </c>
      <c r="H1067" s="689">
        <f t="shared" si="30"/>
        <v>600</v>
      </c>
      <c r="I1067" s="52"/>
      <c r="J1067" s="52" t="s">
        <v>2557</v>
      </c>
      <c r="K1067" s="187"/>
    </row>
    <row r="1068" customHeight="1" outlineLevel="2" spans="1:11">
      <c r="A1068" s="62" t="s">
        <v>3038</v>
      </c>
      <c r="B1068" s="685" t="s">
        <v>5264</v>
      </c>
      <c r="C1068" s="65" t="s">
        <v>5109</v>
      </c>
      <c r="D1068" s="52" t="s">
        <v>5110</v>
      </c>
      <c r="E1068" s="65" t="s">
        <v>345</v>
      </c>
      <c r="F1068" s="172">
        <v>2</v>
      </c>
      <c r="G1068" s="64">
        <v>600</v>
      </c>
      <c r="H1068" s="689">
        <f t="shared" si="30"/>
        <v>1200</v>
      </c>
      <c r="I1068" s="52"/>
      <c r="J1068" s="52" t="s">
        <v>2557</v>
      </c>
      <c r="K1068" s="187"/>
    </row>
    <row r="1069" customHeight="1" outlineLevel="2" spans="1:11">
      <c r="A1069" s="62" t="s">
        <v>3038</v>
      </c>
      <c r="B1069" s="685" t="s">
        <v>5264</v>
      </c>
      <c r="C1069" s="65" t="s">
        <v>5109</v>
      </c>
      <c r="D1069" s="52" t="s">
        <v>5111</v>
      </c>
      <c r="E1069" s="65" t="s">
        <v>345</v>
      </c>
      <c r="F1069" s="172">
        <v>2</v>
      </c>
      <c r="G1069" s="64">
        <v>220</v>
      </c>
      <c r="H1069" s="689">
        <f t="shared" si="30"/>
        <v>440</v>
      </c>
      <c r="I1069" s="52"/>
      <c r="J1069" s="52" t="s">
        <v>2557</v>
      </c>
      <c r="K1069" s="187"/>
    </row>
    <row r="1070" customHeight="1" outlineLevel="2" spans="1:11">
      <c r="A1070" s="62" t="s">
        <v>3038</v>
      </c>
      <c r="B1070" s="685" t="s">
        <v>5264</v>
      </c>
      <c r="C1070" s="52" t="s">
        <v>5112</v>
      </c>
      <c r="D1070" s="65" t="s">
        <v>5113</v>
      </c>
      <c r="E1070" s="65" t="s">
        <v>345</v>
      </c>
      <c r="F1070" s="64">
        <v>1</v>
      </c>
      <c r="G1070" s="64">
        <v>2025</v>
      </c>
      <c r="H1070" s="689">
        <f t="shared" si="30"/>
        <v>2025</v>
      </c>
      <c r="I1070" s="52"/>
      <c r="J1070" s="52" t="s">
        <v>2557</v>
      </c>
      <c r="K1070" s="187"/>
    </row>
    <row r="1071" customHeight="1" outlineLevel="2" spans="1:11">
      <c r="A1071" s="62" t="s">
        <v>3038</v>
      </c>
      <c r="B1071" s="685" t="s">
        <v>5264</v>
      </c>
      <c r="C1071" s="52" t="s">
        <v>5114</v>
      </c>
      <c r="D1071" s="52" t="s">
        <v>5115</v>
      </c>
      <c r="E1071" s="65" t="s">
        <v>345</v>
      </c>
      <c r="F1071" s="64">
        <v>1</v>
      </c>
      <c r="G1071" s="64">
        <v>830</v>
      </c>
      <c r="H1071" s="689">
        <f t="shared" si="30"/>
        <v>830</v>
      </c>
      <c r="I1071" s="52"/>
      <c r="J1071" s="52" t="s">
        <v>2557</v>
      </c>
      <c r="K1071" s="187"/>
    </row>
    <row r="1072" customHeight="1" outlineLevel="2" spans="1:11">
      <c r="A1072" s="62" t="s">
        <v>3038</v>
      </c>
      <c r="B1072" s="685" t="s">
        <v>5265</v>
      </c>
      <c r="C1072" s="691" t="s">
        <v>5036</v>
      </c>
      <c r="D1072" s="726"/>
      <c r="E1072" s="726"/>
      <c r="F1072" s="715"/>
      <c r="G1072" s="715"/>
      <c r="H1072" s="689"/>
      <c r="I1072" s="726"/>
      <c r="J1072" s="52" t="s">
        <v>2558</v>
      </c>
      <c r="K1072" s="187"/>
    </row>
    <row r="1073" customHeight="1" outlineLevel="2" spans="1:11">
      <c r="A1073" s="62" t="s">
        <v>3038</v>
      </c>
      <c r="B1073" s="685" t="s">
        <v>5265</v>
      </c>
      <c r="C1073" s="722" t="s">
        <v>5259</v>
      </c>
      <c r="D1073" s="65" t="s">
        <v>5260</v>
      </c>
      <c r="E1073" s="732" t="s">
        <v>345</v>
      </c>
      <c r="F1073" s="724">
        <v>1</v>
      </c>
      <c r="G1073" s="64">
        <v>328000</v>
      </c>
      <c r="H1073" s="689">
        <f xml:space="preserve">F1073*G1073</f>
        <v>328000</v>
      </c>
      <c r="I1073" s="52"/>
      <c r="J1073" s="52" t="s">
        <v>2558</v>
      </c>
      <c r="K1073" s="187"/>
    </row>
    <row r="1074" customHeight="1" outlineLevel="2" spans="1:11">
      <c r="A1074" s="62" t="s">
        <v>3038</v>
      </c>
      <c r="B1074" s="685" t="s">
        <v>5265</v>
      </c>
      <c r="C1074" s="722" t="s">
        <v>5026</v>
      </c>
      <c r="D1074" s="723" t="s">
        <v>5145</v>
      </c>
      <c r="E1074" s="732" t="s">
        <v>345</v>
      </c>
      <c r="F1074" s="724">
        <v>1</v>
      </c>
      <c r="G1074" s="64">
        <v>1500</v>
      </c>
      <c r="H1074" s="689">
        <f xml:space="preserve">F1074*G1074</f>
        <v>1500</v>
      </c>
      <c r="I1074" s="52"/>
      <c r="J1074" s="52" t="s">
        <v>2558</v>
      </c>
      <c r="K1074" s="187"/>
    </row>
    <row r="1075" s="138" customFormat="1" customHeight="1" outlineLevel="2" spans="1:11">
      <c r="A1075" s="62" t="s">
        <v>3038</v>
      </c>
      <c r="B1075" s="685" t="s">
        <v>5265</v>
      </c>
      <c r="C1075" s="208" t="s">
        <v>5049</v>
      </c>
      <c r="D1075" s="726"/>
      <c r="E1075" s="726"/>
      <c r="F1075" s="715"/>
      <c r="G1075" s="715"/>
      <c r="H1075" s="689"/>
      <c r="I1075" s="726"/>
      <c r="J1075" s="52" t="s">
        <v>2558</v>
      </c>
      <c r="K1075" s="187"/>
    </row>
    <row r="1076" s="138" customFormat="1" customHeight="1" outlineLevel="2" spans="1:11">
      <c r="A1076" s="62" t="s">
        <v>3038</v>
      </c>
      <c r="B1076" s="685" t="s">
        <v>5265</v>
      </c>
      <c r="C1076" s="208" t="s">
        <v>5050</v>
      </c>
      <c r="D1076" s="173" t="s">
        <v>5051</v>
      </c>
      <c r="E1076" s="74" t="s">
        <v>186</v>
      </c>
      <c r="F1076" s="172">
        <v>1</v>
      </c>
      <c r="G1076" s="64">
        <v>8592</v>
      </c>
      <c r="H1076" s="689">
        <f xml:space="preserve">F1076*G1076</f>
        <v>8592</v>
      </c>
      <c r="I1076" s="52"/>
      <c r="J1076" s="52" t="s">
        <v>2558</v>
      </c>
      <c r="K1076" s="187"/>
    </row>
    <row r="1077" s="138" customFormat="1" customHeight="1" outlineLevel="2" spans="1:11">
      <c r="A1077" s="62" t="s">
        <v>3038</v>
      </c>
      <c r="B1077" s="685" t="s">
        <v>5265</v>
      </c>
      <c r="C1077" s="208" t="s">
        <v>5052</v>
      </c>
      <c r="D1077" s="173" t="s">
        <v>5053</v>
      </c>
      <c r="E1077" s="74" t="s">
        <v>345</v>
      </c>
      <c r="F1077" s="172">
        <v>1</v>
      </c>
      <c r="G1077" s="64">
        <v>8560</v>
      </c>
      <c r="H1077" s="689">
        <f xml:space="preserve">F1077*G1077</f>
        <v>8560</v>
      </c>
      <c r="I1077" s="52"/>
      <c r="J1077" s="52" t="s">
        <v>2558</v>
      </c>
      <c r="K1077" s="187"/>
    </row>
    <row r="1078" s="138" customFormat="1" customHeight="1" outlineLevel="2" spans="1:11">
      <c r="A1078" s="62" t="s">
        <v>3038</v>
      </c>
      <c r="B1078" s="685" t="s">
        <v>5265</v>
      </c>
      <c r="C1078" s="208" t="s">
        <v>5054</v>
      </c>
      <c r="D1078" s="173" t="s">
        <v>5055</v>
      </c>
      <c r="E1078" s="74" t="s">
        <v>5056</v>
      </c>
      <c r="F1078" s="172">
        <v>1</v>
      </c>
      <c r="G1078" s="64">
        <v>8560</v>
      </c>
      <c r="H1078" s="689">
        <f xml:space="preserve">F1078*G1078</f>
        <v>8560</v>
      </c>
      <c r="I1078" s="52"/>
      <c r="J1078" s="52" t="s">
        <v>2558</v>
      </c>
      <c r="K1078" s="187"/>
    </row>
    <row r="1079" s="138" customFormat="1" customHeight="1" outlineLevel="2" spans="1:11">
      <c r="A1079" s="62" t="s">
        <v>3038</v>
      </c>
      <c r="B1079" s="685" t="s">
        <v>5265</v>
      </c>
      <c r="C1079" s="208" t="s">
        <v>5057</v>
      </c>
      <c r="D1079" s="173" t="s">
        <v>5058</v>
      </c>
      <c r="E1079" s="74" t="s">
        <v>5059</v>
      </c>
      <c r="F1079" s="172">
        <v>2</v>
      </c>
      <c r="G1079" s="64">
        <v>2600</v>
      </c>
      <c r="H1079" s="689">
        <f xml:space="preserve">F1079*G1079</f>
        <v>5200</v>
      </c>
      <c r="I1079" s="52"/>
      <c r="J1079" s="52" t="s">
        <v>2558</v>
      </c>
      <c r="K1079" s="187"/>
    </row>
    <row r="1080" s="138" customFormat="1" customHeight="1" outlineLevel="2" spans="1:11">
      <c r="A1080" s="62" t="s">
        <v>3038</v>
      </c>
      <c r="B1080" s="685" t="s">
        <v>5265</v>
      </c>
      <c r="C1080" s="208" t="s">
        <v>5060</v>
      </c>
      <c r="D1080" s="173" t="s">
        <v>5061</v>
      </c>
      <c r="E1080" s="74" t="s">
        <v>5062</v>
      </c>
      <c r="F1080" s="172">
        <v>1</v>
      </c>
      <c r="G1080" s="64">
        <v>5600</v>
      </c>
      <c r="H1080" s="689">
        <f xml:space="preserve">F1080*G1080</f>
        <v>5600</v>
      </c>
      <c r="I1080" s="52"/>
      <c r="J1080" s="52" t="s">
        <v>2558</v>
      </c>
      <c r="K1080" s="187"/>
    </row>
    <row r="1081" s="138" customFormat="1" customHeight="1" outlineLevel="2" spans="1:11">
      <c r="A1081" s="62" t="s">
        <v>3038</v>
      </c>
      <c r="B1081" s="685" t="s">
        <v>5265</v>
      </c>
      <c r="C1081" s="691" t="s">
        <v>5063</v>
      </c>
      <c r="D1081" s="726"/>
      <c r="E1081" s="726"/>
      <c r="F1081" s="715"/>
      <c r="G1081" s="715"/>
      <c r="H1081" s="689"/>
      <c r="I1081" s="726"/>
      <c r="J1081" s="52" t="s">
        <v>2558</v>
      </c>
      <c r="K1081" s="187"/>
    </row>
    <row r="1082" s="138" customFormat="1" customHeight="1" outlineLevel="2" spans="1:11">
      <c r="A1082" s="62" t="s">
        <v>3038</v>
      </c>
      <c r="B1082" s="685" t="s">
        <v>5265</v>
      </c>
      <c r="C1082" s="78" t="s">
        <v>5064</v>
      </c>
      <c r="D1082" s="700" t="s">
        <v>5065</v>
      </c>
      <c r="E1082" s="210" t="s">
        <v>5062</v>
      </c>
      <c r="F1082" s="172">
        <v>2</v>
      </c>
      <c r="G1082" s="64">
        <v>5476</v>
      </c>
      <c r="H1082" s="689">
        <f xml:space="preserve">F1082*G1082</f>
        <v>10952</v>
      </c>
      <c r="I1082" s="52"/>
      <c r="J1082" s="52" t="s">
        <v>2558</v>
      </c>
      <c r="K1082" s="187"/>
    </row>
    <row r="1083" s="138" customFormat="1" customHeight="1" outlineLevel="2" spans="1:11">
      <c r="A1083" s="62" t="s">
        <v>3038</v>
      </c>
      <c r="B1083" s="685" t="s">
        <v>5265</v>
      </c>
      <c r="C1083" s="78" t="s">
        <v>5066</v>
      </c>
      <c r="D1083" s="78" t="s">
        <v>5067</v>
      </c>
      <c r="E1083" s="210" t="s">
        <v>5062</v>
      </c>
      <c r="F1083" s="172">
        <v>4</v>
      </c>
      <c r="G1083" s="64">
        <v>2600</v>
      </c>
      <c r="H1083" s="689">
        <f xml:space="preserve">F1083*G1083</f>
        <v>10400</v>
      </c>
      <c r="I1083" s="52"/>
      <c r="J1083" s="52" t="s">
        <v>2558</v>
      </c>
      <c r="K1083" s="187"/>
    </row>
    <row r="1084" s="138" customFormat="1" customHeight="1" outlineLevel="2" spans="1:11">
      <c r="A1084" s="62" t="s">
        <v>3038</v>
      </c>
      <c r="B1084" s="685" t="s">
        <v>5265</v>
      </c>
      <c r="C1084" s="75" t="s">
        <v>5068</v>
      </c>
      <c r="D1084" s="700" t="s">
        <v>5069</v>
      </c>
      <c r="E1084" s="210" t="s">
        <v>345</v>
      </c>
      <c r="F1084" s="172">
        <v>1</v>
      </c>
      <c r="G1084" s="64">
        <v>10320</v>
      </c>
      <c r="H1084" s="689">
        <f xml:space="preserve">F1084*G1084</f>
        <v>10320</v>
      </c>
      <c r="I1084" s="52"/>
      <c r="J1084" s="52" t="s">
        <v>2558</v>
      </c>
      <c r="K1084" s="187"/>
    </row>
    <row r="1085" s="138" customFormat="1" customHeight="1" outlineLevel="2" spans="1:11">
      <c r="A1085" s="62" t="s">
        <v>3038</v>
      </c>
      <c r="B1085" s="685" t="s">
        <v>5265</v>
      </c>
      <c r="C1085" s="75" t="s">
        <v>5070</v>
      </c>
      <c r="D1085" s="700" t="s">
        <v>5071</v>
      </c>
      <c r="E1085" s="210" t="s">
        <v>345</v>
      </c>
      <c r="F1085" s="172">
        <v>1</v>
      </c>
      <c r="G1085" s="64">
        <v>9520</v>
      </c>
      <c r="H1085" s="689">
        <f xml:space="preserve">F1085*G1085</f>
        <v>9520</v>
      </c>
      <c r="I1085" s="52"/>
      <c r="J1085" s="52" t="s">
        <v>2558</v>
      </c>
      <c r="K1085" s="187"/>
    </row>
    <row r="1086" s="138" customFormat="1" customHeight="1" outlineLevel="2" spans="1:11">
      <c r="A1086" s="62" t="s">
        <v>3038</v>
      </c>
      <c r="B1086" s="685" t="s">
        <v>5265</v>
      </c>
      <c r="C1086" s="75" t="s">
        <v>5072</v>
      </c>
      <c r="D1086" s="700" t="s">
        <v>5073</v>
      </c>
      <c r="E1086" s="210" t="s">
        <v>345</v>
      </c>
      <c r="F1086" s="172">
        <v>1</v>
      </c>
      <c r="G1086" s="64">
        <v>20000</v>
      </c>
      <c r="H1086" s="689">
        <f xml:space="preserve">F1086*G1086</f>
        <v>20000</v>
      </c>
      <c r="I1086" s="52"/>
      <c r="J1086" s="52" t="s">
        <v>2558</v>
      </c>
      <c r="K1086" s="187"/>
    </row>
    <row r="1087" s="138" customFormat="1" customHeight="1" outlineLevel="2" spans="1:11">
      <c r="A1087" s="62" t="s">
        <v>3038</v>
      </c>
      <c r="B1087" s="685" t="s">
        <v>5265</v>
      </c>
      <c r="C1087" s="691" t="s">
        <v>5074</v>
      </c>
      <c r="D1087" s="726"/>
      <c r="E1087" s="726"/>
      <c r="F1087" s="715"/>
      <c r="G1087" s="715"/>
      <c r="H1087" s="689"/>
      <c r="I1087" s="726"/>
      <c r="J1087" s="52" t="s">
        <v>2558</v>
      </c>
      <c r="K1087" s="187"/>
    </row>
    <row r="1088" s="138" customFormat="1" customHeight="1" outlineLevel="2" spans="1:11">
      <c r="A1088" s="62" t="s">
        <v>3038</v>
      </c>
      <c r="B1088" s="685" t="s">
        <v>5265</v>
      </c>
      <c r="C1088" s="705" t="s">
        <v>5075</v>
      </c>
      <c r="D1088" s="78" t="s">
        <v>5076</v>
      </c>
      <c r="E1088" s="210" t="s">
        <v>345</v>
      </c>
      <c r="F1088" s="172">
        <v>1</v>
      </c>
      <c r="G1088" s="64">
        <v>20000</v>
      </c>
      <c r="H1088" s="689">
        <f xml:space="preserve">F1088*G1088</f>
        <v>20000</v>
      </c>
      <c r="I1088" s="52"/>
      <c r="J1088" s="52" t="s">
        <v>2558</v>
      </c>
      <c r="K1088" s="187"/>
    </row>
    <row r="1089" s="138" customFormat="1" customHeight="1" outlineLevel="2" spans="1:11">
      <c r="A1089" s="62" t="s">
        <v>3038</v>
      </c>
      <c r="B1089" s="685" t="s">
        <v>5265</v>
      </c>
      <c r="C1089" s="705" t="s">
        <v>5077</v>
      </c>
      <c r="D1089" s="78" t="s">
        <v>5078</v>
      </c>
      <c r="E1089" s="210" t="s">
        <v>186</v>
      </c>
      <c r="F1089" s="172">
        <v>1</v>
      </c>
      <c r="G1089" s="64">
        <v>28000</v>
      </c>
      <c r="H1089" s="689">
        <f xml:space="preserve">F1089*G1089</f>
        <v>28000</v>
      </c>
      <c r="I1089" s="52"/>
      <c r="J1089" s="52" t="s">
        <v>2558</v>
      </c>
      <c r="K1089" s="187"/>
    </row>
    <row r="1090" s="138" customFormat="1" customHeight="1" outlineLevel="2" spans="1:11">
      <c r="A1090" s="62" t="s">
        <v>3038</v>
      </c>
      <c r="B1090" s="685" t="s">
        <v>5265</v>
      </c>
      <c r="C1090" s="706" t="s">
        <v>5079</v>
      </c>
      <c r="D1090" s="707" t="s">
        <v>5080</v>
      </c>
      <c r="E1090" s="708" t="s">
        <v>345</v>
      </c>
      <c r="F1090" s="709">
        <v>2</v>
      </c>
      <c r="G1090" s="64">
        <v>15000</v>
      </c>
      <c r="H1090" s="689">
        <f xml:space="preserve">F1090*G1090</f>
        <v>30000</v>
      </c>
      <c r="I1090" s="52"/>
      <c r="J1090" s="52" t="s">
        <v>2558</v>
      </c>
      <c r="K1090" s="187"/>
    </row>
    <row r="1091" s="138" customFormat="1" customHeight="1" outlineLevel="2" spans="1:11">
      <c r="A1091" s="62" t="s">
        <v>3038</v>
      </c>
      <c r="B1091" s="685" t="s">
        <v>5265</v>
      </c>
      <c r="C1091" s="691" t="s">
        <v>5081</v>
      </c>
      <c r="D1091" s="726"/>
      <c r="E1091" s="726"/>
      <c r="F1091" s="715"/>
      <c r="G1091" s="715"/>
      <c r="H1091" s="689"/>
      <c r="I1091" s="726"/>
      <c r="J1091" s="52" t="s">
        <v>2558</v>
      </c>
      <c r="K1091" s="187"/>
    </row>
    <row r="1092" s="138" customFormat="1" customHeight="1" outlineLevel="2" spans="1:11">
      <c r="A1092" s="62" t="s">
        <v>3038</v>
      </c>
      <c r="B1092" s="685" t="s">
        <v>5265</v>
      </c>
      <c r="C1092" s="52" t="s">
        <v>5082</v>
      </c>
      <c r="D1092" s="52" t="s">
        <v>5083</v>
      </c>
      <c r="E1092" s="74" t="s">
        <v>345</v>
      </c>
      <c r="F1092" s="64">
        <v>1</v>
      </c>
      <c r="G1092" s="64">
        <v>26000</v>
      </c>
      <c r="H1092" s="689">
        <f t="shared" ref="H1092:H1109" si="31" xml:space="preserve">F1092*G1092</f>
        <v>26000</v>
      </c>
      <c r="I1092" s="52"/>
      <c r="J1092" s="52" t="s">
        <v>2558</v>
      </c>
      <c r="K1092" s="187"/>
    </row>
    <row r="1093" s="138" customFormat="1" customHeight="1" outlineLevel="2" spans="1:11">
      <c r="A1093" s="62" t="s">
        <v>3038</v>
      </c>
      <c r="B1093" s="685" t="s">
        <v>5265</v>
      </c>
      <c r="C1093" s="65" t="s">
        <v>5084</v>
      </c>
      <c r="D1093" s="52" t="s">
        <v>5085</v>
      </c>
      <c r="E1093" s="74" t="s">
        <v>345</v>
      </c>
      <c r="F1093" s="64">
        <v>1</v>
      </c>
      <c r="G1093" s="64">
        <v>5200</v>
      </c>
      <c r="H1093" s="689">
        <f t="shared" si="31"/>
        <v>5200</v>
      </c>
      <c r="I1093" s="52"/>
      <c r="J1093" s="52" t="s">
        <v>2558</v>
      </c>
      <c r="K1093" s="187"/>
    </row>
    <row r="1094" s="138" customFormat="1" customHeight="1" outlineLevel="2" spans="1:11">
      <c r="A1094" s="62" t="s">
        <v>3038</v>
      </c>
      <c r="B1094" s="685" t="s">
        <v>5265</v>
      </c>
      <c r="C1094" s="65" t="s">
        <v>5086</v>
      </c>
      <c r="D1094" s="52" t="s">
        <v>5087</v>
      </c>
      <c r="E1094" s="74" t="s">
        <v>345</v>
      </c>
      <c r="F1094" s="64">
        <v>1</v>
      </c>
      <c r="G1094" s="64">
        <v>3200</v>
      </c>
      <c r="H1094" s="689">
        <f t="shared" si="31"/>
        <v>3200</v>
      </c>
      <c r="I1094" s="52"/>
      <c r="J1094" s="52" t="s">
        <v>2558</v>
      </c>
      <c r="K1094" s="187"/>
    </row>
    <row r="1095" s="138" customFormat="1" customHeight="1" outlineLevel="2" spans="1:11">
      <c r="A1095" s="62" t="s">
        <v>3038</v>
      </c>
      <c r="B1095" s="685" t="s">
        <v>5265</v>
      </c>
      <c r="C1095" s="52" t="s">
        <v>5088</v>
      </c>
      <c r="D1095" s="65" t="s">
        <v>5089</v>
      </c>
      <c r="E1095" s="74" t="s">
        <v>345</v>
      </c>
      <c r="F1095" s="64">
        <v>1</v>
      </c>
      <c r="G1095" s="64">
        <v>11200</v>
      </c>
      <c r="H1095" s="689">
        <f t="shared" si="31"/>
        <v>11200</v>
      </c>
      <c r="I1095" s="52"/>
      <c r="J1095" s="52" t="s">
        <v>2558</v>
      </c>
      <c r="K1095" s="187"/>
    </row>
    <row r="1096" s="138" customFormat="1" customHeight="1" outlineLevel="2" spans="1:11">
      <c r="A1096" s="62" t="s">
        <v>3038</v>
      </c>
      <c r="B1096" s="685" t="s">
        <v>5265</v>
      </c>
      <c r="C1096" s="553" t="s">
        <v>5090</v>
      </c>
      <c r="D1096" s="712" t="s">
        <v>5091</v>
      </c>
      <c r="E1096" s="74" t="s">
        <v>345</v>
      </c>
      <c r="F1096" s="64">
        <v>1</v>
      </c>
      <c r="G1096" s="64">
        <v>2600</v>
      </c>
      <c r="H1096" s="689">
        <f t="shared" si="31"/>
        <v>2600</v>
      </c>
      <c r="I1096" s="52"/>
      <c r="J1096" s="52" t="s">
        <v>2558</v>
      </c>
      <c r="K1096" s="187"/>
    </row>
    <row r="1097" s="138" customFormat="1" customHeight="1" outlineLevel="2" spans="1:11">
      <c r="A1097" s="62" t="s">
        <v>3038</v>
      </c>
      <c r="B1097" s="685" t="s">
        <v>5265</v>
      </c>
      <c r="C1097" s="208" t="s">
        <v>5092</v>
      </c>
      <c r="D1097" s="173" t="s">
        <v>5093</v>
      </c>
      <c r="E1097" s="74" t="s">
        <v>345</v>
      </c>
      <c r="F1097" s="64">
        <v>1</v>
      </c>
      <c r="G1097" s="64">
        <v>2360</v>
      </c>
      <c r="H1097" s="689">
        <f t="shared" si="31"/>
        <v>2360</v>
      </c>
      <c r="I1097" s="52"/>
      <c r="J1097" s="52" t="s">
        <v>2558</v>
      </c>
      <c r="K1097" s="187"/>
    </row>
    <row r="1098" s="138" customFormat="1" customHeight="1" outlineLevel="2" spans="1:11">
      <c r="A1098" s="62" t="s">
        <v>3038</v>
      </c>
      <c r="B1098" s="685" t="s">
        <v>5265</v>
      </c>
      <c r="C1098" s="555" t="s">
        <v>5094</v>
      </c>
      <c r="D1098" s="52" t="s">
        <v>5095</v>
      </c>
      <c r="E1098" s="74" t="s">
        <v>345</v>
      </c>
      <c r="F1098" s="64">
        <v>4</v>
      </c>
      <c r="G1098" s="64">
        <v>360</v>
      </c>
      <c r="H1098" s="689">
        <f t="shared" si="31"/>
        <v>1440</v>
      </c>
      <c r="I1098" s="52"/>
      <c r="J1098" s="52" t="s">
        <v>2558</v>
      </c>
      <c r="K1098" s="187"/>
    </row>
    <row r="1099" s="138" customFormat="1" customHeight="1" outlineLevel="2" spans="1:11">
      <c r="A1099" s="62" t="s">
        <v>3038</v>
      </c>
      <c r="B1099" s="685" t="s">
        <v>5265</v>
      </c>
      <c r="C1099" s="733" t="s">
        <v>5096</v>
      </c>
      <c r="D1099" s="52" t="s">
        <v>5097</v>
      </c>
      <c r="E1099" s="65" t="s">
        <v>229</v>
      </c>
      <c r="F1099" s="64">
        <v>1</v>
      </c>
      <c r="G1099" s="64">
        <v>520</v>
      </c>
      <c r="H1099" s="689">
        <f t="shared" si="31"/>
        <v>520</v>
      </c>
      <c r="I1099" s="52"/>
      <c r="J1099" s="52" t="s">
        <v>2558</v>
      </c>
      <c r="K1099" s="187"/>
    </row>
    <row r="1100" s="138" customFormat="1" customHeight="1" outlineLevel="2" spans="1:11">
      <c r="A1100" s="62" t="s">
        <v>3038</v>
      </c>
      <c r="B1100" s="685" t="s">
        <v>5265</v>
      </c>
      <c r="C1100" s="733" t="s">
        <v>5098</v>
      </c>
      <c r="D1100" s="52" t="s">
        <v>5099</v>
      </c>
      <c r="E1100" s="65" t="s">
        <v>229</v>
      </c>
      <c r="F1100" s="64">
        <v>3</v>
      </c>
      <c r="G1100" s="64">
        <v>490</v>
      </c>
      <c r="H1100" s="689">
        <f t="shared" si="31"/>
        <v>1470</v>
      </c>
      <c r="I1100" s="52"/>
      <c r="J1100" s="52" t="s">
        <v>2558</v>
      </c>
      <c r="K1100" s="187"/>
    </row>
    <row r="1101" s="138" customFormat="1" customHeight="1" outlineLevel="2" spans="1:11">
      <c r="A1101" s="62" t="s">
        <v>3038</v>
      </c>
      <c r="B1101" s="685" t="s">
        <v>5265</v>
      </c>
      <c r="C1101" s="734" t="s">
        <v>5100</v>
      </c>
      <c r="D1101" s="52" t="s">
        <v>5101</v>
      </c>
      <c r="E1101" s="74" t="s">
        <v>229</v>
      </c>
      <c r="F1101" s="64">
        <v>3</v>
      </c>
      <c r="G1101" s="64">
        <v>460</v>
      </c>
      <c r="H1101" s="689">
        <f t="shared" si="31"/>
        <v>1380</v>
      </c>
      <c r="I1101" s="52"/>
      <c r="J1101" s="52" t="s">
        <v>2558</v>
      </c>
      <c r="K1101" s="187"/>
    </row>
    <row r="1102" s="138" customFormat="1" customHeight="1" outlineLevel="2" spans="1:11">
      <c r="A1102" s="62" t="s">
        <v>3038</v>
      </c>
      <c r="B1102" s="685" t="s">
        <v>5265</v>
      </c>
      <c r="C1102" s="733" t="s">
        <v>5102</v>
      </c>
      <c r="D1102" s="52" t="s">
        <v>5103</v>
      </c>
      <c r="E1102" s="65" t="s">
        <v>229</v>
      </c>
      <c r="F1102" s="64">
        <v>1</v>
      </c>
      <c r="G1102" s="64">
        <v>750</v>
      </c>
      <c r="H1102" s="689">
        <f t="shared" si="31"/>
        <v>750</v>
      </c>
      <c r="I1102" s="52"/>
      <c r="J1102" s="52" t="s">
        <v>2558</v>
      </c>
      <c r="K1102" s="187"/>
    </row>
    <row r="1103" s="138" customFormat="1" customHeight="1" outlineLevel="2" spans="1:11">
      <c r="A1103" s="62" t="s">
        <v>3038</v>
      </c>
      <c r="B1103" s="685" t="s">
        <v>5265</v>
      </c>
      <c r="C1103" s="65" t="s">
        <v>5104</v>
      </c>
      <c r="D1103" s="65" t="s">
        <v>5105</v>
      </c>
      <c r="E1103" s="65" t="s">
        <v>345</v>
      </c>
      <c r="F1103" s="172">
        <v>3</v>
      </c>
      <c r="G1103" s="64">
        <v>960</v>
      </c>
      <c r="H1103" s="689">
        <f t="shared" si="31"/>
        <v>2880</v>
      </c>
      <c r="I1103" s="52"/>
      <c r="J1103" s="52" t="s">
        <v>2558</v>
      </c>
      <c r="K1103" s="187"/>
    </row>
    <row r="1104" s="138" customFormat="1" customHeight="1" outlineLevel="2" spans="1:11">
      <c r="A1104" s="62" t="s">
        <v>3038</v>
      </c>
      <c r="B1104" s="685" t="s">
        <v>5265</v>
      </c>
      <c r="C1104" s="65" t="s">
        <v>5104</v>
      </c>
      <c r="D1104" s="65" t="s">
        <v>5106</v>
      </c>
      <c r="E1104" s="65" t="s">
        <v>345</v>
      </c>
      <c r="F1104" s="172">
        <v>1</v>
      </c>
      <c r="G1104" s="64">
        <v>1800</v>
      </c>
      <c r="H1104" s="689">
        <f t="shared" si="31"/>
        <v>1800</v>
      </c>
      <c r="I1104" s="52"/>
      <c r="J1104" s="52" t="s">
        <v>2558</v>
      </c>
      <c r="K1104" s="187"/>
    </row>
    <row r="1105" s="138" customFormat="1" customHeight="1" outlineLevel="2" spans="1:11">
      <c r="A1105" s="62" t="s">
        <v>3038</v>
      </c>
      <c r="B1105" s="685" t="s">
        <v>5265</v>
      </c>
      <c r="C1105" s="65" t="s">
        <v>5107</v>
      </c>
      <c r="D1105" s="65" t="s">
        <v>5108</v>
      </c>
      <c r="E1105" s="65" t="s">
        <v>345</v>
      </c>
      <c r="F1105" s="172">
        <v>1</v>
      </c>
      <c r="G1105" s="64">
        <v>600</v>
      </c>
      <c r="H1105" s="689">
        <f t="shared" si="31"/>
        <v>600</v>
      </c>
      <c r="I1105" s="52"/>
      <c r="J1105" s="52" t="s">
        <v>2558</v>
      </c>
      <c r="K1105" s="187"/>
    </row>
    <row r="1106" s="138" customFormat="1" customHeight="1" outlineLevel="2" spans="1:11">
      <c r="A1106" s="62" t="s">
        <v>3038</v>
      </c>
      <c r="B1106" s="685" t="s">
        <v>5265</v>
      </c>
      <c r="C1106" s="65" t="s">
        <v>5109</v>
      </c>
      <c r="D1106" s="52" t="s">
        <v>5110</v>
      </c>
      <c r="E1106" s="65" t="s">
        <v>345</v>
      </c>
      <c r="F1106" s="172">
        <v>2</v>
      </c>
      <c r="G1106" s="64">
        <v>600</v>
      </c>
      <c r="H1106" s="689">
        <f t="shared" si="31"/>
        <v>1200</v>
      </c>
      <c r="I1106" s="52"/>
      <c r="J1106" s="52" t="s">
        <v>2558</v>
      </c>
      <c r="K1106" s="187"/>
    </row>
    <row r="1107" s="138" customFormat="1" customHeight="1" outlineLevel="2" spans="1:11">
      <c r="A1107" s="62" t="s">
        <v>3038</v>
      </c>
      <c r="B1107" s="685" t="s">
        <v>5265</v>
      </c>
      <c r="C1107" s="65" t="s">
        <v>5109</v>
      </c>
      <c r="D1107" s="52" t="s">
        <v>5111</v>
      </c>
      <c r="E1107" s="65" t="s">
        <v>345</v>
      </c>
      <c r="F1107" s="172">
        <v>2</v>
      </c>
      <c r="G1107" s="64">
        <v>220</v>
      </c>
      <c r="H1107" s="689">
        <f t="shared" si="31"/>
        <v>440</v>
      </c>
      <c r="I1107" s="52"/>
      <c r="J1107" s="52" t="s">
        <v>2558</v>
      </c>
      <c r="K1107" s="187"/>
    </row>
    <row r="1108" s="138" customFormat="1" customHeight="1" outlineLevel="2" spans="1:11">
      <c r="A1108" s="62" t="s">
        <v>3038</v>
      </c>
      <c r="B1108" s="685" t="s">
        <v>5265</v>
      </c>
      <c r="C1108" s="52" t="s">
        <v>5112</v>
      </c>
      <c r="D1108" s="65" t="s">
        <v>5113</v>
      </c>
      <c r="E1108" s="65" t="s">
        <v>345</v>
      </c>
      <c r="F1108" s="64">
        <v>1</v>
      </c>
      <c r="G1108" s="64">
        <v>2025</v>
      </c>
      <c r="H1108" s="689">
        <f t="shared" si="31"/>
        <v>2025</v>
      </c>
      <c r="I1108" s="52"/>
      <c r="J1108" s="52" t="s">
        <v>2558</v>
      </c>
      <c r="K1108" s="187"/>
    </row>
    <row r="1109" s="138" customFormat="1" customHeight="1" outlineLevel="2" spans="1:11">
      <c r="A1109" s="62" t="s">
        <v>3038</v>
      </c>
      <c r="B1109" s="685" t="s">
        <v>5265</v>
      </c>
      <c r="C1109" s="52" t="s">
        <v>5114</v>
      </c>
      <c r="D1109" s="52" t="s">
        <v>5115</v>
      </c>
      <c r="E1109" s="65" t="s">
        <v>345</v>
      </c>
      <c r="F1109" s="64">
        <v>1</v>
      </c>
      <c r="G1109" s="64">
        <v>830</v>
      </c>
      <c r="H1109" s="689">
        <f t="shared" si="31"/>
        <v>830</v>
      </c>
      <c r="I1109" s="52"/>
      <c r="J1109" s="52" t="s">
        <v>2558</v>
      </c>
      <c r="K1109" s="187"/>
    </row>
    <row r="1110" s="138" customFormat="1" customHeight="1" outlineLevel="2" spans="1:11">
      <c r="A1110" s="62" t="s">
        <v>3038</v>
      </c>
      <c r="B1110" s="685" t="s">
        <v>5266</v>
      </c>
      <c r="C1110" s="691" t="s">
        <v>5036</v>
      </c>
      <c r="D1110" s="726"/>
      <c r="E1110" s="726"/>
      <c r="F1110" s="715"/>
      <c r="G1110" s="715"/>
      <c r="H1110" s="689"/>
      <c r="I1110" s="726"/>
      <c r="J1110" s="52" t="s">
        <v>2559</v>
      </c>
      <c r="K1110" s="187"/>
    </row>
    <row r="1111" s="138" customFormat="1" customHeight="1" outlineLevel="2" spans="1:11">
      <c r="A1111" s="62" t="s">
        <v>3038</v>
      </c>
      <c r="B1111" s="685" t="s">
        <v>5266</v>
      </c>
      <c r="C1111" s="722" t="s">
        <v>5259</v>
      </c>
      <c r="D1111" s="65" t="s">
        <v>5260</v>
      </c>
      <c r="E1111" s="732" t="s">
        <v>345</v>
      </c>
      <c r="F1111" s="724">
        <v>1</v>
      </c>
      <c r="G1111" s="64">
        <v>328000</v>
      </c>
      <c r="H1111" s="689">
        <f xml:space="preserve">F1111*G1111</f>
        <v>328000</v>
      </c>
      <c r="I1111" s="52"/>
      <c r="J1111" s="52" t="s">
        <v>2559</v>
      </c>
      <c r="K1111" s="187"/>
    </row>
    <row r="1112" s="138" customFormat="1" customHeight="1" outlineLevel="2" spans="1:11">
      <c r="A1112" s="62" t="s">
        <v>3038</v>
      </c>
      <c r="B1112" s="685" t="s">
        <v>5266</v>
      </c>
      <c r="C1112" s="722" t="s">
        <v>5026</v>
      </c>
      <c r="D1112" s="723" t="s">
        <v>5145</v>
      </c>
      <c r="E1112" s="732" t="s">
        <v>345</v>
      </c>
      <c r="F1112" s="724">
        <v>1</v>
      </c>
      <c r="G1112" s="64">
        <v>1500</v>
      </c>
      <c r="H1112" s="689">
        <f xml:space="preserve">F1112*G1112</f>
        <v>1500</v>
      </c>
      <c r="I1112" s="52"/>
      <c r="J1112" s="52" t="s">
        <v>2559</v>
      </c>
      <c r="K1112" s="187"/>
    </row>
    <row r="1113" s="138" customFormat="1" customHeight="1" outlineLevel="2" spans="1:11">
      <c r="A1113" s="62" t="s">
        <v>3038</v>
      </c>
      <c r="B1113" s="685" t="s">
        <v>5266</v>
      </c>
      <c r="C1113" s="208" t="s">
        <v>5049</v>
      </c>
      <c r="D1113" s="726"/>
      <c r="E1113" s="726"/>
      <c r="F1113" s="715"/>
      <c r="G1113" s="715"/>
      <c r="H1113" s="689"/>
      <c r="I1113" s="726"/>
      <c r="J1113" s="52" t="s">
        <v>2559</v>
      </c>
      <c r="K1113" s="187"/>
    </row>
    <row r="1114" s="138" customFormat="1" customHeight="1" outlineLevel="2" spans="1:11">
      <c r="A1114" s="62" t="s">
        <v>3038</v>
      </c>
      <c r="B1114" s="685" t="s">
        <v>5266</v>
      </c>
      <c r="C1114" s="208" t="s">
        <v>5050</v>
      </c>
      <c r="D1114" s="173" t="s">
        <v>5051</v>
      </c>
      <c r="E1114" s="74" t="s">
        <v>186</v>
      </c>
      <c r="F1114" s="172">
        <v>1</v>
      </c>
      <c r="G1114" s="64">
        <v>8592</v>
      </c>
      <c r="H1114" s="689">
        <f xml:space="preserve">F1114*G1114</f>
        <v>8592</v>
      </c>
      <c r="I1114" s="52"/>
      <c r="J1114" s="52" t="s">
        <v>2559</v>
      </c>
      <c r="K1114" s="187"/>
    </row>
    <row r="1115" s="138" customFormat="1" customHeight="1" outlineLevel="2" spans="1:11">
      <c r="A1115" s="62" t="s">
        <v>3038</v>
      </c>
      <c r="B1115" s="685" t="s">
        <v>5266</v>
      </c>
      <c r="C1115" s="208" t="s">
        <v>5052</v>
      </c>
      <c r="D1115" s="173" t="s">
        <v>5053</v>
      </c>
      <c r="E1115" s="74" t="s">
        <v>345</v>
      </c>
      <c r="F1115" s="172">
        <v>1</v>
      </c>
      <c r="G1115" s="64">
        <v>8560</v>
      </c>
      <c r="H1115" s="689">
        <f xml:space="preserve">F1115*G1115</f>
        <v>8560</v>
      </c>
      <c r="I1115" s="52"/>
      <c r="J1115" s="52" t="s">
        <v>2559</v>
      </c>
      <c r="K1115" s="187"/>
    </row>
    <row r="1116" s="138" customFormat="1" customHeight="1" outlineLevel="2" spans="1:11">
      <c r="A1116" s="62" t="s">
        <v>3038</v>
      </c>
      <c r="B1116" s="685" t="s">
        <v>5266</v>
      </c>
      <c r="C1116" s="208" t="s">
        <v>5054</v>
      </c>
      <c r="D1116" s="173" t="s">
        <v>5055</v>
      </c>
      <c r="E1116" s="74" t="s">
        <v>5056</v>
      </c>
      <c r="F1116" s="172">
        <v>1</v>
      </c>
      <c r="G1116" s="64">
        <v>8560</v>
      </c>
      <c r="H1116" s="689">
        <f xml:space="preserve">F1116*G1116</f>
        <v>8560</v>
      </c>
      <c r="I1116" s="52"/>
      <c r="J1116" s="52" t="s">
        <v>2559</v>
      </c>
      <c r="K1116" s="187"/>
    </row>
    <row r="1117" s="138" customFormat="1" customHeight="1" outlineLevel="2" spans="1:11">
      <c r="A1117" s="62" t="s">
        <v>3038</v>
      </c>
      <c r="B1117" s="685" t="s">
        <v>5266</v>
      </c>
      <c r="C1117" s="208" t="s">
        <v>5057</v>
      </c>
      <c r="D1117" s="173" t="s">
        <v>5058</v>
      </c>
      <c r="E1117" s="74" t="s">
        <v>5059</v>
      </c>
      <c r="F1117" s="172">
        <v>2</v>
      </c>
      <c r="G1117" s="64">
        <v>2600</v>
      </c>
      <c r="H1117" s="689">
        <f xml:space="preserve">F1117*G1117</f>
        <v>5200</v>
      </c>
      <c r="I1117" s="52"/>
      <c r="J1117" s="52" t="s">
        <v>2559</v>
      </c>
      <c r="K1117" s="187"/>
    </row>
    <row r="1118" s="138" customFormat="1" customHeight="1" outlineLevel="2" spans="1:11">
      <c r="A1118" s="62" t="s">
        <v>3038</v>
      </c>
      <c r="B1118" s="685" t="s">
        <v>5266</v>
      </c>
      <c r="C1118" s="208" t="s">
        <v>5060</v>
      </c>
      <c r="D1118" s="173" t="s">
        <v>5061</v>
      </c>
      <c r="E1118" s="74" t="s">
        <v>5062</v>
      </c>
      <c r="F1118" s="172">
        <v>1</v>
      </c>
      <c r="G1118" s="64">
        <v>5600</v>
      </c>
      <c r="H1118" s="689">
        <f xml:space="preserve">F1118*G1118</f>
        <v>5600</v>
      </c>
      <c r="I1118" s="52"/>
      <c r="J1118" s="52" t="s">
        <v>2559</v>
      </c>
      <c r="K1118" s="187"/>
    </row>
    <row r="1119" s="138" customFormat="1" customHeight="1" outlineLevel="2" spans="1:11">
      <c r="A1119" s="62" t="s">
        <v>3038</v>
      </c>
      <c r="B1119" s="685" t="s">
        <v>5266</v>
      </c>
      <c r="C1119" s="691" t="s">
        <v>5063</v>
      </c>
      <c r="D1119" s="726"/>
      <c r="E1119" s="726"/>
      <c r="F1119" s="715"/>
      <c r="G1119" s="715"/>
      <c r="H1119" s="689"/>
      <c r="I1119" s="726"/>
      <c r="J1119" s="52" t="s">
        <v>2559</v>
      </c>
      <c r="K1119" s="187"/>
    </row>
    <row r="1120" s="138" customFormat="1" customHeight="1" outlineLevel="2" spans="1:11">
      <c r="A1120" s="62" t="s">
        <v>3038</v>
      </c>
      <c r="B1120" s="685" t="s">
        <v>5266</v>
      </c>
      <c r="C1120" s="78" t="s">
        <v>5064</v>
      </c>
      <c r="D1120" s="700" t="s">
        <v>5065</v>
      </c>
      <c r="E1120" s="210" t="s">
        <v>5062</v>
      </c>
      <c r="F1120" s="172">
        <v>2</v>
      </c>
      <c r="G1120" s="64">
        <v>5476</v>
      </c>
      <c r="H1120" s="689">
        <f xml:space="preserve">F1120*G1120</f>
        <v>10952</v>
      </c>
      <c r="I1120" s="52"/>
      <c r="J1120" s="52" t="s">
        <v>2559</v>
      </c>
      <c r="K1120" s="187"/>
    </row>
    <row r="1121" s="138" customFormat="1" customHeight="1" outlineLevel="2" spans="1:11">
      <c r="A1121" s="62" t="s">
        <v>3038</v>
      </c>
      <c r="B1121" s="685" t="s">
        <v>5266</v>
      </c>
      <c r="C1121" s="78" t="s">
        <v>5066</v>
      </c>
      <c r="D1121" s="78" t="s">
        <v>5067</v>
      </c>
      <c r="E1121" s="210" t="s">
        <v>5062</v>
      </c>
      <c r="F1121" s="172">
        <v>4</v>
      </c>
      <c r="G1121" s="64">
        <v>2600</v>
      </c>
      <c r="H1121" s="689">
        <f xml:space="preserve">F1121*G1121</f>
        <v>10400</v>
      </c>
      <c r="I1121" s="52"/>
      <c r="J1121" s="52" t="s">
        <v>2559</v>
      </c>
      <c r="K1121" s="187"/>
    </row>
    <row r="1122" s="138" customFormat="1" customHeight="1" outlineLevel="2" spans="1:11">
      <c r="A1122" s="62" t="s">
        <v>3038</v>
      </c>
      <c r="B1122" s="685" t="s">
        <v>5266</v>
      </c>
      <c r="C1122" s="75" t="s">
        <v>5068</v>
      </c>
      <c r="D1122" s="700" t="s">
        <v>5069</v>
      </c>
      <c r="E1122" s="210" t="s">
        <v>345</v>
      </c>
      <c r="F1122" s="172">
        <v>1</v>
      </c>
      <c r="G1122" s="64">
        <v>10320</v>
      </c>
      <c r="H1122" s="689">
        <f xml:space="preserve">F1122*G1122</f>
        <v>10320</v>
      </c>
      <c r="I1122" s="52"/>
      <c r="J1122" s="52" t="s">
        <v>2559</v>
      </c>
      <c r="K1122" s="187"/>
    </row>
    <row r="1123" s="138" customFormat="1" customHeight="1" outlineLevel="2" spans="1:11">
      <c r="A1123" s="62" t="s">
        <v>3038</v>
      </c>
      <c r="B1123" s="685" t="s">
        <v>5266</v>
      </c>
      <c r="C1123" s="75" t="s">
        <v>5070</v>
      </c>
      <c r="D1123" s="700" t="s">
        <v>5071</v>
      </c>
      <c r="E1123" s="210" t="s">
        <v>345</v>
      </c>
      <c r="F1123" s="172">
        <v>1</v>
      </c>
      <c r="G1123" s="64">
        <v>9520</v>
      </c>
      <c r="H1123" s="689">
        <f xml:space="preserve">F1123*G1123</f>
        <v>9520</v>
      </c>
      <c r="I1123" s="52"/>
      <c r="J1123" s="52" t="s">
        <v>2559</v>
      </c>
      <c r="K1123" s="187"/>
    </row>
    <row r="1124" s="138" customFormat="1" customHeight="1" outlineLevel="2" spans="1:11">
      <c r="A1124" s="62" t="s">
        <v>3038</v>
      </c>
      <c r="B1124" s="685" t="s">
        <v>5266</v>
      </c>
      <c r="C1124" s="75" t="s">
        <v>5072</v>
      </c>
      <c r="D1124" s="700" t="s">
        <v>5073</v>
      </c>
      <c r="E1124" s="210" t="s">
        <v>345</v>
      </c>
      <c r="F1124" s="172">
        <v>1</v>
      </c>
      <c r="G1124" s="64">
        <v>20000</v>
      </c>
      <c r="H1124" s="689">
        <f xml:space="preserve">F1124*G1124</f>
        <v>20000</v>
      </c>
      <c r="I1124" s="52"/>
      <c r="J1124" s="52" t="s">
        <v>2559</v>
      </c>
      <c r="K1124" s="187"/>
    </row>
    <row r="1125" s="138" customFormat="1" customHeight="1" outlineLevel="2" spans="1:11">
      <c r="A1125" s="62" t="s">
        <v>3038</v>
      </c>
      <c r="B1125" s="685" t="s">
        <v>5266</v>
      </c>
      <c r="C1125" s="691" t="s">
        <v>5074</v>
      </c>
      <c r="D1125" s="726"/>
      <c r="E1125" s="726"/>
      <c r="F1125" s="715"/>
      <c r="G1125" s="715"/>
      <c r="H1125" s="689"/>
      <c r="I1125" s="726"/>
      <c r="J1125" s="52" t="s">
        <v>2559</v>
      </c>
      <c r="K1125" s="187"/>
    </row>
    <row r="1126" s="138" customFormat="1" customHeight="1" outlineLevel="2" spans="1:11">
      <c r="A1126" s="62" t="s">
        <v>3038</v>
      </c>
      <c r="B1126" s="685" t="s">
        <v>5266</v>
      </c>
      <c r="C1126" s="705" t="s">
        <v>5075</v>
      </c>
      <c r="D1126" s="78" t="s">
        <v>5076</v>
      </c>
      <c r="E1126" s="210" t="s">
        <v>345</v>
      </c>
      <c r="F1126" s="172">
        <v>1</v>
      </c>
      <c r="G1126" s="64">
        <v>20000</v>
      </c>
      <c r="H1126" s="689">
        <f xml:space="preserve">F1126*G1126</f>
        <v>20000</v>
      </c>
      <c r="I1126" s="52"/>
      <c r="J1126" s="52" t="s">
        <v>2559</v>
      </c>
      <c r="K1126" s="187"/>
    </row>
    <row r="1127" s="138" customFormat="1" customHeight="1" outlineLevel="2" spans="1:11">
      <c r="A1127" s="62" t="s">
        <v>3038</v>
      </c>
      <c r="B1127" s="685" t="s">
        <v>5266</v>
      </c>
      <c r="C1127" s="705" t="s">
        <v>5077</v>
      </c>
      <c r="D1127" s="78" t="s">
        <v>5078</v>
      </c>
      <c r="E1127" s="210" t="s">
        <v>186</v>
      </c>
      <c r="F1127" s="172">
        <v>1</v>
      </c>
      <c r="G1127" s="64">
        <v>28000</v>
      </c>
      <c r="H1127" s="689">
        <f xml:space="preserve">F1127*G1127</f>
        <v>28000</v>
      </c>
      <c r="I1127" s="52"/>
      <c r="J1127" s="52" t="s">
        <v>2559</v>
      </c>
      <c r="K1127" s="187"/>
    </row>
    <row r="1128" s="138" customFormat="1" customHeight="1" outlineLevel="2" spans="1:11">
      <c r="A1128" s="62" t="s">
        <v>3038</v>
      </c>
      <c r="B1128" s="685" t="s">
        <v>5266</v>
      </c>
      <c r="C1128" s="706" t="s">
        <v>5079</v>
      </c>
      <c r="D1128" s="707" t="s">
        <v>5080</v>
      </c>
      <c r="E1128" s="708" t="s">
        <v>345</v>
      </c>
      <c r="F1128" s="709">
        <v>2</v>
      </c>
      <c r="G1128" s="64">
        <v>15000</v>
      </c>
      <c r="H1128" s="689">
        <f xml:space="preserve">F1128*G1128</f>
        <v>30000</v>
      </c>
      <c r="I1128" s="52"/>
      <c r="J1128" s="52" t="s">
        <v>2559</v>
      </c>
      <c r="K1128" s="187"/>
    </row>
    <row r="1129" s="138" customFormat="1" customHeight="1" outlineLevel="2" spans="1:11">
      <c r="A1129" s="62" t="s">
        <v>3038</v>
      </c>
      <c r="B1129" s="685" t="s">
        <v>5266</v>
      </c>
      <c r="C1129" s="691" t="s">
        <v>5081</v>
      </c>
      <c r="D1129" s="726"/>
      <c r="E1129" s="726"/>
      <c r="F1129" s="715"/>
      <c r="G1129" s="715"/>
      <c r="H1129" s="689"/>
      <c r="I1129" s="726"/>
      <c r="J1129" s="52" t="s">
        <v>2559</v>
      </c>
      <c r="K1129" s="187"/>
    </row>
    <row r="1130" s="138" customFormat="1" customHeight="1" outlineLevel="2" spans="1:11">
      <c r="A1130" s="62" t="s">
        <v>3038</v>
      </c>
      <c r="B1130" s="685" t="s">
        <v>5266</v>
      </c>
      <c r="C1130" s="52" t="s">
        <v>5082</v>
      </c>
      <c r="D1130" s="52" t="s">
        <v>5083</v>
      </c>
      <c r="E1130" s="74" t="s">
        <v>345</v>
      </c>
      <c r="F1130" s="64">
        <v>1</v>
      </c>
      <c r="G1130" s="64">
        <v>26000</v>
      </c>
      <c r="H1130" s="689">
        <f t="shared" ref="H1130:H1147" si="32" xml:space="preserve">F1130*G1130</f>
        <v>26000</v>
      </c>
      <c r="I1130" s="52"/>
      <c r="J1130" s="52" t="s">
        <v>2559</v>
      </c>
      <c r="K1130" s="187"/>
    </row>
    <row r="1131" s="138" customFormat="1" customHeight="1" outlineLevel="2" spans="1:11">
      <c r="A1131" s="62" t="s">
        <v>3038</v>
      </c>
      <c r="B1131" s="685" t="s">
        <v>5266</v>
      </c>
      <c r="C1131" s="65" t="s">
        <v>5084</v>
      </c>
      <c r="D1131" s="52" t="s">
        <v>5085</v>
      </c>
      <c r="E1131" s="74" t="s">
        <v>345</v>
      </c>
      <c r="F1131" s="64">
        <v>1</v>
      </c>
      <c r="G1131" s="64">
        <v>5200</v>
      </c>
      <c r="H1131" s="689">
        <f t="shared" si="32"/>
        <v>5200</v>
      </c>
      <c r="I1131" s="52"/>
      <c r="J1131" s="52" t="s">
        <v>2559</v>
      </c>
      <c r="K1131" s="187"/>
    </row>
    <row r="1132" s="138" customFormat="1" customHeight="1" outlineLevel="2" spans="1:11">
      <c r="A1132" s="62" t="s">
        <v>3038</v>
      </c>
      <c r="B1132" s="685" t="s">
        <v>5266</v>
      </c>
      <c r="C1132" s="65" t="s">
        <v>5086</v>
      </c>
      <c r="D1132" s="52" t="s">
        <v>5087</v>
      </c>
      <c r="E1132" s="74" t="s">
        <v>345</v>
      </c>
      <c r="F1132" s="64">
        <v>1</v>
      </c>
      <c r="G1132" s="64">
        <v>3200</v>
      </c>
      <c r="H1132" s="689">
        <f t="shared" si="32"/>
        <v>3200</v>
      </c>
      <c r="I1132" s="52"/>
      <c r="J1132" s="52" t="s">
        <v>2559</v>
      </c>
      <c r="K1132" s="187"/>
    </row>
    <row r="1133" s="138" customFormat="1" customHeight="1" outlineLevel="2" spans="1:11">
      <c r="A1133" s="62" t="s">
        <v>3038</v>
      </c>
      <c r="B1133" s="685" t="s">
        <v>5266</v>
      </c>
      <c r="C1133" s="52" t="s">
        <v>5088</v>
      </c>
      <c r="D1133" s="65" t="s">
        <v>5089</v>
      </c>
      <c r="E1133" s="74" t="s">
        <v>345</v>
      </c>
      <c r="F1133" s="64">
        <v>1</v>
      </c>
      <c r="G1133" s="64">
        <v>11200</v>
      </c>
      <c r="H1133" s="689">
        <f t="shared" si="32"/>
        <v>11200</v>
      </c>
      <c r="I1133" s="52"/>
      <c r="J1133" s="52" t="s">
        <v>2559</v>
      </c>
      <c r="K1133" s="187"/>
    </row>
    <row r="1134" s="138" customFormat="1" customHeight="1" outlineLevel="2" spans="1:11">
      <c r="A1134" s="62" t="s">
        <v>3038</v>
      </c>
      <c r="B1134" s="685" t="s">
        <v>5266</v>
      </c>
      <c r="C1134" s="553" t="s">
        <v>5090</v>
      </c>
      <c r="D1134" s="712" t="s">
        <v>5091</v>
      </c>
      <c r="E1134" s="74" t="s">
        <v>345</v>
      </c>
      <c r="F1134" s="64">
        <v>1</v>
      </c>
      <c r="G1134" s="64">
        <v>2600</v>
      </c>
      <c r="H1134" s="689">
        <f t="shared" si="32"/>
        <v>2600</v>
      </c>
      <c r="I1134" s="52"/>
      <c r="J1134" s="52" t="s">
        <v>2559</v>
      </c>
      <c r="K1134" s="187"/>
    </row>
    <row r="1135" s="138" customFormat="1" customHeight="1" outlineLevel="2" spans="1:11">
      <c r="A1135" s="62" t="s">
        <v>3038</v>
      </c>
      <c r="B1135" s="685" t="s">
        <v>5266</v>
      </c>
      <c r="C1135" s="208" t="s">
        <v>5092</v>
      </c>
      <c r="D1135" s="173" t="s">
        <v>5093</v>
      </c>
      <c r="E1135" s="74" t="s">
        <v>345</v>
      </c>
      <c r="F1135" s="64">
        <v>1</v>
      </c>
      <c r="G1135" s="64">
        <v>2360</v>
      </c>
      <c r="H1135" s="689">
        <f t="shared" si="32"/>
        <v>2360</v>
      </c>
      <c r="I1135" s="52"/>
      <c r="J1135" s="52" t="s">
        <v>2559</v>
      </c>
      <c r="K1135" s="187"/>
    </row>
    <row r="1136" s="138" customFormat="1" customHeight="1" outlineLevel="2" spans="1:11">
      <c r="A1136" s="62" t="s">
        <v>3038</v>
      </c>
      <c r="B1136" s="685" t="s">
        <v>5266</v>
      </c>
      <c r="C1136" s="555" t="s">
        <v>5094</v>
      </c>
      <c r="D1136" s="52" t="s">
        <v>5095</v>
      </c>
      <c r="E1136" s="74" t="s">
        <v>345</v>
      </c>
      <c r="F1136" s="64">
        <v>4</v>
      </c>
      <c r="G1136" s="64">
        <v>360</v>
      </c>
      <c r="H1136" s="689">
        <f t="shared" si="32"/>
        <v>1440</v>
      </c>
      <c r="I1136" s="52"/>
      <c r="J1136" s="52" t="s">
        <v>2559</v>
      </c>
      <c r="K1136" s="187"/>
    </row>
    <row r="1137" s="138" customFormat="1" customHeight="1" outlineLevel="2" spans="1:11">
      <c r="A1137" s="62" t="s">
        <v>3038</v>
      </c>
      <c r="B1137" s="685" t="s">
        <v>5266</v>
      </c>
      <c r="C1137" s="733" t="s">
        <v>5096</v>
      </c>
      <c r="D1137" s="52" t="s">
        <v>5097</v>
      </c>
      <c r="E1137" s="65" t="s">
        <v>229</v>
      </c>
      <c r="F1137" s="64">
        <v>1</v>
      </c>
      <c r="G1137" s="64">
        <v>520</v>
      </c>
      <c r="H1137" s="689">
        <f t="shared" si="32"/>
        <v>520</v>
      </c>
      <c r="I1137" s="52"/>
      <c r="J1137" s="52" t="s">
        <v>2559</v>
      </c>
      <c r="K1137" s="187"/>
    </row>
    <row r="1138" s="138" customFormat="1" customHeight="1" outlineLevel="2" spans="1:11">
      <c r="A1138" s="62" t="s">
        <v>3038</v>
      </c>
      <c r="B1138" s="685" t="s">
        <v>5266</v>
      </c>
      <c r="C1138" s="733" t="s">
        <v>5098</v>
      </c>
      <c r="D1138" s="52" t="s">
        <v>5099</v>
      </c>
      <c r="E1138" s="65" t="s">
        <v>229</v>
      </c>
      <c r="F1138" s="64">
        <v>3</v>
      </c>
      <c r="G1138" s="64">
        <v>490</v>
      </c>
      <c r="H1138" s="689">
        <f t="shared" si="32"/>
        <v>1470</v>
      </c>
      <c r="I1138" s="52"/>
      <c r="J1138" s="52" t="s">
        <v>2559</v>
      </c>
      <c r="K1138" s="187"/>
    </row>
    <row r="1139" s="138" customFormat="1" customHeight="1" outlineLevel="2" spans="1:11">
      <c r="A1139" s="62" t="s">
        <v>3038</v>
      </c>
      <c r="B1139" s="685" t="s">
        <v>5266</v>
      </c>
      <c r="C1139" s="734" t="s">
        <v>5100</v>
      </c>
      <c r="D1139" s="52" t="s">
        <v>5101</v>
      </c>
      <c r="E1139" s="74" t="s">
        <v>229</v>
      </c>
      <c r="F1139" s="64">
        <v>3</v>
      </c>
      <c r="G1139" s="64">
        <v>460</v>
      </c>
      <c r="H1139" s="689">
        <f t="shared" si="32"/>
        <v>1380</v>
      </c>
      <c r="I1139" s="52"/>
      <c r="J1139" s="52" t="s">
        <v>2559</v>
      </c>
      <c r="K1139" s="187"/>
    </row>
    <row r="1140" s="138" customFormat="1" customHeight="1" outlineLevel="2" spans="1:11">
      <c r="A1140" s="62" t="s">
        <v>3038</v>
      </c>
      <c r="B1140" s="685" t="s">
        <v>5266</v>
      </c>
      <c r="C1140" s="733" t="s">
        <v>5102</v>
      </c>
      <c r="D1140" s="52" t="s">
        <v>5103</v>
      </c>
      <c r="E1140" s="65" t="s">
        <v>229</v>
      </c>
      <c r="F1140" s="64">
        <v>1</v>
      </c>
      <c r="G1140" s="64">
        <v>750</v>
      </c>
      <c r="H1140" s="689">
        <f t="shared" si="32"/>
        <v>750</v>
      </c>
      <c r="I1140" s="52"/>
      <c r="J1140" s="52" t="s">
        <v>2559</v>
      </c>
      <c r="K1140" s="187"/>
    </row>
    <row r="1141" s="138" customFormat="1" customHeight="1" outlineLevel="2" spans="1:11">
      <c r="A1141" s="62" t="s">
        <v>3038</v>
      </c>
      <c r="B1141" s="685" t="s">
        <v>5266</v>
      </c>
      <c r="C1141" s="65" t="s">
        <v>5104</v>
      </c>
      <c r="D1141" s="65" t="s">
        <v>5105</v>
      </c>
      <c r="E1141" s="65" t="s">
        <v>345</v>
      </c>
      <c r="F1141" s="172">
        <v>3</v>
      </c>
      <c r="G1141" s="64">
        <v>960</v>
      </c>
      <c r="H1141" s="689">
        <f t="shared" si="32"/>
        <v>2880</v>
      </c>
      <c r="I1141" s="52"/>
      <c r="J1141" s="52" t="s">
        <v>2559</v>
      </c>
      <c r="K1141" s="187"/>
    </row>
    <row r="1142" s="138" customFormat="1" customHeight="1" outlineLevel="2" spans="1:11">
      <c r="A1142" s="62" t="s">
        <v>3038</v>
      </c>
      <c r="B1142" s="685" t="s">
        <v>5266</v>
      </c>
      <c r="C1142" s="65" t="s">
        <v>5104</v>
      </c>
      <c r="D1142" s="65" t="s">
        <v>5106</v>
      </c>
      <c r="E1142" s="65" t="s">
        <v>345</v>
      </c>
      <c r="F1142" s="172">
        <v>1</v>
      </c>
      <c r="G1142" s="64">
        <v>1800</v>
      </c>
      <c r="H1142" s="689">
        <f t="shared" si="32"/>
        <v>1800</v>
      </c>
      <c r="I1142" s="52"/>
      <c r="J1142" s="52" t="s">
        <v>2559</v>
      </c>
      <c r="K1142" s="187"/>
    </row>
    <row r="1143" s="138" customFormat="1" customHeight="1" outlineLevel="2" spans="1:11">
      <c r="A1143" s="62" t="s">
        <v>3038</v>
      </c>
      <c r="B1143" s="685" t="s">
        <v>5266</v>
      </c>
      <c r="C1143" s="65" t="s">
        <v>5107</v>
      </c>
      <c r="D1143" s="65" t="s">
        <v>5108</v>
      </c>
      <c r="E1143" s="65" t="s">
        <v>345</v>
      </c>
      <c r="F1143" s="172">
        <v>1</v>
      </c>
      <c r="G1143" s="64">
        <v>600</v>
      </c>
      <c r="H1143" s="689">
        <f t="shared" si="32"/>
        <v>600</v>
      </c>
      <c r="I1143" s="52"/>
      <c r="J1143" s="52" t="s">
        <v>2559</v>
      </c>
      <c r="K1143" s="187"/>
    </row>
    <row r="1144" s="138" customFormat="1" customHeight="1" outlineLevel="2" spans="1:11">
      <c r="A1144" s="62" t="s">
        <v>3038</v>
      </c>
      <c r="B1144" s="685" t="s">
        <v>5266</v>
      </c>
      <c r="C1144" s="65" t="s">
        <v>5109</v>
      </c>
      <c r="D1144" s="52" t="s">
        <v>5110</v>
      </c>
      <c r="E1144" s="65" t="s">
        <v>345</v>
      </c>
      <c r="F1144" s="172">
        <v>2</v>
      </c>
      <c r="G1144" s="64">
        <v>600</v>
      </c>
      <c r="H1144" s="689">
        <f t="shared" si="32"/>
        <v>1200</v>
      </c>
      <c r="I1144" s="52"/>
      <c r="J1144" s="52" t="s">
        <v>2559</v>
      </c>
      <c r="K1144" s="187"/>
    </row>
    <row r="1145" s="138" customFormat="1" customHeight="1" outlineLevel="2" spans="1:11">
      <c r="A1145" s="62" t="s">
        <v>3038</v>
      </c>
      <c r="B1145" s="685" t="s">
        <v>5266</v>
      </c>
      <c r="C1145" s="65" t="s">
        <v>5109</v>
      </c>
      <c r="D1145" s="52" t="s">
        <v>5111</v>
      </c>
      <c r="E1145" s="65" t="s">
        <v>345</v>
      </c>
      <c r="F1145" s="172">
        <v>2</v>
      </c>
      <c r="G1145" s="64">
        <v>220</v>
      </c>
      <c r="H1145" s="689">
        <f t="shared" si="32"/>
        <v>440</v>
      </c>
      <c r="I1145" s="52"/>
      <c r="J1145" s="52" t="s">
        <v>2559</v>
      </c>
      <c r="K1145" s="187"/>
    </row>
    <row r="1146" s="138" customFormat="1" customHeight="1" outlineLevel="2" spans="1:11">
      <c r="A1146" s="62" t="s">
        <v>3038</v>
      </c>
      <c r="B1146" s="685" t="s">
        <v>5266</v>
      </c>
      <c r="C1146" s="52" t="s">
        <v>5112</v>
      </c>
      <c r="D1146" s="65" t="s">
        <v>5113</v>
      </c>
      <c r="E1146" s="65" t="s">
        <v>345</v>
      </c>
      <c r="F1146" s="64">
        <v>1</v>
      </c>
      <c r="G1146" s="64">
        <v>2025</v>
      </c>
      <c r="H1146" s="689">
        <f t="shared" si="32"/>
        <v>2025</v>
      </c>
      <c r="I1146" s="52"/>
      <c r="J1146" s="52" t="s">
        <v>2559</v>
      </c>
      <c r="K1146" s="187"/>
    </row>
    <row r="1147" s="138" customFormat="1" customHeight="1" outlineLevel="2" spans="1:11">
      <c r="A1147" s="62" t="s">
        <v>3038</v>
      </c>
      <c r="B1147" s="685" t="s">
        <v>5266</v>
      </c>
      <c r="C1147" s="52" t="s">
        <v>5114</v>
      </c>
      <c r="D1147" s="52" t="s">
        <v>5115</v>
      </c>
      <c r="E1147" s="65" t="s">
        <v>345</v>
      </c>
      <c r="F1147" s="64">
        <v>1</v>
      </c>
      <c r="G1147" s="64">
        <v>830</v>
      </c>
      <c r="H1147" s="689">
        <f t="shared" si="32"/>
        <v>830</v>
      </c>
      <c r="I1147" s="52"/>
      <c r="J1147" s="52" t="s">
        <v>2559</v>
      </c>
      <c r="K1147" s="187"/>
    </row>
    <row r="1148" s="138" customFormat="1" customHeight="1" outlineLevel="2" spans="1:11">
      <c r="A1148" s="62" t="s">
        <v>3038</v>
      </c>
      <c r="B1148" s="685" t="s">
        <v>5267</v>
      </c>
      <c r="C1148" s="691" t="s">
        <v>5036</v>
      </c>
      <c r="D1148" s="726"/>
      <c r="E1148" s="726"/>
      <c r="F1148" s="715"/>
      <c r="G1148" s="715"/>
      <c r="H1148" s="689"/>
      <c r="I1148" s="726"/>
      <c r="J1148" s="52" t="s">
        <v>2561</v>
      </c>
      <c r="K1148" s="187"/>
    </row>
    <row r="1149" s="138" customFormat="1" customHeight="1" outlineLevel="2" spans="1:11">
      <c r="A1149" s="62" t="s">
        <v>3038</v>
      </c>
      <c r="B1149" s="685" t="s">
        <v>5267</v>
      </c>
      <c r="C1149" s="723" t="s">
        <v>5241</v>
      </c>
      <c r="D1149" s="723" t="s">
        <v>5242</v>
      </c>
      <c r="E1149" s="722" t="s">
        <v>428</v>
      </c>
      <c r="F1149" s="731">
        <v>19.85</v>
      </c>
      <c r="G1149" s="64">
        <v>33600</v>
      </c>
      <c r="H1149" s="689">
        <f xml:space="preserve">F1149*G1149</f>
        <v>666960</v>
      </c>
      <c r="I1149" s="52"/>
      <c r="J1149" s="52" t="s">
        <v>2561</v>
      </c>
      <c r="K1149" s="187"/>
    </row>
    <row r="1150" s="138" customFormat="1" customHeight="1" outlineLevel="2" spans="1:11">
      <c r="A1150" s="62" t="s">
        <v>3038</v>
      </c>
      <c r="B1150" s="685" t="s">
        <v>5267</v>
      </c>
      <c r="C1150" s="722" t="s">
        <v>5244</v>
      </c>
      <c r="D1150" s="722" t="s">
        <v>5245</v>
      </c>
      <c r="E1150" s="722" t="s">
        <v>345</v>
      </c>
      <c r="F1150" s="725">
        <v>6</v>
      </c>
      <c r="G1150" s="64">
        <v>5000</v>
      </c>
      <c r="H1150" s="689">
        <f xml:space="preserve">F1150*G1150</f>
        <v>30000</v>
      </c>
      <c r="I1150" s="52"/>
      <c r="J1150" s="52" t="s">
        <v>2561</v>
      </c>
      <c r="K1150" s="187"/>
    </row>
    <row r="1151" s="138" customFormat="1" customHeight="1" outlineLevel="2" spans="1:11">
      <c r="A1151" s="62" t="s">
        <v>3038</v>
      </c>
      <c r="B1151" s="685" t="s">
        <v>5267</v>
      </c>
      <c r="C1151" s="723" t="s">
        <v>5246</v>
      </c>
      <c r="D1151" s="723" t="s">
        <v>5268</v>
      </c>
      <c r="E1151" s="722" t="s">
        <v>345</v>
      </c>
      <c r="F1151" s="725">
        <v>1</v>
      </c>
      <c r="G1151" s="64">
        <v>10000</v>
      </c>
      <c r="H1151" s="689">
        <f xml:space="preserve">F1151*G1151</f>
        <v>10000</v>
      </c>
      <c r="I1151" s="52"/>
      <c r="J1151" s="52" t="s">
        <v>2561</v>
      </c>
      <c r="K1151" s="187"/>
    </row>
    <row r="1152" s="138" customFormat="1" customHeight="1" outlineLevel="2" spans="1:11">
      <c r="A1152" s="62" t="s">
        <v>3038</v>
      </c>
      <c r="B1152" s="685" t="s">
        <v>5267</v>
      </c>
      <c r="C1152" s="722" t="s">
        <v>5248</v>
      </c>
      <c r="D1152" s="722" t="s">
        <v>5249</v>
      </c>
      <c r="E1152" s="722" t="s">
        <v>428</v>
      </c>
      <c r="F1152" s="731">
        <v>26.57</v>
      </c>
      <c r="G1152" s="64">
        <v>1300</v>
      </c>
      <c r="H1152" s="689">
        <f xml:space="preserve">F1152*G1152</f>
        <v>34541</v>
      </c>
      <c r="I1152" s="52"/>
      <c r="J1152" s="52" t="s">
        <v>2561</v>
      </c>
      <c r="K1152" s="187"/>
    </row>
    <row r="1153" s="138" customFormat="1" customHeight="1" outlineLevel="2" spans="1:11">
      <c r="A1153" s="62" t="s">
        <v>3038</v>
      </c>
      <c r="B1153" s="685" t="s">
        <v>5267</v>
      </c>
      <c r="C1153" s="722" t="s">
        <v>5269</v>
      </c>
      <c r="D1153" s="723" t="s">
        <v>5270</v>
      </c>
      <c r="E1153" s="722" t="s">
        <v>428</v>
      </c>
      <c r="F1153" s="731">
        <v>19.85</v>
      </c>
      <c r="G1153" s="64">
        <v>1000</v>
      </c>
      <c r="H1153" s="689">
        <f xml:space="preserve">F1153*G1153</f>
        <v>19850</v>
      </c>
      <c r="I1153" s="52"/>
      <c r="J1153" s="52" t="s">
        <v>2561</v>
      </c>
      <c r="K1153" s="187"/>
    </row>
    <row r="1154" s="138" customFormat="1" customHeight="1" outlineLevel="2" spans="1:11">
      <c r="A1154" s="62" t="s">
        <v>3038</v>
      </c>
      <c r="B1154" s="685" t="s">
        <v>5267</v>
      </c>
      <c r="C1154" s="208" t="s">
        <v>5049</v>
      </c>
      <c r="D1154" s="173"/>
      <c r="E1154" s="173"/>
      <c r="F1154" s="64"/>
      <c r="G1154" s="64"/>
      <c r="H1154" s="689"/>
      <c r="I1154" s="726"/>
      <c r="J1154" s="52" t="s">
        <v>2561</v>
      </c>
      <c r="K1154" s="187"/>
    </row>
    <row r="1155" s="138" customFormat="1" customHeight="1" outlineLevel="2" spans="1:11">
      <c r="A1155" s="62" t="s">
        <v>3038</v>
      </c>
      <c r="B1155" s="685" t="s">
        <v>5267</v>
      </c>
      <c r="C1155" s="208" t="s">
        <v>5050</v>
      </c>
      <c r="D1155" s="173" t="s">
        <v>5051</v>
      </c>
      <c r="E1155" s="74" t="s">
        <v>186</v>
      </c>
      <c r="F1155" s="172">
        <v>2</v>
      </c>
      <c r="G1155" s="64">
        <v>8592</v>
      </c>
      <c r="H1155" s="689">
        <f xml:space="preserve">F1155*G1155</f>
        <v>17184</v>
      </c>
      <c r="I1155" s="52"/>
      <c r="J1155" s="52" t="s">
        <v>2561</v>
      </c>
      <c r="K1155" s="187"/>
    </row>
    <row r="1156" s="138" customFormat="1" customHeight="1" outlineLevel="2" spans="1:11">
      <c r="A1156" s="62" t="s">
        <v>3038</v>
      </c>
      <c r="B1156" s="685" t="s">
        <v>5267</v>
      </c>
      <c r="C1156" s="208" t="s">
        <v>5052</v>
      </c>
      <c r="D1156" s="173" t="s">
        <v>5053</v>
      </c>
      <c r="E1156" s="74" t="s">
        <v>345</v>
      </c>
      <c r="F1156" s="172">
        <v>1</v>
      </c>
      <c r="G1156" s="64">
        <v>8560</v>
      </c>
      <c r="H1156" s="689">
        <f xml:space="preserve">F1156*G1156</f>
        <v>8560</v>
      </c>
      <c r="I1156" s="52"/>
      <c r="J1156" s="52" t="s">
        <v>2561</v>
      </c>
      <c r="K1156" s="187"/>
    </row>
    <row r="1157" s="138" customFormat="1" customHeight="1" outlineLevel="2" spans="1:11">
      <c r="A1157" s="62" t="s">
        <v>3038</v>
      </c>
      <c r="B1157" s="685" t="s">
        <v>5267</v>
      </c>
      <c r="C1157" s="208" t="s">
        <v>5054</v>
      </c>
      <c r="D1157" s="173" t="s">
        <v>5055</v>
      </c>
      <c r="E1157" s="74" t="s">
        <v>5056</v>
      </c>
      <c r="F1157" s="172">
        <v>1</v>
      </c>
      <c r="G1157" s="64">
        <v>8560</v>
      </c>
      <c r="H1157" s="689">
        <f xml:space="preserve">F1157*G1157</f>
        <v>8560</v>
      </c>
      <c r="I1157" s="52"/>
      <c r="J1157" s="52" t="s">
        <v>2561</v>
      </c>
      <c r="K1157" s="187"/>
    </row>
    <row r="1158" s="138" customFormat="1" customHeight="1" outlineLevel="2" spans="1:11">
      <c r="A1158" s="62" t="s">
        <v>3038</v>
      </c>
      <c r="B1158" s="685" t="s">
        <v>5267</v>
      </c>
      <c r="C1158" s="208" t="s">
        <v>5057</v>
      </c>
      <c r="D1158" s="173" t="s">
        <v>5058</v>
      </c>
      <c r="E1158" s="74" t="s">
        <v>5059</v>
      </c>
      <c r="F1158" s="172">
        <v>2</v>
      </c>
      <c r="G1158" s="64">
        <v>2600</v>
      </c>
      <c r="H1158" s="689">
        <f xml:space="preserve">F1158*G1158</f>
        <v>5200</v>
      </c>
      <c r="I1158" s="52"/>
      <c r="J1158" s="52" t="s">
        <v>2561</v>
      </c>
      <c r="K1158" s="187"/>
    </row>
    <row r="1159" s="138" customFormat="1" customHeight="1" outlineLevel="2" spans="1:11">
      <c r="A1159" s="62" t="s">
        <v>3038</v>
      </c>
      <c r="B1159" s="685" t="s">
        <v>5267</v>
      </c>
      <c r="C1159" s="208" t="s">
        <v>5060</v>
      </c>
      <c r="D1159" s="173" t="s">
        <v>5061</v>
      </c>
      <c r="E1159" s="74" t="s">
        <v>5062</v>
      </c>
      <c r="F1159" s="172">
        <v>1</v>
      </c>
      <c r="G1159" s="64">
        <v>5600</v>
      </c>
      <c r="H1159" s="689">
        <f xml:space="preserve">F1159*G1159</f>
        <v>5600</v>
      </c>
      <c r="I1159" s="52"/>
      <c r="J1159" s="52" t="s">
        <v>2561</v>
      </c>
      <c r="K1159" s="187"/>
    </row>
    <row r="1160" s="138" customFormat="1" customHeight="1" outlineLevel="2" spans="1:11">
      <c r="A1160" s="62" t="s">
        <v>3038</v>
      </c>
      <c r="B1160" s="685" t="s">
        <v>5267</v>
      </c>
      <c r="C1160" s="208" t="s">
        <v>5063</v>
      </c>
      <c r="D1160" s="173"/>
      <c r="E1160" s="173"/>
      <c r="F1160" s="64"/>
      <c r="G1160" s="64"/>
      <c r="H1160" s="689"/>
      <c r="I1160" s="726"/>
      <c r="J1160" s="52" t="s">
        <v>2561</v>
      </c>
      <c r="K1160" s="187"/>
    </row>
    <row r="1161" s="138" customFormat="1" customHeight="1" outlineLevel="2" spans="1:11">
      <c r="A1161" s="62" t="s">
        <v>3038</v>
      </c>
      <c r="B1161" s="685" t="s">
        <v>5267</v>
      </c>
      <c r="C1161" s="78" t="s">
        <v>5253</v>
      </c>
      <c r="D1161" s="78" t="s">
        <v>5254</v>
      </c>
      <c r="E1161" s="210" t="s">
        <v>5062</v>
      </c>
      <c r="F1161" s="172">
        <v>2</v>
      </c>
      <c r="G1161" s="64">
        <v>24888</v>
      </c>
      <c r="H1161" s="689">
        <f xml:space="preserve">F1161*G1161</f>
        <v>49776</v>
      </c>
      <c r="I1161" s="52"/>
      <c r="J1161" s="52" t="s">
        <v>2561</v>
      </c>
      <c r="K1161" s="187"/>
    </row>
    <row r="1162" s="679" customFormat="1" customHeight="1" outlineLevel="2" spans="1:11">
      <c r="A1162" s="62" t="s">
        <v>3038</v>
      </c>
      <c r="B1162" s="685" t="s">
        <v>5267</v>
      </c>
      <c r="C1162" s="78" t="s">
        <v>5066</v>
      </c>
      <c r="D1162" s="78" t="s">
        <v>5067</v>
      </c>
      <c r="E1162" s="210" t="s">
        <v>5062</v>
      </c>
      <c r="F1162" s="172">
        <v>8</v>
      </c>
      <c r="G1162" s="64">
        <v>2600</v>
      </c>
      <c r="H1162" s="689">
        <f xml:space="preserve">F1162*G1162</f>
        <v>20800</v>
      </c>
      <c r="I1162" s="52"/>
      <c r="J1162" s="52" t="s">
        <v>2561</v>
      </c>
      <c r="K1162" s="187"/>
    </row>
    <row r="1163" s="679" customFormat="1" customHeight="1" outlineLevel="2" spans="1:11">
      <c r="A1163" s="62" t="s">
        <v>3038</v>
      </c>
      <c r="B1163" s="685" t="s">
        <v>5267</v>
      </c>
      <c r="C1163" s="75" t="s">
        <v>5068</v>
      </c>
      <c r="D1163" s="700" t="s">
        <v>5069</v>
      </c>
      <c r="E1163" s="210" t="s">
        <v>345</v>
      </c>
      <c r="F1163" s="172">
        <v>1</v>
      </c>
      <c r="G1163" s="64">
        <v>10320</v>
      </c>
      <c r="H1163" s="689">
        <f xml:space="preserve">F1163*G1163</f>
        <v>10320</v>
      </c>
      <c r="I1163" s="52"/>
      <c r="J1163" s="52" t="s">
        <v>2561</v>
      </c>
      <c r="K1163" s="187"/>
    </row>
    <row r="1164" s="679" customFormat="1" customHeight="1" outlineLevel="2" spans="1:11">
      <c r="A1164" s="62" t="s">
        <v>3038</v>
      </c>
      <c r="B1164" s="685" t="s">
        <v>5267</v>
      </c>
      <c r="C1164" s="75" t="s">
        <v>5070</v>
      </c>
      <c r="D1164" s="700" t="s">
        <v>5071</v>
      </c>
      <c r="E1164" s="210" t="s">
        <v>345</v>
      </c>
      <c r="F1164" s="172">
        <v>1</v>
      </c>
      <c r="G1164" s="64">
        <v>9520</v>
      </c>
      <c r="H1164" s="689">
        <f xml:space="preserve">F1164*G1164</f>
        <v>9520</v>
      </c>
      <c r="I1164" s="52"/>
      <c r="J1164" s="52" t="s">
        <v>2561</v>
      </c>
      <c r="K1164" s="187"/>
    </row>
    <row r="1165" s="679" customFormat="1" customHeight="1" outlineLevel="2" spans="1:11">
      <c r="A1165" s="62" t="s">
        <v>3038</v>
      </c>
      <c r="B1165" s="685" t="s">
        <v>5267</v>
      </c>
      <c r="C1165" s="75" t="s">
        <v>5072</v>
      </c>
      <c r="D1165" s="700" t="s">
        <v>5073</v>
      </c>
      <c r="E1165" s="210" t="s">
        <v>345</v>
      </c>
      <c r="F1165" s="172">
        <v>1</v>
      </c>
      <c r="G1165" s="64">
        <v>20000</v>
      </c>
      <c r="H1165" s="689">
        <f xml:space="preserve">F1165*G1165</f>
        <v>20000</v>
      </c>
      <c r="I1165" s="52"/>
      <c r="J1165" s="52" t="s">
        <v>2561</v>
      </c>
      <c r="K1165" s="187"/>
    </row>
    <row r="1166" s="679" customFormat="1" customHeight="1" outlineLevel="2" spans="1:11">
      <c r="A1166" s="62" t="s">
        <v>3038</v>
      </c>
      <c r="B1166" s="685" t="s">
        <v>5267</v>
      </c>
      <c r="C1166" s="208" t="s">
        <v>5074</v>
      </c>
      <c r="D1166" s="173"/>
      <c r="E1166" s="173"/>
      <c r="F1166" s="64"/>
      <c r="G1166" s="64"/>
      <c r="H1166" s="689"/>
      <c r="I1166" s="726"/>
      <c r="J1166" s="52" t="s">
        <v>2561</v>
      </c>
      <c r="K1166" s="187"/>
    </row>
    <row r="1167" s="679" customFormat="1" customHeight="1" outlineLevel="2" spans="1:11">
      <c r="A1167" s="62" t="s">
        <v>3038</v>
      </c>
      <c r="B1167" s="685" t="s">
        <v>5267</v>
      </c>
      <c r="C1167" s="705" t="s">
        <v>5075</v>
      </c>
      <c r="D1167" s="78" t="s">
        <v>5076</v>
      </c>
      <c r="E1167" s="210" t="s">
        <v>345</v>
      </c>
      <c r="F1167" s="172">
        <v>1</v>
      </c>
      <c r="G1167" s="64">
        <v>20000</v>
      </c>
      <c r="H1167" s="689">
        <f xml:space="preserve">F1167*G1167</f>
        <v>20000</v>
      </c>
      <c r="I1167" s="52"/>
      <c r="J1167" s="52" t="s">
        <v>2561</v>
      </c>
      <c r="K1167" s="187"/>
    </row>
    <row r="1168" s="679" customFormat="1" customHeight="1" outlineLevel="2" spans="1:11">
      <c r="A1168" s="62" t="s">
        <v>3038</v>
      </c>
      <c r="B1168" s="685" t="s">
        <v>5267</v>
      </c>
      <c r="C1168" s="705" t="s">
        <v>5077</v>
      </c>
      <c r="D1168" s="78" t="s">
        <v>5078</v>
      </c>
      <c r="E1168" s="209" t="s">
        <v>5148</v>
      </c>
      <c r="F1168" s="172">
        <v>1</v>
      </c>
      <c r="G1168" s="64">
        <v>28000</v>
      </c>
      <c r="H1168" s="689">
        <f xml:space="preserve">F1168*G1168</f>
        <v>28000</v>
      </c>
      <c r="I1168" s="52"/>
      <c r="J1168" s="52" t="s">
        <v>2561</v>
      </c>
      <c r="K1168" s="187"/>
    </row>
    <row r="1169" s="679" customFormat="1" customHeight="1" outlineLevel="2" spans="1:11">
      <c r="A1169" s="62" t="s">
        <v>3038</v>
      </c>
      <c r="B1169" s="685" t="s">
        <v>5267</v>
      </c>
      <c r="C1169" s="706" t="s">
        <v>5079</v>
      </c>
      <c r="D1169" s="707" t="s">
        <v>5080</v>
      </c>
      <c r="E1169" s="708" t="s">
        <v>345</v>
      </c>
      <c r="F1169" s="709">
        <v>3</v>
      </c>
      <c r="G1169" s="64">
        <v>15000</v>
      </c>
      <c r="H1169" s="689">
        <f xml:space="preserve">F1169*G1169</f>
        <v>45000</v>
      </c>
      <c r="I1169" s="52"/>
      <c r="J1169" s="52" t="s">
        <v>2561</v>
      </c>
      <c r="K1169" s="187"/>
    </row>
    <row r="1170" s="679" customFormat="1" customHeight="1" outlineLevel="2" spans="1:11">
      <c r="A1170" s="62" t="s">
        <v>3038</v>
      </c>
      <c r="B1170" s="685" t="s">
        <v>5267</v>
      </c>
      <c r="C1170" s="208" t="s">
        <v>5081</v>
      </c>
      <c r="D1170" s="173"/>
      <c r="E1170" s="173"/>
      <c r="F1170" s="64"/>
      <c r="G1170" s="64"/>
      <c r="H1170" s="689"/>
      <c r="I1170" s="726"/>
      <c r="J1170" s="52" t="s">
        <v>2561</v>
      </c>
      <c r="K1170" s="187"/>
    </row>
    <row r="1171" s="679" customFormat="1" customHeight="1" outlineLevel="2" spans="1:11">
      <c r="A1171" s="62" t="s">
        <v>3038</v>
      </c>
      <c r="B1171" s="685" t="s">
        <v>5267</v>
      </c>
      <c r="C1171" s="52" t="s">
        <v>5082</v>
      </c>
      <c r="D1171" s="52" t="s">
        <v>5083</v>
      </c>
      <c r="E1171" s="74" t="s">
        <v>345</v>
      </c>
      <c r="F1171" s="64">
        <v>1</v>
      </c>
      <c r="G1171" s="64">
        <v>26000</v>
      </c>
      <c r="H1171" s="689">
        <f t="shared" ref="H1171:H1188" si="33" xml:space="preserve">F1171*G1171</f>
        <v>26000</v>
      </c>
      <c r="I1171" s="52"/>
      <c r="J1171" s="52" t="s">
        <v>2561</v>
      </c>
      <c r="K1171" s="187"/>
    </row>
    <row r="1172" s="679" customFormat="1" customHeight="1" outlineLevel="2" spans="1:11">
      <c r="A1172" s="62" t="s">
        <v>3038</v>
      </c>
      <c r="B1172" s="685" t="s">
        <v>5267</v>
      </c>
      <c r="C1172" s="65" t="s">
        <v>5084</v>
      </c>
      <c r="D1172" s="52" t="s">
        <v>5085</v>
      </c>
      <c r="E1172" s="74" t="s">
        <v>345</v>
      </c>
      <c r="F1172" s="64">
        <v>1</v>
      </c>
      <c r="G1172" s="64">
        <v>5200</v>
      </c>
      <c r="H1172" s="689">
        <f t="shared" si="33"/>
        <v>5200</v>
      </c>
      <c r="I1172" s="52"/>
      <c r="J1172" s="52" t="s">
        <v>2561</v>
      </c>
      <c r="K1172" s="187"/>
    </row>
    <row r="1173" s="679" customFormat="1" customHeight="1" outlineLevel="2" spans="1:11">
      <c r="A1173" s="62" t="s">
        <v>3038</v>
      </c>
      <c r="B1173" s="685" t="s">
        <v>5267</v>
      </c>
      <c r="C1173" s="65" t="s">
        <v>5086</v>
      </c>
      <c r="D1173" s="52" t="s">
        <v>5087</v>
      </c>
      <c r="E1173" s="74" t="s">
        <v>345</v>
      </c>
      <c r="F1173" s="64">
        <v>1</v>
      </c>
      <c r="G1173" s="64">
        <v>3200</v>
      </c>
      <c r="H1173" s="689">
        <f t="shared" si="33"/>
        <v>3200</v>
      </c>
      <c r="I1173" s="52"/>
      <c r="J1173" s="52" t="s">
        <v>2561</v>
      </c>
      <c r="K1173" s="187"/>
    </row>
    <row r="1174" s="679" customFormat="1" customHeight="1" outlineLevel="2" spans="1:11">
      <c r="A1174" s="62" t="s">
        <v>3038</v>
      </c>
      <c r="B1174" s="685" t="s">
        <v>5267</v>
      </c>
      <c r="C1174" s="52" t="s">
        <v>5088</v>
      </c>
      <c r="D1174" s="65" t="s">
        <v>5089</v>
      </c>
      <c r="E1174" s="74" t="s">
        <v>345</v>
      </c>
      <c r="F1174" s="64">
        <v>1</v>
      </c>
      <c r="G1174" s="64">
        <v>11200</v>
      </c>
      <c r="H1174" s="689">
        <f t="shared" si="33"/>
        <v>11200</v>
      </c>
      <c r="I1174" s="52"/>
      <c r="J1174" s="52" t="s">
        <v>2561</v>
      </c>
      <c r="K1174" s="187"/>
    </row>
    <row r="1175" s="679" customFormat="1" customHeight="1" outlineLevel="2" spans="1:11">
      <c r="A1175" s="62" t="s">
        <v>3038</v>
      </c>
      <c r="B1175" s="685" t="s">
        <v>5267</v>
      </c>
      <c r="C1175" s="553" t="s">
        <v>5090</v>
      </c>
      <c r="D1175" s="712" t="s">
        <v>5091</v>
      </c>
      <c r="E1175" s="74" t="s">
        <v>345</v>
      </c>
      <c r="F1175" s="64">
        <v>1</v>
      </c>
      <c r="G1175" s="64">
        <v>2600</v>
      </c>
      <c r="H1175" s="689">
        <f t="shared" si="33"/>
        <v>2600</v>
      </c>
      <c r="I1175" s="52"/>
      <c r="J1175" s="52" t="s">
        <v>2561</v>
      </c>
      <c r="K1175" s="187"/>
    </row>
    <row r="1176" s="679" customFormat="1" customHeight="1" outlineLevel="2" spans="1:11">
      <c r="A1176" s="62" t="s">
        <v>3038</v>
      </c>
      <c r="B1176" s="685" t="s">
        <v>5267</v>
      </c>
      <c r="C1176" s="208" t="s">
        <v>5092</v>
      </c>
      <c r="D1176" s="173" t="s">
        <v>5093</v>
      </c>
      <c r="E1176" s="74" t="s">
        <v>345</v>
      </c>
      <c r="F1176" s="64">
        <v>1</v>
      </c>
      <c r="G1176" s="64">
        <v>2360</v>
      </c>
      <c r="H1176" s="689">
        <f t="shared" si="33"/>
        <v>2360</v>
      </c>
      <c r="I1176" s="52"/>
      <c r="J1176" s="52" t="s">
        <v>2561</v>
      </c>
      <c r="K1176" s="187"/>
    </row>
    <row r="1177" s="679" customFormat="1" customHeight="1" outlineLevel="2" spans="1:11">
      <c r="A1177" s="62" t="s">
        <v>3038</v>
      </c>
      <c r="B1177" s="685" t="s">
        <v>5267</v>
      </c>
      <c r="C1177" s="555" t="s">
        <v>5094</v>
      </c>
      <c r="D1177" s="52" t="s">
        <v>5095</v>
      </c>
      <c r="E1177" s="74" t="s">
        <v>345</v>
      </c>
      <c r="F1177" s="64">
        <v>8</v>
      </c>
      <c r="G1177" s="64">
        <v>360</v>
      </c>
      <c r="H1177" s="689">
        <f t="shared" si="33"/>
        <v>2880</v>
      </c>
      <c r="I1177" s="52"/>
      <c r="J1177" s="52" t="s">
        <v>2561</v>
      </c>
      <c r="K1177" s="187"/>
    </row>
    <row r="1178" s="679" customFormat="1" customHeight="1" outlineLevel="2" spans="1:11">
      <c r="A1178" s="62" t="s">
        <v>3038</v>
      </c>
      <c r="B1178" s="685" t="s">
        <v>5267</v>
      </c>
      <c r="C1178" s="733" t="s">
        <v>5096</v>
      </c>
      <c r="D1178" s="52" t="s">
        <v>5097</v>
      </c>
      <c r="E1178" s="65" t="s">
        <v>229</v>
      </c>
      <c r="F1178" s="64">
        <v>1</v>
      </c>
      <c r="G1178" s="64">
        <v>520</v>
      </c>
      <c r="H1178" s="689">
        <f t="shared" si="33"/>
        <v>520</v>
      </c>
      <c r="I1178" s="52"/>
      <c r="J1178" s="52" t="s">
        <v>2561</v>
      </c>
      <c r="K1178" s="187"/>
    </row>
    <row r="1179" s="679" customFormat="1" customHeight="1" outlineLevel="2" spans="1:11">
      <c r="A1179" s="62" t="s">
        <v>3038</v>
      </c>
      <c r="B1179" s="685" t="s">
        <v>5267</v>
      </c>
      <c r="C1179" s="733" t="s">
        <v>5098</v>
      </c>
      <c r="D1179" s="52" t="s">
        <v>5099</v>
      </c>
      <c r="E1179" s="65" t="s">
        <v>229</v>
      </c>
      <c r="F1179" s="64">
        <v>3</v>
      </c>
      <c r="G1179" s="64">
        <v>490</v>
      </c>
      <c r="H1179" s="689">
        <f t="shared" si="33"/>
        <v>1470</v>
      </c>
      <c r="I1179" s="52"/>
      <c r="J1179" s="52" t="s">
        <v>2561</v>
      </c>
      <c r="K1179" s="187"/>
    </row>
    <row r="1180" s="679" customFormat="1" customHeight="1" outlineLevel="2" spans="1:11">
      <c r="A1180" s="62" t="s">
        <v>3038</v>
      </c>
      <c r="B1180" s="685" t="s">
        <v>5267</v>
      </c>
      <c r="C1180" s="734" t="s">
        <v>5100</v>
      </c>
      <c r="D1180" s="52" t="s">
        <v>5101</v>
      </c>
      <c r="E1180" s="74" t="s">
        <v>229</v>
      </c>
      <c r="F1180" s="64">
        <v>3</v>
      </c>
      <c r="G1180" s="64">
        <v>460</v>
      </c>
      <c r="H1180" s="689">
        <f t="shared" si="33"/>
        <v>1380</v>
      </c>
      <c r="I1180" s="52"/>
      <c r="J1180" s="52" t="s">
        <v>2561</v>
      </c>
      <c r="K1180" s="187"/>
    </row>
    <row r="1181" s="679" customFormat="1" customHeight="1" outlineLevel="2" spans="1:11">
      <c r="A1181" s="62" t="s">
        <v>3038</v>
      </c>
      <c r="B1181" s="685" t="s">
        <v>5267</v>
      </c>
      <c r="C1181" s="733" t="s">
        <v>5102</v>
      </c>
      <c r="D1181" s="52" t="s">
        <v>5103</v>
      </c>
      <c r="E1181" s="65" t="s">
        <v>229</v>
      </c>
      <c r="F1181" s="64">
        <v>1</v>
      </c>
      <c r="G1181" s="64">
        <v>750</v>
      </c>
      <c r="H1181" s="689">
        <f t="shared" si="33"/>
        <v>750</v>
      </c>
      <c r="I1181" s="52"/>
      <c r="J1181" s="52" t="s">
        <v>2561</v>
      </c>
      <c r="K1181" s="187"/>
    </row>
    <row r="1182" s="679" customFormat="1" customHeight="1" outlineLevel="2" spans="1:11">
      <c r="A1182" s="62" t="s">
        <v>3038</v>
      </c>
      <c r="B1182" s="685" t="s">
        <v>5267</v>
      </c>
      <c r="C1182" s="65" t="s">
        <v>5104</v>
      </c>
      <c r="D1182" s="65" t="s">
        <v>5105</v>
      </c>
      <c r="E1182" s="65" t="s">
        <v>345</v>
      </c>
      <c r="F1182" s="172">
        <v>6</v>
      </c>
      <c r="G1182" s="64">
        <v>960</v>
      </c>
      <c r="H1182" s="689">
        <f t="shared" si="33"/>
        <v>5760</v>
      </c>
      <c r="I1182" s="52"/>
      <c r="J1182" s="52" t="s">
        <v>2561</v>
      </c>
      <c r="K1182" s="187"/>
    </row>
    <row r="1183" customHeight="1" outlineLevel="2" spans="1:11">
      <c r="A1183" s="62" t="s">
        <v>3038</v>
      </c>
      <c r="B1183" s="685" t="s">
        <v>5267</v>
      </c>
      <c r="C1183" s="65" t="s">
        <v>5104</v>
      </c>
      <c r="D1183" s="65" t="s">
        <v>5106</v>
      </c>
      <c r="E1183" s="65" t="s">
        <v>345</v>
      </c>
      <c r="F1183" s="172">
        <v>2</v>
      </c>
      <c r="G1183" s="64">
        <v>1800</v>
      </c>
      <c r="H1183" s="689">
        <f t="shared" si="33"/>
        <v>3600</v>
      </c>
      <c r="I1183" s="52"/>
      <c r="J1183" s="52" t="s">
        <v>2561</v>
      </c>
      <c r="K1183" s="187"/>
    </row>
    <row r="1184" customHeight="1" outlineLevel="2" spans="1:11">
      <c r="A1184" s="62" t="s">
        <v>3038</v>
      </c>
      <c r="B1184" s="685" t="s">
        <v>5267</v>
      </c>
      <c r="C1184" s="65" t="s">
        <v>5107</v>
      </c>
      <c r="D1184" s="65" t="s">
        <v>5108</v>
      </c>
      <c r="E1184" s="65" t="s">
        <v>345</v>
      </c>
      <c r="F1184" s="172">
        <v>1</v>
      </c>
      <c r="G1184" s="64">
        <v>600</v>
      </c>
      <c r="H1184" s="689">
        <f t="shared" si="33"/>
        <v>600</v>
      </c>
      <c r="I1184" s="52"/>
      <c r="J1184" s="52" t="s">
        <v>2561</v>
      </c>
      <c r="K1184" s="187"/>
    </row>
    <row r="1185" customHeight="1" outlineLevel="2" spans="1:11">
      <c r="A1185" s="62" t="s">
        <v>3038</v>
      </c>
      <c r="B1185" s="685" t="s">
        <v>5267</v>
      </c>
      <c r="C1185" s="65" t="s">
        <v>5109</v>
      </c>
      <c r="D1185" s="52" t="s">
        <v>5110</v>
      </c>
      <c r="E1185" s="65" t="s">
        <v>345</v>
      </c>
      <c r="F1185" s="172">
        <v>2</v>
      </c>
      <c r="G1185" s="64">
        <v>600</v>
      </c>
      <c r="H1185" s="689">
        <f t="shared" si="33"/>
        <v>1200</v>
      </c>
      <c r="I1185" s="52"/>
      <c r="J1185" s="52" t="s">
        <v>2561</v>
      </c>
      <c r="K1185" s="187"/>
    </row>
    <row r="1186" customHeight="1" outlineLevel="2" spans="1:11">
      <c r="A1186" s="62" t="s">
        <v>3038</v>
      </c>
      <c r="B1186" s="685" t="s">
        <v>5267</v>
      </c>
      <c r="C1186" s="65" t="s">
        <v>5109</v>
      </c>
      <c r="D1186" s="52" t="s">
        <v>5111</v>
      </c>
      <c r="E1186" s="65" t="s">
        <v>345</v>
      </c>
      <c r="F1186" s="172">
        <v>2</v>
      </c>
      <c r="G1186" s="64">
        <v>220</v>
      </c>
      <c r="H1186" s="689">
        <f t="shared" si="33"/>
        <v>440</v>
      </c>
      <c r="I1186" s="52"/>
      <c r="J1186" s="52" t="s">
        <v>2561</v>
      </c>
      <c r="K1186" s="187"/>
    </row>
    <row r="1187" customHeight="1" outlineLevel="2" spans="1:11">
      <c r="A1187" s="62" t="s">
        <v>3038</v>
      </c>
      <c r="B1187" s="685" t="s">
        <v>5267</v>
      </c>
      <c r="C1187" s="52" t="s">
        <v>5112</v>
      </c>
      <c r="D1187" s="65" t="s">
        <v>5113</v>
      </c>
      <c r="E1187" s="65" t="s">
        <v>345</v>
      </c>
      <c r="F1187" s="64">
        <v>1</v>
      </c>
      <c r="G1187" s="64">
        <v>2025</v>
      </c>
      <c r="H1187" s="689">
        <f t="shared" si="33"/>
        <v>2025</v>
      </c>
      <c r="I1187" s="52"/>
      <c r="J1187" s="52" t="s">
        <v>2561</v>
      </c>
      <c r="K1187" s="187"/>
    </row>
    <row r="1188" customHeight="1" outlineLevel="2" spans="1:11">
      <c r="A1188" s="62" t="s">
        <v>3038</v>
      </c>
      <c r="B1188" s="685" t="s">
        <v>5267</v>
      </c>
      <c r="C1188" s="52" t="s">
        <v>5114</v>
      </c>
      <c r="D1188" s="65" t="s">
        <v>5257</v>
      </c>
      <c r="E1188" s="65" t="s">
        <v>345</v>
      </c>
      <c r="F1188" s="64">
        <v>1</v>
      </c>
      <c r="G1188" s="64">
        <v>830</v>
      </c>
      <c r="H1188" s="689">
        <f t="shared" si="33"/>
        <v>830</v>
      </c>
      <c r="I1188" s="52"/>
      <c r="J1188" s="52" t="s">
        <v>2561</v>
      </c>
      <c r="K1188" s="187"/>
    </row>
    <row r="1189" customHeight="1" outlineLevel="2" spans="1:11">
      <c r="A1189" s="62" t="s">
        <v>3038</v>
      </c>
      <c r="B1189" s="685" t="s">
        <v>73</v>
      </c>
      <c r="C1189" s="208" t="s">
        <v>5036</v>
      </c>
      <c r="D1189" s="173"/>
      <c r="E1189" s="173"/>
      <c r="F1189" s="64"/>
      <c r="G1189" s="64"/>
      <c r="H1189" s="689"/>
      <c r="I1189" s="726"/>
      <c r="J1189" s="52" t="s">
        <v>1392</v>
      </c>
      <c r="K1189" s="187"/>
    </row>
    <row r="1190" customHeight="1" outlineLevel="2" spans="1:11">
      <c r="A1190" s="62" t="s">
        <v>3038</v>
      </c>
      <c r="B1190" s="685" t="s">
        <v>73</v>
      </c>
      <c r="C1190" s="52" t="s">
        <v>5271</v>
      </c>
      <c r="D1190" s="65" t="s">
        <v>5272</v>
      </c>
      <c r="E1190" s="65" t="s">
        <v>428</v>
      </c>
      <c r="F1190" s="539">
        <v>49</v>
      </c>
      <c r="G1190" s="64">
        <v>35000</v>
      </c>
      <c r="H1190" s="689">
        <f t="shared" ref="H1190:H1203" si="34" xml:space="preserve">F1190*G1190</f>
        <v>1715000</v>
      </c>
      <c r="I1190" s="52"/>
      <c r="J1190" s="52" t="s">
        <v>1392</v>
      </c>
      <c r="K1190" s="187"/>
    </row>
    <row r="1191" customHeight="1" outlineLevel="2" spans="1:11">
      <c r="A1191" s="62" t="s">
        <v>3038</v>
      </c>
      <c r="B1191" s="685" t="s">
        <v>73</v>
      </c>
      <c r="C1191" s="52" t="s">
        <v>5273</v>
      </c>
      <c r="D1191" s="65" t="s">
        <v>5274</v>
      </c>
      <c r="E1191" s="65" t="s">
        <v>345</v>
      </c>
      <c r="F1191" s="64">
        <v>15</v>
      </c>
      <c r="G1191" s="64">
        <v>5000</v>
      </c>
      <c r="H1191" s="689">
        <f t="shared" si="34"/>
        <v>75000</v>
      </c>
      <c r="I1191" s="52"/>
      <c r="J1191" s="52" t="s">
        <v>1392</v>
      </c>
      <c r="K1191" s="187"/>
    </row>
    <row r="1192" customHeight="1" outlineLevel="2" spans="1:11">
      <c r="A1192" s="62" t="s">
        <v>3038</v>
      </c>
      <c r="B1192" s="685" t="s">
        <v>73</v>
      </c>
      <c r="C1192" s="52" t="s">
        <v>5275</v>
      </c>
      <c r="D1192" s="65" t="s">
        <v>5276</v>
      </c>
      <c r="E1192" s="65" t="s">
        <v>345</v>
      </c>
      <c r="F1192" s="539">
        <v>1</v>
      </c>
      <c r="G1192" s="64">
        <v>14000</v>
      </c>
      <c r="H1192" s="689">
        <f t="shared" si="34"/>
        <v>14000</v>
      </c>
      <c r="I1192" s="52"/>
      <c r="J1192" s="52" t="s">
        <v>1392</v>
      </c>
      <c r="K1192" s="187"/>
    </row>
    <row r="1193" customHeight="1" outlineLevel="2" spans="1:11">
      <c r="A1193" s="62" t="s">
        <v>3038</v>
      </c>
      <c r="B1193" s="685" t="s">
        <v>73</v>
      </c>
      <c r="C1193" s="52" t="s">
        <v>5248</v>
      </c>
      <c r="D1193" s="65" t="s">
        <v>5277</v>
      </c>
      <c r="E1193" s="65" t="s">
        <v>428</v>
      </c>
      <c r="F1193" s="64">
        <v>59.56</v>
      </c>
      <c r="G1193" s="64">
        <v>1000</v>
      </c>
      <c r="H1193" s="689">
        <f t="shared" si="34"/>
        <v>59560</v>
      </c>
      <c r="I1193" s="52"/>
      <c r="J1193" s="52" t="s">
        <v>1392</v>
      </c>
      <c r="K1193" s="187"/>
    </row>
    <row r="1194" customHeight="1" outlineLevel="2" spans="1:11">
      <c r="A1194" s="62" t="s">
        <v>3038</v>
      </c>
      <c r="B1194" s="685" t="s">
        <v>73</v>
      </c>
      <c r="C1194" s="52" t="s">
        <v>5278</v>
      </c>
      <c r="D1194" s="65" t="s">
        <v>5279</v>
      </c>
      <c r="E1194" s="65" t="s">
        <v>345</v>
      </c>
      <c r="F1194" s="539">
        <v>2</v>
      </c>
      <c r="G1194" s="64">
        <v>3200</v>
      </c>
      <c r="H1194" s="689">
        <f t="shared" si="34"/>
        <v>6400</v>
      </c>
      <c r="I1194" s="52"/>
      <c r="J1194" s="52" t="s">
        <v>1392</v>
      </c>
      <c r="K1194" s="187"/>
    </row>
    <row r="1195" customHeight="1" outlineLevel="2" spans="1:11">
      <c r="A1195" s="62" t="s">
        <v>3038</v>
      </c>
      <c r="B1195" s="685" t="s">
        <v>73</v>
      </c>
      <c r="C1195" s="52" t="s">
        <v>5280</v>
      </c>
      <c r="D1195" s="65" t="s">
        <v>5281</v>
      </c>
      <c r="E1195" s="65" t="s">
        <v>186</v>
      </c>
      <c r="F1195" s="539">
        <v>2</v>
      </c>
      <c r="G1195" s="64">
        <v>1000</v>
      </c>
      <c r="H1195" s="689">
        <f t="shared" si="34"/>
        <v>2000</v>
      </c>
      <c r="I1195" s="52"/>
      <c r="J1195" s="52" t="s">
        <v>1392</v>
      </c>
      <c r="K1195" s="187"/>
    </row>
    <row r="1196" customHeight="1" outlineLevel="2" spans="1:11">
      <c r="A1196" s="62" t="s">
        <v>3038</v>
      </c>
      <c r="B1196" s="685" t="s">
        <v>73</v>
      </c>
      <c r="C1196" s="52" t="s">
        <v>5271</v>
      </c>
      <c r="D1196" s="65" t="s">
        <v>5272</v>
      </c>
      <c r="E1196" s="65" t="s">
        <v>428</v>
      </c>
      <c r="F1196" s="64">
        <v>14.58</v>
      </c>
      <c r="G1196" s="64">
        <v>35000</v>
      </c>
      <c r="H1196" s="689">
        <f t="shared" si="34"/>
        <v>510300</v>
      </c>
      <c r="I1196" s="52"/>
      <c r="J1196" s="52" t="s">
        <v>1392</v>
      </c>
      <c r="K1196" s="187"/>
    </row>
    <row r="1197" customHeight="1" outlineLevel="2" spans="1:11">
      <c r="A1197" s="62" t="s">
        <v>3038</v>
      </c>
      <c r="B1197" s="685" t="s">
        <v>73</v>
      </c>
      <c r="C1197" s="52" t="s">
        <v>5273</v>
      </c>
      <c r="D1197" s="65" t="s">
        <v>5274</v>
      </c>
      <c r="E1197" s="65" t="s">
        <v>345</v>
      </c>
      <c r="F1197" s="64">
        <v>8</v>
      </c>
      <c r="G1197" s="64">
        <v>5000</v>
      </c>
      <c r="H1197" s="689">
        <f t="shared" si="34"/>
        <v>40000</v>
      </c>
      <c r="I1197" s="52"/>
      <c r="J1197" s="52" t="s">
        <v>1392</v>
      </c>
      <c r="K1197" s="187"/>
    </row>
    <row r="1198" customHeight="1" outlineLevel="2" spans="1:11">
      <c r="A1198" s="62" t="s">
        <v>3038</v>
      </c>
      <c r="B1198" s="685" t="s">
        <v>73</v>
      </c>
      <c r="C1198" s="52" t="s">
        <v>5275</v>
      </c>
      <c r="D1198" s="65" t="s">
        <v>5282</v>
      </c>
      <c r="E1198" s="65" t="s">
        <v>345</v>
      </c>
      <c r="F1198" s="539">
        <v>2</v>
      </c>
      <c r="G1198" s="64">
        <v>7500</v>
      </c>
      <c r="H1198" s="689">
        <f t="shared" si="34"/>
        <v>15000</v>
      </c>
      <c r="I1198" s="52"/>
      <c r="J1198" s="52" t="s">
        <v>1392</v>
      </c>
      <c r="K1198" s="187"/>
    </row>
    <row r="1199" customHeight="1" outlineLevel="2" spans="1:11">
      <c r="A1199" s="62" t="s">
        <v>3038</v>
      </c>
      <c r="B1199" s="685" t="s">
        <v>73</v>
      </c>
      <c r="C1199" s="52" t="s">
        <v>5248</v>
      </c>
      <c r="D1199" s="65" t="s">
        <v>5277</v>
      </c>
      <c r="E1199" s="65" t="s">
        <v>428</v>
      </c>
      <c r="F1199" s="64">
        <v>20.34</v>
      </c>
      <c r="G1199" s="64">
        <v>1500</v>
      </c>
      <c r="H1199" s="689">
        <f t="shared" si="34"/>
        <v>30510</v>
      </c>
      <c r="I1199" s="52"/>
      <c r="J1199" s="52" t="s">
        <v>1392</v>
      </c>
      <c r="K1199" s="187"/>
    </row>
    <row r="1200" customHeight="1" outlineLevel="2" spans="1:11">
      <c r="A1200" s="62" t="s">
        <v>3038</v>
      </c>
      <c r="B1200" s="685" t="s">
        <v>73</v>
      </c>
      <c r="C1200" s="52" t="s">
        <v>5283</v>
      </c>
      <c r="D1200" s="65" t="s">
        <v>5284</v>
      </c>
      <c r="E1200" s="65" t="s">
        <v>428</v>
      </c>
      <c r="F1200" s="539">
        <v>14.14</v>
      </c>
      <c r="G1200" s="64">
        <v>7500</v>
      </c>
      <c r="H1200" s="689">
        <f t="shared" si="34"/>
        <v>106050</v>
      </c>
      <c r="I1200" s="52"/>
      <c r="J1200" s="52" t="s">
        <v>1392</v>
      </c>
      <c r="K1200" s="187"/>
    </row>
    <row r="1201" s="138" customFormat="1" customHeight="1" outlineLevel="2" spans="1:11">
      <c r="A1201" s="62" t="s">
        <v>3038</v>
      </c>
      <c r="B1201" s="685" t="s">
        <v>73</v>
      </c>
      <c r="C1201" s="52" t="s">
        <v>5285</v>
      </c>
      <c r="D1201" s="65" t="s">
        <v>5286</v>
      </c>
      <c r="E1201" s="65" t="s">
        <v>345</v>
      </c>
      <c r="F1201" s="64">
        <v>3</v>
      </c>
      <c r="G1201" s="64">
        <v>10000</v>
      </c>
      <c r="H1201" s="689">
        <f t="shared" si="34"/>
        <v>30000</v>
      </c>
      <c r="I1201" s="52"/>
      <c r="J1201" s="52" t="s">
        <v>1392</v>
      </c>
      <c r="K1201" s="187"/>
    </row>
    <row r="1202" s="138" customFormat="1" customHeight="1" outlineLevel="2" spans="1:11">
      <c r="A1202" s="62" t="s">
        <v>3038</v>
      </c>
      <c r="B1202" s="685" t="s">
        <v>73</v>
      </c>
      <c r="C1202" s="52" t="s">
        <v>5275</v>
      </c>
      <c r="D1202" s="65" t="s">
        <v>5287</v>
      </c>
      <c r="E1202" s="65" t="s">
        <v>345</v>
      </c>
      <c r="F1202" s="172">
        <v>1</v>
      </c>
      <c r="G1202" s="64">
        <v>10000</v>
      </c>
      <c r="H1202" s="689">
        <f t="shared" si="34"/>
        <v>10000</v>
      </c>
      <c r="I1202" s="52"/>
      <c r="J1202" s="52" t="s">
        <v>1392</v>
      </c>
      <c r="K1202" s="187"/>
    </row>
    <row r="1203" s="138" customFormat="1" customHeight="1" outlineLevel="2" spans="1:11">
      <c r="A1203" s="62" t="s">
        <v>3038</v>
      </c>
      <c r="B1203" s="685" t="s">
        <v>73</v>
      </c>
      <c r="C1203" s="52" t="s">
        <v>5248</v>
      </c>
      <c r="D1203" s="65" t="s">
        <v>5288</v>
      </c>
      <c r="E1203" s="65" t="s">
        <v>428</v>
      </c>
      <c r="F1203" s="172">
        <v>14.14</v>
      </c>
      <c r="G1203" s="64">
        <v>2600</v>
      </c>
      <c r="H1203" s="689">
        <f t="shared" si="34"/>
        <v>36764</v>
      </c>
      <c r="I1203" s="52"/>
      <c r="J1203" s="52" t="s">
        <v>1392</v>
      </c>
      <c r="K1203" s="187"/>
    </row>
    <row r="1204" s="138" customFormat="1" customHeight="1" outlineLevel="2" spans="1:11">
      <c r="A1204" s="62" t="s">
        <v>3038</v>
      </c>
      <c r="B1204" s="685" t="s">
        <v>73</v>
      </c>
      <c r="C1204" s="208" t="s">
        <v>5289</v>
      </c>
      <c r="D1204" s="173"/>
      <c r="E1204" s="173"/>
      <c r="F1204" s="172"/>
      <c r="G1204" s="64"/>
      <c r="H1204" s="689"/>
      <c r="I1204" s="52"/>
      <c r="J1204" s="52" t="s">
        <v>1392</v>
      </c>
      <c r="K1204" s="187"/>
    </row>
    <row r="1205" s="138" customFormat="1" customHeight="1" outlineLevel="2" spans="1:11">
      <c r="A1205" s="62" t="s">
        <v>3038</v>
      </c>
      <c r="B1205" s="685" t="s">
        <v>73</v>
      </c>
      <c r="C1205" s="735" t="s">
        <v>5290</v>
      </c>
      <c r="D1205" s="65" t="s">
        <v>5291</v>
      </c>
      <c r="E1205" s="74" t="s">
        <v>345</v>
      </c>
      <c r="F1205" s="64">
        <v>1</v>
      </c>
      <c r="G1205" s="64">
        <v>83300</v>
      </c>
      <c r="H1205" s="689">
        <f t="shared" ref="H1205:H1216" si="35" xml:space="preserve">F1205*G1205</f>
        <v>83300</v>
      </c>
      <c r="I1205" s="726"/>
      <c r="J1205" s="52" t="s">
        <v>1392</v>
      </c>
      <c r="K1205" s="187"/>
    </row>
    <row r="1206" s="138" customFormat="1" customHeight="1" outlineLevel="2" spans="1:11">
      <c r="A1206" s="62" t="s">
        <v>3038</v>
      </c>
      <c r="B1206" s="685" t="s">
        <v>73</v>
      </c>
      <c r="C1206" s="735" t="s">
        <v>5292</v>
      </c>
      <c r="D1206" s="65" t="s">
        <v>5293</v>
      </c>
      <c r="E1206" s="74" t="s">
        <v>345</v>
      </c>
      <c r="F1206" s="172">
        <v>1</v>
      </c>
      <c r="G1206" s="64">
        <v>21200</v>
      </c>
      <c r="H1206" s="689">
        <f t="shared" si="35"/>
        <v>21200</v>
      </c>
      <c r="I1206" s="52"/>
      <c r="J1206" s="52" t="s">
        <v>1392</v>
      </c>
      <c r="K1206" s="187"/>
    </row>
    <row r="1207" s="138" customFormat="1" customHeight="1" outlineLevel="2" spans="1:11">
      <c r="A1207" s="62" t="s">
        <v>3038</v>
      </c>
      <c r="B1207" s="685" t="s">
        <v>73</v>
      </c>
      <c r="C1207" s="74" t="s">
        <v>5294</v>
      </c>
      <c r="D1207" s="65" t="s">
        <v>5295</v>
      </c>
      <c r="E1207" s="74" t="s">
        <v>345</v>
      </c>
      <c r="F1207" s="172">
        <v>6</v>
      </c>
      <c r="G1207" s="64">
        <v>60170</v>
      </c>
      <c r="H1207" s="689">
        <f t="shared" si="35"/>
        <v>361020</v>
      </c>
      <c r="I1207" s="52"/>
      <c r="J1207" s="52" t="s">
        <v>1392</v>
      </c>
      <c r="K1207" s="187"/>
    </row>
    <row r="1208" s="138" customFormat="1" customHeight="1" outlineLevel="2" spans="1:11">
      <c r="A1208" s="62" t="s">
        <v>3038</v>
      </c>
      <c r="B1208" s="685" t="s">
        <v>73</v>
      </c>
      <c r="C1208" s="74" t="s">
        <v>5296</v>
      </c>
      <c r="D1208" s="65" t="s">
        <v>5297</v>
      </c>
      <c r="E1208" s="74" t="s">
        <v>345</v>
      </c>
      <c r="F1208" s="172">
        <v>6</v>
      </c>
      <c r="G1208" s="64">
        <v>6446</v>
      </c>
      <c r="H1208" s="689">
        <f t="shared" si="35"/>
        <v>38676</v>
      </c>
      <c r="I1208" s="52"/>
      <c r="J1208" s="52" t="s">
        <v>1392</v>
      </c>
      <c r="K1208" s="187"/>
    </row>
    <row r="1209" s="138" customFormat="1" customHeight="1" outlineLevel="2" spans="1:11">
      <c r="A1209" s="62" t="s">
        <v>3038</v>
      </c>
      <c r="B1209" s="685" t="s">
        <v>73</v>
      </c>
      <c r="C1209" s="74" t="s">
        <v>5298</v>
      </c>
      <c r="D1209" s="65" t="s">
        <v>5299</v>
      </c>
      <c r="E1209" s="74" t="s">
        <v>5062</v>
      </c>
      <c r="F1209" s="172">
        <v>6</v>
      </c>
      <c r="G1209" s="64">
        <v>6446</v>
      </c>
      <c r="H1209" s="689">
        <f t="shared" si="35"/>
        <v>38676</v>
      </c>
      <c r="I1209" s="52"/>
      <c r="J1209" s="52" t="s">
        <v>1392</v>
      </c>
      <c r="K1209" s="187"/>
    </row>
    <row r="1210" s="138" customFormat="1" customHeight="1" outlineLevel="2" spans="1:11">
      <c r="A1210" s="62" t="s">
        <v>3038</v>
      </c>
      <c r="B1210" s="685" t="s">
        <v>73</v>
      </c>
      <c r="C1210" s="74" t="s">
        <v>5300</v>
      </c>
      <c r="D1210" s="65" t="s">
        <v>5301</v>
      </c>
      <c r="E1210" s="74" t="s">
        <v>345</v>
      </c>
      <c r="F1210" s="172">
        <v>6</v>
      </c>
      <c r="G1210" s="64">
        <v>12540</v>
      </c>
      <c r="H1210" s="689">
        <f t="shared" si="35"/>
        <v>75240</v>
      </c>
      <c r="I1210" s="52"/>
      <c r="J1210" s="52" t="s">
        <v>1392</v>
      </c>
      <c r="K1210" s="187"/>
    </row>
    <row r="1211" s="138" customFormat="1" customHeight="1" outlineLevel="2" spans="1:11">
      <c r="A1211" s="62" t="s">
        <v>3038</v>
      </c>
      <c r="B1211" s="685" t="s">
        <v>73</v>
      </c>
      <c r="C1211" s="74" t="s">
        <v>5302</v>
      </c>
      <c r="D1211" s="736" t="s">
        <v>5303</v>
      </c>
      <c r="E1211" s="74" t="s">
        <v>5304</v>
      </c>
      <c r="F1211" s="172">
        <v>12</v>
      </c>
      <c r="G1211" s="64">
        <v>5010</v>
      </c>
      <c r="H1211" s="689">
        <f t="shared" si="35"/>
        <v>60120</v>
      </c>
      <c r="I1211" s="52"/>
      <c r="J1211" s="52" t="s">
        <v>1392</v>
      </c>
      <c r="K1211" s="187"/>
    </row>
    <row r="1212" s="138" customFormat="1" customHeight="1" outlineLevel="2" spans="1:11">
      <c r="A1212" s="62" t="s">
        <v>3038</v>
      </c>
      <c r="B1212" s="685" t="s">
        <v>73</v>
      </c>
      <c r="C1212" s="74" t="s">
        <v>5137</v>
      </c>
      <c r="D1212" s="65" t="s">
        <v>5305</v>
      </c>
      <c r="E1212" s="74" t="s">
        <v>5304</v>
      </c>
      <c r="F1212" s="172">
        <v>12</v>
      </c>
      <c r="G1212" s="64">
        <v>2130</v>
      </c>
      <c r="H1212" s="689">
        <f t="shared" si="35"/>
        <v>25560</v>
      </c>
      <c r="I1212" s="52"/>
      <c r="J1212" s="52" t="s">
        <v>1392</v>
      </c>
      <c r="K1212" s="187"/>
    </row>
    <row r="1213" s="138" customFormat="1" customHeight="1" outlineLevel="2" spans="1:11">
      <c r="A1213" s="62" t="s">
        <v>3038</v>
      </c>
      <c r="B1213" s="685" t="s">
        <v>73</v>
      </c>
      <c r="C1213" s="74" t="s">
        <v>5306</v>
      </c>
      <c r="D1213" s="52" t="s">
        <v>5307</v>
      </c>
      <c r="E1213" s="74" t="s">
        <v>345</v>
      </c>
      <c r="F1213" s="172">
        <v>2</v>
      </c>
      <c r="G1213" s="64">
        <v>8475</v>
      </c>
      <c r="H1213" s="689">
        <f t="shared" si="35"/>
        <v>16950</v>
      </c>
      <c r="I1213" s="52"/>
      <c r="J1213" s="52" t="s">
        <v>1392</v>
      </c>
      <c r="K1213" s="187"/>
    </row>
    <row r="1214" s="138" customFormat="1" customHeight="1" outlineLevel="2" spans="1:11">
      <c r="A1214" s="62" t="s">
        <v>3038</v>
      </c>
      <c r="B1214" s="685" t="s">
        <v>73</v>
      </c>
      <c r="C1214" s="74" t="s">
        <v>5308</v>
      </c>
      <c r="D1214" s="65" t="s">
        <v>5309</v>
      </c>
      <c r="E1214" s="74" t="s">
        <v>345</v>
      </c>
      <c r="F1214" s="172">
        <v>4</v>
      </c>
      <c r="G1214" s="64">
        <v>4993</v>
      </c>
      <c r="H1214" s="689">
        <f t="shared" si="35"/>
        <v>19972</v>
      </c>
      <c r="I1214" s="52"/>
      <c r="J1214" s="52" t="s">
        <v>1392</v>
      </c>
      <c r="K1214" s="187"/>
    </row>
    <row r="1215" s="138" customFormat="1" customHeight="1" outlineLevel="2" spans="1:11">
      <c r="A1215" s="62" t="s">
        <v>3038</v>
      </c>
      <c r="B1215" s="685" t="s">
        <v>73</v>
      </c>
      <c r="C1215" s="74" t="s">
        <v>5310</v>
      </c>
      <c r="D1215" s="65" t="s">
        <v>5311</v>
      </c>
      <c r="E1215" s="74" t="s">
        <v>5304</v>
      </c>
      <c r="F1215" s="172">
        <v>2</v>
      </c>
      <c r="G1215" s="64">
        <v>3500</v>
      </c>
      <c r="H1215" s="689">
        <f t="shared" si="35"/>
        <v>7000</v>
      </c>
      <c r="I1215" s="52"/>
      <c r="J1215" s="52" t="s">
        <v>1392</v>
      </c>
      <c r="K1215" s="187"/>
    </row>
    <row r="1216" s="138" customFormat="1" customHeight="1" outlineLevel="2" spans="1:11">
      <c r="A1216" s="62" t="s">
        <v>3038</v>
      </c>
      <c r="B1216" s="685" t="s">
        <v>73</v>
      </c>
      <c r="C1216" s="74" t="s">
        <v>5312</v>
      </c>
      <c r="D1216" s="65" t="s">
        <v>5313</v>
      </c>
      <c r="E1216" s="74" t="s">
        <v>5304</v>
      </c>
      <c r="F1216" s="172">
        <v>4</v>
      </c>
      <c r="G1216" s="64">
        <v>2600</v>
      </c>
      <c r="H1216" s="689">
        <f t="shared" si="35"/>
        <v>10400</v>
      </c>
      <c r="I1216" s="52"/>
      <c r="J1216" s="52" t="s">
        <v>1392</v>
      </c>
      <c r="K1216" s="187"/>
    </row>
    <row r="1217" s="138" customFormat="1" customHeight="1" outlineLevel="2" spans="1:11">
      <c r="A1217" s="62" t="s">
        <v>3038</v>
      </c>
      <c r="B1217" s="685" t="s">
        <v>73</v>
      </c>
      <c r="C1217" s="208" t="s">
        <v>5063</v>
      </c>
      <c r="D1217" s="173"/>
      <c r="E1217" s="173"/>
      <c r="F1217" s="172"/>
      <c r="G1217" s="64"/>
      <c r="H1217" s="689"/>
      <c r="I1217" s="52"/>
      <c r="J1217" s="52" t="s">
        <v>1392</v>
      </c>
      <c r="K1217" s="187"/>
    </row>
    <row r="1218" s="138" customFormat="1" customHeight="1" outlineLevel="2" spans="1:11">
      <c r="A1218" s="62" t="s">
        <v>3038</v>
      </c>
      <c r="B1218" s="685" t="s">
        <v>73</v>
      </c>
      <c r="C1218" s="52" t="s">
        <v>5314</v>
      </c>
      <c r="D1218" s="52" t="s">
        <v>5315</v>
      </c>
      <c r="E1218" s="52" t="s">
        <v>5062</v>
      </c>
      <c r="F1218" s="64">
        <v>12</v>
      </c>
      <c r="G1218" s="64">
        <v>18400</v>
      </c>
      <c r="H1218" s="689">
        <f t="shared" ref="H1218:H1238" si="36" xml:space="preserve">F1218*G1218</f>
        <v>220800</v>
      </c>
      <c r="I1218" s="726"/>
      <c r="J1218" s="52" t="s">
        <v>1392</v>
      </c>
      <c r="K1218" s="187"/>
    </row>
    <row r="1219" s="138" customFormat="1" customHeight="1" outlineLevel="2" spans="1:11">
      <c r="A1219" s="62" t="s">
        <v>3038</v>
      </c>
      <c r="B1219" s="685" t="s">
        <v>73</v>
      </c>
      <c r="C1219" s="52" t="s">
        <v>5316</v>
      </c>
      <c r="D1219" s="52" t="s">
        <v>5317</v>
      </c>
      <c r="E1219" s="52" t="s">
        <v>5062</v>
      </c>
      <c r="F1219" s="64">
        <v>2</v>
      </c>
      <c r="G1219" s="64">
        <v>24400</v>
      </c>
      <c r="H1219" s="689">
        <f t="shared" si="36"/>
        <v>48800</v>
      </c>
      <c r="I1219" s="52"/>
      <c r="J1219" s="52" t="s">
        <v>1392</v>
      </c>
      <c r="K1219" s="187"/>
    </row>
    <row r="1220" s="138" customFormat="1" customHeight="1" outlineLevel="2" spans="1:11">
      <c r="A1220" s="62" t="s">
        <v>3038</v>
      </c>
      <c r="B1220" s="685" t="s">
        <v>73</v>
      </c>
      <c r="C1220" s="52" t="s">
        <v>5318</v>
      </c>
      <c r="D1220" s="52" t="s">
        <v>5319</v>
      </c>
      <c r="E1220" s="52" t="s">
        <v>186</v>
      </c>
      <c r="F1220" s="64">
        <v>2</v>
      </c>
      <c r="G1220" s="64">
        <v>6680</v>
      </c>
      <c r="H1220" s="689">
        <f t="shared" si="36"/>
        <v>13360</v>
      </c>
      <c r="I1220" s="52"/>
      <c r="J1220" s="52" t="s">
        <v>1392</v>
      </c>
      <c r="K1220" s="187"/>
    </row>
    <row r="1221" s="138" customFormat="1" customHeight="1" outlineLevel="2" spans="1:11">
      <c r="A1221" s="62" t="s">
        <v>3038</v>
      </c>
      <c r="B1221" s="685" t="s">
        <v>73</v>
      </c>
      <c r="C1221" s="52" t="s">
        <v>5314</v>
      </c>
      <c r="D1221" s="52" t="s">
        <v>5315</v>
      </c>
      <c r="E1221" s="52" t="s">
        <v>5062</v>
      </c>
      <c r="F1221" s="64">
        <v>4</v>
      </c>
      <c r="G1221" s="64">
        <v>20400</v>
      </c>
      <c r="H1221" s="689">
        <f t="shared" si="36"/>
        <v>81600</v>
      </c>
      <c r="I1221" s="52"/>
      <c r="J1221" s="52" t="s">
        <v>1392</v>
      </c>
      <c r="K1221" s="187"/>
    </row>
    <row r="1222" s="138" customFormat="1" customHeight="1" outlineLevel="2" spans="1:11">
      <c r="A1222" s="62" t="s">
        <v>3038</v>
      </c>
      <c r="B1222" s="685" t="s">
        <v>73</v>
      </c>
      <c r="C1222" s="52" t="s">
        <v>5318</v>
      </c>
      <c r="D1222" s="52" t="s">
        <v>5319</v>
      </c>
      <c r="E1222" s="52" t="s">
        <v>186</v>
      </c>
      <c r="F1222" s="64">
        <v>1</v>
      </c>
      <c r="G1222" s="64">
        <v>6680</v>
      </c>
      <c r="H1222" s="689">
        <f t="shared" si="36"/>
        <v>6680</v>
      </c>
      <c r="I1222" s="52"/>
      <c r="J1222" s="52" t="s">
        <v>1392</v>
      </c>
      <c r="K1222" s="187"/>
    </row>
    <row r="1223" s="138" customFormat="1" customHeight="1" outlineLevel="2" spans="1:11">
      <c r="A1223" s="62" t="s">
        <v>3038</v>
      </c>
      <c r="B1223" s="685" t="s">
        <v>73</v>
      </c>
      <c r="C1223" s="52" t="s">
        <v>5320</v>
      </c>
      <c r="D1223" s="52" t="s">
        <v>5321</v>
      </c>
      <c r="E1223" s="52" t="s">
        <v>5062</v>
      </c>
      <c r="F1223" s="64">
        <v>16</v>
      </c>
      <c r="G1223" s="64">
        <v>16600</v>
      </c>
      <c r="H1223" s="689">
        <f t="shared" si="36"/>
        <v>265600</v>
      </c>
      <c r="I1223" s="52"/>
      <c r="J1223" s="52" t="s">
        <v>1392</v>
      </c>
      <c r="K1223" s="187"/>
    </row>
    <row r="1224" s="138" customFormat="1" customHeight="1" outlineLevel="2" spans="1:11">
      <c r="A1224" s="62" t="s">
        <v>3038</v>
      </c>
      <c r="B1224" s="685" t="s">
        <v>73</v>
      </c>
      <c r="C1224" s="52" t="s">
        <v>5322</v>
      </c>
      <c r="D1224" s="52" t="s">
        <v>5323</v>
      </c>
      <c r="E1224" s="52" t="s">
        <v>5062</v>
      </c>
      <c r="F1224" s="64">
        <v>8</v>
      </c>
      <c r="G1224" s="64">
        <v>7484</v>
      </c>
      <c r="H1224" s="689">
        <f t="shared" si="36"/>
        <v>59872</v>
      </c>
      <c r="I1224" s="52"/>
      <c r="J1224" s="52" t="s">
        <v>1392</v>
      </c>
      <c r="K1224" s="187"/>
    </row>
    <row r="1225" s="138" customFormat="1" customHeight="1" outlineLevel="2" spans="1:11">
      <c r="A1225" s="62" t="s">
        <v>3038</v>
      </c>
      <c r="B1225" s="685" t="s">
        <v>73</v>
      </c>
      <c r="C1225" s="52" t="s">
        <v>5324</v>
      </c>
      <c r="D1225" s="52" t="s">
        <v>5325</v>
      </c>
      <c r="E1225" s="52" t="s">
        <v>5062</v>
      </c>
      <c r="F1225" s="64">
        <v>2</v>
      </c>
      <c r="G1225" s="64">
        <v>12260</v>
      </c>
      <c r="H1225" s="689">
        <f t="shared" si="36"/>
        <v>24520</v>
      </c>
      <c r="I1225" s="52"/>
      <c r="J1225" s="52" t="s">
        <v>1392</v>
      </c>
      <c r="K1225" s="187"/>
    </row>
    <row r="1226" s="138" customFormat="1" customHeight="1" outlineLevel="2" spans="1:11">
      <c r="A1226" s="62" t="s">
        <v>3038</v>
      </c>
      <c r="B1226" s="685" t="s">
        <v>73</v>
      </c>
      <c r="C1226" s="52" t="s">
        <v>5070</v>
      </c>
      <c r="D1226" s="52" t="s">
        <v>5326</v>
      </c>
      <c r="E1226" s="52" t="s">
        <v>345</v>
      </c>
      <c r="F1226" s="64">
        <v>3</v>
      </c>
      <c r="G1226" s="64">
        <v>27200</v>
      </c>
      <c r="H1226" s="689">
        <f t="shared" si="36"/>
        <v>81600</v>
      </c>
      <c r="I1226" s="52"/>
      <c r="J1226" s="52" t="s">
        <v>1392</v>
      </c>
      <c r="K1226" s="187"/>
    </row>
    <row r="1227" s="138" customFormat="1" customHeight="1" outlineLevel="2" spans="1:11">
      <c r="A1227" s="62" t="s">
        <v>3038</v>
      </c>
      <c r="B1227" s="685" t="s">
        <v>73</v>
      </c>
      <c r="C1227" s="52" t="s">
        <v>5068</v>
      </c>
      <c r="D1227" s="52" t="s">
        <v>5327</v>
      </c>
      <c r="E1227" s="52" t="s">
        <v>345</v>
      </c>
      <c r="F1227" s="64">
        <v>1</v>
      </c>
      <c r="G1227" s="64">
        <v>23600</v>
      </c>
      <c r="H1227" s="689">
        <f t="shared" si="36"/>
        <v>23600</v>
      </c>
      <c r="I1227" s="52"/>
      <c r="J1227" s="52" t="s">
        <v>1392</v>
      </c>
      <c r="K1227" s="187"/>
    </row>
    <row r="1228" s="138" customFormat="1" customHeight="1" outlineLevel="2" spans="1:11">
      <c r="A1228" s="62" t="s">
        <v>3038</v>
      </c>
      <c r="B1228" s="685" t="s">
        <v>73</v>
      </c>
      <c r="C1228" s="52" t="s">
        <v>5070</v>
      </c>
      <c r="D1228" s="52" t="s">
        <v>5326</v>
      </c>
      <c r="E1228" s="52" t="s">
        <v>345</v>
      </c>
      <c r="F1228" s="64">
        <v>1</v>
      </c>
      <c r="G1228" s="64">
        <v>27200</v>
      </c>
      <c r="H1228" s="689">
        <f t="shared" si="36"/>
        <v>27200</v>
      </c>
      <c r="I1228" s="52"/>
      <c r="J1228" s="52" t="s">
        <v>1392</v>
      </c>
      <c r="K1228" s="187"/>
    </row>
    <row r="1229" s="138" customFormat="1" customHeight="1" outlineLevel="2" spans="1:11">
      <c r="A1229" s="62" t="s">
        <v>3038</v>
      </c>
      <c r="B1229" s="685" t="s">
        <v>73</v>
      </c>
      <c r="C1229" s="52" t="s">
        <v>5070</v>
      </c>
      <c r="D1229" s="52" t="s">
        <v>5326</v>
      </c>
      <c r="E1229" s="52" t="s">
        <v>345</v>
      </c>
      <c r="F1229" s="64">
        <v>4</v>
      </c>
      <c r="G1229" s="64">
        <v>27200</v>
      </c>
      <c r="H1229" s="689">
        <f t="shared" si="36"/>
        <v>108800</v>
      </c>
      <c r="I1229" s="52"/>
      <c r="J1229" s="52" t="s">
        <v>1392</v>
      </c>
      <c r="K1229" s="187"/>
    </row>
    <row r="1230" s="138" customFormat="1" customHeight="1" outlineLevel="2" spans="1:11">
      <c r="A1230" s="62" t="s">
        <v>3038</v>
      </c>
      <c r="B1230" s="685" t="s">
        <v>73</v>
      </c>
      <c r="C1230" s="52" t="s">
        <v>5068</v>
      </c>
      <c r="D1230" s="52" t="s">
        <v>5328</v>
      </c>
      <c r="E1230" s="52" t="s">
        <v>345</v>
      </c>
      <c r="F1230" s="172">
        <v>4</v>
      </c>
      <c r="G1230" s="64">
        <v>10320</v>
      </c>
      <c r="H1230" s="689">
        <f t="shared" si="36"/>
        <v>41280</v>
      </c>
      <c r="I1230" s="52"/>
      <c r="J1230" s="52" t="s">
        <v>1392</v>
      </c>
      <c r="K1230" s="187"/>
    </row>
    <row r="1231" s="138" customFormat="1" customHeight="1" outlineLevel="2" spans="1:11">
      <c r="A1231" s="62" t="s">
        <v>3038</v>
      </c>
      <c r="B1231" s="685" t="s">
        <v>73</v>
      </c>
      <c r="C1231" s="52" t="s">
        <v>5068</v>
      </c>
      <c r="D1231" s="52" t="s">
        <v>5329</v>
      </c>
      <c r="E1231" s="52" t="s">
        <v>345</v>
      </c>
      <c r="F1231" s="172">
        <v>1</v>
      </c>
      <c r="G1231" s="64">
        <v>21200</v>
      </c>
      <c r="H1231" s="689">
        <f t="shared" si="36"/>
        <v>21200</v>
      </c>
      <c r="I1231" s="52"/>
      <c r="J1231" s="52" t="s">
        <v>1392</v>
      </c>
      <c r="K1231" s="187"/>
    </row>
    <row r="1232" s="138" customFormat="1" customHeight="1" outlineLevel="2" spans="1:11">
      <c r="A1232" s="62" t="s">
        <v>3038</v>
      </c>
      <c r="B1232" s="685" t="s">
        <v>73</v>
      </c>
      <c r="C1232" s="52" t="s">
        <v>5330</v>
      </c>
      <c r="D1232" s="52" t="s">
        <v>5331</v>
      </c>
      <c r="E1232" s="52" t="s">
        <v>345</v>
      </c>
      <c r="F1232" s="172">
        <v>1</v>
      </c>
      <c r="G1232" s="64">
        <v>87280</v>
      </c>
      <c r="H1232" s="689">
        <f t="shared" si="36"/>
        <v>87280</v>
      </c>
      <c r="I1232" s="52"/>
      <c r="J1232" s="52" t="s">
        <v>1392</v>
      </c>
      <c r="K1232" s="187"/>
    </row>
    <row r="1233" s="138" customFormat="1" customHeight="1" outlineLevel="2" spans="1:11">
      <c r="A1233" s="62" t="s">
        <v>3038</v>
      </c>
      <c r="B1233" s="685" t="s">
        <v>73</v>
      </c>
      <c r="C1233" s="52" t="s">
        <v>5332</v>
      </c>
      <c r="D1233" s="52" t="s">
        <v>5333</v>
      </c>
      <c r="E1233" s="52" t="s">
        <v>5334</v>
      </c>
      <c r="F1233" s="172">
        <v>1</v>
      </c>
      <c r="G1233" s="64">
        <v>10617</v>
      </c>
      <c r="H1233" s="689">
        <f t="shared" si="36"/>
        <v>10617</v>
      </c>
      <c r="I1233" s="52"/>
      <c r="J1233" s="52" t="s">
        <v>1392</v>
      </c>
      <c r="K1233" s="187"/>
    </row>
    <row r="1234" s="138" customFormat="1" customHeight="1" outlineLevel="2" spans="1:11">
      <c r="A1234" s="62" t="s">
        <v>3038</v>
      </c>
      <c r="B1234" s="685" t="s">
        <v>73</v>
      </c>
      <c r="C1234" s="52" t="s">
        <v>5335</v>
      </c>
      <c r="D1234" s="52" t="s">
        <v>5336</v>
      </c>
      <c r="E1234" s="52" t="s">
        <v>345</v>
      </c>
      <c r="F1234" s="172">
        <v>4</v>
      </c>
      <c r="G1234" s="64">
        <v>10000</v>
      </c>
      <c r="H1234" s="689">
        <f t="shared" si="36"/>
        <v>40000</v>
      </c>
      <c r="I1234" s="52"/>
      <c r="J1234" s="52" t="s">
        <v>1392</v>
      </c>
      <c r="K1234" s="187"/>
    </row>
    <row r="1235" s="138" customFormat="1" customHeight="1" outlineLevel="2" spans="1:11">
      <c r="A1235" s="62" t="s">
        <v>3038</v>
      </c>
      <c r="B1235" s="685" t="s">
        <v>73</v>
      </c>
      <c r="C1235" s="52" t="s">
        <v>5337</v>
      </c>
      <c r="D1235" s="52" t="s">
        <v>5338</v>
      </c>
      <c r="E1235" s="52" t="s">
        <v>186</v>
      </c>
      <c r="F1235" s="64">
        <v>4</v>
      </c>
      <c r="G1235" s="64">
        <v>10000</v>
      </c>
      <c r="H1235" s="689">
        <f t="shared" si="36"/>
        <v>40000</v>
      </c>
      <c r="I1235" s="52"/>
      <c r="J1235" s="52" t="s">
        <v>1392</v>
      </c>
      <c r="K1235" s="187"/>
    </row>
    <row r="1236" s="138" customFormat="1" customHeight="1" outlineLevel="2" spans="1:11">
      <c r="A1236" s="62" t="s">
        <v>3038</v>
      </c>
      <c r="B1236" s="685" t="s">
        <v>73</v>
      </c>
      <c r="C1236" s="52" t="s">
        <v>5339</v>
      </c>
      <c r="D1236" s="52" t="s">
        <v>5340</v>
      </c>
      <c r="E1236" s="52" t="s">
        <v>345</v>
      </c>
      <c r="F1236" s="64">
        <v>8</v>
      </c>
      <c r="G1236" s="64">
        <v>3000</v>
      </c>
      <c r="H1236" s="689">
        <f t="shared" si="36"/>
        <v>24000</v>
      </c>
      <c r="I1236" s="52"/>
      <c r="J1236" s="52" t="s">
        <v>1392</v>
      </c>
      <c r="K1236" s="187"/>
    </row>
    <row r="1237" s="138" customFormat="1" customHeight="1" outlineLevel="2" spans="1:11">
      <c r="A1237" s="62" t="s">
        <v>3038</v>
      </c>
      <c r="B1237" s="685" t="s">
        <v>73</v>
      </c>
      <c r="C1237" s="52" t="s">
        <v>5337</v>
      </c>
      <c r="D1237" s="52" t="s">
        <v>5338</v>
      </c>
      <c r="E1237" s="52" t="s">
        <v>186</v>
      </c>
      <c r="F1237" s="64">
        <v>8</v>
      </c>
      <c r="G1237" s="64">
        <v>3000</v>
      </c>
      <c r="H1237" s="689">
        <f t="shared" si="36"/>
        <v>24000</v>
      </c>
      <c r="I1237" s="726"/>
      <c r="J1237" s="52" t="s">
        <v>1392</v>
      </c>
      <c r="K1237" s="187"/>
    </row>
    <row r="1238" s="138" customFormat="1" customHeight="1" outlineLevel="2" spans="1:11">
      <c r="A1238" s="62" t="s">
        <v>3038</v>
      </c>
      <c r="B1238" s="685" t="s">
        <v>73</v>
      </c>
      <c r="C1238" s="52" t="s">
        <v>5341</v>
      </c>
      <c r="D1238" s="52" t="s">
        <v>5342</v>
      </c>
      <c r="E1238" s="52" t="s">
        <v>5062</v>
      </c>
      <c r="F1238" s="64">
        <v>2</v>
      </c>
      <c r="G1238" s="64">
        <v>5120</v>
      </c>
      <c r="H1238" s="689">
        <f t="shared" si="36"/>
        <v>10240</v>
      </c>
      <c r="I1238" s="52"/>
      <c r="J1238" s="52" t="s">
        <v>1392</v>
      </c>
      <c r="K1238" s="187"/>
    </row>
    <row r="1239" s="138" customFormat="1" customHeight="1" outlineLevel="2" spans="1:11">
      <c r="A1239" s="62" t="s">
        <v>3038</v>
      </c>
      <c r="B1239" s="685" t="s">
        <v>73</v>
      </c>
      <c r="C1239" s="208" t="s">
        <v>5081</v>
      </c>
      <c r="D1239" s="52"/>
      <c r="E1239" s="74"/>
      <c r="F1239" s="64"/>
      <c r="G1239" s="64"/>
      <c r="H1239" s="689"/>
      <c r="I1239" s="52"/>
      <c r="J1239" s="52" t="s">
        <v>1392</v>
      </c>
      <c r="K1239" s="187"/>
    </row>
    <row r="1240" s="138" customFormat="1" customHeight="1" outlineLevel="2" spans="1:11">
      <c r="A1240" s="62" t="s">
        <v>3038</v>
      </c>
      <c r="B1240" s="685" t="s">
        <v>73</v>
      </c>
      <c r="C1240" s="52" t="s">
        <v>5343</v>
      </c>
      <c r="D1240" s="52" t="s">
        <v>5344</v>
      </c>
      <c r="E1240" s="74" t="s">
        <v>345</v>
      </c>
      <c r="F1240" s="64">
        <v>1</v>
      </c>
      <c r="G1240" s="64">
        <v>26000</v>
      </c>
      <c r="H1240" s="689">
        <f t="shared" ref="H1240:H1257" si="37" xml:space="preserve">F1240*G1240</f>
        <v>26000</v>
      </c>
      <c r="I1240" s="52"/>
      <c r="J1240" s="52" t="s">
        <v>1392</v>
      </c>
      <c r="K1240" s="187"/>
    </row>
    <row r="1241" s="138" customFormat="1" customHeight="1" outlineLevel="2" spans="1:11">
      <c r="A1241" s="62" t="s">
        <v>3038</v>
      </c>
      <c r="B1241" s="685" t="s">
        <v>73</v>
      </c>
      <c r="C1241" s="65" t="s">
        <v>5084</v>
      </c>
      <c r="D1241" s="52" t="s">
        <v>5345</v>
      </c>
      <c r="E1241" s="74" t="s">
        <v>345</v>
      </c>
      <c r="F1241" s="64">
        <v>1</v>
      </c>
      <c r="G1241" s="64">
        <v>5200</v>
      </c>
      <c r="H1241" s="689">
        <f t="shared" si="37"/>
        <v>5200</v>
      </c>
      <c r="I1241" s="52"/>
      <c r="J1241" s="52" t="s">
        <v>1392</v>
      </c>
      <c r="K1241" s="187"/>
    </row>
    <row r="1242" s="138" customFormat="1" customHeight="1" outlineLevel="2" spans="1:11">
      <c r="A1242" s="62" t="s">
        <v>3038</v>
      </c>
      <c r="B1242" s="685" t="s">
        <v>73</v>
      </c>
      <c r="C1242" s="65" t="s">
        <v>5086</v>
      </c>
      <c r="D1242" s="52" t="s">
        <v>5346</v>
      </c>
      <c r="E1242" s="74" t="s">
        <v>345</v>
      </c>
      <c r="F1242" s="64">
        <v>1</v>
      </c>
      <c r="G1242" s="64">
        <v>3200</v>
      </c>
      <c r="H1242" s="689">
        <f t="shared" si="37"/>
        <v>3200</v>
      </c>
      <c r="I1242" s="52"/>
      <c r="J1242" s="52" t="s">
        <v>1392</v>
      </c>
      <c r="K1242" s="187"/>
    </row>
    <row r="1243" s="138" customFormat="1" customHeight="1" outlineLevel="2" spans="1:11">
      <c r="A1243" s="62" t="s">
        <v>3038</v>
      </c>
      <c r="B1243" s="685" t="s">
        <v>73</v>
      </c>
      <c r="C1243" s="52" t="s">
        <v>5347</v>
      </c>
      <c r="D1243" s="65" t="s">
        <v>5348</v>
      </c>
      <c r="E1243" s="74" t="s">
        <v>345</v>
      </c>
      <c r="F1243" s="64">
        <v>1</v>
      </c>
      <c r="G1243" s="64">
        <v>11200</v>
      </c>
      <c r="H1243" s="689">
        <f t="shared" si="37"/>
        <v>11200</v>
      </c>
      <c r="I1243" s="52"/>
      <c r="J1243" s="52" t="s">
        <v>1392</v>
      </c>
      <c r="K1243" s="187"/>
    </row>
    <row r="1244" s="138" customFormat="1" customHeight="1" outlineLevel="2" spans="1:11">
      <c r="A1244" s="62" t="s">
        <v>3038</v>
      </c>
      <c r="B1244" s="685" t="s">
        <v>73</v>
      </c>
      <c r="C1244" s="553" t="s">
        <v>5349</v>
      </c>
      <c r="D1244" s="737" t="s">
        <v>5350</v>
      </c>
      <c r="E1244" s="74" t="s">
        <v>345</v>
      </c>
      <c r="F1244" s="64">
        <v>1</v>
      </c>
      <c r="G1244" s="64">
        <v>2600</v>
      </c>
      <c r="H1244" s="689">
        <f t="shared" si="37"/>
        <v>2600</v>
      </c>
      <c r="I1244" s="52"/>
      <c r="J1244" s="52" t="s">
        <v>1392</v>
      </c>
      <c r="K1244" s="187"/>
    </row>
    <row r="1245" s="138" customFormat="1" customHeight="1" outlineLevel="2" spans="1:11">
      <c r="A1245" s="62" t="s">
        <v>3038</v>
      </c>
      <c r="B1245" s="685" t="s">
        <v>73</v>
      </c>
      <c r="C1245" s="208" t="s">
        <v>5092</v>
      </c>
      <c r="D1245" s="173" t="s">
        <v>5351</v>
      </c>
      <c r="E1245" s="74" t="s">
        <v>345</v>
      </c>
      <c r="F1245" s="64">
        <v>1</v>
      </c>
      <c r="G1245" s="64">
        <v>2360</v>
      </c>
      <c r="H1245" s="689">
        <f t="shared" si="37"/>
        <v>2360</v>
      </c>
      <c r="I1245" s="52"/>
      <c r="J1245" s="52" t="s">
        <v>1392</v>
      </c>
      <c r="K1245" s="187"/>
    </row>
    <row r="1246" s="138" customFormat="1" customHeight="1" outlineLevel="2" spans="1:11">
      <c r="A1246" s="62" t="s">
        <v>3038</v>
      </c>
      <c r="B1246" s="685" t="s">
        <v>73</v>
      </c>
      <c r="C1246" s="555" t="s">
        <v>5352</v>
      </c>
      <c r="D1246" s="52" t="s">
        <v>5353</v>
      </c>
      <c r="E1246" s="74" t="s">
        <v>345</v>
      </c>
      <c r="F1246" s="64">
        <v>8</v>
      </c>
      <c r="G1246" s="64">
        <v>360</v>
      </c>
      <c r="H1246" s="689">
        <f t="shared" si="37"/>
        <v>2880</v>
      </c>
      <c r="I1246" s="52"/>
      <c r="J1246" s="52" t="s">
        <v>1392</v>
      </c>
      <c r="K1246" s="187"/>
    </row>
    <row r="1247" s="138" customFormat="1" customHeight="1" outlineLevel="2" spans="1:11">
      <c r="A1247" s="62" t="s">
        <v>3038</v>
      </c>
      <c r="B1247" s="685" t="s">
        <v>73</v>
      </c>
      <c r="C1247" s="733" t="s">
        <v>5096</v>
      </c>
      <c r="D1247" s="52" t="s">
        <v>5354</v>
      </c>
      <c r="E1247" s="65" t="s">
        <v>229</v>
      </c>
      <c r="F1247" s="64">
        <v>1</v>
      </c>
      <c r="G1247" s="64">
        <v>520</v>
      </c>
      <c r="H1247" s="689">
        <f t="shared" si="37"/>
        <v>520</v>
      </c>
      <c r="I1247" s="52"/>
      <c r="J1247" s="52" t="s">
        <v>1392</v>
      </c>
      <c r="K1247" s="187"/>
    </row>
    <row r="1248" s="138" customFormat="1" customHeight="1" outlineLevel="2" spans="1:11">
      <c r="A1248" s="62" t="s">
        <v>3038</v>
      </c>
      <c r="B1248" s="685" t="s">
        <v>73</v>
      </c>
      <c r="C1248" s="733" t="s">
        <v>5098</v>
      </c>
      <c r="D1248" s="52" t="s">
        <v>5355</v>
      </c>
      <c r="E1248" s="65" t="s">
        <v>229</v>
      </c>
      <c r="F1248" s="64">
        <v>3</v>
      </c>
      <c r="G1248" s="64">
        <v>490</v>
      </c>
      <c r="H1248" s="689">
        <f t="shared" si="37"/>
        <v>1470</v>
      </c>
      <c r="I1248" s="52"/>
      <c r="J1248" s="52" t="s">
        <v>1392</v>
      </c>
      <c r="K1248" s="187"/>
    </row>
    <row r="1249" s="138" customFormat="1" customHeight="1" outlineLevel="2" spans="1:11">
      <c r="A1249" s="62" t="s">
        <v>3038</v>
      </c>
      <c r="B1249" s="685" t="s">
        <v>73</v>
      </c>
      <c r="C1249" s="734" t="s">
        <v>5100</v>
      </c>
      <c r="D1249" s="52" t="s">
        <v>5356</v>
      </c>
      <c r="E1249" s="74" t="s">
        <v>229</v>
      </c>
      <c r="F1249" s="64">
        <v>3</v>
      </c>
      <c r="G1249" s="64">
        <v>460</v>
      </c>
      <c r="H1249" s="689">
        <f t="shared" si="37"/>
        <v>1380</v>
      </c>
      <c r="I1249" s="52"/>
      <c r="J1249" s="52" t="s">
        <v>1392</v>
      </c>
      <c r="K1249" s="187"/>
    </row>
    <row r="1250" s="138" customFormat="1" customHeight="1" outlineLevel="2" spans="1:11">
      <c r="A1250" s="62" t="s">
        <v>3038</v>
      </c>
      <c r="B1250" s="685" t="s">
        <v>73</v>
      </c>
      <c r="C1250" s="733" t="s">
        <v>5102</v>
      </c>
      <c r="D1250" s="52" t="s">
        <v>5357</v>
      </c>
      <c r="E1250" s="65" t="s">
        <v>229</v>
      </c>
      <c r="F1250" s="172">
        <v>1</v>
      </c>
      <c r="G1250" s="64">
        <v>750</v>
      </c>
      <c r="H1250" s="689">
        <f t="shared" si="37"/>
        <v>750</v>
      </c>
      <c r="I1250" s="52"/>
      <c r="J1250" s="52" t="s">
        <v>1392</v>
      </c>
      <c r="K1250" s="187"/>
    </row>
    <row r="1251" s="138" customFormat="1" customHeight="1" outlineLevel="2" spans="1:11">
      <c r="A1251" s="62" t="s">
        <v>3038</v>
      </c>
      <c r="B1251" s="685" t="s">
        <v>73</v>
      </c>
      <c r="C1251" s="65" t="s">
        <v>5104</v>
      </c>
      <c r="D1251" s="65" t="s">
        <v>5358</v>
      </c>
      <c r="E1251" s="65" t="s">
        <v>345</v>
      </c>
      <c r="F1251" s="172">
        <v>6</v>
      </c>
      <c r="G1251" s="64">
        <v>960</v>
      </c>
      <c r="H1251" s="689">
        <f t="shared" si="37"/>
        <v>5760</v>
      </c>
      <c r="I1251" s="52"/>
      <c r="J1251" s="52" t="s">
        <v>1392</v>
      </c>
      <c r="K1251" s="187"/>
    </row>
    <row r="1252" s="138" customFormat="1" customHeight="1" outlineLevel="2" spans="1:11">
      <c r="A1252" s="62" t="s">
        <v>3038</v>
      </c>
      <c r="B1252" s="685" t="s">
        <v>73</v>
      </c>
      <c r="C1252" s="65" t="s">
        <v>5104</v>
      </c>
      <c r="D1252" s="65" t="s">
        <v>5359</v>
      </c>
      <c r="E1252" s="65" t="s">
        <v>345</v>
      </c>
      <c r="F1252" s="172">
        <v>2</v>
      </c>
      <c r="G1252" s="64">
        <v>1800</v>
      </c>
      <c r="H1252" s="689">
        <f t="shared" si="37"/>
        <v>3600</v>
      </c>
      <c r="I1252" s="52"/>
      <c r="J1252" s="52" t="s">
        <v>1392</v>
      </c>
      <c r="K1252" s="187"/>
    </row>
    <row r="1253" s="138" customFormat="1" customHeight="1" outlineLevel="2" spans="1:11">
      <c r="A1253" s="62" t="s">
        <v>3038</v>
      </c>
      <c r="B1253" s="685" t="s">
        <v>73</v>
      </c>
      <c r="C1253" s="65" t="s">
        <v>5107</v>
      </c>
      <c r="D1253" s="65" t="s">
        <v>5360</v>
      </c>
      <c r="E1253" s="65" t="s">
        <v>345</v>
      </c>
      <c r="F1253" s="172">
        <v>1</v>
      </c>
      <c r="G1253" s="64">
        <v>600</v>
      </c>
      <c r="H1253" s="689">
        <f t="shared" si="37"/>
        <v>600</v>
      </c>
      <c r="I1253" s="52"/>
      <c r="J1253" s="52" t="s">
        <v>1392</v>
      </c>
      <c r="K1253" s="187"/>
    </row>
    <row r="1254" s="138" customFormat="1" customHeight="1" outlineLevel="2" spans="1:11">
      <c r="A1254" s="62" t="s">
        <v>3038</v>
      </c>
      <c r="B1254" s="685" t="s">
        <v>73</v>
      </c>
      <c r="C1254" s="65" t="s">
        <v>5109</v>
      </c>
      <c r="D1254" s="52" t="s">
        <v>5361</v>
      </c>
      <c r="E1254" s="65" t="s">
        <v>345</v>
      </c>
      <c r="F1254" s="172">
        <v>2</v>
      </c>
      <c r="G1254" s="64">
        <v>600</v>
      </c>
      <c r="H1254" s="689">
        <f t="shared" si="37"/>
        <v>1200</v>
      </c>
      <c r="I1254" s="52"/>
      <c r="J1254" s="52" t="s">
        <v>1392</v>
      </c>
      <c r="K1254" s="187"/>
    </row>
    <row r="1255" s="138" customFormat="1" customHeight="1" outlineLevel="2" spans="1:11">
      <c r="A1255" s="62" t="s">
        <v>3038</v>
      </c>
      <c r="B1255" s="685" t="s">
        <v>73</v>
      </c>
      <c r="C1255" s="65" t="s">
        <v>5109</v>
      </c>
      <c r="D1255" s="52" t="s">
        <v>5362</v>
      </c>
      <c r="E1255" s="65" t="s">
        <v>345</v>
      </c>
      <c r="F1255" s="172">
        <v>2</v>
      </c>
      <c r="G1255" s="64">
        <v>220</v>
      </c>
      <c r="H1255" s="689">
        <f t="shared" si="37"/>
        <v>440</v>
      </c>
      <c r="I1255" s="52"/>
      <c r="J1255" s="52" t="s">
        <v>1392</v>
      </c>
      <c r="K1255" s="187"/>
    </row>
    <row r="1256" s="138" customFormat="1" customHeight="1" outlineLevel="2" spans="1:11">
      <c r="A1256" s="62" t="s">
        <v>3038</v>
      </c>
      <c r="B1256" s="685" t="s">
        <v>73</v>
      </c>
      <c r="C1256" s="52" t="s">
        <v>5363</v>
      </c>
      <c r="D1256" s="65" t="s">
        <v>5364</v>
      </c>
      <c r="E1256" s="65" t="s">
        <v>345</v>
      </c>
      <c r="F1256" s="172">
        <v>1</v>
      </c>
      <c r="G1256" s="64">
        <v>2025</v>
      </c>
      <c r="H1256" s="689">
        <f t="shared" si="37"/>
        <v>2025</v>
      </c>
      <c r="I1256" s="52"/>
      <c r="J1256" s="52" t="s">
        <v>1392</v>
      </c>
      <c r="K1256" s="187"/>
    </row>
    <row r="1257" s="138" customFormat="1" customHeight="1" outlineLevel="2" spans="1:11">
      <c r="A1257" s="62" t="s">
        <v>3038</v>
      </c>
      <c r="B1257" s="685" t="s">
        <v>73</v>
      </c>
      <c r="C1257" s="52" t="s">
        <v>5365</v>
      </c>
      <c r="D1257" s="52" t="s">
        <v>5366</v>
      </c>
      <c r="E1257" s="65" t="s">
        <v>345</v>
      </c>
      <c r="F1257" s="172">
        <v>1</v>
      </c>
      <c r="G1257" s="64">
        <v>830</v>
      </c>
      <c r="H1257" s="689">
        <f t="shared" si="37"/>
        <v>830</v>
      </c>
      <c r="I1257" s="52"/>
      <c r="J1257" s="52" t="s">
        <v>1392</v>
      </c>
      <c r="K1257" s="187"/>
    </row>
    <row r="1258" s="138" customFormat="1" customHeight="1" outlineLevel="2" spans="1:11">
      <c r="A1258" s="62" t="s">
        <v>3038</v>
      </c>
      <c r="B1258" s="685" t="s">
        <v>73</v>
      </c>
      <c r="C1258" s="208" t="s">
        <v>5367</v>
      </c>
      <c r="D1258" s="173"/>
      <c r="E1258" s="173"/>
      <c r="F1258" s="172"/>
      <c r="G1258" s="64"/>
      <c r="H1258" s="689"/>
      <c r="I1258" s="52"/>
      <c r="J1258" s="52" t="s">
        <v>1392</v>
      </c>
      <c r="K1258" s="187"/>
    </row>
    <row r="1259" s="138" customFormat="1" customHeight="1" outlineLevel="2" spans="1:11">
      <c r="A1259" s="62" t="s">
        <v>3038</v>
      </c>
      <c r="B1259" s="685" t="s">
        <v>73</v>
      </c>
      <c r="C1259" s="65" t="s">
        <v>5368</v>
      </c>
      <c r="D1259" s="52" t="s">
        <v>5369</v>
      </c>
      <c r="E1259" s="74" t="s">
        <v>345</v>
      </c>
      <c r="F1259" s="64">
        <v>1</v>
      </c>
      <c r="G1259" s="64">
        <v>102000</v>
      </c>
      <c r="H1259" s="689">
        <f t="shared" ref="H1259:H1284" si="38" xml:space="preserve">F1259*G1259</f>
        <v>102000</v>
      </c>
      <c r="I1259" s="52"/>
      <c r="J1259" s="52" t="s">
        <v>1392</v>
      </c>
      <c r="K1259" s="187"/>
    </row>
    <row r="1260" s="138" customFormat="1" customHeight="1" outlineLevel="2" spans="1:11">
      <c r="A1260" s="62" t="s">
        <v>3038</v>
      </c>
      <c r="B1260" s="685" t="s">
        <v>73</v>
      </c>
      <c r="C1260" s="65" t="s">
        <v>5370</v>
      </c>
      <c r="D1260" s="52" t="s">
        <v>5371</v>
      </c>
      <c r="E1260" s="74" t="s">
        <v>345</v>
      </c>
      <c r="F1260" s="64">
        <v>1</v>
      </c>
      <c r="G1260" s="64">
        <v>10500</v>
      </c>
      <c r="H1260" s="689">
        <f t="shared" si="38"/>
        <v>10500</v>
      </c>
      <c r="I1260" s="52"/>
      <c r="J1260" s="52" t="s">
        <v>1392</v>
      </c>
      <c r="K1260" s="187"/>
    </row>
    <row r="1261" s="138" customFormat="1" customHeight="1" outlineLevel="2" spans="1:11">
      <c r="A1261" s="62" t="s">
        <v>3038</v>
      </c>
      <c r="B1261" s="685" t="s">
        <v>73</v>
      </c>
      <c r="C1261" s="65" t="s">
        <v>5372</v>
      </c>
      <c r="D1261" s="65" t="s">
        <v>5373</v>
      </c>
      <c r="E1261" s="74" t="s">
        <v>345</v>
      </c>
      <c r="F1261" s="64">
        <v>1</v>
      </c>
      <c r="G1261" s="64">
        <v>3000</v>
      </c>
      <c r="H1261" s="689">
        <f t="shared" si="38"/>
        <v>3000</v>
      </c>
      <c r="I1261" s="52"/>
      <c r="J1261" s="52" t="s">
        <v>1392</v>
      </c>
      <c r="K1261" s="187"/>
    </row>
    <row r="1262" s="138" customFormat="1" customHeight="1" outlineLevel="2" spans="1:11">
      <c r="A1262" s="62" t="s">
        <v>3038</v>
      </c>
      <c r="B1262" s="685" t="s">
        <v>73</v>
      </c>
      <c r="C1262" s="65" t="s">
        <v>5374</v>
      </c>
      <c r="D1262" s="65" t="s">
        <v>5375</v>
      </c>
      <c r="E1262" s="74" t="s">
        <v>345</v>
      </c>
      <c r="F1262" s="64">
        <v>1</v>
      </c>
      <c r="G1262" s="64">
        <v>9500</v>
      </c>
      <c r="H1262" s="689">
        <f t="shared" si="38"/>
        <v>9500</v>
      </c>
      <c r="I1262" s="52"/>
      <c r="J1262" s="52" t="s">
        <v>1392</v>
      </c>
      <c r="K1262" s="187"/>
    </row>
    <row r="1263" s="138" customFormat="1" customHeight="1" outlineLevel="2" spans="1:11">
      <c r="A1263" s="62" t="s">
        <v>3038</v>
      </c>
      <c r="B1263" s="685" t="s">
        <v>73</v>
      </c>
      <c r="C1263" s="65" t="s">
        <v>5376</v>
      </c>
      <c r="D1263" s="52" t="s">
        <v>5377</v>
      </c>
      <c r="E1263" s="74" t="s">
        <v>345</v>
      </c>
      <c r="F1263" s="64">
        <v>1</v>
      </c>
      <c r="G1263" s="64">
        <v>2500</v>
      </c>
      <c r="H1263" s="689">
        <f t="shared" si="38"/>
        <v>2500</v>
      </c>
      <c r="I1263" s="52"/>
      <c r="J1263" s="52" t="s">
        <v>1392</v>
      </c>
      <c r="K1263" s="187"/>
    </row>
    <row r="1264" s="138" customFormat="1" customHeight="1" outlineLevel="2" spans="1:11">
      <c r="A1264" s="62" t="s">
        <v>3038</v>
      </c>
      <c r="B1264" s="685" t="s">
        <v>73</v>
      </c>
      <c r="C1264" s="74" t="s">
        <v>5378</v>
      </c>
      <c r="D1264" s="65" t="s">
        <v>5379</v>
      </c>
      <c r="E1264" s="74" t="s">
        <v>345</v>
      </c>
      <c r="F1264" s="64">
        <v>1</v>
      </c>
      <c r="G1264" s="64">
        <v>250</v>
      </c>
      <c r="H1264" s="689">
        <f t="shared" si="38"/>
        <v>250</v>
      </c>
      <c r="I1264" s="726"/>
      <c r="J1264" s="52" t="s">
        <v>1392</v>
      </c>
      <c r="K1264" s="187"/>
    </row>
    <row r="1265" s="138" customFormat="1" customHeight="1" outlineLevel="2" spans="1:11">
      <c r="A1265" s="62" t="s">
        <v>3038</v>
      </c>
      <c r="B1265" s="685" t="s">
        <v>73</v>
      </c>
      <c r="C1265" s="65" t="s">
        <v>5380</v>
      </c>
      <c r="D1265" s="65" t="s">
        <v>5381</v>
      </c>
      <c r="E1265" s="74" t="s">
        <v>345</v>
      </c>
      <c r="F1265" s="64">
        <v>1</v>
      </c>
      <c r="G1265" s="64">
        <v>18000</v>
      </c>
      <c r="H1265" s="689">
        <f t="shared" si="38"/>
        <v>18000</v>
      </c>
      <c r="I1265" s="52"/>
      <c r="J1265" s="52" t="s">
        <v>1392</v>
      </c>
      <c r="K1265" s="187"/>
    </row>
    <row r="1266" s="138" customFormat="1" customHeight="1" outlineLevel="2" spans="1:11">
      <c r="A1266" s="62" t="s">
        <v>3038</v>
      </c>
      <c r="B1266" s="685" t="s">
        <v>73</v>
      </c>
      <c r="C1266" s="65" t="s">
        <v>5382</v>
      </c>
      <c r="D1266" s="52" t="s">
        <v>5383</v>
      </c>
      <c r="E1266" s="74" t="s">
        <v>345</v>
      </c>
      <c r="F1266" s="64">
        <v>5</v>
      </c>
      <c r="G1266" s="64">
        <v>1800</v>
      </c>
      <c r="H1266" s="689">
        <f t="shared" si="38"/>
        <v>9000</v>
      </c>
      <c r="I1266" s="52"/>
      <c r="J1266" s="52" t="s">
        <v>1392</v>
      </c>
      <c r="K1266" s="187"/>
    </row>
    <row r="1267" s="138" customFormat="1" customHeight="1" outlineLevel="2" spans="1:11">
      <c r="A1267" s="62" t="s">
        <v>3038</v>
      </c>
      <c r="B1267" s="685" t="s">
        <v>73</v>
      </c>
      <c r="C1267" s="52" t="s">
        <v>5384</v>
      </c>
      <c r="D1267" s="52" t="s">
        <v>5385</v>
      </c>
      <c r="E1267" s="74" t="s">
        <v>345</v>
      </c>
      <c r="F1267" s="64">
        <v>1</v>
      </c>
      <c r="G1267" s="64">
        <v>4500</v>
      </c>
      <c r="H1267" s="689">
        <f t="shared" si="38"/>
        <v>4500</v>
      </c>
      <c r="I1267" s="52"/>
      <c r="J1267" s="52" t="s">
        <v>1392</v>
      </c>
      <c r="K1267" s="187"/>
    </row>
    <row r="1268" s="138" customFormat="1" customHeight="1" outlineLevel="2" spans="1:11">
      <c r="A1268" s="62" t="s">
        <v>3038</v>
      </c>
      <c r="B1268" s="685" t="s">
        <v>73</v>
      </c>
      <c r="C1268" s="65" t="s">
        <v>5386</v>
      </c>
      <c r="D1268" s="52" t="s">
        <v>5387</v>
      </c>
      <c r="E1268" s="74" t="s">
        <v>345</v>
      </c>
      <c r="F1268" s="64">
        <v>1</v>
      </c>
      <c r="G1268" s="64">
        <v>1800</v>
      </c>
      <c r="H1268" s="689">
        <f t="shared" si="38"/>
        <v>1800</v>
      </c>
      <c r="I1268" s="52"/>
      <c r="J1268" s="52" t="s">
        <v>1392</v>
      </c>
      <c r="K1268" s="187"/>
    </row>
    <row r="1269" s="138" customFormat="1" customHeight="1" outlineLevel="2" spans="1:11">
      <c r="A1269" s="62" t="s">
        <v>3038</v>
      </c>
      <c r="B1269" s="685" t="s">
        <v>73</v>
      </c>
      <c r="C1269" s="74" t="s">
        <v>5388</v>
      </c>
      <c r="D1269" s="52" t="s">
        <v>5389</v>
      </c>
      <c r="E1269" s="74" t="s">
        <v>345</v>
      </c>
      <c r="F1269" s="64">
        <v>1</v>
      </c>
      <c r="G1269" s="64">
        <v>65000</v>
      </c>
      <c r="H1269" s="689">
        <f t="shared" si="38"/>
        <v>65000</v>
      </c>
      <c r="I1269" s="52"/>
      <c r="J1269" s="52" t="s">
        <v>1392</v>
      </c>
      <c r="K1269" s="187"/>
    </row>
    <row r="1270" s="138" customFormat="1" customHeight="1" outlineLevel="2" spans="1:11">
      <c r="A1270" s="62" t="s">
        <v>3038</v>
      </c>
      <c r="B1270" s="685" t="s">
        <v>73</v>
      </c>
      <c r="C1270" s="65" t="s">
        <v>5390</v>
      </c>
      <c r="D1270" s="52" t="s">
        <v>5391</v>
      </c>
      <c r="E1270" s="74" t="s">
        <v>186</v>
      </c>
      <c r="F1270" s="64">
        <v>2</v>
      </c>
      <c r="G1270" s="64">
        <v>3000</v>
      </c>
      <c r="H1270" s="689">
        <f t="shared" si="38"/>
        <v>6000</v>
      </c>
      <c r="I1270" s="52"/>
      <c r="J1270" s="52" t="s">
        <v>1392</v>
      </c>
      <c r="K1270" s="187"/>
    </row>
    <row r="1271" s="138" customFormat="1" customHeight="1" outlineLevel="2" spans="1:11">
      <c r="A1271" s="62" t="s">
        <v>3038</v>
      </c>
      <c r="B1271" s="685" t="s">
        <v>73</v>
      </c>
      <c r="C1271" s="52" t="s">
        <v>5392</v>
      </c>
      <c r="D1271" s="65" t="s">
        <v>5393</v>
      </c>
      <c r="E1271" s="74" t="s">
        <v>345</v>
      </c>
      <c r="F1271" s="64">
        <v>32</v>
      </c>
      <c r="G1271" s="64">
        <v>5400</v>
      </c>
      <c r="H1271" s="689">
        <f t="shared" si="38"/>
        <v>172800</v>
      </c>
      <c r="I1271" s="726"/>
      <c r="J1271" s="52" t="s">
        <v>1392</v>
      </c>
      <c r="K1271" s="187"/>
    </row>
    <row r="1272" s="138" customFormat="1" customHeight="1" outlineLevel="2" spans="1:11">
      <c r="A1272" s="62" t="s">
        <v>3038</v>
      </c>
      <c r="B1272" s="685" t="s">
        <v>73</v>
      </c>
      <c r="C1272" s="73" t="s">
        <v>5394</v>
      </c>
      <c r="D1272" s="65" t="s">
        <v>5395</v>
      </c>
      <c r="E1272" s="74" t="s">
        <v>345</v>
      </c>
      <c r="F1272" s="172">
        <v>20</v>
      </c>
      <c r="G1272" s="64">
        <v>4500</v>
      </c>
      <c r="H1272" s="689">
        <f t="shared" si="38"/>
        <v>90000</v>
      </c>
      <c r="I1272" s="52"/>
      <c r="J1272" s="52" t="s">
        <v>1392</v>
      </c>
      <c r="K1272" s="187"/>
    </row>
    <row r="1273" s="138" customFormat="1" customHeight="1" outlineLevel="2" spans="1:11">
      <c r="A1273" s="62" t="s">
        <v>3038</v>
      </c>
      <c r="B1273" s="685" t="s">
        <v>73</v>
      </c>
      <c r="C1273" s="52" t="s">
        <v>5396</v>
      </c>
      <c r="D1273" s="65" t="s">
        <v>5397</v>
      </c>
      <c r="E1273" s="74" t="s">
        <v>345</v>
      </c>
      <c r="F1273" s="172">
        <v>44</v>
      </c>
      <c r="G1273" s="64">
        <v>2700</v>
      </c>
      <c r="H1273" s="689">
        <f t="shared" si="38"/>
        <v>118800</v>
      </c>
      <c r="I1273" s="52"/>
      <c r="J1273" s="52" t="s">
        <v>1392</v>
      </c>
      <c r="K1273" s="187"/>
    </row>
    <row r="1274" s="138" customFormat="1" customHeight="1" outlineLevel="2" spans="1:11">
      <c r="A1274" s="62" t="s">
        <v>3038</v>
      </c>
      <c r="B1274" s="685" t="s">
        <v>73</v>
      </c>
      <c r="C1274" s="73" t="s">
        <v>5398</v>
      </c>
      <c r="D1274" s="65" t="s">
        <v>5399</v>
      </c>
      <c r="E1274" s="74" t="s">
        <v>345</v>
      </c>
      <c r="F1274" s="172">
        <v>10</v>
      </c>
      <c r="G1274" s="64">
        <v>8800</v>
      </c>
      <c r="H1274" s="689">
        <f t="shared" si="38"/>
        <v>88000</v>
      </c>
      <c r="I1274" s="52"/>
      <c r="J1274" s="52" t="s">
        <v>1392</v>
      </c>
      <c r="K1274" s="187"/>
    </row>
    <row r="1275" s="138" customFormat="1" customHeight="1" outlineLevel="2" spans="1:11">
      <c r="A1275" s="62" t="s">
        <v>3038</v>
      </c>
      <c r="B1275" s="685" t="s">
        <v>73</v>
      </c>
      <c r="C1275" s="74" t="s">
        <v>5400</v>
      </c>
      <c r="D1275" s="65" t="s">
        <v>5401</v>
      </c>
      <c r="E1275" s="74" t="s">
        <v>345</v>
      </c>
      <c r="F1275" s="172">
        <v>8</v>
      </c>
      <c r="G1275" s="64">
        <v>17500</v>
      </c>
      <c r="H1275" s="689">
        <f t="shared" si="38"/>
        <v>140000</v>
      </c>
      <c r="I1275" s="52"/>
      <c r="J1275" s="52" t="s">
        <v>1392</v>
      </c>
      <c r="K1275" s="187"/>
    </row>
    <row r="1276" s="138" customFormat="1" customHeight="1" outlineLevel="2" spans="1:11">
      <c r="A1276" s="62" t="s">
        <v>3038</v>
      </c>
      <c r="B1276" s="685" t="s">
        <v>73</v>
      </c>
      <c r="C1276" s="65" t="s">
        <v>5402</v>
      </c>
      <c r="D1276" s="65" t="s">
        <v>5403</v>
      </c>
      <c r="E1276" s="74" t="s">
        <v>345</v>
      </c>
      <c r="F1276" s="172">
        <v>36</v>
      </c>
      <c r="G1276" s="64">
        <v>8800</v>
      </c>
      <c r="H1276" s="689">
        <f t="shared" si="38"/>
        <v>316800</v>
      </c>
      <c r="I1276" s="52"/>
      <c r="J1276" s="52" t="s">
        <v>1392</v>
      </c>
      <c r="K1276" s="187"/>
    </row>
    <row r="1277" s="138" customFormat="1" customHeight="1" outlineLevel="2" spans="1:11">
      <c r="A1277" s="62" t="s">
        <v>3038</v>
      </c>
      <c r="B1277" s="685" t="s">
        <v>73</v>
      </c>
      <c r="C1277" s="65" t="s">
        <v>5404</v>
      </c>
      <c r="D1277" s="65" t="s">
        <v>5405</v>
      </c>
      <c r="E1277" s="74" t="s">
        <v>345</v>
      </c>
      <c r="F1277" s="172">
        <v>24</v>
      </c>
      <c r="G1277" s="64">
        <v>6700</v>
      </c>
      <c r="H1277" s="689">
        <f t="shared" si="38"/>
        <v>160800</v>
      </c>
      <c r="I1277" s="52"/>
      <c r="J1277" s="52" t="s">
        <v>1392</v>
      </c>
      <c r="K1277" s="187"/>
    </row>
    <row r="1278" s="138" customFormat="1" customHeight="1" outlineLevel="2" spans="1:11">
      <c r="A1278" s="62" t="s">
        <v>3038</v>
      </c>
      <c r="B1278" s="685" t="s">
        <v>73</v>
      </c>
      <c r="C1278" s="52" t="s">
        <v>5406</v>
      </c>
      <c r="D1278" s="65" t="s">
        <v>5407</v>
      </c>
      <c r="E1278" s="74" t="s">
        <v>345</v>
      </c>
      <c r="F1278" s="172">
        <v>2</v>
      </c>
      <c r="G1278" s="64">
        <v>26800</v>
      </c>
      <c r="H1278" s="689">
        <f t="shared" si="38"/>
        <v>53600</v>
      </c>
      <c r="I1278" s="52"/>
      <c r="J1278" s="52" t="s">
        <v>1392</v>
      </c>
      <c r="K1278" s="187"/>
    </row>
    <row r="1279" s="138" customFormat="1" customHeight="1" outlineLevel="2" spans="1:11">
      <c r="A1279" s="62" t="s">
        <v>3038</v>
      </c>
      <c r="B1279" s="685" t="s">
        <v>73</v>
      </c>
      <c r="C1279" s="65" t="s">
        <v>5408</v>
      </c>
      <c r="D1279" s="65" t="s">
        <v>5409</v>
      </c>
      <c r="E1279" s="74" t="s">
        <v>345</v>
      </c>
      <c r="F1279" s="172">
        <v>2</v>
      </c>
      <c r="G1279" s="64">
        <v>8700</v>
      </c>
      <c r="H1279" s="689">
        <f t="shared" si="38"/>
        <v>17400</v>
      </c>
      <c r="I1279" s="52"/>
      <c r="J1279" s="52" t="s">
        <v>1392</v>
      </c>
      <c r="K1279" s="187"/>
    </row>
    <row r="1280" s="138" customFormat="1" customHeight="1" outlineLevel="2" spans="1:11">
      <c r="A1280" s="62" t="s">
        <v>3038</v>
      </c>
      <c r="B1280" s="685" t="s">
        <v>73</v>
      </c>
      <c r="C1280" s="733" t="s">
        <v>5410</v>
      </c>
      <c r="D1280" s="738" t="s">
        <v>5410</v>
      </c>
      <c r="E1280" s="65" t="s">
        <v>5411</v>
      </c>
      <c r="F1280" s="172">
        <v>1</v>
      </c>
      <c r="G1280" s="64">
        <v>35000</v>
      </c>
      <c r="H1280" s="689">
        <f t="shared" si="38"/>
        <v>35000</v>
      </c>
      <c r="I1280" s="52"/>
      <c r="J1280" s="52" t="s">
        <v>1392</v>
      </c>
      <c r="K1280" s="187"/>
    </row>
    <row r="1281" s="138" customFormat="1" customHeight="1" outlineLevel="2" spans="1:11">
      <c r="A1281" s="62" t="s">
        <v>3038</v>
      </c>
      <c r="B1281" s="685" t="s">
        <v>73</v>
      </c>
      <c r="C1281" s="733" t="s">
        <v>5412</v>
      </c>
      <c r="D1281" s="738" t="s">
        <v>5412</v>
      </c>
      <c r="E1281" s="65" t="s">
        <v>5411</v>
      </c>
      <c r="F1281" s="172">
        <v>1</v>
      </c>
      <c r="G1281" s="64">
        <v>3000</v>
      </c>
      <c r="H1281" s="689">
        <f t="shared" si="38"/>
        <v>3000</v>
      </c>
      <c r="I1281" s="52"/>
      <c r="J1281" s="52" t="s">
        <v>1392</v>
      </c>
      <c r="K1281" s="187"/>
    </row>
    <row r="1282" s="138" customFormat="1" customHeight="1" outlineLevel="2" spans="1:11">
      <c r="A1282" s="62" t="s">
        <v>3038</v>
      </c>
      <c r="B1282" s="685" t="s">
        <v>73</v>
      </c>
      <c r="C1282" s="739" t="s">
        <v>5413</v>
      </c>
      <c r="D1282" s="740" t="s">
        <v>5413</v>
      </c>
      <c r="E1282" s="65" t="s">
        <v>5411</v>
      </c>
      <c r="F1282" s="172">
        <v>1</v>
      </c>
      <c r="G1282" s="64">
        <v>12000</v>
      </c>
      <c r="H1282" s="689">
        <f t="shared" si="38"/>
        <v>12000</v>
      </c>
      <c r="I1282" s="52"/>
      <c r="J1282" s="52" t="s">
        <v>1392</v>
      </c>
      <c r="K1282" s="187"/>
    </row>
    <row r="1283" s="138" customFormat="1" customHeight="1" outlineLevel="2" spans="1:11">
      <c r="A1283" s="62" t="s">
        <v>3038</v>
      </c>
      <c r="B1283" s="685" t="s">
        <v>73</v>
      </c>
      <c r="C1283" s="733" t="s">
        <v>5414</v>
      </c>
      <c r="D1283" s="738" t="s">
        <v>5414</v>
      </c>
      <c r="E1283" s="65" t="s">
        <v>5411</v>
      </c>
      <c r="F1283" s="172">
        <v>1</v>
      </c>
      <c r="G1283" s="64">
        <v>20000</v>
      </c>
      <c r="H1283" s="689">
        <f t="shared" si="38"/>
        <v>20000</v>
      </c>
      <c r="I1283" s="52"/>
      <c r="J1283" s="52" t="s">
        <v>1392</v>
      </c>
      <c r="K1283" s="187"/>
    </row>
    <row r="1284" s="138" customFormat="1" customHeight="1" outlineLevel="2" spans="1:11">
      <c r="A1284" s="62" t="s">
        <v>3038</v>
      </c>
      <c r="B1284" s="685" t="s">
        <v>73</v>
      </c>
      <c r="C1284" s="733" t="s">
        <v>5415</v>
      </c>
      <c r="D1284" s="738" t="s">
        <v>5416</v>
      </c>
      <c r="E1284" s="65" t="s">
        <v>5411</v>
      </c>
      <c r="F1284" s="172">
        <v>1</v>
      </c>
      <c r="G1284" s="64">
        <v>15000</v>
      </c>
      <c r="H1284" s="689">
        <f t="shared" si="38"/>
        <v>15000</v>
      </c>
      <c r="I1284" s="52"/>
      <c r="J1284" s="52" t="s">
        <v>1392</v>
      </c>
      <c r="K1284" s="187"/>
    </row>
    <row r="1285" s="138" customFormat="1" customHeight="1" outlineLevel="2" spans="1:11">
      <c r="A1285" s="62" t="s">
        <v>3038</v>
      </c>
      <c r="B1285" s="685" t="s">
        <v>73</v>
      </c>
      <c r="C1285" s="208" t="s">
        <v>5417</v>
      </c>
      <c r="D1285" s="173"/>
      <c r="E1285" s="173"/>
      <c r="F1285" s="172"/>
      <c r="G1285" s="64"/>
      <c r="H1285" s="689"/>
      <c r="I1285" s="52"/>
      <c r="J1285" s="52" t="s">
        <v>1392</v>
      </c>
      <c r="K1285" s="187"/>
    </row>
    <row r="1286" s="138" customFormat="1" customHeight="1" outlineLevel="2" spans="1:11">
      <c r="A1286" s="62" t="s">
        <v>3038</v>
      </c>
      <c r="B1286" s="685" t="s">
        <v>73</v>
      </c>
      <c r="C1286" s="74" t="s">
        <v>5418</v>
      </c>
      <c r="D1286" s="65" t="s">
        <v>5419</v>
      </c>
      <c r="E1286" s="74" t="s">
        <v>186</v>
      </c>
      <c r="F1286" s="172">
        <v>2</v>
      </c>
      <c r="G1286" s="64">
        <v>138000</v>
      </c>
      <c r="H1286" s="689">
        <f t="shared" ref="H1286:H1291" si="39" xml:space="preserve">F1286*G1286</f>
        <v>276000</v>
      </c>
      <c r="I1286" s="52"/>
      <c r="J1286" s="52" t="s">
        <v>1392</v>
      </c>
      <c r="K1286" s="187"/>
    </row>
    <row r="1287" s="138" customFormat="1" customHeight="1" outlineLevel="2" spans="1:11">
      <c r="A1287" s="62" t="s">
        <v>3038</v>
      </c>
      <c r="B1287" s="685" t="s">
        <v>73</v>
      </c>
      <c r="C1287" s="74" t="s">
        <v>5418</v>
      </c>
      <c r="D1287" s="65" t="s">
        <v>5420</v>
      </c>
      <c r="E1287" s="74" t="s">
        <v>186</v>
      </c>
      <c r="F1287" s="172">
        <v>1</v>
      </c>
      <c r="G1287" s="64">
        <v>150080</v>
      </c>
      <c r="H1287" s="689">
        <f t="shared" si="39"/>
        <v>150080</v>
      </c>
      <c r="I1287" s="52"/>
      <c r="J1287" s="52" t="s">
        <v>1392</v>
      </c>
      <c r="K1287" s="187"/>
    </row>
    <row r="1288" s="138" customFormat="1" customHeight="1" outlineLevel="2" spans="1:11">
      <c r="A1288" s="62" t="s">
        <v>3038</v>
      </c>
      <c r="B1288" s="685" t="s">
        <v>73</v>
      </c>
      <c r="C1288" s="74" t="s">
        <v>5421</v>
      </c>
      <c r="D1288" s="52" t="s">
        <v>5422</v>
      </c>
      <c r="E1288" s="65" t="s">
        <v>5423</v>
      </c>
      <c r="F1288" s="172">
        <v>1</v>
      </c>
      <c r="G1288" s="64">
        <v>5460</v>
      </c>
      <c r="H1288" s="689">
        <f t="shared" si="39"/>
        <v>5460</v>
      </c>
      <c r="I1288" s="52"/>
      <c r="J1288" s="52" t="s">
        <v>1392</v>
      </c>
      <c r="K1288" s="187"/>
    </row>
    <row r="1289" s="138" customFormat="1" customHeight="1" outlineLevel="2" spans="1:11">
      <c r="A1289" s="62" t="s">
        <v>3038</v>
      </c>
      <c r="B1289" s="685" t="s">
        <v>73</v>
      </c>
      <c r="C1289" s="74" t="s">
        <v>5424</v>
      </c>
      <c r="D1289" s="52" t="s">
        <v>5425</v>
      </c>
      <c r="E1289" s="65" t="s">
        <v>5423</v>
      </c>
      <c r="F1289" s="172">
        <v>5</v>
      </c>
      <c r="G1289" s="64">
        <v>5200</v>
      </c>
      <c r="H1289" s="689">
        <f t="shared" si="39"/>
        <v>26000</v>
      </c>
      <c r="I1289" s="52"/>
      <c r="J1289" s="52" t="s">
        <v>1392</v>
      </c>
      <c r="K1289" s="187"/>
    </row>
    <row r="1290" s="138" customFormat="1" customHeight="1" outlineLevel="2" spans="1:11">
      <c r="A1290" s="62" t="s">
        <v>3038</v>
      </c>
      <c r="B1290" s="685" t="s">
        <v>73</v>
      </c>
      <c r="C1290" s="74" t="s">
        <v>5426</v>
      </c>
      <c r="D1290" s="52" t="s">
        <v>5427</v>
      </c>
      <c r="E1290" s="65" t="s">
        <v>5423</v>
      </c>
      <c r="F1290" s="172">
        <v>2</v>
      </c>
      <c r="G1290" s="64">
        <v>2320</v>
      </c>
      <c r="H1290" s="689">
        <f t="shared" si="39"/>
        <v>4640</v>
      </c>
      <c r="I1290" s="52"/>
      <c r="J1290" s="52"/>
      <c r="K1290" s="187"/>
    </row>
    <row r="1291" s="138" customFormat="1" customHeight="1" outlineLevel="2" spans="1:11">
      <c r="A1291" s="62" t="s">
        <v>3038</v>
      </c>
      <c r="B1291" s="685" t="s">
        <v>73</v>
      </c>
      <c r="C1291" s="74" t="s">
        <v>5428</v>
      </c>
      <c r="D1291" s="52" t="s">
        <v>5429</v>
      </c>
      <c r="E1291" s="65" t="s">
        <v>186</v>
      </c>
      <c r="F1291" s="172">
        <v>1</v>
      </c>
      <c r="G1291" s="64">
        <v>39500</v>
      </c>
      <c r="H1291" s="689">
        <f t="shared" si="39"/>
        <v>39500</v>
      </c>
      <c r="I1291" s="52"/>
      <c r="J1291" s="52"/>
      <c r="K1291" s="187"/>
    </row>
    <row r="1292" s="138" customFormat="1" customHeight="1" outlineLevel="2" spans="1:11">
      <c r="A1292" s="62" t="s">
        <v>3038</v>
      </c>
      <c r="B1292" s="685" t="s">
        <v>73</v>
      </c>
      <c r="C1292" s="208" t="s">
        <v>5430</v>
      </c>
      <c r="D1292" s="173"/>
      <c r="E1292" s="173"/>
      <c r="F1292" s="172"/>
      <c r="G1292" s="64"/>
      <c r="H1292" s="689"/>
      <c r="I1292" s="52"/>
      <c r="J1292" s="52"/>
      <c r="K1292" s="187"/>
    </row>
    <row r="1293" s="138" customFormat="1" customHeight="1" outlineLevel="2" spans="1:11">
      <c r="A1293" s="62" t="s">
        <v>3038</v>
      </c>
      <c r="B1293" s="685" t="s">
        <v>73</v>
      </c>
      <c r="C1293" s="65" t="s">
        <v>5431</v>
      </c>
      <c r="D1293" s="65" t="s">
        <v>5432</v>
      </c>
      <c r="E1293" s="74" t="s">
        <v>345</v>
      </c>
      <c r="F1293" s="172">
        <v>1</v>
      </c>
      <c r="G1293" s="64">
        <v>14570</v>
      </c>
      <c r="H1293" s="689">
        <f t="shared" ref="H1293:H1310" si="40" xml:space="preserve">F1293*G1293</f>
        <v>14570</v>
      </c>
      <c r="I1293" s="52"/>
      <c r="J1293" s="52"/>
      <c r="K1293" s="187"/>
    </row>
    <row r="1294" s="138" customFormat="1" customHeight="1" outlineLevel="2" spans="1:11">
      <c r="A1294" s="62" t="s">
        <v>3038</v>
      </c>
      <c r="B1294" s="685" t="s">
        <v>73</v>
      </c>
      <c r="C1294" s="65" t="s">
        <v>5433</v>
      </c>
      <c r="D1294" s="65" t="s">
        <v>5434</v>
      </c>
      <c r="E1294" s="74" t="s">
        <v>345</v>
      </c>
      <c r="F1294" s="172">
        <v>8</v>
      </c>
      <c r="G1294" s="64">
        <v>5460</v>
      </c>
      <c r="H1294" s="689">
        <f t="shared" si="40"/>
        <v>43680</v>
      </c>
      <c r="I1294" s="52"/>
      <c r="J1294" s="52"/>
      <c r="K1294" s="187"/>
    </row>
    <row r="1295" s="138" customFormat="1" customHeight="1" outlineLevel="2" spans="1:11">
      <c r="A1295" s="62" t="s">
        <v>3038</v>
      </c>
      <c r="B1295" s="685" t="s">
        <v>73</v>
      </c>
      <c r="C1295" s="52" t="s">
        <v>5435</v>
      </c>
      <c r="D1295" s="52" t="s">
        <v>5436</v>
      </c>
      <c r="E1295" s="74" t="s">
        <v>5059</v>
      </c>
      <c r="F1295" s="172">
        <v>1</v>
      </c>
      <c r="G1295" s="64">
        <v>1960</v>
      </c>
      <c r="H1295" s="689">
        <f t="shared" si="40"/>
        <v>1960</v>
      </c>
      <c r="I1295" s="52"/>
      <c r="J1295" s="52"/>
      <c r="K1295" s="187"/>
    </row>
    <row r="1296" s="138" customFormat="1" customHeight="1" outlineLevel="2" spans="1:11">
      <c r="A1296" s="62" t="s">
        <v>3038</v>
      </c>
      <c r="B1296" s="685" t="s">
        <v>73</v>
      </c>
      <c r="C1296" s="52" t="s">
        <v>5437</v>
      </c>
      <c r="D1296" s="52" t="s">
        <v>5438</v>
      </c>
      <c r="E1296" s="74" t="s">
        <v>345</v>
      </c>
      <c r="F1296" s="172">
        <v>1</v>
      </c>
      <c r="G1296" s="64">
        <v>33200</v>
      </c>
      <c r="H1296" s="689">
        <f t="shared" si="40"/>
        <v>33200</v>
      </c>
      <c r="I1296" s="52"/>
      <c r="J1296" s="52"/>
      <c r="K1296" s="187"/>
    </row>
    <row r="1297" s="138" customFormat="1" customHeight="1" outlineLevel="2" spans="1:11">
      <c r="A1297" s="62" t="s">
        <v>3038</v>
      </c>
      <c r="B1297" s="685" t="s">
        <v>73</v>
      </c>
      <c r="C1297" s="65" t="s">
        <v>5439</v>
      </c>
      <c r="D1297" s="52" t="s">
        <v>5440</v>
      </c>
      <c r="E1297" s="74" t="s">
        <v>345</v>
      </c>
      <c r="F1297" s="172">
        <v>4</v>
      </c>
      <c r="G1297" s="64">
        <v>12900</v>
      </c>
      <c r="H1297" s="689">
        <f t="shared" si="40"/>
        <v>51600</v>
      </c>
      <c r="I1297" s="52"/>
      <c r="J1297" s="52"/>
      <c r="K1297" s="187"/>
    </row>
    <row r="1298" s="138" customFormat="1" customHeight="1" outlineLevel="2" spans="1:11">
      <c r="A1298" s="62" t="s">
        <v>3038</v>
      </c>
      <c r="B1298" s="685" t="s">
        <v>73</v>
      </c>
      <c r="C1298" s="65" t="s">
        <v>5441</v>
      </c>
      <c r="D1298" s="65" t="s">
        <v>5442</v>
      </c>
      <c r="E1298" s="74" t="s">
        <v>5304</v>
      </c>
      <c r="F1298" s="172">
        <v>4</v>
      </c>
      <c r="G1298" s="64">
        <v>1030</v>
      </c>
      <c r="H1298" s="689">
        <f t="shared" si="40"/>
        <v>4120</v>
      </c>
      <c r="I1298" s="52"/>
      <c r="J1298" s="52"/>
      <c r="K1298" s="187"/>
    </row>
    <row r="1299" s="138" customFormat="1" customHeight="1" outlineLevel="2" spans="1:11">
      <c r="A1299" s="62" t="s">
        <v>3038</v>
      </c>
      <c r="B1299" s="685" t="s">
        <v>73</v>
      </c>
      <c r="C1299" s="65" t="s">
        <v>5443</v>
      </c>
      <c r="D1299" s="52" t="s">
        <v>5444</v>
      </c>
      <c r="E1299" s="74" t="s">
        <v>345</v>
      </c>
      <c r="F1299" s="172">
        <v>4</v>
      </c>
      <c r="G1299" s="64">
        <v>1200</v>
      </c>
      <c r="H1299" s="689">
        <f t="shared" si="40"/>
        <v>4800</v>
      </c>
      <c r="I1299" s="52"/>
      <c r="J1299" s="52"/>
      <c r="K1299" s="187"/>
    </row>
    <row r="1300" s="138" customFormat="1" customHeight="1" outlineLevel="2" spans="1:11">
      <c r="A1300" s="62" t="s">
        <v>3038</v>
      </c>
      <c r="B1300" s="685" t="s">
        <v>73</v>
      </c>
      <c r="C1300" s="65" t="s">
        <v>5445</v>
      </c>
      <c r="D1300" s="65" t="s">
        <v>5446</v>
      </c>
      <c r="E1300" s="74" t="s">
        <v>345</v>
      </c>
      <c r="F1300" s="172">
        <v>10</v>
      </c>
      <c r="G1300" s="64">
        <v>28600</v>
      </c>
      <c r="H1300" s="689">
        <f t="shared" si="40"/>
        <v>286000</v>
      </c>
      <c r="I1300" s="52"/>
      <c r="J1300" s="52"/>
      <c r="K1300" s="187"/>
    </row>
    <row r="1301" s="138" customFormat="1" customHeight="1" outlineLevel="2" spans="1:11">
      <c r="A1301" s="62" t="s">
        <v>3038</v>
      </c>
      <c r="B1301" s="685" t="s">
        <v>73</v>
      </c>
      <c r="C1301" s="65" t="s">
        <v>5447</v>
      </c>
      <c r="D1301" s="65" t="s">
        <v>5448</v>
      </c>
      <c r="E1301" s="74" t="s">
        <v>345</v>
      </c>
      <c r="F1301" s="172">
        <v>10</v>
      </c>
      <c r="G1301" s="64">
        <v>614</v>
      </c>
      <c r="H1301" s="689">
        <f t="shared" si="40"/>
        <v>6140</v>
      </c>
      <c r="I1301" s="52"/>
      <c r="J1301" s="52"/>
      <c r="K1301" s="187"/>
    </row>
    <row r="1302" s="138" customFormat="1" customHeight="1" outlineLevel="2" spans="1:11">
      <c r="A1302" s="62" t="s">
        <v>3038</v>
      </c>
      <c r="B1302" s="685" t="s">
        <v>73</v>
      </c>
      <c r="C1302" s="65" t="s">
        <v>5449</v>
      </c>
      <c r="D1302" s="65" t="s">
        <v>5450</v>
      </c>
      <c r="E1302" s="74" t="s">
        <v>341</v>
      </c>
      <c r="F1302" s="172">
        <v>400</v>
      </c>
      <c r="G1302" s="64">
        <v>28</v>
      </c>
      <c r="H1302" s="689">
        <f t="shared" si="40"/>
        <v>11200</v>
      </c>
      <c r="I1302" s="52"/>
      <c r="J1302" s="52"/>
      <c r="K1302" s="187"/>
    </row>
    <row r="1303" s="138" customFormat="1" customHeight="1" outlineLevel="2" spans="1:11">
      <c r="A1303" s="62" t="s">
        <v>3038</v>
      </c>
      <c r="B1303" s="685" t="s">
        <v>73</v>
      </c>
      <c r="C1303" s="52" t="s">
        <v>5435</v>
      </c>
      <c r="D1303" s="52" t="s">
        <v>5436</v>
      </c>
      <c r="E1303" s="74" t="s">
        <v>5059</v>
      </c>
      <c r="F1303" s="172">
        <v>1</v>
      </c>
      <c r="G1303" s="64">
        <v>440</v>
      </c>
      <c r="H1303" s="689">
        <f t="shared" si="40"/>
        <v>440</v>
      </c>
      <c r="I1303" s="52"/>
      <c r="J1303" s="52"/>
      <c r="K1303" s="187"/>
    </row>
    <row r="1304" s="138" customFormat="1" customHeight="1" outlineLevel="2" spans="1:11">
      <c r="A1304" s="62" t="s">
        <v>3038</v>
      </c>
      <c r="B1304" s="685" t="s">
        <v>73</v>
      </c>
      <c r="C1304" s="52" t="s">
        <v>5451</v>
      </c>
      <c r="D1304" s="52" t="s">
        <v>5452</v>
      </c>
      <c r="E1304" s="74" t="s">
        <v>345</v>
      </c>
      <c r="F1304" s="172">
        <v>200</v>
      </c>
      <c r="G1304" s="64">
        <v>1870</v>
      </c>
      <c r="H1304" s="689">
        <f t="shared" si="40"/>
        <v>374000</v>
      </c>
      <c r="I1304" s="52"/>
      <c r="J1304" s="52"/>
      <c r="K1304" s="187"/>
    </row>
    <row r="1305" s="138" customFormat="1" customHeight="1" outlineLevel="2" spans="1:11">
      <c r="A1305" s="62" t="s">
        <v>3038</v>
      </c>
      <c r="B1305" s="685" t="s">
        <v>73</v>
      </c>
      <c r="C1305" s="65" t="s">
        <v>5453</v>
      </c>
      <c r="D1305" s="65" t="s">
        <v>5454</v>
      </c>
      <c r="E1305" s="74" t="s">
        <v>229</v>
      </c>
      <c r="F1305" s="172">
        <v>200</v>
      </c>
      <c r="G1305" s="64">
        <v>216</v>
      </c>
      <c r="H1305" s="689">
        <f t="shared" si="40"/>
        <v>43200</v>
      </c>
      <c r="I1305" s="52"/>
      <c r="J1305" s="52"/>
      <c r="K1305" s="187"/>
    </row>
    <row r="1306" s="138" customFormat="1" customHeight="1" outlineLevel="2" spans="1:11">
      <c r="A1306" s="62" t="s">
        <v>3038</v>
      </c>
      <c r="B1306" s="685" t="s">
        <v>73</v>
      </c>
      <c r="C1306" s="65" t="s">
        <v>5455</v>
      </c>
      <c r="D1306" s="65" t="s">
        <v>5456</v>
      </c>
      <c r="E1306" s="74" t="s">
        <v>5457</v>
      </c>
      <c r="F1306" s="172">
        <v>200</v>
      </c>
      <c r="G1306" s="64">
        <v>196</v>
      </c>
      <c r="H1306" s="689">
        <f t="shared" si="40"/>
        <v>39200</v>
      </c>
      <c r="I1306" s="52"/>
      <c r="J1306" s="52"/>
      <c r="K1306" s="187"/>
    </row>
    <row r="1307" s="138" customFormat="1" customHeight="1" outlineLevel="2" spans="1:11">
      <c r="A1307" s="62" t="s">
        <v>3038</v>
      </c>
      <c r="B1307" s="685" t="s">
        <v>73</v>
      </c>
      <c r="C1307" s="65" t="s">
        <v>5458</v>
      </c>
      <c r="D1307" s="65" t="s">
        <v>5459</v>
      </c>
      <c r="E1307" s="74" t="s">
        <v>345</v>
      </c>
      <c r="F1307" s="172">
        <v>4</v>
      </c>
      <c r="G1307" s="64">
        <v>20600</v>
      </c>
      <c r="H1307" s="689">
        <f t="shared" si="40"/>
        <v>82400</v>
      </c>
      <c r="I1307" s="52"/>
      <c r="J1307" s="52"/>
      <c r="K1307" s="187"/>
    </row>
    <row r="1308" s="138" customFormat="1" customHeight="1" outlineLevel="2" spans="1:11">
      <c r="A1308" s="62" t="s">
        <v>3038</v>
      </c>
      <c r="B1308" s="685" t="s">
        <v>73</v>
      </c>
      <c r="C1308" s="65" t="s">
        <v>5460</v>
      </c>
      <c r="D1308" s="65" t="s">
        <v>5461</v>
      </c>
      <c r="E1308" s="74" t="s">
        <v>345</v>
      </c>
      <c r="F1308" s="172">
        <v>2</v>
      </c>
      <c r="G1308" s="64">
        <v>4070</v>
      </c>
      <c r="H1308" s="689">
        <f t="shared" si="40"/>
        <v>8140</v>
      </c>
      <c r="I1308" s="52"/>
      <c r="J1308" s="52"/>
      <c r="K1308" s="187"/>
    </row>
    <row r="1309" s="138" customFormat="1" customHeight="1" outlineLevel="2" spans="1:11">
      <c r="A1309" s="62" t="s">
        <v>3038</v>
      </c>
      <c r="B1309" s="685" t="s">
        <v>73</v>
      </c>
      <c r="C1309" s="65" t="s">
        <v>5462</v>
      </c>
      <c r="D1309" s="741" t="s">
        <v>5463</v>
      </c>
      <c r="E1309" s="74" t="s">
        <v>345</v>
      </c>
      <c r="F1309" s="172">
        <v>4</v>
      </c>
      <c r="G1309" s="64">
        <v>4000</v>
      </c>
      <c r="H1309" s="689">
        <f t="shared" si="40"/>
        <v>16000</v>
      </c>
      <c r="I1309" s="52"/>
      <c r="J1309" s="52"/>
      <c r="K1309" s="187"/>
    </row>
    <row r="1310" s="138" customFormat="1" customHeight="1" outlineLevel="2" spans="1:11">
      <c r="A1310" s="62" t="s">
        <v>3038</v>
      </c>
      <c r="B1310" s="685" t="s">
        <v>73</v>
      </c>
      <c r="C1310" s="65" t="s">
        <v>5464</v>
      </c>
      <c r="D1310" s="65" t="s">
        <v>5465</v>
      </c>
      <c r="E1310" s="65" t="s">
        <v>345</v>
      </c>
      <c r="F1310" s="172">
        <v>4</v>
      </c>
      <c r="G1310" s="64">
        <v>5000</v>
      </c>
      <c r="H1310" s="689">
        <f t="shared" si="40"/>
        <v>20000</v>
      </c>
      <c r="I1310" s="52"/>
      <c r="J1310" s="52"/>
      <c r="K1310" s="187"/>
    </row>
    <row r="1311" s="679" customFormat="1" customHeight="1" outlineLevel="1" spans="1:11">
      <c r="A1311" s="62" t="s">
        <v>3084</v>
      </c>
      <c r="B1311" s="445" t="s">
        <v>3084</v>
      </c>
      <c r="C1311" s="62" t="s">
        <v>3084</v>
      </c>
      <c r="D1311" s="52"/>
      <c r="E1311" s="73"/>
      <c r="F1311" s="172"/>
      <c r="G1311" s="172"/>
      <c r="H1311" s="689"/>
      <c r="I1311" s="446"/>
      <c r="J1311" s="62"/>
      <c r="K1311" s="226"/>
    </row>
    <row r="1312" s="679" customFormat="1" customHeight="1" outlineLevel="2" spans="1:11">
      <c r="A1312" s="62" t="s">
        <v>3207</v>
      </c>
      <c r="B1312" s="685" t="s">
        <v>5466</v>
      </c>
      <c r="C1312" s="722" t="s">
        <v>5024</v>
      </c>
      <c r="D1312" s="723" t="s">
        <v>5025</v>
      </c>
      <c r="E1312" s="722" t="s">
        <v>345</v>
      </c>
      <c r="F1312" s="725">
        <v>1</v>
      </c>
      <c r="G1312" s="689">
        <v>16000</v>
      </c>
      <c r="H1312" s="689">
        <f t="shared" ref="H1312:H1323" si="41" xml:space="preserve">F1312*G1312</f>
        <v>16000</v>
      </c>
      <c r="I1312" s="446"/>
      <c r="J1312" s="52" t="s">
        <v>1399</v>
      </c>
      <c r="K1312" s="187"/>
    </row>
    <row r="1313" s="679" customFormat="1" customHeight="1" outlineLevel="2" spans="1:11">
      <c r="A1313" s="62" t="s">
        <v>3207</v>
      </c>
      <c r="B1313" s="685" t="s">
        <v>5466</v>
      </c>
      <c r="C1313" s="722" t="s">
        <v>5026</v>
      </c>
      <c r="D1313" s="723" t="s">
        <v>5027</v>
      </c>
      <c r="E1313" s="722" t="s">
        <v>345</v>
      </c>
      <c r="F1313" s="725">
        <v>1</v>
      </c>
      <c r="G1313" s="689">
        <v>900</v>
      </c>
      <c r="H1313" s="689">
        <f t="shared" si="41"/>
        <v>900</v>
      </c>
      <c r="I1313" s="446"/>
      <c r="J1313" s="52" t="s">
        <v>1399</v>
      </c>
      <c r="K1313" s="187"/>
    </row>
    <row r="1314" s="679" customFormat="1" customHeight="1" outlineLevel="2" spans="1:11">
      <c r="A1314" s="62" t="s">
        <v>3207</v>
      </c>
      <c r="B1314" s="685" t="s">
        <v>5466</v>
      </c>
      <c r="C1314" s="722" t="s">
        <v>5028</v>
      </c>
      <c r="D1314" s="723" t="s">
        <v>5029</v>
      </c>
      <c r="E1314" s="722" t="s">
        <v>345</v>
      </c>
      <c r="F1314" s="725">
        <v>2</v>
      </c>
      <c r="G1314" s="689">
        <f xml:space="preserve">520/F1314</f>
        <v>260</v>
      </c>
      <c r="H1314" s="689">
        <f t="shared" si="41"/>
        <v>520</v>
      </c>
      <c r="I1314" s="446"/>
      <c r="J1314" s="52" t="s">
        <v>1399</v>
      </c>
      <c r="K1314" s="187"/>
    </row>
    <row r="1315" s="679" customFormat="1" customHeight="1" outlineLevel="2" spans="1:11">
      <c r="A1315" s="62" t="s">
        <v>3207</v>
      </c>
      <c r="B1315" s="685" t="s">
        <v>5466</v>
      </c>
      <c r="C1315" s="723" t="s">
        <v>5030</v>
      </c>
      <c r="D1315" s="723" t="s">
        <v>5031</v>
      </c>
      <c r="E1315" s="722" t="s">
        <v>345</v>
      </c>
      <c r="F1315" s="725">
        <v>1</v>
      </c>
      <c r="G1315" s="689">
        <v>2400</v>
      </c>
      <c r="H1315" s="689">
        <f t="shared" si="41"/>
        <v>2400</v>
      </c>
      <c r="I1315" s="446"/>
      <c r="J1315" s="52" t="s">
        <v>1399</v>
      </c>
      <c r="K1315" s="187"/>
    </row>
    <row r="1316" s="679" customFormat="1" customHeight="1" outlineLevel="2" spans="1:11">
      <c r="A1316" s="62" t="s">
        <v>3207</v>
      </c>
      <c r="B1316" s="685" t="s">
        <v>5466</v>
      </c>
      <c r="C1316" s="722" t="s">
        <v>5032</v>
      </c>
      <c r="D1316" s="723" t="s">
        <v>5033</v>
      </c>
      <c r="E1316" s="722" t="s">
        <v>345</v>
      </c>
      <c r="F1316" s="725">
        <v>1</v>
      </c>
      <c r="G1316" s="689">
        <v>34500</v>
      </c>
      <c r="H1316" s="689">
        <f t="shared" si="41"/>
        <v>34500</v>
      </c>
      <c r="I1316" s="446"/>
      <c r="J1316" s="52" t="s">
        <v>1399</v>
      </c>
      <c r="K1316" s="187"/>
    </row>
    <row r="1317" s="679" customFormat="1" customHeight="1" outlineLevel="2" spans="1:11">
      <c r="A1317" s="62" t="s">
        <v>3207</v>
      </c>
      <c r="B1317" s="685" t="s">
        <v>5466</v>
      </c>
      <c r="C1317" s="723" t="s">
        <v>5034</v>
      </c>
      <c r="D1317" s="723" t="s">
        <v>5035</v>
      </c>
      <c r="E1317" s="722" t="s">
        <v>345</v>
      </c>
      <c r="F1317" s="725">
        <v>1</v>
      </c>
      <c r="G1317" s="689">
        <v>7500</v>
      </c>
      <c r="H1317" s="689">
        <f t="shared" si="41"/>
        <v>7500</v>
      </c>
      <c r="I1317" s="446"/>
      <c r="J1317" s="52" t="s">
        <v>1399</v>
      </c>
      <c r="K1317" s="187"/>
    </row>
    <row r="1318" s="679" customFormat="1" customHeight="1" outlineLevel="2" spans="1:11">
      <c r="A1318" s="62" t="s">
        <v>3207</v>
      </c>
      <c r="B1318" s="685" t="s">
        <v>75</v>
      </c>
      <c r="C1318" s="722" t="s">
        <v>5024</v>
      </c>
      <c r="D1318" s="723" t="s">
        <v>5025</v>
      </c>
      <c r="E1318" s="722" t="s">
        <v>345</v>
      </c>
      <c r="F1318" s="725">
        <v>1</v>
      </c>
      <c r="G1318" s="689">
        <v>16000</v>
      </c>
      <c r="H1318" s="689">
        <f t="shared" si="41"/>
        <v>16000</v>
      </c>
      <c r="I1318" s="446"/>
      <c r="J1318" s="52" t="s">
        <v>1416</v>
      </c>
      <c r="K1318" s="187"/>
    </row>
    <row r="1319" s="679" customFormat="1" customHeight="1" outlineLevel="2" spans="1:11">
      <c r="A1319" s="62" t="s">
        <v>3207</v>
      </c>
      <c r="B1319" s="685" t="s">
        <v>75</v>
      </c>
      <c r="C1319" s="722" t="s">
        <v>5026</v>
      </c>
      <c r="D1319" s="723" t="s">
        <v>5027</v>
      </c>
      <c r="E1319" s="722" t="s">
        <v>345</v>
      </c>
      <c r="F1319" s="725">
        <v>1</v>
      </c>
      <c r="G1319" s="689">
        <v>900</v>
      </c>
      <c r="H1319" s="689">
        <f t="shared" si="41"/>
        <v>900</v>
      </c>
      <c r="I1319" s="446"/>
      <c r="J1319" s="52" t="s">
        <v>1416</v>
      </c>
      <c r="K1319" s="187"/>
    </row>
    <row r="1320" s="679" customFormat="1" customHeight="1" outlineLevel="2" spans="1:11">
      <c r="A1320" s="62" t="s">
        <v>3207</v>
      </c>
      <c r="B1320" s="685" t="s">
        <v>75</v>
      </c>
      <c r="C1320" s="722" t="s">
        <v>5028</v>
      </c>
      <c r="D1320" s="723" t="s">
        <v>5029</v>
      </c>
      <c r="E1320" s="722" t="s">
        <v>345</v>
      </c>
      <c r="F1320" s="725">
        <v>2</v>
      </c>
      <c r="G1320" s="689">
        <f xml:space="preserve">520/F1320</f>
        <v>260</v>
      </c>
      <c r="H1320" s="689">
        <f t="shared" si="41"/>
        <v>520</v>
      </c>
      <c r="I1320" s="446"/>
      <c r="J1320" s="52" t="s">
        <v>1416</v>
      </c>
      <c r="K1320" s="187"/>
    </row>
    <row r="1321" s="679" customFormat="1" customHeight="1" outlineLevel="2" spans="1:11">
      <c r="A1321" s="62" t="s">
        <v>3207</v>
      </c>
      <c r="B1321" s="685" t="s">
        <v>75</v>
      </c>
      <c r="C1321" s="723" t="s">
        <v>5030</v>
      </c>
      <c r="D1321" s="723" t="s">
        <v>5031</v>
      </c>
      <c r="E1321" s="722" t="s">
        <v>345</v>
      </c>
      <c r="F1321" s="725">
        <v>1</v>
      </c>
      <c r="G1321" s="689">
        <v>2400</v>
      </c>
      <c r="H1321" s="689">
        <f t="shared" si="41"/>
        <v>2400</v>
      </c>
      <c r="I1321" s="446"/>
      <c r="J1321" s="52" t="s">
        <v>1416</v>
      </c>
      <c r="K1321" s="187"/>
    </row>
    <row r="1322" s="679" customFormat="1" customHeight="1" outlineLevel="2" spans="1:11">
      <c r="A1322" s="62" t="s">
        <v>3207</v>
      </c>
      <c r="B1322" s="685" t="s">
        <v>75</v>
      </c>
      <c r="C1322" s="722" t="s">
        <v>5032</v>
      </c>
      <c r="D1322" s="723" t="s">
        <v>5033</v>
      </c>
      <c r="E1322" s="722" t="s">
        <v>345</v>
      </c>
      <c r="F1322" s="725">
        <v>1</v>
      </c>
      <c r="G1322" s="689">
        <v>34500</v>
      </c>
      <c r="H1322" s="689">
        <f t="shared" si="41"/>
        <v>34500</v>
      </c>
      <c r="I1322" s="446"/>
      <c r="J1322" s="52" t="s">
        <v>1416</v>
      </c>
      <c r="K1322" s="187"/>
    </row>
    <row r="1323" s="679" customFormat="1" customHeight="1" outlineLevel="2" spans="1:11">
      <c r="A1323" s="62" t="s">
        <v>3207</v>
      </c>
      <c r="B1323" s="685" t="s">
        <v>75</v>
      </c>
      <c r="C1323" s="723" t="s">
        <v>5034</v>
      </c>
      <c r="D1323" s="723" t="s">
        <v>5035</v>
      </c>
      <c r="E1323" s="722" t="s">
        <v>345</v>
      </c>
      <c r="F1323" s="725">
        <v>1</v>
      </c>
      <c r="G1323" s="689">
        <v>7500</v>
      </c>
      <c r="H1323" s="689">
        <f t="shared" si="41"/>
        <v>7500</v>
      </c>
      <c r="I1323" s="446"/>
      <c r="J1323" s="52" t="s">
        <v>1416</v>
      </c>
      <c r="K1323" s="187"/>
    </row>
    <row r="1324" s="679" customFormat="1" customHeight="1" outlineLevel="1" spans="1:11">
      <c r="A1324" s="62" t="s">
        <v>3141</v>
      </c>
      <c r="B1324" s="445" t="s">
        <v>3141</v>
      </c>
      <c r="C1324" s="62" t="s">
        <v>3141</v>
      </c>
      <c r="D1324" s="52"/>
      <c r="E1324" s="73"/>
      <c r="F1324" s="172"/>
      <c r="G1324" s="172"/>
      <c r="H1324" s="689"/>
      <c r="I1324" s="446"/>
      <c r="J1324" s="62"/>
      <c r="K1324" s="226"/>
    </row>
    <row r="1325" s="679" customFormat="1" customHeight="1" outlineLevel="2" spans="1:11">
      <c r="A1325" s="62" t="s">
        <v>3226</v>
      </c>
      <c r="B1325" s="685" t="s">
        <v>1520</v>
      </c>
      <c r="C1325" s="722" t="s">
        <v>5024</v>
      </c>
      <c r="D1325" s="723" t="s">
        <v>5025</v>
      </c>
      <c r="E1325" s="722" t="s">
        <v>345</v>
      </c>
      <c r="F1325" s="725">
        <v>1</v>
      </c>
      <c r="G1325" s="689">
        <v>16000</v>
      </c>
      <c r="H1325" s="689">
        <f t="shared" ref="H1325:H1336" si="42" xml:space="preserve">F1325*G1325</f>
        <v>16000</v>
      </c>
      <c r="I1325" s="446"/>
      <c r="J1325" s="52" t="s">
        <v>1461</v>
      </c>
      <c r="K1325" s="187"/>
    </row>
    <row r="1326" s="679" customFormat="1" customHeight="1" outlineLevel="2" spans="1:11">
      <c r="A1326" s="62" t="s">
        <v>3226</v>
      </c>
      <c r="B1326" s="685" t="s">
        <v>1520</v>
      </c>
      <c r="C1326" s="722" t="s">
        <v>5026</v>
      </c>
      <c r="D1326" s="723" t="s">
        <v>5027</v>
      </c>
      <c r="E1326" s="722" t="s">
        <v>345</v>
      </c>
      <c r="F1326" s="725">
        <v>1</v>
      </c>
      <c r="G1326" s="689">
        <v>900</v>
      </c>
      <c r="H1326" s="689">
        <f t="shared" si="42"/>
        <v>900</v>
      </c>
      <c r="I1326" s="446"/>
      <c r="J1326" s="52" t="s">
        <v>1461</v>
      </c>
      <c r="K1326" s="187"/>
    </row>
    <row r="1327" s="679" customFormat="1" customHeight="1" outlineLevel="2" spans="1:11">
      <c r="A1327" s="62" t="s">
        <v>3226</v>
      </c>
      <c r="B1327" s="685" t="s">
        <v>1520</v>
      </c>
      <c r="C1327" s="722" t="s">
        <v>5028</v>
      </c>
      <c r="D1327" s="723" t="s">
        <v>5029</v>
      </c>
      <c r="E1327" s="722" t="s">
        <v>345</v>
      </c>
      <c r="F1327" s="725">
        <v>2</v>
      </c>
      <c r="G1327" s="689">
        <f xml:space="preserve">520/F1327</f>
        <v>260</v>
      </c>
      <c r="H1327" s="689">
        <f t="shared" si="42"/>
        <v>520</v>
      </c>
      <c r="I1327" s="446"/>
      <c r="J1327" s="52" t="s">
        <v>1461</v>
      </c>
      <c r="K1327" s="187"/>
    </row>
    <row r="1328" s="679" customFormat="1" customHeight="1" outlineLevel="2" spans="1:11">
      <c r="A1328" s="62" t="s">
        <v>3226</v>
      </c>
      <c r="B1328" s="685" t="s">
        <v>1520</v>
      </c>
      <c r="C1328" s="723" t="s">
        <v>5030</v>
      </c>
      <c r="D1328" s="723" t="s">
        <v>5031</v>
      </c>
      <c r="E1328" s="722" t="s">
        <v>345</v>
      </c>
      <c r="F1328" s="725">
        <v>1</v>
      </c>
      <c r="G1328" s="689">
        <v>2400</v>
      </c>
      <c r="H1328" s="689">
        <f t="shared" si="42"/>
        <v>2400</v>
      </c>
      <c r="I1328" s="446"/>
      <c r="J1328" s="52" t="s">
        <v>1461</v>
      </c>
      <c r="K1328" s="187"/>
    </row>
    <row r="1329" s="679" customFormat="1" customHeight="1" outlineLevel="2" spans="1:11">
      <c r="A1329" s="62" t="s">
        <v>3226</v>
      </c>
      <c r="B1329" s="685" t="s">
        <v>1520</v>
      </c>
      <c r="C1329" s="722" t="s">
        <v>5032</v>
      </c>
      <c r="D1329" s="723" t="s">
        <v>5033</v>
      </c>
      <c r="E1329" s="722" t="s">
        <v>345</v>
      </c>
      <c r="F1329" s="725">
        <v>1</v>
      </c>
      <c r="G1329" s="689">
        <v>34500</v>
      </c>
      <c r="H1329" s="689">
        <f t="shared" si="42"/>
        <v>34500</v>
      </c>
      <c r="I1329" s="446"/>
      <c r="J1329" s="52" t="s">
        <v>1461</v>
      </c>
      <c r="K1329" s="187"/>
    </row>
    <row r="1330" s="679" customFormat="1" customHeight="1" outlineLevel="2" spans="1:11">
      <c r="A1330" s="62" t="s">
        <v>3226</v>
      </c>
      <c r="B1330" s="685" t="s">
        <v>1520</v>
      </c>
      <c r="C1330" s="723" t="s">
        <v>5034</v>
      </c>
      <c r="D1330" s="723" t="s">
        <v>5035</v>
      </c>
      <c r="E1330" s="722" t="s">
        <v>345</v>
      </c>
      <c r="F1330" s="725">
        <v>1</v>
      </c>
      <c r="G1330" s="689">
        <v>7500</v>
      </c>
      <c r="H1330" s="689">
        <f t="shared" si="42"/>
        <v>7500</v>
      </c>
      <c r="I1330" s="446"/>
      <c r="J1330" s="52" t="s">
        <v>1461</v>
      </c>
      <c r="K1330" s="187"/>
    </row>
    <row r="1331" customHeight="1" outlineLevel="2" spans="1:11">
      <c r="A1331" s="62" t="s">
        <v>3226</v>
      </c>
      <c r="B1331" s="685" t="s">
        <v>1522</v>
      </c>
      <c r="C1331" s="722" t="s">
        <v>5024</v>
      </c>
      <c r="D1331" s="723" t="s">
        <v>5025</v>
      </c>
      <c r="E1331" s="722" t="s">
        <v>345</v>
      </c>
      <c r="F1331" s="725">
        <v>1</v>
      </c>
      <c r="G1331" s="689">
        <v>16000</v>
      </c>
      <c r="H1331" s="689">
        <f t="shared" si="42"/>
        <v>16000</v>
      </c>
      <c r="I1331" s="446"/>
      <c r="J1331" s="52" t="s">
        <v>1463</v>
      </c>
      <c r="K1331" s="187"/>
    </row>
    <row r="1332" customHeight="1" outlineLevel="2" spans="1:11">
      <c r="A1332" s="62" t="s">
        <v>3226</v>
      </c>
      <c r="B1332" s="685" t="s">
        <v>1522</v>
      </c>
      <c r="C1332" s="722" t="s">
        <v>5026</v>
      </c>
      <c r="D1332" s="723" t="s">
        <v>5027</v>
      </c>
      <c r="E1332" s="722" t="s">
        <v>345</v>
      </c>
      <c r="F1332" s="725">
        <v>1</v>
      </c>
      <c r="G1332" s="689">
        <v>900</v>
      </c>
      <c r="H1332" s="689">
        <f t="shared" si="42"/>
        <v>900</v>
      </c>
      <c r="I1332" s="446"/>
      <c r="J1332" s="52" t="s">
        <v>1463</v>
      </c>
      <c r="K1332" s="187"/>
    </row>
    <row r="1333" customHeight="1" outlineLevel="2" spans="1:11">
      <c r="A1333" s="62" t="s">
        <v>3226</v>
      </c>
      <c r="B1333" s="685" t="s">
        <v>1522</v>
      </c>
      <c r="C1333" s="722" t="s">
        <v>5028</v>
      </c>
      <c r="D1333" s="723" t="s">
        <v>5029</v>
      </c>
      <c r="E1333" s="722" t="s">
        <v>345</v>
      </c>
      <c r="F1333" s="725">
        <v>2</v>
      </c>
      <c r="G1333" s="689">
        <f xml:space="preserve">520/F1333</f>
        <v>260</v>
      </c>
      <c r="H1333" s="689">
        <f t="shared" si="42"/>
        <v>520</v>
      </c>
      <c r="I1333" s="446"/>
      <c r="J1333" s="52" t="s">
        <v>1463</v>
      </c>
      <c r="K1333" s="187"/>
    </row>
    <row r="1334" customHeight="1" outlineLevel="2" spans="1:11">
      <c r="A1334" s="62" t="s">
        <v>3226</v>
      </c>
      <c r="B1334" s="685" t="s">
        <v>1522</v>
      </c>
      <c r="C1334" s="723" t="s">
        <v>5030</v>
      </c>
      <c r="D1334" s="723" t="s">
        <v>5031</v>
      </c>
      <c r="E1334" s="722" t="s">
        <v>345</v>
      </c>
      <c r="F1334" s="725">
        <v>1</v>
      </c>
      <c r="G1334" s="689">
        <v>2400</v>
      </c>
      <c r="H1334" s="689">
        <f t="shared" si="42"/>
        <v>2400</v>
      </c>
      <c r="I1334" s="446"/>
      <c r="J1334" s="52" t="s">
        <v>1463</v>
      </c>
      <c r="K1334" s="187"/>
    </row>
    <row r="1335" customHeight="1" outlineLevel="2" spans="1:11">
      <c r="A1335" s="62" t="s">
        <v>3226</v>
      </c>
      <c r="B1335" s="685" t="s">
        <v>1522</v>
      </c>
      <c r="C1335" s="722" t="s">
        <v>5032</v>
      </c>
      <c r="D1335" s="723" t="s">
        <v>5033</v>
      </c>
      <c r="E1335" s="722" t="s">
        <v>345</v>
      </c>
      <c r="F1335" s="725">
        <v>1</v>
      </c>
      <c r="G1335" s="689">
        <v>34500</v>
      </c>
      <c r="H1335" s="689">
        <f t="shared" si="42"/>
        <v>34500</v>
      </c>
      <c r="I1335" s="446"/>
      <c r="J1335" s="52" t="s">
        <v>1463</v>
      </c>
      <c r="K1335" s="187"/>
    </row>
    <row r="1336" customHeight="1" outlineLevel="2" spans="1:11">
      <c r="A1336" s="62" t="s">
        <v>3226</v>
      </c>
      <c r="B1336" s="685" t="s">
        <v>1522</v>
      </c>
      <c r="C1336" s="723" t="s">
        <v>5034</v>
      </c>
      <c r="D1336" s="723" t="s">
        <v>5035</v>
      </c>
      <c r="E1336" s="722" t="s">
        <v>345</v>
      </c>
      <c r="F1336" s="725">
        <v>1</v>
      </c>
      <c r="G1336" s="689">
        <v>7500</v>
      </c>
      <c r="H1336" s="689">
        <f t="shared" si="42"/>
        <v>7500</v>
      </c>
      <c r="I1336" s="446"/>
      <c r="J1336" s="52" t="s">
        <v>1463</v>
      </c>
      <c r="K1336" s="187"/>
    </row>
    <row r="1337" customHeight="1" outlineLevel="1" spans="1:11">
      <c r="A1337" s="62" t="s">
        <v>5189</v>
      </c>
      <c r="B1337" s="445" t="s">
        <v>5189</v>
      </c>
      <c r="C1337" s="62" t="s">
        <v>5189</v>
      </c>
      <c r="D1337" s="52"/>
      <c r="E1337" s="73"/>
      <c r="F1337" s="172"/>
      <c r="G1337" s="172"/>
      <c r="H1337" s="689"/>
      <c r="I1337" s="446"/>
      <c r="J1337" s="62"/>
      <c r="K1337" s="226"/>
    </row>
    <row r="1338" customHeight="1" outlineLevel="2" spans="1:11">
      <c r="A1338" s="62" t="s">
        <v>3228</v>
      </c>
      <c r="B1338" s="685" t="s">
        <v>1520</v>
      </c>
      <c r="C1338" s="722" t="s">
        <v>5024</v>
      </c>
      <c r="D1338" s="723" t="s">
        <v>5025</v>
      </c>
      <c r="E1338" s="722" t="s">
        <v>345</v>
      </c>
      <c r="F1338" s="725">
        <v>1</v>
      </c>
      <c r="G1338" s="689">
        <v>16000</v>
      </c>
      <c r="H1338" s="689">
        <f t="shared" ref="H1338:H1349" si="43" xml:space="preserve">F1338*G1338</f>
        <v>16000</v>
      </c>
      <c r="I1338" s="446"/>
      <c r="J1338" s="52" t="s">
        <v>1484</v>
      </c>
      <c r="K1338" s="187"/>
    </row>
    <row r="1339" customHeight="1" outlineLevel="2" spans="1:11">
      <c r="A1339" s="62" t="s">
        <v>3228</v>
      </c>
      <c r="B1339" s="685" t="s">
        <v>1520</v>
      </c>
      <c r="C1339" s="722" t="s">
        <v>5026</v>
      </c>
      <c r="D1339" s="723" t="s">
        <v>5027</v>
      </c>
      <c r="E1339" s="722" t="s">
        <v>345</v>
      </c>
      <c r="F1339" s="725">
        <v>1</v>
      </c>
      <c r="G1339" s="689">
        <v>900</v>
      </c>
      <c r="H1339" s="689">
        <f t="shared" si="43"/>
        <v>900</v>
      </c>
      <c r="I1339" s="446"/>
      <c r="J1339" s="52" t="s">
        <v>1484</v>
      </c>
      <c r="K1339" s="187"/>
    </row>
    <row r="1340" customHeight="1" outlineLevel="2" spans="1:11">
      <c r="A1340" s="62" t="s">
        <v>3228</v>
      </c>
      <c r="B1340" s="685" t="s">
        <v>1520</v>
      </c>
      <c r="C1340" s="722" t="s">
        <v>5028</v>
      </c>
      <c r="D1340" s="723" t="s">
        <v>5029</v>
      </c>
      <c r="E1340" s="722" t="s">
        <v>345</v>
      </c>
      <c r="F1340" s="725">
        <v>2</v>
      </c>
      <c r="G1340" s="689">
        <f xml:space="preserve">520/F1340</f>
        <v>260</v>
      </c>
      <c r="H1340" s="689">
        <f t="shared" si="43"/>
        <v>520</v>
      </c>
      <c r="I1340" s="446"/>
      <c r="J1340" s="52" t="s">
        <v>1484</v>
      </c>
      <c r="K1340" s="187"/>
    </row>
    <row r="1341" customHeight="1" outlineLevel="2" spans="1:11">
      <c r="A1341" s="62" t="s">
        <v>3228</v>
      </c>
      <c r="B1341" s="685" t="s">
        <v>1520</v>
      </c>
      <c r="C1341" s="723" t="s">
        <v>5030</v>
      </c>
      <c r="D1341" s="723" t="s">
        <v>5031</v>
      </c>
      <c r="E1341" s="722" t="s">
        <v>345</v>
      </c>
      <c r="F1341" s="725">
        <v>1</v>
      </c>
      <c r="G1341" s="689">
        <v>2400</v>
      </c>
      <c r="H1341" s="689">
        <f t="shared" si="43"/>
        <v>2400</v>
      </c>
      <c r="I1341" s="446"/>
      <c r="J1341" s="52" t="s">
        <v>1484</v>
      </c>
      <c r="K1341" s="187"/>
    </row>
    <row r="1342" customHeight="1" outlineLevel="2" spans="1:11">
      <c r="A1342" s="62" t="s">
        <v>3228</v>
      </c>
      <c r="B1342" s="685" t="s">
        <v>1520</v>
      </c>
      <c r="C1342" s="722" t="s">
        <v>5032</v>
      </c>
      <c r="D1342" s="723" t="s">
        <v>5033</v>
      </c>
      <c r="E1342" s="722" t="s">
        <v>345</v>
      </c>
      <c r="F1342" s="725">
        <v>1</v>
      </c>
      <c r="G1342" s="689">
        <v>34500</v>
      </c>
      <c r="H1342" s="689">
        <f t="shared" si="43"/>
        <v>34500</v>
      </c>
      <c r="I1342" s="446"/>
      <c r="J1342" s="52" t="s">
        <v>1484</v>
      </c>
      <c r="K1342" s="187"/>
    </row>
    <row r="1343" customHeight="1" outlineLevel="2" spans="1:11">
      <c r="A1343" s="62" t="s">
        <v>3228</v>
      </c>
      <c r="B1343" s="685" t="s">
        <v>1520</v>
      </c>
      <c r="C1343" s="723" t="s">
        <v>5034</v>
      </c>
      <c r="D1343" s="723" t="s">
        <v>5035</v>
      </c>
      <c r="E1343" s="722" t="s">
        <v>345</v>
      </c>
      <c r="F1343" s="725">
        <v>1</v>
      </c>
      <c r="G1343" s="689">
        <v>7500</v>
      </c>
      <c r="H1343" s="689">
        <f t="shared" si="43"/>
        <v>7500</v>
      </c>
      <c r="I1343" s="446"/>
      <c r="J1343" s="52" t="s">
        <v>1484</v>
      </c>
      <c r="K1343" s="187"/>
    </row>
    <row r="1344" s="138" customFormat="1" customHeight="1" outlineLevel="2" spans="1:11">
      <c r="A1344" s="62" t="s">
        <v>3228</v>
      </c>
      <c r="B1344" s="685" t="s">
        <v>1522</v>
      </c>
      <c r="C1344" s="722" t="s">
        <v>5024</v>
      </c>
      <c r="D1344" s="723" t="s">
        <v>5025</v>
      </c>
      <c r="E1344" s="722" t="s">
        <v>345</v>
      </c>
      <c r="F1344" s="725">
        <v>1</v>
      </c>
      <c r="G1344" s="689">
        <v>16000</v>
      </c>
      <c r="H1344" s="689">
        <f t="shared" si="43"/>
        <v>16000</v>
      </c>
      <c r="I1344" s="446"/>
      <c r="J1344" s="52" t="s">
        <v>1485</v>
      </c>
      <c r="K1344" s="187"/>
    </row>
    <row r="1345" s="138" customFormat="1" customHeight="1" outlineLevel="2" spans="1:11">
      <c r="A1345" s="62" t="s">
        <v>3228</v>
      </c>
      <c r="B1345" s="685" t="s">
        <v>1522</v>
      </c>
      <c r="C1345" s="722" t="s">
        <v>5026</v>
      </c>
      <c r="D1345" s="723" t="s">
        <v>5027</v>
      </c>
      <c r="E1345" s="722" t="s">
        <v>345</v>
      </c>
      <c r="F1345" s="725">
        <v>1</v>
      </c>
      <c r="G1345" s="689">
        <v>900</v>
      </c>
      <c r="H1345" s="689">
        <f t="shared" si="43"/>
        <v>900</v>
      </c>
      <c r="I1345" s="446"/>
      <c r="J1345" s="52" t="s">
        <v>1485</v>
      </c>
      <c r="K1345" s="187"/>
    </row>
    <row r="1346" s="138" customFormat="1" customHeight="1" outlineLevel="2" spans="1:11">
      <c r="A1346" s="62" t="s">
        <v>3228</v>
      </c>
      <c r="B1346" s="685" t="s">
        <v>1522</v>
      </c>
      <c r="C1346" s="722" t="s">
        <v>5028</v>
      </c>
      <c r="D1346" s="723" t="s">
        <v>5029</v>
      </c>
      <c r="E1346" s="722" t="s">
        <v>345</v>
      </c>
      <c r="F1346" s="725">
        <v>2</v>
      </c>
      <c r="G1346" s="689">
        <f xml:space="preserve">520/F1346</f>
        <v>260</v>
      </c>
      <c r="H1346" s="689">
        <f t="shared" si="43"/>
        <v>520</v>
      </c>
      <c r="I1346" s="446"/>
      <c r="J1346" s="52" t="s">
        <v>1485</v>
      </c>
      <c r="K1346" s="187"/>
    </row>
    <row r="1347" s="138" customFormat="1" customHeight="1" outlineLevel="2" spans="1:11">
      <c r="A1347" s="62" t="s">
        <v>3228</v>
      </c>
      <c r="B1347" s="685" t="s">
        <v>1522</v>
      </c>
      <c r="C1347" s="723" t="s">
        <v>5030</v>
      </c>
      <c r="D1347" s="723" t="s">
        <v>5031</v>
      </c>
      <c r="E1347" s="722" t="s">
        <v>345</v>
      </c>
      <c r="F1347" s="725">
        <v>1</v>
      </c>
      <c r="G1347" s="689">
        <v>2400</v>
      </c>
      <c r="H1347" s="689">
        <f t="shared" si="43"/>
        <v>2400</v>
      </c>
      <c r="I1347" s="446"/>
      <c r="J1347" s="52" t="s">
        <v>1485</v>
      </c>
      <c r="K1347" s="187"/>
    </row>
    <row r="1348" s="138" customFormat="1" customHeight="1" outlineLevel="2" spans="1:11">
      <c r="A1348" s="62" t="s">
        <v>3228</v>
      </c>
      <c r="B1348" s="685" t="s">
        <v>1522</v>
      </c>
      <c r="C1348" s="722" t="s">
        <v>5032</v>
      </c>
      <c r="D1348" s="723" t="s">
        <v>5033</v>
      </c>
      <c r="E1348" s="722" t="s">
        <v>345</v>
      </c>
      <c r="F1348" s="725">
        <v>1</v>
      </c>
      <c r="G1348" s="689">
        <v>34500</v>
      </c>
      <c r="H1348" s="689">
        <f t="shared" si="43"/>
        <v>34500</v>
      </c>
      <c r="I1348" s="446"/>
      <c r="J1348" s="52" t="s">
        <v>1485</v>
      </c>
      <c r="K1348" s="187"/>
    </row>
    <row r="1349" s="138" customFormat="1" customHeight="1" outlineLevel="2" spans="1:11">
      <c r="A1349" s="62" t="s">
        <v>3228</v>
      </c>
      <c r="B1349" s="685" t="s">
        <v>1522</v>
      </c>
      <c r="C1349" s="723" t="s">
        <v>5034</v>
      </c>
      <c r="D1349" s="723" t="s">
        <v>5035</v>
      </c>
      <c r="E1349" s="722" t="s">
        <v>345</v>
      </c>
      <c r="F1349" s="725">
        <v>1</v>
      </c>
      <c r="G1349" s="689">
        <v>7500</v>
      </c>
      <c r="H1349" s="689">
        <f t="shared" si="43"/>
        <v>7500</v>
      </c>
      <c r="I1349" s="446"/>
      <c r="J1349" s="52" t="s">
        <v>1485</v>
      </c>
      <c r="K1349" s="187"/>
    </row>
    <row r="1350" s="138" customFormat="1" customHeight="1" outlineLevel="1" spans="1:11">
      <c r="A1350" s="62" t="s">
        <v>5467</v>
      </c>
      <c r="B1350" s="445" t="s">
        <v>5467</v>
      </c>
      <c r="C1350" s="62" t="s">
        <v>5467</v>
      </c>
      <c r="D1350" s="52"/>
      <c r="E1350" s="73"/>
      <c r="F1350" s="172"/>
      <c r="G1350" s="172"/>
      <c r="H1350" s="689"/>
      <c r="I1350" s="446"/>
      <c r="J1350" s="62"/>
      <c r="K1350" s="226"/>
    </row>
    <row r="1351" s="138" customFormat="1" customHeight="1" outlineLevel="2" spans="1:11">
      <c r="A1351" s="62" t="s">
        <v>3234</v>
      </c>
      <c r="B1351" s="685" t="s">
        <v>1520</v>
      </c>
      <c r="C1351" s="722" t="s">
        <v>5024</v>
      </c>
      <c r="D1351" s="723" t="s">
        <v>5025</v>
      </c>
      <c r="E1351" s="722" t="s">
        <v>345</v>
      </c>
      <c r="F1351" s="725">
        <v>1</v>
      </c>
      <c r="G1351" s="689">
        <v>16000</v>
      </c>
      <c r="H1351" s="689">
        <f t="shared" ref="H1351:H1362" si="44" xml:space="preserve">F1351*G1351</f>
        <v>16000</v>
      </c>
      <c r="I1351" s="446"/>
      <c r="J1351" s="52" t="s">
        <v>1521</v>
      </c>
      <c r="K1351" s="187"/>
    </row>
    <row r="1352" s="138" customFormat="1" customHeight="1" outlineLevel="2" spans="1:11">
      <c r="A1352" s="62" t="s">
        <v>3234</v>
      </c>
      <c r="B1352" s="685" t="s">
        <v>1520</v>
      </c>
      <c r="C1352" s="722" t="s">
        <v>5026</v>
      </c>
      <c r="D1352" s="723" t="s">
        <v>5027</v>
      </c>
      <c r="E1352" s="722" t="s">
        <v>345</v>
      </c>
      <c r="F1352" s="725">
        <v>1</v>
      </c>
      <c r="G1352" s="689">
        <v>900</v>
      </c>
      <c r="H1352" s="689">
        <f t="shared" si="44"/>
        <v>900</v>
      </c>
      <c r="I1352" s="446"/>
      <c r="J1352" s="52" t="s">
        <v>1521</v>
      </c>
      <c r="K1352" s="187"/>
    </row>
    <row r="1353" s="138" customFormat="1" customHeight="1" outlineLevel="2" spans="1:11">
      <c r="A1353" s="62" t="s">
        <v>3234</v>
      </c>
      <c r="B1353" s="685" t="s">
        <v>1520</v>
      </c>
      <c r="C1353" s="722" t="s">
        <v>5028</v>
      </c>
      <c r="D1353" s="723" t="s">
        <v>5029</v>
      </c>
      <c r="E1353" s="722" t="s">
        <v>345</v>
      </c>
      <c r="F1353" s="725">
        <v>2</v>
      </c>
      <c r="G1353" s="689">
        <f xml:space="preserve">520/F1353</f>
        <v>260</v>
      </c>
      <c r="H1353" s="689">
        <f t="shared" si="44"/>
        <v>520</v>
      </c>
      <c r="I1353" s="446"/>
      <c r="J1353" s="52" t="s">
        <v>1521</v>
      </c>
      <c r="K1353" s="187"/>
    </row>
    <row r="1354" s="138" customFormat="1" customHeight="1" outlineLevel="2" spans="1:11">
      <c r="A1354" s="62" t="s">
        <v>3234</v>
      </c>
      <c r="B1354" s="685" t="s">
        <v>1520</v>
      </c>
      <c r="C1354" s="723" t="s">
        <v>5030</v>
      </c>
      <c r="D1354" s="723" t="s">
        <v>5031</v>
      </c>
      <c r="E1354" s="722" t="s">
        <v>345</v>
      </c>
      <c r="F1354" s="725">
        <v>1</v>
      </c>
      <c r="G1354" s="689">
        <v>2400</v>
      </c>
      <c r="H1354" s="689">
        <f t="shared" si="44"/>
        <v>2400</v>
      </c>
      <c r="I1354" s="446"/>
      <c r="J1354" s="52" t="s">
        <v>1521</v>
      </c>
      <c r="K1354" s="187"/>
    </row>
    <row r="1355" s="138" customFormat="1" customHeight="1" outlineLevel="2" spans="1:11">
      <c r="A1355" s="62" t="s">
        <v>3234</v>
      </c>
      <c r="B1355" s="685" t="s">
        <v>1520</v>
      </c>
      <c r="C1355" s="722" t="s">
        <v>5032</v>
      </c>
      <c r="D1355" s="723" t="s">
        <v>5033</v>
      </c>
      <c r="E1355" s="722" t="s">
        <v>345</v>
      </c>
      <c r="F1355" s="725">
        <v>1</v>
      </c>
      <c r="G1355" s="689">
        <v>34500</v>
      </c>
      <c r="H1355" s="689">
        <f t="shared" si="44"/>
        <v>34500</v>
      </c>
      <c r="I1355" s="446"/>
      <c r="J1355" s="52" t="s">
        <v>1521</v>
      </c>
      <c r="K1355" s="187"/>
    </row>
    <row r="1356" s="138" customFormat="1" customHeight="1" outlineLevel="2" spans="1:11">
      <c r="A1356" s="62" t="s">
        <v>3234</v>
      </c>
      <c r="B1356" s="685" t="s">
        <v>1520</v>
      </c>
      <c r="C1356" s="723" t="s">
        <v>5034</v>
      </c>
      <c r="D1356" s="723" t="s">
        <v>5035</v>
      </c>
      <c r="E1356" s="722" t="s">
        <v>345</v>
      </c>
      <c r="F1356" s="725">
        <v>1</v>
      </c>
      <c r="G1356" s="689">
        <v>7500</v>
      </c>
      <c r="H1356" s="689">
        <f t="shared" si="44"/>
        <v>7500</v>
      </c>
      <c r="I1356" s="446"/>
      <c r="J1356" s="52" t="s">
        <v>1521</v>
      </c>
      <c r="K1356" s="187"/>
    </row>
    <row r="1357" customHeight="1" outlineLevel="2" spans="1:11">
      <c r="A1357" s="62" t="s">
        <v>3234</v>
      </c>
      <c r="B1357" s="685" t="s">
        <v>1522</v>
      </c>
      <c r="C1357" s="722" t="s">
        <v>5024</v>
      </c>
      <c r="D1357" s="723" t="s">
        <v>5025</v>
      </c>
      <c r="E1357" s="722" t="s">
        <v>345</v>
      </c>
      <c r="F1357" s="725">
        <v>1</v>
      </c>
      <c r="G1357" s="689">
        <v>16000</v>
      </c>
      <c r="H1357" s="689">
        <f t="shared" si="44"/>
        <v>16000</v>
      </c>
      <c r="I1357" s="446"/>
      <c r="J1357" s="52" t="s">
        <v>1523</v>
      </c>
      <c r="K1357" s="187"/>
    </row>
    <row r="1358" customHeight="1" outlineLevel="2" spans="1:11">
      <c r="A1358" s="62" t="s">
        <v>3234</v>
      </c>
      <c r="B1358" s="685" t="s">
        <v>1522</v>
      </c>
      <c r="C1358" s="722" t="s">
        <v>5026</v>
      </c>
      <c r="D1358" s="723" t="s">
        <v>5027</v>
      </c>
      <c r="E1358" s="722" t="s">
        <v>345</v>
      </c>
      <c r="F1358" s="725">
        <v>1</v>
      </c>
      <c r="G1358" s="689">
        <v>900</v>
      </c>
      <c r="H1358" s="689">
        <f t="shared" si="44"/>
        <v>900</v>
      </c>
      <c r="I1358" s="446"/>
      <c r="J1358" s="52" t="s">
        <v>1523</v>
      </c>
      <c r="K1358" s="187"/>
    </row>
    <row r="1359" customHeight="1" outlineLevel="2" spans="1:11">
      <c r="A1359" s="62" t="s">
        <v>3234</v>
      </c>
      <c r="B1359" s="685" t="s">
        <v>1522</v>
      </c>
      <c r="C1359" s="722" t="s">
        <v>5028</v>
      </c>
      <c r="D1359" s="723" t="s">
        <v>5029</v>
      </c>
      <c r="E1359" s="722" t="s">
        <v>345</v>
      </c>
      <c r="F1359" s="725">
        <v>2</v>
      </c>
      <c r="G1359" s="689">
        <f xml:space="preserve">520/F1359</f>
        <v>260</v>
      </c>
      <c r="H1359" s="689">
        <f t="shared" si="44"/>
        <v>520</v>
      </c>
      <c r="I1359" s="446"/>
      <c r="J1359" s="52" t="s">
        <v>1523</v>
      </c>
      <c r="K1359" s="187"/>
    </row>
    <row r="1360" customHeight="1" outlineLevel="2" spans="1:11">
      <c r="A1360" s="62" t="s">
        <v>3234</v>
      </c>
      <c r="B1360" s="685" t="s">
        <v>1522</v>
      </c>
      <c r="C1360" s="723" t="s">
        <v>5030</v>
      </c>
      <c r="D1360" s="723" t="s">
        <v>5031</v>
      </c>
      <c r="E1360" s="722" t="s">
        <v>345</v>
      </c>
      <c r="F1360" s="725">
        <v>1</v>
      </c>
      <c r="G1360" s="689">
        <v>2400</v>
      </c>
      <c r="H1360" s="689">
        <f t="shared" si="44"/>
        <v>2400</v>
      </c>
      <c r="I1360" s="446"/>
      <c r="J1360" s="52" t="s">
        <v>1523</v>
      </c>
      <c r="K1360" s="187"/>
    </row>
    <row r="1361" customHeight="1" outlineLevel="2" spans="1:11">
      <c r="A1361" s="62" t="s">
        <v>3234</v>
      </c>
      <c r="B1361" s="685" t="s">
        <v>1522</v>
      </c>
      <c r="C1361" s="722" t="s">
        <v>5032</v>
      </c>
      <c r="D1361" s="723" t="s">
        <v>5033</v>
      </c>
      <c r="E1361" s="722" t="s">
        <v>345</v>
      </c>
      <c r="F1361" s="725">
        <v>1</v>
      </c>
      <c r="G1361" s="689">
        <v>34500</v>
      </c>
      <c r="H1361" s="689">
        <f t="shared" si="44"/>
        <v>34500</v>
      </c>
      <c r="I1361" s="446"/>
      <c r="J1361" s="52" t="s">
        <v>1523</v>
      </c>
      <c r="K1361" s="187"/>
    </row>
    <row r="1362" customHeight="1" outlineLevel="2" spans="1:11">
      <c r="A1362" s="62" t="s">
        <v>3234</v>
      </c>
      <c r="B1362" s="685" t="s">
        <v>1522</v>
      </c>
      <c r="C1362" s="723" t="s">
        <v>5034</v>
      </c>
      <c r="D1362" s="723" t="s">
        <v>5035</v>
      </c>
      <c r="E1362" s="722" t="s">
        <v>345</v>
      </c>
      <c r="F1362" s="725">
        <v>1</v>
      </c>
      <c r="G1362" s="689">
        <v>7500</v>
      </c>
      <c r="H1362" s="689">
        <f t="shared" si="44"/>
        <v>7500</v>
      </c>
      <c r="I1362" s="446"/>
      <c r="J1362" s="52" t="s">
        <v>1523</v>
      </c>
      <c r="K1362" s="187"/>
    </row>
    <row r="1363" s="679" customFormat="1" customHeight="1" spans="1:11">
      <c r="A1363" s="571"/>
      <c r="B1363" s="89" t="s">
        <v>145</v>
      </c>
      <c r="C1363" s="89"/>
      <c r="D1363" s="83"/>
      <c r="E1363" s="83"/>
      <c r="F1363" s="90">
        <f xml:space="preserve">F3+F837</f>
        <v>4020.91</v>
      </c>
      <c r="G1363" s="90"/>
      <c r="H1363" s="90">
        <f xml:space="preserve">H3+H837</f>
        <v>27021000</v>
      </c>
      <c r="I1363" s="60"/>
      <c r="J1363" s="73"/>
      <c r="K1363" s="73"/>
    </row>
    <row r="1364" s="679" customFormat="1" customHeight="1"/>
    <row r="1365" s="679" customFormat="1" customHeight="1"/>
    <row r="1366" s="679" customFormat="1" customHeight="1"/>
    <row r="1367" s="679" customFormat="1" customHeight="1"/>
    <row r="1368" s="679" customFormat="1" customHeight="1"/>
    <row r="1369" s="679" customFormat="1" customHeight="1"/>
    <row r="1370" s="679" customFormat="1" customHeight="1"/>
    <row r="1371" s="679" customFormat="1" customHeight="1"/>
    <row r="1372" s="679" customFormat="1" customHeight="1"/>
    <row r="1373" s="679" customFormat="1" customHeight="1"/>
    <row r="1374" s="679" customFormat="1" customHeight="1"/>
    <row r="1375" s="679" customFormat="1" customHeight="1"/>
    <row r="1376" s="679" customFormat="1" customHeight="1"/>
    <row r="1377" s="679" customFormat="1" customHeight="1"/>
    <row r="1378" s="679" customFormat="1" customHeight="1"/>
    <row r="1379" s="679" customFormat="1" customHeight="1"/>
    <row r="1380" s="679" customFormat="1" customHeight="1"/>
    <row r="1390" s="679" customFormat="1" customHeight="1"/>
    <row r="1391" s="679" customFormat="1" customHeight="1"/>
    <row r="1392" s="679" customFormat="1" customHeight="1"/>
    <row r="1393" s="679" customFormat="1" customHeight="1"/>
    <row r="1394" s="679" customFormat="1" customHeight="1"/>
    <row r="1395" s="679" customFormat="1" customHeight="1"/>
    <row r="1396" s="679" customFormat="1" customHeight="1"/>
    <row r="1397" s="679" customFormat="1" customHeight="1"/>
    <row r="1398" s="679" customFormat="1" customHeight="1"/>
    <row r="1399" s="679" customFormat="1" customHeight="1"/>
    <row r="1400" s="679" customFormat="1" customHeight="1"/>
    <row r="1401" s="679" customFormat="1" customHeight="1"/>
    <row r="1402" s="679" customFormat="1" customHeight="1"/>
    <row r="1403" s="679" customFormat="1" customHeight="1"/>
    <row r="1404" s="138" customFormat="1" customHeight="1"/>
    <row r="1405" s="138" customFormat="1" customHeight="1"/>
    <row r="1406" s="138" customFormat="1" customHeight="1"/>
    <row r="1407" s="138" customFormat="1" customHeight="1"/>
    <row r="1408" s="138" customFormat="1" customHeight="1"/>
    <row r="1409" s="138" customFormat="1" customHeight="1"/>
    <row r="1412" s="679" customFormat="1" customHeight="1"/>
    <row r="1420" s="679" customFormat="1" customHeight="1"/>
    <row r="1421" s="679" customFormat="1" customHeight="1"/>
    <row r="1422" s="679" customFormat="1" customHeight="1"/>
    <row r="1423" s="679" customFormat="1" customHeight="1"/>
    <row r="1424" s="679" customFormat="1" customHeight="1"/>
    <row r="1425" s="679" customFormat="1" customHeight="1"/>
    <row r="1426" s="679" customFormat="1" customHeight="1"/>
    <row r="1427" s="679" customFormat="1" customHeight="1"/>
    <row r="1428" s="679" customFormat="1" customHeight="1"/>
    <row r="1429" s="679" customFormat="1" customHeight="1"/>
    <row r="1430" s="679" customFormat="1" customHeight="1"/>
    <row r="1431" s="679" customFormat="1" customHeight="1"/>
    <row r="1432" s="679" customFormat="1" customHeight="1"/>
    <row r="1433" s="679" customFormat="1" customHeight="1"/>
    <row r="1434" s="679" customFormat="1" customHeight="1"/>
    <row r="1435" s="679" customFormat="1" customHeight="1"/>
    <row r="1436" s="679" customFormat="1" customHeight="1"/>
    <row r="1437" s="679" customFormat="1" customHeight="1"/>
    <row r="1449" s="138" customFormat="1" customHeight="1"/>
    <row r="1450" s="138" customFormat="1" customHeight="1"/>
    <row r="1451" s="138" customFormat="1" customHeight="1"/>
    <row r="1452" s="138" customFormat="1" customHeight="1"/>
    <row r="1453" s="138" customFormat="1" customHeight="1"/>
    <row r="1454" s="138" customFormat="1" customHeight="1"/>
    <row r="1455" s="138" customFormat="1" customHeight="1"/>
    <row r="1456" s="138" customFormat="1" customHeight="1"/>
    <row r="1457" s="138" customFormat="1" customHeight="1"/>
    <row r="1458" s="138" customFormat="1" customHeight="1"/>
    <row r="1459" s="138" customFormat="1" customHeight="1"/>
    <row r="1460" s="138" customFormat="1" customHeight="1"/>
    <row r="1461" s="138" customFormat="1" customHeight="1"/>
    <row r="1462" s="138" customFormat="1" customHeight="1"/>
    <row r="1463" s="138" customFormat="1" customHeight="1"/>
    <row r="1464" s="138" customFormat="1" customHeight="1"/>
    <row r="1465" s="138" customFormat="1" customHeight="1"/>
    <row r="1477" s="679" customFormat="1" customHeight="1"/>
    <row r="1478" s="679" customFormat="1" customHeight="1"/>
    <row r="1479" s="679" customFormat="1" customHeight="1"/>
    <row r="1480" s="679" customFormat="1" customHeight="1"/>
    <row r="1481" s="679" customFormat="1" customHeight="1"/>
    <row r="1482" s="679" customFormat="1" customHeight="1"/>
    <row r="1483" s="679" customFormat="1" customHeight="1"/>
    <row r="1484" s="679" customFormat="1" customHeight="1"/>
    <row r="1485" s="679" customFormat="1" customHeight="1"/>
    <row r="1486" s="679" customFormat="1" customHeight="1"/>
    <row r="1487" s="679" customFormat="1" customHeight="1"/>
    <row r="1488" s="679" customFormat="1" customHeight="1"/>
    <row r="1489" s="679" customFormat="1" customHeight="1"/>
    <row r="1490" s="679" customFormat="1" customHeight="1"/>
    <row r="1491" s="679" customFormat="1" customHeight="1"/>
    <row r="1492" s="679" customFormat="1" customHeight="1"/>
    <row r="1493" s="679" customFormat="1" customHeight="1"/>
    <row r="1494" s="679" customFormat="1" customHeight="1"/>
    <row r="1504" s="138" customFormat="1" customHeight="1"/>
    <row r="1505" s="138" customFormat="1" customHeight="1"/>
    <row r="1506" s="138" customFormat="1" customHeight="1"/>
    <row r="1507" s="138" customFormat="1" customHeight="1"/>
    <row r="1508" s="138" customFormat="1" customHeight="1"/>
    <row r="1509" s="138" customFormat="1" customHeight="1"/>
    <row r="1510" s="138" customFormat="1" customHeight="1"/>
    <row r="1511" s="138" customFormat="1" customHeight="1"/>
    <row r="1512" s="138" customFormat="1" customHeight="1"/>
    <row r="1513" s="138" customFormat="1" customHeight="1"/>
    <row r="1514" s="138" customFormat="1" customHeight="1"/>
    <row r="1515" s="138" customFormat="1" customHeight="1"/>
    <row r="1516" s="138" customFormat="1" customHeight="1"/>
    <row r="1517" s="138" customFormat="1" customHeight="1"/>
    <row r="1518" s="138" customFormat="1" customHeight="1"/>
    <row r="1519" s="138" customFormat="1" customHeight="1"/>
    <row r="1520" s="138" customFormat="1" customHeight="1"/>
    <row r="1533" s="679" customFormat="1" customHeight="1"/>
    <row r="1534" s="679" customFormat="1" customHeight="1"/>
    <row r="1535" s="679" customFormat="1" customHeight="1"/>
    <row r="1536" s="679" customFormat="1" customHeight="1"/>
    <row r="1537" s="679" customFormat="1" customHeight="1"/>
    <row r="1538" s="679" customFormat="1" customHeight="1"/>
    <row r="1539" s="679" customFormat="1" customHeight="1"/>
    <row r="1540" s="679" customFormat="1" customHeight="1"/>
    <row r="1541" s="679" customFormat="1" customHeight="1"/>
    <row r="1542" s="679" customFormat="1" customHeight="1"/>
    <row r="1543" s="679" customFormat="1" customHeight="1"/>
    <row r="1544" s="679" customFormat="1" customHeight="1"/>
    <row r="1545" s="679" customFormat="1" customHeight="1"/>
    <row r="1546" s="679" customFormat="1" customHeight="1"/>
    <row r="1547" s="679" customFormat="1" customHeight="1"/>
    <row r="1548" s="679" customFormat="1" customHeight="1"/>
    <row r="1549" s="679" customFormat="1" customHeight="1"/>
    <row r="1550" s="679" customFormat="1" customHeight="1"/>
    <row r="1561" s="138" customFormat="1" customHeight="1"/>
    <row r="1562" s="138" customFormat="1" customHeight="1"/>
    <row r="1563" s="138" customFormat="1" customHeight="1"/>
    <row r="1564" s="138" customFormat="1" customHeight="1"/>
    <row r="1565" s="138" customFormat="1" customHeight="1"/>
    <row r="1566" s="138" customFormat="1" customHeight="1"/>
    <row r="1567" s="138" customFormat="1" customHeight="1"/>
    <row r="1568" s="138" customFormat="1" customHeight="1"/>
    <row r="1569" s="138" customFormat="1" customHeight="1"/>
    <row r="1570" s="138" customFormat="1" customHeight="1"/>
    <row r="1571" s="138" customFormat="1" customHeight="1"/>
    <row r="1572" s="138" customFormat="1" customHeight="1"/>
    <row r="1573" s="138" customFormat="1" customHeight="1"/>
    <row r="1574" s="138" customFormat="1" customHeight="1"/>
    <row r="1575" s="138" customFormat="1" customHeight="1"/>
    <row r="1576" s="138" customFormat="1" customHeight="1"/>
    <row r="1577" s="138" customFormat="1" customHeight="1"/>
    <row r="1591" s="679" customFormat="1" customHeight="1"/>
    <row r="1592" s="679" customFormat="1" customHeight="1"/>
    <row r="1593" s="679" customFormat="1" customHeight="1"/>
    <row r="1594" s="679" customFormat="1" customHeight="1"/>
    <row r="1595" s="679" customFormat="1" customHeight="1"/>
    <row r="1596" s="679" customFormat="1" customHeight="1"/>
    <row r="1597" s="679" customFormat="1" customHeight="1"/>
    <row r="1598" s="679" customFormat="1" customHeight="1"/>
    <row r="1599" s="679" customFormat="1" customHeight="1"/>
    <row r="1600" s="679" customFormat="1" customHeight="1"/>
    <row r="1601" s="679" customFormat="1" customHeight="1"/>
    <row r="1602" s="679" customFormat="1" customHeight="1"/>
    <row r="1603" s="679" customFormat="1" customHeight="1"/>
    <row r="1604" s="679" customFormat="1" customHeight="1"/>
    <row r="1605" s="679" customFormat="1" customHeight="1"/>
    <row r="1606" s="679" customFormat="1" customHeight="1"/>
    <row r="1607" s="679" customFormat="1" customHeight="1"/>
    <row r="1608" s="679" customFormat="1" customHeight="1"/>
    <row r="1617" s="138" customFormat="1" customHeight="1"/>
    <row r="1618" s="138" customFormat="1" customHeight="1"/>
    <row r="1619" s="138" customFormat="1" customHeight="1"/>
    <row r="1620" s="138" customFormat="1" customHeight="1"/>
    <row r="1621" s="138" customFormat="1" customHeight="1"/>
    <row r="1622" s="138" customFormat="1" customHeight="1"/>
    <row r="1623" s="138" customFormat="1" customHeight="1"/>
    <row r="1624" s="138" customFormat="1" customHeight="1"/>
    <row r="1625" s="138" customFormat="1" customHeight="1"/>
    <row r="1626" s="138" customFormat="1" customHeight="1"/>
    <row r="1627" s="138" customFormat="1" customHeight="1"/>
    <row r="1628" s="138" customFormat="1" customHeight="1"/>
    <row r="1629" s="138" customFormat="1" customHeight="1"/>
    <row r="1630" s="138" customFormat="1" customHeight="1"/>
    <row r="1631" s="138" customFormat="1" customHeight="1"/>
    <row r="1632" s="138" customFormat="1" customHeight="1"/>
    <row r="1633" s="138" customFormat="1" customHeight="1"/>
    <row r="1648" s="679" customFormat="1" customHeight="1"/>
    <row r="1649" s="679" customFormat="1" customHeight="1"/>
    <row r="1650" s="679" customFormat="1" customHeight="1"/>
    <row r="1651" s="679" customFormat="1" customHeight="1"/>
    <row r="1652" s="679" customFormat="1" customHeight="1"/>
    <row r="1653" s="679" customFormat="1" customHeight="1"/>
    <row r="1654" s="679" customFormat="1" customHeight="1"/>
    <row r="1655" s="679" customFormat="1" customHeight="1"/>
    <row r="1656" s="679" customFormat="1" customHeight="1"/>
    <row r="1657" s="679" customFormat="1" customHeight="1"/>
    <row r="1658" s="679" customFormat="1" customHeight="1"/>
    <row r="1659" s="679" customFormat="1" customHeight="1"/>
    <row r="1660" s="679" customFormat="1" customHeight="1"/>
    <row r="1661" s="679" customFormat="1" customHeight="1"/>
    <row r="1662" s="679" customFormat="1" customHeight="1"/>
    <row r="1663" s="679" customFormat="1" customHeight="1"/>
    <row r="1664" s="679" customFormat="1" customHeight="1"/>
    <row r="1665" s="679" customFormat="1" customHeight="1"/>
    <row r="1674" s="138" customFormat="1" customHeight="1"/>
    <row r="1675" s="138" customFormat="1" customHeight="1"/>
    <row r="1676" s="138" customFormat="1" customHeight="1"/>
    <row r="1677" s="138" customFormat="1" customHeight="1"/>
    <row r="1678" s="138" customFormat="1" customHeight="1"/>
    <row r="1679" s="138" customFormat="1" customHeight="1"/>
    <row r="1680" s="138" customFormat="1" customHeight="1"/>
    <row r="1681" s="138" customFormat="1" customHeight="1"/>
    <row r="1682" s="138" customFormat="1" customHeight="1"/>
    <row r="1683" s="138" customFormat="1" customHeight="1"/>
    <row r="1684" s="138" customFormat="1" customHeight="1"/>
    <row r="1685" s="138" customFormat="1" customHeight="1"/>
    <row r="1686" s="138" customFormat="1" customHeight="1"/>
    <row r="1687" s="138" customFormat="1" customHeight="1"/>
    <row r="1688" s="138" customFormat="1" customHeight="1"/>
    <row r="1689" s="138" customFormat="1" customHeight="1"/>
    <row r="1690" s="138" customFormat="1" customHeight="1"/>
    <row r="1691" s="138" customFormat="1" customHeight="1"/>
    <row r="1692" s="138" customFormat="1" customHeight="1"/>
    <row r="1693" s="138" customFormat="1" customHeight="1"/>
    <row r="1694" s="138" customFormat="1" customHeight="1"/>
    <row r="1695" s="138" customFormat="1" customHeight="1"/>
    <row r="1696" s="138" customFormat="1" customHeight="1"/>
    <row r="1697" s="138" customFormat="1" customHeight="1"/>
    <row r="1698" s="138" customFormat="1" customHeight="1"/>
    <row r="1699" s="138" customFormat="1" customHeight="1"/>
    <row r="1700" s="138" customFormat="1" customHeight="1"/>
    <row r="1701" s="138" customFormat="1" customHeight="1"/>
    <row r="1702" s="138" customFormat="1" customHeight="1"/>
    <row r="1703" s="138" customFormat="1" customHeight="1"/>
    <row r="1704" s="138" customFormat="1" customHeight="1"/>
    <row r="1705" s="138" customFormat="1" customHeight="1"/>
    <row r="1706" s="138" customFormat="1" customHeight="1"/>
    <row r="1707" s="138" customFormat="1" customHeight="1"/>
    <row r="1708" s="138" customFormat="1" customHeight="1"/>
    <row r="1709" s="138" customFormat="1" customHeight="1"/>
    <row r="1710" s="138" customFormat="1" customHeight="1"/>
    <row r="1711" s="138" customFormat="1" customHeight="1"/>
    <row r="1712" s="138" customFormat="1" customHeight="1"/>
    <row r="1713" s="138" customFormat="1" customHeight="1"/>
    <row r="1714" s="138" customFormat="1" customHeight="1"/>
    <row r="1715" s="138" customFormat="1" customHeight="1"/>
    <row r="1716" s="138" customFormat="1" customHeight="1"/>
    <row r="1717" s="138" customFormat="1" customHeight="1"/>
    <row r="1718" s="138" customFormat="1" customHeight="1"/>
    <row r="1719" s="138" customFormat="1" customHeight="1"/>
    <row r="1720" s="138" customFormat="1" customHeight="1"/>
    <row r="1721" s="138" customFormat="1" customHeight="1"/>
    <row r="1722" s="138" customFormat="1" customHeight="1"/>
    <row r="1723" s="138" customFormat="1" customHeight="1"/>
    <row r="1724" s="138" customFormat="1" customHeight="1"/>
    <row r="1725" s="138" customFormat="1" customHeight="1"/>
    <row r="1726" s="138" customFormat="1" customHeight="1"/>
    <row r="1727" s="138" customFormat="1" customHeight="1"/>
    <row r="1728" s="138" customFormat="1" customHeight="1"/>
    <row r="1729" s="138" customFormat="1" customHeight="1"/>
    <row r="1730" s="138" customFormat="1" customHeight="1"/>
    <row r="1731" s="138" customFormat="1" customHeight="1"/>
    <row r="1732" s="138" customFormat="1" customHeight="1"/>
    <row r="1733" s="138" customFormat="1" customHeight="1"/>
    <row r="1734" s="138" customFormat="1" customHeight="1"/>
    <row r="1735" s="138" customFormat="1" customHeight="1"/>
    <row r="1736" s="138" customFormat="1" customHeight="1"/>
    <row r="1737" s="138" customFormat="1" customHeight="1"/>
    <row r="1738" s="138" customFormat="1" customHeight="1"/>
    <row r="1739" s="138" customFormat="1" customHeight="1"/>
    <row r="1740" s="138" customFormat="1" customHeight="1"/>
    <row r="1741" s="138" customFormat="1" customHeight="1"/>
    <row r="1742" s="138" customFormat="1" customHeight="1"/>
    <row r="1743" s="138" customFormat="1" customHeight="1"/>
    <row r="1744" s="138" customFormat="1" customHeight="1"/>
    <row r="1745" s="679" customFormat="1" customHeight="1"/>
    <row r="1746" s="679" customFormat="1" customHeight="1"/>
    <row r="1747" s="679" customFormat="1" customHeight="1"/>
    <row r="1748" s="679" customFormat="1" customHeight="1"/>
    <row r="1749" s="679" customFormat="1" customHeight="1"/>
    <row r="1750" s="679" customFormat="1" customHeight="1"/>
    <row r="1751" s="679" customFormat="1" customHeight="1"/>
    <row r="1752" s="679" customFormat="1" customHeight="1"/>
    <row r="1753" s="679" customFormat="1" customHeight="1"/>
    <row r="1754" s="679" customFormat="1" customHeight="1"/>
    <row r="1755" s="679" customFormat="1" customHeight="1"/>
    <row r="1756" s="679" customFormat="1" customHeight="1"/>
    <row r="1757" s="679" customFormat="1" customHeight="1"/>
    <row r="1758" s="679" customFormat="1" customHeight="1"/>
    <row r="1759" s="679" customFormat="1" customHeight="1"/>
    <row r="1760" s="679" customFormat="1" customHeight="1"/>
    <row r="1761" s="679" customFormat="1" customHeight="1"/>
    <row r="1762" s="679" customFormat="1" customHeight="1"/>
    <row r="1763" s="679" customFormat="1" customHeight="1"/>
    <row r="1764" s="679" customFormat="1" customHeight="1"/>
    <row r="1765" s="679" customFormat="1" customHeight="1"/>
    <row r="1766" s="679" customFormat="1" customHeight="1"/>
    <row r="1767" s="679" customFormat="1" customHeight="1"/>
    <row r="1768" s="679" customFormat="1" customHeight="1"/>
    <row r="1769" s="679" customFormat="1" customHeight="1"/>
    <row r="1770" s="679" customFormat="1" customHeight="1"/>
    <row r="1771" s="679" customFormat="1" customHeight="1"/>
    <row r="1772" s="679" customFormat="1" customHeight="1"/>
    <row r="1773" s="679" customFormat="1" customHeight="1"/>
    <row r="1774" s="679" customFormat="1" customHeight="1"/>
    <row r="1775" s="679" customFormat="1" customHeight="1"/>
    <row r="1776" s="679" customFormat="1" customHeight="1"/>
    <row r="1777" s="679" customFormat="1" customHeight="1"/>
    <row r="1778" s="679" customFormat="1" customHeight="1"/>
    <row r="1779" s="679" customFormat="1" customHeight="1"/>
    <row r="1780" s="679" customFormat="1" customHeight="1"/>
    <row r="1784" s="138" customFormat="1" customHeight="1"/>
    <row r="1785" s="138" customFormat="1" customHeight="1"/>
    <row r="1786" s="138" customFormat="1" customHeight="1"/>
    <row r="1787" s="138" customFormat="1" customHeight="1"/>
    <row r="1788" s="138" customFormat="1" customHeight="1"/>
    <row r="1789" s="138" customFormat="1" customHeight="1"/>
    <row r="1790" s="138" customFormat="1" customHeight="1"/>
    <row r="1791" s="138" customFormat="1" customHeight="1"/>
    <row r="1792" s="138" customFormat="1" customHeight="1"/>
    <row r="1793" s="138" customFormat="1" customHeight="1"/>
    <row r="1794" s="138" customFormat="1" customHeight="1"/>
    <row r="1795" s="138" customFormat="1" customHeight="1"/>
    <row r="1796" s="138" customFormat="1" customHeight="1"/>
    <row r="1797" s="138" customFormat="1" customHeight="1"/>
    <row r="1798" s="138" customFormat="1" customHeight="1"/>
    <row r="1799" s="138" customFormat="1" customHeight="1"/>
    <row r="1800" s="138" customFormat="1" customHeight="1"/>
    <row r="1801" s="138" customFormat="1" customHeight="1"/>
    <row r="1802" s="138" customFormat="1" customHeight="1"/>
    <row r="1803" s="138" customFormat="1" customHeight="1"/>
    <row r="1804" s="138" customFormat="1" customHeight="1"/>
    <row r="1805" s="138" customFormat="1" customHeight="1"/>
    <row r="1806" s="138" customFormat="1" customHeight="1"/>
    <row r="1807" s="138" customFormat="1" customHeight="1"/>
    <row r="1808" s="138" customFormat="1" customHeight="1"/>
    <row r="1809" s="138" customFormat="1" customHeight="1"/>
    <row r="1810" s="138" customFormat="1" customHeight="1"/>
    <row r="1811" s="138" customFormat="1" customHeight="1"/>
    <row r="1812" s="138" customFormat="1" customHeight="1"/>
    <row r="1813" s="138" customFormat="1" customHeight="1"/>
    <row r="1814" s="138" customFormat="1" customHeight="1"/>
    <row r="1815" s="138" customFormat="1" customHeight="1"/>
    <row r="1816" s="138" customFormat="1" customHeight="1"/>
    <row r="1817" s="138" customFormat="1" customHeight="1"/>
    <row r="1818" s="138" customFormat="1" customHeight="1"/>
    <row r="1819" s="138" customFormat="1" customHeight="1"/>
    <row r="1820" s="138" customFormat="1" customHeight="1"/>
    <row r="1821" s="138" customFormat="1" customHeight="1"/>
    <row r="1822" s="138" customFormat="1" customHeight="1"/>
    <row r="1823" s="138" customFormat="1" customHeight="1"/>
    <row r="1824" s="138" customFormat="1" customHeight="1"/>
    <row r="1825" s="138" customFormat="1" customHeight="1"/>
    <row r="1826" s="138" customFormat="1" customHeight="1"/>
    <row r="1827" s="138" customFormat="1" customHeight="1"/>
    <row r="1828" s="138" customFormat="1" customHeight="1"/>
    <row r="1829" s="138" customFormat="1" customHeight="1"/>
    <row r="1830" s="138" customFormat="1" customHeight="1"/>
    <row r="1831" s="138" customFormat="1" customHeight="1"/>
    <row r="1832" s="138" customFormat="1" customHeight="1"/>
    <row r="1833" s="138" customFormat="1" customHeight="1"/>
    <row r="1834" s="138" customFormat="1" customHeight="1"/>
    <row r="1835" s="138" customFormat="1" customHeight="1"/>
    <row r="1836" s="138" customFormat="1" customHeight="1"/>
    <row r="1837" s="138" customFormat="1" customHeight="1"/>
    <row r="1838" s="138" customFormat="1" customHeight="1"/>
    <row r="1839" s="138" customFormat="1" customHeight="1"/>
    <row r="1840" s="138" customFormat="1" customHeight="1"/>
    <row r="1841" s="138" customFormat="1" customHeight="1"/>
    <row r="1842" s="138" customFormat="1" customHeight="1"/>
    <row r="1843" s="138" customFormat="1" customHeight="1"/>
    <row r="1844" s="138" customFormat="1" customHeight="1"/>
    <row r="1845" s="138" customFormat="1" customHeight="1"/>
    <row r="1846" s="138" customFormat="1" customHeight="1"/>
    <row r="1847" s="138" customFormat="1" customHeight="1"/>
    <row r="1848" s="138" customFormat="1" customHeight="1"/>
    <row r="1849" s="138" customFormat="1" customHeight="1"/>
    <row r="1850" s="138" customFormat="1" customHeight="1"/>
    <row r="1851" s="138" customFormat="1" customHeight="1"/>
    <row r="1852" s="138" customFormat="1" customHeight="1"/>
    <row r="1853" s="138" customFormat="1" customHeight="1"/>
    <row r="1854" s="138" customFormat="1" customHeight="1"/>
    <row r="1855" s="679" customFormat="1" customHeight="1"/>
    <row r="1856" s="679" customFormat="1" customHeight="1"/>
    <row r="1857" s="679" customFormat="1" customHeight="1"/>
    <row r="1858" s="679" customFormat="1" customHeight="1"/>
    <row r="1859" s="679" customFormat="1" customHeight="1"/>
    <row r="1860" s="679" customFormat="1" customHeight="1"/>
    <row r="1861" s="679" customFormat="1" customHeight="1"/>
    <row r="1862" s="679" customFormat="1" customHeight="1"/>
    <row r="1863" s="679" customFormat="1" customHeight="1"/>
    <row r="1864" s="679" customFormat="1" customHeight="1"/>
    <row r="1865" s="679" customFormat="1" customHeight="1"/>
    <row r="1866" s="679" customFormat="1" customHeight="1"/>
    <row r="1867" s="679" customFormat="1" customHeight="1"/>
    <row r="1868" s="679" customFormat="1" customHeight="1"/>
    <row r="1869" s="679" customFormat="1" customHeight="1"/>
    <row r="1870" s="679" customFormat="1" customHeight="1"/>
    <row r="1871" s="679" customFormat="1" customHeight="1"/>
    <row r="1872" s="679" customFormat="1" customHeight="1"/>
    <row r="1873" s="679" customFormat="1" customHeight="1"/>
    <row r="1874" s="679" customFormat="1" customHeight="1"/>
    <row r="1875" s="679" customFormat="1" customHeight="1"/>
    <row r="1876" s="679" customFormat="1" customHeight="1"/>
    <row r="1877" s="679" customFormat="1" customHeight="1"/>
    <row r="1878" s="679" customFormat="1" customHeight="1"/>
    <row r="1879" s="679" customFormat="1" customHeight="1"/>
    <row r="1880" s="679" customFormat="1" customHeight="1"/>
    <row r="1881" s="679" customFormat="1" customHeight="1"/>
    <row r="1882" s="679" customFormat="1" customHeight="1"/>
    <row r="1883" s="679" customFormat="1" customHeight="1"/>
    <row r="1884" s="679" customFormat="1" customHeight="1"/>
    <row r="1885" s="679" customFormat="1" customHeight="1"/>
    <row r="1886" s="679" customFormat="1" customHeight="1"/>
    <row r="1887" s="679" customFormat="1" customHeight="1"/>
    <row r="1888" s="679" customFormat="1" customHeight="1"/>
    <row r="1889" s="679" customFormat="1" customHeight="1"/>
    <row r="1890" s="679" customFormat="1" customHeight="1"/>
    <row r="1891" s="679" customFormat="1" customHeight="1"/>
    <row r="1892" s="679" customFormat="1" customHeight="1"/>
    <row r="1893" s="679" customFormat="1" customHeight="1"/>
    <row r="1894" s="679" customFormat="1" customHeight="1"/>
    <row r="2446" s="678" customFormat="1" customHeight="1"/>
    <row r="2729" s="679" customFormat="1" customHeight="1"/>
    <row r="2730" s="679" customFormat="1" customHeight="1"/>
    <row r="2731" s="679" customFormat="1" customHeight="1"/>
    <row r="2732" s="679" customFormat="1" customHeight="1"/>
    <row r="2741" s="679" customFormat="1" customHeight="1"/>
    <row r="2743" s="679" customFormat="1" customHeight="1"/>
    <row r="2759" s="679" customFormat="1" customHeight="1"/>
    <row r="2760" s="679" customFormat="1" customHeight="1"/>
    <row r="2761" s="679" customFormat="1" customHeight="1"/>
    <row r="2762" s="679" customFormat="1" customHeight="1"/>
    <row r="2763" s="679" customFormat="1" customHeight="1"/>
    <row r="2764" s="679" customFormat="1" customHeight="1"/>
    <row r="2765" s="679" customFormat="1" customHeight="1"/>
    <row r="2766" s="679" customFormat="1" customHeight="1"/>
    <row r="2767" s="679" customFormat="1" customHeight="1"/>
    <row r="2768" s="679" customFormat="1" customHeight="1"/>
    <row r="2769" s="679" customFormat="1" customHeight="1"/>
    <row r="2770" s="679" customFormat="1" customHeight="1"/>
    <row r="2771" s="679" customFormat="1" customHeight="1"/>
    <row r="2772" s="679" customFormat="1" customHeight="1"/>
    <row r="2781" s="679" customFormat="1" customHeight="1"/>
  </sheetData>
  <sheetProtection formatCells="0" formatColumns="0" formatRows="0" insertRows="0" insertColumns="0" insertHyperlinks="0" deleteColumns="0" deleteRows="0" sort="0" autoFilter="0" pivotTables="0"/>
  <autoFilter xmlns:etc="http://www.wps.cn/officeDocument/2017/etCustomData" ref="A2:K2729" etc:filterBottomFollowUsedRange="0">
    <extLst/>
  </autoFilter>
  <mergeCells count="2">
    <mergeCell ref="A1:I1"/>
    <mergeCell ref="B1363:D1363"/>
  </mergeCells>
  <pageMargins left="0.75" right="0.75" top="1" bottom="1" header="0.5" footer="0.5"/>
  <pageSetup paperSize="9" scale="51"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view="pageBreakPreview" zoomScaleNormal="100" workbookViewId="0">
      <selection activeCell="C124" sqref="$A1:$XFD1048576"/>
    </sheetView>
  </sheetViews>
  <sheetFormatPr defaultColWidth="9" defaultRowHeight="15" outlineLevelRow="3" outlineLevelCol="6"/>
  <cols>
    <col min="1" max="1" width="6.13333333333333" style="92" customWidth="1"/>
    <col min="2" max="2" width="14.5" style="92" customWidth="1"/>
    <col min="3" max="4" width="9" style="92"/>
    <col min="5" max="5" width="25.1333333333333" style="92" customWidth="1"/>
    <col min="6" max="6" width="10.25" style="92" customWidth="1"/>
    <col min="7" max="16384" width="9" style="92"/>
  </cols>
  <sheetData>
    <row r="1" ht="28.5" customHeight="1" spans="1:7">
      <c r="A1" s="444" t="s">
        <v>5468</v>
      </c>
      <c r="B1" s="444"/>
      <c r="C1" s="444"/>
      <c r="D1" s="444"/>
      <c r="E1" s="444"/>
      <c r="F1" s="444"/>
      <c r="G1" s="444"/>
    </row>
    <row r="2" ht="28.5" spans="1:7">
      <c r="A2" s="445" t="s">
        <v>2737</v>
      </c>
      <c r="B2" s="445" t="s">
        <v>5469</v>
      </c>
      <c r="C2" s="445" t="s">
        <v>2739</v>
      </c>
      <c r="D2" s="445" t="s">
        <v>2740</v>
      </c>
      <c r="E2" s="445" t="s">
        <v>2742</v>
      </c>
      <c r="F2" s="445" t="s">
        <v>2743</v>
      </c>
      <c r="G2" s="445" t="s">
        <v>2744</v>
      </c>
    </row>
    <row r="3" ht="60" spans="1:7">
      <c r="A3" s="446">
        <v>1</v>
      </c>
      <c r="B3" s="446" t="s">
        <v>5470</v>
      </c>
      <c r="C3" s="446">
        <v>1</v>
      </c>
      <c r="D3" s="446" t="s">
        <v>2768</v>
      </c>
      <c r="E3" s="447" t="s">
        <v>5471</v>
      </c>
      <c r="F3" s="446">
        <v>16000</v>
      </c>
      <c r="G3" s="446"/>
    </row>
    <row r="4" ht="40.5" customHeight="1" spans="1:7">
      <c r="A4" s="446">
        <v>2</v>
      </c>
      <c r="B4" s="446" t="s">
        <v>5472</v>
      </c>
      <c r="C4" s="446">
        <v>1</v>
      </c>
      <c r="D4" s="446" t="s">
        <v>2768</v>
      </c>
      <c r="E4" s="447" t="s">
        <v>5473</v>
      </c>
      <c r="F4" s="446">
        <v>12000</v>
      </c>
      <c r="G4" s="446"/>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outlinePr summaryBelow="0"/>
  </sheetPr>
  <dimension ref="A1:N2609"/>
  <sheetViews>
    <sheetView zoomScale="85" zoomScaleNormal="85" workbookViewId="0">
      <pane xSplit="3" ySplit="3" topLeftCell="H340" activePane="bottomRight" state="frozen"/>
      <selection/>
      <selection pane="topRight"/>
      <selection pane="bottomLeft"/>
      <selection pane="bottomRight" activeCell="C124" sqref="$A1:$XFD1048576"/>
    </sheetView>
  </sheetViews>
  <sheetFormatPr defaultColWidth="9" defaultRowHeight="30" customHeight="1"/>
  <cols>
    <col min="1" max="1" width="10.75" style="138" customWidth="1"/>
    <col min="2" max="2" width="16.3833333333333" style="138" hidden="1" customWidth="1"/>
    <col min="3" max="3" width="23.3833333333333" style="138" customWidth="1"/>
    <col min="4" max="4" width="29.8833333333333" style="138" customWidth="1"/>
    <col min="5" max="5" width="6.88333333333333" style="138" customWidth="1"/>
    <col min="6" max="6" width="6.25" style="138" customWidth="1"/>
    <col min="7" max="7" width="19.5" style="138" customWidth="1"/>
    <col min="8" max="8" width="11" style="138" customWidth="1"/>
    <col min="9" max="9" width="12.1333333333333" style="138" customWidth="1"/>
    <col min="10" max="10" width="12" style="157" customWidth="1"/>
    <col min="11" max="12" width="14.1333333333333" style="138" customWidth="1"/>
    <col min="13" max="13" width="16.3833333333333" style="157" customWidth="1"/>
    <col min="14" max="14" width="9" style="157"/>
    <col min="15" max="16383" width="9" style="138"/>
  </cols>
  <sheetData>
    <row r="1" s="138" customFormat="1" customHeight="1" spans="1:14">
      <c r="A1" s="618" t="s">
        <v>5474</v>
      </c>
      <c r="B1" s="619"/>
      <c r="C1" s="120"/>
      <c r="D1" s="120"/>
      <c r="E1" s="120"/>
      <c r="F1" s="120"/>
      <c r="G1" s="120"/>
      <c r="H1" s="120"/>
      <c r="I1" s="120"/>
      <c r="J1" s="528"/>
      <c r="M1" s="157"/>
      <c r="N1" s="157"/>
    </row>
    <row r="2" s="138" customFormat="1" customHeight="1" spans="1:14">
      <c r="A2" s="620" t="s">
        <v>5475</v>
      </c>
      <c r="B2" s="621"/>
      <c r="C2" s="622"/>
      <c r="D2" s="622"/>
      <c r="E2" s="622"/>
      <c r="F2" s="622"/>
      <c r="G2" s="622"/>
      <c r="H2" s="622"/>
      <c r="I2" s="622"/>
      <c r="J2" s="623"/>
      <c r="M2" s="157"/>
      <c r="N2" s="157"/>
    </row>
    <row r="3" s="138" customFormat="1" customHeight="1" spans="1:14">
      <c r="A3" s="55" t="s">
        <v>33</v>
      </c>
      <c r="B3" s="55" t="s">
        <v>69</v>
      </c>
      <c r="C3" s="55" t="s">
        <v>3242</v>
      </c>
      <c r="D3" s="55" t="s">
        <v>504</v>
      </c>
      <c r="E3" s="55" t="s">
        <v>150</v>
      </c>
      <c r="F3" s="624" t="s">
        <v>151</v>
      </c>
      <c r="G3" s="55" t="str">
        <f xml:space="preserve">办公家具配置标准!F2</f>
        <v>配置标准</v>
      </c>
      <c r="H3" s="468" t="s">
        <v>5476</v>
      </c>
      <c r="I3" s="55" t="s">
        <v>5477</v>
      </c>
      <c r="J3" s="55" t="s">
        <v>37</v>
      </c>
      <c r="K3" s="55" t="s">
        <v>737</v>
      </c>
      <c r="L3" s="55" t="s">
        <v>738</v>
      </c>
      <c r="M3" s="157"/>
      <c r="N3" s="625" t="s">
        <v>5478</v>
      </c>
    </row>
    <row r="4" s="138" customFormat="1" customHeight="1" spans="1:14">
      <c r="A4" s="626" t="s">
        <v>4124</v>
      </c>
      <c r="B4" s="627" t="str">
        <f t="shared" ref="B4:B67" si="0" xml:space="preserve">C4</f>
        <v>新建5#第二住院楼</v>
      </c>
      <c r="C4" s="628" t="s">
        <v>5479</v>
      </c>
      <c r="D4" s="626"/>
      <c r="E4" s="626"/>
      <c r="F4" s="626"/>
      <c r="G4" s="382"/>
      <c r="H4" s="626"/>
      <c r="I4" s="103"/>
      <c r="J4" s="626"/>
      <c r="K4" s="629"/>
      <c r="L4" s="629"/>
      <c r="M4" s="630"/>
      <c r="N4" s="631"/>
    </row>
    <row r="5" s="138" customFormat="1" customHeight="1" outlineLevel="1" spans="1:14">
      <c r="A5" s="628" t="s">
        <v>5480</v>
      </c>
      <c r="B5" s="632" t="str">
        <f t="shared" si="0"/>
        <v>B5层</v>
      </c>
      <c r="C5" s="626" t="s">
        <v>5481</v>
      </c>
      <c r="D5" s="626"/>
      <c r="E5" s="626"/>
      <c r="F5" s="626"/>
      <c r="G5" s="382"/>
      <c r="H5" s="626"/>
      <c r="I5" s="626"/>
      <c r="J5" s="626"/>
      <c r="K5" s="629"/>
      <c r="L5" s="629"/>
      <c r="M5" s="630"/>
      <c r="N5" s="631"/>
    </row>
    <row r="6" s="138" customFormat="1" customHeight="1" outlineLevel="1" spans="1:14">
      <c r="A6" s="382">
        <v>1</v>
      </c>
      <c r="B6" s="627" t="str">
        <f t="shared" si="0"/>
        <v>设备间</v>
      </c>
      <c r="C6" s="633" t="s">
        <v>801</v>
      </c>
      <c r="D6" s="382"/>
      <c r="E6" s="382"/>
      <c r="F6" s="382"/>
      <c r="G6" s="382"/>
      <c r="H6" s="382"/>
      <c r="I6" s="382"/>
      <c r="J6" s="382"/>
      <c r="K6" s="382" t="s">
        <v>5482</v>
      </c>
      <c r="L6" s="633" t="s">
        <v>762</v>
      </c>
      <c r="M6" s="630"/>
      <c r="N6" s="631"/>
    </row>
    <row r="7" s="138" customFormat="1" customHeight="1" outlineLevel="1" spans="1:14">
      <c r="A7" s="382">
        <v>2</v>
      </c>
      <c r="B7" s="627" t="str">
        <f t="shared" si="0"/>
        <v>设备间</v>
      </c>
      <c r="C7" s="633" t="s">
        <v>801</v>
      </c>
      <c r="D7" s="382"/>
      <c r="E7" s="382"/>
      <c r="F7" s="382"/>
      <c r="G7" s="382"/>
      <c r="H7" s="382"/>
      <c r="I7" s="382"/>
      <c r="J7" s="382"/>
      <c r="K7" s="382" t="s">
        <v>5483</v>
      </c>
      <c r="L7" s="633" t="s">
        <v>762</v>
      </c>
      <c r="M7" s="630"/>
      <c r="N7" s="631"/>
    </row>
    <row r="8" s="138" customFormat="1" customHeight="1" outlineLevel="1" spans="1:14">
      <c r="A8" s="382">
        <v>3</v>
      </c>
      <c r="B8" s="627" t="str">
        <f t="shared" si="0"/>
        <v>设备备用间</v>
      </c>
      <c r="C8" s="633" t="s">
        <v>5484</v>
      </c>
      <c r="D8" s="382"/>
      <c r="E8" s="382"/>
      <c r="F8" s="382"/>
      <c r="G8" s="382"/>
      <c r="H8" s="382"/>
      <c r="I8" s="382"/>
      <c r="J8" s="382"/>
      <c r="K8" s="382" t="s">
        <v>5485</v>
      </c>
      <c r="L8" s="633" t="s">
        <v>762</v>
      </c>
      <c r="M8" s="630"/>
      <c r="N8" s="631"/>
    </row>
    <row r="9" s="138" customFormat="1" customHeight="1" outlineLevel="1" spans="1:14">
      <c r="A9" s="382">
        <v>4</v>
      </c>
      <c r="B9" s="627" t="str">
        <f t="shared" si="0"/>
        <v>设备备用间</v>
      </c>
      <c r="C9" s="633" t="s">
        <v>5484</v>
      </c>
      <c r="D9" s="382"/>
      <c r="E9" s="382"/>
      <c r="F9" s="382"/>
      <c r="G9" s="382"/>
      <c r="H9" s="382"/>
      <c r="I9" s="382"/>
      <c r="J9" s="382"/>
      <c r="K9" s="382" t="s">
        <v>5486</v>
      </c>
      <c r="L9" s="633" t="s">
        <v>762</v>
      </c>
      <c r="M9" s="630"/>
      <c r="N9" s="631"/>
    </row>
    <row r="10" s="138" customFormat="1" customHeight="1" outlineLevel="1" spans="1:14">
      <c r="A10" s="382">
        <v>5</v>
      </c>
      <c r="B10" s="627" t="str">
        <f t="shared" si="0"/>
        <v>设备备用间</v>
      </c>
      <c r="C10" s="633" t="s">
        <v>5484</v>
      </c>
      <c r="D10" s="382"/>
      <c r="E10" s="382"/>
      <c r="F10" s="382"/>
      <c r="G10" s="382"/>
      <c r="H10" s="382"/>
      <c r="I10" s="382"/>
      <c r="J10" s="382"/>
      <c r="K10" s="382" t="s">
        <v>5487</v>
      </c>
      <c r="L10" s="633" t="s">
        <v>762</v>
      </c>
      <c r="M10" s="630"/>
      <c r="N10" s="631"/>
    </row>
    <row r="11" s="138" customFormat="1" customHeight="1" outlineLevel="1" spans="1:14">
      <c r="A11" s="382">
        <v>6</v>
      </c>
      <c r="B11" s="627" t="str">
        <f t="shared" si="0"/>
        <v>设备备用间</v>
      </c>
      <c r="C11" s="633" t="s">
        <v>5484</v>
      </c>
      <c r="D11" s="382"/>
      <c r="E11" s="382"/>
      <c r="F11" s="382"/>
      <c r="G11" s="382"/>
      <c r="H11" s="382"/>
      <c r="I11" s="382"/>
      <c r="J11" s="382"/>
      <c r="K11" s="382" t="s">
        <v>5488</v>
      </c>
      <c r="L11" s="633" t="s">
        <v>762</v>
      </c>
      <c r="M11" s="630"/>
      <c r="N11" s="631"/>
    </row>
    <row r="12" s="138" customFormat="1" customHeight="1" outlineLevel="1" spans="1:14">
      <c r="A12" s="382">
        <v>7</v>
      </c>
      <c r="B12" s="627" t="str">
        <f t="shared" si="0"/>
        <v>设备备用间</v>
      </c>
      <c r="C12" s="633" t="s">
        <v>5484</v>
      </c>
      <c r="D12" s="382"/>
      <c r="E12" s="382"/>
      <c r="F12" s="382"/>
      <c r="G12" s="382"/>
      <c r="H12" s="382"/>
      <c r="I12" s="382"/>
      <c r="J12" s="382"/>
      <c r="K12" s="382" t="s">
        <v>5489</v>
      </c>
      <c r="L12" s="633" t="s">
        <v>762</v>
      </c>
      <c r="M12" s="630"/>
      <c r="N12" s="631"/>
    </row>
    <row r="13" s="138" customFormat="1" customHeight="1" outlineLevel="1" spans="1:14">
      <c r="A13" s="382">
        <v>8</v>
      </c>
      <c r="B13" s="627" t="str">
        <f t="shared" si="0"/>
        <v>设备备用间</v>
      </c>
      <c r="C13" s="633" t="s">
        <v>5484</v>
      </c>
      <c r="D13" s="382"/>
      <c r="E13" s="382"/>
      <c r="F13" s="382"/>
      <c r="G13" s="382"/>
      <c r="H13" s="382"/>
      <c r="I13" s="382"/>
      <c r="J13" s="382"/>
      <c r="K13" s="382" t="s">
        <v>5490</v>
      </c>
      <c r="L13" s="633" t="s">
        <v>762</v>
      </c>
      <c r="M13" s="630"/>
      <c r="N13" s="631"/>
    </row>
    <row r="14" s="138" customFormat="1" customHeight="1" outlineLevel="1" spans="1:14">
      <c r="A14" s="382">
        <v>9</v>
      </c>
      <c r="B14" s="627" t="str">
        <f t="shared" si="0"/>
        <v>设备备用间</v>
      </c>
      <c r="C14" s="633" t="s">
        <v>5484</v>
      </c>
      <c r="D14" s="382"/>
      <c r="E14" s="382"/>
      <c r="F14" s="382"/>
      <c r="G14" s="382"/>
      <c r="H14" s="382"/>
      <c r="I14" s="382"/>
      <c r="J14" s="382"/>
      <c r="K14" s="382" t="s">
        <v>5491</v>
      </c>
      <c r="L14" s="633" t="s">
        <v>762</v>
      </c>
      <c r="M14" s="630"/>
      <c r="N14" s="631"/>
    </row>
    <row r="15" s="138" customFormat="1" customHeight="1" outlineLevel="1" spans="1:14">
      <c r="A15" s="382">
        <v>10</v>
      </c>
      <c r="B15" s="627" t="str">
        <f t="shared" si="0"/>
        <v>设备备用间</v>
      </c>
      <c r="C15" s="633" t="s">
        <v>5484</v>
      </c>
      <c r="D15" s="382"/>
      <c r="E15" s="382"/>
      <c r="F15" s="382"/>
      <c r="G15" s="382"/>
      <c r="H15" s="382"/>
      <c r="I15" s="382"/>
      <c r="J15" s="382"/>
      <c r="K15" s="382" t="s">
        <v>5492</v>
      </c>
      <c r="L15" s="633" t="s">
        <v>762</v>
      </c>
      <c r="M15" s="630"/>
      <c r="N15" s="631"/>
    </row>
    <row r="16" s="138" customFormat="1" customHeight="1" outlineLevel="1" spans="1:14">
      <c r="A16" s="382">
        <v>11</v>
      </c>
      <c r="B16" s="627" t="str">
        <f t="shared" si="0"/>
        <v>设备备用间</v>
      </c>
      <c r="C16" s="633" t="s">
        <v>5484</v>
      </c>
      <c r="D16" s="382"/>
      <c r="E16" s="382"/>
      <c r="F16" s="382"/>
      <c r="G16" s="382"/>
      <c r="H16" s="382"/>
      <c r="I16" s="382"/>
      <c r="J16" s="382"/>
      <c r="K16" s="382" t="s">
        <v>5493</v>
      </c>
      <c r="L16" s="633" t="s">
        <v>762</v>
      </c>
      <c r="M16" s="630"/>
      <c r="N16" s="631"/>
    </row>
    <row r="17" s="138" customFormat="1" customHeight="1" outlineLevel="1" spans="1:14">
      <c r="A17" s="628" t="s">
        <v>5494</v>
      </c>
      <c r="B17" s="632" t="str">
        <f t="shared" si="0"/>
        <v>B4层</v>
      </c>
      <c r="C17" s="626" t="s">
        <v>5495</v>
      </c>
      <c r="D17" s="382"/>
      <c r="E17" s="382"/>
      <c r="F17" s="382"/>
      <c r="G17" s="382"/>
      <c r="H17" s="382"/>
      <c r="I17" s="382"/>
      <c r="J17" s="382"/>
      <c r="K17" s="626"/>
      <c r="L17" s="626"/>
      <c r="M17" s="630"/>
      <c r="N17" s="631"/>
    </row>
    <row r="18" s="138" customFormat="1" customHeight="1" outlineLevel="1" spans="1:14">
      <c r="A18" s="382">
        <v>1</v>
      </c>
      <c r="B18" s="627" t="str">
        <f t="shared" si="0"/>
        <v>设备备用间</v>
      </c>
      <c r="C18" s="633" t="s">
        <v>5484</v>
      </c>
      <c r="D18" s="382"/>
      <c r="E18" s="382"/>
      <c r="F18" s="382"/>
      <c r="G18" s="382"/>
      <c r="H18" s="382"/>
      <c r="I18" s="382"/>
      <c r="J18" s="382"/>
      <c r="K18" s="382" t="s">
        <v>5496</v>
      </c>
      <c r="L18" s="633" t="s">
        <v>762</v>
      </c>
      <c r="M18" s="630"/>
      <c r="N18" s="631"/>
    </row>
    <row r="19" s="138" customFormat="1" customHeight="1" outlineLevel="1" spans="1:14">
      <c r="A19" s="382">
        <v>2</v>
      </c>
      <c r="B19" s="627" t="str">
        <f t="shared" si="0"/>
        <v>设备备用间</v>
      </c>
      <c r="C19" s="633" t="s">
        <v>5484</v>
      </c>
      <c r="D19" s="382"/>
      <c r="E19" s="382"/>
      <c r="F19" s="382"/>
      <c r="G19" s="382"/>
      <c r="H19" s="382"/>
      <c r="I19" s="382"/>
      <c r="J19" s="382"/>
      <c r="K19" s="382" t="s">
        <v>5497</v>
      </c>
      <c r="L19" s="633" t="s">
        <v>762</v>
      </c>
      <c r="M19" s="630"/>
      <c r="N19" s="631"/>
    </row>
    <row r="20" s="138" customFormat="1" customHeight="1" outlineLevel="1" spans="1:14">
      <c r="A20" s="382">
        <v>3</v>
      </c>
      <c r="B20" s="627" t="str">
        <f t="shared" si="0"/>
        <v>设备备用间</v>
      </c>
      <c r="C20" s="633" t="s">
        <v>5484</v>
      </c>
      <c r="D20" s="382"/>
      <c r="E20" s="382"/>
      <c r="F20" s="382"/>
      <c r="G20" s="382"/>
      <c r="H20" s="382"/>
      <c r="I20" s="626"/>
      <c r="J20" s="382"/>
      <c r="K20" s="382" t="s">
        <v>5498</v>
      </c>
      <c r="L20" s="633" t="s">
        <v>762</v>
      </c>
      <c r="M20" s="630"/>
      <c r="N20" s="631"/>
    </row>
    <row r="21" s="138" customFormat="1" customHeight="1" outlineLevel="1" spans="1:14">
      <c r="A21" s="382">
        <v>4</v>
      </c>
      <c r="B21" s="627" t="str">
        <f t="shared" si="0"/>
        <v>设备备用间</v>
      </c>
      <c r="C21" s="633" t="s">
        <v>5484</v>
      </c>
      <c r="D21" s="382"/>
      <c r="E21" s="382"/>
      <c r="F21" s="382"/>
      <c r="G21" s="382"/>
      <c r="H21" s="382"/>
      <c r="I21" s="626"/>
      <c r="J21" s="382"/>
      <c r="K21" s="382" t="s">
        <v>5499</v>
      </c>
      <c r="L21" s="633" t="s">
        <v>762</v>
      </c>
      <c r="M21" s="630"/>
      <c r="N21" s="631"/>
    </row>
    <row r="22" s="138" customFormat="1" customHeight="1" outlineLevel="1" spans="1:14">
      <c r="A22" s="382">
        <v>5</v>
      </c>
      <c r="B22" s="627" t="str">
        <f t="shared" si="0"/>
        <v>设备间（后勤库房）</v>
      </c>
      <c r="C22" s="633" t="s">
        <v>5500</v>
      </c>
      <c r="D22" s="382"/>
      <c r="E22" s="382"/>
      <c r="F22" s="382"/>
      <c r="G22" s="382"/>
      <c r="H22" s="382"/>
      <c r="I22" s="382"/>
      <c r="J22" s="382"/>
      <c r="K22" s="382" t="s">
        <v>5501</v>
      </c>
      <c r="L22" s="633" t="s">
        <v>762</v>
      </c>
      <c r="M22" s="630"/>
      <c r="N22" s="631"/>
    </row>
    <row r="23" s="138" customFormat="1" customHeight="1" outlineLevel="1" spans="1:14">
      <c r="A23" s="628" t="s">
        <v>5502</v>
      </c>
      <c r="B23" s="632" t="str">
        <f t="shared" si="0"/>
        <v>B3层</v>
      </c>
      <c r="C23" s="626" t="s">
        <v>5503</v>
      </c>
      <c r="D23" s="382"/>
      <c r="E23" s="382"/>
      <c r="F23" s="382"/>
      <c r="G23" s="382"/>
      <c r="H23" s="382"/>
      <c r="I23" s="382"/>
      <c r="J23" s="382"/>
      <c r="K23" s="626"/>
      <c r="L23" s="626"/>
      <c r="M23" s="630"/>
      <c r="N23" s="631"/>
    </row>
    <row r="24" s="138" customFormat="1" customHeight="1" outlineLevel="1" spans="1:14">
      <c r="A24" s="382">
        <v>1</v>
      </c>
      <c r="B24" s="632" t="str">
        <f t="shared" si="0"/>
        <v>CT治疗间</v>
      </c>
      <c r="C24" s="382" t="s">
        <v>5504</v>
      </c>
      <c r="D24" s="382"/>
      <c r="E24" s="382"/>
      <c r="F24" s="382"/>
      <c r="G24" s="382"/>
      <c r="H24" s="382"/>
      <c r="I24" s="382"/>
      <c r="J24" s="382"/>
      <c r="K24" s="382" t="s">
        <v>5505</v>
      </c>
      <c r="L24" s="633" t="s">
        <v>772</v>
      </c>
      <c r="M24" s="630"/>
      <c r="N24" s="631"/>
    </row>
    <row r="25" s="138" customFormat="1" customHeight="1" outlineLevel="1" spans="1:14">
      <c r="A25" s="382">
        <v>2</v>
      </c>
      <c r="B25" s="632" t="str">
        <f t="shared" si="0"/>
        <v>CT设备用房</v>
      </c>
      <c r="C25" s="382" t="s">
        <v>5506</v>
      </c>
      <c r="D25" s="382"/>
      <c r="E25" s="382"/>
      <c r="F25" s="382"/>
      <c r="G25" s="382"/>
      <c r="H25" s="382"/>
      <c r="I25" s="382"/>
      <c r="J25" s="382"/>
      <c r="K25" s="382" t="s">
        <v>5507</v>
      </c>
      <c r="L25" s="633" t="s">
        <v>772</v>
      </c>
      <c r="M25" s="630"/>
      <c r="N25" s="631"/>
    </row>
    <row r="26" s="138" customFormat="1" customHeight="1" outlineLevel="1" spans="1:14">
      <c r="A26" s="382">
        <v>3</v>
      </c>
      <c r="B26" s="627" t="str">
        <f t="shared" si="0"/>
        <v>操作间</v>
      </c>
      <c r="C26" s="633" t="s">
        <v>3128</v>
      </c>
      <c r="D26" s="626"/>
      <c r="E26" s="626"/>
      <c r="F26" s="626"/>
      <c r="G26" s="382"/>
      <c r="H26" s="382"/>
      <c r="I26" s="382"/>
      <c r="J26" s="626"/>
      <c r="K26" s="382" t="s">
        <v>5508</v>
      </c>
      <c r="L26" s="633" t="s">
        <v>772</v>
      </c>
      <c r="M26" s="630"/>
      <c r="N26" s="631"/>
    </row>
    <row r="27" s="138" customFormat="1" customHeight="1" outlineLevel="1" spans="1:14">
      <c r="A27" s="382">
        <v>4</v>
      </c>
      <c r="B27" s="627" t="str">
        <f t="shared" si="0"/>
        <v>更衣</v>
      </c>
      <c r="C27" s="633" t="s">
        <v>5509</v>
      </c>
      <c r="D27" s="382"/>
      <c r="E27" s="382"/>
      <c r="F27" s="382"/>
      <c r="G27" s="382"/>
      <c r="H27" s="382"/>
      <c r="I27" s="382"/>
      <c r="J27" s="382"/>
      <c r="K27" s="382" t="s">
        <v>5510</v>
      </c>
      <c r="L27" s="633" t="s">
        <v>772</v>
      </c>
      <c r="M27" s="630"/>
      <c r="N27" s="631"/>
    </row>
    <row r="28" s="138" customFormat="1" customHeight="1" outlineLevel="1" spans="1:14">
      <c r="A28" s="382">
        <v>5</v>
      </c>
      <c r="B28" s="627" t="str">
        <f t="shared" si="0"/>
        <v>更衣</v>
      </c>
      <c r="C28" s="633" t="s">
        <v>5509</v>
      </c>
      <c r="D28" s="382"/>
      <c r="E28" s="382"/>
      <c r="F28" s="382"/>
      <c r="G28" s="382"/>
      <c r="H28" s="382"/>
      <c r="I28" s="382"/>
      <c r="J28" s="382"/>
      <c r="K28" s="382" t="s">
        <v>5511</v>
      </c>
      <c r="L28" s="633" t="s">
        <v>772</v>
      </c>
      <c r="M28" s="630"/>
      <c r="N28" s="631"/>
    </row>
    <row r="29" s="138" customFormat="1" customHeight="1" outlineLevel="1" spans="1:14">
      <c r="A29" s="382">
        <v>6</v>
      </c>
      <c r="B29" s="627" t="str">
        <f t="shared" si="0"/>
        <v>抢救室/注射</v>
      </c>
      <c r="C29" s="633" t="s">
        <v>5512</v>
      </c>
      <c r="D29" s="382"/>
      <c r="E29" s="382"/>
      <c r="F29" s="382"/>
      <c r="G29" s="382"/>
      <c r="H29" s="382"/>
      <c r="I29" s="382"/>
      <c r="J29" s="382"/>
      <c r="K29" s="382" t="s">
        <v>5513</v>
      </c>
      <c r="L29" s="633" t="s">
        <v>772</v>
      </c>
      <c r="M29" s="630"/>
      <c r="N29" s="631"/>
    </row>
    <row r="30" s="138" customFormat="1" customHeight="1" outlineLevel="1" spans="1:14">
      <c r="A30" s="382">
        <v>7</v>
      </c>
      <c r="B30" s="632" t="str">
        <f t="shared" si="0"/>
        <v>MRI设备用房</v>
      </c>
      <c r="C30" s="382" t="s">
        <v>5514</v>
      </c>
      <c r="D30" s="382"/>
      <c r="E30" s="382"/>
      <c r="F30" s="382"/>
      <c r="G30" s="382"/>
      <c r="H30" s="382"/>
      <c r="I30" s="382"/>
      <c r="J30" s="382"/>
      <c r="K30" s="382" t="s">
        <v>5515</v>
      </c>
      <c r="L30" s="633" t="s">
        <v>772</v>
      </c>
      <c r="M30" s="630"/>
      <c r="N30" s="631"/>
    </row>
    <row r="31" s="138" customFormat="1" customHeight="1" outlineLevel="1" spans="1:14">
      <c r="A31" s="382">
        <v>8</v>
      </c>
      <c r="B31" s="627" t="str">
        <f t="shared" si="0"/>
        <v>模拟定位MRI</v>
      </c>
      <c r="C31" s="633" t="s">
        <v>5516</v>
      </c>
      <c r="D31" s="382"/>
      <c r="E31" s="382"/>
      <c r="F31" s="382"/>
      <c r="G31" s="382"/>
      <c r="H31" s="382"/>
      <c r="I31" s="382"/>
      <c r="J31" s="382"/>
      <c r="K31" s="382" t="s">
        <v>5517</v>
      </c>
      <c r="L31" s="633" t="s">
        <v>772</v>
      </c>
      <c r="M31" s="630"/>
      <c r="N31" s="631"/>
    </row>
    <row r="32" s="138" customFormat="1" customHeight="1" outlineLevel="1" spans="1:14">
      <c r="A32" s="382">
        <v>9</v>
      </c>
      <c r="B32" s="627" t="str">
        <f t="shared" si="0"/>
        <v>操作间</v>
      </c>
      <c r="C32" s="633" t="s">
        <v>3128</v>
      </c>
      <c r="D32" s="382"/>
      <c r="E32" s="382"/>
      <c r="F32" s="382"/>
      <c r="G32" s="382"/>
      <c r="H32" s="382"/>
      <c r="I32" s="382"/>
      <c r="J32" s="382"/>
      <c r="K32" s="382" t="s">
        <v>5518</v>
      </c>
      <c r="L32" s="633" t="s">
        <v>772</v>
      </c>
      <c r="M32" s="630"/>
      <c r="N32" s="631"/>
    </row>
    <row r="33" s="138" customFormat="1" customHeight="1" outlineLevel="1" spans="1:14">
      <c r="A33" s="382">
        <v>10</v>
      </c>
      <c r="B33" s="627" t="str">
        <f t="shared" si="0"/>
        <v>模拟定位MRI</v>
      </c>
      <c r="C33" s="633" t="s">
        <v>5516</v>
      </c>
      <c r="D33" s="382"/>
      <c r="E33" s="382"/>
      <c r="F33" s="382"/>
      <c r="G33" s="382"/>
      <c r="H33" s="382"/>
      <c r="I33" s="382"/>
      <c r="J33" s="382"/>
      <c r="K33" s="382" t="s">
        <v>5519</v>
      </c>
      <c r="L33" s="633" t="s">
        <v>772</v>
      </c>
      <c r="M33" s="630"/>
      <c r="N33" s="631"/>
    </row>
    <row r="34" s="138" customFormat="1" customHeight="1" outlineLevel="1" spans="1:14">
      <c r="A34" s="382">
        <v>11</v>
      </c>
      <c r="B34" s="632" t="str">
        <f t="shared" si="0"/>
        <v>MRI设备用房</v>
      </c>
      <c r="C34" s="382" t="s">
        <v>5514</v>
      </c>
      <c r="D34" s="382"/>
      <c r="E34" s="382"/>
      <c r="F34" s="382"/>
      <c r="G34" s="382"/>
      <c r="H34" s="382"/>
      <c r="I34" s="382"/>
      <c r="J34" s="382"/>
      <c r="K34" s="382" t="s">
        <v>5520</v>
      </c>
      <c r="L34" s="633" t="s">
        <v>772</v>
      </c>
      <c r="M34" s="630"/>
      <c r="N34" s="631"/>
    </row>
    <row r="35" s="138" customFormat="1" customHeight="1" outlineLevel="1" spans="1:14">
      <c r="A35" s="382">
        <v>12</v>
      </c>
      <c r="B35" s="632" t="str">
        <f t="shared" si="0"/>
        <v>CT治疗间</v>
      </c>
      <c r="C35" s="382" t="s">
        <v>5504</v>
      </c>
      <c r="D35" s="382"/>
      <c r="E35" s="382"/>
      <c r="F35" s="382"/>
      <c r="G35" s="382"/>
      <c r="H35" s="382"/>
      <c r="I35" s="382"/>
      <c r="J35" s="382"/>
      <c r="K35" s="382" t="s">
        <v>5521</v>
      </c>
      <c r="L35" s="633" t="s">
        <v>772</v>
      </c>
      <c r="M35" s="630"/>
      <c r="N35" s="631"/>
    </row>
    <row r="36" s="138" customFormat="1" customHeight="1" outlineLevel="1" spans="1:14">
      <c r="A36" s="382">
        <v>13</v>
      </c>
      <c r="B36" s="627" t="str">
        <f t="shared" si="0"/>
        <v>操作间</v>
      </c>
      <c r="C36" s="633" t="s">
        <v>3128</v>
      </c>
      <c r="D36" s="382"/>
      <c r="E36" s="382"/>
      <c r="F36" s="382"/>
      <c r="G36" s="382"/>
      <c r="H36" s="382"/>
      <c r="I36" s="626"/>
      <c r="J36" s="626"/>
      <c r="K36" s="382" t="s">
        <v>5522</v>
      </c>
      <c r="L36" s="633" t="s">
        <v>772</v>
      </c>
      <c r="M36" s="630"/>
      <c r="N36" s="631"/>
    </row>
    <row r="37" s="138" customFormat="1" customHeight="1" outlineLevel="1" spans="1:14">
      <c r="A37" s="382">
        <v>14</v>
      </c>
      <c r="B37" s="632" t="str">
        <f t="shared" si="0"/>
        <v>CT设备用房</v>
      </c>
      <c r="C37" s="382" t="s">
        <v>5506</v>
      </c>
      <c r="D37" s="382"/>
      <c r="E37" s="382"/>
      <c r="F37" s="382"/>
      <c r="G37" s="382"/>
      <c r="H37" s="382"/>
      <c r="I37" s="103"/>
      <c r="J37" s="382"/>
      <c r="K37" s="382" t="s">
        <v>5523</v>
      </c>
      <c r="L37" s="633" t="s">
        <v>772</v>
      </c>
      <c r="M37" s="630"/>
      <c r="N37" s="631"/>
    </row>
    <row r="38" s="138" customFormat="1" customHeight="1" outlineLevel="1" spans="1:14">
      <c r="A38" s="382">
        <v>15</v>
      </c>
      <c r="B38" s="627" t="str">
        <f t="shared" si="0"/>
        <v>登记</v>
      </c>
      <c r="C38" s="633" t="s">
        <v>5524</v>
      </c>
      <c r="D38" s="382"/>
      <c r="E38" s="382"/>
      <c r="F38" s="382"/>
      <c r="G38" s="382"/>
      <c r="H38" s="382"/>
      <c r="I38" s="103"/>
      <c r="J38" s="382"/>
      <c r="K38" s="382" t="s">
        <v>5525</v>
      </c>
      <c r="L38" s="633" t="s">
        <v>772</v>
      </c>
      <c r="M38" s="630"/>
      <c r="N38" s="631"/>
    </row>
    <row r="39" s="138" customFormat="1" customHeight="1" outlineLevel="1" spans="1:14">
      <c r="A39" s="382">
        <v>16</v>
      </c>
      <c r="B39" s="627" t="str">
        <f t="shared" si="0"/>
        <v>物流</v>
      </c>
      <c r="C39" s="633" t="s">
        <v>5526</v>
      </c>
      <c r="D39" s="382"/>
      <c r="E39" s="382"/>
      <c r="F39" s="382"/>
      <c r="G39" s="382"/>
      <c r="H39" s="382"/>
      <c r="I39" s="103"/>
      <c r="J39" s="382"/>
      <c r="K39" s="382" t="s">
        <v>5527</v>
      </c>
      <c r="L39" s="633" t="s">
        <v>772</v>
      </c>
      <c r="M39" s="630"/>
      <c r="N39" s="631"/>
    </row>
    <row r="40" s="138" customFormat="1" customHeight="1" outlineLevel="1" spans="1:14">
      <c r="A40" s="382">
        <v>17</v>
      </c>
      <c r="B40" s="627" t="str">
        <f t="shared" si="0"/>
        <v>设备间</v>
      </c>
      <c r="C40" s="633" t="s">
        <v>801</v>
      </c>
      <c r="D40" s="382"/>
      <c r="E40" s="382"/>
      <c r="F40" s="382"/>
      <c r="G40" s="382"/>
      <c r="H40" s="382"/>
      <c r="I40" s="103"/>
      <c r="J40" s="382"/>
      <c r="K40" s="382" t="s">
        <v>5528</v>
      </c>
      <c r="L40" s="633" t="s">
        <v>762</v>
      </c>
      <c r="M40" s="630"/>
      <c r="N40" s="631"/>
    </row>
    <row r="41" s="138" customFormat="1" customHeight="1" outlineLevel="1" spans="1:14">
      <c r="A41" s="382">
        <v>18</v>
      </c>
      <c r="B41" s="627" t="str">
        <f t="shared" si="0"/>
        <v>设备备用间</v>
      </c>
      <c r="C41" s="633" t="s">
        <v>5484</v>
      </c>
      <c r="D41" s="382"/>
      <c r="E41" s="382"/>
      <c r="F41" s="382"/>
      <c r="G41" s="382"/>
      <c r="H41" s="382"/>
      <c r="I41" s="103"/>
      <c r="J41" s="382"/>
      <c r="K41" s="382" t="s">
        <v>5529</v>
      </c>
      <c r="L41" s="633" t="s">
        <v>762</v>
      </c>
      <c r="M41" s="630"/>
      <c r="N41" s="631"/>
    </row>
    <row r="42" s="138" customFormat="1" customHeight="1" outlineLevel="1" spans="1:14">
      <c r="A42" s="382">
        <v>19</v>
      </c>
      <c r="B42" s="627" t="str">
        <f t="shared" si="0"/>
        <v>设备备用间</v>
      </c>
      <c r="C42" s="633" t="s">
        <v>5484</v>
      </c>
      <c r="D42" s="626"/>
      <c r="E42" s="626"/>
      <c r="F42" s="626"/>
      <c r="G42" s="382"/>
      <c r="H42" s="382"/>
      <c r="I42" s="103"/>
      <c r="J42" s="626"/>
      <c r="K42" s="382" t="s">
        <v>5530</v>
      </c>
      <c r="L42" s="633" t="s">
        <v>762</v>
      </c>
      <c r="M42" s="630"/>
      <c r="N42" s="631"/>
    </row>
    <row r="43" s="138" customFormat="1" customHeight="1" outlineLevel="1" spans="1:14">
      <c r="A43" s="382">
        <v>20</v>
      </c>
      <c r="B43" s="627" t="str">
        <f t="shared" si="0"/>
        <v>设备备用间</v>
      </c>
      <c r="C43" s="633" t="s">
        <v>5484</v>
      </c>
      <c r="D43" s="382"/>
      <c r="E43" s="382"/>
      <c r="F43" s="382"/>
      <c r="G43" s="382"/>
      <c r="H43" s="382"/>
      <c r="I43" s="103"/>
      <c r="J43" s="382"/>
      <c r="K43" s="382" t="s">
        <v>5531</v>
      </c>
      <c r="L43" s="633" t="s">
        <v>762</v>
      </c>
      <c r="M43" s="630"/>
      <c r="N43" s="631"/>
    </row>
    <row r="44" s="138" customFormat="1" customHeight="1" outlineLevel="1" spans="1:14">
      <c r="A44" s="382">
        <v>21</v>
      </c>
      <c r="B44" s="627" t="str">
        <f t="shared" si="0"/>
        <v>设备备用间</v>
      </c>
      <c r="C44" s="633" t="s">
        <v>5484</v>
      </c>
      <c r="D44" s="382"/>
      <c r="E44" s="382"/>
      <c r="F44" s="382"/>
      <c r="G44" s="382"/>
      <c r="H44" s="382"/>
      <c r="I44" s="103"/>
      <c r="J44" s="382"/>
      <c r="K44" s="382" t="s">
        <v>5532</v>
      </c>
      <c r="L44" s="633" t="s">
        <v>762</v>
      </c>
      <c r="M44" s="630"/>
      <c r="N44" s="631"/>
    </row>
    <row r="45" s="138" customFormat="1" customHeight="1" outlineLevel="1" spans="1:14">
      <c r="A45" s="382">
        <v>22</v>
      </c>
      <c r="B45" s="627" t="str">
        <f t="shared" si="0"/>
        <v>设备备用间</v>
      </c>
      <c r="C45" s="633" t="s">
        <v>5484</v>
      </c>
      <c r="D45" s="382"/>
      <c r="E45" s="382"/>
      <c r="F45" s="382"/>
      <c r="G45" s="382"/>
      <c r="H45" s="382"/>
      <c r="I45" s="103"/>
      <c r="J45" s="382"/>
      <c r="K45" s="382" t="s">
        <v>5533</v>
      </c>
      <c r="L45" s="633" t="s">
        <v>762</v>
      </c>
      <c r="M45" s="630"/>
      <c r="N45" s="631"/>
    </row>
    <row r="46" s="138" customFormat="1" customHeight="1" outlineLevel="1" spans="1:14">
      <c r="A46" s="382">
        <v>23</v>
      </c>
      <c r="B46" s="627" t="str">
        <f t="shared" si="0"/>
        <v>污水间</v>
      </c>
      <c r="C46" s="633" t="s">
        <v>5534</v>
      </c>
      <c r="D46" s="382"/>
      <c r="E46" s="382"/>
      <c r="F46" s="382"/>
      <c r="G46" s="382"/>
      <c r="H46" s="382"/>
      <c r="I46" s="103"/>
      <c r="J46" s="382"/>
      <c r="K46" s="382" t="s">
        <v>5535</v>
      </c>
      <c r="L46" s="633" t="s">
        <v>772</v>
      </c>
      <c r="M46" s="630"/>
      <c r="N46" s="631"/>
    </row>
    <row r="47" s="138" customFormat="1" customHeight="1" outlineLevel="1" spans="1:14">
      <c r="A47" s="382">
        <v>24</v>
      </c>
      <c r="B47" s="627" t="str">
        <f t="shared" si="0"/>
        <v>物流间</v>
      </c>
      <c r="C47" s="633" t="s">
        <v>5536</v>
      </c>
      <c r="D47" s="626"/>
      <c r="E47" s="626"/>
      <c r="F47" s="626"/>
      <c r="G47" s="382"/>
      <c r="H47" s="382"/>
      <c r="I47" s="103"/>
      <c r="J47" s="626"/>
      <c r="K47" s="382" t="s">
        <v>5537</v>
      </c>
      <c r="L47" s="633" t="s">
        <v>772</v>
      </c>
      <c r="M47" s="630"/>
      <c r="N47" s="631"/>
    </row>
    <row r="48" s="138" customFormat="1" customHeight="1" outlineLevel="1" spans="1:14">
      <c r="A48" s="382">
        <v>25</v>
      </c>
      <c r="B48" s="627" t="str">
        <f t="shared" si="0"/>
        <v>射波刀设备间</v>
      </c>
      <c r="C48" s="633" t="s">
        <v>5538</v>
      </c>
      <c r="D48" s="382"/>
      <c r="E48" s="382"/>
      <c r="F48" s="382"/>
      <c r="G48" s="382"/>
      <c r="H48" s="382"/>
      <c r="I48" s="103"/>
      <c r="J48" s="382"/>
      <c r="K48" s="382" t="s">
        <v>5539</v>
      </c>
      <c r="L48" s="633" t="s">
        <v>772</v>
      </c>
      <c r="M48" s="630"/>
      <c r="N48" s="631"/>
    </row>
    <row r="49" s="138" customFormat="1" customHeight="1" outlineLevel="1" spans="1:14">
      <c r="A49" s="382">
        <v>26</v>
      </c>
      <c r="B49" s="627" t="str">
        <f t="shared" si="0"/>
        <v>射波刀控制室</v>
      </c>
      <c r="C49" s="633" t="s">
        <v>5540</v>
      </c>
      <c r="D49" s="382"/>
      <c r="E49" s="382"/>
      <c r="F49" s="382"/>
      <c r="G49" s="382"/>
      <c r="H49" s="382"/>
      <c r="I49" s="103"/>
      <c r="J49" s="382"/>
      <c r="K49" s="382" t="s">
        <v>5541</v>
      </c>
      <c r="L49" s="633" t="s">
        <v>772</v>
      </c>
      <c r="M49" s="630"/>
      <c r="N49" s="631"/>
    </row>
    <row r="50" s="138" customFormat="1" customHeight="1" outlineLevel="1" spans="1:14">
      <c r="A50" s="382">
        <v>27</v>
      </c>
      <c r="B50" s="627" t="str">
        <f t="shared" si="0"/>
        <v>直线加速仪器设备间</v>
      </c>
      <c r="C50" s="633" t="s">
        <v>5542</v>
      </c>
      <c r="D50" s="382"/>
      <c r="E50" s="382"/>
      <c r="F50" s="382"/>
      <c r="G50" s="382"/>
      <c r="H50" s="382"/>
      <c r="I50" s="103"/>
      <c r="J50" s="382"/>
      <c r="K50" s="382" t="s">
        <v>5543</v>
      </c>
      <c r="L50" s="633" t="s">
        <v>772</v>
      </c>
      <c r="M50" s="630"/>
      <c r="N50" s="631"/>
    </row>
    <row r="51" s="138" customFormat="1" customHeight="1" outlineLevel="1" spans="1:14">
      <c r="A51" s="382">
        <v>28</v>
      </c>
      <c r="B51" s="627" t="str">
        <f t="shared" si="0"/>
        <v>直线加速仪器设备间</v>
      </c>
      <c r="C51" s="633" t="s">
        <v>5542</v>
      </c>
      <c r="D51" s="382"/>
      <c r="E51" s="382"/>
      <c r="F51" s="382"/>
      <c r="G51" s="382"/>
      <c r="H51" s="382"/>
      <c r="I51" s="103"/>
      <c r="J51" s="382"/>
      <c r="K51" s="382" t="s">
        <v>5544</v>
      </c>
      <c r="L51" s="633" t="s">
        <v>772</v>
      </c>
      <c r="M51" s="630"/>
      <c r="N51" s="631"/>
    </row>
    <row r="52" s="138" customFormat="1" customHeight="1" outlineLevel="1" spans="1:14">
      <c r="A52" s="382">
        <v>29</v>
      </c>
      <c r="B52" s="627" t="str">
        <f t="shared" si="0"/>
        <v>污水间</v>
      </c>
      <c r="C52" s="633" t="s">
        <v>5534</v>
      </c>
      <c r="D52" s="626"/>
      <c r="E52" s="626"/>
      <c r="F52" s="626"/>
      <c r="G52" s="382"/>
      <c r="H52" s="382"/>
      <c r="I52" s="103"/>
      <c r="J52" s="626"/>
      <c r="K52" s="382" t="s">
        <v>5545</v>
      </c>
      <c r="L52" s="633" t="s">
        <v>772</v>
      </c>
      <c r="M52" s="630"/>
      <c r="N52" s="631"/>
    </row>
    <row r="53" s="138" customFormat="1" customHeight="1" outlineLevel="1" spans="1:14">
      <c r="A53" s="382">
        <v>30</v>
      </c>
      <c r="B53" s="627" t="str">
        <f t="shared" si="0"/>
        <v>设备间</v>
      </c>
      <c r="C53" s="633" t="s">
        <v>801</v>
      </c>
      <c r="D53" s="382"/>
      <c r="E53" s="382"/>
      <c r="F53" s="382"/>
      <c r="G53" s="382"/>
      <c r="H53" s="382"/>
      <c r="I53" s="103"/>
      <c r="J53" s="382"/>
      <c r="K53" s="382" t="s">
        <v>5546</v>
      </c>
      <c r="L53" s="633" t="s">
        <v>772</v>
      </c>
      <c r="M53" s="630"/>
      <c r="N53" s="631"/>
    </row>
    <row r="54" s="138" customFormat="1" customHeight="1" outlineLevel="1" spans="1:14">
      <c r="A54" s="382">
        <v>31</v>
      </c>
      <c r="B54" s="632" t="str">
        <f t="shared" si="0"/>
        <v>TOMO刀控制室</v>
      </c>
      <c r="C54" s="382" t="s">
        <v>5547</v>
      </c>
      <c r="D54" s="382"/>
      <c r="E54" s="382"/>
      <c r="F54" s="382"/>
      <c r="G54" s="382"/>
      <c r="H54" s="382"/>
      <c r="I54" s="103"/>
      <c r="J54" s="382"/>
      <c r="K54" s="382" t="s">
        <v>5548</v>
      </c>
      <c r="L54" s="633" t="s">
        <v>772</v>
      </c>
      <c r="M54" s="630"/>
      <c r="N54" s="631"/>
    </row>
    <row r="55" s="138" customFormat="1" customHeight="1" outlineLevel="1" spans="1:14">
      <c r="A55" s="382">
        <v>32</v>
      </c>
      <c r="B55" s="627" t="str">
        <f t="shared" si="0"/>
        <v>频率装换器房间</v>
      </c>
      <c r="C55" s="633" t="s">
        <v>5549</v>
      </c>
      <c r="D55" s="382"/>
      <c r="E55" s="382"/>
      <c r="F55" s="382"/>
      <c r="G55" s="382"/>
      <c r="H55" s="382"/>
      <c r="I55" s="103"/>
      <c r="J55" s="382"/>
      <c r="K55" s="382" t="s">
        <v>5550</v>
      </c>
      <c r="L55" s="633" t="s">
        <v>772</v>
      </c>
      <c r="M55" s="630"/>
      <c r="N55" s="631"/>
    </row>
    <row r="56" s="138" customFormat="1" customHeight="1" outlineLevel="1" spans="1:14">
      <c r="A56" s="382">
        <v>33</v>
      </c>
      <c r="B56" s="627" t="str">
        <f t="shared" si="0"/>
        <v>服务器机房</v>
      </c>
      <c r="C56" s="633" t="s">
        <v>3036</v>
      </c>
      <c r="D56" s="382"/>
      <c r="E56" s="382"/>
      <c r="F56" s="382"/>
      <c r="G56" s="382"/>
      <c r="H56" s="382"/>
      <c r="I56" s="103"/>
      <c r="J56" s="382"/>
      <c r="K56" s="382" t="s">
        <v>5551</v>
      </c>
      <c r="L56" s="633" t="s">
        <v>772</v>
      </c>
      <c r="M56" s="630"/>
      <c r="N56" s="631"/>
    </row>
    <row r="57" s="138" customFormat="1" customHeight="1" outlineLevel="1" spans="1:14">
      <c r="A57" s="382">
        <v>34</v>
      </c>
      <c r="B57" s="627" t="str">
        <f t="shared" si="0"/>
        <v>控制室6</v>
      </c>
      <c r="C57" s="633" t="s">
        <v>5552</v>
      </c>
      <c r="D57" s="382"/>
      <c r="E57" s="382"/>
      <c r="F57" s="382"/>
      <c r="G57" s="382"/>
      <c r="H57" s="382"/>
      <c r="I57" s="103"/>
      <c r="J57" s="382"/>
      <c r="K57" s="382" t="s">
        <v>5553</v>
      </c>
      <c r="L57" s="633" t="s">
        <v>772</v>
      </c>
      <c r="M57" s="630"/>
      <c r="N57" s="631"/>
    </row>
    <row r="58" s="138" customFormat="1" customHeight="1" outlineLevel="1" spans="1:14">
      <c r="A58" s="382">
        <v>35</v>
      </c>
      <c r="B58" s="627" t="str">
        <f t="shared" si="0"/>
        <v>直线加速仪器设备间</v>
      </c>
      <c r="C58" s="633" t="s">
        <v>5542</v>
      </c>
      <c r="D58" s="382"/>
      <c r="E58" s="382"/>
      <c r="F58" s="382"/>
      <c r="G58" s="382"/>
      <c r="H58" s="382"/>
      <c r="I58" s="103"/>
      <c r="J58" s="382"/>
      <c r="K58" s="382" t="s">
        <v>5554</v>
      </c>
      <c r="L58" s="633" t="s">
        <v>772</v>
      </c>
      <c r="M58" s="630"/>
      <c r="N58" s="631"/>
    </row>
    <row r="59" s="138" customFormat="1" customHeight="1" outlineLevel="1" spans="1:14">
      <c r="A59" s="382">
        <v>36</v>
      </c>
      <c r="B59" s="627" t="str">
        <f t="shared" si="0"/>
        <v>控制室5</v>
      </c>
      <c r="C59" s="633" t="s">
        <v>5555</v>
      </c>
      <c r="D59" s="382"/>
      <c r="E59" s="382"/>
      <c r="F59" s="382"/>
      <c r="G59" s="382"/>
      <c r="H59" s="382"/>
      <c r="I59" s="103"/>
      <c r="J59" s="382"/>
      <c r="K59" s="382" t="s">
        <v>5556</v>
      </c>
      <c r="L59" s="633" t="s">
        <v>772</v>
      </c>
      <c r="M59" s="630"/>
      <c r="N59" s="631"/>
    </row>
    <row r="60" s="138" customFormat="1" customHeight="1" outlineLevel="1" spans="1:14">
      <c r="A60" s="382">
        <v>37</v>
      </c>
      <c r="B60" s="627" t="str">
        <f t="shared" si="0"/>
        <v>设备间</v>
      </c>
      <c r="C60" s="633" t="s">
        <v>801</v>
      </c>
      <c r="D60" s="103"/>
      <c r="E60" s="103"/>
      <c r="F60" s="103"/>
      <c r="G60" s="103"/>
      <c r="H60" s="103"/>
      <c r="I60" s="103"/>
      <c r="J60" s="628" t="s">
        <v>5557</v>
      </c>
      <c r="K60" s="382" t="s">
        <v>5558</v>
      </c>
      <c r="L60" s="633" t="s">
        <v>772</v>
      </c>
      <c r="M60" s="630"/>
      <c r="N60" s="631"/>
    </row>
    <row r="61" s="138" customFormat="1" customHeight="1" outlineLevel="1" spans="1:14">
      <c r="A61" s="382">
        <v>38</v>
      </c>
      <c r="B61" s="627" t="str">
        <f t="shared" si="0"/>
        <v>直线加速仪器设备间</v>
      </c>
      <c r="C61" s="633" t="s">
        <v>5542</v>
      </c>
      <c r="D61" s="103"/>
      <c r="E61" s="103"/>
      <c r="F61" s="103"/>
      <c r="G61" s="103"/>
      <c r="H61" s="103"/>
      <c r="I61" s="103"/>
      <c r="J61" s="382"/>
      <c r="K61" s="382" t="s">
        <v>5559</v>
      </c>
      <c r="L61" s="633" t="s">
        <v>772</v>
      </c>
      <c r="M61" s="630"/>
      <c r="N61" s="631"/>
    </row>
    <row r="62" s="138" customFormat="1" customHeight="1" outlineLevel="1" spans="1:14">
      <c r="A62" s="382">
        <v>39</v>
      </c>
      <c r="B62" s="627" t="str">
        <f t="shared" si="0"/>
        <v>设备间</v>
      </c>
      <c r="C62" s="633" t="s">
        <v>801</v>
      </c>
      <c r="D62" s="103"/>
      <c r="E62" s="103"/>
      <c r="F62" s="103"/>
      <c r="G62" s="103"/>
      <c r="H62" s="103"/>
      <c r="I62" s="103"/>
      <c r="J62" s="628" t="s">
        <v>5557</v>
      </c>
      <c r="K62" s="382" t="s">
        <v>5560</v>
      </c>
      <c r="L62" s="633" t="s">
        <v>772</v>
      </c>
      <c r="M62" s="630"/>
      <c r="N62" s="631"/>
    </row>
    <row r="63" s="138" customFormat="1" customHeight="1" outlineLevel="1" spans="1:14">
      <c r="A63" s="382">
        <v>40</v>
      </c>
      <c r="B63" s="627" t="str">
        <f t="shared" si="0"/>
        <v>控制室4</v>
      </c>
      <c r="C63" s="633" t="s">
        <v>5561</v>
      </c>
      <c r="D63" s="103"/>
      <c r="E63" s="103"/>
      <c r="F63" s="103"/>
      <c r="G63" s="103"/>
      <c r="H63" s="103"/>
      <c r="I63" s="103"/>
      <c r="J63" s="382"/>
      <c r="K63" s="382" t="s">
        <v>5562</v>
      </c>
      <c r="L63" s="633" t="s">
        <v>772</v>
      </c>
      <c r="M63" s="630"/>
      <c r="N63" s="631"/>
    </row>
    <row r="64" s="138" customFormat="1" customHeight="1" outlineLevel="1" spans="1:14">
      <c r="A64" s="382">
        <v>41</v>
      </c>
      <c r="B64" s="627" t="str">
        <f t="shared" si="0"/>
        <v>直线加速仪器设备间</v>
      </c>
      <c r="C64" s="633" t="s">
        <v>5542</v>
      </c>
      <c r="D64" s="103"/>
      <c r="E64" s="103"/>
      <c r="F64" s="103"/>
      <c r="G64" s="103"/>
      <c r="H64" s="103"/>
      <c r="I64" s="103"/>
      <c r="J64" s="382"/>
      <c r="K64" s="382" t="s">
        <v>5563</v>
      </c>
      <c r="L64" s="633" t="s">
        <v>772</v>
      </c>
      <c r="M64" s="630"/>
      <c r="N64" s="631"/>
    </row>
    <row r="65" s="138" customFormat="1" customHeight="1" outlineLevel="1" spans="1:14">
      <c r="A65" s="382">
        <v>42</v>
      </c>
      <c r="B65" s="627" t="str">
        <f t="shared" si="0"/>
        <v>直线加速仪器设备间</v>
      </c>
      <c r="C65" s="633" t="s">
        <v>5542</v>
      </c>
      <c r="D65" s="103"/>
      <c r="E65" s="103"/>
      <c r="F65" s="103"/>
      <c r="G65" s="103"/>
      <c r="H65" s="103"/>
      <c r="I65" s="103"/>
      <c r="J65" s="382"/>
      <c r="K65" s="382" t="s">
        <v>5564</v>
      </c>
      <c r="L65" s="633" t="s">
        <v>772</v>
      </c>
      <c r="M65" s="630"/>
      <c r="N65" s="631"/>
    </row>
    <row r="66" s="521" customFormat="1" customHeight="1" outlineLevel="1" spans="1:14">
      <c r="A66" s="382">
        <v>43</v>
      </c>
      <c r="B66" s="627" t="str">
        <f t="shared" si="0"/>
        <v>控制室3</v>
      </c>
      <c r="C66" s="633" t="s">
        <v>5565</v>
      </c>
      <c r="D66" s="103"/>
      <c r="E66" s="103"/>
      <c r="F66" s="103"/>
      <c r="G66" s="103"/>
      <c r="H66" s="103"/>
      <c r="I66" s="103"/>
      <c r="J66" s="382"/>
      <c r="K66" s="382" t="s">
        <v>5566</v>
      </c>
      <c r="L66" s="633" t="s">
        <v>772</v>
      </c>
      <c r="M66" s="634"/>
      <c r="N66" s="635"/>
    </row>
    <row r="67" s="521" customFormat="1" customHeight="1" outlineLevel="1" spans="1:14">
      <c r="A67" s="382">
        <v>44</v>
      </c>
      <c r="B67" s="627" t="str">
        <f t="shared" si="0"/>
        <v>设备备用间</v>
      </c>
      <c r="C67" s="633" t="s">
        <v>5484</v>
      </c>
      <c r="D67" s="103"/>
      <c r="E67" s="103"/>
      <c r="F67" s="103"/>
      <c r="G67" s="103"/>
      <c r="H67" s="103"/>
      <c r="I67" s="103"/>
      <c r="J67" s="382"/>
      <c r="K67" s="382" t="s">
        <v>5567</v>
      </c>
      <c r="L67" s="633" t="s">
        <v>762</v>
      </c>
      <c r="M67" s="634"/>
      <c r="N67" s="635"/>
    </row>
    <row r="68" s="138" customFormat="1" customHeight="1" outlineLevel="1" spans="1:14">
      <c r="A68" s="382">
        <v>45</v>
      </c>
      <c r="B68" s="627" t="str">
        <f t="shared" ref="B68:B131" si="1" xml:space="preserve">C68</f>
        <v>候诊</v>
      </c>
      <c r="C68" s="633" t="s">
        <v>5568</v>
      </c>
      <c r="D68" s="103"/>
      <c r="E68" s="103"/>
      <c r="F68" s="103"/>
      <c r="G68" s="103"/>
      <c r="H68" s="103"/>
      <c r="I68" s="103"/>
      <c r="J68" s="382"/>
      <c r="K68" s="382" t="s">
        <v>5569</v>
      </c>
      <c r="L68" s="633" t="s">
        <v>772</v>
      </c>
      <c r="M68" s="630"/>
      <c r="N68" s="631"/>
    </row>
    <row r="69" s="138" customFormat="1" customHeight="1" outlineLevel="1" spans="1:14">
      <c r="A69" s="382">
        <v>46</v>
      </c>
      <c r="B69" s="627" t="str">
        <f t="shared" si="1"/>
        <v>直线加速仪器设备间</v>
      </c>
      <c r="C69" s="633" t="s">
        <v>5542</v>
      </c>
      <c r="D69" s="103"/>
      <c r="E69" s="103"/>
      <c r="F69" s="103"/>
      <c r="G69" s="103"/>
      <c r="H69" s="103"/>
      <c r="I69" s="103"/>
      <c r="J69" s="382"/>
      <c r="K69" s="382" t="s">
        <v>5570</v>
      </c>
      <c r="L69" s="633" t="s">
        <v>772</v>
      </c>
      <c r="M69" s="630"/>
      <c r="N69" s="631"/>
    </row>
    <row r="70" s="138" customFormat="1" customHeight="1" outlineLevel="1" spans="1:14">
      <c r="A70" s="382">
        <v>47</v>
      </c>
      <c r="B70" s="627" t="str">
        <f t="shared" si="1"/>
        <v>控制室2</v>
      </c>
      <c r="C70" s="633" t="s">
        <v>5571</v>
      </c>
      <c r="D70" s="103"/>
      <c r="E70" s="103"/>
      <c r="F70" s="103"/>
      <c r="G70" s="103"/>
      <c r="H70" s="103"/>
      <c r="I70" s="103"/>
      <c r="J70" s="382"/>
      <c r="K70" s="382" t="s">
        <v>5572</v>
      </c>
      <c r="L70" s="633" t="s">
        <v>772</v>
      </c>
      <c r="M70" s="630"/>
      <c r="N70" s="631"/>
    </row>
    <row r="71" s="138" customFormat="1" customHeight="1" outlineLevel="1" spans="1:14">
      <c r="A71" s="382">
        <v>48</v>
      </c>
      <c r="B71" s="627" t="str">
        <f t="shared" si="1"/>
        <v>直线加速仪器设备间</v>
      </c>
      <c r="C71" s="633" t="s">
        <v>5542</v>
      </c>
      <c r="D71" s="103"/>
      <c r="E71" s="103"/>
      <c r="F71" s="103"/>
      <c r="G71" s="103"/>
      <c r="H71" s="103"/>
      <c r="I71" s="103"/>
      <c r="J71" s="382"/>
      <c r="K71" s="382" t="s">
        <v>5573</v>
      </c>
      <c r="L71" s="633" t="s">
        <v>772</v>
      </c>
      <c r="M71" s="630"/>
      <c r="N71" s="631"/>
    </row>
    <row r="72" s="138" customFormat="1" customHeight="1" outlineLevel="1" spans="1:14">
      <c r="A72" s="382">
        <v>49</v>
      </c>
      <c r="B72" s="627" t="str">
        <f t="shared" si="1"/>
        <v>控制室1</v>
      </c>
      <c r="C72" s="633" t="s">
        <v>5574</v>
      </c>
      <c r="D72" s="103"/>
      <c r="E72" s="103"/>
      <c r="F72" s="103"/>
      <c r="G72" s="103"/>
      <c r="H72" s="103"/>
      <c r="I72" s="103"/>
      <c r="J72" s="382"/>
      <c r="K72" s="382" t="s">
        <v>5575</v>
      </c>
      <c r="L72" s="633" t="s">
        <v>772</v>
      </c>
      <c r="M72" s="630"/>
      <c r="N72" s="631"/>
    </row>
    <row r="73" s="138" customFormat="1" customHeight="1" outlineLevel="1" spans="1:14">
      <c r="A73" s="382">
        <v>50</v>
      </c>
      <c r="B73" s="627" t="str">
        <f t="shared" si="1"/>
        <v>设备备用间</v>
      </c>
      <c r="C73" s="633" t="s">
        <v>5484</v>
      </c>
      <c r="D73" s="103"/>
      <c r="E73" s="103"/>
      <c r="F73" s="103"/>
      <c r="G73" s="103"/>
      <c r="H73" s="103"/>
      <c r="I73" s="103"/>
      <c r="J73" s="382"/>
      <c r="K73" s="382" t="s">
        <v>5576</v>
      </c>
      <c r="L73" s="633" t="s">
        <v>762</v>
      </c>
      <c r="M73" s="630"/>
      <c r="N73" s="631"/>
    </row>
    <row r="74" s="138" customFormat="1" customHeight="1" outlineLevel="1" spans="1:14">
      <c r="A74" s="382">
        <v>51</v>
      </c>
      <c r="B74" s="627" t="str">
        <f t="shared" si="1"/>
        <v>设备备用间</v>
      </c>
      <c r="C74" s="633" t="s">
        <v>5484</v>
      </c>
      <c r="D74" s="103"/>
      <c r="E74" s="103"/>
      <c r="F74" s="103"/>
      <c r="G74" s="103"/>
      <c r="H74" s="103"/>
      <c r="I74" s="103"/>
      <c r="J74" s="382"/>
      <c r="K74" s="382" t="s">
        <v>5577</v>
      </c>
      <c r="L74" s="633" t="s">
        <v>762</v>
      </c>
      <c r="M74" s="630"/>
      <c r="N74" s="631"/>
    </row>
    <row r="75" s="138" customFormat="1" customHeight="1" outlineLevel="1" spans="1:14">
      <c r="A75" s="628" t="s">
        <v>5578</v>
      </c>
      <c r="B75" s="632" t="str">
        <f t="shared" si="1"/>
        <v>B2层</v>
      </c>
      <c r="C75" s="626" t="s">
        <v>5579</v>
      </c>
      <c r="D75" s="103"/>
      <c r="E75" s="103"/>
      <c r="F75" s="103"/>
      <c r="G75" s="103"/>
      <c r="H75" s="103"/>
      <c r="I75" s="103"/>
      <c r="J75" s="382"/>
      <c r="K75" s="626"/>
      <c r="L75" s="626"/>
      <c r="M75" s="630"/>
      <c r="N75" s="631"/>
    </row>
    <row r="76" s="138" customFormat="1" customHeight="1" outlineLevel="1" spans="1:14">
      <c r="A76" s="382">
        <v>1</v>
      </c>
      <c r="B76" s="627" t="str">
        <f t="shared" si="1"/>
        <v>设备备用间</v>
      </c>
      <c r="C76" s="633" t="s">
        <v>5484</v>
      </c>
      <c r="D76" s="103"/>
      <c r="E76" s="103"/>
      <c r="F76" s="103"/>
      <c r="G76" s="103"/>
      <c r="H76" s="103"/>
      <c r="I76" s="103"/>
      <c r="J76" s="382"/>
      <c r="K76" s="382" t="s">
        <v>5580</v>
      </c>
      <c r="L76" s="633" t="s">
        <v>762</v>
      </c>
      <c r="M76" s="630"/>
      <c r="N76" s="631"/>
    </row>
    <row r="77" s="138" customFormat="1" customHeight="1" outlineLevel="1" spans="1:14">
      <c r="A77" s="382">
        <v>2</v>
      </c>
      <c r="B77" s="627" t="str">
        <f t="shared" si="1"/>
        <v>设备备用间</v>
      </c>
      <c r="C77" s="633" t="s">
        <v>5484</v>
      </c>
      <c r="D77" s="103"/>
      <c r="E77" s="103"/>
      <c r="F77" s="103"/>
      <c r="G77" s="103"/>
      <c r="H77" s="103"/>
      <c r="I77" s="103"/>
      <c r="J77" s="382"/>
      <c r="K77" s="382" t="s">
        <v>5581</v>
      </c>
      <c r="L77" s="633" t="s">
        <v>762</v>
      </c>
      <c r="M77" s="630"/>
      <c r="N77" s="631"/>
    </row>
    <row r="78" s="138" customFormat="1" customHeight="1" outlineLevel="1" spans="1:14">
      <c r="A78" s="382">
        <v>3</v>
      </c>
      <c r="B78" s="627" t="str">
        <f t="shared" si="1"/>
        <v>设备备用间</v>
      </c>
      <c r="C78" s="633" t="s">
        <v>5484</v>
      </c>
      <c r="D78" s="103"/>
      <c r="E78" s="103"/>
      <c r="F78" s="103"/>
      <c r="G78" s="103"/>
      <c r="H78" s="103"/>
      <c r="I78" s="103"/>
      <c r="J78" s="382"/>
      <c r="K78" s="382" t="s">
        <v>5582</v>
      </c>
      <c r="L78" s="633" t="s">
        <v>762</v>
      </c>
      <c r="M78" s="630"/>
      <c r="N78" s="631"/>
    </row>
    <row r="79" s="138" customFormat="1" customHeight="1" outlineLevel="1" spans="1:14">
      <c r="A79" s="382">
        <v>4</v>
      </c>
      <c r="B79" s="627" t="str">
        <f t="shared" si="1"/>
        <v>设备备用间</v>
      </c>
      <c r="C79" s="633" t="s">
        <v>5484</v>
      </c>
      <c r="D79" s="103"/>
      <c r="E79" s="103"/>
      <c r="F79" s="103"/>
      <c r="G79" s="103"/>
      <c r="H79" s="103"/>
      <c r="I79" s="103"/>
      <c r="J79" s="382"/>
      <c r="K79" s="382" t="s">
        <v>5583</v>
      </c>
      <c r="L79" s="633" t="s">
        <v>762</v>
      </c>
      <c r="M79" s="630"/>
      <c r="N79" s="631"/>
    </row>
    <row r="80" s="138" customFormat="1" customHeight="1" outlineLevel="1" spans="1:14">
      <c r="A80" s="382">
        <v>5</v>
      </c>
      <c r="B80" s="627" t="str">
        <f t="shared" si="1"/>
        <v>设备备用间</v>
      </c>
      <c r="C80" s="633" t="s">
        <v>5484</v>
      </c>
      <c r="D80" s="103"/>
      <c r="E80" s="103"/>
      <c r="F80" s="103"/>
      <c r="G80" s="103"/>
      <c r="H80" s="103"/>
      <c r="I80" s="103"/>
      <c r="J80" s="382"/>
      <c r="K80" s="382" t="s">
        <v>5584</v>
      </c>
      <c r="L80" s="633" t="s">
        <v>762</v>
      </c>
      <c r="M80" s="630"/>
      <c r="N80" s="631"/>
    </row>
    <row r="81" s="138" customFormat="1" customHeight="1" outlineLevel="1" spans="1:14">
      <c r="A81" s="382">
        <v>6</v>
      </c>
      <c r="B81" s="627" t="str">
        <f t="shared" si="1"/>
        <v>直线加速器设备间</v>
      </c>
      <c r="C81" s="633" t="s">
        <v>5585</v>
      </c>
      <c r="D81" s="103"/>
      <c r="E81" s="103"/>
      <c r="F81" s="103"/>
      <c r="G81" s="103"/>
      <c r="H81" s="103"/>
      <c r="I81" s="103"/>
      <c r="J81" s="382"/>
      <c r="K81" s="382" t="s">
        <v>5586</v>
      </c>
      <c r="L81" s="382"/>
      <c r="M81" s="630"/>
      <c r="N81" s="631"/>
    </row>
    <row r="82" s="138" customFormat="1" customHeight="1" outlineLevel="1" spans="1:14">
      <c r="A82" s="382">
        <v>7</v>
      </c>
      <c r="B82" s="627" t="str">
        <f t="shared" si="1"/>
        <v>直线加速器设备间</v>
      </c>
      <c r="C82" s="633" t="s">
        <v>5585</v>
      </c>
      <c r="D82" s="103"/>
      <c r="E82" s="103"/>
      <c r="F82" s="103"/>
      <c r="G82" s="103"/>
      <c r="H82" s="103"/>
      <c r="I82" s="103"/>
      <c r="J82" s="382"/>
      <c r="K82" s="382" t="s">
        <v>5587</v>
      </c>
      <c r="L82" s="382"/>
      <c r="M82" s="630"/>
      <c r="N82" s="631"/>
    </row>
    <row r="83" s="138" customFormat="1" customHeight="1" outlineLevel="1" spans="1:14">
      <c r="A83" s="382">
        <v>8</v>
      </c>
      <c r="B83" s="627" t="str">
        <f t="shared" si="1"/>
        <v>直线加速器设备间</v>
      </c>
      <c r="C83" s="633" t="s">
        <v>5585</v>
      </c>
      <c r="D83" s="103"/>
      <c r="E83" s="103"/>
      <c r="F83" s="103"/>
      <c r="G83" s="103"/>
      <c r="H83" s="103"/>
      <c r="I83" s="103"/>
      <c r="J83" s="382"/>
      <c r="K83" s="382" t="s">
        <v>5588</v>
      </c>
      <c r="L83" s="382"/>
      <c r="M83" s="630"/>
      <c r="N83" s="631"/>
    </row>
    <row r="84" s="138" customFormat="1" customHeight="1" outlineLevel="1" spans="1:14">
      <c r="A84" s="382">
        <v>9</v>
      </c>
      <c r="B84" s="627" t="str">
        <f t="shared" si="1"/>
        <v>设备备用间</v>
      </c>
      <c r="C84" s="633" t="s">
        <v>5484</v>
      </c>
      <c r="D84" s="103"/>
      <c r="E84" s="103"/>
      <c r="F84" s="103"/>
      <c r="G84" s="103"/>
      <c r="H84" s="103"/>
      <c r="I84" s="103"/>
      <c r="J84" s="382"/>
      <c r="K84" s="382" t="s">
        <v>5589</v>
      </c>
      <c r="L84" s="633" t="s">
        <v>762</v>
      </c>
      <c r="M84" s="630"/>
      <c r="N84" s="631"/>
    </row>
    <row r="85" s="138" customFormat="1" customHeight="1" outlineLevel="1" spans="1:14">
      <c r="A85" s="382">
        <v>10</v>
      </c>
      <c r="B85" s="627" t="str">
        <f t="shared" si="1"/>
        <v>设备备用间</v>
      </c>
      <c r="C85" s="633" t="s">
        <v>5484</v>
      </c>
      <c r="D85" s="103"/>
      <c r="E85" s="103"/>
      <c r="F85" s="103"/>
      <c r="G85" s="103"/>
      <c r="H85" s="103"/>
      <c r="I85" s="103"/>
      <c r="J85" s="382"/>
      <c r="K85" s="382" t="s">
        <v>5590</v>
      </c>
      <c r="L85" s="633" t="s">
        <v>762</v>
      </c>
      <c r="M85" s="630"/>
      <c r="N85" s="631"/>
    </row>
    <row r="86" s="138" customFormat="1" customHeight="1" outlineLevel="1" spans="1:14">
      <c r="A86" s="628" t="s">
        <v>5591</v>
      </c>
      <c r="B86" s="632" t="str">
        <f t="shared" si="1"/>
        <v>B1层</v>
      </c>
      <c r="C86" s="626" t="s">
        <v>5592</v>
      </c>
      <c r="D86" s="103"/>
      <c r="E86" s="103"/>
      <c r="F86" s="103"/>
      <c r="G86" s="103"/>
      <c r="H86" s="103"/>
      <c r="I86" s="103"/>
      <c r="J86" s="382"/>
      <c r="K86" s="626"/>
      <c r="L86" s="626"/>
      <c r="M86" s="630"/>
      <c r="N86" s="631"/>
    </row>
    <row r="87" s="138" customFormat="1" customHeight="1" outlineLevel="1" spans="1:14">
      <c r="A87" s="382">
        <v>1</v>
      </c>
      <c r="B87" s="627" t="str">
        <f t="shared" si="1"/>
        <v>社会服务</v>
      </c>
      <c r="C87" s="633" t="s">
        <v>1546</v>
      </c>
      <c r="D87" s="103"/>
      <c r="E87" s="103"/>
      <c r="F87" s="103"/>
      <c r="G87" s="103"/>
      <c r="H87" s="103"/>
      <c r="I87" s="103"/>
      <c r="J87" s="382"/>
      <c r="K87" s="382" t="s">
        <v>1548</v>
      </c>
      <c r="L87" s="382"/>
      <c r="M87" s="630"/>
      <c r="N87" s="631"/>
    </row>
    <row r="88" s="138" customFormat="1" customHeight="1" outlineLevel="1" spans="1:14">
      <c r="A88" s="382">
        <v>2</v>
      </c>
      <c r="B88" s="627" t="str">
        <f t="shared" si="1"/>
        <v>社会服务</v>
      </c>
      <c r="C88" s="633" t="s">
        <v>1546</v>
      </c>
      <c r="D88" s="103"/>
      <c r="E88" s="103"/>
      <c r="F88" s="103"/>
      <c r="G88" s="103"/>
      <c r="H88" s="103"/>
      <c r="I88" s="103"/>
      <c r="J88" s="382"/>
      <c r="K88" s="382" t="s">
        <v>1549</v>
      </c>
      <c r="L88" s="382"/>
      <c r="M88" s="630"/>
      <c r="N88" s="631"/>
    </row>
    <row r="89" s="138" customFormat="1" customHeight="1" outlineLevel="1" spans="1:14">
      <c r="A89" s="382">
        <v>3</v>
      </c>
      <c r="B89" s="627" t="str">
        <f t="shared" si="1"/>
        <v>社会服务</v>
      </c>
      <c r="C89" s="633" t="s">
        <v>1546</v>
      </c>
      <c r="D89" s="103"/>
      <c r="E89" s="103"/>
      <c r="F89" s="103"/>
      <c r="G89" s="103"/>
      <c r="H89" s="103"/>
      <c r="I89" s="103"/>
      <c r="J89" s="382"/>
      <c r="K89" s="382" t="s">
        <v>1550</v>
      </c>
      <c r="L89" s="382"/>
      <c r="M89" s="630"/>
      <c r="N89" s="631"/>
    </row>
    <row r="90" s="138" customFormat="1" customHeight="1" outlineLevel="1" spans="1:14">
      <c r="A90" s="382">
        <v>4</v>
      </c>
      <c r="B90" s="627" t="str">
        <f t="shared" si="1"/>
        <v>社会服务</v>
      </c>
      <c r="C90" s="633" t="s">
        <v>1546</v>
      </c>
      <c r="D90" s="103"/>
      <c r="E90" s="103"/>
      <c r="F90" s="103"/>
      <c r="G90" s="103"/>
      <c r="H90" s="103"/>
      <c r="I90" s="103"/>
      <c r="J90" s="382"/>
      <c r="K90" s="382" t="s">
        <v>1551</v>
      </c>
      <c r="L90" s="382"/>
      <c r="M90" s="630"/>
      <c r="N90" s="631"/>
    </row>
    <row r="91" s="138" customFormat="1" customHeight="1" outlineLevel="1" spans="1:14">
      <c r="A91" s="382">
        <v>5</v>
      </c>
      <c r="B91" s="627" t="str">
        <f t="shared" si="1"/>
        <v>报告</v>
      </c>
      <c r="C91" s="633" t="s">
        <v>1552</v>
      </c>
      <c r="D91" s="103"/>
      <c r="E91" s="103"/>
      <c r="F91" s="103"/>
      <c r="G91" s="103"/>
      <c r="H91" s="103"/>
      <c r="I91" s="103"/>
      <c r="J91" s="382"/>
      <c r="K91" s="382" t="s">
        <v>748</v>
      </c>
      <c r="L91" s="633" t="s">
        <v>749</v>
      </c>
      <c r="M91" s="630"/>
      <c r="N91" s="631"/>
    </row>
    <row r="92" s="138" customFormat="1" customHeight="1" outlineLevel="1" spans="1:14">
      <c r="A92" s="382">
        <v>6</v>
      </c>
      <c r="B92" s="627" t="str">
        <f t="shared" si="1"/>
        <v>报告</v>
      </c>
      <c r="C92" s="633" t="s">
        <v>1552</v>
      </c>
      <c r="D92" s="103"/>
      <c r="E92" s="103"/>
      <c r="F92" s="103"/>
      <c r="G92" s="103"/>
      <c r="H92" s="103"/>
      <c r="I92" s="103"/>
      <c r="J92" s="382"/>
      <c r="K92" s="382" t="s">
        <v>751</v>
      </c>
      <c r="L92" s="633" t="s">
        <v>749</v>
      </c>
      <c r="M92" s="630"/>
      <c r="N92" s="631"/>
    </row>
    <row r="93" s="138" customFormat="1" customHeight="1" outlineLevel="1" spans="1:14">
      <c r="A93" s="382">
        <v>7</v>
      </c>
      <c r="B93" s="627" t="str">
        <f t="shared" si="1"/>
        <v>报告</v>
      </c>
      <c r="C93" s="633" t="s">
        <v>1552</v>
      </c>
      <c r="D93" s="103"/>
      <c r="E93" s="103"/>
      <c r="F93" s="103"/>
      <c r="G93" s="103"/>
      <c r="H93" s="103"/>
      <c r="I93" s="103"/>
      <c r="J93" s="382"/>
      <c r="K93" s="382" t="s">
        <v>753</v>
      </c>
      <c r="L93" s="633" t="s">
        <v>749</v>
      </c>
      <c r="M93" s="630"/>
      <c r="N93" s="631"/>
    </row>
    <row r="94" s="138" customFormat="1" customHeight="1" outlineLevel="1" spans="1:14">
      <c r="A94" s="382">
        <v>8</v>
      </c>
      <c r="B94" s="627" t="str">
        <f t="shared" si="1"/>
        <v>报告</v>
      </c>
      <c r="C94" s="633" t="s">
        <v>1552</v>
      </c>
      <c r="D94" s="103"/>
      <c r="E94" s="103"/>
      <c r="F94" s="103"/>
      <c r="G94" s="103"/>
      <c r="H94" s="103"/>
      <c r="I94" s="103"/>
      <c r="J94" s="382"/>
      <c r="K94" s="382" t="s">
        <v>755</v>
      </c>
      <c r="L94" s="633" t="s">
        <v>749</v>
      </c>
      <c r="M94" s="630"/>
      <c r="N94" s="631"/>
    </row>
    <row r="95" s="138" customFormat="1" customHeight="1" outlineLevel="1" spans="1:14">
      <c r="A95" s="382">
        <v>9</v>
      </c>
      <c r="B95" s="627" t="str">
        <f t="shared" si="1"/>
        <v>诊室</v>
      </c>
      <c r="C95" s="633" t="s">
        <v>1557</v>
      </c>
      <c r="D95" s="103"/>
      <c r="E95" s="103"/>
      <c r="F95" s="103"/>
      <c r="G95" s="103"/>
      <c r="H95" s="103"/>
      <c r="I95" s="103"/>
      <c r="J95" s="382"/>
      <c r="K95" s="382" t="s">
        <v>757</v>
      </c>
      <c r="L95" s="633" t="s">
        <v>749</v>
      </c>
      <c r="M95" s="630"/>
      <c r="N95" s="631"/>
    </row>
    <row r="96" s="138" customFormat="1" customHeight="1" outlineLevel="1" spans="1:14">
      <c r="A96" s="382">
        <v>10</v>
      </c>
      <c r="B96" s="627" t="str">
        <f t="shared" si="1"/>
        <v>报告</v>
      </c>
      <c r="C96" s="633" t="s">
        <v>1552</v>
      </c>
      <c r="D96" s="103"/>
      <c r="E96" s="103"/>
      <c r="F96" s="103"/>
      <c r="G96" s="103"/>
      <c r="H96" s="103"/>
      <c r="I96" s="103"/>
      <c r="J96" s="382"/>
      <c r="K96" s="382" t="s">
        <v>759</v>
      </c>
      <c r="L96" s="633" t="s">
        <v>749</v>
      </c>
      <c r="M96" s="630"/>
      <c r="N96" s="631"/>
    </row>
    <row r="97" s="138" customFormat="1" customHeight="1" outlineLevel="1" spans="1:14">
      <c r="A97" s="382">
        <v>11</v>
      </c>
      <c r="B97" s="627" t="str">
        <f t="shared" si="1"/>
        <v>设备备用间</v>
      </c>
      <c r="C97" s="633" t="s">
        <v>5484</v>
      </c>
      <c r="D97" s="103"/>
      <c r="E97" s="103"/>
      <c r="F97" s="103"/>
      <c r="G97" s="103"/>
      <c r="H97" s="103"/>
      <c r="I97" s="103"/>
      <c r="J97" s="382"/>
      <c r="K97" s="382" t="s">
        <v>5593</v>
      </c>
      <c r="L97" s="633" t="s">
        <v>762</v>
      </c>
      <c r="M97" s="630"/>
      <c r="N97" s="631"/>
    </row>
    <row r="98" s="138" customFormat="1" customHeight="1" outlineLevel="1" spans="1:14">
      <c r="A98" s="382">
        <v>12</v>
      </c>
      <c r="B98" s="627" t="str">
        <f t="shared" si="1"/>
        <v>垃圾间</v>
      </c>
      <c r="C98" s="633" t="s">
        <v>760</v>
      </c>
      <c r="D98" s="103"/>
      <c r="E98" s="103"/>
      <c r="F98" s="103"/>
      <c r="G98" s="103"/>
      <c r="H98" s="103"/>
      <c r="I98" s="103"/>
      <c r="J98" s="382"/>
      <c r="K98" s="382" t="s">
        <v>761</v>
      </c>
      <c r="L98" s="382"/>
      <c r="M98" s="630"/>
      <c r="N98" s="631"/>
    </row>
    <row r="99" s="138" customFormat="1" customHeight="1" outlineLevel="1" spans="1:14">
      <c r="A99" s="382">
        <v>13</v>
      </c>
      <c r="B99" s="627" t="str">
        <f t="shared" si="1"/>
        <v>清点间</v>
      </c>
      <c r="C99" s="633" t="s">
        <v>763</v>
      </c>
      <c r="D99" s="103"/>
      <c r="E99" s="103"/>
      <c r="F99" s="103"/>
      <c r="G99" s="103"/>
      <c r="H99" s="103"/>
      <c r="I99" s="103"/>
      <c r="J99" s="382"/>
      <c r="K99" s="382" t="s">
        <v>764</v>
      </c>
      <c r="L99" s="382"/>
      <c r="M99" s="630"/>
      <c r="N99" s="631"/>
    </row>
    <row r="100" s="138" customFormat="1" customHeight="1" outlineLevel="1" spans="1:14">
      <c r="A100" s="382">
        <v>14</v>
      </c>
      <c r="B100" s="627" t="str">
        <f t="shared" si="1"/>
        <v>被服</v>
      </c>
      <c r="C100" s="633" t="s">
        <v>3037</v>
      </c>
      <c r="D100" s="103"/>
      <c r="E100" s="103"/>
      <c r="F100" s="103"/>
      <c r="G100" s="103"/>
      <c r="H100" s="103"/>
      <c r="I100" s="103"/>
      <c r="J100" s="382"/>
      <c r="K100" s="382" t="s">
        <v>766</v>
      </c>
      <c r="L100" s="382"/>
      <c r="M100" s="630"/>
      <c r="N100" s="631"/>
    </row>
    <row r="101" s="138" customFormat="1" customHeight="1" outlineLevel="1" spans="1:14">
      <c r="A101" s="382">
        <v>15</v>
      </c>
      <c r="B101" s="627" t="str">
        <f t="shared" si="1"/>
        <v>医疗垃圾暂存</v>
      </c>
      <c r="C101" s="633" t="s">
        <v>768</v>
      </c>
      <c r="D101" s="103"/>
      <c r="E101" s="103"/>
      <c r="F101" s="103"/>
      <c r="G101" s="103"/>
      <c r="H101" s="103"/>
      <c r="I101" s="103"/>
      <c r="J101" s="382"/>
      <c r="K101" s="382" t="s">
        <v>769</v>
      </c>
      <c r="L101" s="382"/>
      <c r="M101" s="630"/>
      <c r="N101" s="631"/>
    </row>
    <row r="102" s="138" customFormat="1" customHeight="1" outlineLevel="1" spans="1:14">
      <c r="A102" s="382">
        <v>16</v>
      </c>
      <c r="B102" s="627" t="str">
        <f t="shared" si="1"/>
        <v>库房</v>
      </c>
      <c r="C102" s="633" t="s">
        <v>966</v>
      </c>
      <c r="D102" s="103"/>
      <c r="E102" s="103"/>
      <c r="F102" s="103"/>
      <c r="G102" s="103"/>
      <c r="H102" s="103"/>
      <c r="I102" s="103"/>
      <c r="J102" s="382"/>
      <c r="K102" s="382" t="s">
        <v>5594</v>
      </c>
      <c r="L102" s="633" t="s">
        <v>762</v>
      </c>
      <c r="M102" s="630"/>
      <c r="N102" s="631"/>
    </row>
    <row r="103" s="138" customFormat="1" customHeight="1" outlineLevel="1" spans="1:14">
      <c r="A103" s="382">
        <v>17</v>
      </c>
      <c r="B103" s="627" t="str">
        <f t="shared" si="1"/>
        <v>厨余垃圾</v>
      </c>
      <c r="C103" s="633" t="s">
        <v>5595</v>
      </c>
      <c r="D103" s="103"/>
      <c r="E103" s="103"/>
      <c r="F103" s="103"/>
      <c r="G103" s="103"/>
      <c r="H103" s="103"/>
      <c r="I103" s="103"/>
      <c r="J103" s="382"/>
      <c r="K103" s="382" t="s">
        <v>5596</v>
      </c>
      <c r="L103" s="382"/>
      <c r="M103" s="630"/>
      <c r="N103" s="631"/>
    </row>
    <row r="104" s="138" customFormat="1" customHeight="1" outlineLevel="1" spans="1:14">
      <c r="A104" s="382">
        <v>18</v>
      </c>
      <c r="B104" s="627" t="str">
        <f t="shared" si="1"/>
        <v>设备备用间</v>
      </c>
      <c r="C104" s="633" t="s">
        <v>5484</v>
      </c>
      <c r="D104" s="103"/>
      <c r="E104" s="103"/>
      <c r="F104" s="103"/>
      <c r="G104" s="103"/>
      <c r="H104" s="103"/>
      <c r="I104" s="103"/>
      <c r="J104" s="382"/>
      <c r="K104" s="382" t="s">
        <v>5597</v>
      </c>
      <c r="L104" s="382"/>
      <c r="M104" s="630"/>
      <c r="N104" s="631"/>
    </row>
    <row r="105" s="138" customFormat="1" customHeight="1" outlineLevel="1" spans="1:14">
      <c r="A105" s="382">
        <v>19</v>
      </c>
      <c r="B105" s="627" t="str">
        <f t="shared" si="1"/>
        <v>设备备用间</v>
      </c>
      <c r="C105" s="633" t="s">
        <v>5484</v>
      </c>
      <c r="D105" s="103"/>
      <c r="E105" s="103"/>
      <c r="F105" s="103"/>
      <c r="G105" s="103"/>
      <c r="H105" s="103"/>
      <c r="I105" s="103"/>
      <c r="J105" s="382"/>
      <c r="K105" s="382" t="s">
        <v>5598</v>
      </c>
      <c r="L105" s="633" t="s">
        <v>762</v>
      </c>
      <c r="M105" s="630"/>
      <c r="N105" s="631"/>
    </row>
    <row r="106" s="138" customFormat="1" customHeight="1" outlineLevel="1" spans="1:14">
      <c r="A106" s="382">
        <v>20</v>
      </c>
      <c r="B106" s="627" t="str">
        <f t="shared" si="1"/>
        <v>设备备用间</v>
      </c>
      <c r="C106" s="633" t="s">
        <v>5484</v>
      </c>
      <c r="D106" s="103"/>
      <c r="E106" s="103"/>
      <c r="F106" s="103"/>
      <c r="G106" s="103"/>
      <c r="H106" s="103"/>
      <c r="I106" s="103"/>
      <c r="J106" s="382"/>
      <c r="K106" s="382" t="s">
        <v>5599</v>
      </c>
      <c r="L106" s="633" t="s">
        <v>762</v>
      </c>
      <c r="M106" s="630"/>
      <c r="N106" s="631"/>
    </row>
    <row r="107" s="138" customFormat="1" customHeight="1" outlineLevel="1" spans="1:14">
      <c r="A107" s="382">
        <v>21</v>
      </c>
      <c r="B107" s="627" t="str">
        <f t="shared" si="1"/>
        <v>设备备用间</v>
      </c>
      <c r="C107" s="633" t="s">
        <v>5484</v>
      </c>
      <c r="D107" s="103"/>
      <c r="E107" s="103"/>
      <c r="F107" s="103"/>
      <c r="G107" s="103"/>
      <c r="H107" s="103"/>
      <c r="I107" s="103"/>
      <c r="J107" s="382"/>
      <c r="K107" s="382" t="s">
        <v>5600</v>
      </c>
      <c r="L107" s="633" t="s">
        <v>762</v>
      </c>
      <c r="M107" s="630"/>
      <c r="N107" s="631"/>
    </row>
    <row r="108" s="138" customFormat="1" customHeight="1" outlineLevel="1" spans="1:14">
      <c r="A108" s="382">
        <v>22</v>
      </c>
      <c r="B108" s="627" t="str">
        <f t="shared" si="1"/>
        <v>设备备用间</v>
      </c>
      <c r="C108" s="633" t="s">
        <v>5484</v>
      </c>
      <c r="D108" s="103"/>
      <c r="E108" s="103"/>
      <c r="F108" s="103"/>
      <c r="G108" s="103"/>
      <c r="H108" s="103"/>
      <c r="I108" s="103"/>
      <c r="J108" s="382"/>
      <c r="K108" s="382" t="s">
        <v>5601</v>
      </c>
      <c r="L108" s="633" t="s">
        <v>762</v>
      </c>
      <c r="M108" s="630"/>
      <c r="N108" s="631"/>
    </row>
    <row r="109" s="138" customFormat="1" customHeight="1" outlineLevel="1" spans="1:14">
      <c r="A109" s="382">
        <v>23</v>
      </c>
      <c r="B109" s="627" t="str">
        <f t="shared" si="1"/>
        <v>设备备用间</v>
      </c>
      <c r="C109" s="633" t="s">
        <v>5484</v>
      </c>
      <c r="D109" s="103"/>
      <c r="E109" s="103"/>
      <c r="F109" s="103"/>
      <c r="G109" s="103"/>
      <c r="H109" s="103"/>
      <c r="I109" s="103"/>
      <c r="J109" s="382"/>
      <c r="K109" s="382" t="s">
        <v>5602</v>
      </c>
      <c r="L109" s="633" t="s">
        <v>762</v>
      </c>
      <c r="M109" s="630"/>
      <c r="N109" s="631"/>
    </row>
    <row r="110" s="138" customFormat="1" customHeight="1" outlineLevel="1" spans="1:14">
      <c r="A110" s="382">
        <v>24</v>
      </c>
      <c r="B110" s="627" t="str">
        <f t="shared" si="1"/>
        <v>物流间</v>
      </c>
      <c r="C110" s="633" t="s">
        <v>5536</v>
      </c>
      <c r="D110" s="103"/>
      <c r="E110" s="103"/>
      <c r="F110" s="103"/>
      <c r="G110" s="103"/>
      <c r="H110" s="103"/>
      <c r="I110" s="103"/>
      <c r="J110" s="382"/>
      <c r="K110" s="382" t="s">
        <v>5603</v>
      </c>
      <c r="L110" s="382"/>
      <c r="M110" s="630"/>
      <c r="N110" s="631"/>
    </row>
    <row r="111" s="138" customFormat="1" customHeight="1" outlineLevel="1" spans="1:14">
      <c r="A111" s="382">
        <v>25</v>
      </c>
      <c r="B111" s="627" t="str">
        <f t="shared" si="1"/>
        <v>放疗设备间</v>
      </c>
      <c r="C111" s="633" t="s">
        <v>3020</v>
      </c>
      <c r="D111" s="103"/>
      <c r="E111" s="103"/>
      <c r="F111" s="103"/>
      <c r="G111" s="103"/>
      <c r="H111" s="103"/>
      <c r="I111" s="103"/>
      <c r="J111" s="382"/>
      <c r="K111" s="382" t="s">
        <v>771</v>
      </c>
      <c r="L111" s="633" t="s">
        <v>772</v>
      </c>
      <c r="M111" s="630"/>
      <c r="N111" s="631"/>
    </row>
    <row r="112" s="138" customFormat="1" customHeight="1" outlineLevel="1" spans="1:14">
      <c r="A112" s="382">
        <v>26</v>
      </c>
      <c r="B112" s="627" t="str">
        <f t="shared" si="1"/>
        <v>放疗设备间</v>
      </c>
      <c r="C112" s="633" t="s">
        <v>3020</v>
      </c>
      <c r="D112" s="103"/>
      <c r="E112" s="103"/>
      <c r="F112" s="103"/>
      <c r="G112" s="103"/>
      <c r="H112" s="103"/>
      <c r="I112" s="103"/>
      <c r="J112" s="382"/>
      <c r="K112" s="382" t="s">
        <v>774</v>
      </c>
      <c r="L112" s="633" t="s">
        <v>772</v>
      </c>
      <c r="M112" s="630"/>
      <c r="N112" s="631"/>
    </row>
    <row r="113" s="138" customFormat="1" customHeight="1" outlineLevel="1" spans="1:14">
      <c r="A113" s="382">
        <v>27</v>
      </c>
      <c r="B113" s="627" t="str">
        <f t="shared" si="1"/>
        <v>放疗设备间</v>
      </c>
      <c r="C113" s="633" t="s">
        <v>3020</v>
      </c>
      <c r="D113" s="103"/>
      <c r="E113" s="103"/>
      <c r="F113" s="103"/>
      <c r="G113" s="103"/>
      <c r="H113" s="103"/>
      <c r="I113" s="103"/>
      <c r="J113" s="382"/>
      <c r="K113" s="382" t="s">
        <v>776</v>
      </c>
      <c r="L113" s="633" t="s">
        <v>772</v>
      </c>
      <c r="M113" s="630"/>
      <c r="N113" s="631"/>
    </row>
    <row r="114" s="138" customFormat="1" customHeight="1" outlineLevel="1" spans="1:14">
      <c r="A114" s="382">
        <v>28</v>
      </c>
      <c r="B114" s="627" t="str">
        <f t="shared" si="1"/>
        <v>放疗设备间</v>
      </c>
      <c r="C114" s="633" t="s">
        <v>3020</v>
      </c>
      <c r="D114" s="103"/>
      <c r="E114" s="103"/>
      <c r="F114" s="103"/>
      <c r="G114" s="103"/>
      <c r="H114" s="103"/>
      <c r="I114" s="103"/>
      <c r="J114" s="382"/>
      <c r="K114" s="382" t="s">
        <v>778</v>
      </c>
      <c r="L114" s="633" t="s">
        <v>772</v>
      </c>
      <c r="M114" s="630"/>
      <c r="N114" s="631"/>
    </row>
    <row r="115" s="138" customFormat="1" customHeight="1" outlineLevel="1" spans="1:14">
      <c r="A115" s="382">
        <v>29</v>
      </c>
      <c r="B115" s="627" t="str">
        <f t="shared" si="1"/>
        <v>铅模制作室</v>
      </c>
      <c r="C115" s="633" t="s">
        <v>779</v>
      </c>
      <c r="D115" s="103"/>
      <c r="E115" s="103"/>
      <c r="F115" s="103"/>
      <c r="G115" s="103"/>
      <c r="H115" s="103"/>
      <c r="I115" s="103"/>
      <c r="J115" s="382"/>
      <c r="K115" s="382" t="s">
        <v>780</v>
      </c>
      <c r="L115" s="633" t="s">
        <v>772</v>
      </c>
      <c r="M115" s="630"/>
      <c r="N115" s="631"/>
    </row>
    <row r="116" s="138" customFormat="1" customHeight="1" outlineLevel="1" spans="1:14">
      <c r="A116" s="382">
        <v>30</v>
      </c>
      <c r="B116" s="627" t="str">
        <f t="shared" si="1"/>
        <v>治疗计划室</v>
      </c>
      <c r="C116" s="633" t="s">
        <v>3026</v>
      </c>
      <c r="D116" s="103"/>
      <c r="E116" s="103"/>
      <c r="F116" s="103"/>
      <c r="G116" s="103"/>
      <c r="H116" s="103"/>
      <c r="I116" s="103"/>
      <c r="J116" s="382"/>
      <c r="K116" s="382" t="s">
        <v>783</v>
      </c>
      <c r="L116" s="633" t="s">
        <v>772</v>
      </c>
      <c r="M116" s="630"/>
      <c r="N116" s="631"/>
    </row>
    <row r="117" s="138" customFormat="1" customHeight="1" outlineLevel="1" spans="1:14">
      <c r="A117" s="382">
        <v>31</v>
      </c>
      <c r="B117" s="627" t="str">
        <f t="shared" si="1"/>
        <v>治疗计划室</v>
      </c>
      <c r="C117" s="633" t="s">
        <v>3026</v>
      </c>
      <c r="D117" s="103"/>
      <c r="E117" s="103"/>
      <c r="F117" s="103"/>
      <c r="G117" s="103"/>
      <c r="H117" s="103"/>
      <c r="I117" s="103"/>
      <c r="J117" s="382"/>
      <c r="K117" s="382" t="s">
        <v>785</v>
      </c>
      <c r="L117" s="633" t="s">
        <v>772</v>
      </c>
      <c r="M117" s="630"/>
      <c r="N117" s="631"/>
    </row>
    <row r="118" s="138" customFormat="1" customHeight="1" outlineLevel="1" spans="1:14">
      <c r="A118" s="382">
        <v>32</v>
      </c>
      <c r="B118" s="627" t="str">
        <f t="shared" si="1"/>
        <v>会议/示教室</v>
      </c>
      <c r="C118" s="633" t="s">
        <v>5604</v>
      </c>
      <c r="D118" s="103"/>
      <c r="E118" s="103"/>
      <c r="F118" s="103"/>
      <c r="G118" s="103"/>
      <c r="H118" s="103"/>
      <c r="I118" s="103"/>
      <c r="J118" s="382"/>
      <c r="K118" s="382" t="s">
        <v>788</v>
      </c>
      <c r="L118" s="633" t="s">
        <v>749</v>
      </c>
      <c r="M118" s="630"/>
      <c r="N118" s="631"/>
    </row>
    <row r="119" s="138" customFormat="1" customHeight="1" outlineLevel="1" spans="1:14">
      <c r="A119" s="382">
        <v>33</v>
      </c>
      <c r="B119" s="627" t="str">
        <f t="shared" si="1"/>
        <v>技师办公</v>
      </c>
      <c r="C119" s="633" t="s">
        <v>789</v>
      </c>
      <c r="D119" s="103"/>
      <c r="E119" s="103"/>
      <c r="F119" s="103"/>
      <c r="G119" s="103"/>
      <c r="H119" s="103"/>
      <c r="I119" s="103"/>
      <c r="J119" s="382"/>
      <c r="K119" s="382" t="s">
        <v>790</v>
      </c>
      <c r="L119" s="633" t="s">
        <v>749</v>
      </c>
      <c r="M119" s="630"/>
      <c r="N119" s="631"/>
    </row>
    <row r="120" s="138" customFormat="1" customHeight="1" outlineLevel="1" spans="1:14">
      <c r="A120" s="382">
        <v>34</v>
      </c>
      <c r="B120" s="627" t="str">
        <f t="shared" si="1"/>
        <v>主任办公</v>
      </c>
      <c r="C120" s="633" t="s">
        <v>791</v>
      </c>
      <c r="D120" s="103"/>
      <c r="E120" s="103"/>
      <c r="F120" s="103"/>
      <c r="G120" s="103"/>
      <c r="H120" s="103"/>
      <c r="I120" s="103"/>
      <c r="J120" s="382"/>
      <c r="K120" s="382" t="s">
        <v>792</v>
      </c>
      <c r="L120" s="633" t="s">
        <v>749</v>
      </c>
      <c r="M120" s="630"/>
      <c r="N120" s="631"/>
    </row>
    <row r="121" s="138" customFormat="1" customHeight="1" outlineLevel="1" spans="1:14">
      <c r="A121" s="382">
        <v>35</v>
      </c>
      <c r="B121" s="627" t="str">
        <f t="shared" si="1"/>
        <v>报告室</v>
      </c>
      <c r="C121" s="633" t="s">
        <v>1554</v>
      </c>
      <c r="D121" s="103"/>
      <c r="E121" s="103"/>
      <c r="F121" s="103"/>
      <c r="G121" s="103"/>
      <c r="H121" s="103"/>
      <c r="I121" s="103"/>
      <c r="J121" s="382"/>
      <c r="K121" s="382" t="s">
        <v>794</v>
      </c>
      <c r="L121" s="633" t="s">
        <v>749</v>
      </c>
      <c r="M121" s="630"/>
      <c r="N121" s="631"/>
    </row>
    <row r="122" s="138" customFormat="1" customHeight="1" outlineLevel="1" spans="1:14">
      <c r="A122" s="382">
        <v>36</v>
      </c>
      <c r="B122" s="627" t="str">
        <f t="shared" si="1"/>
        <v>报告室</v>
      </c>
      <c r="C122" s="633" t="s">
        <v>1554</v>
      </c>
      <c r="D122" s="103"/>
      <c r="E122" s="103"/>
      <c r="F122" s="103"/>
      <c r="G122" s="103"/>
      <c r="H122" s="103"/>
      <c r="I122" s="103"/>
      <c r="J122" s="382"/>
      <c r="K122" s="382" t="s">
        <v>796</v>
      </c>
      <c r="L122" s="633" t="s">
        <v>749</v>
      </c>
      <c r="M122" s="630"/>
      <c r="N122" s="631"/>
    </row>
    <row r="123" s="138" customFormat="1" customHeight="1" outlineLevel="1" spans="1:14">
      <c r="A123" s="382">
        <v>37</v>
      </c>
      <c r="B123" s="627" t="str">
        <f t="shared" si="1"/>
        <v>女更衣</v>
      </c>
      <c r="C123" s="633" t="s">
        <v>797</v>
      </c>
      <c r="D123" s="103"/>
      <c r="E123" s="103"/>
      <c r="F123" s="103"/>
      <c r="G123" s="103"/>
      <c r="H123" s="103"/>
      <c r="I123" s="103"/>
      <c r="J123" s="382"/>
      <c r="K123" s="382" t="s">
        <v>798</v>
      </c>
      <c r="L123" s="633" t="s">
        <v>749</v>
      </c>
      <c r="M123" s="630"/>
      <c r="N123" s="631"/>
    </row>
    <row r="124" s="138" customFormat="1" customHeight="1" outlineLevel="1" spans="1:14">
      <c r="A124" s="382">
        <v>38</v>
      </c>
      <c r="B124" s="627" t="str">
        <f t="shared" si="1"/>
        <v>男更衣</v>
      </c>
      <c r="C124" s="633" t="s">
        <v>799</v>
      </c>
      <c r="D124" s="103"/>
      <c r="E124" s="103"/>
      <c r="F124" s="103"/>
      <c r="G124" s="103"/>
      <c r="H124" s="103"/>
      <c r="I124" s="103"/>
      <c r="J124" s="382"/>
      <c r="K124" s="382" t="s">
        <v>800</v>
      </c>
      <c r="L124" s="633" t="s">
        <v>749</v>
      </c>
      <c r="M124" s="630"/>
      <c r="N124" s="631"/>
    </row>
    <row r="125" s="138" customFormat="1" customHeight="1" outlineLevel="1" spans="1:14">
      <c r="A125" s="382">
        <v>39</v>
      </c>
      <c r="B125" s="627" t="str">
        <f t="shared" si="1"/>
        <v>设备间</v>
      </c>
      <c r="C125" s="633" t="s">
        <v>801</v>
      </c>
      <c r="D125" s="103"/>
      <c r="E125" s="103"/>
      <c r="F125" s="103"/>
      <c r="G125" s="103"/>
      <c r="H125" s="103"/>
      <c r="I125" s="103"/>
      <c r="J125" s="382"/>
      <c r="K125" s="382" t="s">
        <v>802</v>
      </c>
      <c r="L125" s="633" t="s">
        <v>749</v>
      </c>
      <c r="M125" s="630"/>
      <c r="N125" s="631"/>
    </row>
    <row r="126" s="138" customFormat="1" customHeight="1" outlineLevel="1" spans="1:14">
      <c r="A126" s="382">
        <v>40</v>
      </c>
      <c r="B126" s="632" t="str">
        <f t="shared" si="1"/>
        <v>PET-MRI治疗间</v>
      </c>
      <c r="C126" s="382" t="s">
        <v>5605</v>
      </c>
      <c r="D126" s="103"/>
      <c r="E126" s="103"/>
      <c r="F126" s="103"/>
      <c r="G126" s="103"/>
      <c r="H126" s="103"/>
      <c r="I126" s="103"/>
      <c r="J126" s="382"/>
      <c r="K126" s="382" t="s">
        <v>5606</v>
      </c>
      <c r="L126" s="633" t="s">
        <v>749</v>
      </c>
      <c r="M126" s="630"/>
      <c r="N126" s="631"/>
    </row>
    <row r="127" s="138" customFormat="1" customHeight="1" outlineLevel="1" spans="1:14">
      <c r="A127" s="382">
        <v>41</v>
      </c>
      <c r="B127" s="627" t="str">
        <f t="shared" si="1"/>
        <v>抢救</v>
      </c>
      <c r="C127" s="633" t="s">
        <v>939</v>
      </c>
      <c r="D127" s="103"/>
      <c r="E127" s="103"/>
      <c r="F127" s="103"/>
      <c r="G127" s="103"/>
      <c r="H127" s="103"/>
      <c r="I127" s="103"/>
      <c r="J127" s="382"/>
      <c r="K127" s="382" t="s">
        <v>1556</v>
      </c>
      <c r="L127" s="633" t="s">
        <v>749</v>
      </c>
      <c r="M127" s="630"/>
      <c r="N127" s="631"/>
    </row>
    <row r="128" s="138" customFormat="1" customHeight="1" outlineLevel="1" spans="1:14">
      <c r="A128" s="382">
        <v>42</v>
      </c>
      <c r="B128" s="627" t="str">
        <f t="shared" si="1"/>
        <v>污洗</v>
      </c>
      <c r="C128" s="633" t="s">
        <v>5607</v>
      </c>
      <c r="D128" s="103"/>
      <c r="E128" s="103"/>
      <c r="F128" s="103"/>
      <c r="G128" s="103"/>
      <c r="H128" s="103"/>
      <c r="I128" s="103"/>
      <c r="J128" s="382"/>
      <c r="K128" s="382" t="s">
        <v>5608</v>
      </c>
      <c r="L128" s="633" t="s">
        <v>749</v>
      </c>
      <c r="M128" s="630"/>
      <c r="N128" s="631"/>
    </row>
    <row r="129" s="138" customFormat="1" customHeight="1" outlineLevel="1" spans="1:14">
      <c r="A129" s="382">
        <v>43</v>
      </c>
      <c r="B129" s="627" t="str">
        <f t="shared" si="1"/>
        <v>设备间</v>
      </c>
      <c r="C129" s="633" t="s">
        <v>801</v>
      </c>
      <c r="D129" s="103"/>
      <c r="E129" s="103"/>
      <c r="F129" s="103"/>
      <c r="G129" s="103"/>
      <c r="H129" s="103"/>
      <c r="I129" s="103"/>
      <c r="J129" s="382"/>
      <c r="K129" s="382" t="s">
        <v>804</v>
      </c>
      <c r="L129" s="633" t="s">
        <v>749</v>
      </c>
      <c r="M129" s="630"/>
      <c r="N129" s="631"/>
    </row>
    <row r="130" s="138" customFormat="1" customHeight="1" outlineLevel="1" spans="1:14">
      <c r="A130" s="382">
        <v>44</v>
      </c>
      <c r="B130" s="632" t="str">
        <f t="shared" si="1"/>
        <v>PET-CT治疗间</v>
      </c>
      <c r="C130" s="382" t="s">
        <v>5609</v>
      </c>
      <c r="D130" s="103"/>
      <c r="E130" s="103"/>
      <c r="F130" s="103"/>
      <c r="G130" s="103"/>
      <c r="H130" s="103"/>
      <c r="I130" s="103"/>
      <c r="J130" s="382"/>
      <c r="K130" s="382" t="s">
        <v>806</v>
      </c>
      <c r="L130" s="633" t="s">
        <v>749</v>
      </c>
      <c r="M130" s="630"/>
      <c r="N130" s="631"/>
    </row>
    <row r="131" s="138" customFormat="1" customHeight="1" outlineLevel="1" spans="1:14">
      <c r="A131" s="382">
        <v>45</v>
      </c>
      <c r="B131" s="632" t="str">
        <f t="shared" si="1"/>
        <v>PET-CT治疗间</v>
      </c>
      <c r="C131" s="382" t="s">
        <v>5609</v>
      </c>
      <c r="D131" s="103"/>
      <c r="E131" s="103"/>
      <c r="F131" s="103"/>
      <c r="G131" s="103"/>
      <c r="H131" s="103"/>
      <c r="I131" s="103"/>
      <c r="J131" s="382"/>
      <c r="K131" s="382" t="s">
        <v>808</v>
      </c>
      <c r="L131" s="633" t="s">
        <v>749</v>
      </c>
      <c r="M131" s="630"/>
      <c r="N131" s="631"/>
    </row>
    <row r="132" s="138" customFormat="1" customHeight="1" outlineLevel="1" spans="1:14">
      <c r="A132" s="382">
        <v>46</v>
      </c>
      <c r="B132" s="627" t="str">
        <f t="shared" ref="B132:B195" si="2" xml:space="preserve">C132</f>
        <v>设备间</v>
      </c>
      <c r="C132" s="633" t="s">
        <v>801</v>
      </c>
      <c r="D132" s="103"/>
      <c r="E132" s="103"/>
      <c r="F132" s="103"/>
      <c r="G132" s="103"/>
      <c r="H132" s="103"/>
      <c r="I132" s="103"/>
      <c r="J132" s="382"/>
      <c r="K132" s="382" t="s">
        <v>809</v>
      </c>
      <c r="L132" s="633" t="s">
        <v>749</v>
      </c>
      <c r="M132" s="630"/>
      <c r="N132" s="631"/>
    </row>
    <row r="133" s="138" customFormat="1" customHeight="1" outlineLevel="1" spans="1:14">
      <c r="A133" s="382">
        <v>47</v>
      </c>
      <c r="B133" s="627" t="str">
        <f t="shared" si="2"/>
        <v>注射</v>
      </c>
      <c r="C133" s="633" t="s">
        <v>810</v>
      </c>
      <c r="D133" s="103"/>
      <c r="E133" s="103"/>
      <c r="F133" s="103"/>
      <c r="G133" s="103"/>
      <c r="H133" s="103"/>
      <c r="I133" s="103"/>
      <c r="J133" s="382"/>
      <c r="K133" s="382" t="s">
        <v>811</v>
      </c>
      <c r="L133" s="633" t="s">
        <v>749</v>
      </c>
      <c r="M133" s="630"/>
      <c r="N133" s="631"/>
    </row>
    <row r="134" s="138" customFormat="1" customHeight="1" outlineLevel="1" spans="1:14">
      <c r="A134" s="382">
        <v>48</v>
      </c>
      <c r="B134" s="627" t="str">
        <f t="shared" si="2"/>
        <v>分装</v>
      </c>
      <c r="C134" s="633" t="s">
        <v>5610</v>
      </c>
      <c r="D134" s="103"/>
      <c r="E134" s="103"/>
      <c r="F134" s="103"/>
      <c r="G134" s="103"/>
      <c r="H134" s="103"/>
      <c r="I134" s="103"/>
      <c r="J134" s="382"/>
      <c r="K134" s="382" t="s">
        <v>5611</v>
      </c>
      <c r="L134" s="633" t="s">
        <v>749</v>
      </c>
      <c r="M134" s="630"/>
      <c r="N134" s="631"/>
    </row>
    <row r="135" s="138" customFormat="1" customHeight="1" outlineLevel="1" spans="1:14">
      <c r="A135" s="382">
        <v>49</v>
      </c>
      <c r="B135" s="627" t="str">
        <f t="shared" si="2"/>
        <v>控制室</v>
      </c>
      <c r="C135" s="633" t="s">
        <v>812</v>
      </c>
      <c r="D135" s="103"/>
      <c r="E135" s="103"/>
      <c r="F135" s="103"/>
      <c r="G135" s="103"/>
      <c r="H135" s="103"/>
      <c r="I135" s="103"/>
      <c r="J135" s="382"/>
      <c r="K135" s="382" t="s">
        <v>813</v>
      </c>
      <c r="L135" s="633" t="s">
        <v>749</v>
      </c>
      <c r="M135" s="630"/>
      <c r="N135" s="631"/>
    </row>
    <row r="136" s="138" customFormat="1" customHeight="1" outlineLevel="1" spans="1:14">
      <c r="A136" s="382">
        <v>50</v>
      </c>
      <c r="B136" s="627" t="str">
        <f t="shared" si="2"/>
        <v>休息厅</v>
      </c>
      <c r="C136" s="633" t="s">
        <v>814</v>
      </c>
      <c r="D136" s="103"/>
      <c r="E136" s="103"/>
      <c r="F136" s="103"/>
      <c r="G136" s="103"/>
      <c r="H136" s="103"/>
      <c r="I136" s="103"/>
      <c r="J136" s="382"/>
      <c r="K136" s="382" t="s">
        <v>815</v>
      </c>
      <c r="L136" s="633" t="s">
        <v>749</v>
      </c>
      <c r="M136" s="630"/>
      <c r="N136" s="631"/>
    </row>
    <row r="137" s="138" customFormat="1" customHeight="1" outlineLevel="1" spans="1:14">
      <c r="A137" s="382">
        <v>51</v>
      </c>
      <c r="B137" s="627" t="str">
        <f t="shared" si="2"/>
        <v>留观</v>
      </c>
      <c r="C137" s="633" t="s">
        <v>816</v>
      </c>
      <c r="D137" s="103"/>
      <c r="E137" s="103"/>
      <c r="F137" s="103"/>
      <c r="G137" s="103"/>
      <c r="H137" s="103"/>
      <c r="I137" s="103"/>
      <c r="J137" s="382"/>
      <c r="K137" s="382" t="s">
        <v>817</v>
      </c>
      <c r="L137" s="633" t="s">
        <v>749</v>
      </c>
      <c r="M137" s="630"/>
      <c r="N137" s="631"/>
    </row>
    <row r="138" s="138" customFormat="1" customHeight="1" outlineLevel="1" spans="1:14">
      <c r="A138" s="382">
        <v>52</v>
      </c>
      <c r="B138" s="627" t="str">
        <f t="shared" si="2"/>
        <v>注射后休息室</v>
      </c>
      <c r="C138" s="633" t="s">
        <v>5612</v>
      </c>
      <c r="D138" s="103"/>
      <c r="E138" s="103"/>
      <c r="F138" s="103"/>
      <c r="G138" s="103"/>
      <c r="H138" s="103"/>
      <c r="I138" s="103"/>
      <c r="J138" s="382"/>
      <c r="K138" s="382" t="s">
        <v>819</v>
      </c>
      <c r="L138" s="633" t="s">
        <v>749</v>
      </c>
      <c r="M138" s="630"/>
      <c r="N138" s="631"/>
    </row>
    <row r="139" s="138" customFormat="1" customHeight="1" outlineLevel="1" spans="1:14">
      <c r="A139" s="382">
        <v>53</v>
      </c>
      <c r="B139" s="632" t="str">
        <f t="shared" si="2"/>
        <v>VIP注射后休息室</v>
      </c>
      <c r="C139" s="382" t="s">
        <v>5613</v>
      </c>
      <c r="D139" s="103"/>
      <c r="E139" s="103"/>
      <c r="F139" s="103"/>
      <c r="G139" s="103"/>
      <c r="H139" s="103"/>
      <c r="I139" s="103"/>
      <c r="J139" s="382"/>
      <c r="K139" s="382" t="s">
        <v>821</v>
      </c>
      <c r="L139" s="633" t="s">
        <v>749</v>
      </c>
      <c r="M139" s="630"/>
      <c r="N139" s="631"/>
    </row>
    <row r="140" s="138" customFormat="1" customHeight="1" outlineLevel="1" spans="1:14">
      <c r="A140" s="382">
        <v>54</v>
      </c>
      <c r="B140" s="627" t="str">
        <f t="shared" si="2"/>
        <v>注射后休息室</v>
      </c>
      <c r="C140" s="633" t="s">
        <v>5612</v>
      </c>
      <c r="D140" s="103"/>
      <c r="E140" s="103"/>
      <c r="F140" s="103"/>
      <c r="G140" s="103"/>
      <c r="H140" s="103"/>
      <c r="I140" s="103"/>
      <c r="J140" s="382"/>
      <c r="K140" s="382" t="s">
        <v>823</v>
      </c>
      <c r="L140" s="633" t="s">
        <v>749</v>
      </c>
      <c r="M140" s="630"/>
      <c r="N140" s="631"/>
    </row>
    <row r="141" s="138" customFormat="1" customHeight="1" outlineLevel="1" spans="1:14">
      <c r="A141" s="382">
        <v>55</v>
      </c>
      <c r="B141" s="627" t="str">
        <f t="shared" si="2"/>
        <v>注射后休息室</v>
      </c>
      <c r="C141" s="633" t="s">
        <v>5612</v>
      </c>
      <c r="D141" s="103"/>
      <c r="E141" s="103"/>
      <c r="F141" s="103"/>
      <c r="G141" s="103"/>
      <c r="H141" s="103"/>
      <c r="I141" s="103"/>
      <c r="J141" s="382"/>
      <c r="K141" s="382" t="s">
        <v>825</v>
      </c>
      <c r="L141" s="633" t="s">
        <v>749</v>
      </c>
      <c r="M141" s="630"/>
      <c r="N141" s="631"/>
    </row>
    <row r="142" s="138" customFormat="1" customHeight="1" outlineLevel="1" spans="1:14">
      <c r="A142" s="382">
        <v>56</v>
      </c>
      <c r="B142" s="627" t="str">
        <f t="shared" si="2"/>
        <v>注射后休息室</v>
      </c>
      <c r="C142" s="633" t="s">
        <v>5612</v>
      </c>
      <c r="D142" s="103"/>
      <c r="E142" s="103"/>
      <c r="F142" s="103"/>
      <c r="G142" s="103"/>
      <c r="H142" s="103"/>
      <c r="I142" s="103"/>
      <c r="J142" s="382"/>
      <c r="K142" s="382" t="s">
        <v>827</v>
      </c>
      <c r="L142" s="633" t="s">
        <v>749</v>
      </c>
      <c r="M142" s="630"/>
      <c r="N142" s="631"/>
    </row>
    <row r="143" s="138" customFormat="1" customHeight="1" outlineLevel="1" spans="1:14">
      <c r="A143" s="382">
        <v>57</v>
      </c>
      <c r="B143" s="627" t="str">
        <f t="shared" si="2"/>
        <v>注射后休息室</v>
      </c>
      <c r="C143" s="633" t="s">
        <v>5612</v>
      </c>
      <c r="D143" s="103"/>
      <c r="E143" s="103"/>
      <c r="F143" s="103"/>
      <c r="G143" s="103"/>
      <c r="H143" s="103"/>
      <c r="I143" s="103"/>
      <c r="J143" s="382"/>
      <c r="K143" s="382" t="s">
        <v>829</v>
      </c>
      <c r="L143" s="633" t="s">
        <v>749</v>
      </c>
      <c r="M143" s="630"/>
      <c r="N143" s="631"/>
    </row>
    <row r="144" s="138" customFormat="1" customHeight="1" outlineLevel="1" spans="1:14">
      <c r="A144" s="382">
        <v>58</v>
      </c>
      <c r="B144" s="627" t="str">
        <f t="shared" si="2"/>
        <v>注射后休息室</v>
      </c>
      <c r="C144" s="633" t="s">
        <v>5612</v>
      </c>
      <c r="D144" s="103"/>
      <c r="E144" s="103"/>
      <c r="F144" s="103"/>
      <c r="G144" s="103"/>
      <c r="H144" s="103"/>
      <c r="I144" s="103"/>
      <c r="J144" s="382"/>
      <c r="K144" s="382" t="s">
        <v>831</v>
      </c>
      <c r="L144" s="633" t="s">
        <v>749</v>
      </c>
      <c r="M144" s="630"/>
      <c r="N144" s="631"/>
    </row>
    <row r="145" s="138" customFormat="1" customHeight="1" outlineLevel="1" spans="1:14">
      <c r="A145" s="382">
        <v>59</v>
      </c>
      <c r="B145" s="627" t="str">
        <f t="shared" si="2"/>
        <v>注射后休息室</v>
      </c>
      <c r="C145" s="633" t="s">
        <v>5612</v>
      </c>
      <c r="D145" s="103"/>
      <c r="E145" s="103"/>
      <c r="F145" s="103"/>
      <c r="G145" s="103"/>
      <c r="H145" s="103"/>
      <c r="I145" s="103"/>
      <c r="J145" s="382"/>
      <c r="K145" s="382" t="s">
        <v>833</v>
      </c>
      <c r="L145" s="633" t="s">
        <v>749</v>
      </c>
      <c r="M145" s="630"/>
      <c r="N145" s="631"/>
    </row>
    <row r="146" s="138" customFormat="1" customHeight="1" outlineLevel="1" spans="1:14">
      <c r="A146" s="382">
        <v>60</v>
      </c>
      <c r="B146" s="627" t="str">
        <f t="shared" si="2"/>
        <v>埋针室</v>
      </c>
      <c r="C146" s="633" t="s">
        <v>834</v>
      </c>
      <c r="D146" s="103"/>
      <c r="E146" s="103"/>
      <c r="F146" s="103"/>
      <c r="G146" s="103"/>
      <c r="H146" s="103"/>
      <c r="I146" s="103"/>
      <c r="J146" s="382"/>
      <c r="K146" s="382" t="s">
        <v>835</v>
      </c>
      <c r="L146" s="633" t="s">
        <v>749</v>
      </c>
      <c r="M146" s="630"/>
      <c r="N146" s="631"/>
    </row>
    <row r="147" s="138" customFormat="1" customHeight="1" outlineLevel="1" spans="1:14">
      <c r="A147" s="382">
        <v>61</v>
      </c>
      <c r="B147" s="627" t="str">
        <f t="shared" si="2"/>
        <v>诊室</v>
      </c>
      <c r="C147" s="633" t="s">
        <v>1557</v>
      </c>
      <c r="D147" s="103"/>
      <c r="E147" s="103"/>
      <c r="F147" s="103"/>
      <c r="G147" s="103"/>
      <c r="H147" s="103"/>
      <c r="I147" s="103"/>
      <c r="J147" s="382"/>
      <c r="K147" s="382" t="s">
        <v>837</v>
      </c>
      <c r="L147" s="633" t="s">
        <v>749</v>
      </c>
      <c r="M147" s="630"/>
      <c r="N147" s="631"/>
    </row>
    <row r="148" s="138" customFormat="1" customHeight="1" outlineLevel="1" spans="1:14">
      <c r="A148" s="382">
        <v>62</v>
      </c>
      <c r="B148" s="627" t="str">
        <f t="shared" si="2"/>
        <v>核医学候诊</v>
      </c>
      <c r="C148" s="633" t="s">
        <v>838</v>
      </c>
      <c r="D148" s="103"/>
      <c r="E148" s="103"/>
      <c r="F148" s="103"/>
      <c r="G148" s="103"/>
      <c r="H148" s="103"/>
      <c r="I148" s="103"/>
      <c r="J148" s="382"/>
      <c r="K148" s="382" t="s">
        <v>839</v>
      </c>
      <c r="L148" s="633" t="s">
        <v>749</v>
      </c>
      <c r="M148" s="630"/>
      <c r="N148" s="631"/>
    </row>
    <row r="149" s="138" customFormat="1" customHeight="1" outlineLevel="1" spans="1:14">
      <c r="A149" s="382">
        <v>63</v>
      </c>
      <c r="B149" s="627" t="str">
        <f t="shared" si="2"/>
        <v>电梯下部空间</v>
      </c>
      <c r="C149" s="633" t="s">
        <v>5614</v>
      </c>
      <c r="D149" s="103"/>
      <c r="E149" s="103"/>
      <c r="F149" s="103"/>
      <c r="G149" s="103"/>
      <c r="H149" s="103"/>
      <c r="I149" s="103"/>
      <c r="J149" s="382"/>
      <c r="K149" s="382" t="s">
        <v>5615</v>
      </c>
      <c r="L149" s="633" t="s">
        <v>762</v>
      </c>
      <c r="M149" s="630"/>
      <c r="N149" s="631"/>
    </row>
    <row r="150" s="138" customFormat="1" customHeight="1" outlineLevel="1" spans="1:14">
      <c r="A150" s="628" t="s">
        <v>5616</v>
      </c>
      <c r="B150" s="632" t="str">
        <f t="shared" si="2"/>
        <v>1层</v>
      </c>
      <c r="C150" s="626" t="s">
        <v>5617</v>
      </c>
      <c r="D150" s="103"/>
      <c r="E150" s="103"/>
      <c r="F150" s="103"/>
      <c r="G150" s="103"/>
      <c r="H150" s="103"/>
      <c r="I150" s="103"/>
      <c r="J150" s="382"/>
      <c r="K150" s="626"/>
      <c r="L150" s="626"/>
      <c r="M150" s="630"/>
      <c r="N150" s="631"/>
    </row>
    <row r="151" s="138" customFormat="1" customHeight="1" outlineLevel="1" spans="1:14">
      <c r="A151" s="382">
        <v>1</v>
      </c>
      <c r="B151" s="627" t="str">
        <f t="shared" si="2"/>
        <v>值班室</v>
      </c>
      <c r="C151" s="633" t="s">
        <v>75</v>
      </c>
      <c r="D151" s="103"/>
      <c r="E151" s="103"/>
      <c r="F151" s="103"/>
      <c r="G151" s="103"/>
      <c r="H151" s="103"/>
      <c r="I151" s="103"/>
      <c r="J151" s="382"/>
      <c r="K151" s="382" t="s">
        <v>842</v>
      </c>
      <c r="L151" s="633" t="s">
        <v>762</v>
      </c>
      <c r="M151" s="630"/>
      <c r="N151" s="631"/>
    </row>
    <row r="152" s="138" customFormat="1" customHeight="1" outlineLevel="1" spans="1:14">
      <c r="A152" s="382">
        <v>2</v>
      </c>
      <c r="B152" s="627" t="str">
        <f t="shared" si="2"/>
        <v>阅片</v>
      </c>
      <c r="C152" s="633" t="s">
        <v>3039</v>
      </c>
      <c r="D152" s="103"/>
      <c r="E152" s="103"/>
      <c r="F152" s="103"/>
      <c r="G152" s="103"/>
      <c r="H152" s="103"/>
      <c r="I152" s="103"/>
      <c r="J152" s="382"/>
      <c r="K152" s="382" t="s">
        <v>845</v>
      </c>
      <c r="L152" s="633" t="s">
        <v>846</v>
      </c>
      <c r="M152" s="630"/>
      <c r="N152" s="631"/>
    </row>
    <row r="153" s="138" customFormat="1" customHeight="1" outlineLevel="1" spans="1:14">
      <c r="A153" s="382">
        <v>3</v>
      </c>
      <c r="B153" s="627" t="str">
        <f t="shared" si="2"/>
        <v>茶水</v>
      </c>
      <c r="C153" s="633" t="s">
        <v>847</v>
      </c>
      <c r="D153" s="103"/>
      <c r="E153" s="103"/>
      <c r="F153" s="103"/>
      <c r="G153" s="103"/>
      <c r="H153" s="103"/>
      <c r="I153" s="103"/>
      <c r="J153" s="382"/>
      <c r="K153" s="382" t="s">
        <v>848</v>
      </c>
      <c r="L153" s="633" t="s">
        <v>846</v>
      </c>
      <c r="M153" s="630"/>
      <c r="N153" s="631"/>
    </row>
    <row r="154" s="138" customFormat="1" customHeight="1" outlineLevel="1" spans="1:14">
      <c r="A154" s="382">
        <v>4</v>
      </c>
      <c r="B154" s="627" t="str">
        <f t="shared" si="2"/>
        <v>资料室</v>
      </c>
      <c r="C154" s="633" t="s">
        <v>849</v>
      </c>
      <c r="D154" s="103"/>
      <c r="E154" s="103"/>
      <c r="F154" s="103"/>
      <c r="G154" s="103"/>
      <c r="H154" s="103"/>
      <c r="I154" s="103"/>
      <c r="J154" s="382"/>
      <c r="K154" s="382" t="s">
        <v>851</v>
      </c>
      <c r="L154" s="633" t="s">
        <v>846</v>
      </c>
      <c r="M154" s="630"/>
      <c r="N154" s="631"/>
    </row>
    <row r="155" s="138" customFormat="1" customHeight="1" outlineLevel="1" spans="1:14">
      <c r="A155" s="382">
        <v>5</v>
      </c>
      <c r="B155" s="627" t="str">
        <f t="shared" si="2"/>
        <v>控制室</v>
      </c>
      <c r="C155" s="633" t="s">
        <v>812</v>
      </c>
      <c r="D155" s="103"/>
      <c r="E155" s="103"/>
      <c r="F155" s="103"/>
      <c r="G155" s="103"/>
      <c r="H155" s="103"/>
      <c r="I155" s="103"/>
      <c r="J155" s="382"/>
      <c r="K155" s="382" t="s">
        <v>852</v>
      </c>
      <c r="L155" s="633" t="s">
        <v>762</v>
      </c>
      <c r="M155" s="630"/>
      <c r="N155" s="631"/>
    </row>
    <row r="156" s="138" customFormat="1" customHeight="1" outlineLevel="1" spans="1:14">
      <c r="A156" s="382">
        <v>6</v>
      </c>
      <c r="B156" s="627" t="str">
        <f t="shared" si="2"/>
        <v>垃圾被服收存间</v>
      </c>
      <c r="C156" s="633" t="s">
        <v>5618</v>
      </c>
      <c r="D156" s="103"/>
      <c r="E156" s="103"/>
      <c r="F156" s="103"/>
      <c r="G156" s="103"/>
      <c r="H156" s="103"/>
      <c r="I156" s="103"/>
      <c r="J156" s="382"/>
      <c r="K156" s="382" t="s">
        <v>5619</v>
      </c>
      <c r="L156" s="633" t="s">
        <v>762</v>
      </c>
      <c r="M156" s="630"/>
      <c r="N156" s="631"/>
    </row>
    <row r="157" s="138" customFormat="1" customHeight="1" outlineLevel="1" spans="1:14">
      <c r="A157" s="382">
        <v>7</v>
      </c>
      <c r="B157" s="627" t="str">
        <f t="shared" si="2"/>
        <v>会议室</v>
      </c>
      <c r="C157" s="633" t="s">
        <v>81</v>
      </c>
      <c r="D157" s="103"/>
      <c r="E157" s="103"/>
      <c r="F157" s="103"/>
      <c r="G157" s="103"/>
      <c r="H157" s="103"/>
      <c r="I157" s="103"/>
      <c r="J157" s="382"/>
      <c r="K157" s="382" t="s">
        <v>853</v>
      </c>
      <c r="L157" s="633" t="s">
        <v>846</v>
      </c>
      <c r="M157" s="630"/>
      <c r="N157" s="631"/>
    </row>
    <row r="158" s="138" customFormat="1" customHeight="1" outlineLevel="1" spans="1:14">
      <c r="A158" s="382">
        <v>8</v>
      </c>
      <c r="B158" s="632" t="str">
        <f t="shared" si="2"/>
        <v>AGV被服送货</v>
      </c>
      <c r="C158" s="382" t="s">
        <v>5620</v>
      </c>
      <c r="D158" s="103"/>
      <c r="E158" s="103"/>
      <c r="F158" s="103"/>
      <c r="G158" s="103"/>
      <c r="H158" s="103"/>
      <c r="I158" s="103"/>
      <c r="J158" s="382"/>
      <c r="K158" s="382" t="s">
        <v>856</v>
      </c>
      <c r="L158" s="633" t="s">
        <v>762</v>
      </c>
      <c r="M158" s="630"/>
      <c r="N158" s="631"/>
    </row>
    <row r="159" s="138" customFormat="1" customHeight="1" outlineLevel="1" spans="1:14">
      <c r="A159" s="382">
        <v>9</v>
      </c>
      <c r="B159" s="627" t="str">
        <f t="shared" si="2"/>
        <v>排放阀间</v>
      </c>
      <c r="C159" s="633" t="s">
        <v>5621</v>
      </c>
      <c r="D159" s="103"/>
      <c r="E159" s="103"/>
      <c r="F159" s="103"/>
      <c r="G159" s="103"/>
      <c r="H159" s="103"/>
      <c r="I159" s="103"/>
      <c r="J159" s="382"/>
      <c r="K159" s="382" t="s">
        <v>5622</v>
      </c>
      <c r="L159" s="633" t="s">
        <v>762</v>
      </c>
      <c r="M159" s="630"/>
      <c r="N159" s="631"/>
    </row>
    <row r="160" s="138" customFormat="1" customHeight="1" outlineLevel="1" spans="1:14">
      <c r="A160" s="382">
        <v>10</v>
      </c>
      <c r="B160" s="627" t="str">
        <f t="shared" si="2"/>
        <v>茶水间</v>
      </c>
      <c r="C160" s="633" t="s">
        <v>857</v>
      </c>
      <c r="D160" s="103"/>
      <c r="E160" s="103"/>
      <c r="F160" s="103"/>
      <c r="G160" s="103"/>
      <c r="H160" s="103"/>
      <c r="I160" s="103"/>
      <c r="J160" s="382"/>
      <c r="K160" s="382" t="s">
        <v>858</v>
      </c>
      <c r="L160" s="633" t="s">
        <v>846</v>
      </c>
      <c r="M160" s="630"/>
      <c r="N160" s="631"/>
    </row>
    <row r="161" s="138" customFormat="1" customHeight="1" outlineLevel="1" spans="1:14">
      <c r="A161" s="382">
        <v>11</v>
      </c>
      <c r="B161" s="627" t="str">
        <f t="shared" si="2"/>
        <v>淋浴</v>
      </c>
      <c r="C161" s="633" t="s">
        <v>5623</v>
      </c>
      <c r="D161" s="103"/>
      <c r="E161" s="103"/>
      <c r="F161" s="103"/>
      <c r="G161" s="103"/>
      <c r="H161" s="103"/>
      <c r="I161" s="103"/>
      <c r="J161" s="382"/>
      <c r="K161" s="382" t="s">
        <v>5624</v>
      </c>
      <c r="L161" s="633" t="s">
        <v>846</v>
      </c>
      <c r="M161" s="630"/>
      <c r="N161" s="631"/>
    </row>
    <row r="162" s="138" customFormat="1" customHeight="1" outlineLevel="1" spans="1:14">
      <c r="A162" s="382">
        <v>12</v>
      </c>
      <c r="B162" s="627" t="str">
        <f t="shared" si="2"/>
        <v>女更衣</v>
      </c>
      <c r="C162" s="633" t="s">
        <v>797</v>
      </c>
      <c r="D162" s="103"/>
      <c r="E162" s="103"/>
      <c r="F162" s="103"/>
      <c r="G162" s="103"/>
      <c r="H162" s="103"/>
      <c r="I162" s="103"/>
      <c r="J162" s="382"/>
      <c r="K162" s="382" t="s">
        <v>859</v>
      </c>
      <c r="L162" s="633" t="s">
        <v>846</v>
      </c>
      <c r="M162" s="630"/>
      <c r="N162" s="631"/>
    </row>
    <row r="163" s="138" customFormat="1" customHeight="1" outlineLevel="1" spans="1:14">
      <c r="A163" s="382">
        <v>13</v>
      </c>
      <c r="B163" s="627" t="str">
        <f t="shared" si="2"/>
        <v>功能用房</v>
      </c>
      <c r="C163" s="633" t="s">
        <v>5625</v>
      </c>
      <c r="D163" s="103"/>
      <c r="E163" s="103"/>
      <c r="F163" s="103"/>
      <c r="G163" s="103"/>
      <c r="H163" s="103"/>
      <c r="I163" s="103"/>
      <c r="J163" s="382"/>
      <c r="K163" s="382" t="s">
        <v>5626</v>
      </c>
      <c r="L163" s="633" t="s">
        <v>762</v>
      </c>
      <c r="M163" s="630"/>
      <c r="N163" s="631"/>
    </row>
    <row r="164" s="138" customFormat="1" customHeight="1" outlineLevel="1" spans="1:14">
      <c r="A164" s="382">
        <v>14</v>
      </c>
      <c r="B164" s="627" t="str">
        <f t="shared" si="2"/>
        <v>功能用房</v>
      </c>
      <c r="C164" s="633" t="s">
        <v>5625</v>
      </c>
      <c r="D164" s="103"/>
      <c r="E164" s="103"/>
      <c r="F164" s="103"/>
      <c r="G164" s="103"/>
      <c r="H164" s="103"/>
      <c r="I164" s="103"/>
      <c r="J164" s="382"/>
      <c r="K164" s="382" t="s">
        <v>5627</v>
      </c>
      <c r="L164" s="633" t="s">
        <v>762</v>
      </c>
      <c r="M164" s="630"/>
      <c r="N164" s="631"/>
    </row>
    <row r="165" s="138" customFormat="1" customHeight="1" outlineLevel="1" spans="1:14">
      <c r="A165" s="382">
        <v>15</v>
      </c>
      <c r="B165" s="627" t="str">
        <f t="shared" si="2"/>
        <v>功能用房</v>
      </c>
      <c r="C165" s="633" t="s">
        <v>5625</v>
      </c>
      <c r="D165" s="103"/>
      <c r="E165" s="103"/>
      <c r="F165" s="103"/>
      <c r="G165" s="103"/>
      <c r="H165" s="103"/>
      <c r="I165" s="103"/>
      <c r="J165" s="382"/>
      <c r="K165" s="382" t="s">
        <v>5628</v>
      </c>
      <c r="L165" s="633" t="s">
        <v>762</v>
      </c>
      <c r="M165" s="630"/>
      <c r="N165" s="631"/>
    </row>
    <row r="166" s="138" customFormat="1" customHeight="1" outlineLevel="1" spans="1:14">
      <c r="A166" s="382">
        <v>16</v>
      </c>
      <c r="B166" s="627" t="str">
        <f t="shared" si="2"/>
        <v>功能用房</v>
      </c>
      <c r="C166" s="633" t="s">
        <v>5625</v>
      </c>
      <c r="D166" s="103"/>
      <c r="E166" s="103"/>
      <c r="F166" s="103"/>
      <c r="G166" s="103"/>
      <c r="H166" s="103"/>
      <c r="I166" s="103"/>
      <c r="J166" s="382"/>
      <c r="K166" s="382" t="s">
        <v>5629</v>
      </c>
      <c r="L166" s="633" t="s">
        <v>762</v>
      </c>
      <c r="M166" s="630"/>
      <c r="N166" s="631"/>
    </row>
    <row r="167" s="138" customFormat="1" customHeight="1" outlineLevel="1" spans="1:14">
      <c r="A167" s="382">
        <v>17</v>
      </c>
      <c r="B167" s="627" t="str">
        <f t="shared" si="2"/>
        <v>功能用房</v>
      </c>
      <c r="C167" s="633" t="s">
        <v>5625</v>
      </c>
      <c r="D167" s="103"/>
      <c r="E167" s="103"/>
      <c r="F167" s="103"/>
      <c r="G167" s="103"/>
      <c r="H167" s="103"/>
      <c r="I167" s="103"/>
      <c r="J167" s="382"/>
      <c r="K167" s="382" t="s">
        <v>5630</v>
      </c>
      <c r="L167" s="633" t="s">
        <v>762</v>
      </c>
      <c r="M167" s="630"/>
      <c r="N167" s="631"/>
    </row>
    <row r="168" s="138" customFormat="1" customHeight="1" outlineLevel="1" spans="1:14">
      <c r="A168" s="382">
        <v>18</v>
      </c>
      <c r="B168" s="627" t="str">
        <f t="shared" si="2"/>
        <v>功能用房</v>
      </c>
      <c r="C168" s="633" t="s">
        <v>5625</v>
      </c>
      <c r="D168" s="103"/>
      <c r="E168" s="103"/>
      <c r="F168" s="103"/>
      <c r="G168" s="103"/>
      <c r="H168" s="103"/>
      <c r="I168" s="103"/>
      <c r="J168" s="382"/>
      <c r="K168" s="382" t="s">
        <v>5631</v>
      </c>
      <c r="L168" s="633" t="s">
        <v>762</v>
      </c>
      <c r="M168" s="630"/>
      <c r="N168" s="631"/>
    </row>
    <row r="169" s="138" customFormat="1" customHeight="1" outlineLevel="1" spans="1:14">
      <c r="A169" s="382">
        <v>19</v>
      </c>
      <c r="B169" s="627" t="str">
        <f t="shared" si="2"/>
        <v>功能用房</v>
      </c>
      <c r="C169" s="633" t="s">
        <v>5625</v>
      </c>
      <c r="D169" s="103"/>
      <c r="E169" s="103"/>
      <c r="F169" s="103"/>
      <c r="G169" s="103"/>
      <c r="H169" s="103"/>
      <c r="I169" s="103"/>
      <c r="J169" s="382"/>
      <c r="K169" s="382" t="s">
        <v>5632</v>
      </c>
      <c r="L169" s="633" t="s">
        <v>762</v>
      </c>
      <c r="M169" s="630"/>
      <c r="N169" s="631"/>
    </row>
    <row r="170" s="138" customFormat="1" customHeight="1" outlineLevel="1" spans="1:14">
      <c r="A170" s="382">
        <v>20</v>
      </c>
      <c r="B170" s="627" t="str">
        <f t="shared" si="2"/>
        <v>读片</v>
      </c>
      <c r="C170" s="633" t="s">
        <v>860</v>
      </c>
      <c r="D170" s="103"/>
      <c r="E170" s="103"/>
      <c r="F170" s="103"/>
      <c r="G170" s="103"/>
      <c r="H170" s="103"/>
      <c r="I170" s="103"/>
      <c r="J170" s="382"/>
      <c r="K170" s="382" t="s">
        <v>861</v>
      </c>
      <c r="L170" s="633" t="s">
        <v>846</v>
      </c>
      <c r="M170" s="630"/>
      <c r="N170" s="631"/>
    </row>
    <row r="171" s="138" customFormat="1" customHeight="1" outlineLevel="1" spans="1:14">
      <c r="A171" s="382">
        <v>21</v>
      </c>
      <c r="B171" s="627" t="str">
        <f t="shared" si="2"/>
        <v>男更衣</v>
      </c>
      <c r="C171" s="633" t="s">
        <v>799</v>
      </c>
      <c r="D171" s="103"/>
      <c r="E171" s="103"/>
      <c r="F171" s="103"/>
      <c r="G171" s="103"/>
      <c r="H171" s="103"/>
      <c r="I171" s="103"/>
      <c r="J171" s="382"/>
      <c r="K171" s="382" t="s">
        <v>862</v>
      </c>
      <c r="L171" s="633" t="s">
        <v>846</v>
      </c>
      <c r="M171" s="630"/>
      <c r="N171" s="631"/>
    </row>
    <row r="172" s="138" customFormat="1" customHeight="1" outlineLevel="1" spans="1:14">
      <c r="A172" s="382">
        <v>22</v>
      </c>
      <c r="B172" s="627" t="str">
        <f t="shared" si="2"/>
        <v>淋浴</v>
      </c>
      <c r="C172" s="633" t="s">
        <v>5623</v>
      </c>
      <c r="D172" s="103"/>
      <c r="E172" s="103"/>
      <c r="F172" s="103"/>
      <c r="G172" s="103"/>
      <c r="H172" s="103"/>
      <c r="I172" s="103"/>
      <c r="J172" s="382"/>
      <c r="K172" s="382" t="s">
        <v>5633</v>
      </c>
      <c r="L172" s="633" t="s">
        <v>846</v>
      </c>
      <c r="M172" s="630"/>
      <c r="N172" s="631"/>
    </row>
    <row r="173" s="138" customFormat="1" customHeight="1" outlineLevel="1" spans="1:14">
      <c r="A173" s="382">
        <v>23</v>
      </c>
      <c r="B173" s="627" t="str">
        <f t="shared" si="2"/>
        <v>备餐</v>
      </c>
      <c r="C173" s="633" t="s">
        <v>863</v>
      </c>
      <c r="D173" s="103"/>
      <c r="E173" s="103"/>
      <c r="F173" s="103"/>
      <c r="G173" s="103"/>
      <c r="H173" s="103"/>
      <c r="I173" s="103"/>
      <c r="J173" s="382"/>
      <c r="K173" s="382" t="s">
        <v>864</v>
      </c>
      <c r="L173" s="633" t="s">
        <v>846</v>
      </c>
      <c r="M173" s="630"/>
      <c r="N173" s="631"/>
    </row>
    <row r="174" s="138" customFormat="1" customHeight="1" outlineLevel="1" spans="1:14">
      <c r="A174" s="382">
        <v>24</v>
      </c>
      <c r="B174" s="627" t="str">
        <f t="shared" si="2"/>
        <v>阅片</v>
      </c>
      <c r="C174" s="633" t="s">
        <v>3039</v>
      </c>
      <c r="D174" s="103"/>
      <c r="E174" s="103"/>
      <c r="F174" s="103"/>
      <c r="G174" s="103"/>
      <c r="H174" s="103"/>
      <c r="I174" s="103"/>
      <c r="J174" s="382"/>
      <c r="K174" s="382" t="s">
        <v>866</v>
      </c>
      <c r="L174" s="633" t="s">
        <v>846</v>
      </c>
      <c r="M174" s="630"/>
      <c r="N174" s="631"/>
    </row>
    <row r="175" s="138" customFormat="1" customHeight="1" outlineLevel="1" spans="1:14">
      <c r="A175" s="382">
        <v>25</v>
      </c>
      <c r="B175" s="627" t="str">
        <f t="shared" si="2"/>
        <v>阅片</v>
      </c>
      <c r="C175" s="633" t="s">
        <v>3039</v>
      </c>
      <c r="D175" s="103"/>
      <c r="E175" s="103"/>
      <c r="F175" s="103"/>
      <c r="G175" s="103"/>
      <c r="H175" s="103"/>
      <c r="I175" s="103"/>
      <c r="J175" s="382"/>
      <c r="K175" s="382" t="s">
        <v>868</v>
      </c>
      <c r="L175" s="633" t="s">
        <v>846</v>
      </c>
      <c r="M175" s="630"/>
      <c r="N175" s="631"/>
    </row>
    <row r="176" s="138" customFormat="1" customHeight="1" outlineLevel="1" spans="1:14">
      <c r="A176" s="382">
        <v>26</v>
      </c>
      <c r="B176" s="627" t="str">
        <f t="shared" si="2"/>
        <v>阅片</v>
      </c>
      <c r="C176" s="633" t="s">
        <v>3039</v>
      </c>
      <c r="D176" s="103"/>
      <c r="E176" s="103"/>
      <c r="F176" s="103"/>
      <c r="G176" s="103"/>
      <c r="H176" s="103"/>
      <c r="I176" s="103"/>
      <c r="J176" s="382"/>
      <c r="K176" s="382" t="s">
        <v>870</v>
      </c>
      <c r="L176" s="633" t="s">
        <v>846</v>
      </c>
      <c r="M176" s="630"/>
      <c r="N176" s="631"/>
    </row>
    <row r="177" s="138" customFormat="1" customHeight="1" outlineLevel="1" spans="1:14">
      <c r="A177" s="382">
        <v>27</v>
      </c>
      <c r="B177" s="627" t="str">
        <f t="shared" si="2"/>
        <v>阅片</v>
      </c>
      <c r="C177" s="633" t="s">
        <v>3039</v>
      </c>
      <c r="D177" s="103"/>
      <c r="E177" s="103"/>
      <c r="F177" s="103"/>
      <c r="G177" s="103"/>
      <c r="H177" s="103"/>
      <c r="I177" s="103"/>
      <c r="J177" s="382"/>
      <c r="K177" s="382" t="s">
        <v>872</v>
      </c>
      <c r="L177" s="633" t="s">
        <v>846</v>
      </c>
      <c r="M177" s="630"/>
      <c r="N177" s="631"/>
    </row>
    <row r="178" s="138" customFormat="1" customHeight="1" outlineLevel="1" spans="1:14">
      <c r="A178" s="382">
        <v>28</v>
      </c>
      <c r="B178" s="627" t="str">
        <f t="shared" si="2"/>
        <v>阅片</v>
      </c>
      <c r="C178" s="633" t="s">
        <v>3039</v>
      </c>
      <c r="D178" s="103"/>
      <c r="E178" s="103"/>
      <c r="F178" s="103"/>
      <c r="G178" s="103"/>
      <c r="H178" s="103"/>
      <c r="I178" s="103"/>
      <c r="J178" s="382"/>
      <c r="K178" s="382" t="s">
        <v>874</v>
      </c>
      <c r="L178" s="633" t="s">
        <v>846</v>
      </c>
      <c r="M178" s="630"/>
      <c r="N178" s="631"/>
    </row>
    <row r="179" s="138" customFormat="1" customHeight="1" outlineLevel="1" spans="1:14">
      <c r="A179" s="382">
        <v>29</v>
      </c>
      <c r="B179" s="627" t="str">
        <f t="shared" si="2"/>
        <v>阅片</v>
      </c>
      <c r="C179" s="633" t="s">
        <v>3039</v>
      </c>
      <c r="D179" s="103"/>
      <c r="E179" s="103"/>
      <c r="F179" s="103"/>
      <c r="G179" s="103"/>
      <c r="H179" s="103"/>
      <c r="I179" s="103"/>
      <c r="J179" s="382"/>
      <c r="K179" s="382" t="s">
        <v>876</v>
      </c>
      <c r="L179" s="633" t="s">
        <v>846</v>
      </c>
      <c r="M179" s="630"/>
      <c r="N179" s="631"/>
    </row>
    <row r="180" s="138" customFormat="1" customHeight="1" outlineLevel="1" spans="1:14">
      <c r="A180" s="382">
        <v>30</v>
      </c>
      <c r="B180" s="627" t="str">
        <f t="shared" si="2"/>
        <v>工具间</v>
      </c>
      <c r="C180" s="633" t="s">
        <v>2618</v>
      </c>
      <c r="D180" s="103"/>
      <c r="E180" s="103"/>
      <c r="F180" s="103"/>
      <c r="G180" s="103"/>
      <c r="H180" s="103"/>
      <c r="I180" s="103"/>
      <c r="J180" s="382"/>
      <c r="K180" s="382" t="s">
        <v>1564</v>
      </c>
      <c r="L180" s="633" t="s">
        <v>762</v>
      </c>
      <c r="M180" s="630"/>
      <c r="N180" s="631"/>
    </row>
    <row r="181" s="138" customFormat="1" customHeight="1" outlineLevel="1" spans="1:14">
      <c r="A181" s="382">
        <v>31</v>
      </c>
      <c r="B181" s="627" t="str">
        <f t="shared" si="2"/>
        <v>阅片</v>
      </c>
      <c r="C181" s="633" t="s">
        <v>3039</v>
      </c>
      <c r="D181" s="103"/>
      <c r="E181" s="103"/>
      <c r="F181" s="103"/>
      <c r="G181" s="103"/>
      <c r="H181" s="103"/>
      <c r="I181" s="103"/>
      <c r="J181" s="382"/>
      <c r="K181" s="382" t="s">
        <v>878</v>
      </c>
      <c r="L181" s="633" t="s">
        <v>846</v>
      </c>
      <c r="M181" s="630"/>
      <c r="N181" s="631"/>
    </row>
    <row r="182" s="138" customFormat="1" customHeight="1" outlineLevel="1" spans="1:14">
      <c r="A182" s="382">
        <v>32</v>
      </c>
      <c r="B182" s="627" t="str">
        <f t="shared" si="2"/>
        <v>阅片</v>
      </c>
      <c r="C182" s="633" t="s">
        <v>3039</v>
      </c>
      <c r="D182" s="103"/>
      <c r="E182" s="103"/>
      <c r="F182" s="103"/>
      <c r="G182" s="103"/>
      <c r="H182" s="103"/>
      <c r="I182" s="103"/>
      <c r="J182" s="382"/>
      <c r="K182" s="382" t="s">
        <v>880</v>
      </c>
      <c r="L182" s="633" t="s">
        <v>846</v>
      </c>
      <c r="M182" s="630"/>
      <c r="N182" s="631"/>
    </row>
    <row r="183" s="138" customFormat="1" customHeight="1" outlineLevel="1" spans="1:14">
      <c r="A183" s="382">
        <v>33</v>
      </c>
      <c r="B183" s="627" t="str">
        <f t="shared" si="2"/>
        <v>阅片</v>
      </c>
      <c r="C183" s="633" t="s">
        <v>3039</v>
      </c>
      <c r="D183" s="103"/>
      <c r="E183" s="103"/>
      <c r="F183" s="103"/>
      <c r="G183" s="103"/>
      <c r="H183" s="103"/>
      <c r="I183" s="103"/>
      <c r="J183" s="382"/>
      <c r="K183" s="382" t="s">
        <v>882</v>
      </c>
      <c r="L183" s="633" t="s">
        <v>846</v>
      </c>
      <c r="M183" s="630"/>
      <c r="N183" s="631"/>
    </row>
    <row r="184" s="138" customFormat="1" customHeight="1" outlineLevel="1" spans="1:14">
      <c r="A184" s="382">
        <v>34</v>
      </c>
      <c r="B184" s="627" t="str">
        <f t="shared" si="2"/>
        <v>阅片</v>
      </c>
      <c r="C184" s="633" t="s">
        <v>3039</v>
      </c>
      <c r="D184" s="103"/>
      <c r="E184" s="103"/>
      <c r="F184" s="103"/>
      <c r="G184" s="103"/>
      <c r="H184" s="103"/>
      <c r="I184" s="103"/>
      <c r="J184" s="382"/>
      <c r="K184" s="382" t="s">
        <v>884</v>
      </c>
      <c r="L184" s="633" t="s">
        <v>846</v>
      </c>
      <c r="M184" s="630"/>
      <c r="N184" s="631"/>
    </row>
    <row r="185" s="138" customFormat="1" customHeight="1" outlineLevel="1" spans="1:14">
      <c r="A185" s="382">
        <v>35</v>
      </c>
      <c r="B185" s="627" t="str">
        <f t="shared" si="2"/>
        <v>排放阀间</v>
      </c>
      <c r="C185" s="633" t="s">
        <v>5621</v>
      </c>
      <c r="D185" s="103"/>
      <c r="E185" s="103"/>
      <c r="F185" s="103"/>
      <c r="G185" s="103"/>
      <c r="H185" s="103"/>
      <c r="I185" s="103"/>
      <c r="J185" s="382"/>
      <c r="K185" s="382" t="s">
        <v>886</v>
      </c>
      <c r="L185" s="633" t="s">
        <v>762</v>
      </c>
      <c r="M185" s="630"/>
      <c r="N185" s="631"/>
    </row>
    <row r="186" s="138" customFormat="1" customHeight="1" outlineLevel="1" spans="1:14">
      <c r="A186" s="382">
        <v>36</v>
      </c>
      <c r="B186" s="627" t="str">
        <f t="shared" si="2"/>
        <v>咖啡厅</v>
      </c>
      <c r="C186" s="633" t="s">
        <v>5634</v>
      </c>
      <c r="D186" s="103"/>
      <c r="E186" s="103"/>
      <c r="F186" s="103"/>
      <c r="G186" s="103"/>
      <c r="H186" s="103"/>
      <c r="I186" s="103"/>
      <c r="J186" s="382"/>
      <c r="K186" s="382" t="s">
        <v>889</v>
      </c>
      <c r="L186" s="633" t="s">
        <v>762</v>
      </c>
      <c r="M186" s="630"/>
      <c r="N186" s="631"/>
    </row>
    <row r="187" s="138" customFormat="1" customHeight="1" outlineLevel="1" spans="1:14">
      <c r="A187" s="382">
        <v>37</v>
      </c>
      <c r="B187" s="627" t="str">
        <f t="shared" si="2"/>
        <v>配套管理、快递发放</v>
      </c>
      <c r="C187" s="633" t="s">
        <v>5635</v>
      </c>
      <c r="D187" s="103"/>
      <c r="E187" s="103"/>
      <c r="F187" s="103"/>
      <c r="G187" s="103"/>
      <c r="H187" s="103"/>
      <c r="I187" s="103"/>
      <c r="J187" s="382"/>
      <c r="K187" s="382" t="s">
        <v>892</v>
      </c>
      <c r="L187" s="633" t="s">
        <v>762</v>
      </c>
      <c r="M187" s="630"/>
      <c r="N187" s="631"/>
    </row>
    <row r="188" s="138" customFormat="1" customHeight="1" outlineLevel="1" spans="1:14">
      <c r="A188" s="382">
        <v>38</v>
      </c>
      <c r="B188" s="627" t="str">
        <f t="shared" si="2"/>
        <v>工具间</v>
      </c>
      <c r="C188" s="633" t="s">
        <v>2618</v>
      </c>
      <c r="D188" s="103"/>
      <c r="E188" s="103"/>
      <c r="F188" s="103"/>
      <c r="G188" s="103"/>
      <c r="H188" s="103"/>
      <c r="I188" s="103"/>
      <c r="J188" s="382"/>
      <c r="K188" s="382" t="s">
        <v>894</v>
      </c>
      <c r="L188" s="633" t="s">
        <v>762</v>
      </c>
      <c r="M188" s="630"/>
      <c r="N188" s="631"/>
    </row>
    <row r="189" s="138" customFormat="1" customHeight="1" outlineLevel="1" spans="1:14">
      <c r="A189" s="382">
        <v>39</v>
      </c>
      <c r="B189" s="627" t="str">
        <f t="shared" si="2"/>
        <v>工具间</v>
      </c>
      <c r="C189" s="633" t="s">
        <v>2618</v>
      </c>
      <c r="D189" s="103"/>
      <c r="E189" s="103"/>
      <c r="F189" s="103"/>
      <c r="G189" s="103"/>
      <c r="H189" s="103"/>
      <c r="I189" s="103"/>
      <c r="J189" s="382"/>
      <c r="K189" s="382" t="s">
        <v>896</v>
      </c>
      <c r="L189" s="633" t="s">
        <v>762</v>
      </c>
      <c r="M189" s="630"/>
      <c r="N189" s="631"/>
    </row>
    <row r="190" s="138" customFormat="1" customHeight="1" outlineLevel="1" spans="1:14">
      <c r="A190" s="382">
        <v>40</v>
      </c>
      <c r="B190" s="627" t="str">
        <f t="shared" si="2"/>
        <v>工具间</v>
      </c>
      <c r="C190" s="633" t="s">
        <v>2618</v>
      </c>
      <c r="D190" s="103"/>
      <c r="E190" s="103"/>
      <c r="F190" s="103"/>
      <c r="G190" s="103"/>
      <c r="H190" s="103"/>
      <c r="I190" s="103"/>
      <c r="J190" s="382"/>
      <c r="K190" s="382" t="s">
        <v>897</v>
      </c>
      <c r="L190" s="633" t="s">
        <v>762</v>
      </c>
      <c r="M190" s="630"/>
      <c r="N190" s="631"/>
    </row>
    <row r="191" s="138" customFormat="1" customHeight="1" outlineLevel="1" spans="1:14">
      <c r="A191" s="382">
        <v>41</v>
      </c>
      <c r="B191" s="627" t="str">
        <f t="shared" si="2"/>
        <v>工具</v>
      </c>
      <c r="C191" s="633" t="s">
        <v>5636</v>
      </c>
      <c r="D191" s="103"/>
      <c r="E191" s="103"/>
      <c r="F191" s="103"/>
      <c r="G191" s="103"/>
      <c r="H191" s="103"/>
      <c r="I191" s="103"/>
      <c r="J191" s="382"/>
      <c r="K191" s="382" t="s">
        <v>899</v>
      </c>
      <c r="L191" s="633" t="s">
        <v>762</v>
      </c>
      <c r="M191" s="630"/>
      <c r="N191" s="631"/>
    </row>
    <row r="192" s="138" customFormat="1" customHeight="1" outlineLevel="1" spans="1:14">
      <c r="A192" s="382">
        <v>42</v>
      </c>
      <c r="B192" s="627" t="str">
        <f t="shared" si="2"/>
        <v>功能用房</v>
      </c>
      <c r="C192" s="633" t="s">
        <v>5625</v>
      </c>
      <c r="D192" s="103"/>
      <c r="E192" s="103"/>
      <c r="F192" s="103"/>
      <c r="G192" s="103"/>
      <c r="H192" s="103"/>
      <c r="I192" s="103"/>
      <c r="J192" s="382"/>
      <c r="K192" s="382" t="s">
        <v>5637</v>
      </c>
      <c r="L192" s="633" t="s">
        <v>762</v>
      </c>
      <c r="M192" s="630"/>
      <c r="N192" s="631"/>
    </row>
    <row r="193" s="138" customFormat="1" customHeight="1" outlineLevel="1" spans="1:14">
      <c r="A193" s="628" t="s">
        <v>5638</v>
      </c>
      <c r="B193" s="632" t="str">
        <f t="shared" si="2"/>
        <v>2层</v>
      </c>
      <c r="C193" s="626" t="s">
        <v>5639</v>
      </c>
      <c r="D193" s="103"/>
      <c r="E193" s="103"/>
      <c r="F193" s="103"/>
      <c r="G193" s="103"/>
      <c r="H193" s="103"/>
      <c r="I193" s="103"/>
      <c r="J193" s="382"/>
      <c r="K193" s="626"/>
      <c r="L193" s="626"/>
      <c r="M193" s="630"/>
      <c r="N193" s="631"/>
    </row>
    <row r="194" s="138" customFormat="1" customHeight="1" outlineLevel="1" spans="1:14">
      <c r="A194" s="382">
        <v>1</v>
      </c>
      <c r="B194" s="627" t="str">
        <f t="shared" si="2"/>
        <v>社会服务</v>
      </c>
      <c r="C194" s="633" t="s">
        <v>1546</v>
      </c>
      <c r="D194" s="103"/>
      <c r="E194" s="103"/>
      <c r="F194" s="103"/>
      <c r="G194" s="103"/>
      <c r="H194" s="103"/>
      <c r="I194" s="103"/>
      <c r="J194" s="382"/>
      <c r="K194" s="382" t="s">
        <v>1566</v>
      </c>
      <c r="L194" s="633" t="s">
        <v>762</v>
      </c>
      <c r="M194" s="630"/>
      <c r="N194" s="631"/>
    </row>
    <row r="195" s="138" customFormat="1" customHeight="1" outlineLevel="1" spans="1:14">
      <c r="A195" s="382">
        <v>2</v>
      </c>
      <c r="B195" s="627" t="str">
        <f t="shared" si="2"/>
        <v>值班室</v>
      </c>
      <c r="C195" s="633" t="s">
        <v>75</v>
      </c>
      <c r="D195" s="103"/>
      <c r="E195" s="103"/>
      <c r="F195" s="103"/>
      <c r="G195" s="103"/>
      <c r="H195" s="103"/>
      <c r="I195" s="103"/>
      <c r="J195" s="382"/>
      <c r="K195" s="382" t="s">
        <v>901</v>
      </c>
      <c r="L195" s="633" t="s">
        <v>902</v>
      </c>
      <c r="M195" s="630"/>
      <c r="N195" s="631"/>
    </row>
    <row r="196" s="138" customFormat="1" customHeight="1" outlineLevel="1" spans="1:14">
      <c r="A196" s="382">
        <v>3</v>
      </c>
      <c r="B196" s="627" t="str">
        <f t="shared" ref="B196:B259" si="3" xml:space="preserve">C196</f>
        <v>值班室</v>
      </c>
      <c r="C196" s="633" t="s">
        <v>75</v>
      </c>
      <c r="D196" s="103"/>
      <c r="E196" s="103"/>
      <c r="F196" s="103"/>
      <c r="G196" s="103"/>
      <c r="H196" s="103"/>
      <c r="I196" s="103"/>
      <c r="J196" s="382"/>
      <c r="K196" s="382" t="s">
        <v>904</v>
      </c>
      <c r="L196" s="633" t="s">
        <v>902</v>
      </c>
      <c r="M196" s="630"/>
      <c r="N196" s="631"/>
    </row>
    <row r="197" s="138" customFormat="1" customHeight="1" outlineLevel="1" spans="1:14">
      <c r="A197" s="382">
        <v>4</v>
      </c>
      <c r="B197" s="627" t="str">
        <f t="shared" si="3"/>
        <v>办公室</v>
      </c>
      <c r="C197" s="633" t="s">
        <v>893</v>
      </c>
      <c r="D197" s="103"/>
      <c r="E197" s="103"/>
      <c r="F197" s="103"/>
      <c r="G197" s="103"/>
      <c r="H197" s="103"/>
      <c r="I197" s="103"/>
      <c r="J197" s="382"/>
      <c r="K197" s="382" t="s">
        <v>905</v>
      </c>
      <c r="L197" s="633" t="s">
        <v>902</v>
      </c>
      <c r="M197" s="630"/>
      <c r="N197" s="631"/>
    </row>
    <row r="198" s="138" customFormat="1" customHeight="1" outlineLevel="1" spans="1:14">
      <c r="A198" s="382">
        <v>5</v>
      </c>
      <c r="B198" s="627" t="str">
        <f t="shared" si="3"/>
        <v>配餐</v>
      </c>
      <c r="C198" s="633" t="s">
        <v>906</v>
      </c>
      <c r="D198" s="103"/>
      <c r="E198" s="103"/>
      <c r="F198" s="103"/>
      <c r="G198" s="103"/>
      <c r="H198" s="103"/>
      <c r="I198" s="103"/>
      <c r="J198" s="382"/>
      <c r="K198" s="382" t="s">
        <v>907</v>
      </c>
      <c r="L198" s="633" t="s">
        <v>902</v>
      </c>
      <c r="M198" s="630"/>
      <c r="N198" s="631"/>
    </row>
    <row r="199" s="138" customFormat="1" customHeight="1" outlineLevel="1" spans="1:14">
      <c r="A199" s="382">
        <v>6</v>
      </c>
      <c r="B199" s="627" t="str">
        <f t="shared" si="3"/>
        <v>办公室</v>
      </c>
      <c r="C199" s="633" t="s">
        <v>893</v>
      </c>
      <c r="D199" s="103"/>
      <c r="E199" s="103"/>
      <c r="F199" s="103"/>
      <c r="G199" s="103"/>
      <c r="H199" s="103"/>
      <c r="I199" s="103"/>
      <c r="J199" s="382"/>
      <c r="K199" s="382" t="s">
        <v>912</v>
      </c>
      <c r="L199" s="633" t="s">
        <v>902</v>
      </c>
      <c r="M199" s="630"/>
      <c r="N199" s="631"/>
    </row>
    <row r="200" s="138" customFormat="1" customHeight="1" outlineLevel="1" spans="1:14">
      <c r="A200" s="382">
        <v>7</v>
      </c>
      <c r="B200" s="627" t="str">
        <f t="shared" si="3"/>
        <v>办公室</v>
      </c>
      <c r="C200" s="633" t="s">
        <v>893</v>
      </c>
      <c r="D200" s="103"/>
      <c r="E200" s="103"/>
      <c r="F200" s="103"/>
      <c r="G200" s="103"/>
      <c r="H200" s="103"/>
      <c r="I200" s="103"/>
      <c r="J200" s="382"/>
      <c r="K200" s="382" t="s">
        <v>909</v>
      </c>
      <c r="L200" s="633" t="s">
        <v>902</v>
      </c>
      <c r="M200" s="630"/>
      <c r="N200" s="631"/>
    </row>
    <row r="201" s="138" customFormat="1" customHeight="1" outlineLevel="1" spans="1:14">
      <c r="A201" s="382">
        <v>8</v>
      </c>
      <c r="B201" s="627" t="str">
        <f t="shared" si="3"/>
        <v>办公室</v>
      </c>
      <c r="C201" s="633" t="s">
        <v>893</v>
      </c>
      <c r="D201" s="103"/>
      <c r="E201" s="103"/>
      <c r="F201" s="103"/>
      <c r="G201" s="103"/>
      <c r="H201" s="103"/>
      <c r="I201" s="103"/>
      <c r="J201" s="382"/>
      <c r="K201" s="382" t="s">
        <v>914</v>
      </c>
      <c r="L201" s="633" t="s">
        <v>902</v>
      </c>
      <c r="M201" s="630"/>
      <c r="N201" s="631"/>
    </row>
    <row r="202" s="138" customFormat="1" customHeight="1" outlineLevel="1" spans="1:14">
      <c r="A202" s="382">
        <v>9</v>
      </c>
      <c r="B202" s="627" t="str">
        <f t="shared" si="3"/>
        <v>文件室</v>
      </c>
      <c r="C202" s="633" t="s">
        <v>915</v>
      </c>
      <c r="D202" s="103"/>
      <c r="E202" s="103"/>
      <c r="F202" s="103"/>
      <c r="G202" s="103"/>
      <c r="H202" s="103"/>
      <c r="I202" s="103"/>
      <c r="J202" s="382"/>
      <c r="K202" s="382" t="s">
        <v>916</v>
      </c>
      <c r="L202" s="633" t="s">
        <v>902</v>
      </c>
      <c r="M202" s="630"/>
      <c r="N202" s="631"/>
    </row>
    <row r="203" s="138" customFormat="1" customHeight="1" outlineLevel="1" spans="1:14">
      <c r="A203" s="382">
        <v>10</v>
      </c>
      <c r="B203" s="627" t="str">
        <f t="shared" si="3"/>
        <v>女更</v>
      </c>
      <c r="C203" s="633" t="s">
        <v>917</v>
      </c>
      <c r="D203" s="103"/>
      <c r="E203" s="103"/>
      <c r="F203" s="103"/>
      <c r="G203" s="103"/>
      <c r="H203" s="103"/>
      <c r="I203" s="103"/>
      <c r="J203" s="382"/>
      <c r="K203" s="382" t="s">
        <v>918</v>
      </c>
      <c r="L203" s="633" t="s">
        <v>902</v>
      </c>
      <c r="M203" s="630"/>
      <c r="N203" s="631"/>
    </row>
    <row r="204" s="138" customFormat="1" customHeight="1" outlineLevel="1" spans="1:14">
      <c r="A204" s="382">
        <v>11</v>
      </c>
      <c r="B204" s="627" t="str">
        <f t="shared" si="3"/>
        <v>学习室</v>
      </c>
      <c r="C204" s="633" t="s">
        <v>919</v>
      </c>
      <c r="D204" s="103"/>
      <c r="E204" s="103"/>
      <c r="F204" s="103"/>
      <c r="G204" s="103"/>
      <c r="H204" s="103"/>
      <c r="I204" s="103"/>
      <c r="J204" s="382"/>
      <c r="K204" s="382" t="s">
        <v>920</v>
      </c>
      <c r="L204" s="633" t="s">
        <v>902</v>
      </c>
      <c r="M204" s="630"/>
      <c r="N204" s="631"/>
    </row>
    <row r="205" s="138" customFormat="1" customHeight="1" outlineLevel="1" spans="1:14">
      <c r="A205" s="382">
        <v>12</v>
      </c>
      <c r="B205" s="627" t="str">
        <f t="shared" si="3"/>
        <v>男更</v>
      </c>
      <c r="C205" s="633" t="s">
        <v>921</v>
      </c>
      <c r="D205" s="103"/>
      <c r="E205" s="103"/>
      <c r="F205" s="103"/>
      <c r="G205" s="103"/>
      <c r="H205" s="103"/>
      <c r="I205" s="103"/>
      <c r="J205" s="382"/>
      <c r="K205" s="382" t="s">
        <v>922</v>
      </c>
      <c r="L205" s="633" t="s">
        <v>902</v>
      </c>
      <c r="M205" s="630"/>
      <c r="N205" s="631"/>
    </row>
    <row r="206" s="138" customFormat="1" customHeight="1" outlineLevel="1" spans="1:14">
      <c r="A206" s="382">
        <v>13</v>
      </c>
      <c r="B206" s="627" t="str">
        <f t="shared" si="3"/>
        <v>检验科物资库房</v>
      </c>
      <c r="C206" s="633" t="s">
        <v>923</v>
      </c>
      <c r="D206" s="103"/>
      <c r="E206" s="103"/>
      <c r="F206" s="103"/>
      <c r="G206" s="103"/>
      <c r="H206" s="103"/>
      <c r="I206" s="103"/>
      <c r="J206" s="382"/>
      <c r="K206" s="382" t="s">
        <v>924</v>
      </c>
      <c r="L206" s="633" t="s">
        <v>902</v>
      </c>
      <c r="M206" s="630"/>
      <c r="N206" s="631"/>
    </row>
    <row r="207" s="138" customFormat="1" customHeight="1" outlineLevel="1" spans="1:14">
      <c r="A207" s="382">
        <v>14</v>
      </c>
      <c r="B207" s="627" t="str">
        <f t="shared" si="3"/>
        <v>设备间</v>
      </c>
      <c r="C207" s="633" t="s">
        <v>801</v>
      </c>
      <c r="D207" s="103"/>
      <c r="E207" s="103"/>
      <c r="F207" s="103"/>
      <c r="G207" s="103"/>
      <c r="H207" s="103"/>
      <c r="I207" s="103"/>
      <c r="J207" s="382"/>
      <c r="K207" s="382" t="s">
        <v>5640</v>
      </c>
      <c r="L207" s="633" t="s">
        <v>846</v>
      </c>
      <c r="M207" s="630"/>
      <c r="N207" s="631"/>
    </row>
    <row r="208" s="138" customFormat="1" customHeight="1" outlineLevel="1" spans="1:14">
      <c r="A208" s="382">
        <v>15</v>
      </c>
      <c r="B208" s="632" t="str">
        <f t="shared" si="3"/>
        <v>MRI3.0</v>
      </c>
      <c r="C208" s="382" t="s">
        <v>5641</v>
      </c>
      <c r="D208" s="103"/>
      <c r="E208" s="103"/>
      <c r="F208" s="103"/>
      <c r="G208" s="103"/>
      <c r="H208" s="103"/>
      <c r="I208" s="103"/>
      <c r="J208" s="382"/>
      <c r="K208" s="382" t="s">
        <v>5642</v>
      </c>
      <c r="L208" s="633" t="s">
        <v>846</v>
      </c>
      <c r="M208" s="630"/>
      <c r="N208" s="631"/>
    </row>
    <row r="209" s="138" customFormat="1" customHeight="1" outlineLevel="1" spans="1:14">
      <c r="A209" s="382">
        <v>16</v>
      </c>
      <c r="B209" s="627" t="str">
        <f t="shared" si="3"/>
        <v>控制室</v>
      </c>
      <c r="C209" s="633" t="s">
        <v>812</v>
      </c>
      <c r="D209" s="103"/>
      <c r="E209" s="103"/>
      <c r="F209" s="103"/>
      <c r="G209" s="103"/>
      <c r="H209" s="103"/>
      <c r="I209" s="103"/>
      <c r="J209" s="382"/>
      <c r="K209" s="382" t="s">
        <v>927</v>
      </c>
      <c r="L209" s="633" t="s">
        <v>846</v>
      </c>
      <c r="M209" s="630"/>
      <c r="N209" s="631"/>
    </row>
    <row r="210" s="138" customFormat="1" customHeight="1" outlineLevel="1" spans="1:14">
      <c r="A210" s="382">
        <v>17</v>
      </c>
      <c r="B210" s="632" t="str">
        <f t="shared" si="3"/>
        <v>MRI3.0</v>
      </c>
      <c r="C210" s="382" t="s">
        <v>5641</v>
      </c>
      <c r="D210" s="103"/>
      <c r="E210" s="103"/>
      <c r="F210" s="103"/>
      <c r="G210" s="103"/>
      <c r="H210" s="103"/>
      <c r="I210" s="103"/>
      <c r="J210" s="382"/>
      <c r="K210" s="382" t="s">
        <v>5643</v>
      </c>
      <c r="L210" s="633" t="s">
        <v>846</v>
      </c>
      <c r="M210" s="630"/>
      <c r="N210" s="631"/>
    </row>
    <row r="211" s="138" customFormat="1" customHeight="1" outlineLevel="1" spans="1:14">
      <c r="A211" s="382">
        <v>18</v>
      </c>
      <c r="B211" s="627" t="str">
        <f t="shared" si="3"/>
        <v>设备间</v>
      </c>
      <c r="C211" s="633" t="s">
        <v>801</v>
      </c>
      <c r="D211" s="103"/>
      <c r="E211" s="103"/>
      <c r="F211" s="103"/>
      <c r="G211" s="103"/>
      <c r="H211" s="103"/>
      <c r="I211" s="103"/>
      <c r="J211" s="382"/>
      <c r="K211" s="382" t="s">
        <v>5644</v>
      </c>
      <c r="L211" s="633" t="s">
        <v>846</v>
      </c>
      <c r="M211" s="630"/>
      <c r="N211" s="631"/>
    </row>
    <row r="212" s="138" customFormat="1" customHeight="1" outlineLevel="1" spans="1:14">
      <c r="A212" s="382">
        <v>19</v>
      </c>
      <c r="B212" s="627" t="str">
        <f t="shared" si="3"/>
        <v>设备间</v>
      </c>
      <c r="C212" s="633" t="s">
        <v>801</v>
      </c>
      <c r="D212" s="103"/>
      <c r="E212" s="103"/>
      <c r="F212" s="103"/>
      <c r="G212" s="103"/>
      <c r="H212" s="103"/>
      <c r="I212" s="103"/>
      <c r="J212" s="382"/>
      <c r="K212" s="382" t="s">
        <v>5645</v>
      </c>
      <c r="L212" s="633" t="s">
        <v>846</v>
      </c>
      <c r="M212" s="630"/>
      <c r="N212" s="631"/>
    </row>
    <row r="213" s="138" customFormat="1" customHeight="1" outlineLevel="1" spans="1:14">
      <c r="A213" s="382">
        <v>20</v>
      </c>
      <c r="B213" s="632" t="str">
        <f t="shared" si="3"/>
        <v>MRI3.0</v>
      </c>
      <c r="C213" s="382" t="s">
        <v>5641</v>
      </c>
      <c r="D213" s="103"/>
      <c r="E213" s="103"/>
      <c r="F213" s="103"/>
      <c r="G213" s="103"/>
      <c r="H213" s="103"/>
      <c r="I213" s="103"/>
      <c r="J213" s="382"/>
      <c r="K213" s="382" t="s">
        <v>5646</v>
      </c>
      <c r="L213" s="633" t="s">
        <v>846</v>
      </c>
      <c r="M213" s="630"/>
      <c r="N213" s="631"/>
    </row>
    <row r="214" s="138" customFormat="1" customHeight="1" outlineLevel="1" spans="1:14">
      <c r="A214" s="382">
        <v>21</v>
      </c>
      <c r="B214" s="627" t="str">
        <f t="shared" si="3"/>
        <v>控制室</v>
      </c>
      <c r="C214" s="633" t="s">
        <v>812</v>
      </c>
      <c r="D214" s="103"/>
      <c r="E214" s="103"/>
      <c r="F214" s="103"/>
      <c r="G214" s="103"/>
      <c r="H214" s="103"/>
      <c r="I214" s="103"/>
      <c r="J214" s="382"/>
      <c r="K214" s="382" t="s">
        <v>929</v>
      </c>
      <c r="L214" s="633" t="s">
        <v>846</v>
      </c>
      <c r="M214" s="630"/>
      <c r="N214" s="631"/>
    </row>
    <row r="215" s="138" customFormat="1" customHeight="1" outlineLevel="1" spans="1:14">
      <c r="A215" s="382">
        <v>22</v>
      </c>
      <c r="B215" s="627" t="str">
        <f t="shared" si="3"/>
        <v>控制室</v>
      </c>
      <c r="C215" s="633" t="s">
        <v>812</v>
      </c>
      <c r="D215" s="103"/>
      <c r="E215" s="103"/>
      <c r="F215" s="103"/>
      <c r="G215" s="103"/>
      <c r="H215" s="103"/>
      <c r="I215" s="103"/>
      <c r="J215" s="382"/>
      <c r="K215" s="382" t="s">
        <v>931</v>
      </c>
      <c r="L215" s="633" t="s">
        <v>846</v>
      </c>
      <c r="M215" s="630"/>
      <c r="N215" s="631"/>
    </row>
    <row r="216" s="138" customFormat="1" customHeight="1" outlineLevel="1" spans="1:14">
      <c r="A216" s="382">
        <v>23</v>
      </c>
      <c r="B216" s="632" t="str">
        <f t="shared" si="3"/>
        <v>MRI3.0</v>
      </c>
      <c r="C216" s="382" t="s">
        <v>5641</v>
      </c>
      <c r="D216" s="103"/>
      <c r="E216" s="103"/>
      <c r="F216" s="103"/>
      <c r="G216" s="103"/>
      <c r="H216" s="103"/>
      <c r="I216" s="103"/>
      <c r="J216" s="382"/>
      <c r="K216" s="382" t="s">
        <v>5647</v>
      </c>
      <c r="L216" s="633" t="s">
        <v>846</v>
      </c>
      <c r="M216" s="630"/>
      <c r="N216" s="631"/>
    </row>
    <row r="217" s="138" customFormat="1" customHeight="1" outlineLevel="1" spans="1:14">
      <c r="A217" s="382">
        <v>24</v>
      </c>
      <c r="B217" s="627" t="str">
        <f t="shared" si="3"/>
        <v>设备间</v>
      </c>
      <c r="C217" s="633" t="s">
        <v>801</v>
      </c>
      <c r="D217" s="103"/>
      <c r="E217" s="103"/>
      <c r="F217" s="103"/>
      <c r="G217" s="103"/>
      <c r="H217" s="103"/>
      <c r="I217" s="103"/>
      <c r="J217" s="382"/>
      <c r="K217" s="382" t="s">
        <v>5648</v>
      </c>
      <c r="L217" s="633" t="s">
        <v>846</v>
      </c>
      <c r="M217" s="630"/>
      <c r="N217" s="631"/>
    </row>
    <row r="218" s="138" customFormat="1" customHeight="1" outlineLevel="1" spans="1:14">
      <c r="A218" s="382">
        <v>25</v>
      </c>
      <c r="B218" s="627" t="str">
        <f t="shared" si="3"/>
        <v>男更</v>
      </c>
      <c r="C218" s="633" t="s">
        <v>921</v>
      </c>
      <c r="D218" s="103"/>
      <c r="E218" s="103"/>
      <c r="F218" s="103"/>
      <c r="G218" s="103"/>
      <c r="H218" s="103"/>
      <c r="I218" s="103"/>
      <c r="J218" s="382"/>
      <c r="K218" s="382" t="s">
        <v>932</v>
      </c>
      <c r="L218" s="633" t="s">
        <v>846</v>
      </c>
      <c r="M218" s="630"/>
      <c r="N218" s="631"/>
    </row>
    <row r="219" s="138" customFormat="1" customHeight="1" outlineLevel="1" spans="1:14">
      <c r="A219" s="382">
        <v>26</v>
      </c>
      <c r="B219" s="627" t="str">
        <f t="shared" si="3"/>
        <v>女更</v>
      </c>
      <c r="C219" s="633" t="s">
        <v>917</v>
      </c>
      <c r="D219" s="103"/>
      <c r="E219" s="103"/>
      <c r="F219" s="103"/>
      <c r="G219" s="103"/>
      <c r="H219" s="103"/>
      <c r="I219" s="103"/>
      <c r="J219" s="382"/>
      <c r="K219" s="382" t="s">
        <v>933</v>
      </c>
      <c r="L219" s="633" t="s">
        <v>846</v>
      </c>
      <c r="M219" s="630"/>
      <c r="N219" s="631"/>
    </row>
    <row r="220" s="138" customFormat="1" customHeight="1" outlineLevel="1" spans="1:14">
      <c r="A220" s="382">
        <v>27</v>
      </c>
      <c r="B220" s="627" t="str">
        <f t="shared" si="3"/>
        <v>控制</v>
      </c>
      <c r="C220" s="633" t="s">
        <v>5649</v>
      </c>
      <c r="D220" s="103"/>
      <c r="E220" s="103"/>
      <c r="F220" s="103"/>
      <c r="G220" s="103"/>
      <c r="H220" s="103"/>
      <c r="I220" s="103"/>
      <c r="J220" s="382"/>
      <c r="K220" s="382" t="s">
        <v>934</v>
      </c>
      <c r="L220" s="633" t="s">
        <v>846</v>
      </c>
      <c r="M220" s="630"/>
      <c r="N220" s="631"/>
    </row>
    <row r="221" s="138" customFormat="1" customHeight="1" outlineLevel="1" spans="1:14">
      <c r="A221" s="382">
        <v>28</v>
      </c>
      <c r="B221" s="627" t="str">
        <f t="shared" si="3"/>
        <v>设备</v>
      </c>
      <c r="C221" s="633" t="s">
        <v>5650</v>
      </c>
      <c r="D221" s="103"/>
      <c r="E221" s="103"/>
      <c r="F221" s="103"/>
      <c r="G221" s="103"/>
      <c r="H221" s="103"/>
      <c r="I221" s="103"/>
      <c r="J221" s="382"/>
      <c r="K221" s="382" t="s">
        <v>5651</v>
      </c>
      <c r="L221" s="633" t="s">
        <v>846</v>
      </c>
      <c r="M221" s="630"/>
      <c r="N221" s="631"/>
    </row>
    <row r="222" s="138" customFormat="1" customHeight="1" outlineLevel="1" spans="1:14">
      <c r="A222" s="382">
        <v>29</v>
      </c>
      <c r="B222" s="632" t="str">
        <f t="shared" si="3"/>
        <v>MRI3.0</v>
      </c>
      <c r="C222" s="382" t="s">
        <v>5641</v>
      </c>
      <c r="D222" s="103"/>
      <c r="E222" s="103"/>
      <c r="F222" s="103"/>
      <c r="G222" s="103"/>
      <c r="H222" s="103"/>
      <c r="I222" s="103"/>
      <c r="J222" s="382"/>
      <c r="K222" s="382" t="s">
        <v>5652</v>
      </c>
      <c r="L222" s="633" t="s">
        <v>846</v>
      </c>
      <c r="M222" s="630"/>
      <c r="N222" s="631"/>
    </row>
    <row r="223" s="138" customFormat="1" customHeight="1" outlineLevel="1" spans="1:14">
      <c r="A223" s="382">
        <v>30</v>
      </c>
      <c r="B223" s="627" t="str">
        <f t="shared" si="3"/>
        <v>工具间</v>
      </c>
      <c r="C223" s="633" t="s">
        <v>2618</v>
      </c>
      <c r="D223" s="103"/>
      <c r="E223" s="103"/>
      <c r="F223" s="103"/>
      <c r="G223" s="103"/>
      <c r="H223" s="103"/>
      <c r="I223" s="103"/>
      <c r="J223" s="382"/>
      <c r="K223" s="382" t="s">
        <v>5653</v>
      </c>
      <c r="L223" s="633" t="s">
        <v>762</v>
      </c>
      <c r="M223" s="630"/>
      <c r="N223" s="631"/>
    </row>
    <row r="224" s="138" customFormat="1" customHeight="1" outlineLevel="1" spans="1:14">
      <c r="A224" s="382">
        <v>31</v>
      </c>
      <c r="B224" s="627" t="str">
        <f t="shared" si="3"/>
        <v>设备间</v>
      </c>
      <c r="C224" s="633" t="s">
        <v>801</v>
      </c>
      <c r="D224" s="103"/>
      <c r="E224" s="103"/>
      <c r="F224" s="103"/>
      <c r="G224" s="103"/>
      <c r="H224" s="103"/>
      <c r="I224" s="103"/>
      <c r="J224" s="382"/>
      <c r="K224" s="382" t="s">
        <v>5654</v>
      </c>
      <c r="L224" s="633" t="s">
        <v>846</v>
      </c>
      <c r="M224" s="630"/>
      <c r="N224" s="631"/>
    </row>
    <row r="225" s="138" customFormat="1" customHeight="1" outlineLevel="1" spans="1:14">
      <c r="A225" s="382">
        <v>32</v>
      </c>
      <c r="B225" s="627" t="str">
        <f t="shared" si="3"/>
        <v>缓冲区</v>
      </c>
      <c r="C225" s="633" t="s">
        <v>5655</v>
      </c>
      <c r="D225" s="103"/>
      <c r="E225" s="103"/>
      <c r="F225" s="103"/>
      <c r="G225" s="103"/>
      <c r="H225" s="103"/>
      <c r="I225" s="103"/>
      <c r="J225" s="382"/>
      <c r="K225" s="382" t="s">
        <v>5656</v>
      </c>
      <c r="L225" s="633" t="s">
        <v>846</v>
      </c>
      <c r="M225" s="630"/>
      <c r="N225" s="631"/>
    </row>
    <row r="226" s="138" customFormat="1" customHeight="1" outlineLevel="1" spans="1:14">
      <c r="A226" s="382">
        <v>33</v>
      </c>
      <c r="B226" s="627" t="str">
        <f t="shared" si="3"/>
        <v>设备间</v>
      </c>
      <c r="C226" s="633" t="s">
        <v>801</v>
      </c>
      <c r="D226" s="103"/>
      <c r="E226" s="103"/>
      <c r="F226" s="103"/>
      <c r="G226" s="103"/>
      <c r="H226" s="103"/>
      <c r="I226" s="103"/>
      <c r="J226" s="382"/>
      <c r="K226" s="382" t="s">
        <v>5657</v>
      </c>
      <c r="L226" s="633" t="s">
        <v>846</v>
      </c>
      <c r="M226" s="630"/>
      <c r="N226" s="631"/>
    </row>
    <row r="227" s="138" customFormat="1" customHeight="1" outlineLevel="1" spans="1:14">
      <c r="A227" s="382">
        <v>34</v>
      </c>
      <c r="B227" s="627" t="str">
        <f t="shared" si="3"/>
        <v>缓冲区</v>
      </c>
      <c r="C227" s="633" t="s">
        <v>5655</v>
      </c>
      <c r="D227" s="103"/>
      <c r="E227" s="103"/>
      <c r="F227" s="103"/>
      <c r="G227" s="103"/>
      <c r="H227" s="103"/>
      <c r="I227" s="103"/>
      <c r="J227" s="382"/>
      <c r="K227" s="382" t="s">
        <v>5658</v>
      </c>
      <c r="L227" s="633" t="s">
        <v>846</v>
      </c>
      <c r="M227" s="630"/>
      <c r="N227" s="631"/>
    </row>
    <row r="228" s="138" customFormat="1" customHeight="1" outlineLevel="1" spans="1:14">
      <c r="A228" s="382">
        <v>35</v>
      </c>
      <c r="B228" s="627" t="str">
        <f t="shared" si="3"/>
        <v>设备间</v>
      </c>
      <c r="C228" s="633" t="s">
        <v>801</v>
      </c>
      <c r="D228" s="103"/>
      <c r="E228" s="103"/>
      <c r="F228" s="103"/>
      <c r="G228" s="103"/>
      <c r="H228" s="103"/>
      <c r="I228" s="103"/>
      <c r="J228" s="382"/>
      <c r="K228" s="382" t="s">
        <v>5659</v>
      </c>
      <c r="L228" s="633" t="s">
        <v>846</v>
      </c>
      <c r="M228" s="630"/>
      <c r="N228" s="631"/>
    </row>
    <row r="229" s="138" customFormat="1" customHeight="1" outlineLevel="1" spans="1:14">
      <c r="A229" s="382">
        <v>36</v>
      </c>
      <c r="B229" s="632" t="str">
        <f t="shared" si="3"/>
        <v>MRI3.0</v>
      </c>
      <c r="C229" s="382" t="s">
        <v>5641</v>
      </c>
      <c r="D229" s="103"/>
      <c r="E229" s="103"/>
      <c r="F229" s="103"/>
      <c r="G229" s="103"/>
      <c r="H229" s="103"/>
      <c r="I229" s="103"/>
      <c r="J229" s="382"/>
      <c r="K229" s="382" t="s">
        <v>5660</v>
      </c>
      <c r="L229" s="633" t="s">
        <v>846</v>
      </c>
      <c r="M229" s="630"/>
      <c r="N229" s="631"/>
    </row>
    <row r="230" s="138" customFormat="1" customHeight="1" outlineLevel="1" spans="1:14">
      <c r="A230" s="382">
        <v>37</v>
      </c>
      <c r="B230" s="627" t="str">
        <f t="shared" si="3"/>
        <v>控制室</v>
      </c>
      <c r="C230" s="633" t="s">
        <v>812</v>
      </c>
      <c r="D230" s="103"/>
      <c r="E230" s="103"/>
      <c r="F230" s="103"/>
      <c r="G230" s="103"/>
      <c r="H230" s="103"/>
      <c r="I230" s="103"/>
      <c r="J230" s="382"/>
      <c r="K230" s="382" t="s">
        <v>935</v>
      </c>
      <c r="L230" s="633" t="s">
        <v>846</v>
      </c>
      <c r="M230" s="630"/>
      <c r="N230" s="631"/>
    </row>
    <row r="231" s="138" customFormat="1" customHeight="1" outlineLevel="1" spans="1:14">
      <c r="A231" s="382">
        <v>38</v>
      </c>
      <c r="B231" s="632" t="str">
        <f t="shared" si="3"/>
        <v>MRI3.0</v>
      </c>
      <c r="C231" s="382" t="s">
        <v>5641</v>
      </c>
      <c r="D231" s="103"/>
      <c r="E231" s="103"/>
      <c r="F231" s="103"/>
      <c r="G231" s="103"/>
      <c r="H231" s="103"/>
      <c r="I231" s="103"/>
      <c r="J231" s="382"/>
      <c r="K231" s="382" t="s">
        <v>5661</v>
      </c>
      <c r="L231" s="633" t="s">
        <v>846</v>
      </c>
      <c r="M231" s="630"/>
      <c r="N231" s="631"/>
    </row>
    <row r="232" s="138" customFormat="1" customHeight="1" outlineLevel="1" spans="1:14">
      <c r="A232" s="382">
        <v>39</v>
      </c>
      <c r="B232" s="627" t="str">
        <f t="shared" si="3"/>
        <v>控制室</v>
      </c>
      <c r="C232" s="633" t="s">
        <v>812</v>
      </c>
      <c r="D232" s="103"/>
      <c r="E232" s="103"/>
      <c r="F232" s="103"/>
      <c r="G232" s="103"/>
      <c r="H232" s="103"/>
      <c r="I232" s="103"/>
      <c r="J232" s="382"/>
      <c r="K232" s="382" t="s">
        <v>936</v>
      </c>
      <c r="L232" s="633" t="s">
        <v>846</v>
      </c>
      <c r="M232" s="630"/>
      <c r="N232" s="631"/>
    </row>
    <row r="233" s="138" customFormat="1" customHeight="1" outlineLevel="1" spans="1:14">
      <c r="A233" s="382">
        <v>40</v>
      </c>
      <c r="B233" s="632" t="str">
        <f t="shared" si="3"/>
        <v>MRI3.0</v>
      </c>
      <c r="C233" s="382" t="s">
        <v>5641</v>
      </c>
      <c r="D233" s="103"/>
      <c r="E233" s="103"/>
      <c r="F233" s="103"/>
      <c r="G233" s="103"/>
      <c r="H233" s="103"/>
      <c r="I233" s="103"/>
      <c r="J233" s="382"/>
      <c r="K233" s="382" t="s">
        <v>5662</v>
      </c>
      <c r="L233" s="633" t="s">
        <v>846</v>
      </c>
      <c r="M233" s="630"/>
      <c r="N233" s="631"/>
    </row>
    <row r="234" s="138" customFormat="1" customHeight="1" outlineLevel="1" spans="1:14">
      <c r="A234" s="382">
        <v>41</v>
      </c>
      <c r="B234" s="627" t="str">
        <f t="shared" si="3"/>
        <v>办公</v>
      </c>
      <c r="C234" s="633" t="s">
        <v>1569</v>
      </c>
      <c r="D234" s="103"/>
      <c r="E234" s="103"/>
      <c r="F234" s="103"/>
      <c r="G234" s="103"/>
      <c r="H234" s="103"/>
      <c r="I234" s="103"/>
      <c r="J234" s="382"/>
      <c r="K234" s="382" t="s">
        <v>938</v>
      </c>
      <c r="L234" s="633" t="s">
        <v>846</v>
      </c>
      <c r="M234" s="630"/>
      <c r="N234" s="631"/>
    </row>
    <row r="235" s="138" customFormat="1" customHeight="1" outlineLevel="1" spans="1:14">
      <c r="A235" s="382">
        <v>42</v>
      </c>
      <c r="B235" s="627" t="str">
        <f t="shared" si="3"/>
        <v>抢救</v>
      </c>
      <c r="C235" s="633" t="s">
        <v>939</v>
      </c>
      <c r="D235" s="103"/>
      <c r="E235" s="103"/>
      <c r="F235" s="103"/>
      <c r="G235" s="103"/>
      <c r="H235" s="103"/>
      <c r="I235" s="103"/>
      <c r="J235" s="382"/>
      <c r="K235" s="382" t="s">
        <v>940</v>
      </c>
      <c r="L235" s="633" t="s">
        <v>846</v>
      </c>
      <c r="M235" s="630"/>
      <c r="N235" s="631"/>
    </row>
    <row r="236" s="138" customFormat="1" customHeight="1" outlineLevel="1" spans="1:14">
      <c r="A236" s="382">
        <v>43</v>
      </c>
      <c r="B236" s="627" t="str">
        <f t="shared" si="3"/>
        <v>注射</v>
      </c>
      <c r="C236" s="633" t="s">
        <v>810</v>
      </c>
      <c r="D236" s="103"/>
      <c r="E236" s="103"/>
      <c r="F236" s="103"/>
      <c r="G236" s="103"/>
      <c r="H236" s="103"/>
      <c r="I236" s="103"/>
      <c r="J236" s="382"/>
      <c r="K236" s="382" t="s">
        <v>942</v>
      </c>
      <c r="L236" s="633" t="s">
        <v>846</v>
      </c>
      <c r="M236" s="630"/>
      <c r="N236" s="631"/>
    </row>
    <row r="237" s="138" customFormat="1" customHeight="1" outlineLevel="1" spans="1:14">
      <c r="A237" s="382">
        <v>44</v>
      </c>
      <c r="B237" s="627" t="str">
        <f t="shared" si="3"/>
        <v>等候区</v>
      </c>
      <c r="C237" s="633" t="s">
        <v>943</v>
      </c>
      <c r="D237" s="103"/>
      <c r="E237" s="103"/>
      <c r="F237" s="103"/>
      <c r="G237" s="103"/>
      <c r="H237" s="103"/>
      <c r="I237" s="103"/>
      <c r="J237" s="382"/>
      <c r="K237" s="382" t="s">
        <v>944</v>
      </c>
      <c r="L237" s="633" t="s">
        <v>846</v>
      </c>
      <c r="M237" s="630"/>
      <c r="N237" s="631"/>
    </row>
    <row r="238" s="138" customFormat="1" customHeight="1" outlineLevel="1" spans="1:14">
      <c r="A238" s="382">
        <v>45</v>
      </c>
      <c r="B238" s="627" t="str">
        <f t="shared" si="3"/>
        <v>办公</v>
      </c>
      <c r="C238" s="633" t="s">
        <v>1569</v>
      </c>
      <c r="D238" s="103"/>
      <c r="E238" s="103"/>
      <c r="F238" s="103"/>
      <c r="G238" s="103"/>
      <c r="H238" s="103"/>
      <c r="I238" s="103"/>
      <c r="J238" s="382"/>
      <c r="K238" s="382" t="s">
        <v>946</v>
      </c>
      <c r="L238" s="633" t="s">
        <v>846</v>
      </c>
      <c r="M238" s="630"/>
      <c r="N238" s="631"/>
    </row>
    <row r="239" s="138" customFormat="1" customHeight="1" outlineLevel="1" spans="1:14">
      <c r="A239" s="382">
        <v>46</v>
      </c>
      <c r="B239" s="627" t="str">
        <f t="shared" si="3"/>
        <v>办公</v>
      </c>
      <c r="C239" s="633" t="s">
        <v>1569</v>
      </c>
      <c r="D239" s="103"/>
      <c r="E239" s="103"/>
      <c r="F239" s="103"/>
      <c r="G239" s="103"/>
      <c r="H239" s="103"/>
      <c r="I239" s="103"/>
      <c r="J239" s="382"/>
      <c r="K239" s="382" t="s">
        <v>948</v>
      </c>
      <c r="L239" s="633" t="s">
        <v>846</v>
      </c>
      <c r="M239" s="630"/>
      <c r="N239" s="631"/>
    </row>
    <row r="240" s="138" customFormat="1" customHeight="1" outlineLevel="1" spans="1:14">
      <c r="A240" s="382">
        <v>47</v>
      </c>
      <c r="B240" s="627" t="str">
        <f t="shared" si="3"/>
        <v>办公</v>
      </c>
      <c r="C240" s="633" t="s">
        <v>1569</v>
      </c>
      <c r="D240" s="103"/>
      <c r="E240" s="103"/>
      <c r="F240" s="103"/>
      <c r="G240" s="103"/>
      <c r="H240" s="103"/>
      <c r="I240" s="103"/>
      <c r="J240" s="382"/>
      <c r="K240" s="382" t="s">
        <v>950</v>
      </c>
      <c r="L240" s="633" t="s">
        <v>846</v>
      </c>
      <c r="M240" s="630"/>
      <c r="N240" s="631"/>
    </row>
    <row r="241" s="138" customFormat="1" customHeight="1" outlineLevel="1" spans="1:14">
      <c r="A241" s="382">
        <v>48</v>
      </c>
      <c r="B241" s="627" t="str">
        <f t="shared" si="3"/>
        <v>办公</v>
      </c>
      <c r="C241" s="633" t="s">
        <v>1569</v>
      </c>
      <c r="D241" s="103"/>
      <c r="E241" s="103"/>
      <c r="F241" s="103"/>
      <c r="G241" s="103"/>
      <c r="H241" s="103"/>
      <c r="I241" s="103"/>
      <c r="J241" s="382"/>
      <c r="K241" s="382" t="s">
        <v>952</v>
      </c>
      <c r="L241" s="633" t="s">
        <v>846</v>
      </c>
      <c r="M241" s="630"/>
      <c r="N241" s="631"/>
    </row>
    <row r="242" s="138" customFormat="1" customHeight="1" outlineLevel="1" spans="1:14">
      <c r="A242" s="382">
        <v>49</v>
      </c>
      <c r="B242" s="627" t="str">
        <f t="shared" si="3"/>
        <v>注射抢救检测</v>
      </c>
      <c r="C242" s="633" t="s">
        <v>953</v>
      </c>
      <c r="D242" s="103"/>
      <c r="E242" s="103"/>
      <c r="F242" s="103"/>
      <c r="G242" s="103"/>
      <c r="H242" s="103"/>
      <c r="I242" s="103"/>
      <c r="J242" s="382"/>
      <c r="K242" s="382" t="s">
        <v>954</v>
      </c>
      <c r="L242" s="633" t="s">
        <v>846</v>
      </c>
      <c r="M242" s="630"/>
      <c r="N242" s="631"/>
    </row>
    <row r="243" s="138" customFormat="1" customHeight="1" outlineLevel="1" spans="1:14">
      <c r="A243" s="382">
        <v>50</v>
      </c>
      <c r="B243" s="627" t="str">
        <f t="shared" si="3"/>
        <v>控制</v>
      </c>
      <c r="C243" s="633" t="s">
        <v>5649</v>
      </c>
      <c r="D243" s="103"/>
      <c r="E243" s="103"/>
      <c r="F243" s="103"/>
      <c r="G243" s="103"/>
      <c r="H243" s="103"/>
      <c r="I243" s="103"/>
      <c r="J243" s="382"/>
      <c r="K243" s="382" t="s">
        <v>957</v>
      </c>
      <c r="L243" s="633" t="s">
        <v>846</v>
      </c>
      <c r="M243" s="630"/>
      <c r="N243" s="631"/>
    </row>
    <row r="244" s="138" customFormat="1" customHeight="1" outlineLevel="1" spans="1:14">
      <c r="A244" s="382">
        <v>51</v>
      </c>
      <c r="B244" s="632" t="str">
        <f t="shared" si="3"/>
        <v>MRI7.0</v>
      </c>
      <c r="C244" s="382" t="s">
        <v>5663</v>
      </c>
      <c r="D244" s="103"/>
      <c r="E244" s="103"/>
      <c r="F244" s="103"/>
      <c r="G244" s="103"/>
      <c r="H244" s="103"/>
      <c r="I244" s="103"/>
      <c r="J244" s="382"/>
      <c r="K244" s="382" t="s">
        <v>5664</v>
      </c>
      <c r="L244" s="633" t="s">
        <v>846</v>
      </c>
      <c r="M244" s="630"/>
      <c r="N244" s="631"/>
    </row>
    <row r="245" s="138" customFormat="1" customHeight="1" outlineLevel="1" spans="1:14">
      <c r="A245" s="382">
        <v>52</v>
      </c>
      <c r="B245" s="627" t="str">
        <f t="shared" si="3"/>
        <v>设备</v>
      </c>
      <c r="C245" s="633" t="s">
        <v>5650</v>
      </c>
      <c r="D245" s="103"/>
      <c r="E245" s="103"/>
      <c r="F245" s="103"/>
      <c r="G245" s="103"/>
      <c r="H245" s="103"/>
      <c r="I245" s="103"/>
      <c r="J245" s="382"/>
      <c r="K245" s="382" t="s">
        <v>5665</v>
      </c>
      <c r="L245" s="633" t="s">
        <v>846</v>
      </c>
      <c r="M245" s="630"/>
      <c r="N245" s="631"/>
    </row>
    <row r="246" s="138" customFormat="1" customHeight="1" outlineLevel="1" spans="1:14">
      <c r="A246" s="382">
        <v>53</v>
      </c>
      <c r="B246" s="627" t="str">
        <f t="shared" si="3"/>
        <v>办公</v>
      </c>
      <c r="C246" s="633" t="s">
        <v>1569</v>
      </c>
      <c r="D246" s="103"/>
      <c r="E246" s="103"/>
      <c r="F246" s="103"/>
      <c r="G246" s="103"/>
      <c r="H246" s="103"/>
      <c r="I246" s="103"/>
      <c r="J246" s="382"/>
      <c r="K246" s="382" t="s">
        <v>959</v>
      </c>
      <c r="L246" s="633" t="s">
        <v>846</v>
      </c>
      <c r="M246" s="630"/>
      <c r="N246" s="631"/>
    </row>
    <row r="247" s="138" customFormat="1" customHeight="1" outlineLevel="1" spans="1:14">
      <c r="A247" s="382">
        <v>54</v>
      </c>
      <c r="B247" s="627" t="str">
        <f t="shared" si="3"/>
        <v>办公</v>
      </c>
      <c r="C247" s="633" t="s">
        <v>1569</v>
      </c>
      <c r="D247" s="103"/>
      <c r="E247" s="103"/>
      <c r="F247" s="103"/>
      <c r="G247" s="103"/>
      <c r="H247" s="103"/>
      <c r="I247" s="103"/>
      <c r="J247" s="382"/>
      <c r="K247" s="382" t="s">
        <v>961</v>
      </c>
      <c r="L247" s="633" t="s">
        <v>846</v>
      </c>
      <c r="M247" s="630"/>
      <c r="N247" s="631"/>
    </row>
    <row r="248" s="138" customFormat="1" customHeight="1" outlineLevel="1" spans="1:14">
      <c r="A248" s="382">
        <v>55</v>
      </c>
      <c r="B248" s="627" t="str">
        <f t="shared" si="3"/>
        <v>办公</v>
      </c>
      <c r="C248" s="633" t="s">
        <v>1569</v>
      </c>
      <c r="D248" s="103"/>
      <c r="E248" s="103"/>
      <c r="F248" s="103"/>
      <c r="G248" s="103"/>
      <c r="H248" s="103"/>
      <c r="I248" s="103"/>
      <c r="J248" s="382"/>
      <c r="K248" s="382" t="s">
        <v>963</v>
      </c>
      <c r="L248" s="633" t="s">
        <v>846</v>
      </c>
      <c r="M248" s="630"/>
      <c r="N248" s="631"/>
    </row>
    <row r="249" s="138" customFormat="1" customHeight="1" outlineLevel="1" spans="1:14">
      <c r="A249" s="382">
        <v>56</v>
      </c>
      <c r="B249" s="627" t="str">
        <f t="shared" si="3"/>
        <v>办公</v>
      </c>
      <c r="C249" s="633" t="s">
        <v>1569</v>
      </c>
      <c r="D249" s="103"/>
      <c r="E249" s="103"/>
      <c r="F249" s="103"/>
      <c r="G249" s="103"/>
      <c r="H249" s="103"/>
      <c r="I249" s="103"/>
      <c r="J249" s="382"/>
      <c r="K249" s="382" t="s">
        <v>965</v>
      </c>
      <c r="L249" s="633" t="s">
        <v>846</v>
      </c>
      <c r="M249" s="630"/>
      <c r="N249" s="631"/>
    </row>
    <row r="250" s="138" customFormat="1" customHeight="1" outlineLevel="1" spans="1:14">
      <c r="A250" s="382">
        <v>57</v>
      </c>
      <c r="B250" s="627" t="str">
        <f t="shared" si="3"/>
        <v>生物样本库</v>
      </c>
      <c r="C250" s="633" t="s">
        <v>5666</v>
      </c>
      <c r="D250" s="103"/>
      <c r="E250" s="103"/>
      <c r="F250" s="103"/>
      <c r="G250" s="103"/>
      <c r="H250" s="103"/>
      <c r="I250" s="103"/>
      <c r="J250" s="382"/>
      <c r="K250" s="382" t="s">
        <v>967</v>
      </c>
      <c r="L250" s="633" t="s">
        <v>762</v>
      </c>
      <c r="M250" s="630"/>
      <c r="N250" s="631"/>
    </row>
    <row r="251" s="138" customFormat="1" customHeight="1" outlineLevel="1" spans="1:14">
      <c r="A251" s="382">
        <v>58</v>
      </c>
      <c r="B251" s="627" t="str">
        <f t="shared" si="3"/>
        <v>生物样本库</v>
      </c>
      <c r="C251" s="633" t="s">
        <v>5666</v>
      </c>
      <c r="D251" s="103"/>
      <c r="E251" s="103"/>
      <c r="F251" s="103"/>
      <c r="G251" s="103"/>
      <c r="H251" s="103"/>
      <c r="I251" s="103"/>
      <c r="J251" s="382"/>
      <c r="K251" s="382" t="s">
        <v>968</v>
      </c>
      <c r="L251" s="633" t="s">
        <v>762</v>
      </c>
      <c r="M251" s="630"/>
      <c r="N251" s="631"/>
    </row>
    <row r="252" s="138" customFormat="1" customHeight="1" outlineLevel="1" spans="1:14">
      <c r="A252" s="382">
        <v>59</v>
      </c>
      <c r="B252" s="627" t="str">
        <f t="shared" si="3"/>
        <v>生物样本库</v>
      </c>
      <c r="C252" s="633" t="s">
        <v>5666</v>
      </c>
      <c r="D252" s="103"/>
      <c r="E252" s="103"/>
      <c r="F252" s="103"/>
      <c r="G252" s="103"/>
      <c r="H252" s="103"/>
      <c r="I252" s="103"/>
      <c r="J252" s="382"/>
      <c r="K252" s="382" t="s">
        <v>969</v>
      </c>
      <c r="L252" s="633" t="s">
        <v>762</v>
      </c>
      <c r="M252" s="630"/>
      <c r="N252" s="631"/>
    </row>
    <row r="253" s="138" customFormat="1" customHeight="1" outlineLevel="1" spans="1:14">
      <c r="A253" s="382">
        <v>60</v>
      </c>
      <c r="B253" s="627" t="str">
        <f t="shared" si="3"/>
        <v>生物样本库</v>
      </c>
      <c r="C253" s="633" t="s">
        <v>5666</v>
      </c>
      <c r="D253" s="103"/>
      <c r="E253" s="103"/>
      <c r="F253" s="103"/>
      <c r="G253" s="103"/>
      <c r="H253" s="103"/>
      <c r="I253" s="103"/>
      <c r="J253" s="382"/>
      <c r="K253" s="382" t="s">
        <v>971</v>
      </c>
      <c r="L253" s="633" t="s">
        <v>762</v>
      </c>
      <c r="M253" s="630"/>
      <c r="N253" s="631"/>
    </row>
    <row r="254" s="138" customFormat="1" customHeight="1" outlineLevel="1" spans="1:14">
      <c r="A254" s="382">
        <v>61</v>
      </c>
      <c r="B254" s="627" t="str">
        <f t="shared" si="3"/>
        <v>办公室</v>
      </c>
      <c r="C254" s="633" t="s">
        <v>893</v>
      </c>
      <c r="D254" s="103"/>
      <c r="E254" s="103"/>
      <c r="F254" s="103"/>
      <c r="G254" s="103"/>
      <c r="H254" s="103"/>
      <c r="I254" s="103"/>
      <c r="J254" s="382"/>
      <c r="K254" s="382" t="s">
        <v>973</v>
      </c>
      <c r="L254" s="633" t="s">
        <v>762</v>
      </c>
      <c r="M254" s="630"/>
      <c r="N254" s="631"/>
    </row>
    <row r="255" s="138" customFormat="1" customHeight="1" outlineLevel="1" spans="1:14">
      <c r="A255" s="382">
        <v>62</v>
      </c>
      <c r="B255" s="627" t="str">
        <f t="shared" si="3"/>
        <v>工具间</v>
      </c>
      <c r="C255" s="633" t="s">
        <v>2618</v>
      </c>
      <c r="D255" s="103"/>
      <c r="E255" s="103"/>
      <c r="F255" s="103"/>
      <c r="G255" s="103"/>
      <c r="H255" s="103"/>
      <c r="I255" s="103"/>
      <c r="J255" s="382"/>
      <c r="K255" s="382" t="s">
        <v>974</v>
      </c>
      <c r="L255" s="633" t="s">
        <v>762</v>
      </c>
      <c r="M255" s="630"/>
      <c r="N255" s="631"/>
    </row>
    <row r="256" s="138" customFormat="1" customHeight="1" outlineLevel="1" spans="1:14">
      <c r="A256" s="382">
        <v>63</v>
      </c>
      <c r="B256" s="627" t="str">
        <f t="shared" si="3"/>
        <v>工具</v>
      </c>
      <c r="C256" s="633" t="s">
        <v>5636</v>
      </c>
      <c r="D256" s="103"/>
      <c r="E256" s="103"/>
      <c r="F256" s="103"/>
      <c r="G256" s="103"/>
      <c r="H256" s="103"/>
      <c r="I256" s="103"/>
      <c r="J256" s="382"/>
      <c r="K256" s="382" t="s">
        <v>977</v>
      </c>
      <c r="L256" s="633" t="s">
        <v>762</v>
      </c>
      <c r="M256" s="630"/>
      <c r="N256" s="631"/>
    </row>
    <row r="257" s="138" customFormat="1" customHeight="1" outlineLevel="1" spans="1:14">
      <c r="A257" s="382">
        <v>64</v>
      </c>
      <c r="B257" s="627" t="str">
        <f t="shared" si="3"/>
        <v>功能用房</v>
      </c>
      <c r="C257" s="633" t="s">
        <v>5625</v>
      </c>
      <c r="D257" s="103"/>
      <c r="E257" s="103"/>
      <c r="F257" s="103"/>
      <c r="G257" s="103"/>
      <c r="H257" s="103"/>
      <c r="I257" s="103"/>
      <c r="J257" s="382"/>
      <c r="K257" s="382" t="s">
        <v>5667</v>
      </c>
      <c r="L257" s="633" t="s">
        <v>762</v>
      </c>
      <c r="M257" s="630"/>
      <c r="N257" s="631"/>
    </row>
    <row r="258" s="138" customFormat="1" customHeight="1" outlineLevel="1" spans="1:14">
      <c r="A258" s="628" t="s">
        <v>5668</v>
      </c>
      <c r="B258" s="632" t="str">
        <f t="shared" si="3"/>
        <v>3层</v>
      </c>
      <c r="C258" s="626" t="s">
        <v>5669</v>
      </c>
      <c r="D258" s="103"/>
      <c r="E258" s="103"/>
      <c r="F258" s="103"/>
      <c r="G258" s="103"/>
      <c r="H258" s="103"/>
      <c r="I258" s="103"/>
      <c r="J258" s="382"/>
      <c r="K258" s="626"/>
      <c r="L258" s="626"/>
      <c r="M258" s="630"/>
      <c r="N258" s="631"/>
    </row>
    <row r="259" s="138" customFormat="1" customHeight="1" outlineLevel="1" spans="1:14">
      <c r="A259" s="382">
        <v>1</v>
      </c>
      <c r="B259" s="627" t="str">
        <f t="shared" si="3"/>
        <v>临床药学室</v>
      </c>
      <c r="C259" s="633" t="s">
        <v>979</v>
      </c>
      <c r="D259" s="103"/>
      <c r="E259" s="103"/>
      <c r="F259" s="103"/>
      <c r="G259" s="103"/>
      <c r="H259" s="103"/>
      <c r="I259" s="103"/>
      <c r="J259" s="382"/>
      <c r="K259" s="382" t="s">
        <v>980</v>
      </c>
      <c r="L259" s="633" t="s">
        <v>979</v>
      </c>
      <c r="M259" s="630"/>
      <c r="N259" s="631"/>
    </row>
    <row r="260" s="138" customFormat="1" customHeight="1" outlineLevel="1" spans="1:14">
      <c r="A260" s="382">
        <v>2</v>
      </c>
      <c r="B260" s="627" t="str">
        <f t="shared" ref="B260:B323" si="4" xml:space="preserve">C260</f>
        <v>临床药学实验室</v>
      </c>
      <c r="C260" s="633" t="s">
        <v>982</v>
      </c>
      <c r="D260" s="103"/>
      <c r="E260" s="103"/>
      <c r="F260" s="103"/>
      <c r="G260" s="103"/>
      <c r="H260" s="103"/>
      <c r="I260" s="103"/>
      <c r="J260" s="382"/>
      <c r="K260" s="382" t="s">
        <v>983</v>
      </c>
      <c r="L260" s="633" t="s">
        <v>982</v>
      </c>
      <c r="M260" s="630"/>
      <c r="N260" s="631"/>
    </row>
    <row r="261" s="138" customFormat="1" customHeight="1" outlineLevel="1" spans="1:14">
      <c r="A261" s="382">
        <v>3</v>
      </c>
      <c r="B261" s="627" t="str">
        <f t="shared" si="4"/>
        <v>药学情报室</v>
      </c>
      <c r="C261" s="633" t="s">
        <v>984</v>
      </c>
      <c r="D261" s="103"/>
      <c r="E261" s="103"/>
      <c r="F261" s="103"/>
      <c r="G261" s="103"/>
      <c r="H261" s="103"/>
      <c r="I261" s="103"/>
      <c r="J261" s="382"/>
      <c r="K261" s="382" t="s">
        <v>985</v>
      </c>
      <c r="L261" s="633" t="s">
        <v>984</v>
      </c>
      <c r="M261" s="630"/>
      <c r="N261" s="631"/>
    </row>
    <row r="262" s="138" customFormat="1" customHeight="1" outlineLevel="1" spans="1:14">
      <c r="A262" s="382">
        <v>4</v>
      </c>
      <c r="B262" s="627" t="str">
        <f t="shared" si="4"/>
        <v>女值班室</v>
      </c>
      <c r="C262" s="633" t="s">
        <v>986</v>
      </c>
      <c r="D262" s="103"/>
      <c r="E262" s="103"/>
      <c r="F262" s="103"/>
      <c r="G262" s="103"/>
      <c r="H262" s="103"/>
      <c r="I262" s="103"/>
      <c r="J262" s="382"/>
      <c r="K262" s="382" t="s">
        <v>987</v>
      </c>
      <c r="L262" s="633" t="s">
        <v>986</v>
      </c>
      <c r="M262" s="630"/>
      <c r="N262" s="631"/>
    </row>
    <row r="263" s="138" customFormat="1" customHeight="1" outlineLevel="1" spans="1:14">
      <c r="A263" s="382">
        <v>5</v>
      </c>
      <c r="B263" s="627" t="str">
        <f t="shared" si="4"/>
        <v>男值班室</v>
      </c>
      <c r="C263" s="633" t="s">
        <v>988</v>
      </c>
      <c r="D263" s="103"/>
      <c r="E263" s="103"/>
      <c r="F263" s="103"/>
      <c r="G263" s="103"/>
      <c r="H263" s="103"/>
      <c r="I263" s="103"/>
      <c r="J263" s="382"/>
      <c r="K263" s="382" t="s">
        <v>989</v>
      </c>
      <c r="L263" s="633" t="s">
        <v>988</v>
      </c>
      <c r="M263" s="630"/>
      <c r="N263" s="631"/>
    </row>
    <row r="264" s="138" customFormat="1" customHeight="1" outlineLevel="1" spans="1:14">
      <c r="A264" s="382">
        <v>6</v>
      </c>
      <c r="B264" s="627" t="str">
        <f t="shared" si="4"/>
        <v>女更衣室</v>
      </c>
      <c r="C264" s="633" t="s">
        <v>990</v>
      </c>
      <c r="D264" s="103"/>
      <c r="E264" s="103"/>
      <c r="F264" s="103"/>
      <c r="G264" s="103"/>
      <c r="H264" s="103"/>
      <c r="I264" s="103"/>
      <c r="J264" s="382"/>
      <c r="K264" s="382" t="s">
        <v>991</v>
      </c>
      <c r="L264" s="633" t="s">
        <v>990</v>
      </c>
      <c r="M264" s="630"/>
      <c r="N264" s="631"/>
    </row>
    <row r="265" s="138" customFormat="1" customHeight="1" outlineLevel="1" spans="1:14">
      <c r="A265" s="382">
        <v>7</v>
      </c>
      <c r="B265" s="627" t="str">
        <f t="shared" si="4"/>
        <v>男更衣室</v>
      </c>
      <c r="C265" s="633" t="s">
        <v>992</v>
      </c>
      <c r="D265" s="103"/>
      <c r="E265" s="103"/>
      <c r="F265" s="103"/>
      <c r="G265" s="103"/>
      <c r="H265" s="103"/>
      <c r="I265" s="103"/>
      <c r="J265" s="382"/>
      <c r="K265" s="382" t="s">
        <v>993</v>
      </c>
      <c r="L265" s="633" t="s">
        <v>992</v>
      </c>
      <c r="M265" s="630"/>
      <c r="N265" s="631"/>
    </row>
    <row r="266" s="138" customFormat="1" customHeight="1" outlineLevel="1" spans="1:14">
      <c r="A266" s="382">
        <v>8</v>
      </c>
      <c r="B266" s="627" t="str">
        <f t="shared" si="4"/>
        <v>茶水、配餐</v>
      </c>
      <c r="C266" s="633" t="s">
        <v>994</v>
      </c>
      <c r="D266" s="103"/>
      <c r="E266" s="103"/>
      <c r="F266" s="103"/>
      <c r="G266" s="103"/>
      <c r="H266" s="103"/>
      <c r="I266" s="103"/>
      <c r="J266" s="382"/>
      <c r="K266" s="382" t="s">
        <v>995</v>
      </c>
      <c r="L266" s="633" t="s">
        <v>994</v>
      </c>
      <c r="M266" s="630"/>
      <c r="N266" s="631"/>
    </row>
    <row r="267" s="138" customFormat="1" customHeight="1" outlineLevel="1" spans="1:14">
      <c r="A267" s="382">
        <v>9</v>
      </c>
      <c r="B267" s="627" t="str">
        <f t="shared" si="4"/>
        <v>主任办公室</v>
      </c>
      <c r="C267" s="633" t="s">
        <v>996</v>
      </c>
      <c r="D267" s="103"/>
      <c r="E267" s="103"/>
      <c r="F267" s="103"/>
      <c r="G267" s="103"/>
      <c r="H267" s="103"/>
      <c r="I267" s="103"/>
      <c r="J267" s="382"/>
      <c r="K267" s="382" t="s">
        <v>997</v>
      </c>
      <c r="L267" s="633" t="s">
        <v>996</v>
      </c>
      <c r="M267" s="630"/>
      <c r="N267" s="631"/>
    </row>
    <row r="268" s="138" customFormat="1" customHeight="1" outlineLevel="1" spans="1:14">
      <c r="A268" s="382">
        <v>10</v>
      </c>
      <c r="B268" s="627" t="str">
        <f t="shared" si="4"/>
        <v>副主任办公室</v>
      </c>
      <c r="C268" s="633" t="s">
        <v>998</v>
      </c>
      <c r="D268" s="103"/>
      <c r="E268" s="103"/>
      <c r="F268" s="103"/>
      <c r="G268" s="103"/>
      <c r="H268" s="103"/>
      <c r="I268" s="103"/>
      <c r="J268" s="382"/>
      <c r="K268" s="382" t="s">
        <v>999</v>
      </c>
      <c r="L268" s="633" t="s">
        <v>998</v>
      </c>
      <c r="M268" s="630"/>
      <c r="N268" s="631"/>
    </row>
    <row r="269" s="138" customFormat="1" customHeight="1" outlineLevel="1" spans="1:14">
      <c r="A269" s="382">
        <v>11</v>
      </c>
      <c r="B269" s="627" t="str">
        <f t="shared" si="4"/>
        <v>办公室</v>
      </c>
      <c r="C269" s="633" t="s">
        <v>893</v>
      </c>
      <c r="D269" s="103"/>
      <c r="E269" s="103"/>
      <c r="F269" s="103"/>
      <c r="G269" s="103"/>
      <c r="H269" s="103"/>
      <c r="I269" s="103"/>
      <c r="J269" s="382"/>
      <c r="K269" s="382" t="s">
        <v>1000</v>
      </c>
      <c r="L269" s="633" t="s">
        <v>893</v>
      </c>
      <c r="M269" s="630"/>
      <c r="N269" s="631"/>
    </row>
    <row r="270" s="138" customFormat="1" customHeight="1" outlineLevel="1" spans="1:14">
      <c r="A270" s="382">
        <v>12</v>
      </c>
      <c r="B270" s="627" t="str">
        <f t="shared" si="4"/>
        <v>会议室</v>
      </c>
      <c r="C270" s="633" t="s">
        <v>81</v>
      </c>
      <c r="D270" s="103"/>
      <c r="E270" s="103"/>
      <c r="F270" s="103"/>
      <c r="G270" s="103"/>
      <c r="H270" s="103"/>
      <c r="I270" s="103"/>
      <c r="J270" s="382"/>
      <c r="K270" s="382" t="s">
        <v>1001</v>
      </c>
      <c r="L270" s="633" t="s">
        <v>81</v>
      </c>
      <c r="M270" s="630"/>
      <c r="N270" s="631"/>
    </row>
    <row r="271" s="138" customFormat="1" customHeight="1" outlineLevel="1" spans="1:14">
      <c r="A271" s="382">
        <v>13</v>
      </c>
      <c r="B271" s="627" t="str">
        <f t="shared" si="4"/>
        <v>输液库</v>
      </c>
      <c r="C271" s="633" t="s">
        <v>1002</v>
      </c>
      <c r="D271" s="103"/>
      <c r="E271" s="103"/>
      <c r="F271" s="103"/>
      <c r="G271" s="103"/>
      <c r="H271" s="103"/>
      <c r="I271" s="103"/>
      <c r="J271" s="382"/>
      <c r="K271" s="382" t="s">
        <v>1003</v>
      </c>
      <c r="L271" s="633" t="s">
        <v>1002</v>
      </c>
      <c r="M271" s="630"/>
      <c r="N271" s="631"/>
    </row>
    <row r="272" s="138" customFormat="1" customHeight="1" outlineLevel="1" spans="1:14">
      <c r="A272" s="382">
        <v>14</v>
      </c>
      <c r="B272" s="627" t="str">
        <f t="shared" si="4"/>
        <v>资料库</v>
      </c>
      <c r="C272" s="633" t="s">
        <v>1004</v>
      </c>
      <c r="D272" s="103"/>
      <c r="E272" s="103"/>
      <c r="F272" s="103"/>
      <c r="G272" s="103"/>
      <c r="H272" s="103"/>
      <c r="I272" s="103"/>
      <c r="J272" s="382"/>
      <c r="K272" s="382" t="s">
        <v>1005</v>
      </c>
      <c r="L272" s="633" t="s">
        <v>1004</v>
      </c>
      <c r="M272" s="630"/>
      <c r="N272" s="631"/>
    </row>
    <row r="273" s="138" customFormat="1" customHeight="1" outlineLevel="1" spans="1:14">
      <c r="A273" s="382">
        <v>15</v>
      </c>
      <c r="B273" s="627" t="str">
        <f t="shared" si="4"/>
        <v>药库办公室</v>
      </c>
      <c r="C273" s="633" t="s">
        <v>1006</v>
      </c>
      <c r="D273" s="103"/>
      <c r="E273" s="103"/>
      <c r="F273" s="103"/>
      <c r="G273" s="103"/>
      <c r="H273" s="103"/>
      <c r="I273" s="103"/>
      <c r="J273" s="382"/>
      <c r="K273" s="382" t="s">
        <v>1007</v>
      </c>
      <c r="L273" s="633" t="s">
        <v>1006</v>
      </c>
      <c r="M273" s="630"/>
      <c r="N273" s="631"/>
    </row>
    <row r="274" s="138" customFormat="1" customHeight="1" outlineLevel="1" spans="1:14">
      <c r="A274" s="382">
        <v>16</v>
      </c>
      <c r="B274" s="627" t="str">
        <f t="shared" si="4"/>
        <v>冷库</v>
      </c>
      <c r="C274" s="633" t="s">
        <v>1008</v>
      </c>
      <c r="D274" s="103"/>
      <c r="E274" s="103"/>
      <c r="F274" s="103"/>
      <c r="G274" s="103"/>
      <c r="H274" s="103"/>
      <c r="I274" s="103"/>
      <c r="J274" s="382"/>
      <c r="K274" s="382" t="s">
        <v>1009</v>
      </c>
      <c r="L274" s="633" t="s">
        <v>1008</v>
      </c>
      <c r="M274" s="630"/>
      <c r="N274" s="631"/>
    </row>
    <row r="275" s="138" customFormat="1" customHeight="1" outlineLevel="1" spans="1:14">
      <c r="A275" s="382">
        <v>17</v>
      </c>
      <c r="B275" s="627" t="str">
        <f t="shared" si="4"/>
        <v>药库</v>
      </c>
      <c r="C275" s="633" t="s">
        <v>1010</v>
      </c>
      <c r="D275" s="103"/>
      <c r="E275" s="103"/>
      <c r="F275" s="103"/>
      <c r="G275" s="103"/>
      <c r="H275" s="103"/>
      <c r="I275" s="103"/>
      <c r="J275" s="382"/>
      <c r="K275" s="382" t="s">
        <v>1011</v>
      </c>
      <c r="L275" s="633" t="s">
        <v>1010</v>
      </c>
      <c r="M275" s="630"/>
      <c r="N275" s="631"/>
    </row>
    <row r="276" s="138" customFormat="1" customHeight="1" outlineLevel="1" spans="1:14">
      <c r="A276" s="382">
        <v>18</v>
      </c>
      <c r="B276" s="627" t="str">
        <f t="shared" si="4"/>
        <v>阴凉库</v>
      </c>
      <c r="C276" s="633" t="s">
        <v>1012</v>
      </c>
      <c r="D276" s="103"/>
      <c r="E276" s="103"/>
      <c r="F276" s="103"/>
      <c r="G276" s="103"/>
      <c r="H276" s="103"/>
      <c r="I276" s="103"/>
      <c r="J276" s="382"/>
      <c r="K276" s="382" t="s">
        <v>1013</v>
      </c>
      <c r="L276" s="633" t="s">
        <v>1012</v>
      </c>
      <c r="M276" s="630"/>
      <c r="N276" s="631"/>
    </row>
    <row r="277" s="138" customFormat="1" customHeight="1" outlineLevel="1" spans="1:14">
      <c r="A277" s="382">
        <v>19</v>
      </c>
      <c r="B277" s="627" t="str">
        <f t="shared" si="4"/>
        <v>静配常温库</v>
      </c>
      <c r="C277" s="633" t="s">
        <v>1014</v>
      </c>
      <c r="D277" s="103"/>
      <c r="E277" s="103"/>
      <c r="F277" s="103"/>
      <c r="G277" s="103"/>
      <c r="H277" s="103"/>
      <c r="I277" s="103"/>
      <c r="J277" s="382"/>
      <c r="K277" s="382" t="s">
        <v>1015</v>
      </c>
      <c r="L277" s="633" t="s">
        <v>1014</v>
      </c>
      <c r="M277" s="630"/>
      <c r="N277" s="631"/>
    </row>
    <row r="278" s="138" customFormat="1" customHeight="1" outlineLevel="1" spans="1:14">
      <c r="A278" s="382">
        <v>20</v>
      </c>
      <c r="B278" s="627" t="str">
        <f t="shared" si="4"/>
        <v>拆包间</v>
      </c>
      <c r="C278" s="633" t="s">
        <v>1016</v>
      </c>
      <c r="D278" s="103"/>
      <c r="E278" s="103"/>
      <c r="F278" s="103"/>
      <c r="G278" s="103"/>
      <c r="H278" s="103"/>
      <c r="I278" s="103"/>
      <c r="J278" s="382"/>
      <c r="K278" s="382" t="s">
        <v>1017</v>
      </c>
      <c r="L278" s="633" t="s">
        <v>1016</v>
      </c>
      <c r="M278" s="630"/>
      <c r="N278" s="631"/>
    </row>
    <row r="279" s="138" customFormat="1" customHeight="1" outlineLevel="1" spans="1:14">
      <c r="A279" s="382">
        <v>21</v>
      </c>
      <c r="B279" s="627" t="str">
        <f t="shared" si="4"/>
        <v>成品复核区、摆药区</v>
      </c>
      <c r="C279" s="633" t="s">
        <v>1018</v>
      </c>
      <c r="D279" s="103"/>
      <c r="E279" s="103"/>
      <c r="F279" s="103"/>
      <c r="G279" s="103"/>
      <c r="H279" s="103"/>
      <c r="I279" s="103"/>
      <c r="J279" s="382"/>
      <c r="K279" s="382" t="s">
        <v>1019</v>
      </c>
      <c r="L279" s="633" t="s">
        <v>1018</v>
      </c>
      <c r="M279" s="630"/>
      <c r="N279" s="631"/>
    </row>
    <row r="280" s="138" customFormat="1" customHeight="1" outlineLevel="1" spans="1:14">
      <c r="A280" s="382">
        <v>22</v>
      </c>
      <c r="B280" s="627" t="str">
        <f t="shared" si="4"/>
        <v>普通清洗间</v>
      </c>
      <c r="C280" s="633" t="s">
        <v>1577</v>
      </c>
      <c r="D280" s="103"/>
      <c r="E280" s="103"/>
      <c r="F280" s="103"/>
      <c r="G280" s="103"/>
      <c r="H280" s="103"/>
      <c r="I280" s="103"/>
      <c r="J280" s="382"/>
      <c r="K280" s="382" t="s">
        <v>1578</v>
      </c>
      <c r="L280" s="633" t="s">
        <v>1577</v>
      </c>
      <c r="M280" s="630"/>
      <c r="N280" s="631"/>
    </row>
    <row r="281" s="138" customFormat="1" customHeight="1" outlineLevel="1" spans="1:14">
      <c r="A281" s="382">
        <v>23</v>
      </c>
      <c r="B281" s="627" t="str">
        <f t="shared" si="4"/>
        <v>二更</v>
      </c>
      <c r="C281" s="633" t="s">
        <v>1021</v>
      </c>
      <c r="D281" s="103"/>
      <c r="E281" s="103"/>
      <c r="F281" s="103"/>
      <c r="G281" s="103"/>
      <c r="H281" s="103"/>
      <c r="I281" s="103"/>
      <c r="J281" s="382"/>
      <c r="K281" s="382" t="s">
        <v>1022</v>
      </c>
      <c r="L281" s="633" t="s">
        <v>1021</v>
      </c>
      <c r="M281" s="630"/>
      <c r="N281" s="631"/>
    </row>
    <row r="282" s="138" customFormat="1" customHeight="1" outlineLevel="1" spans="1:14">
      <c r="A282" s="382">
        <v>24</v>
      </c>
      <c r="B282" s="627" t="str">
        <f t="shared" si="4"/>
        <v>洁具间</v>
      </c>
      <c r="C282" s="633" t="s">
        <v>3098</v>
      </c>
      <c r="D282" s="103"/>
      <c r="E282" s="103"/>
      <c r="F282" s="103"/>
      <c r="G282" s="103"/>
      <c r="H282" s="103"/>
      <c r="I282" s="103"/>
      <c r="J282" s="382"/>
      <c r="K282" s="382" t="s">
        <v>1580</v>
      </c>
      <c r="L282" s="633" t="s">
        <v>3098</v>
      </c>
      <c r="M282" s="630"/>
      <c r="N282" s="631"/>
    </row>
    <row r="283" s="138" customFormat="1" customHeight="1" outlineLevel="1" spans="1:14">
      <c r="A283" s="382">
        <v>25</v>
      </c>
      <c r="B283" s="627" t="str">
        <f t="shared" si="4"/>
        <v>一更</v>
      </c>
      <c r="C283" s="633" t="s">
        <v>1023</v>
      </c>
      <c r="D283" s="103"/>
      <c r="E283" s="103"/>
      <c r="F283" s="103"/>
      <c r="G283" s="103"/>
      <c r="H283" s="103"/>
      <c r="I283" s="103"/>
      <c r="J283" s="382"/>
      <c r="K283" s="382" t="s">
        <v>1024</v>
      </c>
      <c r="L283" s="633" t="s">
        <v>1023</v>
      </c>
      <c r="M283" s="630"/>
      <c r="N283" s="631"/>
    </row>
    <row r="284" s="138" customFormat="1" customHeight="1" outlineLevel="1" spans="1:14">
      <c r="A284" s="382">
        <v>26</v>
      </c>
      <c r="B284" s="627" t="str">
        <f t="shared" si="4"/>
        <v>普通药品和TNA调配间</v>
      </c>
      <c r="C284" s="633" t="s">
        <v>5670</v>
      </c>
      <c r="D284" s="103"/>
      <c r="E284" s="103"/>
      <c r="F284" s="103"/>
      <c r="G284" s="103"/>
      <c r="H284" s="103"/>
      <c r="I284" s="103"/>
      <c r="J284" s="382"/>
      <c r="K284" s="382" t="s">
        <v>1026</v>
      </c>
      <c r="L284" s="633" t="s">
        <v>5670</v>
      </c>
      <c r="M284" s="630"/>
      <c r="N284" s="631"/>
    </row>
    <row r="285" s="138" customFormat="1" customHeight="1" outlineLevel="1" spans="1:14">
      <c r="A285" s="382">
        <v>27</v>
      </c>
      <c r="B285" s="627" t="str">
        <f t="shared" si="4"/>
        <v>审方打印间</v>
      </c>
      <c r="C285" s="633" t="s">
        <v>1027</v>
      </c>
      <c r="D285" s="103"/>
      <c r="E285" s="103"/>
      <c r="F285" s="103"/>
      <c r="G285" s="103"/>
      <c r="H285" s="103"/>
      <c r="I285" s="103"/>
      <c r="J285" s="382"/>
      <c r="K285" s="382" t="s">
        <v>1028</v>
      </c>
      <c r="L285" s="633" t="s">
        <v>1027</v>
      </c>
      <c r="M285" s="630"/>
      <c r="N285" s="631"/>
    </row>
    <row r="286" s="138" customFormat="1" customHeight="1" outlineLevel="1" spans="1:14">
      <c r="A286" s="382">
        <v>28</v>
      </c>
      <c r="B286" s="627" t="str">
        <f t="shared" si="4"/>
        <v>洁具间</v>
      </c>
      <c r="C286" s="633" t="s">
        <v>3098</v>
      </c>
      <c r="D286" s="103"/>
      <c r="E286" s="103"/>
      <c r="F286" s="103"/>
      <c r="G286" s="103"/>
      <c r="H286" s="103"/>
      <c r="I286" s="103"/>
      <c r="J286" s="382"/>
      <c r="K286" s="382" t="s">
        <v>3100</v>
      </c>
      <c r="L286" s="633" t="s">
        <v>3098</v>
      </c>
      <c r="M286" s="630"/>
      <c r="N286" s="631"/>
    </row>
    <row r="287" s="138" customFormat="1" customHeight="1" outlineLevel="1" spans="1:14">
      <c r="A287" s="382">
        <v>29</v>
      </c>
      <c r="B287" s="627" t="str">
        <f t="shared" si="4"/>
        <v>一更</v>
      </c>
      <c r="C287" s="633" t="s">
        <v>1023</v>
      </c>
      <c r="D287" s="103"/>
      <c r="E287" s="103"/>
      <c r="F287" s="103"/>
      <c r="G287" s="103"/>
      <c r="H287" s="103"/>
      <c r="I287" s="103"/>
      <c r="J287" s="382"/>
      <c r="K287" s="382" t="s">
        <v>1029</v>
      </c>
      <c r="L287" s="633" t="s">
        <v>1023</v>
      </c>
      <c r="M287" s="630"/>
      <c r="N287" s="631"/>
    </row>
    <row r="288" s="138" customFormat="1" customHeight="1" outlineLevel="1" spans="1:14">
      <c r="A288" s="382">
        <v>30</v>
      </c>
      <c r="B288" s="627" t="str">
        <f t="shared" si="4"/>
        <v>二更</v>
      </c>
      <c r="C288" s="633" t="s">
        <v>1021</v>
      </c>
      <c r="D288" s="103"/>
      <c r="E288" s="103"/>
      <c r="F288" s="103"/>
      <c r="G288" s="103"/>
      <c r="H288" s="103"/>
      <c r="I288" s="103"/>
      <c r="J288" s="382"/>
      <c r="K288" s="382" t="s">
        <v>1030</v>
      </c>
      <c r="L288" s="633" t="s">
        <v>1021</v>
      </c>
      <c r="M288" s="630"/>
      <c r="N288" s="631"/>
    </row>
    <row r="289" s="138" customFormat="1" customHeight="1" outlineLevel="1" spans="1:14">
      <c r="A289" s="382">
        <v>31</v>
      </c>
      <c r="B289" s="627" t="str">
        <f t="shared" si="4"/>
        <v>抗菌药品和细胞毒性药品调配间</v>
      </c>
      <c r="C289" s="633" t="s">
        <v>1031</v>
      </c>
      <c r="D289" s="103"/>
      <c r="E289" s="103"/>
      <c r="F289" s="103"/>
      <c r="G289" s="103"/>
      <c r="H289" s="103"/>
      <c r="I289" s="103"/>
      <c r="J289" s="382"/>
      <c r="K289" s="382" t="s">
        <v>1032</v>
      </c>
      <c r="L289" s="633" t="s">
        <v>1031</v>
      </c>
      <c r="M289" s="630"/>
      <c r="N289" s="631"/>
    </row>
    <row r="290" s="138" customFormat="1" customHeight="1" outlineLevel="1" spans="1:14">
      <c r="A290" s="382">
        <v>32</v>
      </c>
      <c r="B290" s="627" t="str">
        <f t="shared" si="4"/>
        <v>男更衣室</v>
      </c>
      <c r="C290" s="633" t="s">
        <v>992</v>
      </c>
      <c r="D290" s="103"/>
      <c r="E290" s="103"/>
      <c r="F290" s="103"/>
      <c r="G290" s="103"/>
      <c r="H290" s="103"/>
      <c r="I290" s="103"/>
      <c r="J290" s="382"/>
      <c r="K290" s="382" t="s">
        <v>1033</v>
      </c>
      <c r="L290" s="633" t="s">
        <v>992</v>
      </c>
      <c r="M290" s="630"/>
      <c r="N290" s="631"/>
    </row>
    <row r="291" s="138" customFormat="1" customHeight="1" outlineLevel="1" spans="1:14">
      <c r="A291" s="382">
        <v>33</v>
      </c>
      <c r="B291" s="627" t="str">
        <f t="shared" si="4"/>
        <v>女更衣室</v>
      </c>
      <c r="C291" s="633" t="s">
        <v>990</v>
      </c>
      <c r="D291" s="103"/>
      <c r="E291" s="103"/>
      <c r="F291" s="103"/>
      <c r="G291" s="103"/>
      <c r="H291" s="103"/>
      <c r="I291" s="103"/>
      <c r="J291" s="382"/>
      <c r="K291" s="382" t="s">
        <v>1034</v>
      </c>
      <c r="L291" s="633" t="s">
        <v>990</v>
      </c>
      <c r="M291" s="630"/>
      <c r="N291" s="631"/>
    </row>
    <row r="292" s="138" customFormat="1" customHeight="1" outlineLevel="1" spans="1:14">
      <c r="A292" s="382">
        <v>34</v>
      </c>
      <c r="B292" s="627" t="str">
        <f t="shared" si="4"/>
        <v>换鞋</v>
      </c>
      <c r="C292" s="633" t="s">
        <v>1035</v>
      </c>
      <c r="D292" s="103"/>
      <c r="E292" s="103"/>
      <c r="F292" s="103"/>
      <c r="G292" s="103"/>
      <c r="H292" s="103"/>
      <c r="I292" s="103"/>
      <c r="J292" s="382"/>
      <c r="K292" s="382" t="s">
        <v>1036</v>
      </c>
      <c r="L292" s="633" t="s">
        <v>1035</v>
      </c>
      <c r="M292" s="630"/>
      <c r="N292" s="631"/>
    </row>
    <row r="293" s="138" customFormat="1" customHeight="1" outlineLevel="1" spans="1:14">
      <c r="A293" s="382">
        <v>35</v>
      </c>
      <c r="B293" s="627" t="str">
        <f t="shared" si="4"/>
        <v>药物配送区</v>
      </c>
      <c r="C293" s="633" t="s">
        <v>1037</v>
      </c>
      <c r="D293" s="103"/>
      <c r="E293" s="103"/>
      <c r="F293" s="103"/>
      <c r="G293" s="103"/>
      <c r="H293" s="103"/>
      <c r="I293" s="103"/>
      <c r="J293" s="382"/>
      <c r="K293" s="382" t="s">
        <v>1038</v>
      </c>
      <c r="L293" s="633" t="s">
        <v>1037</v>
      </c>
      <c r="M293" s="630"/>
      <c r="N293" s="631"/>
    </row>
    <row r="294" s="138" customFormat="1" customHeight="1" outlineLevel="1" spans="1:14">
      <c r="A294" s="382">
        <v>36</v>
      </c>
      <c r="B294" s="627" t="str">
        <f t="shared" si="4"/>
        <v>轨道小车用房</v>
      </c>
      <c r="C294" s="633" t="s">
        <v>5671</v>
      </c>
      <c r="D294" s="103"/>
      <c r="E294" s="103"/>
      <c r="F294" s="103"/>
      <c r="G294" s="103"/>
      <c r="H294" s="103"/>
      <c r="I294" s="103"/>
      <c r="J294" s="382"/>
      <c r="K294" s="382" t="s">
        <v>5672</v>
      </c>
      <c r="L294" s="633" t="s">
        <v>5671</v>
      </c>
      <c r="M294" s="630"/>
      <c r="N294" s="631"/>
    </row>
    <row r="295" s="138" customFormat="1" customHeight="1" outlineLevel="1" spans="1:14">
      <c r="A295" s="382">
        <v>37</v>
      </c>
      <c r="B295" s="627" t="str">
        <f t="shared" si="4"/>
        <v>急诊药房</v>
      </c>
      <c r="C295" s="633" t="s">
        <v>1039</v>
      </c>
      <c r="D295" s="103"/>
      <c r="E295" s="103"/>
      <c r="F295" s="103"/>
      <c r="G295" s="103"/>
      <c r="H295" s="103"/>
      <c r="I295" s="103"/>
      <c r="J295" s="382"/>
      <c r="K295" s="382" t="s">
        <v>1041</v>
      </c>
      <c r="L295" s="633" t="s">
        <v>1039</v>
      </c>
      <c r="M295" s="630"/>
      <c r="N295" s="631"/>
    </row>
    <row r="296" s="138" customFormat="1" customHeight="1" outlineLevel="1" spans="1:14">
      <c r="A296" s="382">
        <v>38</v>
      </c>
      <c r="B296" s="627" t="str">
        <f t="shared" si="4"/>
        <v>轨道小车用房</v>
      </c>
      <c r="C296" s="633" t="s">
        <v>5671</v>
      </c>
      <c r="D296" s="103"/>
      <c r="E296" s="103"/>
      <c r="F296" s="103"/>
      <c r="G296" s="103"/>
      <c r="H296" s="103"/>
      <c r="I296" s="103"/>
      <c r="J296" s="382"/>
      <c r="K296" s="382" t="s">
        <v>5673</v>
      </c>
      <c r="L296" s="633" t="s">
        <v>5671</v>
      </c>
      <c r="M296" s="630"/>
      <c r="N296" s="631"/>
    </row>
    <row r="297" s="138" customFormat="1" customHeight="1" outlineLevel="1" spans="1:14">
      <c r="A297" s="382">
        <v>39</v>
      </c>
      <c r="B297" s="627" t="str">
        <f t="shared" si="4"/>
        <v>住院药房</v>
      </c>
      <c r="C297" s="633" t="s">
        <v>1042</v>
      </c>
      <c r="D297" s="103"/>
      <c r="E297" s="103"/>
      <c r="F297" s="103"/>
      <c r="G297" s="103"/>
      <c r="H297" s="103"/>
      <c r="I297" s="103"/>
      <c r="J297" s="382"/>
      <c r="K297" s="382" t="s">
        <v>1043</v>
      </c>
      <c r="L297" s="633" t="s">
        <v>1042</v>
      </c>
      <c r="M297" s="630"/>
      <c r="N297" s="631"/>
    </row>
    <row r="298" s="138" customFormat="1" customHeight="1" outlineLevel="1" spans="1:14">
      <c r="A298" s="382">
        <v>40</v>
      </c>
      <c r="B298" s="627" t="str">
        <f t="shared" si="4"/>
        <v>阴凉库</v>
      </c>
      <c r="C298" s="633" t="s">
        <v>1012</v>
      </c>
      <c r="D298" s="103"/>
      <c r="E298" s="103"/>
      <c r="F298" s="103"/>
      <c r="G298" s="103"/>
      <c r="H298" s="103"/>
      <c r="I298" s="103"/>
      <c r="J298" s="382"/>
      <c r="K298" s="382" t="s">
        <v>1044</v>
      </c>
      <c r="L298" s="633" t="s">
        <v>1012</v>
      </c>
      <c r="M298" s="630"/>
      <c r="N298" s="631"/>
    </row>
    <row r="299" s="138" customFormat="1" customHeight="1" outlineLevel="1" spans="1:14">
      <c r="A299" s="382">
        <v>41</v>
      </c>
      <c r="B299" s="627" t="str">
        <f t="shared" si="4"/>
        <v>办公室</v>
      </c>
      <c r="C299" s="633" t="s">
        <v>893</v>
      </c>
      <c r="D299" s="103"/>
      <c r="E299" s="103"/>
      <c r="F299" s="103"/>
      <c r="G299" s="103"/>
      <c r="H299" s="103"/>
      <c r="I299" s="103"/>
      <c r="J299" s="382"/>
      <c r="K299" s="382" t="s">
        <v>1046</v>
      </c>
      <c r="L299" s="633" t="s">
        <v>893</v>
      </c>
      <c r="M299" s="630"/>
      <c r="N299" s="631"/>
    </row>
    <row r="300" s="138" customFormat="1" customHeight="1" outlineLevel="1" spans="1:14">
      <c r="A300" s="382">
        <v>42</v>
      </c>
      <c r="B300" s="627" t="str">
        <f t="shared" si="4"/>
        <v>办公室</v>
      </c>
      <c r="C300" s="633" t="s">
        <v>893</v>
      </c>
      <c r="D300" s="103"/>
      <c r="E300" s="103"/>
      <c r="F300" s="103"/>
      <c r="G300" s="103"/>
      <c r="H300" s="103"/>
      <c r="I300" s="103"/>
      <c r="J300" s="382"/>
      <c r="K300" s="382" t="s">
        <v>1048</v>
      </c>
      <c r="L300" s="633" t="s">
        <v>893</v>
      </c>
      <c r="M300" s="630"/>
      <c r="N300" s="631"/>
    </row>
    <row r="301" s="138" customFormat="1" customHeight="1" outlineLevel="1" spans="1:14">
      <c r="A301" s="382">
        <v>43</v>
      </c>
      <c r="B301" s="627" t="str">
        <f t="shared" si="4"/>
        <v>办公室</v>
      </c>
      <c r="C301" s="633" t="s">
        <v>893</v>
      </c>
      <c r="D301" s="103"/>
      <c r="E301" s="103"/>
      <c r="F301" s="103"/>
      <c r="G301" s="103"/>
      <c r="H301" s="103"/>
      <c r="I301" s="103"/>
      <c r="J301" s="382"/>
      <c r="K301" s="382" t="s">
        <v>1049</v>
      </c>
      <c r="L301" s="633" t="s">
        <v>893</v>
      </c>
      <c r="M301" s="630"/>
      <c r="N301" s="631"/>
    </row>
    <row r="302" s="138" customFormat="1" customHeight="1" outlineLevel="1" spans="1:14">
      <c r="A302" s="382">
        <v>44</v>
      </c>
      <c r="B302" s="627" t="str">
        <f t="shared" si="4"/>
        <v>办公室</v>
      </c>
      <c r="C302" s="633" t="s">
        <v>893</v>
      </c>
      <c r="D302" s="103"/>
      <c r="E302" s="103"/>
      <c r="F302" s="103"/>
      <c r="G302" s="103"/>
      <c r="H302" s="103"/>
      <c r="I302" s="103"/>
      <c r="J302" s="382"/>
      <c r="K302" s="382" t="s">
        <v>1051</v>
      </c>
      <c r="L302" s="633" t="s">
        <v>893</v>
      </c>
      <c r="M302" s="630"/>
      <c r="N302" s="631"/>
    </row>
    <row r="303" s="138" customFormat="1" customHeight="1" outlineLevel="1" spans="1:14">
      <c r="A303" s="382">
        <v>45</v>
      </c>
      <c r="B303" s="627" t="str">
        <f t="shared" si="4"/>
        <v>茶水间</v>
      </c>
      <c r="C303" s="633" t="s">
        <v>857</v>
      </c>
      <c r="D303" s="103"/>
      <c r="E303" s="103"/>
      <c r="F303" s="103"/>
      <c r="G303" s="103"/>
      <c r="H303" s="103"/>
      <c r="I303" s="103"/>
      <c r="J303" s="382"/>
      <c r="K303" s="382" t="s">
        <v>1052</v>
      </c>
      <c r="L303" s="633" t="s">
        <v>857</v>
      </c>
      <c r="M303" s="630"/>
      <c r="N303" s="631"/>
    </row>
    <row r="304" s="138" customFormat="1" customHeight="1" outlineLevel="1" spans="1:14">
      <c r="A304" s="382">
        <v>46</v>
      </c>
      <c r="B304" s="627" t="str">
        <f t="shared" si="4"/>
        <v>库房</v>
      </c>
      <c r="C304" s="633" t="s">
        <v>966</v>
      </c>
      <c r="D304" s="103"/>
      <c r="E304" s="103"/>
      <c r="F304" s="103"/>
      <c r="G304" s="103"/>
      <c r="H304" s="103"/>
      <c r="I304" s="103"/>
      <c r="J304" s="382"/>
      <c r="K304" s="382" t="s">
        <v>1053</v>
      </c>
      <c r="L304" s="633" t="s">
        <v>966</v>
      </c>
      <c r="M304" s="630"/>
      <c r="N304" s="631"/>
    </row>
    <row r="305" s="138" customFormat="1" customHeight="1" outlineLevel="1" spans="1:14">
      <c r="A305" s="382">
        <v>47</v>
      </c>
      <c r="B305" s="627" t="str">
        <f t="shared" si="4"/>
        <v>会议室</v>
      </c>
      <c r="C305" s="633" t="s">
        <v>81</v>
      </c>
      <c r="D305" s="103"/>
      <c r="E305" s="103"/>
      <c r="F305" s="103"/>
      <c r="G305" s="103"/>
      <c r="H305" s="103"/>
      <c r="I305" s="103"/>
      <c r="J305" s="382"/>
      <c r="K305" s="382" t="s">
        <v>1054</v>
      </c>
      <c r="L305" s="633" t="s">
        <v>81</v>
      </c>
      <c r="M305" s="630"/>
      <c r="N305" s="631"/>
    </row>
    <row r="306" s="138" customFormat="1" customHeight="1" outlineLevel="1" spans="1:14">
      <c r="A306" s="382">
        <v>48</v>
      </c>
      <c r="B306" s="627" t="str">
        <f t="shared" si="4"/>
        <v>办公室</v>
      </c>
      <c r="C306" s="633" t="s">
        <v>893</v>
      </c>
      <c r="D306" s="103"/>
      <c r="E306" s="103"/>
      <c r="F306" s="103"/>
      <c r="G306" s="103"/>
      <c r="H306" s="103"/>
      <c r="I306" s="103"/>
      <c r="J306" s="382"/>
      <c r="K306" s="382" t="s">
        <v>1056</v>
      </c>
      <c r="L306" s="633" t="s">
        <v>893</v>
      </c>
      <c r="M306" s="630"/>
      <c r="N306" s="631"/>
    </row>
    <row r="307" s="138" customFormat="1" customHeight="1" outlineLevel="1" spans="1:14">
      <c r="A307" s="382">
        <v>49</v>
      </c>
      <c r="B307" s="627" t="str">
        <f t="shared" si="4"/>
        <v>办公室</v>
      </c>
      <c r="C307" s="633" t="s">
        <v>893</v>
      </c>
      <c r="D307" s="103"/>
      <c r="E307" s="103"/>
      <c r="F307" s="103"/>
      <c r="G307" s="103"/>
      <c r="H307" s="103"/>
      <c r="I307" s="103"/>
      <c r="J307" s="382"/>
      <c r="K307" s="382" t="s">
        <v>1057</v>
      </c>
      <c r="L307" s="633" t="s">
        <v>893</v>
      </c>
      <c r="M307" s="630"/>
      <c r="N307" s="631"/>
    </row>
    <row r="308" s="138" customFormat="1" customHeight="1" outlineLevel="1" spans="1:14">
      <c r="A308" s="382">
        <v>50</v>
      </c>
      <c r="B308" s="627" t="str">
        <f t="shared" si="4"/>
        <v>库房</v>
      </c>
      <c r="C308" s="633" t="s">
        <v>966</v>
      </c>
      <c r="D308" s="103"/>
      <c r="E308" s="103"/>
      <c r="F308" s="103"/>
      <c r="G308" s="103"/>
      <c r="H308" s="103"/>
      <c r="I308" s="103"/>
      <c r="J308" s="382"/>
      <c r="K308" s="382" t="s">
        <v>1058</v>
      </c>
      <c r="L308" s="633" t="s">
        <v>966</v>
      </c>
      <c r="M308" s="630"/>
      <c r="N308" s="631"/>
    </row>
    <row r="309" s="138" customFormat="1" customHeight="1" outlineLevel="1" spans="1:14">
      <c r="A309" s="382">
        <v>51</v>
      </c>
      <c r="B309" s="627" t="str">
        <f t="shared" si="4"/>
        <v>办公室</v>
      </c>
      <c r="C309" s="633" t="s">
        <v>893</v>
      </c>
      <c r="D309" s="103"/>
      <c r="E309" s="103"/>
      <c r="F309" s="103"/>
      <c r="G309" s="103"/>
      <c r="H309" s="103"/>
      <c r="I309" s="103"/>
      <c r="J309" s="382"/>
      <c r="K309" s="382" t="s">
        <v>1059</v>
      </c>
      <c r="L309" s="633" t="s">
        <v>893</v>
      </c>
      <c r="M309" s="630"/>
      <c r="N309" s="631"/>
    </row>
    <row r="310" s="138" customFormat="1" customHeight="1" outlineLevel="1" spans="1:14">
      <c r="A310" s="382">
        <v>52</v>
      </c>
      <c r="B310" s="627" t="str">
        <f t="shared" si="4"/>
        <v>办公室</v>
      </c>
      <c r="C310" s="633" t="s">
        <v>893</v>
      </c>
      <c r="D310" s="103"/>
      <c r="E310" s="103"/>
      <c r="F310" s="103"/>
      <c r="G310" s="103"/>
      <c r="H310" s="103"/>
      <c r="I310" s="103"/>
      <c r="J310" s="382"/>
      <c r="K310" s="382" t="s">
        <v>1061</v>
      </c>
      <c r="L310" s="633" t="s">
        <v>893</v>
      </c>
      <c r="M310" s="630"/>
      <c r="N310" s="631"/>
    </row>
    <row r="311" s="138" customFormat="1" customHeight="1" outlineLevel="1" spans="1:14">
      <c r="A311" s="382">
        <v>53</v>
      </c>
      <c r="B311" s="627" t="str">
        <f t="shared" si="4"/>
        <v>谈话间</v>
      </c>
      <c r="C311" s="633" t="s">
        <v>1064</v>
      </c>
      <c r="D311" s="103"/>
      <c r="E311" s="103"/>
      <c r="F311" s="103"/>
      <c r="G311" s="103"/>
      <c r="H311" s="103"/>
      <c r="I311" s="103"/>
      <c r="J311" s="382"/>
      <c r="K311" s="382" t="s">
        <v>1065</v>
      </c>
      <c r="L311" s="633" t="s">
        <v>1064</v>
      </c>
      <c r="M311" s="630"/>
      <c r="N311" s="631"/>
    </row>
    <row r="312" s="138" customFormat="1" customHeight="1" outlineLevel="1" spans="1:14">
      <c r="A312" s="382">
        <v>54</v>
      </c>
      <c r="B312" s="627" t="str">
        <f t="shared" si="4"/>
        <v>办公室</v>
      </c>
      <c r="C312" s="633" t="s">
        <v>893</v>
      </c>
      <c r="D312" s="103"/>
      <c r="E312" s="103"/>
      <c r="F312" s="103"/>
      <c r="G312" s="103"/>
      <c r="H312" s="103"/>
      <c r="I312" s="103"/>
      <c r="J312" s="382"/>
      <c r="K312" s="382" t="s">
        <v>1067</v>
      </c>
      <c r="L312" s="633" t="s">
        <v>893</v>
      </c>
      <c r="M312" s="630"/>
      <c r="N312" s="631"/>
    </row>
    <row r="313" s="138" customFormat="1" customHeight="1" outlineLevel="1" spans="1:14">
      <c r="A313" s="382">
        <v>55</v>
      </c>
      <c r="B313" s="627" t="str">
        <f t="shared" si="4"/>
        <v>办公室</v>
      </c>
      <c r="C313" s="633" t="s">
        <v>893</v>
      </c>
      <c r="D313" s="103"/>
      <c r="E313" s="103"/>
      <c r="F313" s="103"/>
      <c r="G313" s="103"/>
      <c r="H313" s="103"/>
      <c r="I313" s="103"/>
      <c r="J313" s="382"/>
      <c r="K313" s="382" t="s">
        <v>1069</v>
      </c>
      <c r="L313" s="633" t="s">
        <v>893</v>
      </c>
      <c r="M313" s="630"/>
      <c r="N313" s="631"/>
    </row>
    <row r="314" s="138" customFormat="1" customHeight="1" outlineLevel="1" spans="1:14">
      <c r="A314" s="382">
        <v>56</v>
      </c>
      <c r="B314" s="627" t="str">
        <f t="shared" si="4"/>
        <v>库房</v>
      </c>
      <c r="C314" s="633" t="s">
        <v>966</v>
      </c>
      <c r="D314" s="103"/>
      <c r="E314" s="103"/>
      <c r="F314" s="103"/>
      <c r="G314" s="103"/>
      <c r="H314" s="103"/>
      <c r="I314" s="103"/>
      <c r="J314" s="382"/>
      <c r="K314" s="382" t="s">
        <v>1070</v>
      </c>
      <c r="L314" s="633" t="s">
        <v>966</v>
      </c>
      <c r="M314" s="630"/>
      <c r="N314" s="631"/>
    </row>
    <row r="315" s="138" customFormat="1" customHeight="1" outlineLevel="1" spans="1:14">
      <c r="A315" s="382">
        <v>57</v>
      </c>
      <c r="B315" s="627" t="str">
        <f t="shared" si="4"/>
        <v>电话机房</v>
      </c>
      <c r="C315" s="633" t="s">
        <v>1071</v>
      </c>
      <c r="D315" s="103"/>
      <c r="E315" s="103"/>
      <c r="F315" s="103"/>
      <c r="G315" s="103"/>
      <c r="H315" s="103"/>
      <c r="I315" s="103"/>
      <c r="J315" s="382"/>
      <c r="K315" s="382" t="s">
        <v>1072</v>
      </c>
      <c r="L315" s="633" t="s">
        <v>1071</v>
      </c>
      <c r="M315" s="630"/>
      <c r="N315" s="631"/>
    </row>
    <row r="316" s="138" customFormat="1" customHeight="1" outlineLevel="1" spans="1:14">
      <c r="A316" s="382">
        <v>58</v>
      </c>
      <c r="B316" s="632" t="str">
        <f t="shared" si="4"/>
        <v>UPS</v>
      </c>
      <c r="C316" s="382" t="s">
        <v>1073</v>
      </c>
      <c r="D316" s="103"/>
      <c r="E316" s="103"/>
      <c r="F316" s="103"/>
      <c r="G316" s="103"/>
      <c r="H316" s="103"/>
      <c r="I316" s="103"/>
      <c r="J316" s="382"/>
      <c r="K316" s="382" t="s">
        <v>1074</v>
      </c>
      <c r="L316" s="382" t="s">
        <v>1073</v>
      </c>
      <c r="M316" s="630"/>
      <c r="N316" s="631"/>
    </row>
    <row r="317" s="138" customFormat="1" customHeight="1" outlineLevel="1" spans="1:14">
      <c r="A317" s="382">
        <v>59</v>
      </c>
      <c r="B317" s="627" t="str">
        <f t="shared" si="4"/>
        <v>数据备份机房</v>
      </c>
      <c r="C317" s="633" t="s">
        <v>1075</v>
      </c>
      <c r="D317" s="103"/>
      <c r="E317" s="103"/>
      <c r="F317" s="103"/>
      <c r="G317" s="103"/>
      <c r="H317" s="103"/>
      <c r="I317" s="103"/>
      <c r="J317" s="382"/>
      <c r="K317" s="382" t="s">
        <v>1076</v>
      </c>
      <c r="L317" s="633" t="s">
        <v>1075</v>
      </c>
      <c r="M317" s="630"/>
      <c r="N317" s="631"/>
    </row>
    <row r="318" s="138" customFormat="1" customHeight="1" outlineLevel="1" spans="1:14">
      <c r="A318" s="382">
        <v>60</v>
      </c>
      <c r="B318" s="627" t="str">
        <f t="shared" si="4"/>
        <v>数据备份机房</v>
      </c>
      <c r="C318" s="633" t="s">
        <v>1075</v>
      </c>
      <c r="D318" s="103"/>
      <c r="E318" s="103"/>
      <c r="F318" s="103"/>
      <c r="G318" s="103"/>
      <c r="H318" s="103"/>
      <c r="I318" s="103"/>
      <c r="J318" s="382"/>
      <c r="K318" s="382" t="s">
        <v>1077</v>
      </c>
      <c r="L318" s="633" t="s">
        <v>1075</v>
      </c>
      <c r="M318" s="630"/>
      <c r="N318" s="631"/>
    </row>
    <row r="319" s="138" customFormat="1" customHeight="1" outlineLevel="1" spans="1:14">
      <c r="A319" s="382">
        <v>61</v>
      </c>
      <c r="B319" s="627" t="str">
        <f t="shared" si="4"/>
        <v>工具</v>
      </c>
      <c r="C319" s="633" t="s">
        <v>5636</v>
      </c>
      <c r="D319" s="103"/>
      <c r="E319" s="103"/>
      <c r="F319" s="103"/>
      <c r="G319" s="103"/>
      <c r="H319" s="103"/>
      <c r="I319" s="103"/>
      <c r="J319" s="382"/>
      <c r="K319" s="382" t="s">
        <v>5674</v>
      </c>
      <c r="L319" s="633" t="s">
        <v>5636</v>
      </c>
      <c r="M319" s="630"/>
      <c r="N319" s="631"/>
    </row>
    <row r="320" s="138" customFormat="1" customHeight="1" outlineLevel="1" spans="1:14">
      <c r="A320" s="382">
        <v>62</v>
      </c>
      <c r="B320" s="627" t="str">
        <f t="shared" si="4"/>
        <v>功能用房</v>
      </c>
      <c r="C320" s="633" t="s">
        <v>5625</v>
      </c>
      <c r="D320" s="103"/>
      <c r="E320" s="103"/>
      <c r="F320" s="103"/>
      <c r="G320" s="103"/>
      <c r="H320" s="103"/>
      <c r="I320" s="103"/>
      <c r="J320" s="382"/>
      <c r="K320" s="382" t="s">
        <v>5675</v>
      </c>
      <c r="L320" s="633" t="s">
        <v>5625</v>
      </c>
      <c r="M320" s="630"/>
      <c r="N320" s="631"/>
    </row>
    <row r="321" s="138" customFormat="1" customHeight="1" outlineLevel="1" spans="1:14">
      <c r="A321" s="628" t="s">
        <v>5676</v>
      </c>
      <c r="B321" s="632" t="str">
        <f t="shared" si="4"/>
        <v>4层</v>
      </c>
      <c r="C321" s="626" t="s">
        <v>5677</v>
      </c>
      <c r="D321" s="103"/>
      <c r="E321" s="103"/>
      <c r="F321" s="103"/>
      <c r="G321" s="103"/>
      <c r="H321" s="103"/>
      <c r="I321" s="103"/>
      <c r="J321" s="382"/>
      <c r="K321" s="626"/>
      <c r="L321" s="626"/>
      <c r="M321" s="630"/>
      <c r="N321" s="631"/>
    </row>
    <row r="322" s="138" customFormat="1" customHeight="1" outlineLevel="1" spans="1:14">
      <c r="A322" s="382">
        <v>1</v>
      </c>
      <c r="B322" s="627" t="str">
        <f t="shared" si="4"/>
        <v>西式简餐</v>
      </c>
      <c r="C322" s="633" t="s">
        <v>1584</v>
      </c>
      <c r="D322" s="103"/>
      <c r="E322" s="103"/>
      <c r="F322" s="103"/>
      <c r="G322" s="103"/>
      <c r="H322" s="103"/>
      <c r="I322" s="103"/>
      <c r="J322" s="382"/>
      <c r="K322" s="382" t="s">
        <v>1585</v>
      </c>
      <c r="L322" s="382"/>
      <c r="M322" s="630"/>
      <c r="N322" s="631"/>
    </row>
    <row r="323" s="138" customFormat="1" customHeight="1" outlineLevel="1" spans="1:14">
      <c r="A323" s="382">
        <v>2</v>
      </c>
      <c r="B323" s="627" t="str">
        <f t="shared" si="4"/>
        <v>冷菜间</v>
      </c>
      <c r="C323" s="633" t="s">
        <v>3125</v>
      </c>
      <c r="D323" s="103"/>
      <c r="E323" s="103"/>
      <c r="F323" s="103"/>
      <c r="G323" s="103"/>
      <c r="H323" s="103"/>
      <c r="I323" s="103"/>
      <c r="J323" s="382"/>
      <c r="K323" s="382" t="s">
        <v>5678</v>
      </c>
      <c r="L323" s="382"/>
      <c r="M323" s="630"/>
      <c r="N323" s="631"/>
    </row>
    <row r="324" s="523" customFormat="1" customHeight="1" outlineLevel="1" spans="1:14">
      <c r="A324" s="382">
        <v>3</v>
      </c>
      <c r="B324" s="627" t="str">
        <f xml:space="preserve">C324</f>
        <v>特色厨房（一）</v>
      </c>
      <c r="C324" s="633" t="s">
        <v>5679</v>
      </c>
      <c r="D324" s="103"/>
      <c r="E324" s="103"/>
      <c r="F324" s="103"/>
      <c r="G324" s="103"/>
      <c r="H324" s="103"/>
      <c r="I324" s="103"/>
      <c r="J324" s="382"/>
      <c r="K324" s="382" t="s">
        <v>5680</v>
      </c>
      <c r="L324" s="382"/>
      <c r="M324" s="630"/>
      <c r="N324" s="636"/>
    </row>
    <row r="325" s="138" customFormat="1" customHeight="1" outlineLevel="2" spans="1:14">
      <c r="A325" s="626">
        <v>1.1</v>
      </c>
      <c r="B325" s="627" t="str">
        <f t="shared" ref="B325:B388" si="5" xml:space="preserve">B324</f>
        <v>特色厨房（一）</v>
      </c>
      <c r="C325" s="124" t="s">
        <v>3244</v>
      </c>
      <c r="D325" s="637"/>
      <c r="E325" s="382"/>
      <c r="F325" s="632"/>
      <c r="G325" s="382"/>
      <c r="H325" s="638"/>
      <c r="I325" s="638"/>
      <c r="J325" s="382"/>
      <c r="K325" s="382"/>
      <c r="L325" s="382"/>
      <c r="M325" s="630"/>
      <c r="N325" s="631"/>
    </row>
    <row r="326" s="138" customFormat="1" customHeight="1" outlineLevel="2" spans="1:14">
      <c r="A326" s="382" t="s">
        <v>5681</v>
      </c>
      <c r="B326" s="633" t="str">
        <f t="shared" si="5"/>
        <v>特色厨房（一）</v>
      </c>
      <c r="C326" s="639" t="s">
        <v>3322</v>
      </c>
      <c r="D326" s="639" t="s">
        <v>5682</v>
      </c>
      <c r="E326" s="633" t="s">
        <v>345</v>
      </c>
      <c r="F326" s="640">
        <v>1</v>
      </c>
      <c r="G326" s="641" t="s">
        <v>5683</v>
      </c>
      <c r="H326" s="638">
        <v>13141</v>
      </c>
      <c r="I326" s="638">
        <f t="shared" ref="I326:I389" si="6" xml:space="preserve">F326*H326/10000</f>
        <v>1.3141</v>
      </c>
      <c r="J326" s="633" t="s">
        <v>4128</v>
      </c>
      <c r="K326" s="382"/>
      <c r="L326" s="633" t="s">
        <v>762</v>
      </c>
      <c r="M326" s="630"/>
      <c r="N326" s="636"/>
    </row>
    <row r="327" s="138" customFormat="1" customHeight="1" outlineLevel="2" spans="1:14">
      <c r="A327" s="642" t="s">
        <v>5684</v>
      </c>
      <c r="B327" s="633" t="str">
        <f t="shared" si="5"/>
        <v>特色厨房（一）</v>
      </c>
      <c r="C327" s="639" t="s">
        <v>5685</v>
      </c>
      <c r="D327" s="639" t="s">
        <v>5686</v>
      </c>
      <c r="E327" s="633" t="s">
        <v>428</v>
      </c>
      <c r="F327" s="640">
        <v>1275</v>
      </c>
      <c r="G327" s="641" t="s">
        <v>5683</v>
      </c>
      <c r="H327" s="638">
        <v>980</v>
      </c>
      <c r="I327" s="638">
        <f t="shared" si="6"/>
        <v>124.95</v>
      </c>
      <c r="J327" s="633" t="s">
        <v>4128</v>
      </c>
      <c r="K327" s="382"/>
      <c r="L327" s="633" t="s">
        <v>762</v>
      </c>
      <c r="M327" s="630"/>
      <c r="N327" s="636"/>
    </row>
    <row r="328" s="138" customFormat="1" customHeight="1" outlineLevel="2" spans="1:14">
      <c r="A328" s="382" t="s">
        <v>5687</v>
      </c>
      <c r="B328" s="633" t="str">
        <f t="shared" si="5"/>
        <v>特色厨房（一）</v>
      </c>
      <c r="C328" s="643" t="s">
        <v>5688</v>
      </c>
      <c r="D328" s="639" t="s">
        <v>5689</v>
      </c>
      <c r="E328" s="633" t="s">
        <v>345</v>
      </c>
      <c r="F328" s="640">
        <v>2</v>
      </c>
      <c r="G328" s="641" t="s">
        <v>5683</v>
      </c>
      <c r="H328" s="638">
        <v>56000</v>
      </c>
      <c r="I328" s="638">
        <f t="shared" si="6"/>
        <v>11.2</v>
      </c>
      <c r="J328" s="633" t="s">
        <v>4128</v>
      </c>
      <c r="K328" s="382"/>
      <c r="L328" s="633" t="s">
        <v>762</v>
      </c>
      <c r="M328" s="630"/>
      <c r="N328" s="636"/>
    </row>
    <row r="329" s="138" customFormat="1" customHeight="1" outlineLevel="2" spans="1:14">
      <c r="A329" s="642" t="s">
        <v>5690</v>
      </c>
      <c r="B329" s="633" t="str">
        <f t="shared" si="5"/>
        <v>特色厨房（一）</v>
      </c>
      <c r="C329" s="639" t="s">
        <v>5688</v>
      </c>
      <c r="D329" s="639" t="s">
        <v>5691</v>
      </c>
      <c r="E329" s="633" t="s">
        <v>345</v>
      </c>
      <c r="F329" s="640">
        <v>2</v>
      </c>
      <c r="G329" s="641" t="s">
        <v>5683</v>
      </c>
      <c r="H329" s="638">
        <v>48000</v>
      </c>
      <c r="I329" s="638">
        <f t="shared" si="6"/>
        <v>9.6</v>
      </c>
      <c r="J329" s="633" t="s">
        <v>4128</v>
      </c>
      <c r="K329" s="382"/>
      <c r="L329" s="633" t="s">
        <v>762</v>
      </c>
      <c r="M329" s="630"/>
      <c r="N329" s="636"/>
    </row>
    <row r="330" s="138" customFormat="1" customHeight="1" outlineLevel="2" spans="1:14">
      <c r="A330" s="382" t="s">
        <v>5692</v>
      </c>
      <c r="B330" s="633" t="str">
        <f t="shared" si="5"/>
        <v>特色厨房（一）</v>
      </c>
      <c r="C330" s="639" t="s">
        <v>5688</v>
      </c>
      <c r="D330" s="639" t="s">
        <v>5693</v>
      </c>
      <c r="E330" s="633" t="s">
        <v>345</v>
      </c>
      <c r="F330" s="640">
        <v>2</v>
      </c>
      <c r="G330" s="641" t="s">
        <v>5683</v>
      </c>
      <c r="H330" s="638">
        <v>19200</v>
      </c>
      <c r="I330" s="638">
        <f t="shared" si="6"/>
        <v>3.84</v>
      </c>
      <c r="J330" s="633" t="s">
        <v>4128</v>
      </c>
      <c r="K330" s="382"/>
      <c r="L330" s="633" t="s">
        <v>762</v>
      </c>
      <c r="M330" s="630"/>
      <c r="N330" s="636"/>
    </row>
    <row r="331" s="138" customFormat="1" customHeight="1" outlineLevel="2" spans="1:14">
      <c r="A331" s="642" t="s">
        <v>5694</v>
      </c>
      <c r="B331" s="633" t="str">
        <f t="shared" si="5"/>
        <v>特色厨房（一）</v>
      </c>
      <c r="C331" s="639" t="s">
        <v>5688</v>
      </c>
      <c r="D331" s="639" t="s">
        <v>5695</v>
      </c>
      <c r="E331" s="633" t="s">
        <v>345</v>
      </c>
      <c r="F331" s="640">
        <v>1</v>
      </c>
      <c r="G331" s="641" t="s">
        <v>5683</v>
      </c>
      <c r="H331" s="638">
        <v>40000</v>
      </c>
      <c r="I331" s="638">
        <f t="shared" si="6"/>
        <v>4</v>
      </c>
      <c r="J331" s="633" t="s">
        <v>4128</v>
      </c>
      <c r="K331" s="382"/>
      <c r="L331" s="633" t="s">
        <v>762</v>
      </c>
      <c r="M331" s="630"/>
      <c r="N331" s="636"/>
    </row>
    <row r="332" s="138" customFormat="1" customHeight="1" outlineLevel="2" spans="1:14">
      <c r="A332" s="382" t="s">
        <v>5696</v>
      </c>
      <c r="B332" s="633" t="str">
        <f t="shared" si="5"/>
        <v>特色厨房（一）</v>
      </c>
      <c r="C332" s="639" t="s">
        <v>5688</v>
      </c>
      <c r="D332" s="639" t="s">
        <v>5697</v>
      </c>
      <c r="E332" s="633" t="s">
        <v>345</v>
      </c>
      <c r="F332" s="640">
        <v>2</v>
      </c>
      <c r="G332" s="641" t="s">
        <v>5683</v>
      </c>
      <c r="H332" s="638">
        <v>28800</v>
      </c>
      <c r="I332" s="638">
        <f t="shared" si="6"/>
        <v>5.76</v>
      </c>
      <c r="J332" s="633" t="s">
        <v>4128</v>
      </c>
      <c r="K332" s="382"/>
      <c r="L332" s="633" t="s">
        <v>762</v>
      </c>
      <c r="M332" s="630"/>
      <c r="N332" s="636"/>
    </row>
    <row r="333" s="138" customFormat="1" customHeight="1" outlineLevel="2" spans="1:14">
      <c r="A333" s="642" t="s">
        <v>5698</v>
      </c>
      <c r="B333" s="633" t="str">
        <f t="shared" si="5"/>
        <v>特色厨房（一）</v>
      </c>
      <c r="C333" s="639" t="s">
        <v>3322</v>
      </c>
      <c r="D333" s="639" t="s">
        <v>5682</v>
      </c>
      <c r="E333" s="633" t="s">
        <v>345</v>
      </c>
      <c r="F333" s="640">
        <v>1</v>
      </c>
      <c r="G333" s="641" t="s">
        <v>5683</v>
      </c>
      <c r="H333" s="638">
        <v>13141</v>
      </c>
      <c r="I333" s="638">
        <f t="shared" si="6"/>
        <v>1.3141</v>
      </c>
      <c r="J333" s="633" t="s">
        <v>4128</v>
      </c>
      <c r="K333" s="382"/>
      <c r="L333" s="633" t="s">
        <v>762</v>
      </c>
      <c r="M333" s="630"/>
      <c r="N333" s="636"/>
    </row>
    <row r="334" s="138" customFormat="1" customHeight="1" outlineLevel="2" spans="1:14">
      <c r="A334" s="382" t="s">
        <v>5699</v>
      </c>
      <c r="B334" s="633" t="str">
        <f t="shared" si="5"/>
        <v>特色厨房（一）</v>
      </c>
      <c r="C334" s="639" t="s">
        <v>3322</v>
      </c>
      <c r="D334" s="639" t="s">
        <v>5700</v>
      </c>
      <c r="E334" s="633" t="s">
        <v>345</v>
      </c>
      <c r="F334" s="640">
        <v>2</v>
      </c>
      <c r="G334" s="641" t="s">
        <v>5683</v>
      </c>
      <c r="H334" s="638">
        <v>12284</v>
      </c>
      <c r="I334" s="638">
        <f t="shared" si="6"/>
        <v>2.4568</v>
      </c>
      <c r="J334" s="633" t="s">
        <v>4128</v>
      </c>
      <c r="K334" s="382"/>
      <c r="L334" s="633" t="s">
        <v>762</v>
      </c>
      <c r="M334" s="630"/>
      <c r="N334" s="636"/>
    </row>
    <row r="335" s="138" customFormat="1" customHeight="1" outlineLevel="2" spans="1:14">
      <c r="A335" s="642" t="s">
        <v>5701</v>
      </c>
      <c r="B335" s="633" t="str">
        <f t="shared" si="5"/>
        <v>特色厨房（一）</v>
      </c>
      <c r="C335" s="639" t="s">
        <v>3322</v>
      </c>
      <c r="D335" s="639" t="s">
        <v>5702</v>
      </c>
      <c r="E335" s="633" t="s">
        <v>345</v>
      </c>
      <c r="F335" s="640">
        <v>2</v>
      </c>
      <c r="G335" s="641" t="s">
        <v>5683</v>
      </c>
      <c r="H335" s="638">
        <v>11884</v>
      </c>
      <c r="I335" s="638">
        <f t="shared" si="6"/>
        <v>2.3768</v>
      </c>
      <c r="J335" s="633" t="s">
        <v>4128</v>
      </c>
      <c r="K335" s="382"/>
      <c r="L335" s="633" t="s">
        <v>762</v>
      </c>
      <c r="M335" s="630"/>
      <c r="N335" s="636"/>
    </row>
    <row r="336" s="138" customFormat="1" customHeight="1" outlineLevel="2" spans="1:14">
      <c r="A336" s="382" t="s">
        <v>5703</v>
      </c>
      <c r="B336" s="633" t="str">
        <f t="shared" si="5"/>
        <v>特色厨房（一）</v>
      </c>
      <c r="C336" s="643" t="s">
        <v>3322</v>
      </c>
      <c r="D336" s="639" t="s">
        <v>5704</v>
      </c>
      <c r="E336" s="633" t="s">
        <v>345</v>
      </c>
      <c r="F336" s="640">
        <v>1</v>
      </c>
      <c r="G336" s="641" t="s">
        <v>5683</v>
      </c>
      <c r="H336" s="638">
        <v>7990</v>
      </c>
      <c r="I336" s="638">
        <f t="shared" si="6"/>
        <v>0.799</v>
      </c>
      <c r="J336" s="633" t="s">
        <v>4128</v>
      </c>
      <c r="K336" s="382"/>
      <c r="L336" s="633" t="s">
        <v>762</v>
      </c>
      <c r="M336" s="630"/>
      <c r="N336" s="636"/>
    </row>
    <row r="337" s="138" customFormat="1" customHeight="1" outlineLevel="2" spans="1:14">
      <c r="A337" s="642" t="s">
        <v>5705</v>
      </c>
      <c r="B337" s="633" t="str">
        <f t="shared" si="5"/>
        <v>特色厨房（一）</v>
      </c>
      <c r="C337" s="639" t="s">
        <v>3374</v>
      </c>
      <c r="D337" s="381" t="s">
        <v>3887</v>
      </c>
      <c r="E337" s="633" t="s">
        <v>229</v>
      </c>
      <c r="F337" s="640">
        <v>8</v>
      </c>
      <c r="G337" s="641" t="s">
        <v>5683</v>
      </c>
      <c r="H337" s="638">
        <v>3000</v>
      </c>
      <c r="I337" s="638">
        <f t="shared" si="6"/>
        <v>2.4</v>
      </c>
      <c r="J337" s="633" t="s">
        <v>4128</v>
      </c>
      <c r="K337" s="382"/>
      <c r="L337" s="633" t="s">
        <v>762</v>
      </c>
      <c r="M337" s="630"/>
      <c r="N337" s="636"/>
    </row>
    <row r="338" s="138" customFormat="1" customHeight="1" outlineLevel="2" spans="1:14">
      <c r="A338" s="382" t="s">
        <v>5706</v>
      </c>
      <c r="B338" s="633" t="str">
        <f t="shared" si="5"/>
        <v>特色厨房（一）</v>
      </c>
      <c r="C338" s="639" t="s">
        <v>3378</v>
      </c>
      <c r="D338" s="381" t="s">
        <v>5707</v>
      </c>
      <c r="E338" s="633" t="s">
        <v>345</v>
      </c>
      <c r="F338" s="640">
        <v>4</v>
      </c>
      <c r="G338" s="641" t="s">
        <v>5683</v>
      </c>
      <c r="H338" s="638">
        <v>6800</v>
      </c>
      <c r="I338" s="638">
        <f t="shared" si="6"/>
        <v>2.72</v>
      </c>
      <c r="J338" s="633" t="s">
        <v>4128</v>
      </c>
      <c r="K338" s="382"/>
      <c r="L338" s="633" t="s">
        <v>762</v>
      </c>
      <c r="M338" s="630"/>
      <c r="N338" s="636"/>
    </row>
    <row r="339" s="138" customFormat="1" customHeight="1" outlineLevel="2" spans="1:14">
      <c r="A339" s="642" t="s">
        <v>5708</v>
      </c>
      <c r="B339" s="633" t="str">
        <f t="shared" si="5"/>
        <v>特色厨房（一）</v>
      </c>
      <c r="C339" s="639" t="s">
        <v>3378</v>
      </c>
      <c r="D339" s="381" t="s">
        <v>3384</v>
      </c>
      <c r="E339" s="633" t="s">
        <v>345</v>
      </c>
      <c r="F339" s="640">
        <v>6</v>
      </c>
      <c r="G339" s="641" t="s">
        <v>5683</v>
      </c>
      <c r="H339" s="638">
        <v>3700</v>
      </c>
      <c r="I339" s="638">
        <f t="shared" si="6"/>
        <v>2.22</v>
      </c>
      <c r="J339" s="633" t="s">
        <v>4128</v>
      </c>
      <c r="K339" s="382"/>
      <c r="L339" s="633" t="s">
        <v>762</v>
      </c>
      <c r="M339" s="630"/>
      <c r="N339" s="636"/>
    </row>
    <row r="340" s="138" customFormat="1" customHeight="1" outlineLevel="2" spans="1:14">
      <c r="A340" s="382" t="s">
        <v>5709</v>
      </c>
      <c r="B340" s="633" t="str">
        <f t="shared" si="5"/>
        <v>特色厨房（一）</v>
      </c>
      <c r="C340" s="639" t="s">
        <v>3378</v>
      </c>
      <c r="D340" s="381" t="s">
        <v>5710</v>
      </c>
      <c r="E340" s="633" t="s">
        <v>345</v>
      </c>
      <c r="F340" s="640">
        <v>2</v>
      </c>
      <c r="G340" s="641" t="s">
        <v>5683</v>
      </c>
      <c r="H340" s="638">
        <v>5900</v>
      </c>
      <c r="I340" s="638">
        <f t="shared" si="6"/>
        <v>1.18</v>
      </c>
      <c r="J340" s="633" t="s">
        <v>4128</v>
      </c>
      <c r="K340" s="382"/>
      <c r="L340" s="633" t="s">
        <v>762</v>
      </c>
      <c r="M340" s="630"/>
      <c r="N340" s="636"/>
    </row>
    <row r="341" s="138" customFormat="1" customHeight="1" outlineLevel="2" spans="1:14">
      <c r="A341" s="642" t="s">
        <v>5711</v>
      </c>
      <c r="B341" s="633" t="str">
        <f t="shared" si="5"/>
        <v>特色厨房（一）</v>
      </c>
      <c r="C341" s="639" t="s">
        <v>3378</v>
      </c>
      <c r="D341" s="381" t="s">
        <v>3381</v>
      </c>
      <c r="E341" s="633" t="s">
        <v>345</v>
      </c>
      <c r="F341" s="640">
        <v>4</v>
      </c>
      <c r="G341" s="641" t="s">
        <v>5683</v>
      </c>
      <c r="H341" s="638">
        <v>4800</v>
      </c>
      <c r="I341" s="638">
        <f t="shared" si="6"/>
        <v>1.92</v>
      </c>
      <c r="J341" s="633" t="s">
        <v>4128</v>
      </c>
      <c r="K341" s="382"/>
      <c r="L341" s="633" t="s">
        <v>762</v>
      </c>
      <c r="M341" s="630"/>
      <c r="N341" s="636"/>
    </row>
    <row r="342" s="138" customFormat="1" customHeight="1" outlineLevel="2" spans="1:14">
      <c r="A342" s="382" t="s">
        <v>5712</v>
      </c>
      <c r="B342" s="633" t="str">
        <f t="shared" si="5"/>
        <v>特色厨房（一）</v>
      </c>
      <c r="C342" s="639" t="s">
        <v>3378</v>
      </c>
      <c r="D342" s="381" t="s">
        <v>3383</v>
      </c>
      <c r="E342" s="633" t="s">
        <v>345</v>
      </c>
      <c r="F342" s="640">
        <v>2</v>
      </c>
      <c r="G342" s="641" t="s">
        <v>5683</v>
      </c>
      <c r="H342" s="638">
        <v>3300</v>
      </c>
      <c r="I342" s="638">
        <f t="shared" si="6"/>
        <v>0.66</v>
      </c>
      <c r="J342" s="633" t="s">
        <v>4128</v>
      </c>
      <c r="K342" s="382"/>
      <c r="L342" s="633" t="s">
        <v>762</v>
      </c>
      <c r="M342" s="630"/>
      <c r="N342" s="636"/>
    </row>
    <row r="343" s="138" customFormat="1" customHeight="1" outlineLevel="2" spans="1:14">
      <c r="A343" s="642" t="s">
        <v>5713</v>
      </c>
      <c r="B343" s="633" t="str">
        <f t="shared" si="5"/>
        <v>特色厨房（一）</v>
      </c>
      <c r="C343" s="644" t="s">
        <v>5714</v>
      </c>
      <c r="D343" s="645" t="s">
        <v>3655</v>
      </c>
      <c r="E343" s="646" t="s">
        <v>341</v>
      </c>
      <c r="F343" s="640">
        <v>1000</v>
      </c>
      <c r="G343" s="641" t="s">
        <v>5683</v>
      </c>
      <c r="H343" s="638">
        <v>25</v>
      </c>
      <c r="I343" s="638">
        <f t="shared" si="6"/>
        <v>2.5</v>
      </c>
      <c r="J343" s="633" t="s">
        <v>4128</v>
      </c>
      <c r="K343" s="382"/>
      <c r="L343" s="633" t="s">
        <v>762</v>
      </c>
      <c r="M343" s="630"/>
      <c r="N343" s="636"/>
    </row>
    <row r="344" s="138" customFormat="1" customHeight="1" outlineLevel="2" spans="1:14">
      <c r="A344" s="382" t="s">
        <v>5715</v>
      </c>
      <c r="B344" s="633" t="str">
        <f t="shared" si="5"/>
        <v>特色厨房（一）</v>
      </c>
      <c r="C344" s="639" t="s">
        <v>5716</v>
      </c>
      <c r="D344" s="381"/>
      <c r="E344" s="633" t="s">
        <v>345</v>
      </c>
      <c r="F344" s="640">
        <v>10</v>
      </c>
      <c r="G344" s="641" t="s">
        <v>5683</v>
      </c>
      <c r="H344" s="638">
        <v>3000</v>
      </c>
      <c r="I344" s="638">
        <f t="shared" si="6"/>
        <v>3</v>
      </c>
      <c r="J344" s="633" t="s">
        <v>4128</v>
      </c>
      <c r="K344" s="382"/>
      <c r="L344" s="633" t="s">
        <v>762</v>
      </c>
      <c r="M344" s="630"/>
      <c r="N344" s="636"/>
    </row>
    <row r="345" s="138" customFormat="1" customHeight="1" outlineLevel="2" spans="1:14">
      <c r="A345" s="642" t="s">
        <v>5717</v>
      </c>
      <c r="B345" s="633" t="str">
        <f t="shared" si="5"/>
        <v>特色厨房（一）</v>
      </c>
      <c r="C345" s="639" t="s">
        <v>5718</v>
      </c>
      <c r="D345" s="639" t="s">
        <v>5719</v>
      </c>
      <c r="E345" s="633" t="s">
        <v>345</v>
      </c>
      <c r="F345" s="640">
        <v>2</v>
      </c>
      <c r="G345" s="641" t="s">
        <v>5683</v>
      </c>
      <c r="H345" s="638">
        <v>56335</v>
      </c>
      <c r="I345" s="638">
        <f t="shared" si="6"/>
        <v>11.267</v>
      </c>
      <c r="J345" s="633" t="s">
        <v>4128</v>
      </c>
      <c r="K345" s="382"/>
      <c r="L345" s="633" t="s">
        <v>762</v>
      </c>
      <c r="M345" s="630"/>
      <c r="N345" s="636"/>
    </row>
    <row r="346" s="138" customFormat="1" customHeight="1" outlineLevel="2" spans="1:14">
      <c r="A346" s="382" t="s">
        <v>5720</v>
      </c>
      <c r="B346" s="633" t="str">
        <f t="shared" si="5"/>
        <v>特色厨房（一）</v>
      </c>
      <c r="C346" s="639" t="s">
        <v>5718</v>
      </c>
      <c r="D346" s="639" t="s">
        <v>5721</v>
      </c>
      <c r="E346" s="633" t="s">
        <v>345</v>
      </c>
      <c r="F346" s="640">
        <v>2</v>
      </c>
      <c r="G346" s="641" t="s">
        <v>5683</v>
      </c>
      <c r="H346" s="638">
        <v>48038</v>
      </c>
      <c r="I346" s="638">
        <f t="shared" si="6"/>
        <v>9.6076</v>
      </c>
      <c r="J346" s="633" t="s">
        <v>4128</v>
      </c>
      <c r="K346" s="382"/>
      <c r="L346" s="633" t="s">
        <v>762</v>
      </c>
      <c r="M346" s="630"/>
      <c r="N346" s="636"/>
    </row>
    <row r="347" s="138" customFormat="1" customHeight="1" outlineLevel="2" spans="1:14">
      <c r="A347" s="642" t="s">
        <v>5722</v>
      </c>
      <c r="B347" s="633" t="str">
        <f t="shared" si="5"/>
        <v>特色厨房（一）</v>
      </c>
      <c r="C347" s="639" t="s">
        <v>5718</v>
      </c>
      <c r="D347" s="639" t="s">
        <v>5723</v>
      </c>
      <c r="E347" s="633" t="s">
        <v>345</v>
      </c>
      <c r="F347" s="640">
        <v>2</v>
      </c>
      <c r="G347" s="641" t="s">
        <v>5683</v>
      </c>
      <c r="H347" s="638">
        <v>24005</v>
      </c>
      <c r="I347" s="638">
        <f t="shared" si="6"/>
        <v>4.801</v>
      </c>
      <c r="J347" s="633" t="s">
        <v>4128</v>
      </c>
      <c r="K347" s="382"/>
      <c r="L347" s="633" t="s">
        <v>762</v>
      </c>
      <c r="M347" s="630"/>
      <c r="N347" s="636"/>
    </row>
    <row r="348" s="138" customFormat="1" customHeight="1" outlineLevel="2" spans="1:14">
      <c r="A348" s="382" t="s">
        <v>5724</v>
      </c>
      <c r="B348" s="633" t="str">
        <f t="shared" si="5"/>
        <v>特色厨房（一）</v>
      </c>
      <c r="C348" s="639" t="s">
        <v>5718</v>
      </c>
      <c r="D348" s="639" t="s">
        <v>5725</v>
      </c>
      <c r="E348" s="633" t="s">
        <v>345</v>
      </c>
      <c r="F348" s="640">
        <v>2</v>
      </c>
      <c r="G348" s="641" t="s">
        <v>5683</v>
      </c>
      <c r="H348" s="638">
        <v>28698</v>
      </c>
      <c r="I348" s="638">
        <f t="shared" si="6"/>
        <v>5.7396</v>
      </c>
      <c r="J348" s="633" t="s">
        <v>4128</v>
      </c>
      <c r="K348" s="382"/>
      <c r="L348" s="633" t="s">
        <v>762</v>
      </c>
      <c r="M348" s="630"/>
      <c r="N348" s="636"/>
    </row>
    <row r="349" s="138" customFormat="1" customHeight="1" outlineLevel="2" spans="1:14">
      <c r="A349" s="642" t="s">
        <v>5726</v>
      </c>
      <c r="B349" s="633" t="str">
        <f t="shared" si="5"/>
        <v>特色厨房（一）</v>
      </c>
      <c r="C349" s="639" t="s">
        <v>5718</v>
      </c>
      <c r="D349" s="639" t="s">
        <v>5727</v>
      </c>
      <c r="E349" s="633" t="s">
        <v>345</v>
      </c>
      <c r="F349" s="640">
        <v>2</v>
      </c>
      <c r="G349" s="641" t="s">
        <v>5683</v>
      </c>
      <c r="H349" s="638">
        <v>47220</v>
      </c>
      <c r="I349" s="638">
        <f t="shared" si="6"/>
        <v>9.444</v>
      </c>
      <c r="J349" s="633" t="s">
        <v>4128</v>
      </c>
      <c r="K349" s="382"/>
      <c r="L349" s="633" t="s">
        <v>762</v>
      </c>
      <c r="M349" s="630"/>
      <c r="N349" s="636"/>
    </row>
    <row r="350" s="138" customFormat="1" customHeight="1" outlineLevel="2" spans="1:14">
      <c r="A350" s="382" t="s">
        <v>5728</v>
      </c>
      <c r="B350" s="633" t="str">
        <f t="shared" si="5"/>
        <v>特色厨房（一）</v>
      </c>
      <c r="C350" s="639" t="s">
        <v>5729</v>
      </c>
      <c r="D350" s="639" t="s">
        <v>5730</v>
      </c>
      <c r="E350" s="633" t="s">
        <v>345</v>
      </c>
      <c r="F350" s="640">
        <v>10</v>
      </c>
      <c r="G350" s="641" t="s">
        <v>5683</v>
      </c>
      <c r="H350" s="638">
        <v>2200</v>
      </c>
      <c r="I350" s="638">
        <f t="shared" si="6"/>
        <v>2.2</v>
      </c>
      <c r="J350" s="633" t="s">
        <v>4128</v>
      </c>
      <c r="K350" s="382"/>
      <c r="L350" s="633" t="s">
        <v>762</v>
      </c>
      <c r="M350" s="630"/>
      <c r="N350" s="636"/>
    </row>
    <row r="351" s="138" customFormat="1" customHeight="1" outlineLevel="2" spans="1:14">
      <c r="A351" s="642" t="s">
        <v>5731</v>
      </c>
      <c r="B351" s="633" t="str">
        <f t="shared" si="5"/>
        <v>特色厨房（一）</v>
      </c>
      <c r="C351" s="639" t="s">
        <v>5732</v>
      </c>
      <c r="D351" s="639" t="s">
        <v>5733</v>
      </c>
      <c r="E351" s="633" t="s">
        <v>428</v>
      </c>
      <c r="F351" s="640">
        <v>2557.5</v>
      </c>
      <c r="G351" s="641" t="s">
        <v>5683</v>
      </c>
      <c r="H351" s="638">
        <v>1198</v>
      </c>
      <c r="I351" s="638">
        <f t="shared" si="6"/>
        <v>306.3885</v>
      </c>
      <c r="J351" s="633" t="s">
        <v>4128</v>
      </c>
      <c r="K351" s="382"/>
      <c r="L351" s="633" t="s">
        <v>762</v>
      </c>
      <c r="M351" s="630"/>
      <c r="N351" s="636"/>
    </row>
    <row r="352" s="138" customFormat="1" customHeight="1" outlineLevel="2" spans="1:14">
      <c r="A352" s="382" t="s">
        <v>5734</v>
      </c>
      <c r="B352" s="633" t="str">
        <f t="shared" si="5"/>
        <v>特色厨房（一）</v>
      </c>
      <c r="C352" s="644" t="s">
        <v>5735</v>
      </c>
      <c r="D352" s="645" t="s">
        <v>3655</v>
      </c>
      <c r="E352" s="646" t="s">
        <v>341</v>
      </c>
      <c r="F352" s="640">
        <v>1600</v>
      </c>
      <c r="G352" s="641" t="s">
        <v>5683</v>
      </c>
      <c r="H352" s="638">
        <v>80</v>
      </c>
      <c r="I352" s="638">
        <f t="shared" si="6"/>
        <v>12.8</v>
      </c>
      <c r="J352" s="633" t="s">
        <v>4128</v>
      </c>
      <c r="K352" s="382"/>
      <c r="L352" s="633" t="s">
        <v>762</v>
      </c>
      <c r="M352" s="630"/>
      <c r="N352" s="636"/>
    </row>
    <row r="353" s="138" customFormat="1" customHeight="1" outlineLevel="2" spans="1:14">
      <c r="A353" s="642" t="s">
        <v>5736</v>
      </c>
      <c r="B353" s="633" t="str">
        <f t="shared" si="5"/>
        <v>特色厨房（一）</v>
      </c>
      <c r="C353" s="639" t="s">
        <v>5737</v>
      </c>
      <c r="D353" s="639" t="s">
        <v>5730</v>
      </c>
      <c r="E353" s="633" t="s">
        <v>229</v>
      </c>
      <c r="F353" s="640">
        <v>17</v>
      </c>
      <c r="G353" s="641" t="s">
        <v>5683</v>
      </c>
      <c r="H353" s="638">
        <v>500</v>
      </c>
      <c r="I353" s="638">
        <f t="shared" si="6"/>
        <v>0.85</v>
      </c>
      <c r="J353" s="633" t="s">
        <v>4128</v>
      </c>
      <c r="K353" s="382"/>
      <c r="L353" s="633" t="s">
        <v>762</v>
      </c>
      <c r="M353" s="630"/>
      <c r="N353" s="636"/>
    </row>
    <row r="354" s="138" customFormat="1" customHeight="1" outlineLevel="2" spans="1:14">
      <c r="A354" s="382" t="s">
        <v>5738</v>
      </c>
      <c r="B354" s="633" t="str">
        <f t="shared" si="5"/>
        <v>特色厨房（一）</v>
      </c>
      <c r="C354" s="647" t="s">
        <v>5739</v>
      </c>
      <c r="D354" s="381" t="s">
        <v>5740</v>
      </c>
      <c r="E354" s="633" t="s">
        <v>229</v>
      </c>
      <c r="F354" s="640">
        <v>53</v>
      </c>
      <c r="G354" s="641" t="s">
        <v>5683</v>
      </c>
      <c r="H354" s="638">
        <v>950</v>
      </c>
      <c r="I354" s="638">
        <f t="shared" si="6"/>
        <v>5.035</v>
      </c>
      <c r="J354" s="633" t="s">
        <v>4128</v>
      </c>
      <c r="K354" s="382"/>
      <c r="L354" s="633" t="s">
        <v>762</v>
      </c>
      <c r="M354" s="630"/>
      <c r="N354" s="636"/>
    </row>
    <row r="355" s="138" customFormat="1" customHeight="1" outlineLevel="2" spans="1:14">
      <c r="A355" s="642" t="s">
        <v>5741</v>
      </c>
      <c r="B355" s="633" t="str">
        <f t="shared" si="5"/>
        <v>特色厨房（一）</v>
      </c>
      <c r="C355" s="647" t="s">
        <v>5742</v>
      </c>
      <c r="D355" s="381" t="s">
        <v>5743</v>
      </c>
      <c r="E355" s="633" t="s">
        <v>229</v>
      </c>
      <c r="F355" s="640">
        <v>53</v>
      </c>
      <c r="G355" s="641" t="s">
        <v>5683</v>
      </c>
      <c r="H355" s="638">
        <v>750</v>
      </c>
      <c r="I355" s="638">
        <f t="shared" si="6"/>
        <v>3.975</v>
      </c>
      <c r="J355" s="633" t="s">
        <v>4128</v>
      </c>
      <c r="K355" s="382"/>
      <c r="L355" s="633" t="s">
        <v>762</v>
      </c>
      <c r="M355" s="630"/>
      <c r="N355" s="636"/>
    </row>
    <row r="356" s="138" customFormat="1" customHeight="1" outlineLevel="2" spans="1:14">
      <c r="A356" s="382" t="s">
        <v>5744</v>
      </c>
      <c r="B356" s="633" t="str">
        <f t="shared" si="5"/>
        <v>特色厨房（一）</v>
      </c>
      <c r="C356" s="639" t="s">
        <v>3649</v>
      </c>
      <c r="D356" s="639" t="s">
        <v>3650</v>
      </c>
      <c r="E356" s="633" t="s">
        <v>345</v>
      </c>
      <c r="F356" s="640">
        <v>18</v>
      </c>
      <c r="G356" s="641" t="s">
        <v>5683</v>
      </c>
      <c r="H356" s="638">
        <v>2200</v>
      </c>
      <c r="I356" s="638">
        <f t="shared" si="6"/>
        <v>3.96</v>
      </c>
      <c r="J356" s="633" t="s">
        <v>4128</v>
      </c>
      <c r="K356" s="382"/>
      <c r="L356" s="633" t="s">
        <v>762</v>
      </c>
      <c r="M356" s="630"/>
      <c r="N356" s="636"/>
    </row>
    <row r="357" s="138" customFormat="1" customHeight="1" outlineLevel="2" spans="1:14">
      <c r="A357" s="642" t="s">
        <v>5745</v>
      </c>
      <c r="B357" s="633" t="str">
        <f t="shared" si="5"/>
        <v>特色厨房（一）</v>
      </c>
      <c r="C357" s="644" t="s">
        <v>3654</v>
      </c>
      <c r="D357" s="645" t="s">
        <v>3655</v>
      </c>
      <c r="E357" s="646" t="s">
        <v>341</v>
      </c>
      <c r="F357" s="640">
        <v>400</v>
      </c>
      <c r="G357" s="641" t="s">
        <v>5683</v>
      </c>
      <c r="H357" s="638">
        <v>50</v>
      </c>
      <c r="I357" s="638">
        <f t="shared" si="6"/>
        <v>2</v>
      </c>
      <c r="J357" s="633" t="s">
        <v>4128</v>
      </c>
      <c r="K357" s="382"/>
      <c r="L357" s="633" t="s">
        <v>762</v>
      </c>
      <c r="M357" s="630"/>
      <c r="N357" s="636"/>
    </row>
    <row r="358" s="138" customFormat="1" customHeight="1" outlineLevel="2" spans="1:14">
      <c r="A358" s="382" t="s">
        <v>5746</v>
      </c>
      <c r="B358" s="633" t="str">
        <f t="shared" si="5"/>
        <v>特色厨房（一）</v>
      </c>
      <c r="C358" s="644" t="s">
        <v>5747</v>
      </c>
      <c r="D358" s="645" t="s">
        <v>3655</v>
      </c>
      <c r="E358" s="646" t="s">
        <v>341</v>
      </c>
      <c r="F358" s="640">
        <v>1000</v>
      </c>
      <c r="G358" s="641" t="s">
        <v>5683</v>
      </c>
      <c r="H358" s="638">
        <v>30</v>
      </c>
      <c r="I358" s="638">
        <f t="shared" si="6"/>
        <v>3</v>
      </c>
      <c r="J358" s="633" t="s">
        <v>4128</v>
      </c>
      <c r="K358" s="382"/>
      <c r="L358" s="633" t="s">
        <v>762</v>
      </c>
      <c r="M358" s="630"/>
      <c r="N358" s="636"/>
    </row>
    <row r="359" s="138" customFormat="1" customHeight="1" outlineLevel="2" spans="1:14">
      <c r="A359" s="642" t="s">
        <v>5748</v>
      </c>
      <c r="B359" s="633" t="str">
        <f t="shared" si="5"/>
        <v>特色厨房（一）</v>
      </c>
      <c r="C359" s="648" t="s">
        <v>5749</v>
      </c>
      <c r="D359" s="649" t="s">
        <v>5750</v>
      </c>
      <c r="E359" s="650" t="s">
        <v>345</v>
      </c>
      <c r="F359" s="640">
        <v>60</v>
      </c>
      <c r="G359" s="641" t="s">
        <v>5683</v>
      </c>
      <c r="H359" s="638">
        <v>99000</v>
      </c>
      <c r="I359" s="638">
        <f t="shared" si="6"/>
        <v>594</v>
      </c>
      <c r="J359" s="633" t="s">
        <v>5751</v>
      </c>
      <c r="K359" s="382"/>
      <c r="L359" s="633" t="s">
        <v>762</v>
      </c>
      <c r="M359" s="630"/>
      <c r="N359" s="636"/>
    </row>
    <row r="360" s="138" customFormat="1" customHeight="1" outlineLevel="2" spans="1:14">
      <c r="A360" s="382" t="s">
        <v>5752</v>
      </c>
      <c r="B360" s="633" t="str">
        <f t="shared" si="5"/>
        <v>特色厨房（一）</v>
      </c>
      <c r="C360" s="381" t="s">
        <v>5753</v>
      </c>
      <c r="D360" s="381" t="s">
        <v>5754</v>
      </c>
      <c r="E360" s="641" t="s">
        <v>341</v>
      </c>
      <c r="F360" s="640">
        <v>41.45</v>
      </c>
      <c r="G360" s="641" t="s">
        <v>5683</v>
      </c>
      <c r="H360" s="638">
        <v>19180</v>
      </c>
      <c r="I360" s="638">
        <f t="shared" si="6"/>
        <v>79.5011</v>
      </c>
      <c r="J360" s="633" t="s">
        <v>4128</v>
      </c>
      <c r="K360" s="382"/>
      <c r="L360" s="633" t="s">
        <v>762</v>
      </c>
      <c r="M360" s="630"/>
      <c r="N360" s="636"/>
    </row>
    <row r="361" s="138" customFormat="1" customHeight="1" outlineLevel="2" spans="1:14">
      <c r="A361" s="642" t="s">
        <v>5755</v>
      </c>
      <c r="B361" s="633" t="str">
        <f t="shared" si="5"/>
        <v>特色厨房（一）</v>
      </c>
      <c r="C361" s="381" t="s">
        <v>5753</v>
      </c>
      <c r="D361" s="381" t="s">
        <v>5756</v>
      </c>
      <c r="E361" s="641" t="s">
        <v>341</v>
      </c>
      <c r="F361" s="640">
        <v>23.05</v>
      </c>
      <c r="G361" s="641" t="s">
        <v>5683</v>
      </c>
      <c r="H361" s="638">
        <v>18900</v>
      </c>
      <c r="I361" s="638">
        <f t="shared" si="6"/>
        <v>43.5645</v>
      </c>
      <c r="J361" s="633" t="s">
        <v>4128</v>
      </c>
      <c r="K361" s="382"/>
      <c r="L361" s="633" t="s">
        <v>762</v>
      </c>
      <c r="M361" s="630"/>
      <c r="N361" s="636"/>
    </row>
    <row r="362" s="138" customFormat="1" customHeight="1" outlineLevel="2" spans="1:14">
      <c r="A362" s="382" t="s">
        <v>5757</v>
      </c>
      <c r="B362" s="633" t="str">
        <f t="shared" si="5"/>
        <v>特色厨房（一）</v>
      </c>
      <c r="C362" s="381" t="s">
        <v>5753</v>
      </c>
      <c r="D362" s="381" t="s">
        <v>5758</v>
      </c>
      <c r="E362" s="641" t="s">
        <v>341</v>
      </c>
      <c r="F362" s="640">
        <v>19.3</v>
      </c>
      <c r="G362" s="641" t="s">
        <v>5683</v>
      </c>
      <c r="H362" s="638">
        <v>16100</v>
      </c>
      <c r="I362" s="638">
        <f t="shared" si="6"/>
        <v>31.073</v>
      </c>
      <c r="J362" s="633" t="s">
        <v>4128</v>
      </c>
      <c r="K362" s="382"/>
      <c r="L362" s="633" t="s">
        <v>762</v>
      </c>
      <c r="M362" s="630"/>
      <c r="N362" s="636"/>
    </row>
    <row r="363" s="138" customFormat="1" customHeight="1" outlineLevel="2" spans="1:14">
      <c r="A363" s="642" t="s">
        <v>5759</v>
      </c>
      <c r="B363" s="633" t="str">
        <f t="shared" si="5"/>
        <v>特色厨房（一）</v>
      </c>
      <c r="C363" s="651" t="s">
        <v>5753</v>
      </c>
      <c r="D363" s="381" t="s">
        <v>5760</v>
      </c>
      <c r="E363" s="641" t="s">
        <v>341</v>
      </c>
      <c r="F363" s="640">
        <v>10.25</v>
      </c>
      <c r="G363" s="641" t="s">
        <v>5683</v>
      </c>
      <c r="H363" s="638">
        <v>17500</v>
      </c>
      <c r="I363" s="638">
        <f t="shared" si="6"/>
        <v>17.9375</v>
      </c>
      <c r="J363" s="633" t="s">
        <v>4128</v>
      </c>
      <c r="K363" s="382"/>
      <c r="L363" s="633" t="s">
        <v>762</v>
      </c>
      <c r="M363" s="630"/>
      <c r="N363" s="636"/>
    </row>
    <row r="364" s="138" customFormat="1" customHeight="1" outlineLevel="2" spans="1:14">
      <c r="A364" s="382" t="s">
        <v>5761</v>
      </c>
      <c r="B364" s="633" t="str">
        <f t="shared" si="5"/>
        <v>特色厨房（一）</v>
      </c>
      <c r="C364" s="652" t="s">
        <v>5762</v>
      </c>
      <c r="D364" s="381"/>
      <c r="E364" s="641" t="s">
        <v>186</v>
      </c>
      <c r="F364" s="640">
        <v>15</v>
      </c>
      <c r="G364" s="641" t="s">
        <v>5683</v>
      </c>
      <c r="H364" s="638">
        <v>7000</v>
      </c>
      <c r="I364" s="638">
        <f t="shared" si="6"/>
        <v>10.5</v>
      </c>
      <c r="J364" s="633" t="s">
        <v>4128</v>
      </c>
      <c r="K364" s="382"/>
      <c r="L364" s="633" t="s">
        <v>762</v>
      </c>
      <c r="M364" s="630"/>
      <c r="N364" s="636"/>
    </row>
    <row r="365" s="138" customFormat="1" customHeight="1" outlineLevel="2" spans="1:14">
      <c r="A365" s="642" t="s">
        <v>5763</v>
      </c>
      <c r="B365" s="633" t="str">
        <f t="shared" si="5"/>
        <v>特色厨房（一）</v>
      </c>
      <c r="C365" s="639" t="s">
        <v>5764</v>
      </c>
      <c r="D365" s="381" t="s">
        <v>5765</v>
      </c>
      <c r="E365" s="641" t="s">
        <v>345</v>
      </c>
      <c r="F365" s="640">
        <v>4</v>
      </c>
      <c r="G365" s="641" t="s">
        <v>5683</v>
      </c>
      <c r="H365" s="638">
        <v>1500</v>
      </c>
      <c r="I365" s="638">
        <f t="shared" si="6"/>
        <v>0.6</v>
      </c>
      <c r="J365" s="653" t="s">
        <v>4802</v>
      </c>
      <c r="K365" s="382"/>
      <c r="L365" s="633" t="s">
        <v>762</v>
      </c>
      <c r="M365" s="630"/>
      <c r="N365" s="636"/>
    </row>
    <row r="366" s="138" customFormat="1" customHeight="1" outlineLevel="2" spans="1:14">
      <c r="A366" s="382" t="s">
        <v>5766</v>
      </c>
      <c r="B366" s="633" t="str">
        <f t="shared" si="5"/>
        <v>特色厨房（一）</v>
      </c>
      <c r="C366" s="381" t="s">
        <v>5767</v>
      </c>
      <c r="D366" s="381" t="s">
        <v>5768</v>
      </c>
      <c r="E366" s="641" t="s">
        <v>345</v>
      </c>
      <c r="F366" s="640">
        <v>1</v>
      </c>
      <c r="G366" s="641" t="s">
        <v>5683</v>
      </c>
      <c r="H366" s="638">
        <v>2250</v>
      </c>
      <c r="I366" s="638">
        <f t="shared" si="6"/>
        <v>0.225</v>
      </c>
      <c r="J366" s="633" t="s">
        <v>4128</v>
      </c>
      <c r="K366" s="382"/>
      <c r="L366" s="633" t="s">
        <v>762</v>
      </c>
      <c r="M366" s="630"/>
      <c r="N366" s="636"/>
    </row>
    <row r="367" s="138" customFormat="1" customHeight="1" outlineLevel="2" spans="1:14">
      <c r="A367" s="642" t="s">
        <v>5769</v>
      </c>
      <c r="B367" s="633" t="str">
        <f t="shared" si="5"/>
        <v>特色厨房（一）</v>
      </c>
      <c r="C367" s="381" t="s">
        <v>5770</v>
      </c>
      <c r="D367" s="639" t="s">
        <v>5771</v>
      </c>
      <c r="E367" s="641" t="s">
        <v>345</v>
      </c>
      <c r="F367" s="640">
        <v>1</v>
      </c>
      <c r="G367" s="641" t="s">
        <v>5683</v>
      </c>
      <c r="H367" s="638">
        <v>10600</v>
      </c>
      <c r="I367" s="638">
        <f t="shared" si="6"/>
        <v>1.06</v>
      </c>
      <c r="J367" s="633" t="s">
        <v>4128</v>
      </c>
      <c r="K367" s="382"/>
      <c r="L367" s="633" t="s">
        <v>762</v>
      </c>
      <c r="M367" s="630"/>
      <c r="N367" s="636"/>
    </row>
    <row r="368" s="138" customFormat="1" customHeight="1" outlineLevel="2" spans="1:14">
      <c r="A368" s="382" t="s">
        <v>5772</v>
      </c>
      <c r="B368" s="633" t="str">
        <f t="shared" si="5"/>
        <v>特色厨房（一）</v>
      </c>
      <c r="C368" s="381" t="s">
        <v>5773</v>
      </c>
      <c r="D368" s="381" t="s">
        <v>5774</v>
      </c>
      <c r="E368" s="641" t="s">
        <v>345</v>
      </c>
      <c r="F368" s="640">
        <v>1</v>
      </c>
      <c r="G368" s="641" t="s">
        <v>5683</v>
      </c>
      <c r="H368" s="638">
        <v>7212</v>
      </c>
      <c r="I368" s="638">
        <f t="shared" si="6"/>
        <v>0.7212</v>
      </c>
      <c r="J368" s="633" t="s">
        <v>4128</v>
      </c>
      <c r="K368" s="382"/>
      <c r="L368" s="633" t="s">
        <v>762</v>
      </c>
      <c r="M368" s="630"/>
      <c r="N368" s="636"/>
    </row>
    <row r="369" s="138" customFormat="1" customHeight="1" outlineLevel="2" spans="1:14">
      <c r="A369" s="642" t="s">
        <v>5775</v>
      </c>
      <c r="B369" s="633" t="str">
        <f t="shared" si="5"/>
        <v>特色厨房（一）</v>
      </c>
      <c r="C369" s="381" t="s">
        <v>5776</v>
      </c>
      <c r="D369" s="639" t="s">
        <v>5777</v>
      </c>
      <c r="E369" s="641" t="s">
        <v>345</v>
      </c>
      <c r="F369" s="640">
        <v>1</v>
      </c>
      <c r="G369" s="641" t="s">
        <v>5683</v>
      </c>
      <c r="H369" s="638">
        <v>6700</v>
      </c>
      <c r="I369" s="638">
        <f t="shared" si="6"/>
        <v>0.67</v>
      </c>
      <c r="J369" s="633" t="s">
        <v>4128</v>
      </c>
      <c r="K369" s="382"/>
      <c r="L369" s="633" t="s">
        <v>762</v>
      </c>
      <c r="M369" s="630"/>
      <c r="N369" s="636"/>
    </row>
    <row r="370" s="138" customFormat="1" customHeight="1" outlineLevel="2" spans="1:14">
      <c r="A370" s="382" t="s">
        <v>5778</v>
      </c>
      <c r="B370" s="633" t="str">
        <f t="shared" si="5"/>
        <v>特色厨房（一）</v>
      </c>
      <c r="C370" s="381" t="s">
        <v>5779</v>
      </c>
      <c r="D370" s="381" t="s">
        <v>5780</v>
      </c>
      <c r="E370" s="641" t="s">
        <v>345</v>
      </c>
      <c r="F370" s="640">
        <v>1</v>
      </c>
      <c r="G370" s="641" t="s">
        <v>5683</v>
      </c>
      <c r="H370" s="638">
        <v>8840</v>
      </c>
      <c r="I370" s="638">
        <f t="shared" si="6"/>
        <v>0.884</v>
      </c>
      <c r="J370" s="633" t="s">
        <v>4128</v>
      </c>
      <c r="K370" s="382"/>
      <c r="L370" s="633" t="s">
        <v>762</v>
      </c>
      <c r="M370" s="630"/>
      <c r="N370" s="636"/>
    </row>
    <row r="371" s="138" customFormat="1" customHeight="1" outlineLevel="2" spans="1:14">
      <c r="A371" s="642" t="s">
        <v>5781</v>
      </c>
      <c r="B371" s="633" t="str">
        <f t="shared" si="5"/>
        <v>特色厨房（一）</v>
      </c>
      <c r="C371" s="381" t="s">
        <v>5782</v>
      </c>
      <c r="D371" s="381"/>
      <c r="E371" s="641" t="s">
        <v>345</v>
      </c>
      <c r="F371" s="640">
        <v>3</v>
      </c>
      <c r="G371" s="641" t="s">
        <v>5683</v>
      </c>
      <c r="H371" s="638">
        <v>4620</v>
      </c>
      <c r="I371" s="638">
        <f t="shared" si="6"/>
        <v>1.386</v>
      </c>
      <c r="J371" s="633" t="s">
        <v>4128</v>
      </c>
      <c r="K371" s="382"/>
      <c r="L371" s="633" t="s">
        <v>762</v>
      </c>
      <c r="M371" s="630"/>
      <c r="N371" s="636"/>
    </row>
    <row r="372" s="138" customFormat="1" customHeight="1" outlineLevel="2" spans="1:14">
      <c r="A372" s="382" t="s">
        <v>5783</v>
      </c>
      <c r="B372" s="633" t="str">
        <f t="shared" si="5"/>
        <v>特色厨房（一）</v>
      </c>
      <c r="C372" s="381" t="s">
        <v>5784</v>
      </c>
      <c r="D372" s="639" t="s">
        <v>5785</v>
      </c>
      <c r="E372" s="641" t="s">
        <v>341</v>
      </c>
      <c r="F372" s="640">
        <v>19.5</v>
      </c>
      <c r="G372" s="641" t="s">
        <v>5683</v>
      </c>
      <c r="H372" s="638">
        <v>19600</v>
      </c>
      <c r="I372" s="638">
        <f t="shared" si="6"/>
        <v>38.22</v>
      </c>
      <c r="J372" s="633" t="s">
        <v>4128</v>
      </c>
      <c r="K372" s="382"/>
      <c r="L372" s="633" t="s">
        <v>762</v>
      </c>
      <c r="M372" s="630"/>
      <c r="N372" s="636"/>
    </row>
    <row r="373" s="138" customFormat="1" customHeight="1" outlineLevel="2" spans="1:14">
      <c r="A373" s="642" t="s">
        <v>5786</v>
      </c>
      <c r="B373" s="633" t="str">
        <f t="shared" si="5"/>
        <v>特色厨房（一）</v>
      </c>
      <c r="C373" s="639" t="s">
        <v>5787</v>
      </c>
      <c r="D373" s="381" t="s">
        <v>5788</v>
      </c>
      <c r="E373" s="641" t="s">
        <v>345</v>
      </c>
      <c r="F373" s="640">
        <v>4</v>
      </c>
      <c r="G373" s="641" t="s">
        <v>5683</v>
      </c>
      <c r="H373" s="638">
        <v>6500</v>
      </c>
      <c r="I373" s="638">
        <f t="shared" si="6"/>
        <v>2.6</v>
      </c>
      <c r="J373" s="633" t="s">
        <v>4128</v>
      </c>
      <c r="K373" s="382"/>
      <c r="L373" s="633" t="s">
        <v>762</v>
      </c>
      <c r="M373" s="630"/>
      <c r="N373" s="654" t="s">
        <v>5789</v>
      </c>
    </row>
    <row r="374" s="138" customFormat="1" customHeight="1" outlineLevel="2" spans="1:14">
      <c r="A374" s="382" t="s">
        <v>5790</v>
      </c>
      <c r="B374" s="633" t="str">
        <f t="shared" si="5"/>
        <v>特色厨房（一）</v>
      </c>
      <c r="C374" s="639" t="s">
        <v>5791</v>
      </c>
      <c r="D374" s="381"/>
      <c r="E374" s="641" t="s">
        <v>345</v>
      </c>
      <c r="F374" s="640">
        <v>1</v>
      </c>
      <c r="G374" s="641" t="s">
        <v>5683</v>
      </c>
      <c r="H374" s="638">
        <v>53280</v>
      </c>
      <c r="I374" s="638">
        <f t="shared" si="6"/>
        <v>5.328</v>
      </c>
      <c r="J374" s="633" t="s">
        <v>4128</v>
      </c>
      <c r="K374" s="382"/>
      <c r="L374" s="633" t="s">
        <v>762</v>
      </c>
      <c r="M374" s="630"/>
      <c r="N374" s="636"/>
    </row>
    <row r="375" s="138" customFormat="1" customHeight="1" outlineLevel="2" spans="1:14">
      <c r="A375" s="642" t="s">
        <v>5792</v>
      </c>
      <c r="B375" s="633" t="str">
        <f t="shared" si="5"/>
        <v>特色厨房（一）</v>
      </c>
      <c r="C375" s="639" t="s">
        <v>5793</v>
      </c>
      <c r="D375" s="381" t="s">
        <v>5794</v>
      </c>
      <c r="E375" s="641" t="s">
        <v>345</v>
      </c>
      <c r="F375" s="640">
        <v>1</v>
      </c>
      <c r="G375" s="641" t="s">
        <v>5683</v>
      </c>
      <c r="H375" s="638">
        <v>3000</v>
      </c>
      <c r="I375" s="638">
        <f t="shared" si="6"/>
        <v>0.3</v>
      </c>
      <c r="J375" s="633" t="s">
        <v>4128</v>
      </c>
      <c r="K375" s="382"/>
      <c r="L375" s="633" t="s">
        <v>762</v>
      </c>
      <c r="M375" s="630"/>
      <c r="N375" s="636"/>
    </row>
    <row r="376" s="138" customFormat="1" customHeight="1" outlineLevel="2" spans="1:14">
      <c r="A376" s="382" t="s">
        <v>5795</v>
      </c>
      <c r="B376" s="633" t="str">
        <f t="shared" si="5"/>
        <v>特色厨房（一）</v>
      </c>
      <c r="C376" s="643" t="s">
        <v>3809</v>
      </c>
      <c r="D376" s="381" t="s">
        <v>5796</v>
      </c>
      <c r="E376" s="641" t="s">
        <v>345</v>
      </c>
      <c r="F376" s="640">
        <v>8</v>
      </c>
      <c r="G376" s="641" t="s">
        <v>5683</v>
      </c>
      <c r="H376" s="638">
        <v>14000</v>
      </c>
      <c r="I376" s="638">
        <f t="shared" si="6"/>
        <v>11.2</v>
      </c>
      <c r="J376" s="633" t="s">
        <v>4128</v>
      </c>
      <c r="K376" s="382"/>
      <c r="L376" s="633" t="s">
        <v>762</v>
      </c>
      <c r="M376" s="630"/>
      <c r="N376" s="636"/>
    </row>
    <row r="377" s="138" customFormat="1" customHeight="1" outlineLevel="2" spans="1:14">
      <c r="A377" s="642" t="s">
        <v>5797</v>
      </c>
      <c r="B377" s="633" t="str">
        <f t="shared" si="5"/>
        <v>特色厨房（一）</v>
      </c>
      <c r="C377" s="639" t="s">
        <v>5798</v>
      </c>
      <c r="D377" s="381" t="s">
        <v>5799</v>
      </c>
      <c r="E377" s="641" t="s">
        <v>345</v>
      </c>
      <c r="F377" s="640">
        <v>2</v>
      </c>
      <c r="G377" s="641" t="s">
        <v>5683</v>
      </c>
      <c r="H377" s="638">
        <v>1680</v>
      </c>
      <c r="I377" s="638">
        <f t="shared" si="6"/>
        <v>0.336</v>
      </c>
      <c r="J377" s="633" t="s">
        <v>4128</v>
      </c>
      <c r="K377" s="382"/>
      <c r="L377" s="633" t="s">
        <v>762</v>
      </c>
      <c r="M377" s="630"/>
      <c r="N377" s="636"/>
    </row>
    <row r="378" s="138" customFormat="1" customHeight="1" outlineLevel="2" spans="1:14">
      <c r="A378" s="382" t="s">
        <v>5800</v>
      </c>
      <c r="B378" s="633" t="str">
        <f t="shared" si="5"/>
        <v>特色厨房（一）</v>
      </c>
      <c r="C378" s="639" t="s">
        <v>3316</v>
      </c>
      <c r="D378" s="381" t="s">
        <v>5801</v>
      </c>
      <c r="E378" s="650" t="s">
        <v>3318</v>
      </c>
      <c r="F378" s="640">
        <v>1</v>
      </c>
      <c r="G378" s="641" t="s">
        <v>5683</v>
      </c>
      <c r="H378" s="638">
        <v>82606</v>
      </c>
      <c r="I378" s="638">
        <f t="shared" si="6"/>
        <v>8.2606</v>
      </c>
      <c r="J378" s="633" t="s">
        <v>4128</v>
      </c>
      <c r="K378" s="382"/>
      <c r="L378" s="633" t="s">
        <v>762</v>
      </c>
      <c r="M378" s="630"/>
      <c r="N378" s="636"/>
    </row>
    <row r="379" s="138" customFormat="1" customHeight="1" outlineLevel="2" spans="1:14">
      <c r="A379" s="642" t="s">
        <v>5802</v>
      </c>
      <c r="B379" s="633" t="str">
        <f t="shared" si="5"/>
        <v>特色厨房（一）</v>
      </c>
      <c r="C379" s="639" t="s">
        <v>3251</v>
      </c>
      <c r="D379" s="381" t="s">
        <v>5803</v>
      </c>
      <c r="E379" s="641" t="s">
        <v>341</v>
      </c>
      <c r="F379" s="640">
        <v>83.7</v>
      </c>
      <c r="G379" s="641" t="s">
        <v>5683</v>
      </c>
      <c r="H379" s="638">
        <v>850</v>
      </c>
      <c r="I379" s="638">
        <f t="shared" si="6"/>
        <v>7.1145</v>
      </c>
      <c r="J379" s="633" t="s">
        <v>4128</v>
      </c>
      <c r="K379" s="382"/>
      <c r="L379" s="633" t="s">
        <v>762</v>
      </c>
      <c r="M379" s="630"/>
      <c r="N379" s="636"/>
    </row>
    <row r="380" s="138" customFormat="1" customHeight="1" outlineLevel="2" spans="1:14">
      <c r="A380" s="382" t="s">
        <v>5804</v>
      </c>
      <c r="B380" s="633" t="str">
        <f t="shared" si="5"/>
        <v>特色厨房（一）</v>
      </c>
      <c r="C380" s="639" t="s">
        <v>5805</v>
      </c>
      <c r="D380" s="381" t="s">
        <v>5806</v>
      </c>
      <c r="E380" s="641" t="s">
        <v>345</v>
      </c>
      <c r="F380" s="640">
        <v>6</v>
      </c>
      <c r="G380" s="641" t="s">
        <v>5683</v>
      </c>
      <c r="H380" s="638">
        <v>7200</v>
      </c>
      <c r="I380" s="638">
        <f t="shared" si="6"/>
        <v>4.32</v>
      </c>
      <c r="J380" s="633" t="s">
        <v>4128</v>
      </c>
      <c r="K380" s="382"/>
      <c r="L380" s="633" t="s">
        <v>762</v>
      </c>
      <c r="M380" s="630"/>
      <c r="N380" s="636"/>
    </row>
    <row r="381" s="138" customFormat="1" customHeight="1" outlineLevel="2" spans="1:14">
      <c r="A381" s="642" t="s">
        <v>5807</v>
      </c>
      <c r="B381" s="633" t="str">
        <f t="shared" si="5"/>
        <v>特色厨房（一）</v>
      </c>
      <c r="C381" s="639" t="s">
        <v>5808</v>
      </c>
      <c r="D381" s="381" t="s">
        <v>5809</v>
      </c>
      <c r="E381" s="641" t="s">
        <v>345</v>
      </c>
      <c r="F381" s="640">
        <v>18</v>
      </c>
      <c r="G381" s="641" t="s">
        <v>5683</v>
      </c>
      <c r="H381" s="638">
        <v>2900</v>
      </c>
      <c r="I381" s="638">
        <f t="shared" si="6"/>
        <v>5.22</v>
      </c>
      <c r="J381" s="633" t="s">
        <v>4128</v>
      </c>
      <c r="K381" s="382"/>
      <c r="L381" s="633" t="s">
        <v>762</v>
      </c>
      <c r="M381" s="630"/>
      <c r="N381" s="636"/>
    </row>
    <row r="382" s="138" customFormat="1" customHeight="1" outlineLevel="2" spans="1:14">
      <c r="A382" s="382" t="s">
        <v>5810</v>
      </c>
      <c r="B382" s="633" t="str">
        <f t="shared" si="5"/>
        <v>特色厨房（一）</v>
      </c>
      <c r="C382" s="639" t="s">
        <v>5808</v>
      </c>
      <c r="D382" s="381" t="s">
        <v>5811</v>
      </c>
      <c r="E382" s="641" t="s">
        <v>345</v>
      </c>
      <c r="F382" s="640">
        <v>2</v>
      </c>
      <c r="G382" s="641" t="s">
        <v>5683</v>
      </c>
      <c r="H382" s="638">
        <v>3200</v>
      </c>
      <c r="I382" s="638">
        <f t="shared" si="6"/>
        <v>0.64</v>
      </c>
      <c r="J382" s="633" t="s">
        <v>4128</v>
      </c>
      <c r="K382" s="382"/>
      <c r="L382" s="633" t="s">
        <v>762</v>
      </c>
      <c r="M382" s="630"/>
      <c r="N382" s="636"/>
    </row>
    <row r="383" s="138" customFormat="1" customHeight="1" outlineLevel="2" spans="1:14">
      <c r="A383" s="642" t="s">
        <v>5812</v>
      </c>
      <c r="B383" s="633" t="str">
        <f t="shared" si="5"/>
        <v>特色厨房（一）</v>
      </c>
      <c r="C383" s="639" t="s">
        <v>5813</v>
      </c>
      <c r="D383" s="381" t="s">
        <v>5814</v>
      </c>
      <c r="E383" s="641" t="s">
        <v>345</v>
      </c>
      <c r="F383" s="640">
        <v>2</v>
      </c>
      <c r="G383" s="641" t="s">
        <v>5683</v>
      </c>
      <c r="H383" s="638">
        <v>5500</v>
      </c>
      <c r="I383" s="638">
        <f t="shared" si="6"/>
        <v>1.1</v>
      </c>
      <c r="J383" s="633" t="s">
        <v>4128</v>
      </c>
      <c r="K383" s="382"/>
      <c r="L383" s="633" t="s">
        <v>762</v>
      </c>
      <c r="M383" s="630"/>
      <c r="N383" s="636"/>
    </row>
    <row r="384" s="138" customFormat="1" customHeight="1" outlineLevel="2" spans="1:14">
      <c r="A384" s="382" t="s">
        <v>5815</v>
      </c>
      <c r="B384" s="633" t="str">
        <f t="shared" si="5"/>
        <v>特色厨房（一）</v>
      </c>
      <c r="C384" s="639" t="s">
        <v>5816</v>
      </c>
      <c r="D384" s="381" t="s">
        <v>5809</v>
      </c>
      <c r="E384" s="641" t="s">
        <v>345</v>
      </c>
      <c r="F384" s="640">
        <v>4</v>
      </c>
      <c r="G384" s="641" t="s">
        <v>5683</v>
      </c>
      <c r="H384" s="638">
        <v>2000</v>
      </c>
      <c r="I384" s="638">
        <f t="shared" si="6"/>
        <v>0.8</v>
      </c>
      <c r="J384" s="633" t="s">
        <v>4128</v>
      </c>
      <c r="K384" s="382"/>
      <c r="L384" s="633" t="s">
        <v>762</v>
      </c>
      <c r="M384" s="630"/>
      <c r="N384" s="636"/>
    </row>
    <row r="385" s="138" customFormat="1" customHeight="1" outlineLevel="2" spans="1:14">
      <c r="A385" s="642" t="s">
        <v>5817</v>
      </c>
      <c r="B385" s="633" t="str">
        <f t="shared" si="5"/>
        <v>特色厨房（一）</v>
      </c>
      <c r="C385" s="639" t="s">
        <v>5818</v>
      </c>
      <c r="D385" s="381"/>
      <c r="E385" s="641" t="s">
        <v>345</v>
      </c>
      <c r="F385" s="640">
        <v>1</v>
      </c>
      <c r="G385" s="641" t="s">
        <v>5683</v>
      </c>
      <c r="H385" s="638">
        <v>11800</v>
      </c>
      <c r="I385" s="638">
        <f t="shared" si="6"/>
        <v>1.18</v>
      </c>
      <c r="J385" s="633" t="s">
        <v>4128</v>
      </c>
      <c r="K385" s="382"/>
      <c r="L385" s="633" t="s">
        <v>762</v>
      </c>
      <c r="M385" s="630"/>
      <c r="N385" s="636"/>
    </row>
    <row r="386" s="138" customFormat="1" customHeight="1" outlineLevel="2" spans="1:14">
      <c r="A386" s="382" t="s">
        <v>5819</v>
      </c>
      <c r="B386" s="633" t="str">
        <f t="shared" si="5"/>
        <v>特色厨房（一）</v>
      </c>
      <c r="C386" s="639" t="s">
        <v>3295</v>
      </c>
      <c r="D386" s="381" t="s">
        <v>5820</v>
      </c>
      <c r="E386" s="641" t="s">
        <v>345</v>
      </c>
      <c r="F386" s="640">
        <v>3</v>
      </c>
      <c r="G386" s="641" t="s">
        <v>5683</v>
      </c>
      <c r="H386" s="638">
        <v>2300</v>
      </c>
      <c r="I386" s="638">
        <f t="shared" si="6"/>
        <v>0.69</v>
      </c>
      <c r="J386" s="633" t="s">
        <v>4128</v>
      </c>
      <c r="K386" s="382"/>
      <c r="L386" s="633" t="s">
        <v>762</v>
      </c>
      <c r="M386" s="630"/>
      <c r="N386" s="636"/>
    </row>
    <row r="387" s="138" customFormat="1" customHeight="1" outlineLevel="2" spans="1:14">
      <c r="A387" s="642" t="s">
        <v>5821</v>
      </c>
      <c r="B387" s="633" t="str">
        <f t="shared" si="5"/>
        <v>特色厨房（一）</v>
      </c>
      <c r="C387" s="639" t="s">
        <v>3295</v>
      </c>
      <c r="D387" s="381" t="s">
        <v>5822</v>
      </c>
      <c r="E387" s="641" t="s">
        <v>345</v>
      </c>
      <c r="F387" s="640">
        <v>7</v>
      </c>
      <c r="G387" s="641" t="s">
        <v>5683</v>
      </c>
      <c r="H387" s="638">
        <v>2900</v>
      </c>
      <c r="I387" s="638">
        <f t="shared" si="6"/>
        <v>2.03</v>
      </c>
      <c r="J387" s="633" t="s">
        <v>4128</v>
      </c>
      <c r="K387" s="382"/>
      <c r="L387" s="633" t="s">
        <v>762</v>
      </c>
      <c r="M387" s="630"/>
      <c r="N387" s="636"/>
    </row>
    <row r="388" s="138" customFormat="1" customHeight="1" outlineLevel="2" spans="1:14">
      <c r="A388" s="382" t="s">
        <v>5823</v>
      </c>
      <c r="B388" s="633" t="str">
        <f t="shared" si="5"/>
        <v>特色厨房（一）</v>
      </c>
      <c r="C388" s="639" t="s">
        <v>3295</v>
      </c>
      <c r="D388" s="381" t="s">
        <v>5824</v>
      </c>
      <c r="E388" s="641" t="s">
        <v>345</v>
      </c>
      <c r="F388" s="640">
        <v>4</v>
      </c>
      <c r="G388" s="641" t="s">
        <v>5683</v>
      </c>
      <c r="H388" s="638">
        <v>2600</v>
      </c>
      <c r="I388" s="638">
        <f t="shared" si="6"/>
        <v>1.04</v>
      </c>
      <c r="J388" s="633" t="s">
        <v>4128</v>
      </c>
      <c r="K388" s="382"/>
      <c r="L388" s="633" t="s">
        <v>762</v>
      </c>
      <c r="M388" s="630"/>
      <c r="N388" s="636"/>
    </row>
    <row r="389" s="138" customFormat="1" customHeight="1" outlineLevel="2" spans="1:14">
      <c r="A389" s="642" t="s">
        <v>5825</v>
      </c>
      <c r="B389" s="633" t="str">
        <f t="shared" ref="B389:B452" si="7" xml:space="preserve">B388</f>
        <v>特色厨房（一）</v>
      </c>
      <c r="C389" s="639" t="s">
        <v>3295</v>
      </c>
      <c r="D389" s="381" t="s">
        <v>5826</v>
      </c>
      <c r="E389" s="641" t="s">
        <v>345</v>
      </c>
      <c r="F389" s="640">
        <v>1</v>
      </c>
      <c r="G389" s="641" t="s">
        <v>5683</v>
      </c>
      <c r="H389" s="638">
        <v>1700</v>
      </c>
      <c r="I389" s="638">
        <f t="shared" si="6"/>
        <v>0.17</v>
      </c>
      <c r="J389" s="633" t="s">
        <v>4128</v>
      </c>
      <c r="K389" s="382"/>
      <c r="L389" s="633" t="s">
        <v>762</v>
      </c>
      <c r="M389" s="630"/>
      <c r="N389" s="636"/>
    </row>
    <row r="390" s="138" customFormat="1" customHeight="1" outlineLevel="2" spans="1:14">
      <c r="A390" s="382" t="s">
        <v>5827</v>
      </c>
      <c r="B390" s="633" t="str">
        <f t="shared" si="7"/>
        <v>特色厨房（一）</v>
      </c>
      <c r="C390" s="639" t="s">
        <v>3300</v>
      </c>
      <c r="D390" s="381" t="s">
        <v>5828</v>
      </c>
      <c r="E390" s="641" t="s">
        <v>345</v>
      </c>
      <c r="F390" s="640">
        <v>2</v>
      </c>
      <c r="G390" s="641" t="s">
        <v>5683</v>
      </c>
      <c r="H390" s="638">
        <v>6100</v>
      </c>
      <c r="I390" s="638">
        <f t="shared" ref="I390:I453" si="8" xml:space="preserve">F390*H390/10000</f>
        <v>1.22</v>
      </c>
      <c r="J390" s="633" t="s">
        <v>4128</v>
      </c>
      <c r="K390" s="382"/>
      <c r="L390" s="633" t="s">
        <v>762</v>
      </c>
      <c r="M390" s="630"/>
      <c r="N390" s="636"/>
    </row>
    <row r="391" s="138" customFormat="1" customHeight="1" outlineLevel="2" spans="1:14">
      <c r="A391" s="642" t="s">
        <v>5829</v>
      </c>
      <c r="B391" s="633" t="str">
        <f t="shared" si="7"/>
        <v>特色厨房（一）</v>
      </c>
      <c r="C391" s="639" t="s">
        <v>3300</v>
      </c>
      <c r="D391" s="381" t="s">
        <v>5820</v>
      </c>
      <c r="E391" s="641" t="s">
        <v>345</v>
      </c>
      <c r="F391" s="640">
        <v>2</v>
      </c>
      <c r="G391" s="641" t="s">
        <v>5683</v>
      </c>
      <c r="H391" s="638">
        <v>4900</v>
      </c>
      <c r="I391" s="638">
        <f t="shared" si="8"/>
        <v>0.98</v>
      </c>
      <c r="J391" s="633" t="s">
        <v>4128</v>
      </c>
      <c r="K391" s="382"/>
      <c r="L391" s="633" t="s">
        <v>762</v>
      </c>
      <c r="M391" s="630"/>
      <c r="N391" s="636"/>
    </row>
    <row r="392" s="138" customFormat="1" customHeight="1" outlineLevel="2" spans="1:14">
      <c r="A392" s="382" t="s">
        <v>5830</v>
      </c>
      <c r="B392" s="633" t="str">
        <f t="shared" si="7"/>
        <v>特色厨房（一）</v>
      </c>
      <c r="C392" s="639" t="s">
        <v>3300</v>
      </c>
      <c r="D392" s="381" t="s">
        <v>5831</v>
      </c>
      <c r="E392" s="641" t="s">
        <v>345</v>
      </c>
      <c r="F392" s="640">
        <v>1</v>
      </c>
      <c r="G392" s="641" t="s">
        <v>5683</v>
      </c>
      <c r="H392" s="638">
        <v>6500</v>
      </c>
      <c r="I392" s="638">
        <f t="shared" si="8"/>
        <v>0.65</v>
      </c>
      <c r="J392" s="633" t="s">
        <v>4128</v>
      </c>
      <c r="K392" s="382"/>
      <c r="L392" s="633" t="s">
        <v>762</v>
      </c>
      <c r="M392" s="630"/>
      <c r="N392" s="636"/>
    </row>
    <row r="393" s="138" customFormat="1" customHeight="1" outlineLevel="2" spans="1:14">
      <c r="A393" s="642" t="s">
        <v>5832</v>
      </c>
      <c r="B393" s="633" t="str">
        <f t="shared" si="7"/>
        <v>特色厨房（一）</v>
      </c>
      <c r="C393" s="655" t="s">
        <v>5833</v>
      </c>
      <c r="D393" s="381" t="s">
        <v>5834</v>
      </c>
      <c r="E393" s="641" t="s">
        <v>345</v>
      </c>
      <c r="F393" s="640">
        <v>1</v>
      </c>
      <c r="G393" s="641" t="s">
        <v>5683</v>
      </c>
      <c r="H393" s="638">
        <v>5900</v>
      </c>
      <c r="I393" s="638">
        <f t="shared" si="8"/>
        <v>0.59</v>
      </c>
      <c r="J393" s="633" t="s">
        <v>4128</v>
      </c>
      <c r="K393" s="382"/>
      <c r="L393" s="633" t="s">
        <v>762</v>
      </c>
      <c r="M393" s="630"/>
      <c r="N393" s="636"/>
    </row>
    <row r="394" s="138" customFormat="1" customHeight="1" outlineLevel="2" spans="1:14">
      <c r="A394" s="382" t="s">
        <v>5835</v>
      </c>
      <c r="B394" s="633" t="str">
        <f t="shared" si="7"/>
        <v>特色厨房（一）</v>
      </c>
      <c r="C394" s="639" t="s">
        <v>5836</v>
      </c>
      <c r="D394" s="381" t="s">
        <v>5820</v>
      </c>
      <c r="E394" s="641" t="s">
        <v>345</v>
      </c>
      <c r="F394" s="640">
        <v>3</v>
      </c>
      <c r="G394" s="641" t="s">
        <v>5683</v>
      </c>
      <c r="H394" s="638">
        <v>5100</v>
      </c>
      <c r="I394" s="638">
        <f t="shared" si="8"/>
        <v>1.53</v>
      </c>
      <c r="J394" s="633" t="s">
        <v>4128</v>
      </c>
      <c r="K394" s="382"/>
      <c r="L394" s="633" t="s">
        <v>762</v>
      </c>
      <c r="M394" s="630"/>
      <c r="N394" s="636"/>
    </row>
    <row r="395" s="138" customFormat="1" customHeight="1" outlineLevel="2" spans="1:14">
      <c r="A395" s="642" t="s">
        <v>5837</v>
      </c>
      <c r="B395" s="633" t="str">
        <f t="shared" si="7"/>
        <v>特色厨房（一）</v>
      </c>
      <c r="C395" s="639" t="s">
        <v>5836</v>
      </c>
      <c r="D395" s="381" t="s">
        <v>5838</v>
      </c>
      <c r="E395" s="641" t="s">
        <v>345</v>
      </c>
      <c r="F395" s="640">
        <v>4</v>
      </c>
      <c r="G395" s="641" t="s">
        <v>5683</v>
      </c>
      <c r="H395" s="638">
        <v>5600</v>
      </c>
      <c r="I395" s="638">
        <f t="shared" si="8"/>
        <v>2.24</v>
      </c>
      <c r="J395" s="633" t="s">
        <v>4128</v>
      </c>
      <c r="K395" s="382"/>
      <c r="L395" s="633" t="s">
        <v>762</v>
      </c>
      <c r="M395" s="630"/>
      <c r="N395" s="636"/>
    </row>
    <row r="396" s="138" customFormat="1" customHeight="1" outlineLevel="2" spans="1:14">
      <c r="A396" s="382" t="s">
        <v>5839</v>
      </c>
      <c r="B396" s="633" t="str">
        <f t="shared" si="7"/>
        <v>特色厨房（一）</v>
      </c>
      <c r="C396" s="643" t="s">
        <v>3310</v>
      </c>
      <c r="D396" s="381" t="s">
        <v>5822</v>
      </c>
      <c r="E396" s="641" t="s">
        <v>345</v>
      </c>
      <c r="F396" s="640">
        <v>3</v>
      </c>
      <c r="G396" s="641" t="s">
        <v>5683</v>
      </c>
      <c r="H396" s="638">
        <v>4200</v>
      </c>
      <c r="I396" s="638">
        <f t="shared" si="8"/>
        <v>1.26</v>
      </c>
      <c r="J396" s="633" t="s">
        <v>4128</v>
      </c>
      <c r="K396" s="382"/>
      <c r="L396" s="633" t="s">
        <v>762</v>
      </c>
      <c r="M396" s="630"/>
      <c r="N396" s="636"/>
    </row>
    <row r="397" s="138" customFormat="1" customHeight="1" outlineLevel="2" spans="1:14">
      <c r="A397" s="642" t="s">
        <v>5840</v>
      </c>
      <c r="B397" s="633" t="str">
        <f t="shared" si="7"/>
        <v>特色厨房（一）</v>
      </c>
      <c r="C397" s="639" t="s">
        <v>5841</v>
      </c>
      <c r="D397" s="381" t="s">
        <v>5842</v>
      </c>
      <c r="E397" s="641" t="s">
        <v>345</v>
      </c>
      <c r="F397" s="640">
        <v>2</v>
      </c>
      <c r="G397" s="641" t="s">
        <v>5683</v>
      </c>
      <c r="H397" s="638">
        <v>4188</v>
      </c>
      <c r="I397" s="638">
        <f t="shared" si="8"/>
        <v>0.8376</v>
      </c>
      <c r="J397" s="633" t="s">
        <v>4128</v>
      </c>
      <c r="K397" s="382"/>
      <c r="L397" s="633" t="s">
        <v>762</v>
      </c>
      <c r="M397" s="630"/>
      <c r="N397" s="636"/>
    </row>
    <row r="398" s="138" customFormat="1" customHeight="1" outlineLevel="2" spans="1:14">
      <c r="A398" s="382" t="s">
        <v>5843</v>
      </c>
      <c r="B398" s="633" t="str">
        <f t="shared" si="7"/>
        <v>特色厨房（一）</v>
      </c>
      <c r="C398" s="639" t="s">
        <v>5844</v>
      </c>
      <c r="D398" s="381" t="s">
        <v>5845</v>
      </c>
      <c r="E398" s="641" t="s">
        <v>345</v>
      </c>
      <c r="F398" s="640">
        <v>1</v>
      </c>
      <c r="G398" s="641" t="s">
        <v>5683</v>
      </c>
      <c r="H398" s="638">
        <v>27340</v>
      </c>
      <c r="I398" s="638">
        <f t="shared" si="8"/>
        <v>2.734</v>
      </c>
      <c r="J398" s="633" t="s">
        <v>4128</v>
      </c>
      <c r="K398" s="382"/>
      <c r="L398" s="633" t="s">
        <v>762</v>
      </c>
      <c r="M398" s="630"/>
      <c r="N398" s="636"/>
    </row>
    <row r="399" s="138" customFormat="1" customHeight="1" outlineLevel="2" spans="1:14">
      <c r="A399" s="642" t="s">
        <v>5846</v>
      </c>
      <c r="B399" s="633" t="str">
        <f t="shared" si="7"/>
        <v>特色厨房（一）</v>
      </c>
      <c r="C399" s="639" t="s">
        <v>5847</v>
      </c>
      <c r="D399" s="381" t="s">
        <v>5848</v>
      </c>
      <c r="E399" s="641" t="s">
        <v>345</v>
      </c>
      <c r="F399" s="640">
        <v>3</v>
      </c>
      <c r="G399" s="641" t="s">
        <v>5683</v>
      </c>
      <c r="H399" s="638">
        <v>2900</v>
      </c>
      <c r="I399" s="638">
        <f t="shared" si="8"/>
        <v>0.87</v>
      </c>
      <c r="J399" s="653" t="s">
        <v>4802</v>
      </c>
      <c r="K399" s="382"/>
      <c r="L399" s="633" t="s">
        <v>762</v>
      </c>
      <c r="M399" s="630"/>
      <c r="N399" s="636"/>
    </row>
    <row r="400" s="138" customFormat="1" customHeight="1" outlineLevel="2" spans="1:14">
      <c r="A400" s="382" t="s">
        <v>5849</v>
      </c>
      <c r="B400" s="633" t="str">
        <f t="shared" si="7"/>
        <v>特色厨房（一）</v>
      </c>
      <c r="C400" s="639" t="s">
        <v>5850</v>
      </c>
      <c r="D400" s="381" t="s">
        <v>5851</v>
      </c>
      <c r="E400" s="641" t="s">
        <v>345</v>
      </c>
      <c r="F400" s="640">
        <v>4</v>
      </c>
      <c r="G400" s="641" t="s">
        <v>5683</v>
      </c>
      <c r="H400" s="638">
        <v>1200</v>
      </c>
      <c r="I400" s="638">
        <f t="shared" si="8"/>
        <v>0.48</v>
      </c>
      <c r="J400" s="633" t="s">
        <v>4128</v>
      </c>
      <c r="K400" s="382"/>
      <c r="L400" s="633" t="s">
        <v>762</v>
      </c>
      <c r="M400" s="630"/>
      <c r="N400" s="636"/>
    </row>
    <row r="401" s="138" customFormat="1" customHeight="1" outlineLevel="2" spans="1:14">
      <c r="A401" s="642" t="s">
        <v>5852</v>
      </c>
      <c r="B401" s="633" t="str">
        <f t="shared" si="7"/>
        <v>特色厨房（一）</v>
      </c>
      <c r="C401" s="639" t="s">
        <v>5850</v>
      </c>
      <c r="D401" s="381" t="s">
        <v>5853</v>
      </c>
      <c r="E401" s="641" t="s">
        <v>345</v>
      </c>
      <c r="F401" s="640">
        <v>14</v>
      </c>
      <c r="G401" s="641" t="s">
        <v>5683</v>
      </c>
      <c r="H401" s="638">
        <v>1500</v>
      </c>
      <c r="I401" s="638">
        <f t="shared" si="8"/>
        <v>2.1</v>
      </c>
      <c r="J401" s="633" t="s">
        <v>4128</v>
      </c>
      <c r="K401" s="382"/>
      <c r="L401" s="633" t="s">
        <v>762</v>
      </c>
      <c r="M401" s="630"/>
      <c r="N401" s="636"/>
    </row>
    <row r="402" s="138" customFormat="1" customHeight="1" outlineLevel="2" spans="1:14">
      <c r="A402" s="382" t="s">
        <v>5854</v>
      </c>
      <c r="B402" s="633" t="str">
        <f t="shared" si="7"/>
        <v>特色厨房（一）</v>
      </c>
      <c r="C402" s="639" t="s">
        <v>5855</v>
      </c>
      <c r="D402" s="381" t="s">
        <v>5856</v>
      </c>
      <c r="E402" s="641" t="s">
        <v>345</v>
      </c>
      <c r="F402" s="640">
        <v>2</v>
      </c>
      <c r="G402" s="641" t="s">
        <v>5683</v>
      </c>
      <c r="H402" s="638">
        <v>1700</v>
      </c>
      <c r="I402" s="638">
        <f t="shared" si="8"/>
        <v>0.34</v>
      </c>
      <c r="J402" s="633" t="s">
        <v>4128</v>
      </c>
      <c r="K402" s="382"/>
      <c r="L402" s="633" t="s">
        <v>762</v>
      </c>
      <c r="M402" s="630"/>
      <c r="N402" s="636"/>
    </row>
    <row r="403" s="138" customFormat="1" customHeight="1" outlineLevel="2" spans="1:14">
      <c r="A403" s="642" t="s">
        <v>5857</v>
      </c>
      <c r="B403" s="633" t="str">
        <f t="shared" si="7"/>
        <v>特色厨房（一）</v>
      </c>
      <c r="C403" s="639" t="s">
        <v>5858</v>
      </c>
      <c r="D403" s="437" t="s">
        <v>5859</v>
      </c>
      <c r="E403" s="641" t="s">
        <v>345</v>
      </c>
      <c r="F403" s="640">
        <v>2</v>
      </c>
      <c r="G403" s="641" t="s">
        <v>5683</v>
      </c>
      <c r="H403" s="638">
        <v>37600</v>
      </c>
      <c r="I403" s="638">
        <f t="shared" si="8"/>
        <v>7.52</v>
      </c>
      <c r="J403" s="633" t="s">
        <v>4128</v>
      </c>
      <c r="K403" s="382"/>
      <c r="L403" s="633" t="s">
        <v>762</v>
      </c>
      <c r="M403" s="630"/>
      <c r="N403" s="636"/>
    </row>
    <row r="404" s="138" customFormat="1" customHeight="1" outlineLevel="2" spans="1:14">
      <c r="A404" s="382" t="s">
        <v>5860</v>
      </c>
      <c r="B404" s="633" t="str">
        <f t="shared" si="7"/>
        <v>特色厨房（一）</v>
      </c>
      <c r="C404" s="639" t="s">
        <v>5861</v>
      </c>
      <c r="D404" s="381" t="s">
        <v>5862</v>
      </c>
      <c r="E404" s="641" t="s">
        <v>345</v>
      </c>
      <c r="F404" s="640">
        <v>1</v>
      </c>
      <c r="G404" s="641" t="s">
        <v>5683</v>
      </c>
      <c r="H404" s="638">
        <v>2160</v>
      </c>
      <c r="I404" s="638">
        <f t="shared" si="8"/>
        <v>0.216</v>
      </c>
      <c r="J404" s="633" t="s">
        <v>4128</v>
      </c>
      <c r="K404" s="382"/>
      <c r="L404" s="633" t="s">
        <v>762</v>
      </c>
      <c r="M404" s="630"/>
      <c r="N404" s="636"/>
    </row>
    <row r="405" s="138" customFormat="1" customHeight="1" outlineLevel="2" spans="1:14">
      <c r="A405" s="642" t="s">
        <v>5863</v>
      </c>
      <c r="B405" s="633" t="str">
        <f t="shared" si="7"/>
        <v>特色厨房（一）</v>
      </c>
      <c r="C405" s="639" t="s">
        <v>5861</v>
      </c>
      <c r="D405" s="381" t="s">
        <v>5864</v>
      </c>
      <c r="E405" s="641" t="s">
        <v>345</v>
      </c>
      <c r="F405" s="640">
        <v>5</v>
      </c>
      <c r="G405" s="641" t="s">
        <v>5683</v>
      </c>
      <c r="H405" s="638">
        <v>2280</v>
      </c>
      <c r="I405" s="638">
        <f t="shared" si="8"/>
        <v>1.14</v>
      </c>
      <c r="J405" s="633" t="s">
        <v>4128</v>
      </c>
      <c r="K405" s="382"/>
      <c r="L405" s="633" t="s">
        <v>762</v>
      </c>
      <c r="M405" s="630"/>
      <c r="N405" s="636"/>
    </row>
    <row r="406" s="138" customFormat="1" customHeight="1" outlineLevel="2" spans="1:14">
      <c r="A406" s="382" t="s">
        <v>5865</v>
      </c>
      <c r="B406" s="633" t="str">
        <f t="shared" si="7"/>
        <v>特色厨房（一）</v>
      </c>
      <c r="C406" s="639" t="s">
        <v>5861</v>
      </c>
      <c r="D406" s="381" t="s">
        <v>5866</v>
      </c>
      <c r="E406" s="641" t="s">
        <v>345</v>
      </c>
      <c r="F406" s="640">
        <v>2</v>
      </c>
      <c r="G406" s="641" t="s">
        <v>5683</v>
      </c>
      <c r="H406" s="638">
        <v>2760</v>
      </c>
      <c r="I406" s="638">
        <f t="shared" si="8"/>
        <v>0.552</v>
      </c>
      <c r="J406" s="633" t="s">
        <v>4128</v>
      </c>
      <c r="K406" s="382"/>
      <c r="L406" s="633" t="s">
        <v>762</v>
      </c>
      <c r="M406" s="630"/>
      <c r="N406" s="636"/>
    </row>
    <row r="407" s="138" customFormat="1" customHeight="1" outlineLevel="2" spans="1:14">
      <c r="A407" s="642" t="s">
        <v>5867</v>
      </c>
      <c r="B407" s="633" t="str">
        <f t="shared" si="7"/>
        <v>特色厨房（一）</v>
      </c>
      <c r="C407" s="639" t="s">
        <v>5868</v>
      </c>
      <c r="D407" s="381" t="s">
        <v>5869</v>
      </c>
      <c r="E407" s="641" t="s">
        <v>345</v>
      </c>
      <c r="F407" s="640">
        <v>53</v>
      </c>
      <c r="G407" s="641" t="s">
        <v>5683</v>
      </c>
      <c r="H407" s="638">
        <v>600</v>
      </c>
      <c r="I407" s="638">
        <f t="shared" si="8"/>
        <v>3.18</v>
      </c>
      <c r="J407" s="633" t="s">
        <v>4128</v>
      </c>
      <c r="K407" s="382"/>
      <c r="L407" s="633" t="s">
        <v>762</v>
      </c>
      <c r="M407" s="630"/>
      <c r="N407" s="636"/>
    </row>
    <row r="408" s="138" customFormat="1" customHeight="1" outlineLevel="2" spans="1:14">
      <c r="A408" s="382" t="s">
        <v>5870</v>
      </c>
      <c r="B408" s="633" t="str">
        <f t="shared" si="7"/>
        <v>特色厨房（一）</v>
      </c>
      <c r="C408" s="639" t="s">
        <v>3376</v>
      </c>
      <c r="D408" s="381" t="s">
        <v>5871</v>
      </c>
      <c r="E408" s="641" t="s">
        <v>345</v>
      </c>
      <c r="F408" s="640">
        <v>1</v>
      </c>
      <c r="G408" s="641" t="s">
        <v>5683</v>
      </c>
      <c r="H408" s="638">
        <v>7500</v>
      </c>
      <c r="I408" s="638">
        <f t="shared" si="8"/>
        <v>0.75</v>
      </c>
      <c r="J408" s="633" t="s">
        <v>4128</v>
      </c>
      <c r="K408" s="382"/>
      <c r="L408" s="633" t="s">
        <v>762</v>
      </c>
      <c r="M408" s="630"/>
      <c r="N408" s="636"/>
    </row>
    <row r="409" s="138" customFormat="1" customHeight="1" outlineLevel="2" spans="1:14">
      <c r="A409" s="642" t="s">
        <v>5872</v>
      </c>
      <c r="B409" s="633" t="str">
        <f t="shared" si="7"/>
        <v>特色厨房（一）</v>
      </c>
      <c r="C409" s="639" t="s">
        <v>3385</v>
      </c>
      <c r="D409" s="381" t="s">
        <v>5873</v>
      </c>
      <c r="E409" s="641" t="s">
        <v>345</v>
      </c>
      <c r="F409" s="640">
        <v>14</v>
      </c>
      <c r="G409" s="641" t="s">
        <v>5683</v>
      </c>
      <c r="H409" s="638">
        <v>1160</v>
      </c>
      <c r="I409" s="638">
        <f t="shared" si="8"/>
        <v>1.624</v>
      </c>
      <c r="J409" s="633" t="s">
        <v>4128</v>
      </c>
      <c r="K409" s="382"/>
      <c r="L409" s="633" t="s">
        <v>762</v>
      </c>
      <c r="M409" s="630"/>
      <c r="N409" s="636"/>
    </row>
    <row r="410" s="138" customFormat="1" customHeight="1" outlineLevel="2" spans="1:14">
      <c r="A410" s="382" t="s">
        <v>5874</v>
      </c>
      <c r="B410" s="633" t="str">
        <f t="shared" si="7"/>
        <v>特色厨房（一）</v>
      </c>
      <c r="C410" s="639" t="s">
        <v>3385</v>
      </c>
      <c r="D410" s="381" t="s">
        <v>5875</v>
      </c>
      <c r="E410" s="641" t="s">
        <v>345</v>
      </c>
      <c r="F410" s="640">
        <v>11</v>
      </c>
      <c r="G410" s="641" t="s">
        <v>5683</v>
      </c>
      <c r="H410" s="638">
        <v>900</v>
      </c>
      <c r="I410" s="638">
        <f t="shared" si="8"/>
        <v>0.99</v>
      </c>
      <c r="J410" s="633" t="s">
        <v>4128</v>
      </c>
      <c r="K410" s="382"/>
      <c r="L410" s="633" t="s">
        <v>762</v>
      </c>
      <c r="M410" s="630"/>
      <c r="N410" s="636"/>
    </row>
    <row r="411" s="138" customFormat="1" customHeight="1" outlineLevel="2" spans="1:14">
      <c r="A411" s="642" t="s">
        <v>5876</v>
      </c>
      <c r="B411" s="633" t="str">
        <f t="shared" si="7"/>
        <v>特色厨房（一）</v>
      </c>
      <c r="C411" s="639" t="s">
        <v>5877</v>
      </c>
      <c r="D411" s="381" t="s">
        <v>5878</v>
      </c>
      <c r="E411" s="641" t="s">
        <v>345</v>
      </c>
      <c r="F411" s="640">
        <v>4</v>
      </c>
      <c r="G411" s="641" t="s">
        <v>5683</v>
      </c>
      <c r="H411" s="638">
        <v>6500</v>
      </c>
      <c r="I411" s="638">
        <f t="shared" si="8"/>
        <v>2.6</v>
      </c>
      <c r="J411" s="633" t="s">
        <v>4128</v>
      </c>
      <c r="K411" s="382"/>
      <c r="L411" s="633" t="s">
        <v>762</v>
      </c>
      <c r="M411" s="630"/>
      <c r="N411" s="636"/>
    </row>
    <row r="412" s="138" customFormat="1" customHeight="1" outlineLevel="2" spans="1:14">
      <c r="A412" s="382" t="s">
        <v>5879</v>
      </c>
      <c r="B412" s="633" t="str">
        <f t="shared" si="7"/>
        <v>特色厨房（一）</v>
      </c>
      <c r="C412" s="639" t="s">
        <v>5877</v>
      </c>
      <c r="D412" s="381" t="s">
        <v>5880</v>
      </c>
      <c r="E412" s="641" t="s">
        <v>345</v>
      </c>
      <c r="F412" s="640">
        <v>1</v>
      </c>
      <c r="G412" s="641" t="s">
        <v>5683</v>
      </c>
      <c r="H412" s="638">
        <v>6000</v>
      </c>
      <c r="I412" s="638">
        <f t="shared" si="8"/>
        <v>0.6</v>
      </c>
      <c r="J412" s="633" t="s">
        <v>4128</v>
      </c>
      <c r="K412" s="382"/>
      <c r="L412" s="633" t="s">
        <v>762</v>
      </c>
      <c r="M412" s="630"/>
      <c r="N412" s="636"/>
    </row>
    <row r="413" s="138" customFormat="1" customHeight="1" outlineLevel="2" spans="1:14">
      <c r="A413" s="642" t="s">
        <v>5881</v>
      </c>
      <c r="B413" s="633" t="str">
        <f t="shared" si="7"/>
        <v>特色厨房（一）</v>
      </c>
      <c r="C413" s="639" t="s">
        <v>5882</v>
      </c>
      <c r="D413" s="381" t="s">
        <v>5883</v>
      </c>
      <c r="E413" s="641" t="s">
        <v>345</v>
      </c>
      <c r="F413" s="640">
        <v>2</v>
      </c>
      <c r="G413" s="641" t="s">
        <v>5683</v>
      </c>
      <c r="H413" s="638">
        <v>6500</v>
      </c>
      <c r="I413" s="638">
        <f t="shared" si="8"/>
        <v>1.3</v>
      </c>
      <c r="J413" s="633" t="s">
        <v>4128</v>
      </c>
      <c r="K413" s="382"/>
      <c r="L413" s="633" t="s">
        <v>762</v>
      </c>
      <c r="M413" s="630"/>
      <c r="N413" s="636"/>
    </row>
    <row r="414" s="138" customFormat="1" customHeight="1" outlineLevel="2" spans="1:14">
      <c r="A414" s="382" t="s">
        <v>5884</v>
      </c>
      <c r="B414" s="633" t="str">
        <f t="shared" si="7"/>
        <v>特色厨房（一）</v>
      </c>
      <c r="C414" s="639" t="s">
        <v>5885</v>
      </c>
      <c r="D414" s="381" t="s">
        <v>5886</v>
      </c>
      <c r="E414" s="641" t="s">
        <v>345</v>
      </c>
      <c r="F414" s="640">
        <v>2</v>
      </c>
      <c r="G414" s="641" t="s">
        <v>5683</v>
      </c>
      <c r="H414" s="638">
        <v>25000</v>
      </c>
      <c r="I414" s="638">
        <f t="shared" si="8"/>
        <v>5</v>
      </c>
      <c r="J414" s="633" t="s">
        <v>4128</v>
      </c>
      <c r="K414" s="382"/>
      <c r="L414" s="633" t="s">
        <v>762</v>
      </c>
      <c r="M414" s="630"/>
      <c r="N414" s="636"/>
    </row>
    <row r="415" s="138" customFormat="1" customHeight="1" outlineLevel="2" spans="1:14">
      <c r="A415" s="642" t="s">
        <v>5887</v>
      </c>
      <c r="B415" s="633" t="str">
        <f t="shared" si="7"/>
        <v>特色厨房（一）</v>
      </c>
      <c r="C415" s="639" t="s">
        <v>5888</v>
      </c>
      <c r="D415" s="381" t="s">
        <v>5889</v>
      </c>
      <c r="E415" s="641" t="s">
        <v>345</v>
      </c>
      <c r="F415" s="640">
        <v>2</v>
      </c>
      <c r="G415" s="641" t="s">
        <v>5683</v>
      </c>
      <c r="H415" s="638">
        <v>7500</v>
      </c>
      <c r="I415" s="638">
        <f t="shared" si="8"/>
        <v>1.5</v>
      </c>
      <c r="J415" s="633" t="s">
        <v>4128</v>
      </c>
      <c r="K415" s="382"/>
      <c r="L415" s="633" t="s">
        <v>762</v>
      </c>
      <c r="M415" s="630"/>
      <c r="N415" s="636"/>
    </row>
    <row r="416" s="138" customFormat="1" customHeight="1" outlineLevel="2" spans="1:14">
      <c r="A416" s="382" t="s">
        <v>5890</v>
      </c>
      <c r="B416" s="633" t="str">
        <f t="shared" si="7"/>
        <v>特色厨房（一）</v>
      </c>
      <c r="C416" s="639" t="s">
        <v>3392</v>
      </c>
      <c r="D416" s="381" t="s">
        <v>5891</v>
      </c>
      <c r="E416" s="650" t="s">
        <v>3318</v>
      </c>
      <c r="F416" s="640">
        <v>1</v>
      </c>
      <c r="G416" s="641" t="s">
        <v>5683</v>
      </c>
      <c r="H416" s="638">
        <v>84846</v>
      </c>
      <c r="I416" s="638">
        <f t="shared" si="8"/>
        <v>8.4846</v>
      </c>
      <c r="J416" s="633" t="s">
        <v>4128</v>
      </c>
      <c r="K416" s="382"/>
      <c r="L416" s="633" t="s">
        <v>762</v>
      </c>
      <c r="M416" s="630"/>
      <c r="N416" s="636"/>
    </row>
    <row r="417" s="138" customFormat="1" customHeight="1" outlineLevel="2" spans="1:14">
      <c r="A417" s="642" t="s">
        <v>5892</v>
      </c>
      <c r="B417" s="633" t="str">
        <f t="shared" si="7"/>
        <v>特色厨房（一）</v>
      </c>
      <c r="C417" s="639" t="s">
        <v>5893</v>
      </c>
      <c r="D417" s="381" t="s">
        <v>5894</v>
      </c>
      <c r="E417" s="641" t="s">
        <v>345</v>
      </c>
      <c r="F417" s="640">
        <v>2</v>
      </c>
      <c r="G417" s="641" t="s">
        <v>5683</v>
      </c>
      <c r="H417" s="638">
        <v>900</v>
      </c>
      <c r="I417" s="638">
        <f t="shared" si="8"/>
        <v>0.18</v>
      </c>
      <c r="J417" s="633" t="s">
        <v>4128</v>
      </c>
      <c r="K417" s="382"/>
      <c r="L417" s="633" t="s">
        <v>762</v>
      </c>
      <c r="M417" s="630"/>
      <c r="N417" s="636"/>
    </row>
    <row r="418" s="138" customFormat="1" customHeight="1" outlineLevel="2" spans="1:14">
      <c r="A418" s="382" t="s">
        <v>5895</v>
      </c>
      <c r="B418" s="633" t="str">
        <f t="shared" si="7"/>
        <v>特色厨房（一）</v>
      </c>
      <c r="C418" s="639" t="s">
        <v>5896</v>
      </c>
      <c r="D418" s="381" t="s">
        <v>5828</v>
      </c>
      <c r="E418" s="641" t="s">
        <v>345</v>
      </c>
      <c r="F418" s="640">
        <v>10</v>
      </c>
      <c r="G418" s="641" t="s">
        <v>5683</v>
      </c>
      <c r="H418" s="638">
        <v>6000</v>
      </c>
      <c r="I418" s="638">
        <f t="shared" si="8"/>
        <v>6</v>
      </c>
      <c r="J418" s="633" t="s">
        <v>4128</v>
      </c>
      <c r="K418" s="382"/>
      <c r="L418" s="633" t="s">
        <v>762</v>
      </c>
      <c r="M418" s="630"/>
      <c r="N418" s="636"/>
    </row>
    <row r="419" s="138" customFormat="1" customHeight="1" outlineLevel="2" spans="1:14">
      <c r="A419" s="642" t="s">
        <v>5897</v>
      </c>
      <c r="B419" s="633" t="str">
        <f t="shared" si="7"/>
        <v>特色厨房（一）</v>
      </c>
      <c r="C419" s="639" t="s">
        <v>5896</v>
      </c>
      <c r="D419" s="381" t="s">
        <v>5898</v>
      </c>
      <c r="E419" s="641" t="s">
        <v>345</v>
      </c>
      <c r="F419" s="640">
        <v>5</v>
      </c>
      <c r="G419" s="641" t="s">
        <v>5683</v>
      </c>
      <c r="H419" s="638">
        <v>6600</v>
      </c>
      <c r="I419" s="638">
        <f t="shared" si="8"/>
        <v>3.3</v>
      </c>
      <c r="J419" s="633" t="s">
        <v>4128</v>
      </c>
      <c r="K419" s="382"/>
      <c r="L419" s="633" t="s">
        <v>762</v>
      </c>
      <c r="M419" s="630"/>
      <c r="N419" s="636"/>
    </row>
    <row r="420" s="138" customFormat="1" customHeight="1" outlineLevel="2" spans="1:14">
      <c r="A420" s="382" t="s">
        <v>5899</v>
      </c>
      <c r="B420" s="633" t="str">
        <f t="shared" si="7"/>
        <v>特色厨房（一）</v>
      </c>
      <c r="C420" s="639" t="s">
        <v>5896</v>
      </c>
      <c r="D420" s="381" t="s">
        <v>5900</v>
      </c>
      <c r="E420" s="641" t="s">
        <v>345</v>
      </c>
      <c r="F420" s="640">
        <v>9</v>
      </c>
      <c r="G420" s="641" t="s">
        <v>5683</v>
      </c>
      <c r="H420" s="638">
        <v>5300</v>
      </c>
      <c r="I420" s="638">
        <f t="shared" si="8"/>
        <v>4.77</v>
      </c>
      <c r="J420" s="633" t="s">
        <v>4128</v>
      </c>
      <c r="K420" s="382"/>
      <c r="L420" s="633" t="s">
        <v>762</v>
      </c>
      <c r="M420" s="630"/>
      <c r="N420" s="636"/>
    </row>
    <row r="421" s="138" customFormat="1" customHeight="1" outlineLevel="2" spans="1:14">
      <c r="A421" s="642" t="s">
        <v>5901</v>
      </c>
      <c r="B421" s="633" t="str">
        <f t="shared" si="7"/>
        <v>特色厨房（一）</v>
      </c>
      <c r="C421" s="639" t="s">
        <v>5896</v>
      </c>
      <c r="D421" s="381" t="s">
        <v>5811</v>
      </c>
      <c r="E421" s="641" t="s">
        <v>345</v>
      </c>
      <c r="F421" s="640">
        <v>5</v>
      </c>
      <c r="G421" s="641" t="s">
        <v>5683</v>
      </c>
      <c r="H421" s="638">
        <v>4800</v>
      </c>
      <c r="I421" s="638">
        <f t="shared" si="8"/>
        <v>2.4</v>
      </c>
      <c r="J421" s="633" t="s">
        <v>4128</v>
      </c>
      <c r="K421" s="382"/>
      <c r="L421" s="633" t="s">
        <v>762</v>
      </c>
      <c r="M421" s="630"/>
      <c r="N421" s="636"/>
    </row>
    <row r="422" s="138" customFormat="1" customHeight="1" outlineLevel="2" spans="1:14">
      <c r="A422" s="382" t="s">
        <v>5902</v>
      </c>
      <c r="B422" s="633" t="str">
        <f t="shared" si="7"/>
        <v>特色厨房（一）</v>
      </c>
      <c r="C422" s="639" t="s">
        <v>5896</v>
      </c>
      <c r="D422" s="381" t="s">
        <v>5903</v>
      </c>
      <c r="E422" s="641" t="s">
        <v>345</v>
      </c>
      <c r="F422" s="640">
        <v>3</v>
      </c>
      <c r="G422" s="641" t="s">
        <v>5683</v>
      </c>
      <c r="H422" s="638">
        <v>5000</v>
      </c>
      <c r="I422" s="638">
        <f t="shared" si="8"/>
        <v>1.5</v>
      </c>
      <c r="J422" s="633" t="s">
        <v>4128</v>
      </c>
      <c r="K422" s="382"/>
      <c r="L422" s="633" t="s">
        <v>762</v>
      </c>
      <c r="M422" s="630"/>
      <c r="N422" s="636"/>
    </row>
    <row r="423" s="138" customFormat="1" customHeight="1" outlineLevel="2" spans="1:14">
      <c r="A423" s="642" t="s">
        <v>5904</v>
      </c>
      <c r="B423" s="633" t="str">
        <f t="shared" si="7"/>
        <v>特色厨房（一）</v>
      </c>
      <c r="C423" s="639" t="s">
        <v>5905</v>
      </c>
      <c r="D423" s="381" t="s">
        <v>5906</v>
      </c>
      <c r="E423" s="641" t="s">
        <v>345</v>
      </c>
      <c r="F423" s="640">
        <v>1</v>
      </c>
      <c r="G423" s="641" t="s">
        <v>5683</v>
      </c>
      <c r="H423" s="638">
        <v>4500</v>
      </c>
      <c r="I423" s="638">
        <f t="shared" si="8"/>
        <v>0.45</v>
      </c>
      <c r="J423" s="633" t="s">
        <v>4128</v>
      </c>
      <c r="K423" s="382"/>
      <c r="L423" s="633" t="s">
        <v>762</v>
      </c>
      <c r="M423" s="630"/>
      <c r="N423" s="636"/>
    </row>
    <row r="424" s="138" customFormat="1" customHeight="1" outlineLevel="2" spans="1:14">
      <c r="A424" s="382" t="s">
        <v>5907</v>
      </c>
      <c r="B424" s="633" t="str">
        <f t="shared" si="7"/>
        <v>特色厨房（一）</v>
      </c>
      <c r="C424" s="639" t="s">
        <v>5908</v>
      </c>
      <c r="D424" s="381" t="s">
        <v>5909</v>
      </c>
      <c r="E424" s="641" t="s">
        <v>345</v>
      </c>
      <c r="F424" s="640">
        <v>2</v>
      </c>
      <c r="G424" s="641" t="s">
        <v>5683</v>
      </c>
      <c r="H424" s="638">
        <v>1350</v>
      </c>
      <c r="I424" s="638">
        <f t="shared" si="8"/>
        <v>0.27</v>
      </c>
      <c r="J424" s="633" t="s">
        <v>4128</v>
      </c>
      <c r="K424" s="382"/>
      <c r="L424" s="633" t="s">
        <v>762</v>
      </c>
      <c r="M424" s="630"/>
      <c r="N424" s="636"/>
    </row>
    <row r="425" s="138" customFormat="1" customHeight="1" outlineLevel="2" spans="1:14">
      <c r="A425" s="642" t="s">
        <v>5910</v>
      </c>
      <c r="B425" s="633" t="str">
        <f t="shared" si="7"/>
        <v>特色厨房（一）</v>
      </c>
      <c r="C425" s="639" t="s">
        <v>3401</v>
      </c>
      <c r="D425" s="381" t="s">
        <v>5911</v>
      </c>
      <c r="E425" s="641" t="s">
        <v>345</v>
      </c>
      <c r="F425" s="640">
        <v>1</v>
      </c>
      <c r="G425" s="641" t="s">
        <v>5683</v>
      </c>
      <c r="H425" s="638">
        <v>1800</v>
      </c>
      <c r="I425" s="638">
        <f t="shared" si="8"/>
        <v>0.18</v>
      </c>
      <c r="J425" s="633" t="s">
        <v>4128</v>
      </c>
      <c r="K425" s="382"/>
      <c r="L425" s="633" t="s">
        <v>762</v>
      </c>
      <c r="M425" s="630"/>
      <c r="N425" s="636"/>
    </row>
    <row r="426" s="138" customFormat="1" customHeight="1" outlineLevel="2" spans="1:14">
      <c r="A426" s="382" t="s">
        <v>5912</v>
      </c>
      <c r="B426" s="633" t="str">
        <f t="shared" si="7"/>
        <v>特色厨房（一）</v>
      </c>
      <c r="C426" s="639" t="s">
        <v>3401</v>
      </c>
      <c r="D426" s="381" t="s">
        <v>5913</v>
      </c>
      <c r="E426" s="641" t="s">
        <v>345</v>
      </c>
      <c r="F426" s="640">
        <v>2</v>
      </c>
      <c r="G426" s="641" t="s">
        <v>5683</v>
      </c>
      <c r="H426" s="638">
        <v>1500</v>
      </c>
      <c r="I426" s="638">
        <f t="shared" si="8"/>
        <v>0.3</v>
      </c>
      <c r="J426" s="633" t="s">
        <v>4128</v>
      </c>
      <c r="K426" s="382"/>
      <c r="L426" s="633" t="s">
        <v>762</v>
      </c>
      <c r="M426" s="630"/>
      <c r="N426" s="636"/>
    </row>
    <row r="427" s="138" customFormat="1" customHeight="1" outlineLevel="2" spans="1:14">
      <c r="A427" s="642" t="s">
        <v>5914</v>
      </c>
      <c r="B427" s="633" t="str">
        <f t="shared" si="7"/>
        <v>特色厨房（一）</v>
      </c>
      <c r="C427" s="639" t="s">
        <v>5915</v>
      </c>
      <c r="D427" s="381" t="s">
        <v>5916</v>
      </c>
      <c r="E427" s="641" t="s">
        <v>345</v>
      </c>
      <c r="F427" s="640">
        <v>6</v>
      </c>
      <c r="G427" s="641" t="s">
        <v>5683</v>
      </c>
      <c r="H427" s="638">
        <v>1200</v>
      </c>
      <c r="I427" s="638">
        <f t="shared" si="8"/>
        <v>0.72</v>
      </c>
      <c r="J427" s="633" t="s">
        <v>4128</v>
      </c>
      <c r="K427" s="382"/>
      <c r="L427" s="633" t="s">
        <v>762</v>
      </c>
      <c r="M427" s="630"/>
      <c r="N427" s="636"/>
    </row>
    <row r="428" s="138" customFormat="1" customHeight="1" outlineLevel="2" spans="1:14">
      <c r="A428" s="382" t="s">
        <v>5917</v>
      </c>
      <c r="B428" s="633" t="str">
        <f t="shared" si="7"/>
        <v>特色厨房（一）</v>
      </c>
      <c r="C428" s="639" t="s">
        <v>5915</v>
      </c>
      <c r="D428" s="381" t="s">
        <v>5918</v>
      </c>
      <c r="E428" s="641" t="s">
        <v>345</v>
      </c>
      <c r="F428" s="640">
        <v>11</v>
      </c>
      <c r="G428" s="641" t="s">
        <v>5683</v>
      </c>
      <c r="H428" s="638">
        <v>1300</v>
      </c>
      <c r="I428" s="638">
        <f t="shared" si="8"/>
        <v>1.43</v>
      </c>
      <c r="J428" s="633" t="s">
        <v>4128</v>
      </c>
      <c r="K428" s="382"/>
      <c r="L428" s="633" t="s">
        <v>762</v>
      </c>
      <c r="M428" s="630"/>
      <c r="N428" s="636"/>
    </row>
    <row r="429" s="138" customFormat="1" customHeight="1" outlineLevel="2" spans="1:14">
      <c r="A429" s="642" t="s">
        <v>5919</v>
      </c>
      <c r="B429" s="633" t="str">
        <f t="shared" si="7"/>
        <v>特色厨房（一）</v>
      </c>
      <c r="C429" s="639" t="s">
        <v>5915</v>
      </c>
      <c r="D429" s="381" t="s">
        <v>5811</v>
      </c>
      <c r="E429" s="641" t="s">
        <v>345</v>
      </c>
      <c r="F429" s="640">
        <v>1</v>
      </c>
      <c r="G429" s="641" t="s">
        <v>5683</v>
      </c>
      <c r="H429" s="638">
        <v>3800</v>
      </c>
      <c r="I429" s="638">
        <f t="shared" si="8"/>
        <v>0.38</v>
      </c>
      <c r="J429" s="633" t="s">
        <v>4128</v>
      </c>
      <c r="K429" s="382"/>
      <c r="L429" s="633" t="s">
        <v>762</v>
      </c>
      <c r="M429" s="630"/>
      <c r="N429" s="636"/>
    </row>
    <row r="430" s="138" customFormat="1" customHeight="1" outlineLevel="2" spans="1:14">
      <c r="A430" s="382" t="s">
        <v>5920</v>
      </c>
      <c r="B430" s="633" t="str">
        <f t="shared" si="7"/>
        <v>特色厨房（一）</v>
      </c>
      <c r="C430" s="639" t="s">
        <v>5915</v>
      </c>
      <c r="D430" s="381" t="s">
        <v>5921</v>
      </c>
      <c r="E430" s="641" t="s">
        <v>345</v>
      </c>
      <c r="F430" s="640">
        <v>9</v>
      </c>
      <c r="G430" s="641" t="s">
        <v>5683</v>
      </c>
      <c r="H430" s="638">
        <v>1400</v>
      </c>
      <c r="I430" s="638">
        <f t="shared" si="8"/>
        <v>1.26</v>
      </c>
      <c r="J430" s="633" t="s">
        <v>4128</v>
      </c>
      <c r="K430" s="382"/>
      <c r="L430" s="633" t="s">
        <v>762</v>
      </c>
      <c r="M430" s="630"/>
      <c r="N430" s="636"/>
    </row>
    <row r="431" s="138" customFormat="1" customHeight="1" outlineLevel="2" spans="1:14">
      <c r="A431" s="642" t="s">
        <v>5922</v>
      </c>
      <c r="B431" s="633" t="str">
        <f t="shared" si="7"/>
        <v>特色厨房（一）</v>
      </c>
      <c r="C431" s="639" t="s">
        <v>5915</v>
      </c>
      <c r="D431" s="381" t="s">
        <v>5923</v>
      </c>
      <c r="E431" s="641" t="s">
        <v>345</v>
      </c>
      <c r="F431" s="640">
        <v>12</v>
      </c>
      <c r="G431" s="641" t="s">
        <v>5683</v>
      </c>
      <c r="H431" s="638">
        <v>1500</v>
      </c>
      <c r="I431" s="638">
        <f t="shared" si="8"/>
        <v>1.8</v>
      </c>
      <c r="J431" s="633" t="s">
        <v>4128</v>
      </c>
      <c r="K431" s="382"/>
      <c r="L431" s="633" t="s">
        <v>762</v>
      </c>
      <c r="M431" s="630"/>
      <c r="N431" s="636"/>
    </row>
    <row r="432" s="138" customFormat="1" customHeight="1" outlineLevel="2" spans="1:14">
      <c r="A432" s="382" t="s">
        <v>5924</v>
      </c>
      <c r="B432" s="633" t="str">
        <f t="shared" si="7"/>
        <v>特色厨房（一）</v>
      </c>
      <c r="C432" s="639" t="s">
        <v>5915</v>
      </c>
      <c r="D432" s="381" t="s">
        <v>5925</v>
      </c>
      <c r="E432" s="641" t="s">
        <v>345</v>
      </c>
      <c r="F432" s="640">
        <v>3</v>
      </c>
      <c r="G432" s="641" t="s">
        <v>5683</v>
      </c>
      <c r="H432" s="638">
        <v>1600</v>
      </c>
      <c r="I432" s="638">
        <f t="shared" si="8"/>
        <v>0.48</v>
      </c>
      <c r="J432" s="633" t="s">
        <v>4128</v>
      </c>
      <c r="K432" s="382"/>
      <c r="L432" s="633" t="s">
        <v>762</v>
      </c>
      <c r="M432" s="630"/>
      <c r="N432" s="636"/>
    </row>
    <row r="433" s="138" customFormat="1" customHeight="1" outlineLevel="2" spans="1:14">
      <c r="A433" s="642" t="s">
        <v>5926</v>
      </c>
      <c r="B433" s="633" t="str">
        <f t="shared" si="7"/>
        <v>特色厨房（一）</v>
      </c>
      <c r="C433" s="639" t="s">
        <v>3413</v>
      </c>
      <c r="D433" s="381" t="s">
        <v>5927</v>
      </c>
      <c r="E433" s="641" t="s">
        <v>345</v>
      </c>
      <c r="F433" s="640">
        <v>7</v>
      </c>
      <c r="G433" s="641" t="s">
        <v>5683</v>
      </c>
      <c r="H433" s="638">
        <v>4000</v>
      </c>
      <c r="I433" s="638">
        <f t="shared" si="8"/>
        <v>2.8</v>
      </c>
      <c r="J433" s="633" t="s">
        <v>4128</v>
      </c>
      <c r="K433" s="382"/>
      <c r="L433" s="633" t="s">
        <v>762</v>
      </c>
      <c r="M433" s="630"/>
      <c r="N433" s="636"/>
    </row>
    <row r="434" s="138" customFormat="1" customHeight="1" outlineLevel="2" spans="1:14">
      <c r="A434" s="382" t="s">
        <v>5928</v>
      </c>
      <c r="B434" s="633" t="str">
        <f t="shared" si="7"/>
        <v>特色厨房（一）</v>
      </c>
      <c r="C434" s="639" t="s">
        <v>3413</v>
      </c>
      <c r="D434" s="381" t="s">
        <v>5929</v>
      </c>
      <c r="E434" s="641" t="s">
        <v>345</v>
      </c>
      <c r="F434" s="640">
        <v>9</v>
      </c>
      <c r="G434" s="641" t="s">
        <v>5683</v>
      </c>
      <c r="H434" s="638">
        <v>4500</v>
      </c>
      <c r="I434" s="638">
        <f t="shared" si="8"/>
        <v>4.05</v>
      </c>
      <c r="J434" s="633" t="s">
        <v>4128</v>
      </c>
      <c r="K434" s="382"/>
      <c r="L434" s="633" t="s">
        <v>762</v>
      </c>
      <c r="M434" s="630"/>
      <c r="N434" s="636"/>
    </row>
    <row r="435" s="138" customFormat="1" customHeight="1" outlineLevel="2" spans="1:14">
      <c r="A435" s="642" t="s">
        <v>5930</v>
      </c>
      <c r="B435" s="633" t="str">
        <f t="shared" si="7"/>
        <v>特色厨房（一）</v>
      </c>
      <c r="C435" s="639" t="s">
        <v>3413</v>
      </c>
      <c r="D435" s="381" t="s">
        <v>5931</v>
      </c>
      <c r="E435" s="641" t="s">
        <v>345</v>
      </c>
      <c r="F435" s="640">
        <v>3</v>
      </c>
      <c r="G435" s="641" t="s">
        <v>5683</v>
      </c>
      <c r="H435" s="638">
        <v>4900</v>
      </c>
      <c r="I435" s="638">
        <f t="shared" si="8"/>
        <v>1.47</v>
      </c>
      <c r="J435" s="633" t="s">
        <v>4128</v>
      </c>
      <c r="K435" s="382"/>
      <c r="L435" s="633" t="s">
        <v>762</v>
      </c>
      <c r="M435" s="630"/>
      <c r="N435" s="636"/>
    </row>
    <row r="436" s="138" customFormat="1" customHeight="1" outlineLevel="2" spans="1:14">
      <c r="A436" s="382" t="s">
        <v>5932</v>
      </c>
      <c r="B436" s="633" t="str">
        <f t="shared" si="7"/>
        <v>特色厨房（一）</v>
      </c>
      <c r="C436" s="639" t="s">
        <v>5933</v>
      </c>
      <c r="D436" s="381" t="s">
        <v>5934</v>
      </c>
      <c r="E436" s="641" t="s">
        <v>345</v>
      </c>
      <c r="F436" s="640">
        <v>28</v>
      </c>
      <c r="G436" s="641" t="s">
        <v>5683</v>
      </c>
      <c r="H436" s="638">
        <v>1327</v>
      </c>
      <c r="I436" s="638">
        <f t="shared" si="8"/>
        <v>3.7156</v>
      </c>
      <c r="J436" s="633" t="s">
        <v>4128</v>
      </c>
      <c r="K436" s="382"/>
      <c r="L436" s="633" t="s">
        <v>762</v>
      </c>
      <c r="M436" s="630"/>
      <c r="N436" s="636"/>
    </row>
    <row r="437" s="138" customFormat="1" customHeight="1" outlineLevel="2" spans="1:14">
      <c r="A437" s="642" t="s">
        <v>5935</v>
      </c>
      <c r="B437" s="633" t="str">
        <f t="shared" si="7"/>
        <v>特色厨房（一）</v>
      </c>
      <c r="C437" s="639" t="s">
        <v>3426</v>
      </c>
      <c r="D437" s="381" t="s">
        <v>5936</v>
      </c>
      <c r="E437" s="641" t="s">
        <v>345</v>
      </c>
      <c r="F437" s="640">
        <v>1</v>
      </c>
      <c r="G437" s="641" t="s">
        <v>5683</v>
      </c>
      <c r="H437" s="638">
        <v>14470</v>
      </c>
      <c r="I437" s="638">
        <f t="shared" si="8"/>
        <v>1.447</v>
      </c>
      <c r="J437" s="633" t="s">
        <v>4128</v>
      </c>
      <c r="K437" s="382"/>
      <c r="L437" s="633" t="s">
        <v>762</v>
      </c>
      <c r="M437" s="630"/>
      <c r="N437" s="636"/>
    </row>
    <row r="438" s="138" customFormat="1" customHeight="1" outlineLevel="2" spans="1:14">
      <c r="A438" s="382" t="s">
        <v>5937</v>
      </c>
      <c r="B438" s="633" t="str">
        <f t="shared" si="7"/>
        <v>特色厨房（一）</v>
      </c>
      <c r="C438" s="639" t="s">
        <v>3428</v>
      </c>
      <c r="D438" s="381"/>
      <c r="E438" s="641" t="s">
        <v>345</v>
      </c>
      <c r="F438" s="640">
        <v>6</v>
      </c>
      <c r="G438" s="641" t="s">
        <v>5683</v>
      </c>
      <c r="H438" s="638">
        <v>1360</v>
      </c>
      <c r="I438" s="638">
        <f t="shared" si="8"/>
        <v>0.816</v>
      </c>
      <c r="J438" s="633" t="s">
        <v>4128</v>
      </c>
      <c r="K438" s="382"/>
      <c r="L438" s="633" t="s">
        <v>762</v>
      </c>
      <c r="M438" s="630"/>
      <c r="N438" s="636"/>
    </row>
    <row r="439" s="138" customFormat="1" customHeight="1" outlineLevel="2" spans="1:14">
      <c r="A439" s="642" t="s">
        <v>5938</v>
      </c>
      <c r="B439" s="633" t="str">
        <f t="shared" si="7"/>
        <v>特色厨房（一）</v>
      </c>
      <c r="C439" s="639" t="s">
        <v>5939</v>
      </c>
      <c r="D439" s="381"/>
      <c r="E439" s="641" t="s">
        <v>345</v>
      </c>
      <c r="F439" s="640">
        <v>8</v>
      </c>
      <c r="G439" s="641" t="s">
        <v>5683</v>
      </c>
      <c r="H439" s="638">
        <v>1254</v>
      </c>
      <c r="I439" s="638">
        <f t="shared" si="8"/>
        <v>1.0032</v>
      </c>
      <c r="J439" s="633" t="s">
        <v>4128</v>
      </c>
      <c r="K439" s="382"/>
      <c r="L439" s="633" t="s">
        <v>762</v>
      </c>
      <c r="M439" s="630"/>
      <c r="N439" s="636"/>
    </row>
    <row r="440" s="138" customFormat="1" customHeight="1" outlineLevel="2" spans="1:14">
      <c r="A440" s="382" t="s">
        <v>5940</v>
      </c>
      <c r="B440" s="633" t="str">
        <f t="shared" si="7"/>
        <v>特色厨房（一）</v>
      </c>
      <c r="C440" s="639" t="s">
        <v>5941</v>
      </c>
      <c r="D440" s="381" t="s">
        <v>5942</v>
      </c>
      <c r="E440" s="641" t="s">
        <v>345</v>
      </c>
      <c r="F440" s="640">
        <v>17</v>
      </c>
      <c r="G440" s="641" t="s">
        <v>5683</v>
      </c>
      <c r="H440" s="638">
        <v>3000</v>
      </c>
      <c r="I440" s="638">
        <f t="shared" si="8"/>
        <v>5.1</v>
      </c>
      <c r="J440" s="633" t="s">
        <v>4128</v>
      </c>
      <c r="K440" s="382"/>
      <c r="L440" s="633" t="s">
        <v>762</v>
      </c>
      <c r="M440" s="630"/>
      <c r="N440" s="636"/>
    </row>
    <row r="441" s="138" customFormat="1" customHeight="1" outlineLevel="2" spans="1:14">
      <c r="A441" s="642" t="s">
        <v>5943</v>
      </c>
      <c r="B441" s="633" t="str">
        <f t="shared" si="7"/>
        <v>特色厨房（一）</v>
      </c>
      <c r="C441" s="639" t="s">
        <v>5944</v>
      </c>
      <c r="D441" s="381" t="s">
        <v>5945</v>
      </c>
      <c r="E441" s="641" t="s">
        <v>345</v>
      </c>
      <c r="F441" s="640">
        <v>5</v>
      </c>
      <c r="G441" s="641" t="s">
        <v>5683</v>
      </c>
      <c r="H441" s="638">
        <v>1800</v>
      </c>
      <c r="I441" s="638">
        <f t="shared" si="8"/>
        <v>0.9</v>
      </c>
      <c r="J441" s="633" t="s">
        <v>4128</v>
      </c>
      <c r="K441" s="382"/>
      <c r="L441" s="633" t="s">
        <v>762</v>
      </c>
      <c r="M441" s="630"/>
      <c r="N441" s="636"/>
    </row>
    <row r="442" s="138" customFormat="1" customHeight="1" outlineLevel="2" spans="1:14">
      <c r="A442" s="382" t="s">
        <v>5946</v>
      </c>
      <c r="B442" s="633" t="str">
        <f t="shared" si="7"/>
        <v>特色厨房（一）</v>
      </c>
      <c r="C442" s="639" t="s">
        <v>5947</v>
      </c>
      <c r="D442" s="381" t="s">
        <v>955</v>
      </c>
      <c r="E442" s="641" t="s">
        <v>345</v>
      </c>
      <c r="F442" s="640">
        <v>2</v>
      </c>
      <c r="G442" s="641" t="s">
        <v>5683</v>
      </c>
      <c r="H442" s="638">
        <v>1900</v>
      </c>
      <c r="I442" s="638">
        <f t="shared" si="8"/>
        <v>0.38</v>
      </c>
      <c r="J442" s="633" t="s">
        <v>4128</v>
      </c>
      <c r="K442" s="382"/>
      <c r="L442" s="633" t="s">
        <v>762</v>
      </c>
      <c r="M442" s="630"/>
      <c r="N442" s="636"/>
    </row>
    <row r="443" s="138" customFormat="1" customHeight="1" outlineLevel="2" spans="1:14">
      <c r="A443" s="642" t="s">
        <v>5948</v>
      </c>
      <c r="B443" s="633" t="str">
        <f t="shared" si="7"/>
        <v>特色厨房（一）</v>
      </c>
      <c r="C443" s="639" t="s">
        <v>3920</v>
      </c>
      <c r="D443" s="381" t="s">
        <v>5949</v>
      </c>
      <c r="E443" s="641" t="s">
        <v>345</v>
      </c>
      <c r="F443" s="640">
        <v>48</v>
      </c>
      <c r="G443" s="641" t="s">
        <v>5683</v>
      </c>
      <c r="H443" s="638">
        <v>330</v>
      </c>
      <c r="I443" s="638">
        <f t="shared" si="8"/>
        <v>1.584</v>
      </c>
      <c r="J443" s="633" t="s">
        <v>4128</v>
      </c>
      <c r="K443" s="382"/>
      <c r="L443" s="633" t="s">
        <v>762</v>
      </c>
      <c r="M443" s="630"/>
      <c r="N443" s="636"/>
    </row>
    <row r="444" s="138" customFormat="1" customHeight="1" outlineLevel="2" spans="1:14">
      <c r="A444" s="382" t="s">
        <v>5950</v>
      </c>
      <c r="B444" s="633" t="str">
        <f t="shared" si="7"/>
        <v>特色厨房（一）</v>
      </c>
      <c r="C444" s="639" t="s">
        <v>5951</v>
      </c>
      <c r="D444" s="381" t="s">
        <v>5952</v>
      </c>
      <c r="E444" s="641" t="s">
        <v>345</v>
      </c>
      <c r="F444" s="640">
        <v>6</v>
      </c>
      <c r="G444" s="641" t="s">
        <v>5683</v>
      </c>
      <c r="H444" s="638">
        <v>1600</v>
      </c>
      <c r="I444" s="638">
        <f t="shared" si="8"/>
        <v>0.96</v>
      </c>
      <c r="J444" s="633" t="s">
        <v>4128</v>
      </c>
      <c r="K444" s="382"/>
      <c r="L444" s="633" t="s">
        <v>762</v>
      </c>
      <c r="M444" s="630"/>
      <c r="N444" s="636"/>
    </row>
    <row r="445" s="138" customFormat="1" customHeight="1" outlineLevel="2" spans="1:14">
      <c r="A445" s="642" t="s">
        <v>5953</v>
      </c>
      <c r="B445" s="633" t="str">
        <f t="shared" si="7"/>
        <v>特色厨房（一）</v>
      </c>
      <c r="C445" s="639" t="s">
        <v>5954</v>
      </c>
      <c r="D445" s="381" t="s">
        <v>5955</v>
      </c>
      <c r="E445" s="641" t="s">
        <v>345</v>
      </c>
      <c r="F445" s="640">
        <v>1</v>
      </c>
      <c r="G445" s="641" t="s">
        <v>5683</v>
      </c>
      <c r="H445" s="638">
        <v>4000</v>
      </c>
      <c r="I445" s="638">
        <f t="shared" si="8"/>
        <v>0.4</v>
      </c>
      <c r="J445" s="633" t="s">
        <v>4128</v>
      </c>
      <c r="K445" s="382"/>
      <c r="L445" s="633" t="s">
        <v>762</v>
      </c>
      <c r="M445" s="630"/>
      <c r="N445" s="636"/>
    </row>
    <row r="446" s="138" customFormat="1" customHeight="1" outlineLevel="2" spans="1:14">
      <c r="A446" s="382" t="s">
        <v>5956</v>
      </c>
      <c r="B446" s="633" t="str">
        <f t="shared" si="7"/>
        <v>特色厨房（一）</v>
      </c>
      <c r="C446" s="639" t="s">
        <v>5957</v>
      </c>
      <c r="D446" s="381"/>
      <c r="E446" s="641" t="s">
        <v>345</v>
      </c>
      <c r="F446" s="640">
        <v>1</v>
      </c>
      <c r="G446" s="641" t="s">
        <v>5683</v>
      </c>
      <c r="H446" s="638">
        <v>14600</v>
      </c>
      <c r="I446" s="638">
        <f t="shared" si="8"/>
        <v>1.46</v>
      </c>
      <c r="J446" s="633" t="s">
        <v>4128</v>
      </c>
      <c r="K446" s="382"/>
      <c r="L446" s="633" t="s">
        <v>762</v>
      </c>
      <c r="M446" s="630"/>
      <c r="N446" s="636"/>
    </row>
    <row r="447" s="138" customFormat="1" customHeight="1" outlineLevel="2" spans="1:14">
      <c r="A447" s="642" t="s">
        <v>5958</v>
      </c>
      <c r="B447" s="633" t="str">
        <f t="shared" si="7"/>
        <v>特色厨房（一）</v>
      </c>
      <c r="C447" s="639" t="s">
        <v>3442</v>
      </c>
      <c r="D447" s="381" t="s">
        <v>5822</v>
      </c>
      <c r="E447" s="641" t="s">
        <v>345</v>
      </c>
      <c r="F447" s="640">
        <v>1</v>
      </c>
      <c r="G447" s="641" t="s">
        <v>5683</v>
      </c>
      <c r="H447" s="638">
        <v>2400</v>
      </c>
      <c r="I447" s="638">
        <f t="shared" si="8"/>
        <v>0.24</v>
      </c>
      <c r="J447" s="633" t="s">
        <v>4128</v>
      </c>
      <c r="K447" s="382"/>
      <c r="L447" s="633" t="s">
        <v>762</v>
      </c>
      <c r="M447" s="630"/>
      <c r="N447" s="636"/>
    </row>
    <row r="448" s="138" customFormat="1" customHeight="1" outlineLevel="2" spans="1:14">
      <c r="A448" s="382" t="s">
        <v>5959</v>
      </c>
      <c r="B448" s="633" t="str">
        <f t="shared" si="7"/>
        <v>特色厨房（一）</v>
      </c>
      <c r="C448" s="639" t="s">
        <v>3445</v>
      </c>
      <c r="D448" s="381" t="s">
        <v>5814</v>
      </c>
      <c r="E448" s="641" t="s">
        <v>345</v>
      </c>
      <c r="F448" s="640">
        <v>3</v>
      </c>
      <c r="G448" s="641" t="s">
        <v>5683</v>
      </c>
      <c r="H448" s="638">
        <v>6300</v>
      </c>
      <c r="I448" s="638">
        <f t="shared" si="8"/>
        <v>1.89</v>
      </c>
      <c r="J448" s="633" t="s">
        <v>4128</v>
      </c>
      <c r="K448" s="382"/>
      <c r="L448" s="633" t="s">
        <v>762</v>
      </c>
      <c r="M448" s="630"/>
      <c r="N448" s="636"/>
    </row>
    <row r="449" s="138" customFormat="1" customHeight="1" outlineLevel="2" spans="1:14">
      <c r="A449" s="642" t="s">
        <v>5960</v>
      </c>
      <c r="B449" s="633" t="str">
        <f t="shared" si="7"/>
        <v>特色厨房（一）</v>
      </c>
      <c r="C449" s="639" t="s">
        <v>3445</v>
      </c>
      <c r="D449" s="381" t="s">
        <v>5900</v>
      </c>
      <c r="E449" s="641" t="s">
        <v>345</v>
      </c>
      <c r="F449" s="640">
        <v>5</v>
      </c>
      <c r="G449" s="641" t="s">
        <v>5683</v>
      </c>
      <c r="H449" s="638">
        <v>5100</v>
      </c>
      <c r="I449" s="638">
        <f t="shared" si="8"/>
        <v>2.55</v>
      </c>
      <c r="J449" s="633" t="s">
        <v>4128</v>
      </c>
      <c r="K449" s="382"/>
      <c r="L449" s="633" t="s">
        <v>762</v>
      </c>
      <c r="M449" s="630"/>
      <c r="N449" s="636"/>
    </row>
    <row r="450" s="138" customFormat="1" customHeight="1" outlineLevel="2" spans="1:14">
      <c r="A450" s="382" t="s">
        <v>5961</v>
      </c>
      <c r="B450" s="633" t="str">
        <f t="shared" si="7"/>
        <v>特色厨房（一）</v>
      </c>
      <c r="C450" s="648" t="s">
        <v>5962</v>
      </c>
      <c r="D450" s="637"/>
      <c r="E450" s="650" t="s">
        <v>186</v>
      </c>
      <c r="F450" s="640">
        <v>35</v>
      </c>
      <c r="G450" s="641" t="s">
        <v>5683</v>
      </c>
      <c r="H450" s="638">
        <v>1500</v>
      </c>
      <c r="I450" s="638">
        <f t="shared" si="8"/>
        <v>5.25</v>
      </c>
      <c r="J450" s="633" t="s">
        <v>5751</v>
      </c>
      <c r="K450" s="382"/>
      <c r="L450" s="633" t="s">
        <v>762</v>
      </c>
      <c r="M450" s="630"/>
      <c r="N450" s="654" t="s">
        <v>5963</v>
      </c>
    </row>
    <row r="451" s="138" customFormat="1" customHeight="1" outlineLevel="2" spans="1:14">
      <c r="A451" s="642" t="s">
        <v>5964</v>
      </c>
      <c r="B451" s="633" t="str">
        <f t="shared" si="7"/>
        <v>特色厨房（一）</v>
      </c>
      <c r="C451" s="639" t="s">
        <v>5965</v>
      </c>
      <c r="D451" s="652"/>
      <c r="E451" s="641" t="s">
        <v>345</v>
      </c>
      <c r="F451" s="640">
        <v>2</v>
      </c>
      <c r="G451" s="641" t="s">
        <v>5683</v>
      </c>
      <c r="H451" s="638">
        <v>290000</v>
      </c>
      <c r="I451" s="638">
        <f t="shared" si="8"/>
        <v>58</v>
      </c>
      <c r="J451" s="633" t="s">
        <v>4128</v>
      </c>
      <c r="K451" s="382"/>
      <c r="L451" s="633" t="s">
        <v>762</v>
      </c>
      <c r="M451" s="630"/>
      <c r="N451" s="636"/>
    </row>
    <row r="452" s="138" customFormat="1" customHeight="1" outlineLevel="2" spans="1:14">
      <c r="A452" s="382" t="s">
        <v>5966</v>
      </c>
      <c r="B452" s="633" t="str">
        <f t="shared" si="7"/>
        <v>特色厨房（一）</v>
      </c>
      <c r="C452" s="639" t="s">
        <v>5967</v>
      </c>
      <c r="D452" s="381" t="s">
        <v>5822</v>
      </c>
      <c r="E452" s="641" t="s">
        <v>345</v>
      </c>
      <c r="F452" s="640">
        <v>2</v>
      </c>
      <c r="G452" s="641" t="s">
        <v>5683</v>
      </c>
      <c r="H452" s="638">
        <v>2612</v>
      </c>
      <c r="I452" s="638">
        <f t="shared" si="8"/>
        <v>0.5224</v>
      </c>
      <c r="J452" s="633" t="s">
        <v>4128</v>
      </c>
      <c r="K452" s="382"/>
      <c r="L452" s="633" t="s">
        <v>762</v>
      </c>
      <c r="M452" s="630"/>
      <c r="N452" s="636"/>
    </row>
    <row r="453" s="138" customFormat="1" customHeight="1" outlineLevel="2" spans="1:14">
      <c r="A453" s="642" t="s">
        <v>5968</v>
      </c>
      <c r="B453" s="633" t="str">
        <f t="shared" ref="B453:B516" si="9" xml:space="preserve">B452</f>
        <v>特色厨房（一）</v>
      </c>
      <c r="C453" s="639" t="s">
        <v>5969</v>
      </c>
      <c r="D453" s="381" t="s">
        <v>5970</v>
      </c>
      <c r="E453" s="641" t="s">
        <v>345</v>
      </c>
      <c r="F453" s="640">
        <v>2</v>
      </c>
      <c r="G453" s="641" t="s">
        <v>5683</v>
      </c>
      <c r="H453" s="638">
        <v>3500</v>
      </c>
      <c r="I453" s="638">
        <f t="shared" si="8"/>
        <v>0.7</v>
      </c>
      <c r="J453" s="633" t="s">
        <v>4128</v>
      </c>
      <c r="K453" s="382"/>
      <c r="L453" s="633" t="s">
        <v>762</v>
      </c>
      <c r="M453" s="630"/>
      <c r="N453" s="636"/>
    </row>
    <row r="454" s="138" customFormat="1" customHeight="1" outlineLevel="2" spans="1:14">
      <c r="A454" s="382" t="s">
        <v>5971</v>
      </c>
      <c r="B454" s="633" t="str">
        <f t="shared" si="9"/>
        <v>特色厨房（一）</v>
      </c>
      <c r="C454" s="639" t="s">
        <v>5972</v>
      </c>
      <c r="D454" s="381" t="s">
        <v>5973</v>
      </c>
      <c r="E454" s="641" t="s">
        <v>345</v>
      </c>
      <c r="F454" s="640">
        <v>1</v>
      </c>
      <c r="G454" s="641" t="s">
        <v>5683</v>
      </c>
      <c r="H454" s="638">
        <v>3757</v>
      </c>
      <c r="I454" s="638">
        <f t="shared" ref="I454:I517" si="10" xml:space="preserve">F454*H454/10000</f>
        <v>0.3757</v>
      </c>
      <c r="J454" s="633" t="s">
        <v>4128</v>
      </c>
      <c r="K454" s="382"/>
      <c r="L454" s="633" t="s">
        <v>762</v>
      </c>
      <c r="M454" s="630"/>
      <c r="N454" s="636"/>
    </row>
    <row r="455" s="138" customFormat="1" customHeight="1" outlineLevel="2" spans="1:14">
      <c r="A455" s="642" t="s">
        <v>5974</v>
      </c>
      <c r="B455" s="633" t="str">
        <f t="shared" si="9"/>
        <v>特色厨房（一）</v>
      </c>
      <c r="C455" s="639" t="s">
        <v>5972</v>
      </c>
      <c r="D455" s="381" t="s">
        <v>5975</v>
      </c>
      <c r="E455" s="641" t="s">
        <v>345</v>
      </c>
      <c r="F455" s="640">
        <v>1</v>
      </c>
      <c r="G455" s="641" t="s">
        <v>5683</v>
      </c>
      <c r="H455" s="638">
        <v>3770</v>
      </c>
      <c r="I455" s="638">
        <f t="shared" si="10"/>
        <v>0.377</v>
      </c>
      <c r="J455" s="633" t="s">
        <v>4128</v>
      </c>
      <c r="K455" s="382"/>
      <c r="L455" s="633" t="s">
        <v>762</v>
      </c>
      <c r="M455" s="630"/>
      <c r="N455" s="636"/>
    </row>
    <row r="456" s="138" customFormat="1" customHeight="1" outlineLevel="2" spans="1:14">
      <c r="A456" s="382" t="s">
        <v>5976</v>
      </c>
      <c r="B456" s="633" t="str">
        <f t="shared" si="9"/>
        <v>特色厨房（一）</v>
      </c>
      <c r="C456" s="639" t="s">
        <v>5972</v>
      </c>
      <c r="D456" s="381" t="s">
        <v>5977</v>
      </c>
      <c r="E456" s="641" t="s">
        <v>345</v>
      </c>
      <c r="F456" s="640">
        <v>1</v>
      </c>
      <c r="G456" s="641" t="s">
        <v>5683</v>
      </c>
      <c r="H456" s="638">
        <v>4160</v>
      </c>
      <c r="I456" s="638">
        <f t="shared" si="10"/>
        <v>0.416</v>
      </c>
      <c r="J456" s="633" t="s">
        <v>4128</v>
      </c>
      <c r="K456" s="382"/>
      <c r="L456" s="633" t="s">
        <v>762</v>
      </c>
      <c r="M456" s="630"/>
      <c r="N456" s="636"/>
    </row>
    <row r="457" s="138" customFormat="1" customHeight="1" outlineLevel="2" spans="1:14">
      <c r="A457" s="642" t="s">
        <v>5978</v>
      </c>
      <c r="B457" s="633" t="str">
        <f t="shared" si="9"/>
        <v>特色厨房（一）</v>
      </c>
      <c r="C457" s="639" t="s">
        <v>5972</v>
      </c>
      <c r="D457" s="381" t="s">
        <v>5979</v>
      </c>
      <c r="E457" s="641" t="s">
        <v>345</v>
      </c>
      <c r="F457" s="640">
        <v>2</v>
      </c>
      <c r="G457" s="641" t="s">
        <v>5683</v>
      </c>
      <c r="H457" s="638">
        <v>2860</v>
      </c>
      <c r="I457" s="638">
        <f t="shared" si="10"/>
        <v>0.572</v>
      </c>
      <c r="J457" s="633" t="s">
        <v>4128</v>
      </c>
      <c r="K457" s="382"/>
      <c r="L457" s="633" t="s">
        <v>762</v>
      </c>
      <c r="M457" s="630"/>
      <c r="N457" s="636"/>
    </row>
    <row r="458" s="138" customFormat="1" customHeight="1" outlineLevel="2" spans="1:14">
      <c r="A458" s="382" t="s">
        <v>5980</v>
      </c>
      <c r="B458" s="633" t="str">
        <f t="shared" si="9"/>
        <v>特色厨房（一）</v>
      </c>
      <c r="C458" s="639" t="s">
        <v>5972</v>
      </c>
      <c r="D458" s="381" t="s">
        <v>5981</v>
      </c>
      <c r="E458" s="641" t="s">
        <v>345</v>
      </c>
      <c r="F458" s="640">
        <v>1</v>
      </c>
      <c r="G458" s="641" t="s">
        <v>5683</v>
      </c>
      <c r="H458" s="638">
        <v>4823</v>
      </c>
      <c r="I458" s="638">
        <f t="shared" si="10"/>
        <v>0.4823</v>
      </c>
      <c r="J458" s="633" t="s">
        <v>4128</v>
      </c>
      <c r="K458" s="382"/>
      <c r="L458" s="633" t="s">
        <v>762</v>
      </c>
      <c r="M458" s="630"/>
      <c r="N458" s="636"/>
    </row>
    <row r="459" s="138" customFormat="1" customHeight="1" outlineLevel="2" spans="1:14">
      <c r="A459" s="642" t="s">
        <v>5982</v>
      </c>
      <c r="B459" s="633" t="str">
        <f t="shared" si="9"/>
        <v>特色厨房（一）</v>
      </c>
      <c r="C459" s="639" t="s">
        <v>5983</v>
      </c>
      <c r="D459" s="381" t="s">
        <v>5984</v>
      </c>
      <c r="E459" s="641" t="s">
        <v>345</v>
      </c>
      <c r="F459" s="640">
        <v>2</v>
      </c>
      <c r="G459" s="641" t="s">
        <v>5683</v>
      </c>
      <c r="H459" s="638">
        <v>1600</v>
      </c>
      <c r="I459" s="638">
        <f t="shared" si="10"/>
        <v>0.32</v>
      </c>
      <c r="J459" s="633" t="s">
        <v>4128</v>
      </c>
      <c r="K459" s="382"/>
      <c r="L459" s="633" t="s">
        <v>762</v>
      </c>
      <c r="M459" s="630"/>
      <c r="N459" s="636"/>
    </row>
    <row r="460" s="138" customFormat="1" customHeight="1" outlineLevel="2" spans="1:14">
      <c r="A460" s="382" t="s">
        <v>5985</v>
      </c>
      <c r="B460" s="633" t="str">
        <f t="shared" si="9"/>
        <v>特色厨房（一）</v>
      </c>
      <c r="C460" s="639" t="s">
        <v>5986</v>
      </c>
      <c r="D460" s="381" t="s">
        <v>5987</v>
      </c>
      <c r="E460" s="641" t="s">
        <v>345</v>
      </c>
      <c r="F460" s="640">
        <v>2</v>
      </c>
      <c r="G460" s="641" t="s">
        <v>5683</v>
      </c>
      <c r="H460" s="638">
        <v>3600</v>
      </c>
      <c r="I460" s="638">
        <f t="shared" si="10"/>
        <v>0.72</v>
      </c>
      <c r="J460" s="633" t="s">
        <v>4128</v>
      </c>
      <c r="K460" s="382"/>
      <c r="L460" s="633" t="s">
        <v>762</v>
      </c>
      <c r="M460" s="630"/>
      <c r="N460" s="636"/>
    </row>
    <row r="461" s="138" customFormat="1" customHeight="1" outlineLevel="2" spans="1:14">
      <c r="A461" s="642" t="s">
        <v>5988</v>
      </c>
      <c r="B461" s="633" t="str">
        <f t="shared" si="9"/>
        <v>特色厨房（一）</v>
      </c>
      <c r="C461" s="639" t="s">
        <v>5989</v>
      </c>
      <c r="D461" s="381" t="s">
        <v>5990</v>
      </c>
      <c r="E461" s="641" t="s">
        <v>345</v>
      </c>
      <c r="F461" s="640">
        <v>50</v>
      </c>
      <c r="G461" s="641" t="s">
        <v>5683</v>
      </c>
      <c r="H461" s="638">
        <v>580</v>
      </c>
      <c r="I461" s="638">
        <f t="shared" si="10"/>
        <v>2.9</v>
      </c>
      <c r="J461" s="653" t="s">
        <v>4802</v>
      </c>
      <c r="K461" s="382"/>
      <c r="L461" s="633" t="s">
        <v>762</v>
      </c>
      <c r="M461" s="630"/>
      <c r="N461" s="636"/>
    </row>
    <row r="462" s="138" customFormat="1" customHeight="1" outlineLevel="2" spans="1:14">
      <c r="A462" s="382" t="s">
        <v>5991</v>
      </c>
      <c r="B462" s="633" t="str">
        <f t="shared" si="9"/>
        <v>特色厨房（一）</v>
      </c>
      <c r="C462" s="639" t="s">
        <v>5992</v>
      </c>
      <c r="D462" s="381"/>
      <c r="E462" s="641" t="s">
        <v>345</v>
      </c>
      <c r="F462" s="640">
        <v>1</v>
      </c>
      <c r="G462" s="641" t="s">
        <v>5683</v>
      </c>
      <c r="H462" s="638">
        <v>7297</v>
      </c>
      <c r="I462" s="638">
        <f t="shared" si="10"/>
        <v>0.7297</v>
      </c>
      <c r="J462" s="633" t="s">
        <v>4128</v>
      </c>
      <c r="K462" s="382"/>
      <c r="L462" s="633" t="s">
        <v>762</v>
      </c>
      <c r="M462" s="630"/>
      <c r="N462" s="636"/>
    </row>
    <row r="463" s="138" customFormat="1" customHeight="1" outlineLevel="2" spans="1:14">
      <c r="A463" s="642" t="s">
        <v>5993</v>
      </c>
      <c r="B463" s="633" t="str">
        <f t="shared" si="9"/>
        <v>特色厨房（一）</v>
      </c>
      <c r="C463" s="639" t="s">
        <v>5994</v>
      </c>
      <c r="D463" s="381" t="s">
        <v>5995</v>
      </c>
      <c r="E463" s="641" t="s">
        <v>345</v>
      </c>
      <c r="F463" s="640">
        <v>16</v>
      </c>
      <c r="G463" s="641" t="s">
        <v>5683</v>
      </c>
      <c r="H463" s="638">
        <v>3200</v>
      </c>
      <c r="I463" s="638">
        <f t="shared" si="10"/>
        <v>5.12</v>
      </c>
      <c r="J463" s="633" t="s">
        <v>4128</v>
      </c>
      <c r="K463" s="382"/>
      <c r="L463" s="633" t="s">
        <v>762</v>
      </c>
      <c r="M463" s="630"/>
      <c r="N463" s="636"/>
    </row>
    <row r="464" s="138" customFormat="1" customHeight="1" outlineLevel="2" spans="1:14">
      <c r="A464" s="382" t="s">
        <v>5996</v>
      </c>
      <c r="B464" s="633" t="str">
        <f t="shared" si="9"/>
        <v>特色厨房（一）</v>
      </c>
      <c r="C464" s="639" t="s">
        <v>5997</v>
      </c>
      <c r="D464" s="381" t="s">
        <v>5998</v>
      </c>
      <c r="E464" s="641" t="s">
        <v>345</v>
      </c>
      <c r="F464" s="640">
        <v>2</v>
      </c>
      <c r="G464" s="641" t="s">
        <v>5683</v>
      </c>
      <c r="H464" s="638">
        <v>1600</v>
      </c>
      <c r="I464" s="638">
        <f t="shared" si="10"/>
        <v>0.32</v>
      </c>
      <c r="J464" s="633" t="s">
        <v>4128</v>
      </c>
      <c r="K464" s="382"/>
      <c r="L464" s="633" t="s">
        <v>762</v>
      </c>
      <c r="M464" s="630"/>
      <c r="N464" s="636"/>
    </row>
    <row r="465" s="138" customFormat="1" customHeight="1" outlineLevel="2" spans="1:14">
      <c r="A465" s="642" t="s">
        <v>5999</v>
      </c>
      <c r="B465" s="633" t="str">
        <f t="shared" si="9"/>
        <v>特色厨房（一）</v>
      </c>
      <c r="C465" s="639" t="s">
        <v>6000</v>
      </c>
      <c r="D465" s="381" t="s">
        <v>6001</v>
      </c>
      <c r="E465" s="641" t="s">
        <v>341</v>
      </c>
      <c r="F465" s="640">
        <v>6</v>
      </c>
      <c r="G465" s="641" t="s">
        <v>5683</v>
      </c>
      <c r="H465" s="638">
        <v>2550</v>
      </c>
      <c r="I465" s="638">
        <f t="shared" si="10"/>
        <v>1.53</v>
      </c>
      <c r="J465" s="633" t="s">
        <v>4128</v>
      </c>
      <c r="K465" s="382"/>
      <c r="L465" s="633" t="s">
        <v>762</v>
      </c>
      <c r="M465" s="630"/>
      <c r="N465" s="636"/>
    </row>
    <row r="466" s="138" customFormat="1" customHeight="1" outlineLevel="2" spans="1:14">
      <c r="A466" s="382" t="s">
        <v>6002</v>
      </c>
      <c r="B466" s="633" t="str">
        <f t="shared" si="9"/>
        <v>特色厨房（一）</v>
      </c>
      <c r="C466" s="639" t="s">
        <v>6000</v>
      </c>
      <c r="D466" s="381" t="s">
        <v>6003</v>
      </c>
      <c r="E466" s="641" t="s">
        <v>341</v>
      </c>
      <c r="F466" s="640">
        <v>2</v>
      </c>
      <c r="G466" s="641" t="s">
        <v>5683</v>
      </c>
      <c r="H466" s="638">
        <v>2350</v>
      </c>
      <c r="I466" s="638">
        <f t="shared" si="10"/>
        <v>0.47</v>
      </c>
      <c r="J466" s="633" t="s">
        <v>4128</v>
      </c>
      <c r="K466" s="382"/>
      <c r="L466" s="633" t="s">
        <v>762</v>
      </c>
      <c r="M466" s="630"/>
      <c r="N466" s="636"/>
    </row>
    <row r="467" s="138" customFormat="1" customHeight="1" outlineLevel="2" spans="1:14">
      <c r="A467" s="642" t="s">
        <v>6004</v>
      </c>
      <c r="B467" s="633" t="str">
        <f t="shared" si="9"/>
        <v>特色厨房（一）</v>
      </c>
      <c r="C467" s="639" t="s">
        <v>6005</v>
      </c>
      <c r="D467" s="381" t="s">
        <v>6006</v>
      </c>
      <c r="E467" s="641" t="s">
        <v>345</v>
      </c>
      <c r="F467" s="640">
        <v>1</v>
      </c>
      <c r="G467" s="641" t="s">
        <v>5683</v>
      </c>
      <c r="H467" s="638">
        <v>900</v>
      </c>
      <c r="I467" s="638">
        <f t="shared" si="10"/>
        <v>0.09</v>
      </c>
      <c r="J467" s="633" t="s">
        <v>4128</v>
      </c>
      <c r="K467" s="382"/>
      <c r="L467" s="633" t="s">
        <v>762</v>
      </c>
      <c r="M467" s="630"/>
      <c r="N467" s="636"/>
    </row>
    <row r="468" s="138" customFormat="1" customHeight="1" outlineLevel="2" spans="1:14">
      <c r="A468" s="382" t="s">
        <v>6007</v>
      </c>
      <c r="B468" s="633" t="str">
        <f t="shared" si="9"/>
        <v>特色厨房（一）</v>
      </c>
      <c r="C468" s="639" t="s">
        <v>6005</v>
      </c>
      <c r="D468" s="381" t="s">
        <v>6008</v>
      </c>
      <c r="E468" s="641" t="s">
        <v>345</v>
      </c>
      <c r="F468" s="640">
        <v>1</v>
      </c>
      <c r="G468" s="641" t="s">
        <v>5683</v>
      </c>
      <c r="H468" s="638">
        <v>1200</v>
      </c>
      <c r="I468" s="638">
        <f t="shared" si="10"/>
        <v>0.12</v>
      </c>
      <c r="J468" s="633" t="s">
        <v>4128</v>
      </c>
      <c r="K468" s="382"/>
      <c r="L468" s="633" t="s">
        <v>762</v>
      </c>
      <c r="M468" s="630"/>
      <c r="N468" s="636"/>
    </row>
    <row r="469" s="138" customFormat="1" customHeight="1" outlineLevel="2" spans="1:14">
      <c r="A469" s="642" t="s">
        <v>6009</v>
      </c>
      <c r="B469" s="633" t="str">
        <f t="shared" si="9"/>
        <v>特色厨房（一）</v>
      </c>
      <c r="C469" s="639" t="s">
        <v>6005</v>
      </c>
      <c r="D469" s="381" t="s">
        <v>6010</v>
      </c>
      <c r="E469" s="641" t="s">
        <v>345</v>
      </c>
      <c r="F469" s="640">
        <v>3</v>
      </c>
      <c r="G469" s="641" t="s">
        <v>5683</v>
      </c>
      <c r="H469" s="638">
        <v>1200</v>
      </c>
      <c r="I469" s="638">
        <f t="shared" si="10"/>
        <v>0.36</v>
      </c>
      <c r="J469" s="633" t="s">
        <v>4128</v>
      </c>
      <c r="K469" s="382"/>
      <c r="L469" s="633" t="s">
        <v>762</v>
      </c>
      <c r="M469" s="630"/>
      <c r="N469" s="636"/>
    </row>
    <row r="470" s="138" customFormat="1" customHeight="1" outlineLevel="2" spans="1:14">
      <c r="A470" s="382" t="s">
        <v>6011</v>
      </c>
      <c r="B470" s="633" t="str">
        <f t="shared" si="9"/>
        <v>特色厨房（一）</v>
      </c>
      <c r="C470" s="639" t="s">
        <v>6005</v>
      </c>
      <c r="D470" s="381" t="s">
        <v>6012</v>
      </c>
      <c r="E470" s="641" t="s">
        <v>345</v>
      </c>
      <c r="F470" s="640">
        <v>1</v>
      </c>
      <c r="G470" s="641" t="s">
        <v>5683</v>
      </c>
      <c r="H470" s="638">
        <v>900</v>
      </c>
      <c r="I470" s="638">
        <f t="shared" si="10"/>
        <v>0.09</v>
      </c>
      <c r="J470" s="633" t="s">
        <v>4128</v>
      </c>
      <c r="K470" s="382"/>
      <c r="L470" s="633" t="s">
        <v>762</v>
      </c>
      <c r="M470" s="630"/>
      <c r="N470" s="636"/>
    </row>
    <row r="471" s="138" customFormat="1" customHeight="1" outlineLevel="2" spans="1:14">
      <c r="A471" s="642" t="s">
        <v>6013</v>
      </c>
      <c r="B471" s="633" t="str">
        <f t="shared" si="9"/>
        <v>特色厨房（一）</v>
      </c>
      <c r="C471" s="639" t="s">
        <v>6005</v>
      </c>
      <c r="D471" s="381" t="s">
        <v>6014</v>
      </c>
      <c r="E471" s="641" t="s">
        <v>345</v>
      </c>
      <c r="F471" s="640">
        <v>1</v>
      </c>
      <c r="G471" s="641" t="s">
        <v>5683</v>
      </c>
      <c r="H471" s="638">
        <v>900</v>
      </c>
      <c r="I471" s="638">
        <f t="shared" si="10"/>
        <v>0.09</v>
      </c>
      <c r="J471" s="633" t="s">
        <v>4128</v>
      </c>
      <c r="K471" s="382"/>
      <c r="L471" s="633" t="s">
        <v>762</v>
      </c>
      <c r="M471" s="630"/>
      <c r="N471" s="636"/>
    </row>
    <row r="472" s="138" customFormat="1" customHeight="1" outlineLevel="2" spans="1:14">
      <c r="A472" s="382" t="s">
        <v>6015</v>
      </c>
      <c r="B472" s="633" t="str">
        <f t="shared" si="9"/>
        <v>特色厨房（一）</v>
      </c>
      <c r="C472" s="639" t="s">
        <v>6005</v>
      </c>
      <c r="D472" s="381" t="s">
        <v>6016</v>
      </c>
      <c r="E472" s="641" t="s">
        <v>345</v>
      </c>
      <c r="F472" s="640">
        <v>7</v>
      </c>
      <c r="G472" s="641" t="s">
        <v>5683</v>
      </c>
      <c r="H472" s="638">
        <v>1200</v>
      </c>
      <c r="I472" s="638">
        <f t="shared" si="10"/>
        <v>0.84</v>
      </c>
      <c r="J472" s="633" t="s">
        <v>4128</v>
      </c>
      <c r="K472" s="382"/>
      <c r="L472" s="633" t="s">
        <v>762</v>
      </c>
      <c r="M472" s="630"/>
      <c r="N472" s="636"/>
    </row>
    <row r="473" s="138" customFormat="1" customHeight="1" outlineLevel="2" spans="1:14">
      <c r="A473" s="642" t="s">
        <v>6017</v>
      </c>
      <c r="B473" s="633" t="str">
        <f t="shared" si="9"/>
        <v>特色厨房（一）</v>
      </c>
      <c r="C473" s="639" t="s">
        <v>6018</v>
      </c>
      <c r="D473" s="381" t="s">
        <v>5811</v>
      </c>
      <c r="E473" s="641" t="s">
        <v>345</v>
      </c>
      <c r="F473" s="640">
        <v>1</v>
      </c>
      <c r="G473" s="641" t="s">
        <v>5683</v>
      </c>
      <c r="H473" s="638">
        <v>6450</v>
      </c>
      <c r="I473" s="638">
        <f t="shared" si="10"/>
        <v>0.645</v>
      </c>
      <c r="J473" s="633" t="s">
        <v>4128</v>
      </c>
      <c r="K473" s="382"/>
      <c r="L473" s="633" t="s">
        <v>762</v>
      </c>
      <c r="M473" s="630"/>
      <c r="N473" s="636"/>
    </row>
    <row r="474" s="138" customFormat="1" customHeight="1" outlineLevel="2" spans="1:14">
      <c r="A474" s="382" t="s">
        <v>6019</v>
      </c>
      <c r="B474" s="633" t="str">
        <f t="shared" si="9"/>
        <v>特色厨房（一）</v>
      </c>
      <c r="C474" s="639" t="s">
        <v>6020</v>
      </c>
      <c r="D474" s="381"/>
      <c r="E474" s="641" t="s">
        <v>345</v>
      </c>
      <c r="F474" s="640">
        <v>1</v>
      </c>
      <c r="G474" s="641" t="s">
        <v>5683</v>
      </c>
      <c r="H474" s="638">
        <v>38000</v>
      </c>
      <c r="I474" s="638">
        <f t="shared" si="10"/>
        <v>3.8</v>
      </c>
      <c r="J474" s="633" t="s">
        <v>4128</v>
      </c>
      <c r="K474" s="382"/>
      <c r="L474" s="633" t="s">
        <v>762</v>
      </c>
      <c r="M474" s="630"/>
      <c r="N474" s="636"/>
    </row>
    <row r="475" s="138" customFormat="1" customHeight="1" outlineLevel="2" spans="1:14">
      <c r="A475" s="642" t="s">
        <v>6021</v>
      </c>
      <c r="B475" s="633" t="str">
        <f t="shared" si="9"/>
        <v>特色厨房（一）</v>
      </c>
      <c r="C475" s="639" t="s">
        <v>6022</v>
      </c>
      <c r="D475" s="381" t="s">
        <v>5822</v>
      </c>
      <c r="E475" s="641" t="s">
        <v>345</v>
      </c>
      <c r="F475" s="640">
        <v>6</v>
      </c>
      <c r="G475" s="641" t="s">
        <v>5683</v>
      </c>
      <c r="H475" s="638">
        <v>4000</v>
      </c>
      <c r="I475" s="638">
        <f t="shared" si="10"/>
        <v>2.4</v>
      </c>
      <c r="J475" s="633" t="s">
        <v>4128</v>
      </c>
      <c r="K475" s="382"/>
      <c r="L475" s="633" t="s">
        <v>762</v>
      </c>
      <c r="M475" s="630"/>
      <c r="N475" s="636"/>
    </row>
    <row r="476" s="138" customFormat="1" customHeight="1" outlineLevel="2" spans="1:14">
      <c r="A476" s="382" t="s">
        <v>6023</v>
      </c>
      <c r="B476" s="633" t="str">
        <f t="shared" si="9"/>
        <v>特色厨房（一）</v>
      </c>
      <c r="C476" s="639" t="s">
        <v>6022</v>
      </c>
      <c r="D476" s="381" t="s">
        <v>6024</v>
      </c>
      <c r="E476" s="641" t="s">
        <v>345</v>
      </c>
      <c r="F476" s="640">
        <v>1</v>
      </c>
      <c r="G476" s="641" t="s">
        <v>5683</v>
      </c>
      <c r="H476" s="638">
        <v>5600</v>
      </c>
      <c r="I476" s="638">
        <f t="shared" si="10"/>
        <v>0.56</v>
      </c>
      <c r="J476" s="633" t="s">
        <v>4128</v>
      </c>
      <c r="K476" s="382"/>
      <c r="L476" s="633" t="s">
        <v>762</v>
      </c>
      <c r="M476" s="630"/>
      <c r="N476" s="636"/>
    </row>
    <row r="477" s="138" customFormat="1" customHeight="1" outlineLevel="2" spans="1:14">
      <c r="A477" s="642" t="s">
        <v>6025</v>
      </c>
      <c r="B477" s="633" t="str">
        <f t="shared" si="9"/>
        <v>特色厨房（一）</v>
      </c>
      <c r="C477" s="639" t="s">
        <v>6026</v>
      </c>
      <c r="D477" s="381" t="s">
        <v>6027</v>
      </c>
      <c r="E477" s="641" t="s">
        <v>345</v>
      </c>
      <c r="F477" s="640">
        <v>2</v>
      </c>
      <c r="G477" s="641" t="s">
        <v>5683</v>
      </c>
      <c r="H477" s="638">
        <v>3400</v>
      </c>
      <c r="I477" s="638">
        <f t="shared" si="10"/>
        <v>0.68</v>
      </c>
      <c r="J477" s="633" t="s">
        <v>4128</v>
      </c>
      <c r="K477" s="382"/>
      <c r="L477" s="633" t="s">
        <v>762</v>
      </c>
      <c r="M477" s="630"/>
      <c r="N477" s="636"/>
    </row>
    <row r="478" s="138" customFormat="1" customHeight="1" outlineLevel="2" spans="1:14">
      <c r="A478" s="382" t="s">
        <v>6028</v>
      </c>
      <c r="B478" s="633" t="str">
        <f t="shared" si="9"/>
        <v>特色厨房（一）</v>
      </c>
      <c r="C478" s="639" t="s">
        <v>6029</v>
      </c>
      <c r="D478" s="381" t="s">
        <v>5824</v>
      </c>
      <c r="E478" s="641" t="s">
        <v>345</v>
      </c>
      <c r="F478" s="640">
        <v>3</v>
      </c>
      <c r="G478" s="641" t="s">
        <v>5683</v>
      </c>
      <c r="H478" s="638">
        <v>4000</v>
      </c>
      <c r="I478" s="638">
        <f t="shared" si="10"/>
        <v>1.2</v>
      </c>
      <c r="J478" s="633" t="s">
        <v>4128</v>
      </c>
      <c r="K478" s="382"/>
      <c r="L478" s="633" t="s">
        <v>762</v>
      </c>
      <c r="M478" s="630"/>
      <c r="N478" s="636"/>
    </row>
    <row r="479" s="138" customFormat="1" customHeight="1" outlineLevel="2" spans="1:14">
      <c r="A479" s="642" t="s">
        <v>6030</v>
      </c>
      <c r="B479" s="633" t="str">
        <f t="shared" si="9"/>
        <v>特色厨房（一）</v>
      </c>
      <c r="C479" s="639" t="s">
        <v>6031</v>
      </c>
      <c r="D479" s="381" t="s">
        <v>5799</v>
      </c>
      <c r="E479" s="641" t="s">
        <v>345</v>
      </c>
      <c r="F479" s="640">
        <v>2</v>
      </c>
      <c r="G479" s="641" t="s">
        <v>5683</v>
      </c>
      <c r="H479" s="638">
        <v>1320</v>
      </c>
      <c r="I479" s="638">
        <f t="shared" si="10"/>
        <v>0.264</v>
      </c>
      <c r="J479" s="633" t="s">
        <v>4128</v>
      </c>
      <c r="K479" s="382"/>
      <c r="L479" s="633" t="s">
        <v>762</v>
      </c>
      <c r="M479" s="630"/>
      <c r="N479" s="636"/>
    </row>
    <row r="480" s="138" customFormat="1" customHeight="1" outlineLevel="2" spans="1:14">
      <c r="A480" s="382" t="s">
        <v>6032</v>
      </c>
      <c r="B480" s="633" t="str">
        <f t="shared" si="9"/>
        <v>特色厨房（一）</v>
      </c>
      <c r="C480" s="639" t="s">
        <v>6031</v>
      </c>
      <c r="D480" s="381" t="s">
        <v>6033</v>
      </c>
      <c r="E480" s="641" t="s">
        <v>345</v>
      </c>
      <c r="F480" s="640">
        <v>2</v>
      </c>
      <c r="G480" s="641" t="s">
        <v>5683</v>
      </c>
      <c r="H480" s="638">
        <v>1100</v>
      </c>
      <c r="I480" s="638">
        <f t="shared" si="10"/>
        <v>0.22</v>
      </c>
      <c r="J480" s="633" t="s">
        <v>4128</v>
      </c>
      <c r="K480" s="382"/>
      <c r="L480" s="633" t="s">
        <v>762</v>
      </c>
      <c r="M480" s="630"/>
      <c r="N480" s="636"/>
    </row>
    <row r="481" s="138" customFormat="1" customHeight="1" outlineLevel="2" spans="1:14">
      <c r="A481" s="642" t="s">
        <v>6034</v>
      </c>
      <c r="B481" s="633" t="str">
        <f t="shared" si="9"/>
        <v>特色厨房（一）</v>
      </c>
      <c r="C481" s="639" t="s">
        <v>6035</v>
      </c>
      <c r="D481" s="381" t="s">
        <v>6036</v>
      </c>
      <c r="E481" s="641" t="s">
        <v>345</v>
      </c>
      <c r="F481" s="640">
        <v>2</v>
      </c>
      <c r="G481" s="641" t="s">
        <v>5683</v>
      </c>
      <c r="H481" s="638">
        <v>1320</v>
      </c>
      <c r="I481" s="638">
        <f t="shared" si="10"/>
        <v>0.264</v>
      </c>
      <c r="J481" s="633" t="s">
        <v>4128</v>
      </c>
      <c r="K481" s="382"/>
      <c r="L481" s="633" t="s">
        <v>762</v>
      </c>
      <c r="M481" s="630"/>
      <c r="N481" s="636"/>
    </row>
    <row r="482" s="138" customFormat="1" customHeight="1" outlineLevel="2" spans="1:14">
      <c r="A482" s="382" t="s">
        <v>6037</v>
      </c>
      <c r="B482" s="633" t="str">
        <f t="shared" si="9"/>
        <v>特色厨房（一）</v>
      </c>
      <c r="C482" s="639" t="s">
        <v>6038</v>
      </c>
      <c r="D482" s="381" t="s">
        <v>6039</v>
      </c>
      <c r="E482" s="641" t="s">
        <v>345</v>
      </c>
      <c r="F482" s="640">
        <v>9</v>
      </c>
      <c r="G482" s="641" t="s">
        <v>5683</v>
      </c>
      <c r="H482" s="638">
        <v>190620</v>
      </c>
      <c r="I482" s="638">
        <f t="shared" si="10"/>
        <v>171.558</v>
      </c>
      <c r="J482" s="633" t="s">
        <v>4128</v>
      </c>
      <c r="K482" s="382"/>
      <c r="L482" s="633" t="s">
        <v>762</v>
      </c>
      <c r="M482" s="630"/>
      <c r="N482" s="636"/>
    </row>
    <row r="483" s="138" customFormat="1" customHeight="1" outlineLevel="2" spans="1:14">
      <c r="A483" s="642" t="s">
        <v>6040</v>
      </c>
      <c r="B483" s="633" t="str">
        <f t="shared" si="9"/>
        <v>特色厨房（一）</v>
      </c>
      <c r="C483" s="639" t="s">
        <v>6038</v>
      </c>
      <c r="D483" s="381" t="s">
        <v>6041</v>
      </c>
      <c r="E483" s="641" t="s">
        <v>345</v>
      </c>
      <c r="F483" s="640">
        <v>5</v>
      </c>
      <c r="G483" s="641" t="s">
        <v>5683</v>
      </c>
      <c r="H483" s="638">
        <v>130620</v>
      </c>
      <c r="I483" s="638">
        <f t="shared" si="10"/>
        <v>65.31</v>
      </c>
      <c r="J483" s="633" t="s">
        <v>4128</v>
      </c>
      <c r="K483" s="382"/>
      <c r="L483" s="633" t="s">
        <v>762</v>
      </c>
      <c r="M483" s="630"/>
      <c r="N483" s="636"/>
    </row>
    <row r="484" s="138" customFormat="1" customHeight="1" outlineLevel="2" spans="1:14">
      <c r="A484" s="382" t="s">
        <v>6042</v>
      </c>
      <c r="B484" s="633" t="str">
        <f t="shared" si="9"/>
        <v>特色厨房（一）</v>
      </c>
      <c r="C484" s="639" t="s">
        <v>6043</v>
      </c>
      <c r="D484" s="381" t="s">
        <v>6044</v>
      </c>
      <c r="E484" s="641" t="s">
        <v>345</v>
      </c>
      <c r="F484" s="640">
        <v>8</v>
      </c>
      <c r="G484" s="641" t="s">
        <v>5683</v>
      </c>
      <c r="H484" s="638">
        <v>3400</v>
      </c>
      <c r="I484" s="638">
        <f t="shared" si="10"/>
        <v>2.72</v>
      </c>
      <c r="J484" s="633" t="s">
        <v>4128</v>
      </c>
      <c r="K484" s="382"/>
      <c r="L484" s="633" t="s">
        <v>762</v>
      </c>
      <c r="M484" s="630"/>
      <c r="N484" s="636"/>
    </row>
    <row r="485" s="138" customFormat="1" customHeight="1" outlineLevel="2" spans="1:14">
      <c r="A485" s="642" t="s">
        <v>6045</v>
      </c>
      <c r="B485" s="633" t="str">
        <f t="shared" si="9"/>
        <v>特色厨房（一）</v>
      </c>
      <c r="C485" s="639" t="s">
        <v>6046</v>
      </c>
      <c r="D485" s="381" t="s">
        <v>5794</v>
      </c>
      <c r="E485" s="641" t="s">
        <v>345</v>
      </c>
      <c r="F485" s="640">
        <v>1</v>
      </c>
      <c r="G485" s="641" t="s">
        <v>5683</v>
      </c>
      <c r="H485" s="638">
        <v>2800</v>
      </c>
      <c r="I485" s="638">
        <f t="shared" si="10"/>
        <v>0.28</v>
      </c>
      <c r="J485" s="633" t="s">
        <v>4128</v>
      </c>
      <c r="K485" s="382"/>
      <c r="L485" s="633" t="s">
        <v>762</v>
      </c>
      <c r="M485" s="630"/>
      <c r="N485" s="636"/>
    </row>
    <row r="486" s="138" customFormat="1" customHeight="1" outlineLevel="2" spans="1:14">
      <c r="A486" s="382" t="s">
        <v>6047</v>
      </c>
      <c r="B486" s="633" t="str">
        <f t="shared" si="9"/>
        <v>特色厨房（一）</v>
      </c>
      <c r="C486" s="639" t="s">
        <v>6048</v>
      </c>
      <c r="D486" s="381" t="s">
        <v>6049</v>
      </c>
      <c r="E486" s="641" t="s">
        <v>345</v>
      </c>
      <c r="F486" s="640">
        <v>4</v>
      </c>
      <c r="G486" s="641" t="s">
        <v>5683</v>
      </c>
      <c r="H486" s="638">
        <v>2800</v>
      </c>
      <c r="I486" s="638">
        <f t="shared" si="10"/>
        <v>1.12</v>
      </c>
      <c r="J486" s="633" t="s">
        <v>4128</v>
      </c>
      <c r="K486" s="382"/>
      <c r="L486" s="633" t="s">
        <v>762</v>
      </c>
      <c r="M486" s="630"/>
      <c r="N486" s="636"/>
    </row>
    <row r="487" s="138" customFormat="1" customHeight="1" outlineLevel="2" spans="1:14">
      <c r="A487" s="642" t="s">
        <v>6050</v>
      </c>
      <c r="B487" s="633" t="str">
        <f t="shared" si="9"/>
        <v>特色厨房（一）</v>
      </c>
      <c r="C487" s="639" t="s">
        <v>6048</v>
      </c>
      <c r="D487" s="381" t="s">
        <v>5824</v>
      </c>
      <c r="E487" s="641" t="s">
        <v>345</v>
      </c>
      <c r="F487" s="640">
        <v>2</v>
      </c>
      <c r="G487" s="641" t="s">
        <v>5683</v>
      </c>
      <c r="H487" s="638">
        <v>3200</v>
      </c>
      <c r="I487" s="638">
        <f t="shared" si="10"/>
        <v>0.64</v>
      </c>
      <c r="J487" s="633" t="s">
        <v>4128</v>
      </c>
      <c r="K487" s="382"/>
      <c r="L487" s="633" t="s">
        <v>762</v>
      </c>
      <c r="M487" s="630"/>
      <c r="N487" s="636"/>
    </row>
    <row r="488" s="138" customFormat="1" customHeight="1" outlineLevel="2" spans="1:14">
      <c r="A488" s="382" t="s">
        <v>6051</v>
      </c>
      <c r="B488" s="633" t="str">
        <f t="shared" si="9"/>
        <v>特色厨房（一）</v>
      </c>
      <c r="C488" s="639" t="s">
        <v>6048</v>
      </c>
      <c r="D488" s="381" t="s">
        <v>5822</v>
      </c>
      <c r="E488" s="641" t="s">
        <v>345</v>
      </c>
      <c r="F488" s="640">
        <v>2</v>
      </c>
      <c r="G488" s="641" t="s">
        <v>5683</v>
      </c>
      <c r="H488" s="638">
        <v>3500</v>
      </c>
      <c r="I488" s="638">
        <f t="shared" si="10"/>
        <v>0.7</v>
      </c>
      <c r="J488" s="633" t="s">
        <v>4128</v>
      </c>
      <c r="K488" s="382"/>
      <c r="L488" s="633" t="s">
        <v>762</v>
      </c>
      <c r="M488" s="630"/>
      <c r="N488" s="636"/>
    </row>
    <row r="489" s="138" customFormat="1" customHeight="1" outlineLevel="2" spans="1:14">
      <c r="A489" s="642" t="s">
        <v>6052</v>
      </c>
      <c r="B489" s="633" t="str">
        <f t="shared" si="9"/>
        <v>特色厨房（一）</v>
      </c>
      <c r="C489" s="639" t="s">
        <v>6048</v>
      </c>
      <c r="D489" s="381" t="s">
        <v>6053</v>
      </c>
      <c r="E489" s="641" t="s">
        <v>345</v>
      </c>
      <c r="F489" s="640">
        <v>1</v>
      </c>
      <c r="G489" s="641" t="s">
        <v>5683</v>
      </c>
      <c r="H489" s="638">
        <v>3800</v>
      </c>
      <c r="I489" s="638">
        <f t="shared" si="10"/>
        <v>0.38</v>
      </c>
      <c r="J489" s="633" t="s">
        <v>4128</v>
      </c>
      <c r="K489" s="382"/>
      <c r="L489" s="633" t="s">
        <v>762</v>
      </c>
      <c r="M489" s="630"/>
      <c r="N489" s="636"/>
    </row>
    <row r="490" s="138" customFormat="1" customHeight="1" outlineLevel="2" spans="1:14">
      <c r="A490" s="382" t="s">
        <v>6054</v>
      </c>
      <c r="B490" s="633" t="str">
        <f t="shared" si="9"/>
        <v>特色厨房（一）</v>
      </c>
      <c r="C490" s="639" t="s">
        <v>6055</v>
      </c>
      <c r="D490" s="381" t="s">
        <v>5824</v>
      </c>
      <c r="E490" s="641" t="s">
        <v>345</v>
      </c>
      <c r="F490" s="640">
        <v>4</v>
      </c>
      <c r="G490" s="641" t="s">
        <v>5683</v>
      </c>
      <c r="H490" s="638">
        <v>3700</v>
      </c>
      <c r="I490" s="638">
        <f t="shared" si="10"/>
        <v>1.48</v>
      </c>
      <c r="J490" s="633" t="s">
        <v>4128</v>
      </c>
      <c r="K490" s="382"/>
      <c r="L490" s="633" t="s">
        <v>762</v>
      </c>
      <c r="M490" s="630"/>
      <c r="N490" s="636"/>
    </row>
    <row r="491" s="138" customFormat="1" customHeight="1" outlineLevel="2" spans="1:14">
      <c r="A491" s="642" t="s">
        <v>6056</v>
      </c>
      <c r="B491" s="633" t="str">
        <f t="shared" si="9"/>
        <v>特色厨房（一）</v>
      </c>
      <c r="C491" s="639" t="s">
        <v>6057</v>
      </c>
      <c r="D491" s="381" t="s">
        <v>6058</v>
      </c>
      <c r="E491" s="641" t="s">
        <v>345</v>
      </c>
      <c r="F491" s="640">
        <v>4</v>
      </c>
      <c r="G491" s="641" t="s">
        <v>5683</v>
      </c>
      <c r="H491" s="638">
        <v>5300</v>
      </c>
      <c r="I491" s="638">
        <f t="shared" si="10"/>
        <v>2.12</v>
      </c>
      <c r="J491" s="633" t="s">
        <v>4128</v>
      </c>
      <c r="K491" s="382"/>
      <c r="L491" s="633" t="s">
        <v>762</v>
      </c>
      <c r="M491" s="630"/>
      <c r="N491" s="636"/>
    </row>
    <row r="492" s="138" customFormat="1" customHeight="1" outlineLevel="2" spans="1:14">
      <c r="A492" s="382" t="s">
        <v>6059</v>
      </c>
      <c r="B492" s="633" t="str">
        <f t="shared" si="9"/>
        <v>特色厨房（一）</v>
      </c>
      <c r="C492" s="639" t="s">
        <v>3617</v>
      </c>
      <c r="D492" s="381" t="s">
        <v>5822</v>
      </c>
      <c r="E492" s="641" t="s">
        <v>345</v>
      </c>
      <c r="F492" s="640">
        <v>7</v>
      </c>
      <c r="G492" s="641" t="s">
        <v>5683</v>
      </c>
      <c r="H492" s="638">
        <v>4200</v>
      </c>
      <c r="I492" s="638">
        <f t="shared" si="10"/>
        <v>2.94</v>
      </c>
      <c r="J492" s="633" t="s">
        <v>4128</v>
      </c>
      <c r="K492" s="382"/>
      <c r="L492" s="633" t="s">
        <v>762</v>
      </c>
      <c r="M492" s="630"/>
      <c r="N492" s="636"/>
    </row>
    <row r="493" s="138" customFormat="1" customHeight="1" outlineLevel="2" spans="1:14">
      <c r="A493" s="642" t="s">
        <v>6060</v>
      </c>
      <c r="B493" s="633" t="str">
        <f t="shared" si="9"/>
        <v>特色厨房（一）</v>
      </c>
      <c r="C493" s="639" t="s">
        <v>6061</v>
      </c>
      <c r="D493" s="381" t="s">
        <v>6062</v>
      </c>
      <c r="E493" s="641" t="s">
        <v>345</v>
      </c>
      <c r="F493" s="640">
        <v>2</v>
      </c>
      <c r="G493" s="641" t="s">
        <v>5683</v>
      </c>
      <c r="H493" s="638">
        <v>5054</v>
      </c>
      <c r="I493" s="638">
        <f t="shared" si="10"/>
        <v>1.0108</v>
      </c>
      <c r="J493" s="633" t="s">
        <v>4128</v>
      </c>
      <c r="K493" s="382"/>
      <c r="L493" s="633" t="s">
        <v>762</v>
      </c>
      <c r="M493" s="630"/>
      <c r="N493" s="636"/>
    </row>
    <row r="494" s="138" customFormat="1" customHeight="1" outlineLevel="2" spans="1:14">
      <c r="A494" s="382" t="s">
        <v>6063</v>
      </c>
      <c r="B494" s="633" t="str">
        <f t="shared" si="9"/>
        <v>特色厨房（一）</v>
      </c>
      <c r="C494" s="639" t="s">
        <v>6064</v>
      </c>
      <c r="D494" s="381" t="s">
        <v>6065</v>
      </c>
      <c r="E494" s="641" t="s">
        <v>345</v>
      </c>
      <c r="F494" s="640">
        <v>8</v>
      </c>
      <c r="G494" s="641" t="s">
        <v>5683</v>
      </c>
      <c r="H494" s="638">
        <v>2200</v>
      </c>
      <c r="I494" s="638">
        <f t="shared" si="10"/>
        <v>1.76</v>
      </c>
      <c r="J494" s="633" t="s">
        <v>4128</v>
      </c>
      <c r="K494" s="382"/>
      <c r="L494" s="633" t="s">
        <v>762</v>
      </c>
      <c r="M494" s="630"/>
      <c r="N494" s="636"/>
    </row>
    <row r="495" s="138" customFormat="1" customHeight="1" outlineLevel="2" spans="1:14">
      <c r="A495" s="642" t="s">
        <v>6066</v>
      </c>
      <c r="B495" s="633" t="str">
        <f t="shared" si="9"/>
        <v>特色厨房（一）</v>
      </c>
      <c r="C495" s="639" t="s">
        <v>6064</v>
      </c>
      <c r="D495" s="381" t="s">
        <v>6067</v>
      </c>
      <c r="E495" s="641" t="s">
        <v>345</v>
      </c>
      <c r="F495" s="640">
        <v>20</v>
      </c>
      <c r="G495" s="641" t="s">
        <v>5683</v>
      </c>
      <c r="H495" s="638">
        <v>2400</v>
      </c>
      <c r="I495" s="638">
        <f t="shared" si="10"/>
        <v>4.8</v>
      </c>
      <c r="J495" s="633" t="s">
        <v>4128</v>
      </c>
      <c r="K495" s="382"/>
      <c r="L495" s="633" t="s">
        <v>762</v>
      </c>
      <c r="M495" s="630"/>
      <c r="N495" s="636"/>
    </row>
    <row r="496" s="138" customFormat="1" customHeight="1" outlineLevel="2" spans="1:14">
      <c r="A496" s="382" t="s">
        <v>6068</v>
      </c>
      <c r="B496" s="633" t="str">
        <f t="shared" si="9"/>
        <v>特色厨房（一）</v>
      </c>
      <c r="C496" s="639" t="s">
        <v>6064</v>
      </c>
      <c r="D496" s="381" t="s">
        <v>6069</v>
      </c>
      <c r="E496" s="641" t="s">
        <v>345</v>
      </c>
      <c r="F496" s="640">
        <v>8</v>
      </c>
      <c r="G496" s="641" t="s">
        <v>5683</v>
      </c>
      <c r="H496" s="638">
        <v>2400</v>
      </c>
      <c r="I496" s="638">
        <f t="shared" si="10"/>
        <v>1.92</v>
      </c>
      <c r="J496" s="633" t="s">
        <v>4128</v>
      </c>
      <c r="K496" s="382"/>
      <c r="L496" s="633" t="s">
        <v>762</v>
      </c>
      <c r="M496" s="630"/>
      <c r="N496" s="636"/>
    </row>
    <row r="497" s="138" customFormat="1" customHeight="1" outlineLevel="2" spans="1:14">
      <c r="A497" s="642" t="s">
        <v>6070</v>
      </c>
      <c r="B497" s="633" t="str">
        <f t="shared" si="9"/>
        <v>特色厨房（一）</v>
      </c>
      <c r="C497" s="639" t="s">
        <v>6064</v>
      </c>
      <c r="D497" s="381" t="s">
        <v>6071</v>
      </c>
      <c r="E497" s="641" t="s">
        <v>345</v>
      </c>
      <c r="F497" s="640">
        <v>41</v>
      </c>
      <c r="G497" s="641" t="s">
        <v>5683</v>
      </c>
      <c r="H497" s="638">
        <v>2600</v>
      </c>
      <c r="I497" s="638">
        <f t="shared" si="10"/>
        <v>10.66</v>
      </c>
      <c r="J497" s="633" t="s">
        <v>4128</v>
      </c>
      <c r="K497" s="382"/>
      <c r="L497" s="633" t="s">
        <v>762</v>
      </c>
      <c r="M497" s="630"/>
      <c r="N497" s="636"/>
    </row>
    <row r="498" s="138" customFormat="1" customHeight="1" outlineLevel="2" spans="1:14">
      <c r="A498" s="382" t="s">
        <v>6072</v>
      </c>
      <c r="B498" s="633" t="str">
        <f t="shared" si="9"/>
        <v>特色厨房（一）</v>
      </c>
      <c r="C498" s="639" t="s">
        <v>6073</v>
      </c>
      <c r="D498" s="381" t="s">
        <v>5900</v>
      </c>
      <c r="E498" s="641" t="s">
        <v>345</v>
      </c>
      <c r="F498" s="640">
        <v>3</v>
      </c>
      <c r="G498" s="641" t="s">
        <v>5683</v>
      </c>
      <c r="H498" s="638">
        <v>7500</v>
      </c>
      <c r="I498" s="638">
        <f t="shared" si="10"/>
        <v>2.25</v>
      </c>
      <c r="J498" s="633" t="s">
        <v>4128</v>
      </c>
      <c r="K498" s="382"/>
      <c r="L498" s="633" t="s">
        <v>762</v>
      </c>
      <c r="M498" s="630"/>
      <c r="N498" s="636"/>
    </row>
    <row r="499" s="138" customFormat="1" customHeight="1" outlineLevel="2" spans="1:14">
      <c r="A499" s="642" t="s">
        <v>6074</v>
      </c>
      <c r="B499" s="633" t="str">
        <f t="shared" si="9"/>
        <v>特色厨房（一）</v>
      </c>
      <c r="C499" s="639" t="s">
        <v>6075</v>
      </c>
      <c r="D499" s="381"/>
      <c r="E499" s="641" t="s">
        <v>229</v>
      </c>
      <c r="F499" s="640">
        <v>8</v>
      </c>
      <c r="G499" s="641" t="s">
        <v>5683</v>
      </c>
      <c r="H499" s="638">
        <v>1078</v>
      </c>
      <c r="I499" s="638">
        <f t="shared" si="10"/>
        <v>0.8624</v>
      </c>
      <c r="J499" s="633" t="s">
        <v>4128</v>
      </c>
      <c r="K499" s="382"/>
      <c r="L499" s="633" t="s">
        <v>762</v>
      </c>
      <c r="M499" s="630"/>
      <c r="N499" s="636"/>
    </row>
    <row r="500" s="138" customFormat="1" customHeight="1" outlineLevel="2" spans="1:14">
      <c r="A500" s="382" t="s">
        <v>6076</v>
      </c>
      <c r="B500" s="633" t="str">
        <f t="shared" si="9"/>
        <v>特色厨房（一）</v>
      </c>
      <c r="C500" s="639" t="s">
        <v>6077</v>
      </c>
      <c r="D500" s="381" t="s">
        <v>6078</v>
      </c>
      <c r="E500" s="641" t="s">
        <v>345</v>
      </c>
      <c r="F500" s="640">
        <v>16</v>
      </c>
      <c r="G500" s="641" t="s">
        <v>5683</v>
      </c>
      <c r="H500" s="638">
        <v>2400</v>
      </c>
      <c r="I500" s="638">
        <f t="shared" si="10"/>
        <v>3.84</v>
      </c>
      <c r="J500" s="633" t="s">
        <v>4128</v>
      </c>
      <c r="K500" s="382"/>
      <c r="L500" s="633" t="s">
        <v>762</v>
      </c>
      <c r="M500" s="630"/>
      <c r="N500" s="636"/>
    </row>
    <row r="501" s="138" customFormat="1" customHeight="1" outlineLevel="2" spans="1:14">
      <c r="A501" s="642" t="s">
        <v>6079</v>
      </c>
      <c r="B501" s="633" t="str">
        <f t="shared" si="9"/>
        <v>特色厨房（一）</v>
      </c>
      <c r="C501" s="639" t="s">
        <v>6077</v>
      </c>
      <c r="D501" s="381" t="s">
        <v>6080</v>
      </c>
      <c r="E501" s="641" t="s">
        <v>345</v>
      </c>
      <c r="F501" s="640">
        <v>3</v>
      </c>
      <c r="G501" s="641" t="s">
        <v>5683</v>
      </c>
      <c r="H501" s="638">
        <v>2200</v>
      </c>
      <c r="I501" s="638">
        <f t="shared" si="10"/>
        <v>0.66</v>
      </c>
      <c r="J501" s="633" t="s">
        <v>4128</v>
      </c>
      <c r="K501" s="382"/>
      <c r="L501" s="633" t="s">
        <v>762</v>
      </c>
      <c r="M501" s="630"/>
      <c r="N501" s="636"/>
    </row>
    <row r="502" s="138" customFormat="1" customHeight="1" outlineLevel="2" spans="1:14">
      <c r="A502" s="382" t="s">
        <v>6081</v>
      </c>
      <c r="B502" s="633" t="str">
        <f t="shared" si="9"/>
        <v>特色厨房（一）</v>
      </c>
      <c r="C502" s="639" t="s">
        <v>6082</v>
      </c>
      <c r="D502" s="381" t="s">
        <v>6083</v>
      </c>
      <c r="E502" s="641" t="s">
        <v>345</v>
      </c>
      <c r="F502" s="640">
        <v>1</v>
      </c>
      <c r="G502" s="641" t="s">
        <v>5683</v>
      </c>
      <c r="H502" s="638">
        <v>7280</v>
      </c>
      <c r="I502" s="638">
        <f t="shared" si="10"/>
        <v>0.728</v>
      </c>
      <c r="J502" s="633" t="s">
        <v>4128</v>
      </c>
      <c r="K502" s="382"/>
      <c r="L502" s="633" t="s">
        <v>762</v>
      </c>
      <c r="M502" s="630"/>
      <c r="N502" s="636"/>
    </row>
    <row r="503" s="138" customFormat="1" customHeight="1" outlineLevel="2" spans="1:14">
      <c r="A503" s="642" t="s">
        <v>6084</v>
      </c>
      <c r="B503" s="633" t="str">
        <f t="shared" si="9"/>
        <v>特色厨房（一）</v>
      </c>
      <c r="C503" s="639" t="s">
        <v>6082</v>
      </c>
      <c r="D503" s="381" t="s">
        <v>6085</v>
      </c>
      <c r="E503" s="641" t="s">
        <v>345</v>
      </c>
      <c r="F503" s="640">
        <v>3</v>
      </c>
      <c r="G503" s="641" t="s">
        <v>5683</v>
      </c>
      <c r="H503" s="638">
        <v>11700</v>
      </c>
      <c r="I503" s="638">
        <f t="shared" si="10"/>
        <v>3.51</v>
      </c>
      <c r="J503" s="633" t="s">
        <v>4128</v>
      </c>
      <c r="K503" s="382"/>
      <c r="L503" s="633" t="s">
        <v>762</v>
      </c>
      <c r="M503" s="630"/>
      <c r="N503" s="636"/>
    </row>
    <row r="504" s="138" customFormat="1" customHeight="1" outlineLevel="2" spans="1:14">
      <c r="A504" s="382" t="s">
        <v>6086</v>
      </c>
      <c r="B504" s="633" t="str">
        <f t="shared" si="9"/>
        <v>特色厨房（一）</v>
      </c>
      <c r="C504" s="639" t="s">
        <v>6082</v>
      </c>
      <c r="D504" s="381" t="s">
        <v>6087</v>
      </c>
      <c r="E504" s="641" t="s">
        <v>345</v>
      </c>
      <c r="F504" s="640">
        <v>2</v>
      </c>
      <c r="G504" s="641" t="s">
        <v>5683</v>
      </c>
      <c r="H504" s="638">
        <v>4680</v>
      </c>
      <c r="I504" s="638">
        <f t="shared" si="10"/>
        <v>0.936</v>
      </c>
      <c r="J504" s="633" t="s">
        <v>4128</v>
      </c>
      <c r="K504" s="382"/>
      <c r="L504" s="633" t="s">
        <v>762</v>
      </c>
      <c r="M504" s="630"/>
      <c r="N504" s="636"/>
    </row>
    <row r="505" s="138" customFormat="1" customHeight="1" outlineLevel="2" spans="1:14">
      <c r="A505" s="642" t="s">
        <v>6088</v>
      </c>
      <c r="B505" s="633" t="str">
        <f t="shared" si="9"/>
        <v>特色厨房（一）</v>
      </c>
      <c r="C505" s="639" t="s">
        <v>6082</v>
      </c>
      <c r="D505" s="381" t="s">
        <v>6089</v>
      </c>
      <c r="E505" s="641" t="s">
        <v>345</v>
      </c>
      <c r="F505" s="640">
        <v>30</v>
      </c>
      <c r="G505" s="641" t="s">
        <v>5683</v>
      </c>
      <c r="H505" s="638">
        <v>1300</v>
      </c>
      <c r="I505" s="638">
        <f t="shared" si="10"/>
        <v>3.9</v>
      </c>
      <c r="J505" s="633" t="s">
        <v>4128</v>
      </c>
      <c r="K505" s="382"/>
      <c r="L505" s="633" t="s">
        <v>762</v>
      </c>
      <c r="M505" s="630"/>
      <c r="N505" s="636"/>
    </row>
    <row r="506" s="138" customFormat="1" customHeight="1" outlineLevel="2" spans="1:14">
      <c r="A506" s="382" t="s">
        <v>6090</v>
      </c>
      <c r="B506" s="633" t="str">
        <f t="shared" si="9"/>
        <v>特色厨房（一）</v>
      </c>
      <c r="C506" s="639" t="s">
        <v>6082</v>
      </c>
      <c r="D506" s="381" t="s">
        <v>6091</v>
      </c>
      <c r="E506" s="641" t="s">
        <v>345</v>
      </c>
      <c r="F506" s="640">
        <v>6</v>
      </c>
      <c r="G506" s="641" t="s">
        <v>5683</v>
      </c>
      <c r="H506" s="638">
        <v>780</v>
      </c>
      <c r="I506" s="638">
        <f t="shared" si="10"/>
        <v>0.468</v>
      </c>
      <c r="J506" s="633" t="s">
        <v>4128</v>
      </c>
      <c r="K506" s="382"/>
      <c r="L506" s="633" t="s">
        <v>762</v>
      </c>
      <c r="M506" s="630"/>
      <c r="N506" s="636"/>
    </row>
    <row r="507" s="138" customFormat="1" customHeight="1" outlineLevel="2" spans="1:14">
      <c r="A507" s="642" t="s">
        <v>6092</v>
      </c>
      <c r="B507" s="633" t="str">
        <f t="shared" si="9"/>
        <v>特色厨房（一）</v>
      </c>
      <c r="C507" s="639" t="s">
        <v>6082</v>
      </c>
      <c r="D507" s="381" t="s">
        <v>6093</v>
      </c>
      <c r="E507" s="641" t="s">
        <v>345</v>
      </c>
      <c r="F507" s="640">
        <v>1</v>
      </c>
      <c r="G507" s="641" t="s">
        <v>5683</v>
      </c>
      <c r="H507" s="638">
        <v>3120</v>
      </c>
      <c r="I507" s="638">
        <f t="shared" si="10"/>
        <v>0.312</v>
      </c>
      <c r="J507" s="633" t="s">
        <v>4128</v>
      </c>
      <c r="K507" s="382"/>
      <c r="L507" s="633" t="s">
        <v>762</v>
      </c>
      <c r="M507" s="630"/>
      <c r="N507" s="636"/>
    </row>
    <row r="508" s="138" customFormat="1" customHeight="1" outlineLevel="2" spans="1:14">
      <c r="A508" s="382" t="s">
        <v>6094</v>
      </c>
      <c r="B508" s="633" t="str">
        <f t="shared" si="9"/>
        <v>特色厨房（一）</v>
      </c>
      <c r="C508" s="639" t="s">
        <v>6082</v>
      </c>
      <c r="D508" s="381" t="s">
        <v>6095</v>
      </c>
      <c r="E508" s="641" t="s">
        <v>345</v>
      </c>
      <c r="F508" s="640">
        <v>1</v>
      </c>
      <c r="G508" s="641" t="s">
        <v>5683</v>
      </c>
      <c r="H508" s="638">
        <v>14300</v>
      </c>
      <c r="I508" s="638">
        <f t="shared" si="10"/>
        <v>1.43</v>
      </c>
      <c r="J508" s="633" t="s">
        <v>4128</v>
      </c>
      <c r="K508" s="382"/>
      <c r="L508" s="633" t="s">
        <v>762</v>
      </c>
      <c r="M508" s="630"/>
      <c r="N508" s="636"/>
    </row>
    <row r="509" s="138" customFormat="1" customHeight="1" outlineLevel="2" spans="1:14">
      <c r="A509" s="642" t="s">
        <v>6096</v>
      </c>
      <c r="B509" s="633" t="str">
        <f t="shared" si="9"/>
        <v>特色厨房（一）</v>
      </c>
      <c r="C509" s="639" t="s">
        <v>6082</v>
      </c>
      <c r="D509" s="381" t="s">
        <v>6097</v>
      </c>
      <c r="E509" s="641" t="s">
        <v>345</v>
      </c>
      <c r="F509" s="640">
        <v>2</v>
      </c>
      <c r="G509" s="641" t="s">
        <v>5683</v>
      </c>
      <c r="H509" s="638">
        <v>10400</v>
      </c>
      <c r="I509" s="638">
        <f t="shared" si="10"/>
        <v>2.08</v>
      </c>
      <c r="J509" s="633" t="s">
        <v>4128</v>
      </c>
      <c r="K509" s="382"/>
      <c r="L509" s="633" t="s">
        <v>762</v>
      </c>
      <c r="M509" s="630"/>
      <c r="N509" s="636"/>
    </row>
    <row r="510" s="138" customFormat="1" customHeight="1" outlineLevel="2" spans="1:14">
      <c r="A510" s="382" t="s">
        <v>6098</v>
      </c>
      <c r="B510" s="633" t="str">
        <f t="shared" si="9"/>
        <v>特色厨房（一）</v>
      </c>
      <c r="C510" s="639" t="s">
        <v>6082</v>
      </c>
      <c r="D510" s="381" t="s">
        <v>6099</v>
      </c>
      <c r="E510" s="641" t="s">
        <v>345</v>
      </c>
      <c r="F510" s="640">
        <v>11</v>
      </c>
      <c r="G510" s="641" t="s">
        <v>5683</v>
      </c>
      <c r="H510" s="638">
        <v>2600</v>
      </c>
      <c r="I510" s="638">
        <f t="shared" si="10"/>
        <v>2.86</v>
      </c>
      <c r="J510" s="633" t="s">
        <v>4128</v>
      </c>
      <c r="K510" s="382"/>
      <c r="L510" s="633" t="s">
        <v>762</v>
      </c>
      <c r="M510" s="630"/>
      <c r="N510" s="636"/>
    </row>
    <row r="511" s="138" customFormat="1" customHeight="1" outlineLevel="2" spans="1:14">
      <c r="A511" s="642" t="s">
        <v>6100</v>
      </c>
      <c r="B511" s="633" t="str">
        <f t="shared" si="9"/>
        <v>特色厨房（一）</v>
      </c>
      <c r="C511" s="639" t="s">
        <v>6082</v>
      </c>
      <c r="D511" s="381" t="s">
        <v>6101</v>
      </c>
      <c r="E511" s="641" t="s">
        <v>345</v>
      </c>
      <c r="F511" s="640">
        <v>2</v>
      </c>
      <c r="G511" s="641" t="s">
        <v>5683</v>
      </c>
      <c r="H511" s="638">
        <v>9100</v>
      </c>
      <c r="I511" s="638">
        <f t="shared" si="10"/>
        <v>1.82</v>
      </c>
      <c r="J511" s="633" t="s">
        <v>4128</v>
      </c>
      <c r="K511" s="382"/>
      <c r="L511" s="633" t="s">
        <v>762</v>
      </c>
      <c r="M511" s="630"/>
      <c r="N511" s="636"/>
    </row>
    <row r="512" s="138" customFormat="1" customHeight="1" outlineLevel="2" spans="1:14">
      <c r="A512" s="382" t="s">
        <v>6102</v>
      </c>
      <c r="B512" s="633" t="str">
        <f t="shared" si="9"/>
        <v>特色厨房（一）</v>
      </c>
      <c r="C512" s="639" t="s">
        <v>6103</v>
      </c>
      <c r="D512" s="381" t="s">
        <v>6104</v>
      </c>
      <c r="E512" s="641" t="s">
        <v>345</v>
      </c>
      <c r="F512" s="640">
        <v>2</v>
      </c>
      <c r="G512" s="641" t="s">
        <v>5683</v>
      </c>
      <c r="H512" s="638">
        <v>3500</v>
      </c>
      <c r="I512" s="638">
        <f t="shared" si="10"/>
        <v>0.7</v>
      </c>
      <c r="J512" s="633" t="s">
        <v>4128</v>
      </c>
      <c r="K512" s="382"/>
      <c r="L512" s="633" t="s">
        <v>762</v>
      </c>
      <c r="M512" s="630"/>
      <c r="N512" s="636"/>
    </row>
    <row r="513" s="138" customFormat="1" customHeight="1" outlineLevel="2" spans="1:14">
      <c r="A513" s="642" t="s">
        <v>6105</v>
      </c>
      <c r="B513" s="633" t="str">
        <f t="shared" si="9"/>
        <v>特色厨房（一）</v>
      </c>
      <c r="C513" s="639" t="s">
        <v>396</v>
      </c>
      <c r="D513" s="381" t="s">
        <v>6106</v>
      </c>
      <c r="E513" s="641" t="s">
        <v>345</v>
      </c>
      <c r="F513" s="640">
        <v>4</v>
      </c>
      <c r="G513" s="641" t="s">
        <v>5683</v>
      </c>
      <c r="H513" s="638">
        <v>36500</v>
      </c>
      <c r="I513" s="638">
        <f t="shared" si="10"/>
        <v>14.6</v>
      </c>
      <c r="J513" s="633" t="s">
        <v>4128</v>
      </c>
      <c r="K513" s="382"/>
      <c r="L513" s="633" t="s">
        <v>762</v>
      </c>
      <c r="M513" s="630"/>
      <c r="N513" s="636"/>
    </row>
    <row r="514" s="138" customFormat="1" customHeight="1" outlineLevel="2" spans="1:14">
      <c r="A514" s="382" t="s">
        <v>6107</v>
      </c>
      <c r="B514" s="633" t="str">
        <f t="shared" si="9"/>
        <v>特色厨房（一）</v>
      </c>
      <c r="C514" s="639" t="s">
        <v>6108</v>
      </c>
      <c r="D514" s="381" t="s">
        <v>5955</v>
      </c>
      <c r="E514" s="641" t="s">
        <v>345</v>
      </c>
      <c r="F514" s="640">
        <v>16</v>
      </c>
      <c r="G514" s="641" t="s">
        <v>5683</v>
      </c>
      <c r="H514" s="638">
        <v>8100</v>
      </c>
      <c r="I514" s="638">
        <f t="shared" si="10"/>
        <v>12.96</v>
      </c>
      <c r="J514" s="633" t="s">
        <v>4128</v>
      </c>
      <c r="K514" s="382"/>
      <c r="L514" s="633" t="s">
        <v>762</v>
      </c>
      <c r="M514" s="630"/>
      <c r="N514" s="636"/>
    </row>
    <row r="515" s="138" customFormat="1" customHeight="1" outlineLevel="2" spans="1:14">
      <c r="A515" s="642" t="s">
        <v>6109</v>
      </c>
      <c r="B515" s="633" t="str">
        <f t="shared" si="9"/>
        <v>特色厨房（一）</v>
      </c>
      <c r="C515" s="639" t="s">
        <v>6110</v>
      </c>
      <c r="D515" s="381" t="s">
        <v>6111</v>
      </c>
      <c r="E515" s="641" t="s">
        <v>345</v>
      </c>
      <c r="F515" s="640">
        <v>1</v>
      </c>
      <c r="G515" s="641" t="s">
        <v>5683</v>
      </c>
      <c r="H515" s="638">
        <v>25576</v>
      </c>
      <c r="I515" s="638">
        <f t="shared" si="10"/>
        <v>2.5576</v>
      </c>
      <c r="J515" s="633" t="s">
        <v>4128</v>
      </c>
      <c r="K515" s="382"/>
      <c r="L515" s="633" t="s">
        <v>762</v>
      </c>
      <c r="M515" s="630"/>
      <c r="N515" s="636"/>
    </row>
    <row r="516" s="138" customFormat="1" customHeight="1" outlineLevel="2" spans="1:14">
      <c r="A516" s="382" t="s">
        <v>6112</v>
      </c>
      <c r="B516" s="633" t="str">
        <f t="shared" si="9"/>
        <v>特色厨房（一）</v>
      </c>
      <c r="C516" s="639" t="s">
        <v>6113</v>
      </c>
      <c r="D516" s="381" t="s">
        <v>6114</v>
      </c>
      <c r="E516" s="641" t="s">
        <v>345</v>
      </c>
      <c r="F516" s="640">
        <v>16</v>
      </c>
      <c r="G516" s="641" t="s">
        <v>5683</v>
      </c>
      <c r="H516" s="638">
        <v>2970</v>
      </c>
      <c r="I516" s="638">
        <f t="shared" si="10"/>
        <v>4.752</v>
      </c>
      <c r="J516" s="633" t="s">
        <v>4128</v>
      </c>
      <c r="K516" s="382"/>
      <c r="L516" s="633" t="s">
        <v>762</v>
      </c>
      <c r="M516" s="630"/>
      <c r="N516" s="636"/>
    </row>
    <row r="517" s="138" customFormat="1" customHeight="1" outlineLevel="2" spans="1:14">
      <c r="A517" s="642" t="s">
        <v>6115</v>
      </c>
      <c r="B517" s="633" t="str">
        <f t="shared" ref="B517:B580" si="11" xml:space="preserve">B516</f>
        <v>特色厨房（一）</v>
      </c>
      <c r="C517" s="639" t="s">
        <v>6113</v>
      </c>
      <c r="D517" s="381" t="s">
        <v>6116</v>
      </c>
      <c r="E517" s="641" t="s">
        <v>345</v>
      </c>
      <c r="F517" s="640">
        <v>5</v>
      </c>
      <c r="G517" s="641" t="s">
        <v>5683</v>
      </c>
      <c r="H517" s="638">
        <v>3520</v>
      </c>
      <c r="I517" s="638">
        <f t="shared" si="10"/>
        <v>1.76</v>
      </c>
      <c r="J517" s="633" t="s">
        <v>4128</v>
      </c>
      <c r="K517" s="382"/>
      <c r="L517" s="633" t="s">
        <v>762</v>
      </c>
      <c r="M517" s="630"/>
      <c r="N517" s="636"/>
    </row>
    <row r="518" s="138" customFormat="1" customHeight="1" outlineLevel="2" spans="1:14">
      <c r="A518" s="382" t="s">
        <v>6117</v>
      </c>
      <c r="B518" s="633" t="str">
        <f t="shared" si="11"/>
        <v>特色厨房（一）</v>
      </c>
      <c r="C518" s="639" t="s">
        <v>6118</v>
      </c>
      <c r="D518" s="381" t="s">
        <v>6119</v>
      </c>
      <c r="E518" s="641" t="s">
        <v>345</v>
      </c>
      <c r="F518" s="640">
        <v>2</v>
      </c>
      <c r="G518" s="641" t="s">
        <v>5683</v>
      </c>
      <c r="H518" s="638">
        <v>2800</v>
      </c>
      <c r="I518" s="638">
        <f t="shared" ref="I518:I532" si="12" xml:space="preserve">F518*H518/10000</f>
        <v>0.56</v>
      </c>
      <c r="J518" s="633" t="s">
        <v>4128</v>
      </c>
      <c r="K518" s="382"/>
      <c r="L518" s="633" t="s">
        <v>762</v>
      </c>
      <c r="M518" s="630"/>
      <c r="N518" s="636"/>
    </row>
    <row r="519" s="138" customFormat="1" customHeight="1" outlineLevel="2" spans="1:14">
      <c r="A519" s="642" t="s">
        <v>6120</v>
      </c>
      <c r="B519" s="633" t="str">
        <f t="shared" si="11"/>
        <v>特色厨房（一）</v>
      </c>
      <c r="C519" s="639" t="s">
        <v>6121</v>
      </c>
      <c r="D519" s="381" t="s">
        <v>6122</v>
      </c>
      <c r="E519" s="641" t="s">
        <v>345</v>
      </c>
      <c r="F519" s="640">
        <v>2</v>
      </c>
      <c r="G519" s="641" t="s">
        <v>5683</v>
      </c>
      <c r="H519" s="638">
        <v>2650</v>
      </c>
      <c r="I519" s="638">
        <f t="shared" si="12"/>
        <v>0.53</v>
      </c>
      <c r="J519" s="633" t="s">
        <v>4128</v>
      </c>
      <c r="K519" s="382"/>
      <c r="L519" s="633" t="s">
        <v>762</v>
      </c>
      <c r="M519" s="630"/>
      <c r="N519" s="636"/>
    </row>
    <row r="520" s="138" customFormat="1" customHeight="1" outlineLevel="2" spans="1:14">
      <c r="A520" s="382" t="s">
        <v>6123</v>
      </c>
      <c r="B520" s="633" t="str">
        <f t="shared" si="11"/>
        <v>特色厨房（一）</v>
      </c>
      <c r="C520" s="639" t="s">
        <v>6124</v>
      </c>
      <c r="D520" s="381" t="s">
        <v>6125</v>
      </c>
      <c r="E520" s="641" t="s">
        <v>345</v>
      </c>
      <c r="F520" s="640">
        <v>1</v>
      </c>
      <c r="G520" s="641" t="s">
        <v>5683</v>
      </c>
      <c r="H520" s="638">
        <v>1450</v>
      </c>
      <c r="I520" s="638">
        <f t="shared" si="12"/>
        <v>0.145</v>
      </c>
      <c r="J520" s="633" t="s">
        <v>4128</v>
      </c>
      <c r="K520" s="382"/>
      <c r="L520" s="633" t="s">
        <v>762</v>
      </c>
      <c r="M520" s="630"/>
      <c r="N520" s="636"/>
    </row>
    <row r="521" s="138" customFormat="1" customHeight="1" outlineLevel="2" spans="1:14">
      <c r="A521" s="642" t="s">
        <v>6126</v>
      </c>
      <c r="B521" s="633" t="str">
        <f t="shared" si="11"/>
        <v>特色厨房（一）</v>
      </c>
      <c r="C521" s="639" t="s">
        <v>6124</v>
      </c>
      <c r="D521" s="381" t="s">
        <v>6127</v>
      </c>
      <c r="E521" s="641" t="s">
        <v>345</v>
      </c>
      <c r="F521" s="640">
        <v>1</v>
      </c>
      <c r="G521" s="641" t="s">
        <v>5683</v>
      </c>
      <c r="H521" s="638">
        <v>3200</v>
      </c>
      <c r="I521" s="638">
        <f t="shared" si="12"/>
        <v>0.32</v>
      </c>
      <c r="J521" s="633" t="s">
        <v>4128</v>
      </c>
      <c r="K521" s="382"/>
      <c r="L521" s="633" t="s">
        <v>762</v>
      </c>
      <c r="M521" s="630"/>
      <c r="N521" s="636"/>
    </row>
    <row r="522" s="138" customFormat="1" customHeight="1" outlineLevel="2" spans="1:14">
      <c r="A522" s="382" t="s">
        <v>6128</v>
      </c>
      <c r="B522" s="633" t="str">
        <f t="shared" si="11"/>
        <v>特色厨房（一）</v>
      </c>
      <c r="C522" s="639" t="s">
        <v>6124</v>
      </c>
      <c r="D522" s="381" t="s">
        <v>6129</v>
      </c>
      <c r="E522" s="641" t="s">
        <v>345</v>
      </c>
      <c r="F522" s="640">
        <v>2</v>
      </c>
      <c r="G522" s="641" t="s">
        <v>5683</v>
      </c>
      <c r="H522" s="638">
        <v>1950</v>
      </c>
      <c r="I522" s="638">
        <f t="shared" si="12"/>
        <v>0.39</v>
      </c>
      <c r="J522" s="633" t="s">
        <v>4128</v>
      </c>
      <c r="K522" s="382"/>
      <c r="L522" s="633" t="s">
        <v>762</v>
      </c>
      <c r="M522" s="630"/>
      <c r="N522" s="636"/>
    </row>
    <row r="523" s="138" customFormat="1" customHeight="1" outlineLevel="2" spans="1:14">
      <c r="A523" s="642" t="s">
        <v>6130</v>
      </c>
      <c r="B523" s="633" t="str">
        <f t="shared" si="11"/>
        <v>特色厨房（一）</v>
      </c>
      <c r="C523" s="639" t="s">
        <v>6131</v>
      </c>
      <c r="D523" s="381" t="s">
        <v>6132</v>
      </c>
      <c r="E523" s="641" t="s">
        <v>345</v>
      </c>
      <c r="F523" s="640">
        <v>1</v>
      </c>
      <c r="G523" s="641" t="s">
        <v>5683</v>
      </c>
      <c r="H523" s="638">
        <v>4800</v>
      </c>
      <c r="I523" s="638">
        <f t="shared" si="12"/>
        <v>0.48</v>
      </c>
      <c r="J523" s="633" t="s">
        <v>4128</v>
      </c>
      <c r="K523" s="382"/>
      <c r="L523" s="633" t="s">
        <v>762</v>
      </c>
      <c r="M523" s="630"/>
      <c r="N523" s="636"/>
    </row>
    <row r="524" s="138" customFormat="1" customHeight="1" outlineLevel="2" spans="1:14">
      <c r="A524" s="382" t="s">
        <v>6133</v>
      </c>
      <c r="B524" s="633" t="str">
        <f t="shared" si="11"/>
        <v>特色厨房（一）</v>
      </c>
      <c r="C524" s="639" t="s">
        <v>6134</v>
      </c>
      <c r="D524" s="381" t="s">
        <v>6135</v>
      </c>
      <c r="E524" s="641" t="s">
        <v>345</v>
      </c>
      <c r="F524" s="640">
        <v>1</v>
      </c>
      <c r="G524" s="641" t="s">
        <v>5683</v>
      </c>
      <c r="H524" s="638">
        <v>25100</v>
      </c>
      <c r="I524" s="638">
        <f t="shared" si="12"/>
        <v>2.51</v>
      </c>
      <c r="J524" s="633" t="s">
        <v>4128</v>
      </c>
      <c r="K524" s="382"/>
      <c r="L524" s="633" t="s">
        <v>762</v>
      </c>
      <c r="M524" s="630"/>
      <c r="N524" s="636"/>
    </row>
    <row r="525" s="138" customFormat="1" customHeight="1" outlineLevel="2" spans="1:14">
      <c r="A525" s="642" t="s">
        <v>6136</v>
      </c>
      <c r="B525" s="633" t="str">
        <f t="shared" si="11"/>
        <v>特色厨房（一）</v>
      </c>
      <c r="C525" s="639" t="s">
        <v>6137</v>
      </c>
      <c r="D525" s="381" t="s">
        <v>6138</v>
      </c>
      <c r="E525" s="641" t="s">
        <v>341</v>
      </c>
      <c r="F525" s="640">
        <v>6.1</v>
      </c>
      <c r="G525" s="641" t="s">
        <v>5683</v>
      </c>
      <c r="H525" s="638">
        <v>2350</v>
      </c>
      <c r="I525" s="638">
        <f t="shared" si="12"/>
        <v>1.4335</v>
      </c>
      <c r="J525" s="633" t="s">
        <v>4128</v>
      </c>
      <c r="K525" s="382"/>
      <c r="L525" s="633" t="s">
        <v>762</v>
      </c>
      <c r="M525" s="630"/>
      <c r="N525" s="636"/>
    </row>
    <row r="526" s="138" customFormat="1" customHeight="1" outlineLevel="2" spans="1:14">
      <c r="A526" s="382" t="s">
        <v>6139</v>
      </c>
      <c r="B526" s="633" t="str">
        <f t="shared" si="11"/>
        <v>特色厨房（一）</v>
      </c>
      <c r="C526" s="639" t="s">
        <v>3690</v>
      </c>
      <c r="D526" s="381" t="s">
        <v>6140</v>
      </c>
      <c r="E526" s="641" t="s">
        <v>345</v>
      </c>
      <c r="F526" s="640">
        <v>2</v>
      </c>
      <c r="G526" s="641" t="s">
        <v>5683</v>
      </c>
      <c r="H526" s="638">
        <v>7920</v>
      </c>
      <c r="I526" s="638">
        <f t="shared" si="12"/>
        <v>1.584</v>
      </c>
      <c r="J526" s="633" t="s">
        <v>4128</v>
      </c>
      <c r="K526" s="382"/>
      <c r="L526" s="633" t="s">
        <v>762</v>
      </c>
      <c r="M526" s="630"/>
      <c r="N526" s="636"/>
    </row>
    <row r="527" s="138" customFormat="1" customHeight="1" outlineLevel="2" spans="1:14">
      <c r="A527" s="642" t="s">
        <v>6141</v>
      </c>
      <c r="B527" s="633" t="str">
        <f t="shared" si="11"/>
        <v>特色厨房（一）</v>
      </c>
      <c r="C527" s="639" t="s">
        <v>4095</v>
      </c>
      <c r="D527" s="381"/>
      <c r="E527" s="641" t="s">
        <v>345</v>
      </c>
      <c r="F527" s="640">
        <v>2</v>
      </c>
      <c r="G527" s="641" t="s">
        <v>5683</v>
      </c>
      <c r="H527" s="638">
        <v>8900</v>
      </c>
      <c r="I527" s="638">
        <f t="shared" si="12"/>
        <v>1.78</v>
      </c>
      <c r="J527" s="633" t="s">
        <v>4128</v>
      </c>
      <c r="K527" s="382"/>
      <c r="L527" s="633" t="s">
        <v>762</v>
      </c>
      <c r="M527" s="630"/>
      <c r="N527" s="636"/>
    </row>
    <row r="528" s="138" customFormat="1" customHeight="1" outlineLevel="2" spans="1:14">
      <c r="A528" s="382" t="s">
        <v>6142</v>
      </c>
      <c r="B528" s="633" t="str">
        <f t="shared" si="11"/>
        <v>特色厨房（一）</v>
      </c>
      <c r="C528" s="648" t="s">
        <v>6143</v>
      </c>
      <c r="D528" s="649" t="s">
        <v>6144</v>
      </c>
      <c r="E528" s="650" t="s">
        <v>186</v>
      </c>
      <c r="F528" s="640">
        <v>4</v>
      </c>
      <c r="G528" s="641" t="s">
        <v>5683</v>
      </c>
      <c r="H528" s="638">
        <v>193000</v>
      </c>
      <c r="I528" s="638">
        <f t="shared" si="12"/>
        <v>77.2</v>
      </c>
      <c r="J528" s="633" t="s">
        <v>4128</v>
      </c>
      <c r="K528" s="382"/>
      <c r="L528" s="633" t="s">
        <v>762</v>
      </c>
      <c r="M528" s="630"/>
      <c r="N528" s="654" t="s">
        <v>5963</v>
      </c>
    </row>
    <row r="529" s="138" customFormat="1" customHeight="1" outlineLevel="2" spans="1:14">
      <c r="A529" s="642" t="s">
        <v>6145</v>
      </c>
      <c r="B529" s="633" t="str">
        <f t="shared" si="11"/>
        <v>特色厨房（一）</v>
      </c>
      <c r="C529" s="648" t="s">
        <v>6143</v>
      </c>
      <c r="D529" s="649" t="s">
        <v>6146</v>
      </c>
      <c r="E529" s="650" t="s">
        <v>186</v>
      </c>
      <c r="F529" s="640">
        <v>1</v>
      </c>
      <c r="G529" s="641" t="s">
        <v>5683</v>
      </c>
      <c r="H529" s="638">
        <v>93000</v>
      </c>
      <c r="I529" s="638">
        <f t="shared" si="12"/>
        <v>9.3</v>
      </c>
      <c r="J529" s="633" t="s">
        <v>4128</v>
      </c>
      <c r="K529" s="382"/>
      <c r="L529" s="633" t="s">
        <v>762</v>
      </c>
      <c r="M529" s="630"/>
      <c r="N529" s="654" t="s">
        <v>5963</v>
      </c>
    </row>
    <row r="530" s="138" customFormat="1" customHeight="1" outlineLevel="2" spans="1:14">
      <c r="A530" s="382" t="s">
        <v>6147</v>
      </c>
      <c r="B530" s="633" t="str">
        <f t="shared" si="11"/>
        <v>特色厨房（一）</v>
      </c>
      <c r="C530" s="639" t="s">
        <v>6148</v>
      </c>
      <c r="D530" s="381"/>
      <c r="E530" s="641" t="s">
        <v>345</v>
      </c>
      <c r="F530" s="640">
        <v>24</v>
      </c>
      <c r="G530" s="641" t="s">
        <v>5683</v>
      </c>
      <c r="H530" s="638">
        <v>530</v>
      </c>
      <c r="I530" s="638">
        <f t="shared" si="12"/>
        <v>1.272</v>
      </c>
      <c r="J530" s="633" t="s">
        <v>4128</v>
      </c>
      <c r="K530" s="382"/>
      <c r="L530" s="633" t="s">
        <v>762</v>
      </c>
      <c r="M530" s="630"/>
      <c r="N530" s="636"/>
    </row>
    <row r="531" s="138" customFormat="1" customHeight="1" outlineLevel="2" spans="1:14">
      <c r="A531" s="642" t="s">
        <v>6149</v>
      </c>
      <c r="B531" s="633" t="str">
        <f t="shared" si="11"/>
        <v>特色厨房（一）</v>
      </c>
      <c r="C531" s="639" t="s">
        <v>6150</v>
      </c>
      <c r="D531" s="652" t="s">
        <v>6151</v>
      </c>
      <c r="E531" s="641" t="s">
        <v>345</v>
      </c>
      <c r="F531" s="640">
        <v>2</v>
      </c>
      <c r="G531" s="641" t="s">
        <v>5683</v>
      </c>
      <c r="H531" s="638">
        <v>90000</v>
      </c>
      <c r="I531" s="638">
        <f t="shared" si="12"/>
        <v>18</v>
      </c>
      <c r="J531" s="633" t="s">
        <v>4128</v>
      </c>
      <c r="K531" s="382"/>
      <c r="L531" s="633" t="s">
        <v>762</v>
      </c>
      <c r="M531" s="630"/>
      <c r="N531" s="636"/>
    </row>
    <row r="532" s="138" customFormat="1" customHeight="1" outlineLevel="2" spans="1:14">
      <c r="A532" s="382" t="s">
        <v>6152</v>
      </c>
      <c r="B532" s="633" t="str">
        <f t="shared" si="11"/>
        <v>特色厨房（一）</v>
      </c>
      <c r="C532" s="639" t="s">
        <v>4108</v>
      </c>
      <c r="D532" s="381" t="s">
        <v>6153</v>
      </c>
      <c r="E532" s="641" t="s">
        <v>345</v>
      </c>
      <c r="F532" s="640">
        <v>3</v>
      </c>
      <c r="G532" s="641" t="s">
        <v>5683</v>
      </c>
      <c r="H532" s="638">
        <v>1960</v>
      </c>
      <c r="I532" s="638">
        <f t="shared" si="12"/>
        <v>0.588</v>
      </c>
      <c r="J532" s="633" t="s">
        <v>4128</v>
      </c>
      <c r="K532" s="382"/>
      <c r="L532" s="633" t="s">
        <v>762</v>
      </c>
      <c r="M532" s="630"/>
      <c r="N532" s="636"/>
    </row>
    <row r="533" s="138" customFormat="1" customHeight="1" outlineLevel="2" spans="1:14">
      <c r="A533" s="656">
        <v>1.2</v>
      </c>
      <c r="B533" s="633" t="str">
        <f t="shared" si="11"/>
        <v>特色厨房（一）</v>
      </c>
      <c r="C533" s="657" t="s">
        <v>6154</v>
      </c>
      <c r="D533" s="658"/>
      <c r="E533" s="659"/>
      <c r="F533" s="659"/>
      <c r="G533" s="660"/>
      <c r="H533" s="638"/>
      <c r="I533" s="638"/>
      <c r="J533" s="661"/>
      <c r="K533" s="382"/>
      <c r="L533" s="633" t="s">
        <v>762</v>
      </c>
      <c r="M533" s="630"/>
      <c r="N533" s="636"/>
    </row>
    <row r="534" s="138" customFormat="1" customHeight="1" outlineLevel="2" spans="1:14">
      <c r="A534" s="642" t="s">
        <v>6155</v>
      </c>
      <c r="B534" s="633" t="str">
        <f t="shared" si="11"/>
        <v>特色厨房（一）</v>
      </c>
      <c r="C534" s="639" t="s">
        <v>6156</v>
      </c>
      <c r="D534" s="381" t="s">
        <v>6157</v>
      </c>
      <c r="E534" s="641" t="s">
        <v>345</v>
      </c>
      <c r="F534" s="640">
        <v>2</v>
      </c>
      <c r="G534" s="641" t="s">
        <v>5683</v>
      </c>
      <c r="H534" s="638">
        <v>19360</v>
      </c>
      <c r="I534" s="638">
        <f t="shared" ref="I534:I541" si="13" xml:space="preserve">F534*H534/10000</f>
        <v>3.872</v>
      </c>
      <c r="J534" s="633" t="s">
        <v>4128</v>
      </c>
      <c r="K534" s="382"/>
      <c r="L534" s="633" t="s">
        <v>762</v>
      </c>
      <c r="M534" s="630"/>
      <c r="N534" s="636"/>
    </row>
    <row r="535" s="138" customFormat="1" customHeight="1" outlineLevel="2" spans="1:14">
      <c r="A535" s="642" t="s">
        <v>6158</v>
      </c>
      <c r="B535" s="633" t="str">
        <f t="shared" si="11"/>
        <v>特色厨房（一）</v>
      </c>
      <c r="C535" s="639" t="s">
        <v>6159</v>
      </c>
      <c r="D535" s="381"/>
      <c r="E535" s="641" t="s">
        <v>345</v>
      </c>
      <c r="F535" s="640">
        <v>1</v>
      </c>
      <c r="G535" s="641" t="s">
        <v>5683</v>
      </c>
      <c r="H535" s="638">
        <v>13800</v>
      </c>
      <c r="I535" s="638">
        <f t="shared" si="13"/>
        <v>1.38</v>
      </c>
      <c r="J535" s="633" t="s">
        <v>4128</v>
      </c>
      <c r="K535" s="382"/>
      <c r="L535" s="633" t="s">
        <v>762</v>
      </c>
      <c r="M535" s="630"/>
      <c r="N535" s="636"/>
    </row>
    <row r="536" s="138" customFormat="1" customHeight="1" outlineLevel="2" spans="1:14">
      <c r="A536" s="642" t="s">
        <v>6160</v>
      </c>
      <c r="B536" s="633" t="str">
        <f t="shared" si="11"/>
        <v>特色厨房（一）</v>
      </c>
      <c r="C536" s="639" t="s">
        <v>6161</v>
      </c>
      <c r="D536" s="381"/>
      <c r="E536" s="641" t="s">
        <v>345</v>
      </c>
      <c r="F536" s="640">
        <v>2</v>
      </c>
      <c r="G536" s="641" t="s">
        <v>5683</v>
      </c>
      <c r="H536" s="638">
        <v>15000</v>
      </c>
      <c r="I536" s="638">
        <f t="shared" si="13"/>
        <v>3</v>
      </c>
      <c r="J536" s="633" t="s">
        <v>4128</v>
      </c>
      <c r="K536" s="382"/>
      <c r="L536" s="633" t="s">
        <v>762</v>
      </c>
      <c r="M536" s="630"/>
      <c r="N536" s="636"/>
    </row>
    <row r="537" s="138" customFormat="1" customHeight="1" outlineLevel="2" spans="1:14">
      <c r="A537" s="642" t="s">
        <v>6162</v>
      </c>
      <c r="B537" s="633" t="str">
        <f t="shared" si="11"/>
        <v>特色厨房（一）</v>
      </c>
      <c r="C537" s="639" t="s">
        <v>6163</v>
      </c>
      <c r="D537" s="381" t="s">
        <v>6164</v>
      </c>
      <c r="E537" s="641" t="s">
        <v>345</v>
      </c>
      <c r="F537" s="640">
        <v>2</v>
      </c>
      <c r="G537" s="641" t="s">
        <v>5683</v>
      </c>
      <c r="H537" s="638">
        <v>7344</v>
      </c>
      <c r="I537" s="638">
        <f t="shared" si="13"/>
        <v>1.4688</v>
      </c>
      <c r="J537" s="633" t="s">
        <v>4128</v>
      </c>
      <c r="K537" s="382"/>
      <c r="L537" s="633" t="s">
        <v>762</v>
      </c>
      <c r="M537" s="630"/>
      <c r="N537" s="636"/>
    </row>
    <row r="538" s="138" customFormat="1" customHeight="1" outlineLevel="2" spans="1:14">
      <c r="A538" s="642" t="s">
        <v>6165</v>
      </c>
      <c r="B538" s="633" t="str">
        <f t="shared" si="11"/>
        <v>特色厨房（一）</v>
      </c>
      <c r="C538" s="639" t="s">
        <v>4074</v>
      </c>
      <c r="D538" s="381" t="s">
        <v>6166</v>
      </c>
      <c r="E538" s="641" t="s">
        <v>345</v>
      </c>
      <c r="F538" s="640">
        <v>2</v>
      </c>
      <c r="G538" s="641" t="s">
        <v>5683</v>
      </c>
      <c r="H538" s="638">
        <v>10620</v>
      </c>
      <c r="I538" s="638">
        <f t="shared" si="13"/>
        <v>2.124</v>
      </c>
      <c r="J538" s="633" t="s">
        <v>4128</v>
      </c>
      <c r="K538" s="382"/>
      <c r="L538" s="633" t="s">
        <v>762</v>
      </c>
      <c r="M538" s="630"/>
      <c r="N538" s="636"/>
    </row>
    <row r="539" s="138" customFormat="1" customHeight="1" outlineLevel="2" spans="1:14">
      <c r="A539" s="642" t="s">
        <v>6167</v>
      </c>
      <c r="B539" s="633" t="str">
        <f t="shared" si="11"/>
        <v>特色厨房（一）</v>
      </c>
      <c r="C539" s="639" t="s">
        <v>6168</v>
      </c>
      <c r="D539" s="381" t="s">
        <v>6169</v>
      </c>
      <c r="E539" s="641" t="s">
        <v>345</v>
      </c>
      <c r="F539" s="640">
        <v>2</v>
      </c>
      <c r="G539" s="641" t="s">
        <v>5683</v>
      </c>
      <c r="H539" s="638">
        <v>7260</v>
      </c>
      <c r="I539" s="638">
        <f t="shared" si="13"/>
        <v>1.452</v>
      </c>
      <c r="J539" s="633" t="s">
        <v>4128</v>
      </c>
      <c r="K539" s="382"/>
      <c r="L539" s="633" t="s">
        <v>762</v>
      </c>
      <c r="M539" s="630"/>
      <c r="N539" s="636"/>
    </row>
    <row r="540" s="138" customFormat="1" customHeight="1" outlineLevel="2" spans="1:14">
      <c r="A540" s="642" t="s">
        <v>6170</v>
      </c>
      <c r="B540" s="633" t="str">
        <f t="shared" si="11"/>
        <v>特色厨房（一）</v>
      </c>
      <c r="C540" s="639" t="s">
        <v>3951</v>
      </c>
      <c r="D540" s="381" t="s">
        <v>6171</v>
      </c>
      <c r="E540" s="641" t="s">
        <v>345</v>
      </c>
      <c r="F540" s="640">
        <v>2</v>
      </c>
      <c r="G540" s="641" t="s">
        <v>5683</v>
      </c>
      <c r="H540" s="638">
        <v>20700</v>
      </c>
      <c r="I540" s="638">
        <f t="shared" si="13"/>
        <v>4.14</v>
      </c>
      <c r="J540" s="633" t="s">
        <v>4128</v>
      </c>
      <c r="K540" s="382"/>
      <c r="L540" s="633" t="s">
        <v>762</v>
      </c>
      <c r="M540" s="630"/>
      <c r="N540" s="636"/>
    </row>
    <row r="541" s="138" customFormat="1" customHeight="1" outlineLevel="2" spans="1:14">
      <c r="A541" s="642" t="s">
        <v>6172</v>
      </c>
      <c r="B541" s="633" t="str">
        <f t="shared" si="11"/>
        <v>特色厨房（一）</v>
      </c>
      <c r="C541" s="639" t="s">
        <v>6173</v>
      </c>
      <c r="D541" s="381" t="s">
        <v>6174</v>
      </c>
      <c r="E541" s="641" t="s">
        <v>345</v>
      </c>
      <c r="F541" s="640">
        <v>3</v>
      </c>
      <c r="G541" s="641" t="s">
        <v>5683</v>
      </c>
      <c r="H541" s="638">
        <v>5900</v>
      </c>
      <c r="I541" s="638">
        <f t="shared" si="13"/>
        <v>1.77</v>
      </c>
      <c r="J541" s="633" t="s">
        <v>4128</v>
      </c>
      <c r="K541" s="382"/>
      <c r="L541" s="633" t="s">
        <v>762</v>
      </c>
      <c r="M541" s="630"/>
      <c r="N541" s="636"/>
    </row>
    <row r="542" s="138" customFormat="1" customHeight="1" outlineLevel="2" spans="1:14">
      <c r="A542" s="626">
        <v>1.3</v>
      </c>
      <c r="B542" s="633" t="str">
        <f t="shared" si="11"/>
        <v>特色厨房（一）</v>
      </c>
      <c r="C542" s="662" t="s">
        <v>6175</v>
      </c>
      <c r="D542" s="381"/>
      <c r="E542" s="660"/>
      <c r="F542" s="663"/>
      <c r="G542" s="660"/>
      <c r="H542" s="638"/>
      <c r="I542" s="638"/>
      <c r="J542" s="382"/>
      <c r="K542" s="382"/>
      <c r="L542" s="633" t="s">
        <v>762</v>
      </c>
      <c r="M542" s="630"/>
      <c r="N542" s="636"/>
    </row>
    <row r="543" s="138" customFormat="1" customHeight="1" outlineLevel="2" spans="1:14">
      <c r="A543" s="382" t="s">
        <v>6176</v>
      </c>
      <c r="B543" s="633" t="str">
        <f t="shared" si="11"/>
        <v>特色厨房（一）</v>
      </c>
      <c r="C543" s="639" t="s">
        <v>2960</v>
      </c>
      <c r="D543" s="381" t="s">
        <v>6177</v>
      </c>
      <c r="E543" s="641" t="s">
        <v>345</v>
      </c>
      <c r="F543" s="640">
        <v>3</v>
      </c>
      <c r="G543" s="641" t="s">
        <v>5683</v>
      </c>
      <c r="H543" s="638">
        <v>7400</v>
      </c>
      <c r="I543" s="638">
        <f t="shared" ref="I543:I572" si="14" xml:space="preserve">F543*H543/10000</f>
        <v>2.22</v>
      </c>
      <c r="J543" s="633" t="s">
        <v>4128</v>
      </c>
      <c r="K543" s="382"/>
      <c r="L543" s="633" t="s">
        <v>762</v>
      </c>
      <c r="M543" s="630"/>
      <c r="N543" s="636"/>
    </row>
    <row r="544" s="138" customFormat="1" customHeight="1" outlineLevel="2" spans="1:14">
      <c r="A544" s="642" t="s">
        <v>6178</v>
      </c>
      <c r="B544" s="633" t="str">
        <f t="shared" si="11"/>
        <v>特色厨房（一）</v>
      </c>
      <c r="C544" s="639" t="s">
        <v>6179</v>
      </c>
      <c r="D544" s="381" t="s">
        <v>6180</v>
      </c>
      <c r="E544" s="641" t="s">
        <v>345</v>
      </c>
      <c r="F544" s="640">
        <v>1</v>
      </c>
      <c r="G544" s="641" t="s">
        <v>5683</v>
      </c>
      <c r="H544" s="638">
        <v>4232</v>
      </c>
      <c r="I544" s="638">
        <f t="shared" si="14"/>
        <v>0.4232</v>
      </c>
      <c r="J544" s="633" t="s">
        <v>4128</v>
      </c>
      <c r="K544" s="382"/>
      <c r="L544" s="633" t="s">
        <v>762</v>
      </c>
      <c r="M544" s="630"/>
      <c r="N544" s="636"/>
    </row>
    <row r="545" s="138" customFormat="1" customHeight="1" outlineLevel="2" spans="1:14">
      <c r="A545" s="382" t="s">
        <v>6181</v>
      </c>
      <c r="B545" s="633" t="str">
        <f t="shared" si="11"/>
        <v>特色厨房（一）</v>
      </c>
      <c r="C545" s="639" t="s">
        <v>6182</v>
      </c>
      <c r="D545" s="381" t="s">
        <v>6183</v>
      </c>
      <c r="E545" s="641" t="s">
        <v>345</v>
      </c>
      <c r="F545" s="640">
        <v>1</v>
      </c>
      <c r="G545" s="641" t="s">
        <v>5683</v>
      </c>
      <c r="H545" s="638">
        <v>3556</v>
      </c>
      <c r="I545" s="638">
        <f t="shared" si="14"/>
        <v>0.3556</v>
      </c>
      <c r="J545" s="633" t="s">
        <v>4128</v>
      </c>
      <c r="K545" s="382"/>
      <c r="L545" s="633" t="s">
        <v>762</v>
      </c>
      <c r="M545" s="630"/>
      <c r="N545" s="636"/>
    </row>
    <row r="546" s="138" customFormat="1" customHeight="1" outlineLevel="2" spans="1:14">
      <c r="A546" s="642" t="s">
        <v>6184</v>
      </c>
      <c r="B546" s="633" t="str">
        <f t="shared" si="11"/>
        <v>特色厨房（一）</v>
      </c>
      <c r="C546" s="639" t="s">
        <v>6185</v>
      </c>
      <c r="D546" s="381" t="s">
        <v>6186</v>
      </c>
      <c r="E546" s="641" t="s">
        <v>345</v>
      </c>
      <c r="F546" s="640">
        <v>2</v>
      </c>
      <c r="G546" s="641" t="s">
        <v>5683</v>
      </c>
      <c r="H546" s="638">
        <v>5862</v>
      </c>
      <c r="I546" s="638">
        <f t="shared" si="14"/>
        <v>1.1724</v>
      </c>
      <c r="J546" s="633" t="s">
        <v>4128</v>
      </c>
      <c r="K546" s="382"/>
      <c r="L546" s="633" t="s">
        <v>762</v>
      </c>
      <c r="M546" s="630"/>
      <c r="N546" s="636"/>
    </row>
    <row r="547" s="138" customFormat="1" customHeight="1" outlineLevel="2" spans="1:14">
      <c r="A547" s="382" t="s">
        <v>6187</v>
      </c>
      <c r="B547" s="633" t="str">
        <f t="shared" si="11"/>
        <v>特色厨房（一）</v>
      </c>
      <c r="C547" s="639" t="s">
        <v>6188</v>
      </c>
      <c r="D547" s="381" t="s">
        <v>6189</v>
      </c>
      <c r="E547" s="641" t="s">
        <v>345</v>
      </c>
      <c r="F547" s="640">
        <v>3</v>
      </c>
      <c r="G547" s="641" t="s">
        <v>5683</v>
      </c>
      <c r="H547" s="638">
        <v>6000</v>
      </c>
      <c r="I547" s="638">
        <f t="shared" si="14"/>
        <v>1.8</v>
      </c>
      <c r="J547" s="633" t="s">
        <v>4128</v>
      </c>
      <c r="K547" s="382"/>
      <c r="L547" s="633" t="s">
        <v>762</v>
      </c>
      <c r="M547" s="630"/>
      <c r="N547" s="636"/>
    </row>
    <row r="548" s="138" customFormat="1" customHeight="1" outlineLevel="2" spans="1:14">
      <c r="A548" s="642" t="s">
        <v>6190</v>
      </c>
      <c r="B548" s="633" t="str">
        <f t="shared" si="11"/>
        <v>特色厨房（一）</v>
      </c>
      <c r="C548" s="639" t="s">
        <v>6191</v>
      </c>
      <c r="D548" s="381" t="s">
        <v>6192</v>
      </c>
      <c r="E548" s="641" t="s">
        <v>345</v>
      </c>
      <c r="F548" s="640">
        <v>2</v>
      </c>
      <c r="G548" s="641" t="s">
        <v>5683</v>
      </c>
      <c r="H548" s="638">
        <v>3240</v>
      </c>
      <c r="I548" s="638">
        <f t="shared" si="14"/>
        <v>0.648</v>
      </c>
      <c r="J548" s="633" t="s">
        <v>4128</v>
      </c>
      <c r="K548" s="382"/>
      <c r="L548" s="633" t="s">
        <v>762</v>
      </c>
      <c r="M548" s="630"/>
      <c r="N548" s="636"/>
    </row>
    <row r="549" s="138" customFormat="1" customHeight="1" outlineLevel="2" spans="1:14">
      <c r="A549" s="382" t="s">
        <v>6193</v>
      </c>
      <c r="B549" s="633" t="str">
        <f t="shared" si="11"/>
        <v>特色厨房（一）</v>
      </c>
      <c r="C549" s="639" t="s">
        <v>6194</v>
      </c>
      <c r="D549" s="381" t="s">
        <v>6195</v>
      </c>
      <c r="E549" s="641" t="s">
        <v>345</v>
      </c>
      <c r="F549" s="640">
        <v>2</v>
      </c>
      <c r="G549" s="641" t="s">
        <v>5683</v>
      </c>
      <c r="H549" s="638">
        <v>14460</v>
      </c>
      <c r="I549" s="638">
        <f t="shared" si="14"/>
        <v>2.892</v>
      </c>
      <c r="J549" s="633" t="s">
        <v>4128</v>
      </c>
      <c r="K549" s="382"/>
      <c r="L549" s="633" t="s">
        <v>762</v>
      </c>
      <c r="M549" s="630"/>
      <c r="N549" s="636"/>
    </row>
    <row r="550" s="138" customFormat="1" customHeight="1" outlineLevel="2" spans="1:14">
      <c r="A550" s="642" t="s">
        <v>6196</v>
      </c>
      <c r="B550" s="633" t="str">
        <f t="shared" si="11"/>
        <v>特色厨房（一）</v>
      </c>
      <c r="C550" s="639" t="s">
        <v>6197</v>
      </c>
      <c r="D550" s="381" t="s">
        <v>6198</v>
      </c>
      <c r="E550" s="641" t="s">
        <v>345</v>
      </c>
      <c r="F550" s="640">
        <v>2</v>
      </c>
      <c r="G550" s="641" t="s">
        <v>5683</v>
      </c>
      <c r="H550" s="638">
        <v>10700</v>
      </c>
      <c r="I550" s="638">
        <f t="shared" si="14"/>
        <v>2.14</v>
      </c>
      <c r="J550" s="633" t="s">
        <v>4128</v>
      </c>
      <c r="K550" s="382"/>
      <c r="L550" s="633" t="s">
        <v>762</v>
      </c>
      <c r="M550" s="630"/>
      <c r="N550" s="636"/>
    </row>
    <row r="551" s="138" customFormat="1" customHeight="1" outlineLevel="2" spans="1:14">
      <c r="A551" s="382" t="s">
        <v>6199</v>
      </c>
      <c r="B551" s="633" t="str">
        <f t="shared" si="11"/>
        <v>特色厨房（一）</v>
      </c>
      <c r="C551" s="639" t="s">
        <v>6200</v>
      </c>
      <c r="D551" s="381" t="s">
        <v>6201</v>
      </c>
      <c r="E551" s="641" t="s">
        <v>345</v>
      </c>
      <c r="F551" s="640">
        <v>1</v>
      </c>
      <c r="G551" s="641" t="s">
        <v>5683</v>
      </c>
      <c r="H551" s="638">
        <v>11440</v>
      </c>
      <c r="I551" s="638">
        <f t="shared" si="14"/>
        <v>1.144</v>
      </c>
      <c r="J551" s="633" t="s">
        <v>4128</v>
      </c>
      <c r="K551" s="382"/>
      <c r="L551" s="633" t="s">
        <v>762</v>
      </c>
      <c r="M551" s="630"/>
      <c r="N551" s="636"/>
    </row>
    <row r="552" s="138" customFormat="1" customHeight="1" outlineLevel="2" spans="1:14">
      <c r="A552" s="642" t="s">
        <v>6202</v>
      </c>
      <c r="B552" s="633" t="str">
        <f t="shared" si="11"/>
        <v>特色厨房（一）</v>
      </c>
      <c r="C552" s="639" t="s">
        <v>6203</v>
      </c>
      <c r="D552" s="381" t="s">
        <v>6204</v>
      </c>
      <c r="E552" s="641" t="s">
        <v>345</v>
      </c>
      <c r="F552" s="640">
        <v>4</v>
      </c>
      <c r="G552" s="641" t="s">
        <v>5683</v>
      </c>
      <c r="H552" s="638">
        <v>37380</v>
      </c>
      <c r="I552" s="638">
        <f t="shared" si="14"/>
        <v>14.952</v>
      </c>
      <c r="J552" s="633" t="s">
        <v>4128</v>
      </c>
      <c r="K552" s="382"/>
      <c r="L552" s="633" t="s">
        <v>762</v>
      </c>
      <c r="M552" s="630"/>
      <c r="N552" s="636"/>
    </row>
    <row r="553" s="138" customFormat="1" customHeight="1" outlineLevel="2" spans="1:14">
      <c r="A553" s="382" t="s">
        <v>6205</v>
      </c>
      <c r="B553" s="633" t="str">
        <f t="shared" si="11"/>
        <v>特色厨房（一）</v>
      </c>
      <c r="C553" s="639" t="s">
        <v>3580</v>
      </c>
      <c r="D553" s="381" t="s">
        <v>5900</v>
      </c>
      <c r="E553" s="641" t="s">
        <v>345</v>
      </c>
      <c r="F553" s="640">
        <v>1</v>
      </c>
      <c r="G553" s="641" t="s">
        <v>5683</v>
      </c>
      <c r="H553" s="638">
        <v>9600</v>
      </c>
      <c r="I553" s="638">
        <f t="shared" si="14"/>
        <v>0.96</v>
      </c>
      <c r="J553" s="633" t="s">
        <v>4128</v>
      </c>
      <c r="K553" s="382"/>
      <c r="L553" s="633" t="s">
        <v>762</v>
      </c>
      <c r="M553" s="630"/>
      <c r="N553" s="636"/>
    </row>
    <row r="554" s="138" customFormat="1" customHeight="1" outlineLevel="2" spans="1:14">
      <c r="A554" s="642" t="s">
        <v>6206</v>
      </c>
      <c r="B554" s="633" t="str">
        <f t="shared" si="11"/>
        <v>特色厨房（一）</v>
      </c>
      <c r="C554" s="639" t="s">
        <v>3580</v>
      </c>
      <c r="D554" s="381" t="s">
        <v>6207</v>
      </c>
      <c r="E554" s="641" t="s">
        <v>345</v>
      </c>
      <c r="F554" s="640">
        <v>3</v>
      </c>
      <c r="G554" s="641" t="s">
        <v>5683</v>
      </c>
      <c r="H554" s="638">
        <v>8880</v>
      </c>
      <c r="I554" s="638">
        <f t="shared" si="14"/>
        <v>2.664</v>
      </c>
      <c r="J554" s="633" t="s">
        <v>4128</v>
      </c>
      <c r="K554" s="382"/>
      <c r="L554" s="633" t="s">
        <v>762</v>
      </c>
      <c r="M554" s="630"/>
      <c r="N554" s="636"/>
    </row>
    <row r="555" s="138" customFormat="1" customHeight="1" outlineLevel="2" spans="1:14">
      <c r="A555" s="382" t="s">
        <v>6208</v>
      </c>
      <c r="B555" s="633" t="str">
        <f t="shared" si="11"/>
        <v>特色厨房（一）</v>
      </c>
      <c r="C555" s="639" t="s">
        <v>3580</v>
      </c>
      <c r="D555" s="381" t="s">
        <v>6209</v>
      </c>
      <c r="E555" s="641" t="s">
        <v>345</v>
      </c>
      <c r="F555" s="640">
        <v>13</v>
      </c>
      <c r="G555" s="641" t="s">
        <v>5683</v>
      </c>
      <c r="H555" s="638">
        <v>9160</v>
      </c>
      <c r="I555" s="638">
        <f t="shared" si="14"/>
        <v>11.908</v>
      </c>
      <c r="J555" s="633" t="s">
        <v>4128</v>
      </c>
      <c r="K555" s="382"/>
      <c r="L555" s="633" t="s">
        <v>762</v>
      </c>
      <c r="M555" s="630"/>
      <c r="N555" s="636"/>
    </row>
    <row r="556" s="138" customFormat="1" customHeight="1" outlineLevel="2" spans="1:14">
      <c r="A556" s="642" t="s">
        <v>6210</v>
      </c>
      <c r="B556" s="633" t="str">
        <f t="shared" si="11"/>
        <v>特色厨房（一）</v>
      </c>
      <c r="C556" s="639" t="s">
        <v>3629</v>
      </c>
      <c r="D556" s="381" t="s">
        <v>6195</v>
      </c>
      <c r="E556" s="641" t="s">
        <v>345</v>
      </c>
      <c r="F556" s="640">
        <v>3</v>
      </c>
      <c r="G556" s="641" t="s">
        <v>5683</v>
      </c>
      <c r="H556" s="638">
        <v>13660</v>
      </c>
      <c r="I556" s="638">
        <f t="shared" si="14"/>
        <v>4.098</v>
      </c>
      <c r="J556" s="633" t="s">
        <v>4128</v>
      </c>
      <c r="K556" s="382"/>
      <c r="L556" s="633" t="s">
        <v>762</v>
      </c>
      <c r="M556" s="630"/>
      <c r="N556" s="636"/>
    </row>
    <row r="557" s="138" customFormat="1" customHeight="1" outlineLevel="2" spans="1:14">
      <c r="A557" s="382" t="s">
        <v>6211</v>
      </c>
      <c r="B557" s="633" t="str">
        <f t="shared" si="11"/>
        <v>特色厨房（一）</v>
      </c>
      <c r="C557" s="639" t="s">
        <v>3631</v>
      </c>
      <c r="D557" s="381" t="s">
        <v>6195</v>
      </c>
      <c r="E557" s="641" t="s">
        <v>345</v>
      </c>
      <c r="F557" s="640">
        <v>2</v>
      </c>
      <c r="G557" s="641" t="s">
        <v>5683</v>
      </c>
      <c r="H557" s="638">
        <v>12560</v>
      </c>
      <c r="I557" s="638">
        <f t="shared" si="14"/>
        <v>2.512</v>
      </c>
      <c r="J557" s="633" t="s">
        <v>4128</v>
      </c>
      <c r="K557" s="382"/>
      <c r="L557" s="633" t="s">
        <v>762</v>
      </c>
      <c r="M557" s="630"/>
      <c r="N557" s="636"/>
    </row>
    <row r="558" s="138" customFormat="1" customHeight="1" outlineLevel="2" spans="1:14">
      <c r="A558" s="642" t="s">
        <v>6212</v>
      </c>
      <c r="B558" s="633" t="str">
        <f t="shared" si="11"/>
        <v>特色厨房（一）</v>
      </c>
      <c r="C558" s="639" t="s">
        <v>3631</v>
      </c>
      <c r="D558" s="381" t="s">
        <v>6195</v>
      </c>
      <c r="E558" s="641" t="s">
        <v>345</v>
      </c>
      <c r="F558" s="640">
        <v>7</v>
      </c>
      <c r="G558" s="641" t="s">
        <v>5683</v>
      </c>
      <c r="H558" s="638">
        <v>12560</v>
      </c>
      <c r="I558" s="638">
        <f t="shared" si="14"/>
        <v>8.792</v>
      </c>
      <c r="J558" s="633" t="s">
        <v>4128</v>
      </c>
      <c r="K558" s="382"/>
      <c r="L558" s="633" t="s">
        <v>762</v>
      </c>
      <c r="M558" s="630"/>
      <c r="N558" s="636"/>
    </row>
    <row r="559" s="138" customFormat="1" customHeight="1" outlineLevel="2" spans="1:14">
      <c r="A559" s="382" t="s">
        <v>6213</v>
      </c>
      <c r="B559" s="633" t="str">
        <f t="shared" si="11"/>
        <v>特色厨房（一）</v>
      </c>
      <c r="C559" s="639" t="s">
        <v>6214</v>
      </c>
      <c r="D559" s="381" t="s">
        <v>6215</v>
      </c>
      <c r="E559" s="641" t="s">
        <v>345</v>
      </c>
      <c r="F559" s="640">
        <v>8</v>
      </c>
      <c r="G559" s="641" t="s">
        <v>5683</v>
      </c>
      <c r="H559" s="638">
        <v>2071</v>
      </c>
      <c r="I559" s="638">
        <f t="shared" si="14"/>
        <v>1.6568</v>
      </c>
      <c r="J559" s="633" t="s">
        <v>4128</v>
      </c>
      <c r="K559" s="382"/>
      <c r="L559" s="633" t="s">
        <v>762</v>
      </c>
      <c r="M559" s="630"/>
      <c r="N559" s="636"/>
    </row>
    <row r="560" s="138" customFormat="1" customHeight="1" outlineLevel="2" spans="1:14">
      <c r="A560" s="642" t="s">
        <v>6216</v>
      </c>
      <c r="B560" s="633" t="str">
        <f t="shared" si="11"/>
        <v>特色厨房（一）</v>
      </c>
      <c r="C560" s="639" t="s">
        <v>6217</v>
      </c>
      <c r="D560" s="381" t="s">
        <v>6218</v>
      </c>
      <c r="E560" s="641" t="s">
        <v>345</v>
      </c>
      <c r="F560" s="640">
        <v>1</v>
      </c>
      <c r="G560" s="641" t="s">
        <v>5683</v>
      </c>
      <c r="H560" s="638">
        <v>10620</v>
      </c>
      <c r="I560" s="638">
        <f t="shared" si="14"/>
        <v>1.062</v>
      </c>
      <c r="J560" s="633" t="s">
        <v>4128</v>
      </c>
      <c r="K560" s="382"/>
      <c r="L560" s="633" t="s">
        <v>762</v>
      </c>
      <c r="M560" s="630"/>
      <c r="N560" s="636"/>
    </row>
    <row r="561" s="138" customFormat="1" customHeight="1" outlineLevel="2" spans="1:14">
      <c r="A561" s="382" t="s">
        <v>6219</v>
      </c>
      <c r="B561" s="633" t="str">
        <f t="shared" si="11"/>
        <v>特色厨房（一）</v>
      </c>
      <c r="C561" s="639" t="s">
        <v>6220</v>
      </c>
      <c r="D561" s="381" t="s">
        <v>6221</v>
      </c>
      <c r="E561" s="641" t="s">
        <v>345</v>
      </c>
      <c r="F561" s="640">
        <v>2</v>
      </c>
      <c r="G561" s="641" t="s">
        <v>5683</v>
      </c>
      <c r="H561" s="638">
        <v>41031</v>
      </c>
      <c r="I561" s="638">
        <f t="shared" si="14"/>
        <v>8.2062</v>
      </c>
      <c r="J561" s="633" t="s">
        <v>4128</v>
      </c>
      <c r="K561" s="382"/>
      <c r="L561" s="633" t="s">
        <v>762</v>
      </c>
      <c r="M561" s="630"/>
      <c r="N561" s="636"/>
    </row>
    <row r="562" s="138" customFormat="1" customHeight="1" outlineLevel="2" spans="1:14">
      <c r="A562" s="642" t="s">
        <v>6222</v>
      </c>
      <c r="B562" s="633" t="str">
        <f t="shared" si="11"/>
        <v>特色厨房（一）</v>
      </c>
      <c r="C562" s="639" t="s">
        <v>6223</v>
      </c>
      <c r="D562" s="381" t="s">
        <v>6224</v>
      </c>
      <c r="E562" s="641" t="s">
        <v>345</v>
      </c>
      <c r="F562" s="640">
        <v>2</v>
      </c>
      <c r="G562" s="641" t="s">
        <v>5683</v>
      </c>
      <c r="H562" s="638">
        <v>150000</v>
      </c>
      <c r="I562" s="638">
        <f t="shared" si="14"/>
        <v>30</v>
      </c>
      <c r="J562" s="633" t="s">
        <v>4128</v>
      </c>
      <c r="K562" s="382"/>
      <c r="L562" s="633" t="s">
        <v>762</v>
      </c>
      <c r="M562" s="630"/>
      <c r="N562" s="636"/>
    </row>
    <row r="563" s="138" customFormat="1" customHeight="1" outlineLevel="2" spans="1:14">
      <c r="A563" s="382" t="s">
        <v>6225</v>
      </c>
      <c r="B563" s="633" t="str">
        <f t="shared" si="11"/>
        <v>特色厨房（一）</v>
      </c>
      <c r="C563" s="639" t="s">
        <v>6226</v>
      </c>
      <c r="D563" s="381" t="s">
        <v>6227</v>
      </c>
      <c r="E563" s="641" t="s">
        <v>345</v>
      </c>
      <c r="F563" s="640">
        <v>2</v>
      </c>
      <c r="G563" s="641" t="s">
        <v>5683</v>
      </c>
      <c r="H563" s="638">
        <v>77170</v>
      </c>
      <c r="I563" s="638">
        <f t="shared" si="14"/>
        <v>15.434</v>
      </c>
      <c r="J563" s="633" t="s">
        <v>4128</v>
      </c>
      <c r="K563" s="382"/>
      <c r="L563" s="633" t="s">
        <v>762</v>
      </c>
      <c r="M563" s="630"/>
      <c r="N563" s="636"/>
    </row>
    <row r="564" s="138" customFormat="1" customHeight="1" outlineLevel="2" spans="1:14">
      <c r="A564" s="642" t="s">
        <v>6228</v>
      </c>
      <c r="B564" s="633" t="str">
        <f t="shared" si="11"/>
        <v>特色厨房（一）</v>
      </c>
      <c r="C564" s="639" t="s">
        <v>6229</v>
      </c>
      <c r="D564" s="381" t="s">
        <v>6230</v>
      </c>
      <c r="E564" s="641" t="s">
        <v>345</v>
      </c>
      <c r="F564" s="640">
        <v>2</v>
      </c>
      <c r="G564" s="641" t="s">
        <v>5683</v>
      </c>
      <c r="H564" s="638">
        <v>204370</v>
      </c>
      <c r="I564" s="638">
        <f t="shared" si="14"/>
        <v>40.874</v>
      </c>
      <c r="J564" s="633" t="s">
        <v>4128</v>
      </c>
      <c r="K564" s="382"/>
      <c r="L564" s="633" t="s">
        <v>762</v>
      </c>
      <c r="M564" s="630"/>
      <c r="N564" s="636"/>
    </row>
    <row r="565" s="138" customFormat="1" customHeight="1" outlineLevel="2" spans="1:14">
      <c r="A565" s="382" t="s">
        <v>6231</v>
      </c>
      <c r="B565" s="633" t="str">
        <f t="shared" si="11"/>
        <v>特色厨房（一）</v>
      </c>
      <c r="C565" s="639" t="s">
        <v>6232</v>
      </c>
      <c r="D565" s="381"/>
      <c r="E565" s="641" t="s">
        <v>345</v>
      </c>
      <c r="F565" s="640">
        <v>2</v>
      </c>
      <c r="G565" s="641" t="s">
        <v>5683</v>
      </c>
      <c r="H565" s="638">
        <v>10000</v>
      </c>
      <c r="I565" s="638">
        <f t="shared" si="14"/>
        <v>2</v>
      </c>
      <c r="J565" s="633" t="s">
        <v>4128</v>
      </c>
      <c r="K565" s="382"/>
      <c r="L565" s="633" t="s">
        <v>762</v>
      </c>
      <c r="M565" s="630"/>
      <c r="N565" s="636"/>
    </row>
    <row r="566" s="138" customFormat="1" customHeight="1" outlineLevel="2" spans="1:14">
      <c r="A566" s="642" t="s">
        <v>6233</v>
      </c>
      <c r="B566" s="633" t="str">
        <f t="shared" si="11"/>
        <v>特色厨房（一）</v>
      </c>
      <c r="C566" s="639" t="s">
        <v>3915</v>
      </c>
      <c r="D566" s="381" t="s">
        <v>6234</v>
      </c>
      <c r="E566" s="641" t="s">
        <v>345</v>
      </c>
      <c r="F566" s="640">
        <v>21</v>
      </c>
      <c r="G566" s="641" t="s">
        <v>5683</v>
      </c>
      <c r="H566" s="638">
        <v>2920</v>
      </c>
      <c r="I566" s="638">
        <f t="shared" si="14"/>
        <v>6.132</v>
      </c>
      <c r="J566" s="633" t="s">
        <v>4128</v>
      </c>
      <c r="K566" s="382"/>
      <c r="L566" s="633" t="s">
        <v>762</v>
      </c>
      <c r="M566" s="630"/>
      <c r="N566" s="636"/>
    </row>
    <row r="567" s="138" customFormat="1" customHeight="1" outlineLevel="2" spans="1:14">
      <c r="A567" s="382" t="s">
        <v>6235</v>
      </c>
      <c r="B567" s="633" t="str">
        <f t="shared" si="11"/>
        <v>特色厨房（一）</v>
      </c>
      <c r="C567" s="639" t="s">
        <v>6236</v>
      </c>
      <c r="D567" s="381" t="s">
        <v>6237</v>
      </c>
      <c r="E567" s="641" t="s">
        <v>345</v>
      </c>
      <c r="F567" s="640">
        <v>1</v>
      </c>
      <c r="G567" s="641" t="s">
        <v>5683</v>
      </c>
      <c r="H567" s="638">
        <v>14220</v>
      </c>
      <c r="I567" s="638">
        <f t="shared" si="14"/>
        <v>1.422</v>
      </c>
      <c r="J567" s="633" t="s">
        <v>4128</v>
      </c>
      <c r="K567" s="382"/>
      <c r="L567" s="633" t="s">
        <v>762</v>
      </c>
      <c r="M567" s="630"/>
      <c r="N567" s="636"/>
    </row>
    <row r="568" s="138" customFormat="1" customHeight="1" outlineLevel="2" spans="1:14">
      <c r="A568" s="642" t="s">
        <v>6238</v>
      </c>
      <c r="B568" s="633" t="str">
        <f t="shared" si="11"/>
        <v>特色厨房（一）</v>
      </c>
      <c r="C568" s="639" t="s">
        <v>6239</v>
      </c>
      <c r="D568" s="381" t="s">
        <v>6240</v>
      </c>
      <c r="E568" s="641" t="s">
        <v>345</v>
      </c>
      <c r="F568" s="640">
        <v>1</v>
      </c>
      <c r="G568" s="641" t="s">
        <v>5683</v>
      </c>
      <c r="H568" s="638">
        <v>36802</v>
      </c>
      <c r="I568" s="638">
        <f t="shared" si="14"/>
        <v>3.6802</v>
      </c>
      <c r="J568" s="633" t="s">
        <v>4128</v>
      </c>
      <c r="K568" s="382"/>
      <c r="L568" s="633" t="s">
        <v>762</v>
      </c>
      <c r="M568" s="630"/>
      <c r="N568" s="636"/>
    </row>
    <row r="569" s="138" customFormat="1" customHeight="1" outlineLevel="2" spans="1:14">
      <c r="A569" s="382" t="s">
        <v>6241</v>
      </c>
      <c r="B569" s="633" t="str">
        <f t="shared" si="11"/>
        <v>特色厨房（一）</v>
      </c>
      <c r="C569" s="639" t="s">
        <v>4108</v>
      </c>
      <c r="D569" s="381" t="s">
        <v>6153</v>
      </c>
      <c r="E569" s="641" t="s">
        <v>345</v>
      </c>
      <c r="F569" s="640">
        <v>1</v>
      </c>
      <c r="G569" s="641" t="s">
        <v>5683</v>
      </c>
      <c r="H569" s="638">
        <v>1960</v>
      </c>
      <c r="I569" s="638">
        <f t="shared" si="14"/>
        <v>0.196</v>
      </c>
      <c r="J569" s="633" t="s">
        <v>4128</v>
      </c>
      <c r="K569" s="382"/>
      <c r="L569" s="633" t="s">
        <v>762</v>
      </c>
      <c r="M569" s="630"/>
      <c r="N569" s="636"/>
    </row>
    <row r="570" s="138" customFormat="1" customHeight="1" outlineLevel="2" spans="1:14">
      <c r="A570" s="642" t="s">
        <v>6242</v>
      </c>
      <c r="B570" s="633" t="str">
        <f t="shared" si="11"/>
        <v>特色厨房（一）</v>
      </c>
      <c r="C570" s="648" t="s">
        <v>6243</v>
      </c>
      <c r="D570" s="637" t="s">
        <v>6244</v>
      </c>
      <c r="E570" s="650" t="s">
        <v>345</v>
      </c>
      <c r="F570" s="640">
        <v>15</v>
      </c>
      <c r="G570" s="641" t="s">
        <v>5683</v>
      </c>
      <c r="H570" s="638">
        <v>8000</v>
      </c>
      <c r="I570" s="638">
        <f t="shared" si="14"/>
        <v>12</v>
      </c>
      <c r="J570" s="633" t="s">
        <v>5751</v>
      </c>
      <c r="K570" s="382"/>
      <c r="L570" s="633" t="s">
        <v>762</v>
      </c>
      <c r="M570" s="630"/>
      <c r="N570" s="636"/>
    </row>
    <row r="571" s="138" customFormat="1" customHeight="1" outlineLevel="2" spans="1:14">
      <c r="A571" s="382" t="s">
        <v>6245</v>
      </c>
      <c r="B571" s="633" t="str">
        <f t="shared" si="11"/>
        <v>特色厨房（一）</v>
      </c>
      <c r="C571" s="648" t="s">
        <v>6246</v>
      </c>
      <c r="D571" s="637" t="s">
        <v>6247</v>
      </c>
      <c r="E571" s="650" t="s">
        <v>345</v>
      </c>
      <c r="F571" s="640">
        <v>5</v>
      </c>
      <c r="G571" s="641" t="s">
        <v>5683</v>
      </c>
      <c r="H571" s="638">
        <v>3500</v>
      </c>
      <c r="I571" s="638">
        <f t="shared" si="14"/>
        <v>1.75</v>
      </c>
      <c r="J571" s="633" t="s">
        <v>5751</v>
      </c>
      <c r="K571" s="382"/>
      <c r="L571" s="633" t="s">
        <v>762</v>
      </c>
      <c r="M571" s="630"/>
      <c r="N571" s="636"/>
    </row>
    <row r="572" s="138" customFormat="1" customHeight="1" outlineLevel="2" spans="1:14">
      <c r="A572" s="642" t="s">
        <v>6248</v>
      </c>
      <c r="B572" s="633" t="str">
        <f t="shared" si="11"/>
        <v>特色厨房（一）</v>
      </c>
      <c r="C572" s="648" t="s">
        <v>6249</v>
      </c>
      <c r="D572" s="637" t="s">
        <v>6250</v>
      </c>
      <c r="E572" s="650" t="s">
        <v>345</v>
      </c>
      <c r="F572" s="640">
        <v>15</v>
      </c>
      <c r="G572" s="641" t="s">
        <v>5683</v>
      </c>
      <c r="H572" s="638">
        <v>6500</v>
      </c>
      <c r="I572" s="638">
        <f t="shared" si="14"/>
        <v>9.75</v>
      </c>
      <c r="J572" s="633" t="s">
        <v>5751</v>
      </c>
      <c r="K572" s="382"/>
      <c r="L572" s="633" t="s">
        <v>762</v>
      </c>
      <c r="M572" s="630"/>
      <c r="N572" s="636"/>
    </row>
    <row r="573" s="138" customFormat="1" customHeight="1" outlineLevel="2" spans="1:14">
      <c r="A573" s="626">
        <v>1.4</v>
      </c>
      <c r="B573" s="633" t="str">
        <f t="shared" si="11"/>
        <v>特色厨房（一）</v>
      </c>
      <c r="C573" s="662" t="s">
        <v>6251</v>
      </c>
      <c r="D573" s="437"/>
      <c r="E573" s="103"/>
      <c r="F573" s="103"/>
      <c r="G573" s="660"/>
      <c r="H573" s="638"/>
      <c r="I573" s="638"/>
      <c r="J573" s="664"/>
      <c r="K573" s="382"/>
      <c r="L573" s="633" t="s">
        <v>762</v>
      </c>
      <c r="M573" s="630"/>
      <c r="N573" s="636"/>
    </row>
    <row r="574" s="138" customFormat="1" customHeight="1" outlineLevel="2" spans="1:14">
      <c r="A574" s="382" t="s">
        <v>6252</v>
      </c>
      <c r="B574" s="633" t="str">
        <f t="shared" si="11"/>
        <v>特色厨房（一）</v>
      </c>
      <c r="C574" s="639" t="s">
        <v>3833</v>
      </c>
      <c r="D574" s="639" t="s">
        <v>6253</v>
      </c>
      <c r="E574" s="633" t="s">
        <v>229</v>
      </c>
      <c r="F574" s="640">
        <v>100</v>
      </c>
      <c r="G574" s="641" t="s">
        <v>5683</v>
      </c>
      <c r="H574" s="638">
        <v>32</v>
      </c>
      <c r="I574" s="638">
        <f t="shared" ref="I574:I582" si="15" xml:space="preserve">F574*H574/10000</f>
        <v>0.32</v>
      </c>
      <c r="J574" s="665"/>
      <c r="K574" s="382"/>
      <c r="L574" s="633" t="s">
        <v>762</v>
      </c>
      <c r="M574" s="630"/>
      <c r="N574" s="654" t="s">
        <v>6254</v>
      </c>
    </row>
    <row r="575" s="138" customFormat="1" customHeight="1" outlineLevel="2" spans="1:14">
      <c r="A575" s="382" t="s">
        <v>6255</v>
      </c>
      <c r="B575" s="633" t="str">
        <f t="shared" si="11"/>
        <v>特色厨房（一）</v>
      </c>
      <c r="C575" s="639" t="s">
        <v>6256</v>
      </c>
      <c r="D575" s="649" t="s">
        <v>6257</v>
      </c>
      <c r="E575" s="633" t="s">
        <v>229</v>
      </c>
      <c r="F575" s="640">
        <v>40</v>
      </c>
      <c r="G575" s="641" t="s">
        <v>5683</v>
      </c>
      <c r="H575" s="638">
        <v>30</v>
      </c>
      <c r="I575" s="638">
        <f t="shared" si="15"/>
        <v>0.12</v>
      </c>
      <c r="J575" s="665"/>
      <c r="K575" s="382"/>
      <c r="L575" s="633" t="s">
        <v>762</v>
      </c>
      <c r="M575" s="630"/>
      <c r="N575" s="654" t="s">
        <v>6254</v>
      </c>
    </row>
    <row r="576" s="138" customFormat="1" customHeight="1" outlineLevel="2" spans="1:14">
      <c r="A576" s="382" t="s">
        <v>6258</v>
      </c>
      <c r="B576" s="633" t="str">
        <f t="shared" si="11"/>
        <v>特色厨房（一）</v>
      </c>
      <c r="C576" s="639" t="s">
        <v>6259</v>
      </c>
      <c r="D576" s="649" t="s">
        <v>6257</v>
      </c>
      <c r="E576" s="633" t="s">
        <v>229</v>
      </c>
      <c r="F576" s="640">
        <v>40</v>
      </c>
      <c r="G576" s="641" t="s">
        <v>5683</v>
      </c>
      <c r="H576" s="638">
        <v>50</v>
      </c>
      <c r="I576" s="638">
        <f t="shared" si="15"/>
        <v>0.2</v>
      </c>
      <c r="J576" s="665"/>
      <c r="K576" s="382"/>
      <c r="L576" s="633" t="s">
        <v>762</v>
      </c>
      <c r="M576" s="630"/>
      <c r="N576" s="654" t="s">
        <v>6254</v>
      </c>
    </row>
    <row r="577" s="138" customFormat="1" customHeight="1" outlineLevel="2" spans="1:14">
      <c r="A577" s="382" t="s">
        <v>6260</v>
      </c>
      <c r="B577" s="633" t="str">
        <f t="shared" si="11"/>
        <v>特色厨房（一）</v>
      </c>
      <c r="C577" s="639" t="s">
        <v>6261</v>
      </c>
      <c r="D577" s="649" t="s">
        <v>6262</v>
      </c>
      <c r="E577" s="633" t="s">
        <v>5059</v>
      </c>
      <c r="F577" s="640">
        <v>40</v>
      </c>
      <c r="G577" s="641" t="s">
        <v>5683</v>
      </c>
      <c r="H577" s="638">
        <v>52</v>
      </c>
      <c r="I577" s="638">
        <f t="shared" si="15"/>
        <v>0.208</v>
      </c>
      <c r="J577" s="665"/>
      <c r="K577" s="382"/>
      <c r="L577" s="633" t="s">
        <v>762</v>
      </c>
      <c r="M577" s="630"/>
      <c r="N577" s="654" t="s">
        <v>6254</v>
      </c>
    </row>
    <row r="578" s="138" customFormat="1" customHeight="1" outlineLevel="2" spans="1:14">
      <c r="A578" s="382" t="s">
        <v>6263</v>
      </c>
      <c r="B578" s="633" t="str">
        <f t="shared" si="11"/>
        <v>特色厨房（一）</v>
      </c>
      <c r="C578" s="639" t="s">
        <v>6264</v>
      </c>
      <c r="D578" s="649" t="s">
        <v>6257</v>
      </c>
      <c r="E578" s="633" t="s">
        <v>229</v>
      </c>
      <c r="F578" s="640">
        <v>36</v>
      </c>
      <c r="G578" s="641" t="s">
        <v>5683</v>
      </c>
      <c r="H578" s="638">
        <v>45</v>
      </c>
      <c r="I578" s="638">
        <f t="shared" si="15"/>
        <v>0.162</v>
      </c>
      <c r="J578" s="665"/>
      <c r="K578" s="382"/>
      <c r="L578" s="633" t="s">
        <v>762</v>
      </c>
      <c r="M578" s="630"/>
      <c r="N578" s="654" t="s">
        <v>6254</v>
      </c>
    </row>
    <row r="579" s="138" customFormat="1" customHeight="1" outlineLevel="2" spans="1:14">
      <c r="A579" s="382" t="s">
        <v>6265</v>
      </c>
      <c r="B579" s="633" t="str">
        <f t="shared" si="11"/>
        <v>特色厨房（一）</v>
      </c>
      <c r="C579" s="639" t="s">
        <v>6266</v>
      </c>
      <c r="D579" s="649" t="s">
        <v>6257</v>
      </c>
      <c r="E579" s="633" t="s">
        <v>705</v>
      </c>
      <c r="F579" s="640">
        <v>25</v>
      </c>
      <c r="G579" s="641" t="s">
        <v>5683</v>
      </c>
      <c r="H579" s="638">
        <v>30</v>
      </c>
      <c r="I579" s="638">
        <f t="shared" si="15"/>
        <v>0.075</v>
      </c>
      <c r="J579" s="665"/>
      <c r="K579" s="382"/>
      <c r="L579" s="633" t="s">
        <v>762</v>
      </c>
      <c r="M579" s="630"/>
      <c r="N579" s="654" t="s">
        <v>6254</v>
      </c>
    </row>
    <row r="580" s="138" customFormat="1" customHeight="1" outlineLevel="2" spans="1:14">
      <c r="A580" s="382" t="s">
        <v>6267</v>
      </c>
      <c r="B580" s="633" t="str">
        <f t="shared" si="11"/>
        <v>特色厨房（一）</v>
      </c>
      <c r="C580" s="639" t="s">
        <v>6268</v>
      </c>
      <c r="D580" s="649" t="s">
        <v>6257</v>
      </c>
      <c r="E580" s="633" t="s">
        <v>229</v>
      </c>
      <c r="F580" s="640">
        <v>60</v>
      </c>
      <c r="G580" s="641" t="s">
        <v>5683</v>
      </c>
      <c r="H580" s="638">
        <v>9</v>
      </c>
      <c r="I580" s="638">
        <f t="shared" si="15"/>
        <v>0.054</v>
      </c>
      <c r="J580" s="665"/>
      <c r="K580" s="382"/>
      <c r="L580" s="633" t="s">
        <v>762</v>
      </c>
      <c r="M580" s="630"/>
      <c r="N580" s="654" t="s">
        <v>6254</v>
      </c>
    </row>
    <row r="581" s="138" customFormat="1" customHeight="1" outlineLevel="2" spans="1:14">
      <c r="A581" s="382" t="s">
        <v>6269</v>
      </c>
      <c r="B581" s="633" t="str">
        <f t="shared" ref="B581:B644" si="16" xml:space="preserve">B580</f>
        <v>特色厨房（一）</v>
      </c>
      <c r="C581" s="649" t="s">
        <v>6270</v>
      </c>
      <c r="D581" s="649" t="s">
        <v>6271</v>
      </c>
      <c r="E581" s="650" t="s">
        <v>229</v>
      </c>
      <c r="F581" s="640">
        <v>20</v>
      </c>
      <c r="G581" s="641" t="s">
        <v>5683</v>
      </c>
      <c r="H581" s="638">
        <v>950</v>
      </c>
      <c r="I581" s="638">
        <f t="shared" si="15"/>
        <v>1.9</v>
      </c>
      <c r="J581" s="665"/>
      <c r="K581" s="382"/>
      <c r="L581" s="633" t="s">
        <v>762</v>
      </c>
      <c r="M581" s="630"/>
      <c r="N581" s="654" t="s">
        <v>6254</v>
      </c>
    </row>
    <row r="582" s="138" customFormat="1" customHeight="1" outlineLevel="2" spans="1:14">
      <c r="A582" s="382" t="s">
        <v>6272</v>
      </c>
      <c r="B582" s="633" t="str">
        <f t="shared" si="16"/>
        <v>特色厨房（一）</v>
      </c>
      <c r="C582" s="649" t="s">
        <v>6273</v>
      </c>
      <c r="D582" s="649" t="s">
        <v>6274</v>
      </c>
      <c r="E582" s="650" t="s">
        <v>229</v>
      </c>
      <c r="F582" s="640">
        <v>10</v>
      </c>
      <c r="G582" s="641" t="s">
        <v>5683</v>
      </c>
      <c r="H582" s="638">
        <v>120</v>
      </c>
      <c r="I582" s="638">
        <f t="shared" si="15"/>
        <v>0.12</v>
      </c>
      <c r="J582" s="665"/>
      <c r="K582" s="382"/>
      <c r="L582" s="633" t="s">
        <v>762</v>
      </c>
      <c r="M582" s="630"/>
      <c r="N582" s="654" t="s">
        <v>6254</v>
      </c>
    </row>
    <row r="583" s="138" customFormat="1" customHeight="1" outlineLevel="2" spans="1:14">
      <c r="A583" s="626">
        <v>1.5</v>
      </c>
      <c r="B583" s="633" t="str">
        <f t="shared" si="16"/>
        <v>特色厨房（一）</v>
      </c>
      <c r="C583" s="662" t="s">
        <v>6275</v>
      </c>
      <c r="D583" s="437"/>
      <c r="E583" s="103"/>
      <c r="F583" s="103"/>
      <c r="G583" s="660"/>
      <c r="H583" s="638"/>
      <c r="I583" s="638"/>
      <c r="J583" s="382"/>
      <c r="K583" s="382"/>
      <c r="L583" s="633" t="s">
        <v>762</v>
      </c>
      <c r="M583" s="630"/>
      <c r="N583" s="636"/>
    </row>
    <row r="584" s="138" customFormat="1" customHeight="1" outlineLevel="2" spans="1:14">
      <c r="A584" s="642" t="s">
        <v>6276</v>
      </c>
      <c r="B584" s="633" t="str">
        <f t="shared" si="16"/>
        <v>特色厨房（一）</v>
      </c>
      <c r="C584" s="639" t="s">
        <v>6277</v>
      </c>
      <c r="D584" s="381" t="s">
        <v>6278</v>
      </c>
      <c r="E584" s="641" t="s">
        <v>345</v>
      </c>
      <c r="F584" s="640">
        <v>3</v>
      </c>
      <c r="G584" s="641" t="s">
        <v>5683</v>
      </c>
      <c r="H584" s="638">
        <v>4560</v>
      </c>
      <c r="I584" s="638">
        <f t="shared" ref="I584:I595" si="17" xml:space="preserve">F584*H584/10000</f>
        <v>1.368</v>
      </c>
      <c r="J584" s="633" t="s">
        <v>4128</v>
      </c>
      <c r="K584" s="382"/>
      <c r="L584" s="633" t="s">
        <v>762</v>
      </c>
      <c r="M584" s="630"/>
      <c r="N584" s="636"/>
    </row>
    <row r="585" s="138" customFormat="1" customHeight="1" outlineLevel="2" spans="1:14">
      <c r="A585" s="382" t="s">
        <v>6279</v>
      </c>
      <c r="B585" s="633" t="str">
        <f t="shared" si="16"/>
        <v>特色厨房（一）</v>
      </c>
      <c r="C585" s="639" t="s">
        <v>6280</v>
      </c>
      <c r="D585" s="381" t="s">
        <v>6281</v>
      </c>
      <c r="E585" s="641" t="s">
        <v>345</v>
      </c>
      <c r="F585" s="640">
        <v>6</v>
      </c>
      <c r="G585" s="641" t="s">
        <v>5683</v>
      </c>
      <c r="H585" s="638">
        <v>20000</v>
      </c>
      <c r="I585" s="638">
        <f t="shared" si="17"/>
        <v>12</v>
      </c>
      <c r="J585" s="633" t="s">
        <v>4128</v>
      </c>
      <c r="K585" s="382"/>
      <c r="L585" s="633" t="s">
        <v>762</v>
      </c>
      <c r="M585" s="630"/>
      <c r="N585" s="636"/>
    </row>
    <row r="586" s="138" customFormat="1" customHeight="1" outlineLevel="2" spans="1:14">
      <c r="A586" s="642" t="s">
        <v>6282</v>
      </c>
      <c r="B586" s="633" t="str">
        <f t="shared" si="16"/>
        <v>特色厨房（一）</v>
      </c>
      <c r="C586" s="639" t="s">
        <v>6283</v>
      </c>
      <c r="D586" s="381" t="s">
        <v>6281</v>
      </c>
      <c r="E586" s="641" t="s">
        <v>345</v>
      </c>
      <c r="F586" s="640">
        <v>2</v>
      </c>
      <c r="G586" s="641" t="s">
        <v>5683</v>
      </c>
      <c r="H586" s="638">
        <v>17960</v>
      </c>
      <c r="I586" s="638">
        <f t="shared" si="17"/>
        <v>3.592</v>
      </c>
      <c r="J586" s="633" t="s">
        <v>4128</v>
      </c>
      <c r="K586" s="382"/>
      <c r="L586" s="633" t="s">
        <v>762</v>
      </c>
      <c r="M586" s="630"/>
      <c r="N586" s="636"/>
    </row>
    <row r="587" s="138" customFormat="1" customHeight="1" outlineLevel="2" spans="1:14">
      <c r="A587" s="382" t="s">
        <v>6284</v>
      </c>
      <c r="B587" s="633" t="str">
        <f t="shared" si="16"/>
        <v>特色厨房（一）</v>
      </c>
      <c r="C587" s="639" t="s">
        <v>6285</v>
      </c>
      <c r="D587" s="381" t="s">
        <v>6286</v>
      </c>
      <c r="E587" s="641" t="s">
        <v>345</v>
      </c>
      <c r="F587" s="640">
        <v>2</v>
      </c>
      <c r="G587" s="641" t="s">
        <v>5683</v>
      </c>
      <c r="H587" s="638">
        <v>16166</v>
      </c>
      <c r="I587" s="638">
        <f t="shared" si="17"/>
        <v>3.2332</v>
      </c>
      <c r="J587" s="633" t="s">
        <v>4128</v>
      </c>
      <c r="K587" s="382"/>
      <c r="L587" s="633" t="s">
        <v>762</v>
      </c>
      <c r="M587" s="630"/>
      <c r="N587" s="636"/>
    </row>
    <row r="588" s="138" customFormat="1" customHeight="1" outlineLevel="2" spans="1:14">
      <c r="A588" s="642" t="s">
        <v>6287</v>
      </c>
      <c r="B588" s="633" t="str">
        <f t="shared" si="16"/>
        <v>特色厨房（一）</v>
      </c>
      <c r="C588" s="639" t="s">
        <v>6285</v>
      </c>
      <c r="D588" s="381" t="s">
        <v>6288</v>
      </c>
      <c r="E588" s="641" t="s">
        <v>345</v>
      </c>
      <c r="F588" s="640">
        <v>1</v>
      </c>
      <c r="G588" s="641" t="s">
        <v>5683</v>
      </c>
      <c r="H588" s="638">
        <v>17330</v>
      </c>
      <c r="I588" s="638">
        <f t="shared" si="17"/>
        <v>1.733</v>
      </c>
      <c r="J588" s="633" t="s">
        <v>4128</v>
      </c>
      <c r="K588" s="382"/>
      <c r="L588" s="633" t="s">
        <v>762</v>
      </c>
      <c r="M588" s="630"/>
      <c r="N588" s="636"/>
    </row>
    <row r="589" s="138" customFormat="1" customHeight="1" outlineLevel="2" spans="1:14">
      <c r="A589" s="382" t="s">
        <v>6289</v>
      </c>
      <c r="B589" s="633" t="str">
        <f t="shared" si="16"/>
        <v>特色厨房（一）</v>
      </c>
      <c r="C589" s="639" t="s">
        <v>6290</v>
      </c>
      <c r="D589" s="381" t="s">
        <v>6286</v>
      </c>
      <c r="E589" s="641" t="s">
        <v>345</v>
      </c>
      <c r="F589" s="640">
        <v>2</v>
      </c>
      <c r="G589" s="641" t="s">
        <v>5683</v>
      </c>
      <c r="H589" s="638">
        <v>15370</v>
      </c>
      <c r="I589" s="638">
        <f t="shared" si="17"/>
        <v>3.074</v>
      </c>
      <c r="J589" s="633" t="s">
        <v>4128</v>
      </c>
      <c r="K589" s="382"/>
      <c r="L589" s="633" t="s">
        <v>762</v>
      </c>
      <c r="M589" s="630"/>
      <c r="N589" s="636"/>
    </row>
    <row r="590" s="138" customFormat="1" customHeight="1" outlineLevel="2" spans="1:14">
      <c r="A590" s="642" t="s">
        <v>6291</v>
      </c>
      <c r="B590" s="633" t="str">
        <f t="shared" si="16"/>
        <v>特色厨房（一）</v>
      </c>
      <c r="C590" s="639" t="s">
        <v>6290</v>
      </c>
      <c r="D590" s="381" t="s">
        <v>6292</v>
      </c>
      <c r="E590" s="641" t="s">
        <v>345</v>
      </c>
      <c r="F590" s="640">
        <v>1</v>
      </c>
      <c r="G590" s="641" t="s">
        <v>5683</v>
      </c>
      <c r="H590" s="638">
        <v>24170</v>
      </c>
      <c r="I590" s="638">
        <f t="shared" si="17"/>
        <v>2.417</v>
      </c>
      <c r="J590" s="633" t="s">
        <v>4128</v>
      </c>
      <c r="K590" s="382"/>
      <c r="L590" s="633" t="s">
        <v>762</v>
      </c>
      <c r="M590" s="630"/>
      <c r="N590" s="636"/>
    </row>
    <row r="591" s="138" customFormat="1" customHeight="1" outlineLevel="2" spans="1:14">
      <c r="A591" s="382" t="s">
        <v>6293</v>
      </c>
      <c r="B591" s="633" t="str">
        <f t="shared" si="16"/>
        <v>特色厨房（一）</v>
      </c>
      <c r="C591" s="639" t="s">
        <v>3504</v>
      </c>
      <c r="D591" s="381" t="s">
        <v>6294</v>
      </c>
      <c r="E591" s="641" t="s">
        <v>345</v>
      </c>
      <c r="F591" s="640">
        <v>4</v>
      </c>
      <c r="G591" s="641" t="s">
        <v>5683</v>
      </c>
      <c r="H591" s="638">
        <v>8640</v>
      </c>
      <c r="I591" s="638">
        <f t="shared" si="17"/>
        <v>3.456</v>
      </c>
      <c r="J591" s="633" t="s">
        <v>4128</v>
      </c>
      <c r="K591" s="382"/>
      <c r="L591" s="633" t="s">
        <v>762</v>
      </c>
      <c r="M591" s="630"/>
      <c r="N591" s="636"/>
    </row>
    <row r="592" s="138" customFormat="1" customHeight="1" outlineLevel="2" spans="1:14">
      <c r="A592" s="642" t="s">
        <v>6295</v>
      </c>
      <c r="B592" s="633" t="str">
        <f t="shared" si="16"/>
        <v>特色厨房（一）</v>
      </c>
      <c r="C592" s="639" t="s">
        <v>6296</v>
      </c>
      <c r="D592" s="381" t="s">
        <v>6297</v>
      </c>
      <c r="E592" s="641" t="s">
        <v>345</v>
      </c>
      <c r="F592" s="640">
        <v>2</v>
      </c>
      <c r="G592" s="641" t="s">
        <v>5683</v>
      </c>
      <c r="H592" s="638">
        <v>8160</v>
      </c>
      <c r="I592" s="638">
        <f t="shared" si="17"/>
        <v>1.632</v>
      </c>
      <c r="J592" s="633" t="s">
        <v>4128</v>
      </c>
      <c r="K592" s="382"/>
      <c r="L592" s="633" t="s">
        <v>762</v>
      </c>
      <c r="M592" s="630"/>
      <c r="N592" s="636"/>
    </row>
    <row r="593" s="138" customFormat="1" customHeight="1" outlineLevel="2" spans="1:14">
      <c r="A593" s="382" t="s">
        <v>6298</v>
      </c>
      <c r="B593" s="633" t="str">
        <f t="shared" si="16"/>
        <v>特色厨房（一）</v>
      </c>
      <c r="C593" s="639" t="s">
        <v>6299</v>
      </c>
      <c r="D593" s="381" t="s">
        <v>6300</v>
      </c>
      <c r="E593" s="641" t="s">
        <v>345</v>
      </c>
      <c r="F593" s="640">
        <v>2</v>
      </c>
      <c r="G593" s="641" t="s">
        <v>5683</v>
      </c>
      <c r="H593" s="638">
        <v>23760</v>
      </c>
      <c r="I593" s="638">
        <f t="shared" si="17"/>
        <v>4.752</v>
      </c>
      <c r="J593" s="633" t="s">
        <v>4128</v>
      </c>
      <c r="K593" s="382"/>
      <c r="L593" s="633" t="s">
        <v>762</v>
      </c>
      <c r="M593" s="630"/>
      <c r="N593" s="636"/>
    </row>
    <row r="594" s="138" customFormat="1" customHeight="1" outlineLevel="2" spans="1:14">
      <c r="A594" s="642" t="s">
        <v>6301</v>
      </c>
      <c r="B594" s="633" t="str">
        <f t="shared" si="16"/>
        <v>特色厨房（一）</v>
      </c>
      <c r="C594" s="639" t="s">
        <v>6302</v>
      </c>
      <c r="D594" s="381" t="s">
        <v>6303</v>
      </c>
      <c r="E594" s="641" t="s">
        <v>345</v>
      </c>
      <c r="F594" s="640">
        <v>2</v>
      </c>
      <c r="G594" s="641" t="s">
        <v>5683</v>
      </c>
      <c r="H594" s="638">
        <v>18000</v>
      </c>
      <c r="I594" s="638">
        <f t="shared" si="17"/>
        <v>3.6</v>
      </c>
      <c r="J594" s="633" t="s">
        <v>4128</v>
      </c>
      <c r="K594" s="382"/>
      <c r="L594" s="633" t="s">
        <v>762</v>
      </c>
      <c r="M594" s="630"/>
      <c r="N594" s="636"/>
    </row>
    <row r="595" s="138" customFormat="1" customHeight="1" outlineLevel="2" spans="1:14">
      <c r="A595" s="382" t="s">
        <v>6304</v>
      </c>
      <c r="B595" s="633" t="str">
        <f t="shared" si="16"/>
        <v>特色厨房（一）</v>
      </c>
      <c r="C595" s="639" t="s">
        <v>6305</v>
      </c>
      <c r="D595" s="381" t="s">
        <v>6306</v>
      </c>
      <c r="E595" s="641" t="s">
        <v>345</v>
      </c>
      <c r="F595" s="640">
        <v>4</v>
      </c>
      <c r="G595" s="641" t="s">
        <v>5683</v>
      </c>
      <c r="H595" s="638">
        <v>22556</v>
      </c>
      <c r="I595" s="638">
        <f t="shared" si="17"/>
        <v>9.0224</v>
      </c>
      <c r="J595" s="633" t="s">
        <v>4128</v>
      </c>
      <c r="K595" s="382"/>
      <c r="L595" s="633" t="s">
        <v>762</v>
      </c>
      <c r="M595" s="630"/>
      <c r="N595" s="636"/>
    </row>
    <row r="596" s="138" customFormat="1" customHeight="1" outlineLevel="2" spans="1:14">
      <c r="A596" s="626">
        <v>1.6</v>
      </c>
      <c r="B596" s="633" t="str">
        <f t="shared" si="16"/>
        <v>特色厨房（一）</v>
      </c>
      <c r="C596" s="662" t="s">
        <v>6307</v>
      </c>
      <c r="D596" s="381"/>
      <c r="E596" s="382"/>
      <c r="F596" s="382"/>
      <c r="G596" s="381"/>
      <c r="H596" s="638"/>
      <c r="I596" s="638"/>
      <c r="J596" s="382"/>
      <c r="K596" s="382"/>
      <c r="L596" s="633" t="s">
        <v>762</v>
      </c>
      <c r="M596" s="630"/>
      <c r="N596" s="636"/>
    </row>
    <row r="597" s="138" customFormat="1" customHeight="1" outlineLevel="2" spans="1:14">
      <c r="A597" s="382" t="s">
        <v>6308</v>
      </c>
      <c r="B597" s="633" t="str">
        <f t="shared" si="16"/>
        <v>特色厨房（一）</v>
      </c>
      <c r="C597" s="639" t="s">
        <v>6309</v>
      </c>
      <c r="D597" s="639" t="s">
        <v>6310</v>
      </c>
      <c r="E597" s="633" t="s">
        <v>229</v>
      </c>
      <c r="F597" s="640">
        <v>100</v>
      </c>
      <c r="G597" s="641" t="s">
        <v>5683</v>
      </c>
      <c r="H597" s="638">
        <v>76</v>
      </c>
      <c r="I597" s="638">
        <f t="shared" ref="I597:I660" si="18" xml:space="preserve">F597*H597/10000</f>
        <v>0.76</v>
      </c>
      <c r="J597" s="665"/>
      <c r="K597" s="382"/>
      <c r="L597" s="633" t="s">
        <v>762</v>
      </c>
      <c r="M597" s="630"/>
      <c r="N597" s="654" t="s">
        <v>6254</v>
      </c>
    </row>
    <row r="598" s="138" customFormat="1" customHeight="1" outlineLevel="2" spans="1:14">
      <c r="A598" s="382" t="s">
        <v>6311</v>
      </c>
      <c r="B598" s="633" t="str">
        <f t="shared" si="16"/>
        <v>特色厨房（一）</v>
      </c>
      <c r="C598" s="639" t="s">
        <v>6312</v>
      </c>
      <c r="D598" s="639" t="s">
        <v>6313</v>
      </c>
      <c r="E598" s="633" t="s">
        <v>229</v>
      </c>
      <c r="F598" s="640">
        <v>50</v>
      </c>
      <c r="G598" s="641" t="s">
        <v>5683</v>
      </c>
      <c r="H598" s="638">
        <v>55</v>
      </c>
      <c r="I598" s="638">
        <f t="shared" si="18"/>
        <v>0.275</v>
      </c>
      <c r="J598" s="665"/>
      <c r="K598" s="382"/>
      <c r="L598" s="633" t="s">
        <v>762</v>
      </c>
      <c r="M598" s="630"/>
      <c r="N598" s="654" t="s">
        <v>6254</v>
      </c>
    </row>
    <row r="599" s="138" customFormat="1" customHeight="1" outlineLevel="2" spans="1:14">
      <c r="A599" s="382" t="s">
        <v>6314</v>
      </c>
      <c r="B599" s="633" t="str">
        <f t="shared" si="16"/>
        <v>特色厨房（一）</v>
      </c>
      <c r="C599" s="639" t="s">
        <v>6315</v>
      </c>
      <c r="D599" s="639" t="s">
        <v>6316</v>
      </c>
      <c r="E599" s="633" t="s">
        <v>229</v>
      </c>
      <c r="F599" s="640">
        <v>50</v>
      </c>
      <c r="G599" s="641" t="s">
        <v>5683</v>
      </c>
      <c r="H599" s="638">
        <v>35</v>
      </c>
      <c r="I599" s="638">
        <f t="shared" si="18"/>
        <v>0.175</v>
      </c>
      <c r="J599" s="665"/>
      <c r="K599" s="382"/>
      <c r="L599" s="633" t="s">
        <v>762</v>
      </c>
      <c r="M599" s="630"/>
      <c r="N599" s="654" t="s">
        <v>6254</v>
      </c>
    </row>
    <row r="600" s="138" customFormat="1" customHeight="1" outlineLevel="2" spans="1:14">
      <c r="A600" s="382" t="s">
        <v>6317</v>
      </c>
      <c r="B600" s="633" t="str">
        <f t="shared" si="16"/>
        <v>特色厨房（一）</v>
      </c>
      <c r="C600" s="639" t="s">
        <v>6318</v>
      </c>
      <c r="D600" s="639" t="s">
        <v>6310</v>
      </c>
      <c r="E600" s="633" t="s">
        <v>229</v>
      </c>
      <c r="F600" s="640">
        <v>100</v>
      </c>
      <c r="G600" s="641" t="s">
        <v>5683</v>
      </c>
      <c r="H600" s="638">
        <v>76</v>
      </c>
      <c r="I600" s="638">
        <f t="shared" si="18"/>
        <v>0.76</v>
      </c>
      <c r="J600" s="665"/>
      <c r="K600" s="382"/>
      <c r="L600" s="633" t="s">
        <v>762</v>
      </c>
      <c r="M600" s="630"/>
      <c r="N600" s="654" t="s">
        <v>6254</v>
      </c>
    </row>
    <row r="601" s="138" customFormat="1" customHeight="1" outlineLevel="2" spans="1:14">
      <c r="A601" s="382" t="s">
        <v>6319</v>
      </c>
      <c r="B601" s="633" t="str">
        <f t="shared" si="16"/>
        <v>特色厨房（一）</v>
      </c>
      <c r="C601" s="639" t="s">
        <v>6320</v>
      </c>
      <c r="D601" s="639" t="s">
        <v>6313</v>
      </c>
      <c r="E601" s="633" t="s">
        <v>229</v>
      </c>
      <c r="F601" s="640">
        <v>50</v>
      </c>
      <c r="G601" s="641" t="s">
        <v>5683</v>
      </c>
      <c r="H601" s="638">
        <v>55</v>
      </c>
      <c r="I601" s="638">
        <f t="shared" si="18"/>
        <v>0.275</v>
      </c>
      <c r="J601" s="665"/>
      <c r="K601" s="382"/>
      <c r="L601" s="633" t="s">
        <v>762</v>
      </c>
      <c r="M601" s="630"/>
      <c r="N601" s="654" t="s">
        <v>6254</v>
      </c>
    </row>
    <row r="602" s="138" customFormat="1" customHeight="1" outlineLevel="2" spans="1:14">
      <c r="A602" s="382" t="s">
        <v>6321</v>
      </c>
      <c r="B602" s="633" t="str">
        <f t="shared" si="16"/>
        <v>特色厨房（一）</v>
      </c>
      <c r="C602" s="639" t="s">
        <v>6322</v>
      </c>
      <c r="D602" s="639" t="s">
        <v>6316</v>
      </c>
      <c r="E602" s="633" t="s">
        <v>229</v>
      </c>
      <c r="F602" s="640">
        <v>5</v>
      </c>
      <c r="G602" s="641" t="s">
        <v>5683</v>
      </c>
      <c r="H602" s="638">
        <v>35</v>
      </c>
      <c r="I602" s="638">
        <f t="shared" si="18"/>
        <v>0.0175</v>
      </c>
      <c r="J602" s="665"/>
      <c r="K602" s="382"/>
      <c r="L602" s="633" t="s">
        <v>762</v>
      </c>
      <c r="M602" s="630"/>
      <c r="N602" s="654" t="s">
        <v>6254</v>
      </c>
    </row>
    <row r="603" s="138" customFormat="1" customHeight="1" outlineLevel="2" spans="1:14">
      <c r="A603" s="382" t="s">
        <v>6323</v>
      </c>
      <c r="B603" s="633" t="str">
        <f t="shared" si="16"/>
        <v>特色厨房（一）</v>
      </c>
      <c r="C603" s="639" t="s">
        <v>6324</v>
      </c>
      <c r="D603" s="639" t="s">
        <v>6310</v>
      </c>
      <c r="E603" s="633" t="s">
        <v>229</v>
      </c>
      <c r="F603" s="640">
        <v>15</v>
      </c>
      <c r="G603" s="641" t="s">
        <v>5683</v>
      </c>
      <c r="H603" s="638">
        <v>76</v>
      </c>
      <c r="I603" s="638">
        <f t="shared" si="18"/>
        <v>0.114</v>
      </c>
      <c r="J603" s="665"/>
      <c r="K603" s="382"/>
      <c r="L603" s="633" t="s">
        <v>762</v>
      </c>
      <c r="M603" s="630"/>
      <c r="N603" s="654" t="s">
        <v>6254</v>
      </c>
    </row>
    <row r="604" s="138" customFormat="1" customHeight="1" outlineLevel="2" spans="1:14">
      <c r="A604" s="382" t="s">
        <v>6325</v>
      </c>
      <c r="B604" s="633" t="str">
        <f t="shared" si="16"/>
        <v>特色厨房（一）</v>
      </c>
      <c r="C604" s="639" t="s">
        <v>6326</v>
      </c>
      <c r="D604" s="639" t="s">
        <v>6313</v>
      </c>
      <c r="E604" s="633" t="s">
        <v>229</v>
      </c>
      <c r="F604" s="640">
        <v>100</v>
      </c>
      <c r="G604" s="641" t="s">
        <v>5683</v>
      </c>
      <c r="H604" s="638">
        <v>55</v>
      </c>
      <c r="I604" s="638">
        <f t="shared" si="18"/>
        <v>0.55</v>
      </c>
      <c r="J604" s="665"/>
      <c r="K604" s="382"/>
      <c r="L604" s="633" t="s">
        <v>762</v>
      </c>
      <c r="M604" s="630"/>
      <c r="N604" s="654" t="s">
        <v>6254</v>
      </c>
    </row>
    <row r="605" s="138" customFormat="1" customHeight="1" outlineLevel="2" spans="1:14">
      <c r="A605" s="382" t="s">
        <v>6327</v>
      </c>
      <c r="B605" s="633" t="str">
        <f t="shared" si="16"/>
        <v>特色厨房（一）</v>
      </c>
      <c r="C605" s="639" t="s">
        <v>6328</v>
      </c>
      <c r="D605" s="639" t="s">
        <v>6316</v>
      </c>
      <c r="E605" s="633" t="s">
        <v>229</v>
      </c>
      <c r="F605" s="640">
        <v>50</v>
      </c>
      <c r="G605" s="641" t="s">
        <v>5683</v>
      </c>
      <c r="H605" s="638">
        <v>35</v>
      </c>
      <c r="I605" s="638">
        <f t="shared" si="18"/>
        <v>0.175</v>
      </c>
      <c r="J605" s="665"/>
      <c r="K605" s="382"/>
      <c r="L605" s="633" t="s">
        <v>762</v>
      </c>
      <c r="M605" s="630"/>
      <c r="N605" s="654" t="s">
        <v>6254</v>
      </c>
    </row>
    <row r="606" s="138" customFormat="1" customHeight="1" outlineLevel="2" spans="1:14">
      <c r="A606" s="382" t="s">
        <v>6329</v>
      </c>
      <c r="B606" s="633" t="str">
        <f t="shared" si="16"/>
        <v>特色厨房（一）</v>
      </c>
      <c r="C606" s="639" t="s">
        <v>6330</v>
      </c>
      <c r="D606" s="639" t="s">
        <v>6310</v>
      </c>
      <c r="E606" s="633" t="s">
        <v>229</v>
      </c>
      <c r="F606" s="640">
        <v>100</v>
      </c>
      <c r="G606" s="641" t="s">
        <v>5683</v>
      </c>
      <c r="H606" s="638">
        <v>76</v>
      </c>
      <c r="I606" s="638">
        <f t="shared" si="18"/>
        <v>0.76</v>
      </c>
      <c r="J606" s="665"/>
      <c r="K606" s="382"/>
      <c r="L606" s="633" t="s">
        <v>762</v>
      </c>
      <c r="M606" s="630"/>
      <c r="N606" s="654" t="s">
        <v>6254</v>
      </c>
    </row>
    <row r="607" s="138" customFormat="1" customHeight="1" outlineLevel="2" spans="1:14">
      <c r="A607" s="382" t="s">
        <v>6331</v>
      </c>
      <c r="B607" s="633" t="str">
        <f t="shared" si="16"/>
        <v>特色厨房（一）</v>
      </c>
      <c r="C607" s="639" t="s">
        <v>6332</v>
      </c>
      <c r="D607" s="639" t="s">
        <v>6313</v>
      </c>
      <c r="E607" s="633" t="s">
        <v>229</v>
      </c>
      <c r="F607" s="640">
        <v>50</v>
      </c>
      <c r="G607" s="641" t="s">
        <v>5683</v>
      </c>
      <c r="H607" s="638">
        <v>55</v>
      </c>
      <c r="I607" s="638">
        <f t="shared" si="18"/>
        <v>0.275</v>
      </c>
      <c r="J607" s="665"/>
      <c r="K607" s="382"/>
      <c r="L607" s="633" t="s">
        <v>762</v>
      </c>
      <c r="M607" s="630"/>
      <c r="N607" s="654" t="s">
        <v>6254</v>
      </c>
    </row>
    <row r="608" s="138" customFormat="1" customHeight="1" outlineLevel="2" spans="1:14">
      <c r="A608" s="382" t="s">
        <v>6333</v>
      </c>
      <c r="B608" s="633" t="str">
        <f t="shared" si="16"/>
        <v>特色厨房（一）</v>
      </c>
      <c r="C608" s="639" t="s">
        <v>6334</v>
      </c>
      <c r="D608" s="639" t="s">
        <v>6316</v>
      </c>
      <c r="E608" s="633" t="s">
        <v>229</v>
      </c>
      <c r="F608" s="640">
        <v>50</v>
      </c>
      <c r="G608" s="641" t="s">
        <v>5683</v>
      </c>
      <c r="H608" s="638">
        <v>35</v>
      </c>
      <c r="I608" s="638">
        <f t="shared" si="18"/>
        <v>0.175</v>
      </c>
      <c r="J608" s="665"/>
      <c r="K608" s="382"/>
      <c r="L608" s="633" t="s">
        <v>762</v>
      </c>
      <c r="M608" s="630"/>
      <c r="N608" s="654" t="s">
        <v>6254</v>
      </c>
    </row>
    <row r="609" s="138" customFormat="1" customHeight="1" outlineLevel="2" spans="1:14">
      <c r="A609" s="382" t="s">
        <v>6335</v>
      </c>
      <c r="B609" s="633" t="str">
        <f t="shared" si="16"/>
        <v>特色厨房（一）</v>
      </c>
      <c r="C609" s="639" t="s">
        <v>6336</v>
      </c>
      <c r="D609" s="639" t="s">
        <v>6310</v>
      </c>
      <c r="E609" s="633" t="s">
        <v>229</v>
      </c>
      <c r="F609" s="640">
        <v>100</v>
      </c>
      <c r="G609" s="641" t="s">
        <v>5683</v>
      </c>
      <c r="H609" s="638">
        <v>76</v>
      </c>
      <c r="I609" s="638">
        <f t="shared" si="18"/>
        <v>0.76</v>
      </c>
      <c r="J609" s="665"/>
      <c r="K609" s="382"/>
      <c r="L609" s="633" t="s">
        <v>762</v>
      </c>
      <c r="M609" s="630"/>
      <c r="N609" s="654" t="s">
        <v>6254</v>
      </c>
    </row>
    <row r="610" s="138" customFormat="1" customHeight="1" outlineLevel="2" spans="1:14">
      <c r="A610" s="382" t="s">
        <v>6337</v>
      </c>
      <c r="B610" s="633" t="str">
        <f t="shared" si="16"/>
        <v>特色厨房（一）</v>
      </c>
      <c r="C610" s="639" t="s">
        <v>6338</v>
      </c>
      <c r="D610" s="639" t="s">
        <v>6313</v>
      </c>
      <c r="E610" s="633" t="s">
        <v>229</v>
      </c>
      <c r="F610" s="640">
        <v>50</v>
      </c>
      <c r="G610" s="641" t="s">
        <v>5683</v>
      </c>
      <c r="H610" s="638">
        <v>55</v>
      </c>
      <c r="I610" s="638">
        <f t="shared" si="18"/>
        <v>0.275</v>
      </c>
      <c r="J610" s="665"/>
      <c r="K610" s="382"/>
      <c r="L610" s="633" t="s">
        <v>762</v>
      </c>
      <c r="M610" s="630"/>
      <c r="N610" s="654" t="s">
        <v>6254</v>
      </c>
    </row>
    <row r="611" s="138" customFormat="1" customHeight="1" outlineLevel="2" spans="1:14">
      <c r="A611" s="382" t="s">
        <v>6339</v>
      </c>
      <c r="B611" s="633" t="str">
        <f t="shared" si="16"/>
        <v>特色厨房（一）</v>
      </c>
      <c r="C611" s="639" t="s">
        <v>6340</v>
      </c>
      <c r="D611" s="639" t="s">
        <v>6316</v>
      </c>
      <c r="E611" s="633" t="s">
        <v>229</v>
      </c>
      <c r="F611" s="640">
        <v>50</v>
      </c>
      <c r="G611" s="641" t="s">
        <v>5683</v>
      </c>
      <c r="H611" s="638">
        <v>35</v>
      </c>
      <c r="I611" s="638">
        <f t="shared" si="18"/>
        <v>0.175</v>
      </c>
      <c r="J611" s="665"/>
      <c r="K611" s="382"/>
      <c r="L611" s="633" t="s">
        <v>762</v>
      </c>
      <c r="M611" s="630"/>
      <c r="N611" s="654" t="s">
        <v>6254</v>
      </c>
    </row>
    <row r="612" s="138" customFormat="1" customHeight="1" outlineLevel="2" spans="1:14">
      <c r="A612" s="382" t="s">
        <v>6341</v>
      </c>
      <c r="B612" s="633" t="str">
        <f t="shared" si="16"/>
        <v>特色厨房（一）</v>
      </c>
      <c r="C612" s="639" t="s">
        <v>6342</v>
      </c>
      <c r="D612" s="639" t="s">
        <v>6343</v>
      </c>
      <c r="E612" s="633" t="s">
        <v>229</v>
      </c>
      <c r="F612" s="640">
        <v>100</v>
      </c>
      <c r="G612" s="641" t="s">
        <v>5683</v>
      </c>
      <c r="H612" s="638">
        <v>24</v>
      </c>
      <c r="I612" s="638">
        <f t="shared" si="18"/>
        <v>0.24</v>
      </c>
      <c r="J612" s="665"/>
      <c r="K612" s="382"/>
      <c r="L612" s="633" t="s">
        <v>762</v>
      </c>
      <c r="M612" s="630"/>
      <c r="N612" s="654" t="s">
        <v>6254</v>
      </c>
    </row>
    <row r="613" s="138" customFormat="1" customHeight="1" outlineLevel="2" spans="1:14">
      <c r="A613" s="382" t="s">
        <v>6344</v>
      </c>
      <c r="B613" s="633" t="str">
        <f t="shared" si="16"/>
        <v>特色厨房（一）</v>
      </c>
      <c r="C613" s="639" t="s">
        <v>6345</v>
      </c>
      <c r="D613" s="639" t="s">
        <v>6346</v>
      </c>
      <c r="E613" s="633" t="s">
        <v>229</v>
      </c>
      <c r="F613" s="640">
        <v>50</v>
      </c>
      <c r="G613" s="641" t="s">
        <v>5683</v>
      </c>
      <c r="H613" s="638">
        <v>24</v>
      </c>
      <c r="I613" s="638">
        <f t="shared" si="18"/>
        <v>0.12</v>
      </c>
      <c r="J613" s="665"/>
      <c r="K613" s="382"/>
      <c r="L613" s="633" t="s">
        <v>762</v>
      </c>
      <c r="M613" s="630"/>
      <c r="N613" s="654" t="s">
        <v>6254</v>
      </c>
    </row>
    <row r="614" s="138" customFormat="1" customHeight="1" outlineLevel="2" spans="1:14">
      <c r="A614" s="382" t="s">
        <v>6347</v>
      </c>
      <c r="B614" s="633" t="str">
        <f t="shared" si="16"/>
        <v>特色厨房（一）</v>
      </c>
      <c r="C614" s="639" t="s">
        <v>6348</v>
      </c>
      <c r="D614" s="639" t="s">
        <v>6257</v>
      </c>
      <c r="E614" s="633" t="s">
        <v>229</v>
      </c>
      <c r="F614" s="640">
        <v>30</v>
      </c>
      <c r="G614" s="641" t="s">
        <v>5683</v>
      </c>
      <c r="H614" s="638">
        <v>42</v>
      </c>
      <c r="I614" s="638">
        <f t="shared" si="18"/>
        <v>0.126</v>
      </c>
      <c r="J614" s="665"/>
      <c r="K614" s="382"/>
      <c r="L614" s="633" t="s">
        <v>762</v>
      </c>
      <c r="M614" s="630"/>
      <c r="N614" s="654" t="s">
        <v>6254</v>
      </c>
    </row>
    <row r="615" s="138" customFormat="1" customHeight="1" outlineLevel="2" spans="1:14">
      <c r="A615" s="382" t="s">
        <v>6349</v>
      </c>
      <c r="B615" s="633" t="str">
        <f t="shared" si="16"/>
        <v>特色厨房（一）</v>
      </c>
      <c r="C615" s="639" t="s">
        <v>6350</v>
      </c>
      <c r="D615" s="639" t="s">
        <v>6257</v>
      </c>
      <c r="E615" s="633" t="s">
        <v>229</v>
      </c>
      <c r="F615" s="640">
        <v>30</v>
      </c>
      <c r="G615" s="641" t="s">
        <v>5683</v>
      </c>
      <c r="H615" s="638">
        <v>34</v>
      </c>
      <c r="I615" s="638">
        <f t="shared" si="18"/>
        <v>0.102</v>
      </c>
      <c r="J615" s="665"/>
      <c r="K615" s="382"/>
      <c r="L615" s="633" t="s">
        <v>762</v>
      </c>
      <c r="M615" s="630"/>
      <c r="N615" s="654" t="s">
        <v>6254</v>
      </c>
    </row>
    <row r="616" s="138" customFormat="1" customHeight="1" outlineLevel="2" spans="1:14">
      <c r="A616" s="382" t="s">
        <v>6351</v>
      </c>
      <c r="B616" s="633" t="str">
        <f t="shared" si="16"/>
        <v>特色厨房（一）</v>
      </c>
      <c r="C616" s="639" t="s">
        <v>6352</v>
      </c>
      <c r="D616" s="639" t="s">
        <v>6257</v>
      </c>
      <c r="E616" s="633" t="s">
        <v>229</v>
      </c>
      <c r="F616" s="640">
        <v>60</v>
      </c>
      <c r="G616" s="641" t="s">
        <v>5683</v>
      </c>
      <c r="H616" s="638">
        <v>14</v>
      </c>
      <c r="I616" s="638">
        <f t="shared" si="18"/>
        <v>0.084</v>
      </c>
      <c r="J616" s="665"/>
      <c r="K616" s="382"/>
      <c r="L616" s="633" t="s">
        <v>762</v>
      </c>
      <c r="M616" s="630"/>
      <c r="N616" s="654" t="s">
        <v>6254</v>
      </c>
    </row>
    <row r="617" s="138" customFormat="1" customHeight="1" outlineLevel="2" spans="1:14">
      <c r="A617" s="382" t="s">
        <v>6353</v>
      </c>
      <c r="B617" s="633" t="str">
        <f t="shared" si="16"/>
        <v>特色厨房（一）</v>
      </c>
      <c r="C617" s="639" t="s">
        <v>6354</v>
      </c>
      <c r="D617" s="639" t="s">
        <v>6257</v>
      </c>
      <c r="E617" s="633" t="s">
        <v>229</v>
      </c>
      <c r="F617" s="640">
        <v>60</v>
      </c>
      <c r="G617" s="641" t="s">
        <v>5683</v>
      </c>
      <c r="H617" s="638">
        <v>8</v>
      </c>
      <c r="I617" s="638">
        <f t="shared" si="18"/>
        <v>0.048</v>
      </c>
      <c r="J617" s="665"/>
      <c r="K617" s="382"/>
      <c r="L617" s="633" t="s">
        <v>762</v>
      </c>
      <c r="M617" s="630"/>
      <c r="N617" s="654" t="s">
        <v>6254</v>
      </c>
    </row>
    <row r="618" s="138" customFormat="1" customHeight="1" outlineLevel="2" spans="1:14">
      <c r="A618" s="382" t="s">
        <v>6355</v>
      </c>
      <c r="B618" s="633" t="str">
        <f t="shared" si="16"/>
        <v>特色厨房（一）</v>
      </c>
      <c r="C618" s="639" t="s">
        <v>6356</v>
      </c>
      <c r="D618" s="639" t="s">
        <v>6357</v>
      </c>
      <c r="E618" s="633" t="s">
        <v>229</v>
      </c>
      <c r="F618" s="640">
        <v>20</v>
      </c>
      <c r="G618" s="641" t="s">
        <v>5683</v>
      </c>
      <c r="H618" s="638">
        <v>45</v>
      </c>
      <c r="I618" s="638">
        <f t="shared" si="18"/>
        <v>0.09</v>
      </c>
      <c r="J618" s="665"/>
      <c r="K618" s="382"/>
      <c r="L618" s="633" t="s">
        <v>762</v>
      </c>
      <c r="M618" s="630"/>
      <c r="N618" s="654" t="s">
        <v>6254</v>
      </c>
    </row>
    <row r="619" s="138" customFormat="1" customHeight="1" outlineLevel="2" spans="1:14">
      <c r="A619" s="382" t="s">
        <v>6358</v>
      </c>
      <c r="B619" s="633" t="str">
        <f t="shared" si="16"/>
        <v>特色厨房（一）</v>
      </c>
      <c r="C619" s="639" t="s">
        <v>6359</v>
      </c>
      <c r="D619" s="639" t="s">
        <v>6257</v>
      </c>
      <c r="E619" s="633" t="s">
        <v>705</v>
      </c>
      <c r="F619" s="640">
        <v>20</v>
      </c>
      <c r="G619" s="641" t="s">
        <v>5683</v>
      </c>
      <c r="H619" s="638">
        <v>120</v>
      </c>
      <c r="I619" s="638">
        <f t="shared" si="18"/>
        <v>0.24</v>
      </c>
      <c r="J619" s="665"/>
      <c r="K619" s="382"/>
      <c r="L619" s="633" t="s">
        <v>762</v>
      </c>
      <c r="M619" s="630"/>
      <c r="N619" s="654" t="s">
        <v>6254</v>
      </c>
    </row>
    <row r="620" s="138" customFormat="1" customHeight="1" outlineLevel="2" spans="1:14">
      <c r="A620" s="382" t="s">
        <v>6360</v>
      </c>
      <c r="B620" s="633" t="str">
        <f t="shared" si="16"/>
        <v>特色厨房（一）</v>
      </c>
      <c r="C620" s="639" t="s">
        <v>6361</v>
      </c>
      <c r="D620" s="639" t="s">
        <v>6257</v>
      </c>
      <c r="E620" s="633" t="s">
        <v>705</v>
      </c>
      <c r="F620" s="640">
        <v>40</v>
      </c>
      <c r="G620" s="641" t="s">
        <v>5683</v>
      </c>
      <c r="H620" s="638">
        <v>120</v>
      </c>
      <c r="I620" s="638">
        <f t="shared" si="18"/>
        <v>0.48</v>
      </c>
      <c r="J620" s="665"/>
      <c r="K620" s="382"/>
      <c r="L620" s="633" t="s">
        <v>762</v>
      </c>
      <c r="M620" s="630"/>
      <c r="N620" s="654" t="s">
        <v>6254</v>
      </c>
    </row>
    <row r="621" s="138" customFormat="1" customHeight="1" outlineLevel="2" spans="1:14">
      <c r="A621" s="382" t="s">
        <v>6362</v>
      </c>
      <c r="B621" s="633" t="str">
        <f t="shared" si="16"/>
        <v>特色厨房（一）</v>
      </c>
      <c r="C621" s="639" t="s">
        <v>6363</v>
      </c>
      <c r="D621" s="639" t="s">
        <v>6257</v>
      </c>
      <c r="E621" s="633" t="s">
        <v>705</v>
      </c>
      <c r="F621" s="640">
        <v>25</v>
      </c>
      <c r="G621" s="641" t="s">
        <v>5683</v>
      </c>
      <c r="H621" s="638">
        <v>120</v>
      </c>
      <c r="I621" s="638">
        <f t="shared" si="18"/>
        <v>0.3</v>
      </c>
      <c r="J621" s="665"/>
      <c r="K621" s="382"/>
      <c r="L621" s="633" t="s">
        <v>762</v>
      </c>
      <c r="M621" s="630"/>
      <c r="N621" s="654" t="s">
        <v>6254</v>
      </c>
    </row>
    <row r="622" s="138" customFormat="1" customHeight="1" outlineLevel="2" spans="1:14">
      <c r="A622" s="382" t="s">
        <v>6364</v>
      </c>
      <c r="B622" s="633" t="str">
        <f t="shared" si="16"/>
        <v>特色厨房（一）</v>
      </c>
      <c r="C622" s="639" t="s">
        <v>6365</v>
      </c>
      <c r="D622" s="639" t="s">
        <v>6257</v>
      </c>
      <c r="E622" s="633" t="s">
        <v>705</v>
      </c>
      <c r="F622" s="640">
        <v>20</v>
      </c>
      <c r="G622" s="641" t="s">
        <v>5683</v>
      </c>
      <c r="H622" s="638">
        <v>120</v>
      </c>
      <c r="I622" s="638">
        <f t="shared" si="18"/>
        <v>0.24</v>
      </c>
      <c r="J622" s="665"/>
      <c r="K622" s="382"/>
      <c r="L622" s="633" t="s">
        <v>762</v>
      </c>
      <c r="M622" s="630"/>
      <c r="N622" s="654" t="s">
        <v>6254</v>
      </c>
    </row>
    <row r="623" s="138" customFormat="1" customHeight="1" outlineLevel="2" spans="1:14">
      <c r="A623" s="382" t="s">
        <v>6366</v>
      </c>
      <c r="B623" s="633" t="str">
        <f t="shared" si="16"/>
        <v>特色厨房（一）</v>
      </c>
      <c r="C623" s="639" t="s">
        <v>6367</v>
      </c>
      <c r="D623" s="639" t="s">
        <v>6257</v>
      </c>
      <c r="E623" s="633" t="s">
        <v>705</v>
      </c>
      <c r="F623" s="640">
        <v>20</v>
      </c>
      <c r="G623" s="641" t="s">
        <v>5683</v>
      </c>
      <c r="H623" s="638">
        <v>120</v>
      </c>
      <c r="I623" s="638">
        <f t="shared" si="18"/>
        <v>0.24</v>
      </c>
      <c r="J623" s="665"/>
      <c r="K623" s="382"/>
      <c r="L623" s="633" t="s">
        <v>762</v>
      </c>
      <c r="M623" s="630"/>
      <c r="N623" s="654" t="s">
        <v>6254</v>
      </c>
    </row>
    <row r="624" s="138" customFormat="1" customHeight="1" outlineLevel="2" spans="1:14">
      <c r="A624" s="382" t="s">
        <v>6368</v>
      </c>
      <c r="B624" s="633" t="str">
        <f t="shared" si="16"/>
        <v>特色厨房（一）</v>
      </c>
      <c r="C624" s="639" t="s">
        <v>6369</v>
      </c>
      <c r="D624" s="639" t="s">
        <v>6257</v>
      </c>
      <c r="E624" s="633" t="s">
        <v>705</v>
      </c>
      <c r="F624" s="640">
        <v>50</v>
      </c>
      <c r="G624" s="641" t="s">
        <v>5683</v>
      </c>
      <c r="H624" s="638">
        <v>12</v>
      </c>
      <c r="I624" s="638">
        <f t="shared" si="18"/>
        <v>0.06</v>
      </c>
      <c r="J624" s="665"/>
      <c r="K624" s="382"/>
      <c r="L624" s="633" t="s">
        <v>762</v>
      </c>
      <c r="M624" s="630"/>
      <c r="N624" s="654" t="s">
        <v>6254</v>
      </c>
    </row>
    <row r="625" s="138" customFormat="1" customHeight="1" outlineLevel="2" spans="1:14">
      <c r="A625" s="382" t="s">
        <v>6370</v>
      </c>
      <c r="B625" s="633" t="str">
        <f t="shared" si="16"/>
        <v>特色厨房（一）</v>
      </c>
      <c r="C625" s="639" t="s">
        <v>6371</v>
      </c>
      <c r="D625" s="639" t="s">
        <v>6257</v>
      </c>
      <c r="E625" s="633" t="s">
        <v>705</v>
      </c>
      <c r="F625" s="640">
        <v>50</v>
      </c>
      <c r="G625" s="641" t="s">
        <v>5683</v>
      </c>
      <c r="H625" s="638">
        <v>7</v>
      </c>
      <c r="I625" s="638">
        <f t="shared" si="18"/>
        <v>0.035</v>
      </c>
      <c r="J625" s="665"/>
      <c r="K625" s="382"/>
      <c r="L625" s="633" t="s">
        <v>762</v>
      </c>
      <c r="M625" s="630"/>
      <c r="N625" s="654" t="s">
        <v>6254</v>
      </c>
    </row>
    <row r="626" s="138" customFormat="1" customHeight="1" outlineLevel="2" spans="1:14">
      <c r="A626" s="382" t="s">
        <v>6372</v>
      </c>
      <c r="B626" s="633" t="str">
        <f t="shared" si="16"/>
        <v>特色厨房（一）</v>
      </c>
      <c r="C626" s="639" t="s">
        <v>6373</v>
      </c>
      <c r="D626" s="639" t="s">
        <v>6257</v>
      </c>
      <c r="E626" s="633" t="s">
        <v>705</v>
      </c>
      <c r="F626" s="640">
        <v>15</v>
      </c>
      <c r="G626" s="641" t="s">
        <v>5683</v>
      </c>
      <c r="H626" s="638">
        <v>45</v>
      </c>
      <c r="I626" s="638">
        <f t="shared" si="18"/>
        <v>0.0675</v>
      </c>
      <c r="J626" s="665"/>
      <c r="K626" s="382"/>
      <c r="L626" s="633" t="s">
        <v>762</v>
      </c>
      <c r="M626" s="630"/>
      <c r="N626" s="654" t="s">
        <v>6254</v>
      </c>
    </row>
    <row r="627" s="138" customFormat="1" customHeight="1" outlineLevel="2" spans="1:14">
      <c r="A627" s="382" t="s">
        <v>6374</v>
      </c>
      <c r="B627" s="633" t="str">
        <f t="shared" si="16"/>
        <v>特色厨房（一）</v>
      </c>
      <c r="C627" s="639" t="s">
        <v>6375</v>
      </c>
      <c r="D627" s="639" t="s">
        <v>6257</v>
      </c>
      <c r="E627" s="633" t="s">
        <v>705</v>
      </c>
      <c r="F627" s="640">
        <v>30</v>
      </c>
      <c r="G627" s="641" t="s">
        <v>5683</v>
      </c>
      <c r="H627" s="638">
        <v>15</v>
      </c>
      <c r="I627" s="638">
        <f t="shared" si="18"/>
        <v>0.045</v>
      </c>
      <c r="J627" s="665"/>
      <c r="K627" s="382"/>
      <c r="L627" s="633" t="s">
        <v>762</v>
      </c>
      <c r="M627" s="630"/>
      <c r="N627" s="654" t="s">
        <v>6254</v>
      </c>
    </row>
    <row r="628" s="138" customFormat="1" customHeight="1" outlineLevel="2" spans="1:14">
      <c r="A628" s="382" t="s">
        <v>6376</v>
      </c>
      <c r="B628" s="633" t="str">
        <f t="shared" si="16"/>
        <v>特色厨房（一）</v>
      </c>
      <c r="C628" s="639" t="s">
        <v>6377</v>
      </c>
      <c r="D628" s="649" t="s">
        <v>6257</v>
      </c>
      <c r="E628" s="633" t="s">
        <v>705</v>
      </c>
      <c r="F628" s="640">
        <v>6</v>
      </c>
      <c r="G628" s="641" t="s">
        <v>5683</v>
      </c>
      <c r="H628" s="638">
        <v>370</v>
      </c>
      <c r="I628" s="638">
        <f t="shared" si="18"/>
        <v>0.222</v>
      </c>
      <c r="J628" s="665"/>
      <c r="K628" s="382"/>
      <c r="L628" s="633" t="s">
        <v>762</v>
      </c>
      <c r="M628" s="630"/>
      <c r="N628" s="654" t="s">
        <v>6254</v>
      </c>
    </row>
    <row r="629" s="138" customFormat="1" customHeight="1" outlineLevel="2" spans="1:14">
      <c r="A629" s="382" t="s">
        <v>6378</v>
      </c>
      <c r="B629" s="633" t="str">
        <f t="shared" si="16"/>
        <v>特色厨房（一）</v>
      </c>
      <c r="C629" s="639" t="s">
        <v>6379</v>
      </c>
      <c r="D629" s="639" t="s">
        <v>6257</v>
      </c>
      <c r="E629" s="633" t="s">
        <v>705</v>
      </c>
      <c r="F629" s="640">
        <v>20</v>
      </c>
      <c r="G629" s="641" t="s">
        <v>5683</v>
      </c>
      <c r="H629" s="638">
        <v>130</v>
      </c>
      <c r="I629" s="638">
        <f t="shared" si="18"/>
        <v>0.26</v>
      </c>
      <c r="J629" s="665"/>
      <c r="K629" s="382"/>
      <c r="L629" s="633" t="s">
        <v>762</v>
      </c>
      <c r="M629" s="630"/>
      <c r="N629" s="654" t="s">
        <v>6254</v>
      </c>
    </row>
    <row r="630" s="138" customFormat="1" customHeight="1" outlineLevel="2" spans="1:14">
      <c r="A630" s="382" t="s">
        <v>6380</v>
      </c>
      <c r="B630" s="633" t="str">
        <f t="shared" si="16"/>
        <v>特色厨房（一）</v>
      </c>
      <c r="C630" s="639" t="s">
        <v>6381</v>
      </c>
      <c r="D630" s="639" t="s">
        <v>6257</v>
      </c>
      <c r="E630" s="633" t="s">
        <v>705</v>
      </c>
      <c r="F630" s="640">
        <v>20</v>
      </c>
      <c r="G630" s="641" t="s">
        <v>5683</v>
      </c>
      <c r="H630" s="638">
        <v>130</v>
      </c>
      <c r="I630" s="638">
        <f t="shared" si="18"/>
        <v>0.26</v>
      </c>
      <c r="J630" s="665"/>
      <c r="K630" s="382"/>
      <c r="L630" s="633" t="s">
        <v>762</v>
      </c>
      <c r="M630" s="630"/>
      <c r="N630" s="654" t="s">
        <v>6254</v>
      </c>
    </row>
    <row r="631" s="138" customFormat="1" customHeight="1" outlineLevel="2" spans="1:14">
      <c r="A631" s="382" t="s">
        <v>6382</v>
      </c>
      <c r="B631" s="633" t="str">
        <f t="shared" si="16"/>
        <v>特色厨房（一）</v>
      </c>
      <c r="C631" s="639" t="s">
        <v>6383</v>
      </c>
      <c r="D631" s="639" t="s">
        <v>6384</v>
      </c>
      <c r="E631" s="633" t="s">
        <v>229</v>
      </c>
      <c r="F631" s="640">
        <v>20</v>
      </c>
      <c r="G631" s="641" t="s">
        <v>5683</v>
      </c>
      <c r="H631" s="638">
        <v>450</v>
      </c>
      <c r="I631" s="638">
        <f t="shared" si="18"/>
        <v>0.9</v>
      </c>
      <c r="J631" s="665"/>
      <c r="K631" s="382"/>
      <c r="L631" s="633" t="s">
        <v>762</v>
      </c>
      <c r="M631" s="630"/>
      <c r="N631" s="654" t="s">
        <v>6254</v>
      </c>
    </row>
    <row r="632" s="138" customFormat="1" customHeight="1" outlineLevel="2" spans="1:14">
      <c r="A632" s="382" t="s">
        <v>6385</v>
      </c>
      <c r="B632" s="633" t="str">
        <f t="shared" si="16"/>
        <v>特色厨房（一）</v>
      </c>
      <c r="C632" s="639" t="s">
        <v>6386</v>
      </c>
      <c r="D632" s="639" t="s">
        <v>6387</v>
      </c>
      <c r="E632" s="633" t="s">
        <v>229</v>
      </c>
      <c r="F632" s="640">
        <v>20</v>
      </c>
      <c r="G632" s="641" t="s">
        <v>5683</v>
      </c>
      <c r="H632" s="638">
        <v>280</v>
      </c>
      <c r="I632" s="638">
        <f t="shared" si="18"/>
        <v>0.56</v>
      </c>
      <c r="J632" s="665"/>
      <c r="K632" s="382"/>
      <c r="L632" s="633" t="s">
        <v>762</v>
      </c>
      <c r="M632" s="630"/>
      <c r="N632" s="654" t="s">
        <v>6254</v>
      </c>
    </row>
    <row r="633" s="138" customFormat="1" customHeight="1" outlineLevel="2" spans="1:14">
      <c r="A633" s="382" t="s">
        <v>6388</v>
      </c>
      <c r="B633" s="633" t="str">
        <f t="shared" si="16"/>
        <v>特色厨房（一）</v>
      </c>
      <c r="C633" s="639" t="s">
        <v>6389</v>
      </c>
      <c r="D633" s="639" t="s">
        <v>6387</v>
      </c>
      <c r="E633" s="633" t="s">
        <v>229</v>
      </c>
      <c r="F633" s="640">
        <v>2</v>
      </c>
      <c r="G633" s="641" t="s">
        <v>5683</v>
      </c>
      <c r="H633" s="638">
        <v>280</v>
      </c>
      <c r="I633" s="638">
        <f t="shared" si="18"/>
        <v>0.056</v>
      </c>
      <c r="J633" s="665"/>
      <c r="K633" s="382"/>
      <c r="L633" s="633" t="s">
        <v>762</v>
      </c>
      <c r="M633" s="630"/>
      <c r="N633" s="654" t="s">
        <v>6254</v>
      </c>
    </row>
    <row r="634" s="138" customFormat="1" customHeight="1" outlineLevel="2" spans="1:14">
      <c r="A634" s="382" t="s">
        <v>6390</v>
      </c>
      <c r="B634" s="633" t="str">
        <f t="shared" si="16"/>
        <v>特色厨房（一）</v>
      </c>
      <c r="C634" s="639" t="s">
        <v>6391</v>
      </c>
      <c r="D634" s="639" t="s">
        <v>6392</v>
      </c>
      <c r="E634" s="633" t="s">
        <v>229</v>
      </c>
      <c r="F634" s="640">
        <v>20</v>
      </c>
      <c r="G634" s="641" t="s">
        <v>5683</v>
      </c>
      <c r="H634" s="638">
        <v>480</v>
      </c>
      <c r="I634" s="638">
        <f t="shared" si="18"/>
        <v>0.96</v>
      </c>
      <c r="J634" s="665"/>
      <c r="K634" s="382"/>
      <c r="L634" s="633" t="s">
        <v>762</v>
      </c>
      <c r="M634" s="630"/>
      <c r="N634" s="654" t="s">
        <v>6254</v>
      </c>
    </row>
    <row r="635" s="138" customFormat="1" customHeight="1" outlineLevel="2" spans="1:14">
      <c r="A635" s="382" t="s">
        <v>6393</v>
      </c>
      <c r="B635" s="633" t="str">
        <f t="shared" si="16"/>
        <v>特色厨房（一）</v>
      </c>
      <c r="C635" s="639" t="s">
        <v>6394</v>
      </c>
      <c r="D635" s="639" t="s">
        <v>6387</v>
      </c>
      <c r="E635" s="633" t="s">
        <v>229</v>
      </c>
      <c r="F635" s="640">
        <v>20</v>
      </c>
      <c r="G635" s="641" t="s">
        <v>5683</v>
      </c>
      <c r="H635" s="638">
        <v>280</v>
      </c>
      <c r="I635" s="638">
        <f t="shared" si="18"/>
        <v>0.56</v>
      </c>
      <c r="J635" s="665"/>
      <c r="K635" s="382"/>
      <c r="L635" s="633" t="s">
        <v>762</v>
      </c>
      <c r="M635" s="630"/>
      <c r="N635" s="654" t="s">
        <v>6254</v>
      </c>
    </row>
    <row r="636" s="138" customFormat="1" customHeight="1" outlineLevel="2" spans="1:14">
      <c r="A636" s="382" t="s">
        <v>6395</v>
      </c>
      <c r="B636" s="633" t="str">
        <f t="shared" si="16"/>
        <v>特色厨房（一）</v>
      </c>
      <c r="C636" s="639" t="s">
        <v>6396</v>
      </c>
      <c r="D636" s="639" t="s">
        <v>6387</v>
      </c>
      <c r="E636" s="633" t="s">
        <v>229</v>
      </c>
      <c r="F636" s="640">
        <v>20</v>
      </c>
      <c r="G636" s="641" t="s">
        <v>5683</v>
      </c>
      <c r="H636" s="638">
        <v>280</v>
      </c>
      <c r="I636" s="638">
        <f t="shared" si="18"/>
        <v>0.56</v>
      </c>
      <c r="J636" s="665"/>
      <c r="K636" s="382"/>
      <c r="L636" s="633" t="s">
        <v>762</v>
      </c>
      <c r="M636" s="630"/>
      <c r="N636" s="654" t="s">
        <v>6254</v>
      </c>
    </row>
    <row r="637" s="138" customFormat="1" customHeight="1" outlineLevel="2" spans="1:14">
      <c r="A637" s="382" t="s">
        <v>6397</v>
      </c>
      <c r="B637" s="633" t="str">
        <f t="shared" si="16"/>
        <v>特色厨房（一）</v>
      </c>
      <c r="C637" s="639" t="s">
        <v>6398</v>
      </c>
      <c r="D637" s="639" t="s">
        <v>6399</v>
      </c>
      <c r="E637" s="633" t="s">
        <v>705</v>
      </c>
      <c r="F637" s="640">
        <v>10</v>
      </c>
      <c r="G637" s="641" t="s">
        <v>5683</v>
      </c>
      <c r="H637" s="638">
        <v>780</v>
      </c>
      <c r="I637" s="638">
        <f t="shared" si="18"/>
        <v>0.78</v>
      </c>
      <c r="J637" s="665"/>
      <c r="K637" s="382"/>
      <c r="L637" s="633" t="s">
        <v>762</v>
      </c>
      <c r="M637" s="630"/>
      <c r="N637" s="654" t="s">
        <v>6254</v>
      </c>
    </row>
    <row r="638" s="138" customFormat="1" customHeight="1" outlineLevel="2" spans="1:14">
      <c r="A638" s="382" t="s">
        <v>6400</v>
      </c>
      <c r="B638" s="633" t="str">
        <f t="shared" si="16"/>
        <v>特色厨房（一）</v>
      </c>
      <c r="C638" s="639" t="s">
        <v>6401</v>
      </c>
      <c r="D638" s="649" t="s">
        <v>6402</v>
      </c>
      <c r="E638" s="633" t="s">
        <v>229</v>
      </c>
      <c r="F638" s="640">
        <v>50</v>
      </c>
      <c r="G638" s="641" t="s">
        <v>5683</v>
      </c>
      <c r="H638" s="638">
        <v>32</v>
      </c>
      <c r="I638" s="638">
        <f t="shared" si="18"/>
        <v>0.16</v>
      </c>
      <c r="J638" s="665"/>
      <c r="K638" s="382"/>
      <c r="L638" s="633" t="s">
        <v>762</v>
      </c>
      <c r="M638" s="630"/>
      <c r="N638" s="654" t="s">
        <v>6254</v>
      </c>
    </row>
    <row r="639" s="138" customFormat="1" customHeight="1" outlineLevel="2" spans="1:14">
      <c r="A639" s="382" t="s">
        <v>6403</v>
      </c>
      <c r="B639" s="633" t="str">
        <f t="shared" si="16"/>
        <v>特色厨房（一）</v>
      </c>
      <c r="C639" s="639" t="s">
        <v>6404</v>
      </c>
      <c r="D639" s="649" t="s">
        <v>6405</v>
      </c>
      <c r="E639" s="633" t="s">
        <v>229</v>
      </c>
      <c r="F639" s="640">
        <v>6</v>
      </c>
      <c r="G639" s="641" t="s">
        <v>5683</v>
      </c>
      <c r="H639" s="638">
        <v>9</v>
      </c>
      <c r="I639" s="638">
        <f t="shared" si="18"/>
        <v>0.0054</v>
      </c>
      <c r="J639" s="665"/>
      <c r="K639" s="382"/>
      <c r="L639" s="633" t="s">
        <v>762</v>
      </c>
      <c r="M639" s="630"/>
      <c r="N639" s="654" t="s">
        <v>6254</v>
      </c>
    </row>
    <row r="640" s="138" customFormat="1" customHeight="1" outlineLevel="2" spans="1:14">
      <c r="A640" s="382" t="s">
        <v>6406</v>
      </c>
      <c r="B640" s="633" t="str">
        <f t="shared" si="16"/>
        <v>特色厨房（一）</v>
      </c>
      <c r="C640" s="639" t="s">
        <v>6407</v>
      </c>
      <c r="D640" s="649" t="s">
        <v>6257</v>
      </c>
      <c r="E640" s="633" t="s">
        <v>229</v>
      </c>
      <c r="F640" s="640">
        <v>15</v>
      </c>
      <c r="G640" s="641" t="s">
        <v>5683</v>
      </c>
      <c r="H640" s="638">
        <v>13</v>
      </c>
      <c r="I640" s="638">
        <f t="shared" si="18"/>
        <v>0.0195</v>
      </c>
      <c r="J640" s="665"/>
      <c r="K640" s="382"/>
      <c r="L640" s="633" t="s">
        <v>762</v>
      </c>
      <c r="M640" s="630"/>
      <c r="N640" s="654" t="s">
        <v>6254</v>
      </c>
    </row>
    <row r="641" s="138" customFormat="1" customHeight="1" outlineLevel="2" spans="1:14">
      <c r="A641" s="382" t="s">
        <v>6408</v>
      </c>
      <c r="B641" s="633" t="str">
        <f t="shared" si="16"/>
        <v>特色厨房（一）</v>
      </c>
      <c r="C641" s="639" t="s">
        <v>6409</v>
      </c>
      <c r="D641" s="649" t="s">
        <v>6257</v>
      </c>
      <c r="E641" s="633" t="s">
        <v>229</v>
      </c>
      <c r="F641" s="640">
        <v>10</v>
      </c>
      <c r="G641" s="641" t="s">
        <v>5683</v>
      </c>
      <c r="H641" s="638">
        <v>13</v>
      </c>
      <c r="I641" s="638">
        <f t="shared" si="18"/>
        <v>0.013</v>
      </c>
      <c r="J641" s="665"/>
      <c r="K641" s="382"/>
      <c r="L641" s="633" t="s">
        <v>762</v>
      </c>
      <c r="M641" s="630"/>
      <c r="N641" s="654" t="s">
        <v>6254</v>
      </c>
    </row>
    <row r="642" s="138" customFormat="1" customHeight="1" outlineLevel="2" spans="1:14">
      <c r="A642" s="382" t="s">
        <v>6410</v>
      </c>
      <c r="B642" s="633" t="str">
        <f t="shared" si="16"/>
        <v>特色厨房（一）</v>
      </c>
      <c r="C642" s="639" t="s">
        <v>6411</v>
      </c>
      <c r="D642" s="649" t="s">
        <v>6257</v>
      </c>
      <c r="E642" s="633" t="s">
        <v>229</v>
      </c>
      <c r="F642" s="640">
        <v>25</v>
      </c>
      <c r="G642" s="641" t="s">
        <v>5683</v>
      </c>
      <c r="H642" s="638">
        <v>32</v>
      </c>
      <c r="I642" s="638">
        <f t="shared" si="18"/>
        <v>0.08</v>
      </c>
      <c r="J642" s="665"/>
      <c r="K642" s="382"/>
      <c r="L642" s="633" t="s">
        <v>762</v>
      </c>
      <c r="M642" s="630"/>
      <c r="N642" s="654" t="s">
        <v>6254</v>
      </c>
    </row>
    <row r="643" s="138" customFormat="1" customHeight="1" outlineLevel="2" spans="1:14">
      <c r="A643" s="382" t="s">
        <v>6412</v>
      </c>
      <c r="B643" s="633" t="str">
        <f t="shared" si="16"/>
        <v>特色厨房（一）</v>
      </c>
      <c r="C643" s="639" t="s">
        <v>6413</v>
      </c>
      <c r="D643" s="649" t="s">
        <v>6257</v>
      </c>
      <c r="E643" s="633" t="s">
        <v>229</v>
      </c>
      <c r="F643" s="640">
        <v>25</v>
      </c>
      <c r="G643" s="641" t="s">
        <v>5683</v>
      </c>
      <c r="H643" s="638">
        <v>90</v>
      </c>
      <c r="I643" s="638">
        <f t="shared" si="18"/>
        <v>0.225</v>
      </c>
      <c r="J643" s="665"/>
      <c r="K643" s="382"/>
      <c r="L643" s="633" t="s">
        <v>762</v>
      </c>
      <c r="M643" s="630"/>
      <c r="N643" s="654" t="s">
        <v>6254</v>
      </c>
    </row>
    <row r="644" s="138" customFormat="1" customHeight="1" outlineLevel="2" spans="1:14">
      <c r="A644" s="382" t="s">
        <v>6414</v>
      </c>
      <c r="B644" s="633" t="str">
        <f t="shared" si="16"/>
        <v>特色厨房（一）</v>
      </c>
      <c r="C644" s="639" t="s">
        <v>6415</v>
      </c>
      <c r="D644" s="649" t="s">
        <v>6257</v>
      </c>
      <c r="E644" s="633" t="s">
        <v>229</v>
      </c>
      <c r="F644" s="640">
        <v>25</v>
      </c>
      <c r="G644" s="641" t="s">
        <v>5683</v>
      </c>
      <c r="H644" s="638">
        <v>64</v>
      </c>
      <c r="I644" s="638">
        <f t="shared" si="18"/>
        <v>0.16</v>
      </c>
      <c r="J644" s="665"/>
      <c r="K644" s="382"/>
      <c r="L644" s="633" t="s">
        <v>762</v>
      </c>
      <c r="M644" s="630"/>
      <c r="N644" s="654" t="s">
        <v>6254</v>
      </c>
    </row>
    <row r="645" s="138" customFormat="1" customHeight="1" outlineLevel="2" spans="1:14">
      <c r="A645" s="382" t="s">
        <v>6416</v>
      </c>
      <c r="B645" s="633" t="str">
        <f t="shared" ref="B645:B674" si="19" xml:space="preserve">B644</f>
        <v>特色厨房（一）</v>
      </c>
      <c r="C645" s="639" t="s">
        <v>6417</v>
      </c>
      <c r="D645" s="639" t="s">
        <v>6418</v>
      </c>
      <c r="E645" s="633" t="s">
        <v>345</v>
      </c>
      <c r="F645" s="640">
        <v>6</v>
      </c>
      <c r="G645" s="641" t="s">
        <v>5683</v>
      </c>
      <c r="H645" s="638">
        <v>950</v>
      </c>
      <c r="I645" s="638">
        <f t="shared" si="18"/>
        <v>0.57</v>
      </c>
      <c r="J645" s="665"/>
      <c r="K645" s="382"/>
      <c r="L645" s="633" t="s">
        <v>762</v>
      </c>
      <c r="M645" s="630"/>
      <c r="N645" s="654" t="s">
        <v>6254</v>
      </c>
    </row>
    <row r="646" s="138" customFormat="1" customHeight="1" outlineLevel="2" spans="1:14">
      <c r="A646" s="382" t="s">
        <v>6419</v>
      </c>
      <c r="B646" s="633" t="str">
        <f t="shared" si="19"/>
        <v>特色厨房（一）</v>
      </c>
      <c r="C646" s="639" t="s">
        <v>6420</v>
      </c>
      <c r="D646" s="649" t="s">
        <v>6257</v>
      </c>
      <c r="E646" s="633" t="s">
        <v>229</v>
      </c>
      <c r="F646" s="640">
        <v>25</v>
      </c>
      <c r="G646" s="641" t="s">
        <v>5683</v>
      </c>
      <c r="H646" s="638">
        <v>45</v>
      </c>
      <c r="I646" s="638">
        <f t="shared" si="18"/>
        <v>0.1125</v>
      </c>
      <c r="J646" s="665"/>
      <c r="K646" s="382"/>
      <c r="L646" s="633" t="s">
        <v>762</v>
      </c>
      <c r="M646" s="630"/>
      <c r="N646" s="654" t="s">
        <v>6254</v>
      </c>
    </row>
    <row r="647" s="138" customFormat="1" customHeight="1" outlineLevel="2" spans="1:14">
      <c r="A647" s="382" t="s">
        <v>6421</v>
      </c>
      <c r="B647" s="633" t="str">
        <f t="shared" si="19"/>
        <v>特色厨房（一）</v>
      </c>
      <c r="C647" s="639" t="s">
        <v>6422</v>
      </c>
      <c r="D647" s="649" t="s">
        <v>6257</v>
      </c>
      <c r="E647" s="633" t="s">
        <v>229</v>
      </c>
      <c r="F647" s="640">
        <v>30</v>
      </c>
      <c r="G647" s="641" t="s">
        <v>5683</v>
      </c>
      <c r="H647" s="638">
        <v>36</v>
      </c>
      <c r="I647" s="638">
        <f t="shared" si="18"/>
        <v>0.108</v>
      </c>
      <c r="J647" s="665"/>
      <c r="K647" s="382"/>
      <c r="L647" s="633" t="s">
        <v>762</v>
      </c>
      <c r="M647" s="630"/>
      <c r="N647" s="654" t="s">
        <v>6254</v>
      </c>
    </row>
    <row r="648" s="138" customFormat="1" customHeight="1" outlineLevel="2" spans="1:14">
      <c r="A648" s="382" t="s">
        <v>6423</v>
      </c>
      <c r="B648" s="633" t="str">
        <f t="shared" si="19"/>
        <v>特色厨房（一）</v>
      </c>
      <c r="C648" s="639" t="s">
        <v>6424</v>
      </c>
      <c r="D648" s="649" t="s">
        <v>6425</v>
      </c>
      <c r="E648" s="633" t="s">
        <v>229</v>
      </c>
      <c r="F648" s="640">
        <v>1500</v>
      </c>
      <c r="G648" s="641" t="s">
        <v>5683</v>
      </c>
      <c r="H648" s="638">
        <v>20</v>
      </c>
      <c r="I648" s="638">
        <f t="shared" si="18"/>
        <v>3</v>
      </c>
      <c r="J648" s="665"/>
      <c r="K648" s="382"/>
      <c r="L648" s="633" t="s">
        <v>762</v>
      </c>
      <c r="M648" s="630"/>
      <c r="N648" s="654" t="s">
        <v>6254</v>
      </c>
    </row>
    <row r="649" s="138" customFormat="1" customHeight="1" outlineLevel="2" spans="1:14">
      <c r="A649" s="382" t="s">
        <v>6426</v>
      </c>
      <c r="B649" s="633" t="str">
        <f t="shared" si="19"/>
        <v>特色厨房（一）</v>
      </c>
      <c r="C649" s="639" t="s">
        <v>6427</v>
      </c>
      <c r="D649" s="639" t="s">
        <v>6428</v>
      </c>
      <c r="E649" s="633" t="s">
        <v>229</v>
      </c>
      <c r="F649" s="640">
        <v>6</v>
      </c>
      <c r="G649" s="641" t="s">
        <v>5683</v>
      </c>
      <c r="H649" s="638">
        <v>24</v>
      </c>
      <c r="I649" s="638">
        <f t="shared" si="18"/>
        <v>0.0144</v>
      </c>
      <c r="J649" s="665"/>
      <c r="K649" s="382"/>
      <c r="L649" s="633" t="s">
        <v>762</v>
      </c>
      <c r="M649" s="630"/>
      <c r="N649" s="654" t="s">
        <v>6254</v>
      </c>
    </row>
    <row r="650" s="138" customFormat="1" customHeight="1" outlineLevel="2" spans="1:14">
      <c r="A650" s="382" t="s">
        <v>6429</v>
      </c>
      <c r="B650" s="633" t="str">
        <f t="shared" si="19"/>
        <v>特色厨房（一）</v>
      </c>
      <c r="C650" s="639" t="s">
        <v>6430</v>
      </c>
      <c r="D650" s="639" t="s">
        <v>6431</v>
      </c>
      <c r="E650" s="633" t="s">
        <v>229</v>
      </c>
      <c r="F650" s="640">
        <v>60</v>
      </c>
      <c r="G650" s="641" t="s">
        <v>5683</v>
      </c>
      <c r="H650" s="638">
        <v>120</v>
      </c>
      <c r="I650" s="638">
        <f t="shared" si="18"/>
        <v>0.72</v>
      </c>
      <c r="J650" s="665"/>
      <c r="K650" s="382"/>
      <c r="L650" s="633" t="s">
        <v>762</v>
      </c>
      <c r="M650" s="630"/>
      <c r="N650" s="654" t="s">
        <v>6254</v>
      </c>
    </row>
    <row r="651" s="138" customFormat="1" customHeight="1" outlineLevel="2" spans="1:14">
      <c r="A651" s="382" t="s">
        <v>6432</v>
      </c>
      <c r="B651" s="633" t="str">
        <f t="shared" si="19"/>
        <v>特色厨房（一）</v>
      </c>
      <c r="C651" s="639" t="s">
        <v>6433</v>
      </c>
      <c r="D651" s="639" t="s">
        <v>6434</v>
      </c>
      <c r="E651" s="633" t="s">
        <v>229</v>
      </c>
      <c r="F651" s="640">
        <v>60</v>
      </c>
      <c r="G651" s="641" t="s">
        <v>5683</v>
      </c>
      <c r="H651" s="638">
        <v>75</v>
      </c>
      <c r="I651" s="638">
        <f t="shared" si="18"/>
        <v>0.45</v>
      </c>
      <c r="J651" s="665"/>
      <c r="K651" s="382"/>
      <c r="L651" s="633" t="s">
        <v>762</v>
      </c>
      <c r="M651" s="630"/>
      <c r="N651" s="654" t="s">
        <v>6254</v>
      </c>
    </row>
    <row r="652" s="138" customFormat="1" customHeight="1" outlineLevel="2" spans="1:14">
      <c r="A652" s="382" t="s">
        <v>6435</v>
      </c>
      <c r="B652" s="633" t="str">
        <f t="shared" si="19"/>
        <v>特色厨房（一）</v>
      </c>
      <c r="C652" s="639" t="s">
        <v>6436</v>
      </c>
      <c r="D652" s="639" t="s">
        <v>6437</v>
      </c>
      <c r="E652" s="633" t="s">
        <v>229</v>
      </c>
      <c r="F652" s="640">
        <v>60</v>
      </c>
      <c r="G652" s="641" t="s">
        <v>5683</v>
      </c>
      <c r="H652" s="638">
        <v>35</v>
      </c>
      <c r="I652" s="638">
        <f t="shared" si="18"/>
        <v>0.21</v>
      </c>
      <c r="J652" s="665"/>
      <c r="K652" s="382"/>
      <c r="L652" s="633" t="s">
        <v>762</v>
      </c>
      <c r="M652" s="630"/>
      <c r="N652" s="654" t="s">
        <v>6254</v>
      </c>
    </row>
    <row r="653" s="138" customFormat="1" customHeight="1" outlineLevel="2" spans="1:14">
      <c r="A653" s="382" t="s">
        <v>6438</v>
      </c>
      <c r="B653" s="633" t="str">
        <f t="shared" si="19"/>
        <v>特色厨房（一）</v>
      </c>
      <c r="C653" s="639" t="s">
        <v>6439</v>
      </c>
      <c r="D653" s="649" t="s">
        <v>6440</v>
      </c>
      <c r="E653" s="633" t="s">
        <v>5059</v>
      </c>
      <c r="F653" s="640">
        <v>15</v>
      </c>
      <c r="G653" s="641" t="s">
        <v>5683</v>
      </c>
      <c r="H653" s="638">
        <v>9</v>
      </c>
      <c r="I653" s="638">
        <f t="shared" si="18"/>
        <v>0.0135</v>
      </c>
      <c r="J653" s="665"/>
      <c r="K653" s="382"/>
      <c r="L653" s="633" t="s">
        <v>762</v>
      </c>
      <c r="M653" s="630"/>
      <c r="N653" s="654" t="s">
        <v>6254</v>
      </c>
    </row>
    <row r="654" s="138" customFormat="1" customHeight="1" outlineLevel="2" spans="1:14">
      <c r="A654" s="382" t="s">
        <v>6441</v>
      </c>
      <c r="B654" s="633" t="str">
        <f t="shared" si="19"/>
        <v>特色厨房（一）</v>
      </c>
      <c r="C654" s="639" t="s">
        <v>6442</v>
      </c>
      <c r="D654" s="649" t="s">
        <v>6443</v>
      </c>
      <c r="E654" s="633" t="s">
        <v>705</v>
      </c>
      <c r="F654" s="640">
        <v>15</v>
      </c>
      <c r="G654" s="641" t="s">
        <v>5683</v>
      </c>
      <c r="H654" s="638">
        <v>18</v>
      </c>
      <c r="I654" s="638">
        <f t="shared" si="18"/>
        <v>0.027</v>
      </c>
      <c r="J654" s="665"/>
      <c r="K654" s="382"/>
      <c r="L654" s="633" t="s">
        <v>762</v>
      </c>
      <c r="M654" s="630"/>
      <c r="N654" s="654" t="s">
        <v>6254</v>
      </c>
    </row>
    <row r="655" s="138" customFormat="1" customHeight="1" outlineLevel="2" spans="1:14">
      <c r="A655" s="382" t="s">
        <v>6444</v>
      </c>
      <c r="B655" s="633" t="str">
        <f t="shared" si="19"/>
        <v>特色厨房（一）</v>
      </c>
      <c r="C655" s="639" t="s">
        <v>6445</v>
      </c>
      <c r="D655" s="649" t="s">
        <v>6446</v>
      </c>
      <c r="E655" s="633" t="s">
        <v>5059</v>
      </c>
      <c r="F655" s="640">
        <v>50</v>
      </c>
      <c r="G655" s="641" t="s">
        <v>5683</v>
      </c>
      <c r="H655" s="638">
        <v>2</v>
      </c>
      <c r="I655" s="638">
        <f t="shared" si="18"/>
        <v>0.01</v>
      </c>
      <c r="J655" s="665"/>
      <c r="K655" s="382"/>
      <c r="L655" s="633" t="s">
        <v>762</v>
      </c>
      <c r="M655" s="630"/>
      <c r="N655" s="654" t="s">
        <v>6254</v>
      </c>
    </row>
    <row r="656" s="138" customFormat="1" customHeight="1" outlineLevel="2" spans="1:14">
      <c r="A656" s="382" t="s">
        <v>6447</v>
      </c>
      <c r="B656" s="633" t="str">
        <f t="shared" si="19"/>
        <v>特色厨房（一）</v>
      </c>
      <c r="C656" s="639" t="s">
        <v>6448</v>
      </c>
      <c r="D656" s="649" t="s">
        <v>6446</v>
      </c>
      <c r="E656" s="633" t="s">
        <v>3814</v>
      </c>
      <c r="F656" s="640">
        <v>10</v>
      </c>
      <c r="G656" s="641" t="s">
        <v>5683</v>
      </c>
      <c r="H656" s="638">
        <v>5</v>
      </c>
      <c r="I656" s="638">
        <f t="shared" si="18"/>
        <v>0.005</v>
      </c>
      <c r="J656" s="665"/>
      <c r="K656" s="382"/>
      <c r="L656" s="633" t="s">
        <v>762</v>
      </c>
      <c r="M656" s="630"/>
      <c r="N656" s="654" t="s">
        <v>6254</v>
      </c>
    </row>
    <row r="657" s="138" customFormat="1" customHeight="1" outlineLevel="2" spans="1:14">
      <c r="A657" s="382" t="s">
        <v>6449</v>
      </c>
      <c r="B657" s="633" t="str">
        <f t="shared" si="19"/>
        <v>特色厨房（一）</v>
      </c>
      <c r="C657" s="639" t="s">
        <v>3880</v>
      </c>
      <c r="D657" s="639" t="s">
        <v>6450</v>
      </c>
      <c r="E657" s="633" t="s">
        <v>345</v>
      </c>
      <c r="F657" s="640">
        <v>6</v>
      </c>
      <c r="G657" s="641" t="s">
        <v>5683</v>
      </c>
      <c r="H657" s="638">
        <v>880</v>
      </c>
      <c r="I657" s="638">
        <f t="shared" si="18"/>
        <v>0.528</v>
      </c>
      <c r="J657" s="665"/>
      <c r="K657" s="382"/>
      <c r="L657" s="633" t="s">
        <v>762</v>
      </c>
      <c r="M657" s="630"/>
      <c r="N657" s="654" t="s">
        <v>6254</v>
      </c>
    </row>
    <row r="658" s="138" customFormat="1" customHeight="1" outlineLevel="2" spans="1:14">
      <c r="A658" s="382" t="s">
        <v>6451</v>
      </c>
      <c r="B658" s="633" t="str">
        <f t="shared" si="19"/>
        <v>特色厨房（一）</v>
      </c>
      <c r="C658" s="639" t="s">
        <v>6452</v>
      </c>
      <c r="D658" s="649" t="s">
        <v>6453</v>
      </c>
      <c r="E658" s="633" t="s">
        <v>3814</v>
      </c>
      <c r="F658" s="640">
        <v>10</v>
      </c>
      <c r="G658" s="641" t="s">
        <v>5683</v>
      </c>
      <c r="H658" s="638">
        <v>56</v>
      </c>
      <c r="I658" s="638">
        <f t="shared" si="18"/>
        <v>0.056</v>
      </c>
      <c r="J658" s="665"/>
      <c r="K658" s="382"/>
      <c r="L658" s="633" t="s">
        <v>762</v>
      </c>
      <c r="M658" s="630"/>
      <c r="N658" s="654" t="s">
        <v>6254</v>
      </c>
    </row>
    <row r="659" s="138" customFormat="1" customHeight="1" outlineLevel="2" spans="1:14">
      <c r="A659" s="382" t="s">
        <v>6454</v>
      </c>
      <c r="B659" s="633" t="str">
        <f t="shared" si="19"/>
        <v>特色厨房（一）</v>
      </c>
      <c r="C659" s="639" t="s">
        <v>6455</v>
      </c>
      <c r="D659" s="649" t="s">
        <v>6456</v>
      </c>
      <c r="E659" s="633" t="s">
        <v>229</v>
      </c>
      <c r="F659" s="640">
        <v>60</v>
      </c>
      <c r="G659" s="641" t="s">
        <v>5683</v>
      </c>
      <c r="H659" s="638">
        <v>7</v>
      </c>
      <c r="I659" s="638">
        <f t="shared" si="18"/>
        <v>0.042</v>
      </c>
      <c r="J659" s="665"/>
      <c r="K659" s="382"/>
      <c r="L659" s="633" t="s">
        <v>762</v>
      </c>
      <c r="M659" s="630"/>
      <c r="N659" s="654" t="s">
        <v>6254</v>
      </c>
    </row>
    <row r="660" s="138" customFormat="1" customHeight="1" outlineLevel="2" spans="1:14">
      <c r="A660" s="382" t="s">
        <v>6457</v>
      </c>
      <c r="B660" s="633" t="str">
        <f t="shared" si="19"/>
        <v>特色厨房（一）</v>
      </c>
      <c r="C660" s="639" t="s">
        <v>6458</v>
      </c>
      <c r="D660" s="639" t="s">
        <v>6459</v>
      </c>
      <c r="E660" s="633" t="s">
        <v>229</v>
      </c>
      <c r="F660" s="640">
        <v>200</v>
      </c>
      <c r="G660" s="641" t="s">
        <v>5683</v>
      </c>
      <c r="H660" s="638">
        <v>95</v>
      </c>
      <c r="I660" s="638">
        <f t="shared" si="18"/>
        <v>1.9</v>
      </c>
      <c r="J660" s="665"/>
      <c r="K660" s="382"/>
      <c r="L660" s="633" t="s">
        <v>762</v>
      </c>
      <c r="M660" s="630"/>
      <c r="N660" s="654" t="s">
        <v>6254</v>
      </c>
    </row>
    <row r="661" s="138" customFormat="1" customHeight="1" outlineLevel="2" spans="1:14">
      <c r="A661" s="382" t="s">
        <v>6460</v>
      </c>
      <c r="B661" s="633" t="str">
        <f t="shared" si="19"/>
        <v>特色厨房（一）</v>
      </c>
      <c r="C661" s="639" t="s">
        <v>6461</v>
      </c>
      <c r="D661" s="639" t="s">
        <v>6462</v>
      </c>
      <c r="E661" s="633" t="s">
        <v>229</v>
      </c>
      <c r="F661" s="640">
        <v>60</v>
      </c>
      <c r="G661" s="641" t="s">
        <v>5683</v>
      </c>
      <c r="H661" s="638">
        <v>76</v>
      </c>
      <c r="I661" s="638">
        <f t="shared" ref="I661:I674" si="20" xml:space="preserve">F661*H661/10000</f>
        <v>0.456</v>
      </c>
      <c r="J661" s="665"/>
      <c r="K661" s="382"/>
      <c r="L661" s="633" t="s">
        <v>762</v>
      </c>
      <c r="M661" s="630"/>
      <c r="N661" s="654" t="s">
        <v>6254</v>
      </c>
    </row>
    <row r="662" s="138" customFormat="1" customHeight="1" outlineLevel="2" spans="1:14">
      <c r="A662" s="382" t="s">
        <v>6463</v>
      </c>
      <c r="B662" s="633" t="str">
        <f t="shared" si="19"/>
        <v>特色厨房（一）</v>
      </c>
      <c r="C662" s="639" t="s">
        <v>6464</v>
      </c>
      <c r="D662" s="639" t="s">
        <v>6465</v>
      </c>
      <c r="E662" s="633" t="s">
        <v>229</v>
      </c>
      <c r="F662" s="640">
        <v>200</v>
      </c>
      <c r="G662" s="641" t="s">
        <v>5683</v>
      </c>
      <c r="H662" s="638">
        <v>176</v>
      </c>
      <c r="I662" s="638">
        <f t="shared" si="20"/>
        <v>3.52</v>
      </c>
      <c r="J662" s="665"/>
      <c r="K662" s="382"/>
      <c r="L662" s="633" t="s">
        <v>762</v>
      </c>
      <c r="M662" s="630"/>
      <c r="N662" s="654" t="s">
        <v>6254</v>
      </c>
    </row>
    <row r="663" s="138" customFormat="1" customHeight="1" outlineLevel="2" spans="1:14">
      <c r="A663" s="382" t="s">
        <v>6466</v>
      </c>
      <c r="B663" s="633" t="str">
        <f t="shared" si="19"/>
        <v>特色厨房（一）</v>
      </c>
      <c r="C663" s="639" t="s">
        <v>6467</v>
      </c>
      <c r="D663" s="639" t="s">
        <v>6468</v>
      </c>
      <c r="E663" s="633" t="s">
        <v>229</v>
      </c>
      <c r="F663" s="640">
        <v>120</v>
      </c>
      <c r="G663" s="641" t="s">
        <v>5683</v>
      </c>
      <c r="H663" s="638">
        <v>155</v>
      </c>
      <c r="I663" s="638">
        <f t="shared" si="20"/>
        <v>1.86</v>
      </c>
      <c r="J663" s="665"/>
      <c r="K663" s="382"/>
      <c r="L663" s="633" t="s">
        <v>762</v>
      </c>
      <c r="M663" s="630"/>
      <c r="N663" s="654" t="s">
        <v>6254</v>
      </c>
    </row>
    <row r="664" s="138" customFormat="1" customHeight="1" outlineLevel="2" spans="1:14">
      <c r="A664" s="382" t="s">
        <v>6469</v>
      </c>
      <c r="B664" s="633" t="str">
        <f t="shared" si="19"/>
        <v>特色厨房（一）</v>
      </c>
      <c r="C664" s="639" t="s">
        <v>6470</v>
      </c>
      <c r="D664" s="639" t="s">
        <v>6468</v>
      </c>
      <c r="E664" s="633" t="s">
        <v>229</v>
      </c>
      <c r="F664" s="640">
        <v>60</v>
      </c>
      <c r="G664" s="641" t="s">
        <v>5683</v>
      </c>
      <c r="H664" s="638">
        <v>155</v>
      </c>
      <c r="I664" s="638">
        <f t="shared" si="20"/>
        <v>0.93</v>
      </c>
      <c r="J664" s="665"/>
      <c r="K664" s="382"/>
      <c r="L664" s="633" t="s">
        <v>762</v>
      </c>
      <c r="M664" s="630"/>
      <c r="N664" s="654" t="s">
        <v>6254</v>
      </c>
    </row>
    <row r="665" s="138" customFormat="1" customHeight="1" outlineLevel="2" spans="1:14">
      <c r="A665" s="382" t="s">
        <v>6471</v>
      </c>
      <c r="B665" s="633" t="str">
        <f t="shared" si="19"/>
        <v>特色厨房（一）</v>
      </c>
      <c r="C665" s="639" t="s">
        <v>6472</v>
      </c>
      <c r="D665" s="639" t="s">
        <v>6468</v>
      </c>
      <c r="E665" s="633" t="s">
        <v>229</v>
      </c>
      <c r="F665" s="640">
        <v>60</v>
      </c>
      <c r="G665" s="641" t="s">
        <v>5683</v>
      </c>
      <c r="H665" s="638">
        <v>175</v>
      </c>
      <c r="I665" s="638">
        <f t="shared" si="20"/>
        <v>1.05</v>
      </c>
      <c r="J665" s="665"/>
      <c r="K665" s="382"/>
      <c r="L665" s="633" t="s">
        <v>762</v>
      </c>
      <c r="M665" s="630"/>
      <c r="N665" s="654" t="s">
        <v>6254</v>
      </c>
    </row>
    <row r="666" s="138" customFormat="1" customHeight="1" outlineLevel="2" spans="1:14">
      <c r="A666" s="382" t="s">
        <v>6473</v>
      </c>
      <c r="B666" s="633" t="str">
        <f t="shared" si="19"/>
        <v>特色厨房（一）</v>
      </c>
      <c r="C666" s="639" t="s">
        <v>6474</v>
      </c>
      <c r="D666" s="639" t="s">
        <v>6475</v>
      </c>
      <c r="E666" s="633" t="s">
        <v>229</v>
      </c>
      <c r="F666" s="640">
        <v>30</v>
      </c>
      <c r="G666" s="641" t="s">
        <v>5683</v>
      </c>
      <c r="H666" s="638">
        <v>32</v>
      </c>
      <c r="I666" s="638">
        <f t="shared" si="20"/>
        <v>0.096</v>
      </c>
      <c r="J666" s="665"/>
      <c r="K666" s="382"/>
      <c r="L666" s="633" t="s">
        <v>762</v>
      </c>
      <c r="M666" s="630"/>
      <c r="N666" s="654" t="s">
        <v>6254</v>
      </c>
    </row>
    <row r="667" s="138" customFormat="1" customHeight="1" outlineLevel="2" spans="1:14">
      <c r="A667" s="382" t="s">
        <v>6476</v>
      </c>
      <c r="B667" s="633" t="str">
        <f t="shared" si="19"/>
        <v>特色厨房（一）</v>
      </c>
      <c r="C667" s="649" t="s">
        <v>6477</v>
      </c>
      <c r="D667" s="639" t="s">
        <v>6478</v>
      </c>
      <c r="E667" s="650" t="s">
        <v>229</v>
      </c>
      <c r="F667" s="640">
        <v>12</v>
      </c>
      <c r="G667" s="641" t="s">
        <v>5683</v>
      </c>
      <c r="H667" s="638">
        <v>780</v>
      </c>
      <c r="I667" s="638">
        <f t="shared" si="20"/>
        <v>0.936</v>
      </c>
      <c r="J667" s="665"/>
      <c r="K667" s="382"/>
      <c r="L667" s="633" t="s">
        <v>762</v>
      </c>
      <c r="M667" s="630"/>
      <c r="N667" s="654" t="s">
        <v>6254</v>
      </c>
    </row>
    <row r="668" s="138" customFormat="1" customHeight="1" outlineLevel="2" spans="1:14">
      <c r="A668" s="382" t="s">
        <v>6479</v>
      </c>
      <c r="B668" s="633" t="str">
        <f t="shared" si="19"/>
        <v>特色厨房（一）</v>
      </c>
      <c r="C668" s="649" t="s">
        <v>6480</v>
      </c>
      <c r="D668" s="639" t="s">
        <v>6481</v>
      </c>
      <c r="E668" s="650" t="s">
        <v>229</v>
      </c>
      <c r="F668" s="640">
        <v>12</v>
      </c>
      <c r="G668" s="641" t="s">
        <v>5683</v>
      </c>
      <c r="H668" s="638">
        <v>650</v>
      </c>
      <c r="I668" s="638">
        <f t="shared" si="20"/>
        <v>0.78</v>
      </c>
      <c r="J668" s="665"/>
      <c r="K668" s="382"/>
      <c r="L668" s="633" t="s">
        <v>762</v>
      </c>
      <c r="M668" s="630"/>
      <c r="N668" s="654" t="s">
        <v>6254</v>
      </c>
    </row>
    <row r="669" s="138" customFormat="1" customHeight="1" outlineLevel="2" spans="1:14">
      <c r="A669" s="382" t="s">
        <v>6482</v>
      </c>
      <c r="B669" s="633" t="str">
        <f t="shared" si="19"/>
        <v>特色厨房（一）</v>
      </c>
      <c r="C669" s="649" t="s">
        <v>6483</v>
      </c>
      <c r="D669" s="639" t="s">
        <v>6481</v>
      </c>
      <c r="E669" s="650" t="s">
        <v>229</v>
      </c>
      <c r="F669" s="640">
        <v>12</v>
      </c>
      <c r="G669" s="641" t="s">
        <v>5683</v>
      </c>
      <c r="H669" s="638">
        <v>350</v>
      </c>
      <c r="I669" s="638">
        <f t="shared" si="20"/>
        <v>0.42</v>
      </c>
      <c r="J669" s="665"/>
      <c r="K669" s="382"/>
      <c r="L669" s="633" t="s">
        <v>762</v>
      </c>
      <c r="M669" s="630"/>
      <c r="N669" s="654" t="s">
        <v>6254</v>
      </c>
    </row>
    <row r="670" s="138" customFormat="1" customHeight="1" outlineLevel="2" spans="1:14">
      <c r="A670" s="382" t="s">
        <v>6484</v>
      </c>
      <c r="B670" s="633" t="str">
        <f t="shared" si="19"/>
        <v>特色厨房（一）</v>
      </c>
      <c r="C670" s="649" t="s">
        <v>6485</v>
      </c>
      <c r="D670" s="639" t="s">
        <v>6486</v>
      </c>
      <c r="E670" s="650" t="s">
        <v>229</v>
      </c>
      <c r="F670" s="640">
        <v>12</v>
      </c>
      <c r="G670" s="641" t="s">
        <v>5683</v>
      </c>
      <c r="H670" s="638">
        <v>290</v>
      </c>
      <c r="I670" s="638">
        <f t="shared" si="20"/>
        <v>0.348</v>
      </c>
      <c r="J670" s="665"/>
      <c r="K670" s="382"/>
      <c r="L670" s="633" t="s">
        <v>762</v>
      </c>
      <c r="M670" s="630"/>
      <c r="N670" s="654" t="s">
        <v>6254</v>
      </c>
    </row>
    <row r="671" s="138" customFormat="1" customHeight="1" outlineLevel="2" spans="1:14">
      <c r="A671" s="382" t="s">
        <v>6487</v>
      </c>
      <c r="B671" s="633" t="str">
        <f t="shared" si="19"/>
        <v>特色厨房（一）</v>
      </c>
      <c r="C671" s="649" t="s">
        <v>6488</v>
      </c>
      <c r="D671" s="639" t="s">
        <v>6489</v>
      </c>
      <c r="E671" s="650" t="s">
        <v>229</v>
      </c>
      <c r="F671" s="640">
        <v>30</v>
      </c>
      <c r="G671" s="641" t="s">
        <v>5683</v>
      </c>
      <c r="H671" s="638">
        <v>150</v>
      </c>
      <c r="I671" s="638">
        <f t="shared" si="20"/>
        <v>0.45</v>
      </c>
      <c r="J671" s="665"/>
      <c r="K671" s="382"/>
      <c r="L671" s="633" t="s">
        <v>762</v>
      </c>
      <c r="M671" s="630"/>
      <c r="N671" s="654" t="s">
        <v>6254</v>
      </c>
    </row>
    <row r="672" s="138" customFormat="1" customHeight="1" outlineLevel="2" spans="1:14">
      <c r="A672" s="382" t="s">
        <v>6490</v>
      </c>
      <c r="B672" s="633" t="str">
        <f t="shared" si="19"/>
        <v>特色厨房（一）</v>
      </c>
      <c r="C672" s="639" t="s">
        <v>6491</v>
      </c>
      <c r="D672" s="649" t="s">
        <v>6492</v>
      </c>
      <c r="E672" s="650" t="s">
        <v>229</v>
      </c>
      <c r="F672" s="640">
        <v>30</v>
      </c>
      <c r="G672" s="641" t="s">
        <v>5683</v>
      </c>
      <c r="H672" s="638">
        <v>85</v>
      </c>
      <c r="I672" s="638">
        <f t="shared" si="20"/>
        <v>0.255</v>
      </c>
      <c r="J672" s="665"/>
      <c r="K672" s="382"/>
      <c r="L672" s="633" t="s">
        <v>762</v>
      </c>
      <c r="M672" s="630"/>
      <c r="N672" s="654" t="s">
        <v>6254</v>
      </c>
    </row>
    <row r="673" s="138" customFormat="1" customHeight="1" outlineLevel="2" spans="1:14">
      <c r="A673" s="382" t="s">
        <v>6493</v>
      </c>
      <c r="B673" s="633" t="str">
        <f t="shared" si="19"/>
        <v>特色厨房（一）</v>
      </c>
      <c r="C673" s="639" t="s">
        <v>6494</v>
      </c>
      <c r="D673" s="649" t="s">
        <v>6495</v>
      </c>
      <c r="E673" s="650" t="s">
        <v>229</v>
      </c>
      <c r="F673" s="640">
        <v>30</v>
      </c>
      <c r="G673" s="641" t="s">
        <v>5683</v>
      </c>
      <c r="H673" s="638">
        <v>65</v>
      </c>
      <c r="I673" s="638">
        <f t="shared" si="20"/>
        <v>0.195</v>
      </c>
      <c r="J673" s="665"/>
      <c r="K673" s="382"/>
      <c r="L673" s="633" t="s">
        <v>762</v>
      </c>
      <c r="M673" s="630"/>
      <c r="N673" s="654" t="s">
        <v>6254</v>
      </c>
    </row>
    <row r="674" s="138" customFormat="1" customHeight="1" outlineLevel="2" spans="1:14">
      <c r="A674" s="382" t="s">
        <v>6496</v>
      </c>
      <c r="B674" s="633" t="str">
        <f t="shared" si="19"/>
        <v>特色厨房（一）</v>
      </c>
      <c r="C674" s="639" t="s">
        <v>6497</v>
      </c>
      <c r="D674" s="639" t="s">
        <v>6498</v>
      </c>
      <c r="E674" s="650" t="s">
        <v>345</v>
      </c>
      <c r="F674" s="640">
        <v>20</v>
      </c>
      <c r="G674" s="641" t="s">
        <v>5683</v>
      </c>
      <c r="H674" s="638">
        <v>950</v>
      </c>
      <c r="I674" s="638">
        <f t="shared" si="20"/>
        <v>1.9</v>
      </c>
      <c r="J674" s="665"/>
      <c r="K674" s="382"/>
      <c r="L674" s="633" t="s">
        <v>762</v>
      </c>
      <c r="M674" s="630"/>
      <c r="N674" s="654" t="s">
        <v>6254</v>
      </c>
    </row>
    <row r="675" s="138" customFormat="1" customHeight="1" outlineLevel="1" spans="1:14">
      <c r="A675" s="382">
        <v>4</v>
      </c>
      <c r="B675" s="627" t="str">
        <f t="shared" ref="B675:B702" si="21" xml:space="preserve">C675</f>
        <v>洗碗碟间</v>
      </c>
      <c r="C675" s="633" t="s">
        <v>6499</v>
      </c>
      <c r="D675" s="103"/>
      <c r="E675" s="103"/>
      <c r="F675" s="103"/>
      <c r="G675" s="103"/>
      <c r="H675" s="103"/>
      <c r="I675" s="103"/>
      <c r="J675" s="382"/>
      <c r="K675" s="382" t="s">
        <v>6500</v>
      </c>
      <c r="L675" s="382"/>
      <c r="M675" s="630"/>
      <c r="N675" s="631"/>
    </row>
    <row r="676" s="138" customFormat="1" customHeight="1" outlineLevel="1" spans="1:14">
      <c r="A676" s="382">
        <v>5</v>
      </c>
      <c r="B676" s="627" t="str">
        <f t="shared" si="21"/>
        <v>仓库</v>
      </c>
      <c r="C676" s="633" t="s">
        <v>6501</v>
      </c>
      <c r="D676" s="103"/>
      <c r="E676" s="103"/>
      <c r="F676" s="103"/>
      <c r="G676" s="103"/>
      <c r="H676" s="103"/>
      <c r="I676" s="103"/>
      <c r="J676" s="382"/>
      <c r="K676" s="382" t="s">
        <v>6502</v>
      </c>
      <c r="L676" s="382"/>
      <c r="M676" s="630"/>
      <c r="N676" s="631"/>
    </row>
    <row r="677" s="138" customFormat="1" customHeight="1" outlineLevel="1" spans="1:14">
      <c r="A677" s="382">
        <v>6</v>
      </c>
      <c r="B677" s="627" t="str">
        <f t="shared" si="21"/>
        <v>操作间</v>
      </c>
      <c r="C677" s="633" t="s">
        <v>3128</v>
      </c>
      <c r="D677" s="103"/>
      <c r="E677" s="103"/>
      <c r="F677" s="103"/>
      <c r="G677" s="103"/>
      <c r="H677" s="103"/>
      <c r="I677" s="103"/>
      <c r="J677" s="382"/>
      <c r="K677" s="382" t="s">
        <v>6503</v>
      </c>
      <c r="L677" s="382"/>
      <c r="M677" s="630"/>
      <c r="N677" s="631"/>
    </row>
    <row r="678" s="138" customFormat="1" customHeight="1" outlineLevel="1" spans="1:14">
      <c r="A678" s="382">
        <v>7</v>
      </c>
      <c r="B678" s="627" t="str">
        <f t="shared" si="21"/>
        <v>休闲茶吧</v>
      </c>
      <c r="C678" s="633" t="s">
        <v>1586</v>
      </c>
      <c r="D678" s="103"/>
      <c r="E678" s="103"/>
      <c r="F678" s="103"/>
      <c r="G678" s="103"/>
      <c r="H678" s="103"/>
      <c r="I678" s="103"/>
      <c r="J678" s="382"/>
      <c r="K678" s="382" t="s">
        <v>1587</v>
      </c>
      <c r="L678" s="382"/>
      <c r="M678" s="630"/>
      <c r="N678" s="631"/>
    </row>
    <row r="679" s="138" customFormat="1" customHeight="1" outlineLevel="1" spans="1:14">
      <c r="A679" s="382">
        <v>8</v>
      </c>
      <c r="B679" s="627" t="str">
        <f t="shared" si="21"/>
        <v>女更衣</v>
      </c>
      <c r="C679" s="633" t="s">
        <v>797</v>
      </c>
      <c r="D679" s="103"/>
      <c r="E679" s="103"/>
      <c r="F679" s="103"/>
      <c r="G679" s="103"/>
      <c r="H679" s="103"/>
      <c r="I679" s="103"/>
      <c r="J679" s="382"/>
      <c r="K679" s="382" t="s">
        <v>1079</v>
      </c>
      <c r="L679" s="382"/>
      <c r="M679" s="630"/>
      <c r="N679" s="631"/>
    </row>
    <row r="680" s="138" customFormat="1" customHeight="1" outlineLevel="1" spans="1:14">
      <c r="A680" s="382">
        <v>9</v>
      </c>
      <c r="B680" s="627" t="str">
        <f t="shared" si="21"/>
        <v>男更衣</v>
      </c>
      <c r="C680" s="633" t="s">
        <v>799</v>
      </c>
      <c r="D680" s="103"/>
      <c r="E680" s="103"/>
      <c r="F680" s="103"/>
      <c r="G680" s="103"/>
      <c r="H680" s="103"/>
      <c r="I680" s="103"/>
      <c r="J680" s="382"/>
      <c r="K680" s="382" t="s">
        <v>1082</v>
      </c>
      <c r="L680" s="382"/>
      <c r="M680" s="630"/>
      <c r="N680" s="631"/>
    </row>
    <row r="681" s="138" customFormat="1" customHeight="1" outlineLevel="1" spans="1:14">
      <c r="A681" s="382">
        <v>10</v>
      </c>
      <c r="B681" s="627" t="str">
        <f t="shared" si="21"/>
        <v>经理办公室</v>
      </c>
      <c r="C681" s="633" t="s">
        <v>1588</v>
      </c>
      <c r="D681" s="103"/>
      <c r="E681" s="103"/>
      <c r="F681" s="103"/>
      <c r="G681" s="103"/>
      <c r="H681" s="103"/>
      <c r="I681" s="103"/>
      <c r="J681" s="382"/>
      <c r="K681" s="382" t="s">
        <v>1083</v>
      </c>
      <c r="L681" s="382"/>
      <c r="M681" s="630"/>
      <c r="N681" s="631"/>
    </row>
    <row r="682" s="138" customFormat="1" customHeight="1" outlineLevel="1" spans="1:14">
      <c r="A682" s="382">
        <v>11</v>
      </c>
      <c r="B682" s="627" t="str">
        <f t="shared" si="21"/>
        <v>办公室</v>
      </c>
      <c r="C682" s="633" t="s">
        <v>893</v>
      </c>
      <c r="D682" s="103"/>
      <c r="E682" s="103"/>
      <c r="F682" s="103"/>
      <c r="G682" s="103"/>
      <c r="H682" s="103"/>
      <c r="I682" s="103"/>
      <c r="J682" s="382"/>
      <c r="K682" s="382" t="s">
        <v>1084</v>
      </c>
      <c r="L682" s="382"/>
      <c r="M682" s="630"/>
      <c r="N682" s="631"/>
    </row>
    <row r="683" s="138" customFormat="1" customHeight="1" outlineLevel="1" spans="1:14">
      <c r="A683" s="382">
        <v>12</v>
      </c>
      <c r="B683" s="627" t="str">
        <f t="shared" si="21"/>
        <v>主食库</v>
      </c>
      <c r="C683" s="633" t="s">
        <v>1590</v>
      </c>
      <c r="D683" s="103"/>
      <c r="E683" s="103"/>
      <c r="F683" s="103"/>
      <c r="G683" s="103"/>
      <c r="H683" s="103"/>
      <c r="I683" s="103"/>
      <c r="J683" s="382"/>
      <c r="K683" s="382" t="s">
        <v>6504</v>
      </c>
      <c r="L683" s="382"/>
      <c r="M683" s="630"/>
      <c r="N683" s="631"/>
    </row>
    <row r="684" s="138" customFormat="1" customHeight="1" outlineLevel="1" spans="1:14">
      <c r="A684" s="382">
        <v>13</v>
      </c>
      <c r="B684" s="627" t="str">
        <f t="shared" si="21"/>
        <v>高、低温冷库</v>
      </c>
      <c r="C684" s="633" t="s">
        <v>1617</v>
      </c>
      <c r="D684" s="103"/>
      <c r="E684" s="103"/>
      <c r="F684" s="103"/>
      <c r="G684" s="103"/>
      <c r="H684" s="103"/>
      <c r="I684" s="103"/>
      <c r="J684" s="382"/>
      <c r="K684" s="382" t="s">
        <v>1085</v>
      </c>
      <c r="L684" s="382"/>
      <c r="M684" s="630"/>
      <c r="N684" s="631"/>
    </row>
    <row r="685" s="138" customFormat="1" customHeight="1" outlineLevel="1" spans="1:14">
      <c r="A685" s="382">
        <v>14</v>
      </c>
      <c r="B685" s="627" t="str">
        <f t="shared" si="21"/>
        <v>调料库</v>
      </c>
      <c r="C685" s="633" t="s">
        <v>3109</v>
      </c>
      <c r="D685" s="103"/>
      <c r="E685" s="103"/>
      <c r="F685" s="103"/>
      <c r="G685" s="103"/>
      <c r="H685" s="103"/>
      <c r="I685" s="103"/>
      <c r="J685" s="382"/>
      <c r="K685" s="382" t="s">
        <v>1086</v>
      </c>
      <c r="L685" s="382"/>
      <c r="M685" s="630"/>
      <c r="N685" s="631"/>
    </row>
    <row r="686" s="138" customFormat="1" customHeight="1" outlineLevel="1" spans="1:14">
      <c r="A686" s="382">
        <v>15</v>
      </c>
      <c r="B686" s="627" t="str">
        <f t="shared" si="21"/>
        <v>鱼、肉、蔬菜加工</v>
      </c>
      <c r="C686" s="633" t="s">
        <v>1591</v>
      </c>
      <c r="D686" s="103"/>
      <c r="E686" s="103"/>
      <c r="F686" s="103"/>
      <c r="G686" s="103"/>
      <c r="H686" s="103"/>
      <c r="I686" s="103"/>
      <c r="J686" s="382"/>
      <c r="K686" s="382" t="s">
        <v>1589</v>
      </c>
      <c r="L686" s="382"/>
      <c r="M686" s="630"/>
      <c r="N686" s="631"/>
    </row>
    <row r="687" s="138" customFormat="1" customHeight="1" outlineLevel="1" spans="1:14">
      <c r="A687" s="382">
        <v>16</v>
      </c>
      <c r="B687" s="627" t="str">
        <f t="shared" si="21"/>
        <v>库房</v>
      </c>
      <c r="C687" s="633" t="s">
        <v>966</v>
      </c>
      <c r="D687" s="103"/>
      <c r="E687" s="103"/>
      <c r="F687" s="103"/>
      <c r="G687" s="103"/>
      <c r="H687" s="103"/>
      <c r="I687" s="103"/>
      <c r="J687" s="382"/>
      <c r="K687" s="382" t="s">
        <v>6505</v>
      </c>
      <c r="L687" s="382"/>
      <c r="M687" s="630"/>
      <c r="N687" s="631"/>
    </row>
    <row r="688" s="138" customFormat="1" customHeight="1" outlineLevel="1" spans="1:14">
      <c r="A688" s="382">
        <v>17</v>
      </c>
      <c r="B688" s="627" t="str">
        <f t="shared" si="21"/>
        <v>备用间</v>
      </c>
      <c r="C688" s="633" t="s">
        <v>3122</v>
      </c>
      <c r="D688" s="103"/>
      <c r="E688" s="103"/>
      <c r="F688" s="103"/>
      <c r="G688" s="103"/>
      <c r="H688" s="103"/>
      <c r="I688" s="103"/>
      <c r="J688" s="382"/>
      <c r="K688" s="382" t="s">
        <v>6506</v>
      </c>
      <c r="L688" s="633" t="s">
        <v>762</v>
      </c>
      <c r="M688" s="630"/>
      <c r="N688" s="631"/>
    </row>
    <row r="689" s="138" customFormat="1" customHeight="1" outlineLevel="1" spans="1:14">
      <c r="A689" s="382">
        <v>18</v>
      </c>
      <c r="B689" s="627" t="str">
        <f t="shared" si="21"/>
        <v>留样室、无菌室</v>
      </c>
      <c r="C689" s="633" t="s">
        <v>6507</v>
      </c>
      <c r="D689" s="103"/>
      <c r="E689" s="103"/>
      <c r="F689" s="103"/>
      <c r="G689" s="103"/>
      <c r="H689" s="103"/>
      <c r="I689" s="103"/>
      <c r="J689" s="382"/>
      <c r="K689" s="382" t="s">
        <v>6508</v>
      </c>
      <c r="L689" s="382"/>
      <c r="M689" s="630"/>
      <c r="N689" s="631"/>
    </row>
    <row r="690" s="138" customFormat="1" customHeight="1" outlineLevel="1" spans="1:14">
      <c r="A690" s="382">
        <v>19</v>
      </c>
      <c r="B690" s="632" t="str">
        <f t="shared" si="21"/>
        <v>AGV发放接收</v>
      </c>
      <c r="C690" s="382" t="s">
        <v>6509</v>
      </c>
      <c r="D690" s="103"/>
      <c r="E690" s="103"/>
      <c r="F690" s="103"/>
      <c r="G690" s="103"/>
      <c r="H690" s="103"/>
      <c r="I690" s="103"/>
      <c r="J690" s="382"/>
      <c r="K690" s="382" t="s">
        <v>6510</v>
      </c>
      <c r="L690" s="382"/>
      <c r="M690" s="630"/>
      <c r="N690" s="631"/>
    </row>
    <row r="691" s="138" customFormat="1" customHeight="1" outlineLevel="1" spans="1:14">
      <c r="A691" s="382">
        <v>20</v>
      </c>
      <c r="B691" s="627" t="str">
        <f t="shared" si="21"/>
        <v>办公室</v>
      </c>
      <c r="C691" s="633" t="s">
        <v>893</v>
      </c>
      <c r="D691" s="103"/>
      <c r="E691" s="103"/>
      <c r="F691" s="103"/>
      <c r="G691" s="103"/>
      <c r="H691" s="103"/>
      <c r="I691" s="103"/>
      <c r="J691" s="382"/>
      <c r="K691" s="382" t="s">
        <v>6511</v>
      </c>
      <c r="L691" s="382"/>
      <c r="M691" s="630"/>
      <c r="N691" s="631"/>
    </row>
    <row r="692" s="138" customFormat="1" customHeight="1" outlineLevel="1" spans="1:14">
      <c r="A692" s="382">
        <v>21</v>
      </c>
      <c r="B692" s="627" t="str">
        <f t="shared" si="21"/>
        <v>垃圾房</v>
      </c>
      <c r="C692" s="633" t="s">
        <v>6512</v>
      </c>
      <c r="D692" s="103"/>
      <c r="E692" s="103"/>
      <c r="F692" s="103"/>
      <c r="G692" s="103"/>
      <c r="H692" s="103"/>
      <c r="I692" s="103"/>
      <c r="J692" s="382"/>
      <c r="K692" s="382" t="s">
        <v>6513</v>
      </c>
      <c r="L692" s="382"/>
      <c r="M692" s="630"/>
      <c r="N692" s="631"/>
    </row>
    <row r="693" s="138" customFormat="1" customHeight="1" outlineLevel="1" spans="1:14">
      <c r="A693" s="382">
        <v>22</v>
      </c>
      <c r="B693" s="627" t="str">
        <f t="shared" si="21"/>
        <v>清洁用品间</v>
      </c>
      <c r="C693" s="633" t="s">
        <v>6514</v>
      </c>
      <c r="D693" s="103"/>
      <c r="E693" s="103"/>
      <c r="F693" s="103"/>
      <c r="G693" s="103"/>
      <c r="H693" s="103"/>
      <c r="I693" s="103"/>
      <c r="J693" s="382"/>
      <c r="K693" s="382" t="s">
        <v>6515</v>
      </c>
      <c r="L693" s="382"/>
      <c r="M693" s="630"/>
      <c r="N693" s="631"/>
    </row>
    <row r="694" s="138" customFormat="1" customHeight="1" outlineLevel="1" spans="1:14">
      <c r="A694" s="382">
        <v>23</v>
      </c>
      <c r="B694" s="627" t="str">
        <f t="shared" si="21"/>
        <v>场内营养操作、配制</v>
      </c>
      <c r="C694" s="633" t="s">
        <v>6516</v>
      </c>
      <c r="D694" s="103"/>
      <c r="E694" s="103"/>
      <c r="F694" s="103"/>
      <c r="G694" s="103"/>
      <c r="H694" s="103"/>
      <c r="I694" s="103"/>
      <c r="J694" s="382"/>
      <c r="K694" s="382" t="s">
        <v>6517</v>
      </c>
      <c r="L694" s="382"/>
      <c r="M694" s="630"/>
      <c r="N694" s="631"/>
    </row>
    <row r="695" s="138" customFormat="1" customHeight="1" outlineLevel="1" spans="1:14">
      <c r="A695" s="382">
        <v>24</v>
      </c>
      <c r="B695" s="627" t="str">
        <f t="shared" si="21"/>
        <v>烹调厨房</v>
      </c>
      <c r="C695" s="633" t="s">
        <v>6518</v>
      </c>
      <c r="D695" s="103"/>
      <c r="E695" s="103"/>
      <c r="F695" s="103"/>
      <c r="G695" s="103"/>
      <c r="H695" s="103"/>
      <c r="I695" s="103"/>
      <c r="J695" s="382"/>
      <c r="K695" s="382" t="s">
        <v>6519</v>
      </c>
      <c r="L695" s="382"/>
      <c r="M695" s="630"/>
      <c r="N695" s="631"/>
    </row>
    <row r="696" s="138" customFormat="1" customHeight="1" outlineLevel="1" spans="1:14">
      <c r="A696" s="382">
        <v>25</v>
      </c>
      <c r="B696" s="627" t="str">
        <f t="shared" si="21"/>
        <v>烧味间</v>
      </c>
      <c r="C696" s="633" t="s">
        <v>6520</v>
      </c>
      <c r="D696" s="103"/>
      <c r="E696" s="103"/>
      <c r="F696" s="103"/>
      <c r="G696" s="103"/>
      <c r="H696" s="103"/>
      <c r="I696" s="103"/>
      <c r="J696" s="382"/>
      <c r="K696" s="382" t="s">
        <v>6521</v>
      </c>
      <c r="L696" s="382"/>
      <c r="M696" s="630"/>
      <c r="N696" s="631"/>
    </row>
    <row r="697" s="138" customFormat="1" customHeight="1" outlineLevel="1" spans="1:14">
      <c r="A697" s="382">
        <v>26</v>
      </c>
      <c r="B697" s="627" t="str">
        <f t="shared" si="21"/>
        <v>冷菜间</v>
      </c>
      <c r="C697" s="633" t="s">
        <v>3125</v>
      </c>
      <c r="D697" s="103"/>
      <c r="E697" s="103"/>
      <c r="F697" s="103"/>
      <c r="G697" s="103"/>
      <c r="H697" s="103"/>
      <c r="I697" s="103"/>
      <c r="J697" s="382"/>
      <c r="K697" s="382" t="s">
        <v>6522</v>
      </c>
      <c r="L697" s="382"/>
      <c r="M697" s="630"/>
      <c r="N697" s="631"/>
    </row>
    <row r="698" s="138" customFormat="1" customHeight="1" outlineLevel="1" spans="1:14">
      <c r="A698" s="382">
        <v>27</v>
      </c>
      <c r="B698" s="627" t="str">
        <f t="shared" si="21"/>
        <v>备餐间</v>
      </c>
      <c r="C698" s="633" t="s">
        <v>1562</v>
      </c>
      <c r="D698" s="103"/>
      <c r="E698" s="103"/>
      <c r="F698" s="103"/>
      <c r="G698" s="103"/>
      <c r="H698" s="103"/>
      <c r="I698" s="103"/>
      <c r="J698" s="382"/>
      <c r="K698" s="382" t="s">
        <v>6523</v>
      </c>
      <c r="L698" s="382"/>
      <c r="M698" s="630"/>
      <c r="N698" s="631"/>
    </row>
    <row r="699" s="138" customFormat="1" customHeight="1" outlineLevel="1" spans="1:14">
      <c r="A699" s="382">
        <v>28</v>
      </c>
      <c r="B699" s="627" t="str">
        <f t="shared" si="21"/>
        <v>点心制作</v>
      </c>
      <c r="C699" s="633" t="s">
        <v>6524</v>
      </c>
      <c r="D699" s="103"/>
      <c r="E699" s="103"/>
      <c r="F699" s="103"/>
      <c r="G699" s="103"/>
      <c r="H699" s="103"/>
      <c r="I699" s="103"/>
      <c r="J699" s="382"/>
      <c r="K699" s="382" t="s">
        <v>6525</v>
      </c>
      <c r="L699" s="382"/>
      <c r="M699" s="630"/>
      <c r="N699" s="631"/>
    </row>
    <row r="700" s="138" customFormat="1" customHeight="1" outlineLevel="1" spans="1:14">
      <c r="A700" s="382">
        <v>29</v>
      </c>
      <c r="B700" s="627" t="str">
        <f t="shared" si="21"/>
        <v>洗碗间</v>
      </c>
      <c r="C700" s="633" t="s">
        <v>6526</v>
      </c>
      <c r="D700" s="103"/>
      <c r="E700" s="103"/>
      <c r="F700" s="103"/>
      <c r="G700" s="103"/>
      <c r="H700" s="103"/>
      <c r="I700" s="103"/>
      <c r="J700" s="382"/>
      <c r="K700" s="382" t="s">
        <v>6527</v>
      </c>
      <c r="L700" s="382"/>
      <c r="M700" s="630"/>
      <c r="N700" s="631"/>
    </row>
    <row r="701" s="138" customFormat="1" customHeight="1" outlineLevel="1" spans="1:14">
      <c r="A701" s="382">
        <v>30</v>
      </c>
      <c r="B701" s="627" t="str">
        <f t="shared" si="21"/>
        <v>售卖间</v>
      </c>
      <c r="C701" s="633" t="s">
        <v>3126</v>
      </c>
      <c r="D701" s="103"/>
      <c r="E701" s="103"/>
      <c r="F701" s="103"/>
      <c r="G701" s="103"/>
      <c r="H701" s="103"/>
      <c r="I701" s="103"/>
      <c r="J701" s="382"/>
      <c r="K701" s="382" t="s">
        <v>6528</v>
      </c>
      <c r="L701" s="382"/>
      <c r="M701" s="630"/>
      <c r="N701" s="631"/>
    </row>
    <row r="702" s="523" customFormat="1" customHeight="1" outlineLevel="1" spans="1:14">
      <c r="A702" s="382">
        <v>31</v>
      </c>
      <c r="B702" s="627" t="str">
        <f t="shared" si="21"/>
        <v>公共食堂（一）</v>
      </c>
      <c r="C702" s="633" t="s">
        <v>1622</v>
      </c>
      <c r="D702" s="103"/>
      <c r="E702" s="103"/>
      <c r="F702" s="103"/>
      <c r="G702" s="103"/>
      <c r="H702" s="103"/>
      <c r="I702" s="103"/>
      <c r="J702" s="382"/>
      <c r="K702" s="382" t="s">
        <v>6529</v>
      </c>
      <c r="L702" s="382"/>
      <c r="M702" s="630"/>
      <c r="N702" s="636"/>
    </row>
    <row r="703" s="138" customFormat="1" customHeight="1" outlineLevel="2" spans="1:14">
      <c r="A703" s="626">
        <v>1.1</v>
      </c>
      <c r="B703" s="627" t="str">
        <f t="shared" ref="B703:B740" si="22" xml:space="preserve">B702</f>
        <v>公共食堂（一）</v>
      </c>
      <c r="C703" s="662" t="s">
        <v>6175</v>
      </c>
      <c r="D703" s="381"/>
      <c r="E703" s="660"/>
      <c r="F703" s="663"/>
      <c r="G703" s="660"/>
      <c r="H703" s="638"/>
      <c r="I703" s="638"/>
      <c r="J703" s="382"/>
      <c r="K703" s="382"/>
      <c r="L703" s="382"/>
      <c r="M703" s="630"/>
      <c r="N703" s="631"/>
    </row>
    <row r="704" s="138" customFormat="1" customHeight="1" outlineLevel="2" spans="1:14">
      <c r="A704" s="382" t="s">
        <v>5681</v>
      </c>
      <c r="B704" s="627" t="str">
        <f t="shared" si="22"/>
        <v>公共食堂（一）</v>
      </c>
      <c r="C704" s="639" t="s">
        <v>6530</v>
      </c>
      <c r="D704" s="437" t="s">
        <v>6531</v>
      </c>
      <c r="E704" s="650" t="s">
        <v>345</v>
      </c>
      <c r="F704" s="640">
        <v>2</v>
      </c>
      <c r="G704" s="641" t="s">
        <v>5683</v>
      </c>
      <c r="H704" s="638">
        <v>9900</v>
      </c>
      <c r="I704" s="638">
        <f xml:space="preserve">F704*H704/10000</f>
        <v>1.98</v>
      </c>
      <c r="J704" s="660" t="s">
        <v>6532</v>
      </c>
      <c r="K704" s="382"/>
      <c r="L704" s="633" t="s">
        <v>762</v>
      </c>
      <c r="M704" s="630"/>
      <c r="N704" s="636"/>
    </row>
    <row r="705" s="138" customFormat="1" customHeight="1" outlineLevel="2" spans="1:14">
      <c r="A705" s="642" t="s">
        <v>5684</v>
      </c>
      <c r="B705" s="627" t="str">
        <f t="shared" si="22"/>
        <v>公共食堂（一）</v>
      </c>
      <c r="C705" s="649" t="s">
        <v>4085</v>
      </c>
      <c r="D705" s="437" t="s">
        <v>4086</v>
      </c>
      <c r="E705" s="650" t="s">
        <v>345</v>
      </c>
      <c r="F705" s="640">
        <v>4</v>
      </c>
      <c r="G705" s="641" t="s">
        <v>5683</v>
      </c>
      <c r="H705" s="638">
        <v>980</v>
      </c>
      <c r="I705" s="638">
        <f xml:space="preserve">F705*H705/10000</f>
        <v>0.392</v>
      </c>
      <c r="J705" s="660" t="s">
        <v>6532</v>
      </c>
      <c r="K705" s="382"/>
      <c r="L705" s="633" t="s">
        <v>762</v>
      </c>
      <c r="M705" s="630"/>
      <c r="N705" s="636"/>
    </row>
    <row r="706" s="138" customFormat="1" customHeight="1" outlineLevel="2" spans="1:14">
      <c r="A706" s="666" t="s">
        <v>6533</v>
      </c>
      <c r="B706" s="627" t="str">
        <f t="shared" si="22"/>
        <v>公共食堂（一）</v>
      </c>
      <c r="C706" s="667" t="s">
        <v>6534</v>
      </c>
      <c r="D706" s="637"/>
      <c r="E706" s="103"/>
      <c r="F706" s="640"/>
      <c r="G706" s="660"/>
      <c r="H706" s="638"/>
      <c r="I706" s="638"/>
      <c r="J706" s="103"/>
      <c r="K706" s="382"/>
      <c r="L706" s="633" t="s">
        <v>762</v>
      </c>
      <c r="M706" s="630"/>
      <c r="N706" s="636"/>
    </row>
    <row r="707" s="138" customFormat="1" customHeight="1" outlineLevel="2" spans="1:14">
      <c r="A707" s="382" t="s">
        <v>6155</v>
      </c>
      <c r="B707" s="627" t="str">
        <f t="shared" si="22"/>
        <v>公共食堂（一）</v>
      </c>
      <c r="C707" s="649" t="s">
        <v>4070</v>
      </c>
      <c r="D707" s="639" t="s">
        <v>3265</v>
      </c>
      <c r="E707" s="641" t="s">
        <v>186</v>
      </c>
      <c r="F707" s="640">
        <v>200</v>
      </c>
      <c r="G707" s="641" t="s">
        <v>5683</v>
      </c>
      <c r="H707" s="638">
        <v>960</v>
      </c>
      <c r="I707" s="638">
        <f t="shared" ref="I707:I713" si="23" xml:space="preserve">F707*H707/10000</f>
        <v>19.2</v>
      </c>
      <c r="J707" s="660" t="s">
        <v>6532</v>
      </c>
      <c r="K707" s="382"/>
      <c r="L707" s="633" t="s">
        <v>762</v>
      </c>
      <c r="M707" s="630"/>
      <c r="N707" s="636"/>
    </row>
    <row r="708" s="138" customFormat="1" customHeight="1" outlineLevel="2" spans="1:14">
      <c r="A708" s="382" t="s">
        <v>6158</v>
      </c>
      <c r="B708" s="627" t="str">
        <f t="shared" si="22"/>
        <v>公共食堂（一）</v>
      </c>
      <c r="C708" s="649" t="s">
        <v>4082</v>
      </c>
      <c r="D708" s="649" t="s">
        <v>6257</v>
      </c>
      <c r="E708" s="650" t="s">
        <v>229</v>
      </c>
      <c r="F708" s="640">
        <v>3000</v>
      </c>
      <c r="G708" s="641" t="s">
        <v>5683</v>
      </c>
      <c r="H708" s="638">
        <v>35</v>
      </c>
      <c r="I708" s="638">
        <f t="shared" si="23"/>
        <v>10.5</v>
      </c>
      <c r="J708" s="660" t="s">
        <v>6532</v>
      </c>
      <c r="K708" s="382"/>
      <c r="L708" s="633" t="s">
        <v>762</v>
      </c>
      <c r="M708" s="630"/>
      <c r="N708" s="636"/>
    </row>
    <row r="709" s="138" customFormat="1" customHeight="1" outlineLevel="2" spans="1:14">
      <c r="A709" s="382" t="s">
        <v>6160</v>
      </c>
      <c r="B709" s="627" t="str">
        <f t="shared" si="22"/>
        <v>公共食堂（一）</v>
      </c>
      <c r="C709" s="649" t="s">
        <v>3812</v>
      </c>
      <c r="D709" s="649" t="s">
        <v>6257</v>
      </c>
      <c r="E709" s="650" t="s">
        <v>3814</v>
      </c>
      <c r="F709" s="640">
        <v>3000</v>
      </c>
      <c r="G709" s="641" t="s">
        <v>5683</v>
      </c>
      <c r="H709" s="638">
        <v>4</v>
      </c>
      <c r="I709" s="638">
        <f t="shared" si="23"/>
        <v>1.2</v>
      </c>
      <c r="J709" s="660" t="s">
        <v>6532</v>
      </c>
      <c r="K709" s="382"/>
      <c r="L709" s="633" t="s">
        <v>762</v>
      </c>
      <c r="M709" s="630"/>
      <c r="N709" s="636"/>
    </row>
    <row r="710" s="138" customFormat="1" customHeight="1" outlineLevel="2" spans="1:14">
      <c r="A710" s="382" t="s">
        <v>6162</v>
      </c>
      <c r="B710" s="627" t="str">
        <f t="shared" si="22"/>
        <v>公共食堂（一）</v>
      </c>
      <c r="C710" s="649" t="s">
        <v>3816</v>
      </c>
      <c r="D710" s="649" t="s">
        <v>6257</v>
      </c>
      <c r="E710" s="650" t="s">
        <v>229</v>
      </c>
      <c r="F710" s="640">
        <v>3000</v>
      </c>
      <c r="G710" s="641" t="s">
        <v>5683</v>
      </c>
      <c r="H710" s="638">
        <v>8</v>
      </c>
      <c r="I710" s="638">
        <f t="shared" si="23"/>
        <v>2.4</v>
      </c>
      <c r="J710" s="660" t="s">
        <v>6532</v>
      </c>
      <c r="K710" s="382"/>
      <c r="L710" s="633" t="s">
        <v>762</v>
      </c>
      <c r="M710" s="630"/>
      <c r="N710" s="636"/>
    </row>
    <row r="711" s="138" customFormat="1" customHeight="1" outlineLevel="2" spans="1:14">
      <c r="A711" s="382" t="s">
        <v>6165</v>
      </c>
      <c r="B711" s="627" t="str">
        <f t="shared" si="22"/>
        <v>公共食堂（一）</v>
      </c>
      <c r="C711" s="649" t="s">
        <v>3819</v>
      </c>
      <c r="D711" s="649" t="s">
        <v>6535</v>
      </c>
      <c r="E711" s="650" t="s">
        <v>229</v>
      </c>
      <c r="F711" s="640">
        <v>3000</v>
      </c>
      <c r="G711" s="641" t="s">
        <v>5683</v>
      </c>
      <c r="H711" s="638">
        <v>9</v>
      </c>
      <c r="I711" s="638">
        <f t="shared" si="23"/>
        <v>2.7</v>
      </c>
      <c r="J711" s="660" t="s">
        <v>6532</v>
      </c>
      <c r="K711" s="382"/>
      <c r="L711" s="633" t="s">
        <v>762</v>
      </c>
      <c r="M711" s="630"/>
      <c r="N711" s="636"/>
    </row>
    <row r="712" s="138" customFormat="1" customHeight="1" outlineLevel="2" spans="1:14">
      <c r="A712" s="382" t="s">
        <v>6167</v>
      </c>
      <c r="B712" s="627" t="str">
        <f t="shared" si="22"/>
        <v>公共食堂（一）</v>
      </c>
      <c r="C712" s="649" t="s">
        <v>3817</v>
      </c>
      <c r="D712" s="649" t="s">
        <v>6535</v>
      </c>
      <c r="E712" s="650" t="s">
        <v>229</v>
      </c>
      <c r="F712" s="640">
        <v>600</v>
      </c>
      <c r="G712" s="641" t="s">
        <v>5683</v>
      </c>
      <c r="H712" s="638">
        <v>18</v>
      </c>
      <c r="I712" s="638">
        <f t="shared" si="23"/>
        <v>1.08</v>
      </c>
      <c r="J712" s="660" t="s">
        <v>6532</v>
      </c>
      <c r="K712" s="382"/>
      <c r="L712" s="633" t="s">
        <v>762</v>
      </c>
      <c r="M712" s="630"/>
      <c r="N712" s="636"/>
    </row>
    <row r="713" s="138" customFormat="1" customHeight="1" outlineLevel="2" spans="1:14">
      <c r="A713" s="382" t="s">
        <v>6170</v>
      </c>
      <c r="B713" s="627" t="str">
        <f t="shared" si="22"/>
        <v>公共食堂（一）</v>
      </c>
      <c r="C713" s="639" t="s">
        <v>4075</v>
      </c>
      <c r="D713" s="649" t="s">
        <v>6257</v>
      </c>
      <c r="E713" s="650" t="s">
        <v>229</v>
      </c>
      <c r="F713" s="640">
        <v>3000</v>
      </c>
      <c r="G713" s="641" t="s">
        <v>5683</v>
      </c>
      <c r="H713" s="638">
        <v>28</v>
      </c>
      <c r="I713" s="638">
        <f t="shared" si="23"/>
        <v>8.4</v>
      </c>
      <c r="J713" s="660" t="s">
        <v>6532</v>
      </c>
      <c r="K713" s="382"/>
      <c r="L713" s="633" t="s">
        <v>762</v>
      </c>
      <c r="M713" s="630"/>
      <c r="N713" s="636"/>
    </row>
    <row r="714" s="138" customFormat="1" customHeight="1" outlineLevel="2" spans="1:14">
      <c r="A714" s="626">
        <v>1.3</v>
      </c>
      <c r="B714" s="627" t="str">
        <f t="shared" si="22"/>
        <v>公共食堂（一）</v>
      </c>
      <c r="C714" s="662" t="s">
        <v>3711</v>
      </c>
      <c r="D714" s="437"/>
      <c r="E714" s="103"/>
      <c r="F714" s="103"/>
      <c r="G714" s="103"/>
      <c r="H714" s="638"/>
      <c r="I714" s="638"/>
      <c r="J714" s="660"/>
      <c r="K714" s="382"/>
      <c r="L714" s="633" t="s">
        <v>762</v>
      </c>
      <c r="M714" s="630"/>
      <c r="N714" s="636"/>
    </row>
    <row r="715" s="138" customFormat="1" customHeight="1" outlineLevel="2" spans="1:14">
      <c r="A715" s="382" t="s">
        <v>6176</v>
      </c>
      <c r="B715" s="627" t="str">
        <f t="shared" si="22"/>
        <v>公共食堂（一）</v>
      </c>
      <c r="C715" s="639" t="s">
        <v>6536</v>
      </c>
      <c r="D715" s="381" t="s">
        <v>6537</v>
      </c>
      <c r="E715" s="641" t="s">
        <v>186</v>
      </c>
      <c r="F715" s="640">
        <v>300</v>
      </c>
      <c r="G715" s="641" t="s">
        <v>5683</v>
      </c>
      <c r="H715" s="638">
        <v>3800</v>
      </c>
      <c r="I715" s="638">
        <f t="shared" ref="I715:I740" si="24" xml:space="preserve">F715*H715/10000</f>
        <v>114</v>
      </c>
      <c r="J715" s="660" t="s">
        <v>6532</v>
      </c>
      <c r="K715" s="382"/>
      <c r="L715" s="633" t="s">
        <v>762</v>
      </c>
      <c r="M715" s="630"/>
      <c r="N715" s="636"/>
    </row>
    <row r="716" s="138" customFormat="1" customHeight="1" outlineLevel="2" spans="1:14">
      <c r="A716" s="382" t="s">
        <v>6178</v>
      </c>
      <c r="B716" s="627" t="str">
        <f t="shared" si="22"/>
        <v>公共食堂（一）</v>
      </c>
      <c r="C716" s="639" t="s">
        <v>6536</v>
      </c>
      <c r="D716" s="381" t="s">
        <v>6538</v>
      </c>
      <c r="E716" s="641" t="s">
        <v>186</v>
      </c>
      <c r="F716" s="640">
        <v>60</v>
      </c>
      <c r="G716" s="641" t="s">
        <v>5683</v>
      </c>
      <c r="H716" s="638">
        <v>3200</v>
      </c>
      <c r="I716" s="638">
        <f t="shared" si="24"/>
        <v>19.2</v>
      </c>
      <c r="J716" s="660" t="s">
        <v>6532</v>
      </c>
      <c r="K716" s="382"/>
      <c r="L716" s="633" t="s">
        <v>762</v>
      </c>
      <c r="M716" s="630"/>
      <c r="N716" s="636"/>
    </row>
    <row r="717" s="138" customFormat="1" customHeight="1" outlineLevel="2" spans="1:14">
      <c r="A717" s="382" t="s">
        <v>6181</v>
      </c>
      <c r="B717" s="627" t="str">
        <f t="shared" si="22"/>
        <v>公共食堂（一）</v>
      </c>
      <c r="C717" s="639" t="s">
        <v>3720</v>
      </c>
      <c r="D717" s="381" t="s">
        <v>6539</v>
      </c>
      <c r="E717" s="641" t="s">
        <v>186</v>
      </c>
      <c r="F717" s="640">
        <v>20</v>
      </c>
      <c r="G717" s="641" t="s">
        <v>5683</v>
      </c>
      <c r="H717" s="638">
        <v>13600</v>
      </c>
      <c r="I717" s="638">
        <f t="shared" si="24"/>
        <v>27.2</v>
      </c>
      <c r="J717" s="660" t="s">
        <v>6532</v>
      </c>
      <c r="K717" s="382"/>
      <c r="L717" s="633" t="s">
        <v>762</v>
      </c>
      <c r="M717" s="630"/>
      <c r="N717" s="636"/>
    </row>
    <row r="718" s="138" customFormat="1" customHeight="1" outlineLevel="2" spans="1:14">
      <c r="A718" s="382" t="s">
        <v>6184</v>
      </c>
      <c r="B718" s="627" t="str">
        <f t="shared" si="22"/>
        <v>公共食堂（一）</v>
      </c>
      <c r="C718" s="639" t="s">
        <v>3716</v>
      </c>
      <c r="D718" s="381" t="s">
        <v>6540</v>
      </c>
      <c r="E718" s="641" t="s">
        <v>186</v>
      </c>
      <c r="F718" s="640">
        <v>4</v>
      </c>
      <c r="G718" s="641" t="s">
        <v>5683</v>
      </c>
      <c r="H718" s="638">
        <v>9600</v>
      </c>
      <c r="I718" s="638">
        <f t="shared" si="24"/>
        <v>3.84</v>
      </c>
      <c r="J718" s="660" t="s">
        <v>6532</v>
      </c>
      <c r="K718" s="382"/>
      <c r="L718" s="633" t="s">
        <v>762</v>
      </c>
      <c r="M718" s="630"/>
      <c r="N718" s="636"/>
    </row>
    <row r="719" s="138" customFormat="1" customHeight="1" outlineLevel="2" spans="1:14">
      <c r="A719" s="382" t="s">
        <v>6187</v>
      </c>
      <c r="B719" s="627" t="str">
        <f t="shared" si="22"/>
        <v>公共食堂（一）</v>
      </c>
      <c r="C719" s="639" t="s">
        <v>3712</v>
      </c>
      <c r="D719" s="381"/>
      <c r="E719" s="641" t="s">
        <v>158</v>
      </c>
      <c r="F719" s="640">
        <v>40</v>
      </c>
      <c r="G719" s="641" t="s">
        <v>5683</v>
      </c>
      <c r="H719" s="638">
        <v>960</v>
      </c>
      <c r="I719" s="638">
        <f t="shared" si="24"/>
        <v>3.84</v>
      </c>
      <c r="J719" s="660" t="s">
        <v>6532</v>
      </c>
      <c r="K719" s="382"/>
      <c r="L719" s="633" t="s">
        <v>762</v>
      </c>
      <c r="M719" s="630"/>
      <c r="N719" s="636"/>
    </row>
    <row r="720" s="138" customFormat="1" customHeight="1" outlineLevel="2" spans="1:14">
      <c r="A720" s="382" t="s">
        <v>6190</v>
      </c>
      <c r="B720" s="627" t="str">
        <f t="shared" si="22"/>
        <v>公共食堂（一）</v>
      </c>
      <c r="C720" s="649" t="s">
        <v>6541</v>
      </c>
      <c r="D720" s="437" t="s">
        <v>6542</v>
      </c>
      <c r="E720" s="650" t="s">
        <v>345</v>
      </c>
      <c r="F720" s="640">
        <v>6</v>
      </c>
      <c r="G720" s="641" t="s">
        <v>5683</v>
      </c>
      <c r="H720" s="638">
        <v>79600</v>
      </c>
      <c r="I720" s="638">
        <f t="shared" si="24"/>
        <v>47.76</v>
      </c>
      <c r="J720" s="660" t="s">
        <v>6532</v>
      </c>
      <c r="K720" s="382"/>
      <c r="L720" s="633" t="s">
        <v>762</v>
      </c>
      <c r="M720" s="630"/>
      <c r="N720" s="636"/>
    </row>
    <row r="721" s="138" customFormat="1" customHeight="1" outlineLevel="2" spans="1:14">
      <c r="A721" s="382" t="s">
        <v>6193</v>
      </c>
      <c r="B721" s="627" t="str">
        <f t="shared" si="22"/>
        <v>公共食堂（一）</v>
      </c>
      <c r="C721" s="649" t="s">
        <v>6543</v>
      </c>
      <c r="D721" s="649" t="s">
        <v>6544</v>
      </c>
      <c r="E721" s="650" t="s">
        <v>345</v>
      </c>
      <c r="F721" s="640">
        <v>2</v>
      </c>
      <c r="G721" s="641" t="s">
        <v>5683</v>
      </c>
      <c r="H721" s="638">
        <v>6100</v>
      </c>
      <c r="I721" s="638">
        <f t="shared" si="24"/>
        <v>1.22</v>
      </c>
      <c r="J721" s="660" t="s">
        <v>6532</v>
      </c>
      <c r="K721" s="382"/>
      <c r="L721" s="633" t="s">
        <v>762</v>
      </c>
      <c r="M721" s="630"/>
      <c r="N721" s="636"/>
    </row>
    <row r="722" s="138" customFormat="1" customHeight="1" outlineLevel="2" spans="1:14">
      <c r="A722" s="382" t="s">
        <v>6196</v>
      </c>
      <c r="B722" s="627" t="str">
        <f t="shared" si="22"/>
        <v>公共食堂（一）</v>
      </c>
      <c r="C722" s="649" t="s">
        <v>6545</v>
      </c>
      <c r="D722" s="649" t="s">
        <v>6544</v>
      </c>
      <c r="E722" s="650" t="s">
        <v>345</v>
      </c>
      <c r="F722" s="640">
        <v>2</v>
      </c>
      <c r="G722" s="641" t="s">
        <v>5683</v>
      </c>
      <c r="H722" s="638">
        <v>21600</v>
      </c>
      <c r="I722" s="638">
        <f t="shared" si="24"/>
        <v>4.32</v>
      </c>
      <c r="J722" s="660" t="s">
        <v>6532</v>
      </c>
      <c r="K722" s="382"/>
      <c r="L722" s="633" t="s">
        <v>762</v>
      </c>
      <c r="M722" s="630"/>
      <c r="N722" s="636"/>
    </row>
    <row r="723" s="138" customFormat="1" customHeight="1" outlineLevel="2" spans="1:14">
      <c r="A723" s="382" t="s">
        <v>6199</v>
      </c>
      <c r="B723" s="627" t="str">
        <f t="shared" si="22"/>
        <v>公共食堂（一）</v>
      </c>
      <c r="C723" s="639" t="s">
        <v>6546</v>
      </c>
      <c r="D723" s="437" t="s">
        <v>6547</v>
      </c>
      <c r="E723" s="650" t="s">
        <v>345</v>
      </c>
      <c r="F723" s="640">
        <v>28</v>
      </c>
      <c r="G723" s="641" t="s">
        <v>5683</v>
      </c>
      <c r="H723" s="638">
        <v>3160</v>
      </c>
      <c r="I723" s="638">
        <f t="shared" si="24"/>
        <v>8.848</v>
      </c>
      <c r="J723" s="660" t="s">
        <v>6532</v>
      </c>
      <c r="K723" s="382"/>
      <c r="L723" s="633" t="s">
        <v>762</v>
      </c>
      <c r="M723" s="630"/>
      <c r="N723" s="636"/>
    </row>
    <row r="724" s="138" customFormat="1" customHeight="1" outlineLevel="2" spans="1:14">
      <c r="A724" s="382" t="s">
        <v>6202</v>
      </c>
      <c r="B724" s="627" t="str">
        <f t="shared" si="22"/>
        <v>公共食堂（一）</v>
      </c>
      <c r="C724" s="649" t="s">
        <v>6548</v>
      </c>
      <c r="D724" s="437" t="s">
        <v>6549</v>
      </c>
      <c r="E724" s="650" t="s">
        <v>345</v>
      </c>
      <c r="F724" s="640">
        <v>32</v>
      </c>
      <c r="G724" s="641" t="s">
        <v>5683</v>
      </c>
      <c r="H724" s="638">
        <v>3600</v>
      </c>
      <c r="I724" s="638">
        <f t="shared" si="24"/>
        <v>11.52</v>
      </c>
      <c r="J724" s="660" t="s">
        <v>6532</v>
      </c>
      <c r="K724" s="382"/>
      <c r="L724" s="633" t="s">
        <v>762</v>
      </c>
      <c r="M724" s="630"/>
      <c r="N724" s="636"/>
    </row>
    <row r="725" s="138" customFormat="1" customHeight="1" outlineLevel="2" spans="1:14">
      <c r="A725" s="382" t="s">
        <v>6205</v>
      </c>
      <c r="B725" s="627" t="str">
        <f t="shared" si="22"/>
        <v>公共食堂（一）</v>
      </c>
      <c r="C725" s="639" t="s">
        <v>6550</v>
      </c>
      <c r="D725" s="437" t="s">
        <v>6551</v>
      </c>
      <c r="E725" s="650" t="s">
        <v>345</v>
      </c>
      <c r="F725" s="640">
        <v>2</v>
      </c>
      <c r="G725" s="641" t="s">
        <v>5683</v>
      </c>
      <c r="H725" s="638">
        <v>3600</v>
      </c>
      <c r="I725" s="638">
        <f t="shared" si="24"/>
        <v>0.72</v>
      </c>
      <c r="J725" s="660" t="s">
        <v>6532</v>
      </c>
      <c r="K725" s="382"/>
      <c r="L725" s="633" t="s">
        <v>762</v>
      </c>
      <c r="M725" s="630"/>
      <c r="N725" s="636"/>
    </row>
    <row r="726" s="138" customFormat="1" customHeight="1" outlineLevel="2" spans="1:14">
      <c r="A726" s="382" t="s">
        <v>6206</v>
      </c>
      <c r="B726" s="627" t="str">
        <f t="shared" si="22"/>
        <v>公共食堂（一）</v>
      </c>
      <c r="C726" s="639" t="s">
        <v>6552</v>
      </c>
      <c r="D726" s="437" t="s">
        <v>6553</v>
      </c>
      <c r="E726" s="650" t="s">
        <v>345</v>
      </c>
      <c r="F726" s="640">
        <v>2</v>
      </c>
      <c r="G726" s="641" t="s">
        <v>5683</v>
      </c>
      <c r="H726" s="638">
        <v>9600</v>
      </c>
      <c r="I726" s="638">
        <f t="shared" si="24"/>
        <v>1.92</v>
      </c>
      <c r="J726" s="660" t="s">
        <v>6532</v>
      </c>
      <c r="K726" s="382"/>
      <c r="L726" s="633" t="s">
        <v>762</v>
      </c>
      <c r="M726" s="630"/>
      <c r="N726" s="636"/>
    </row>
    <row r="727" s="138" customFormat="1" customHeight="1" outlineLevel="2" spans="1:14">
      <c r="A727" s="382" t="s">
        <v>6208</v>
      </c>
      <c r="B727" s="627" t="str">
        <f t="shared" si="22"/>
        <v>公共食堂（一）</v>
      </c>
      <c r="C727" s="639" t="s">
        <v>6554</v>
      </c>
      <c r="D727" s="437" t="s">
        <v>6555</v>
      </c>
      <c r="E727" s="650" t="s">
        <v>345</v>
      </c>
      <c r="F727" s="640">
        <v>2</v>
      </c>
      <c r="G727" s="641" t="s">
        <v>5683</v>
      </c>
      <c r="H727" s="638">
        <v>6400</v>
      </c>
      <c r="I727" s="638">
        <f t="shared" si="24"/>
        <v>1.28</v>
      </c>
      <c r="J727" s="660" t="s">
        <v>6532</v>
      </c>
      <c r="K727" s="382"/>
      <c r="L727" s="633" t="s">
        <v>762</v>
      </c>
      <c r="M727" s="630"/>
      <c r="N727" s="636"/>
    </row>
    <row r="728" s="138" customFormat="1" customHeight="1" outlineLevel="2" spans="1:14">
      <c r="A728" s="382" t="s">
        <v>6210</v>
      </c>
      <c r="B728" s="627" t="str">
        <f t="shared" si="22"/>
        <v>公共食堂（一）</v>
      </c>
      <c r="C728" s="639" t="s">
        <v>6556</v>
      </c>
      <c r="D728" s="381" t="s">
        <v>6557</v>
      </c>
      <c r="E728" s="650" t="s">
        <v>186</v>
      </c>
      <c r="F728" s="640">
        <v>12</v>
      </c>
      <c r="G728" s="641" t="s">
        <v>5683</v>
      </c>
      <c r="H728" s="638">
        <v>15520</v>
      </c>
      <c r="I728" s="638">
        <f t="shared" si="24"/>
        <v>18.624</v>
      </c>
      <c r="J728" s="660" t="s">
        <v>6532</v>
      </c>
      <c r="K728" s="382"/>
      <c r="L728" s="633" t="s">
        <v>762</v>
      </c>
      <c r="M728" s="630"/>
      <c r="N728" s="636"/>
    </row>
    <row r="729" s="138" customFormat="1" customHeight="1" outlineLevel="2" spans="1:14">
      <c r="A729" s="382" t="s">
        <v>6211</v>
      </c>
      <c r="B729" s="627" t="str">
        <f t="shared" si="22"/>
        <v>公共食堂（一）</v>
      </c>
      <c r="C729" s="639" t="s">
        <v>6558</v>
      </c>
      <c r="D729" s="381" t="s">
        <v>6559</v>
      </c>
      <c r="E729" s="650" t="s">
        <v>186</v>
      </c>
      <c r="F729" s="640">
        <v>8</v>
      </c>
      <c r="G729" s="641" t="s">
        <v>5683</v>
      </c>
      <c r="H729" s="638">
        <v>17795</v>
      </c>
      <c r="I729" s="638">
        <f t="shared" si="24"/>
        <v>14.236</v>
      </c>
      <c r="J729" s="660" t="s">
        <v>6532</v>
      </c>
      <c r="K729" s="382"/>
      <c r="L729" s="633" t="s">
        <v>762</v>
      </c>
      <c r="M729" s="630"/>
      <c r="N729" s="636"/>
    </row>
    <row r="730" s="138" customFormat="1" customHeight="1" outlineLevel="2" spans="1:14">
      <c r="A730" s="382" t="s">
        <v>6212</v>
      </c>
      <c r="B730" s="627" t="str">
        <f t="shared" si="22"/>
        <v>公共食堂（一）</v>
      </c>
      <c r="C730" s="639" t="s">
        <v>6560</v>
      </c>
      <c r="D730" s="381" t="s">
        <v>6561</v>
      </c>
      <c r="E730" s="650" t="s">
        <v>186</v>
      </c>
      <c r="F730" s="640">
        <v>8</v>
      </c>
      <c r="G730" s="641" t="s">
        <v>5683</v>
      </c>
      <c r="H730" s="638">
        <v>7600</v>
      </c>
      <c r="I730" s="638">
        <f t="shared" si="24"/>
        <v>6.08</v>
      </c>
      <c r="J730" s="660" t="s">
        <v>6532</v>
      </c>
      <c r="K730" s="382"/>
      <c r="L730" s="633" t="s">
        <v>762</v>
      </c>
      <c r="M730" s="630"/>
      <c r="N730" s="636"/>
    </row>
    <row r="731" s="138" customFormat="1" customHeight="1" outlineLevel="2" spans="1:14">
      <c r="A731" s="382" t="s">
        <v>6213</v>
      </c>
      <c r="B731" s="627" t="str">
        <f t="shared" si="22"/>
        <v>公共食堂（一）</v>
      </c>
      <c r="C731" s="381" t="s">
        <v>6562</v>
      </c>
      <c r="D731" s="381" t="s">
        <v>6563</v>
      </c>
      <c r="E731" s="650" t="s">
        <v>186</v>
      </c>
      <c r="F731" s="640">
        <v>10</v>
      </c>
      <c r="G731" s="641" t="s">
        <v>5683</v>
      </c>
      <c r="H731" s="638">
        <v>900</v>
      </c>
      <c r="I731" s="638">
        <f t="shared" si="24"/>
        <v>0.9</v>
      </c>
      <c r="J731" s="660" t="s">
        <v>6532</v>
      </c>
      <c r="K731" s="382"/>
      <c r="L731" s="633" t="s">
        <v>762</v>
      </c>
      <c r="M731" s="630"/>
      <c r="N731" s="654" t="s">
        <v>6564</v>
      </c>
    </row>
    <row r="732" s="138" customFormat="1" customHeight="1" outlineLevel="2" spans="1:14">
      <c r="A732" s="382" t="s">
        <v>6216</v>
      </c>
      <c r="B732" s="627" t="str">
        <f t="shared" si="22"/>
        <v>公共食堂（一）</v>
      </c>
      <c r="C732" s="639" t="s">
        <v>6565</v>
      </c>
      <c r="D732" s="381" t="s">
        <v>6566</v>
      </c>
      <c r="E732" s="650" t="s">
        <v>229</v>
      </c>
      <c r="F732" s="640">
        <v>10</v>
      </c>
      <c r="G732" s="641" t="s">
        <v>5683</v>
      </c>
      <c r="H732" s="638">
        <v>930</v>
      </c>
      <c r="I732" s="638">
        <f t="shared" si="24"/>
        <v>0.93</v>
      </c>
      <c r="J732" s="660" t="s">
        <v>6532</v>
      </c>
      <c r="K732" s="382"/>
      <c r="L732" s="633" t="s">
        <v>762</v>
      </c>
      <c r="M732" s="630"/>
      <c r="N732" s="636"/>
    </row>
    <row r="733" s="138" customFormat="1" customHeight="1" outlineLevel="2" spans="1:14">
      <c r="A733" s="382" t="s">
        <v>6219</v>
      </c>
      <c r="B733" s="627" t="str">
        <f t="shared" si="22"/>
        <v>公共食堂（一）</v>
      </c>
      <c r="C733" s="639" t="s">
        <v>6567</v>
      </c>
      <c r="D733" s="381" t="s">
        <v>6568</v>
      </c>
      <c r="E733" s="650" t="s">
        <v>186</v>
      </c>
      <c r="F733" s="640">
        <v>30</v>
      </c>
      <c r="G733" s="641" t="s">
        <v>5683</v>
      </c>
      <c r="H733" s="638">
        <v>20600</v>
      </c>
      <c r="I733" s="638">
        <f t="shared" si="24"/>
        <v>61.8</v>
      </c>
      <c r="J733" s="660" t="s">
        <v>6532</v>
      </c>
      <c r="K733" s="382"/>
      <c r="L733" s="633" t="s">
        <v>762</v>
      </c>
      <c r="M733" s="630"/>
      <c r="N733" s="636"/>
    </row>
    <row r="734" s="138" customFormat="1" customHeight="1" outlineLevel="2" spans="1:14">
      <c r="A734" s="382" t="s">
        <v>6222</v>
      </c>
      <c r="B734" s="627" t="str">
        <f t="shared" si="22"/>
        <v>公共食堂（一）</v>
      </c>
      <c r="C734" s="639" t="s">
        <v>6569</v>
      </c>
      <c r="D734" s="381" t="s">
        <v>6570</v>
      </c>
      <c r="E734" s="650" t="s">
        <v>186</v>
      </c>
      <c r="F734" s="640">
        <v>30</v>
      </c>
      <c r="G734" s="641" t="s">
        <v>5683</v>
      </c>
      <c r="H734" s="638">
        <v>3725</v>
      </c>
      <c r="I734" s="638">
        <f t="shared" si="24"/>
        <v>11.175</v>
      </c>
      <c r="J734" s="660" t="s">
        <v>6532</v>
      </c>
      <c r="K734" s="382"/>
      <c r="L734" s="633" t="s">
        <v>762</v>
      </c>
      <c r="M734" s="630"/>
      <c r="N734" s="636"/>
    </row>
    <row r="735" s="138" customFormat="1" customHeight="1" outlineLevel="2" spans="1:14">
      <c r="A735" s="382" t="s">
        <v>6225</v>
      </c>
      <c r="B735" s="627" t="str">
        <f t="shared" si="22"/>
        <v>公共食堂（一）</v>
      </c>
      <c r="C735" s="639" t="s">
        <v>6571</v>
      </c>
      <c r="D735" s="381" t="s">
        <v>6572</v>
      </c>
      <c r="E735" s="650" t="s">
        <v>186</v>
      </c>
      <c r="F735" s="640">
        <v>2</v>
      </c>
      <c r="G735" s="641" t="s">
        <v>5683</v>
      </c>
      <c r="H735" s="638">
        <v>20700</v>
      </c>
      <c r="I735" s="638">
        <f t="shared" si="24"/>
        <v>4.14</v>
      </c>
      <c r="J735" s="660" t="s">
        <v>6532</v>
      </c>
      <c r="K735" s="382"/>
      <c r="L735" s="633" t="s">
        <v>762</v>
      </c>
      <c r="M735" s="630"/>
      <c r="N735" s="636"/>
    </row>
    <row r="736" s="138" customFormat="1" customHeight="1" outlineLevel="2" spans="1:14">
      <c r="A736" s="382" t="s">
        <v>6228</v>
      </c>
      <c r="B736" s="627" t="str">
        <f t="shared" si="22"/>
        <v>公共食堂（一）</v>
      </c>
      <c r="C736" s="639" t="s">
        <v>6573</v>
      </c>
      <c r="D736" s="381" t="s">
        <v>6574</v>
      </c>
      <c r="E736" s="650" t="s">
        <v>186</v>
      </c>
      <c r="F736" s="640">
        <v>3500</v>
      </c>
      <c r="G736" s="641" t="s">
        <v>5683</v>
      </c>
      <c r="H736" s="638">
        <v>130</v>
      </c>
      <c r="I736" s="638">
        <f t="shared" si="24"/>
        <v>45.5</v>
      </c>
      <c r="J736" s="660" t="s">
        <v>6532</v>
      </c>
      <c r="K736" s="382"/>
      <c r="L736" s="633" t="s">
        <v>762</v>
      </c>
      <c r="M736" s="630"/>
      <c r="N736" s="636"/>
    </row>
    <row r="737" s="138" customFormat="1" customHeight="1" outlineLevel="2" spans="1:14">
      <c r="A737" s="382" t="s">
        <v>6231</v>
      </c>
      <c r="B737" s="627" t="str">
        <f t="shared" si="22"/>
        <v>公共食堂（一）</v>
      </c>
      <c r="C737" s="639" t="s">
        <v>6575</v>
      </c>
      <c r="D737" s="381" t="s">
        <v>6576</v>
      </c>
      <c r="E737" s="650" t="s">
        <v>186</v>
      </c>
      <c r="F737" s="640">
        <v>2</v>
      </c>
      <c r="G737" s="641" t="s">
        <v>5683</v>
      </c>
      <c r="H737" s="638">
        <v>3000</v>
      </c>
      <c r="I737" s="638">
        <f t="shared" si="24"/>
        <v>0.6</v>
      </c>
      <c r="J737" s="660" t="s">
        <v>6532</v>
      </c>
      <c r="K737" s="382"/>
      <c r="L737" s="633" t="s">
        <v>762</v>
      </c>
      <c r="M737" s="630"/>
      <c r="N737" s="654" t="s">
        <v>6564</v>
      </c>
    </row>
    <row r="738" s="138" customFormat="1" customHeight="1" outlineLevel="2" spans="1:14">
      <c r="A738" s="382" t="s">
        <v>6233</v>
      </c>
      <c r="B738" s="627" t="str">
        <f t="shared" si="22"/>
        <v>公共食堂（一）</v>
      </c>
      <c r="C738" s="639" t="s">
        <v>6577</v>
      </c>
      <c r="D738" s="381" t="s">
        <v>6578</v>
      </c>
      <c r="E738" s="650" t="s">
        <v>186</v>
      </c>
      <c r="F738" s="640">
        <v>1</v>
      </c>
      <c r="G738" s="641" t="s">
        <v>5683</v>
      </c>
      <c r="H738" s="638">
        <v>70700</v>
      </c>
      <c r="I738" s="638">
        <f t="shared" si="24"/>
        <v>7.07</v>
      </c>
      <c r="J738" s="660" t="s">
        <v>6532</v>
      </c>
      <c r="K738" s="382"/>
      <c r="L738" s="633" t="s">
        <v>762</v>
      </c>
      <c r="M738" s="630"/>
      <c r="N738" s="636"/>
    </row>
    <row r="739" s="138" customFormat="1" customHeight="1" outlineLevel="2" spans="1:14">
      <c r="A739" s="382" t="s">
        <v>6235</v>
      </c>
      <c r="B739" s="627" t="str">
        <f t="shared" si="22"/>
        <v>公共食堂（一）</v>
      </c>
      <c r="C739" s="639" t="s">
        <v>6579</v>
      </c>
      <c r="D739" s="381" t="s">
        <v>6580</v>
      </c>
      <c r="E739" s="650" t="s">
        <v>186</v>
      </c>
      <c r="F739" s="640">
        <v>1</v>
      </c>
      <c r="G739" s="641" t="s">
        <v>5683</v>
      </c>
      <c r="H739" s="638">
        <v>150000</v>
      </c>
      <c r="I739" s="638">
        <f t="shared" si="24"/>
        <v>15</v>
      </c>
      <c r="J739" s="660" t="s">
        <v>6532</v>
      </c>
      <c r="K739" s="382"/>
      <c r="L739" s="633" t="s">
        <v>762</v>
      </c>
      <c r="M739" s="630"/>
      <c r="N739" s="654" t="s">
        <v>6581</v>
      </c>
    </row>
    <row r="740" s="138" customFormat="1" customHeight="1" outlineLevel="2" spans="1:14">
      <c r="A740" s="382" t="s">
        <v>6238</v>
      </c>
      <c r="B740" s="627" t="str">
        <f t="shared" si="22"/>
        <v>公共食堂（一）</v>
      </c>
      <c r="C740" s="639" t="s">
        <v>6582</v>
      </c>
      <c r="D740" s="381" t="s">
        <v>6583</v>
      </c>
      <c r="E740" s="650" t="s">
        <v>3279</v>
      </c>
      <c r="F740" s="640">
        <v>1</v>
      </c>
      <c r="G740" s="641" t="s">
        <v>5683</v>
      </c>
      <c r="H740" s="638">
        <v>295600</v>
      </c>
      <c r="I740" s="638">
        <f t="shared" si="24"/>
        <v>29.56</v>
      </c>
      <c r="J740" s="660" t="s">
        <v>6532</v>
      </c>
      <c r="K740" s="382"/>
      <c r="L740" s="633" t="s">
        <v>762</v>
      </c>
      <c r="M740" s="630"/>
      <c r="N740" s="654" t="s">
        <v>6581</v>
      </c>
    </row>
    <row r="741" s="138" customFormat="1" customHeight="1" outlineLevel="1" spans="1:14">
      <c r="A741" s="382">
        <v>32</v>
      </c>
      <c r="B741" s="627" t="str">
        <f t="shared" ref="B741:B804" si="25" xml:space="preserve">C741</f>
        <v>放射治疗计划教育培训平台（电教室）</v>
      </c>
      <c r="C741" s="633" t="s">
        <v>1087</v>
      </c>
      <c r="D741" s="103"/>
      <c r="E741" s="103"/>
      <c r="F741" s="103"/>
      <c r="G741" s="103"/>
      <c r="H741" s="103"/>
      <c r="I741" s="103"/>
      <c r="J741" s="382"/>
      <c r="K741" s="382" t="s">
        <v>1088</v>
      </c>
      <c r="L741" s="382"/>
      <c r="M741" s="630"/>
      <c r="N741" s="631"/>
    </row>
    <row r="742" s="138" customFormat="1" customHeight="1" outlineLevel="1" spans="1:14">
      <c r="A742" s="382">
        <v>33</v>
      </c>
      <c r="B742" s="627" t="str">
        <f t="shared" si="25"/>
        <v>男更衣</v>
      </c>
      <c r="C742" s="633" t="s">
        <v>799</v>
      </c>
      <c r="D742" s="103"/>
      <c r="E742" s="103"/>
      <c r="F742" s="103"/>
      <c r="G742" s="103"/>
      <c r="H742" s="103"/>
      <c r="I742" s="103"/>
      <c r="J742" s="382"/>
      <c r="K742" s="382" t="s">
        <v>1090</v>
      </c>
      <c r="L742" s="382"/>
      <c r="M742" s="630"/>
      <c r="N742" s="631"/>
    </row>
    <row r="743" s="138" customFormat="1" customHeight="1" outlineLevel="1" spans="1:14">
      <c r="A743" s="382">
        <v>34</v>
      </c>
      <c r="B743" s="627" t="str">
        <f t="shared" si="25"/>
        <v>女更衣</v>
      </c>
      <c r="C743" s="633" t="s">
        <v>797</v>
      </c>
      <c r="D743" s="103"/>
      <c r="E743" s="103"/>
      <c r="F743" s="103"/>
      <c r="G743" s="103"/>
      <c r="H743" s="103"/>
      <c r="I743" s="103"/>
      <c r="J743" s="382"/>
      <c r="K743" s="382" t="s">
        <v>1091</v>
      </c>
      <c r="L743" s="382"/>
      <c r="M743" s="630"/>
      <c r="N743" s="631"/>
    </row>
    <row r="744" s="138" customFormat="1" customHeight="1" outlineLevel="1" spans="1:14">
      <c r="A744" s="382">
        <v>35</v>
      </c>
      <c r="B744" s="627" t="str">
        <f t="shared" si="25"/>
        <v>综合模拟实训平台（多功能会议厅）</v>
      </c>
      <c r="C744" s="633" t="s">
        <v>1092</v>
      </c>
      <c r="D744" s="103"/>
      <c r="E744" s="103"/>
      <c r="F744" s="103"/>
      <c r="G744" s="103"/>
      <c r="H744" s="103"/>
      <c r="I744" s="103"/>
      <c r="J744" s="382"/>
      <c r="K744" s="382" t="s">
        <v>1093</v>
      </c>
      <c r="L744" s="633" t="s">
        <v>1089</v>
      </c>
      <c r="M744" s="630"/>
      <c r="N744" s="631"/>
    </row>
    <row r="745" s="138" customFormat="1" customHeight="1" outlineLevel="1" spans="1:14">
      <c r="A745" s="382">
        <v>36</v>
      </c>
      <c r="B745" s="627" t="str">
        <f t="shared" si="25"/>
        <v>技能培训室</v>
      </c>
      <c r="C745" s="633" t="s">
        <v>1595</v>
      </c>
      <c r="D745" s="103"/>
      <c r="E745" s="103"/>
      <c r="F745" s="103"/>
      <c r="G745" s="103"/>
      <c r="H745" s="103"/>
      <c r="I745" s="103"/>
      <c r="J745" s="382"/>
      <c r="K745" s="382" t="s">
        <v>1097</v>
      </c>
      <c r="L745" s="633" t="s">
        <v>1089</v>
      </c>
      <c r="M745" s="630"/>
      <c r="N745" s="631"/>
    </row>
    <row r="746" s="138" customFormat="1" customHeight="1" outlineLevel="1" spans="1:14">
      <c r="A746" s="382">
        <v>37</v>
      </c>
      <c r="B746" s="627" t="str">
        <f t="shared" si="25"/>
        <v>技能培训室</v>
      </c>
      <c r="C746" s="633" t="s">
        <v>1595</v>
      </c>
      <c r="D746" s="103"/>
      <c r="E746" s="103"/>
      <c r="F746" s="103"/>
      <c r="G746" s="103"/>
      <c r="H746" s="103"/>
      <c r="I746" s="103"/>
      <c r="J746" s="382"/>
      <c r="K746" s="382" t="s">
        <v>1104</v>
      </c>
      <c r="L746" s="633" t="s">
        <v>1089</v>
      </c>
      <c r="M746" s="630"/>
      <c r="N746" s="631"/>
    </row>
    <row r="747" s="138" customFormat="1" customHeight="1" outlineLevel="1" spans="1:14">
      <c r="A747" s="382">
        <v>38</v>
      </c>
      <c r="B747" s="627" t="str">
        <f t="shared" si="25"/>
        <v>技能培训室</v>
      </c>
      <c r="C747" s="633" t="s">
        <v>1595</v>
      </c>
      <c r="D747" s="103"/>
      <c r="E747" s="103"/>
      <c r="F747" s="103"/>
      <c r="G747" s="103"/>
      <c r="H747" s="103"/>
      <c r="I747" s="103"/>
      <c r="J747" s="382"/>
      <c r="K747" s="382" t="s">
        <v>1106</v>
      </c>
      <c r="L747" s="633" t="s">
        <v>1089</v>
      </c>
      <c r="M747" s="630"/>
      <c r="N747" s="631"/>
    </row>
    <row r="748" s="138" customFormat="1" customHeight="1" outlineLevel="1" spans="1:14">
      <c r="A748" s="382">
        <v>39</v>
      </c>
      <c r="B748" s="627" t="str">
        <f t="shared" si="25"/>
        <v>模拟手术室</v>
      </c>
      <c r="C748" s="633" t="s">
        <v>1103</v>
      </c>
      <c r="D748" s="103"/>
      <c r="E748" s="103"/>
      <c r="F748" s="103"/>
      <c r="G748" s="103"/>
      <c r="H748" s="103"/>
      <c r="I748" s="103"/>
      <c r="J748" s="382"/>
      <c r="K748" s="382" t="s">
        <v>1109</v>
      </c>
      <c r="L748" s="633" t="s">
        <v>1089</v>
      </c>
      <c r="M748" s="630"/>
      <c r="N748" s="631"/>
    </row>
    <row r="749" s="138" customFormat="1" customHeight="1" outlineLevel="1" spans="1:14">
      <c r="A749" s="382">
        <v>40</v>
      </c>
      <c r="B749" s="627" t="str">
        <f t="shared" si="25"/>
        <v>技能培训室</v>
      </c>
      <c r="C749" s="633" t="s">
        <v>1595</v>
      </c>
      <c r="D749" s="103"/>
      <c r="E749" s="103"/>
      <c r="F749" s="103"/>
      <c r="G749" s="103"/>
      <c r="H749" s="103"/>
      <c r="I749" s="103"/>
      <c r="J749" s="382"/>
      <c r="K749" s="382" t="s">
        <v>1111</v>
      </c>
      <c r="L749" s="633" t="s">
        <v>1089</v>
      </c>
      <c r="M749" s="630"/>
      <c r="N749" s="631"/>
    </row>
    <row r="750" s="138" customFormat="1" customHeight="1" outlineLevel="1" spans="1:14">
      <c r="A750" s="382">
        <v>41</v>
      </c>
      <c r="B750" s="632" t="str">
        <f t="shared" si="25"/>
        <v>PBL 讨论室</v>
      </c>
      <c r="C750" s="382" t="s">
        <v>6584</v>
      </c>
      <c r="D750" s="103"/>
      <c r="E750" s="103"/>
      <c r="F750" s="103"/>
      <c r="G750" s="103"/>
      <c r="H750" s="103"/>
      <c r="I750" s="103"/>
      <c r="J750" s="382"/>
      <c r="K750" s="382" t="s">
        <v>1113</v>
      </c>
      <c r="L750" s="633" t="s">
        <v>1089</v>
      </c>
      <c r="M750" s="630"/>
      <c r="N750" s="631"/>
    </row>
    <row r="751" s="138" customFormat="1" customHeight="1" outlineLevel="1" spans="1:14">
      <c r="A751" s="382">
        <v>42</v>
      </c>
      <c r="B751" s="627" t="str">
        <f t="shared" si="25"/>
        <v>智慧教室（候考室）</v>
      </c>
      <c r="C751" s="633" t="s">
        <v>3135</v>
      </c>
      <c r="D751" s="103"/>
      <c r="E751" s="103"/>
      <c r="F751" s="103"/>
      <c r="G751" s="103"/>
      <c r="H751" s="103"/>
      <c r="I751" s="103"/>
      <c r="J751" s="382"/>
      <c r="K751" s="382" t="s">
        <v>1115</v>
      </c>
      <c r="L751" s="633" t="s">
        <v>1089</v>
      </c>
      <c r="M751" s="630"/>
      <c r="N751" s="631"/>
    </row>
    <row r="752" s="138" customFormat="1" customHeight="1" outlineLevel="1" spans="1:14">
      <c r="A752" s="382">
        <v>43</v>
      </c>
      <c r="B752" s="627" t="str">
        <f t="shared" si="25"/>
        <v>考站</v>
      </c>
      <c r="C752" s="633" t="s">
        <v>1597</v>
      </c>
      <c r="D752" s="103"/>
      <c r="E752" s="103"/>
      <c r="F752" s="103"/>
      <c r="G752" s="103"/>
      <c r="H752" s="103"/>
      <c r="I752" s="103"/>
      <c r="J752" s="382"/>
      <c r="K752" s="382" t="s">
        <v>1117</v>
      </c>
      <c r="L752" s="633" t="s">
        <v>1089</v>
      </c>
      <c r="M752" s="630"/>
      <c r="N752" s="631"/>
    </row>
    <row r="753" s="138" customFormat="1" customHeight="1" outlineLevel="1" spans="1:14">
      <c r="A753" s="382">
        <v>44</v>
      </c>
      <c r="B753" s="627" t="str">
        <f t="shared" si="25"/>
        <v>考站</v>
      </c>
      <c r="C753" s="633" t="s">
        <v>1597</v>
      </c>
      <c r="D753" s="103"/>
      <c r="E753" s="103"/>
      <c r="F753" s="103"/>
      <c r="G753" s="103"/>
      <c r="H753" s="103"/>
      <c r="I753" s="103"/>
      <c r="J753" s="382"/>
      <c r="K753" s="382" t="s">
        <v>1119</v>
      </c>
      <c r="L753" s="633" t="s">
        <v>1089</v>
      </c>
      <c r="M753" s="630"/>
      <c r="N753" s="631"/>
    </row>
    <row r="754" s="138" customFormat="1" customHeight="1" outlineLevel="1" spans="1:14">
      <c r="A754" s="382">
        <v>45</v>
      </c>
      <c r="B754" s="627" t="str">
        <f t="shared" si="25"/>
        <v>考站</v>
      </c>
      <c r="C754" s="633" t="s">
        <v>1597</v>
      </c>
      <c r="D754" s="103"/>
      <c r="E754" s="103"/>
      <c r="F754" s="103"/>
      <c r="G754" s="103"/>
      <c r="H754" s="103"/>
      <c r="I754" s="103"/>
      <c r="J754" s="382"/>
      <c r="K754" s="382" t="s">
        <v>1121</v>
      </c>
      <c r="L754" s="633" t="s">
        <v>1089</v>
      </c>
      <c r="M754" s="630"/>
      <c r="N754" s="631"/>
    </row>
    <row r="755" s="138" customFormat="1" customHeight="1" outlineLevel="1" spans="1:14">
      <c r="A755" s="382">
        <v>46</v>
      </c>
      <c r="B755" s="627" t="str">
        <f t="shared" si="25"/>
        <v>技能培训室</v>
      </c>
      <c r="C755" s="633" t="s">
        <v>1595</v>
      </c>
      <c r="D755" s="103"/>
      <c r="E755" s="103"/>
      <c r="F755" s="103"/>
      <c r="G755" s="103"/>
      <c r="H755" s="103"/>
      <c r="I755" s="103"/>
      <c r="J755" s="382"/>
      <c r="K755" s="382" t="s">
        <v>1123</v>
      </c>
      <c r="L755" s="633" t="s">
        <v>1089</v>
      </c>
      <c r="M755" s="630"/>
      <c r="N755" s="631"/>
    </row>
    <row r="756" s="138" customFormat="1" customHeight="1" outlineLevel="1" spans="1:14">
      <c r="A756" s="382">
        <v>47</v>
      </c>
      <c r="B756" s="627" t="str">
        <f t="shared" si="25"/>
        <v>考站</v>
      </c>
      <c r="C756" s="633" t="s">
        <v>1597</v>
      </c>
      <c r="D756" s="103"/>
      <c r="E756" s="103"/>
      <c r="F756" s="103"/>
      <c r="G756" s="103"/>
      <c r="H756" s="103"/>
      <c r="I756" s="103"/>
      <c r="J756" s="382"/>
      <c r="K756" s="382" t="s">
        <v>1125</v>
      </c>
      <c r="L756" s="633" t="s">
        <v>1089</v>
      </c>
      <c r="M756" s="630"/>
      <c r="N756" s="631"/>
    </row>
    <row r="757" s="138" customFormat="1" customHeight="1" outlineLevel="1" spans="1:14">
      <c r="A757" s="382">
        <v>48</v>
      </c>
      <c r="B757" s="627" t="str">
        <f t="shared" si="25"/>
        <v>考站</v>
      </c>
      <c r="C757" s="633" t="s">
        <v>1597</v>
      </c>
      <c r="D757" s="103"/>
      <c r="E757" s="103"/>
      <c r="F757" s="103"/>
      <c r="G757" s="103"/>
      <c r="H757" s="103"/>
      <c r="I757" s="103"/>
      <c r="J757" s="382"/>
      <c r="K757" s="382" t="s">
        <v>1127</v>
      </c>
      <c r="L757" s="633" t="s">
        <v>1089</v>
      </c>
      <c r="M757" s="630"/>
      <c r="N757" s="631"/>
    </row>
    <row r="758" s="138" customFormat="1" customHeight="1" outlineLevel="1" spans="1:14">
      <c r="A758" s="382">
        <v>49</v>
      </c>
      <c r="B758" s="627" t="str">
        <f t="shared" si="25"/>
        <v>考站</v>
      </c>
      <c r="C758" s="633" t="s">
        <v>1597</v>
      </c>
      <c r="D758" s="103"/>
      <c r="E758" s="103"/>
      <c r="F758" s="103"/>
      <c r="G758" s="103"/>
      <c r="H758" s="103"/>
      <c r="I758" s="103"/>
      <c r="J758" s="382"/>
      <c r="K758" s="382" t="s">
        <v>1129</v>
      </c>
      <c r="L758" s="633" t="s">
        <v>1089</v>
      </c>
      <c r="M758" s="630"/>
      <c r="N758" s="631"/>
    </row>
    <row r="759" s="138" customFormat="1" customHeight="1" outlineLevel="1" spans="1:14">
      <c r="A759" s="382">
        <v>50</v>
      </c>
      <c r="B759" s="627" t="str">
        <f t="shared" si="25"/>
        <v>模拟病房</v>
      </c>
      <c r="C759" s="633" t="s">
        <v>1130</v>
      </c>
      <c r="D759" s="103"/>
      <c r="E759" s="103"/>
      <c r="F759" s="103"/>
      <c r="G759" s="103"/>
      <c r="H759" s="103"/>
      <c r="I759" s="103"/>
      <c r="J759" s="382"/>
      <c r="K759" s="382" t="s">
        <v>1131</v>
      </c>
      <c r="L759" s="633" t="s">
        <v>1089</v>
      </c>
      <c r="M759" s="630"/>
      <c r="N759" s="631"/>
    </row>
    <row r="760" s="138" customFormat="1" customHeight="1" outlineLevel="1" spans="1:14">
      <c r="A760" s="382">
        <v>51</v>
      </c>
      <c r="B760" s="627" t="str">
        <f t="shared" si="25"/>
        <v>办公室</v>
      </c>
      <c r="C760" s="633" t="s">
        <v>893</v>
      </c>
      <c r="D760" s="103"/>
      <c r="E760" s="103"/>
      <c r="F760" s="103"/>
      <c r="G760" s="103"/>
      <c r="H760" s="103"/>
      <c r="I760" s="103"/>
      <c r="J760" s="382"/>
      <c r="K760" s="382" t="s">
        <v>1133</v>
      </c>
      <c r="L760" s="633" t="s">
        <v>1089</v>
      </c>
      <c r="M760" s="630"/>
      <c r="N760" s="631"/>
    </row>
    <row r="761" s="138" customFormat="1" customHeight="1" outlineLevel="1" spans="1:14">
      <c r="A761" s="382">
        <v>52</v>
      </c>
      <c r="B761" s="627" t="str">
        <f t="shared" si="25"/>
        <v>储藏室</v>
      </c>
      <c r="C761" s="633" t="s">
        <v>1134</v>
      </c>
      <c r="D761" s="103"/>
      <c r="E761" s="103"/>
      <c r="F761" s="103"/>
      <c r="G761" s="103"/>
      <c r="H761" s="103"/>
      <c r="I761" s="103"/>
      <c r="J761" s="382"/>
      <c r="K761" s="382" t="s">
        <v>1135</v>
      </c>
      <c r="L761" s="633" t="s">
        <v>1089</v>
      </c>
      <c r="M761" s="630"/>
      <c r="N761" s="631"/>
    </row>
    <row r="762" s="138" customFormat="1" customHeight="1" outlineLevel="1" spans="1:14">
      <c r="A762" s="382">
        <v>53</v>
      </c>
      <c r="B762" s="627" t="str">
        <f t="shared" si="25"/>
        <v>机房</v>
      </c>
      <c r="C762" s="633" t="s">
        <v>1598</v>
      </c>
      <c r="D762" s="103"/>
      <c r="E762" s="103"/>
      <c r="F762" s="103"/>
      <c r="G762" s="103"/>
      <c r="H762" s="103"/>
      <c r="I762" s="103"/>
      <c r="J762" s="382"/>
      <c r="K762" s="382" t="s">
        <v>1599</v>
      </c>
      <c r="L762" s="633" t="s">
        <v>1089</v>
      </c>
      <c r="M762" s="630"/>
      <c r="N762" s="631"/>
    </row>
    <row r="763" s="138" customFormat="1" customHeight="1" outlineLevel="1" spans="1:14">
      <c r="A763" s="382">
        <v>54</v>
      </c>
      <c r="B763" s="627" t="str">
        <f t="shared" si="25"/>
        <v>会议</v>
      </c>
      <c r="C763" s="633" t="s">
        <v>1136</v>
      </c>
      <c r="D763" s="103"/>
      <c r="E763" s="103"/>
      <c r="F763" s="103"/>
      <c r="G763" s="103"/>
      <c r="H763" s="103"/>
      <c r="I763" s="103"/>
      <c r="J763" s="382"/>
      <c r="K763" s="382" t="s">
        <v>1137</v>
      </c>
      <c r="L763" s="382"/>
      <c r="M763" s="630"/>
      <c r="N763" s="631"/>
    </row>
    <row r="764" s="138" customFormat="1" customHeight="1" outlineLevel="1" spans="1:14">
      <c r="A764" s="382">
        <v>55</v>
      </c>
      <c r="B764" s="627" t="str">
        <f t="shared" si="25"/>
        <v>值班室</v>
      </c>
      <c r="C764" s="633" t="s">
        <v>75</v>
      </c>
      <c r="D764" s="103"/>
      <c r="E764" s="103"/>
      <c r="F764" s="103"/>
      <c r="G764" s="103"/>
      <c r="H764" s="103"/>
      <c r="I764" s="103"/>
      <c r="J764" s="382"/>
      <c r="K764" s="382" t="s">
        <v>1138</v>
      </c>
      <c r="L764" s="382"/>
      <c r="M764" s="630"/>
      <c r="N764" s="631"/>
    </row>
    <row r="765" s="138" customFormat="1" customHeight="1" outlineLevel="1" spans="1:14">
      <c r="A765" s="382">
        <v>56</v>
      </c>
      <c r="B765" s="627" t="str">
        <f t="shared" si="25"/>
        <v>办公室</v>
      </c>
      <c r="C765" s="633" t="s">
        <v>893</v>
      </c>
      <c r="D765" s="103"/>
      <c r="E765" s="103"/>
      <c r="F765" s="103"/>
      <c r="G765" s="103"/>
      <c r="H765" s="103"/>
      <c r="I765" s="103"/>
      <c r="J765" s="382"/>
      <c r="K765" s="382" t="s">
        <v>1140</v>
      </c>
      <c r="L765" s="633" t="s">
        <v>1141</v>
      </c>
      <c r="M765" s="630"/>
      <c r="N765" s="631"/>
    </row>
    <row r="766" s="138" customFormat="1" customHeight="1" outlineLevel="1" spans="1:14">
      <c r="A766" s="382">
        <v>57</v>
      </c>
      <c r="B766" s="627" t="str">
        <f t="shared" si="25"/>
        <v>办公室</v>
      </c>
      <c r="C766" s="633" t="s">
        <v>893</v>
      </c>
      <c r="D766" s="103"/>
      <c r="E766" s="103"/>
      <c r="F766" s="103"/>
      <c r="G766" s="103"/>
      <c r="H766" s="103"/>
      <c r="I766" s="103"/>
      <c r="J766" s="382"/>
      <c r="K766" s="382" t="s">
        <v>1143</v>
      </c>
      <c r="L766" s="633" t="s">
        <v>890</v>
      </c>
      <c r="M766" s="630"/>
      <c r="N766" s="631"/>
    </row>
    <row r="767" s="138" customFormat="1" customHeight="1" outlineLevel="1" spans="1:14">
      <c r="A767" s="382">
        <v>58</v>
      </c>
      <c r="B767" s="627" t="str">
        <f t="shared" si="25"/>
        <v>办公室</v>
      </c>
      <c r="C767" s="633" t="s">
        <v>893</v>
      </c>
      <c r="D767" s="103"/>
      <c r="E767" s="103"/>
      <c r="F767" s="103"/>
      <c r="G767" s="103"/>
      <c r="H767" s="103"/>
      <c r="I767" s="103"/>
      <c r="J767" s="382"/>
      <c r="K767" s="382" t="s">
        <v>1146</v>
      </c>
      <c r="L767" s="633" t="s">
        <v>5123</v>
      </c>
      <c r="M767" s="630"/>
      <c r="N767" s="631"/>
    </row>
    <row r="768" s="138" customFormat="1" customHeight="1" outlineLevel="1" spans="1:14">
      <c r="A768" s="382">
        <v>59</v>
      </c>
      <c r="B768" s="627" t="str">
        <f t="shared" si="25"/>
        <v>办公室</v>
      </c>
      <c r="C768" s="633" t="s">
        <v>893</v>
      </c>
      <c r="D768" s="103"/>
      <c r="E768" s="103"/>
      <c r="F768" s="103"/>
      <c r="G768" s="103"/>
      <c r="H768" s="103"/>
      <c r="I768" s="103"/>
      <c r="J768" s="382"/>
      <c r="K768" s="382" t="s">
        <v>1148</v>
      </c>
      <c r="L768" s="633" t="s">
        <v>5123</v>
      </c>
      <c r="M768" s="630"/>
      <c r="N768" s="631"/>
    </row>
    <row r="769" s="138" customFormat="1" customHeight="1" outlineLevel="1" spans="1:14">
      <c r="A769" s="382">
        <v>60</v>
      </c>
      <c r="B769" s="627" t="str">
        <f t="shared" si="25"/>
        <v>办公室</v>
      </c>
      <c r="C769" s="633" t="s">
        <v>893</v>
      </c>
      <c r="D769" s="103"/>
      <c r="E769" s="103"/>
      <c r="F769" s="103"/>
      <c r="G769" s="103"/>
      <c r="H769" s="103"/>
      <c r="I769" s="103"/>
      <c r="J769" s="382"/>
      <c r="K769" s="382" t="s">
        <v>1149</v>
      </c>
      <c r="L769" s="633" t="s">
        <v>975</v>
      </c>
      <c r="M769" s="630"/>
      <c r="N769" s="631"/>
    </row>
    <row r="770" s="138" customFormat="1" customHeight="1" outlineLevel="1" spans="1:14">
      <c r="A770" s="382">
        <v>61</v>
      </c>
      <c r="B770" s="627" t="str">
        <f t="shared" si="25"/>
        <v>配餐休息区</v>
      </c>
      <c r="C770" s="633" t="s">
        <v>1150</v>
      </c>
      <c r="D770" s="103"/>
      <c r="E770" s="103"/>
      <c r="F770" s="103"/>
      <c r="G770" s="103"/>
      <c r="H770" s="103"/>
      <c r="I770" s="103"/>
      <c r="J770" s="382"/>
      <c r="K770" s="382" t="s">
        <v>1151</v>
      </c>
      <c r="L770" s="382"/>
      <c r="M770" s="630"/>
      <c r="N770" s="631"/>
    </row>
    <row r="771" s="138" customFormat="1" customHeight="1" outlineLevel="1" spans="1:14">
      <c r="A771" s="628" t="s">
        <v>6585</v>
      </c>
      <c r="B771" s="632" t="str">
        <f t="shared" si="25"/>
        <v>5层</v>
      </c>
      <c r="C771" s="626" t="s">
        <v>6586</v>
      </c>
      <c r="D771" s="103"/>
      <c r="E771" s="103"/>
      <c r="F771" s="103"/>
      <c r="G771" s="103"/>
      <c r="H771" s="103"/>
      <c r="I771" s="103"/>
      <c r="J771" s="382"/>
      <c r="K771" s="626"/>
      <c r="L771" s="626"/>
      <c r="M771" s="630"/>
      <c r="N771" s="631"/>
    </row>
    <row r="772" s="138" customFormat="1" customHeight="1" outlineLevel="1" spans="1:14">
      <c r="A772" s="382">
        <v>1</v>
      </c>
      <c r="B772" s="627" t="str">
        <f t="shared" si="25"/>
        <v>包间</v>
      </c>
      <c r="C772" s="633" t="s">
        <v>1604</v>
      </c>
      <c r="D772" s="103"/>
      <c r="E772" s="103"/>
      <c r="F772" s="103"/>
      <c r="G772" s="103"/>
      <c r="H772" s="103"/>
      <c r="I772" s="103"/>
      <c r="J772" s="382"/>
      <c r="K772" s="382" t="s">
        <v>1605</v>
      </c>
      <c r="L772" s="382"/>
      <c r="M772" s="630"/>
      <c r="N772" s="631"/>
    </row>
    <row r="773" s="138" customFormat="1" customHeight="1" outlineLevel="1" spans="1:14">
      <c r="A773" s="382">
        <v>2</v>
      </c>
      <c r="B773" s="627" t="str">
        <f t="shared" si="25"/>
        <v>包间</v>
      </c>
      <c r="C773" s="633" t="s">
        <v>1604</v>
      </c>
      <c r="D773" s="103"/>
      <c r="E773" s="103"/>
      <c r="F773" s="103"/>
      <c r="G773" s="103"/>
      <c r="H773" s="103"/>
      <c r="I773" s="103"/>
      <c r="J773" s="382"/>
      <c r="K773" s="382" t="s">
        <v>1607</v>
      </c>
      <c r="L773" s="382"/>
      <c r="M773" s="630"/>
      <c r="N773" s="631"/>
    </row>
    <row r="774" s="138" customFormat="1" customHeight="1" outlineLevel="1" spans="1:14">
      <c r="A774" s="382">
        <v>3</v>
      </c>
      <c r="B774" s="627" t="str">
        <f t="shared" si="25"/>
        <v>包间</v>
      </c>
      <c r="C774" s="633" t="s">
        <v>1604</v>
      </c>
      <c r="D774" s="103"/>
      <c r="E774" s="103"/>
      <c r="F774" s="103"/>
      <c r="G774" s="103"/>
      <c r="H774" s="103"/>
      <c r="I774" s="103"/>
      <c r="J774" s="382"/>
      <c r="K774" s="382" t="s">
        <v>1608</v>
      </c>
      <c r="L774" s="382"/>
      <c r="M774" s="630"/>
      <c r="N774" s="631"/>
    </row>
    <row r="775" s="138" customFormat="1" customHeight="1" outlineLevel="1" spans="1:14">
      <c r="A775" s="382">
        <v>4</v>
      </c>
      <c r="B775" s="627" t="str">
        <f t="shared" si="25"/>
        <v>包间</v>
      </c>
      <c r="C775" s="633" t="s">
        <v>1604</v>
      </c>
      <c r="D775" s="103"/>
      <c r="E775" s="103"/>
      <c r="F775" s="103"/>
      <c r="G775" s="103"/>
      <c r="H775" s="103"/>
      <c r="I775" s="103"/>
      <c r="J775" s="382"/>
      <c r="K775" s="382" t="s">
        <v>1609</v>
      </c>
      <c r="L775" s="382"/>
      <c r="M775" s="630"/>
      <c r="N775" s="631"/>
    </row>
    <row r="776" s="138" customFormat="1" customHeight="1" outlineLevel="1" spans="1:14">
      <c r="A776" s="382">
        <v>5</v>
      </c>
      <c r="B776" s="627" t="str">
        <f t="shared" si="25"/>
        <v>备餐</v>
      </c>
      <c r="C776" s="633" t="s">
        <v>863</v>
      </c>
      <c r="D776" s="103"/>
      <c r="E776" s="103"/>
      <c r="F776" s="103"/>
      <c r="G776" s="103"/>
      <c r="H776" s="103"/>
      <c r="I776" s="103"/>
      <c r="J776" s="382"/>
      <c r="K776" s="382" t="s">
        <v>6587</v>
      </c>
      <c r="L776" s="382"/>
      <c r="M776" s="630"/>
      <c r="N776" s="631"/>
    </row>
    <row r="777" s="138" customFormat="1" customHeight="1" outlineLevel="1" spans="1:14">
      <c r="A777" s="382">
        <v>6</v>
      </c>
      <c r="B777" s="627" t="str">
        <f t="shared" si="25"/>
        <v>服务台</v>
      </c>
      <c r="C777" s="633" t="s">
        <v>6588</v>
      </c>
      <c r="D777" s="103"/>
      <c r="E777" s="103"/>
      <c r="F777" s="103"/>
      <c r="G777" s="103"/>
      <c r="H777" s="103"/>
      <c r="I777" s="103"/>
      <c r="J777" s="382"/>
      <c r="K777" s="382" t="s">
        <v>6589</v>
      </c>
      <c r="L777" s="382"/>
      <c r="M777" s="630"/>
      <c r="N777" s="631"/>
    </row>
    <row r="778" s="138" customFormat="1" customHeight="1" outlineLevel="1" spans="1:14">
      <c r="A778" s="382">
        <v>7</v>
      </c>
      <c r="B778" s="627" t="str">
        <f t="shared" si="25"/>
        <v>清真餐厅</v>
      </c>
      <c r="C778" s="633" t="s">
        <v>1610</v>
      </c>
      <c r="D778" s="103"/>
      <c r="E778" s="103"/>
      <c r="F778" s="103"/>
      <c r="G778" s="103"/>
      <c r="H778" s="103"/>
      <c r="I778" s="103"/>
      <c r="J778" s="382"/>
      <c r="K778" s="382" t="s">
        <v>1611</v>
      </c>
      <c r="L778" s="382"/>
      <c r="M778" s="630"/>
      <c r="N778" s="631"/>
    </row>
    <row r="779" s="138" customFormat="1" customHeight="1" outlineLevel="1" spans="1:14">
      <c r="A779" s="382">
        <v>8</v>
      </c>
      <c r="B779" s="627" t="str">
        <f t="shared" si="25"/>
        <v>洗碗碟间</v>
      </c>
      <c r="C779" s="633" t="s">
        <v>6499</v>
      </c>
      <c r="D779" s="103"/>
      <c r="E779" s="103"/>
      <c r="F779" s="103"/>
      <c r="G779" s="103"/>
      <c r="H779" s="103"/>
      <c r="I779" s="103"/>
      <c r="J779" s="382"/>
      <c r="K779" s="382" t="s">
        <v>6590</v>
      </c>
      <c r="L779" s="382"/>
      <c r="M779" s="630"/>
      <c r="N779" s="631"/>
    </row>
    <row r="780" s="138" customFormat="1" customHeight="1" outlineLevel="1" spans="1:14">
      <c r="A780" s="382">
        <v>9</v>
      </c>
      <c r="B780" s="627" t="str">
        <f t="shared" si="25"/>
        <v>清真厨房</v>
      </c>
      <c r="C780" s="633" t="s">
        <v>3962</v>
      </c>
      <c r="D780" s="103"/>
      <c r="E780" s="103"/>
      <c r="F780" s="103"/>
      <c r="G780" s="103"/>
      <c r="H780" s="103"/>
      <c r="I780" s="103"/>
      <c r="J780" s="382"/>
      <c r="K780" s="382" t="s">
        <v>6591</v>
      </c>
      <c r="L780" s="382"/>
      <c r="M780" s="630"/>
      <c r="N780" s="631"/>
    </row>
    <row r="781" s="138" customFormat="1" customHeight="1" outlineLevel="1" spans="1:14">
      <c r="A781" s="382">
        <v>10</v>
      </c>
      <c r="B781" s="627" t="str">
        <f t="shared" si="25"/>
        <v>女更衣</v>
      </c>
      <c r="C781" s="633" t="s">
        <v>797</v>
      </c>
      <c r="D781" s="103"/>
      <c r="E781" s="103"/>
      <c r="F781" s="103"/>
      <c r="G781" s="103"/>
      <c r="H781" s="103"/>
      <c r="I781" s="103"/>
      <c r="J781" s="382"/>
      <c r="K781" s="382" t="s">
        <v>1612</v>
      </c>
      <c r="L781" s="382"/>
      <c r="M781" s="630"/>
      <c r="N781" s="631"/>
    </row>
    <row r="782" s="138" customFormat="1" customHeight="1" outlineLevel="1" spans="1:14">
      <c r="A782" s="382">
        <v>11</v>
      </c>
      <c r="B782" s="627" t="str">
        <f t="shared" si="25"/>
        <v>男更衣</v>
      </c>
      <c r="C782" s="633" t="s">
        <v>799</v>
      </c>
      <c r="D782" s="103"/>
      <c r="E782" s="103"/>
      <c r="F782" s="103"/>
      <c r="G782" s="103"/>
      <c r="H782" s="103"/>
      <c r="I782" s="103"/>
      <c r="J782" s="382"/>
      <c r="K782" s="382" t="s">
        <v>1613</v>
      </c>
      <c r="L782" s="382"/>
      <c r="M782" s="630"/>
      <c r="N782" s="631"/>
    </row>
    <row r="783" s="138" customFormat="1" customHeight="1" outlineLevel="1" spans="1:14">
      <c r="A783" s="382">
        <v>12</v>
      </c>
      <c r="B783" s="627" t="str">
        <f t="shared" si="25"/>
        <v>经理办公</v>
      </c>
      <c r="C783" s="633" t="s">
        <v>6592</v>
      </c>
      <c r="D783" s="103"/>
      <c r="E783" s="103"/>
      <c r="F783" s="103"/>
      <c r="G783" s="103"/>
      <c r="H783" s="103"/>
      <c r="I783" s="103"/>
      <c r="J783" s="382"/>
      <c r="K783" s="382" t="s">
        <v>1614</v>
      </c>
      <c r="L783" s="382"/>
      <c r="M783" s="630"/>
      <c r="N783" s="631"/>
    </row>
    <row r="784" s="138" customFormat="1" customHeight="1" outlineLevel="1" spans="1:14">
      <c r="A784" s="382">
        <v>13</v>
      </c>
      <c r="B784" s="627" t="str">
        <f t="shared" si="25"/>
        <v>办公室</v>
      </c>
      <c r="C784" s="633" t="s">
        <v>893</v>
      </c>
      <c r="D784" s="103"/>
      <c r="E784" s="103"/>
      <c r="F784" s="103"/>
      <c r="G784" s="103"/>
      <c r="H784" s="103"/>
      <c r="I784" s="103"/>
      <c r="J784" s="382"/>
      <c r="K784" s="382" t="s">
        <v>1615</v>
      </c>
      <c r="L784" s="382"/>
      <c r="M784" s="630"/>
      <c r="N784" s="631"/>
    </row>
    <row r="785" s="138" customFormat="1" customHeight="1" outlineLevel="1" spans="1:14">
      <c r="A785" s="382">
        <v>14</v>
      </c>
      <c r="B785" s="627" t="str">
        <f t="shared" si="25"/>
        <v>主食库</v>
      </c>
      <c r="C785" s="633" t="s">
        <v>1590</v>
      </c>
      <c r="D785" s="103"/>
      <c r="E785" s="103"/>
      <c r="F785" s="103"/>
      <c r="G785" s="103"/>
      <c r="H785" s="103"/>
      <c r="I785" s="103"/>
      <c r="J785" s="382"/>
      <c r="K785" s="382" t="s">
        <v>1616</v>
      </c>
      <c r="L785" s="382"/>
      <c r="M785" s="630"/>
      <c r="N785" s="631"/>
    </row>
    <row r="786" s="138" customFormat="1" customHeight="1" outlineLevel="1" spans="1:14">
      <c r="A786" s="382">
        <v>15</v>
      </c>
      <c r="B786" s="627" t="str">
        <f t="shared" si="25"/>
        <v>高、低温冷库</v>
      </c>
      <c r="C786" s="633" t="s">
        <v>1617</v>
      </c>
      <c r="D786" s="103"/>
      <c r="E786" s="103"/>
      <c r="F786" s="103"/>
      <c r="G786" s="103"/>
      <c r="H786" s="103"/>
      <c r="I786" s="103"/>
      <c r="J786" s="382"/>
      <c r="K786" s="382" t="s">
        <v>1618</v>
      </c>
      <c r="L786" s="382"/>
      <c r="M786" s="630"/>
      <c r="N786" s="631"/>
    </row>
    <row r="787" s="138" customFormat="1" customHeight="1" outlineLevel="1" spans="1:14">
      <c r="A787" s="382">
        <v>16</v>
      </c>
      <c r="B787" s="627" t="str">
        <f t="shared" si="25"/>
        <v>鱼、肉、蔬菜加工</v>
      </c>
      <c r="C787" s="633" t="s">
        <v>1591</v>
      </c>
      <c r="D787" s="103"/>
      <c r="E787" s="103"/>
      <c r="F787" s="103"/>
      <c r="G787" s="103"/>
      <c r="H787" s="103"/>
      <c r="I787" s="103"/>
      <c r="J787" s="382"/>
      <c r="K787" s="382" t="s">
        <v>1619</v>
      </c>
      <c r="L787" s="382"/>
      <c r="M787" s="630"/>
      <c r="N787" s="631"/>
    </row>
    <row r="788" s="138" customFormat="1" customHeight="1" outlineLevel="1" spans="1:14">
      <c r="A788" s="382">
        <v>17</v>
      </c>
      <c r="B788" s="627" t="str">
        <f t="shared" si="25"/>
        <v>调料库</v>
      </c>
      <c r="C788" s="633" t="s">
        <v>3109</v>
      </c>
      <c r="D788" s="103"/>
      <c r="E788" s="103"/>
      <c r="F788" s="103"/>
      <c r="G788" s="103"/>
      <c r="H788" s="103"/>
      <c r="I788" s="103"/>
      <c r="J788" s="382"/>
      <c r="K788" s="382" t="s">
        <v>1621</v>
      </c>
      <c r="L788" s="382"/>
      <c r="M788" s="630"/>
      <c r="N788" s="631"/>
    </row>
    <row r="789" s="138" customFormat="1" customHeight="1" outlineLevel="1" spans="1:14">
      <c r="A789" s="382">
        <v>18</v>
      </c>
      <c r="B789" s="627" t="str">
        <f t="shared" si="25"/>
        <v>备用间</v>
      </c>
      <c r="C789" s="633" t="s">
        <v>3122</v>
      </c>
      <c r="D789" s="103"/>
      <c r="E789" s="103"/>
      <c r="F789" s="103"/>
      <c r="G789" s="103"/>
      <c r="H789" s="103"/>
      <c r="I789" s="103"/>
      <c r="J789" s="382"/>
      <c r="K789" s="382" t="s">
        <v>6593</v>
      </c>
      <c r="L789" s="633" t="s">
        <v>762</v>
      </c>
      <c r="M789" s="630"/>
      <c r="N789" s="631"/>
    </row>
    <row r="790" s="138" customFormat="1" customHeight="1" outlineLevel="1" spans="1:14">
      <c r="A790" s="382">
        <v>19</v>
      </c>
      <c r="B790" s="627" t="str">
        <f t="shared" si="25"/>
        <v>留样室、无菌室</v>
      </c>
      <c r="C790" s="633" t="s">
        <v>6507</v>
      </c>
      <c r="D790" s="103"/>
      <c r="E790" s="103"/>
      <c r="F790" s="103"/>
      <c r="G790" s="103"/>
      <c r="H790" s="103"/>
      <c r="I790" s="103"/>
      <c r="J790" s="382"/>
      <c r="K790" s="382" t="s">
        <v>6594</v>
      </c>
      <c r="L790" s="382"/>
      <c r="M790" s="630"/>
      <c r="N790" s="631"/>
    </row>
    <row r="791" s="138" customFormat="1" customHeight="1" outlineLevel="1" spans="1:14">
      <c r="A791" s="382">
        <v>20</v>
      </c>
      <c r="B791" s="632" t="str">
        <f t="shared" si="25"/>
        <v>AGV发放接收</v>
      </c>
      <c r="C791" s="382" t="s">
        <v>6509</v>
      </c>
      <c r="D791" s="103"/>
      <c r="E791" s="103"/>
      <c r="F791" s="103"/>
      <c r="G791" s="103"/>
      <c r="H791" s="103"/>
      <c r="I791" s="103"/>
      <c r="J791" s="382"/>
      <c r="K791" s="382" t="s">
        <v>6595</v>
      </c>
      <c r="L791" s="382"/>
      <c r="M791" s="630"/>
      <c r="N791" s="631"/>
    </row>
    <row r="792" s="138" customFormat="1" customHeight="1" outlineLevel="1" spans="1:14">
      <c r="A792" s="382">
        <v>21</v>
      </c>
      <c r="B792" s="627" t="str">
        <f t="shared" si="25"/>
        <v>办公室</v>
      </c>
      <c r="C792" s="633" t="s">
        <v>893</v>
      </c>
      <c r="D792" s="103"/>
      <c r="E792" s="103"/>
      <c r="F792" s="103"/>
      <c r="G792" s="103"/>
      <c r="H792" s="103"/>
      <c r="I792" s="103"/>
      <c r="J792" s="382"/>
      <c r="K792" s="382" t="s">
        <v>6596</v>
      </c>
      <c r="L792" s="382"/>
      <c r="M792" s="630"/>
      <c r="N792" s="631"/>
    </row>
    <row r="793" s="138" customFormat="1" customHeight="1" outlineLevel="1" spans="1:14">
      <c r="A793" s="382">
        <v>22</v>
      </c>
      <c r="B793" s="627" t="str">
        <f t="shared" si="25"/>
        <v>垃圾房</v>
      </c>
      <c r="C793" s="633" t="s">
        <v>6512</v>
      </c>
      <c r="D793" s="103"/>
      <c r="E793" s="103"/>
      <c r="F793" s="103"/>
      <c r="G793" s="103"/>
      <c r="H793" s="103"/>
      <c r="I793" s="103"/>
      <c r="J793" s="382"/>
      <c r="K793" s="382" t="s">
        <v>6597</v>
      </c>
      <c r="L793" s="382"/>
      <c r="M793" s="630"/>
      <c r="N793" s="631"/>
    </row>
    <row r="794" s="138" customFormat="1" customHeight="1" outlineLevel="1" spans="1:14">
      <c r="A794" s="382">
        <v>23</v>
      </c>
      <c r="B794" s="627" t="str">
        <f t="shared" si="25"/>
        <v>清洁用品间</v>
      </c>
      <c r="C794" s="633" t="s">
        <v>6514</v>
      </c>
      <c r="D794" s="103"/>
      <c r="E794" s="103"/>
      <c r="F794" s="103"/>
      <c r="G794" s="103"/>
      <c r="H794" s="103"/>
      <c r="I794" s="103"/>
      <c r="J794" s="382"/>
      <c r="K794" s="382" t="s">
        <v>6598</v>
      </c>
      <c r="L794" s="382"/>
      <c r="M794" s="630"/>
      <c r="N794" s="631"/>
    </row>
    <row r="795" s="138" customFormat="1" customHeight="1" outlineLevel="1" spans="1:14">
      <c r="A795" s="382">
        <v>24</v>
      </c>
      <c r="B795" s="627" t="str">
        <f t="shared" si="25"/>
        <v>场内营养操作、配制</v>
      </c>
      <c r="C795" s="633" t="s">
        <v>6516</v>
      </c>
      <c r="D795" s="103"/>
      <c r="E795" s="103"/>
      <c r="F795" s="103"/>
      <c r="G795" s="103"/>
      <c r="H795" s="103"/>
      <c r="I795" s="103"/>
      <c r="J795" s="382"/>
      <c r="K795" s="382" t="s">
        <v>6599</v>
      </c>
      <c r="L795" s="382"/>
      <c r="M795" s="630"/>
      <c r="N795" s="631"/>
    </row>
    <row r="796" s="138" customFormat="1" customHeight="1" outlineLevel="1" spans="1:14">
      <c r="A796" s="382">
        <v>25</v>
      </c>
      <c r="B796" s="627" t="str">
        <f t="shared" si="25"/>
        <v>烹调厨房</v>
      </c>
      <c r="C796" s="633" t="s">
        <v>6518</v>
      </c>
      <c r="D796" s="103"/>
      <c r="E796" s="103"/>
      <c r="F796" s="103"/>
      <c r="G796" s="103"/>
      <c r="H796" s="103"/>
      <c r="I796" s="103"/>
      <c r="J796" s="382"/>
      <c r="K796" s="382" t="s">
        <v>6600</v>
      </c>
      <c r="L796" s="382"/>
      <c r="M796" s="630"/>
      <c r="N796" s="631"/>
    </row>
    <row r="797" s="138" customFormat="1" customHeight="1" outlineLevel="1" spans="1:14">
      <c r="A797" s="382">
        <v>26</v>
      </c>
      <c r="B797" s="627" t="str">
        <f t="shared" si="25"/>
        <v>烧味间</v>
      </c>
      <c r="C797" s="633" t="s">
        <v>6520</v>
      </c>
      <c r="D797" s="103"/>
      <c r="E797" s="103"/>
      <c r="F797" s="103"/>
      <c r="G797" s="103"/>
      <c r="H797" s="103"/>
      <c r="I797" s="103"/>
      <c r="J797" s="382"/>
      <c r="K797" s="382" t="s">
        <v>6601</v>
      </c>
      <c r="L797" s="382"/>
      <c r="M797" s="630"/>
      <c r="N797" s="631"/>
    </row>
    <row r="798" s="138" customFormat="1" customHeight="1" outlineLevel="1" spans="1:14">
      <c r="A798" s="382">
        <v>27</v>
      </c>
      <c r="B798" s="627" t="str">
        <f t="shared" si="25"/>
        <v>冷菜间</v>
      </c>
      <c r="C798" s="633" t="s">
        <v>3125</v>
      </c>
      <c r="D798" s="103"/>
      <c r="E798" s="103"/>
      <c r="F798" s="103"/>
      <c r="G798" s="103"/>
      <c r="H798" s="103"/>
      <c r="I798" s="103"/>
      <c r="J798" s="382"/>
      <c r="K798" s="382" t="s">
        <v>6602</v>
      </c>
      <c r="L798" s="382"/>
      <c r="M798" s="630"/>
      <c r="N798" s="631"/>
    </row>
    <row r="799" s="138" customFormat="1" customHeight="1" outlineLevel="1" spans="1:14">
      <c r="A799" s="382">
        <v>28</v>
      </c>
      <c r="B799" s="627" t="str">
        <f t="shared" si="25"/>
        <v>备餐间</v>
      </c>
      <c r="C799" s="633" t="s">
        <v>1562</v>
      </c>
      <c r="D799" s="103"/>
      <c r="E799" s="103"/>
      <c r="F799" s="103"/>
      <c r="G799" s="103"/>
      <c r="H799" s="103"/>
      <c r="I799" s="103"/>
      <c r="J799" s="382"/>
      <c r="K799" s="382" t="s">
        <v>6603</v>
      </c>
      <c r="L799" s="382"/>
      <c r="M799" s="630"/>
      <c r="N799" s="631"/>
    </row>
    <row r="800" s="138" customFormat="1" customHeight="1" outlineLevel="1" spans="1:14">
      <c r="A800" s="382">
        <v>29</v>
      </c>
      <c r="B800" s="627" t="str">
        <f t="shared" si="25"/>
        <v>点心制作</v>
      </c>
      <c r="C800" s="633" t="s">
        <v>6524</v>
      </c>
      <c r="D800" s="103"/>
      <c r="E800" s="103"/>
      <c r="F800" s="103"/>
      <c r="G800" s="103"/>
      <c r="H800" s="103"/>
      <c r="I800" s="103"/>
      <c r="J800" s="382"/>
      <c r="K800" s="382" t="s">
        <v>6604</v>
      </c>
      <c r="L800" s="382"/>
      <c r="M800" s="630"/>
      <c r="N800" s="631"/>
    </row>
    <row r="801" s="138" customFormat="1" customHeight="1" outlineLevel="1" spans="1:14">
      <c r="A801" s="382">
        <v>30</v>
      </c>
      <c r="B801" s="627" t="str">
        <f t="shared" si="25"/>
        <v>洗碗间</v>
      </c>
      <c r="C801" s="633" t="s">
        <v>6526</v>
      </c>
      <c r="D801" s="103"/>
      <c r="E801" s="103"/>
      <c r="F801" s="103"/>
      <c r="G801" s="103"/>
      <c r="H801" s="103"/>
      <c r="I801" s="103"/>
      <c r="J801" s="382"/>
      <c r="K801" s="382" t="s">
        <v>6605</v>
      </c>
      <c r="L801" s="382"/>
      <c r="M801" s="630"/>
      <c r="N801" s="631"/>
    </row>
    <row r="802" s="138" customFormat="1" customHeight="1" outlineLevel="1" spans="1:14">
      <c r="A802" s="382">
        <v>31</v>
      </c>
      <c r="B802" s="627" t="str">
        <f t="shared" si="25"/>
        <v>售卖间</v>
      </c>
      <c r="C802" s="633" t="s">
        <v>3126</v>
      </c>
      <c r="D802" s="103"/>
      <c r="E802" s="103"/>
      <c r="F802" s="103"/>
      <c r="G802" s="103"/>
      <c r="H802" s="103"/>
      <c r="I802" s="103"/>
      <c r="J802" s="382"/>
      <c r="K802" s="382" t="s">
        <v>6606</v>
      </c>
      <c r="L802" s="382"/>
      <c r="M802" s="630"/>
      <c r="N802" s="631"/>
    </row>
    <row r="803" s="138" customFormat="1" customHeight="1" outlineLevel="1" spans="1:14">
      <c r="A803" s="382">
        <v>32</v>
      </c>
      <c r="B803" s="627" t="str">
        <f t="shared" si="25"/>
        <v>公共食堂（一）</v>
      </c>
      <c r="C803" s="633" t="s">
        <v>1622</v>
      </c>
      <c r="D803" s="103"/>
      <c r="E803" s="103"/>
      <c r="F803" s="103"/>
      <c r="G803" s="103"/>
      <c r="H803" s="103"/>
      <c r="I803" s="103"/>
      <c r="J803" s="382"/>
      <c r="K803" s="382" t="s">
        <v>1623</v>
      </c>
      <c r="L803" s="382"/>
      <c r="M803" s="630"/>
      <c r="N803" s="631"/>
    </row>
    <row r="804" s="138" customFormat="1" customHeight="1" outlineLevel="1" spans="1:14">
      <c r="A804" s="382">
        <v>33</v>
      </c>
      <c r="B804" s="627" t="str">
        <f t="shared" si="25"/>
        <v>美食档-4</v>
      </c>
      <c r="C804" s="633" t="s">
        <v>6607</v>
      </c>
      <c r="D804" s="103"/>
      <c r="E804" s="103"/>
      <c r="F804" s="103"/>
      <c r="G804" s="103"/>
      <c r="H804" s="103"/>
      <c r="I804" s="103"/>
      <c r="J804" s="382"/>
      <c r="K804" s="382" t="s">
        <v>1625</v>
      </c>
      <c r="L804" s="382"/>
      <c r="M804" s="630"/>
      <c r="N804" s="631"/>
    </row>
    <row r="805" s="138" customFormat="1" customHeight="1" outlineLevel="1" spans="1:14">
      <c r="A805" s="382">
        <v>34</v>
      </c>
      <c r="B805" s="627" t="str">
        <f t="shared" ref="B805:B811" si="26" xml:space="preserve">C805</f>
        <v>厨房-4</v>
      </c>
      <c r="C805" s="633" t="s">
        <v>6608</v>
      </c>
      <c r="D805" s="103"/>
      <c r="E805" s="103"/>
      <c r="F805" s="103"/>
      <c r="G805" s="103"/>
      <c r="H805" s="103"/>
      <c r="I805" s="103"/>
      <c r="J805" s="382"/>
      <c r="K805" s="382" t="s">
        <v>1627</v>
      </c>
      <c r="L805" s="382"/>
      <c r="M805" s="630"/>
      <c r="N805" s="631"/>
    </row>
    <row r="806" s="138" customFormat="1" customHeight="1" outlineLevel="1" spans="1:14">
      <c r="A806" s="382">
        <v>35</v>
      </c>
      <c r="B806" s="627" t="str">
        <f t="shared" si="26"/>
        <v>厨房-3</v>
      </c>
      <c r="C806" s="633" t="s">
        <v>6609</v>
      </c>
      <c r="D806" s="103"/>
      <c r="E806" s="103"/>
      <c r="F806" s="103"/>
      <c r="G806" s="103"/>
      <c r="H806" s="103"/>
      <c r="I806" s="103"/>
      <c r="J806" s="382"/>
      <c r="K806" s="382" t="s">
        <v>1631</v>
      </c>
      <c r="L806" s="382"/>
      <c r="M806" s="630"/>
      <c r="N806" s="631"/>
    </row>
    <row r="807" s="138" customFormat="1" customHeight="1" outlineLevel="1" spans="1:14">
      <c r="A807" s="382">
        <v>36</v>
      </c>
      <c r="B807" s="627" t="str">
        <f t="shared" si="26"/>
        <v>美食档-3</v>
      </c>
      <c r="C807" s="633" t="s">
        <v>6610</v>
      </c>
      <c r="D807" s="103"/>
      <c r="E807" s="103"/>
      <c r="F807" s="103"/>
      <c r="G807" s="103"/>
      <c r="H807" s="103"/>
      <c r="I807" s="103"/>
      <c r="J807" s="382"/>
      <c r="K807" s="382" t="s">
        <v>1629</v>
      </c>
      <c r="L807" s="382"/>
      <c r="M807" s="630"/>
      <c r="N807" s="631"/>
    </row>
    <row r="808" s="138" customFormat="1" customHeight="1" outlineLevel="1" spans="1:14">
      <c r="A808" s="382">
        <v>37</v>
      </c>
      <c r="B808" s="627" t="str">
        <f t="shared" si="26"/>
        <v>就餐区</v>
      </c>
      <c r="C808" s="633" t="s">
        <v>1640</v>
      </c>
      <c r="D808" s="103"/>
      <c r="E808" s="103"/>
      <c r="F808" s="103"/>
      <c r="G808" s="103"/>
      <c r="H808" s="103"/>
      <c r="I808" s="103"/>
      <c r="J808" s="382"/>
      <c r="K808" s="382" t="s">
        <v>1641</v>
      </c>
      <c r="L808" s="382"/>
      <c r="M808" s="630"/>
      <c r="N808" s="631"/>
    </row>
    <row r="809" s="138" customFormat="1" customHeight="1" outlineLevel="1" spans="1:14">
      <c r="A809" s="382">
        <v>38</v>
      </c>
      <c r="B809" s="627" t="str">
        <f t="shared" si="26"/>
        <v>美食档-2</v>
      </c>
      <c r="C809" s="633" t="s">
        <v>6611</v>
      </c>
      <c r="D809" s="103"/>
      <c r="E809" s="103"/>
      <c r="F809" s="103"/>
      <c r="G809" s="103"/>
      <c r="H809" s="103"/>
      <c r="I809" s="103"/>
      <c r="J809" s="382"/>
      <c r="K809" s="382" t="s">
        <v>1633</v>
      </c>
      <c r="L809" s="382"/>
      <c r="M809" s="630"/>
      <c r="N809" s="631"/>
    </row>
    <row r="810" s="138" customFormat="1" customHeight="1" outlineLevel="1" spans="1:14">
      <c r="A810" s="382">
        <v>39</v>
      </c>
      <c r="B810" s="627" t="str">
        <f t="shared" si="26"/>
        <v>厨房-2</v>
      </c>
      <c r="C810" s="633" t="s">
        <v>6612</v>
      </c>
      <c r="D810" s="103"/>
      <c r="E810" s="103"/>
      <c r="F810" s="103"/>
      <c r="G810" s="103"/>
      <c r="H810" s="103"/>
      <c r="I810" s="103"/>
      <c r="J810" s="382"/>
      <c r="K810" s="382" t="s">
        <v>1635</v>
      </c>
      <c r="L810" s="382"/>
      <c r="M810" s="630"/>
      <c r="N810" s="631"/>
    </row>
    <row r="811" s="138" customFormat="1" customHeight="1" outlineLevel="1" spans="1:14">
      <c r="A811" s="382">
        <v>40</v>
      </c>
      <c r="B811" s="627" t="str">
        <f t="shared" si="26"/>
        <v>厨房-1</v>
      </c>
      <c r="C811" s="633" t="s">
        <v>6613</v>
      </c>
      <c r="D811" s="103"/>
      <c r="E811" s="103"/>
      <c r="F811" s="103"/>
      <c r="G811" s="103"/>
      <c r="H811" s="103"/>
      <c r="I811" s="103"/>
      <c r="J811" s="382"/>
      <c r="K811" s="382" t="s">
        <v>1639</v>
      </c>
      <c r="L811" s="382"/>
      <c r="M811" s="630"/>
      <c r="N811" s="631"/>
    </row>
    <row r="812" s="138" customFormat="1" customHeight="1" outlineLevel="2" spans="1:14">
      <c r="A812" s="626">
        <v>1.1</v>
      </c>
      <c r="B812" s="627" t="str">
        <f t="shared" ref="B812:B875" si="27" xml:space="preserve">B811</f>
        <v>厨房-1</v>
      </c>
      <c r="C812" s="124" t="s">
        <v>3244</v>
      </c>
      <c r="D812" s="637"/>
      <c r="E812" s="382"/>
      <c r="F812" s="632"/>
      <c r="G812" s="382"/>
      <c r="H812" s="638"/>
      <c r="I812" s="638"/>
      <c r="J812" s="382"/>
      <c r="K812" s="382"/>
      <c r="L812" s="382"/>
      <c r="M812" s="630"/>
      <c r="N812" s="631"/>
    </row>
    <row r="813" s="138" customFormat="1" customHeight="1" outlineLevel="2" spans="1:14">
      <c r="A813" s="642" t="s">
        <v>5681</v>
      </c>
      <c r="B813" s="627" t="str">
        <f t="shared" si="27"/>
        <v>厨房-1</v>
      </c>
      <c r="C813" s="639" t="s">
        <v>5688</v>
      </c>
      <c r="D813" s="639" t="s">
        <v>5695</v>
      </c>
      <c r="E813" s="633" t="s">
        <v>345</v>
      </c>
      <c r="F813" s="640">
        <v>1</v>
      </c>
      <c r="G813" s="641" t="s">
        <v>5683</v>
      </c>
      <c r="H813" s="638">
        <v>40000</v>
      </c>
      <c r="I813" s="638">
        <f t="shared" ref="I813:I876" si="28" xml:space="preserve">F813*H813/10000</f>
        <v>4</v>
      </c>
      <c r="J813" s="633" t="s">
        <v>4444</v>
      </c>
      <c r="K813" s="382"/>
      <c r="L813" s="633" t="s">
        <v>762</v>
      </c>
      <c r="M813" s="630"/>
      <c r="N813" s="636"/>
    </row>
    <row r="814" s="138" customFormat="1" customHeight="1" outlineLevel="2" spans="1:14">
      <c r="A814" s="382" t="s">
        <v>5684</v>
      </c>
      <c r="B814" s="627" t="str">
        <f t="shared" si="27"/>
        <v>厨房-1</v>
      </c>
      <c r="C814" s="639" t="s">
        <v>3322</v>
      </c>
      <c r="D814" s="639" t="s">
        <v>6614</v>
      </c>
      <c r="E814" s="633" t="s">
        <v>345</v>
      </c>
      <c r="F814" s="640">
        <v>1</v>
      </c>
      <c r="G814" s="641" t="s">
        <v>5683</v>
      </c>
      <c r="H814" s="638">
        <v>10653</v>
      </c>
      <c r="I814" s="638">
        <f t="shared" si="28"/>
        <v>1.0653</v>
      </c>
      <c r="J814" s="633" t="s">
        <v>4444</v>
      </c>
      <c r="K814" s="382"/>
      <c r="L814" s="633" t="s">
        <v>762</v>
      </c>
      <c r="M814" s="630"/>
      <c r="N814" s="636"/>
    </row>
    <row r="815" s="138" customFormat="1" customHeight="1" outlineLevel="2" spans="1:14">
      <c r="A815" s="642" t="s">
        <v>5687</v>
      </c>
      <c r="B815" s="627" t="str">
        <f t="shared" si="27"/>
        <v>厨房-1</v>
      </c>
      <c r="C815" s="381" t="s">
        <v>5753</v>
      </c>
      <c r="D815" s="381" t="s">
        <v>6615</v>
      </c>
      <c r="E815" s="641" t="s">
        <v>341</v>
      </c>
      <c r="F815" s="640">
        <v>5</v>
      </c>
      <c r="G815" s="641" t="s">
        <v>5683</v>
      </c>
      <c r="H815" s="638">
        <v>18620</v>
      </c>
      <c r="I815" s="638">
        <f t="shared" si="28"/>
        <v>9.31</v>
      </c>
      <c r="J815" s="633" t="s">
        <v>4444</v>
      </c>
      <c r="K815" s="382"/>
      <c r="L815" s="633" t="s">
        <v>762</v>
      </c>
      <c r="M815" s="630"/>
      <c r="N815" s="636"/>
    </row>
    <row r="816" s="138" customFormat="1" customHeight="1" outlineLevel="2" spans="1:14">
      <c r="A816" s="382" t="s">
        <v>5690</v>
      </c>
      <c r="B816" s="627" t="str">
        <f t="shared" si="27"/>
        <v>厨房-1</v>
      </c>
      <c r="C816" s="381" t="s">
        <v>5776</v>
      </c>
      <c r="D816" s="381" t="s">
        <v>6616</v>
      </c>
      <c r="E816" s="641" t="s">
        <v>345</v>
      </c>
      <c r="F816" s="640">
        <v>1</v>
      </c>
      <c r="G816" s="641" t="s">
        <v>5683</v>
      </c>
      <c r="H816" s="638">
        <v>5500</v>
      </c>
      <c r="I816" s="638">
        <f t="shared" si="28"/>
        <v>0.55</v>
      </c>
      <c r="J816" s="633" t="s">
        <v>4444</v>
      </c>
      <c r="K816" s="382"/>
      <c r="L816" s="633" t="s">
        <v>762</v>
      </c>
      <c r="M816" s="630"/>
      <c r="N816" s="636"/>
    </row>
    <row r="817" s="138" customFormat="1" customHeight="1" outlineLevel="2" spans="1:14">
      <c r="A817" s="642" t="s">
        <v>5692</v>
      </c>
      <c r="B817" s="627" t="str">
        <f t="shared" si="27"/>
        <v>厨房-1</v>
      </c>
      <c r="C817" s="639" t="s">
        <v>3316</v>
      </c>
      <c r="D817" s="381" t="s">
        <v>6617</v>
      </c>
      <c r="E817" s="650" t="s">
        <v>3318</v>
      </c>
      <c r="F817" s="640">
        <v>1</v>
      </c>
      <c r="G817" s="641" t="s">
        <v>5683</v>
      </c>
      <c r="H817" s="638">
        <v>81374</v>
      </c>
      <c r="I817" s="638">
        <f t="shared" si="28"/>
        <v>8.1374</v>
      </c>
      <c r="J817" s="633" t="s">
        <v>4444</v>
      </c>
      <c r="K817" s="382"/>
      <c r="L817" s="633" t="s">
        <v>762</v>
      </c>
      <c r="M817" s="630"/>
      <c r="N817" s="636"/>
    </row>
    <row r="818" s="138" customFormat="1" customHeight="1" outlineLevel="2" spans="1:14">
      <c r="A818" s="382" t="s">
        <v>5694</v>
      </c>
      <c r="B818" s="627" t="str">
        <f t="shared" si="27"/>
        <v>厨房-1</v>
      </c>
      <c r="C818" s="639" t="s">
        <v>6618</v>
      </c>
      <c r="D818" s="381" t="s">
        <v>6619</v>
      </c>
      <c r="E818" s="641" t="s">
        <v>345</v>
      </c>
      <c r="F818" s="640">
        <v>2</v>
      </c>
      <c r="G818" s="641" t="s">
        <v>5683</v>
      </c>
      <c r="H818" s="638">
        <v>1100</v>
      </c>
      <c r="I818" s="638">
        <f t="shared" si="28"/>
        <v>0.22</v>
      </c>
      <c r="J818" s="633" t="s">
        <v>4444</v>
      </c>
      <c r="K818" s="382"/>
      <c r="L818" s="633" t="s">
        <v>762</v>
      </c>
      <c r="M818" s="630"/>
      <c r="N818" s="636"/>
    </row>
    <row r="819" s="138" customFormat="1" customHeight="1" outlineLevel="2" spans="1:14">
      <c r="A819" s="642" t="s">
        <v>5696</v>
      </c>
      <c r="B819" s="627" t="str">
        <f t="shared" si="27"/>
        <v>厨房-1</v>
      </c>
      <c r="C819" s="639" t="s">
        <v>3268</v>
      </c>
      <c r="D819" s="381" t="s">
        <v>6620</v>
      </c>
      <c r="E819" s="641" t="s">
        <v>345</v>
      </c>
      <c r="F819" s="640">
        <v>1</v>
      </c>
      <c r="G819" s="641" t="s">
        <v>5683</v>
      </c>
      <c r="H819" s="638">
        <v>2100</v>
      </c>
      <c r="I819" s="638">
        <f t="shared" si="28"/>
        <v>0.21</v>
      </c>
      <c r="J819" s="633" t="s">
        <v>4444</v>
      </c>
      <c r="K819" s="382"/>
      <c r="L819" s="633" t="s">
        <v>762</v>
      </c>
      <c r="M819" s="630"/>
      <c r="N819" s="636"/>
    </row>
    <row r="820" s="138" customFormat="1" customHeight="1" outlineLevel="2" spans="1:14">
      <c r="A820" s="382" t="s">
        <v>5698</v>
      </c>
      <c r="B820" s="627" t="str">
        <f t="shared" si="27"/>
        <v>厨房-1</v>
      </c>
      <c r="C820" s="639" t="s">
        <v>5805</v>
      </c>
      <c r="D820" s="381" t="s">
        <v>6621</v>
      </c>
      <c r="E820" s="641" t="s">
        <v>345</v>
      </c>
      <c r="F820" s="640">
        <v>6</v>
      </c>
      <c r="G820" s="641" t="s">
        <v>5683</v>
      </c>
      <c r="H820" s="638">
        <v>6600</v>
      </c>
      <c r="I820" s="638">
        <f t="shared" si="28"/>
        <v>3.96</v>
      </c>
      <c r="J820" s="633" t="s">
        <v>4444</v>
      </c>
      <c r="K820" s="382"/>
      <c r="L820" s="633" t="s">
        <v>762</v>
      </c>
      <c r="M820" s="630"/>
      <c r="N820" s="636"/>
    </row>
    <row r="821" s="138" customFormat="1" customHeight="1" outlineLevel="2" spans="1:14">
      <c r="A821" s="642" t="s">
        <v>5699</v>
      </c>
      <c r="B821" s="627" t="str">
        <f t="shared" si="27"/>
        <v>厨房-1</v>
      </c>
      <c r="C821" s="639" t="s">
        <v>5805</v>
      </c>
      <c r="D821" s="381" t="s">
        <v>6622</v>
      </c>
      <c r="E821" s="641" t="s">
        <v>345</v>
      </c>
      <c r="F821" s="640">
        <v>2</v>
      </c>
      <c r="G821" s="641" t="s">
        <v>5683</v>
      </c>
      <c r="H821" s="638">
        <v>6000</v>
      </c>
      <c r="I821" s="638">
        <f t="shared" si="28"/>
        <v>1.2</v>
      </c>
      <c r="J821" s="633" t="s">
        <v>4444</v>
      </c>
      <c r="K821" s="382"/>
      <c r="L821" s="633" t="s">
        <v>762</v>
      </c>
      <c r="M821" s="630"/>
      <c r="N821" s="636"/>
    </row>
    <row r="822" s="138" customFormat="1" customHeight="1" outlineLevel="2" spans="1:14">
      <c r="A822" s="382" t="s">
        <v>5701</v>
      </c>
      <c r="B822" s="627" t="str">
        <f t="shared" si="27"/>
        <v>厨房-1</v>
      </c>
      <c r="C822" s="655" t="s">
        <v>6623</v>
      </c>
      <c r="D822" s="381" t="s">
        <v>5794</v>
      </c>
      <c r="E822" s="641" t="s">
        <v>345</v>
      </c>
      <c r="F822" s="640">
        <v>1</v>
      </c>
      <c r="G822" s="641" t="s">
        <v>5683</v>
      </c>
      <c r="H822" s="638">
        <v>3800</v>
      </c>
      <c r="I822" s="638">
        <f t="shared" si="28"/>
        <v>0.38</v>
      </c>
      <c r="J822" s="633" t="s">
        <v>4444</v>
      </c>
      <c r="K822" s="382"/>
      <c r="L822" s="633" t="s">
        <v>762</v>
      </c>
      <c r="M822" s="630"/>
      <c r="N822" s="636"/>
    </row>
    <row r="823" s="138" customFormat="1" customHeight="1" outlineLevel="2" spans="1:14">
      <c r="A823" s="642" t="s">
        <v>5703</v>
      </c>
      <c r="B823" s="627" t="str">
        <f t="shared" si="27"/>
        <v>厨房-1</v>
      </c>
      <c r="C823" s="643" t="s">
        <v>3295</v>
      </c>
      <c r="D823" s="381" t="s">
        <v>6624</v>
      </c>
      <c r="E823" s="641" t="s">
        <v>345</v>
      </c>
      <c r="F823" s="640">
        <v>1</v>
      </c>
      <c r="G823" s="641" t="s">
        <v>5683</v>
      </c>
      <c r="H823" s="638">
        <v>2700</v>
      </c>
      <c r="I823" s="638">
        <f t="shared" si="28"/>
        <v>0.27</v>
      </c>
      <c r="J823" s="633" t="s">
        <v>4444</v>
      </c>
      <c r="K823" s="382"/>
      <c r="L823" s="633" t="s">
        <v>762</v>
      </c>
      <c r="M823" s="630"/>
      <c r="N823" s="636"/>
    </row>
    <row r="824" s="138" customFormat="1" customHeight="1" outlineLevel="2" spans="1:14">
      <c r="A824" s="382" t="s">
        <v>5705</v>
      </c>
      <c r="B824" s="627" t="str">
        <f t="shared" si="27"/>
        <v>厨房-1</v>
      </c>
      <c r="C824" s="655" t="s">
        <v>3295</v>
      </c>
      <c r="D824" s="381" t="s">
        <v>6306</v>
      </c>
      <c r="E824" s="641" t="s">
        <v>345</v>
      </c>
      <c r="F824" s="640">
        <v>1</v>
      </c>
      <c r="G824" s="641" t="s">
        <v>5683</v>
      </c>
      <c r="H824" s="638">
        <v>1900</v>
      </c>
      <c r="I824" s="638">
        <f t="shared" si="28"/>
        <v>0.19</v>
      </c>
      <c r="J824" s="633" t="s">
        <v>4444</v>
      </c>
      <c r="K824" s="382"/>
      <c r="L824" s="633" t="s">
        <v>762</v>
      </c>
      <c r="M824" s="630"/>
      <c r="N824" s="636"/>
    </row>
    <row r="825" s="138" customFormat="1" customHeight="1" outlineLevel="2" spans="1:14">
      <c r="A825" s="642" t="s">
        <v>5706</v>
      </c>
      <c r="B825" s="627" t="str">
        <f t="shared" si="27"/>
        <v>厨房-1</v>
      </c>
      <c r="C825" s="639" t="s">
        <v>3310</v>
      </c>
      <c r="D825" s="381" t="s">
        <v>6625</v>
      </c>
      <c r="E825" s="641" t="s">
        <v>345</v>
      </c>
      <c r="F825" s="640">
        <v>1</v>
      </c>
      <c r="G825" s="641" t="s">
        <v>5683</v>
      </c>
      <c r="H825" s="638">
        <v>3700</v>
      </c>
      <c r="I825" s="638">
        <f t="shared" si="28"/>
        <v>0.37</v>
      </c>
      <c r="J825" s="633" t="s">
        <v>4444</v>
      </c>
      <c r="K825" s="382"/>
      <c r="L825" s="633" t="s">
        <v>762</v>
      </c>
      <c r="M825" s="630"/>
      <c r="N825" s="636"/>
    </row>
    <row r="826" s="138" customFormat="1" customHeight="1" outlineLevel="2" spans="1:14">
      <c r="A826" s="382" t="s">
        <v>5708</v>
      </c>
      <c r="B826" s="627" t="str">
        <f t="shared" si="27"/>
        <v>厨房-1</v>
      </c>
      <c r="C826" s="639" t="s">
        <v>6626</v>
      </c>
      <c r="D826" s="381" t="s">
        <v>6627</v>
      </c>
      <c r="E826" s="641" t="s">
        <v>345</v>
      </c>
      <c r="F826" s="640">
        <v>4</v>
      </c>
      <c r="G826" s="641" t="s">
        <v>5683</v>
      </c>
      <c r="H826" s="638">
        <v>3200</v>
      </c>
      <c r="I826" s="638">
        <f t="shared" si="28"/>
        <v>1.28</v>
      </c>
      <c r="J826" s="633" t="s">
        <v>4444</v>
      </c>
      <c r="K826" s="382"/>
      <c r="L826" s="633" t="s">
        <v>762</v>
      </c>
      <c r="M826" s="630"/>
      <c r="N826" s="636"/>
    </row>
    <row r="827" s="138" customFormat="1" customHeight="1" outlineLevel="2" spans="1:14">
      <c r="A827" s="642" t="s">
        <v>5709</v>
      </c>
      <c r="B827" s="627" t="str">
        <f t="shared" si="27"/>
        <v>厨房-1</v>
      </c>
      <c r="C827" s="639" t="s">
        <v>6628</v>
      </c>
      <c r="D827" s="381"/>
      <c r="E827" s="641" t="s">
        <v>345</v>
      </c>
      <c r="F827" s="640">
        <v>4</v>
      </c>
      <c r="G827" s="641" t="s">
        <v>5683</v>
      </c>
      <c r="H827" s="638">
        <v>892</v>
      </c>
      <c r="I827" s="638">
        <f t="shared" si="28"/>
        <v>0.3568</v>
      </c>
      <c r="J827" s="633" t="s">
        <v>4444</v>
      </c>
      <c r="K827" s="382"/>
      <c r="L827" s="633" t="s">
        <v>762</v>
      </c>
      <c r="M827" s="630"/>
      <c r="N827" s="636"/>
    </row>
    <row r="828" s="138" customFormat="1" customHeight="1" outlineLevel="2" spans="1:14">
      <c r="A828" s="382" t="s">
        <v>5711</v>
      </c>
      <c r="B828" s="627" t="str">
        <f t="shared" si="27"/>
        <v>厨房-1</v>
      </c>
      <c r="C828" s="639" t="s">
        <v>5861</v>
      </c>
      <c r="D828" s="381" t="s">
        <v>5862</v>
      </c>
      <c r="E828" s="641" t="s">
        <v>345</v>
      </c>
      <c r="F828" s="640">
        <v>2</v>
      </c>
      <c r="G828" s="641" t="s">
        <v>5683</v>
      </c>
      <c r="H828" s="638">
        <v>2160</v>
      </c>
      <c r="I828" s="638">
        <f t="shared" si="28"/>
        <v>0.432</v>
      </c>
      <c r="J828" s="633" t="s">
        <v>4444</v>
      </c>
      <c r="K828" s="382"/>
      <c r="L828" s="633" t="s">
        <v>762</v>
      </c>
      <c r="M828" s="630"/>
      <c r="N828" s="636"/>
    </row>
    <row r="829" s="138" customFormat="1" customHeight="1" outlineLevel="2" spans="1:14">
      <c r="A829" s="642" t="s">
        <v>5712</v>
      </c>
      <c r="B829" s="627" t="str">
        <f t="shared" si="27"/>
        <v>厨房-1</v>
      </c>
      <c r="C829" s="639" t="s">
        <v>3376</v>
      </c>
      <c r="D829" s="381" t="s">
        <v>6629</v>
      </c>
      <c r="E829" s="641" t="s">
        <v>345</v>
      </c>
      <c r="F829" s="640">
        <v>1</v>
      </c>
      <c r="G829" s="641" t="s">
        <v>5683</v>
      </c>
      <c r="H829" s="638">
        <v>7000</v>
      </c>
      <c r="I829" s="638">
        <f t="shared" si="28"/>
        <v>0.7</v>
      </c>
      <c r="J829" s="633" t="s">
        <v>4444</v>
      </c>
      <c r="K829" s="382"/>
      <c r="L829" s="633" t="s">
        <v>762</v>
      </c>
      <c r="M829" s="630"/>
      <c r="N829" s="636"/>
    </row>
    <row r="830" s="138" customFormat="1" customHeight="1" outlineLevel="2" spans="1:14">
      <c r="A830" s="382" t="s">
        <v>5713</v>
      </c>
      <c r="B830" s="627" t="str">
        <f t="shared" si="27"/>
        <v>厨房-1</v>
      </c>
      <c r="C830" s="639" t="s">
        <v>3392</v>
      </c>
      <c r="D830" s="381" t="s">
        <v>6630</v>
      </c>
      <c r="E830" s="650" t="s">
        <v>3318</v>
      </c>
      <c r="F830" s="640">
        <v>1</v>
      </c>
      <c r="G830" s="641" t="s">
        <v>5683</v>
      </c>
      <c r="H830" s="638">
        <v>79302</v>
      </c>
      <c r="I830" s="638">
        <f t="shared" si="28"/>
        <v>7.9302</v>
      </c>
      <c r="J830" s="633" t="s">
        <v>4444</v>
      </c>
      <c r="K830" s="382"/>
      <c r="L830" s="633" t="s">
        <v>762</v>
      </c>
      <c r="M830" s="630"/>
      <c r="N830" s="636"/>
    </row>
    <row r="831" s="138" customFormat="1" customHeight="1" outlineLevel="2" spans="1:14">
      <c r="A831" s="642" t="s">
        <v>5715</v>
      </c>
      <c r="B831" s="627" t="str">
        <f t="shared" si="27"/>
        <v>厨房-1</v>
      </c>
      <c r="C831" s="639" t="s">
        <v>3401</v>
      </c>
      <c r="D831" s="381" t="s">
        <v>6631</v>
      </c>
      <c r="E831" s="641" t="s">
        <v>345</v>
      </c>
      <c r="F831" s="640">
        <v>1</v>
      </c>
      <c r="G831" s="641" t="s">
        <v>5683</v>
      </c>
      <c r="H831" s="638">
        <v>1300</v>
      </c>
      <c r="I831" s="638">
        <f t="shared" si="28"/>
        <v>0.13</v>
      </c>
      <c r="J831" s="633" t="s">
        <v>4444</v>
      </c>
      <c r="K831" s="382"/>
      <c r="L831" s="633" t="s">
        <v>762</v>
      </c>
      <c r="M831" s="630"/>
      <c r="N831" s="636"/>
    </row>
    <row r="832" s="138" customFormat="1" customHeight="1" outlineLevel="2" spans="1:14">
      <c r="A832" s="382" t="s">
        <v>5717</v>
      </c>
      <c r="B832" s="627" t="str">
        <f t="shared" si="27"/>
        <v>厨房-1</v>
      </c>
      <c r="C832" s="639" t="s">
        <v>5915</v>
      </c>
      <c r="D832" s="381" t="s">
        <v>5822</v>
      </c>
      <c r="E832" s="641" t="s">
        <v>345</v>
      </c>
      <c r="F832" s="640">
        <v>1</v>
      </c>
      <c r="G832" s="641" t="s">
        <v>5683</v>
      </c>
      <c r="H832" s="638">
        <v>4200</v>
      </c>
      <c r="I832" s="638">
        <f t="shared" si="28"/>
        <v>0.42</v>
      </c>
      <c r="J832" s="633" t="s">
        <v>4444</v>
      </c>
      <c r="K832" s="382"/>
      <c r="L832" s="633" t="s">
        <v>762</v>
      </c>
      <c r="M832" s="630"/>
      <c r="N832" s="636"/>
    </row>
    <row r="833" s="138" customFormat="1" customHeight="1" outlineLevel="2" spans="1:14">
      <c r="A833" s="642" t="s">
        <v>5720</v>
      </c>
      <c r="B833" s="627" t="str">
        <f t="shared" si="27"/>
        <v>厨房-1</v>
      </c>
      <c r="C833" s="639" t="s">
        <v>6632</v>
      </c>
      <c r="D833" s="381" t="s">
        <v>6633</v>
      </c>
      <c r="E833" s="641" t="s">
        <v>345</v>
      </c>
      <c r="F833" s="640">
        <v>2</v>
      </c>
      <c r="G833" s="641" t="s">
        <v>5683</v>
      </c>
      <c r="H833" s="638">
        <v>1560</v>
      </c>
      <c r="I833" s="638">
        <f t="shared" si="28"/>
        <v>0.312</v>
      </c>
      <c r="J833" s="633" t="s">
        <v>4444</v>
      </c>
      <c r="K833" s="382"/>
      <c r="L833" s="633" t="s">
        <v>762</v>
      </c>
      <c r="M833" s="630"/>
      <c r="N833" s="636"/>
    </row>
    <row r="834" s="138" customFormat="1" customHeight="1" outlineLevel="2" spans="1:14">
      <c r="A834" s="382" t="s">
        <v>5722</v>
      </c>
      <c r="B834" s="627" t="str">
        <f t="shared" si="27"/>
        <v>厨房-1</v>
      </c>
      <c r="C834" s="639" t="s">
        <v>6632</v>
      </c>
      <c r="D834" s="381" t="s">
        <v>6634</v>
      </c>
      <c r="E834" s="641" t="s">
        <v>345</v>
      </c>
      <c r="F834" s="640">
        <v>1</v>
      </c>
      <c r="G834" s="641" t="s">
        <v>5683</v>
      </c>
      <c r="H834" s="638">
        <v>1440</v>
      </c>
      <c r="I834" s="638">
        <f t="shared" si="28"/>
        <v>0.144</v>
      </c>
      <c r="J834" s="633" t="s">
        <v>4444</v>
      </c>
      <c r="K834" s="382"/>
      <c r="L834" s="633" t="s">
        <v>762</v>
      </c>
      <c r="M834" s="630"/>
      <c r="N834" s="636"/>
    </row>
    <row r="835" s="138" customFormat="1" customHeight="1" outlineLevel="2" spans="1:14">
      <c r="A835" s="642" t="s">
        <v>5724</v>
      </c>
      <c r="B835" s="627" t="str">
        <f t="shared" si="27"/>
        <v>厨房-1</v>
      </c>
      <c r="C835" s="639" t="s">
        <v>6632</v>
      </c>
      <c r="D835" s="381" t="s">
        <v>6635</v>
      </c>
      <c r="E835" s="641" t="s">
        <v>345</v>
      </c>
      <c r="F835" s="640">
        <v>2</v>
      </c>
      <c r="G835" s="641" t="s">
        <v>5683</v>
      </c>
      <c r="H835" s="638">
        <v>960</v>
      </c>
      <c r="I835" s="638">
        <f t="shared" si="28"/>
        <v>0.192</v>
      </c>
      <c r="J835" s="633" t="s">
        <v>4444</v>
      </c>
      <c r="K835" s="382"/>
      <c r="L835" s="633" t="s">
        <v>762</v>
      </c>
      <c r="M835" s="630"/>
      <c r="N835" s="636"/>
    </row>
    <row r="836" s="138" customFormat="1" customHeight="1" outlineLevel="2" spans="1:14">
      <c r="A836" s="382" t="s">
        <v>5726</v>
      </c>
      <c r="B836" s="627" t="str">
        <f t="shared" si="27"/>
        <v>厨房-1</v>
      </c>
      <c r="C836" s="639" t="s">
        <v>6636</v>
      </c>
      <c r="D836" s="381" t="s">
        <v>6637</v>
      </c>
      <c r="E836" s="641" t="s">
        <v>345</v>
      </c>
      <c r="F836" s="640">
        <v>1</v>
      </c>
      <c r="G836" s="641" t="s">
        <v>5683</v>
      </c>
      <c r="H836" s="638">
        <v>3500</v>
      </c>
      <c r="I836" s="638">
        <f t="shared" si="28"/>
        <v>0.35</v>
      </c>
      <c r="J836" s="633" t="s">
        <v>4444</v>
      </c>
      <c r="K836" s="382"/>
      <c r="L836" s="633" t="s">
        <v>762</v>
      </c>
      <c r="M836" s="630"/>
      <c r="N836" s="636"/>
    </row>
    <row r="837" s="138" customFormat="1" customHeight="1" outlineLevel="2" spans="1:14">
      <c r="A837" s="642" t="s">
        <v>5728</v>
      </c>
      <c r="B837" s="627" t="str">
        <f t="shared" si="27"/>
        <v>厨房-1</v>
      </c>
      <c r="C837" s="639" t="s">
        <v>6636</v>
      </c>
      <c r="D837" s="381" t="s">
        <v>6638</v>
      </c>
      <c r="E837" s="641" t="s">
        <v>345</v>
      </c>
      <c r="F837" s="640">
        <v>1</v>
      </c>
      <c r="G837" s="641" t="s">
        <v>5683</v>
      </c>
      <c r="H837" s="638">
        <v>4000</v>
      </c>
      <c r="I837" s="638">
        <f t="shared" si="28"/>
        <v>0.4</v>
      </c>
      <c r="J837" s="633" t="s">
        <v>4444</v>
      </c>
      <c r="K837" s="382"/>
      <c r="L837" s="633" t="s">
        <v>762</v>
      </c>
      <c r="M837" s="630"/>
      <c r="N837" s="636"/>
    </row>
    <row r="838" s="138" customFormat="1" customHeight="1" outlineLevel="2" spans="1:14">
      <c r="A838" s="382" t="s">
        <v>5731</v>
      </c>
      <c r="B838" s="627" t="str">
        <f t="shared" si="27"/>
        <v>厨房-1</v>
      </c>
      <c r="C838" s="639" t="s">
        <v>5954</v>
      </c>
      <c r="D838" s="381" t="s">
        <v>6639</v>
      </c>
      <c r="E838" s="641" t="s">
        <v>345</v>
      </c>
      <c r="F838" s="640">
        <v>2</v>
      </c>
      <c r="G838" s="641" t="s">
        <v>5683</v>
      </c>
      <c r="H838" s="638">
        <v>3600</v>
      </c>
      <c r="I838" s="638">
        <f t="shared" si="28"/>
        <v>0.72</v>
      </c>
      <c r="J838" s="633" t="s">
        <v>4444</v>
      </c>
      <c r="K838" s="382"/>
      <c r="L838" s="633" t="s">
        <v>762</v>
      </c>
      <c r="M838" s="630"/>
      <c r="N838" s="636"/>
    </row>
    <row r="839" s="138" customFormat="1" customHeight="1" outlineLevel="2" spans="1:14">
      <c r="A839" s="642" t="s">
        <v>5734</v>
      </c>
      <c r="B839" s="627" t="str">
        <f t="shared" si="27"/>
        <v>厨房-1</v>
      </c>
      <c r="C839" s="639" t="s">
        <v>3442</v>
      </c>
      <c r="D839" s="381" t="s">
        <v>5824</v>
      </c>
      <c r="E839" s="641" t="s">
        <v>345</v>
      </c>
      <c r="F839" s="640">
        <v>1</v>
      </c>
      <c r="G839" s="641" t="s">
        <v>5683</v>
      </c>
      <c r="H839" s="638">
        <v>2200</v>
      </c>
      <c r="I839" s="638">
        <f t="shared" si="28"/>
        <v>0.22</v>
      </c>
      <c r="J839" s="633" t="s">
        <v>4444</v>
      </c>
      <c r="K839" s="382"/>
      <c r="L839" s="633" t="s">
        <v>762</v>
      </c>
      <c r="M839" s="630"/>
      <c r="N839" s="636"/>
    </row>
    <row r="840" s="138" customFormat="1" customHeight="1" outlineLevel="2" spans="1:14">
      <c r="A840" s="382" t="s">
        <v>5736</v>
      </c>
      <c r="B840" s="627" t="str">
        <f t="shared" si="27"/>
        <v>厨房-1</v>
      </c>
      <c r="C840" s="639" t="s">
        <v>3445</v>
      </c>
      <c r="D840" s="381" t="s">
        <v>5811</v>
      </c>
      <c r="E840" s="641" t="s">
        <v>345</v>
      </c>
      <c r="F840" s="640">
        <v>1</v>
      </c>
      <c r="G840" s="641" t="s">
        <v>5683</v>
      </c>
      <c r="H840" s="638">
        <v>4300</v>
      </c>
      <c r="I840" s="638">
        <f t="shared" si="28"/>
        <v>0.43</v>
      </c>
      <c r="J840" s="633" t="s">
        <v>4444</v>
      </c>
      <c r="K840" s="382"/>
      <c r="L840" s="633" t="s">
        <v>762</v>
      </c>
      <c r="M840" s="630"/>
      <c r="N840" s="636"/>
    </row>
    <row r="841" s="138" customFormat="1" customHeight="1" outlineLevel="2" spans="1:14">
      <c r="A841" s="642" t="s">
        <v>5738</v>
      </c>
      <c r="B841" s="627" t="str">
        <f t="shared" si="27"/>
        <v>厨房-1</v>
      </c>
      <c r="C841" s="639" t="s">
        <v>6640</v>
      </c>
      <c r="D841" s="381" t="s">
        <v>6641</v>
      </c>
      <c r="E841" s="641" t="s">
        <v>345</v>
      </c>
      <c r="F841" s="640">
        <v>1</v>
      </c>
      <c r="G841" s="641" t="s">
        <v>5683</v>
      </c>
      <c r="H841" s="638">
        <v>5100</v>
      </c>
      <c r="I841" s="638">
        <f t="shared" si="28"/>
        <v>0.51</v>
      </c>
      <c r="J841" s="633" t="s">
        <v>4444</v>
      </c>
      <c r="K841" s="382"/>
      <c r="L841" s="633" t="s">
        <v>762</v>
      </c>
      <c r="M841" s="630"/>
      <c r="N841" s="636"/>
    </row>
    <row r="842" s="138" customFormat="1" customHeight="1" outlineLevel="2" spans="1:14">
      <c r="A842" s="382" t="s">
        <v>5741</v>
      </c>
      <c r="B842" s="627" t="str">
        <f t="shared" si="27"/>
        <v>厨房-1</v>
      </c>
      <c r="C842" s="639" t="s">
        <v>6642</v>
      </c>
      <c r="D842" s="381" t="s">
        <v>6643</v>
      </c>
      <c r="E842" s="641" t="s">
        <v>345</v>
      </c>
      <c r="F842" s="640">
        <v>3</v>
      </c>
      <c r="G842" s="641" t="s">
        <v>5683</v>
      </c>
      <c r="H842" s="638">
        <v>1200</v>
      </c>
      <c r="I842" s="638">
        <f t="shared" si="28"/>
        <v>0.36</v>
      </c>
      <c r="J842" s="633" t="s">
        <v>4444</v>
      </c>
      <c r="K842" s="382"/>
      <c r="L842" s="633" t="s">
        <v>762</v>
      </c>
      <c r="M842" s="630"/>
      <c r="N842" s="636"/>
    </row>
    <row r="843" s="138" customFormat="1" customHeight="1" outlineLevel="2" spans="1:14">
      <c r="A843" s="642" t="s">
        <v>5744</v>
      </c>
      <c r="B843" s="627" t="str">
        <f t="shared" si="27"/>
        <v>厨房-1</v>
      </c>
      <c r="C843" s="639" t="s">
        <v>5972</v>
      </c>
      <c r="D843" s="381" t="s">
        <v>6644</v>
      </c>
      <c r="E843" s="641" t="s">
        <v>345</v>
      </c>
      <c r="F843" s="640">
        <v>10</v>
      </c>
      <c r="G843" s="641" t="s">
        <v>5683</v>
      </c>
      <c r="H843" s="638">
        <v>4680</v>
      </c>
      <c r="I843" s="638">
        <f t="shared" si="28"/>
        <v>4.68</v>
      </c>
      <c r="J843" s="633" t="s">
        <v>4444</v>
      </c>
      <c r="K843" s="382"/>
      <c r="L843" s="633" t="s">
        <v>762</v>
      </c>
      <c r="M843" s="630"/>
      <c r="N843" s="636"/>
    </row>
    <row r="844" s="138" customFormat="1" customHeight="1" outlineLevel="2" spans="1:14">
      <c r="A844" s="382" t="s">
        <v>5745</v>
      </c>
      <c r="B844" s="627" t="str">
        <f t="shared" si="27"/>
        <v>厨房-1</v>
      </c>
      <c r="C844" s="639" t="s">
        <v>5972</v>
      </c>
      <c r="D844" s="381" t="s">
        <v>6645</v>
      </c>
      <c r="E844" s="641" t="s">
        <v>345</v>
      </c>
      <c r="F844" s="640">
        <v>11</v>
      </c>
      <c r="G844" s="641" t="s">
        <v>5683</v>
      </c>
      <c r="H844" s="638">
        <v>3640</v>
      </c>
      <c r="I844" s="638">
        <f t="shared" si="28"/>
        <v>4.004</v>
      </c>
      <c r="J844" s="633" t="s">
        <v>4444</v>
      </c>
      <c r="K844" s="382"/>
      <c r="L844" s="633" t="s">
        <v>762</v>
      </c>
      <c r="M844" s="630"/>
      <c r="N844" s="636"/>
    </row>
    <row r="845" s="138" customFormat="1" customHeight="1" outlineLevel="2" spans="1:14">
      <c r="A845" s="642" t="s">
        <v>5746</v>
      </c>
      <c r="B845" s="627" t="str">
        <f t="shared" si="27"/>
        <v>厨房-1</v>
      </c>
      <c r="C845" s="639" t="s">
        <v>5972</v>
      </c>
      <c r="D845" s="381" t="s">
        <v>6646</v>
      </c>
      <c r="E845" s="641" t="s">
        <v>345</v>
      </c>
      <c r="F845" s="640">
        <v>1</v>
      </c>
      <c r="G845" s="641" t="s">
        <v>5683</v>
      </c>
      <c r="H845" s="638">
        <v>3900</v>
      </c>
      <c r="I845" s="638">
        <f t="shared" si="28"/>
        <v>0.39</v>
      </c>
      <c r="J845" s="633" t="s">
        <v>4444</v>
      </c>
      <c r="K845" s="382"/>
      <c r="L845" s="633" t="s">
        <v>762</v>
      </c>
      <c r="M845" s="630"/>
      <c r="N845" s="636"/>
    </row>
    <row r="846" s="138" customFormat="1" customHeight="1" outlineLevel="2" spans="1:14">
      <c r="A846" s="382" t="s">
        <v>5748</v>
      </c>
      <c r="B846" s="627" t="str">
        <f t="shared" si="27"/>
        <v>厨房-1</v>
      </c>
      <c r="C846" s="639" t="s">
        <v>5972</v>
      </c>
      <c r="D846" s="381" t="s">
        <v>6647</v>
      </c>
      <c r="E846" s="641" t="s">
        <v>345</v>
      </c>
      <c r="F846" s="640">
        <v>1</v>
      </c>
      <c r="G846" s="641" t="s">
        <v>5683</v>
      </c>
      <c r="H846" s="638">
        <v>4420</v>
      </c>
      <c r="I846" s="638">
        <f t="shared" si="28"/>
        <v>0.442</v>
      </c>
      <c r="J846" s="633" t="s">
        <v>4444</v>
      </c>
      <c r="K846" s="382"/>
      <c r="L846" s="633" t="s">
        <v>762</v>
      </c>
      <c r="M846" s="630"/>
      <c r="N846" s="636"/>
    </row>
    <row r="847" s="138" customFormat="1" customHeight="1" outlineLevel="2" spans="1:14">
      <c r="A847" s="642" t="s">
        <v>5752</v>
      </c>
      <c r="B847" s="627" t="str">
        <f t="shared" si="27"/>
        <v>厨房-1</v>
      </c>
      <c r="C847" s="639" t="s">
        <v>6648</v>
      </c>
      <c r="D847" s="381" t="s">
        <v>6649</v>
      </c>
      <c r="E847" s="641" t="s">
        <v>345</v>
      </c>
      <c r="F847" s="640">
        <v>1</v>
      </c>
      <c r="G847" s="641" t="s">
        <v>5683</v>
      </c>
      <c r="H847" s="638">
        <v>3120</v>
      </c>
      <c r="I847" s="638">
        <f t="shared" si="28"/>
        <v>0.312</v>
      </c>
      <c r="J847" s="633" t="s">
        <v>4444</v>
      </c>
      <c r="K847" s="382"/>
      <c r="L847" s="633" t="s">
        <v>762</v>
      </c>
      <c r="M847" s="630"/>
      <c r="N847" s="636"/>
    </row>
    <row r="848" s="138" customFormat="1" customHeight="1" outlineLevel="2" spans="1:14">
      <c r="A848" s="382" t="s">
        <v>5755</v>
      </c>
      <c r="B848" s="627" t="str">
        <f t="shared" si="27"/>
        <v>厨房-1</v>
      </c>
      <c r="C848" s="639" t="s">
        <v>6648</v>
      </c>
      <c r="D848" s="381" t="s">
        <v>6650</v>
      </c>
      <c r="E848" s="641" t="s">
        <v>345</v>
      </c>
      <c r="F848" s="640">
        <v>1</v>
      </c>
      <c r="G848" s="641" t="s">
        <v>5683</v>
      </c>
      <c r="H848" s="638">
        <v>2340</v>
      </c>
      <c r="I848" s="638">
        <f t="shared" si="28"/>
        <v>0.234</v>
      </c>
      <c r="J848" s="633" t="s">
        <v>4444</v>
      </c>
      <c r="K848" s="382"/>
      <c r="L848" s="633" t="s">
        <v>762</v>
      </c>
      <c r="M848" s="630"/>
      <c r="N848" s="636"/>
    </row>
    <row r="849" s="138" customFormat="1" customHeight="1" outlineLevel="2" spans="1:14">
      <c r="A849" s="642" t="s">
        <v>5757</v>
      </c>
      <c r="B849" s="627" t="str">
        <f t="shared" si="27"/>
        <v>厨房-1</v>
      </c>
      <c r="C849" s="639" t="s">
        <v>6651</v>
      </c>
      <c r="D849" s="639" t="s">
        <v>6652</v>
      </c>
      <c r="E849" s="641" t="s">
        <v>345</v>
      </c>
      <c r="F849" s="640">
        <v>16</v>
      </c>
      <c r="G849" s="641" t="s">
        <v>5683</v>
      </c>
      <c r="H849" s="638">
        <v>24000</v>
      </c>
      <c r="I849" s="638">
        <f t="shared" si="28"/>
        <v>38.4</v>
      </c>
      <c r="J849" s="633" t="s">
        <v>4444</v>
      </c>
      <c r="K849" s="382"/>
      <c r="L849" s="633" t="s">
        <v>762</v>
      </c>
      <c r="M849" s="630"/>
      <c r="N849" s="654" t="s">
        <v>6653</v>
      </c>
    </row>
    <row r="850" s="138" customFormat="1" customHeight="1" outlineLevel="2" spans="1:14">
      <c r="A850" s="382" t="s">
        <v>5759</v>
      </c>
      <c r="B850" s="627" t="str">
        <f t="shared" si="27"/>
        <v>厨房-1</v>
      </c>
      <c r="C850" s="639" t="s">
        <v>6005</v>
      </c>
      <c r="D850" s="381" t="s">
        <v>6654</v>
      </c>
      <c r="E850" s="641" t="s">
        <v>345</v>
      </c>
      <c r="F850" s="640">
        <v>2</v>
      </c>
      <c r="G850" s="641" t="s">
        <v>5683</v>
      </c>
      <c r="H850" s="638">
        <v>1200</v>
      </c>
      <c r="I850" s="638">
        <f t="shared" si="28"/>
        <v>0.24</v>
      </c>
      <c r="J850" s="633" t="s">
        <v>4444</v>
      </c>
      <c r="K850" s="382"/>
      <c r="L850" s="633" t="s">
        <v>762</v>
      </c>
      <c r="M850" s="630"/>
      <c r="N850" s="636"/>
    </row>
    <row r="851" s="138" customFormat="1" customHeight="1" outlineLevel="2" spans="1:14">
      <c r="A851" s="642" t="s">
        <v>5761</v>
      </c>
      <c r="B851" s="627" t="str">
        <f t="shared" si="27"/>
        <v>厨房-1</v>
      </c>
      <c r="C851" s="639" t="s">
        <v>6005</v>
      </c>
      <c r="D851" s="381" t="s">
        <v>6655</v>
      </c>
      <c r="E851" s="641" t="s">
        <v>345</v>
      </c>
      <c r="F851" s="640">
        <v>7</v>
      </c>
      <c r="G851" s="641" t="s">
        <v>5683</v>
      </c>
      <c r="H851" s="638">
        <v>1200</v>
      </c>
      <c r="I851" s="638">
        <f t="shared" si="28"/>
        <v>0.84</v>
      </c>
      <c r="J851" s="633" t="s">
        <v>4444</v>
      </c>
      <c r="K851" s="382"/>
      <c r="L851" s="633" t="s">
        <v>762</v>
      </c>
      <c r="M851" s="630"/>
      <c r="N851" s="636"/>
    </row>
    <row r="852" s="138" customFormat="1" customHeight="1" outlineLevel="2" spans="1:14">
      <c r="A852" s="382" t="s">
        <v>5763</v>
      </c>
      <c r="B852" s="627" t="str">
        <f t="shared" si="27"/>
        <v>厨房-1</v>
      </c>
      <c r="C852" s="639" t="s">
        <v>6005</v>
      </c>
      <c r="D852" s="381" t="s">
        <v>6656</v>
      </c>
      <c r="E852" s="641" t="s">
        <v>345</v>
      </c>
      <c r="F852" s="640">
        <v>1</v>
      </c>
      <c r="G852" s="641" t="s">
        <v>5683</v>
      </c>
      <c r="H852" s="638">
        <v>900</v>
      </c>
      <c r="I852" s="638">
        <f t="shared" si="28"/>
        <v>0.09</v>
      </c>
      <c r="J852" s="633" t="s">
        <v>4444</v>
      </c>
      <c r="K852" s="382"/>
      <c r="L852" s="633" t="s">
        <v>762</v>
      </c>
      <c r="M852" s="630"/>
      <c r="N852" s="636"/>
    </row>
    <row r="853" s="138" customFormat="1" customHeight="1" outlineLevel="2" spans="1:14">
      <c r="A853" s="642" t="s">
        <v>5766</v>
      </c>
      <c r="B853" s="627" t="str">
        <f t="shared" si="27"/>
        <v>厨房-1</v>
      </c>
      <c r="C853" s="639" t="s">
        <v>6657</v>
      </c>
      <c r="D853" s="381" t="s">
        <v>6658</v>
      </c>
      <c r="E853" s="641" t="s">
        <v>345</v>
      </c>
      <c r="F853" s="640">
        <v>1</v>
      </c>
      <c r="G853" s="641" t="s">
        <v>5683</v>
      </c>
      <c r="H853" s="638">
        <v>6000</v>
      </c>
      <c r="I853" s="638">
        <f t="shared" si="28"/>
        <v>0.6</v>
      </c>
      <c r="J853" s="633" t="s">
        <v>4444</v>
      </c>
      <c r="K853" s="382"/>
      <c r="L853" s="633" t="s">
        <v>762</v>
      </c>
      <c r="M853" s="630"/>
      <c r="N853" s="636"/>
    </row>
    <row r="854" s="138" customFormat="1" customHeight="1" outlineLevel="2" spans="1:14">
      <c r="A854" s="382" t="s">
        <v>5769</v>
      </c>
      <c r="B854" s="627" t="str">
        <f t="shared" si="27"/>
        <v>厨房-1</v>
      </c>
      <c r="C854" s="639" t="s">
        <v>6657</v>
      </c>
      <c r="D854" s="381" t="s">
        <v>6659</v>
      </c>
      <c r="E854" s="641" t="s">
        <v>345</v>
      </c>
      <c r="F854" s="640">
        <v>1</v>
      </c>
      <c r="G854" s="641" t="s">
        <v>5683</v>
      </c>
      <c r="H854" s="638">
        <v>4500</v>
      </c>
      <c r="I854" s="638">
        <f t="shared" si="28"/>
        <v>0.45</v>
      </c>
      <c r="J854" s="633" t="s">
        <v>4444</v>
      </c>
      <c r="K854" s="382"/>
      <c r="L854" s="633" t="s">
        <v>762</v>
      </c>
      <c r="M854" s="630"/>
      <c r="N854" s="636"/>
    </row>
    <row r="855" s="138" customFormat="1" customHeight="1" outlineLevel="2" spans="1:14">
      <c r="A855" s="642" t="s">
        <v>5772</v>
      </c>
      <c r="B855" s="627" t="str">
        <f t="shared" si="27"/>
        <v>厨房-1</v>
      </c>
      <c r="C855" s="639" t="s">
        <v>6657</v>
      </c>
      <c r="D855" s="381" t="s">
        <v>6660</v>
      </c>
      <c r="E855" s="641" t="s">
        <v>345</v>
      </c>
      <c r="F855" s="640">
        <v>1</v>
      </c>
      <c r="G855" s="641" t="s">
        <v>5683</v>
      </c>
      <c r="H855" s="638">
        <v>5500</v>
      </c>
      <c r="I855" s="638">
        <f t="shared" si="28"/>
        <v>0.55</v>
      </c>
      <c r="J855" s="633" t="s">
        <v>4444</v>
      </c>
      <c r="K855" s="382"/>
      <c r="L855" s="633" t="s">
        <v>762</v>
      </c>
      <c r="M855" s="630"/>
      <c r="N855" s="636"/>
    </row>
    <row r="856" s="138" customFormat="1" customHeight="1" outlineLevel="2" spans="1:14">
      <c r="A856" s="382" t="s">
        <v>5775</v>
      </c>
      <c r="B856" s="627" t="str">
        <f t="shared" si="27"/>
        <v>厨房-1</v>
      </c>
      <c r="C856" s="639" t="s">
        <v>3481</v>
      </c>
      <c r="D856" s="381" t="s">
        <v>6661</v>
      </c>
      <c r="E856" s="641" t="s">
        <v>345</v>
      </c>
      <c r="F856" s="640">
        <v>3</v>
      </c>
      <c r="G856" s="641" t="s">
        <v>5683</v>
      </c>
      <c r="H856" s="638">
        <v>12720</v>
      </c>
      <c r="I856" s="638">
        <f t="shared" si="28"/>
        <v>3.816</v>
      </c>
      <c r="J856" s="633" t="s">
        <v>4444</v>
      </c>
      <c r="K856" s="382"/>
      <c r="L856" s="633" t="s">
        <v>762</v>
      </c>
      <c r="M856" s="630"/>
      <c r="N856" s="636"/>
    </row>
    <row r="857" s="138" customFormat="1" customHeight="1" outlineLevel="2" spans="1:14">
      <c r="A857" s="642" t="s">
        <v>5778</v>
      </c>
      <c r="B857" s="627" t="str">
        <f t="shared" si="27"/>
        <v>厨房-1</v>
      </c>
      <c r="C857" s="639" t="s">
        <v>6662</v>
      </c>
      <c r="D857" s="381" t="s">
        <v>6663</v>
      </c>
      <c r="E857" s="641" t="s">
        <v>345</v>
      </c>
      <c r="F857" s="640">
        <v>5</v>
      </c>
      <c r="G857" s="641" t="s">
        <v>5683</v>
      </c>
      <c r="H857" s="638">
        <v>850</v>
      </c>
      <c r="I857" s="638">
        <f t="shared" si="28"/>
        <v>0.425</v>
      </c>
      <c r="J857" s="633" t="s">
        <v>4444</v>
      </c>
      <c r="K857" s="382"/>
      <c r="L857" s="633" t="s">
        <v>762</v>
      </c>
      <c r="M857" s="630"/>
      <c r="N857" s="636"/>
    </row>
    <row r="858" s="138" customFormat="1" customHeight="1" outlineLevel="2" spans="1:14">
      <c r="A858" s="382" t="s">
        <v>5781</v>
      </c>
      <c r="B858" s="627" t="str">
        <f t="shared" si="27"/>
        <v>厨房-1</v>
      </c>
      <c r="C858" s="639" t="s">
        <v>6664</v>
      </c>
      <c r="D858" s="381" t="s">
        <v>6665</v>
      </c>
      <c r="E858" s="641" t="s">
        <v>345</v>
      </c>
      <c r="F858" s="640">
        <v>2</v>
      </c>
      <c r="G858" s="641" t="s">
        <v>5683</v>
      </c>
      <c r="H858" s="638">
        <v>1600</v>
      </c>
      <c r="I858" s="638">
        <f t="shared" si="28"/>
        <v>0.32</v>
      </c>
      <c r="J858" s="633" t="s">
        <v>4444</v>
      </c>
      <c r="K858" s="382"/>
      <c r="L858" s="633" t="s">
        <v>762</v>
      </c>
      <c r="M858" s="630"/>
      <c r="N858" s="636"/>
    </row>
    <row r="859" s="138" customFormat="1" customHeight="1" outlineLevel="2" spans="1:14">
      <c r="A859" s="642" t="s">
        <v>5783</v>
      </c>
      <c r="B859" s="627" t="str">
        <f t="shared" si="27"/>
        <v>厨房-1</v>
      </c>
      <c r="C859" s="639" t="s">
        <v>6666</v>
      </c>
      <c r="D859" s="381" t="s">
        <v>6667</v>
      </c>
      <c r="E859" s="641" t="s">
        <v>345</v>
      </c>
      <c r="F859" s="640">
        <v>4</v>
      </c>
      <c r="G859" s="641" t="s">
        <v>5683</v>
      </c>
      <c r="H859" s="638">
        <v>1100</v>
      </c>
      <c r="I859" s="638">
        <f t="shared" si="28"/>
        <v>0.44</v>
      </c>
      <c r="J859" s="633" t="s">
        <v>4444</v>
      </c>
      <c r="K859" s="382"/>
      <c r="L859" s="633" t="s">
        <v>762</v>
      </c>
      <c r="M859" s="630"/>
      <c r="N859" s="636"/>
    </row>
    <row r="860" s="138" customFormat="1" customHeight="1" outlineLevel="2" spans="1:14">
      <c r="A860" s="382" t="s">
        <v>5786</v>
      </c>
      <c r="B860" s="627" t="str">
        <f t="shared" si="27"/>
        <v>厨房-1</v>
      </c>
      <c r="C860" s="639" t="s">
        <v>6022</v>
      </c>
      <c r="D860" s="381" t="s">
        <v>6668</v>
      </c>
      <c r="E860" s="641" t="s">
        <v>345</v>
      </c>
      <c r="F860" s="640">
        <v>1</v>
      </c>
      <c r="G860" s="641" t="s">
        <v>5683</v>
      </c>
      <c r="H860" s="638">
        <v>5200</v>
      </c>
      <c r="I860" s="638">
        <f t="shared" si="28"/>
        <v>0.52</v>
      </c>
      <c r="J860" s="633" t="s">
        <v>4444</v>
      </c>
      <c r="K860" s="382"/>
      <c r="L860" s="633" t="s">
        <v>762</v>
      </c>
      <c r="M860" s="630"/>
      <c r="N860" s="636"/>
    </row>
    <row r="861" s="138" customFormat="1" customHeight="1" outlineLevel="2" spans="1:14">
      <c r="A861" s="642" t="s">
        <v>5790</v>
      </c>
      <c r="B861" s="627" t="str">
        <f t="shared" si="27"/>
        <v>厨房-1</v>
      </c>
      <c r="C861" s="639" t="s">
        <v>3516</v>
      </c>
      <c r="D861" s="381" t="s">
        <v>5822</v>
      </c>
      <c r="E861" s="641" t="s">
        <v>345</v>
      </c>
      <c r="F861" s="640">
        <v>1</v>
      </c>
      <c r="G861" s="641" t="s">
        <v>5683</v>
      </c>
      <c r="H861" s="638">
        <v>4900</v>
      </c>
      <c r="I861" s="638">
        <f t="shared" si="28"/>
        <v>0.49</v>
      </c>
      <c r="J861" s="633" t="s">
        <v>4444</v>
      </c>
      <c r="K861" s="382"/>
      <c r="L861" s="633" t="s">
        <v>762</v>
      </c>
      <c r="M861" s="630"/>
      <c r="N861" s="636"/>
    </row>
    <row r="862" s="138" customFormat="1" customHeight="1" outlineLevel="2" spans="1:14">
      <c r="A862" s="382" t="s">
        <v>5792</v>
      </c>
      <c r="B862" s="627" t="str">
        <f t="shared" si="27"/>
        <v>厨房-1</v>
      </c>
      <c r="C862" s="639" t="s">
        <v>6669</v>
      </c>
      <c r="D862" s="381" t="s">
        <v>6670</v>
      </c>
      <c r="E862" s="641" t="s">
        <v>345</v>
      </c>
      <c r="F862" s="640">
        <v>1</v>
      </c>
      <c r="G862" s="641" t="s">
        <v>5683</v>
      </c>
      <c r="H862" s="638">
        <v>5400</v>
      </c>
      <c r="I862" s="638">
        <f t="shared" si="28"/>
        <v>0.54</v>
      </c>
      <c r="J862" s="633" t="s">
        <v>4444</v>
      </c>
      <c r="K862" s="382"/>
      <c r="L862" s="633" t="s">
        <v>762</v>
      </c>
      <c r="M862" s="630"/>
      <c r="N862" s="636"/>
    </row>
    <row r="863" s="138" customFormat="1" customHeight="1" outlineLevel="2" spans="1:14">
      <c r="A863" s="642" t="s">
        <v>5795</v>
      </c>
      <c r="B863" s="627" t="str">
        <f t="shared" si="27"/>
        <v>厨房-1</v>
      </c>
      <c r="C863" s="639" t="s">
        <v>6671</v>
      </c>
      <c r="D863" s="381" t="s">
        <v>6672</v>
      </c>
      <c r="E863" s="641" t="s">
        <v>345</v>
      </c>
      <c r="F863" s="640">
        <v>1</v>
      </c>
      <c r="G863" s="641" t="s">
        <v>5683</v>
      </c>
      <c r="H863" s="638">
        <v>1320</v>
      </c>
      <c r="I863" s="638">
        <f t="shared" si="28"/>
        <v>0.132</v>
      </c>
      <c r="J863" s="633" t="s">
        <v>4444</v>
      </c>
      <c r="K863" s="382"/>
      <c r="L863" s="633" t="s">
        <v>762</v>
      </c>
      <c r="M863" s="630"/>
      <c r="N863" s="636"/>
    </row>
    <row r="864" s="138" customFormat="1" customHeight="1" outlineLevel="2" spans="1:14">
      <c r="A864" s="382" t="s">
        <v>5797</v>
      </c>
      <c r="B864" s="627" t="str">
        <f t="shared" si="27"/>
        <v>厨房-1</v>
      </c>
      <c r="C864" s="639" t="s">
        <v>6048</v>
      </c>
      <c r="D864" s="381" t="s">
        <v>6673</v>
      </c>
      <c r="E864" s="641" t="s">
        <v>345</v>
      </c>
      <c r="F864" s="640">
        <v>1</v>
      </c>
      <c r="G864" s="641" t="s">
        <v>5683</v>
      </c>
      <c r="H864" s="638">
        <v>2400</v>
      </c>
      <c r="I864" s="638">
        <f t="shared" si="28"/>
        <v>0.24</v>
      </c>
      <c r="J864" s="633" t="s">
        <v>4444</v>
      </c>
      <c r="K864" s="382"/>
      <c r="L864" s="633" t="s">
        <v>762</v>
      </c>
      <c r="M864" s="630"/>
      <c r="N864" s="636"/>
    </row>
    <row r="865" s="138" customFormat="1" customHeight="1" outlineLevel="2" spans="1:14">
      <c r="A865" s="642" t="s">
        <v>5800</v>
      </c>
      <c r="B865" s="627" t="str">
        <f t="shared" si="27"/>
        <v>厨房-1</v>
      </c>
      <c r="C865" s="639" t="s">
        <v>6674</v>
      </c>
      <c r="D865" s="381"/>
      <c r="E865" s="641" t="s">
        <v>345</v>
      </c>
      <c r="F865" s="640">
        <v>4</v>
      </c>
      <c r="G865" s="641" t="s">
        <v>5683</v>
      </c>
      <c r="H865" s="638">
        <v>458</v>
      </c>
      <c r="I865" s="638">
        <f t="shared" si="28"/>
        <v>0.1832</v>
      </c>
      <c r="J865" s="633" t="s">
        <v>4444</v>
      </c>
      <c r="K865" s="382"/>
      <c r="L865" s="633" t="s">
        <v>762</v>
      </c>
      <c r="M865" s="630"/>
      <c r="N865" s="636"/>
    </row>
    <row r="866" s="138" customFormat="1" customHeight="1" outlineLevel="2" spans="1:14">
      <c r="A866" s="382" t="s">
        <v>5802</v>
      </c>
      <c r="B866" s="627" t="str">
        <f t="shared" si="27"/>
        <v>厨房-1</v>
      </c>
      <c r="C866" s="639" t="s">
        <v>3617</v>
      </c>
      <c r="D866" s="381" t="s">
        <v>6053</v>
      </c>
      <c r="E866" s="641" t="s">
        <v>345</v>
      </c>
      <c r="F866" s="640">
        <v>1</v>
      </c>
      <c r="G866" s="641" t="s">
        <v>5683</v>
      </c>
      <c r="H866" s="638">
        <v>4400</v>
      </c>
      <c r="I866" s="638">
        <f t="shared" si="28"/>
        <v>0.44</v>
      </c>
      <c r="J866" s="633" t="s">
        <v>4444</v>
      </c>
      <c r="K866" s="382"/>
      <c r="L866" s="633" t="s">
        <v>762</v>
      </c>
      <c r="M866" s="630"/>
      <c r="N866" s="636"/>
    </row>
    <row r="867" s="138" customFormat="1" customHeight="1" outlineLevel="2" spans="1:14">
      <c r="A867" s="642" t="s">
        <v>5804</v>
      </c>
      <c r="B867" s="627" t="str">
        <f t="shared" si="27"/>
        <v>厨房-1</v>
      </c>
      <c r="C867" s="639" t="s">
        <v>3619</v>
      </c>
      <c r="D867" s="381" t="s">
        <v>6675</v>
      </c>
      <c r="E867" s="641" t="s">
        <v>345</v>
      </c>
      <c r="F867" s="640">
        <v>1</v>
      </c>
      <c r="G867" s="641" t="s">
        <v>5683</v>
      </c>
      <c r="H867" s="638">
        <v>4312</v>
      </c>
      <c r="I867" s="638">
        <f t="shared" si="28"/>
        <v>0.4312</v>
      </c>
      <c r="J867" s="633" t="s">
        <v>4444</v>
      </c>
      <c r="K867" s="382"/>
      <c r="L867" s="633" t="s">
        <v>762</v>
      </c>
      <c r="M867" s="630"/>
      <c r="N867" s="636"/>
    </row>
    <row r="868" s="138" customFormat="1" customHeight="1" outlineLevel="2" spans="1:14">
      <c r="A868" s="382" t="s">
        <v>5807</v>
      </c>
      <c r="B868" s="627" t="str">
        <f t="shared" si="27"/>
        <v>厨房-1</v>
      </c>
      <c r="C868" s="639" t="s">
        <v>6676</v>
      </c>
      <c r="D868" s="381" t="s">
        <v>6677</v>
      </c>
      <c r="E868" s="641" t="s">
        <v>345</v>
      </c>
      <c r="F868" s="640">
        <v>19</v>
      </c>
      <c r="G868" s="641" t="s">
        <v>5683</v>
      </c>
      <c r="H868" s="638">
        <v>4500</v>
      </c>
      <c r="I868" s="638">
        <f t="shared" si="28"/>
        <v>8.55</v>
      </c>
      <c r="J868" s="633" t="s">
        <v>4444</v>
      </c>
      <c r="K868" s="382"/>
      <c r="L868" s="633" t="s">
        <v>762</v>
      </c>
      <c r="M868" s="630"/>
      <c r="N868" s="636"/>
    </row>
    <row r="869" s="138" customFormat="1" customHeight="1" outlineLevel="2" spans="1:14">
      <c r="A869" s="642" t="s">
        <v>5810</v>
      </c>
      <c r="B869" s="627" t="str">
        <f t="shared" si="27"/>
        <v>厨房-1</v>
      </c>
      <c r="C869" s="639" t="s">
        <v>6678</v>
      </c>
      <c r="D869" s="381" t="s">
        <v>6677</v>
      </c>
      <c r="E869" s="641" t="s">
        <v>345</v>
      </c>
      <c r="F869" s="640">
        <v>7</v>
      </c>
      <c r="G869" s="641" t="s">
        <v>5683</v>
      </c>
      <c r="H869" s="638">
        <v>5000</v>
      </c>
      <c r="I869" s="638">
        <f t="shared" si="28"/>
        <v>3.5</v>
      </c>
      <c r="J869" s="633" t="s">
        <v>4444</v>
      </c>
      <c r="K869" s="382"/>
      <c r="L869" s="633" t="s">
        <v>762</v>
      </c>
      <c r="M869" s="630"/>
      <c r="N869" s="636"/>
    </row>
    <row r="870" s="138" customFormat="1" customHeight="1" outlineLevel="2" spans="1:14">
      <c r="A870" s="382" t="s">
        <v>5812</v>
      </c>
      <c r="B870" s="627" t="str">
        <f t="shared" si="27"/>
        <v>厨房-1</v>
      </c>
      <c r="C870" s="639" t="s">
        <v>6064</v>
      </c>
      <c r="D870" s="381" t="s">
        <v>6071</v>
      </c>
      <c r="E870" s="641" t="s">
        <v>345</v>
      </c>
      <c r="F870" s="640">
        <v>2</v>
      </c>
      <c r="G870" s="641" t="s">
        <v>5683</v>
      </c>
      <c r="H870" s="638">
        <v>2700</v>
      </c>
      <c r="I870" s="638">
        <f t="shared" si="28"/>
        <v>0.54</v>
      </c>
      <c r="J870" s="633" t="s">
        <v>4444</v>
      </c>
      <c r="K870" s="382"/>
      <c r="L870" s="633" t="s">
        <v>762</v>
      </c>
      <c r="M870" s="630"/>
      <c r="N870" s="636"/>
    </row>
    <row r="871" s="138" customFormat="1" customHeight="1" outlineLevel="2" spans="1:14">
      <c r="A871" s="642" t="s">
        <v>5815</v>
      </c>
      <c r="B871" s="627" t="str">
        <f t="shared" si="27"/>
        <v>厨房-1</v>
      </c>
      <c r="C871" s="639" t="s">
        <v>6064</v>
      </c>
      <c r="D871" s="381" t="s">
        <v>6071</v>
      </c>
      <c r="E871" s="641" t="s">
        <v>345</v>
      </c>
      <c r="F871" s="640">
        <v>11</v>
      </c>
      <c r="G871" s="641" t="s">
        <v>5683</v>
      </c>
      <c r="H871" s="638">
        <v>2600</v>
      </c>
      <c r="I871" s="638">
        <f t="shared" si="28"/>
        <v>2.86</v>
      </c>
      <c r="J871" s="633" t="s">
        <v>4444</v>
      </c>
      <c r="K871" s="382"/>
      <c r="L871" s="633" t="s">
        <v>762</v>
      </c>
      <c r="M871" s="630"/>
      <c r="N871" s="636"/>
    </row>
    <row r="872" s="138" customFormat="1" customHeight="1" outlineLevel="2" spans="1:14">
      <c r="A872" s="382" t="s">
        <v>5817</v>
      </c>
      <c r="B872" s="627" t="str">
        <f t="shared" si="27"/>
        <v>厨房-1</v>
      </c>
      <c r="C872" s="639" t="s">
        <v>6679</v>
      </c>
      <c r="D872" s="381"/>
      <c r="E872" s="641" t="s">
        <v>345</v>
      </c>
      <c r="F872" s="640">
        <v>5</v>
      </c>
      <c r="G872" s="641" t="s">
        <v>5683</v>
      </c>
      <c r="H872" s="638">
        <v>458</v>
      </c>
      <c r="I872" s="638">
        <f t="shared" si="28"/>
        <v>0.229</v>
      </c>
      <c r="J872" s="633" t="s">
        <v>4444</v>
      </c>
      <c r="K872" s="382"/>
      <c r="L872" s="633" t="s">
        <v>762</v>
      </c>
      <c r="M872" s="630"/>
      <c r="N872" s="636"/>
    </row>
    <row r="873" s="138" customFormat="1" customHeight="1" outlineLevel="2" spans="1:14">
      <c r="A873" s="642" t="s">
        <v>5819</v>
      </c>
      <c r="B873" s="627" t="str">
        <f t="shared" si="27"/>
        <v>厨房-1</v>
      </c>
      <c r="C873" s="639" t="s">
        <v>6082</v>
      </c>
      <c r="D873" s="381" t="s">
        <v>6083</v>
      </c>
      <c r="E873" s="641" t="s">
        <v>345</v>
      </c>
      <c r="F873" s="640">
        <v>1</v>
      </c>
      <c r="G873" s="641" t="s">
        <v>5683</v>
      </c>
      <c r="H873" s="638">
        <v>7280</v>
      </c>
      <c r="I873" s="638">
        <f t="shared" si="28"/>
        <v>0.728</v>
      </c>
      <c r="J873" s="633" t="s">
        <v>4444</v>
      </c>
      <c r="K873" s="382"/>
      <c r="L873" s="633" t="s">
        <v>762</v>
      </c>
      <c r="M873" s="630"/>
      <c r="N873" s="636"/>
    </row>
    <row r="874" s="138" customFormat="1" customHeight="1" outlineLevel="2" spans="1:14">
      <c r="A874" s="382" t="s">
        <v>5821</v>
      </c>
      <c r="B874" s="627" t="str">
        <f t="shared" si="27"/>
        <v>厨房-1</v>
      </c>
      <c r="C874" s="639" t="s">
        <v>6082</v>
      </c>
      <c r="D874" s="381" t="s">
        <v>6680</v>
      </c>
      <c r="E874" s="641" t="s">
        <v>345</v>
      </c>
      <c r="F874" s="640">
        <v>3</v>
      </c>
      <c r="G874" s="641" t="s">
        <v>5683</v>
      </c>
      <c r="H874" s="638">
        <v>3900</v>
      </c>
      <c r="I874" s="638">
        <f t="shared" si="28"/>
        <v>1.17</v>
      </c>
      <c r="J874" s="633" t="s">
        <v>4444</v>
      </c>
      <c r="K874" s="382"/>
      <c r="L874" s="633" t="s">
        <v>762</v>
      </c>
      <c r="M874" s="630"/>
      <c r="N874" s="636"/>
    </row>
    <row r="875" s="138" customFormat="1" customHeight="1" outlineLevel="2" spans="1:14">
      <c r="A875" s="642" t="s">
        <v>5823</v>
      </c>
      <c r="B875" s="627" t="str">
        <f t="shared" si="27"/>
        <v>厨房-1</v>
      </c>
      <c r="C875" s="639" t="s">
        <v>6082</v>
      </c>
      <c r="D875" s="381" t="s">
        <v>6681</v>
      </c>
      <c r="E875" s="641" t="s">
        <v>345</v>
      </c>
      <c r="F875" s="640">
        <v>1</v>
      </c>
      <c r="G875" s="641" t="s">
        <v>5683</v>
      </c>
      <c r="H875" s="638">
        <v>4680</v>
      </c>
      <c r="I875" s="638">
        <f t="shared" si="28"/>
        <v>0.468</v>
      </c>
      <c r="J875" s="633" t="s">
        <v>4444</v>
      </c>
      <c r="K875" s="382"/>
      <c r="L875" s="633" t="s">
        <v>762</v>
      </c>
      <c r="M875" s="630"/>
      <c r="N875" s="636"/>
    </row>
    <row r="876" s="138" customFormat="1" customHeight="1" outlineLevel="2" spans="1:14">
      <c r="A876" s="382" t="s">
        <v>5825</v>
      </c>
      <c r="B876" s="627" t="str">
        <f t="shared" ref="B876:B920" si="29" xml:space="preserve">B875</f>
        <v>厨房-1</v>
      </c>
      <c r="C876" s="639" t="s">
        <v>6082</v>
      </c>
      <c r="D876" s="381" t="s">
        <v>6682</v>
      </c>
      <c r="E876" s="641" t="s">
        <v>345</v>
      </c>
      <c r="F876" s="640">
        <v>1</v>
      </c>
      <c r="G876" s="641" t="s">
        <v>5683</v>
      </c>
      <c r="H876" s="638">
        <v>5850</v>
      </c>
      <c r="I876" s="638">
        <f t="shared" si="28"/>
        <v>0.585</v>
      </c>
      <c r="J876" s="633" t="s">
        <v>4444</v>
      </c>
      <c r="K876" s="382"/>
      <c r="L876" s="633" t="s">
        <v>762</v>
      </c>
      <c r="M876" s="630"/>
      <c r="N876" s="636"/>
    </row>
    <row r="877" s="138" customFormat="1" customHeight="1" outlineLevel="2" spans="1:14">
      <c r="A877" s="642" t="s">
        <v>5827</v>
      </c>
      <c r="B877" s="627" t="str">
        <f t="shared" si="29"/>
        <v>厨房-1</v>
      </c>
      <c r="C877" s="639" t="s">
        <v>6082</v>
      </c>
      <c r="D877" s="381" t="s">
        <v>6087</v>
      </c>
      <c r="E877" s="641" t="s">
        <v>345</v>
      </c>
      <c r="F877" s="640">
        <v>1</v>
      </c>
      <c r="G877" s="641" t="s">
        <v>5683</v>
      </c>
      <c r="H877" s="638">
        <v>4680</v>
      </c>
      <c r="I877" s="638">
        <f t="shared" ref="I877:I886" si="30" xml:space="preserve">F877*H877/10000</f>
        <v>0.468</v>
      </c>
      <c r="J877" s="633" t="s">
        <v>4444</v>
      </c>
      <c r="K877" s="382"/>
      <c r="L877" s="633" t="s">
        <v>762</v>
      </c>
      <c r="M877" s="630"/>
      <c r="N877" s="636"/>
    </row>
    <row r="878" s="138" customFormat="1" customHeight="1" outlineLevel="2" spans="1:14">
      <c r="A878" s="382" t="s">
        <v>5829</v>
      </c>
      <c r="B878" s="627" t="str">
        <f t="shared" si="29"/>
        <v>厨房-1</v>
      </c>
      <c r="C878" s="639" t="s">
        <v>6082</v>
      </c>
      <c r="D878" s="381" t="s">
        <v>6093</v>
      </c>
      <c r="E878" s="641" t="s">
        <v>345</v>
      </c>
      <c r="F878" s="640">
        <v>1</v>
      </c>
      <c r="G878" s="641" t="s">
        <v>5683</v>
      </c>
      <c r="H878" s="638">
        <v>3120</v>
      </c>
      <c r="I878" s="638">
        <f t="shared" si="30"/>
        <v>0.312</v>
      </c>
      <c r="J878" s="633" t="s">
        <v>4444</v>
      </c>
      <c r="K878" s="382"/>
      <c r="L878" s="633" t="s">
        <v>762</v>
      </c>
      <c r="M878" s="630"/>
      <c r="N878" s="636"/>
    </row>
    <row r="879" s="138" customFormat="1" customHeight="1" outlineLevel="2" spans="1:14">
      <c r="A879" s="642" t="s">
        <v>5830</v>
      </c>
      <c r="B879" s="627" t="str">
        <f t="shared" si="29"/>
        <v>厨房-1</v>
      </c>
      <c r="C879" s="639" t="s">
        <v>6082</v>
      </c>
      <c r="D879" s="381" t="s">
        <v>6683</v>
      </c>
      <c r="E879" s="641" t="s">
        <v>345</v>
      </c>
      <c r="F879" s="640">
        <v>1</v>
      </c>
      <c r="G879" s="641" t="s">
        <v>5683</v>
      </c>
      <c r="H879" s="638">
        <v>13247</v>
      </c>
      <c r="I879" s="638">
        <f t="shared" si="30"/>
        <v>1.3247</v>
      </c>
      <c r="J879" s="633" t="s">
        <v>4444</v>
      </c>
      <c r="K879" s="382"/>
      <c r="L879" s="633" t="s">
        <v>762</v>
      </c>
      <c r="M879" s="630"/>
      <c r="N879" s="636"/>
    </row>
    <row r="880" s="138" customFormat="1" customHeight="1" outlineLevel="2" spans="1:14">
      <c r="A880" s="382" t="s">
        <v>5832</v>
      </c>
      <c r="B880" s="627" t="str">
        <f t="shared" si="29"/>
        <v>厨房-1</v>
      </c>
      <c r="C880" s="639" t="s">
        <v>6082</v>
      </c>
      <c r="D880" s="381" t="s">
        <v>6684</v>
      </c>
      <c r="E880" s="641" t="s">
        <v>345</v>
      </c>
      <c r="F880" s="640">
        <v>1</v>
      </c>
      <c r="G880" s="641" t="s">
        <v>5683</v>
      </c>
      <c r="H880" s="638">
        <v>11180</v>
      </c>
      <c r="I880" s="638">
        <f t="shared" si="30"/>
        <v>1.118</v>
      </c>
      <c r="J880" s="633" t="s">
        <v>4444</v>
      </c>
      <c r="K880" s="382"/>
      <c r="L880" s="633" t="s">
        <v>762</v>
      </c>
      <c r="M880" s="630"/>
      <c r="N880" s="636"/>
    </row>
    <row r="881" s="138" customFormat="1" customHeight="1" outlineLevel="2" spans="1:14">
      <c r="A881" s="642" t="s">
        <v>5835</v>
      </c>
      <c r="B881" s="627" t="str">
        <f t="shared" si="29"/>
        <v>厨房-1</v>
      </c>
      <c r="C881" s="639" t="s">
        <v>6685</v>
      </c>
      <c r="D881" s="381" t="s">
        <v>6686</v>
      </c>
      <c r="E881" s="641" t="s">
        <v>345</v>
      </c>
      <c r="F881" s="640">
        <v>1</v>
      </c>
      <c r="G881" s="641" t="s">
        <v>5683</v>
      </c>
      <c r="H881" s="638">
        <v>9600</v>
      </c>
      <c r="I881" s="638">
        <f t="shared" si="30"/>
        <v>0.96</v>
      </c>
      <c r="J881" s="633" t="s">
        <v>4444</v>
      </c>
      <c r="K881" s="382"/>
      <c r="L881" s="633" t="s">
        <v>762</v>
      </c>
      <c r="M881" s="630"/>
      <c r="N881" s="636"/>
    </row>
    <row r="882" s="138" customFormat="1" customHeight="1" outlineLevel="2" spans="1:14">
      <c r="A882" s="382" t="s">
        <v>5837</v>
      </c>
      <c r="B882" s="627" t="str">
        <f t="shared" si="29"/>
        <v>厨房-1</v>
      </c>
      <c r="C882" s="639" t="s">
        <v>6687</v>
      </c>
      <c r="D882" s="381" t="s">
        <v>6688</v>
      </c>
      <c r="E882" s="641" t="s">
        <v>345</v>
      </c>
      <c r="F882" s="640">
        <v>1</v>
      </c>
      <c r="G882" s="641" t="s">
        <v>5683</v>
      </c>
      <c r="H882" s="638">
        <v>4200</v>
      </c>
      <c r="I882" s="638">
        <f t="shared" si="30"/>
        <v>0.42</v>
      </c>
      <c r="J882" s="633" t="s">
        <v>4444</v>
      </c>
      <c r="K882" s="382"/>
      <c r="L882" s="633" t="s">
        <v>762</v>
      </c>
      <c r="M882" s="630"/>
      <c r="N882" s="636"/>
    </row>
    <row r="883" s="138" customFormat="1" customHeight="1" outlineLevel="2" spans="1:14">
      <c r="A883" s="642" t="s">
        <v>5839</v>
      </c>
      <c r="B883" s="627" t="str">
        <f t="shared" si="29"/>
        <v>厨房-1</v>
      </c>
      <c r="C883" s="639" t="s">
        <v>6689</v>
      </c>
      <c r="D883" s="381" t="s">
        <v>6690</v>
      </c>
      <c r="E883" s="641" t="s">
        <v>345</v>
      </c>
      <c r="F883" s="640">
        <v>1</v>
      </c>
      <c r="G883" s="641" t="s">
        <v>5683</v>
      </c>
      <c r="H883" s="638">
        <v>1350</v>
      </c>
      <c r="I883" s="638">
        <f t="shared" si="30"/>
        <v>0.135</v>
      </c>
      <c r="J883" s="633" t="s">
        <v>4444</v>
      </c>
      <c r="K883" s="382"/>
      <c r="L883" s="633" t="s">
        <v>762</v>
      </c>
      <c r="M883" s="630"/>
      <c r="N883" s="636"/>
    </row>
    <row r="884" s="138" customFormat="1" customHeight="1" outlineLevel="2" spans="1:14">
      <c r="A884" s="382" t="s">
        <v>5840</v>
      </c>
      <c r="B884" s="627" t="str">
        <f t="shared" si="29"/>
        <v>厨房-1</v>
      </c>
      <c r="C884" s="639" t="s">
        <v>6691</v>
      </c>
      <c r="D884" s="381" t="s">
        <v>6692</v>
      </c>
      <c r="E884" s="641" t="s">
        <v>345</v>
      </c>
      <c r="F884" s="640">
        <v>6</v>
      </c>
      <c r="G884" s="641" t="s">
        <v>5683</v>
      </c>
      <c r="H884" s="638">
        <v>2022</v>
      </c>
      <c r="I884" s="638">
        <f t="shared" si="30"/>
        <v>1.2132</v>
      </c>
      <c r="J884" s="633" t="s">
        <v>4444</v>
      </c>
      <c r="K884" s="382"/>
      <c r="L884" s="633" t="s">
        <v>762</v>
      </c>
      <c r="M884" s="630"/>
      <c r="N884" s="636"/>
    </row>
    <row r="885" s="138" customFormat="1" customHeight="1" outlineLevel="2" spans="1:14">
      <c r="A885" s="642" t="s">
        <v>5843</v>
      </c>
      <c r="B885" s="627" t="str">
        <f t="shared" si="29"/>
        <v>厨房-1</v>
      </c>
      <c r="C885" s="639" t="s">
        <v>6693</v>
      </c>
      <c r="D885" s="381" t="s">
        <v>6694</v>
      </c>
      <c r="E885" s="641" t="s">
        <v>345</v>
      </c>
      <c r="F885" s="640">
        <v>1</v>
      </c>
      <c r="G885" s="641" t="s">
        <v>5683</v>
      </c>
      <c r="H885" s="638">
        <v>850</v>
      </c>
      <c r="I885" s="638">
        <f t="shared" si="30"/>
        <v>0.085</v>
      </c>
      <c r="J885" s="633" t="s">
        <v>4444</v>
      </c>
      <c r="K885" s="382"/>
      <c r="L885" s="633" t="s">
        <v>762</v>
      </c>
      <c r="M885" s="630"/>
      <c r="N885" s="636"/>
    </row>
    <row r="886" s="138" customFormat="1" customHeight="1" outlineLevel="2" spans="1:14">
      <c r="A886" s="382" t="s">
        <v>5846</v>
      </c>
      <c r="B886" s="627" t="str">
        <f t="shared" si="29"/>
        <v>厨房-1</v>
      </c>
      <c r="C886" s="639" t="s">
        <v>6695</v>
      </c>
      <c r="D886" s="381" t="s">
        <v>5794</v>
      </c>
      <c r="E886" s="641" t="s">
        <v>345</v>
      </c>
      <c r="F886" s="640">
        <v>4</v>
      </c>
      <c r="G886" s="641" t="s">
        <v>5683</v>
      </c>
      <c r="H886" s="638">
        <v>2850</v>
      </c>
      <c r="I886" s="638">
        <f t="shared" si="30"/>
        <v>1.14</v>
      </c>
      <c r="J886" s="633" t="s">
        <v>4444</v>
      </c>
      <c r="K886" s="382"/>
      <c r="L886" s="633" t="s">
        <v>762</v>
      </c>
      <c r="M886" s="630"/>
      <c r="N886" s="636"/>
    </row>
    <row r="887" s="138" customFormat="1" customHeight="1" outlineLevel="2" spans="1:14">
      <c r="A887" s="656">
        <v>1.2</v>
      </c>
      <c r="B887" s="627" t="str">
        <f t="shared" si="29"/>
        <v>厨房-1</v>
      </c>
      <c r="C887" s="657" t="s">
        <v>6154</v>
      </c>
      <c r="D887" s="658"/>
      <c r="E887" s="659"/>
      <c r="F887" s="659"/>
      <c r="G887" s="660"/>
      <c r="H887" s="638"/>
      <c r="I887" s="638"/>
      <c r="J887" s="661"/>
      <c r="K887" s="382"/>
      <c r="L887" s="633" t="s">
        <v>762</v>
      </c>
      <c r="M887" s="630"/>
      <c r="N887" s="636"/>
    </row>
    <row r="888" s="138" customFormat="1" customHeight="1" outlineLevel="2" spans="1:14">
      <c r="A888" s="642" t="s">
        <v>6155</v>
      </c>
      <c r="B888" s="627" t="str">
        <f t="shared" si="29"/>
        <v>厨房-1</v>
      </c>
      <c r="C888" s="639" t="s">
        <v>6696</v>
      </c>
      <c r="D888" s="381" t="s">
        <v>6697</v>
      </c>
      <c r="E888" s="641" t="s">
        <v>345</v>
      </c>
      <c r="F888" s="640">
        <v>2</v>
      </c>
      <c r="G888" s="641" t="s">
        <v>5683</v>
      </c>
      <c r="H888" s="638">
        <v>7810</v>
      </c>
      <c r="I888" s="638">
        <f xml:space="preserve">F888*H888/10000</f>
        <v>1.562</v>
      </c>
      <c r="J888" s="633" t="s">
        <v>4444</v>
      </c>
      <c r="K888" s="382"/>
      <c r="L888" s="633" t="s">
        <v>762</v>
      </c>
      <c r="M888" s="630"/>
      <c r="N888" s="636"/>
    </row>
    <row r="889" s="138" customFormat="1" customHeight="1" outlineLevel="2" spans="1:14">
      <c r="A889" s="642" t="s">
        <v>6158</v>
      </c>
      <c r="B889" s="627" t="str">
        <f t="shared" si="29"/>
        <v>厨房-1</v>
      </c>
      <c r="C889" s="639" t="s">
        <v>6698</v>
      </c>
      <c r="D889" s="381"/>
      <c r="E889" s="641" t="s">
        <v>345</v>
      </c>
      <c r="F889" s="640">
        <v>2</v>
      </c>
      <c r="G889" s="641" t="s">
        <v>5683</v>
      </c>
      <c r="H889" s="638">
        <v>50600</v>
      </c>
      <c r="I889" s="638">
        <f xml:space="preserve">F889*H889/10000</f>
        <v>10.12</v>
      </c>
      <c r="J889" s="633" t="s">
        <v>4444</v>
      </c>
      <c r="K889" s="382"/>
      <c r="L889" s="633" t="s">
        <v>762</v>
      </c>
      <c r="M889" s="630"/>
      <c r="N889" s="636"/>
    </row>
    <row r="890" s="138" customFormat="1" customHeight="1" outlineLevel="2" spans="1:14">
      <c r="A890" s="642" t="s">
        <v>6160</v>
      </c>
      <c r="B890" s="627" t="str">
        <f t="shared" si="29"/>
        <v>厨房-1</v>
      </c>
      <c r="C890" s="639" t="s">
        <v>6699</v>
      </c>
      <c r="D890" s="381" t="s">
        <v>6700</v>
      </c>
      <c r="E890" s="641" t="s">
        <v>345</v>
      </c>
      <c r="F890" s="640">
        <v>4</v>
      </c>
      <c r="G890" s="641" t="s">
        <v>5683</v>
      </c>
      <c r="H890" s="638">
        <v>4400</v>
      </c>
      <c r="I890" s="638">
        <f xml:space="preserve">F890*H890/10000</f>
        <v>1.76</v>
      </c>
      <c r="J890" s="633" t="s">
        <v>4444</v>
      </c>
      <c r="K890" s="382"/>
      <c r="L890" s="633" t="s">
        <v>762</v>
      </c>
      <c r="M890" s="630"/>
      <c r="N890" s="636"/>
    </row>
    <row r="891" s="138" customFormat="1" customHeight="1" outlineLevel="2" spans="1:14">
      <c r="A891" s="642" t="s">
        <v>6162</v>
      </c>
      <c r="B891" s="627" t="str">
        <f t="shared" si="29"/>
        <v>厨房-1</v>
      </c>
      <c r="C891" s="639" t="s">
        <v>6701</v>
      </c>
      <c r="D891" s="381" t="s">
        <v>6702</v>
      </c>
      <c r="E891" s="641" t="s">
        <v>345</v>
      </c>
      <c r="F891" s="640">
        <v>2</v>
      </c>
      <c r="G891" s="641" t="s">
        <v>5683</v>
      </c>
      <c r="H891" s="638">
        <v>49516</v>
      </c>
      <c r="I891" s="638">
        <f xml:space="preserve">F891*H891/10000</f>
        <v>9.9032</v>
      </c>
      <c r="J891" s="633" t="s">
        <v>4444</v>
      </c>
      <c r="K891" s="382"/>
      <c r="L891" s="633" t="s">
        <v>762</v>
      </c>
      <c r="M891" s="630"/>
      <c r="N891" s="636"/>
    </row>
    <row r="892" s="138" customFormat="1" customHeight="1" outlineLevel="2" spans="1:14">
      <c r="A892" s="642" t="s">
        <v>6165</v>
      </c>
      <c r="B892" s="627" t="str">
        <f t="shared" si="29"/>
        <v>厨房-1</v>
      </c>
      <c r="C892" s="639" t="s">
        <v>3884</v>
      </c>
      <c r="D892" s="381" t="s">
        <v>6703</v>
      </c>
      <c r="E892" s="641" t="s">
        <v>345</v>
      </c>
      <c r="F892" s="640">
        <v>2</v>
      </c>
      <c r="G892" s="641" t="s">
        <v>5683</v>
      </c>
      <c r="H892" s="638">
        <v>24400</v>
      </c>
      <c r="I892" s="638">
        <f xml:space="preserve">F892*H892/10000</f>
        <v>4.88</v>
      </c>
      <c r="J892" s="633" t="s">
        <v>4444</v>
      </c>
      <c r="K892" s="382"/>
      <c r="L892" s="633" t="s">
        <v>762</v>
      </c>
      <c r="M892" s="630"/>
      <c r="N892" s="636"/>
    </row>
    <row r="893" s="138" customFormat="1" customHeight="1" outlineLevel="2" spans="1:14">
      <c r="A893" s="626">
        <v>1.3</v>
      </c>
      <c r="B893" s="627" t="str">
        <f t="shared" si="29"/>
        <v>厨房-1</v>
      </c>
      <c r="C893" s="662" t="s">
        <v>6175</v>
      </c>
      <c r="D893" s="381"/>
      <c r="E893" s="660"/>
      <c r="F893" s="663"/>
      <c r="G893" s="660"/>
      <c r="H893" s="638"/>
      <c r="I893" s="638"/>
      <c r="J893" s="382"/>
      <c r="K893" s="382"/>
      <c r="L893" s="633" t="s">
        <v>762</v>
      </c>
      <c r="M893" s="630"/>
      <c r="N893" s="636"/>
    </row>
    <row r="894" s="138" customFormat="1" customHeight="1" outlineLevel="2" spans="1:14">
      <c r="A894" s="642" t="s">
        <v>6176</v>
      </c>
      <c r="B894" s="627" t="str">
        <f t="shared" si="29"/>
        <v>厨房-1</v>
      </c>
      <c r="C894" s="639" t="s">
        <v>6704</v>
      </c>
      <c r="D894" s="381"/>
      <c r="E894" s="641" t="s">
        <v>345</v>
      </c>
      <c r="F894" s="640">
        <v>1</v>
      </c>
      <c r="G894" s="641" t="s">
        <v>5683</v>
      </c>
      <c r="H894" s="638">
        <v>960</v>
      </c>
      <c r="I894" s="638">
        <f t="shared" ref="I894:I904" si="31" xml:space="preserve">F894*H894/10000</f>
        <v>0.096</v>
      </c>
      <c r="J894" s="633" t="s">
        <v>4444</v>
      </c>
      <c r="K894" s="382"/>
      <c r="L894" s="633" t="s">
        <v>762</v>
      </c>
      <c r="M894" s="630"/>
      <c r="N894" s="636"/>
    </row>
    <row r="895" s="138" customFormat="1" customHeight="1" outlineLevel="2" spans="1:14">
      <c r="A895" s="382" t="s">
        <v>6178</v>
      </c>
      <c r="B895" s="627" t="str">
        <f t="shared" si="29"/>
        <v>厨房-1</v>
      </c>
      <c r="C895" s="639" t="s">
        <v>6705</v>
      </c>
      <c r="D895" s="381" t="s">
        <v>6706</v>
      </c>
      <c r="E895" s="641" t="s">
        <v>345</v>
      </c>
      <c r="F895" s="640">
        <v>1</v>
      </c>
      <c r="G895" s="641" t="s">
        <v>5683</v>
      </c>
      <c r="H895" s="638">
        <v>6080</v>
      </c>
      <c r="I895" s="638">
        <f t="shared" si="31"/>
        <v>0.608</v>
      </c>
      <c r="J895" s="633" t="s">
        <v>4444</v>
      </c>
      <c r="K895" s="382"/>
      <c r="L895" s="633" t="s">
        <v>762</v>
      </c>
      <c r="M895" s="630"/>
      <c r="N895" s="636"/>
    </row>
    <row r="896" s="138" customFormat="1" customHeight="1" outlineLevel="2" spans="1:14">
      <c r="A896" s="642" t="s">
        <v>6181</v>
      </c>
      <c r="B896" s="627" t="str">
        <f t="shared" si="29"/>
        <v>厨房-1</v>
      </c>
      <c r="C896" s="639" t="s">
        <v>6707</v>
      </c>
      <c r="D896" s="381" t="s">
        <v>6708</v>
      </c>
      <c r="E896" s="641" t="s">
        <v>345</v>
      </c>
      <c r="F896" s="640">
        <v>1</v>
      </c>
      <c r="G896" s="641" t="s">
        <v>5683</v>
      </c>
      <c r="H896" s="638">
        <v>9368</v>
      </c>
      <c r="I896" s="638">
        <f t="shared" si="31"/>
        <v>0.9368</v>
      </c>
      <c r="J896" s="633" t="s">
        <v>4444</v>
      </c>
      <c r="K896" s="382"/>
      <c r="L896" s="633" t="s">
        <v>762</v>
      </c>
      <c r="M896" s="630"/>
      <c r="N896" s="636"/>
    </row>
    <row r="897" s="138" customFormat="1" customHeight="1" outlineLevel="2" spans="1:14">
      <c r="A897" s="382" t="s">
        <v>6184</v>
      </c>
      <c r="B897" s="627" t="str">
        <f t="shared" si="29"/>
        <v>厨房-1</v>
      </c>
      <c r="C897" s="639" t="s">
        <v>6709</v>
      </c>
      <c r="D897" s="381" t="s">
        <v>6710</v>
      </c>
      <c r="E897" s="641" t="s">
        <v>345</v>
      </c>
      <c r="F897" s="640">
        <v>1</v>
      </c>
      <c r="G897" s="641" t="s">
        <v>5683</v>
      </c>
      <c r="H897" s="638">
        <v>4269</v>
      </c>
      <c r="I897" s="638">
        <f t="shared" si="31"/>
        <v>0.4269</v>
      </c>
      <c r="J897" s="633" t="s">
        <v>4444</v>
      </c>
      <c r="K897" s="382"/>
      <c r="L897" s="633" t="s">
        <v>762</v>
      </c>
      <c r="M897" s="630"/>
      <c r="N897" s="636"/>
    </row>
    <row r="898" s="138" customFormat="1" customHeight="1" outlineLevel="2" spans="1:14">
      <c r="A898" s="642" t="s">
        <v>6187</v>
      </c>
      <c r="B898" s="627" t="str">
        <f t="shared" si="29"/>
        <v>厨房-1</v>
      </c>
      <c r="C898" s="639" t="s">
        <v>6711</v>
      </c>
      <c r="D898" s="381" t="s">
        <v>6712</v>
      </c>
      <c r="E898" s="641" t="s">
        <v>345</v>
      </c>
      <c r="F898" s="640">
        <v>1</v>
      </c>
      <c r="G898" s="641" t="s">
        <v>5683</v>
      </c>
      <c r="H898" s="638">
        <v>18780</v>
      </c>
      <c r="I898" s="638">
        <f t="shared" si="31"/>
        <v>1.878</v>
      </c>
      <c r="J898" s="633" t="s">
        <v>4444</v>
      </c>
      <c r="K898" s="382"/>
      <c r="L898" s="633" t="s">
        <v>762</v>
      </c>
      <c r="M898" s="630"/>
      <c r="N898" s="636"/>
    </row>
    <row r="899" s="138" customFormat="1" customHeight="1" outlineLevel="2" spans="1:14">
      <c r="A899" s="382" t="s">
        <v>6190</v>
      </c>
      <c r="B899" s="627" t="str">
        <f t="shared" si="29"/>
        <v>厨房-1</v>
      </c>
      <c r="C899" s="639" t="s">
        <v>6713</v>
      </c>
      <c r="D899" s="381" t="s">
        <v>6198</v>
      </c>
      <c r="E899" s="641" t="s">
        <v>345</v>
      </c>
      <c r="F899" s="640">
        <v>13</v>
      </c>
      <c r="G899" s="641" t="s">
        <v>5683</v>
      </c>
      <c r="H899" s="638">
        <v>6000</v>
      </c>
      <c r="I899" s="638">
        <f t="shared" si="31"/>
        <v>7.8</v>
      </c>
      <c r="J899" s="633" t="s">
        <v>4444</v>
      </c>
      <c r="K899" s="382"/>
      <c r="L899" s="633" t="s">
        <v>762</v>
      </c>
      <c r="M899" s="630"/>
      <c r="N899" s="636"/>
    </row>
    <row r="900" s="138" customFormat="1" customHeight="1" outlineLevel="2" spans="1:14">
      <c r="A900" s="642" t="s">
        <v>6193</v>
      </c>
      <c r="B900" s="627" t="str">
        <f t="shared" si="29"/>
        <v>厨房-1</v>
      </c>
      <c r="C900" s="639" t="s">
        <v>3580</v>
      </c>
      <c r="D900" s="381" t="s">
        <v>5900</v>
      </c>
      <c r="E900" s="641" t="s">
        <v>345</v>
      </c>
      <c r="F900" s="640">
        <v>1</v>
      </c>
      <c r="G900" s="641" t="s">
        <v>5683</v>
      </c>
      <c r="H900" s="638">
        <v>9400</v>
      </c>
      <c r="I900" s="638">
        <f t="shared" si="31"/>
        <v>0.94</v>
      </c>
      <c r="J900" s="633" t="s">
        <v>4444</v>
      </c>
      <c r="K900" s="382"/>
      <c r="L900" s="633" t="s">
        <v>762</v>
      </c>
      <c r="M900" s="630"/>
      <c r="N900" s="636"/>
    </row>
    <row r="901" s="138" customFormat="1" customHeight="1" outlineLevel="2" spans="1:14">
      <c r="A901" s="382" t="s">
        <v>6196</v>
      </c>
      <c r="B901" s="627" t="str">
        <f t="shared" si="29"/>
        <v>厨房-1</v>
      </c>
      <c r="C901" s="639" t="s">
        <v>6714</v>
      </c>
      <c r="D901" s="381" t="s">
        <v>6715</v>
      </c>
      <c r="E901" s="641" t="s">
        <v>345</v>
      </c>
      <c r="F901" s="640">
        <v>3</v>
      </c>
      <c r="G901" s="641" t="s">
        <v>5683</v>
      </c>
      <c r="H901" s="638">
        <v>12500</v>
      </c>
      <c r="I901" s="638">
        <f t="shared" si="31"/>
        <v>3.75</v>
      </c>
      <c r="J901" s="633" t="s">
        <v>4444</v>
      </c>
      <c r="K901" s="382"/>
      <c r="L901" s="633" t="s">
        <v>762</v>
      </c>
      <c r="M901" s="630"/>
      <c r="N901" s="636"/>
    </row>
    <row r="902" s="138" customFormat="1" customHeight="1" outlineLevel="2" spans="1:14">
      <c r="A902" s="642" t="s">
        <v>6199</v>
      </c>
      <c r="B902" s="627" t="str">
        <f t="shared" si="29"/>
        <v>厨房-1</v>
      </c>
      <c r="C902" s="639" t="s">
        <v>6716</v>
      </c>
      <c r="D902" s="381" t="s">
        <v>6715</v>
      </c>
      <c r="E902" s="641" t="s">
        <v>345</v>
      </c>
      <c r="F902" s="640">
        <v>5</v>
      </c>
      <c r="G902" s="641" t="s">
        <v>5683</v>
      </c>
      <c r="H902" s="638">
        <v>18500</v>
      </c>
      <c r="I902" s="638">
        <f t="shared" si="31"/>
        <v>9.25</v>
      </c>
      <c r="J902" s="633" t="s">
        <v>4444</v>
      </c>
      <c r="K902" s="382"/>
      <c r="L902" s="633" t="s">
        <v>762</v>
      </c>
      <c r="M902" s="630"/>
      <c r="N902" s="636"/>
    </row>
    <row r="903" s="138" customFormat="1" customHeight="1" outlineLevel="2" spans="1:14">
      <c r="A903" s="382" t="s">
        <v>6202</v>
      </c>
      <c r="B903" s="627" t="str">
        <f t="shared" si="29"/>
        <v>厨房-1</v>
      </c>
      <c r="C903" s="639" t="s">
        <v>6717</v>
      </c>
      <c r="D903" s="381" t="s">
        <v>6715</v>
      </c>
      <c r="E903" s="641" t="s">
        <v>345</v>
      </c>
      <c r="F903" s="640">
        <v>1</v>
      </c>
      <c r="G903" s="641" t="s">
        <v>5683</v>
      </c>
      <c r="H903" s="638">
        <v>20100</v>
      </c>
      <c r="I903" s="638">
        <f t="shared" si="31"/>
        <v>2.01</v>
      </c>
      <c r="J903" s="633" t="s">
        <v>4444</v>
      </c>
      <c r="K903" s="382"/>
      <c r="L903" s="633" t="s">
        <v>762</v>
      </c>
      <c r="M903" s="630"/>
      <c r="N903" s="636"/>
    </row>
    <row r="904" s="138" customFormat="1" customHeight="1" outlineLevel="2" spans="1:14">
      <c r="A904" s="642" t="s">
        <v>6205</v>
      </c>
      <c r="B904" s="627" t="str">
        <f t="shared" si="29"/>
        <v>厨房-1</v>
      </c>
      <c r="C904" s="639" t="s">
        <v>6718</v>
      </c>
      <c r="D904" s="381" t="s">
        <v>5811</v>
      </c>
      <c r="E904" s="641" t="s">
        <v>345</v>
      </c>
      <c r="F904" s="640">
        <v>1</v>
      </c>
      <c r="G904" s="641" t="s">
        <v>5683</v>
      </c>
      <c r="H904" s="638">
        <v>13800</v>
      </c>
      <c r="I904" s="638">
        <f t="shared" si="31"/>
        <v>1.38</v>
      </c>
      <c r="J904" s="633" t="s">
        <v>4444</v>
      </c>
      <c r="K904" s="382"/>
      <c r="L904" s="633" t="s">
        <v>762</v>
      </c>
      <c r="M904" s="630"/>
      <c r="N904" s="636"/>
    </row>
    <row r="905" s="138" customFormat="1" customHeight="1" outlineLevel="2" spans="1:14">
      <c r="A905" s="626">
        <v>1.4</v>
      </c>
      <c r="B905" s="627" t="str">
        <f t="shared" si="29"/>
        <v>厨房-1</v>
      </c>
      <c r="C905" s="662" t="s">
        <v>6275</v>
      </c>
      <c r="D905" s="437"/>
      <c r="E905" s="103"/>
      <c r="F905" s="103"/>
      <c r="G905" s="660"/>
      <c r="H905" s="638"/>
      <c r="I905" s="638"/>
      <c r="J905" s="382"/>
      <c r="K905" s="382"/>
      <c r="L905" s="633" t="s">
        <v>762</v>
      </c>
      <c r="M905" s="630"/>
      <c r="N905" s="636"/>
    </row>
    <row r="906" s="138" customFormat="1" customHeight="1" outlineLevel="2" spans="1:14">
      <c r="A906" s="382" t="s">
        <v>6252</v>
      </c>
      <c r="B906" s="627" t="str">
        <f t="shared" si="29"/>
        <v>厨房-1</v>
      </c>
      <c r="C906" s="639" t="s">
        <v>6719</v>
      </c>
      <c r="D906" s="381" t="s">
        <v>6720</v>
      </c>
      <c r="E906" s="641" t="s">
        <v>345</v>
      </c>
      <c r="F906" s="640">
        <v>1</v>
      </c>
      <c r="G906" s="641" t="s">
        <v>5683</v>
      </c>
      <c r="H906" s="638">
        <v>11860</v>
      </c>
      <c r="I906" s="638">
        <f t="shared" ref="I906:I920" si="32" xml:space="preserve">F906*H906/10000</f>
        <v>1.186</v>
      </c>
      <c r="J906" s="633" t="s">
        <v>4444</v>
      </c>
      <c r="K906" s="382"/>
      <c r="L906" s="633" t="s">
        <v>762</v>
      </c>
      <c r="M906" s="630"/>
      <c r="N906" s="636"/>
    </row>
    <row r="907" s="138" customFormat="1" customHeight="1" outlineLevel="2" spans="1:14">
      <c r="A907" s="642" t="s">
        <v>6255</v>
      </c>
      <c r="B907" s="627" t="str">
        <f t="shared" si="29"/>
        <v>厨房-1</v>
      </c>
      <c r="C907" s="639" t="s">
        <v>6721</v>
      </c>
      <c r="D907" s="381" t="s">
        <v>6722</v>
      </c>
      <c r="E907" s="641" t="s">
        <v>345</v>
      </c>
      <c r="F907" s="640">
        <v>8</v>
      </c>
      <c r="G907" s="641" t="s">
        <v>5683</v>
      </c>
      <c r="H907" s="638">
        <v>9460</v>
      </c>
      <c r="I907" s="638">
        <f t="shared" si="32"/>
        <v>7.568</v>
      </c>
      <c r="J907" s="633" t="s">
        <v>4444</v>
      </c>
      <c r="K907" s="382"/>
      <c r="L907" s="633" t="s">
        <v>762</v>
      </c>
      <c r="M907" s="630"/>
      <c r="N907" s="636"/>
    </row>
    <row r="908" s="138" customFormat="1" customHeight="1" outlineLevel="2" spans="1:14">
      <c r="A908" s="382" t="s">
        <v>6258</v>
      </c>
      <c r="B908" s="627" t="str">
        <f t="shared" si="29"/>
        <v>厨房-1</v>
      </c>
      <c r="C908" s="639" t="s">
        <v>6723</v>
      </c>
      <c r="D908" s="381" t="s">
        <v>5824</v>
      </c>
      <c r="E908" s="641" t="s">
        <v>345</v>
      </c>
      <c r="F908" s="640">
        <v>1</v>
      </c>
      <c r="G908" s="641" t="s">
        <v>5683</v>
      </c>
      <c r="H908" s="638">
        <v>38472</v>
      </c>
      <c r="I908" s="638">
        <f t="shared" si="32"/>
        <v>3.8472</v>
      </c>
      <c r="J908" s="633" t="s">
        <v>4444</v>
      </c>
      <c r="K908" s="382"/>
      <c r="L908" s="633" t="s">
        <v>762</v>
      </c>
      <c r="M908" s="630"/>
      <c r="N908" s="636"/>
    </row>
    <row r="909" s="138" customFormat="1" customHeight="1" outlineLevel="2" spans="1:14">
      <c r="A909" s="642" t="s">
        <v>6260</v>
      </c>
      <c r="B909" s="627" t="str">
        <f t="shared" si="29"/>
        <v>厨房-1</v>
      </c>
      <c r="C909" s="639" t="s">
        <v>6724</v>
      </c>
      <c r="D909" s="381" t="s">
        <v>6725</v>
      </c>
      <c r="E909" s="641" t="s">
        <v>345</v>
      </c>
      <c r="F909" s="640">
        <v>1</v>
      </c>
      <c r="G909" s="641" t="s">
        <v>5683</v>
      </c>
      <c r="H909" s="638">
        <v>9200</v>
      </c>
      <c r="I909" s="638">
        <f t="shared" si="32"/>
        <v>0.92</v>
      </c>
      <c r="J909" s="633" t="s">
        <v>4444</v>
      </c>
      <c r="K909" s="382"/>
      <c r="L909" s="633" t="s">
        <v>762</v>
      </c>
      <c r="M909" s="630"/>
      <c r="N909" s="636"/>
    </row>
    <row r="910" s="138" customFormat="1" customHeight="1" outlineLevel="2" spans="1:14">
      <c r="A910" s="382" t="s">
        <v>6263</v>
      </c>
      <c r="B910" s="627" t="str">
        <f t="shared" si="29"/>
        <v>厨房-1</v>
      </c>
      <c r="C910" s="639" t="s">
        <v>6726</v>
      </c>
      <c r="D910" s="381" t="s">
        <v>6727</v>
      </c>
      <c r="E910" s="641" t="s">
        <v>345</v>
      </c>
      <c r="F910" s="640">
        <v>1</v>
      </c>
      <c r="G910" s="641" t="s">
        <v>5683</v>
      </c>
      <c r="H910" s="638">
        <v>117532</v>
      </c>
      <c r="I910" s="638">
        <f t="shared" si="32"/>
        <v>11.7532</v>
      </c>
      <c r="J910" s="633" t="s">
        <v>4444</v>
      </c>
      <c r="K910" s="382"/>
      <c r="L910" s="633" t="s">
        <v>762</v>
      </c>
      <c r="M910" s="630"/>
      <c r="N910" s="636"/>
    </row>
    <row r="911" s="138" customFormat="1" customHeight="1" outlineLevel="2" spans="1:14">
      <c r="A911" s="642" t="s">
        <v>6265</v>
      </c>
      <c r="B911" s="627" t="str">
        <f t="shared" si="29"/>
        <v>厨房-1</v>
      </c>
      <c r="C911" s="639" t="s">
        <v>6728</v>
      </c>
      <c r="D911" s="381" t="s">
        <v>6729</v>
      </c>
      <c r="E911" s="641" t="s">
        <v>345</v>
      </c>
      <c r="F911" s="640">
        <v>1</v>
      </c>
      <c r="G911" s="641" t="s">
        <v>5683</v>
      </c>
      <c r="H911" s="638">
        <v>8000</v>
      </c>
      <c r="I911" s="638">
        <f t="shared" si="32"/>
        <v>0.8</v>
      </c>
      <c r="J911" s="633" t="s">
        <v>4444</v>
      </c>
      <c r="K911" s="382"/>
      <c r="L911" s="633" t="s">
        <v>762</v>
      </c>
      <c r="M911" s="630"/>
      <c r="N911" s="636"/>
    </row>
    <row r="912" s="138" customFormat="1" customHeight="1" outlineLevel="2" spans="1:14">
      <c r="A912" s="382" t="s">
        <v>6267</v>
      </c>
      <c r="B912" s="627" t="str">
        <f t="shared" si="29"/>
        <v>厨房-1</v>
      </c>
      <c r="C912" s="639" t="s">
        <v>6730</v>
      </c>
      <c r="D912" s="381" t="s">
        <v>6731</v>
      </c>
      <c r="E912" s="641" t="s">
        <v>345</v>
      </c>
      <c r="F912" s="640">
        <v>1</v>
      </c>
      <c r="G912" s="641" t="s">
        <v>5683</v>
      </c>
      <c r="H912" s="638">
        <v>17520</v>
      </c>
      <c r="I912" s="638">
        <f t="shared" si="32"/>
        <v>1.752</v>
      </c>
      <c r="J912" s="633" t="s">
        <v>4444</v>
      </c>
      <c r="K912" s="382"/>
      <c r="L912" s="633" t="s">
        <v>762</v>
      </c>
      <c r="M912" s="630"/>
      <c r="N912" s="636"/>
    </row>
    <row r="913" s="138" customFormat="1" customHeight="1" outlineLevel="2" spans="1:14">
      <c r="A913" s="642" t="s">
        <v>6269</v>
      </c>
      <c r="B913" s="627" t="str">
        <f t="shared" si="29"/>
        <v>厨房-1</v>
      </c>
      <c r="C913" s="639" t="s">
        <v>6732</v>
      </c>
      <c r="D913" s="381" t="s">
        <v>6733</v>
      </c>
      <c r="E913" s="641" t="s">
        <v>345</v>
      </c>
      <c r="F913" s="640">
        <v>4</v>
      </c>
      <c r="G913" s="641" t="s">
        <v>5683</v>
      </c>
      <c r="H913" s="638">
        <v>18240</v>
      </c>
      <c r="I913" s="638">
        <f t="shared" si="32"/>
        <v>7.296</v>
      </c>
      <c r="J913" s="633" t="s">
        <v>4444</v>
      </c>
      <c r="K913" s="382"/>
      <c r="L913" s="633" t="s">
        <v>762</v>
      </c>
      <c r="M913" s="630"/>
      <c r="N913" s="636"/>
    </row>
    <row r="914" s="138" customFormat="1" customHeight="1" outlineLevel="2" spans="1:14">
      <c r="A914" s="382" t="s">
        <v>6272</v>
      </c>
      <c r="B914" s="627" t="str">
        <f t="shared" si="29"/>
        <v>厨房-1</v>
      </c>
      <c r="C914" s="639" t="s">
        <v>6734</v>
      </c>
      <c r="D914" s="381" t="s">
        <v>6735</v>
      </c>
      <c r="E914" s="641" t="s">
        <v>345</v>
      </c>
      <c r="F914" s="640">
        <v>1</v>
      </c>
      <c r="G914" s="641" t="s">
        <v>5683</v>
      </c>
      <c r="H914" s="638">
        <v>9000</v>
      </c>
      <c r="I914" s="638">
        <f t="shared" si="32"/>
        <v>0.9</v>
      </c>
      <c r="J914" s="633" t="s">
        <v>4444</v>
      </c>
      <c r="K914" s="382"/>
      <c r="L914" s="633" t="s">
        <v>762</v>
      </c>
      <c r="M914" s="630"/>
      <c r="N914" s="636"/>
    </row>
    <row r="915" s="138" customFormat="1" customHeight="1" outlineLevel="2" spans="1:14">
      <c r="A915" s="642" t="s">
        <v>6736</v>
      </c>
      <c r="B915" s="627" t="str">
        <f t="shared" si="29"/>
        <v>厨房-1</v>
      </c>
      <c r="C915" s="639" t="s">
        <v>6737</v>
      </c>
      <c r="D915" s="437" t="s">
        <v>6738</v>
      </c>
      <c r="E915" s="641" t="s">
        <v>345</v>
      </c>
      <c r="F915" s="640">
        <v>2</v>
      </c>
      <c r="G915" s="641" t="s">
        <v>5683</v>
      </c>
      <c r="H915" s="638">
        <v>15000</v>
      </c>
      <c r="I915" s="638">
        <f t="shared" si="32"/>
        <v>3</v>
      </c>
      <c r="J915" s="633" t="s">
        <v>4444</v>
      </c>
      <c r="K915" s="382"/>
      <c r="L915" s="633" t="s">
        <v>762</v>
      </c>
      <c r="M915" s="630"/>
      <c r="N915" s="636"/>
    </row>
    <row r="916" s="138" customFormat="1" customHeight="1" outlineLevel="2" spans="1:14">
      <c r="A916" s="382" t="s">
        <v>6739</v>
      </c>
      <c r="B916" s="627" t="str">
        <f t="shared" si="29"/>
        <v>厨房-1</v>
      </c>
      <c r="C916" s="639" t="s">
        <v>6740</v>
      </c>
      <c r="D916" s="381" t="s">
        <v>6741</v>
      </c>
      <c r="E916" s="641" t="s">
        <v>345</v>
      </c>
      <c r="F916" s="640">
        <v>5</v>
      </c>
      <c r="G916" s="641" t="s">
        <v>5683</v>
      </c>
      <c r="H916" s="638">
        <v>6960</v>
      </c>
      <c r="I916" s="638">
        <f t="shared" si="32"/>
        <v>3.48</v>
      </c>
      <c r="J916" s="633" t="s">
        <v>4444</v>
      </c>
      <c r="K916" s="382"/>
      <c r="L916" s="633" t="s">
        <v>762</v>
      </c>
      <c r="M916" s="630"/>
      <c r="N916" s="636"/>
    </row>
    <row r="917" s="138" customFormat="1" customHeight="1" outlineLevel="2" spans="1:14">
      <c r="A917" s="642" t="s">
        <v>6742</v>
      </c>
      <c r="B917" s="627" t="str">
        <f t="shared" si="29"/>
        <v>厨房-1</v>
      </c>
      <c r="C917" s="639" t="s">
        <v>3509</v>
      </c>
      <c r="D917" s="381" t="s">
        <v>6743</v>
      </c>
      <c r="E917" s="641" t="s">
        <v>345</v>
      </c>
      <c r="F917" s="640">
        <v>5</v>
      </c>
      <c r="G917" s="641" t="s">
        <v>5683</v>
      </c>
      <c r="H917" s="638">
        <v>6000</v>
      </c>
      <c r="I917" s="638">
        <f t="shared" si="32"/>
        <v>3</v>
      </c>
      <c r="J917" s="633" t="s">
        <v>4444</v>
      </c>
      <c r="K917" s="382"/>
      <c r="L917" s="633" t="s">
        <v>762</v>
      </c>
      <c r="M917" s="630"/>
      <c r="N917" s="636"/>
    </row>
    <row r="918" s="138" customFormat="1" customHeight="1" outlineLevel="2" spans="1:14">
      <c r="A918" s="382" t="s">
        <v>6744</v>
      </c>
      <c r="B918" s="627" t="str">
        <f t="shared" si="29"/>
        <v>厨房-1</v>
      </c>
      <c r="C918" s="639" t="s">
        <v>6745</v>
      </c>
      <c r="D918" s="381" t="s">
        <v>5900</v>
      </c>
      <c r="E918" s="641" t="s">
        <v>345</v>
      </c>
      <c r="F918" s="640">
        <v>2</v>
      </c>
      <c r="G918" s="641" t="s">
        <v>5683</v>
      </c>
      <c r="H918" s="638">
        <v>9200</v>
      </c>
      <c r="I918" s="638">
        <f t="shared" si="32"/>
        <v>1.84</v>
      </c>
      <c r="J918" s="633" t="s">
        <v>4444</v>
      </c>
      <c r="K918" s="382"/>
      <c r="L918" s="633" t="s">
        <v>762</v>
      </c>
      <c r="M918" s="630"/>
      <c r="N918" s="636"/>
    </row>
    <row r="919" s="138" customFormat="1" customHeight="1" outlineLevel="2" spans="1:14">
      <c r="A919" s="642" t="s">
        <v>6746</v>
      </c>
      <c r="B919" s="627" t="str">
        <f t="shared" si="29"/>
        <v>厨房-1</v>
      </c>
      <c r="C919" s="639" t="s">
        <v>6747</v>
      </c>
      <c r="D919" s="381" t="s">
        <v>6748</v>
      </c>
      <c r="E919" s="641" t="s">
        <v>345</v>
      </c>
      <c r="F919" s="640">
        <v>1</v>
      </c>
      <c r="G919" s="641" t="s">
        <v>5683</v>
      </c>
      <c r="H919" s="638">
        <v>25100</v>
      </c>
      <c r="I919" s="638">
        <f t="shared" si="32"/>
        <v>2.51</v>
      </c>
      <c r="J919" s="633" t="s">
        <v>4444</v>
      </c>
      <c r="K919" s="382"/>
      <c r="L919" s="633" t="s">
        <v>762</v>
      </c>
      <c r="M919" s="630"/>
      <c r="N919" s="636"/>
    </row>
    <row r="920" s="138" customFormat="1" customHeight="1" outlineLevel="2" spans="1:14">
      <c r="A920" s="382" t="s">
        <v>6749</v>
      </c>
      <c r="B920" s="627" t="str">
        <f t="shared" si="29"/>
        <v>厨房-1</v>
      </c>
      <c r="C920" s="639" t="s">
        <v>6750</v>
      </c>
      <c r="D920" s="381" t="s">
        <v>6751</v>
      </c>
      <c r="E920" s="641" t="s">
        <v>345</v>
      </c>
      <c r="F920" s="640">
        <v>1</v>
      </c>
      <c r="G920" s="641" t="s">
        <v>5683</v>
      </c>
      <c r="H920" s="638">
        <v>30384</v>
      </c>
      <c r="I920" s="638">
        <f t="shared" si="32"/>
        <v>3.0384</v>
      </c>
      <c r="J920" s="633" t="s">
        <v>4444</v>
      </c>
      <c r="K920" s="382"/>
      <c r="L920" s="633" t="s">
        <v>762</v>
      </c>
      <c r="M920" s="630"/>
      <c r="N920" s="636"/>
    </row>
    <row r="921" s="138" customFormat="1" customHeight="1" outlineLevel="1" spans="1:14">
      <c r="A921" s="382">
        <v>41</v>
      </c>
      <c r="B921" s="627" t="str">
        <f t="shared" ref="B921:B984" si="33" xml:space="preserve">C921</f>
        <v>美食档-1</v>
      </c>
      <c r="C921" s="633" t="s">
        <v>6752</v>
      </c>
      <c r="D921" s="103"/>
      <c r="E921" s="103"/>
      <c r="F921" s="103"/>
      <c r="G921" s="103"/>
      <c r="H921" s="103"/>
      <c r="I921" s="103"/>
      <c r="J921" s="382"/>
      <c r="K921" s="382" t="s">
        <v>1637</v>
      </c>
      <c r="L921" s="382"/>
      <c r="M921" s="630"/>
      <c r="N921" s="631"/>
    </row>
    <row r="922" s="138" customFormat="1" customHeight="1" outlineLevel="1" spans="1:14">
      <c r="A922" s="382">
        <v>42</v>
      </c>
      <c r="B922" s="627" t="str">
        <f t="shared" si="33"/>
        <v>就餐区</v>
      </c>
      <c r="C922" s="633" t="s">
        <v>1640</v>
      </c>
      <c r="D922" s="103"/>
      <c r="E922" s="103"/>
      <c r="F922" s="103"/>
      <c r="G922" s="103"/>
      <c r="H922" s="103"/>
      <c r="I922" s="103"/>
      <c r="J922" s="382"/>
      <c r="K922" s="382" t="s">
        <v>1642</v>
      </c>
      <c r="L922" s="382"/>
      <c r="M922" s="630"/>
      <c r="N922" s="631"/>
    </row>
    <row r="923" s="138" customFormat="1" customHeight="1" outlineLevel="1" spans="1:14">
      <c r="A923" s="628" t="s">
        <v>6753</v>
      </c>
      <c r="B923" s="632" t="str">
        <f t="shared" si="33"/>
        <v>6层</v>
      </c>
      <c r="C923" s="626" t="s">
        <v>6754</v>
      </c>
      <c r="D923" s="103"/>
      <c r="E923" s="103"/>
      <c r="F923" s="103"/>
      <c r="G923" s="103"/>
      <c r="H923" s="103"/>
      <c r="I923" s="103"/>
      <c r="J923" s="382"/>
      <c r="K923" s="626"/>
      <c r="L923" s="626"/>
      <c r="M923" s="630"/>
      <c r="N923" s="631"/>
    </row>
    <row r="924" s="138" customFormat="1" customHeight="1" outlineLevel="1" spans="1:14">
      <c r="A924" s="626"/>
      <c r="B924" s="632" t="str">
        <f t="shared" si="33"/>
        <v>6层东区</v>
      </c>
      <c r="C924" s="626" t="s">
        <v>6755</v>
      </c>
      <c r="D924" s="103"/>
      <c r="E924" s="103"/>
      <c r="F924" s="103"/>
      <c r="G924" s="103"/>
      <c r="H924" s="103"/>
      <c r="I924" s="103"/>
      <c r="J924" s="382"/>
      <c r="K924" s="626"/>
      <c r="L924" s="626"/>
      <c r="M924" s="630"/>
      <c r="N924" s="631"/>
    </row>
    <row r="925" s="138" customFormat="1" customHeight="1" outlineLevel="1" spans="1:14">
      <c r="A925" s="382">
        <v>1</v>
      </c>
      <c r="B925" s="627" t="str">
        <f t="shared" si="33"/>
        <v>病房</v>
      </c>
      <c r="C925" s="633" t="s">
        <v>82</v>
      </c>
      <c r="D925" s="103"/>
      <c r="E925" s="103"/>
      <c r="F925" s="103"/>
      <c r="G925" s="103"/>
      <c r="H925" s="103"/>
      <c r="I925" s="103"/>
      <c r="J925" s="382"/>
      <c r="K925" s="382" t="s">
        <v>1694</v>
      </c>
      <c r="L925" s="382"/>
      <c r="M925" s="630"/>
      <c r="N925" s="631"/>
    </row>
    <row r="926" s="138" customFormat="1" customHeight="1" outlineLevel="1" spans="1:14">
      <c r="A926" s="382">
        <v>2</v>
      </c>
      <c r="B926" s="627" t="str">
        <f t="shared" si="33"/>
        <v>病房</v>
      </c>
      <c r="C926" s="633" t="s">
        <v>82</v>
      </c>
      <c r="D926" s="103"/>
      <c r="E926" s="103"/>
      <c r="F926" s="103"/>
      <c r="G926" s="103"/>
      <c r="H926" s="103"/>
      <c r="I926" s="103"/>
      <c r="J926" s="382"/>
      <c r="K926" s="382" t="s">
        <v>1693</v>
      </c>
      <c r="L926" s="382"/>
      <c r="M926" s="630"/>
      <c r="N926" s="631"/>
    </row>
    <row r="927" s="138" customFormat="1" customHeight="1" outlineLevel="1" spans="1:14">
      <c r="A927" s="382">
        <v>3</v>
      </c>
      <c r="B927" s="627" t="str">
        <f t="shared" si="33"/>
        <v>病房</v>
      </c>
      <c r="C927" s="633" t="s">
        <v>82</v>
      </c>
      <c r="D927" s="103"/>
      <c r="E927" s="103"/>
      <c r="F927" s="103"/>
      <c r="G927" s="103"/>
      <c r="H927" s="103"/>
      <c r="I927" s="103"/>
      <c r="J927" s="382"/>
      <c r="K927" s="382" t="s">
        <v>1692</v>
      </c>
      <c r="L927" s="382"/>
      <c r="M927" s="630"/>
      <c r="N927" s="631"/>
    </row>
    <row r="928" s="138" customFormat="1" customHeight="1" outlineLevel="1" spans="1:14">
      <c r="A928" s="382">
        <v>4</v>
      </c>
      <c r="B928" s="627" t="str">
        <f t="shared" si="33"/>
        <v>病房</v>
      </c>
      <c r="C928" s="633" t="s">
        <v>82</v>
      </c>
      <c r="D928" s="103"/>
      <c r="E928" s="103"/>
      <c r="F928" s="103"/>
      <c r="G928" s="103"/>
      <c r="H928" s="103"/>
      <c r="I928" s="103"/>
      <c r="J928" s="382"/>
      <c r="K928" s="382" t="s">
        <v>1691</v>
      </c>
      <c r="L928" s="382"/>
      <c r="M928" s="630"/>
      <c r="N928" s="631"/>
    </row>
    <row r="929" s="138" customFormat="1" customHeight="1" outlineLevel="1" spans="1:14">
      <c r="A929" s="382">
        <v>5</v>
      </c>
      <c r="B929" s="627" t="str">
        <f t="shared" si="33"/>
        <v>病房</v>
      </c>
      <c r="C929" s="633" t="s">
        <v>82</v>
      </c>
      <c r="D929" s="103"/>
      <c r="E929" s="103"/>
      <c r="F929" s="103"/>
      <c r="G929" s="103"/>
      <c r="H929" s="103"/>
      <c r="I929" s="103"/>
      <c r="J929" s="382"/>
      <c r="K929" s="382" t="s">
        <v>1690</v>
      </c>
      <c r="L929" s="382"/>
      <c r="M929" s="630"/>
      <c r="N929" s="631"/>
    </row>
    <row r="930" s="138" customFormat="1" customHeight="1" outlineLevel="1" spans="1:14">
      <c r="A930" s="382">
        <v>6</v>
      </c>
      <c r="B930" s="627" t="str">
        <f t="shared" si="33"/>
        <v>病房</v>
      </c>
      <c r="C930" s="633" t="s">
        <v>82</v>
      </c>
      <c r="D930" s="103"/>
      <c r="E930" s="103"/>
      <c r="F930" s="103"/>
      <c r="G930" s="103"/>
      <c r="H930" s="103"/>
      <c r="I930" s="103"/>
      <c r="J930" s="382"/>
      <c r="K930" s="382" t="s">
        <v>1689</v>
      </c>
      <c r="L930" s="382"/>
      <c r="M930" s="630"/>
      <c r="N930" s="631"/>
    </row>
    <row r="931" s="138" customFormat="1" customHeight="1" outlineLevel="1" spans="1:14">
      <c r="A931" s="382">
        <v>7</v>
      </c>
      <c r="B931" s="627" t="str">
        <f t="shared" si="33"/>
        <v>病房</v>
      </c>
      <c r="C931" s="633" t="s">
        <v>82</v>
      </c>
      <c r="D931" s="103"/>
      <c r="E931" s="103"/>
      <c r="F931" s="103"/>
      <c r="G931" s="103"/>
      <c r="H931" s="103"/>
      <c r="I931" s="103"/>
      <c r="J931" s="382"/>
      <c r="K931" s="382" t="s">
        <v>1688</v>
      </c>
      <c r="L931" s="382"/>
      <c r="M931" s="630"/>
      <c r="N931" s="631"/>
    </row>
    <row r="932" s="138" customFormat="1" customHeight="1" outlineLevel="1" spans="1:14">
      <c r="A932" s="382">
        <v>8</v>
      </c>
      <c r="B932" s="627" t="str">
        <f t="shared" si="33"/>
        <v>病房</v>
      </c>
      <c r="C932" s="633" t="s">
        <v>82</v>
      </c>
      <c r="D932" s="103"/>
      <c r="E932" s="103"/>
      <c r="F932" s="103"/>
      <c r="G932" s="103"/>
      <c r="H932" s="103"/>
      <c r="I932" s="103"/>
      <c r="J932" s="382"/>
      <c r="K932" s="382" t="s">
        <v>1687</v>
      </c>
      <c r="L932" s="382"/>
      <c r="M932" s="630"/>
      <c r="N932" s="631"/>
    </row>
    <row r="933" s="138" customFormat="1" customHeight="1" outlineLevel="1" spans="1:14">
      <c r="A933" s="382">
        <v>9</v>
      </c>
      <c r="B933" s="627" t="str">
        <f t="shared" si="33"/>
        <v>病房</v>
      </c>
      <c r="C933" s="633" t="s">
        <v>82</v>
      </c>
      <c r="D933" s="103"/>
      <c r="E933" s="103"/>
      <c r="F933" s="103"/>
      <c r="G933" s="103"/>
      <c r="H933" s="103"/>
      <c r="I933" s="103"/>
      <c r="J933" s="382"/>
      <c r="K933" s="382" t="s">
        <v>1686</v>
      </c>
      <c r="L933" s="382"/>
      <c r="M933" s="630"/>
      <c r="N933" s="631"/>
    </row>
    <row r="934" s="138" customFormat="1" customHeight="1" outlineLevel="1" spans="1:14">
      <c r="A934" s="382">
        <v>10</v>
      </c>
      <c r="B934" s="627" t="str">
        <f t="shared" si="33"/>
        <v>病房</v>
      </c>
      <c r="C934" s="633" t="s">
        <v>82</v>
      </c>
      <c r="D934" s="103"/>
      <c r="E934" s="103"/>
      <c r="F934" s="103"/>
      <c r="G934" s="103"/>
      <c r="H934" s="103"/>
      <c r="I934" s="103"/>
      <c r="J934" s="382"/>
      <c r="K934" s="382" t="s">
        <v>1678</v>
      </c>
      <c r="L934" s="382"/>
      <c r="M934" s="630"/>
      <c r="N934" s="631"/>
    </row>
    <row r="935" s="138" customFormat="1" customHeight="1" outlineLevel="1" spans="1:14">
      <c r="A935" s="382">
        <v>11</v>
      </c>
      <c r="B935" s="627" t="str">
        <f t="shared" si="33"/>
        <v>病房</v>
      </c>
      <c r="C935" s="633" t="s">
        <v>82</v>
      </c>
      <c r="D935" s="103"/>
      <c r="E935" s="103"/>
      <c r="F935" s="103"/>
      <c r="G935" s="103"/>
      <c r="H935" s="103"/>
      <c r="I935" s="103"/>
      <c r="J935" s="382"/>
      <c r="K935" s="382" t="s">
        <v>1679</v>
      </c>
      <c r="L935" s="382"/>
      <c r="M935" s="630"/>
      <c r="N935" s="631"/>
    </row>
    <row r="936" s="138" customFormat="1" customHeight="1" outlineLevel="1" spans="1:14">
      <c r="A936" s="382">
        <v>12</v>
      </c>
      <c r="B936" s="627" t="str">
        <f t="shared" si="33"/>
        <v>病房</v>
      </c>
      <c r="C936" s="633" t="s">
        <v>82</v>
      </c>
      <c r="D936" s="103"/>
      <c r="E936" s="103"/>
      <c r="F936" s="103"/>
      <c r="G936" s="103"/>
      <c r="H936" s="103"/>
      <c r="I936" s="103"/>
      <c r="J936" s="382"/>
      <c r="K936" s="382" t="s">
        <v>1680</v>
      </c>
      <c r="L936" s="382"/>
      <c r="M936" s="630"/>
      <c r="N936" s="631"/>
    </row>
    <row r="937" s="138" customFormat="1" customHeight="1" outlineLevel="1" spans="1:14">
      <c r="A937" s="382">
        <v>13</v>
      </c>
      <c r="B937" s="627" t="str">
        <f t="shared" si="33"/>
        <v>病房</v>
      </c>
      <c r="C937" s="633" t="s">
        <v>82</v>
      </c>
      <c r="D937" s="103"/>
      <c r="E937" s="103"/>
      <c r="F937" s="103"/>
      <c r="G937" s="103"/>
      <c r="H937" s="103"/>
      <c r="I937" s="103"/>
      <c r="J937" s="382"/>
      <c r="K937" s="382" t="s">
        <v>1681</v>
      </c>
      <c r="L937" s="382"/>
      <c r="M937" s="630"/>
      <c r="N937" s="631"/>
    </row>
    <row r="938" s="138" customFormat="1" customHeight="1" outlineLevel="1" spans="1:14">
      <c r="A938" s="382">
        <v>14</v>
      </c>
      <c r="B938" s="627" t="str">
        <f t="shared" si="33"/>
        <v>病房</v>
      </c>
      <c r="C938" s="633" t="s">
        <v>82</v>
      </c>
      <c r="D938" s="103"/>
      <c r="E938" s="103"/>
      <c r="F938" s="103"/>
      <c r="G938" s="103"/>
      <c r="H938" s="103"/>
      <c r="I938" s="103"/>
      <c r="J938" s="382"/>
      <c r="K938" s="382" t="s">
        <v>1682</v>
      </c>
      <c r="L938" s="382"/>
      <c r="M938" s="630"/>
      <c r="N938" s="631"/>
    </row>
    <row r="939" s="138" customFormat="1" customHeight="1" outlineLevel="1" spans="1:14">
      <c r="A939" s="382">
        <v>15</v>
      </c>
      <c r="B939" s="627" t="str">
        <f t="shared" si="33"/>
        <v>病房</v>
      </c>
      <c r="C939" s="633" t="s">
        <v>82</v>
      </c>
      <c r="D939" s="103"/>
      <c r="E939" s="103"/>
      <c r="F939" s="103"/>
      <c r="G939" s="103"/>
      <c r="H939" s="103"/>
      <c r="I939" s="103"/>
      <c r="J939" s="382"/>
      <c r="K939" s="382" t="s">
        <v>1683</v>
      </c>
      <c r="L939" s="382"/>
      <c r="M939" s="630"/>
      <c r="N939" s="631"/>
    </row>
    <row r="940" s="138" customFormat="1" customHeight="1" outlineLevel="1" spans="1:14">
      <c r="A940" s="382">
        <v>16</v>
      </c>
      <c r="B940" s="627" t="str">
        <f t="shared" si="33"/>
        <v>病房</v>
      </c>
      <c r="C940" s="633" t="s">
        <v>82</v>
      </c>
      <c r="D940" s="103"/>
      <c r="E940" s="103"/>
      <c r="F940" s="103"/>
      <c r="G940" s="103"/>
      <c r="H940" s="103"/>
      <c r="I940" s="103"/>
      <c r="J940" s="382"/>
      <c r="K940" s="382" t="s">
        <v>1684</v>
      </c>
      <c r="L940" s="382"/>
      <c r="M940" s="630"/>
      <c r="N940" s="631"/>
    </row>
    <row r="941" s="138" customFormat="1" customHeight="1" outlineLevel="1" spans="1:14">
      <c r="A941" s="382">
        <v>17</v>
      </c>
      <c r="B941" s="627" t="str">
        <f t="shared" si="33"/>
        <v>病房</v>
      </c>
      <c r="C941" s="633" t="s">
        <v>82</v>
      </c>
      <c r="D941" s="103"/>
      <c r="E941" s="103"/>
      <c r="F941" s="103"/>
      <c r="G941" s="103"/>
      <c r="H941" s="103"/>
      <c r="I941" s="103"/>
      <c r="J941" s="382"/>
      <c r="K941" s="382" t="s">
        <v>1685</v>
      </c>
      <c r="L941" s="382"/>
      <c r="M941" s="630"/>
      <c r="N941" s="631"/>
    </row>
    <row r="942" s="138" customFormat="1" customHeight="1" outlineLevel="1" spans="1:14">
      <c r="A942" s="382">
        <v>18</v>
      </c>
      <c r="B942" s="627" t="str">
        <f t="shared" si="33"/>
        <v>多功能治疗兼抢救室</v>
      </c>
      <c r="C942" s="633" t="s">
        <v>1163</v>
      </c>
      <c r="D942" s="103"/>
      <c r="E942" s="103"/>
      <c r="F942" s="103"/>
      <c r="G942" s="103"/>
      <c r="H942" s="103"/>
      <c r="I942" s="103"/>
      <c r="J942" s="382"/>
      <c r="K942" s="382" t="s">
        <v>1695</v>
      </c>
      <c r="L942" s="382"/>
      <c r="M942" s="630"/>
      <c r="N942" s="631"/>
    </row>
    <row r="943" s="138" customFormat="1" customHeight="1" outlineLevel="1" spans="1:14">
      <c r="A943" s="382">
        <v>19</v>
      </c>
      <c r="B943" s="627" t="str">
        <f t="shared" si="33"/>
        <v>住院医师办公</v>
      </c>
      <c r="C943" s="633" t="s">
        <v>1165</v>
      </c>
      <c r="D943" s="103"/>
      <c r="E943" s="103"/>
      <c r="F943" s="103"/>
      <c r="G943" s="103"/>
      <c r="H943" s="103"/>
      <c r="I943" s="103"/>
      <c r="J943" s="382"/>
      <c r="K943" s="382" t="s">
        <v>1696</v>
      </c>
      <c r="L943" s="382"/>
      <c r="M943" s="630"/>
      <c r="N943" s="631"/>
    </row>
    <row r="944" s="138" customFormat="1" customHeight="1" outlineLevel="1" spans="1:14">
      <c r="A944" s="382">
        <v>20</v>
      </c>
      <c r="B944" s="627" t="str">
        <f t="shared" si="33"/>
        <v>换药室</v>
      </c>
      <c r="C944" s="633" t="s">
        <v>1167</v>
      </c>
      <c r="D944" s="103"/>
      <c r="E944" s="103"/>
      <c r="F944" s="103"/>
      <c r="G944" s="103"/>
      <c r="H944" s="103"/>
      <c r="I944" s="103"/>
      <c r="J944" s="382"/>
      <c r="K944" s="382" t="s">
        <v>6756</v>
      </c>
      <c r="L944" s="382"/>
      <c r="M944" s="630"/>
      <c r="N944" s="631"/>
    </row>
    <row r="945" s="138" customFormat="1" customHeight="1" outlineLevel="1" spans="1:14">
      <c r="A945" s="382">
        <v>21</v>
      </c>
      <c r="B945" s="627" t="str">
        <f t="shared" si="33"/>
        <v>处置室</v>
      </c>
      <c r="C945" s="633" t="s">
        <v>1169</v>
      </c>
      <c r="D945" s="103"/>
      <c r="E945" s="103"/>
      <c r="F945" s="103"/>
      <c r="G945" s="103"/>
      <c r="H945" s="103"/>
      <c r="I945" s="103"/>
      <c r="J945" s="382"/>
      <c r="K945" s="382" t="s">
        <v>6757</v>
      </c>
      <c r="L945" s="382"/>
      <c r="M945" s="630"/>
      <c r="N945" s="631"/>
    </row>
    <row r="946" s="138" customFormat="1" customHeight="1" outlineLevel="1" spans="1:14">
      <c r="A946" s="382">
        <v>22</v>
      </c>
      <c r="B946" s="627" t="str">
        <f t="shared" si="33"/>
        <v>配液室</v>
      </c>
      <c r="C946" s="633" t="s">
        <v>1171</v>
      </c>
      <c r="D946" s="103"/>
      <c r="E946" s="103"/>
      <c r="F946" s="103"/>
      <c r="G946" s="103"/>
      <c r="H946" s="103"/>
      <c r="I946" s="103"/>
      <c r="J946" s="382"/>
      <c r="K946" s="382" t="s">
        <v>6758</v>
      </c>
      <c r="L946" s="382"/>
      <c r="M946" s="630"/>
      <c r="N946" s="631"/>
    </row>
    <row r="947" s="138" customFormat="1" customHeight="1" outlineLevel="1" spans="1:14">
      <c r="A947" s="382">
        <v>23</v>
      </c>
      <c r="B947" s="627" t="str">
        <f t="shared" si="33"/>
        <v>物流前室</v>
      </c>
      <c r="C947" s="633" t="s">
        <v>1173</v>
      </c>
      <c r="D947" s="103"/>
      <c r="E947" s="103"/>
      <c r="F947" s="103"/>
      <c r="G947" s="103"/>
      <c r="H947" s="103"/>
      <c r="I947" s="103"/>
      <c r="J947" s="382"/>
      <c r="K947" s="382" t="s">
        <v>6759</v>
      </c>
      <c r="L947" s="382"/>
      <c r="M947" s="630"/>
      <c r="N947" s="631"/>
    </row>
    <row r="948" s="138" customFormat="1" customHeight="1" outlineLevel="1" spans="1:14">
      <c r="A948" s="382">
        <v>24</v>
      </c>
      <c r="B948" s="627" t="str">
        <f t="shared" si="33"/>
        <v>男更</v>
      </c>
      <c r="C948" s="633" t="s">
        <v>921</v>
      </c>
      <c r="D948" s="103"/>
      <c r="E948" s="103"/>
      <c r="F948" s="103"/>
      <c r="G948" s="103"/>
      <c r="H948" s="103"/>
      <c r="I948" s="103"/>
      <c r="J948" s="382"/>
      <c r="K948" s="382" t="s">
        <v>6760</v>
      </c>
      <c r="L948" s="382"/>
      <c r="M948" s="630"/>
      <c r="N948" s="631"/>
    </row>
    <row r="949" s="138" customFormat="1" customHeight="1" outlineLevel="1" spans="1:14">
      <c r="A949" s="382">
        <v>25</v>
      </c>
      <c r="B949" s="627" t="str">
        <f t="shared" si="33"/>
        <v>女更</v>
      </c>
      <c r="C949" s="633" t="s">
        <v>917</v>
      </c>
      <c r="D949" s="103"/>
      <c r="E949" s="103"/>
      <c r="F949" s="103"/>
      <c r="G949" s="103"/>
      <c r="H949" s="103"/>
      <c r="I949" s="103"/>
      <c r="J949" s="382"/>
      <c r="K949" s="382" t="s">
        <v>6761</v>
      </c>
      <c r="L949" s="382"/>
      <c r="M949" s="630"/>
      <c r="N949" s="631"/>
    </row>
    <row r="950" s="138" customFormat="1" customHeight="1" outlineLevel="1" spans="1:14">
      <c r="A950" s="382">
        <v>26</v>
      </c>
      <c r="B950" s="627" t="str">
        <f t="shared" si="33"/>
        <v>库房</v>
      </c>
      <c r="C950" s="633" t="s">
        <v>966</v>
      </c>
      <c r="D950" s="103"/>
      <c r="E950" s="103"/>
      <c r="F950" s="103"/>
      <c r="G950" s="103"/>
      <c r="H950" s="103"/>
      <c r="I950" s="103"/>
      <c r="J950" s="382"/>
      <c r="K950" s="382" t="s">
        <v>6762</v>
      </c>
      <c r="L950" s="382"/>
      <c r="M950" s="630"/>
      <c r="N950" s="631"/>
    </row>
    <row r="951" s="138" customFormat="1" customHeight="1" outlineLevel="1" spans="1:14">
      <c r="A951" s="382">
        <v>27</v>
      </c>
      <c r="B951" s="627" t="str">
        <f t="shared" si="33"/>
        <v>休息/用餐</v>
      </c>
      <c r="C951" s="633" t="s">
        <v>6763</v>
      </c>
      <c r="D951" s="103"/>
      <c r="E951" s="103"/>
      <c r="F951" s="103"/>
      <c r="G951" s="103"/>
      <c r="H951" s="103"/>
      <c r="I951" s="103"/>
      <c r="J951" s="382"/>
      <c r="K951" s="382" t="s">
        <v>1671</v>
      </c>
      <c r="L951" s="382"/>
      <c r="M951" s="630"/>
      <c r="N951" s="631"/>
    </row>
    <row r="952" s="138" customFormat="1" customHeight="1" outlineLevel="1" spans="1:14">
      <c r="A952" s="382">
        <v>28</v>
      </c>
      <c r="B952" s="627" t="str">
        <f t="shared" si="33"/>
        <v>值班</v>
      </c>
      <c r="C952" s="633" t="s">
        <v>6764</v>
      </c>
      <c r="D952" s="103"/>
      <c r="E952" s="103"/>
      <c r="F952" s="103"/>
      <c r="G952" s="103"/>
      <c r="H952" s="103"/>
      <c r="I952" s="103"/>
      <c r="J952" s="382"/>
      <c r="K952" s="382" t="s">
        <v>1672</v>
      </c>
      <c r="L952" s="382"/>
      <c r="M952" s="630"/>
      <c r="N952" s="631"/>
    </row>
    <row r="953" s="138" customFormat="1" customHeight="1" outlineLevel="1" spans="1:14">
      <c r="A953" s="382">
        <v>29</v>
      </c>
      <c r="B953" s="627" t="str">
        <f t="shared" si="33"/>
        <v>值班</v>
      </c>
      <c r="C953" s="633" t="s">
        <v>6764</v>
      </c>
      <c r="D953" s="103"/>
      <c r="E953" s="103"/>
      <c r="F953" s="103"/>
      <c r="G953" s="103"/>
      <c r="H953" s="103"/>
      <c r="I953" s="103"/>
      <c r="J953" s="382"/>
      <c r="K953" s="382" t="s">
        <v>1673</v>
      </c>
      <c r="L953" s="382"/>
      <c r="M953" s="630"/>
      <c r="N953" s="631"/>
    </row>
    <row r="954" s="138" customFormat="1" customHeight="1" outlineLevel="1" spans="1:14">
      <c r="A954" s="382">
        <v>30</v>
      </c>
      <c r="B954" s="627" t="str">
        <f t="shared" si="33"/>
        <v>杂物间</v>
      </c>
      <c r="C954" s="633" t="s">
        <v>1182</v>
      </c>
      <c r="D954" s="103"/>
      <c r="E954" s="103"/>
      <c r="F954" s="103"/>
      <c r="G954" s="103"/>
      <c r="H954" s="103"/>
      <c r="I954" s="103"/>
      <c r="J954" s="382"/>
      <c r="K954" s="382" t="s">
        <v>6765</v>
      </c>
      <c r="L954" s="382"/>
      <c r="M954" s="630"/>
      <c r="N954" s="631"/>
    </row>
    <row r="955" s="138" customFormat="1" customHeight="1" outlineLevel="1" spans="1:14">
      <c r="A955" s="382">
        <v>31</v>
      </c>
      <c r="B955" s="627" t="str">
        <f t="shared" si="33"/>
        <v>办公室</v>
      </c>
      <c r="C955" s="633" t="s">
        <v>893</v>
      </c>
      <c r="D955" s="103"/>
      <c r="E955" s="103"/>
      <c r="F955" s="103"/>
      <c r="G955" s="103"/>
      <c r="H955" s="103"/>
      <c r="I955" s="103"/>
      <c r="J955" s="382"/>
      <c r="K955" s="382" t="s">
        <v>1674</v>
      </c>
      <c r="L955" s="382"/>
      <c r="M955" s="630"/>
      <c r="N955" s="631"/>
    </row>
    <row r="956" s="138" customFormat="1" customHeight="1" outlineLevel="1" spans="1:14">
      <c r="A956" s="382">
        <v>32</v>
      </c>
      <c r="B956" s="627" t="str">
        <f t="shared" si="33"/>
        <v>办公室</v>
      </c>
      <c r="C956" s="633" t="s">
        <v>893</v>
      </c>
      <c r="D956" s="103"/>
      <c r="E956" s="103"/>
      <c r="F956" s="103"/>
      <c r="G956" s="103"/>
      <c r="H956" s="103"/>
      <c r="I956" s="103"/>
      <c r="J956" s="382"/>
      <c r="K956" s="382" t="s">
        <v>1675</v>
      </c>
      <c r="L956" s="382"/>
      <c r="M956" s="630"/>
      <c r="N956" s="631"/>
    </row>
    <row r="957" s="138" customFormat="1" customHeight="1" outlineLevel="1" spans="1:14">
      <c r="A957" s="382">
        <v>33</v>
      </c>
      <c r="B957" s="627" t="str">
        <f t="shared" si="33"/>
        <v>办公室</v>
      </c>
      <c r="C957" s="633" t="s">
        <v>893</v>
      </c>
      <c r="D957" s="103"/>
      <c r="E957" s="103"/>
      <c r="F957" s="103"/>
      <c r="G957" s="103"/>
      <c r="H957" s="103"/>
      <c r="I957" s="103"/>
      <c r="J957" s="382"/>
      <c r="K957" s="382" t="s">
        <v>1676</v>
      </c>
      <c r="L957" s="382"/>
      <c r="M957" s="630"/>
      <c r="N957" s="631"/>
    </row>
    <row r="958" s="138" customFormat="1" customHeight="1" outlineLevel="1" spans="1:14">
      <c r="A958" s="382">
        <v>34</v>
      </c>
      <c r="B958" s="627" t="str">
        <f t="shared" si="33"/>
        <v>污洗间</v>
      </c>
      <c r="C958" s="633" t="s">
        <v>1187</v>
      </c>
      <c r="D958" s="103"/>
      <c r="E958" s="103"/>
      <c r="F958" s="103"/>
      <c r="G958" s="103"/>
      <c r="H958" s="103"/>
      <c r="I958" s="103"/>
      <c r="J958" s="382"/>
      <c r="K958" s="382" t="s">
        <v>6766</v>
      </c>
      <c r="L958" s="382"/>
      <c r="M958" s="630"/>
      <c r="N958" s="631"/>
    </row>
    <row r="959" s="138" customFormat="1" customHeight="1" outlineLevel="1" spans="1:14">
      <c r="A959" s="382">
        <v>35</v>
      </c>
      <c r="B959" s="627" t="str">
        <f t="shared" si="33"/>
        <v>配膳间</v>
      </c>
      <c r="C959" s="633" t="s">
        <v>6767</v>
      </c>
      <c r="D959" s="103"/>
      <c r="E959" s="103"/>
      <c r="F959" s="103"/>
      <c r="G959" s="103"/>
      <c r="H959" s="103"/>
      <c r="I959" s="103"/>
      <c r="J959" s="382"/>
      <c r="K959" s="382" t="s">
        <v>6768</v>
      </c>
      <c r="L959" s="382"/>
      <c r="M959" s="630"/>
      <c r="N959" s="631"/>
    </row>
    <row r="960" s="138" customFormat="1" customHeight="1" outlineLevel="1" spans="1:14">
      <c r="A960" s="382">
        <v>36</v>
      </c>
      <c r="B960" s="627" t="str">
        <f t="shared" si="33"/>
        <v>示教室（谈话间）</v>
      </c>
      <c r="C960" s="633" t="s">
        <v>1190</v>
      </c>
      <c r="D960" s="103"/>
      <c r="E960" s="103"/>
      <c r="F960" s="103"/>
      <c r="G960" s="103"/>
      <c r="H960" s="103"/>
      <c r="I960" s="103"/>
      <c r="J960" s="382"/>
      <c r="K960" s="382" t="s">
        <v>1677</v>
      </c>
      <c r="L960" s="382"/>
      <c r="M960" s="630"/>
      <c r="N960" s="631"/>
    </row>
    <row r="961" s="138" customFormat="1" customHeight="1" outlineLevel="1" spans="1:14">
      <c r="A961" s="626"/>
      <c r="B961" s="632" t="str">
        <f t="shared" si="33"/>
        <v>6层西区</v>
      </c>
      <c r="C961" s="626" t="s">
        <v>6769</v>
      </c>
      <c r="D961" s="103"/>
      <c r="E961" s="103"/>
      <c r="F961" s="103"/>
      <c r="G961" s="103"/>
      <c r="H961" s="103"/>
      <c r="I961" s="103"/>
      <c r="J961" s="382"/>
      <c r="K961" s="626"/>
      <c r="L961" s="626"/>
      <c r="M961" s="630"/>
      <c r="N961" s="631"/>
    </row>
    <row r="962" s="138" customFormat="1" customHeight="1" outlineLevel="1" spans="1:14">
      <c r="A962" s="382">
        <v>1</v>
      </c>
      <c r="B962" s="627" t="str">
        <f t="shared" si="33"/>
        <v>病房</v>
      </c>
      <c r="C962" s="633" t="s">
        <v>82</v>
      </c>
      <c r="D962" s="103"/>
      <c r="E962" s="103"/>
      <c r="F962" s="103"/>
      <c r="G962" s="103"/>
      <c r="H962" s="103"/>
      <c r="I962" s="103"/>
      <c r="J962" s="382"/>
      <c r="K962" s="382" t="s">
        <v>1645</v>
      </c>
      <c r="L962" s="382"/>
      <c r="M962" s="630"/>
      <c r="N962" s="631"/>
    </row>
    <row r="963" s="138" customFormat="1" customHeight="1" outlineLevel="1" spans="1:14">
      <c r="A963" s="382">
        <v>2</v>
      </c>
      <c r="B963" s="627" t="str">
        <f t="shared" si="33"/>
        <v>病房</v>
      </c>
      <c r="C963" s="633" t="s">
        <v>82</v>
      </c>
      <c r="D963" s="103"/>
      <c r="E963" s="103"/>
      <c r="F963" s="103"/>
      <c r="G963" s="103"/>
      <c r="H963" s="103"/>
      <c r="I963" s="103"/>
      <c r="J963" s="382"/>
      <c r="K963" s="382" t="s">
        <v>1646</v>
      </c>
      <c r="L963" s="382"/>
      <c r="M963" s="630"/>
      <c r="N963" s="631"/>
    </row>
    <row r="964" s="138" customFormat="1" customHeight="1" outlineLevel="1" spans="1:14">
      <c r="A964" s="382">
        <v>3</v>
      </c>
      <c r="B964" s="627" t="str">
        <f t="shared" si="33"/>
        <v>病房</v>
      </c>
      <c r="C964" s="633" t="s">
        <v>82</v>
      </c>
      <c r="D964" s="103"/>
      <c r="E964" s="103"/>
      <c r="F964" s="103"/>
      <c r="G964" s="103"/>
      <c r="H964" s="103"/>
      <c r="I964" s="103"/>
      <c r="J964" s="382"/>
      <c r="K964" s="382" t="s">
        <v>1647</v>
      </c>
      <c r="L964" s="382"/>
      <c r="M964" s="630"/>
      <c r="N964" s="631"/>
    </row>
    <row r="965" s="138" customFormat="1" customHeight="1" outlineLevel="1" spans="1:14">
      <c r="A965" s="382">
        <v>4</v>
      </c>
      <c r="B965" s="627" t="str">
        <f t="shared" si="33"/>
        <v>病房</v>
      </c>
      <c r="C965" s="633" t="s">
        <v>82</v>
      </c>
      <c r="D965" s="103"/>
      <c r="E965" s="103"/>
      <c r="F965" s="103"/>
      <c r="G965" s="103"/>
      <c r="H965" s="103"/>
      <c r="I965" s="103"/>
      <c r="J965" s="382"/>
      <c r="K965" s="382" t="s">
        <v>1648</v>
      </c>
      <c r="L965" s="382"/>
      <c r="M965" s="630"/>
      <c r="N965" s="631"/>
    </row>
    <row r="966" s="138" customFormat="1" customHeight="1" outlineLevel="1" spans="1:14">
      <c r="A966" s="382">
        <v>5</v>
      </c>
      <c r="B966" s="627" t="str">
        <f t="shared" si="33"/>
        <v>病房</v>
      </c>
      <c r="C966" s="633" t="s">
        <v>82</v>
      </c>
      <c r="D966" s="103"/>
      <c r="E966" s="103"/>
      <c r="F966" s="103"/>
      <c r="G966" s="103"/>
      <c r="H966" s="103"/>
      <c r="I966" s="103"/>
      <c r="J966" s="382"/>
      <c r="K966" s="382" t="s">
        <v>1649</v>
      </c>
      <c r="L966" s="382"/>
      <c r="M966" s="630"/>
      <c r="N966" s="631"/>
    </row>
    <row r="967" s="138" customFormat="1" customHeight="1" outlineLevel="1" spans="1:14">
      <c r="A967" s="382">
        <v>6</v>
      </c>
      <c r="B967" s="627" t="str">
        <f t="shared" si="33"/>
        <v>病房</v>
      </c>
      <c r="C967" s="633" t="s">
        <v>82</v>
      </c>
      <c r="D967" s="103"/>
      <c r="E967" s="103"/>
      <c r="F967" s="103"/>
      <c r="G967" s="103"/>
      <c r="H967" s="103"/>
      <c r="I967" s="103"/>
      <c r="J967" s="382"/>
      <c r="K967" s="382" t="s">
        <v>1650</v>
      </c>
      <c r="L967" s="382"/>
      <c r="M967" s="630"/>
      <c r="N967" s="631"/>
    </row>
    <row r="968" s="138" customFormat="1" customHeight="1" outlineLevel="1" spans="1:14">
      <c r="A968" s="382">
        <v>7</v>
      </c>
      <c r="B968" s="627" t="str">
        <f t="shared" si="33"/>
        <v>病房</v>
      </c>
      <c r="C968" s="633" t="s">
        <v>82</v>
      </c>
      <c r="D968" s="103"/>
      <c r="E968" s="103"/>
      <c r="F968" s="103"/>
      <c r="G968" s="103"/>
      <c r="H968" s="103"/>
      <c r="I968" s="103"/>
      <c r="J968" s="382"/>
      <c r="K968" s="382" t="s">
        <v>1651</v>
      </c>
      <c r="L968" s="382"/>
      <c r="M968" s="630"/>
      <c r="N968" s="631"/>
    </row>
    <row r="969" s="138" customFormat="1" customHeight="1" outlineLevel="1" spans="1:14">
      <c r="A969" s="382">
        <v>8</v>
      </c>
      <c r="B969" s="627" t="str">
        <f t="shared" si="33"/>
        <v>病房</v>
      </c>
      <c r="C969" s="633" t="s">
        <v>82</v>
      </c>
      <c r="D969" s="103"/>
      <c r="E969" s="103"/>
      <c r="F969" s="103"/>
      <c r="G969" s="103"/>
      <c r="H969" s="103"/>
      <c r="I969" s="103"/>
      <c r="J969" s="382"/>
      <c r="K969" s="382" t="s">
        <v>1652</v>
      </c>
      <c r="L969" s="382"/>
      <c r="M969" s="630"/>
      <c r="N969" s="631"/>
    </row>
    <row r="970" s="138" customFormat="1" customHeight="1" outlineLevel="1" spans="1:14">
      <c r="A970" s="382">
        <v>9</v>
      </c>
      <c r="B970" s="627" t="str">
        <f t="shared" si="33"/>
        <v>病房</v>
      </c>
      <c r="C970" s="633" t="s">
        <v>82</v>
      </c>
      <c r="D970" s="103"/>
      <c r="E970" s="103"/>
      <c r="F970" s="103"/>
      <c r="G970" s="103"/>
      <c r="H970" s="103"/>
      <c r="I970" s="103"/>
      <c r="J970" s="382"/>
      <c r="K970" s="382" t="s">
        <v>1653</v>
      </c>
      <c r="L970" s="382"/>
      <c r="M970" s="630"/>
      <c r="N970" s="631"/>
    </row>
    <row r="971" s="138" customFormat="1" customHeight="1" outlineLevel="1" spans="1:14">
      <c r="A971" s="382">
        <v>10</v>
      </c>
      <c r="B971" s="627" t="str">
        <f t="shared" si="33"/>
        <v>病房</v>
      </c>
      <c r="C971" s="633" t="s">
        <v>82</v>
      </c>
      <c r="D971" s="103"/>
      <c r="E971" s="103"/>
      <c r="F971" s="103"/>
      <c r="G971" s="103"/>
      <c r="H971" s="103"/>
      <c r="I971" s="103"/>
      <c r="J971" s="382"/>
      <c r="K971" s="382" t="s">
        <v>1654</v>
      </c>
      <c r="L971" s="382"/>
      <c r="M971" s="630"/>
      <c r="N971" s="631"/>
    </row>
    <row r="972" s="138" customFormat="1" customHeight="1" outlineLevel="1" spans="1:14">
      <c r="A972" s="382">
        <v>11</v>
      </c>
      <c r="B972" s="627" t="str">
        <f t="shared" si="33"/>
        <v>病房</v>
      </c>
      <c r="C972" s="633" t="s">
        <v>82</v>
      </c>
      <c r="D972" s="103"/>
      <c r="E972" s="103"/>
      <c r="F972" s="103"/>
      <c r="G972" s="103"/>
      <c r="H972" s="103"/>
      <c r="I972" s="103"/>
      <c r="J972" s="382"/>
      <c r="K972" s="382" t="s">
        <v>1655</v>
      </c>
      <c r="L972" s="382"/>
      <c r="M972" s="630"/>
      <c r="N972" s="631"/>
    </row>
    <row r="973" s="138" customFormat="1" customHeight="1" outlineLevel="1" spans="1:14">
      <c r="A973" s="382">
        <v>12</v>
      </c>
      <c r="B973" s="627" t="str">
        <f t="shared" si="33"/>
        <v>病房</v>
      </c>
      <c r="C973" s="633" t="s">
        <v>82</v>
      </c>
      <c r="D973" s="103"/>
      <c r="E973" s="103"/>
      <c r="F973" s="103"/>
      <c r="G973" s="103"/>
      <c r="H973" s="103"/>
      <c r="I973" s="103"/>
      <c r="J973" s="382"/>
      <c r="K973" s="382" t="s">
        <v>1656</v>
      </c>
      <c r="L973" s="382"/>
      <c r="M973" s="630"/>
      <c r="N973" s="631"/>
    </row>
    <row r="974" s="138" customFormat="1" customHeight="1" outlineLevel="1" spans="1:14">
      <c r="A974" s="382">
        <v>13</v>
      </c>
      <c r="B974" s="627" t="str">
        <f t="shared" si="33"/>
        <v>病房</v>
      </c>
      <c r="C974" s="633" t="s">
        <v>82</v>
      </c>
      <c r="D974" s="103"/>
      <c r="E974" s="103"/>
      <c r="F974" s="103"/>
      <c r="G974" s="103"/>
      <c r="H974" s="103"/>
      <c r="I974" s="103"/>
      <c r="J974" s="382"/>
      <c r="K974" s="382" t="s">
        <v>1657</v>
      </c>
      <c r="L974" s="382"/>
      <c r="M974" s="630"/>
      <c r="N974" s="631"/>
    </row>
    <row r="975" s="138" customFormat="1" customHeight="1" outlineLevel="1" spans="1:14">
      <c r="A975" s="382">
        <v>14</v>
      </c>
      <c r="B975" s="627" t="str">
        <f t="shared" si="33"/>
        <v>病房</v>
      </c>
      <c r="C975" s="633" t="s">
        <v>82</v>
      </c>
      <c r="D975" s="103"/>
      <c r="E975" s="103"/>
      <c r="F975" s="103"/>
      <c r="G975" s="103"/>
      <c r="H975" s="103"/>
      <c r="I975" s="103"/>
      <c r="J975" s="382"/>
      <c r="K975" s="382" t="s">
        <v>1658</v>
      </c>
      <c r="L975" s="382"/>
      <c r="M975" s="630"/>
      <c r="N975" s="631"/>
    </row>
    <row r="976" s="138" customFormat="1" customHeight="1" outlineLevel="1" spans="1:14">
      <c r="A976" s="382">
        <v>15</v>
      </c>
      <c r="B976" s="627" t="str">
        <f t="shared" si="33"/>
        <v>病房</v>
      </c>
      <c r="C976" s="633" t="s">
        <v>82</v>
      </c>
      <c r="D976" s="103"/>
      <c r="E976" s="103"/>
      <c r="F976" s="103"/>
      <c r="G976" s="103"/>
      <c r="H976" s="103"/>
      <c r="I976" s="103"/>
      <c r="J976" s="382"/>
      <c r="K976" s="382" t="s">
        <v>1659</v>
      </c>
      <c r="L976" s="382"/>
      <c r="M976" s="630"/>
      <c r="N976" s="631"/>
    </row>
    <row r="977" s="138" customFormat="1" customHeight="1" outlineLevel="1" spans="1:14">
      <c r="A977" s="382">
        <v>16</v>
      </c>
      <c r="B977" s="627" t="str">
        <f t="shared" si="33"/>
        <v>病房</v>
      </c>
      <c r="C977" s="633" t="s">
        <v>82</v>
      </c>
      <c r="D977" s="103"/>
      <c r="E977" s="103"/>
      <c r="F977" s="103"/>
      <c r="G977" s="103"/>
      <c r="H977" s="103"/>
      <c r="I977" s="103"/>
      <c r="J977" s="382"/>
      <c r="K977" s="382" t="s">
        <v>1660</v>
      </c>
      <c r="L977" s="382"/>
      <c r="M977" s="630"/>
      <c r="N977" s="631"/>
    </row>
    <row r="978" s="138" customFormat="1" customHeight="1" outlineLevel="1" spans="1:14">
      <c r="A978" s="382">
        <v>17</v>
      </c>
      <c r="B978" s="627" t="str">
        <f t="shared" si="33"/>
        <v>病房</v>
      </c>
      <c r="C978" s="633" t="s">
        <v>82</v>
      </c>
      <c r="D978" s="103"/>
      <c r="E978" s="103"/>
      <c r="F978" s="103"/>
      <c r="G978" s="103"/>
      <c r="H978" s="103"/>
      <c r="I978" s="103"/>
      <c r="J978" s="382"/>
      <c r="K978" s="382" t="s">
        <v>1661</v>
      </c>
      <c r="L978" s="382"/>
      <c r="M978" s="630"/>
      <c r="N978" s="631"/>
    </row>
    <row r="979" s="138" customFormat="1" customHeight="1" outlineLevel="1" spans="1:14">
      <c r="A979" s="382">
        <v>18</v>
      </c>
      <c r="B979" s="627" t="str">
        <f t="shared" si="33"/>
        <v>多功能治疗兼抢救室</v>
      </c>
      <c r="C979" s="633" t="s">
        <v>1163</v>
      </c>
      <c r="D979" s="103"/>
      <c r="E979" s="103"/>
      <c r="F979" s="103"/>
      <c r="G979" s="103"/>
      <c r="H979" s="103"/>
      <c r="I979" s="103"/>
      <c r="J979" s="382"/>
      <c r="K979" s="382" t="s">
        <v>1662</v>
      </c>
      <c r="L979" s="382"/>
      <c r="M979" s="630"/>
      <c r="N979" s="631"/>
    </row>
    <row r="980" s="138" customFormat="1" customHeight="1" outlineLevel="1" spans="1:14">
      <c r="A980" s="382">
        <v>19</v>
      </c>
      <c r="B980" s="627" t="str">
        <f t="shared" si="33"/>
        <v>住院医师办公</v>
      </c>
      <c r="C980" s="633" t="s">
        <v>1165</v>
      </c>
      <c r="D980" s="103"/>
      <c r="E980" s="103"/>
      <c r="F980" s="103"/>
      <c r="G980" s="103"/>
      <c r="H980" s="103"/>
      <c r="I980" s="103"/>
      <c r="J980" s="382"/>
      <c r="K980" s="382" t="s">
        <v>1663</v>
      </c>
      <c r="L980" s="382"/>
      <c r="M980" s="630"/>
      <c r="N980" s="631"/>
    </row>
    <row r="981" s="138" customFormat="1" customHeight="1" outlineLevel="1" spans="1:14">
      <c r="A981" s="382">
        <v>20</v>
      </c>
      <c r="B981" s="627" t="str">
        <f t="shared" si="33"/>
        <v>换药室</v>
      </c>
      <c r="C981" s="633" t="s">
        <v>1167</v>
      </c>
      <c r="D981" s="103"/>
      <c r="E981" s="103"/>
      <c r="F981" s="103"/>
      <c r="G981" s="103"/>
      <c r="H981" s="103"/>
      <c r="I981" s="103"/>
      <c r="J981" s="382"/>
      <c r="K981" s="382" t="s">
        <v>6770</v>
      </c>
      <c r="L981" s="382"/>
      <c r="M981" s="630"/>
      <c r="N981" s="631"/>
    </row>
    <row r="982" s="138" customFormat="1" customHeight="1" outlineLevel="1" spans="1:14">
      <c r="A982" s="382">
        <v>21</v>
      </c>
      <c r="B982" s="627" t="str">
        <f t="shared" si="33"/>
        <v>处置室</v>
      </c>
      <c r="C982" s="633" t="s">
        <v>1169</v>
      </c>
      <c r="D982" s="103"/>
      <c r="E982" s="103"/>
      <c r="F982" s="103"/>
      <c r="G982" s="103"/>
      <c r="H982" s="103"/>
      <c r="I982" s="103"/>
      <c r="J982" s="382"/>
      <c r="K982" s="382" t="s">
        <v>6771</v>
      </c>
      <c r="L982" s="382"/>
      <c r="M982" s="630"/>
      <c r="N982" s="631"/>
    </row>
    <row r="983" s="138" customFormat="1" customHeight="1" outlineLevel="1" spans="1:14">
      <c r="A983" s="382">
        <v>22</v>
      </c>
      <c r="B983" s="627" t="str">
        <f t="shared" si="33"/>
        <v>配液室</v>
      </c>
      <c r="C983" s="633" t="s">
        <v>1171</v>
      </c>
      <c r="D983" s="103"/>
      <c r="E983" s="103"/>
      <c r="F983" s="103"/>
      <c r="G983" s="103"/>
      <c r="H983" s="103"/>
      <c r="I983" s="103"/>
      <c r="J983" s="382"/>
      <c r="K983" s="382" t="s">
        <v>6772</v>
      </c>
      <c r="L983" s="382"/>
      <c r="M983" s="630"/>
      <c r="N983" s="631"/>
    </row>
    <row r="984" s="138" customFormat="1" customHeight="1" outlineLevel="1" spans="1:14">
      <c r="A984" s="382">
        <v>23</v>
      </c>
      <c r="B984" s="627" t="str">
        <f t="shared" si="33"/>
        <v>物流前室</v>
      </c>
      <c r="C984" s="633" t="s">
        <v>1173</v>
      </c>
      <c r="D984" s="103"/>
      <c r="E984" s="103"/>
      <c r="F984" s="103"/>
      <c r="G984" s="103"/>
      <c r="H984" s="103"/>
      <c r="I984" s="103"/>
      <c r="J984" s="382"/>
      <c r="K984" s="382" t="s">
        <v>6773</v>
      </c>
      <c r="L984" s="382"/>
      <c r="M984" s="630"/>
      <c r="N984" s="631"/>
    </row>
    <row r="985" s="138" customFormat="1" customHeight="1" outlineLevel="1" spans="1:14">
      <c r="A985" s="382">
        <v>24</v>
      </c>
      <c r="B985" s="627" t="str">
        <f t="shared" ref="B985:B1048" si="34" xml:space="preserve">C985</f>
        <v>女更</v>
      </c>
      <c r="C985" s="633" t="s">
        <v>917</v>
      </c>
      <c r="D985" s="103"/>
      <c r="E985" s="103"/>
      <c r="F985" s="103"/>
      <c r="G985" s="103"/>
      <c r="H985" s="103"/>
      <c r="I985" s="103"/>
      <c r="J985" s="382"/>
      <c r="K985" s="382" t="s">
        <v>6774</v>
      </c>
      <c r="L985" s="382"/>
      <c r="M985" s="630"/>
      <c r="N985" s="631"/>
    </row>
    <row r="986" s="138" customFormat="1" customHeight="1" outlineLevel="1" spans="1:14">
      <c r="A986" s="382">
        <v>25</v>
      </c>
      <c r="B986" s="627" t="str">
        <f t="shared" si="34"/>
        <v>男更</v>
      </c>
      <c r="C986" s="633" t="s">
        <v>921</v>
      </c>
      <c r="D986" s="103"/>
      <c r="E986" s="103"/>
      <c r="F986" s="103"/>
      <c r="G986" s="103"/>
      <c r="H986" s="103"/>
      <c r="I986" s="103"/>
      <c r="J986" s="382"/>
      <c r="K986" s="382" t="s">
        <v>6775</v>
      </c>
      <c r="L986" s="382"/>
      <c r="M986" s="630"/>
      <c r="N986" s="631"/>
    </row>
    <row r="987" s="138" customFormat="1" customHeight="1" outlineLevel="1" spans="1:14">
      <c r="A987" s="382">
        <v>26</v>
      </c>
      <c r="B987" s="627" t="str">
        <f t="shared" si="34"/>
        <v>库房</v>
      </c>
      <c r="C987" s="633" t="s">
        <v>966</v>
      </c>
      <c r="D987" s="103"/>
      <c r="E987" s="103"/>
      <c r="F987" s="103"/>
      <c r="G987" s="103"/>
      <c r="H987" s="103"/>
      <c r="I987" s="103"/>
      <c r="J987" s="382"/>
      <c r="K987" s="382" t="s">
        <v>6776</v>
      </c>
      <c r="L987" s="382"/>
      <c r="M987" s="630"/>
      <c r="N987" s="631"/>
    </row>
    <row r="988" s="138" customFormat="1" customHeight="1" outlineLevel="1" spans="1:14">
      <c r="A988" s="382">
        <v>27</v>
      </c>
      <c r="B988" s="627" t="str">
        <f t="shared" si="34"/>
        <v>休息/用餐</v>
      </c>
      <c r="C988" s="633" t="s">
        <v>6763</v>
      </c>
      <c r="D988" s="103"/>
      <c r="E988" s="103"/>
      <c r="F988" s="103"/>
      <c r="G988" s="103"/>
      <c r="H988" s="103"/>
      <c r="I988" s="103"/>
      <c r="J988" s="382"/>
      <c r="K988" s="382" t="s">
        <v>1665</v>
      </c>
      <c r="L988" s="382"/>
      <c r="M988" s="630"/>
      <c r="N988" s="631"/>
    </row>
    <row r="989" s="138" customFormat="1" customHeight="1" outlineLevel="1" spans="1:14">
      <c r="A989" s="382">
        <v>28</v>
      </c>
      <c r="B989" s="627" t="str">
        <f t="shared" si="34"/>
        <v>办公室</v>
      </c>
      <c r="C989" s="633" t="s">
        <v>893</v>
      </c>
      <c r="D989" s="103"/>
      <c r="E989" s="103"/>
      <c r="F989" s="103"/>
      <c r="G989" s="103"/>
      <c r="H989" s="103"/>
      <c r="I989" s="103"/>
      <c r="J989" s="382"/>
      <c r="K989" s="382" t="s">
        <v>1666</v>
      </c>
      <c r="L989" s="382"/>
      <c r="M989" s="630"/>
      <c r="N989" s="631"/>
    </row>
    <row r="990" s="138" customFormat="1" customHeight="1" outlineLevel="1" spans="1:14">
      <c r="A990" s="382">
        <v>29</v>
      </c>
      <c r="B990" s="627" t="str">
        <f t="shared" si="34"/>
        <v>办公室</v>
      </c>
      <c r="C990" s="633" t="s">
        <v>893</v>
      </c>
      <c r="D990" s="103"/>
      <c r="E990" s="103"/>
      <c r="F990" s="103"/>
      <c r="G990" s="103"/>
      <c r="H990" s="103"/>
      <c r="I990" s="103"/>
      <c r="J990" s="382"/>
      <c r="K990" s="382" t="s">
        <v>1667</v>
      </c>
      <c r="L990" s="382"/>
      <c r="M990" s="630"/>
      <c r="N990" s="631"/>
    </row>
    <row r="991" s="138" customFormat="1" customHeight="1" outlineLevel="1" spans="1:14">
      <c r="A991" s="382">
        <v>30</v>
      </c>
      <c r="B991" s="627" t="str">
        <f t="shared" si="34"/>
        <v>办公室</v>
      </c>
      <c r="C991" s="633" t="s">
        <v>893</v>
      </c>
      <c r="D991" s="103"/>
      <c r="E991" s="103"/>
      <c r="F991" s="103"/>
      <c r="G991" s="103"/>
      <c r="H991" s="103"/>
      <c r="I991" s="103"/>
      <c r="J991" s="382"/>
      <c r="K991" s="382" t="s">
        <v>1668</v>
      </c>
      <c r="L991" s="382"/>
      <c r="M991" s="630"/>
      <c r="N991" s="631"/>
    </row>
    <row r="992" s="138" customFormat="1" customHeight="1" outlineLevel="1" spans="1:14">
      <c r="A992" s="382">
        <v>31</v>
      </c>
      <c r="B992" s="627" t="str">
        <f t="shared" si="34"/>
        <v>值班室</v>
      </c>
      <c r="C992" s="633" t="s">
        <v>75</v>
      </c>
      <c r="D992" s="103"/>
      <c r="E992" s="103"/>
      <c r="F992" s="103"/>
      <c r="G992" s="103"/>
      <c r="H992" s="103"/>
      <c r="I992" s="103"/>
      <c r="J992" s="382"/>
      <c r="K992" s="382" t="s">
        <v>1669</v>
      </c>
      <c r="L992" s="382"/>
      <c r="M992" s="630"/>
      <c r="N992" s="631"/>
    </row>
    <row r="993" s="138" customFormat="1" customHeight="1" outlineLevel="1" spans="1:14">
      <c r="A993" s="382">
        <v>32</v>
      </c>
      <c r="B993" s="627" t="str">
        <f t="shared" si="34"/>
        <v>值班室</v>
      </c>
      <c r="C993" s="633" t="s">
        <v>75</v>
      </c>
      <c r="D993" s="103"/>
      <c r="E993" s="103"/>
      <c r="F993" s="103"/>
      <c r="G993" s="103"/>
      <c r="H993" s="103"/>
      <c r="I993" s="103"/>
      <c r="J993" s="382"/>
      <c r="K993" s="382" t="s">
        <v>1670</v>
      </c>
      <c r="L993" s="382"/>
      <c r="M993" s="630"/>
      <c r="N993" s="631"/>
    </row>
    <row r="994" s="138" customFormat="1" customHeight="1" outlineLevel="1" spans="1:14">
      <c r="A994" s="382">
        <v>33</v>
      </c>
      <c r="B994" s="627" t="str">
        <f t="shared" si="34"/>
        <v>设备备用间</v>
      </c>
      <c r="C994" s="633" t="s">
        <v>5484</v>
      </c>
      <c r="D994" s="103"/>
      <c r="E994" s="103"/>
      <c r="F994" s="103"/>
      <c r="G994" s="103"/>
      <c r="H994" s="103"/>
      <c r="I994" s="103"/>
      <c r="J994" s="382"/>
      <c r="K994" s="382" t="s">
        <v>6777</v>
      </c>
      <c r="L994" s="382"/>
      <c r="M994" s="630"/>
      <c r="N994" s="631"/>
    </row>
    <row r="995" s="138" customFormat="1" customHeight="1" outlineLevel="1" spans="1:14">
      <c r="A995" s="382">
        <v>34</v>
      </c>
      <c r="B995" s="627" t="str">
        <f t="shared" si="34"/>
        <v>污洗间</v>
      </c>
      <c r="C995" s="633" t="s">
        <v>1187</v>
      </c>
      <c r="D995" s="103"/>
      <c r="E995" s="103"/>
      <c r="F995" s="103"/>
      <c r="G995" s="103"/>
      <c r="H995" s="103"/>
      <c r="I995" s="103"/>
      <c r="J995" s="382"/>
      <c r="K995" s="382" t="s">
        <v>6778</v>
      </c>
      <c r="L995" s="382"/>
      <c r="M995" s="630"/>
      <c r="N995" s="631"/>
    </row>
    <row r="996" s="138" customFormat="1" customHeight="1" outlineLevel="1" spans="1:14">
      <c r="A996" s="382">
        <v>35</v>
      </c>
      <c r="B996" s="627" t="str">
        <f t="shared" si="34"/>
        <v>配膳间</v>
      </c>
      <c r="C996" s="633" t="s">
        <v>6767</v>
      </c>
      <c r="D996" s="103"/>
      <c r="E996" s="103"/>
      <c r="F996" s="103"/>
      <c r="G996" s="103"/>
      <c r="H996" s="103"/>
      <c r="I996" s="103"/>
      <c r="J996" s="382"/>
      <c r="K996" s="382" t="s">
        <v>6779</v>
      </c>
      <c r="L996" s="382"/>
      <c r="M996" s="630"/>
      <c r="N996" s="631"/>
    </row>
    <row r="997" s="138" customFormat="1" customHeight="1" outlineLevel="1" spans="1:14">
      <c r="A997" s="382">
        <v>36</v>
      </c>
      <c r="B997" s="627" t="str">
        <f t="shared" si="34"/>
        <v>示教室（谈话间）</v>
      </c>
      <c r="C997" s="633" t="s">
        <v>1190</v>
      </c>
      <c r="D997" s="103"/>
      <c r="E997" s="103"/>
      <c r="F997" s="103"/>
      <c r="G997" s="103"/>
      <c r="H997" s="103"/>
      <c r="I997" s="103"/>
      <c r="J997" s="382"/>
      <c r="K997" s="382" t="s">
        <v>1644</v>
      </c>
      <c r="L997" s="382"/>
      <c r="M997" s="630"/>
      <c r="N997" s="631"/>
    </row>
    <row r="998" s="138" customFormat="1" customHeight="1" outlineLevel="1" spans="1:14">
      <c r="A998" s="628" t="s">
        <v>6780</v>
      </c>
      <c r="B998" s="632" t="str">
        <f t="shared" si="34"/>
        <v>7~9层</v>
      </c>
      <c r="C998" s="626" t="s">
        <v>6781</v>
      </c>
      <c r="D998" s="103"/>
      <c r="E998" s="103"/>
      <c r="F998" s="103"/>
      <c r="G998" s="103"/>
      <c r="H998" s="103"/>
      <c r="I998" s="103"/>
      <c r="J998" s="382"/>
      <c r="K998" s="626"/>
      <c r="L998" s="626"/>
      <c r="M998" s="630"/>
      <c r="N998" s="631"/>
    </row>
    <row r="999" s="138" customFormat="1" customHeight="1" outlineLevel="1" spans="1:14">
      <c r="A999" s="626"/>
      <c r="B999" s="632" t="str">
        <f t="shared" si="34"/>
        <v>7~9层
东区</v>
      </c>
      <c r="C999" s="626" t="s">
        <v>6782</v>
      </c>
      <c r="D999" s="103"/>
      <c r="E999" s="103"/>
      <c r="F999" s="103"/>
      <c r="G999" s="103"/>
      <c r="H999" s="103"/>
      <c r="I999" s="103"/>
      <c r="J999" s="382"/>
      <c r="K999" s="626"/>
      <c r="L999" s="626"/>
      <c r="M999" s="630"/>
      <c r="N999" s="631"/>
    </row>
    <row r="1000" s="138" customFormat="1" customHeight="1" outlineLevel="1" spans="1:14">
      <c r="A1000" s="382">
        <v>1</v>
      </c>
      <c r="B1000" s="627" t="str">
        <f t="shared" si="34"/>
        <v>病房</v>
      </c>
      <c r="C1000" s="633" t="s">
        <v>82</v>
      </c>
      <c r="D1000" s="103"/>
      <c r="E1000" s="103"/>
      <c r="F1000" s="103"/>
      <c r="G1000" s="103"/>
      <c r="H1000" s="103"/>
      <c r="I1000" s="103"/>
      <c r="J1000" s="382"/>
      <c r="K1000" s="382" t="s">
        <v>6783</v>
      </c>
      <c r="L1000" s="382"/>
      <c r="M1000" s="630"/>
      <c r="N1000" s="631"/>
    </row>
    <row r="1001" s="138" customFormat="1" customHeight="1" outlineLevel="1" spans="1:14">
      <c r="A1001" s="382">
        <v>2</v>
      </c>
      <c r="B1001" s="627" t="str">
        <f t="shared" si="34"/>
        <v>病房</v>
      </c>
      <c r="C1001" s="633" t="s">
        <v>82</v>
      </c>
      <c r="D1001" s="103"/>
      <c r="E1001" s="103"/>
      <c r="F1001" s="103"/>
      <c r="G1001" s="103"/>
      <c r="H1001" s="103"/>
      <c r="I1001" s="103"/>
      <c r="J1001" s="382"/>
      <c r="K1001" s="382" t="s">
        <v>6784</v>
      </c>
      <c r="L1001" s="382"/>
      <c r="M1001" s="630"/>
      <c r="N1001" s="631"/>
    </row>
    <row r="1002" s="138" customFormat="1" customHeight="1" outlineLevel="1" spans="1:14">
      <c r="A1002" s="382">
        <v>3</v>
      </c>
      <c r="B1002" s="627" t="str">
        <f t="shared" si="34"/>
        <v>病房</v>
      </c>
      <c r="C1002" s="633" t="s">
        <v>82</v>
      </c>
      <c r="D1002" s="103"/>
      <c r="E1002" s="103"/>
      <c r="F1002" s="103"/>
      <c r="G1002" s="103"/>
      <c r="H1002" s="103"/>
      <c r="I1002" s="103"/>
      <c r="J1002" s="382"/>
      <c r="K1002" s="382" t="s">
        <v>6785</v>
      </c>
      <c r="L1002" s="382"/>
      <c r="M1002" s="630"/>
      <c r="N1002" s="631"/>
    </row>
    <row r="1003" s="138" customFormat="1" customHeight="1" outlineLevel="1" spans="1:14">
      <c r="A1003" s="382">
        <v>4</v>
      </c>
      <c r="B1003" s="627" t="str">
        <f t="shared" si="34"/>
        <v>病房</v>
      </c>
      <c r="C1003" s="633" t="s">
        <v>82</v>
      </c>
      <c r="D1003" s="103"/>
      <c r="E1003" s="103"/>
      <c r="F1003" s="103"/>
      <c r="G1003" s="103"/>
      <c r="H1003" s="103"/>
      <c r="I1003" s="103"/>
      <c r="J1003" s="382"/>
      <c r="K1003" s="382" t="s">
        <v>6786</v>
      </c>
      <c r="L1003" s="382"/>
      <c r="M1003" s="630"/>
      <c r="N1003" s="631"/>
    </row>
    <row r="1004" s="138" customFormat="1" customHeight="1" outlineLevel="1" spans="1:14">
      <c r="A1004" s="382">
        <v>5</v>
      </c>
      <c r="B1004" s="627" t="str">
        <f t="shared" si="34"/>
        <v>病房</v>
      </c>
      <c r="C1004" s="633" t="s">
        <v>82</v>
      </c>
      <c r="D1004" s="103"/>
      <c r="E1004" s="103"/>
      <c r="F1004" s="103"/>
      <c r="G1004" s="103"/>
      <c r="H1004" s="103"/>
      <c r="I1004" s="103"/>
      <c r="J1004" s="382"/>
      <c r="K1004" s="382" t="s">
        <v>6787</v>
      </c>
      <c r="L1004" s="382"/>
      <c r="M1004" s="630"/>
      <c r="N1004" s="631"/>
    </row>
    <row r="1005" s="138" customFormat="1" customHeight="1" outlineLevel="1" spans="1:14">
      <c r="A1005" s="382">
        <v>6</v>
      </c>
      <c r="B1005" s="627" t="str">
        <f t="shared" si="34"/>
        <v>病房</v>
      </c>
      <c r="C1005" s="633" t="s">
        <v>82</v>
      </c>
      <c r="D1005" s="103"/>
      <c r="E1005" s="103"/>
      <c r="F1005" s="103"/>
      <c r="G1005" s="103"/>
      <c r="H1005" s="103"/>
      <c r="I1005" s="103"/>
      <c r="J1005" s="382"/>
      <c r="K1005" s="382" t="s">
        <v>6788</v>
      </c>
      <c r="L1005" s="382"/>
      <c r="M1005" s="630"/>
      <c r="N1005" s="631"/>
    </row>
    <row r="1006" s="138" customFormat="1" customHeight="1" outlineLevel="1" spans="1:14">
      <c r="A1006" s="382">
        <v>7</v>
      </c>
      <c r="B1006" s="627" t="str">
        <f t="shared" si="34"/>
        <v>病房</v>
      </c>
      <c r="C1006" s="633" t="s">
        <v>82</v>
      </c>
      <c r="D1006" s="103"/>
      <c r="E1006" s="103"/>
      <c r="F1006" s="103"/>
      <c r="G1006" s="103"/>
      <c r="H1006" s="103"/>
      <c r="I1006" s="103"/>
      <c r="J1006" s="382"/>
      <c r="K1006" s="382" t="s">
        <v>6789</v>
      </c>
      <c r="L1006" s="382"/>
      <c r="M1006" s="630"/>
      <c r="N1006" s="631"/>
    </row>
    <row r="1007" s="138" customFormat="1" customHeight="1" outlineLevel="1" spans="1:14">
      <c r="A1007" s="382">
        <v>8</v>
      </c>
      <c r="B1007" s="627" t="str">
        <f t="shared" si="34"/>
        <v>病房</v>
      </c>
      <c r="C1007" s="633" t="s">
        <v>82</v>
      </c>
      <c r="D1007" s="103"/>
      <c r="E1007" s="103"/>
      <c r="F1007" s="103"/>
      <c r="G1007" s="103"/>
      <c r="H1007" s="103"/>
      <c r="I1007" s="103"/>
      <c r="J1007" s="382"/>
      <c r="K1007" s="382" t="s">
        <v>6790</v>
      </c>
      <c r="L1007" s="382"/>
      <c r="M1007" s="630"/>
      <c r="N1007" s="631"/>
    </row>
    <row r="1008" s="138" customFormat="1" customHeight="1" outlineLevel="1" spans="1:14">
      <c r="A1008" s="382">
        <v>9</v>
      </c>
      <c r="B1008" s="627" t="str">
        <f t="shared" si="34"/>
        <v>病房</v>
      </c>
      <c r="C1008" s="633" t="s">
        <v>82</v>
      </c>
      <c r="D1008" s="103"/>
      <c r="E1008" s="103"/>
      <c r="F1008" s="103"/>
      <c r="G1008" s="103"/>
      <c r="H1008" s="103"/>
      <c r="I1008" s="103"/>
      <c r="J1008" s="382"/>
      <c r="K1008" s="382" t="s">
        <v>6791</v>
      </c>
      <c r="L1008" s="382"/>
      <c r="M1008" s="630"/>
      <c r="N1008" s="631"/>
    </row>
    <row r="1009" s="138" customFormat="1" customHeight="1" outlineLevel="1" spans="1:14">
      <c r="A1009" s="382">
        <v>10</v>
      </c>
      <c r="B1009" s="627" t="str">
        <f t="shared" si="34"/>
        <v>病房</v>
      </c>
      <c r="C1009" s="633" t="s">
        <v>82</v>
      </c>
      <c r="D1009" s="103"/>
      <c r="E1009" s="103"/>
      <c r="F1009" s="103"/>
      <c r="G1009" s="103"/>
      <c r="H1009" s="103"/>
      <c r="I1009" s="103"/>
      <c r="J1009" s="382"/>
      <c r="K1009" s="382" t="s">
        <v>6792</v>
      </c>
      <c r="L1009" s="382"/>
      <c r="M1009" s="630"/>
      <c r="N1009" s="631"/>
    </row>
    <row r="1010" s="138" customFormat="1" customHeight="1" outlineLevel="1" spans="1:14">
      <c r="A1010" s="382">
        <v>11</v>
      </c>
      <c r="B1010" s="627" t="str">
        <f t="shared" si="34"/>
        <v>病房</v>
      </c>
      <c r="C1010" s="633" t="s">
        <v>82</v>
      </c>
      <c r="D1010" s="103"/>
      <c r="E1010" s="103"/>
      <c r="F1010" s="103"/>
      <c r="G1010" s="103"/>
      <c r="H1010" s="103"/>
      <c r="I1010" s="103"/>
      <c r="J1010" s="382"/>
      <c r="K1010" s="382" t="s">
        <v>6793</v>
      </c>
      <c r="L1010" s="382"/>
      <c r="M1010" s="630"/>
      <c r="N1010" s="631"/>
    </row>
    <row r="1011" s="138" customFormat="1" customHeight="1" outlineLevel="1" spans="1:14">
      <c r="A1011" s="382">
        <v>12</v>
      </c>
      <c r="B1011" s="627" t="str">
        <f t="shared" si="34"/>
        <v>病房</v>
      </c>
      <c r="C1011" s="633" t="s">
        <v>82</v>
      </c>
      <c r="D1011" s="103"/>
      <c r="E1011" s="103"/>
      <c r="F1011" s="103"/>
      <c r="G1011" s="103"/>
      <c r="H1011" s="103"/>
      <c r="I1011" s="103"/>
      <c r="J1011" s="382"/>
      <c r="K1011" s="382" t="s">
        <v>6794</v>
      </c>
      <c r="L1011" s="382"/>
      <c r="M1011" s="630"/>
      <c r="N1011" s="631"/>
    </row>
    <row r="1012" s="138" customFormat="1" customHeight="1" outlineLevel="1" spans="1:14">
      <c r="A1012" s="382">
        <v>13</v>
      </c>
      <c r="B1012" s="627" t="str">
        <f t="shared" si="34"/>
        <v>病房</v>
      </c>
      <c r="C1012" s="633" t="s">
        <v>82</v>
      </c>
      <c r="D1012" s="103"/>
      <c r="E1012" s="103"/>
      <c r="F1012" s="103"/>
      <c r="G1012" s="103"/>
      <c r="H1012" s="103"/>
      <c r="I1012" s="103"/>
      <c r="J1012" s="382"/>
      <c r="K1012" s="382" t="s">
        <v>6795</v>
      </c>
      <c r="L1012" s="382"/>
      <c r="M1012" s="630"/>
      <c r="N1012" s="631"/>
    </row>
    <row r="1013" s="138" customFormat="1" customHeight="1" outlineLevel="1" spans="1:14">
      <c r="A1013" s="382">
        <v>14</v>
      </c>
      <c r="B1013" s="627" t="str">
        <f t="shared" si="34"/>
        <v>病房</v>
      </c>
      <c r="C1013" s="633" t="s">
        <v>82</v>
      </c>
      <c r="D1013" s="103"/>
      <c r="E1013" s="103"/>
      <c r="F1013" s="103"/>
      <c r="G1013" s="103"/>
      <c r="H1013" s="103"/>
      <c r="I1013" s="103"/>
      <c r="J1013" s="382"/>
      <c r="K1013" s="382" t="s">
        <v>6796</v>
      </c>
      <c r="L1013" s="382"/>
      <c r="M1013" s="630"/>
      <c r="N1013" s="631"/>
    </row>
    <row r="1014" s="138" customFormat="1" customHeight="1" outlineLevel="1" spans="1:14">
      <c r="A1014" s="382">
        <v>15</v>
      </c>
      <c r="B1014" s="627" t="str">
        <f t="shared" si="34"/>
        <v>病房</v>
      </c>
      <c r="C1014" s="633" t="s">
        <v>82</v>
      </c>
      <c r="D1014" s="103"/>
      <c r="E1014" s="103"/>
      <c r="F1014" s="103"/>
      <c r="G1014" s="103"/>
      <c r="H1014" s="103"/>
      <c r="I1014" s="103"/>
      <c r="J1014" s="382"/>
      <c r="K1014" s="382" t="s">
        <v>6797</v>
      </c>
      <c r="L1014" s="382"/>
      <c r="M1014" s="630"/>
      <c r="N1014" s="631"/>
    </row>
    <row r="1015" s="138" customFormat="1" customHeight="1" outlineLevel="1" spans="1:14">
      <c r="A1015" s="382">
        <v>16</v>
      </c>
      <c r="B1015" s="627" t="str">
        <f t="shared" si="34"/>
        <v>病房</v>
      </c>
      <c r="C1015" s="633" t="s">
        <v>82</v>
      </c>
      <c r="D1015" s="103"/>
      <c r="E1015" s="103"/>
      <c r="F1015" s="103"/>
      <c r="G1015" s="103"/>
      <c r="H1015" s="103"/>
      <c r="I1015" s="103"/>
      <c r="J1015" s="382"/>
      <c r="K1015" s="382" t="s">
        <v>6798</v>
      </c>
      <c r="L1015" s="382"/>
      <c r="M1015" s="630"/>
      <c r="N1015" s="631"/>
    </row>
    <row r="1016" s="138" customFormat="1" customHeight="1" outlineLevel="1" spans="1:14">
      <c r="A1016" s="382">
        <v>17</v>
      </c>
      <c r="B1016" s="627" t="str">
        <f t="shared" si="34"/>
        <v>病房</v>
      </c>
      <c r="C1016" s="633" t="s">
        <v>82</v>
      </c>
      <c r="D1016" s="103"/>
      <c r="E1016" s="103"/>
      <c r="F1016" s="103"/>
      <c r="G1016" s="103"/>
      <c r="H1016" s="103"/>
      <c r="I1016" s="103"/>
      <c r="J1016" s="382"/>
      <c r="K1016" s="382" t="s">
        <v>6799</v>
      </c>
      <c r="L1016" s="382"/>
      <c r="M1016" s="630"/>
      <c r="N1016" s="631"/>
    </row>
    <row r="1017" s="138" customFormat="1" customHeight="1" outlineLevel="1" spans="1:14">
      <c r="A1017" s="382">
        <v>18</v>
      </c>
      <c r="B1017" s="627" t="str">
        <f t="shared" si="34"/>
        <v>多功能治疗兼抢救室</v>
      </c>
      <c r="C1017" s="633" t="s">
        <v>1163</v>
      </c>
      <c r="D1017" s="103"/>
      <c r="E1017" s="103"/>
      <c r="F1017" s="103"/>
      <c r="G1017" s="103"/>
      <c r="H1017" s="103"/>
      <c r="I1017" s="103"/>
      <c r="J1017" s="382"/>
      <c r="K1017" s="382" t="s">
        <v>6800</v>
      </c>
      <c r="L1017" s="382"/>
      <c r="M1017" s="630"/>
      <c r="N1017" s="631"/>
    </row>
    <row r="1018" s="138" customFormat="1" customHeight="1" outlineLevel="1" spans="1:14">
      <c r="A1018" s="382">
        <v>19</v>
      </c>
      <c r="B1018" s="627" t="str">
        <f t="shared" si="34"/>
        <v>住院医师办公</v>
      </c>
      <c r="C1018" s="633" t="s">
        <v>1165</v>
      </c>
      <c r="D1018" s="103"/>
      <c r="E1018" s="103"/>
      <c r="F1018" s="103"/>
      <c r="G1018" s="103"/>
      <c r="H1018" s="103"/>
      <c r="I1018" s="103"/>
      <c r="J1018" s="382"/>
      <c r="K1018" s="382" t="s">
        <v>6801</v>
      </c>
      <c r="L1018" s="382"/>
      <c r="M1018" s="630"/>
      <c r="N1018" s="631"/>
    </row>
    <row r="1019" s="138" customFormat="1" customHeight="1" outlineLevel="1" spans="1:14">
      <c r="A1019" s="382">
        <v>20</v>
      </c>
      <c r="B1019" s="627" t="str">
        <f t="shared" si="34"/>
        <v>换药室</v>
      </c>
      <c r="C1019" s="633" t="s">
        <v>1167</v>
      </c>
      <c r="D1019" s="103"/>
      <c r="E1019" s="103"/>
      <c r="F1019" s="103"/>
      <c r="G1019" s="103"/>
      <c r="H1019" s="103"/>
      <c r="I1019" s="103"/>
      <c r="J1019" s="382"/>
      <c r="K1019" s="382" t="s">
        <v>6802</v>
      </c>
      <c r="L1019" s="382"/>
      <c r="M1019" s="630"/>
      <c r="N1019" s="631"/>
    </row>
    <row r="1020" s="138" customFormat="1" customHeight="1" outlineLevel="1" spans="1:14">
      <c r="A1020" s="382">
        <v>21</v>
      </c>
      <c r="B1020" s="627" t="str">
        <f t="shared" si="34"/>
        <v>处置室</v>
      </c>
      <c r="C1020" s="633" t="s">
        <v>1169</v>
      </c>
      <c r="D1020" s="103"/>
      <c r="E1020" s="103"/>
      <c r="F1020" s="103"/>
      <c r="G1020" s="103"/>
      <c r="H1020" s="103"/>
      <c r="I1020" s="103"/>
      <c r="J1020" s="382"/>
      <c r="K1020" s="382" t="s">
        <v>6803</v>
      </c>
      <c r="L1020" s="382"/>
      <c r="M1020" s="630"/>
      <c r="N1020" s="631"/>
    </row>
    <row r="1021" s="138" customFormat="1" customHeight="1" outlineLevel="1" spans="1:14">
      <c r="A1021" s="382">
        <v>22</v>
      </c>
      <c r="B1021" s="627" t="str">
        <f t="shared" si="34"/>
        <v>配液室</v>
      </c>
      <c r="C1021" s="633" t="s">
        <v>1171</v>
      </c>
      <c r="D1021" s="103"/>
      <c r="E1021" s="103"/>
      <c r="F1021" s="103"/>
      <c r="G1021" s="103"/>
      <c r="H1021" s="103"/>
      <c r="I1021" s="103"/>
      <c r="J1021" s="382"/>
      <c r="K1021" s="382" t="s">
        <v>6804</v>
      </c>
      <c r="L1021" s="382"/>
      <c r="M1021" s="630"/>
      <c r="N1021" s="631"/>
    </row>
    <row r="1022" s="138" customFormat="1" customHeight="1" outlineLevel="1" spans="1:14">
      <c r="A1022" s="382">
        <v>23</v>
      </c>
      <c r="B1022" s="627" t="str">
        <f t="shared" si="34"/>
        <v>物流前室</v>
      </c>
      <c r="C1022" s="633" t="s">
        <v>1173</v>
      </c>
      <c r="D1022" s="103"/>
      <c r="E1022" s="103"/>
      <c r="F1022" s="103"/>
      <c r="G1022" s="103"/>
      <c r="H1022" s="103"/>
      <c r="I1022" s="103"/>
      <c r="J1022" s="382"/>
      <c r="K1022" s="382" t="s">
        <v>6805</v>
      </c>
      <c r="L1022" s="382"/>
      <c r="M1022" s="630"/>
      <c r="N1022" s="631"/>
    </row>
    <row r="1023" s="138" customFormat="1" customHeight="1" outlineLevel="1" spans="1:14">
      <c r="A1023" s="382">
        <v>24</v>
      </c>
      <c r="B1023" s="627" t="str">
        <f t="shared" si="34"/>
        <v>男更</v>
      </c>
      <c r="C1023" s="633" t="s">
        <v>921</v>
      </c>
      <c r="D1023" s="103"/>
      <c r="E1023" s="103"/>
      <c r="F1023" s="103"/>
      <c r="G1023" s="103"/>
      <c r="H1023" s="103"/>
      <c r="I1023" s="103"/>
      <c r="J1023" s="382"/>
      <c r="K1023" s="382" t="s">
        <v>6806</v>
      </c>
      <c r="L1023" s="382"/>
      <c r="M1023" s="630"/>
      <c r="N1023" s="631"/>
    </row>
    <row r="1024" s="138" customFormat="1" customHeight="1" outlineLevel="1" spans="1:14">
      <c r="A1024" s="382">
        <v>25</v>
      </c>
      <c r="B1024" s="627" t="str">
        <f t="shared" si="34"/>
        <v>女更</v>
      </c>
      <c r="C1024" s="633" t="s">
        <v>917</v>
      </c>
      <c r="D1024" s="103"/>
      <c r="E1024" s="103"/>
      <c r="F1024" s="103"/>
      <c r="G1024" s="103"/>
      <c r="H1024" s="103"/>
      <c r="I1024" s="103"/>
      <c r="J1024" s="382"/>
      <c r="K1024" s="382" t="s">
        <v>6807</v>
      </c>
      <c r="L1024" s="382"/>
      <c r="M1024" s="630"/>
      <c r="N1024" s="631"/>
    </row>
    <row r="1025" s="138" customFormat="1" customHeight="1" outlineLevel="1" spans="1:14">
      <c r="A1025" s="382">
        <v>26</v>
      </c>
      <c r="B1025" s="627" t="str">
        <f t="shared" si="34"/>
        <v>库房</v>
      </c>
      <c r="C1025" s="633" t="s">
        <v>966</v>
      </c>
      <c r="D1025" s="103"/>
      <c r="E1025" s="103"/>
      <c r="F1025" s="103"/>
      <c r="G1025" s="103"/>
      <c r="H1025" s="103"/>
      <c r="I1025" s="103"/>
      <c r="J1025" s="382"/>
      <c r="K1025" s="382" t="s">
        <v>6808</v>
      </c>
      <c r="L1025" s="382"/>
      <c r="M1025" s="630"/>
      <c r="N1025" s="631"/>
    </row>
    <row r="1026" s="138" customFormat="1" customHeight="1" outlineLevel="1" spans="1:14">
      <c r="A1026" s="382">
        <v>27</v>
      </c>
      <c r="B1026" s="627" t="str">
        <f t="shared" si="34"/>
        <v>休息/用餐</v>
      </c>
      <c r="C1026" s="633" t="s">
        <v>6763</v>
      </c>
      <c r="D1026" s="103"/>
      <c r="E1026" s="103"/>
      <c r="F1026" s="103"/>
      <c r="G1026" s="103"/>
      <c r="H1026" s="103"/>
      <c r="I1026" s="103"/>
      <c r="J1026" s="382"/>
      <c r="K1026" s="382" t="s">
        <v>6809</v>
      </c>
      <c r="L1026" s="382"/>
      <c r="M1026" s="630"/>
      <c r="N1026" s="631"/>
    </row>
    <row r="1027" s="138" customFormat="1" customHeight="1" outlineLevel="1" spans="1:14">
      <c r="A1027" s="382">
        <v>28</v>
      </c>
      <c r="B1027" s="627" t="str">
        <f t="shared" si="34"/>
        <v>值班</v>
      </c>
      <c r="C1027" s="633" t="s">
        <v>6764</v>
      </c>
      <c r="D1027" s="103"/>
      <c r="E1027" s="103"/>
      <c r="F1027" s="103"/>
      <c r="G1027" s="103"/>
      <c r="H1027" s="103"/>
      <c r="I1027" s="103"/>
      <c r="J1027" s="382"/>
      <c r="K1027" s="382" t="s">
        <v>6810</v>
      </c>
      <c r="L1027" s="382"/>
      <c r="M1027" s="630"/>
      <c r="N1027" s="631"/>
    </row>
    <row r="1028" s="138" customFormat="1" customHeight="1" outlineLevel="1" spans="1:14">
      <c r="A1028" s="382">
        <v>29</v>
      </c>
      <c r="B1028" s="627" t="str">
        <f t="shared" si="34"/>
        <v>值班</v>
      </c>
      <c r="C1028" s="633" t="s">
        <v>6764</v>
      </c>
      <c r="D1028" s="103"/>
      <c r="E1028" s="103"/>
      <c r="F1028" s="103"/>
      <c r="G1028" s="103"/>
      <c r="H1028" s="103"/>
      <c r="I1028" s="103"/>
      <c r="J1028" s="382"/>
      <c r="K1028" s="382" t="s">
        <v>6811</v>
      </c>
      <c r="L1028" s="382"/>
      <c r="M1028" s="630"/>
      <c r="N1028" s="631"/>
    </row>
    <row r="1029" s="138" customFormat="1" customHeight="1" outlineLevel="1" spans="1:14">
      <c r="A1029" s="382">
        <v>30</v>
      </c>
      <c r="B1029" s="627" t="str">
        <f t="shared" si="34"/>
        <v>杂物间</v>
      </c>
      <c r="C1029" s="633" t="s">
        <v>1182</v>
      </c>
      <c r="D1029" s="103"/>
      <c r="E1029" s="103"/>
      <c r="F1029" s="103"/>
      <c r="G1029" s="103"/>
      <c r="H1029" s="103"/>
      <c r="I1029" s="103"/>
      <c r="J1029" s="382"/>
      <c r="K1029" s="382" t="s">
        <v>6812</v>
      </c>
      <c r="L1029" s="382"/>
      <c r="M1029" s="630"/>
      <c r="N1029" s="631"/>
    </row>
    <row r="1030" s="138" customFormat="1" customHeight="1" outlineLevel="1" spans="1:14">
      <c r="A1030" s="382">
        <v>31</v>
      </c>
      <c r="B1030" s="627" t="str">
        <f t="shared" si="34"/>
        <v>办公室</v>
      </c>
      <c r="C1030" s="633" t="s">
        <v>893</v>
      </c>
      <c r="D1030" s="103"/>
      <c r="E1030" s="103"/>
      <c r="F1030" s="103"/>
      <c r="G1030" s="103"/>
      <c r="H1030" s="103"/>
      <c r="I1030" s="103"/>
      <c r="J1030" s="382"/>
      <c r="K1030" s="382" t="s">
        <v>6813</v>
      </c>
      <c r="L1030" s="382"/>
      <c r="M1030" s="630"/>
      <c r="N1030" s="631"/>
    </row>
    <row r="1031" s="138" customFormat="1" customHeight="1" outlineLevel="1" spans="1:14">
      <c r="A1031" s="382">
        <v>32</v>
      </c>
      <c r="B1031" s="627" t="str">
        <f t="shared" si="34"/>
        <v>办公室</v>
      </c>
      <c r="C1031" s="633" t="s">
        <v>893</v>
      </c>
      <c r="D1031" s="103"/>
      <c r="E1031" s="103"/>
      <c r="F1031" s="103"/>
      <c r="G1031" s="103"/>
      <c r="H1031" s="103"/>
      <c r="I1031" s="103"/>
      <c r="J1031" s="382"/>
      <c r="K1031" s="382" t="s">
        <v>6814</v>
      </c>
      <c r="L1031" s="382"/>
      <c r="M1031" s="630"/>
      <c r="N1031" s="631"/>
    </row>
    <row r="1032" s="138" customFormat="1" customHeight="1" outlineLevel="1" spans="1:14">
      <c r="A1032" s="382">
        <v>33</v>
      </c>
      <c r="B1032" s="627" t="str">
        <f t="shared" si="34"/>
        <v>办公室</v>
      </c>
      <c r="C1032" s="633" t="s">
        <v>893</v>
      </c>
      <c r="D1032" s="103"/>
      <c r="E1032" s="103"/>
      <c r="F1032" s="103"/>
      <c r="G1032" s="103"/>
      <c r="H1032" s="103"/>
      <c r="I1032" s="103"/>
      <c r="J1032" s="382"/>
      <c r="K1032" s="382" t="s">
        <v>6815</v>
      </c>
      <c r="L1032" s="382"/>
      <c r="M1032" s="630"/>
      <c r="N1032" s="631"/>
    </row>
    <row r="1033" s="138" customFormat="1" customHeight="1" outlineLevel="1" spans="1:14">
      <c r="A1033" s="382">
        <v>34</v>
      </c>
      <c r="B1033" s="627" t="str">
        <f t="shared" si="34"/>
        <v>污洗间</v>
      </c>
      <c r="C1033" s="633" t="s">
        <v>1187</v>
      </c>
      <c r="D1033" s="103"/>
      <c r="E1033" s="103"/>
      <c r="F1033" s="103"/>
      <c r="G1033" s="103"/>
      <c r="H1033" s="103"/>
      <c r="I1033" s="103"/>
      <c r="J1033" s="382"/>
      <c r="K1033" s="382" t="s">
        <v>6816</v>
      </c>
      <c r="L1033" s="382"/>
      <c r="M1033" s="630"/>
      <c r="N1033" s="631"/>
    </row>
    <row r="1034" s="138" customFormat="1" customHeight="1" outlineLevel="1" spans="1:14">
      <c r="A1034" s="382">
        <v>35</v>
      </c>
      <c r="B1034" s="627" t="str">
        <f t="shared" si="34"/>
        <v>配膳间</v>
      </c>
      <c r="C1034" s="633" t="s">
        <v>6767</v>
      </c>
      <c r="D1034" s="103"/>
      <c r="E1034" s="103"/>
      <c r="F1034" s="103"/>
      <c r="G1034" s="103"/>
      <c r="H1034" s="103"/>
      <c r="I1034" s="103"/>
      <c r="J1034" s="382"/>
      <c r="K1034" s="382" t="s">
        <v>6817</v>
      </c>
      <c r="L1034" s="382"/>
      <c r="M1034" s="630"/>
      <c r="N1034" s="631"/>
    </row>
    <row r="1035" s="138" customFormat="1" customHeight="1" outlineLevel="1" spans="1:14">
      <c r="A1035" s="382">
        <v>36</v>
      </c>
      <c r="B1035" s="627" t="str">
        <f t="shared" si="34"/>
        <v>示教室（谈话间）</v>
      </c>
      <c r="C1035" s="633" t="s">
        <v>1190</v>
      </c>
      <c r="D1035" s="103"/>
      <c r="E1035" s="103"/>
      <c r="F1035" s="103"/>
      <c r="G1035" s="103"/>
      <c r="H1035" s="103"/>
      <c r="I1035" s="103"/>
      <c r="J1035" s="382"/>
      <c r="K1035" s="382" t="s">
        <v>5216</v>
      </c>
      <c r="L1035" s="382"/>
      <c r="M1035" s="630"/>
      <c r="N1035" s="631"/>
    </row>
    <row r="1036" s="138" customFormat="1" customHeight="1" outlineLevel="1" spans="1:14">
      <c r="A1036" s="626"/>
      <c r="B1036" s="632" t="str">
        <f t="shared" si="34"/>
        <v>7~9层
西区</v>
      </c>
      <c r="C1036" s="626" t="s">
        <v>6818</v>
      </c>
      <c r="D1036" s="103"/>
      <c r="E1036" s="103"/>
      <c r="F1036" s="103"/>
      <c r="G1036" s="103"/>
      <c r="H1036" s="103"/>
      <c r="I1036" s="103"/>
      <c r="J1036" s="382"/>
      <c r="K1036" s="626"/>
      <c r="L1036" s="626"/>
      <c r="M1036" s="630"/>
      <c r="N1036" s="631"/>
    </row>
    <row r="1037" s="138" customFormat="1" customHeight="1" outlineLevel="1" spans="1:14">
      <c r="A1037" s="382">
        <v>1</v>
      </c>
      <c r="B1037" s="627" t="str">
        <f t="shared" si="34"/>
        <v>病房</v>
      </c>
      <c r="C1037" s="633" t="s">
        <v>82</v>
      </c>
      <c r="D1037" s="103"/>
      <c r="E1037" s="103"/>
      <c r="F1037" s="103"/>
      <c r="G1037" s="103"/>
      <c r="H1037" s="103"/>
      <c r="I1037" s="103"/>
      <c r="J1037" s="382"/>
      <c r="K1037" s="382" t="s">
        <v>6819</v>
      </c>
      <c r="L1037" s="382"/>
      <c r="M1037" s="630"/>
      <c r="N1037" s="631"/>
    </row>
    <row r="1038" s="138" customFormat="1" customHeight="1" outlineLevel="1" spans="1:14">
      <c r="A1038" s="382">
        <v>2</v>
      </c>
      <c r="B1038" s="627" t="str">
        <f t="shared" si="34"/>
        <v>病房</v>
      </c>
      <c r="C1038" s="633" t="s">
        <v>82</v>
      </c>
      <c r="D1038" s="103"/>
      <c r="E1038" s="103"/>
      <c r="F1038" s="103"/>
      <c r="G1038" s="103"/>
      <c r="H1038" s="103"/>
      <c r="I1038" s="103"/>
      <c r="J1038" s="382"/>
      <c r="K1038" s="382" t="s">
        <v>6820</v>
      </c>
      <c r="L1038" s="382"/>
      <c r="M1038" s="630"/>
      <c r="N1038" s="631"/>
    </row>
    <row r="1039" s="138" customFormat="1" customHeight="1" outlineLevel="1" spans="1:14">
      <c r="A1039" s="382">
        <v>3</v>
      </c>
      <c r="B1039" s="627" t="str">
        <f t="shared" si="34"/>
        <v>病房</v>
      </c>
      <c r="C1039" s="633" t="s">
        <v>82</v>
      </c>
      <c r="D1039" s="103"/>
      <c r="E1039" s="103"/>
      <c r="F1039" s="103"/>
      <c r="G1039" s="103"/>
      <c r="H1039" s="103"/>
      <c r="I1039" s="103"/>
      <c r="J1039" s="382"/>
      <c r="K1039" s="382" t="s">
        <v>6821</v>
      </c>
      <c r="L1039" s="382"/>
      <c r="M1039" s="630"/>
      <c r="N1039" s="631"/>
    </row>
    <row r="1040" s="138" customFormat="1" customHeight="1" outlineLevel="1" spans="1:14">
      <c r="A1040" s="382">
        <v>4</v>
      </c>
      <c r="B1040" s="627" t="str">
        <f t="shared" si="34"/>
        <v>病房</v>
      </c>
      <c r="C1040" s="633" t="s">
        <v>82</v>
      </c>
      <c r="D1040" s="103"/>
      <c r="E1040" s="103"/>
      <c r="F1040" s="103"/>
      <c r="G1040" s="103"/>
      <c r="H1040" s="103"/>
      <c r="I1040" s="103"/>
      <c r="J1040" s="382"/>
      <c r="K1040" s="382" t="s">
        <v>6822</v>
      </c>
      <c r="L1040" s="382"/>
      <c r="M1040" s="630"/>
      <c r="N1040" s="631"/>
    </row>
    <row r="1041" s="138" customFormat="1" customHeight="1" outlineLevel="1" spans="1:14">
      <c r="A1041" s="382">
        <v>5</v>
      </c>
      <c r="B1041" s="627" t="str">
        <f t="shared" si="34"/>
        <v>病房</v>
      </c>
      <c r="C1041" s="633" t="s">
        <v>82</v>
      </c>
      <c r="D1041" s="103"/>
      <c r="E1041" s="103"/>
      <c r="F1041" s="103"/>
      <c r="G1041" s="103"/>
      <c r="H1041" s="103"/>
      <c r="I1041" s="103"/>
      <c r="J1041" s="382"/>
      <c r="K1041" s="382" t="s">
        <v>6823</v>
      </c>
      <c r="L1041" s="382"/>
      <c r="M1041" s="630"/>
      <c r="N1041" s="631"/>
    </row>
    <row r="1042" s="138" customFormat="1" customHeight="1" outlineLevel="1" spans="1:14">
      <c r="A1042" s="382">
        <v>6</v>
      </c>
      <c r="B1042" s="627" t="str">
        <f t="shared" si="34"/>
        <v>病房</v>
      </c>
      <c r="C1042" s="633" t="s">
        <v>82</v>
      </c>
      <c r="D1042" s="103"/>
      <c r="E1042" s="103"/>
      <c r="F1042" s="103"/>
      <c r="G1042" s="103"/>
      <c r="H1042" s="103"/>
      <c r="I1042" s="103"/>
      <c r="J1042" s="382"/>
      <c r="K1042" s="382" t="s">
        <v>6824</v>
      </c>
      <c r="L1042" s="382"/>
      <c r="M1042" s="630"/>
      <c r="N1042" s="631"/>
    </row>
    <row r="1043" s="138" customFormat="1" customHeight="1" outlineLevel="1" spans="1:14">
      <c r="A1043" s="382">
        <v>7</v>
      </c>
      <c r="B1043" s="627" t="str">
        <f t="shared" si="34"/>
        <v>病房</v>
      </c>
      <c r="C1043" s="633" t="s">
        <v>82</v>
      </c>
      <c r="D1043" s="103"/>
      <c r="E1043" s="103"/>
      <c r="F1043" s="103"/>
      <c r="G1043" s="103"/>
      <c r="H1043" s="103"/>
      <c r="I1043" s="103"/>
      <c r="J1043" s="382"/>
      <c r="K1043" s="382" t="s">
        <v>6825</v>
      </c>
      <c r="L1043" s="382"/>
      <c r="M1043" s="630"/>
      <c r="N1043" s="631"/>
    </row>
    <row r="1044" s="138" customFormat="1" customHeight="1" outlineLevel="1" spans="1:14">
      <c r="A1044" s="382">
        <v>8</v>
      </c>
      <c r="B1044" s="627" t="str">
        <f t="shared" si="34"/>
        <v>病房</v>
      </c>
      <c r="C1044" s="633" t="s">
        <v>82</v>
      </c>
      <c r="D1044" s="103"/>
      <c r="E1044" s="103"/>
      <c r="F1044" s="103"/>
      <c r="G1044" s="103"/>
      <c r="H1044" s="103"/>
      <c r="I1044" s="103"/>
      <c r="J1044" s="382"/>
      <c r="K1044" s="382" t="s">
        <v>6826</v>
      </c>
      <c r="L1044" s="382"/>
      <c r="M1044" s="630"/>
      <c r="N1044" s="631"/>
    </row>
    <row r="1045" s="138" customFormat="1" customHeight="1" outlineLevel="1" spans="1:14">
      <c r="A1045" s="382">
        <v>9</v>
      </c>
      <c r="B1045" s="627" t="str">
        <f t="shared" si="34"/>
        <v>病房</v>
      </c>
      <c r="C1045" s="633" t="s">
        <v>82</v>
      </c>
      <c r="D1045" s="103"/>
      <c r="E1045" s="103"/>
      <c r="F1045" s="103"/>
      <c r="G1045" s="103"/>
      <c r="H1045" s="103"/>
      <c r="I1045" s="103"/>
      <c r="J1045" s="382"/>
      <c r="K1045" s="382" t="s">
        <v>6827</v>
      </c>
      <c r="L1045" s="382"/>
      <c r="M1045" s="630"/>
      <c r="N1045" s="631"/>
    </row>
    <row r="1046" s="138" customFormat="1" customHeight="1" outlineLevel="1" spans="1:14">
      <c r="A1046" s="382">
        <v>10</v>
      </c>
      <c r="B1046" s="627" t="str">
        <f t="shared" si="34"/>
        <v>病房</v>
      </c>
      <c r="C1046" s="633" t="s">
        <v>82</v>
      </c>
      <c r="D1046" s="103"/>
      <c r="E1046" s="103"/>
      <c r="F1046" s="103"/>
      <c r="G1046" s="103"/>
      <c r="H1046" s="103"/>
      <c r="I1046" s="103"/>
      <c r="J1046" s="382"/>
      <c r="K1046" s="382" t="s">
        <v>6828</v>
      </c>
      <c r="L1046" s="382"/>
      <c r="M1046" s="630"/>
      <c r="N1046" s="631"/>
    </row>
    <row r="1047" s="138" customFormat="1" customHeight="1" outlineLevel="1" spans="1:14">
      <c r="A1047" s="382">
        <v>11</v>
      </c>
      <c r="B1047" s="627" t="str">
        <f t="shared" si="34"/>
        <v>病房</v>
      </c>
      <c r="C1047" s="633" t="s">
        <v>82</v>
      </c>
      <c r="D1047" s="103"/>
      <c r="E1047" s="103"/>
      <c r="F1047" s="103"/>
      <c r="G1047" s="103"/>
      <c r="H1047" s="103"/>
      <c r="I1047" s="103"/>
      <c r="J1047" s="382"/>
      <c r="K1047" s="382" t="s">
        <v>6829</v>
      </c>
      <c r="L1047" s="382"/>
      <c r="M1047" s="630"/>
      <c r="N1047" s="631"/>
    </row>
    <row r="1048" s="138" customFormat="1" customHeight="1" outlineLevel="1" spans="1:14">
      <c r="A1048" s="382">
        <v>12</v>
      </c>
      <c r="B1048" s="627" t="str">
        <f t="shared" si="34"/>
        <v>病房</v>
      </c>
      <c r="C1048" s="633" t="s">
        <v>82</v>
      </c>
      <c r="D1048" s="103"/>
      <c r="E1048" s="103"/>
      <c r="F1048" s="103"/>
      <c r="G1048" s="103"/>
      <c r="H1048" s="103"/>
      <c r="I1048" s="103"/>
      <c r="J1048" s="382"/>
      <c r="K1048" s="382" t="s">
        <v>6830</v>
      </c>
      <c r="L1048" s="382"/>
      <c r="M1048" s="630"/>
      <c r="N1048" s="631"/>
    </row>
    <row r="1049" s="138" customFormat="1" customHeight="1" outlineLevel="1" spans="1:14">
      <c r="A1049" s="382">
        <v>13</v>
      </c>
      <c r="B1049" s="627" t="str">
        <f t="shared" ref="B1049:B1112" si="35" xml:space="preserve">C1049</f>
        <v>病房</v>
      </c>
      <c r="C1049" s="633" t="s">
        <v>82</v>
      </c>
      <c r="D1049" s="103"/>
      <c r="E1049" s="103"/>
      <c r="F1049" s="103"/>
      <c r="G1049" s="103"/>
      <c r="H1049" s="103"/>
      <c r="I1049" s="103"/>
      <c r="J1049" s="382"/>
      <c r="K1049" s="382" t="s">
        <v>6831</v>
      </c>
      <c r="L1049" s="382"/>
      <c r="M1049" s="630"/>
      <c r="N1049" s="631"/>
    </row>
    <row r="1050" s="138" customFormat="1" customHeight="1" outlineLevel="1" spans="1:14">
      <c r="A1050" s="382">
        <v>14</v>
      </c>
      <c r="B1050" s="627" t="str">
        <f t="shared" si="35"/>
        <v>病房</v>
      </c>
      <c r="C1050" s="633" t="s">
        <v>82</v>
      </c>
      <c r="D1050" s="103"/>
      <c r="E1050" s="103"/>
      <c r="F1050" s="103"/>
      <c r="G1050" s="103"/>
      <c r="H1050" s="103"/>
      <c r="I1050" s="103"/>
      <c r="J1050" s="382"/>
      <c r="K1050" s="382" t="s">
        <v>6832</v>
      </c>
      <c r="L1050" s="382"/>
      <c r="M1050" s="630"/>
      <c r="N1050" s="631"/>
    </row>
    <row r="1051" s="138" customFormat="1" customHeight="1" outlineLevel="1" spans="1:14">
      <c r="A1051" s="382">
        <v>15</v>
      </c>
      <c r="B1051" s="627" t="str">
        <f t="shared" si="35"/>
        <v>病房</v>
      </c>
      <c r="C1051" s="633" t="s">
        <v>82</v>
      </c>
      <c r="D1051" s="103"/>
      <c r="E1051" s="103"/>
      <c r="F1051" s="103"/>
      <c r="G1051" s="103"/>
      <c r="H1051" s="103"/>
      <c r="I1051" s="103"/>
      <c r="J1051" s="382"/>
      <c r="K1051" s="382" t="s">
        <v>6833</v>
      </c>
      <c r="L1051" s="382"/>
      <c r="M1051" s="630"/>
      <c r="N1051" s="631"/>
    </row>
    <row r="1052" s="138" customFormat="1" customHeight="1" outlineLevel="1" spans="1:14">
      <c r="A1052" s="382">
        <v>16</v>
      </c>
      <c r="B1052" s="627" t="str">
        <f t="shared" si="35"/>
        <v>病房</v>
      </c>
      <c r="C1052" s="633" t="s">
        <v>82</v>
      </c>
      <c r="D1052" s="103"/>
      <c r="E1052" s="103"/>
      <c r="F1052" s="103"/>
      <c r="G1052" s="103"/>
      <c r="H1052" s="103"/>
      <c r="I1052" s="103"/>
      <c r="J1052" s="382"/>
      <c r="K1052" s="382" t="s">
        <v>6834</v>
      </c>
      <c r="L1052" s="382"/>
      <c r="M1052" s="630"/>
      <c r="N1052" s="631"/>
    </row>
    <row r="1053" s="138" customFormat="1" customHeight="1" outlineLevel="1" spans="1:14">
      <c r="A1053" s="382">
        <v>17</v>
      </c>
      <c r="B1053" s="627" t="str">
        <f t="shared" si="35"/>
        <v>病房</v>
      </c>
      <c r="C1053" s="633" t="s">
        <v>82</v>
      </c>
      <c r="D1053" s="103"/>
      <c r="E1053" s="103"/>
      <c r="F1053" s="103"/>
      <c r="G1053" s="103"/>
      <c r="H1053" s="103"/>
      <c r="I1053" s="103"/>
      <c r="J1053" s="382"/>
      <c r="K1053" s="382" t="s">
        <v>6835</v>
      </c>
      <c r="L1053" s="382"/>
      <c r="M1053" s="630"/>
      <c r="N1053" s="631"/>
    </row>
    <row r="1054" s="138" customFormat="1" customHeight="1" outlineLevel="1" spans="1:14">
      <c r="A1054" s="382">
        <v>18</v>
      </c>
      <c r="B1054" s="627" t="str">
        <f t="shared" si="35"/>
        <v>多功能治疗兼抢救室</v>
      </c>
      <c r="C1054" s="633" t="s">
        <v>1163</v>
      </c>
      <c r="D1054" s="103"/>
      <c r="E1054" s="103"/>
      <c r="F1054" s="103"/>
      <c r="G1054" s="103"/>
      <c r="H1054" s="103"/>
      <c r="I1054" s="103"/>
      <c r="J1054" s="382"/>
      <c r="K1054" s="382" t="s">
        <v>6836</v>
      </c>
      <c r="L1054" s="382"/>
      <c r="M1054" s="630"/>
      <c r="N1054" s="631"/>
    </row>
    <row r="1055" s="138" customFormat="1" customHeight="1" outlineLevel="1" spans="1:14">
      <c r="A1055" s="382">
        <v>19</v>
      </c>
      <c r="B1055" s="627" t="str">
        <f t="shared" si="35"/>
        <v>住院医师办公</v>
      </c>
      <c r="C1055" s="633" t="s">
        <v>1165</v>
      </c>
      <c r="D1055" s="103"/>
      <c r="E1055" s="103"/>
      <c r="F1055" s="103"/>
      <c r="G1055" s="103"/>
      <c r="H1055" s="103"/>
      <c r="I1055" s="103"/>
      <c r="J1055" s="382"/>
      <c r="K1055" s="382" t="s">
        <v>6837</v>
      </c>
      <c r="L1055" s="382"/>
      <c r="M1055" s="630"/>
      <c r="N1055" s="631"/>
    </row>
    <row r="1056" s="138" customFormat="1" customHeight="1" outlineLevel="1" spans="1:14">
      <c r="A1056" s="382">
        <v>20</v>
      </c>
      <c r="B1056" s="627" t="str">
        <f t="shared" si="35"/>
        <v>换药室</v>
      </c>
      <c r="C1056" s="633" t="s">
        <v>1167</v>
      </c>
      <c r="D1056" s="103"/>
      <c r="E1056" s="103"/>
      <c r="F1056" s="103"/>
      <c r="G1056" s="103"/>
      <c r="H1056" s="103"/>
      <c r="I1056" s="103"/>
      <c r="J1056" s="382"/>
      <c r="K1056" s="382" t="s">
        <v>6838</v>
      </c>
      <c r="L1056" s="382"/>
      <c r="M1056" s="630"/>
      <c r="N1056" s="631"/>
    </row>
    <row r="1057" s="138" customFormat="1" customHeight="1" outlineLevel="1" spans="1:14">
      <c r="A1057" s="382">
        <v>21</v>
      </c>
      <c r="B1057" s="627" t="str">
        <f t="shared" si="35"/>
        <v>处置室</v>
      </c>
      <c r="C1057" s="633" t="s">
        <v>1169</v>
      </c>
      <c r="D1057" s="103"/>
      <c r="E1057" s="103"/>
      <c r="F1057" s="103"/>
      <c r="G1057" s="103"/>
      <c r="H1057" s="103"/>
      <c r="I1057" s="103"/>
      <c r="J1057" s="382"/>
      <c r="K1057" s="382" t="s">
        <v>6839</v>
      </c>
      <c r="L1057" s="382"/>
      <c r="M1057" s="630"/>
      <c r="N1057" s="631"/>
    </row>
    <row r="1058" s="138" customFormat="1" customHeight="1" outlineLevel="1" spans="1:14">
      <c r="A1058" s="382">
        <v>22</v>
      </c>
      <c r="B1058" s="627" t="str">
        <f t="shared" si="35"/>
        <v>配液室</v>
      </c>
      <c r="C1058" s="633" t="s">
        <v>1171</v>
      </c>
      <c r="D1058" s="103"/>
      <c r="E1058" s="103"/>
      <c r="F1058" s="103"/>
      <c r="G1058" s="103"/>
      <c r="H1058" s="103"/>
      <c r="I1058" s="103"/>
      <c r="J1058" s="382"/>
      <c r="K1058" s="382" t="s">
        <v>6840</v>
      </c>
      <c r="L1058" s="382"/>
      <c r="M1058" s="630"/>
      <c r="N1058" s="631"/>
    </row>
    <row r="1059" s="138" customFormat="1" customHeight="1" outlineLevel="1" spans="1:14">
      <c r="A1059" s="382">
        <v>23</v>
      </c>
      <c r="B1059" s="627" t="str">
        <f t="shared" si="35"/>
        <v>物流前室</v>
      </c>
      <c r="C1059" s="633" t="s">
        <v>1173</v>
      </c>
      <c r="D1059" s="103"/>
      <c r="E1059" s="103"/>
      <c r="F1059" s="103"/>
      <c r="G1059" s="103"/>
      <c r="H1059" s="103"/>
      <c r="I1059" s="103"/>
      <c r="J1059" s="382"/>
      <c r="K1059" s="382" t="s">
        <v>6841</v>
      </c>
      <c r="L1059" s="382"/>
      <c r="M1059" s="630"/>
      <c r="N1059" s="631"/>
    </row>
    <row r="1060" s="138" customFormat="1" customHeight="1" outlineLevel="1" spans="1:14">
      <c r="A1060" s="382">
        <v>24</v>
      </c>
      <c r="B1060" s="627" t="str">
        <f t="shared" si="35"/>
        <v>女更</v>
      </c>
      <c r="C1060" s="633" t="s">
        <v>917</v>
      </c>
      <c r="D1060" s="103"/>
      <c r="E1060" s="103"/>
      <c r="F1060" s="103"/>
      <c r="G1060" s="103"/>
      <c r="H1060" s="103"/>
      <c r="I1060" s="103"/>
      <c r="J1060" s="382"/>
      <c r="K1060" s="382" t="s">
        <v>6842</v>
      </c>
      <c r="L1060" s="382"/>
      <c r="M1060" s="630"/>
      <c r="N1060" s="631"/>
    </row>
    <row r="1061" s="138" customFormat="1" customHeight="1" outlineLevel="1" spans="1:14">
      <c r="A1061" s="382">
        <v>25</v>
      </c>
      <c r="B1061" s="627" t="str">
        <f t="shared" si="35"/>
        <v>男更</v>
      </c>
      <c r="C1061" s="633" t="s">
        <v>921</v>
      </c>
      <c r="D1061" s="103"/>
      <c r="E1061" s="103"/>
      <c r="F1061" s="103"/>
      <c r="G1061" s="103"/>
      <c r="H1061" s="103"/>
      <c r="I1061" s="103"/>
      <c r="J1061" s="382"/>
      <c r="K1061" s="382" t="s">
        <v>6843</v>
      </c>
      <c r="L1061" s="382"/>
      <c r="M1061" s="630"/>
      <c r="N1061" s="631"/>
    </row>
    <row r="1062" s="138" customFormat="1" customHeight="1" outlineLevel="1" spans="1:14">
      <c r="A1062" s="382">
        <v>26</v>
      </c>
      <c r="B1062" s="627" t="str">
        <f t="shared" si="35"/>
        <v>库房</v>
      </c>
      <c r="C1062" s="633" t="s">
        <v>966</v>
      </c>
      <c r="D1062" s="103"/>
      <c r="E1062" s="103"/>
      <c r="F1062" s="103"/>
      <c r="G1062" s="103"/>
      <c r="H1062" s="103"/>
      <c r="I1062" s="103"/>
      <c r="J1062" s="382"/>
      <c r="K1062" s="382" t="s">
        <v>6844</v>
      </c>
      <c r="L1062" s="382"/>
      <c r="M1062" s="630"/>
      <c r="N1062" s="631"/>
    </row>
    <row r="1063" s="138" customFormat="1" customHeight="1" outlineLevel="1" spans="1:14">
      <c r="A1063" s="382">
        <v>27</v>
      </c>
      <c r="B1063" s="627" t="str">
        <f t="shared" si="35"/>
        <v>休息/用餐</v>
      </c>
      <c r="C1063" s="633" t="s">
        <v>6763</v>
      </c>
      <c r="D1063" s="103"/>
      <c r="E1063" s="103"/>
      <c r="F1063" s="103"/>
      <c r="G1063" s="103"/>
      <c r="H1063" s="103"/>
      <c r="I1063" s="103"/>
      <c r="J1063" s="382"/>
      <c r="K1063" s="382" t="s">
        <v>6845</v>
      </c>
      <c r="L1063" s="382"/>
      <c r="M1063" s="630"/>
      <c r="N1063" s="631"/>
    </row>
    <row r="1064" s="138" customFormat="1" customHeight="1" outlineLevel="1" spans="1:14">
      <c r="A1064" s="382">
        <v>28</v>
      </c>
      <c r="B1064" s="627" t="str">
        <f t="shared" si="35"/>
        <v>办公室</v>
      </c>
      <c r="C1064" s="633" t="s">
        <v>893</v>
      </c>
      <c r="D1064" s="103"/>
      <c r="E1064" s="103"/>
      <c r="F1064" s="103"/>
      <c r="G1064" s="103"/>
      <c r="H1064" s="103"/>
      <c r="I1064" s="103"/>
      <c r="J1064" s="382"/>
      <c r="K1064" s="382" t="s">
        <v>6846</v>
      </c>
      <c r="L1064" s="382"/>
      <c r="M1064" s="630"/>
      <c r="N1064" s="631"/>
    </row>
    <row r="1065" s="138" customFormat="1" customHeight="1" outlineLevel="1" spans="1:14">
      <c r="A1065" s="382">
        <v>29</v>
      </c>
      <c r="B1065" s="627" t="str">
        <f t="shared" si="35"/>
        <v>办公室</v>
      </c>
      <c r="C1065" s="633" t="s">
        <v>893</v>
      </c>
      <c r="D1065" s="103"/>
      <c r="E1065" s="103"/>
      <c r="F1065" s="103"/>
      <c r="G1065" s="103"/>
      <c r="H1065" s="103"/>
      <c r="I1065" s="103"/>
      <c r="J1065" s="382"/>
      <c r="K1065" s="382" t="s">
        <v>6847</v>
      </c>
      <c r="L1065" s="382"/>
      <c r="M1065" s="630"/>
      <c r="N1065" s="631"/>
    </row>
    <row r="1066" s="138" customFormat="1" customHeight="1" outlineLevel="1" spans="1:14">
      <c r="A1066" s="382">
        <v>30</v>
      </c>
      <c r="B1066" s="627" t="str">
        <f t="shared" si="35"/>
        <v>办公室</v>
      </c>
      <c r="C1066" s="633" t="s">
        <v>893</v>
      </c>
      <c r="D1066" s="103"/>
      <c r="E1066" s="103"/>
      <c r="F1066" s="103"/>
      <c r="G1066" s="103"/>
      <c r="H1066" s="103"/>
      <c r="I1066" s="103"/>
      <c r="J1066" s="382"/>
      <c r="K1066" s="382" t="s">
        <v>6848</v>
      </c>
      <c r="L1066" s="382"/>
      <c r="M1066" s="630"/>
      <c r="N1066" s="631"/>
    </row>
    <row r="1067" s="138" customFormat="1" customHeight="1" outlineLevel="1" spans="1:14">
      <c r="A1067" s="382">
        <v>31</v>
      </c>
      <c r="B1067" s="627" t="str">
        <f t="shared" si="35"/>
        <v>值班室</v>
      </c>
      <c r="C1067" s="633" t="s">
        <v>75</v>
      </c>
      <c r="D1067" s="103"/>
      <c r="E1067" s="103"/>
      <c r="F1067" s="103"/>
      <c r="G1067" s="103"/>
      <c r="H1067" s="103"/>
      <c r="I1067" s="103"/>
      <c r="J1067" s="382"/>
      <c r="K1067" s="382" t="s">
        <v>6849</v>
      </c>
      <c r="L1067" s="382"/>
      <c r="M1067" s="630"/>
      <c r="N1067" s="631"/>
    </row>
    <row r="1068" s="138" customFormat="1" customHeight="1" outlineLevel="1" spans="1:14">
      <c r="A1068" s="382">
        <v>32</v>
      </c>
      <c r="B1068" s="627" t="str">
        <f t="shared" si="35"/>
        <v>值班室</v>
      </c>
      <c r="C1068" s="633" t="s">
        <v>75</v>
      </c>
      <c r="D1068" s="103"/>
      <c r="E1068" s="103"/>
      <c r="F1068" s="103"/>
      <c r="G1068" s="103"/>
      <c r="H1068" s="103"/>
      <c r="I1068" s="103"/>
      <c r="J1068" s="382"/>
      <c r="K1068" s="382" t="s">
        <v>6850</v>
      </c>
      <c r="L1068" s="382"/>
      <c r="M1068" s="630"/>
      <c r="N1068" s="631"/>
    </row>
    <row r="1069" s="138" customFormat="1" customHeight="1" outlineLevel="1" spans="1:14">
      <c r="A1069" s="382">
        <v>33</v>
      </c>
      <c r="B1069" s="627" t="str">
        <f t="shared" si="35"/>
        <v>设备备用间</v>
      </c>
      <c r="C1069" s="633" t="s">
        <v>5484</v>
      </c>
      <c r="D1069" s="103"/>
      <c r="E1069" s="103"/>
      <c r="F1069" s="103"/>
      <c r="G1069" s="103"/>
      <c r="H1069" s="103"/>
      <c r="I1069" s="103"/>
      <c r="J1069" s="382"/>
      <c r="K1069" s="382" t="s">
        <v>6851</v>
      </c>
      <c r="L1069" s="382"/>
      <c r="M1069" s="630"/>
      <c r="N1069" s="631"/>
    </row>
    <row r="1070" s="138" customFormat="1" customHeight="1" outlineLevel="1" spans="1:14">
      <c r="A1070" s="382">
        <v>34</v>
      </c>
      <c r="B1070" s="627" t="str">
        <f t="shared" si="35"/>
        <v>污洗间</v>
      </c>
      <c r="C1070" s="633" t="s">
        <v>1187</v>
      </c>
      <c r="D1070" s="103"/>
      <c r="E1070" s="103"/>
      <c r="F1070" s="103"/>
      <c r="G1070" s="103"/>
      <c r="H1070" s="103"/>
      <c r="I1070" s="103"/>
      <c r="J1070" s="382"/>
      <c r="K1070" s="382" t="s">
        <v>6852</v>
      </c>
      <c r="L1070" s="382"/>
      <c r="M1070" s="630"/>
      <c r="N1070" s="631"/>
    </row>
    <row r="1071" s="138" customFormat="1" customHeight="1" outlineLevel="1" spans="1:14">
      <c r="A1071" s="382">
        <v>35</v>
      </c>
      <c r="B1071" s="627" t="str">
        <f t="shared" si="35"/>
        <v>配膳间</v>
      </c>
      <c r="C1071" s="633" t="s">
        <v>6767</v>
      </c>
      <c r="D1071" s="103"/>
      <c r="E1071" s="103"/>
      <c r="F1071" s="103"/>
      <c r="G1071" s="103"/>
      <c r="H1071" s="103"/>
      <c r="I1071" s="103"/>
      <c r="J1071" s="382"/>
      <c r="K1071" s="382" t="s">
        <v>6853</v>
      </c>
      <c r="L1071" s="382"/>
      <c r="M1071" s="630"/>
      <c r="N1071" s="631"/>
    </row>
    <row r="1072" s="138" customFormat="1" customHeight="1" outlineLevel="1" spans="1:14">
      <c r="A1072" s="382">
        <v>36</v>
      </c>
      <c r="B1072" s="627" t="str">
        <f t="shared" si="35"/>
        <v>示教室（谈话间）</v>
      </c>
      <c r="C1072" s="633" t="s">
        <v>1190</v>
      </c>
      <c r="D1072" s="103"/>
      <c r="E1072" s="103"/>
      <c r="F1072" s="103"/>
      <c r="G1072" s="103"/>
      <c r="H1072" s="103"/>
      <c r="I1072" s="103"/>
      <c r="J1072" s="382"/>
      <c r="K1072" s="382" t="s">
        <v>6854</v>
      </c>
      <c r="L1072" s="382"/>
      <c r="M1072" s="630"/>
      <c r="N1072" s="631"/>
    </row>
    <row r="1073" s="138" customFormat="1" customHeight="1" outlineLevel="1" spans="1:14">
      <c r="A1073" s="628" t="s">
        <v>6855</v>
      </c>
      <c r="B1073" s="632" t="str">
        <f t="shared" si="35"/>
        <v>10层</v>
      </c>
      <c r="C1073" s="626" t="s">
        <v>6856</v>
      </c>
      <c r="D1073" s="103"/>
      <c r="E1073" s="103"/>
      <c r="F1073" s="103"/>
      <c r="G1073" s="103"/>
      <c r="H1073" s="103"/>
      <c r="I1073" s="103"/>
      <c r="J1073" s="382"/>
      <c r="K1073" s="626"/>
      <c r="L1073" s="626"/>
      <c r="M1073" s="630"/>
      <c r="N1073" s="631"/>
    </row>
    <row r="1074" s="138" customFormat="1" customHeight="1" outlineLevel="1" spans="1:14">
      <c r="A1074" s="626"/>
      <c r="B1074" s="632" t="str">
        <f t="shared" si="35"/>
        <v>10层
东区</v>
      </c>
      <c r="C1074" s="626" t="s">
        <v>6857</v>
      </c>
      <c r="D1074" s="103"/>
      <c r="E1074" s="103"/>
      <c r="F1074" s="103"/>
      <c r="G1074" s="103"/>
      <c r="H1074" s="103"/>
      <c r="I1074" s="103"/>
      <c r="J1074" s="382"/>
      <c r="K1074" s="626"/>
      <c r="L1074" s="626"/>
      <c r="M1074" s="630"/>
      <c r="N1074" s="631"/>
    </row>
    <row r="1075" s="138" customFormat="1" customHeight="1" outlineLevel="1" spans="1:14">
      <c r="A1075" s="382">
        <v>1</v>
      </c>
      <c r="B1075" s="627" t="str">
        <f t="shared" si="35"/>
        <v>病房</v>
      </c>
      <c r="C1075" s="633" t="s">
        <v>82</v>
      </c>
      <c r="D1075" s="103"/>
      <c r="E1075" s="103"/>
      <c r="F1075" s="103"/>
      <c r="G1075" s="103"/>
      <c r="H1075" s="103"/>
      <c r="I1075" s="103"/>
      <c r="J1075" s="382"/>
      <c r="K1075" s="382" t="s">
        <v>1900</v>
      </c>
      <c r="L1075" s="382"/>
      <c r="M1075" s="630"/>
      <c r="N1075" s="631"/>
    </row>
    <row r="1076" s="138" customFormat="1" customHeight="1" outlineLevel="1" spans="1:14">
      <c r="A1076" s="382">
        <v>2</v>
      </c>
      <c r="B1076" s="627" t="str">
        <f t="shared" si="35"/>
        <v>病房</v>
      </c>
      <c r="C1076" s="633" t="s">
        <v>82</v>
      </c>
      <c r="D1076" s="103"/>
      <c r="E1076" s="103"/>
      <c r="F1076" s="103"/>
      <c r="G1076" s="103"/>
      <c r="H1076" s="103"/>
      <c r="I1076" s="103"/>
      <c r="J1076" s="382"/>
      <c r="K1076" s="382" t="s">
        <v>1899</v>
      </c>
      <c r="L1076" s="382"/>
      <c r="M1076" s="630"/>
      <c r="N1076" s="631"/>
    </row>
    <row r="1077" s="138" customFormat="1" customHeight="1" outlineLevel="1" spans="1:14">
      <c r="A1077" s="382">
        <v>3</v>
      </c>
      <c r="B1077" s="627" t="str">
        <f t="shared" si="35"/>
        <v>病房</v>
      </c>
      <c r="C1077" s="633" t="s">
        <v>82</v>
      </c>
      <c r="D1077" s="103"/>
      <c r="E1077" s="103"/>
      <c r="F1077" s="103"/>
      <c r="G1077" s="103"/>
      <c r="H1077" s="103"/>
      <c r="I1077" s="103"/>
      <c r="J1077" s="382"/>
      <c r="K1077" s="382" t="s">
        <v>1898</v>
      </c>
      <c r="L1077" s="382"/>
      <c r="M1077" s="630"/>
      <c r="N1077" s="631"/>
    </row>
    <row r="1078" s="138" customFormat="1" customHeight="1" outlineLevel="1" spans="1:14">
      <c r="A1078" s="382">
        <v>4</v>
      </c>
      <c r="B1078" s="627" t="str">
        <f t="shared" si="35"/>
        <v>病房</v>
      </c>
      <c r="C1078" s="633" t="s">
        <v>82</v>
      </c>
      <c r="D1078" s="103"/>
      <c r="E1078" s="103"/>
      <c r="F1078" s="103"/>
      <c r="G1078" s="103"/>
      <c r="H1078" s="103"/>
      <c r="I1078" s="103"/>
      <c r="J1078" s="382"/>
      <c r="K1078" s="382" t="s">
        <v>1897</v>
      </c>
      <c r="L1078" s="382"/>
      <c r="M1078" s="630"/>
      <c r="N1078" s="631"/>
    </row>
    <row r="1079" s="138" customFormat="1" customHeight="1" outlineLevel="1" spans="1:14">
      <c r="A1079" s="382">
        <v>5</v>
      </c>
      <c r="B1079" s="627" t="str">
        <f t="shared" si="35"/>
        <v>病房</v>
      </c>
      <c r="C1079" s="633" t="s">
        <v>82</v>
      </c>
      <c r="D1079" s="103"/>
      <c r="E1079" s="103"/>
      <c r="F1079" s="103"/>
      <c r="G1079" s="103"/>
      <c r="H1079" s="103"/>
      <c r="I1079" s="103"/>
      <c r="J1079" s="382"/>
      <c r="K1079" s="382" t="s">
        <v>1896</v>
      </c>
      <c r="L1079" s="382"/>
      <c r="M1079" s="630"/>
      <c r="N1079" s="631"/>
    </row>
    <row r="1080" s="138" customFormat="1" customHeight="1" outlineLevel="1" spans="1:14">
      <c r="A1080" s="382">
        <v>6</v>
      </c>
      <c r="B1080" s="627" t="str">
        <f t="shared" si="35"/>
        <v>病房</v>
      </c>
      <c r="C1080" s="633" t="s">
        <v>82</v>
      </c>
      <c r="D1080" s="103"/>
      <c r="E1080" s="103"/>
      <c r="F1080" s="103"/>
      <c r="G1080" s="103"/>
      <c r="H1080" s="103"/>
      <c r="I1080" s="103"/>
      <c r="J1080" s="382"/>
      <c r="K1080" s="382" t="s">
        <v>1895</v>
      </c>
      <c r="L1080" s="382"/>
      <c r="M1080" s="630"/>
      <c r="N1080" s="631"/>
    </row>
    <row r="1081" s="138" customFormat="1" customHeight="1" outlineLevel="1" spans="1:14">
      <c r="A1081" s="382">
        <v>7</v>
      </c>
      <c r="B1081" s="627" t="str">
        <f t="shared" si="35"/>
        <v>病房</v>
      </c>
      <c r="C1081" s="633" t="s">
        <v>82</v>
      </c>
      <c r="D1081" s="103"/>
      <c r="E1081" s="103"/>
      <c r="F1081" s="103"/>
      <c r="G1081" s="103"/>
      <c r="H1081" s="103"/>
      <c r="I1081" s="103"/>
      <c r="J1081" s="382"/>
      <c r="K1081" s="382" t="s">
        <v>1894</v>
      </c>
      <c r="L1081" s="382"/>
      <c r="M1081" s="630"/>
      <c r="N1081" s="631"/>
    </row>
    <row r="1082" s="138" customFormat="1" customHeight="1" outlineLevel="1" spans="1:14">
      <c r="A1082" s="382">
        <v>8</v>
      </c>
      <c r="B1082" s="627" t="str">
        <f t="shared" si="35"/>
        <v>病房</v>
      </c>
      <c r="C1082" s="633" t="s">
        <v>82</v>
      </c>
      <c r="D1082" s="103"/>
      <c r="E1082" s="103"/>
      <c r="F1082" s="103"/>
      <c r="G1082" s="103"/>
      <c r="H1082" s="103"/>
      <c r="I1082" s="103"/>
      <c r="J1082" s="382"/>
      <c r="K1082" s="382" t="s">
        <v>1893</v>
      </c>
      <c r="L1082" s="382"/>
      <c r="M1082" s="630"/>
      <c r="N1082" s="631"/>
    </row>
    <row r="1083" s="138" customFormat="1" customHeight="1" outlineLevel="1" spans="1:14">
      <c r="A1083" s="382">
        <v>9</v>
      </c>
      <c r="B1083" s="627" t="str">
        <f t="shared" si="35"/>
        <v>病房</v>
      </c>
      <c r="C1083" s="633" t="s">
        <v>82</v>
      </c>
      <c r="D1083" s="103"/>
      <c r="E1083" s="103"/>
      <c r="F1083" s="103"/>
      <c r="G1083" s="103"/>
      <c r="H1083" s="103"/>
      <c r="I1083" s="103"/>
      <c r="J1083" s="382"/>
      <c r="K1083" s="382" t="s">
        <v>1892</v>
      </c>
      <c r="L1083" s="382"/>
      <c r="M1083" s="630"/>
      <c r="N1083" s="631"/>
    </row>
    <row r="1084" s="138" customFormat="1" customHeight="1" outlineLevel="1" spans="1:14">
      <c r="A1084" s="382">
        <v>10</v>
      </c>
      <c r="B1084" s="627" t="str">
        <f t="shared" si="35"/>
        <v>病房</v>
      </c>
      <c r="C1084" s="633" t="s">
        <v>82</v>
      </c>
      <c r="D1084" s="103"/>
      <c r="E1084" s="103"/>
      <c r="F1084" s="103"/>
      <c r="G1084" s="103"/>
      <c r="H1084" s="103"/>
      <c r="I1084" s="103"/>
      <c r="J1084" s="382"/>
      <c r="K1084" s="382" t="s">
        <v>1884</v>
      </c>
      <c r="L1084" s="382"/>
      <c r="M1084" s="630"/>
      <c r="N1084" s="631"/>
    </row>
    <row r="1085" s="138" customFormat="1" customHeight="1" outlineLevel="1" spans="1:14">
      <c r="A1085" s="382">
        <v>11</v>
      </c>
      <c r="B1085" s="627" t="str">
        <f t="shared" si="35"/>
        <v>病房</v>
      </c>
      <c r="C1085" s="633" t="s">
        <v>82</v>
      </c>
      <c r="D1085" s="103"/>
      <c r="E1085" s="103"/>
      <c r="F1085" s="103"/>
      <c r="G1085" s="103"/>
      <c r="H1085" s="103"/>
      <c r="I1085" s="103"/>
      <c r="J1085" s="382"/>
      <c r="K1085" s="382" t="s">
        <v>1885</v>
      </c>
      <c r="L1085" s="382"/>
      <c r="M1085" s="630"/>
      <c r="N1085" s="631"/>
    </row>
    <row r="1086" s="138" customFormat="1" customHeight="1" outlineLevel="1" spans="1:14">
      <c r="A1086" s="382">
        <v>12</v>
      </c>
      <c r="B1086" s="627" t="str">
        <f t="shared" si="35"/>
        <v>病房</v>
      </c>
      <c r="C1086" s="633" t="s">
        <v>82</v>
      </c>
      <c r="D1086" s="103"/>
      <c r="E1086" s="103"/>
      <c r="F1086" s="103"/>
      <c r="G1086" s="103"/>
      <c r="H1086" s="103"/>
      <c r="I1086" s="103"/>
      <c r="J1086" s="382"/>
      <c r="K1086" s="382" t="s">
        <v>1886</v>
      </c>
      <c r="L1086" s="382"/>
      <c r="M1086" s="630"/>
      <c r="N1086" s="631"/>
    </row>
    <row r="1087" s="138" customFormat="1" customHeight="1" outlineLevel="1" spans="1:14">
      <c r="A1087" s="382">
        <v>13</v>
      </c>
      <c r="B1087" s="627" t="str">
        <f t="shared" si="35"/>
        <v>病房</v>
      </c>
      <c r="C1087" s="633" t="s">
        <v>82</v>
      </c>
      <c r="D1087" s="103"/>
      <c r="E1087" s="103"/>
      <c r="F1087" s="103"/>
      <c r="G1087" s="103"/>
      <c r="H1087" s="103"/>
      <c r="I1087" s="103"/>
      <c r="J1087" s="382"/>
      <c r="K1087" s="382" t="s">
        <v>1887</v>
      </c>
      <c r="L1087" s="382"/>
      <c r="M1087" s="630"/>
      <c r="N1087" s="631"/>
    </row>
    <row r="1088" s="138" customFormat="1" customHeight="1" outlineLevel="1" spans="1:14">
      <c r="A1088" s="382">
        <v>14</v>
      </c>
      <c r="B1088" s="627" t="str">
        <f t="shared" si="35"/>
        <v>病房</v>
      </c>
      <c r="C1088" s="633" t="s">
        <v>82</v>
      </c>
      <c r="D1088" s="103"/>
      <c r="E1088" s="103"/>
      <c r="F1088" s="103"/>
      <c r="G1088" s="103"/>
      <c r="H1088" s="103"/>
      <c r="I1088" s="103"/>
      <c r="J1088" s="382"/>
      <c r="K1088" s="382" t="s">
        <v>1888</v>
      </c>
      <c r="L1088" s="382"/>
      <c r="M1088" s="630"/>
      <c r="N1088" s="631"/>
    </row>
    <row r="1089" s="138" customFormat="1" customHeight="1" outlineLevel="1" spans="1:14">
      <c r="A1089" s="382">
        <v>15</v>
      </c>
      <c r="B1089" s="627" t="str">
        <f t="shared" si="35"/>
        <v>病房</v>
      </c>
      <c r="C1089" s="633" t="s">
        <v>82</v>
      </c>
      <c r="D1089" s="103"/>
      <c r="E1089" s="103"/>
      <c r="F1089" s="103"/>
      <c r="G1089" s="103"/>
      <c r="H1089" s="103"/>
      <c r="I1089" s="103"/>
      <c r="J1089" s="382"/>
      <c r="K1089" s="382" t="s">
        <v>1889</v>
      </c>
      <c r="L1089" s="382"/>
      <c r="M1089" s="630"/>
      <c r="N1089" s="631"/>
    </row>
    <row r="1090" s="138" customFormat="1" customHeight="1" outlineLevel="1" spans="1:14">
      <c r="A1090" s="382">
        <v>16</v>
      </c>
      <c r="B1090" s="627" t="str">
        <f t="shared" si="35"/>
        <v>病房</v>
      </c>
      <c r="C1090" s="633" t="s">
        <v>82</v>
      </c>
      <c r="D1090" s="103"/>
      <c r="E1090" s="103"/>
      <c r="F1090" s="103"/>
      <c r="G1090" s="103"/>
      <c r="H1090" s="103"/>
      <c r="I1090" s="103"/>
      <c r="J1090" s="382"/>
      <c r="K1090" s="382" t="s">
        <v>1890</v>
      </c>
      <c r="L1090" s="382"/>
      <c r="M1090" s="630"/>
      <c r="N1090" s="631"/>
    </row>
    <row r="1091" s="138" customFormat="1" customHeight="1" outlineLevel="1" spans="1:14">
      <c r="A1091" s="382">
        <v>17</v>
      </c>
      <c r="B1091" s="627" t="str">
        <f t="shared" si="35"/>
        <v>病房</v>
      </c>
      <c r="C1091" s="633" t="s">
        <v>82</v>
      </c>
      <c r="D1091" s="103"/>
      <c r="E1091" s="103"/>
      <c r="F1091" s="103"/>
      <c r="G1091" s="103"/>
      <c r="H1091" s="103"/>
      <c r="I1091" s="103"/>
      <c r="J1091" s="382"/>
      <c r="K1091" s="382" t="s">
        <v>1891</v>
      </c>
      <c r="L1091" s="382"/>
      <c r="M1091" s="630"/>
      <c r="N1091" s="631"/>
    </row>
    <row r="1092" s="138" customFormat="1" customHeight="1" outlineLevel="1" spans="1:14">
      <c r="A1092" s="382">
        <v>18</v>
      </c>
      <c r="B1092" s="627" t="str">
        <f t="shared" si="35"/>
        <v>多功能治疗兼抢救室</v>
      </c>
      <c r="C1092" s="633" t="s">
        <v>1163</v>
      </c>
      <c r="D1092" s="103"/>
      <c r="E1092" s="103"/>
      <c r="F1092" s="103"/>
      <c r="G1092" s="103"/>
      <c r="H1092" s="103"/>
      <c r="I1092" s="103"/>
      <c r="J1092" s="382"/>
      <c r="K1092" s="382" t="s">
        <v>1202</v>
      </c>
      <c r="L1092" s="382"/>
      <c r="M1092" s="630"/>
      <c r="N1092" s="631"/>
    </row>
    <row r="1093" s="138" customFormat="1" customHeight="1" outlineLevel="1" spans="1:14">
      <c r="A1093" s="382">
        <v>19</v>
      </c>
      <c r="B1093" s="627" t="str">
        <f t="shared" si="35"/>
        <v>住院医师办公</v>
      </c>
      <c r="C1093" s="633" t="s">
        <v>1165</v>
      </c>
      <c r="D1093" s="103"/>
      <c r="E1093" s="103"/>
      <c r="F1093" s="103"/>
      <c r="G1093" s="103"/>
      <c r="H1093" s="103"/>
      <c r="I1093" s="103"/>
      <c r="J1093" s="382"/>
      <c r="K1093" s="382" t="s">
        <v>1203</v>
      </c>
      <c r="L1093" s="382"/>
      <c r="M1093" s="630"/>
      <c r="N1093" s="631"/>
    </row>
    <row r="1094" s="138" customFormat="1" customHeight="1" outlineLevel="1" spans="1:14">
      <c r="A1094" s="382">
        <v>20</v>
      </c>
      <c r="B1094" s="627" t="str">
        <f t="shared" si="35"/>
        <v>换药室</v>
      </c>
      <c r="C1094" s="633" t="s">
        <v>1167</v>
      </c>
      <c r="D1094" s="103"/>
      <c r="E1094" s="103"/>
      <c r="F1094" s="103"/>
      <c r="G1094" s="103"/>
      <c r="H1094" s="103"/>
      <c r="I1094" s="103"/>
      <c r="J1094" s="382"/>
      <c r="K1094" s="382" t="s">
        <v>1204</v>
      </c>
      <c r="L1094" s="382"/>
      <c r="M1094" s="630"/>
      <c r="N1094" s="631"/>
    </row>
    <row r="1095" s="138" customFormat="1" customHeight="1" outlineLevel="1" spans="1:14">
      <c r="A1095" s="382">
        <v>21</v>
      </c>
      <c r="B1095" s="627" t="str">
        <f t="shared" si="35"/>
        <v>处置室</v>
      </c>
      <c r="C1095" s="633" t="s">
        <v>1169</v>
      </c>
      <c r="D1095" s="103"/>
      <c r="E1095" s="103"/>
      <c r="F1095" s="103"/>
      <c r="G1095" s="103"/>
      <c r="H1095" s="103"/>
      <c r="I1095" s="103"/>
      <c r="J1095" s="382"/>
      <c r="K1095" s="382" t="s">
        <v>1205</v>
      </c>
      <c r="L1095" s="382"/>
      <c r="M1095" s="630"/>
      <c r="N1095" s="631"/>
    </row>
    <row r="1096" s="138" customFormat="1" customHeight="1" outlineLevel="1" spans="1:14">
      <c r="A1096" s="382">
        <v>22</v>
      </c>
      <c r="B1096" s="627" t="str">
        <f t="shared" si="35"/>
        <v>配液室</v>
      </c>
      <c r="C1096" s="633" t="s">
        <v>1171</v>
      </c>
      <c r="D1096" s="103"/>
      <c r="E1096" s="103"/>
      <c r="F1096" s="103"/>
      <c r="G1096" s="103"/>
      <c r="H1096" s="103"/>
      <c r="I1096" s="103"/>
      <c r="J1096" s="382"/>
      <c r="K1096" s="382" t="s">
        <v>1206</v>
      </c>
      <c r="L1096" s="382"/>
      <c r="M1096" s="630"/>
      <c r="N1096" s="631"/>
    </row>
    <row r="1097" s="138" customFormat="1" customHeight="1" outlineLevel="1" spans="1:14">
      <c r="A1097" s="382">
        <v>23</v>
      </c>
      <c r="B1097" s="627" t="str">
        <f t="shared" si="35"/>
        <v>物流前室</v>
      </c>
      <c r="C1097" s="633" t="s">
        <v>1173</v>
      </c>
      <c r="D1097" s="103"/>
      <c r="E1097" s="103"/>
      <c r="F1097" s="103"/>
      <c r="G1097" s="103"/>
      <c r="H1097" s="103"/>
      <c r="I1097" s="103"/>
      <c r="J1097" s="382"/>
      <c r="K1097" s="382" t="s">
        <v>1207</v>
      </c>
      <c r="L1097" s="382"/>
      <c r="M1097" s="630"/>
      <c r="N1097" s="631"/>
    </row>
    <row r="1098" s="138" customFormat="1" customHeight="1" outlineLevel="1" spans="1:14">
      <c r="A1098" s="382">
        <v>24</v>
      </c>
      <c r="B1098" s="627" t="str">
        <f t="shared" si="35"/>
        <v>男更</v>
      </c>
      <c r="C1098" s="633" t="s">
        <v>921</v>
      </c>
      <c r="D1098" s="103"/>
      <c r="E1098" s="103"/>
      <c r="F1098" s="103"/>
      <c r="G1098" s="103"/>
      <c r="H1098" s="103"/>
      <c r="I1098" s="103"/>
      <c r="J1098" s="382"/>
      <c r="K1098" s="382" t="s">
        <v>6858</v>
      </c>
      <c r="L1098" s="382"/>
      <c r="M1098" s="630"/>
      <c r="N1098" s="631"/>
    </row>
    <row r="1099" s="138" customFormat="1" customHeight="1" outlineLevel="1" spans="1:14">
      <c r="A1099" s="382">
        <v>25</v>
      </c>
      <c r="B1099" s="627" t="str">
        <f t="shared" si="35"/>
        <v>女更</v>
      </c>
      <c r="C1099" s="633" t="s">
        <v>917</v>
      </c>
      <c r="D1099" s="103"/>
      <c r="E1099" s="103"/>
      <c r="F1099" s="103"/>
      <c r="G1099" s="103"/>
      <c r="H1099" s="103"/>
      <c r="I1099" s="103"/>
      <c r="J1099" s="382"/>
      <c r="K1099" s="382" t="s">
        <v>6859</v>
      </c>
      <c r="L1099" s="382"/>
      <c r="M1099" s="630"/>
      <c r="N1099" s="631"/>
    </row>
    <row r="1100" s="138" customFormat="1" customHeight="1" outlineLevel="1" spans="1:14">
      <c r="A1100" s="382">
        <v>26</v>
      </c>
      <c r="B1100" s="627" t="str">
        <f t="shared" si="35"/>
        <v>库房</v>
      </c>
      <c r="C1100" s="633" t="s">
        <v>966</v>
      </c>
      <c r="D1100" s="103"/>
      <c r="E1100" s="103"/>
      <c r="F1100" s="103"/>
      <c r="G1100" s="103"/>
      <c r="H1100" s="103"/>
      <c r="I1100" s="103"/>
      <c r="J1100" s="382"/>
      <c r="K1100" s="382" t="s">
        <v>1209</v>
      </c>
      <c r="L1100" s="382"/>
      <c r="M1100" s="630"/>
      <c r="N1100" s="631"/>
    </row>
    <row r="1101" s="138" customFormat="1" customHeight="1" outlineLevel="1" spans="1:14">
      <c r="A1101" s="382">
        <v>27</v>
      </c>
      <c r="B1101" s="627" t="str">
        <f t="shared" si="35"/>
        <v>休息/用餐</v>
      </c>
      <c r="C1101" s="633" t="s">
        <v>6763</v>
      </c>
      <c r="D1101" s="103"/>
      <c r="E1101" s="103"/>
      <c r="F1101" s="103"/>
      <c r="G1101" s="103"/>
      <c r="H1101" s="103"/>
      <c r="I1101" s="103"/>
      <c r="J1101" s="382"/>
      <c r="K1101" s="382" t="s">
        <v>1210</v>
      </c>
      <c r="L1101" s="382"/>
      <c r="M1101" s="630"/>
      <c r="N1101" s="631"/>
    </row>
    <row r="1102" s="138" customFormat="1" customHeight="1" outlineLevel="1" spans="1:14">
      <c r="A1102" s="382">
        <v>28</v>
      </c>
      <c r="B1102" s="627" t="str">
        <f t="shared" si="35"/>
        <v>值班</v>
      </c>
      <c r="C1102" s="633" t="s">
        <v>6764</v>
      </c>
      <c r="D1102" s="103"/>
      <c r="E1102" s="103"/>
      <c r="F1102" s="103"/>
      <c r="G1102" s="103"/>
      <c r="H1102" s="103"/>
      <c r="I1102" s="103"/>
      <c r="J1102" s="382"/>
      <c r="K1102" s="382" t="s">
        <v>1882</v>
      </c>
      <c r="L1102" s="382"/>
      <c r="M1102" s="630"/>
      <c r="N1102" s="631"/>
    </row>
    <row r="1103" s="138" customFormat="1" customHeight="1" outlineLevel="1" spans="1:14">
      <c r="A1103" s="382">
        <v>29</v>
      </c>
      <c r="B1103" s="627" t="str">
        <f t="shared" si="35"/>
        <v>值班</v>
      </c>
      <c r="C1103" s="633" t="s">
        <v>6764</v>
      </c>
      <c r="D1103" s="103"/>
      <c r="E1103" s="103"/>
      <c r="F1103" s="103"/>
      <c r="G1103" s="103"/>
      <c r="H1103" s="103"/>
      <c r="I1103" s="103"/>
      <c r="J1103" s="382"/>
      <c r="K1103" s="382" t="s">
        <v>1883</v>
      </c>
      <c r="L1103" s="382"/>
      <c r="M1103" s="630"/>
      <c r="N1103" s="631"/>
    </row>
    <row r="1104" s="138" customFormat="1" customHeight="1" outlineLevel="1" spans="1:14">
      <c r="A1104" s="382">
        <v>30</v>
      </c>
      <c r="B1104" s="627" t="str">
        <f t="shared" si="35"/>
        <v>杂物间</v>
      </c>
      <c r="C1104" s="633" t="s">
        <v>1182</v>
      </c>
      <c r="D1104" s="103"/>
      <c r="E1104" s="103"/>
      <c r="F1104" s="103"/>
      <c r="G1104" s="103"/>
      <c r="H1104" s="103"/>
      <c r="I1104" s="103"/>
      <c r="J1104" s="382"/>
      <c r="K1104" s="382" t="s">
        <v>1212</v>
      </c>
      <c r="L1104" s="382"/>
      <c r="M1104" s="630"/>
      <c r="N1104" s="631"/>
    </row>
    <row r="1105" s="138" customFormat="1" customHeight="1" outlineLevel="1" spans="1:14">
      <c r="A1105" s="382">
        <v>31</v>
      </c>
      <c r="B1105" s="627" t="str">
        <f t="shared" si="35"/>
        <v>办公室</v>
      </c>
      <c r="C1105" s="633" t="s">
        <v>893</v>
      </c>
      <c r="D1105" s="103"/>
      <c r="E1105" s="103"/>
      <c r="F1105" s="103"/>
      <c r="G1105" s="103"/>
      <c r="H1105" s="103"/>
      <c r="I1105" s="103"/>
      <c r="J1105" s="382"/>
      <c r="K1105" s="382" t="s">
        <v>1213</v>
      </c>
      <c r="L1105" s="382"/>
      <c r="M1105" s="630"/>
      <c r="N1105" s="631"/>
    </row>
    <row r="1106" s="138" customFormat="1" customHeight="1" outlineLevel="1" spans="1:14">
      <c r="A1106" s="382">
        <v>32</v>
      </c>
      <c r="B1106" s="627" t="str">
        <f t="shared" si="35"/>
        <v>办公室</v>
      </c>
      <c r="C1106" s="633" t="s">
        <v>893</v>
      </c>
      <c r="D1106" s="103"/>
      <c r="E1106" s="103"/>
      <c r="F1106" s="103"/>
      <c r="G1106" s="103"/>
      <c r="H1106" s="103"/>
      <c r="I1106" s="103"/>
      <c r="J1106" s="382"/>
      <c r="K1106" s="382" t="s">
        <v>1214</v>
      </c>
      <c r="L1106" s="382"/>
      <c r="M1106" s="630"/>
      <c r="N1106" s="631"/>
    </row>
    <row r="1107" s="138" customFormat="1" customHeight="1" outlineLevel="1" spans="1:14">
      <c r="A1107" s="382">
        <v>33</v>
      </c>
      <c r="B1107" s="627" t="str">
        <f t="shared" si="35"/>
        <v>办公室</v>
      </c>
      <c r="C1107" s="633" t="s">
        <v>893</v>
      </c>
      <c r="D1107" s="103"/>
      <c r="E1107" s="103"/>
      <c r="F1107" s="103"/>
      <c r="G1107" s="103"/>
      <c r="H1107" s="103"/>
      <c r="I1107" s="103"/>
      <c r="J1107" s="382"/>
      <c r="K1107" s="382" t="s">
        <v>1215</v>
      </c>
      <c r="L1107" s="382"/>
      <c r="M1107" s="630"/>
      <c r="N1107" s="631"/>
    </row>
    <row r="1108" s="138" customFormat="1" customHeight="1" outlineLevel="1" spans="1:14">
      <c r="A1108" s="382">
        <v>34</v>
      </c>
      <c r="B1108" s="627" t="str">
        <f t="shared" si="35"/>
        <v>污洗间</v>
      </c>
      <c r="C1108" s="633" t="s">
        <v>1187</v>
      </c>
      <c r="D1108" s="103"/>
      <c r="E1108" s="103"/>
      <c r="F1108" s="103"/>
      <c r="G1108" s="103"/>
      <c r="H1108" s="103"/>
      <c r="I1108" s="103"/>
      <c r="J1108" s="382"/>
      <c r="K1108" s="382" t="s">
        <v>1216</v>
      </c>
      <c r="L1108" s="382"/>
      <c r="M1108" s="630"/>
      <c r="N1108" s="631"/>
    </row>
    <row r="1109" s="138" customFormat="1" customHeight="1" outlineLevel="1" spans="1:14">
      <c r="A1109" s="382">
        <v>35</v>
      </c>
      <c r="B1109" s="627" t="str">
        <f t="shared" si="35"/>
        <v>配膳间</v>
      </c>
      <c r="C1109" s="633" t="s">
        <v>6767</v>
      </c>
      <c r="D1109" s="103"/>
      <c r="E1109" s="103"/>
      <c r="F1109" s="103"/>
      <c r="G1109" s="103"/>
      <c r="H1109" s="103"/>
      <c r="I1109" s="103"/>
      <c r="J1109" s="382"/>
      <c r="K1109" s="382" t="s">
        <v>6860</v>
      </c>
      <c r="L1109" s="382"/>
      <c r="M1109" s="630"/>
      <c r="N1109" s="631"/>
    </row>
    <row r="1110" s="138" customFormat="1" customHeight="1" outlineLevel="1" spans="1:14">
      <c r="A1110" s="382">
        <v>36</v>
      </c>
      <c r="B1110" s="627" t="str">
        <f t="shared" si="35"/>
        <v>示教室（谈话间）</v>
      </c>
      <c r="C1110" s="633" t="s">
        <v>1190</v>
      </c>
      <c r="D1110" s="103"/>
      <c r="E1110" s="103"/>
      <c r="F1110" s="103"/>
      <c r="G1110" s="103"/>
      <c r="H1110" s="103"/>
      <c r="I1110" s="103"/>
      <c r="J1110" s="382"/>
      <c r="K1110" s="382" t="s">
        <v>1217</v>
      </c>
      <c r="L1110" s="382"/>
      <c r="M1110" s="630"/>
      <c r="N1110" s="631"/>
    </row>
    <row r="1111" s="138" customFormat="1" customHeight="1" outlineLevel="1" spans="1:14">
      <c r="A1111" s="626"/>
      <c r="B1111" s="632" t="str">
        <f t="shared" si="35"/>
        <v>10层
西区</v>
      </c>
      <c r="C1111" s="626" t="s">
        <v>6861</v>
      </c>
      <c r="D1111" s="103"/>
      <c r="E1111" s="103"/>
      <c r="F1111" s="103"/>
      <c r="G1111" s="103"/>
      <c r="H1111" s="103"/>
      <c r="I1111" s="103"/>
      <c r="J1111" s="382"/>
      <c r="K1111" s="626"/>
      <c r="L1111" s="626"/>
      <c r="M1111" s="630"/>
      <c r="N1111" s="631"/>
    </row>
    <row r="1112" s="138" customFormat="1" customHeight="1" outlineLevel="1" spans="1:14">
      <c r="A1112" s="382">
        <v>1</v>
      </c>
      <c r="B1112" s="627" t="str">
        <f t="shared" si="35"/>
        <v>病房</v>
      </c>
      <c r="C1112" s="633" t="s">
        <v>82</v>
      </c>
      <c r="D1112" s="103"/>
      <c r="E1112" s="103"/>
      <c r="F1112" s="103"/>
      <c r="G1112" s="103"/>
      <c r="H1112" s="103"/>
      <c r="I1112" s="103"/>
      <c r="J1112" s="382"/>
      <c r="K1112" s="382" t="s">
        <v>1857</v>
      </c>
      <c r="L1112" s="382"/>
      <c r="M1112" s="630"/>
      <c r="N1112" s="631"/>
    </row>
    <row r="1113" s="138" customFormat="1" customHeight="1" outlineLevel="1" spans="1:14">
      <c r="A1113" s="382">
        <v>2</v>
      </c>
      <c r="B1113" s="627" t="str">
        <f t="shared" ref="B1113:B1176" si="36" xml:space="preserve">C1113</f>
        <v>病房</v>
      </c>
      <c r="C1113" s="633" t="s">
        <v>82</v>
      </c>
      <c r="D1113" s="103"/>
      <c r="E1113" s="103"/>
      <c r="F1113" s="103"/>
      <c r="G1113" s="103"/>
      <c r="H1113" s="103"/>
      <c r="I1113" s="103"/>
      <c r="J1113" s="382"/>
      <c r="K1113" s="382" t="s">
        <v>1858</v>
      </c>
      <c r="L1113" s="382"/>
      <c r="M1113" s="630"/>
      <c r="N1113" s="631"/>
    </row>
    <row r="1114" s="138" customFormat="1" customHeight="1" outlineLevel="1" spans="1:14">
      <c r="A1114" s="382">
        <v>3</v>
      </c>
      <c r="B1114" s="627" t="str">
        <f t="shared" si="36"/>
        <v>病房</v>
      </c>
      <c r="C1114" s="633" t="s">
        <v>82</v>
      </c>
      <c r="D1114" s="103"/>
      <c r="E1114" s="103"/>
      <c r="F1114" s="103"/>
      <c r="G1114" s="103"/>
      <c r="H1114" s="103"/>
      <c r="I1114" s="103"/>
      <c r="J1114" s="382"/>
      <c r="K1114" s="382" t="s">
        <v>1859</v>
      </c>
      <c r="L1114" s="382"/>
      <c r="M1114" s="630"/>
      <c r="N1114" s="631"/>
    </row>
    <row r="1115" s="138" customFormat="1" customHeight="1" outlineLevel="1" spans="1:14">
      <c r="A1115" s="382">
        <v>4</v>
      </c>
      <c r="B1115" s="627" t="str">
        <f t="shared" si="36"/>
        <v>病房</v>
      </c>
      <c r="C1115" s="633" t="s">
        <v>82</v>
      </c>
      <c r="D1115" s="103"/>
      <c r="E1115" s="103"/>
      <c r="F1115" s="103"/>
      <c r="G1115" s="103"/>
      <c r="H1115" s="103"/>
      <c r="I1115" s="103"/>
      <c r="J1115" s="382"/>
      <c r="K1115" s="382" t="s">
        <v>1860</v>
      </c>
      <c r="L1115" s="382"/>
      <c r="M1115" s="630"/>
      <c r="N1115" s="631"/>
    </row>
    <row r="1116" s="138" customFormat="1" customHeight="1" outlineLevel="1" spans="1:14">
      <c r="A1116" s="382">
        <v>5</v>
      </c>
      <c r="B1116" s="627" t="str">
        <f t="shared" si="36"/>
        <v>病房</v>
      </c>
      <c r="C1116" s="633" t="s">
        <v>82</v>
      </c>
      <c r="D1116" s="103"/>
      <c r="E1116" s="103"/>
      <c r="F1116" s="103"/>
      <c r="G1116" s="103"/>
      <c r="H1116" s="103"/>
      <c r="I1116" s="103"/>
      <c r="J1116" s="382"/>
      <c r="K1116" s="382" t="s">
        <v>1861</v>
      </c>
      <c r="L1116" s="382"/>
      <c r="M1116" s="630"/>
      <c r="N1116" s="631"/>
    </row>
    <row r="1117" s="138" customFormat="1" customHeight="1" outlineLevel="1" spans="1:14">
      <c r="A1117" s="382">
        <v>6</v>
      </c>
      <c r="B1117" s="627" t="str">
        <f t="shared" si="36"/>
        <v>病房</v>
      </c>
      <c r="C1117" s="633" t="s">
        <v>82</v>
      </c>
      <c r="D1117" s="103"/>
      <c r="E1117" s="103"/>
      <c r="F1117" s="103"/>
      <c r="G1117" s="103"/>
      <c r="H1117" s="103"/>
      <c r="I1117" s="103"/>
      <c r="J1117" s="382"/>
      <c r="K1117" s="382" t="s">
        <v>1862</v>
      </c>
      <c r="L1117" s="382"/>
      <c r="M1117" s="630"/>
      <c r="N1117" s="631"/>
    </row>
    <row r="1118" s="138" customFormat="1" customHeight="1" outlineLevel="1" spans="1:14">
      <c r="A1118" s="382">
        <v>7</v>
      </c>
      <c r="B1118" s="627" t="str">
        <f t="shared" si="36"/>
        <v>病房</v>
      </c>
      <c r="C1118" s="633" t="s">
        <v>82</v>
      </c>
      <c r="D1118" s="103"/>
      <c r="E1118" s="103"/>
      <c r="F1118" s="103"/>
      <c r="G1118" s="103"/>
      <c r="H1118" s="103"/>
      <c r="I1118" s="103"/>
      <c r="J1118" s="382"/>
      <c r="K1118" s="382" t="s">
        <v>1863</v>
      </c>
      <c r="L1118" s="382"/>
      <c r="M1118" s="630"/>
      <c r="N1118" s="631"/>
    </row>
    <row r="1119" s="138" customFormat="1" customHeight="1" outlineLevel="1" spans="1:14">
      <c r="A1119" s="382">
        <v>8</v>
      </c>
      <c r="B1119" s="627" t="str">
        <f t="shared" si="36"/>
        <v>病房</v>
      </c>
      <c r="C1119" s="633" t="s">
        <v>82</v>
      </c>
      <c r="D1119" s="103"/>
      <c r="E1119" s="103"/>
      <c r="F1119" s="103"/>
      <c r="G1119" s="103"/>
      <c r="H1119" s="103"/>
      <c r="I1119" s="103"/>
      <c r="J1119" s="382"/>
      <c r="K1119" s="382" t="s">
        <v>1864</v>
      </c>
      <c r="L1119" s="382"/>
      <c r="M1119" s="630"/>
      <c r="N1119" s="631"/>
    </row>
    <row r="1120" s="138" customFormat="1" customHeight="1" outlineLevel="1" spans="1:14">
      <c r="A1120" s="382">
        <v>9</v>
      </c>
      <c r="B1120" s="627" t="str">
        <f t="shared" si="36"/>
        <v>病房</v>
      </c>
      <c r="C1120" s="633" t="s">
        <v>82</v>
      </c>
      <c r="D1120" s="103"/>
      <c r="E1120" s="103"/>
      <c r="F1120" s="103"/>
      <c r="G1120" s="103"/>
      <c r="H1120" s="103"/>
      <c r="I1120" s="103"/>
      <c r="J1120" s="382"/>
      <c r="K1120" s="382" t="s">
        <v>1865</v>
      </c>
      <c r="L1120" s="382"/>
      <c r="M1120" s="630"/>
      <c r="N1120" s="631"/>
    </row>
    <row r="1121" s="138" customFormat="1" customHeight="1" outlineLevel="1" spans="1:14">
      <c r="A1121" s="382">
        <v>10</v>
      </c>
      <c r="B1121" s="627" t="str">
        <f t="shared" si="36"/>
        <v>病房</v>
      </c>
      <c r="C1121" s="633" t="s">
        <v>82</v>
      </c>
      <c r="D1121" s="103"/>
      <c r="E1121" s="103"/>
      <c r="F1121" s="103"/>
      <c r="G1121" s="103"/>
      <c r="H1121" s="103"/>
      <c r="I1121" s="103"/>
      <c r="J1121" s="382"/>
      <c r="K1121" s="382" t="s">
        <v>1866</v>
      </c>
      <c r="L1121" s="382"/>
      <c r="M1121" s="630"/>
      <c r="N1121" s="631"/>
    </row>
    <row r="1122" s="138" customFormat="1" customHeight="1" outlineLevel="1" spans="1:14">
      <c r="A1122" s="382">
        <v>11</v>
      </c>
      <c r="B1122" s="627" t="str">
        <f t="shared" si="36"/>
        <v>病房</v>
      </c>
      <c r="C1122" s="633" t="s">
        <v>82</v>
      </c>
      <c r="D1122" s="103"/>
      <c r="E1122" s="103"/>
      <c r="F1122" s="103"/>
      <c r="G1122" s="103"/>
      <c r="H1122" s="103"/>
      <c r="I1122" s="103"/>
      <c r="J1122" s="382"/>
      <c r="K1122" s="382" t="s">
        <v>1867</v>
      </c>
      <c r="L1122" s="382"/>
      <c r="M1122" s="630"/>
      <c r="N1122" s="631"/>
    </row>
    <row r="1123" s="138" customFormat="1" customHeight="1" outlineLevel="1" spans="1:14">
      <c r="A1123" s="382">
        <v>12</v>
      </c>
      <c r="B1123" s="627" t="str">
        <f t="shared" si="36"/>
        <v>病房</v>
      </c>
      <c r="C1123" s="633" t="s">
        <v>82</v>
      </c>
      <c r="D1123" s="103"/>
      <c r="E1123" s="103"/>
      <c r="F1123" s="103"/>
      <c r="G1123" s="103"/>
      <c r="H1123" s="103"/>
      <c r="I1123" s="103"/>
      <c r="J1123" s="382"/>
      <c r="K1123" s="382" t="s">
        <v>1868</v>
      </c>
      <c r="L1123" s="382"/>
      <c r="M1123" s="630"/>
      <c r="N1123" s="631"/>
    </row>
    <row r="1124" s="138" customFormat="1" customHeight="1" outlineLevel="1" spans="1:14">
      <c r="A1124" s="382">
        <v>13</v>
      </c>
      <c r="B1124" s="627" t="str">
        <f t="shared" si="36"/>
        <v>病房</v>
      </c>
      <c r="C1124" s="633" t="s">
        <v>82</v>
      </c>
      <c r="D1124" s="103"/>
      <c r="E1124" s="103"/>
      <c r="F1124" s="103"/>
      <c r="G1124" s="103"/>
      <c r="H1124" s="103"/>
      <c r="I1124" s="103"/>
      <c r="J1124" s="382"/>
      <c r="K1124" s="382" t="s">
        <v>1869</v>
      </c>
      <c r="L1124" s="382"/>
      <c r="M1124" s="630"/>
      <c r="N1124" s="631"/>
    </row>
    <row r="1125" s="138" customFormat="1" customHeight="1" outlineLevel="1" spans="1:14">
      <c r="A1125" s="382">
        <v>14</v>
      </c>
      <c r="B1125" s="627" t="str">
        <f t="shared" si="36"/>
        <v>病房</v>
      </c>
      <c r="C1125" s="633" t="s">
        <v>82</v>
      </c>
      <c r="D1125" s="103"/>
      <c r="E1125" s="103"/>
      <c r="F1125" s="103"/>
      <c r="G1125" s="103"/>
      <c r="H1125" s="103"/>
      <c r="I1125" s="103"/>
      <c r="J1125" s="382"/>
      <c r="K1125" s="382" t="s">
        <v>1870</v>
      </c>
      <c r="L1125" s="382"/>
      <c r="M1125" s="630"/>
      <c r="N1125" s="631"/>
    </row>
    <row r="1126" s="138" customFormat="1" customHeight="1" outlineLevel="1" spans="1:14">
      <c r="A1126" s="382">
        <v>15</v>
      </c>
      <c r="B1126" s="627" t="str">
        <f t="shared" si="36"/>
        <v>病房</v>
      </c>
      <c r="C1126" s="633" t="s">
        <v>82</v>
      </c>
      <c r="D1126" s="103"/>
      <c r="E1126" s="103"/>
      <c r="F1126" s="103"/>
      <c r="G1126" s="103"/>
      <c r="H1126" s="103"/>
      <c r="I1126" s="103"/>
      <c r="J1126" s="382"/>
      <c r="K1126" s="382" t="s">
        <v>1871</v>
      </c>
      <c r="L1126" s="382"/>
      <c r="M1126" s="630"/>
      <c r="N1126" s="631"/>
    </row>
    <row r="1127" s="138" customFormat="1" customHeight="1" outlineLevel="1" spans="1:14">
      <c r="A1127" s="382">
        <v>16</v>
      </c>
      <c r="B1127" s="627" t="str">
        <f t="shared" si="36"/>
        <v>病房</v>
      </c>
      <c r="C1127" s="633" t="s">
        <v>82</v>
      </c>
      <c r="D1127" s="103"/>
      <c r="E1127" s="103"/>
      <c r="F1127" s="103"/>
      <c r="G1127" s="103"/>
      <c r="H1127" s="103"/>
      <c r="I1127" s="103"/>
      <c r="J1127" s="382"/>
      <c r="K1127" s="382" t="s">
        <v>1872</v>
      </c>
      <c r="L1127" s="382"/>
      <c r="M1127" s="630"/>
      <c r="N1127" s="631"/>
    </row>
    <row r="1128" s="138" customFormat="1" customHeight="1" outlineLevel="1" spans="1:14">
      <c r="A1128" s="382">
        <v>17</v>
      </c>
      <c r="B1128" s="627" t="str">
        <f t="shared" si="36"/>
        <v>病房</v>
      </c>
      <c r="C1128" s="633" t="s">
        <v>82</v>
      </c>
      <c r="D1128" s="103"/>
      <c r="E1128" s="103"/>
      <c r="F1128" s="103"/>
      <c r="G1128" s="103"/>
      <c r="H1128" s="103"/>
      <c r="I1128" s="103"/>
      <c r="J1128" s="382"/>
      <c r="K1128" s="382" t="s">
        <v>1873</v>
      </c>
      <c r="L1128" s="382"/>
      <c r="M1128" s="630"/>
      <c r="N1128" s="631"/>
    </row>
    <row r="1129" s="138" customFormat="1" customHeight="1" outlineLevel="1" spans="1:14">
      <c r="A1129" s="382">
        <v>18</v>
      </c>
      <c r="B1129" s="627" t="str">
        <f t="shared" si="36"/>
        <v>多功能治疗兼抢救室</v>
      </c>
      <c r="C1129" s="633" t="s">
        <v>1163</v>
      </c>
      <c r="D1129" s="103"/>
      <c r="E1129" s="103"/>
      <c r="F1129" s="103"/>
      <c r="G1129" s="103"/>
      <c r="H1129" s="103"/>
      <c r="I1129" s="103"/>
      <c r="J1129" s="382"/>
      <c r="K1129" s="382" t="s">
        <v>1874</v>
      </c>
      <c r="L1129" s="382"/>
      <c r="M1129" s="630"/>
      <c r="N1129" s="631"/>
    </row>
    <row r="1130" s="138" customFormat="1" customHeight="1" outlineLevel="1" spans="1:14">
      <c r="A1130" s="382">
        <v>19</v>
      </c>
      <c r="B1130" s="627" t="str">
        <f t="shared" si="36"/>
        <v>住院医师办公</v>
      </c>
      <c r="C1130" s="633" t="s">
        <v>1165</v>
      </c>
      <c r="D1130" s="103"/>
      <c r="E1130" s="103"/>
      <c r="F1130" s="103"/>
      <c r="G1130" s="103"/>
      <c r="H1130" s="103"/>
      <c r="I1130" s="103"/>
      <c r="J1130" s="382"/>
      <c r="K1130" s="382" t="s">
        <v>1875</v>
      </c>
      <c r="L1130" s="382"/>
      <c r="M1130" s="630"/>
      <c r="N1130" s="631"/>
    </row>
    <row r="1131" s="138" customFormat="1" customHeight="1" outlineLevel="1" spans="1:14">
      <c r="A1131" s="382">
        <v>20</v>
      </c>
      <c r="B1131" s="627" t="str">
        <f t="shared" si="36"/>
        <v>换药室</v>
      </c>
      <c r="C1131" s="633" t="s">
        <v>1167</v>
      </c>
      <c r="D1131" s="103"/>
      <c r="E1131" s="103"/>
      <c r="F1131" s="103"/>
      <c r="G1131" s="103"/>
      <c r="H1131" s="103"/>
      <c r="I1131" s="103"/>
      <c r="J1131" s="382"/>
      <c r="K1131" s="382" t="s">
        <v>6862</v>
      </c>
      <c r="L1131" s="382"/>
      <c r="M1131" s="630"/>
      <c r="N1131" s="631"/>
    </row>
    <row r="1132" s="138" customFormat="1" customHeight="1" outlineLevel="1" spans="1:14">
      <c r="A1132" s="382">
        <v>21</v>
      </c>
      <c r="B1132" s="627" t="str">
        <f t="shared" si="36"/>
        <v>处置室</v>
      </c>
      <c r="C1132" s="633" t="s">
        <v>1169</v>
      </c>
      <c r="D1132" s="103"/>
      <c r="E1132" s="103"/>
      <c r="F1132" s="103"/>
      <c r="G1132" s="103"/>
      <c r="H1132" s="103"/>
      <c r="I1132" s="103"/>
      <c r="J1132" s="382"/>
      <c r="K1132" s="382" t="s">
        <v>6863</v>
      </c>
      <c r="L1132" s="382"/>
      <c r="M1132" s="630"/>
      <c r="N1132" s="631"/>
    </row>
    <row r="1133" s="138" customFormat="1" customHeight="1" outlineLevel="1" spans="1:14">
      <c r="A1133" s="382">
        <v>22</v>
      </c>
      <c r="B1133" s="627" t="str">
        <f t="shared" si="36"/>
        <v>配液室</v>
      </c>
      <c r="C1133" s="633" t="s">
        <v>1171</v>
      </c>
      <c r="D1133" s="103"/>
      <c r="E1133" s="103"/>
      <c r="F1133" s="103"/>
      <c r="G1133" s="103"/>
      <c r="H1133" s="103"/>
      <c r="I1133" s="103"/>
      <c r="J1133" s="382"/>
      <c r="K1133" s="382" t="s">
        <v>6864</v>
      </c>
      <c r="L1133" s="382"/>
      <c r="M1133" s="630"/>
      <c r="N1133" s="631"/>
    </row>
    <row r="1134" s="138" customFormat="1" customHeight="1" outlineLevel="1" spans="1:14">
      <c r="A1134" s="382">
        <v>23</v>
      </c>
      <c r="B1134" s="627" t="str">
        <f t="shared" si="36"/>
        <v>物流前室</v>
      </c>
      <c r="C1134" s="633" t="s">
        <v>1173</v>
      </c>
      <c r="D1134" s="103"/>
      <c r="E1134" s="103"/>
      <c r="F1134" s="103"/>
      <c r="G1134" s="103"/>
      <c r="H1134" s="103"/>
      <c r="I1134" s="103"/>
      <c r="J1134" s="382"/>
      <c r="K1134" s="382" t="s">
        <v>6865</v>
      </c>
      <c r="L1134" s="382"/>
      <c r="M1134" s="630"/>
      <c r="N1134" s="631"/>
    </row>
    <row r="1135" s="138" customFormat="1" customHeight="1" outlineLevel="1" spans="1:14">
      <c r="A1135" s="382">
        <v>24</v>
      </c>
      <c r="B1135" s="627" t="str">
        <f t="shared" si="36"/>
        <v>女更</v>
      </c>
      <c r="C1135" s="633" t="s">
        <v>917</v>
      </c>
      <c r="D1135" s="103"/>
      <c r="E1135" s="103"/>
      <c r="F1135" s="103"/>
      <c r="G1135" s="103"/>
      <c r="H1135" s="103"/>
      <c r="I1135" s="103"/>
      <c r="J1135" s="382"/>
      <c r="K1135" s="382" t="s">
        <v>6866</v>
      </c>
      <c r="L1135" s="382"/>
      <c r="M1135" s="630"/>
      <c r="N1135" s="631"/>
    </row>
    <row r="1136" s="138" customFormat="1" customHeight="1" outlineLevel="1" spans="1:14">
      <c r="A1136" s="382">
        <v>25</v>
      </c>
      <c r="B1136" s="627" t="str">
        <f t="shared" si="36"/>
        <v>男更</v>
      </c>
      <c r="C1136" s="633" t="s">
        <v>921</v>
      </c>
      <c r="D1136" s="103"/>
      <c r="E1136" s="103"/>
      <c r="F1136" s="103"/>
      <c r="G1136" s="103"/>
      <c r="H1136" s="103"/>
      <c r="I1136" s="103"/>
      <c r="J1136" s="382"/>
      <c r="K1136" s="382" t="s">
        <v>6867</v>
      </c>
      <c r="L1136" s="382"/>
      <c r="M1136" s="630"/>
      <c r="N1136" s="631"/>
    </row>
    <row r="1137" s="138" customFormat="1" customHeight="1" outlineLevel="1" spans="1:14">
      <c r="A1137" s="382">
        <v>26</v>
      </c>
      <c r="B1137" s="627" t="str">
        <f t="shared" si="36"/>
        <v>库房</v>
      </c>
      <c r="C1137" s="633" t="s">
        <v>966</v>
      </c>
      <c r="D1137" s="103"/>
      <c r="E1137" s="103"/>
      <c r="F1137" s="103"/>
      <c r="G1137" s="103"/>
      <c r="H1137" s="103"/>
      <c r="I1137" s="103"/>
      <c r="J1137" s="382"/>
      <c r="K1137" s="382" t="s">
        <v>6868</v>
      </c>
      <c r="L1137" s="382"/>
      <c r="M1137" s="630"/>
      <c r="N1137" s="631"/>
    </row>
    <row r="1138" s="138" customFormat="1" customHeight="1" outlineLevel="1" spans="1:14">
      <c r="A1138" s="382">
        <v>27</v>
      </c>
      <c r="B1138" s="627" t="str">
        <f t="shared" si="36"/>
        <v>休息/用餐</v>
      </c>
      <c r="C1138" s="633" t="s">
        <v>6763</v>
      </c>
      <c r="D1138" s="103"/>
      <c r="E1138" s="103"/>
      <c r="F1138" s="103"/>
      <c r="G1138" s="103"/>
      <c r="H1138" s="103"/>
      <c r="I1138" s="103"/>
      <c r="J1138" s="382"/>
      <c r="K1138" s="382" t="s">
        <v>1876</v>
      </c>
      <c r="L1138" s="382"/>
      <c r="M1138" s="630"/>
      <c r="N1138" s="631"/>
    </row>
    <row r="1139" s="138" customFormat="1" customHeight="1" outlineLevel="1" spans="1:14">
      <c r="A1139" s="382">
        <v>28</v>
      </c>
      <c r="B1139" s="627" t="str">
        <f t="shared" si="36"/>
        <v>办公室</v>
      </c>
      <c r="C1139" s="633" t="s">
        <v>893</v>
      </c>
      <c r="D1139" s="103"/>
      <c r="E1139" s="103"/>
      <c r="F1139" s="103"/>
      <c r="G1139" s="103"/>
      <c r="H1139" s="103"/>
      <c r="I1139" s="103"/>
      <c r="J1139" s="382"/>
      <c r="K1139" s="382" t="s">
        <v>1877</v>
      </c>
      <c r="L1139" s="382"/>
      <c r="M1139" s="630"/>
      <c r="N1139" s="631"/>
    </row>
    <row r="1140" s="138" customFormat="1" customHeight="1" outlineLevel="1" spans="1:14">
      <c r="A1140" s="382">
        <v>29</v>
      </c>
      <c r="B1140" s="627" t="str">
        <f t="shared" si="36"/>
        <v>办公室</v>
      </c>
      <c r="C1140" s="633" t="s">
        <v>893</v>
      </c>
      <c r="D1140" s="103"/>
      <c r="E1140" s="103"/>
      <c r="F1140" s="103"/>
      <c r="G1140" s="103"/>
      <c r="H1140" s="103"/>
      <c r="I1140" s="103"/>
      <c r="J1140" s="382"/>
      <c r="K1140" s="382" t="s">
        <v>1878</v>
      </c>
      <c r="L1140" s="382"/>
      <c r="M1140" s="630"/>
      <c r="N1140" s="631"/>
    </row>
    <row r="1141" s="138" customFormat="1" customHeight="1" outlineLevel="1" spans="1:14">
      <c r="A1141" s="382">
        <v>30</v>
      </c>
      <c r="B1141" s="627" t="str">
        <f t="shared" si="36"/>
        <v>办公室</v>
      </c>
      <c r="C1141" s="633" t="s">
        <v>893</v>
      </c>
      <c r="D1141" s="103"/>
      <c r="E1141" s="103"/>
      <c r="F1141" s="103"/>
      <c r="G1141" s="103"/>
      <c r="H1141" s="103"/>
      <c r="I1141" s="103"/>
      <c r="J1141" s="382"/>
      <c r="K1141" s="382" t="s">
        <v>1879</v>
      </c>
      <c r="L1141" s="382"/>
      <c r="M1141" s="630"/>
      <c r="N1141" s="631"/>
    </row>
    <row r="1142" s="138" customFormat="1" customHeight="1" outlineLevel="1" spans="1:14">
      <c r="A1142" s="382">
        <v>31</v>
      </c>
      <c r="B1142" s="627" t="str">
        <f t="shared" si="36"/>
        <v>值班室</v>
      </c>
      <c r="C1142" s="633" t="s">
        <v>75</v>
      </c>
      <c r="D1142" s="103"/>
      <c r="E1142" s="103"/>
      <c r="F1142" s="103"/>
      <c r="G1142" s="103"/>
      <c r="H1142" s="103"/>
      <c r="I1142" s="103"/>
      <c r="J1142" s="382"/>
      <c r="K1142" s="382" t="s">
        <v>1880</v>
      </c>
      <c r="L1142" s="382"/>
      <c r="M1142" s="630"/>
      <c r="N1142" s="631"/>
    </row>
    <row r="1143" s="138" customFormat="1" customHeight="1" outlineLevel="1" spans="1:14">
      <c r="A1143" s="382">
        <v>32</v>
      </c>
      <c r="B1143" s="627" t="str">
        <f t="shared" si="36"/>
        <v>值班室</v>
      </c>
      <c r="C1143" s="633" t="s">
        <v>75</v>
      </c>
      <c r="D1143" s="103"/>
      <c r="E1143" s="103"/>
      <c r="F1143" s="103"/>
      <c r="G1143" s="103"/>
      <c r="H1143" s="103"/>
      <c r="I1143" s="103"/>
      <c r="J1143" s="382"/>
      <c r="K1143" s="382" t="s">
        <v>1881</v>
      </c>
      <c r="L1143" s="382"/>
      <c r="M1143" s="630"/>
      <c r="N1143" s="631"/>
    </row>
    <row r="1144" s="138" customFormat="1" customHeight="1" outlineLevel="1" spans="1:14">
      <c r="A1144" s="382">
        <v>33</v>
      </c>
      <c r="B1144" s="627" t="str">
        <f t="shared" si="36"/>
        <v>设备备用间</v>
      </c>
      <c r="C1144" s="633" t="s">
        <v>5484</v>
      </c>
      <c r="D1144" s="103"/>
      <c r="E1144" s="103"/>
      <c r="F1144" s="103"/>
      <c r="G1144" s="103"/>
      <c r="H1144" s="103"/>
      <c r="I1144" s="103"/>
      <c r="J1144" s="382"/>
      <c r="K1144" s="382" t="s">
        <v>6869</v>
      </c>
      <c r="L1144" s="382"/>
      <c r="M1144" s="630"/>
      <c r="N1144" s="631"/>
    </row>
    <row r="1145" s="138" customFormat="1" customHeight="1" outlineLevel="1" spans="1:14">
      <c r="A1145" s="382">
        <v>34</v>
      </c>
      <c r="B1145" s="627" t="str">
        <f t="shared" si="36"/>
        <v>污洗间</v>
      </c>
      <c r="C1145" s="633" t="s">
        <v>1187</v>
      </c>
      <c r="D1145" s="103"/>
      <c r="E1145" s="103"/>
      <c r="F1145" s="103"/>
      <c r="G1145" s="103"/>
      <c r="H1145" s="103"/>
      <c r="I1145" s="103"/>
      <c r="J1145" s="382"/>
      <c r="K1145" s="382" t="s">
        <v>6870</v>
      </c>
      <c r="L1145" s="382"/>
      <c r="M1145" s="630"/>
      <c r="N1145" s="631"/>
    </row>
    <row r="1146" s="138" customFormat="1" customHeight="1" outlineLevel="1" spans="1:14">
      <c r="A1146" s="382">
        <v>35</v>
      </c>
      <c r="B1146" s="627" t="str">
        <f t="shared" si="36"/>
        <v>配膳间</v>
      </c>
      <c r="C1146" s="633" t="s">
        <v>6767</v>
      </c>
      <c r="D1146" s="103"/>
      <c r="E1146" s="103"/>
      <c r="F1146" s="103"/>
      <c r="G1146" s="103"/>
      <c r="H1146" s="103"/>
      <c r="I1146" s="103"/>
      <c r="J1146" s="382"/>
      <c r="K1146" s="382" t="s">
        <v>6871</v>
      </c>
      <c r="L1146" s="382"/>
      <c r="M1146" s="630"/>
      <c r="N1146" s="631"/>
    </row>
    <row r="1147" s="138" customFormat="1" customHeight="1" outlineLevel="1" spans="1:14">
      <c r="A1147" s="382">
        <v>36</v>
      </c>
      <c r="B1147" s="627" t="str">
        <f t="shared" si="36"/>
        <v>示教室（谈话间）</v>
      </c>
      <c r="C1147" s="633" t="s">
        <v>1190</v>
      </c>
      <c r="D1147" s="103"/>
      <c r="E1147" s="103"/>
      <c r="F1147" s="103"/>
      <c r="G1147" s="103"/>
      <c r="H1147" s="103"/>
      <c r="I1147" s="103"/>
      <c r="J1147" s="382"/>
      <c r="K1147" s="382" t="s">
        <v>1856</v>
      </c>
      <c r="L1147" s="382"/>
      <c r="M1147" s="630"/>
      <c r="N1147" s="631"/>
    </row>
    <row r="1148" s="138" customFormat="1" customHeight="1" outlineLevel="1" spans="1:14">
      <c r="A1148" s="628" t="s">
        <v>6872</v>
      </c>
      <c r="B1148" s="632" t="str">
        <f t="shared" si="36"/>
        <v>11层</v>
      </c>
      <c r="C1148" s="626" t="s">
        <v>6873</v>
      </c>
      <c r="D1148" s="103"/>
      <c r="E1148" s="103"/>
      <c r="F1148" s="103"/>
      <c r="G1148" s="103"/>
      <c r="H1148" s="103"/>
      <c r="I1148" s="103"/>
      <c r="J1148" s="382"/>
      <c r="K1148" s="626"/>
      <c r="L1148" s="626"/>
      <c r="M1148" s="630"/>
      <c r="N1148" s="631"/>
    </row>
    <row r="1149" s="138" customFormat="1" customHeight="1" outlineLevel="1" spans="1:14">
      <c r="A1149" s="626"/>
      <c r="B1149" s="632" t="str">
        <f t="shared" si="36"/>
        <v>11层
东区</v>
      </c>
      <c r="C1149" s="626" t="s">
        <v>6874</v>
      </c>
      <c r="D1149" s="103"/>
      <c r="E1149" s="103"/>
      <c r="F1149" s="103"/>
      <c r="G1149" s="103"/>
      <c r="H1149" s="103"/>
      <c r="I1149" s="103"/>
      <c r="J1149" s="382"/>
      <c r="K1149" s="626"/>
      <c r="L1149" s="626"/>
      <c r="M1149" s="630"/>
      <c r="N1149" s="631"/>
    </row>
    <row r="1150" s="138" customFormat="1" customHeight="1" outlineLevel="1" spans="1:14">
      <c r="A1150" s="382">
        <v>1</v>
      </c>
      <c r="B1150" s="627" t="str">
        <f t="shared" si="36"/>
        <v>病房</v>
      </c>
      <c r="C1150" s="633" t="s">
        <v>82</v>
      </c>
      <c r="D1150" s="103"/>
      <c r="E1150" s="103"/>
      <c r="F1150" s="103"/>
      <c r="G1150" s="103"/>
      <c r="H1150" s="103"/>
      <c r="I1150" s="103"/>
      <c r="J1150" s="382"/>
      <c r="K1150" s="382" t="s">
        <v>1939</v>
      </c>
      <c r="L1150" s="382"/>
      <c r="M1150" s="630"/>
      <c r="N1150" s="631"/>
    </row>
    <row r="1151" s="138" customFormat="1" customHeight="1" outlineLevel="1" spans="1:14">
      <c r="A1151" s="382">
        <v>2</v>
      </c>
      <c r="B1151" s="627" t="str">
        <f t="shared" si="36"/>
        <v>病房</v>
      </c>
      <c r="C1151" s="633" t="s">
        <v>82</v>
      </c>
      <c r="D1151" s="103"/>
      <c r="E1151" s="103"/>
      <c r="F1151" s="103"/>
      <c r="G1151" s="103"/>
      <c r="H1151" s="103"/>
      <c r="I1151" s="103"/>
      <c r="J1151" s="382"/>
      <c r="K1151" s="382" t="s">
        <v>1938</v>
      </c>
      <c r="L1151" s="382"/>
      <c r="M1151" s="630"/>
      <c r="N1151" s="631"/>
    </row>
    <row r="1152" s="138" customFormat="1" customHeight="1" outlineLevel="1" spans="1:14">
      <c r="A1152" s="382">
        <v>3</v>
      </c>
      <c r="B1152" s="627" t="str">
        <f t="shared" si="36"/>
        <v>病房</v>
      </c>
      <c r="C1152" s="633" t="s">
        <v>82</v>
      </c>
      <c r="D1152" s="103"/>
      <c r="E1152" s="103"/>
      <c r="F1152" s="103"/>
      <c r="G1152" s="103"/>
      <c r="H1152" s="103"/>
      <c r="I1152" s="103"/>
      <c r="J1152" s="382"/>
      <c r="K1152" s="382" t="s">
        <v>1937</v>
      </c>
      <c r="L1152" s="382"/>
      <c r="M1152" s="630"/>
      <c r="N1152" s="631"/>
    </row>
    <row r="1153" s="138" customFormat="1" customHeight="1" outlineLevel="1" spans="1:14">
      <c r="A1153" s="382">
        <v>4</v>
      </c>
      <c r="B1153" s="627" t="str">
        <f t="shared" si="36"/>
        <v>病房</v>
      </c>
      <c r="C1153" s="633" t="s">
        <v>82</v>
      </c>
      <c r="D1153" s="103"/>
      <c r="E1153" s="103"/>
      <c r="F1153" s="103"/>
      <c r="G1153" s="103"/>
      <c r="H1153" s="103"/>
      <c r="I1153" s="103"/>
      <c r="J1153" s="382"/>
      <c r="K1153" s="382" t="s">
        <v>1936</v>
      </c>
      <c r="L1153" s="382"/>
      <c r="M1153" s="630"/>
      <c r="N1153" s="631"/>
    </row>
    <row r="1154" s="138" customFormat="1" customHeight="1" outlineLevel="1" spans="1:14">
      <c r="A1154" s="382">
        <v>5</v>
      </c>
      <c r="B1154" s="627" t="str">
        <f t="shared" si="36"/>
        <v>病房</v>
      </c>
      <c r="C1154" s="633" t="s">
        <v>82</v>
      </c>
      <c r="D1154" s="103"/>
      <c r="E1154" s="103"/>
      <c r="F1154" s="103"/>
      <c r="G1154" s="103"/>
      <c r="H1154" s="103"/>
      <c r="I1154" s="103"/>
      <c r="J1154" s="382"/>
      <c r="K1154" s="382" t="s">
        <v>1935</v>
      </c>
      <c r="L1154" s="382"/>
      <c r="M1154" s="630"/>
      <c r="N1154" s="631"/>
    </row>
    <row r="1155" s="138" customFormat="1" customHeight="1" outlineLevel="1" spans="1:14">
      <c r="A1155" s="382">
        <v>6</v>
      </c>
      <c r="B1155" s="627" t="str">
        <f t="shared" si="36"/>
        <v>病房</v>
      </c>
      <c r="C1155" s="633" t="s">
        <v>82</v>
      </c>
      <c r="D1155" s="103"/>
      <c r="E1155" s="103"/>
      <c r="F1155" s="103"/>
      <c r="G1155" s="103"/>
      <c r="H1155" s="103"/>
      <c r="I1155" s="103"/>
      <c r="J1155" s="382"/>
      <c r="K1155" s="382" t="s">
        <v>1934</v>
      </c>
      <c r="L1155" s="382"/>
      <c r="M1155" s="630"/>
      <c r="N1155" s="631"/>
    </row>
    <row r="1156" s="138" customFormat="1" customHeight="1" outlineLevel="1" spans="1:14">
      <c r="A1156" s="382">
        <v>7</v>
      </c>
      <c r="B1156" s="627" t="str">
        <f t="shared" si="36"/>
        <v>病房</v>
      </c>
      <c r="C1156" s="633" t="s">
        <v>82</v>
      </c>
      <c r="D1156" s="103"/>
      <c r="E1156" s="103"/>
      <c r="F1156" s="103"/>
      <c r="G1156" s="103"/>
      <c r="H1156" s="103"/>
      <c r="I1156" s="103"/>
      <c r="J1156" s="382"/>
      <c r="K1156" s="382" t="s">
        <v>1933</v>
      </c>
      <c r="L1156" s="382"/>
      <c r="M1156" s="630"/>
      <c r="N1156" s="631"/>
    </row>
    <row r="1157" s="138" customFormat="1" customHeight="1" outlineLevel="1" spans="1:14">
      <c r="A1157" s="382">
        <v>8</v>
      </c>
      <c r="B1157" s="627" t="str">
        <f t="shared" si="36"/>
        <v>病房</v>
      </c>
      <c r="C1157" s="633" t="s">
        <v>82</v>
      </c>
      <c r="D1157" s="103"/>
      <c r="E1157" s="103"/>
      <c r="F1157" s="103"/>
      <c r="G1157" s="103"/>
      <c r="H1157" s="103"/>
      <c r="I1157" s="103"/>
      <c r="J1157" s="382"/>
      <c r="K1157" s="382" t="s">
        <v>1221</v>
      </c>
      <c r="L1157" s="382"/>
      <c r="M1157" s="630"/>
      <c r="N1157" s="631"/>
    </row>
    <row r="1158" s="138" customFormat="1" customHeight="1" outlineLevel="1" spans="1:14">
      <c r="A1158" s="382">
        <v>9</v>
      </c>
      <c r="B1158" s="627" t="str">
        <f t="shared" si="36"/>
        <v>病房</v>
      </c>
      <c r="C1158" s="633" t="s">
        <v>82</v>
      </c>
      <c r="D1158" s="103"/>
      <c r="E1158" s="103"/>
      <c r="F1158" s="103"/>
      <c r="G1158" s="103"/>
      <c r="H1158" s="103"/>
      <c r="I1158" s="103"/>
      <c r="J1158" s="382"/>
      <c r="K1158" s="382" t="s">
        <v>1925</v>
      </c>
      <c r="L1158" s="382"/>
      <c r="M1158" s="630"/>
      <c r="N1158" s="631"/>
    </row>
    <row r="1159" s="138" customFormat="1" customHeight="1" outlineLevel="1" spans="1:14">
      <c r="A1159" s="382">
        <v>10</v>
      </c>
      <c r="B1159" s="627" t="str">
        <f t="shared" si="36"/>
        <v>病房</v>
      </c>
      <c r="C1159" s="633" t="s">
        <v>82</v>
      </c>
      <c r="D1159" s="103"/>
      <c r="E1159" s="103"/>
      <c r="F1159" s="103"/>
      <c r="G1159" s="103"/>
      <c r="H1159" s="103"/>
      <c r="I1159" s="103"/>
      <c r="J1159" s="382"/>
      <c r="K1159" s="382" t="s">
        <v>1926</v>
      </c>
      <c r="L1159" s="382"/>
      <c r="M1159" s="630"/>
      <c r="N1159" s="631"/>
    </row>
    <row r="1160" s="138" customFormat="1" customHeight="1" outlineLevel="1" spans="1:14">
      <c r="A1160" s="382">
        <v>11</v>
      </c>
      <c r="B1160" s="627" t="str">
        <f t="shared" si="36"/>
        <v>病房</v>
      </c>
      <c r="C1160" s="633" t="s">
        <v>82</v>
      </c>
      <c r="D1160" s="103"/>
      <c r="E1160" s="103"/>
      <c r="F1160" s="103"/>
      <c r="G1160" s="103"/>
      <c r="H1160" s="103"/>
      <c r="I1160" s="103"/>
      <c r="J1160" s="382"/>
      <c r="K1160" s="382" t="s">
        <v>1927</v>
      </c>
      <c r="L1160" s="382"/>
      <c r="M1160" s="630"/>
      <c r="N1160" s="631"/>
    </row>
    <row r="1161" s="138" customFormat="1" customHeight="1" outlineLevel="1" spans="1:14">
      <c r="A1161" s="382">
        <v>12</v>
      </c>
      <c r="B1161" s="627" t="str">
        <f t="shared" si="36"/>
        <v>病房</v>
      </c>
      <c r="C1161" s="633" t="s">
        <v>82</v>
      </c>
      <c r="D1161" s="103"/>
      <c r="E1161" s="103"/>
      <c r="F1161" s="103"/>
      <c r="G1161" s="103"/>
      <c r="H1161" s="103"/>
      <c r="I1161" s="103"/>
      <c r="J1161" s="382"/>
      <c r="K1161" s="382" t="s">
        <v>1928</v>
      </c>
      <c r="L1161" s="382"/>
      <c r="M1161" s="630"/>
      <c r="N1161" s="631"/>
    </row>
    <row r="1162" s="138" customFormat="1" customHeight="1" outlineLevel="1" spans="1:14">
      <c r="A1162" s="382">
        <v>13</v>
      </c>
      <c r="B1162" s="627" t="str">
        <f t="shared" si="36"/>
        <v>病房</v>
      </c>
      <c r="C1162" s="633" t="s">
        <v>82</v>
      </c>
      <c r="D1162" s="103"/>
      <c r="E1162" s="103"/>
      <c r="F1162" s="103"/>
      <c r="G1162" s="103"/>
      <c r="H1162" s="103"/>
      <c r="I1162" s="103"/>
      <c r="J1162" s="382"/>
      <c r="K1162" s="382" t="s">
        <v>1929</v>
      </c>
      <c r="L1162" s="382"/>
      <c r="M1162" s="630"/>
      <c r="N1162" s="631"/>
    </row>
    <row r="1163" s="138" customFormat="1" customHeight="1" outlineLevel="1" spans="1:14">
      <c r="A1163" s="382">
        <v>14</v>
      </c>
      <c r="B1163" s="627" t="str">
        <f t="shared" si="36"/>
        <v>病房</v>
      </c>
      <c r="C1163" s="633" t="s">
        <v>82</v>
      </c>
      <c r="D1163" s="103"/>
      <c r="E1163" s="103"/>
      <c r="F1163" s="103"/>
      <c r="G1163" s="103"/>
      <c r="H1163" s="103"/>
      <c r="I1163" s="103"/>
      <c r="J1163" s="382"/>
      <c r="K1163" s="382" t="s">
        <v>1930</v>
      </c>
      <c r="L1163" s="382"/>
      <c r="M1163" s="630"/>
      <c r="N1163" s="631"/>
    </row>
    <row r="1164" s="138" customFormat="1" customHeight="1" outlineLevel="1" spans="1:14">
      <c r="A1164" s="382">
        <v>15</v>
      </c>
      <c r="B1164" s="627" t="str">
        <f t="shared" si="36"/>
        <v>病房</v>
      </c>
      <c r="C1164" s="633" t="s">
        <v>82</v>
      </c>
      <c r="D1164" s="103"/>
      <c r="E1164" s="103"/>
      <c r="F1164" s="103"/>
      <c r="G1164" s="103"/>
      <c r="H1164" s="103"/>
      <c r="I1164" s="103"/>
      <c r="J1164" s="382"/>
      <c r="K1164" s="382" t="s">
        <v>1931</v>
      </c>
      <c r="L1164" s="382"/>
      <c r="M1164" s="630"/>
      <c r="N1164" s="631"/>
    </row>
    <row r="1165" s="138" customFormat="1" customHeight="1" outlineLevel="1" spans="1:14">
      <c r="A1165" s="382">
        <v>16</v>
      </c>
      <c r="B1165" s="627" t="str">
        <f t="shared" si="36"/>
        <v>病房</v>
      </c>
      <c r="C1165" s="633" t="s">
        <v>82</v>
      </c>
      <c r="D1165" s="103"/>
      <c r="E1165" s="103"/>
      <c r="F1165" s="103"/>
      <c r="G1165" s="103"/>
      <c r="H1165" s="103"/>
      <c r="I1165" s="103"/>
      <c r="J1165" s="382"/>
      <c r="K1165" s="382" t="s">
        <v>1932</v>
      </c>
      <c r="L1165" s="382"/>
      <c r="M1165" s="630"/>
      <c r="N1165" s="631"/>
    </row>
    <row r="1166" s="138" customFormat="1" customHeight="1" outlineLevel="1" spans="1:14">
      <c r="A1166" s="382">
        <v>17</v>
      </c>
      <c r="B1166" s="627" t="str">
        <f t="shared" si="36"/>
        <v>多功能治疗兼抢救室</v>
      </c>
      <c r="C1166" s="633" t="s">
        <v>1163</v>
      </c>
      <c r="D1166" s="103"/>
      <c r="E1166" s="103"/>
      <c r="F1166" s="103"/>
      <c r="G1166" s="103"/>
      <c r="H1166" s="103"/>
      <c r="I1166" s="103"/>
      <c r="J1166" s="382"/>
      <c r="K1166" s="382" t="s">
        <v>1224</v>
      </c>
      <c r="L1166" s="382"/>
      <c r="M1166" s="630"/>
      <c r="N1166" s="631"/>
    </row>
    <row r="1167" s="138" customFormat="1" customHeight="1" outlineLevel="1" spans="1:14">
      <c r="A1167" s="382">
        <v>18</v>
      </c>
      <c r="B1167" s="627" t="str">
        <f t="shared" si="36"/>
        <v>住院医师办公</v>
      </c>
      <c r="C1167" s="633" t="s">
        <v>1165</v>
      </c>
      <c r="D1167" s="103"/>
      <c r="E1167" s="103"/>
      <c r="F1167" s="103"/>
      <c r="G1167" s="103"/>
      <c r="H1167" s="103"/>
      <c r="I1167" s="103"/>
      <c r="J1167" s="382"/>
      <c r="K1167" s="382" t="s">
        <v>1225</v>
      </c>
      <c r="L1167" s="382"/>
      <c r="M1167" s="630"/>
      <c r="N1167" s="631"/>
    </row>
    <row r="1168" s="138" customFormat="1" customHeight="1" outlineLevel="1" spans="1:14">
      <c r="A1168" s="382">
        <v>19</v>
      </c>
      <c r="B1168" s="627" t="str">
        <f t="shared" si="36"/>
        <v>换药室</v>
      </c>
      <c r="C1168" s="633" t="s">
        <v>1167</v>
      </c>
      <c r="D1168" s="103"/>
      <c r="E1168" s="103"/>
      <c r="F1168" s="103"/>
      <c r="G1168" s="103"/>
      <c r="H1168" s="103"/>
      <c r="I1168" s="103"/>
      <c r="J1168" s="382"/>
      <c r="K1168" s="382" t="s">
        <v>1226</v>
      </c>
      <c r="L1168" s="382"/>
      <c r="M1168" s="630"/>
      <c r="N1168" s="631"/>
    </row>
    <row r="1169" s="138" customFormat="1" customHeight="1" outlineLevel="1" spans="1:14">
      <c r="A1169" s="382">
        <v>20</v>
      </c>
      <c r="B1169" s="627" t="str">
        <f t="shared" si="36"/>
        <v>处置室</v>
      </c>
      <c r="C1169" s="633" t="s">
        <v>1169</v>
      </c>
      <c r="D1169" s="103"/>
      <c r="E1169" s="103"/>
      <c r="F1169" s="103"/>
      <c r="G1169" s="103"/>
      <c r="H1169" s="103"/>
      <c r="I1169" s="103"/>
      <c r="J1169" s="382"/>
      <c r="K1169" s="382" t="s">
        <v>1227</v>
      </c>
      <c r="L1169" s="382"/>
      <c r="M1169" s="630"/>
      <c r="N1169" s="631"/>
    </row>
    <row r="1170" s="138" customFormat="1" customHeight="1" outlineLevel="1" spans="1:14">
      <c r="A1170" s="382">
        <v>21</v>
      </c>
      <c r="B1170" s="627" t="str">
        <f t="shared" si="36"/>
        <v>配液室</v>
      </c>
      <c r="C1170" s="633" t="s">
        <v>1171</v>
      </c>
      <c r="D1170" s="103"/>
      <c r="E1170" s="103"/>
      <c r="F1170" s="103"/>
      <c r="G1170" s="103"/>
      <c r="H1170" s="103"/>
      <c r="I1170" s="103"/>
      <c r="J1170" s="382"/>
      <c r="K1170" s="382" t="s">
        <v>1228</v>
      </c>
      <c r="L1170" s="382"/>
      <c r="M1170" s="630"/>
      <c r="N1170" s="631"/>
    </row>
    <row r="1171" s="138" customFormat="1" customHeight="1" outlineLevel="1" spans="1:14">
      <c r="A1171" s="382">
        <v>22</v>
      </c>
      <c r="B1171" s="627" t="str">
        <f t="shared" si="36"/>
        <v>物流前室</v>
      </c>
      <c r="C1171" s="633" t="s">
        <v>1173</v>
      </c>
      <c r="D1171" s="103"/>
      <c r="E1171" s="103"/>
      <c r="F1171" s="103"/>
      <c r="G1171" s="103"/>
      <c r="H1171" s="103"/>
      <c r="I1171" s="103"/>
      <c r="J1171" s="382"/>
      <c r="K1171" s="382" t="s">
        <v>1229</v>
      </c>
      <c r="L1171" s="382"/>
      <c r="M1171" s="630"/>
      <c r="N1171" s="631"/>
    </row>
    <row r="1172" s="138" customFormat="1" customHeight="1" outlineLevel="1" spans="1:14">
      <c r="A1172" s="382">
        <v>23</v>
      </c>
      <c r="B1172" s="627" t="str">
        <f t="shared" si="36"/>
        <v>男更</v>
      </c>
      <c r="C1172" s="633" t="s">
        <v>921</v>
      </c>
      <c r="D1172" s="103"/>
      <c r="E1172" s="103"/>
      <c r="F1172" s="103"/>
      <c r="G1172" s="103"/>
      <c r="H1172" s="103"/>
      <c r="I1172" s="103"/>
      <c r="J1172" s="382"/>
      <c r="K1172" s="382" t="s">
        <v>6875</v>
      </c>
      <c r="L1172" s="382"/>
      <c r="M1172" s="630"/>
      <c r="N1172" s="631"/>
    </row>
    <row r="1173" s="138" customFormat="1" customHeight="1" outlineLevel="1" spans="1:14">
      <c r="A1173" s="382">
        <v>24</v>
      </c>
      <c r="B1173" s="627" t="str">
        <f t="shared" si="36"/>
        <v>女更</v>
      </c>
      <c r="C1173" s="633" t="s">
        <v>917</v>
      </c>
      <c r="D1173" s="103"/>
      <c r="E1173" s="103"/>
      <c r="F1173" s="103"/>
      <c r="G1173" s="103"/>
      <c r="H1173" s="103"/>
      <c r="I1173" s="103"/>
      <c r="J1173" s="382"/>
      <c r="K1173" s="382" t="s">
        <v>6876</v>
      </c>
      <c r="L1173" s="382"/>
      <c r="M1173" s="630"/>
      <c r="N1173" s="631"/>
    </row>
    <row r="1174" s="138" customFormat="1" customHeight="1" outlineLevel="1" spans="1:14">
      <c r="A1174" s="382">
        <v>25</v>
      </c>
      <c r="B1174" s="627" t="str">
        <f t="shared" si="36"/>
        <v>库房</v>
      </c>
      <c r="C1174" s="633" t="s">
        <v>966</v>
      </c>
      <c r="D1174" s="103"/>
      <c r="E1174" s="103"/>
      <c r="F1174" s="103"/>
      <c r="G1174" s="103"/>
      <c r="H1174" s="103"/>
      <c r="I1174" s="103"/>
      <c r="J1174" s="382"/>
      <c r="K1174" s="382" t="s">
        <v>1231</v>
      </c>
      <c r="L1174" s="382"/>
      <c r="M1174" s="630"/>
      <c r="N1174" s="631"/>
    </row>
    <row r="1175" s="138" customFormat="1" customHeight="1" outlineLevel="1" spans="1:14">
      <c r="A1175" s="382">
        <v>26</v>
      </c>
      <c r="B1175" s="627" t="str">
        <f t="shared" si="36"/>
        <v>休息/用餐</v>
      </c>
      <c r="C1175" s="633" t="s">
        <v>6763</v>
      </c>
      <c r="D1175" s="103"/>
      <c r="E1175" s="103"/>
      <c r="F1175" s="103"/>
      <c r="G1175" s="103"/>
      <c r="H1175" s="103"/>
      <c r="I1175" s="103"/>
      <c r="J1175" s="382"/>
      <c r="K1175" s="382" t="s">
        <v>1232</v>
      </c>
      <c r="L1175" s="382"/>
      <c r="M1175" s="630"/>
      <c r="N1175" s="631"/>
    </row>
    <row r="1176" s="138" customFormat="1" customHeight="1" outlineLevel="1" spans="1:14">
      <c r="A1176" s="382">
        <v>27</v>
      </c>
      <c r="B1176" s="627" t="str">
        <f t="shared" si="36"/>
        <v>办公室</v>
      </c>
      <c r="C1176" s="633" t="s">
        <v>893</v>
      </c>
      <c r="D1176" s="103"/>
      <c r="E1176" s="103"/>
      <c r="F1176" s="103"/>
      <c r="G1176" s="103"/>
      <c r="H1176" s="103"/>
      <c r="I1176" s="103"/>
      <c r="J1176" s="382"/>
      <c r="K1176" s="382" t="s">
        <v>1233</v>
      </c>
      <c r="L1176" s="382"/>
      <c r="M1176" s="630"/>
      <c r="N1176" s="631"/>
    </row>
    <row r="1177" s="138" customFormat="1" customHeight="1" outlineLevel="1" spans="1:14">
      <c r="A1177" s="382">
        <v>28</v>
      </c>
      <c r="B1177" s="627" t="str">
        <f t="shared" ref="B1177:B1240" si="37" xml:space="preserve">C1177</f>
        <v>办公室</v>
      </c>
      <c r="C1177" s="633" t="s">
        <v>893</v>
      </c>
      <c r="D1177" s="103"/>
      <c r="E1177" s="103"/>
      <c r="F1177" s="103"/>
      <c r="G1177" s="103"/>
      <c r="H1177" s="103"/>
      <c r="I1177" s="103"/>
      <c r="J1177" s="382"/>
      <c r="K1177" s="382" t="s">
        <v>1234</v>
      </c>
      <c r="L1177" s="382"/>
      <c r="M1177" s="630"/>
      <c r="N1177" s="631"/>
    </row>
    <row r="1178" s="138" customFormat="1" customHeight="1" outlineLevel="1" spans="1:14">
      <c r="A1178" s="382">
        <v>29</v>
      </c>
      <c r="B1178" s="627" t="str">
        <f t="shared" si="37"/>
        <v>杂物间</v>
      </c>
      <c r="C1178" s="633" t="s">
        <v>1182</v>
      </c>
      <c r="D1178" s="103"/>
      <c r="E1178" s="103"/>
      <c r="F1178" s="103"/>
      <c r="G1178" s="103"/>
      <c r="H1178" s="103"/>
      <c r="I1178" s="103"/>
      <c r="J1178" s="382"/>
      <c r="K1178" s="382" t="s">
        <v>1235</v>
      </c>
      <c r="L1178" s="382"/>
      <c r="M1178" s="630"/>
      <c r="N1178" s="631"/>
    </row>
    <row r="1179" s="138" customFormat="1" customHeight="1" outlineLevel="1" spans="1:14">
      <c r="A1179" s="382">
        <v>30</v>
      </c>
      <c r="B1179" s="627" t="str">
        <f t="shared" si="37"/>
        <v>办公室</v>
      </c>
      <c r="C1179" s="633" t="s">
        <v>893</v>
      </c>
      <c r="D1179" s="103"/>
      <c r="E1179" s="103"/>
      <c r="F1179" s="103"/>
      <c r="G1179" s="103"/>
      <c r="H1179" s="103"/>
      <c r="I1179" s="103"/>
      <c r="J1179" s="382"/>
      <c r="K1179" s="382" t="s">
        <v>1236</v>
      </c>
      <c r="L1179" s="382"/>
      <c r="M1179" s="630"/>
      <c r="N1179" s="631"/>
    </row>
    <row r="1180" s="138" customFormat="1" customHeight="1" outlineLevel="1" spans="1:14">
      <c r="A1180" s="382">
        <v>31</v>
      </c>
      <c r="B1180" s="627" t="str">
        <f t="shared" si="37"/>
        <v>污洗间</v>
      </c>
      <c r="C1180" s="633" t="s">
        <v>1187</v>
      </c>
      <c r="D1180" s="103"/>
      <c r="E1180" s="103"/>
      <c r="F1180" s="103"/>
      <c r="G1180" s="103"/>
      <c r="H1180" s="103"/>
      <c r="I1180" s="103"/>
      <c r="J1180" s="382"/>
      <c r="K1180" s="382" t="s">
        <v>1237</v>
      </c>
      <c r="L1180" s="382"/>
      <c r="M1180" s="630"/>
      <c r="N1180" s="631"/>
    </row>
    <row r="1181" s="138" customFormat="1" customHeight="1" outlineLevel="1" spans="1:14">
      <c r="A1181" s="382">
        <v>32</v>
      </c>
      <c r="B1181" s="627" t="str">
        <f t="shared" si="37"/>
        <v>配膳间</v>
      </c>
      <c r="C1181" s="633" t="s">
        <v>6767</v>
      </c>
      <c r="D1181" s="103"/>
      <c r="E1181" s="103"/>
      <c r="F1181" s="103"/>
      <c r="G1181" s="103"/>
      <c r="H1181" s="103"/>
      <c r="I1181" s="103"/>
      <c r="J1181" s="382"/>
      <c r="K1181" s="382" t="s">
        <v>6877</v>
      </c>
      <c r="L1181" s="382"/>
      <c r="M1181" s="630"/>
      <c r="N1181" s="631"/>
    </row>
    <row r="1182" s="138" customFormat="1" customHeight="1" outlineLevel="1" spans="1:14">
      <c r="A1182" s="382">
        <v>33</v>
      </c>
      <c r="B1182" s="627" t="str">
        <f t="shared" si="37"/>
        <v>示教室（谈话间）</v>
      </c>
      <c r="C1182" s="633" t="s">
        <v>1190</v>
      </c>
      <c r="D1182" s="103"/>
      <c r="E1182" s="103"/>
      <c r="F1182" s="103"/>
      <c r="G1182" s="103"/>
      <c r="H1182" s="103"/>
      <c r="I1182" s="103"/>
      <c r="J1182" s="382"/>
      <c r="K1182" s="382" t="s">
        <v>1238</v>
      </c>
      <c r="L1182" s="382"/>
      <c r="M1182" s="630"/>
      <c r="N1182" s="631"/>
    </row>
    <row r="1183" s="138" customFormat="1" customHeight="1" outlineLevel="1" spans="1:14">
      <c r="A1183" s="382">
        <v>34</v>
      </c>
      <c r="B1183" s="627" t="str">
        <f t="shared" si="37"/>
        <v>活动室</v>
      </c>
      <c r="C1183" s="633" t="s">
        <v>1239</v>
      </c>
      <c r="D1183" s="103"/>
      <c r="E1183" s="103"/>
      <c r="F1183" s="103"/>
      <c r="G1183" s="103"/>
      <c r="H1183" s="103"/>
      <c r="I1183" s="103"/>
      <c r="J1183" s="382"/>
      <c r="K1183" s="382" t="s">
        <v>1240</v>
      </c>
      <c r="L1183" s="382"/>
      <c r="M1183" s="630"/>
      <c r="N1183" s="631"/>
    </row>
    <row r="1184" s="138" customFormat="1" customHeight="1" outlineLevel="1" spans="1:14">
      <c r="A1184" s="626"/>
      <c r="B1184" s="632" t="str">
        <f t="shared" si="37"/>
        <v>11层
西区</v>
      </c>
      <c r="C1184" s="626" t="s">
        <v>6878</v>
      </c>
      <c r="D1184" s="103"/>
      <c r="E1184" s="103"/>
      <c r="F1184" s="103"/>
      <c r="G1184" s="103"/>
      <c r="H1184" s="103"/>
      <c r="I1184" s="103"/>
      <c r="J1184" s="382"/>
      <c r="K1184" s="626"/>
      <c r="L1184" s="626"/>
      <c r="M1184" s="630"/>
      <c r="N1184" s="631"/>
    </row>
    <row r="1185" s="138" customFormat="1" customHeight="1" outlineLevel="1" spans="1:14">
      <c r="A1185" s="382">
        <v>1</v>
      </c>
      <c r="B1185" s="627" t="str">
        <f t="shared" si="37"/>
        <v>病房</v>
      </c>
      <c r="C1185" s="633" t="s">
        <v>82</v>
      </c>
      <c r="D1185" s="103"/>
      <c r="E1185" s="103"/>
      <c r="F1185" s="103"/>
      <c r="G1185" s="103"/>
      <c r="H1185" s="103"/>
      <c r="I1185" s="103"/>
      <c r="J1185" s="382"/>
      <c r="K1185" s="382" t="s">
        <v>1903</v>
      </c>
      <c r="L1185" s="382"/>
      <c r="M1185" s="630"/>
      <c r="N1185" s="631"/>
    </row>
    <row r="1186" s="138" customFormat="1" customHeight="1" outlineLevel="1" spans="1:14">
      <c r="A1186" s="382">
        <v>2</v>
      </c>
      <c r="B1186" s="627" t="str">
        <f t="shared" si="37"/>
        <v>病房</v>
      </c>
      <c r="C1186" s="633" t="s">
        <v>82</v>
      </c>
      <c r="D1186" s="103"/>
      <c r="E1186" s="103"/>
      <c r="F1186" s="103"/>
      <c r="G1186" s="103"/>
      <c r="H1186" s="103"/>
      <c r="I1186" s="103"/>
      <c r="J1186" s="382"/>
      <c r="K1186" s="382" t="s">
        <v>1904</v>
      </c>
      <c r="L1186" s="382"/>
      <c r="M1186" s="630"/>
      <c r="N1186" s="631"/>
    </row>
    <row r="1187" s="138" customFormat="1" customHeight="1" outlineLevel="1" spans="1:14">
      <c r="A1187" s="382">
        <v>3</v>
      </c>
      <c r="B1187" s="627" t="str">
        <f t="shared" si="37"/>
        <v>病房</v>
      </c>
      <c r="C1187" s="633" t="s">
        <v>82</v>
      </c>
      <c r="D1187" s="103"/>
      <c r="E1187" s="103"/>
      <c r="F1187" s="103"/>
      <c r="G1187" s="103"/>
      <c r="H1187" s="103"/>
      <c r="I1187" s="103"/>
      <c r="J1187" s="382"/>
      <c r="K1187" s="382" t="s">
        <v>1905</v>
      </c>
      <c r="L1187" s="382"/>
      <c r="M1187" s="630"/>
      <c r="N1187" s="631"/>
    </row>
    <row r="1188" s="138" customFormat="1" customHeight="1" outlineLevel="1" spans="1:14">
      <c r="A1188" s="382">
        <v>4</v>
      </c>
      <c r="B1188" s="627" t="str">
        <f t="shared" si="37"/>
        <v>病房</v>
      </c>
      <c r="C1188" s="633" t="s">
        <v>82</v>
      </c>
      <c r="D1188" s="103"/>
      <c r="E1188" s="103"/>
      <c r="F1188" s="103"/>
      <c r="G1188" s="103"/>
      <c r="H1188" s="103"/>
      <c r="I1188" s="103"/>
      <c r="J1188" s="382"/>
      <c r="K1188" s="382" t="s">
        <v>1906</v>
      </c>
      <c r="L1188" s="382"/>
      <c r="M1188" s="630"/>
      <c r="N1188" s="631"/>
    </row>
    <row r="1189" s="138" customFormat="1" customHeight="1" outlineLevel="1" spans="1:14">
      <c r="A1189" s="382">
        <v>5</v>
      </c>
      <c r="B1189" s="627" t="str">
        <f t="shared" si="37"/>
        <v>病房</v>
      </c>
      <c r="C1189" s="633" t="s">
        <v>82</v>
      </c>
      <c r="D1189" s="103"/>
      <c r="E1189" s="103"/>
      <c r="F1189" s="103"/>
      <c r="G1189" s="103"/>
      <c r="H1189" s="103"/>
      <c r="I1189" s="103"/>
      <c r="J1189" s="382"/>
      <c r="K1189" s="382" t="s">
        <v>1907</v>
      </c>
      <c r="L1189" s="382"/>
      <c r="M1189" s="630"/>
      <c r="N1189" s="631"/>
    </row>
    <row r="1190" s="138" customFormat="1" customHeight="1" outlineLevel="1" spans="1:14">
      <c r="A1190" s="382">
        <v>6</v>
      </c>
      <c r="B1190" s="627" t="str">
        <f t="shared" si="37"/>
        <v>病房</v>
      </c>
      <c r="C1190" s="633" t="s">
        <v>82</v>
      </c>
      <c r="D1190" s="103"/>
      <c r="E1190" s="103"/>
      <c r="F1190" s="103"/>
      <c r="G1190" s="103"/>
      <c r="H1190" s="103"/>
      <c r="I1190" s="103"/>
      <c r="J1190" s="382"/>
      <c r="K1190" s="382" t="s">
        <v>1908</v>
      </c>
      <c r="L1190" s="382"/>
      <c r="M1190" s="630"/>
      <c r="N1190" s="631"/>
    </row>
    <row r="1191" s="138" customFormat="1" customHeight="1" outlineLevel="1" spans="1:14">
      <c r="A1191" s="382">
        <v>7</v>
      </c>
      <c r="B1191" s="627" t="str">
        <f t="shared" si="37"/>
        <v>病房</v>
      </c>
      <c r="C1191" s="633" t="s">
        <v>82</v>
      </c>
      <c r="D1191" s="103"/>
      <c r="E1191" s="103"/>
      <c r="F1191" s="103"/>
      <c r="G1191" s="103"/>
      <c r="H1191" s="103"/>
      <c r="I1191" s="103"/>
      <c r="J1191" s="382"/>
      <c r="K1191" s="382" t="s">
        <v>1909</v>
      </c>
      <c r="L1191" s="382"/>
      <c r="M1191" s="630"/>
      <c r="N1191" s="631"/>
    </row>
    <row r="1192" s="138" customFormat="1" customHeight="1" outlineLevel="1" spans="1:14">
      <c r="A1192" s="382">
        <v>8</v>
      </c>
      <c r="B1192" s="627" t="str">
        <f t="shared" si="37"/>
        <v>病房</v>
      </c>
      <c r="C1192" s="633" t="s">
        <v>82</v>
      </c>
      <c r="D1192" s="103"/>
      <c r="E1192" s="103"/>
      <c r="F1192" s="103"/>
      <c r="G1192" s="103"/>
      <c r="H1192" s="103"/>
      <c r="I1192" s="103"/>
      <c r="J1192" s="382"/>
      <c r="K1192" s="382" t="s">
        <v>1910</v>
      </c>
      <c r="L1192" s="382"/>
      <c r="M1192" s="630"/>
      <c r="N1192" s="631"/>
    </row>
    <row r="1193" s="138" customFormat="1" customHeight="1" outlineLevel="1" spans="1:14">
      <c r="A1193" s="382">
        <v>9</v>
      </c>
      <c r="B1193" s="627" t="str">
        <f t="shared" si="37"/>
        <v>病房</v>
      </c>
      <c r="C1193" s="633" t="s">
        <v>82</v>
      </c>
      <c r="D1193" s="103"/>
      <c r="E1193" s="103"/>
      <c r="F1193" s="103"/>
      <c r="G1193" s="103"/>
      <c r="H1193" s="103"/>
      <c r="I1193" s="103"/>
      <c r="J1193" s="382"/>
      <c r="K1193" s="382" t="s">
        <v>1911</v>
      </c>
      <c r="L1193" s="382"/>
      <c r="M1193" s="630"/>
      <c r="N1193" s="631"/>
    </row>
    <row r="1194" s="138" customFormat="1" customHeight="1" outlineLevel="1" spans="1:14">
      <c r="A1194" s="382">
        <v>10</v>
      </c>
      <c r="B1194" s="627" t="str">
        <f t="shared" si="37"/>
        <v>病房</v>
      </c>
      <c r="C1194" s="633" t="s">
        <v>82</v>
      </c>
      <c r="D1194" s="103"/>
      <c r="E1194" s="103"/>
      <c r="F1194" s="103"/>
      <c r="G1194" s="103"/>
      <c r="H1194" s="103"/>
      <c r="I1194" s="103"/>
      <c r="J1194" s="382"/>
      <c r="K1194" s="382" t="s">
        <v>1912</v>
      </c>
      <c r="L1194" s="382"/>
      <c r="M1194" s="630"/>
      <c r="N1194" s="631"/>
    </row>
    <row r="1195" s="138" customFormat="1" customHeight="1" outlineLevel="1" spans="1:14">
      <c r="A1195" s="382">
        <v>11</v>
      </c>
      <c r="B1195" s="627" t="str">
        <f t="shared" si="37"/>
        <v>病房</v>
      </c>
      <c r="C1195" s="633" t="s">
        <v>82</v>
      </c>
      <c r="D1195" s="103"/>
      <c r="E1195" s="103"/>
      <c r="F1195" s="103"/>
      <c r="G1195" s="103"/>
      <c r="H1195" s="103"/>
      <c r="I1195" s="103"/>
      <c r="J1195" s="382"/>
      <c r="K1195" s="382" t="s">
        <v>1913</v>
      </c>
      <c r="L1195" s="382"/>
      <c r="M1195" s="630"/>
      <c r="N1195" s="631"/>
    </row>
    <row r="1196" s="138" customFormat="1" customHeight="1" outlineLevel="1" spans="1:14">
      <c r="A1196" s="382">
        <v>12</v>
      </c>
      <c r="B1196" s="627" t="str">
        <f t="shared" si="37"/>
        <v>病房</v>
      </c>
      <c r="C1196" s="633" t="s">
        <v>82</v>
      </c>
      <c r="D1196" s="103"/>
      <c r="E1196" s="103"/>
      <c r="F1196" s="103"/>
      <c r="G1196" s="103"/>
      <c r="H1196" s="103"/>
      <c r="I1196" s="103"/>
      <c r="J1196" s="382"/>
      <c r="K1196" s="382" t="s">
        <v>1914</v>
      </c>
      <c r="L1196" s="382"/>
      <c r="M1196" s="630"/>
      <c r="N1196" s="631"/>
    </row>
    <row r="1197" s="138" customFormat="1" customHeight="1" outlineLevel="1" spans="1:14">
      <c r="A1197" s="382">
        <v>13</v>
      </c>
      <c r="B1197" s="627" t="str">
        <f t="shared" si="37"/>
        <v>病房</v>
      </c>
      <c r="C1197" s="633" t="s">
        <v>82</v>
      </c>
      <c r="D1197" s="103"/>
      <c r="E1197" s="103"/>
      <c r="F1197" s="103"/>
      <c r="G1197" s="103"/>
      <c r="H1197" s="103"/>
      <c r="I1197" s="103"/>
      <c r="J1197" s="382"/>
      <c r="K1197" s="382" t="s">
        <v>1915</v>
      </c>
      <c r="L1197" s="382"/>
      <c r="M1197" s="630"/>
      <c r="N1197" s="631"/>
    </row>
    <row r="1198" s="138" customFormat="1" customHeight="1" outlineLevel="1" spans="1:14">
      <c r="A1198" s="382">
        <v>14</v>
      </c>
      <c r="B1198" s="627" t="str">
        <f t="shared" si="37"/>
        <v>病房</v>
      </c>
      <c r="C1198" s="633" t="s">
        <v>82</v>
      </c>
      <c r="D1198" s="103"/>
      <c r="E1198" s="103"/>
      <c r="F1198" s="103"/>
      <c r="G1198" s="103"/>
      <c r="H1198" s="103"/>
      <c r="I1198" s="103"/>
      <c r="J1198" s="382"/>
      <c r="K1198" s="382" t="s">
        <v>1916</v>
      </c>
      <c r="L1198" s="382"/>
      <c r="M1198" s="630"/>
      <c r="N1198" s="631"/>
    </row>
    <row r="1199" s="138" customFormat="1" customHeight="1" outlineLevel="1" spans="1:14">
      <c r="A1199" s="382">
        <v>15</v>
      </c>
      <c r="B1199" s="627" t="str">
        <f t="shared" si="37"/>
        <v>病房</v>
      </c>
      <c r="C1199" s="633" t="s">
        <v>82</v>
      </c>
      <c r="D1199" s="103"/>
      <c r="E1199" s="103"/>
      <c r="F1199" s="103"/>
      <c r="G1199" s="103"/>
      <c r="H1199" s="103"/>
      <c r="I1199" s="103"/>
      <c r="J1199" s="382"/>
      <c r="K1199" s="382" t="s">
        <v>1917</v>
      </c>
      <c r="L1199" s="382"/>
      <c r="M1199" s="630"/>
      <c r="N1199" s="631"/>
    </row>
    <row r="1200" s="138" customFormat="1" customHeight="1" outlineLevel="1" spans="1:14">
      <c r="A1200" s="382">
        <v>16</v>
      </c>
      <c r="B1200" s="627" t="str">
        <f t="shared" si="37"/>
        <v>病房</v>
      </c>
      <c r="C1200" s="633" t="s">
        <v>82</v>
      </c>
      <c r="D1200" s="103"/>
      <c r="E1200" s="103"/>
      <c r="F1200" s="103"/>
      <c r="G1200" s="103"/>
      <c r="H1200" s="103"/>
      <c r="I1200" s="103"/>
      <c r="J1200" s="382"/>
      <c r="K1200" s="382" t="s">
        <v>1918</v>
      </c>
      <c r="L1200" s="382"/>
      <c r="M1200" s="630"/>
      <c r="N1200" s="631"/>
    </row>
    <row r="1201" s="138" customFormat="1" customHeight="1" outlineLevel="1" spans="1:14">
      <c r="A1201" s="382">
        <v>17</v>
      </c>
      <c r="B1201" s="627" t="str">
        <f t="shared" si="37"/>
        <v>多功能治疗兼抢救室</v>
      </c>
      <c r="C1201" s="633" t="s">
        <v>1163</v>
      </c>
      <c r="D1201" s="103"/>
      <c r="E1201" s="103"/>
      <c r="F1201" s="103"/>
      <c r="G1201" s="103"/>
      <c r="H1201" s="103"/>
      <c r="I1201" s="103"/>
      <c r="J1201" s="382"/>
      <c r="K1201" s="382" t="s">
        <v>6879</v>
      </c>
      <c r="L1201" s="382"/>
      <c r="M1201" s="630"/>
      <c r="N1201" s="631"/>
    </row>
    <row r="1202" s="138" customFormat="1" customHeight="1" outlineLevel="1" spans="1:14">
      <c r="A1202" s="382">
        <v>18</v>
      </c>
      <c r="B1202" s="627" t="str">
        <f t="shared" si="37"/>
        <v>住院医师办公</v>
      </c>
      <c r="C1202" s="633" t="s">
        <v>1165</v>
      </c>
      <c r="D1202" s="103"/>
      <c r="E1202" s="103"/>
      <c r="F1202" s="103"/>
      <c r="G1202" s="103"/>
      <c r="H1202" s="103"/>
      <c r="I1202" s="103"/>
      <c r="J1202" s="382"/>
      <c r="K1202" s="382" t="s">
        <v>1919</v>
      </c>
      <c r="L1202" s="382"/>
      <c r="M1202" s="630"/>
      <c r="N1202" s="631"/>
    </row>
    <row r="1203" s="138" customFormat="1" customHeight="1" outlineLevel="1" spans="1:14">
      <c r="A1203" s="382">
        <v>19</v>
      </c>
      <c r="B1203" s="627" t="str">
        <f t="shared" si="37"/>
        <v>换药室</v>
      </c>
      <c r="C1203" s="633" t="s">
        <v>1167</v>
      </c>
      <c r="D1203" s="103"/>
      <c r="E1203" s="103"/>
      <c r="F1203" s="103"/>
      <c r="G1203" s="103"/>
      <c r="H1203" s="103"/>
      <c r="I1203" s="103"/>
      <c r="J1203" s="382"/>
      <c r="K1203" s="382" t="s">
        <v>1920</v>
      </c>
      <c r="L1203" s="382"/>
      <c r="M1203" s="630"/>
      <c r="N1203" s="631"/>
    </row>
    <row r="1204" s="138" customFormat="1" customHeight="1" outlineLevel="1" spans="1:14">
      <c r="A1204" s="382">
        <v>20</v>
      </c>
      <c r="B1204" s="627" t="str">
        <f t="shared" si="37"/>
        <v>处置室</v>
      </c>
      <c r="C1204" s="633" t="s">
        <v>1169</v>
      </c>
      <c r="D1204" s="103"/>
      <c r="E1204" s="103"/>
      <c r="F1204" s="103"/>
      <c r="G1204" s="103"/>
      <c r="H1204" s="103"/>
      <c r="I1204" s="103"/>
      <c r="J1204" s="382"/>
      <c r="K1204" s="382" t="s">
        <v>6880</v>
      </c>
      <c r="L1204" s="382"/>
      <c r="M1204" s="630"/>
      <c r="N1204" s="631"/>
    </row>
    <row r="1205" s="138" customFormat="1" customHeight="1" outlineLevel="1" spans="1:14">
      <c r="A1205" s="382">
        <v>21</v>
      </c>
      <c r="B1205" s="627" t="str">
        <f t="shared" si="37"/>
        <v>配液室</v>
      </c>
      <c r="C1205" s="633" t="s">
        <v>1171</v>
      </c>
      <c r="D1205" s="103"/>
      <c r="E1205" s="103"/>
      <c r="F1205" s="103"/>
      <c r="G1205" s="103"/>
      <c r="H1205" s="103"/>
      <c r="I1205" s="103"/>
      <c r="J1205" s="382"/>
      <c r="K1205" s="382" t="s">
        <v>6881</v>
      </c>
      <c r="L1205" s="382"/>
      <c r="M1205" s="630"/>
      <c r="N1205" s="631"/>
    </row>
    <row r="1206" s="138" customFormat="1" customHeight="1" outlineLevel="1" spans="1:14">
      <c r="A1206" s="382">
        <v>22</v>
      </c>
      <c r="B1206" s="627" t="str">
        <f t="shared" si="37"/>
        <v>物流前室</v>
      </c>
      <c r="C1206" s="633" t="s">
        <v>1173</v>
      </c>
      <c r="D1206" s="103"/>
      <c r="E1206" s="103"/>
      <c r="F1206" s="103"/>
      <c r="G1206" s="103"/>
      <c r="H1206" s="103"/>
      <c r="I1206" s="103"/>
      <c r="J1206" s="382"/>
      <c r="K1206" s="382" t="s">
        <v>6882</v>
      </c>
      <c r="L1206" s="382"/>
      <c r="M1206" s="630"/>
      <c r="N1206" s="631"/>
    </row>
    <row r="1207" s="138" customFormat="1" customHeight="1" outlineLevel="1" spans="1:14">
      <c r="A1207" s="382">
        <v>23</v>
      </c>
      <c r="B1207" s="627" t="str">
        <f t="shared" si="37"/>
        <v>女更</v>
      </c>
      <c r="C1207" s="633" t="s">
        <v>917</v>
      </c>
      <c r="D1207" s="103"/>
      <c r="E1207" s="103"/>
      <c r="F1207" s="103"/>
      <c r="G1207" s="103"/>
      <c r="H1207" s="103"/>
      <c r="I1207" s="103"/>
      <c r="J1207" s="382"/>
      <c r="K1207" s="382" t="s">
        <v>6883</v>
      </c>
      <c r="L1207" s="382"/>
      <c r="M1207" s="630"/>
      <c r="N1207" s="631"/>
    </row>
    <row r="1208" s="138" customFormat="1" customHeight="1" outlineLevel="1" spans="1:14">
      <c r="A1208" s="382">
        <v>24</v>
      </c>
      <c r="B1208" s="627" t="str">
        <f t="shared" si="37"/>
        <v>男更</v>
      </c>
      <c r="C1208" s="633" t="s">
        <v>921</v>
      </c>
      <c r="D1208" s="103"/>
      <c r="E1208" s="103"/>
      <c r="F1208" s="103"/>
      <c r="G1208" s="103"/>
      <c r="H1208" s="103"/>
      <c r="I1208" s="103"/>
      <c r="J1208" s="382"/>
      <c r="K1208" s="382" t="s">
        <v>6884</v>
      </c>
      <c r="L1208" s="382"/>
      <c r="M1208" s="630"/>
      <c r="N1208" s="631"/>
    </row>
    <row r="1209" s="138" customFormat="1" customHeight="1" outlineLevel="1" spans="1:14">
      <c r="A1209" s="382">
        <v>25</v>
      </c>
      <c r="B1209" s="627" t="str">
        <f t="shared" si="37"/>
        <v>库房</v>
      </c>
      <c r="C1209" s="633" t="s">
        <v>966</v>
      </c>
      <c r="D1209" s="103"/>
      <c r="E1209" s="103"/>
      <c r="F1209" s="103"/>
      <c r="G1209" s="103"/>
      <c r="H1209" s="103"/>
      <c r="I1209" s="103"/>
      <c r="J1209" s="382"/>
      <c r="K1209" s="382" t="s">
        <v>6885</v>
      </c>
      <c r="L1209" s="382"/>
      <c r="M1209" s="630"/>
      <c r="N1209" s="631"/>
    </row>
    <row r="1210" s="138" customFormat="1" customHeight="1" outlineLevel="1" spans="1:14">
      <c r="A1210" s="382">
        <v>26</v>
      </c>
      <c r="B1210" s="627" t="str">
        <f t="shared" si="37"/>
        <v>休息/用餐</v>
      </c>
      <c r="C1210" s="633" t="s">
        <v>6763</v>
      </c>
      <c r="D1210" s="103"/>
      <c r="E1210" s="103"/>
      <c r="F1210" s="103"/>
      <c r="G1210" s="103"/>
      <c r="H1210" s="103"/>
      <c r="I1210" s="103"/>
      <c r="J1210" s="382"/>
      <c r="K1210" s="382" t="s">
        <v>1921</v>
      </c>
      <c r="L1210" s="382"/>
      <c r="M1210" s="630"/>
      <c r="N1210" s="631"/>
    </row>
    <row r="1211" s="138" customFormat="1" customHeight="1" outlineLevel="1" spans="1:14">
      <c r="A1211" s="382">
        <v>27</v>
      </c>
      <c r="B1211" s="627" t="str">
        <f t="shared" si="37"/>
        <v>办公室</v>
      </c>
      <c r="C1211" s="633" t="s">
        <v>893</v>
      </c>
      <c r="D1211" s="103"/>
      <c r="E1211" s="103"/>
      <c r="F1211" s="103"/>
      <c r="G1211" s="103"/>
      <c r="H1211" s="103"/>
      <c r="I1211" s="103"/>
      <c r="J1211" s="382"/>
      <c r="K1211" s="382" t="s">
        <v>1922</v>
      </c>
      <c r="L1211" s="382"/>
      <c r="M1211" s="630"/>
      <c r="N1211" s="631"/>
    </row>
    <row r="1212" s="138" customFormat="1" customHeight="1" outlineLevel="1" spans="1:14">
      <c r="A1212" s="382">
        <v>28</v>
      </c>
      <c r="B1212" s="627" t="str">
        <f t="shared" si="37"/>
        <v>办公室</v>
      </c>
      <c r="C1212" s="633" t="s">
        <v>893</v>
      </c>
      <c r="D1212" s="103"/>
      <c r="E1212" s="103"/>
      <c r="F1212" s="103"/>
      <c r="G1212" s="103"/>
      <c r="H1212" s="103"/>
      <c r="I1212" s="103"/>
      <c r="J1212" s="382"/>
      <c r="K1212" s="382" t="s">
        <v>1923</v>
      </c>
      <c r="L1212" s="382"/>
      <c r="M1212" s="630"/>
      <c r="N1212" s="631"/>
    </row>
    <row r="1213" s="138" customFormat="1" customHeight="1" outlineLevel="1" spans="1:14">
      <c r="A1213" s="382">
        <v>29</v>
      </c>
      <c r="B1213" s="627" t="str">
        <f t="shared" si="37"/>
        <v>办公室</v>
      </c>
      <c r="C1213" s="633" t="s">
        <v>893</v>
      </c>
      <c r="D1213" s="103"/>
      <c r="E1213" s="103"/>
      <c r="F1213" s="103"/>
      <c r="G1213" s="103"/>
      <c r="H1213" s="103"/>
      <c r="I1213" s="103"/>
      <c r="J1213" s="382"/>
      <c r="K1213" s="382" t="s">
        <v>1924</v>
      </c>
      <c r="L1213" s="382"/>
      <c r="M1213" s="630"/>
      <c r="N1213" s="631"/>
    </row>
    <row r="1214" s="138" customFormat="1" customHeight="1" outlineLevel="1" spans="1:14">
      <c r="A1214" s="382">
        <v>30</v>
      </c>
      <c r="B1214" s="627" t="str">
        <f t="shared" si="37"/>
        <v>设备备用间</v>
      </c>
      <c r="C1214" s="633" t="s">
        <v>5484</v>
      </c>
      <c r="D1214" s="103"/>
      <c r="E1214" s="103"/>
      <c r="F1214" s="103"/>
      <c r="G1214" s="103"/>
      <c r="H1214" s="103"/>
      <c r="I1214" s="103"/>
      <c r="J1214" s="382"/>
      <c r="K1214" s="382" t="s">
        <v>6886</v>
      </c>
      <c r="L1214" s="382"/>
      <c r="M1214" s="630"/>
      <c r="N1214" s="631"/>
    </row>
    <row r="1215" s="138" customFormat="1" customHeight="1" outlineLevel="1" spans="1:14">
      <c r="A1215" s="382">
        <v>31</v>
      </c>
      <c r="B1215" s="627" t="str">
        <f t="shared" si="37"/>
        <v>污洗间</v>
      </c>
      <c r="C1215" s="633" t="s">
        <v>1187</v>
      </c>
      <c r="D1215" s="103"/>
      <c r="E1215" s="103"/>
      <c r="F1215" s="103"/>
      <c r="G1215" s="103"/>
      <c r="H1215" s="103"/>
      <c r="I1215" s="103"/>
      <c r="J1215" s="382"/>
      <c r="K1215" s="382" t="s">
        <v>6887</v>
      </c>
      <c r="L1215" s="382"/>
      <c r="M1215" s="630"/>
      <c r="N1215" s="631"/>
    </row>
    <row r="1216" s="138" customFormat="1" customHeight="1" outlineLevel="1" spans="1:14">
      <c r="A1216" s="382">
        <v>32</v>
      </c>
      <c r="B1216" s="627" t="str">
        <f t="shared" si="37"/>
        <v>配膳间</v>
      </c>
      <c r="C1216" s="633" t="s">
        <v>6767</v>
      </c>
      <c r="D1216" s="103"/>
      <c r="E1216" s="103"/>
      <c r="F1216" s="103"/>
      <c r="G1216" s="103"/>
      <c r="H1216" s="103"/>
      <c r="I1216" s="103"/>
      <c r="J1216" s="382"/>
      <c r="K1216" s="382" t="s">
        <v>6888</v>
      </c>
      <c r="L1216" s="382"/>
      <c r="M1216" s="630"/>
      <c r="N1216" s="631"/>
    </row>
    <row r="1217" s="138" customFormat="1" customHeight="1" outlineLevel="1" spans="1:14">
      <c r="A1217" s="382">
        <v>33</v>
      </c>
      <c r="B1217" s="627" t="str">
        <f t="shared" si="37"/>
        <v>示教室（谈话间）</v>
      </c>
      <c r="C1217" s="633" t="s">
        <v>1190</v>
      </c>
      <c r="D1217" s="103"/>
      <c r="E1217" s="103"/>
      <c r="F1217" s="103"/>
      <c r="G1217" s="103"/>
      <c r="H1217" s="103"/>
      <c r="I1217" s="103"/>
      <c r="J1217" s="382"/>
      <c r="K1217" s="382" t="s">
        <v>1902</v>
      </c>
      <c r="L1217" s="382"/>
      <c r="M1217" s="630"/>
      <c r="N1217" s="631"/>
    </row>
    <row r="1218" s="138" customFormat="1" customHeight="1" outlineLevel="1" spans="1:14">
      <c r="A1218" s="382">
        <v>34</v>
      </c>
      <c r="B1218" s="627" t="str">
        <f t="shared" si="37"/>
        <v>活动室</v>
      </c>
      <c r="C1218" s="633" t="s">
        <v>1239</v>
      </c>
      <c r="D1218" s="103"/>
      <c r="E1218" s="103"/>
      <c r="F1218" s="103"/>
      <c r="G1218" s="103"/>
      <c r="H1218" s="103"/>
      <c r="I1218" s="103"/>
      <c r="J1218" s="382"/>
      <c r="K1218" s="382" t="s">
        <v>6889</v>
      </c>
      <c r="L1218" s="382"/>
      <c r="M1218" s="630"/>
      <c r="N1218" s="631"/>
    </row>
    <row r="1219" s="138" customFormat="1" customHeight="1" outlineLevel="1" spans="1:14">
      <c r="A1219" s="628" t="s">
        <v>6890</v>
      </c>
      <c r="B1219" s="632" t="str">
        <f t="shared" si="37"/>
        <v>12~16层</v>
      </c>
      <c r="C1219" s="626" t="s">
        <v>6891</v>
      </c>
      <c r="D1219" s="103"/>
      <c r="E1219" s="103"/>
      <c r="F1219" s="103"/>
      <c r="G1219" s="103"/>
      <c r="H1219" s="103"/>
      <c r="I1219" s="103"/>
      <c r="J1219" s="382"/>
      <c r="K1219" s="626"/>
      <c r="L1219" s="626"/>
      <c r="M1219" s="630"/>
      <c r="N1219" s="631"/>
    </row>
    <row r="1220" s="138" customFormat="1" customHeight="1" outlineLevel="1" spans="1:14">
      <c r="A1220" s="626"/>
      <c r="B1220" s="632" t="str">
        <f t="shared" si="37"/>
        <v>12~16层
东区</v>
      </c>
      <c r="C1220" s="626" t="s">
        <v>6892</v>
      </c>
      <c r="D1220" s="103"/>
      <c r="E1220" s="103"/>
      <c r="F1220" s="103"/>
      <c r="G1220" s="103"/>
      <c r="H1220" s="103"/>
      <c r="I1220" s="103"/>
      <c r="J1220" s="382"/>
      <c r="K1220" s="626"/>
      <c r="L1220" s="626"/>
      <c r="M1220" s="630"/>
      <c r="N1220" s="631"/>
    </row>
    <row r="1221" s="138" customFormat="1" customHeight="1" outlineLevel="1" spans="1:14">
      <c r="A1221" s="382">
        <v>1</v>
      </c>
      <c r="B1221" s="627" t="str">
        <f t="shared" si="37"/>
        <v>病房</v>
      </c>
      <c r="C1221" s="633" t="s">
        <v>82</v>
      </c>
      <c r="D1221" s="103"/>
      <c r="E1221" s="103"/>
      <c r="F1221" s="103"/>
      <c r="G1221" s="103"/>
      <c r="H1221" s="103"/>
      <c r="I1221" s="103"/>
      <c r="J1221" s="382"/>
      <c r="K1221" s="382" t="s">
        <v>6893</v>
      </c>
      <c r="L1221" s="382"/>
      <c r="M1221" s="630"/>
      <c r="N1221" s="631"/>
    </row>
    <row r="1222" s="138" customFormat="1" customHeight="1" outlineLevel="1" spans="1:14">
      <c r="A1222" s="382">
        <v>2</v>
      </c>
      <c r="B1222" s="627" t="str">
        <f t="shared" si="37"/>
        <v>病房</v>
      </c>
      <c r="C1222" s="633" t="s">
        <v>82</v>
      </c>
      <c r="D1222" s="103"/>
      <c r="E1222" s="103"/>
      <c r="F1222" s="103"/>
      <c r="G1222" s="103"/>
      <c r="H1222" s="103"/>
      <c r="I1222" s="103"/>
      <c r="J1222" s="382"/>
      <c r="K1222" s="382" t="s">
        <v>6894</v>
      </c>
      <c r="L1222" s="382"/>
      <c r="M1222" s="630"/>
      <c r="N1222" s="631"/>
    </row>
    <row r="1223" s="138" customFormat="1" customHeight="1" outlineLevel="1" spans="1:14">
      <c r="A1223" s="382">
        <v>3</v>
      </c>
      <c r="B1223" s="627" t="str">
        <f t="shared" si="37"/>
        <v>病房</v>
      </c>
      <c r="C1223" s="633" t="s">
        <v>82</v>
      </c>
      <c r="D1223" s="103"/>
      <c r="E1223" s="103"/>
      <c r="F1223" s="103"/>
      <c r="G1223" s="103"/>
      <c r="H1223" s="103"/>
      <c r="I1223" s="103"/>
      <c r="J1223" s="382"/>
      <c r="K1223" s="382" t="s">
        <v>6895</v>
      </c>
      <c r="L1223" s="382"/>
      <c r="M1223" s="630"/>
      <c r="N1223" s="631"/>
    </row>
    <row r="1224" s="138" customFormat="1" customHeight="1" outlineLevel="1" spans="1:14">
      <c r="A1224" s="382">
        <v>4</v>
      </c>
      <c r="B1224" s="627" t="str">
        <f t="shared" si="37"/>
        <v>病房</v>
      </c>
      <c r="C1224" s="633" t="s">
        <v>82</v>
      </c>
      <c r="D1224" s="103"/>
      <c r="E1224" s="103"/>
      <c r="F1224" s="103"/>
      <c r="G1224" s="103"/>
      <c r="H1224" s="103"/>
      <c r="I1224" s="103"/>
      <c r="J1224" s="382"/>
      <c r="K1224" s="382" t="s">
        <v>6896</v>
      </c>
      <c r="L1224" s="382"/>
      <c r="M1224" s="630"/>
      <c r="N1224" s="631"/>
    </row>
    <row r="1225" s="138" customFormat="1" customHeight="1" outlineLevel="1" spans="1:14">
      <c r="A1225" s="382">
        <v>5</v>
      </c>
      <c r="B1225" s="627" t="str">
        <f t="shared" si="37"/>
        <v>病房</v>
      </c>
      <c r="C1225" s="633" t="s">
        <v>82</v>
      </c>
      <c r="D1225" s="103"/>
      <c r="E1225" s="103"/>
      <c r="F1225" s="103"/>
      <c r="G1225" s="103"/>
      <c r="H1225" s="103"/>
      <c r="I1225" s="103"/>
      <c r="J1225" s="382"/>
      <c r="K1225" s="382" t="s">
        <v>6897</v>
      </c>
      <c r="L1225" s="382"/>
      <c r="M1225" s="630"/>
      <c r="N1225" s="631"/>
    </row>
    <row r="1226" s="138" customFormat="1" customHeight="1" outlineLevel="1" spans="1:14">
      <c r="A1226" s="382">
        <v>6</v>
      </c>
      <c r="B1226" s="627" t="str">
        <f t="shared" si="37"/>
        <v>病房</v>
      </c>
      <c r="C1226" s="633" t="s">
        <v>82</v>
      </c>
      <c r="D1226" s="103"/>
      <c r="E1226" s="103"/>
      <c r="F1226" s="103"/>
      <c r="G1226" s="103"/>
      <c r="H1226" s="103"/>
      <c r="I1226" s="103"/>
      <c r="J1226" s="382"/>
      <c r="K1226" s="382" t="s">
        <v>6898</v>
      </c>
      <c r="L1226" s="382"/>
      <c r="M1226" s="630"/>
      <c r="N1226" s="631"/>
    </row>
    <row r="1227" s="138" customFormat="1" customHeight="1" outlineLevel="1" spans="1:14">
      <c r="A1227" s="382">
        <v>7</v>
      </c>
      <c r="B1227" s="627" t="str">
        <f t="shared" si="37"/>
        <v>病房</v>
      </c>
      <c r="C1227" s="633" t="s">
        <v>82</v>
      </c>
      <c r="D1227" s="103"/>
      <c r="E1227" s="103"/>
      <c r="F1227" s="103"/>
      <c r="G1227" s="103"/>
      <c r="H1227" s="103"/>
      <c r="I1227" s="103"/>
      <c r="J1227" s="382"/>
      <c r="K1227" s="382" t="s">
        <v>6899</v>
      </c>
      <c r="L1227" s="382"/>
      <c r="M1227" s="630"/>
      <c r="N1227" s="631"/>
    </row>
    <row r="1228" s="138" customFormat="1" customHeight="1" outlineLevel="1" spans="1:14">
      <c r="A1228" s="382">
        <v>8</v>
      </c>
      <c r="B1228" s="627" t="str">
        <f t="shared" si="37"/>
        <v>病房</v>
      </c>
      <c r="C1228" s="633" t="s">
        <v>82</v>
      </c>
      <c r="D1228" s="103"/>
      <c r="E1228" s="103"/>
      <c r="F1228" s="103"/>
      <c r="G1228" s="103"/>
      <c r="H1228" s="103"/>
      <c r="I1228" s="103"/>
      <c r="J1228" s="382"/>
      <c r="K1228" s="382" t="s">
        <v>6900</v>
      </c>
      <c r="L1228" s="382"/>
      <c r="M1228" s="630"/>
      <c r="N1228" s="631"/>
    </row>
    <row r="1229" s="138" customFormat="1" customHeight="1" outlineLevel="1" spans="1:14">
      <c r="A1229" s="382">
        <v>9</v>
      </c>
      <c r="B1229" s="627" t="str">
        <f t="shared" si="37"/>
        <v>病房</v>
      </c>
      <c r="C1229" s="633" t="s">
        <v>82</v>
      </c>
      <c r="D1229" s="103"/>
      <c r="E1229" s="103"/>
      <c r="F1229" s="103"/>
      <c r="G1229" s="103"/>
      <c r="H1229" s="103"/>
      <c r="I1229" s="103"/>
      <c r="J1229" s="382"/>
      <c r="K1229" s="382" t="s">
        <v>6901</v>
      </c>
      <c r="L1229" s="382"/>
      <c r="M1229" s="630"/>
      <c r="N1229" s="631"/>
    </row>
    <row r="1230" s="138" customFormat="1" customHeight="1" outlineLevel="1" spans="1:14">
      <c r="A1230" s="382">
        <v>10</v>
      </c>
      <c r="B1230" s="627" t="str">
        <f t="shared" si="37"/>
        <v>病房</v>
      </c>
      <c r="C1230" s="633" t="s">
        <v>82</v>
      </c>
      <c r="D1230" s="103"/>
      <c r="E1230" s="103"/>
      <c r="F1230" s="103"/>
      <c r="G1230" s="103"/>
      <c r="H1230" s="103"/>
      <c r="I1230" s="103"/>
      <c r="J1230" s="382"/>
      <c r="K1230" s="382" t="s">
        <v>6902</v>
      </c>
      <c r="L1230" s="382"/>
      <c r="M1230" s="630"/>
      <c r="N1230" s="631"/>
    </row>
    <row r="1231" s="138" customFormat="1" customHeight="1" outlineLevel="1" spans="1:14">
      <c r="A1231" s="382">
        <v>11</v>
      </c>
      <c r="B1231" s="627" t="str">
        <f t="shared" si="37"/>
        <v>病房</v>
      </c>
      <c r="C1231" s="633" t="s">
        <v>82</v>
      </c>
      <c r="D1231" s="103"/>
      <c r="E1231" s="103"/>
      <c r="F1231" s="103"/>
      <c r="G1231" s="103"/>
      <c r="H1231" s="103"/>
      <c r="I1231" s="103"/>
      <c r="J1231" s="382"/>
      <c r="K1231" s="382" t="s">
        <v>6903</v>
      </c>
      <c r="L1231" s="382"/>
      <c r="M1231" s="630"/>
      <c r="N1231" s="631"/>
    </row>
    <row r="1232" s="138" customFormat="1" customHeight="1" outlineLevel="1" spans="1:14">
      <c r="A1232" s="382">
        <v>12</v>
      </c>
      <c r="B1232" s="627" t="str">
        <f t="shared" si="37"/>
        <v>病房</v>
      </c>
      <c r="C1232" s="633" t="s">
        <v>82</v>
      </c>
      <c r="D1232" s="103"/>
      <c r="E1232" s="103"/>
      <c r="F1232" s="103"/>
      <c r="G1232" s="103"/>
      <c r="H1232" s="103"/>
      <c r="I1232" s="103"/>
      <c r="J1232" s="382"/>
      <c r="K1232" s="382" t="s">
        <v>6904</v>
      </c>
      <c r="L1232" s="382"/>
      <c r="M1232" s="630"/>
      <c r="N1232" s="631"/>
    </row>
    <row r="1233" s="138" customFormat="1" customHeight="1" outlineLevel="1" spans="1:14">
      <c r="A1233" s="382">
        <v>13</v>
      </c>
      <c r="B1233" s="627" t="str">
        <f t="shared" si="37"/>
        <v>病房</v>
      </c>
      <c r="C1233" s="633" t="s">
        <v>82</v>
      </c>
      <c r="D1233" s="103"/>
      <c r="E1233" s="103"/>
      <c r="F1233" s="103"/>
      <c r="G1233" s="103"/>
      <c r="H1233" s="103"/>
      <c r="I1233" s="103"/>
      <c r="J1233" s="382"/>
      <c r="K1233" s="382" t="s">
        <v>6905</v>
      </c>
      <c r="L1233" s="382"/>
      <c r="M1233" s="630"/>
      <c r="N1233" s="631"/>
    </row>
    <row r="1234" s="138" customFormat="1" customHeight="1" outlineLevel="1" spans="1:14">
      <c r="A1234" s="382">
        <v>14</v>
      </c>
      <c r="B1234" s="627" t="str">
        <f t="shared" si="37"/>
        <v>病房</v>
      </c>
      <c r="C1234" s="633" t="s">
        <v>82</v>
      </c>
      <c r="D1234" s="103"/>
      <c r="E1234" s="103"/>
      <c r="F1234" s="103"/>
      <c r="G1234" s="103"/>
      <c r="H1234" s="103"/>
      <c r="I1234" s="103"/>
      <c r="J1234" s="382"/>
      <c r="K1234" s="382" t="s">
        <v>6906</v>
      </c>
      <c r="L1234" s="382"/>
      <c r="M1234" s="630"/>
      <c r="N1234" s="631"/>
    </row>
    <row r="1235" s="138" customFormat="1" customHeight="1" outlineLevel="1" spans="1:14">
      <c r="A1235" s="382">
        <v>15</v>
      </c>
      <c r="B1235" s="627" t="str">
        <f t="shared" si="37"/>
        <v>病房</v>
      </c>
      <c r="C1235" s="633" t="s">
        <v>82</v>
      </c>
      <c r="D1235" s="103"/>
      <c r="E1235" s="103"/>
      <c r="F1235" s="103"/>
      <c r="G1235" s="103"/>
      <c r="H1235" s="103"/>
      <c r="I1235" s="103"/>
      <c r="J1235" s="382"/>
      <c r="K1235" s="382" t="s">
        <v>6907</v>
      </c>
      <c r="L1235" s="382"/>
      <c r="M1235" s="630"/>
      <c r="N1235" s="631"/>
    </row>
    <row r="1236" s="138" customFormat="1" customHeight="1" outlineLevel="1" spans="1:14">
      <c r="A1236" s="382">
        <v>16</v>
      </c>
      <c r="B1236" s="627" t="str">
        <f t="shared" si="37"/>
        <v>病房</v>
      </c>
      <c r="C1236" s="633" t="s">
        <v>82</v>
      </c>
      <c r="D1236" s="103"/>
      <c r="E1236" s="103"/>
      <c r="F1236" s="103"/>
      <c r="G1236" s="103"/>
      <c r="H1236" s="103"/>
      <c r="I1236" s="103"/>
      <c r="J1236" s="382"/>
      <c r="K1236" s="382" t="s">
        <v>6908</v>
      </c>
      <c r="L1236" s="382"/>
      <c r="M1236" s="630"/>
      <c r="N1236" s="631"/>
    </row>
    <row r="1237" s="138" customFormat="1" customHeight="1" outlineLevel="1" spans="1:14">
      <c r="A1237" s="382">
        <v>17</v>
      </c>
      <c r="B1237" s="627" t="str">
        <f t="shared" si="37"/>
        <v>病房</v>
      </c>
      <c r="C1237" s="633" t="s">
        <v>82</v>
      </c>
      <c r="D1237" s="103"/>
      <c r="E1237" s="103"/>
      <c r="F1237" s="103"/>
      <c r="G1237" s="103"/>
      <c r="H1237" s="103"/>
      <c r="I1237" s="103"/>
      <c r="J1237" s="382"/>
      <c r="K1237" s="382" t="s">
        <v>6909</v>
      </c>
      <c r="L1237" s="382"/>
      <c r="M1237" s="630"/>
      <c r="N1237" s="631"/>
    </row>
    <row r="1238" s="138" customFormat="1" customHeight="1" outlineLevel="1" spans="1:14">
      <c r="A1238" s="382">
        <v>18</v>
      </c>
      <c r="B1238" s="627" t="str">
        <f t="shared" si="37"/>
        <v>多功能治疗兼抢救室</v>
      </c>
      <c r="C1238" s="633" t="s">
        <v>1163</v>
      </c>
      <c r="D1238" s="103"/>
      <c r="E1238" s="103"/>
      <c r="F1238" s="103"/>
      <c r="G1238" s="103"/>
      <c r="H1238" s="103"/>
      <c r="I1238" s="103"/>
      <c r="J1238" s="382"/>
      <c r="K1238" s="382" t="s">
        <v>1248</v>
      </c>
      <c r="L1238" s="382"/>
      <c r="M1238" s="630"/>
      <c r="N1238" s="631"/>
    </row>
    <row r="1239" s="138" customFormat="1" customHeight="1" outlineLevel="1" spans="1:14">
      <c r="A1239" s="382">
        <v>19</v>
      </c>
      <c r="B1239" s="627" t="str">
        <f t="shared" si="37"/>
        <v>住院医师办公</v>
      </c>
      <c r="C1239" s="633" t="s">
        <v>1165</v>
      </c>
      <c r="D1239" s="103"/>
      <c r="E1239" s="103"/>
      <c r="F1239" s="103"/>
      <c r="G1239" s="103"/>
      <c r="H1239" s="103"/>
      <c r="I1239" s="103"/>
      <c r="J1239" s="382"/>
      <c r="K1239" s="382" t="s">
        <v>1249</v>
      </c>
      <c r="L1239" s="382"/>
      <c r="M1239" s="630"/>
      <c r="N1239" s="631"/>
    </row>
    <row r="1240" s="138" customFormat="1" customHeight="1" outlineLevel="1" spans="1:14">
      <c r="A1240" s="382">
        <v>20</v>
      </c>
      <c r="B1240" s="627" t="str">
        <f t="shared" si="37"/>
        <v>换药室</v>
      </c>
      <c r="C1240" s="633" t="s">
        <v>1167</v>
      </c>
      <c r="D1240" s="103"/>
      <c r="E1240" s="103"/>
      <c r="F1240" s="103"/>
      <c r="G1240" s="103"/>
      <c r="H1240" s="103"/>
      <c r="I1240" s="103"/>
      <c r="J1240" s="382"/>
      <c r="K1240" s="382" t="s">
        <v>1250</v>
      </c>
      <c r="L1240" s="382"/>
      <c r="M1240" s="630"/>
      <c r="N1240" s="631"/>
    </row>
    <row r="1241" s="138" customFormat="1" customHeight="1" outlineLevel="1" spans="1:14">
      <c r="A1241" s="382">
        <v>21</v>
      </c>
      <c r="B1241" s="627" t="str">
        <f t="shared" ref="B1241:B1304" si="38" xml:space="preserve">C1241</f>
        <v>处置室</v>
      </c>
      <c r="C1241" s="633" t="s">
        <v>1169</v>
      </c>
      <c r="D1241" s="103"/>
      <c r="E1241" s="103"/>
      <c r="F1241" s="103"/>
      <c r="G1241" s="103"/>
      <c r="H1241" s="103"/>
      <c r="I1241" s="103"/>
      <c r="J1241" s="382"/>
      <c r="K1241" s="382" t="s">
        <v>1251</v>
      </c>
      <c r="L1241" s="382"/>
      <c r="M1241" s="630"/>
      <c r="N1241" s="631"/>
    </row>
    <row r="1242" s="138" customFormat="1" customHeight="1" outlineLevel="1" spans="1:14">
      <c r="A1242" s="382">
        <v>22</v>
      </c>
      <c r="B1242" s="627" t="str">
        <f t="shared" si="38"/>
        <v>配液室</v>
      </c>
      <c r="C1242" s="633" t="s">
        <v>1171</v>
      </c>
      <c r="D1242" s="103"/>
      <c r="E1242" s="103"/>
      <c r="F1242" s="103"/>
      <c r="G1242" s="103"/>
      <c r="H1242" s="103"/>
      <c r="I1242" s="103"/>
      <c r="J1242" s="382"/>
      <c r="K1242" s="382" t="s">
        <v>1252</v>
      </c>
      <c r="L1242" s="382"/>
      <c r="M1242" s="630"/>
      <c r="N1242" s="631"/>
    </row>
    <row r="1243" s="138" customFormat="1" customHeight="1" outlineLevel="1" spans="1:14">
      <c r="A1243" s="382">
        <v>23</v>
      </c>
      <c r="B1243" s="627" t="str">
        <f t="shared" si="38"/>
        <v>物流前室</v>
      </c>
      <c r="C1243" s="633" t="s">
        <v>1173</v>
      </c>
      <c r="D1243" s="103"/>
      <c r="E1243" s="103"/>
      <c r="F1243" s="103"/>
      <c r="G1243" s="103"/>
      <c r="H1243" s="103"/>
      <c r="I1243" s="103"/>
      <c r="J1243" s="382"/>
      <c r="K1243" s="382" t="s">
        <v>1253</v>
      </c>
      <c r="L1243" s="382"/>
      <c r="M1243" s="630"/>
      <c r="N1243" s="631"/>
    </row>
    <row r="1244" s="138" customFormat="1" customHeight="1" outlineLevel="1" spans="1:14">
      <c r="A1244" s="382">
        <v>24</v>
      </c>
      <c r="B1244" s="627" t="str">
        <f t="shared" si="38"/>
        <v>男更</v>
      </c>
      <c r="C1244" s="633" t="s">
        <v>921</v>
      </c>
      <c r="D1244" s="103"/>
      <c r="E1244" s="103"/>
      <c r="F1244" s="103"/>
      <c r="G1244" s="103"/>
      <c r="H1244" s="103"/>
      <c r="I1244" s="103"/>
      <c r="J1244" s="382"/>
      <c r="K1244" s="382" t="s">
        <v>6910</v>
      </c>
      <c r="L1244" s="382"/>
      <c r="M1244" s="630"/>
      <c r="N1244" s="631"/>
    </row>
    <row r="1245" s="138" customFormat="1" customHeight="1" outlineLevel="1" spans="1:14">
      <c r="A1245" s="382">
        <v>25</v>
      </c>
      <c r="B1245" s="627" t="str">
        <f t="shared" si="38"/>
        <v>女更</v>
      </c>
      <c r="C1245" s="633" t="s">
        <v>917</v>
      </c>
      <c r="D1245" s="103"/>
      <c r="E1245" s="103"/>
      <c r="F1245" s="103"/>
      <c r="G1245" s="103"/>
      <c r="H1245" s="103"/>
      <c r="I1245" s="103"/>
      <c r="J1245" s="382"/>
      <c r="K1245" s="382" t="s">
        <v>6911</v>
      </c>
      <c r="L1245" s="382"/>
      <c r="M1245" s="630"/>
      <c r="N1245" s="631"/>
    </row>
    <row r="1246" s="138" customFormat="1" customHeight="1" outlineLevel="1" spans="1:14">
      <c r="A1246" s="382">
        <v>26</v>
      </c>
      <c r="B1246" s="627" t="str">
        <f t="shared" si="38"/>
        <v>库房</v>
      </c>
      <c r="C1246" s="633" t="s">
        <v>966</v>
      </c>
      <c r="D1246" s="103"/>
      <c r="E1246" s="103"/>
      <c r="F1246" s="103"/>
      <c r="G1246" s="103"/>
      <c r="H1246" s="103"/>
      <c r="I1246" s="103"/>
      <c r="J1246" s="382"/>
      <c r="K1246" s="382" t="s">
        <v>1255</v>
      </c>
      <c r="L1246" s="382"/>
      <c r="M1246" s="630"/>
      <c r="N1246" s="631"/>
    </row>
    <row r="1247" s="138" customFormat="1" customHeight="1" outlineLevel="1" spans="1:14">
      <c r="A1247" s="382">
        <v>27</v>
      </c>
      <c r="B1247" s="627" t="str">
        <f t="shared" si="38"/>
        <v>休息/用餐</v>
      </c>
      <c r="C1247" s="633" t="s">
        <v>6763</v>
      </c>
      <c r="D1247" s="103"/>
      <c r="E1247" s="103"/>
      <c r="F1247" s="103"/>
      <c r="G1247" s="103"/>
      <c r="H1247" s="103"/>
      <c r="I1247" s="103"/>
      <c r="J1247" s="382"/>
      <c r="K1247" s="382" t="s">
        <v>1256</v>
      </c>
      <c r="L1247" s="382"/>
      <c r="M1247" s="630"/>
      <c r="N1247" s="631"/>
    </row>
    <row r="1248" s="138" customFormat="1" customHeight="1" outlineLevel="1" spans="1:14">
      <c r="A1248" s="382">
        <v>28</v>
      </c>
      <c r="B1248" s="627" t="str">
        <f t="shared" si="38"/>
        <v>值班</v>
      </c>
      <c r="C1248" s="633" t="s">
        <v>6764</v>
      </c>
      <c r="D1248" s="103"/>
      <c r="E1248" s="103"/>
      <c r="F1248" s="103"/>
      <c r="G1248" s="103"/>
      <c r="H1248" s="103"/>
      <c r="I1248" s="103"/>
      <c r="J1248" s="382"/>
      <c r="K1248" s="382" t="s">
        <v>6912</v>
      </c>
      <c r="L1248" s="382"/>
      <c r="M1248" s="630"/>
      <c r="N1248" s="631"/>
    </row>
    <row r="1249" s="138" customFormat="1" customHeight="1" outlineLevel="1" spans="1:14">
      <c r="A1249" s="382">
        <v>29</v>
      </c>
      <c r="B1249" s="627" t="str">
        <f t="shared" si="38"/>
        <v>值班</v>
      </c>
      <c r="C1249" s="633" t="s">
        <v>6764</v>
      </c>
      <c r="D1249" s="103"/>
      <c r="E1249" s="103"/>
      <c r="F1249" s="103"/>
      <c r="G1249" s="103"/>
      <c r="H1249" s="103"/>
      <c r="I1249" s="103"/>
      <c r="J1249" s="382"/>
      <c r="K1249" s="382" t="s">
        <v>6913</v>
      </c>
      <c r="L1249" s="382"/>
      <c r="M1249" s="630"/>
      <c r="N1249" s="631"/>
    </row>
    <row r="1250" s="138" customFormat="1" customHeight="1" outlineLevel="1" spans="1:14">
      <c r="A1250" s="382">
        <v>30</v>
      </c>
      <c r="B1250" s="627" t="str">
        <f t="shared" si="38"/>
        <v>杂物间</v>
      </c>
      <c r="C1250" s="633" t="s">
        <v>1182</v>
      </c>
      <c r="D1250" s="103"/>
      <c r="E1250" s="103"/>
      <c r="F1250" s="103"/>
      <c r="G1250" s="103"/>
      <c r="H1250" s="103"/>
      <c r="I1250" s="103"/>
      <c r="J1250" s="382"/>
      <c r="K1250" s="382" t="s">
        <v>1258</v>
      </c>
      <c r="L1250" s="382"/>
      <c r="M1250" s="630"/>
      <c r="N1250" s="631"/>
    </row>
    <row r="1251" s="138" customFormat="1" customHeight="1" outlineLevel="1" spans="1:14">
      <c r="A1251" s="382">
        <v>31</v>
      </c>
      <c r="B1251" s="627" t="str">
        <f t="shared" si="38"/>
        <v>办公室</v>
      </c>
      <c r="C1251" s="633" t="s">
        <v>893</v>
      </c>
      <c r="D1251" s="103"/>
      <c r="E1251" s="103"/>
      <c r="F1251" s="103"/>
      <c r="G1251" s="103"/>
      <c r="H1251" s="103"/>
      <c r="I1251" s="103"/>
      <c r="J1251" s="382"/>
      <c r="K1251" s="382" t="s">
        <v>1259</v>
      </c>
      <c r="L1251" s="382"/>
      <c r="M1251" s="630"/>
      <c r="N1251" s="631"/>
    </row>
    <row r="1252" s="138" customFormat="1" customHeight="1" outlineLevel="1" spans="1:14">
      <c r="A1252" s="382">
        <v>32</v>
      </c>
      <c r="B1252" s="627" t="str">
        <f t="shared" si="38"/>
        <v>办公室</v>
      </c>
      <c r="C1252" s="633" t="s">
        <v>893</v>
      </c>
      <c r="D1252" s="103"/>
      <c r="E1252" s="103"/>
      <c r="F1252" s="103"/>
      <c r="G1252" s="103"/>
      <c r="H1252" s="103"/>
      <c r="I1252" s="103"/>
      <c r="J1252" s="382"/>
      <c r="K1252" s="382" t="s">
        <v>1260</v>
      </c>
      <c r="L1252" s="382"/>
      <c r="M1252" s="630"/>
      <c r="N1252" s="631"/>
    </row>
    <row r="1253" s="138" customFormat="1" customHeight="1" outlineLevel="1" spans="1:14">
      <c r="A1253" s="382">
        <v>33</v>
      </c>
      <c r="B1253" s="627" t="str">
        <f t="shared" si="38"/>
        <v>办公室</v>
      </c>
      <c r="C1253" s="633" t="s">
        <v>893</v>
      </c>
      <c r="D1253" s="103"/>
      <c r="E1253" s="103"/>
      <c r="F1253" s="103"/>
      <c r="G1253" s="103"/>
      <c r="H1253" s="103"/>
      <c r="I1253" s="103"/>
      <c r="J1253" s="382"/>
      <c r="K1253" s="382" t="s">
        <v>1261</v>
      </c>
      <c r="L1253" s="382"/>
      <c r="M1253" s="630"/>
      <c r="N1253" s="631"/>
    </row>
    <row r="1254" s="138" customFormat="1" customHeight="1" outlineLevel="1" spans="1:14">
      <c r="A1254" s="382">
        <v>34</v>
      </c>
      <c r="B1254" s="627" t="str">
        <f t="shared" si="38"/>
        <v>污洗间</v>
      </c>
      <c r="C1254" s="633" t="s">
        <v>1187</v>
      </c>
      <c r="D1254" s="103"/>
      <c r="E1254" s="103"/>
      <c r="F1254" s="103"/>
      <c r="G1254" s="103"/>
      <c r="H1254" s="103"/>
      <c r="I1254" s="103"/>
      <c r="J1254" s="382"/>
      <c r="K1254" s="382" t="s">
        <v>1262</v>
      </c>
      <c r="L1254" s="382"/>
      <c r="M1254" s="630"/>
      <c r="N1254" s="631"/>
    </row>
    <row r="1255" s="138" customFormat="1" customHeight="1" outlineLevel="1" spans="1:14">
      <c r="A1255" s="382">
        <v>35</v>
      </c>
      <c r="B1255" s="627" t="str">
        <f t="shared" si="38"/>
        <v>配膳间</v>
      </c>
      <c r="C1255" s="633" t="s">
        <v>6767</v>
      </c>
      <c r="D1255" s="103"/>
      <c r="E1255" s="103"/>
      <c r="F1255" s="103"/>
      <c r="G1255" s="103"/>
      <c r="H1255" s="103"/>
      <c r="I1255" s="103"/>
      <c r="J1255" s="382"/>
      <c r="K1255" s="382" t="s">
        <v>6914</v>
      </c>
      <c r="L1255" s="382"/>
      <c r="M1255" s="630"/>
      <c r="N1255" s="631"/>
    </row>
    <row r="1256" s="138" customFormat="1" customHeight="1" outlineLevel="1" spans="1:14">
      <c r="A1256" s="382">
        <v>36</v>
      </c>
      <c r="B1256" s="627" t="str">
        <f t="shared" si="38"/>
        <v>示教室（谈话间）</v>
      </c>
      <c r="C1256" s="633" t="s">
        <v>1190</v>
      </c>
      <c r="D1256" s="103"/>
      <c r="E1256" s="103"/>
      <c r="F1256" s="103"/>
      <c r="G1256" s="103"/>
      <c r="H1256" s="103"/>
      <c r="I1256" s="103"/>
      <c r="J1256" s="382"/>
      <c r="K1256" s="382" t="s">
        <v>1263</v>
      </c>
      <c r="L1256" s="382"/>
      <c r="M1256" s="630"/>
      <c r="N1256" s="631"/>
    </row>
    <row r="1257" s="138" customFormat="1" customHeight="1" outlineLevel="1" spans="1:14">
      <c r="A1257" s="382">
        <v>37</v>
      </c>
      <c r="B1257" s="627" t="str">
        <f t="shared" si="38"/>
        <v>活动室</v>
      </c>
      <c r="C1257" s="633" t="s">
        <v>1239</v>
      </c>
      <c r="D1257" s="103"/>
      <c r="E1257" s="103"/>
      <c r="F1257" s="103"/>
      <c r="G1257" s="103"/>
      <c r="H1257" s="103"/>
      <c r="I1257" s="103"/>
      <c r="J1257" s="382"/>
      <c r="K1257" s="382" t="s">
        <v>1264</v>
      </c>
      <c r="L1257" s="382"/>
      <c r="M1257" s="630"/>
      <c r="N1257" s="631"/>
    </row>
    <row r="1258" s="138" customFormat="1" customHeight="1" outlineLevel="1" spans="1:14">
      <c r="A1258" s="626"/>
      <c r="B1258" s="632" t="str">
        <f t="shared" si="38"/>
        <v>12~16层
西区</v>
      </c>
      <c r="C1258" s="626" t="s">
        <v>6915</v>
      </c>
      <c r="D1258" s="103"/>
      <c r="E1258" s="103"/>
      <c r="F1258" s="103"/>
      <c r="G1258" s="103"/>
      <c r="H1258" s="103"/>
      <c r="I1258" s="103"/>
      <c r="J1258" s="382"/>
      <c r="K1258" s="626"/>
      <c r="L1258" s="626"/>
      <c r="M1258" s="630"/>
      <c r="N1258" s="631"/>
    </row>
    <row r="1259" s="138" customFormat="1" customHeight="1" outlineLevel="1" spans="1:14">
      <c r="A1259" s="382">
        <v>1</v>
      </c>
      <c r="B1259" s="627" t="str">
        <f t="shared" si="38"/>
        <v>病房</v>
      </c>
      <c r="C1259" s="633" t="s">
        <v>82</v>
      </c>
      <c r="D1259" s="103"/>
      <c r="E1259" s="103"/>
      <c r="F1259" s="103"/>
      <c r="G1259" s="103"/>
      <c r="H1259" s="103"/>
      <c r="I1259" s="103"/>
      <c r="J1259" s="382"/>
      <c r="K1259" s="382" t="s">
        <v>6916</v>
      </c>
      <c r="L1259" s="382"/>
      <c r="M1259" s="630"/>
      <c r="N1259" s="631"/>
    </row>
    <row r="1260" s="138" customFormat="1" customHeight="1" outlineLevel="1" spans="1:14">
      <c r="A1260" s="382">
        <v>2</v>
      </c>
      <c r="B1260" s="627" t="str">
        <f t="shared" si="38"/>
        <v>病房</v>
      </c>
      <c r="C1260" s="633" t="s">
        <v>82</v>
      </c>
      <c r="D1260" s="103"/>
      <c r="E1260" s="103"/>
      <c r="F1260" s="103"/>
      <c r="G1260" s="103"/>
      <c r="H1260" s="103"/>
      <c r="I1260" s="103"/>
      <c r="J1260" s="382"/>
      <c r="K1260" s="382" t="s">
        <v>6917</v>
      </c>
      <c r="L1260" s="382"/>
      <c r="M1260" s="630"/>
      <c r="N1260" s="631"/>
    </row>
    <row r="1261" s="138" customFormat="1" customHeight="1" outlineLevel="1" spans="1:14">
      <c r="A1261" s="382">
        <v>3</v>
      </c>
      <c r="B1261" s="627" t="str">
        <f t="shared" si="38"/>
        <v>病房</v>
      </c>
      <c r="C1261" s="633" t="s">
        <v>82</v>
      </c>
      <c r="D1261" s="103"/>
      <c r="E1261" s="103"/>
      <c r="F1261" s="103"/>
      <c r="G1261" s="103"/>
      <c r="H1261" s="103"/>
      <c r="I1261" s="103"/>
      <c r="J1261" s="382"/>
      <c r="K1261" s="382" t="s">
        <v>6918</v>
      </c>
      <c r="L1261" s="382"/>
      <c r="M1261" s="630"/>
      <c r="N1261" s="631"/>
    </row>
    <row r="1262" s="138" customFormat="1" customHeight="1" outlineLevel="1" spans="1:14">
      <c r="A1262" s="382">
        <v>4</v>
      </c>
      <c r="B1262" s="627" t="str">
        <f t="shared" si="38"/>
        <v>病房</v>
      </c>
      <c r="C1262" s="633" t="s">
        <v>82</v>
      </c>
      <c r="D1262" s="103"/>
      <c r="E1262" s="103"/>
      <c r="F1262" s="103"/>
      <c r="G1262" s="103"/>
      <c r="H1262" s="103"/>
      <c r="I1262" s="103"/>
      <c r="J1262" s="382"/>
      <c r="K1262" s="382" t="s">
        <v>6919</v>
      </c>
      <c r="L1262" s="382"/>
      <c r="M1262" s="630"/>
      <c r="N1262" s="631"/>
    </row>
    <row r="1263" s="138" customFormat="1" customHeight="1" outlineLevel="1" spans="1:14">
      <c r="A1263" s="382">
        <v>5</v>
      </c>
      <c r="B1263" s="627" t="str">
        <f t="shared" si="38"/>
        <v>病房</v>
      </c>
      <c r="C1263" s="633" t="s">
        <v>82</v>
      </c>
      <c r="D1263" s="103"/>
      <c r="E1263" s="103"/>
      <c r="F1263" s="103"/>
      <c r="G1263" s="103"/>
      <c r="H1263" s="103"/>
      <c r="I1263" s="103"/>
      <c r="J1263" s="382"/>
      <c r="K1263" s="382" t="s">
        <v>6920</v>
      </c>
      <c r="L1263" s="382"/>
      <c r="M1263" s="630"/>
      <c r="N1263" s="631"/>
    </row>
    <row r="1264" s="138" customFormat="1" customHeight="1" outlineLevel="1" spans="1:14">
      <c r="A1264" s="382">
        <v>6</v>
      </c>
      <c r="B1264" s="627" t="str">
        <f t="shared" si="38"/>
        <v>病房</v>
      </c>
      <c r="C1264" s="633" t="s">
        <v>82</v>
      </c>
      <c r="D1264" s="103"/>
      <c r="E1264" s="103"/>
      <c r="F1264" s="103"/>
      <c r="G1264" s="103"/>
      <c r="H1264" s="103"/>
      <c r="I1264" s="103"/>
      <c r="J1264" s="382"/>
      <c r="K1264" s="382" t="s">
        <v>6921</v>
      </c>
      <c r="L1264" s="382"/>
      <c r="M1264" s="630"/>
      <c r="N1264" s="631"/>
    </row>
    <row r="1265" s="138" customFormat="1" customHeight="1" outlineLevel="1" spans="1:14">
      <c r="A1265" s="382">
        <v>7</v>
      </c>
      <c r="B1265" s="627" t="str">
        <f t="shared" si="38"/>
        <v>病房</v>
      </c>
      <c r="C1265" s="633" t="s">
        <v>82</v>
      </c>
      <c r="D1265" s="103"/>
      <c r="E1265" s="103"/>
      <c r="F1265" s="103"/>
      <c r="G1265" s="103"/>
      <c r="H1265" s="103"/>
      <c r="I1265" s="103"/>
      <c r="J1265" s="382"/>
      <c r="K1265" s="382" t="s">
        <v>6922</v>
      </c>
      <c r="L1265" s="382"/>
      <c r="M1265" s="630"/>
      <c r="N1265" s="631"/>
    </row>
    <row r="1266" s="138" customFormat="1" customHeight="1" outlineLevel="1" spans="1:14">
      <c r="A1266" s="382">
        <v>8</v>
      </c>
      <c r="B1266" s="627" t="str">
        <f t="shared" si="38"/>
        <v>病房</v>
      </c>
      <c r="C1266" s="633" t="s">
        <v>82</v>
      </c>
      <c r="D1266" s="103"/>
      <c r="E1266" s="103"/>
      <c r="F1266" s="103"/>
      <c r="G1266" s="103"/>
      <c r="H1266" s="103"/>
      <c r="I1266" s="103"/>
      <c r="J1266" s="382"/>
      <c r="K1266" s="382" t="s">
        <v>6923</v>
      </c>
      <c r="L1266" s="382"/>
      <c r="M1266" s="630"/>
      <c r="N1266" s="631"/>
    </row>
    <row r="1267" s="138" customFormat="1" customHeight="1" outlineLevel="1" spans="1:14">
      <c r="A1267" s="382">
        <v>9</v>
      </c>
      <c r="B1267" s="627" t="str">
        <f t="shared" si="38"/>
        <v>病房</v>
      </c>
      <c r="C1267" s="633" t="s">
        <v>82</v>
      </c>
      <c r="D1267" s="103"/>
      <c r="E1267" s="103"/>
      <c r="F1267" s="103"/>
      <c r="G1267" s="103"/>
      <c r="H1267" s="103"/>
      <c r="I1267" s="103"/>
      <c r="J1267" s="382"/>
      <c r="K1267" s="382" t="s">
        <v>6924</v>
      </c>
      <c r="L1267" s="382"/>
      <c r="M1267" s="630"/>
      <c r="N1267" s="631"/>
    </row>
    <row r="1268" s="138" customFormat="1" customHeight="1" outlineLevel="1" spans="1:14">
      <c r="A1268" s="382">
        <v>10</v>
      </c>
      <c r="B1268" s="627" t="str">
        <f t="shared" si="38"/>
        <v>病房</v>
      </c>
      <c r="C1268" s="633" t="s">
        <v>82</v>
      </c>
      <c r="D1268" s="103"/>
      <c r="E1268" s="103"/>
      <c r="F1268" s="103"/>
      <c r="G1268" s="103"/>
      <c r="H1268" s="103"/>
      <c r="I1268" s="103"/>
      <c r="J1268" s="382"/>
      <c r="K1268" s="382" t="s">
        <v>6925</v>
      </c>
      <c r="L1268" s="382"/>
      <c r="M1268" s="630"/>
      <c r="N1268" s="631"/>
    </row>
    <row r="1269" s="138" customFormat="1" customHeight="1" outlineLevel="1" spans="1:14">
      <c r="A1269" s="382">
        <v>11</v>
      </c>
      <c r="B1269" s="627" t="str">
        <f t="shared" si="38"/>
        <v>病房</v>
      </c>
      <c r="C1269" s="633" t="s">
        <v>82</v>
      </c>
      <c r="D1269" s="103"/>
      <c r="E1269" s="103"/>
      <c r="F1269" s="103"/>
      <c r="G1269" s="103"/>
      <c r="H1269" s="103"/>
      <c r="I1269" s="103"/>
      <c r="J1269" s="382"/>
      <c r="K1269" s="382" t="s">
        <v>6926</v>
      </c>
      <c r="L1269" s="382"/>
      <c r="M1269" s="630"/>
      <c r="N1269" s="631"/>
    </row>
    <row r="1270" s="138" customFormat="1" customHeight="1" outlineLevel="1" spans="1:14">
      <c r="A1270" s="382">
        <v>12</v>
      </c>
      <c r="B1270" s="627" t="str">
        <f t="shared" si="38"/>
        <v>病房</v>
      </c>
      <c r="C1270" s="633" t="s">
        <v>82</v>
      </c>
      <c r="D1270" s="103"/>
      <c r="E1270" s="103"/>
      <c r="F1270" s="103"/>
      <c r="G1270" s="103"/>
      <c r="H1270" s="103"/>
      <c r="I1270" s="103"/>
      <c r="J1270" s="382"/>
      <c r="K1270" s="382" t="s">
        <v>6927</v>
      </c>
      <c r="L1270" s="382"/>
      <c r="M1270" s="630"/>
      <c r="N1270" s="631"/>
    </row>
    <row r="1271" s="138" customFormat="1" customHeight="1" outlineLevel="1" spans="1:14">
      <c r="A1271" s="382">
        <v>13</v>
      </c>
      <c r="B1271" s="627" t="str">
        <f t="shared" si="38"/>
        <v>病房</v>
      </c>
      <c r="C1271" s="633" t="s">
        <v>82</v>
      </c>
      <c r="D1271" s="103"/>
      <c r="E1271" s="103"/>
      <c r="F1271" s="103"/>
      <c r="G1271" s="103"/>
      <c r="H1271" s="103"/>
      <c r="I1271" s="103"/>
      <c r="J1271" s="382"/>
      <c r="K1271" s="382" t="s">
        <v>6928</v>
      </c>
      <c r="L1271" s="382"/>
      <c r="M1271" s="630"/>
      <c r="N1271" s="631"/>
    </row>
    <row r="1272" s="138" customFormat="1" customHeight="1" outlineLevel="1" spans="1:14">
      <c r="A1272" s="382">
        <v>14</v>
      </c>
      <c r="B1272" s="627" t="str">
        <f t="shared" si="38"/>
        <v>病房</v>
      </c>
      <c r="C1272" s="633" t="s">
        <v>82</v>
      </c>
      <c r="D1272" s="103"/>
      <c r="E1272" s="103"/>
      <c r="F1272" s="103"/>
      <c r="G1272" s="103"/>
      <c r="H1272" s="103"/>
      <c r="I1272" s="103"/>
      <c r="J1272" s="382"/>
      <c r="K1272" s="382" t="s">
        <v>6929</v>
      </c>
      <c r="L1272" s="382"/>
      <c r="M1272" s="630"/>
      <c r="N1272" s="631"/>
    </row>
    <row r="1273" s="138" customFormat="1" customHeight="1" outlineLevel="1" spans="1:14">
      <c r="A1273" s="382">
        <v>15</v>
      </c>
      <c r="B1273" s="627" t="str">
        <f t="shared" si="38"/>
        <v>病房</v>
      </c>
      <c r="C1273" s="633" t="s">
        <v>82</v>
      </c>
      <c r="D1273" s="103"/>
      <c r="E1273" s="103"/>
      <c r="F1273" s="103"/>
      <c r="G1273" s="103"/>
      <c r="H1273" s="103"/>
      <c r="I1273" s="103"/>
      <c r="J1273" s="382"/>
      <c r="K1273" s="382" t="s">
        <v>6930</v>
      </c>
      <c r="L1273" s="382"/>
      <c r="M1273" s="630"/>
      <c r="N1273" s="631"/>
    </row>
    <row r="1274" s="138" customFormat="1" customHeight="1" outlineLevel="1" spans="1:14">
      <c r="A1274" s="382">
        <v>16</v>
      </c>
      <c r="B1274" s="627" t="str">
        <f t="shared" si="38"/>
        <v>病房</v>
      </c>
      <c r="C1274" s="633" t="s">
        <v>82</v>
      </c>
      <c r="D1274" s="103"/>
      <c r="E1274" s="103"/>
      <c r="F1274" s="103"/>
      <c r="G1274" s="103"/>
      <c r="H1274" s="103"/>
      <c r="I1274" s="103"/>
      <c r="J1274" s="382"/>
      <c r="K1274" s="382" t="s">
        <v>6931</v>
      </c>
      <c r="L1274" s="382"/>
      <c r="M1274" s="630"/>
      <c r="N1274" s="631"/>
    </row>
    <row r="1275" s="138" customFormat="1" customHeight="1" outlineLevel="1" spans="1:14">
      <c r="A1275" s="382">
        <v>17</v>
      </c>
      <c r="B1275" s="627" t="str">
        <f t="shared" si="38"/>
        <v>病房</v>
      </c>
      <c r="C1275" s="633" t="s">
        <v>82</v>
      </c>
      <c r="D1275" s="103"/>
      <c r="E1275" s="103"/>
      <c r="F1275" s="103"/>
      <c r="G1275" s="103"/>
      <c r="H1275" s="103"/>
      <c r="I1275" s="103"/>
      <c r="J1275" s="382"/>
      <c r="K1275" s="382" t="s">
        <v>6932</v>
      </c>
      <c r="L1275" s="382"/>
      <c r="M1275" s="630"/>
      <c r="N1275" s="631"/>
    </row>
    <row r="1276" s="138" customFormat="1" customHeight="1" outlineLevel="1" spans="1:14">
      <c r="A1276" s="382">
        <v>18</v>
      </c>
      <c r="B1276" s="627" t="str">
        <f t="shared" si="38"/>
        <v>多功能治疗兼抢救室</v>
      </c>
      <c r="C1276" s="633" t="s">
        <v>1163</v>
      </c>
      <c r="D1276" s="103"/>
      <c r="E1276" s="103"/>
      <c r="F1276" s="103"/>
      <c r="G1276" s="103"/>
      <c r="H1276" s="103"/>
      <c r="I1276" s="103"/>
      <c r="J1276" s="382"/>
      <c r="K1276" s="382" t="s">
        <v>1269</v>
      </c>
      <c r="L1276" s="382"/>
      <c r="M1276" s="630"/>
      <c r="N1276" s="631"/>
    </row>
    <row r="1277" s="138" customFormat="1" customHeight="1" outlineLevel="1" spans="1:14">
      <c r="A1277" s="382">
        <v>19</v>
      </c>
      <c r="B1277" s="627" t="str">
        <f t="shared" si="38"/>
        <v>住院医师办公</v>
      </c>
      <c r="C1277" s="633" t="s">
        <v>1165</v>
      </c>
      <c r="D1277" s="103"/>
      <c r="E1277" s="103"/>
      <c r="F1277" s="103"/>
      <c r="G1277" s="103"/>
      <c r="H1277" s="103"/>
      <c r="I1277" s="103"/>
      <c r="J1277" s="382"/>
      <c r="K1277" s="382" t="s">
        <v>1270</v>
      </c>
      <c r="L1277" s="382"/>
      <c r="M1277" s="630"/>
      <c r="N1277" s="631"/>
    </row>
    <row r="1278" s="138" customFormat="1" customHeight="1" outlineLevel="1" spans="1:14">
      <c r="A1278" s="382">
        <v>20</v>
      </c>
      <c r="B1278" s="627" t="str">
        <f t="shared" si="38"/>
        <v>换药室</v>
      </c>
      <c r="C1278" s="633" t="s">
        <v>1167</v>
      </c>
      <c r="D1278" s="103"/>
      <c r="E1278" s="103"/>
      <c r="F1278" s="103"/>
      <c r="G1278" s="103"/>
      <c r="H1278" s="103"/>
      <c r="I1278" s="103"/>
      <c r="J1278" s="382"/>
      <c r="K1278" s="382" t="s">
        <v>1271</v>
      </c>
      <c r="L1278" s="382"/>
      <c r="M1278" s="630"/>
      <c r="N1278" s="631"/>
    </row>
    <row r="1279" s="138" customFormat="1" customHeight="1" outlineLevel="1" spans="1:14">
      <c r="A1279" s="382">
        <v>21</v>
      </c>
      <c r="B1279" s="627" t="str">
        <f t="shared" si="38"/>
        <v>处置室</v>
      </c>
      <c r="C1279" s="633" t="s">
        <v>1169</v>
      </c>
      <c r="D1279" s="103"/>
      <c r="E1279" s="103"/>
      <c r="F1279" s="103"/>
      <c r="G1279" s="103"/>
      <c r="H1279" s="103"/>
      <c r="I1279" s="103"/>
      <c r="J1279" s="382"/>
      <c r="K1279" s="382" t="s">
        <v>1272</v>
      </c>
      <c r="L1279" s="382"/>
      <c r="M1279" s="630"/>
      <c r="N1279" s="631"/>
    </row>
    <row r="1280" s="138" customFormat="1" customHeight="1" outlineLevel="1" spans="1:14">
      <c r="A1280" s="382">
        <v>22</v>
      </c>
      <c r="B1280" s="627" t="str">
        <f t="shared" si="38"/>
        <v>配液室</v>
      </c>
      <c r="C1280" s="633" t="s">
        <v>1171</v>
      </c>
      <c r="D1280" s="103"/>
      <c r="E1280" s="103"/>
      <c r="F1280" s="103"/>
      <c r="G1280" s="103"/>
      <c r="H1280" s="103"/>
      <c r="I1280" s="103"/>
      <c r="J1280" s="382"/>
      <c r="K1280" s="382" t="s">
        <v>1273</v>
      </c>
      <c r="L1280" s="382"/>
      <c r="M1280" s="630"/>
      <c r="N1280" s="631"/>
    </row>
    <row r="1281" s="138" customFormat="1" customHeight="1" outlineLevel="1" spans="1:14">
      <c r="A1281" s="382">
        <v>23</v>
      </c>
      <c r="B1281" s="627" t="str">
        <f t="shared" si="38"/>
        <v>物流前室</v>
      </c>
      <c r="C1281" s="633" t="s">
        <v>1173</v>
      </c>
      <c r="D1281" s="103"/>
      <c r="E1281" s="103"/>
      <c r="F1281" s="103"/>
      <c r="G1281" s="103"/>
      <c r="H1281" s="103"/>
      <c r="I1281" s="103"/>
      <c r="J1281" s="382"/>
      <c r="K1281" s="382" t="s">
        <v>1274</v>
      </c>
      <c r="L1281" s="382"/>
      <c r="M1281" s="630"/>
      <c r="N1281" s="631"/>
    </row>
    <row r="1282" s="138" customFormat="1" customHeight="1" outlineLevel="1" spans="1:14">
      <c r="A1282" s="382">
        <v>24</v>
      </c>
      <c r="B1282" s="627" t="str">
        <f t="shared" si="38"/>
        <v>女更</v>
      </c>
      <c r="C1282" s="633" t="s">
        <v>917</v>
      </c>
      <c r="D1282" s="103"/>
      <c r="E1282" s="103"/>
      <c r="F1282" s="103"/>
      <c r="G1282" s="103"/>
      <c r="H1282" s="103"/>
      <c r="I1282" s="103"/>
      <c r="J1282" s="382"/>
      <c r="K1282" s="382" t="s">
        <v>6933</v>
      </c>
      <c r="L1282" s="382"/>
      <c r="M1282" s="630"/>
      <c r="N1282" s="631"/>
    </row>
    <row r="1283" s="138" customFormat="1" customHeight="1" outlineLevel="1" spans="1:14">
      <c r="A1283" s="382">
        <v>25</v>
      </c>
      <c r="B1283" s="627" t="str">
        <f t="shared" si="38"/>
        <v>男更</v>
      </c>
      <c r="C1283" s="633" t="s">
        <v>921</v>
      </c>
      <c r="D1283" s="103"/>
      <c r="E1283" s="103"/>
      <c r="F1283" s="103"/>
      <c r="G1283" s="103"/>
      <c r="H1283" s="103"/>
      <c r="I1283" s="103"/>
      <c r="J1283" s="382"/>
      <c r="K1283" s="382" t="s">
        <v>6934</v>
      </c>
      <c r="L1283" s="382"/>
      <c r="M1283" s="630"/>
      <c r="N1283" s="631"/>
    </row>
    <row r="1284" s="138" customFormat="1" customHeight="1" outlineLevel="1" spans="1:14">
      <c r="A1284" s="382">
        <v>26</v>
      </c>
      <c r="B1284" s="627" t="str">
        <f t="shared" si="38"/>
        <v>库房</v>
      </c>
      <c r="C1284" s="633" t="s">
        <v>966</v>
      </c>
      <c r="D1284" s="103"/>
      <c r="E1284" s="103"/>
      <c r="F1284" s="103"/>
      <c r="G1284" s="103"/>
      <c r="H1284" s="103"/>
      <c r="I1284" s="103"/>
      <c r="J1284" s="382"/>
      <c r="K1284" s="382" t="s">
        <v>1276</v>
      </c>
      <c r="L1284" s="382"/>
      <c r="M1284" s="630"/>
      <c r="N1284" s="631"/>
    </row>
    <row r="1285" s="138" customFormat="1" customHeight="1" outlineLevel="1" spans="1:14">
      <c r="A1285" s="382">
        <v>27</v>
      </c>
      <c r="B1285" s="627" t="str">
        <f t="shared" si="38"/>
        <v>休息/用餐</v>
      </c>
      <c r="C1285" s="633" t="s">
        <v>6763</v>
      </c>
      <c r="D1285" s="103"/>
      <c r="E1285" s="103"/>
      <c r="F1285" s="103"/>
      <c r="G1285" s="103"/>
      <c r="H1285" s="103"/>
      <c r="I1285" s="103"/>
      <c r="J1285" s="382"/>
      <c r="K1285" s="382" t="s">
        <v>1277</v>
      </c>
      <c r="L1285" s="382"/>
      <c r="M1285" s="630"/>
      <c r="N1285" s="631"/>
    </row>
    <row r="1286" s="138" customFormat="1" customHeight="1" outlineLevel="1" spans="1:14">
      <c r="A1286" s="382">
        <v>28</v>
      </c>
      <c r="B1286" s="627" t="str">
        <f t="shared" si="38"/>
        <v>办公室</v>
      </c>
      <c r="C1286" s="633" t="s">
        <v>893</v>
      </c>
      <c r="D1286" s="103"/>
      <c r="E1286" s="103"/>
      <c r="F1286" s="103"/>
      <c r="G1286" s="103"/>
      <c r="H1286" s="103"/>
      <c r="I1286" s="103"/>
      <c r="J1286" s="382"/>
      <c r="K1286" s="382" t="s">
        <v>1278</v>
      </c>
      <c r="L1286" s="382"/>
      <c r="M1286" s="630"/>
      <c r="N1286" s="631"/>
    </row>
    <row r="1287" s="138" customFormat="1" customHeight="1" outlineLevel="1" spans="1:14">
      <c r="A1287" s="382">
        <v>29</v>
      </c>
      <c r="B1287" s="627" t="str">
        <f t="shared" si="38"/>
        <v>办公室</v>
      </c>
      <c r="C1287" s="633" t="s">
        <v>893</v>
      </c>
      <c r="D1287" s="103"/>
      <c r="E1287" s="103"/>
      <c r="F1287" s="103"/>
      <c r="G1287" s="103"/>
      <c r="H1287" s="103"/>
      <c r="I1287" s="103"/>
      <c r="J1287" s="382"/>
      <c r="K1287" s="382" t="s">
        <v>1279</v>
      </c>
      <c r="L1287" s="382"/>
      <c r="M1287" s="630"/>
      <c r="N1287" s="631"/>
    </row>
    <row r="1288" s="138" customFormat="1" customHeight="1" outlineLevel="1" spans="1:14">
      <c r="A1288" s="382">
        <v>30</v>
      </c>
      <c r="B1288" s="627" t="str">
        <f t="shared" si="38"/>
        <v>办公室</v>
      </c>
      <c r="C1288" s="633" t="s">
        <v>893</v>
      </c>
      <c r="D1288" s="103"/>
      <c r="E1288" s="103"/>
      <c r="F1288" s="103"/>
      <c r="G1288" s="103"/>
      <c r="H1288" s="103"/>
      <c r="I1288" s="103"/>
      <c r="J1288" s="382"/>
      <c r="K1288" s="382" t="s">
        <v>1280</v>
      </c>
      <c r="L1288" s="382"/>
      <c r="M1288" s="630"/>
      <c r="N1288" s="631"/>
    </row>
    <row r="1289" s="138" customFormat="1" customHeight="1" outlineLevel="1" spans="1:14">
      <c r="A1289" s="382">
        <v>31</v>
      </c>
      <c r="B1289" s="627" t="str">
        <f t="shared" si="38"/>
        <v>值班室</v>
      </c>
      <c r="C1289" s="633" t="s">
        <v>75</v>
      </c>
      <c r="D1289" s="103"/>
      <c r="E1289" s="103"/>
      <c r="F1289" s="103"/>
      <c r="G1289" s="103"/>
      <c r="H1289" s="103"/>
      <c r="I1289" s="103"/>
      <c r="J1289" s="382"/>
      <c r="K1289" s="382" t="s">
        <v>6935</v>
      </c>
      <c r="L1289" s="382"/>
      <c r="M1289" s="630"/>
      <c r="N1289" s="631"/>
    </row>
    <row r="1290" s="138" customFormat="1" customHeight="1" outlineLevel="1" spans="1:14">
      <c r="A1290" s="382">
        <v>32</v>
      </c>
      <c r="B1290" s="627" t="str">
        <f t="shared" si="38"/>
        <v>值班室</v>
      </c>
      <c r="C1290" s="633" t="s">
        <v>75</v>
      </c>
      <c r="D1290" s="103"/>
      <c r="E1290" s="103"/>
      <c r="F1290" s="103"/>
      <c r="G1290" s="103"/>
      <c r="H1290" s="103"/>
      <c r="I1290" s="103"/>
      <c r="J1290" s="382"/>
      <c r="K1290" s="382" t="s">
        <v>6936</v>
      </c>
      <c r="L1290" s="382"/>
      <c r="M1290" s="630"/>
      <c r="N1290" s="631"/>
    </row>
    <row r="1291" s="138" customFormat="1" customHeight="1" outlineLevel="1" spans="1:14">
      <c r="A1291" s="382">
        <v>33</v>
      </c>
      <c r="B1291" s="627" t="str">
        <f t="shared" si="38"/>
        <v>设备备用间</v>
      </c>
      <c r="C1291" s="633" t="s">
        <v>5484</v>
      </c>
      <c r="D1291" s="103"/>
      <c r="E1291" s="103"/>
      <c r="F1291" s="103"/>
      <c r="G1291" s="103"/>
      <c r="H1291" s="103"/>
      <c r="I1291" s="103"/>
      <c r="J1291" s="382"/>
      <c r="K1291" s="382" t="s">
        <v>6937</v>
      </c>
      <c r="L1291" s="382"/>
      <c r="M1291" s="630"/>
      <c r="N1291" s="631"/>
    </row>
    <row r="1292" s="138" customFormat="1" customHeight="1" outlineLevel="1" spans="1:14">
      <c r="A1292" s="382">
        <v>34</v>
      </c>
      <c r="B1292" s="627" t="str">
        <f t="shared" si="38"/>
        <v>污洗间</v>
      </c>
      <c r="C1292" s="633" t="s">
        <v>1187</v>
      </c>
      <c r="D1292" s="103"/>
      <c r="E1292" s="103"/>
      <c r="F1292" s="103"/>
      <c r="G1292" s="103"/>
      <c r="H1292" s="103"/>
      <c r="I1292" s="103"/>
      <c r="J1292" s="382"/>
      <c r="K1292" s="382" t="s">
        <v>1282</v>
      </c>
      <c r="L1292" s="382"/>
      <c r="M1292" s="630"/>
      <c r="N1292" s="631"/>
    </row>
    <row r="1293" s="138" customFormat="1" customHeight="1" outlineLevel="1" spans="1:14">
      <c r="A1293" s="382">
        <v>35</v>
      </c>
      <c r="B1293" s="627" t="str">
        <f t="shared" si="38"/>
        <v>配膳间</v>
      </c>
      <c r="C1293" s="633" t="s">
        <v>6767</v>
      </c>
      <c r="D1293" s="103"/>
      <c r="E1293" s="103"/>
      <c r="F1293" s="103"/>
      <c r="G1293" s="103"/>
      <c r="H1293" s="103"/>
      <c r="I1293" s="103"/>
      <c r="J1293" s="382"/>
      <c r="K1293" s="382" t="s">
        <v>6938</v>
      </c>
      <c r="L1293" s="382"/>
      <c r="M1293" s="630"/>
      <c r="N1293" s="631"/>
    </row>
    <row r="1294" s="138" customFormat="1" customHeight="1" outlineLevel="1" spans="1:14">
      <c r="A1294" s="382">
        <v>36</v>
      </c>
      <c r="B1294" s="627" t="str">
        <f t="shared" si="38"/>
        <v>示教室（谈话间）</v>
      </c>
      <c r="C1294" s="633" t="s">
        <v>1190</v>
      </c>
      <c r="D1294" s="103"/>
      <c r="E1294" s="103"/>
      <c r="F1294" s="103"/>
      <c r="G1294" s="103"/>
      <c r="H1294" s="103"/>
      <c r="I1294" s="103"/>
      <c r="J1294" s="382"/>
      <c r="K1294" s="382" t="s">
        <v>1283</v>
      </c>
      <c r="L1294" s="382"/>
      <c r="M1294" s="630"/>
      <c r="N1294" s="631"/>
    </row>
    <row r="1295" s="138" customFormat="1" customHeight="1" outlineLevel="1" spans="1:14">
      <c r="A1295" s="382">
        <v>37</v>
      </c>
      <c r="B1295" s="627" t="str">
        <f t="shared" si="38"/>
        <v>活动室</v>
      </c>
      <c r="C1295" s="633" t="s">
        <v>1239</v>
      </c>
      <c r="D1295" s="103"/>
      <c r="E1295" s="103"/>
      <c r="F1295" s="103"/>
      <c r="G1295" s="103"/>
      <c r="H1295" s="103"/>
      <c r="I1295" s="103"/>
      <c r="J1295" s="382"/>
      <c r="K1295" s="382" t="s">
        <v>1284</v>
      </c>
      <c r="L1295" s="382"/>
      <c r="M1295" s="630"/>
      <c r="N1295" s="631"/>
    </row>
    <row r="1296" s="138" customFormat="1" customHeight="1" outlineLevel="1" spans="1:14">
      <c r="A1296" s="628" t="s">
        <v>6939</v>
      </c>
      <c r="B1296" s="632" t="str">
        <f t="shared" si="38"/>
        <v>17层</v>
      </c>
      <c r="C1296" s="626" t="s">
        <v>6940</v>
      </c>
      <c r="D1296" s="103"/>
      <c r="E1296" s="103"/>
      <c r="F1296" s="103"/>
      <c r="G1296" s="103"/>
      <c r="H1296" s="103"/>
      <c r="I1296" s="103"/>
      <c r="J1296" s="382"/>
      <c r="K1296" s="626"/>
      <c r="L1296" s="626"/>
      <c r="M1296" s="630"/>
      <c r="N1296" s="631"/>
    </row>
    <row r="1297" s="138" customFormat="1" customHeight="1" outlineLevel="1" spans="1:14">
      <c r="A1297" s="626"/>
      <c r="B1297" s="632" t="str">
        <f t="shared" si="38"/>
        <v>17层
东区</v>
      </c>
      <c r="C1297" s="626" t="s">
        <v>6941</v>
      </c>
      <c r="D1297" s="103"/>
      <c r="E1297" s="103"/>
      <c r="F1297" s="103"/>
      <c r="G1297" s="103"/>
      <c r="H1297" s="103"/>
      <c r="I1297" s="103"/>
      <c r="J1297" s="382"/>
      <c r="K1297" s="626"/>
      <c r="L1297" s="626"/>
      <c r="M1297" s="630"/>
      <c r="N1297" s="631"/>
    </row>
    <row r="1298" s="138" customFormat="1" customHeight="1" outlineLevel="1" spans="1:14">
      <c r="A1298" s="382">
        <v>1</v>
      </c>
      <c r="B1298" s="627" t="str">
        <f t="shared" si="38"/>
        <v>病房</v>
      </c>
      <c r="C1298" s="633" t="s">
        <v>82</v>
      </c>
      <c r="D1298" s="103"/>
      <c r="E1298" s="103"/>
      <c r="F1298" s="103"/>
      <c r="G1298" s="103"/>
      <c r="H1298" s="103"/>
      <c r="I1298" s="103"/>
      <c r="J1298" s="382"/>
      <c r="K1298" s="382" t="s">
        <v>2248</v>
      </c>
      <c r="L1298" s="382"/>
      <c r="M1298" s="630"/>
      <c r="N1298" s="631"/>
    </row>
    <row r="1299" s="138" customFormat="1" customHeight="1" outlineLevel="1" spans="1:14">
      <c r="A1299" s="382">
        <v>2</v>
      </c>
      <c r="B1299" s="627" t="str">
        <f t="shared" si="38"/>
        <v>病房</v>
      </c>
      <c r="C1299" s="633" t="s">
        <v>82</v>
      </c>
      <c r="D1299" s="103"/>
      <c r="E1299" s="103"/>
      <c r="F1299" s="103"/>
      <c r="G1299" s="103"/>
      <c r="H1299" s="103"/>
      <c r="I1299" s="103"/>
      <c r="J1299" s="382"/>
      <c r="K1299" s="382" t="s">
        <v>2247</v>
      </c>
      <c r="L1299" s="382"/>
      <c r="M1299" s="630"/>
      <c r="N1299" s="631"/>
    </row>
    <row r="1300" s="138" customFormat="1" customHeight="1" outlineLevel="1" spans="1:14">
      <c r="A1300" s="382">
        <v>3</v>
      </c>
      <c r="B1300" s="627" t="str">
        <f t="shared" si="38"/>
        <v>病房</v>
      </c>
      <c r="C1300" s="633" t="s">
        <v>82</v>
      </c>
      <c r="D1300" s="103"/>
      <c r="E1300" s="103"/>
      <c r="F1300" s="103"/>
      <c r="G1300" s="103"/>
      <c r="H1300" s="103"/>
      <c r="I1300" s="103"/>
      <c r="J1300" s="382"/>
      <c r="K1300" s="382" t="s">
        <v>2246</v>
      </c>
      <c r="L1300" s="382"/>
      <c r="M1300" s="630"/>
      <c r="N1300" s="631"/>
    </row>
    <row r="1301" s="138" customFormat="1" customHeight="1" outlineLevel="1" spans="1:14">
      <c r="A1301" s="382">
        <v>4</v>
      </c>
      <c r="B1301" s="627" t="str">
        <f t="shared" si="38"/>
        <v>病房</v>
      </c>
      <c r="C1301" s="633" t="s">
        <v>82</v>
      </c>
      <c r="D1301" s="103"/>
      <c r="E1301" s="103"/>
      <c r="F1301" s="103"/>
      <c r="G1301" s="103"/>
      <c r="H1301" s="103"/>
      <c r="I1301" s="103"/>
      <c r="J1301" s="382"/>
      <c r="K1301" s="382" t="s">
        <v>2245</v>
      </c>
      <c r="L1301" s="382"/>
      <c r="M1301" s="630"/>
      <c r="N1301" s="631"/>
    </row>
    <row r="1302" s="138" customFormat="1" customHeight="1" outlineLevel="1" spans="1:14">
      <c r="A1302" s="382">
        <v>5</v>
      </c>
      <c r="B1302" s="627" t="str">
        <f t="shared" si="38"/>
        <v>病房</v>
      </c>
      <c r="C1302" s="633" t="s">
        <v>82</v>
      </c>
      <c r="D1302" s="103"/>
      <c r="E1302" s="103"/>
      <c r="F1302" s="103"/>
      <c r="G1302" s="103"/>
      <c r="H1302" s="103"/>
      <c r="I1302" s="103"/>
      <c r="J1302" s="382"/>
      <c r="K1302" s="382" t="s">
        <v>2244</v>
      </c>
      <c r="L1302" s="382"/>
      <c r="M1302" s="630"/>
      <c r="N1302" s="631"/>
    </row>
    <row r="1303" s="138" customFormat="1" customHeight="1" outlineLevel="1" spans="1:14">
      <c r="A1303" s="382">
        <v>6</v>
      </c>
      <c r="B1303" s="627" t="str">
        <f t="shared" si="38"/>
        <v>病房</v>
      </c>
      <c r="C1303" s="633" t="s">
        <v>82</v>
      </c>
      <c r="D1303" s="103"/>
      <c r="E1303" s="103"/>
      <c r="F1303" s="103"/>
      <c r="G1303" s="103"/>
      <c r="H1303" s="103"/>
      <c r="I1303" s="103"/>
      <c r="J1303" s="382"/>
      <c r="K1303" s="382" t="s">
        <v>2243</v>
      </c>
      <c r="L1303" s="382"/>
      <c r="M1303" s="630"/>
      <c r="N1303" s="631"/>
    </row>
    <row r="1304" s="138" customFormat="1" customHeight="1" outlineLevel="1" spans="1:14">
      <c r="A1304" s="382">
        <v>7</v>
      </c>
      <c r="B1304" s="627" t="str">
        <f t="shared" si="38"/>
        <v>病房</v>
      </c>
      <c r="C1304" s="633" t="s">
        <v>82</v>
      </c>
      <c r="D1304" s="103"/>
      <c r="E1304" s="103"/>
      <c r="F1304" s="103"/>
      <c r="G1304" s="103"/>
      <c r="H1304" s="103"/>
      <c r="I1304" s="103"/>
      <c r="J1304" s="382"/>
      <c r="K1304" s="382" t="s">
        <v>2242</v>
      </c>
      <c r="L1304" s="382"/>
      <c r="M1304" s="630"/>
      <c r="N1304" s="631"/>
    </row>
    <row r="1305" s="138" customFormat="1" customHeight="1" outlineLevel="1" spans="1:14">
      <c r="A1305" s="382">
        <v>8</v>
      </c>
      <c r="B1305" s="627" t="str">
        <f t="shared" ref="B1305:B1368" si="39" xml:space="preserve">C1305</f>
        <v>病房</v>
      </c>
      <c r="C1305" s="633" t="s">
        <v>82</v>
      </c>
      <c r="D1305" s="103"/>
      <c r="E1305" s="103"/>
      <c r="F1305" s="103"/>
      <c r="G1305" s="103"/>
      <c r="H1305" s="103"/>
      <c r="I1305" s="103"/>
      <c r="J1305" s="382"/>
      <c r="K1305" s="382" t="s">
        <v>2241</v>
      </c>
      <c r="L1305" s="382"/>
      <c r="M1305" s="630"/>
      <c r="N1305" s="631"/>
    </row>
    <row r="1306" s="138" customFormat="1" customHeight="1" outlineLevel="1" spans="1:14">
      <c r="A1306" s="382">
        <v>9</v>
      </c>
      <c r="B1306" s="627" t="str">
        <f t="shared" si="39"/>
        <v>病房</v>
      </c>
      <c r="C1306" s="633" t="s">
        <v>82</v>
      </c>
      <c r="D1306" s="103"/>
      <c r="E1306" s="103"/>
      <c r="F1306" s="103"/>
      <c r="G1306" s="103"/>
      <c r="H1306" s="103"/>
      <c r="I1306" s="103"/>
      <c r="J1306" s="382"/>
      <c r="K1306" s="382" t="s">
        <v>2240</v>
      </c>
      <c r="L1306" s="382"/>
      <c r="M1306" s="630"/>
      <c r="N1306" s="631"/>
    </row>
    <row r="1307" s="138" customFormat="1" customHeight="1" outlineLevel="1" spans="1:14">
      <c r="A1307" s="382">
        <v>10</v>
      </c>
      <c r="B1307" s="627" t="str">
        <f t="shared" si="39"/>
        <v>病房</v>
      </c>
      <c r="C1307" s="633" t="s">
        <v>82</v>
      </c>
      <c r="D1307" s="103"/>
      <c r="E1307" s="103"/>
      <c r="F1307" s="103"/>
      <c r="G1307" s="103"/>
      <c r="H1307" s="103"/>
      <c r="I1307" s="103"/>
      <c r="J1307" s="382"/>
      <c r="K1307" s="382" t="s">
        <v>2232</v>
      </c>
      <c r="L1307" s="382"/>
      <c r="M1307" s="630"/>
      <c r="N1307" s="631"/>
    </row>
    <row r="1308" s="138" customFormat="1" customHeight="1" outlineLevel="1" spans="1:14">
      <c r="A1308" s="382">
        <v>11</v>
      </c>
      <c r="B1308" s="627" t="str">
        <f t="shared" si="39"/>
        <v>病房</v>
      </c>
      <c r="C1308" s="633" t="s">
        <v>82</v>
      </c>
      <c r="D1308" s="103"/>
      <c r="E1308" s="103"/>
      <c r="F1308" s="103"/>
      <c r="G1308" s="103"/>
      <c r="H1308" s="103"/>
      <c r="I1308" s="103"/>
      <c r="J1308" s="382"/>
      <c r="K1308" s="382" t="s">
        <v>2233</v>
      </c>
      <c r="L1308" s="382"/>
      <c r="M1308" s="630"/>
      <c r="N1308" s="631"/>
    </row>
    <row r="1309" s="138" customFormat="1" customHeight="1" outlineLevel="1" spans="1:14">
      <c r="A1309" s="382">
        <v>12</v>
      </c>
      <c r="B1309" s="627" t="str">
        <f t="shared" si="39"/>
        <v>病房</v>
      </c>
      <c r="C1309" s="633" t="s">
        <v>82</v>
      </c>
      <c r="D1309" s="103"/>
      <c r="E1309" s="103"/>
      <c r="F1309" s="103"/>
      <c r="G1309" s="103"/>
      <c r="H1309" s="103"/>
      <c r="I1309" s="103"/>
      <c r="J1309" s="382"/>
      <c r="K1309" s="382" t="s">
        <v>2234</v>
      </c>
      <c r="L1309" s="382"/>
      <c r="M1309" s="630"/>
      <c r="N1309" s="631"/>
    </row>
    <row r="1310" s="138" customFormat="1" customHeight="1" outlineLevel="1" spans="1:14">
      <c r="A1310" s="382">
        <v>13</v>
      </c>
      <c r="B1310" s="627" t="str">
        <f t="shared" si="39"/>
        <v>病房</v>
      </c>
      <c r="C1310" s="633" t="s">
        <v>82</v>
      </c>
      <c r="D1310" s="103"/>
      <c r="E1310" s="103"/>
      <c r="F1310" s="103"/>
      <c r="G1310" s="103"/>
      <c r="H1310" s="103"/>
      <c r="I1310" s="103"/>
      <c r="J1310" s="382"/>
      <c r="K1310" s="382" t="s">
        <v>2235</v>
      </c>
      <c r="L1310" s="382"/>
      <c r="M1310" s="630"/>
      <c r="N1310" s="631"/>
    </row>
    <row r="1311" s="138" customFormat="1" customHeight="1" outlineLevel="1" spans="1:14">
      <c r="A1311" s="382">
        <v>14</v>
      </c>
      <c r="B1311" s="627" t="str">
        <f t="shared" si="39"/>
        <v>病房</v>
      </c>
      <c r="C1311" s="633" t="s">
        <v>82</v>
      </c>
      <c r="D1311" s="103"/>
      <c r="E1311" s="103"/>
      <c r="F1311" s="103"/>
      <c r="G1311" s="103"/>
      <c r="H1311" s="103"/>
      <c r="I1311" s="103"/>
      <c r="J1311" s="382"/>
      <c r="K1311" s="382" t="s">
        <v>2236</v>
      </c>
      <c r="L1311" s="382"/>
      <c r="M1311" s="630"/>
      <c r="N1311" s="631"/>
    </row>
    <row r="1312" s="138" customFormat="1" customHeight="1" outlineLevel="1" spans="1:14">
      <c r="A1312" s="382">
        <v>15</v>
      </c>
      <c r="B1312" s="627" t="str">
        <f t="shared" si="39"/>
        <v>病房</v>
      </c>
      <c r="C1312" s="633" t="s">
        <v>82</v>
      </c>
      <c r="D1312" s="103"/>
      <c r="E1312" s="103"/>
      <c r="F1312" s="103"/>
      <c r="G1312" s="103"/>
      <c r="H1312" s="103"/>
      <c r="I1312" s="103"/>
      <c r="J1312" s="382"/>
      <c r="K1312" s="382" t="s">
        <v>2237</v>
      </c>
      <c r="L1312" s="382"/>
      <c r="M1312" s="630"/>
      <c r="N1312" s="631"/>
    </row>
    <row r="1313" s="138" customFormat="1" customHeight="1" outlineLevel="1" spans="1:14">
      <c r="A1313" s="382">
        <v>16</v>
      </c>
      <c r="B1313" s="627" t="str">
        <f t="shared" si="39"/>
        <v>病房</v>
      </c>
      <c r="C1313" s="633" t="s">
        <v>82</v>
      </c>
      <c r="D1313" s="103"/>
      <c r="E1313" s="103"/>
      <c r="F1313" s="103"/>
      <c r="G1313" s="103"/>
      <c r="H1313" s="103"/>
      <c r="I1313" s="103"/>
      <c r="J1313" s="382"/>
      <c r="K1313" s="382" t="s">
        <v>2238</v>
      </c>
      <c r="L1313" s="382"/>
      <c r="M1313" s="630"/>
      <c r="N1313" s="631"/>
    </row>
    <row r="1314" s="138" customFormat="1" customHeight="1" outlineLevel="1" spans="1:14">
      <c r="A1314" s="382">
        <v>17</v>
      </c>
      <c r="B1314" s="627" t="str">
        <f t="shared" si="39"/>
        <v>病房</v>
      </c>
      <c r="C1314" s="633" t="s">
        <v>82</v>
      </c>
      <c r="D1314" s="103"/>
      <c r="E1314" s="103"/>
      <c r="F1314" s="103"/>
      <c r="G1314" s="103"/>
      <c r="H1314" s="103"/>
      <c r="I1314" s="103"/>
      <c r="J1314" s="382"/>
      <c r="K1314" s="382" t="s">
        <v>2239</v>
      </c>
      <c r="L1314" s="382"/>
      <c r="M1314" s="630"/>
      <c r="N1314" s="631"/>
    </row>
    <row r="1315" s="138" customFormat="1" customHeight="1" outlineLevel="1" spans="1:14">
      <c r="A1315" s="382">
        <v>18</v>
      </c>
      <c r="B1315" s="627" t="str">
        <f t="shared" si="39"/>
        <v>多功能治疗兼抢救室</v>
      </c>
      <c r="C1315" s="633" t="s">
        <v>1163</v>
      </c>
      <c r="D1315" s="103"/>
      <c r="E1315" s="103"/>
      <c r="F1315" s="103"/>
      <c r="G1315" s="103"/>
      <c r="H1315" s="103"/>
      <c r="I1315" s="103"/>
      <c r="J1315" s="382"/>
      <c r="K1315" s="382" t="s">
        <v>1290</v>
      </c>
      <c r="L1315" s="382"/>
      <c r="M1315" s="630"/>
      <c r="N1315" s="631"/>
    </row>
    <row r="1316" s="138" customFormat="1" customHeight="1" outlineLevel="1" spans="1:14">
      <c r="A1316" s="382">
        <v>19</v>
      </c>
      <c r="B1316" s="627" t="str">
        <f t="shared" si="39"/>
        <v>住院医师办公</v>
      </c>
      <c r="C1316" s="633" t="s">
        <v>1165</v>
      </c>
      <c r="D1316" s="103"/>
      <c r="E1316" s="103"/>
      <c r="F1316" s="103"/>
      <c r="G1316" s="103"/>
      <c r="H1316" s="103"/>
      <c r="I1316" s="103"/>
      <c r="J1316" s="382"/>
      <c r="K1316" s="382" t="s">
        <v>1291</v>
      </c>
      <c r="L1316" s="382"/>
      <c r="M1316" s="630"/>
      <c r="N1316" s="631"/>
    </row>
    <row r="1317" s="138" customFormat="1" customHeight="1" outlineLevel="1" spans="1:14">
      <c r="A1317" s="382">
        <v>20</v>
      </c>
      <c r="B1317" s="627" t="str">
        <f t="shared" si="39"/>
        <v>换药室</v>
      </c>
      <c r="C1317" s="633" t="s">
        <v>1167</v>
      </c>
      <c r="D1317" s="103"/>
      <c r="E1317" s="103"/>
      <c r="F1317" s="103"/>
      <c r="G1317" s="103"/>
      <c r="H1317" s="103"/>
      <c r="I1317" s="103"/>
      <c r="J1317" s="382"/>
      <c r="K1317" s="382" t="s">
        <v>1293</v>
      </c>
      <c r="L1317" s="382"/>
      <c r="M1317" s="630"/>
      <c r="N1317" s="631"/>
    </row>
    <row r="1318" s="138" customFormat="1" customHeight="1" outlineLevel="1" spans="1:14">
      <c r="A1318" s="382">
        <v>21</v>
      </c>
      <c r="B1318" s="627" t="str">
        <f t="shared" si="39"/>
        <v>处置室</v>
      </c>
      <c r="C1318" s="633" t="s">
        <v>1169</v>
      </c>
      <c r="D1318" s="103"/>
      <c r="E1318" s="103"/>
      <c r="F1318" s="103"/>
      <c r="G1318" s="103"/>
      <c r="H1318" s="103"/>
      <c r="I1318" s="103"/>
      <c r="J1318" s="382"/>
      <c r="K1318" s="382" t="s">
        <v>1294</v>
      </c>
      <c r="L1318" s="382"/>
      <c r="M1318" s="630"/>
      <c r="N1318" s="631"/>
    </row>
    <row r="1319" s="138" customFormat="1" customHeight="1" outlineLevel="1" spans="1:14">
      <c r="A1319" s="382">
        <v>22</v>
      </c>
      <c r="B1319" s="627" t="str">
        <f t="shared" si="39"/>
        <v>配液室</v>
      </c>
      <c r="C1319" s="633" t="s">
        <v>1171</v>
      </c>
      <c r="D1319" s="103"/>
      <c r="E1319" s="103"/>
      <c r="F1319" s="103"/>
      <c r="G1319" s="103"/>
      <c r="H1319" s="103"/>
      <c r="I1319" s="103"/>
      <c r="J1319" s="382"/>
      <c r="K1319" s="382" t="s">
        <v>6942</v>
      </c>
      <c r="L1319" s="382"/>
      <c r="M1319" s="630"/>
      <c r="N1319" s="631"/>
    </row>
    <row r="1320" s="138" customFormat="1" customHeight="1" outlineLevel="1" spans="1:14">
      <c r="A1320" s="382">
        <v>23</v>
      </c>
      <c r="B1320" s="627" t="str">
        <f t="shared" si="39"/>
        <v>物流前室</v>
      </c>
      <c r="C1320" s="633" t="s">
        <v>1173</v>
      </c>
      <c r="D1320" s="103"/>
      <c r="E1320" s="103"/>
      <c r="F1320" s="103"/>
      <c r="G1320" s="103"/>
      <c r="H1320" s="103"/>
      <c r="I1320" s="103"/>
      <c r="J1320" s="382"/>
      <c r="K1320" s="382" t="s">
        <v>1296</v>
      </c>
      <c r="L1320" s="382"/>
      <c r="M1320" s="630"/>
      <c r="N1320" s="631"/>
    </row>
    <row r="1321" s="138" customFormat="1" customHeight="1" outlineLevel="1" spans="1:14">
      <c r="A1321" s="382">
        <v>24</v>
      </c>
      <c r="B1321" s="627" t="str">
        <f t="shared" si="39"/>
        <v>男更</v>
      </c>
      <c r="C1321" s="633" t="s">
        <v>921</v>
      </c>
      <c r="D1321" s="103"/>
      <c r="E1321" s="103"/>
      <c r="F1321" s="103"/>
      <c r="G1321" s="103"/>
      <c r="H1321" s="103"/>
      <c r="I1321" s="103"/>
      <c r="J1321" s="382"/>
      <c r="K1321" s="382" t="s">
        <v>6943</v>
      </c>
      <c r="L1321" s="382"/>
      <c r="M1321" s="630"/>
      <c r="N1321" s="631"/>
    </row>
    <row r="1322" s="138" customFormat="1" customHeight="1" outlineLevel="1" spans="1:14">
      <c r="A1322" s="382">
        <v>25</v>
      </c>
      <c r="B1322" s="627" t="str">
        <f t="shared" si="39"/>
        <v>女更</v>
      </c>
      <c r="C1322" s="633" t="s">
        <v>917</v>
      </c>
      <c r="D1322" s="103"/>
      <c r="E1322" s="103"/>
      <c r="F1322" s="103"/>
      <c r="G1322" s="103"/>
      <c r="H1322" s="103"/>
      <c r="I1322" s="103"/>
      <c r="J1322" s="382"/>
      <c r="K1322" s="382" t="s">
        <v>6944</v>
      </c>
      <c r="L1322" s="382"/>
      <c r="M1322" s="630"/>
      <c r="N1322" s="631"/>
    </row>
    <row r="1323" s="138" customFormat="1" customHeight="1" outlineLevel="1" spans="1:14">
      <c r="A1323" s="382">
        <v>26</v>
      </c>
      <c r="B1323" s="627" t="str">
        <f t="shared" si="39"/>
        <v>库房</v>
      </c>
      <c r="C1323" s="633" t="s">
        <v>966</v>
      </c>
      <c r="D1323" s="103"/>
      <c r="E1323" s="103"/>
      <c r="F1323" s="103"/>
      <c r="G1323" s="103"/>
      <c r="H1323" s="103"/>
      <c r="I1323" s="103"/>
      <c r="J1323" s="382"/>
      <c r="K1323" s="382" t="s">
        <v>1298</v>
      </c>
      <c r="L1323" s="382"/>
      <c r="M1323" s="630"/>
      <c r="N1323" s="631"/>
    </row>
    <row r="1324" s="138" customFormat="1" customHeight="1" outlineLevel="1" spans="1:14">
      <c r="A1324" s="382">
        <v>27</v>
      </c>
      <c r="B1324" s="627" t="str">
        <f t="shared" si="39"/>
        <v>休息/用餐</v>
      </c>
      <c r="C1324" s="633" t="s">
        <v>6763</v>
      </c>
      <c r="D1324" s="103"/>
      <c r="E1324" s="103"/>
      <c r="F1324" s="103"/>
      <c r="G1324" s="103"/>
      <c r="H1324" s="103"/>
      <c r="I1324" s="103"/>
      <c r="J1324" s="382"/>
      <c r="K1324" s="382" t="s">
        <v>1299</v>
      </c>
      <c r="L1324" s="382"/>
      <c r="M1324" s="630"/>
      <c r="N1324" s="631"/>
    </row>
    <row r="1325" s="138" customFormat="1" customHeight="1" outlineLevel="1" spans="1:14">
      <c r="A1325" s="382">
        <v>28</v>
      </c>
      <c r="B1325" s="627" t="str">
        <f t="shared" si="39"/>
        <v>值班</v>
      </c>
      <c r="C1325" s="633" t="s">
        <v>6764</v>
      </c>
      <c r="D1325" s="103"/>
      <c r="E1325" s="103"/>
      <c r="F1325" s="103"/>
      <c r="G1325" s="103"/>
      <c r="H1325" s="103"/>
      <c r="I1325" s="103"/>
      <c r="J1325" s="382"/>
      <c r="K1325" s="382" t="s">
        <v>2230</v>
      </c>
      <c r="L1325" s="382"/>
      <c r="M1325" s="630"/>
      <c r="N1325" s="631"/>
    </row>
    <row r="1326" s="138" customFormat="1" customHeight="1" outlineLevel="1" spans="1:14">
      <c r="A1326" s="382">
        <v>29</v>
      </c>
      <c r="B1326" s="627" t="str">
        <f t="shared" si="39"/>
        <v>值班</v>
      </c>
      <c r="C1326" s="633" t="s">
        <v>6764</v>
      </c>
      <c r="D1326" s="103"/>
      <c r="E1326" s="103"/>
      <c r="F1326" s="103"/>
      <c r="G1326" s="103"/>
      <c r="H1326" s="103"/>
      <c r="I1326" s="103"/>
      <c r="J1326" s="382"/>
      <c r="K1326" s="382" t="s">
        <v>2231</v>
      </c>
      <c r="L1326" s="382"/>
      <c r="M1326" s="630"/>
      <c r="N1326" s="631"/>
    </row>
    <row r="1327" s="138" customFormat="1" customHeight="1" outlineLevel="1" spans="1:14">
      <c r="A1327" s="382">
        <v>30</v>
      </c>
      <c r="B1327" s="627" t="str">
        <f t="shared" si="39"/>
        <v>杂物间</v>
      </c>
      <c r="C1327" s="633" t="s">
        <v>1182</v>
      </c>
      <c r="D1327" s="103"/>
      <c r="E1327" s="103"/>
      <c r="F1327" s="103"/>
      <c r="G1327" s="103"/>
      <c r="H1327" s="103"/>
      <c r="I1327" s="103"/>
      <c r="J1327" s="382"/>
      <c r="K1327" s="382" t="s">
        <v>1301</v>
      </c>
      <c r="L1327" s="382"/>
      <c r="M1327" s="630"/>
      <c r="N1327" s="631"/>
    </row>
    <row r="1328" s="138" customFormat="1" customHeight="1" outlineLevel="1" spans="1:14">
      <c r="A1328" s="382">
        <v>31</v>
      </c>
      <c r="B1328" s="627" t="str">
        <f t="shared" si="39"/>
        <v>办公室</v>
      </c>
      <c r="C1328" s="633" t="s">
        <v>893</v>
      </c>
      <c r="D1328" s="103"/>
      <c r="E1328" s="103"/>
      <c r="F1328" s="103"/>
      <c r="G1328" s="103"/>
      <c r="H1328" s="103"/>
      <c r="I1328" s="103"/>
      <c r="J1328" s="382"/>
      <c r="K1328" s="382" t="s">
        <v>1302</v>
      </c>
      <c r="L1328" s="382"/>
      <c r="M1328" s="630"/>
      <c r="N1328" s="631"/>
    </row>
    <row r="1329" s="138" customFormat="1" customHeight="1" outlineLevel="1" spans="1:14">
      <c r="A1329" s="382">
        <v>32</v>
      </c>
      <c r="B1329" s="627" t="str">
        <f t="shared" si="39"/>
        <v>办公室</v>
      </c>
      <c r="C1329" s="633" t="s">
        <v>893</v>
      </c>
      <c r="D1329" s="103"/>
      <c r="E1329" s="103"/>
      <c r="F1329" s="103"/>
      <c r="G1329" s="103"/>
      <c r="H1329" s="103"/>
      <c r="I1329" s="103"/>
      <c r="J1329" s="382"/>
      <c r="K1329" s="382" t="s">
        <v>1303</v>
      </c>
      <c r="L1329" s="382"/>
      <c r="M1329" s="630"/>
      <c r="N1329" s="631"/>
    </row>
    <row r="1330" s="138" customFormat="1" customHeight="1" outlineLevel="1" spans="1:14">
      <c r="A1330" s="382">
        <v>33</v>
      </c>
      <c r="B1330" s="627" t="str">
        <f t="shared" si="39"/>
        <v>办公室</v>
      </c>
      <c r="C1330" s="633" t="s">
        <v>893</v>
      </c>
      <c r="D1330" s="103"/>
      <c r="E1330" s="103"/>
      <c r="F1330" s="103"/>
      <c r="G1330" s="103"/>
      <c r="H1330" s="103"/>
      <c r="I1330" s="103"/>
      <c r="J1330" s="382"/>
      <c r="K1330" s="382" t="s">
        <v>1304</v>
      </c>
      <c r="L1330" s="382"/>
      <c r="M1330" s="630"/>
      <c r="N1330" s="631"/>
    </row>
    <row r="1331" s="138" customFormat="1" customHeight="1" outlineLevel="1" spans="1:14">
      <c r="A1331" s="382">
        <v>34</v>
      </c>
      <c r="B1331" s="627" t="str">
        <f t="shared" si="39"/>
        <v>污洗间</v>
      </c>
      <c r="C1331" s="633" t="s">
        <v>1187</v>
      </c>
      <c r="D1331" s="103"/>
      <c r="E1331" s="103"/>
      <c r="F1331" s="103"/>
      <c r="G1331" s="103"/>
      <c r="H1331" s="103"/>
      <c r="I1331" s="103"/>
      <c r="J1331" s="382"/>
      <c r="K1331" s="382" t="s">
        <v>1305</v>
      </c>
      <c r="L1331" s="382"/>
      <c r="M1331" s="630"/>
      <c r="N1331" s="631"/>
    </row>
    <row r="1332" s="138" customFormat="1" customHeight="1" outlineLevel="1" spans="1:14">
      <c r="A1332" s="382">
        <v>35</v>
      </c>
      <c r="B1332" s="627" t="str">
        <f t="shared" si="39"/>
        <v>配膳间</v>
      </c>
      <c r="C1332" s="633" t="s">
        <v>6767</v>
      </c>
      <c r="D1332" s="103"/>
      <c r="E1332" s="103"/>
      <c r="F1332" s="103"/>
      <c r="G1332" s="103"/>
      <c r="H1332" s="103"/>
      <c r="I1332" s="103"/>
      <c r="J1332" s="382"/>
      <c r="K1332" s="382" t="s">
        <v>6945</v>
      </c>
      <c r="L1332" s="382"/>
      <c r="M1332" s="630"/>
      <c r="N1332" s="631"/>
    </row>
    <row r="1333" s="138" customFormat="1" customHeight="1" outlineLevel="1" spans="1:14">
      <c r="A1333" s="382">
        <v>36</v>
      </c>
      <c r="B1333" s="627" t="str">
        <f t="shared" si="39"/>
        <v>示教室（谈话间）</v>
      </c>
      <c r="C1333" s="633" t="s">
        <v>1190</v>
      </c>
      <c r="D1333" s="103"/>
      <c r="E1333" s="103"/>
      <c r="F1333" s="103"/>
      <c r="G1333" s="103"/>
      <c r="H1333" s="103"/>
      <c r="I1333" s="103"/>
      <c r="J1333" s="382"/>
      <c r="K1333" s="382" t="s">
        <v>1306</v>
      </c>
      <c r="L1333" s="382"/>
      <c r="M1333" s="630"/>
      <c r="N1333" s="631"/>
    </row>
    <row r="1334" s="138" customFormat="1" customHeight="1" outlineLevel="1" spans="1:14">
      <c r="A1334" s="626"/>
      <c r="B1334" s="632" t="str">
        <f t="shared" si="39"/>
        <v>17层
西区</v>
      </c>
      <c r="C1334" s="626" t="s">
        <v>6946</v>
      </c>
      <c r="D1334" s="103"/>
      <c r="E1334" s="103"/>
      <c r="F1334" s="103"/>
      <c r="G1334" s="103"/>
      <c r="H1334" s="103"/>
      <c r="I1334" s="103"/>
      <c r="J1334" s="382"/>
      <c r="K1334" s="626"/>
      <c r="L1334" s="626"/>
      <c r="M1334" s="630"/>
      <c r="N1334" s="631"/>
    </row>
    <row r="1335" s="138" customFormat="1" customHeight="1" outlineLevel="1" spans="1:14">
      <c r="A1335" s="382">
        <v>1</v>
      </c>
      <c r="B1335" s="627" t="str">
        <f t="shared" si="39"/>
        <v>病房</v>
      </c>
      <c r="C1335" s="633" t="s">
        <v>82</v>
      </c>
      <c r="D1335" s="103"/>
      <c r="E1335" s="103"/>
      <c r="F1335" s="103"/>
      <c r="G1335" s="103"/>
      <c r="H1335" s="103"/>
      <c r="I1335" s="103"/>
      <c r="J1335" s="382"/>
      <c r="K1335" s="382" t="s">
        <v>2205</v>
      </c>
      <c r="L1335" s="382"/>
      <c r="M1335" s="630"/>
      <c r="N1335" s="631"/>
    </row>
    <row r="1336" s="138" customFormat="1" customHeight="1" outlineLevel="1" spans="1:14">
      <c r="A1336" s="382">
        <v>2</v>
      </c>
      <c r="B1336" s="627" t="str">
        <f t="shared" si="39"/>
        <v>病房</v>
      </c>
      <c r="C1336" s="633" t="s">
        <v>82</v>
      </c>
      <c r="D1336" s="103"/>
      <c r="E1336" s="103"/>
      <c r="F1336" s="103"/>
      <c r="G1336" s="103"/>
      <c r="H1336" s="103"/>
      <c r="I1336" s="103"/>
      <c r="J1336" s="382"/>
      <c r="K1336" s="382" t="s">
        <v>2206</v>
      </c>
      <c r="L1336" s="382"/>
      <c r="M1336" s="630"/>
      <c r="N1336" s="631"/>
    </row>
    <row r="1337" s="138" customFormat="1" customHeight="1" outlineLevel="1" spans="1:14">
      <c r="A1337" s="382">
        <v>3</v>
      </c>
      <c r="B1337" s="627" t="str">
        <f t="shared" si="39"/>
        <v>病房</v>
      </c>
      <c r="C1337" s="633" t="s">
        <v>82</v>
      </c>
      <c r="D1337" s="103"/>
      <c r="E1337" s="103"/>
      <c r="F1337" s="103"/>
      <c r="G1337" s="103"/>
      <c r="H1337" s="103"/>
      <c r="I1337" s="103"/>
      <c r="J1337" s="382"/>
      <c r="K1337" s="382" t="s">
        <v>2207</v>
      </c>
      <c r="L1337" s="382"/>
      <c r="M1337" s="630"/>
      <c r="N1337" s="631"/>
    </row>
    <row r="1338" s="138" customFormat="1" customHeight="1" outlineLevel="1" spans="1:14">
      <c r="A1338" s="382">
        <v>4</v>
      </c>
      <c r="B1338" s="627" t="str">
        <f t="shared" si="39"/>
        <v>病房</v>
      </c>
      <c r="C1338" s="633" t="s">
        <v>82</v>
      </c>
      <c r="D1338" s="103"/>
      <c r="E1338" s="103"/>
      <c r="F1338" s="103"/>
      <c r="G1338" s="103"/>
      <c r="H1338" s="103"/>
      <c r="I1338" s="103"/>
      <c r="J1338" s="382"/>
      <c r="K1338" s="382" t="s">
        <v>2208</v>
      </c>
      <c r="L1338" s="382"/>
      <c r="M1338" s="630"/>
      <c r="N1338" s="631"/>
    </row>
    <row r="1339" s="138" customFormat="1" customHeight="1" outlineLevel="1" spans="1:14">
      <c r="A1339" s="382">
        <v>5</v>
      </c>
      <c r="B1339" s="627" t="str">
        <f t="shared" si="39"/>
        <v>病房</v>
      </c>
      <c r="C1339" s="633" t="s">
        <v>82</v>
      </c>
      <c r="D1339" s="103"/>
      <c r="E1339" s="103"/>
      <c r="F1339" s="103"/>
      <c r="G1339" s="103"/>
      <c r="H1339" s="103"/>
      <c r="I1339" s="103"/>
      <c r="J1339" s="382"/>
      <c r="K1339" s="382" t="s">
        <v>2209</v>
      </c>
      <c r="L1339" s="382"/>
      <c r="M1339" s="630"/>
      <c r="N1339" s="631"/>
    </row>
    <row r="1340" s="138" customFormat="1" customHeight="1" outlineLevel="1" spans="1:14">
      <c r="A1340" s="382">
        <v>6</v>
      </c>
      <c r="B1340" s="627" t="str">
        <f t="shared" si="39"/>
        <v>病房</v>
      </c>
      <c r="C1340" s="633" t="s">
        <v>82</v>
      </c>
      <c r="D1340" s="103"/>
      <c r="E1340" s="103"/>
      <c r="F1340" s="103"/>
      <c r="G1340" s="103"/>
      <c r="H1340" s="103"/>
      <c r="I1340" s="103"/>
      <c r="J1340" s="382"/>
      <c r="K1340" s="382" t="s">
        <v>2210</v>
      </c>
      <c r="L1340" s="382"/>
      <c r="M1340" s="630"/>
      <c r="N1340" s="631"/>
    </row>
    <row r="1341" s="138" customFormat="1" customHeight="1" outlineLevel="1" spans="1:14">
      <c r="A1341" s="382">
        <v>7</v>
      </c>
      <c r="B1341" s="627" t="str">
        <f t="shared" si="39"/>
        <v>病房</v>
      </c>
      <c r="C1341" s="633" t="s">
        <v>82</v>
      </c>
      <c r="D1341" s="103"/>
      <c r="E1341" s="103"/>
      <c r="F1341" s="103"/>
      <c r="G1341" s="103"/>
      <c r="H1341" s="103"/>
      <c r="I1341" s="103"/>
      <c r="J1341" s="382"/>
      <c r="K1341" s="382" t="s">
        <v>2211</v>
      </c>
      <c r="L1341" s="382"/>
      <c r="M1341" s="630"/>
      <c r="N1341" s="631"/>
    </row>
    <row r="1342" s="138" customFormat="1" customHeight="1" outlineLevel="1" spans="1:14">
      <c r="A1342" s="382">
        <v>8</v>
      </c>
      <c r="B1342" s="627" t="str">
        <f t="shared" si="39"/>
        <v>病房</v>
      </c>
      <c r="C1342" s="633" t="s">
        <v>82</v>
      </c>
      <c r="D1342" s="103"/>
      <c r="E1342" s="103"/>
      <c r="F1342" s="103"/>
      <c r="G1342" s="103"/>
      <c r="H1342" s="103"/>
      <c r="I1342" s="103"/>
      <c r="J1342" s="382"/>
      <c r="K1342" s="382" t="s">
        <v>2212</v>
      </c>
      <c r="L1342" s="382"/>
      <c r="M1342" s="630"/>
      <c r="N1342" s="631"/>
    </row>
    <row r="1343" s="138" customFormat="1" customHeight="1" outlineLevel="1" spans="1:14">
      <c r="A1343" s="382">
        <v>9</v>
      </c>
      <c r="B1343" s="627" t="str">
        <f t="shared" si="39"/>
        <v>病房</v>
      </c>
      <c r="C1343" s="633" t="s">
        <v>82</v>
      </c>
      <c r="D1343" s="103"/>
      <c r="E1343" s="103"/>
      <c r="F1343" s="103"/>
      <c r="G1343" s="103"/>
      <c r="H1343" s="103"/>
      <c r="I1343" s="103"/>
      <c r="J1343" s="382"/>
      <c r="K1343" s="382" t="s">
        <v>2213</v>
      </c>
      <c r="L1343" s="382"/>
      <c r="M1343" s="630"/>
      <c r="N1343" s="631"/>
    </row>
    <row r="1344" s="138" customFormat="1" customHeight="1" outlineLevel="1" spans="1:14">
      <c r="A1344" s="382">
        <v>10</v>
      </c>
      <c r="B1344" s="627" t="str">
        <f t="shared" si="39"/>
        <v>病房</v>
      </c>
      <c r="C1344" s="633" t="s">
        <v>82</v>
      </c>
      <c r="D1344" s="103"/>
      <c r="E1344" s="103"/>
      <c r="F1344" s="103"/>
      <c r="G1344" s="103"/>
      <c r="H1344" s="103"/>
      <c r="I1344" s="103"/>
      <c r="J1344" s="382"/>
      <c r="K1344" s="382" t="s">
        <v>2214</v>
      </c>
      <c r="L1344" s="382"/>
      <c r="M1344" s="630"/>
      <c r="N1344" s="631"/>
    </row>
    <row r="1345" s="138" customFormat="1" customHeight="1" outlineLevel="1" spans="1:14">
      <c r="A1345" s="382">
        <v>11</v>
      </c>
      <c r="B1345" s="627" t="str">
        <f t="shared" si="39"/>
        <v>病房</v>
      </c>
      <c r="C1345" s="633" t="s">
        <v>82</v>
      </c>
      <c r="D1345" s="103"/>
      <c r="E1345" s="103"/>
      <c r="F1345" s="103"/>
      <c r="G1345" s="103"/>
      <c r="H1345" s="103"/>
      <c r="I1345" s="103"/>
      <c r="J1345" s="382"/>
      <c r="K1345" s="382" t="s">
        <v>2215</v>
      </c>
      <c r="L1345" s="382"/>
      <c r="M1345" s="630"/>
      <c r="N1345" s="631"/>
    </row>
    <row r="1346" s="138" customFormat="1" customHeight="1" outlineLevel="1" spans="1:14">
      <c r="A1346" s="382">
        <v>12</v>
      </c>
      <c r="B1346" s="627" t="str">
        <f t="shared" si="39"/>
        <v>病房</v>
      </c>
      <c r="C1346" s="633" t="s">
        <v>82</v>
      </c>
      <c r="D1346" s="103"/>
      <c r="E1346" s="103"/>
      <c r="F1346" s="103"/>
      <c r="G1346" s="103"/>
      <c r="H1346" s="103"/>
      <c r="I1346" s="103"/>
      <c r="J1346" s="382"/>
      <c r="K1346" s="382" t="s">
        <v>2216</v>
      </c>
      <c r="L1346" s="382"/>
      <c r="M1346" s="630"/>
      <c r="N1346" s="631"/>
    </row>
    <row r="1347" s="138" customFormat="1" customHeight="1" outlineLevel="1" spans="1:14">
      <c r="A1347" s="382">
        <v>13</v>
      </c>
      <c r="B1347" s="627" t="str">
        <f t="shared" si="39"/>
        <v>病房</v>
      </c>
      <c r="C1347" s="633" t="s">
        <v>82</v>
      </c>
      <c r="D1347" s="103"/>
      <c r="E1347" s="103"/>
      <c r="F1347" s="103"/>
      <c r="G1347" s="103"/>
      <c r="H1347" s="103"/>
      <c r="I1347" s="103"/>
      <c r="J1347" s="382"/>
      <c r="K1347" s="382" t="s">
        <v>2217</v>
      </c>
      <c r="L1347" s="382"/>
      <c r="M1347" s="630"/>
      <c r="N1347" s="631"/>
    </row>
    <row r="1348" s="138" customFormat="1" customHeight="1" outlineLevel="1" spans="1:14">
      <c r="A1348" s="382">
        <v>14</v>
      </c>
      <c r="B1348" s="627" t="str">
        <f t="shared" si="39"/>
        <v>病房</v>
      </c>
      <c r="C1348" s="633" t="s">
        <v>82</v>
      </c>
      <c r="D1348" s="103"/>
      <c r="E1348" s="103"/>
      <c r="F1348" s="103"/>
      <c r="G1348" s="103"/>
      <c r="H1348" s="103"/>
      <c r="I1348" s="103"/>
      <c r="J1348" s="382"/>
      <c r="K1348" s="382" t="s">
        <v>2218</v>
      </c>
      <c r="L1348" s="382"/>
      <c r="M1348" s="630"/>
      <c r="N1348" s="631"/>
    </row>
    <row r="1349" s="138" customFormat="1" customHeight="1" outlineLevel="1" spans="1:14">
      <c r="A1349" s="382">
        <v>15</v>
      </c>
      <c r="B1349" s="627" t="str">
        <f t="shared" si="39"/>
        <v>病房</v>
      </c>
      <c r="C1349" s="633" t="s">
        <v>82</v>
      </c>
      <c r="D1349" s="103"/>
      <c r="E1349" s="103"/>
      <c r="F1349" s="103"/>
      <c r="G1349" s="103"/>
      <c r="H1349" s="103"/>
      <c r="I1349" s="103"/>
      <c r="J1349" s="382"/>
      <c r="K1349" s="382" t="s">
        <v>2219</v>
      </c>
      <c r="L1349" s="382"/>
      <c r="M1349" s="630"/>
      <c r="N1349" s="631"/>
    </row>
    <row r="1350" s="138" customFormat="1" customHeight="1" outlineLevel="1" spans="1:14">
      <c r="A1350" s="382">
        <v>16</v>
      </c>
      <c r="B1350" s="627" t="str">
        <f t="shared" si="39"/>
        <v>病房</v>
      </c>
      <c r="C1350" s="633" t="s">
        <v>82</v>
      </c>
      <c r="D1350" s="103"/>
      <c r="E1350" s="103"/>
      <c r="F1350" s="103"/>
      <c r="G1350" s="103"/>
      <c r="H1350" s="103"/>
      <c r="I1350" s="103"/>
      <c r="J1350" s="382"/>
      <c r="K1350" s="382" t="s">
        <v>2220</v>
      </c>
      <c r="L1350" s="382"/>
      <c r="M1350" s="630"/>
      <c r="N1350" s="631"/>
    </row>
    <row r="1351" s="138" customFormat="1" customHeight="1" outlineLevel="1" spans="1:14">
      <c r="A1351" s="382">
        <v>17</v>
      </c>
      <c r="B1351" s="627" t="str">
        <f t="shared" si="39"/>
        <v>病房</v>
      </c>
      <c r="C1351" s="633" t="s">
        <v>82</v>
      </c>
      <c r="D1351" s="103"/>
      <c r="E1351" s="103"/>
      <c r="F1351" s="103"/>
      <c r="G1351" s="103"/>
      <c r="H1351" s="103"/>
      <c r="I1351" s="103"/>
      <c r="J1351" s="382"/>
      <c r="K1351" s="382" t="s">
        <v>2221</v>
      </c>
      <c r="L1351" s="382"/>
      <c r="M1351" s="630"/>
      <c r="N1351" s="631"/>
    </row>
    <row r="1352" s="138" customFormat="1" customHeight="1" outlineLevel="1" spans="1:14">
      <c r="A1352" s="382">
        <v>18</v>
      </c>
      <c r="B1352" s="627" t="str">
        <f t="shared" si="39"/>
        <v>多功能治疗兼抢救室</v>
      </c>
      <c r="C1352" s="633" t="s">
        <v>1163</v>
      </c>
      <c r="D1352" s="103"/>
      <c r="E1352" s="103"/>
      <c r="F1352" s="103"/>
      <c r="G1352" s="103"/>
      <c r="H1352" s="103"/>
      <c r="I1352" s="103"/>
      <c r="J1352" s="382"/>
      <c r="K1352" s="382" t="s">
        <v>2222</v>
      </c>
      <c r="L1352" s="382"/>
      <c r="M1352" s="630"/>
      <c r="N1352" s="631"/>
    </row>
    <row r="1353" s="138" customFormat="1" customHeight="1" outlineLevel="1" spans="1:14">
      <c r="A1353" s="382">
        <v>19</v>
      </c>
      <c r="B1353" s="627" t="str">
        <f t="shared" si="39"/>
        <v>住院医师办公</v>
      </c>
      <c r="C1353" s="633" t="s">
        <v>1165</v>
      </c>
      <c r="D1353" s="103"/>
      <c r="E1353" s="103"/>
      <c r="F1353" s="103"/>
      <c r="G1353" s="103"/>
      <c r="H1353" s="103"/>
      <c r="I1353" s="103"/>
      <c r="J1353" s="382"/>
      <c r="K1353" s="382" t="s">
        <v>2223</v>
      </c>
      <c r="L1353" s="382"/>
      <c r="M1353" s="630"/>
      <c r="N1353" s="631"/>
    </row>
    <row r="1354" s="138" customFormat="1" customHeight="1" outlineLevel="1" spans="1:14">
      <c r="A1354" s="382">
        <v>20</v>
      </c>
      <c r="B1354" s="627" t="str">
        <f t="shared" si="39"/>
        <v>换药室</v>
      </c>
      <c r="C1354" s="633" t="s">
        <v>1167</v>
      </c>
      <c r="D1354" s="103"/>
      <c r="E1354" s="103"/>
      <c r="F1354" s="103"/>
      <c r="G1354" s="103"/>
      <c r="H1354" s="103"/>
      <c r="I1354" s="103"/>
      <c r="J1354" s="382"/>
      <c r="K1354" s="382" t="s">
        <v>6947</v>
      </c>
      <c r="L1354" s="382"/>
      <c r="M1354" s="630"/>
      <c r="N1354" s="631"/>
    </row>
    <row r="1355" s="138" customFormat="1" customHeight="1" outlineLevel="1" spans="1:14">
      <c r="A1355" s="382">
        <v>21</v>
      </c>
      <c r="B1355" s="627" t="str">
        <f t="shared" si="39"/>
        <v>处置室</v>
      </c>
      <c r="C1355" s="633" t="s">
        <v>1169</v>
      </c>
      <c r="D1355" s="103"/>
      <c r="E1355" s="103"/>
      <c r="F1355" s="103"/>
      <c r="G1355" s="103"/>
      <c r="H1355" s="103"/>
      <c r="I1355" s="103"/>
      <c r="J1355" s="382"/>
      <c r="K1355" s="382" t="s">
        <v>6948</v>
      </c>
      <c r="L1355" s="382"/>
      <c r="M1355" s="630"/>
      <c r="N1355" s="631"/>
    </row>
    <row r="1356" s="138" customFormat="1" customHeight="1" outlineLevel="1" spans="1:14">
      <c r="A1356" s="382">
        <v>22</v>
      </c>
      <c r="B1356" s="627" t="str">
        <f t="shared" si="39"/>
        <v>配液室</v>
      </c>
      <c r="C1356" s="633" t="s">
        <v>1171</v>
      </c>
      <c r="D1356" s="103"/>
      <c r="E1356" s="103"/>
      <c r="F1356" s="103"/>
      <c r="G1356" s="103"/>
      <c r="H1356" s="103"/>
      <c r="I1356" s="103"/>
      <c r="J1356" s="382"/>
      <c r="K1356" s="382" t="s">
        <v>6949</v>
      </c>
      <c r="L1356" s="382"/>
      <c r="M1356" s="630"/>
      <c r="N1356" s="631"/>
    </row>
    <row r="1357" s="138" customFormat="1" customHeight="1" outlineLevel="1" spans="1:14">
      <c r="A1357" s="382">
        <v>23</v>
      </c>
      <c r="B1357" s="627" t="str">
        <f t="shared" si="39"/>
        <v>物流前室</v>
      </c>
      <c r="C1357" s="633" t="s">
        <v>1173</v>
      </c>
      <c r="D1357" s="103"/>
      <c r="E1357" s="103"/>
      <c r="F1357" s="103"/>
      <c r="G1357" s="103"/>
      <c r="H1357" s="103"/>
      <c r="I1357" s="103"/>
      <c r="J1357" s="382"/>
      <c r="K1357" s="382" t="s">
        <v>6950</v>
      </c>
      <c r="L1357" s="382"/>
      <c r="M1357" s="630"/>
      <c r="N1357" s="631"/>
    </row>
    <row r="1358" s="138" customFormat="1" customHeight="1" outlineLevel="1" spans="1:14">
      <c r="A1358" s="382">
        <v>24</v>
      </c>
      <c r="B1358" s="627" t="str">
        <f t="shared" si="39"/>
        <v>女更</v>
      </c>
      <c r="C1358" s="633" t="s">
        <v>917</v>
      </c>
      <c r="D1358" s="103"/>
      <c r="E1358" s="103"/>
      <c r="F1358" s="103"/>
      <c r="G1358" s="103"/>
      <c r="H1358" s="103"/>
      <c r="I1358" s="103"/>
      <c r="J1358" s="382"/>
      <c r="K1358" s="382" t="s">
        <v>6951</v>
      </c>
      <c r="L1358" s="382"/>
      <c r="M1358" s="630"/>
      <c r="N1358" s="631"/>
    </row>
    <row r="1359" s="138" customFormat="1" customHeight="1" outlineLevel="1" spans="1:14">
      <c r="A1359" s="382">
        <v>25</v>
      </c>
      <c r="B1359" s="627" t="str">
        <f t="shared" si="39"/>
        <v>男更</v>
      </c>
      <c r="C1359" s="633" t="s">
        <v>921</v>
      </c>
      <c r="D1359" s="103"/>
      <c r="E1359" s="103"/>
      <c r="F1359" s="103"/>
      <c r="G1359" s="103"/>
      <c r="H1359" s="103"/>
      <c r="I1359" s="103"/>
      <c r="J1359" s="382"/>
      <c r="K1359" s="382" t="s">
        <v>6952</v>
      </c>
      <c r="L1359" s="382"/>
      <c r="M1359" s="630"/>
      <c r="N1359" s="631"/>
    </row>
    <row r="1360" s="138" customFormat="1" customHeight="1" outlineLevel="1" spans="1:14">
      <c r="A1360" s="382">
        <v>26</v>
      </c>
      <c r="B1360" s="627" t="str">
        <f t="shared" si="39"/>
        <v>库房</v>
      </c>
      <c r="C1360" s="633" t="s">
        <v>966</v>
      </c>
      <c r="D1360" s="103"/>
      <c r="E1360" s="103"/>
      <c r="F1360" s="103"/>
      <c r="G1360" s="103"/>
      <c r="H1360" s="103"/>
      <c r="I1360" s="103"/>
      <c r="J1360" s="382"/>
      <c r="K1360" s="382" t="s">
        <v>6953</v>
      </c>
      <c r="L1360" s="382"/>
      <c r="M1360" s="630"/>
      <c r="N1360" s="631"/>
    </row>
    <row r="1361" s="138" customFormat="1" customHeight="1" outlineLevel="1" spans="1:14">
      <c r="A1361" s="382">
        <v>27</v>
      </c>
      <c r="B1361" s="627" t="str">
        <f t="shared" si="39"/>
        <v>休息/用餐</v>
      </c>
      <c r="C1361" s="633" t="s">
        <v>6763</v>
      </c>
      <c r="D1361" s="103"/>
      <c r="E1361" s="103"/>
      <c r="F1361" s="103"/>
      <c r="G1361" s="103"/>
      <c r="H1361" s="103"/>
      <c r="I1361" s="103"/>
      <c r="J1361" s="382"/>
      <c r="K1361" s="382" t="s">
        <v>2224</v>
      </c>
      <c r="L1361" s="382"/>
      <c r="M1361" s="630"/>
      <c r="N1361" s="631"/>
    </row>
    <row r="1362" s="138" customFormat="1" customHeight="1" outlineLevel="1" spans="1:14">
      <c r="A1362" s="382">
        <v>28</v>
      </c>
      <c r="B1362" s="627" t="str">
        <f t="shared" si="39"/>
        <v>办公室</v>
      </c>
      <c r="C1362" s="633" t="s">
        <v>893</v>
      </c>
      <c r="D1362" s="103"/>
      <c r="E1362" s="103"/>
      <c r="F1362" s="103"/>
      <c r="G1362" s="103"/>
      <c r="H1362" s="103"/>
      <c r="I1362" s="103"/>
      <c r="J1362" s="382"/>
      <c r="K1362" s="382" t="s">
        <v>2225</v>
      </c>
      <c r="L1362" s="382"/>
      <c r="M1362" s="630"/>
      <c r="N1362" s="631"/>
    </row>
    <row r="1363" s="138" customFormat="1" customHeight="1" outlineLevel="1" spans="1:14">
      <c r="A1363" s="382">
        <v>29</v>
      </c>
      <c r="B1363" s="627" t="str">
        <f t="shared" si="39"/>
        <v>办公室</v>
      </c>
      <c r="C1363" s="633" t="s">
        <v>893</v>
      </c>
      <c r="D1363" s="103"/>
      <c r="E1363" s="103"/>
      <c r="F1363" s="103"/>
      <c r="G1363" s="103"/>
      <c r="H1363" s="103"/>
      <c r="I1363" s="103"/>
      <c r="J1363" s="382"/>
      <c r="K1363" s="382" t="s">
        <v>2226</v>
      </c>
      <c r="L1363" s="382"/>
      <c r="M1363" s="630"/>
      <c r="N1363" s="631"/>
    </row>
    <row r="1364" s="138" customFormat="1" customHeight="1" outlineLevel="1" spans="1:14">
      <c r="A1364" s="382">
        <v>30</v>
      </c>
      <c r="B1364" s="627" t="str">
        <f t="shared" si="39"/>
        <v>办公室</v>
      </c>
      <c r="C1364" s="633" t="s">
        <v>893</v>
      </c>
      <c r="D1364" s="103"/>
      <c r="E1364" s="103"/>
      <c r="F1364" s="103"/>
      <c r="G1364" s="103"/>
      <c r="H1364" s="103"/>
      <c r="I1364" s="103"/>
      <c r="J1364" s="382"/>
      <c r="K1364" s="382" t="s">
        <v>2227</v>
      </c>
      <c r="L1364" s="382"/>
      <c r="M1364" s="630"/>
      <c r="N1364" s="631"/>
    </row>
    <row r="1365" s="138" customFormat="1" customHeight="1" outlineLevel="1" spans="1:14">
      <c r="A1365" s="382">
        <v>31</v>
      </c>
      <c r="B1365" s="627" t="str">
        <f t="shared" si="39"/>
        <v>值班室</v>
      </c>
      <c r="C1365" s="633" t="s">
        <v>75</v>
      </c>
      <c r="D1365" s="103"/>
      <c r="E1365" s="103"/>
      <c r="F1365" s="103"/>
      <c r="G1365" s="103"/>
      <c r="H1365" s="103"/>
      <c r="I1365" s="103"/>
      <c r="J1365" s="382"/>
      <c r="K1365" s="382" t="s">
        <v>2228</v>
      </c>
      <c r="L1365" s="382"/>
      <c r="M1365" s="630"/>
      <c r="N1365" s="631"/>
    </row>
    <row r="1366" s="138" customFormat="1" customHeight="1" outlineLevel="1" spans="1:14">
      <c r="A1366" s="382">
        <v>32</v>
      </c>
      <c r="B1366" s="627" t="str">
        <f t="shared" si="39"/>
        <v>值班室</v>
      </c>
      <c r="C1366" s="633" t="s">
        <v>75</v>
      </c>
      <c r="D1366" s="103"/>
      <c r="E1366" s="103"/>
      <c r="F1366" s="103"/>
      <c r="G1366" s="103"/>
      <c r="H1366" s="103"/>
      <c r="I1366" s="103"/>
      <c r="J1366" s="382"/>
      <c r="K1366" s="382" t="s">
        <v>2229</v>
      </c>
      <c r="L1366" s="382"/>
      <c r="M1366" s="630"/>
      <c r="N1366" s="631"/>
    </row>
    <row r="1367" s="138" customFormat="1" customHeight="1" outlineLevel="1" spans="1:14">
      <c r="A1367" s="382">
        <v>33</v>
      </c>
      <c r="B1367" s="627" t="str">
        <f t="shared" si="39"/>
        <v>设备备用间</v>
      </c>
      <c r="C1367" s="633" t="s">
        <v>5484</v>
      </c>
      <c r="D1367" s="103"/>
      <c r="E1367" s="103"/>
      <c r="F1367" s="103"/>
      <c r="G1367" s="103"/>
      <c r="H1367" s="103"/>
      <c r="I1367" s="103"/>
      <c r="J1367" s="382"/>
      <c r="K1367" s="382" t="s">
        <v>6954</v>
      </c>
      <c r="L1367" s="382"/>
      <c r="M1367" s="630"/>
      <c r="N1367" s="631"/>
    </row>
    <row r="1368" s="138" customFormat="1" customHeight="1" outlineLevel="1" spans="1:14">
      <c r="A1368" s="382">
        <v>34</v>
      </c>
      <c r="B1368" s="627" t="str">
        <f t="shared" si="39"/>
        <v>污洗间</v>
      </c>
      <c r="C1368" s="633" t="s">
        <v>1187</v>
      </c>
      <c r="D1368" s="103"/>
      <c r="E1368" s="103"/>
      <c r="F1368" s="103"/>
      <c r="G1368" s="103"/>
      <c r="H1368" s="103"/>
      <c r="I1368" s="103"/>
      <c r="J1368" s="382"/>
      <c r="K1368" s="382" t="s">
        <v>6955</v>
      </c>
      <c r="L1368" s="382"/>
      <c r="M1368" s="630"/>
      <c r="N1368" s="631"/>
    </row>
    <row r="1369" s="138" customFormat="1" customHeight="1" outlineLevel="1" spans="1:14">
      <c r="A1369" s="382">
        <v>35</v>
      </c>
      <c r="B1369" s="627" t="str">
        <f t="shared" ref="B1369:B1432" si="40" xml:space="preserve">C1369</f>
        <v>配膳间</v>
      </c>
      <c r="C1369" s="633" t="s">
        <v>6767</v>
      </c>
      <c r="D1369" s="103"/>
      <c r="E1369" s="103"/>
      <c r="F1369" s="103"/>
      <c r="G1369" s="103"/>
      <c r="H1369" s="103"/>
      <c r="I1369" s="103"/>
      <c r="J1369" s="382"/>
      <c r="K1369" s="382" t="s">
        <v>6956</v>
      </c>
      <c r="L1369" s="382"/>
      <c r="M1369" s="630"/>
      <c r="N1369" s="631"/>
    </row>
    <row r="1370" s="138" customFormat="1" customHeight="1" outlineLevel="1" spans="1:14">
      <c r="A1370" s="382">
        <v>36</v>
      </c>
      <c r="B1370" s="627" t="str">
        <f t="shared" si="40"/>
        <v>示教室（谈话间）</v>
      </c>
      <c r="C1370" s="633" t="s">
        <v>1190</v>
      </c>
      <c r="D1370" s="103"/>
      <c r="E1370" s="103"/>
      <c r="F1370" s="103"/>
      <c r="G1370" s="103"/>
      <c r="H1370" s="103"/>
      <c r="I1370" s="103"/>
      <c r="J1370" s="382"/>
      <c r="K1370" s="382" t="s">
        <v>2204</v>
      </c>
      <c r="L1370" s="382"/>
      <c r="M1370" s="630"/>
      <c r="N1370" s="631"/>
    </row>
    <row r="1371" s="138" customFormat="1" customHeight="1" outlineLevel="1" spans="1:14">
      <c r="A1371" s="628" t="s">
        <v>6957</v>
      </c>
      <c r="B1371" s="632" t="str">
        <f t="shared" si="40"/>
        <v>18层</v>
      </c>
      <c r="C1371" s="626" t="s">
        <v>6958</v>
      </c>
      <c r="D1371" s="103"/>
      <c r="E1371" s="103"/>
      <c r="F1371" s="103"/>
      <c r="G1371" s="103"/>
      <c r="H1371" s="103"/>
      <c r="I1371" s="103"/>
      <c r="J1371" s="382"/>
      <c r="K1371" s="626"/>
      <c r="L1371" s="626"/>
      <c r="M1371" s="630"/>
      <c r="N1371" s="631"/>
    </row>
    <row r="1372" s="138" customFormat="1" customHeight="1" outlineLevel="1" spans="1:14">
      <c r="A1372" s="626"/>
      <c r="B1372" s="632" t="str">
        <f t="shared" si="40"/>
        <v>18层
东区</v>
      </c>
      <c r="C1372" s="626" t="s">
        <v>6959</v>
      </c>
      <c r="D1372" s="103"/>
      <c r="E1372" s="103"/>
      <c r="F1372" s="103"/>
      <c r="G1372" s="103"/>
      <c r="H1372" s="103"/>
      <c r="I1372" s="103"/>
      <c r="J1372" s="382"/>
      <c r="K1372" s="626"/>
      <c r="L1372" s="626"/>
      <c r="M1372" s="630"/>
      <c r="N1372" s="631"/>
    </row>
    <row r="1373" s="138" customFormat="1" customHeight="1" outlineLevel="1" spans="1:14">
      <c r="A1373" s="382">
        <v>1</v>
      </c>
      <c r="B1373" s="627" t="str">
        <f t="shared" si="40"/>
        <v>病房</v>
      </c>
      <c r="C1373" s="633" t="s">
        <v>82</v>
      </c>
      <c r="D1373" s="103"/>
      <c r="E1373" s="103"/>
      <c r="F1373" s="103"/>
      <c r="G1373" s="103"/>
      <c r="H1373" s="103"/>
      <c r="I1373" s="103"/>
      <c r="J1373" s="382"/>
      <c r="K1373" s="382" t="s">
        <v>2291</v>
      </c>
      <c r="L1373" s="382"/>
      <c r="M1373" s="630"/>
      <c r="N1373" s="631"/>
    </row>
    <row r="1374" s="138" customFormat="1" customHeight="1" outlineLevel="1" spans="1:14">
      <c r="A1374" s="382">
        <v>2</v>
      </c>
      <c r="B1374" s="627" t="str">
        <f t="shared" si="40"/>
        <v>病房</v>
      </c>
      <c r="C1374" s="633" t="s">
        <v>82</v>
      </c>
      <c r="D1374" s="103"/>
      <c r="E1374" s="103"/>
      <c r="F1374" s="103"/>
      <c r="G1374" s="103"/>
      <c r="H1374" s="103"/>
      <c r="I1374" s="103"/>
      <c r="J1374" s="382"/>
      <c r="K1374" s="382" t="s">
        <v>2290</v>
      </c>
      <c r="L1374" s="382"/>
      <c r="M1374" s="630"/>
      <c r="N1374" s="631"/>
    </row>
    <row r="1375" s="138" customFormat="1" customHeight="1" outlineLevel="1" spans="1:14">
      <c r="A1375" s="382">
        <v>3</v>
      </c>
      <c r="B1375" s="627" t="str">
        <f t="shared" si="40"/>
        <v>病房</v>
      </c>
      <c r="C1375" s="633" t="s">
        <v>82</v>
      </c>
      <c r="D1375" s="103"/>
      <c r="E1375" s="103"/>
      <c r="F1375" s="103"/>
      <c r="G1375" s="103"/>
      <c r="H1375" s="103"/>
      <c r="I1375" s="103"/>
      <c r="J1375" s="382"/>
      <c r="K1375" s="382" t="s">
        <v>2289</v>
      </c>
      <c r="L1375" s="382"/>
      <c r="M1375" s="630"/>
      <c r="N1375" s="631"/>
    </row>
    <row r="1376" s="138" customFormat="1" customHeight="1" outlineLevel="1" spans="1:14">
      <c r="A1376" s="382">
        <v>4</v>
      </c>
      <c r="B1376" s="627" t="str">
        <f t="shared" si="40"/>
        <v>病房</v>
      </c>
      <c r="C1376" s="633" t="s">
        <v>82</v>
      </c>
      <c r="D1376" s="103"/>
      <c r="E1376" s="103"/>
      <c r="F1376" s="103"/>
      <c r="G1376" s="103"/>
      <c r="H1376" s="103"/>
      <c r="I1376" s="103"/>
      <c r="J1376" s="382"/>
      <c r="K1376" s="382" t="s">
        <v>2288</v>
      </c>
      <c r="L1376" s="382"/>
      <c r="M1376" s="630"/>
      <c r="N1376" s="631"/>
    </row>
    <row r="1377" s="138" customFormat="1" customHeight="1" outlineLevel="1" spans="1:14">
      <c r="A1377" s="382">
        <v>5</v>
      </c>
      <c r="B1377" s="627" t="str">
        <f t="shared" si="40"/>
        <v>病房</v>
      </c>
      <c r="C1377" s="633" t="s">
        <v>82</v>
      </c>
      <c r="D1377" s="103"/>
      <c r="E1377" s="103"/>
      <c r="F1377" s="103"/>
      <c r="G1377" s="103"/>
      <c r="H1377" s="103"/>
      <c r="I1377" s="103"/>
      <c r="J1377" s="382"/>
      <c r="K1377" s="382" t="s">
        <v>2287</v>
      </c>
      <c r="L1377" s="382"/>
      <c r="M1377" s="630"/>
      <c r="N1377" s="631"/>
    </row>
    <row r="1378" s="138" customFormat="1" customHeight="1" outlineLevel="1" spans="1:14">
      <c r="A1378" s="382">
        <v>6</v>
      </c>
      <c r="B1378" s="627" t="str">
        <f t="shared" si="40"/>
        <v>病房</v>
      </c>
      <c r="C1378" s="633" t="s">
        <v>82</v>
      </c>
      <c r="D1378" s="103"/>
      <c r="E1378" s="103"/>
      <c r="F1378" s="103"/>
      <c r="G1378" s="103"/>
      <c r="H1378" s="103"/>
      <c r="I1378" s="103"/>
      <c r="J1378" s="382"/>
      <c r="K1378" s="382" t="s">
        <v>2286</v>
      </c>
      <c r="L1378" s="382"/>
      <c r="M1378" s="630"/>
      <c r="N1378" s="631"/>
    </row>
    <row r="1379" s="138" customFormat="1" customHeight="1" outlineLevel="1" spans="1:14">
      <c r="A1379" s="382">
        <v>7</v>
      </c>
      <c r="B1379" s="627" t="str">
        <f t="shared" si="40"/>
        <v>病房</v>
      </c>
      <c r="C1379" s="633" t="s">
        <v>82</v>
      </c>
      <c r="D1379" s="103"/>
      <c r="E1379" s="103"/>
      <c r="F1379" s="103"/>
      <c r="G1379" s="103"/>
      <c r="H1379" s="103"/>
      <c r="I1379" s="103"/>
      <c r="J1379" s="382"/>
      <c r="K1379" s="382" t="s">
        <v>2285</v>
      </c>
      <c r="L1379" s="382"/>
      <c r="M1379" s="630"/>
      <c r="N1379" s="631"/>
    </row>
    <row r="1380" s="138" customFormat="1" customHeight="1" outlineLevel="1" spans="1:14">
      <c r="A1380" s="382">
        <v>8</v>
      </c>
      <c r="B1380" s="627" t="str">
        <f t="shared" si="40"/>
        <v>病房</v>
      </c>
      <c r="C1380" s="633" t="s">
        <v>82</v>
      </c>
      <c r="D1380" s="103"/>
      <c r="E1380" s="103"/>
      <c r="F1380" s="103"/>
      <c r="G1380" s="103"/>
      <c r="H1380" s="103"/>
      <c r="I1380" s="103"/>
      <c r="J1380" s="382"/>
      <c r="K1380" s="382" t="s">
        <v>1310</v>
      </c>
      <c r="L1380" s="382"/>
      <c r="M1380" s="630"/>
      <c r="N1380" s="631"/>
    </row>
    <row r="1381" s="138" customFormat="1" customHeight="1" outlineLevel="1" spans="1:14">
      <c r="A1381" s="382">
        <v>9</v>
      </c>
      <c r="B1381" s="627" t="str">
        <f t="shared" si="40"/>
        <v>病房</v>
      </c>
      <c r="C1381" s="633" t="s">
        <v>82</v>
      </c>
      <c r="D1381" s="103"/>
      <c r="E1381" s="103"/>
      <c r="F1381" s="103"/>
      <c r="G1381" s="103"/>
      <c r="H1381" s="103"/>
      <c r="I1381" s="103"/>
      <c r="J1381" s="382"/>
      <c r="K1381" s="382" t="s">
        <v>2277</v>
      </c>
      <c r="L1381" s="382"/>
      <c r="M1381" s="630"/>
      <c r="N1381" s="631"/>
    </row>
    <row r="1382" s="138" customFormat="1" customHeight="1" outlineLevel="1" spans="1:14">
      <c r="A1382" s="382">
        <v>10</v>
      </c>
      <c r="B1382" s="627" t="str">
        <f t="shared" si="40"/>
        <v>病房</v>
      </c>
      <c r="C1382" s="633" t="s">
        <v>82</v>
      </c>
      <c r="D1382" s="103"/>
      <c r="E1382" s="103"/>
      <c r="F1382" s="103"/>
      <c r="G1382" s="103"/>
      <c r="H1382" s="103"/>
      <c r="I1382" s="103"/>
      <c r="J1382" s="382"/>
      <c r="K1382" s="382" t="s">
        <v>2278</v>
      </c>
      <c r="L1382" s="382"/>
      <c r="M1382" s="630"/>
      <c r="N1382" s="631"/>
    </row>
    <row r="1383" s="138" customFormat="1" customHeight="1" outlineLevel="1" spans="1:14">
      <c r="A1383" s="382">
        <v>11</v>
      </c>
      <c r="B1383" s="627" t="str">
        <f t="shared" si="40"/>
        <v>病房</v>
      </c>
      <c r="C1383" s="633" t="s">
        <v>82</v>
      </c>
      <c r="D1383" s="103"/>
      <c r="E1383" s="103"/>
      <c r="F1383" s="103"/>
      <c r="G1383" s="103"/>
      <c r="H1383" s="103"/>
      <c r="I1383" s="103"/>
      <c r="J1383" s="382"/>
      <c r="K1383" s="382" t="s">
        <v>2279</v>
      </c>
      <c r="L1383" s="382"/>
      <c r="M1383" s="630"/>
      <c r="N1383" s="631"/>
    </row>
    <row r="1384" s="138" customFormat="1" customHeight="1" outlineLevel="1" spans="1:14">
      <c r="A1384" s="382">
        <v>12</v>
      </c>
      <c r="B1384" s="627" t="str">
        <f t="shared" si="40"/>
        <v>病房</v>
      </c>
      <c r="C1384" s="633" t="s">
        <v>82</v>
      </c>
      <c r="D1384" s="103"/>
      <c r="E1384" s="103"/>
      <c r="F1384" s="103"/>
      <c r="G1384" s="103"/>
      <c r="H1384" s="103"/>
      <c r="I1384" s="103"/>
      <c r="J1384" s="382"/>
      <c r="K1384" s="382" t="s">
        <v>2280</v>
      </c>
      <c r="L1384" s="382"/>
      <c r="M1384" s="630"/>
      <c r="N1384" s="631"/>
    </row>
    <row r="1385" s="138" customFormat="1" customHeight="1" outlineLevel="1" spans="1:14">
      <c r="A1385" s="382">
        <v>13</v>
      </c>
      <c r="B1385" s="627" t="str">
        <f t="shared" si="40"/>
        <v>病房</v>
      </c>
      <c r="C1385" s="633" t="s">
        <v>82</v>
      </c>
      <c r="D1385" s="103"/>
      <c r="E1385" s="103"/>
      <c r="F1385" s="103"/>
      <c r="G1385" s="103"/>
      <c r="H1385" s="103"/>
      <c r="I1385" s="103"/>
      <c r="J1385" s="382"/>
      <c r="K1385" s="382" t="s">
        <v>2281</v>
      </c>
      <c r="L1385" s="382"/>
      <c r="M1385" s="630"/>
      <c r="N1385" s="631"/>
    </row>
    <row r="1386" s="138" customFormat="1" customHeight="1" outlineLevel="1" spans="1:14">
      <c r="A1386" s="382">
        <v>14</v>
      </c>
      <c r="B1386" s="627" t="str">
        <f t="shared" si="40"/>
        <v>病房</v>
      </c>
      <c r="C1386" s="633" t="s">
        <v>82</v>
      </c>
      <c r="D1386" s="103"/>
      <c r="E1386" s="103"/>
      <c r="F1386" s="103"/>
      <c r="G1386" s="103"/>
      <c r="H1386" s="103"/>
      <c r="I1386" s="103"/>
      <c r="J1386" s="382"/>
      <c r="K1386" s="382" t="s">
        <v>2282</v>
      </c>
      <c r="L1386" s="382"/>
      <c r="M1386" s="630"/>
      <c r="N1386" s="631"/>
    </row>
    <row r="1387" s="138" customFormat="1" customHeight="1" outlineLevel="1" spans="1:14">
      <c r="A1387" s="382">
        <v>15</v>
      </c>
      <c r="B1387" s="627" t="str">
        <f t="shared" si="40"/>
        <v>病房</v>
      </c>
      <c r="C1387" s="633" t="s">
        <v>82</v>
      </c>
      <c r="D1387" s="103"/>
      <c r="E1387" s="103"/>
      <c r="F1387" s="103"/>
      <c r="G1387" s="103"/>
      <c r="H1387" s="103"/>
      <c r="I1387" s="103"/>
      <c r="J1387" s="382"/>
      <c r="K1387" s="382" t="s">
        <v>2283</v>
      </c>
      <c r="L1387" s="382"/>
      <c r="M1387" s="630"/>
      <c r="N1387" s="631"/>
    </row>
    <row r="1388" s="138" customFormat="1" customHeight="1" outlineLevel="1" spans="1:14">
      <c r="A1388" s="382">
        <v>16</v>
      </c>
      <c r="B1388" s="627" t="str">
        <f t="shared" si="40"/>
        <v>病房</v>
      </c>
      <c r="C1388" s="633" t="s">
        <v>82</v>
      </c>
      <c r="D1388" s="103"/>
      <c r="E1388" s="103"/>
      <c r="F1388" s="103"/>
      <c r="G1388" s="103"/>
      <c r="H1388" s="103"/>
      <c r="I1388" s="103"/>
      <c r="J1388" s="382"/>
      <c r="K1388" s="382" t="s">
        <v>2284</v>
      </c>
      <c r="L1388" s="382"/>
      <c r="M1388" s="630"/>
      <c r="N1388" s="631"/>
    </row>
    <row r="1389" s="138" customFormat="1" customHeight="1" outlineLevel="1" spans="1:14">
      <c r="A1389" s="382">
        <v>17</v>
      </c>
      <c r="B1389" s="627" t="str">
        <f t="shared" si="40"/>
        <v>多功能治疗兼抢救室</v>
      </c>
      <c r="C1389" s="633" t="s">
        <v>1163</v>
      </c>
      <c r="D1389" s="103"/>
      <c r="E1389" s="103"/>
      <c r="F1389" s="103"/>
      <c r="G1389" s="103"/>
      <c r="H1389" s="103"/>
      <c r="I1389" s="103"/>
      <c r="J1389" s="382"/>
      <c r="K1389" s="382" t="s">
        <v>1313</v>
      </c>
      <c r="L1389" s="382"/>
      <c r="M1389" s="630"/>
      <c r="N1389" s="631"/>
    </row>
    <row r="1390" s="138" customFormat="1" customHeight="1" outlineLevel="1" spans="1:14">
      <c r="A1390" s="382">
        <v>18</v>
      </c>
      <c r="B1390" s="627" t="str">
        <f t="shared" si="40"/>
        <v>住院医师办公</v>
      </c>
      <c r="C1390" s="633" t="s">
        <v>1165</v>
      </c>
      <c r="D1390" s="103"/>
      <c r="E1390" s="103"/>
      <c r="F1390" s="103"/>
      <c r="G1390" s="103"/>
      <c r="H1390" s="103"/>
      <c r="I1390" s="103"/>
      <c r="J1390" s="382"/>
      <c r="K1390" s="382" t="s">
        <v>1314</v>
      </c>
      <c r="L1390" s="382"/>
      <c r="M1390" s="630"/>
      <c r="N1390" s="631"/>
    </row>
    <row r="1391" s="138" customFormat="1" customHeight="1" outlineLevel="1" spans="1:14">
      <c r="A1391" s="382">
        <v>19</v>
      </c>
      <c r="B1391" s="627" t="str">
        <f t="shared" si="40"/>
        <v>换药室</v>
      </c>
      <c r="C1391" s="633" t="s">
        <v>1167</v>
      </c>
      <c r="D1391" s="103"/>
      <c r="E1391" s="103"/>
      <c r="F1391" s="103"/>
      <c r="G1391" s="103"/>
      <c r="H1391" s="103"/>
      <c r="I1391" s="103"/>
      <c r="J1391" s="382"/>
      <c r="K1391" s="382" t="s">
        <v>1315</v>
      </c>
      <c r="L1391" s="382"/>
      <c r="M1391" s="630"/>
      <c r="N1391" s="631"/>
    </row>
    <row r="1392" s="138" customFormat="1" customHeight="1" outlineLevel="1" spans="1:14">
      <c r="A1392" s="382">
        <v>20</v>
      </c>
      <c r="B1392" s="627" t="str">
        <f t="shared" si="40"/>
        <v>处置室</v>
      </c>
      <c r="C1392" s="633" t="s">
        <v>1169</v>
      </c>
      <c r="D1392" s="103"/>
      <c r="E1392" s="103"/>
      <c r="F1392" s="103"/>
      <c r="G1392" s="103"/>
      <c r="H1392" s="103"/>
      <c r="I1392" s="103"/>
      <c r="J1392" s="382"/>
      <c r="K1392" s="382" t="s">
        <v>1316</v>
      </c>
      <c r="L1392" s="382"/>
      <c r="M1392" s="630"/>
      <c r="N1392" s="631"/>
    </row>
    <row r="1393" s="138" customFormat="1" customHeight="1" outlineLevel="1" spans="1:14">
      <c r="A1393" s="382">
        <v>21</v>
      </c>
      <c r="B1393" s="627" t="str">
        <f t="shared" si="40"/>
        <v>配液室</v>
      </c>
      <c r="C1393" s="633" t="s">
        <v>1171</v>
      </c>
      <c r="D1393" s="103"/>
      <c r="E1393" s="103"/>
      <c r="F1393" s="103"/>
      <c r="G1393" s="103"/>
      <c r="H1393" s="103"/>
      <c r="I1393" s="103"/>
      <c r="J1393" s="382"/>
      <c r="K1393" s="382" t="s">
        <v>1317</v>
      </c>
      <c r="L1393" s="382"/>
      <c r="M1393" s="630"/>
      <c r="N1393" s="631"/>
    </row>
    <row r="1394" s="138" customFormat="1" customHeight="1" outlineLevel="1" spans="1:14">
      <c r="A1394" s="382">
        <v>22</v>
      </c>
      <c r="B1394" s="627" t="str">
        <f t="shared" si="40"/>
        <v>物流前室</v>
      </c>
      <c r="C1394" s="633" t="s">
        <v>1173</v>
      </c>
      <c r="D1394" s="103"/>
      <c r="E1394" s="103"/>
      <c r="F1394" s="103"/>
      <c r="G1394" s="103"/>
      <c r="H1394" s="103"/>
      <c r="I1394" s="103"/>
      <c r="J1394" s="382"/>
      <c r="K1394" s="382" t="s">
        <v>1318</v>
      </c>
      <c r="L1394" s="382"/>
      <c r="M1394" s="630"/>
      <c r="N1394" s="631"/>
    </row>
    <row r="1395" s="138" customFormat="1" customHeight="1" outlineLevel="1" spans="1:14">
      <c r="A1395" s="382">
        <v>23</v>
      </c>
      <c r="B1395" s="627" t="str">
        <f t="shared" si="40"/>
        <v>男更</v>
      </c>
      <c r="C1395" s="633" t="s">
        <v>921</v>
      </c>
      <c r="D1395" s="103"/>
      <c r="E1395" s="103"/>
      <c r="F1395" s="103"/>
      <c r="G1395" s="103"/>
      <c r="H1395" s="103"/>
      <c r="I1395" s="103"/>
      <c r="J1395" s="382"/>
      <c r="K1395" s="382" t="s">
        <v>6960</v>
      </c>
      <c r="L1395" s="382"/>
      <c r="M1395" s="630"/>
      <c r="N1395" s="631"/>
    </row>
    <row r="1396" s="138" customFormat="1" customHeight="1" outlineLevel="1" spans="1:14">
      <c r="A1396" s="382">
        <v>24</v>
      </c>
      <c r="B1396" s="627" t="str">
        <f t="shared" si="40"/>
        <v>女更</v>
      </c>
      <c r="C1396" s="633" t="s">
        <v>917</v>
      </c>
      <c r="D1396" s="103"/>
      <c r="E1396" s="103"/>
      <c r="F1396" s="103"/>
      <c r="G1396" s="103"/>
      <c r="H1396" s="103"/>
      <c r="I1396" s="103"/>
      <c r="J1396" s="382"/>
      <c r="K1396" s="382" t="s">
        <v>6961</v>
      </c>
      <c r="L1396" s="382"/>
      <c r="M1396" s="630"/>
      <c r="N1396" s="631"/>
    </row>
    <row r="1397" s="138" customFormat="1" customHeight="1" outlineLevel="1" spans="1:14">
      <c r="A1397" s="382">
        <v>25</v>
      </c>
      <c r="B1397" s="627" t="str">
        <f t="shared" si="40"/>
        <v>库房</v>
      </c>
      <c r="C1397" s="633" t="s">
        <v>966</v>
      </c>
      <c r="D1397" s="103"/>
      <c r="E1397" s="103"/>
      <c r="F1397" s="103"/>
      <c r="G1397" s="103"/>
      <c r="H1397" s="103"/>
      <c r="I1397" s="103"/>
      <c r="J1397" s="382"/>
      <c r="K1397" s="382" t="s">
        <v>1320</v>
      </c>
      <c r="L1397" s="382"/>
      <c r="M1397" s="630"/>
      <c r="N1397" s="631"/>
    </row>
    <row r="1398" s="138" customFormat="1" customHeight="1" outlineLevel="1" spans="1:14">
      <c r="A1398" s="382">
        <v>26</v>
      </c>
      <c r="B1398" s="627" t="str">
        <f t="shared" si="40"/>
        <v>休息/用餐</v>
      </c>
      <c r="C1398" s="633" t="s">
        <v>6763</v>
      </c>
      <c r="D1398" s="103"/>
      <c r="E1398" s="103"/>
      <c r="F1398" s="103"/>
      <c r="G1398" s="103"/>
      <c r="H1398" s="103"/>
      <c r="I1398" s="103"/>
      <c r="J1398" s="382"/>
      <c r="K1398" s="382" t="s">
        <v>1321</v>
      </c>
      <c r="L1398" s="382"/>
      <c r="M1398" s="630"/>
      <c r="N1398" s="631"/>
    </row>
    <row r="1399" s="138" customFormat="1" customHeight="1" outlineLevel="1" spans="1:14">
      <c r="A1399" s="382">
        <v>27</v>
      </c>
      <c r="B1399" s="627" t="str">
        <f t="shared" si="40"/>
        <v>值班室</v>
      </c>
      <c r="C1399" s="633" t="s">
        <v>75</v>
      </c>
      <c r="D1399" s="103"/>
      <c r="E1399" s="103"/>
      <c r="F1399" s="103"/>
      <c r="G1399" s="103"/>
      <c r="H1399" s="103"/>
      <c r="I1399" s="103"/>
      <c r="J1399" s="382"/>
      <c r="K1399" s="382" t="s">
        <v>2275</v>
      </c>
      <c r="L1399" s="382"/>
      <c r="M1399" s="630"/>
      <c r="N1399" s="631"/>
    </row>
    <row r="1400" s="138" customFormat="1" customHeight="1" outlineLevel="1" spans="1:14">
      <c r="A1400" s="382">
        <v>28</v>
      </c>
      <c r="B1400" s="627" t="str">
        <f t="shared" si="40"/>
        <v>值班室</v>
      </c>
      <c r="C1400" s="633" t="s">
        <v>75</v>
      </c>
      <c r="D1400" s="103"/>
      <c r="E1400" s="103"/>
      <c r="F1400" s="103"/>
      <c r="G1400" s="103"/>
      <c r="H1400" s="103"/>
      <c r="I1400" s="103"/>
      <c r="J1400" s="382"/>
      <c r="K1400" s="382" t="s">
        <v>2276</v>
      </c>
      <c r="L1400" s="382"/>
      <c r="M1400" s="630"/>
      <c r="N1400" s="631"/>
    </row>
    <row r="1401" s="138" customFormat="1" customHeight="1" outlineLevel="1" spans="1:14">
      <c r="A1401" s="382">
        <v>29</v>
      </c>
      <c r="B1401" s="627" t="str">
        <f t="shared" si="40"/>
        <v>杂物间</v>
      </c>
      <c r="C1401" s="633" t="s">
        <v>1182</v>
      </c>
      <c r="D1401" s="103"/>
      <c r="E1401" s="103"/>
      <c r="F1401" s="103"/>
      <c r="G1401" s="103"/>
      <c r="H1401" s="103"/>
      <c r="I1401" s="103"/>
      <c r="J1401" s="382"/>
      <c r="K1401" s="382" t="s">
        <v>1323</v>
      </c>
      <c r="L1401" s="382"/>
      <c r="M1401" s="630"/>
      <c r="N1401" s="631"/>
    </row>
    <row r="1402" s="138" customFormat="1" customHeight="1" outlineLevel="1" spans="1:14">
      <c r="A1402" s="382">
        <v>30</v>
      </c>
      <c r="B1402" s="627" t="str">
        <f t="shared" si="40"/>
        <v>办公室</v>
      </c>
      <c r="C1402" s="633" t="s">
        <v>893</v>
      </c>
      <c r="D1402" s="103"/>
      <c r="E1402" s="103"/>
      <c r="F1402" s="103"/>
      <c r="G1402" s="103"/>
      <c r="H1402" s="103"/>
      <c r="I1402" s="103"/>
      <c r="J1402" s="382"/>
      <c r="K1402" s="382" t="s">
        <v>1324</v>
      </c>
      <c r="L1402" s="382"/>
      <c r="M1402" s="630"/>
      <c r="N1402" s="631"/>
    </row>
    <row r="1403" s="138" customFormat="1" customHeight="1" outlineLevel="1" spans="1:14">
      <c r="A1403" s="382">
        <v>31</v>
      </c>
      <c r="B1403" s="627" t="str">
        <f t="shared" si="40"/>
        <v>办公室</v>
      </c>
      <c r="C1403" s="633" t="s">
        <v>893</v>
      </c>
      <c r="D1403" s="103"/>
      <c r="E1403" s="103"/>
      <c r="F1403" s="103"/>
      <c r="G1403" s="103"/>
      <c r="H1403" s="103"/>
      <c r="I1403" s="103"/>
      <c r="J1403" s="382"/>
      <c r="K1403" s="382" t="s">
        <v>1325</v>
      </c>
      <c r="L1403" s="382"/>
      <c r="M1403" s="630"/>
      <c r="N1403" s="631"/>
    </row>
    <row r="1404" s="138" customFormat="1" customHeight="1" outlineLevel="1" spans="1:14">
      <c r="A1404" s="382">
        <v>32</v>
      </c>
      <c r="B1404" s="627" t="str">
        <f t="shared" si="40"/>
        <v>办公室</v>
      </c>
      <c r="C1404" s="633" t="s">
        <v>893</v>
      </c>
      <c r="D1404" s="103"/>
      <c r="E1404" s="103"/>
      <c r="F1404" s="103"/>
      <c r="G1404" s="103"/>
      <c r="H1404" s="103"/>
      <c r="I1404" s="103"/>
      <c r="J1404" s="382"/>
      <c r="K1404" s="382" t="s">
        <v>1326</v>
      </c>
      <c r="L1404" s="382"/>
      <c r="M1404" s="630"/>
      <c r="N1404" s="631"/>
    </row>
    <row r="1405" s="138" customFormat="1" customHeight="1" outlineLevel="1" spans="1:14">
      <c r="A1405" s="382">
        <v>33</v>
      </c>
      <c r="B1405" s="627" t="str">
        <f t="shared" si="40"/>
        <v>污洗间</v>
      </c>
      <c r="C1405" s="633" t="s">
        <v>1187</v>
      </c>
      <c r="D1405" s="103"/>
      <c r="E1405" s="103"/>
      <c r="F1405" s="103"/>
      <c r="G1405" s="103"/>
      <c r="H1405" s="103"/>
      <c r="I1405" s="103"/>
      <c r="J1405" s="382"/>
      <c r="K1405" s="382" t="s">
        <v>1327</v>
      </c>
      <c r="L1405" s="382"/>
      <c r="M1405" s="630"/>
      <c r="N1405" s="631"/>
    </row>
    <row r="1406" s="138" customFormat="1" customHeight="1" outlineLevel="1" spans="1:14">
      <c r="A1406" s="382">
        <v>34</v>
      </c>
      <c r="B1406" s="627" t="str">
        <f t="shared" si="40"/>
        <v>配膳间</v>
      </c>
      <c r="C1406" s="633" t="s">
        <v>6767</v>
      </c>
      <c r="D1406" s="103"/>
      <c r="E1406" s="103"/>
      <c r="F1406" s="103"/>
      <c r="G1406" s="103"/>
      <c r="H1406" s="103"/>
      <c r="I1406" s="103"/>
      <c r="J1406" s="382"/>
      <c r="K1406" s="382" t="s">
        <v>6962</v>
      </c>
      <c r="L1406" s="382"/>
      <c r="M1406" s="630"/>
      <c r="N1406" s="631"/>
    </row>
    <row r="1407" s="138" customFormat="1" customHeight="1" outlineLevel="1" spans="1:14">
      <c r="A1407" s="382">
        <v>35</v>
      </c>
      <c r="B1407" s="627" t="str">
        <f t="shared" si="40"/>
        <v>示教室（谈话间）</v>
      </c>
      <c r="C1407" s="633" t="s">
        <v>1190</v>
      </c>
      <c r="D1407" s="103"/>
      <c r="E1407" s="103"/>
      <c r="F1407" s="103"/>
      <c r="G1407" s="103"/>
      <c r="H1407" s="103"/>
      <c r="I1407" s="103"/>
      <c r="J1407" s="382"/>
      <c r="K1407" s="382" t="s">
        <v>1328</v>
      </c>
      <c r="L1407" s="382"/>
      <c r="M1407" s="630"/>
      <c r="N1407" s="631"/>
    </row>
    <row r="1408" s="138" customFormat="1" customHeight="1" outlineLevel="1" spans="1:14">
      <c r="A1408" s="626"/>
      <c r="B1408" s="632" t="str">
        <f t="shared" si="40"/>
        <v>18层
西区</v>
      </c>
      <c r="C1408" s="626" t="s">
        <v>6963</v>
      </c>
      <c r="D1408" s="103"/>
      <c r="E1408" s="103"/>
      <c r="F1408" s="103"/>
      <c r="G1408" s="103"/>
      <c r="H1408" s="103"/>
      <c r="I1408" s="103"/>
      <c r="J1408" s="382"/>
      <c r="K1408" s="626"/>
      <c r="L1408" s="626"/>
      <c r="M1408" s="630"/>
      <c r="N1408" s="631"/>
    </row>
    <row r="1409" s="138" customFormat="1" customHeight="1" outlineLevel="1" spans="1:14">
      <c r="A1409" s="382">
        <v>1</v>
      </c>
      <c r="B1409" s="627" t="str">
        <f t="shared" si="40"/>
        <v>病房</v>
      </c>
      <c r="C1409" s="633" t="s">
        <v>82</v>
      </c>
      <c r="D1409" s="103"/>
      <c r="E1409" s="103"/>
      <c r="F1409" s="103"/>
      <c r="G1409" s="103"/>
      <c r="H1409" s="103"/>
      <c r="I1409" s="103"/>
      <c r="J1409" s="382"/>
      <c r="K1409" s="382" t="s">
        <v>2251</v>
      </c>
      <c r="L1409" s="382"/>
      <c r="M1409" s="630"/>
      <c r="N1409" s="631"/>
    </row>
    <row r="1410" s="138" customFormat="1" customHeight="1" outlineLevel="1" spans="1:14">
      <c r="A1410" s="382">
        <v>2</v>
      </c>
      <c r="B1410" s="627" t="str">
        <f t="shared" si="40"/>
        <v>病房</v>
      </c>
      <c r="C1410" s="633" t="s">
        <v>82</v>
      </c>
      <c r="D1410" s="103"/>
      <c r="E1410" s="103"/>
      <c r="F1410" s="103"/>
      <c r="G1410" s="103"/>
      <c r="H1410" s="103"/>
      <c r="I1410" s="103"/>
      <c r="J1410" s="382"/>
      <c r="K1410" s="382" t="s">
        <v>2252</v>
      </c>
      <c r="L1410" s="382"/>
      <c r="M1410" s="630"/>
      <c r="N1410" s="631"/>
    </row>
    <row r="1411" s="138" customFormat="1" customHeight="1" outlineLevel="1" spans="1:14">
      <c r="A1411" s="382">
        <v>3</v>
      </c>
      <c r="B1411" s="627" t="str">
        <f t="shared" si="40"/>
        <v>病房</v>
      </c>
      <c r="C1411" s="633" t="s">
        <v>82</v>
      </c>
      <c r="D1411" s="103"/>
      <c r="E1411" s="103"/>
      <c r="F1411" s="103"/>
      <c r="G1411" s="103"/>
      <c r="H1411" s="103"/>
      <c r="I1411" s="103"/>
      <c r="J1411" s="382"/>
      <c r="K1411" s="382" t="s">
        <v>2253</v>
      </c>
      <c r="L1411" s="382"/>
      <c r="M1411" s="630"/>
      <c r="N1411" s="631"/>
    </row>
    <row r="1412" s="138" customFormat="1" customHeight="1" outlineLevel="1" spans="1:14">
      <c r="A1412" s="382">
        <v>4</v>
      </c>
      <c r="B1412" s="627" t="str">
        <f t="shared" si="40"/>
        <v>病房</v>
      </c>
      <c r="C1412" s="633" t="s">
        <v>82</v>
      </c>
      <c r="D1412" s="103"/>
      <c r="E1412" s="103"/>
      <c r="F1412" s="103"/>
      <c r="G1412" s="103"/>
      <c r="H1412" s="103"/>
      <c r="I1412" s="103"/>
      <c r="J1412" s="382"/>
      <c r="K1412" s="382" t="s">
        <v>2254</v>
      </c>
      <c r="L1412" s="382"/>
      <c r="M1412" s="630"/>
      <c r="N1412" s="631"/>
    </row>
    <row r="1413" s="138" customFormat="1" customHeight="1" outlineLevel="1" spans="1:14">
      <c r="A1413" s="382">
        <v>5</v>
      </c>
      <c r="B1413" s="627" t="str">
        <f t="shared" si="40"/>
        <v>病房</v>
      </c>
      <c r="C1413" s="633" t="s">
        <v>82</v>
      </c>
      <c r="D1413" s="103"/>
      <c r="E1413" s="103"/>
      <c r="F1413" s="103"/>
      <c r="G1413" s="103"/>
      <c r="H1413" s="103"/>
      <c r="I1413" s="103"/>
      <c r="J1413" s="382"/>
      <c r="K1413" s="382" t="s">
        <v>2255</v>
      </c>
      <c r="L1413" s="382"/>
      <c r="M1413" s="630"/>
      <c r="N1413" s="631"/>
    </row>
    <row r="1414" s="138" customFormat="1" customHeight="1" outlineLevel="1" spans="1:14">
      <c r="A1414" s="382">
        <v>6</v>
      </c>
      <c r="B1414" s="627" t="str">
        <f t="shared" si="40"/>
        <v>病房</v>
      </c>
      <c r="C1414" s="633" t="s">
        <v>82</v>
      </c>
      <c r="D1414" s="103"/>
      <c r="E1414" s="103"/>
      <c r="F1414" s="103"/>
      <c r="G1414" s="103"/>
      <c r="H1414" s="103"/>
      <c r="I1414" s="103"/>
      <c r="J1414" s="382"/>
      <c r="K1414" s="382" t="s">
        <v>2256</v>
      </c>
      <c r="L1414" s="382"/>
      <c r="M1414" s="630"/>
      <c r="N1414" s="631"/>
    </row>
    <row r="1415" s="138" customFormat="1" customHeight="1" outlineLevel="1" spans="1:14">
      <c r="A1415" s="382">
        <v>7</v>
      </c>
      <c r="B1415" s="627" t="str">
        <f t="shared" si="40"/>
        <v>病房</v>
      </c>
      <c r="C1415" s="633" t="s">
        <v>82</v>
      </c>
      <c r="D1415" s="103"/>
      <c r="E1415" s="103"/>
      <c r="F1415" s="103"/>
      <c r="G1415" s="103"/>
      <c r="H1415" s="103"/>
      <c r="I1415" s="103"/>
      <c r="J1415" s="382"/>
      <c r="K1415" s="382" t="s">
        <v>2257</v>
      </c>
      <c r="L1415" s="382"/>
      <c r="M1415" s="630"/>
      <c r="N1415" s="631"/>
    </row>
    <row r="1416" s="138" customFormat="1" customHeight="1" outlineLevel="1" spans="1:14">
      <c r="A1416" s="382">
        <v>8</v>
      </c>
      <c r="B1416" s="627" t="str">
        <f t="shared" si="40"/>
        <v>病房</v>
      </c>
      <c r="C1416" s="633" t="s">
        <v>82</v>
      </c>
      <c r="D1416" s="103"/>
      <c r="E1416" s="103"/>
      <c r="F1416" s="103"/>
      <c r="G1416" s="103"/>
      <c r="H1416" s="103"/>
      <c r="I1416" s="103"/>
      <c r="J1416" s="382"/>
      <c r="K1416" s="382" t="s">
        <v>2258</v>
      </c>
      <c r="L1416" s="382"/>
      <c r="M1416" s="630"/>
      <c r="N1416" s="631"/>
    </row>
    <row r="1417" s="138" customFormat="1" customHeight="1" outlineLevel="1" spans="1:14">
      <c r="A1417" s="382">
        <v>9</v>
      </c>
      <c r="B1417" s="627" t="str">
        <f t="shared" si="40"/>
        <v>病房</v>
      </c>
      <c r="C1417" s="633" t="s">
        <v>82</v>
      </c>
      <c r="D1417" s="103"/>
      <c r="E1417" s="103"/>
      <c r="F1417" s="103"/>
      <c r="G1417" s="103"/>
      <c r="H1417" s="103"/>
      <c r="I1417" s="103"/>
      <c r="J1417" s="382"/>
      <c r="K1417" s="382" t="s">
        <v>2259</v>
      </c>
      <c r="L1417" s="382"/>
      <c r="M1417" s="630"/>
      <c r="N1417" s="631"/>
    </row>
    <row r="1418" s="138" customFormat="1" customHeight="1" outlineLevel="1" spans="1:14">
      <c r="A1418" s="382">
        <v>10</v>
      </c>
      <c r="B1418" s="627" t="str">
        <f t="shared" si="40"/>
        <v>病房</v>
      </c>
      <c r="C1418" s="633" t="s">
        <v>82</v>
      </c>
      <c r="D1418" s="103"/>
      <c r="E1418" s="103"/>
      <c r="F1418" s="103"/>
      <c r="G1418" s="103"/>
      <c r="H1418" s="103"/>
      <c r="I1418" s="103"/>
      <c r="J1418" s="382"/>
      <c r="K1418" s="382" t="s">
        <v>2260</v>
      </c>
      <c r="L1418" s="382"/>
      <c r="M1418" s="630"/>
      <c r="N1418" s="631"/>
    </row>
    <row r="1419" s="138" customFormat="1" customHeight="1" outlineLevel="1" spans="1:14">
      <c r="A1419" s="382">
        <v>11</v>
      </c>
      <c r="B1419" s="627" t="str">
        <f t="shared" si="40"/>
        <v>病房</v>
      </c>
      <c r="C1419" s="633" t="s">
        <v>82</v>
      </c>
      <c r="D1419" s="103"/>
      <c r="E1419" s="103"/>
      <c r="F1419" s="103"/>
      <c r="G1419" s="103"/>
      <c r="H1419" s="103"/>
      <c r="I1419" s="103"/>
      <c r="J1419" s="382"/>
      <c r="K1419" s="382" t="s">
        <v>2261</v>
      </c>
      <c r="L1419" s="382"/>
      <c r="M1419" s="630"/>
      <c r="N1419" s="631"/>
    </row>
    <row r="1420" s="138" customFormat="1" customHeight="1" outlineLevel="1" spans="1:14">
      <c r="A1420" s="382">
        <v>12</v>
      </c>
      <c r="B1420" s="627" t="str">
        <f t="shared" si="40"/>
        <v>病房</v>
      </c>
      <c r="C1420" s="633" t="s">
        <v>82</v>
      </c>
      <c r="D1420" s="103"/>
      <c r="E1420" s="103"/>
      <c r="F1420" s="103"/>
      <c r="G1420" s="103"/>
      <c r="H1420" s="103"/>
      <c r="I1420" s="103"/>
      <c r="J1420" s="382"/>
      <c r="K1420" s="382" t="s">
        <v>2262</v>
      </c>
      <c r="L1420" s="382"/>
      <c r="M1420" s="630"/>
      <c r="N1420" s="631"/>
    </row>
    <row r="1421" s="138" customFormat="1" customHeight="1" outlineLevel="1" spans="1:14">
      <c r="A1421" s="382">
        <v>13</v>
      </c>
      <c r="B1421" s="627" t="str">
        <f t="shared" si="40"/>
        <v>病房</v>
      </c>
      <c r="C1421" s="633" t="s">
        <v>82</v>
      </c>
      <c r="D1421" s="103"/>
      <c r="E1421" s="103"/>
      <c r="F1421" s="103"/>
      <c r="G1421" s="103"/>
      <c r="H1421" s="103"/>
      <c r="I1421" s="103"/>
      <c r="J1421" s="382"/>
      <c r="K1421" s="382" t="s">
        <v>2263</v>
      </c>
      <c r="L1421" s="382"/>
      <c r="M1421" s="630"/>
      <c r="N1421" s="631"/>
    </row>
    <row r="1422" s="138" customFormat="1" customHeight="1" outlineLevel="1" spans="1:14">
      <c r="A1422" s="382">
        <v>14</v>
      </c>
      <c r="B1422" s="627" t="str">
        <f t="shared" si="40"/>
        <v>病房</v>
      </c>
      <c r="C1422" s="633" t="s">
        <v>82</v>
      </c>
      <c r="D1422" s="103"/>
      <c r="E1422" s="103"/>
      <c r="F1422" s="103"/>
      <c r="G1422" s="103"/>
      <c r="H1422" s="103"/>
      <c r="I1422" s="103"/>
      <c r="J1422" s="382"/>
      <c r="K1422" s="382" t="s">
        <v>2264</v>
      </c>
      <c r="L1422" s="382"/>
      <c r="M1422" s="630"/>
      <c r="N1422" s="631"/>
    </row>
    <row r="1423" s="138" customFormat="1" customHeight="1" outlineLevel="1" spans="1:14">
      <c r="A1423" s="382">
        <v>15</v>
      </c>
      <c r="B1423" s="627" t="str">
        <f t="shared" si="40"/>
        <v>病房</v>
      </c>
      <c r="C1423" s="633" t="s">
        <v>82</v>
      </c>
      <c r="D1423" s="103"/>
      <c r="E1423" s="103"/>
      <c r="F1423" s="103"/>
      <c r="G1423" s="103"/>
      <c r="H1423" s="103"/>
      <c r="I1423" s="103"/>
      <c r="J1423" s="382"/>
      <c r="K1423" s="382" t="s">
        <v>2265</v>
      </c>
      <c r="L1423" s="382"/>
      <c r="M1423" s="630"/>
      <c r="N1423" s="631"/>
    </row>
    <row r="1424" s="138" customFormat="1" customHeight="1" outlineLevel="1" spans="1:14">
      <c r="A1424" s="382">
        <v>16</v>
      </c>
      <c r="B1424" s="627" t="str">
        <f t="shared" si="40"/>
        <v>病房</v>
      </c>
      <c r="C1424" s="633" t="s">
        <v>82</v>
      </c>
      <c r="D1424" s="103"/>
      <c r="E1424" s="103"/>
      <c r="F1424" s="103"/>
      <c r="G1424" s="103"/>
      <c r="H1424" s="103"/>
      <c r="I1424" s="103"/>
      <c r="J1424" s="382"/>
      <c r="K1424" s="382" t="s">
        <v>2266</v>
      </c>
      <c r="L1424" s="382"/>
      <c r="M1424" s="630"/>
      <c r="N1424" s="631"/>
    </row>
    <row r="1425" s="138" customFormat="1" customHeight="1" outlineLevel="1" spans="1:14">
      <c r="A1425" s="382">
        <v>17</v>
      </c>
      <c r="B1425" s="627" t="str">
        <f t="shared" si="40"/>
        <v>多功能治疗兼抢救室</v>
      </c>
      <c r="C1425" s="633" t="s">
        <v>1163</v>
      </c>
      <c r="D1425" s="103"/>
      <c r="E1425" s="103"/>
      <c r="F1425" s="103"/>
      <c r="G1425" s="103"/>
      <c r="H1425" s="103"/>
      <c r="I1425" s="103"/>
      <c r="J1425" s="382"/>
      <c r="K1425" s="382" t="s">
        <v>2267</v>
      </c>
      <c r="L1425" s="382"/>
      <c r="M1425" s="630"/>
      <c r="N1425" s="631"/>
    </row>
    <row r="1426" s="138" customFormat="1" customHeight="1" outlineLevel="1" spans="1:14">
      <c r="A1426" s="382">
        <v>18</v>
      </c>
      <c r="B1426" s="627" t="str">
        <f t="shared" si="40"/>
        <v>住院医师办公</v>
      </c>
      <c r="C1426" s="633" t="s">
        <v>1165</v>
      </c>
      <c r="D1426" s="103"/>
      <c r="E1426" s="103"/>
      <c r="F1426" s="103"/>
      <c r="G1426" s="103"/>
      <c r="H1426" s="103"/>
      <c r="I1426" s="103"/>
      <c r="J1426" s="382"/>
      <c r="K1426" s="382" t="s">
        <v>2268</v>
      </c>
      <c r="L1426" s="382"/>
      <c r="M1426" s="630"/>
      <c r="N1426" s="631"/>
    </row>
    <row r="1427" s="138" customFormat="1" customHeight="1" outlineLevel="1" spans="1:14">
      <c r="A1427" s="382">
        <v>19</v>
      </c>
      <c r="B1427" s="627" t="str">
        <f t="shared" si="40"/>
        <v>换药室</v>
      </c>
      <c r="C1427" s="633" t="s">
        <v>1167</v>
      </c>
      <c r="D1427" s="103"/>
      <c r="E1427" s="103"/>
      <c r="F1427" s="103"/>
      <c r="G1427" s="103"/>
      <c r="H1427" s="103"/>
      <c r="I1427" s="103"/>
      <c r="J1427" s="382"/>
      <c r="K1427" s="382" t="s">
        <v>6964</v>
      </c>
      <c r="L1427" s="382"/>
      <c r="M1427" s="630"/>
      <c r="N1427" s="631"/>
    </row>
    <row r="1428" s="138" customFormat="1" customHeight="1" outlineLevel="1" spans="1:14">
      <c r="A1428" s="382">
        <v>20</v>
      </c>
      <c r="B1428" s="627" t="str">
        <f t="shared" si="40"/>
        <v>处置室</v>
      </c>
      <c r="C1428" s="633" t="s">
        <v>1169</v>
      </c>
      <c r="D1428" s="103"/>
      <c r="E1428" s="103"/>
      <c r="F1428" s="103"/>
      <c r="G1428" s="103"/>
      <c r="H1428" s="103"/>
      <c r="I1428" s="103"/>
      <c r="J1428" s="382"/>
      <c r="K1428" s="382" t="s">
        <v>6965</v>
      </c>
      <c r="L1428" s="382"/>
      <c r="M1428" s="630"/>
      <c r="N1428" s="631"/>
    </row>
    <row r="1429" s="138" customFormat="1" customHeight="1" outlineLevel="1" spans="1:14">
      <c r="A1429" s="382">
        <v>21</v>
      </c>
      <c r="B1429" s="627" t="str">
        <f t="shared" si="40"/>
        <v>配液室</v>
      </c>
      <c r="C1429" s="633" t="s">
        <v>1171</v>
      </c>
      <c r="D1429" s="103"/>
      <c r="E1429" s="103"/>
      <c r="F1429" s="103"/>
      <c r="G1429" s="103"/>
      <c r="H1429" s="103"/>
      <c r="I1429" s="103"/>
      <c r="J1429" s="382"/>
      <c r="K1429" s="382" t="s">
        <v>6966</v>
      </c>
      <c r="L1429" s="382"/>
      <c r="M1429" s="630"/>
      <c r="N1429" s="631"/>
    </row>
    <row r="1430" s="138" customFormat="1" customHeight="1" outlineLevel="1" spans="1:14">
      <c r="A1430" s="382">
        <v>22</v>
      </c>
      <c r="B1430" s="627" t="str">
        <f t="shared" si="40"/>
        <v>物流前室</v>
      </c>
      <c r="C1430" s="633" t="s">
        <v>1173</v>
      </c>
      <c r="D1430" s="103"/>
      <c r="E1430" s="103"/>
      <c r="F1430" s="103"/>
      <c r="G1430" s="103"/>
      <c r="H1430" s="103"/>
      <c r="I1430" s="103"/>
      <c r="J1430" s="382"/>
      <c r="K1430" s="382" t="s">
        <v>6967</v>
      </c>
      <c r="L1430" s="382"/>
      <c r="M1430" s="630"/>
      <c r="N1430" s="631"/>
    </row>
    <row r="1431" s="138" customFormat="1" customHeight="1" outlineLevel="1" spans="1:14">
      <c r="A1431" s="382">
        <v>23</v>
      </c>
      <c r="B1431" s="627" t="str">
        <f t="shared" si="40"/>
        <v>女更</v>
      </c>
      <c r="C1431" s="633" t="s">
        <v>917</v>
      </c>
      <c r="D1431" s="103"/>
      <c r="E1431" s="103"/>
      <c r="F1431" s="103"/>
      <c r="G1431" s="103"/>
      <c r="H1431" s="103"/>
      <c r="I1431" s="103"/>
      <c r="J1431" s="382"/>
      <c r="K1431" s="382" t="s">
        <v>6968</v>
      </c>
      <c r="L1431" s="382"/>
      <c r="M1431" s="630"/>
      <c r="N1431" s="631"/>
    </row>
    <row r="1432" s="138" customFormat="1" customHeight="1" outlineLevel="1" spans="1:14">
      <c r="A1432" s="382">
        <v>24</v>
      </c>
      <c r="B1432" s="627" t="str">
        <f t="shared" si="40"/>
        <v>男更</v>
      </c>
      <c r="C1432" s="633" t="s">
        <v>921</v>
      </c>
      <c r="D1432" s="103"/>
      <c r="E1432" s="103"/>
      <c r="F1432" s="103"/>
      <c r="G1432" s="103"/>
      <c r="H1432" s="103"/>
      <c r="I1432" s="103"/>
      <c r="J1432" s="382"/>
      <c r="K1432" s="382" t="s">
        <v>6969</v>
      </c>
      <c r="L1432" s="382"/>
      <c r="M1432" s="630"/>
      <c r="N1432" s="631"/>
    </row>
    <row r="1433" s="138" customFormat="1" customHeight="1" outlineLevel="1" spans="1:14">
      <c r="A1433" s="382">
        <v>25</v>
      </c>
      <c r="B1433" s="627" t="str">
        <f t="shared" ref="B1433:B1496" si="41" xml:space="preserve">C1433</f>
        <v>库房</v>
      </c>
      <c r="C1433" s="633" t="s">
        <v>966</v>
      </c>
      <c r="D1433" s="103"/>
      <c r="E1433" s="103"/>
      <c r="F1433" s="103"/>
      <c r="G1433" s="103"/>
      <c r="H1433" s="103"/>
      <c r="I1433" s="103"/>
      <c r="J1433" s="382"/>
      <c r="K1433" s="382" t="s">
        <v>6970</v>
      </c>
      <c r="L1433" s="382"/>
      <c r="M1433" s="630"/>
      <c r="N1433" s="631"/>
    </row>
    <row r="1434" s="138" customFormat="1" customHeight="1" outlineLevel="1" spans="1:14">
      <c r="A1434" s="382">
        <v>26</v>
      </c>
      <c r="B1434" s="627" t="str">
        <f t="shared" si="41"/>
        <v>休息/用餐</v>
      </c>
      <c r="C1434" s="633" t="s">
        <v>6763</v>
      </c>
      <c r="D1434" s="103"/>
      <c r="E1434" s="103"/>
      <c r="F1434" s="103"/>
      <c r="G1434" s="103"/>
      <c r="H1434" s="103"/>
      <c r="I1434" s="103"/>
      <c r="J1434" s="382"/>
      <c r="K1434" s="382" t="s">
        <v>6971</v>
      </c>
      <c r="L1434" s="382"/>
      <c r="M1434" s="630"/>
      <c r="N1434" s="631"/>
    </row>
    <row r="1435" s="138" customFormat="1" customHeight="1" outlineLevel="1" spans="1:14">
      <c r="A1435" s="382">
        <v>27</v>
      </c>
      <c r="B1435" s="627" t="str">
        <f t="shared" si="41"/>
        <v>办公室</v>
      </c>
      <c r="C1435" s="633" t="s">
        <v>893</v>
      </c>
      <c r="D1435" s="103"/>
      <c r="E1435" s="103"/>
      <c r="F1435" s="103"/>
      <c r="G1435" s="103"/>
      <c r="H1435" s="103"/>
      <c r="I1435" s="103"/>
      <c r="J1435" s="382"/>
      <c r="K1435" s="382" t="s">
        <v>2269</v>
      </c>
      <c r="L1435" s="382"/>
      <c r="M1435" s="630"/>
      <c r="N1435" s="631"/>
    </row>
    <row r="1436" s="138" customFormat="1" customHeight="1" outlineLevel="1" spans="1:14">
      <c r="A1436" s="382">
        <v>28</v>
      </c>
      <c r="B1436" s="627" t="str">
        <f t="shared" si="41"/>
        <v>办公室</v>
      </c>
      <c r="C1436" s="633" t="s">
        <v>893</v>
      </c>
      <c r="D1436" s="103"/>
      <c r="E1436" s="103"/>
      <c r="F1436" s="103"/>
      <c r="G1436" s="103"/>
      <c r="H1436" s="103"/>
      <c r="I1436" s="103"/>
      <c r="J1436" s="382"/>
      <c r="K1436" s="382" t="s">
        <v>2270</v>
      </c>
      <c r="L1436" s="382"/>
      <c r="M1436" s="630"/>
      <c r="N1436" s="631"/>
    </row>
    <row r="1437" s="138" customFormat="1" customHeight="1" outlineLevel="1" spans="1:14">
      <c r="A1437" s="382">
        <v>29</v>
      </c>
      <c r="B1437" s="627" t="str">
        <f t="shared" si="41"/>
        <v>办公室</v>
      </c>
      <c r="C1437" s="633" t="s">
        <v>893</v>
      </c>
      <c r="D1437" s="103"/>
      <c r="E1437" s="103"/>
      <c r="F1437" s="103"/>
      <c r="G1437" s="103"/>
      <c r="H1437" s="103"/>
      <c r="I1437" s="103"/>
      <c r="J1437" s="382"/>
      <c r="K1437" s="382" t="s">
        <v>2271</v>
      </c>
      <c r="L1437" s="382"/>
      <c r="M1437" s="630"/>
      <c r="N1437" s="631"/>
    </row>
    <row r="1438" s="138" customFormat="1" customHeight="1" outlineLevel="1" spans="1:14">
      <c r="A1438" s="382">
        <v>30</v>
      </c>
      <c r="B1438" s="627" t="str">
        <f t="shared" si="41"/>
        <v>值班室</v>
      </c>
      <c r="C1438" s="633" t="s">
        <v>75</v>
      </c>
      <c r="D1438" s="103"/>
      <c r="E1438" s="103"/>
      <c r="F1438" s="103"/>
      <c r="G1438" s="103"/>
      <c r="H1438" s="103"/>
      <c r="I1438" s="103"/>
      <c r="J1438" s="382"/>
      <c r="K1438" s="382" t="s">
        <v>2272</v>
      </c>
      <c r="L1438" s="382"/>
      <c r="M1438" s="630"/>
      <c r="N1438" s="631"/>
    </row>
    <row r="1439" s="138" customFormat="1" customHeight="1" outlineLevel="1" spans="1:14">
      <c r="A1439" s="382">
        <v>31</v>
      </c>
      <c r="B1439" s="627" t="str">
        <f t="shared" si="41"/>
        <v>值班室</v>
      </c>
      <c r="C1439" s="633" t="s">
        <v>75</v>
      </c>
      <c r="D1439" s="103"/>
      <c r="E1439" s="103"/>
      <c r="F1439" s="103"/>
      <c r="G1439" s="103"/>
      <c r="H1439" s="103"/>
      <c r="I1439" s="103"/>
      <c r="J1439" s="382"/>
      <c r="K1439" s="382" t="s">
        <v>2273</v>
      </c>
      <c r="L1439" s="382"/>
      <c r="M1439" s="630"/>
      <c r="N1439" s="631"/>
    </row>
    <row r="1440" s="138" customFormat="1" customHeight="1" outlineLevel="1" spans="1:14">
      <c r="A1440" s="382">
        <v>32</v>
      </c>
      <c r="B1440" s="627" t="str">
        <f t="shared" si="41"/>
        <v>设备备用间</v>
      </c>
      <c r="C1440" s="633" t="s">
        <v>5484</v>
      </c>
      <c r="D1440" s="103"/>
      <c r="E1440" s="103"/>
      <c r="F1440" s="103"/>
      <c r="G1440" s="103"/>
      <c r="H1440" s="103"/>
      <c r="I1440" s="103"/>
      <c r="J1440" s="382"/>
      <c r="K1440" s="382" t="s">
        <v>2274</v>
      </c>
      <c r="L1440" s="382"/>
      <c r="M1440" s="630"/>
      <c r="N1440" s="631"/>
    </row>
    <row r="1441" s="138" customFormat="1" customHeight="1" outlineLevel="1" spans="1:14">
      <c r="A1441" s="382">
        <v>33</v>
      </c>
      <c r="B1441" s="627" t="str">
        <f t="shared" si="41"/>
        <v>污洗间</v>
      </c>
      <c r="C1441" s="633" t="s">
        <v>1187</v>
      </c>
      <c r="D1441" s="103"/>
      <c r="E1441" s="103"/>
      <c r="F1441" s="103"/>
      <c r="G1441" s="103"/>
      <c r="H1441" s="103"/>
      <c r="I1441" s="103"/>
      <c r="J1441" s="382"/>
      <c r="K1441" s="382" t="s">
        <v>6972</v>
      </c>
      <c r="L1441" s="382"/>
      <c r="M1441" s="630"/>
      <c r="N1441" s="631"/>
    </row>
    <row r="1442" s="138" customFormat="1" customHeight="1" outlineLevel="1" spans="1:14">
      <c r="A1442" s="382">
        <v>34</v>
      </c>
      <c r="B1442" s="627" t="str">
        <f t="shared" si="41"/>
        <v>配膳间</v>
      </c>
      <c r="C1442" s="633" t="s">
        <v>6767</v>
      </c>
      <c r="D1442" s="103"/>
      <c r="E1442" s="103"/>
      <c r="F1442" s="103"/>
      <c r="G1442" s="103"/>
      <c r="H1442" s="103"/>
      <c r="I1442" s="103"/>
      <c r="J1442" s="382"/>
      <c r="K1442" s="382" t="s">
        <v>6973</v>
      </c>
      <c r="L1442" s="382"/>
      <c r="M1442" s="630"/>
      <c r="N1442" s="631"/>
    </row>
    <row r="1443" s="138" customFormat="1" customHeight="1" outlineLevel="1" spans="1:14">
      <c r="A1443" s="382">
        <v>35</v>
      </c>
      <c r="B1443" s="627" t="str">
        <f t="shared" si="41"/>
        <v>示教室（谈话间）</v>
      </c>
      <c r="C1443" s="633" t="s">
        <v>1190</v>
      </c>
      <c r="D1443" s="103"/>
      <c r="E1443" s="103"/>
      <c r="F1443" s="103"/>
      <c r="G1443" s="103"/>
      <c r="H1443" s="103"/>
      <c r="I1443" s="103"/>
      <c r="J1443" s="382"/>
      <c r="K1443" s="382" t="s">
        <v>2250</v>
      </c>
      <c r="L1443" s="382"/>
      <c r="M1443" s="630"/>
      <c r="N1443" s="631"/>
    </row>
    <row r="1444" s="138" customFormat="1" customHeight="1" outlineLevel="1" spans="1:14">
      <c r="A1444" s="628" t="s">
        <v>6974</v>
      </c>
      <c r="B1444" s="632" t="str">
        <f t="shared" si="41"/>
        <v>19层</v>
      </c>
      <c r="C1444" s="626" t="s">
        <v>6975</v>
      </c>
      <c r="D1444" s="103"/>
      <c r="E1444" s="103"/>
      <c r="F1444" s="103"/>
      <c r="G1444" s="103"/>
      <c r="H1444" s="103"/>
      <c r="I1444" s="103"/>
      <c r="J1444" s="382"/>
      <c r="K1444" s="626"/>
      <c r="L1444" s="626"/>
      <c r="M1444" s="630"/>
      <c r="N1444" s="631"/>
    </row>
    <row r="1445" s="138" customFormat="1" customHeight="1" outlineLevel="1" spans="1:14">
      <c r="A1445" s="626"/>
      <c r="B1445" s="632" t="str">
        <f t="shared" si="41"/>
        <v>19层
东区</v>
      </c>
      <c r="C1445" s="626" t="s">
        <v>6976</v>
      </c>
      <c r="D1445" s="103"/>
      <c r="E1445" s="103"/>
      <c r="F1445" s="103"/>
      <c r="G1445" s="103"/>
      <c r="H1445" s="103"/>
      <c r="I1445" s="103"/>
      <c r="J1445" s="382"/>
      <c r="K1445" s="626"/>
      <c r="L1445" s="626"/>
      <c r="M1445" s="630"/>
      <c r="N1445" s="631"/>
    </row>
    <row r="1446" s="138" customFormat="1" customHeight="1" outlineLevel="1" spans="1:14">
      <c r="A1446" s="382">
        <v>1</v>
      </c>
      <c r="B1446" s="627" t="str">
        <f t="shared" si="41"/>
        <v>病房</v>
      </c>
      <c r="C1446" s="633" t="s">
        <v>82</v>
      </c>
      <c r="D1446" s="103"/>
      <c r="E1446" s="103"/>
      <c r="F1446" s="103"/>
      <c r="G1446" s="103"/>
      <c r="H1446" s="103"/>
      <c r="I1446" s="103"/>
      <c r="J1446" s="382"/>
      <c r="K1446" s="382" t="s">
        <v>2337</v>
      </c>
      <c r="L1446" s="382"/>
      <c r="M1446" s="630"/>
      <c r="N1446" s="631"/>
    </row>
    <row r="1447" s="138" customFormat="1" customHeight="1" outlineLevel="1" spans="1:14">
      <c r="A1447" s="382">
        <v>2</v>
      </c>
      <c r="B1447" s="627" t="str">
        <f t="shared" si="41"/>
        <v>病房</v>
      </c>
      <c r="C1447" s="633" t="s">
        <v>82</v>
      </c>
      <c r="D1447" s="103"/>
      <c r="E1447" s="103"/>
      <c r="F1447" s="103"/>
      <c r="G1447" s="103"/>
      <c r="H1447" s="103"/>
      <c r="I1447" s="103"/>
      <c r="J1447" s="382"/>
      <c r="K1447" s="382" t="s">
        <v>2336</v>
      </c>
      <c r="L1447" s="382"/>
      <c r="M1447" s="630"/>
      <c r="N1447" s="631"/>
    </row>
    <row r="1448" s="138" customFormat="1" customHeight="1" outlineLevel="1" spans="1:14">
      <c r="A1448" s="382">
        <v>3</v>
      </c>
      <c r="B1448" s="627" t="str">
        <f t="shared" si="41"/>
        <v>病房</v>
      </c>
      <c r="C1448" s="633" t="s">
        <v>82</v>
      </c>
      <c r="D1448" s="103"/>
      <c r="E1448" s="103"/>
      <c r="F1448" s="103"/>
      <c r="G1448" s="103"/>
      <c r="H1448" s="103"/>
      <c r="I1448" s="103"/>
      <c r="J1448" s="382"/>
      <c r="K1448" s="382" t="s">
        <v>2335</v>
      </c>
      <c r="L1448" s="382"/>
      <c r="M1448" s="630"/>
      <c r="N1448" s="631"/>
    </row>
    <row r="1449" s="138" customFormat="1" customHeight="1" outlineLevel="1" spans="1:14">
      <c r="A1449" s="382">
        <v>4</v>
      </c>
      <c r="B1449" s="627" t="str">
        <f t="shared" si="41"/>
        <v>病房</v>
      </c>
      <c r="C1449" s="633" t="s">
        <v>82</v>
      </c>
      <c r="D1449" s="103"/>
      <c r="E1449" s="103"/>
      <c r="F1449" s="103"/>
      <c r="G1449" s="103"/>
      <c r="H1449" s="103"/>
      <c r="I1449" s="103"/>
      <c r="J1449" s="382"/>
      <c r="K1449" s="382" t="s">
        <v>2334</v>
      </c>
      <c r="L1449" s="382"/>
      <c r="M1449" s="630"/>
      <c r="N1449" s="631"/>
    </row>
    <row r="1450" s="138" customFormat="1" customHeight="1" outlineLevel="1" spans="1:14">
      <c r="A1450" s="382">
        <v>5</v>
      </c>
      <c r="B1450" s="627" t="str">
        <f t="shared" si="41"/>
        <v>病房</v>
      </c>
      <c r="C1450" s="633" t="s">
        <v>82</v>
      </c>
      <c r="D1450" s="103"/>
      <c r="E1450" s="103"/>
      <c r="F1450" s="103"/>
      <c r="G1450" s="103"/>
      <c r="H1450" s="103"/>
      <c r="I1450" s="103"/>
      <c r="J1450" s="382"/>
      <c r="K1450" s="382" t="s">
        <v>2333</v>
      </c>
      <c r="L1450" s="382"/>
      <c r="M1450" s="630"/>
      <c r="N1450" s="631"/>
    </row>
    <row r="1451" s="138" customFormat="1" customHeight="1" outlineLevel="1" spans="1:14">
      <c r="A1451" s="382">
        <v>6</v>
      </c>
      <c r="B1451" s="627" t="str">
        <f t="shared" si="41"/>
        <v>病房</v>
      </c>
      <c r="C1451" s="633" t="s">
        <v>82</v>
      </c>
      <c r="D1451" s="103"/>
      <c r="E1451" s="103"/>
      <c r="F1451" s="103"/>
      <c r="G1451" s="103"/>
      <c r="H1451" s="103"/>
      <c r="I1451" s="103"/>
      <c r="J1451" s="382"/>
      <c r="K1451" s="382" t="s">
        <v>2332</v>
      </c>
      <c r="L1451" s="382"/>
      <c r="M1451" s="630"/>
      <c r="N1451" s="631"/>
    </row>
    <row r="1452" s="138" customFormat="1" customHeight="1" outlineLevel="1" spans="1:14">
      <c r="A1452" s="382">
        <v>7</v>
      </c>
      <c r="B1452" s="627" t="str">
        <f t="shared" si="41"/>
        <v>病房</v>
      </c>
      <c r="C1452" s="633" t="s">
        <v>82</v>
      </c>
      <c r="D1452" s="103"/>
      <c r="E1452" s="103"/>
      <c r="F1452" s="103"/>
      <c r="G1452" s="103"/>
      <c r="H1452" s="103"/>
      <c r="I1452" s="103"/>
      <c r="J1452" s="382"/>
      <c r="K1452" s="382" t="s">
        <v>2331</v>
      </c>
      <c r="L1452" s="382"/>
      <c r="M1452" s="630"/>
      <c r="N1452" s="631"/>
    </row>
    <row r="1453" s="138" customFormat="1" customHeight="1" outlineLevel="1" spans="1:14">
      <c r="A1453" s="382">
        <v>8</v>
      </c>
      <c r="B1453" s="627" t="str">
        <f t="shared" si="41"/>
        <v>病房</v>
      </c>
      <c r="C1453" s="633" t="s">
        <v>82</v>
      </c>
      <c r="D1453" s="103"/>
      <c r="E1453" s="103"/>
      <c r="F1453" s="103"/>
      <c r="G1453" s="103"/>
      <c r="H1453" s="103"/>
      <c r="I1453" s="103"/>
      <c r="J1453" s="382"/>
      <c r="K1453" s="382" t="s">
        <v>2330</v>
      </c>
      <c r="L1453" s="382"/>
      <c r="M1453" s="630"/>
      <c r="N1453" s="631"/>
    </row>
    <row r="1454" s="138" customFormat="1" customHeight="1" outlineLevel="1" spans="1:14">
      <c r="A1454" s="382">
        <v>9</v>
      </c>
      <c r="B1454" s="627" t="str">
        <f t="shared" si="41"/>
        <v>病房</v>
      </c>
      <c r="C1454" s="633" t="s">
        <v>82</v>
      </c>
      <c r="D1454" s="103"/>
      <c r="E1454" s="103"/>
      <c r="F1454" s="103"/>
      <c r="G1454" s="103"/>
      <c r="H1454" s="103"/>
      <c r="I1454" s="103"/>
      <c r="J1454" s="382"/>
      <c r="K1454" s="382" t="s">
        <v>2329</v>
      </c>
      <c r="L1454" s="382"/>
      <c r="M1454" s="630"/>
      <c r="N1454" s="631"/>
    </row>
    <row r="1455" s="138" customFormat="1" customHeight="1" outlineLevel="1" spans="1:14">
      <c r="A1455" s="382">
        <v>10</v>
      </c>
      <c r="B1455" s="627" t="str">
        <f t="shared" si="41"/>
        <v>病房</v>
      </c>
      <c r="C1455" s="633" t="s">
        <v>82</v>
      </c>
      <c r="D1455" s="103"/>
      <c r="E1455" s="103"/>
      <c r="F1455" s="103"/>
      <c r="G1455" s="103"/>
      <c r="H1455" s="103"/>
      <c r="I1455" s="103"/>
      <c r="J1455" s="382"/>
      <c r="K1455" s="382" t="s">
        <v>2321</v>
      </c>
      <c r="L1455" s="382"/>
      <c r="M1455" s="630"/>
      <c r="N1455" s="631"/>
    </row>
    <row r="1456" s="138" customFormat="1" customHeight="1" outlineLevel="1" spans="1:14">
      <c r="A1456" s="382">
        <v>11</v>
      </c>
      <c r="B1456" s="627" t="str">
        <f t="shared" si="41"/>
        <v>病房</v>
      </c>
      <c r="C1456" s="633" t="s">
        <v>82</v>
      </c>
      <c r="D1456" s="103"/>
      <c r="E1456" s="103"/>
      <c r="F1456" s="103"/>
      <c r="G1456" s="103"/>
      <c r="H1456" s="103"/>
      <c r="I1456" s="103"/>
      <c r="J1456" s="382"/>
      <c r="K1456" s="382" t="s">
        <v>2322</v>
      </c>
      <c r="L1456" s="382"/>
      <c r="M1456" s="630"/>
      <c r="N1456" s="631"/>
    </row>
    <row r="1457" s="138" customFormat="1" customHeight="1" outlineLevel="1" spans="1:14">
      <c r="A1457" s="382">
        <v>12</v>
      </c>
      <c r="B1457" s="627" t="str">
        <f t="shared" si="41"/>
        <v>病房</v>
      </c>
      <c r="C1457" s="633" t="s">
        <v>82</v>
      </c>
      <c r="D1457" s="103"/>
      <c r="E1457" s="103"/>
      <c r="F1457" s="103"/>
      <c r="G1457" s="103"/>
      <c r="H1457" s="103"/>
      <c r="I1457" s="103"/>
      <c r="J1457" s="382"/>
      <c r="K1457" s="382" t="s">
        <v>2323</v>
      </c>
      <c r="L1457" s="382"/>
      <c r="M1457" s="630"/>
      <c r="N1457" s="631"/>
    </row>
    <row r="1458" s="138" customFormat="1" customHeight="1" outlineLevel="1" spans="1:14">
      <c r="A1458" s="382">
        <v>13</v>
      </c>
      <c r="B1458" s="627" t="str">
        <f t="shared" si="41"/>
        <v>病房</v>
      </c>
      <c r="C1458" s="633" t="s">
        <v>82</v>
      </c>
      <c r="D1458" s="103"/>
      <c r="E1458" s="103"/>
      <c r="F1458" s="103"/>
      <c r="G1458" s="103"/>
      <c r="H1458" s="103"/>
      <c r="I1458" s="103"/>
      <c r="J1458" s="382"/>
      <c r="K1458" s="382" t="s">
        <v>2324</v>
      </c>
      <c r="L1458" s="382"/>
      <c r="M1458" s="630"/>
      <c r="N1458" s="631"/>
    </row>
    <row r="1459" s="138" customFormat="1" customHeight="1" outlineLevel="1" spans="1:14">
      <c r="A1459" s="382">
        <v>14</v>
      </c>
      <c r="B1459" s="627" t="str">
        <f t="shared" si="41"/>
        <v>病房</v>
      </c>
      <c r="C1459" s="633" t="s">
        <v>82</v>
      </c>
      <c r="D1459" s="103"/>
      <c r="E1459" s="103"/>
      <c r="F1459" s="103"/>
      <c r="G1459" s="103"/>
      <c r="H1459" s="103"/>
      <c r="I1459" s="103"/>
      <c r="J1459" s="382"/>
      <c r="K1459" s="382" t="s">
        <v>2325</v>
      </c>
      <c r="L1459" s="382"/>
      <c r="M1459" s="630"/>
      <c r="N1459" s="631"/>
    </row>
    <row r="1460" s="138" customFormat="1" customHeight="1" outlineLevel="1" spans="1:14">
      <c r="A1460" s="382">
        <v>15</v>
      </c>
      <c r="B1460" s="627" t="str">
        <f t="shared" si="41"/>
        <v>病房</v>
      </c>
      <c r="C1460" s="633" t="s">
        <v>82</v>
      </c>
      <c r="D1460" s="103"/>
      <c r="E1460" s="103"/>
      <c r="F1460" s="103"/>
      <c r="G1460" s="103"/>
      <c r="H1460" s="103"/>
      <c r="I1460" s="103"/>
      <c r="J1460" s="382"/>
      <c r="K1460" s="382" t="s">
        <v>2326</v>
      </c>
      <c r="L1460" s="382"/>
      <c r="M1460" s="630"/>
      <c r="N1460" s="631"/>
    </row>
    <row r="1461" s="138" customFormat="1" customHeight="1" outlineLevel="1" spans="1:14">
      <c r="A1461" s="382">
        <v>16</v>
      </c>
      <c r="B1461" s="627" t="str">
        <f t="shared" si="41"/>
        <v>病房</v>
      </c>
      <c r="C1461" s="633" t="s">
        <v>82</v>
      </c>
      <c r="D1461" s="103"/>
      <c r="E1461" s="103"/>
      <c r="F1461" s="103"/>
      <c r="G1461" s="103"/>
      <c r="H1461" s="103"/>
      <c r="I1461" s="103"/>
      <c r="J1461" s="382"/>
      <c r="K1461" s="382" t="s">
        <v>2327</v>
      </c>
      <c r="L1461" s="382"/>
      <c r="M1461" s="630"/>
      <c r="N1461" s="631"/>
    </row>
    <row r="1462" s="138" customFormat="1" customHeight="1" outlineLevel="1" spans="1:14">
      <c r="A1462" s="382">
        <v>17</v>
      </c>
      <c r="B1462" s="627" t="str">
        <f t="shared" si="41"/>
        <v>病房</v>
      </c>
      <c r="C1462" s="633" t="s">
        <v>82</v>
      </c>
      <c r="D1462" s="103"/>
      <c r="E1462" s="103"/>
      <c r="F1462" s="103"/>
      <c r="G1462" s="103"/>
      <c r="H1462" s="103"/>
      <c r="I1462" s="103"/>
      <c r="J1462" s="382"/>
      <c r="K1462" s="382" t="s">
        <v>2328</v>
      </c>
      <c r="L1462" s="382"/>
      <c r="M1462" s="630"/>
      <c r="N1462" s="631"/>
    </row>
    <row r="1463" s="138" customFormat="1" customHeight="1" outlineLevel="1" spans="1:14">
      <c r="A1463" s="382">
        <v>18</v>
      </c>
      <c r="B1463" s="627" t="str">
        <f t="shared" si="41"/>
        <v>多功能治疗兼抢救室</v>
      </c>
      <c r="C1463" s="633" t="s">
        <v>1163</v>
      </c>
      <c r="D1463" s="103"/>
      <c r="E1463" s="103"/>
      <c r="F1463" s="103"/>
      <c r="G1463" s="103"/>
      <c r="H1463" s="103"/>
      <c r="I1463" s="103"/>
      <c r="J1463" s="382"/>
      <c r="K1463" s="382" t="s">
        <v>1335</v>
      </c>
      <c r="L1463" s="382"/>
      <c r="M1463" s="630"/>
      <c r="N1463" s="631"/>
    </row>
    <row r="1464" s="138" customFormat="1" customHeight="1" outlineLevel="1" spans="1:14">
      <c r="A1464" s="382">
        <v>19</v>
      </c>
      <c r="B1464" s="627" t="str">
        <f t="shared" si="41"/>
        <v>住院医师办公</v>
      </c>
      <c r="C1464" s="633" t="s">
        <v>1165</v>
      </c>
      <c r="D1464" s="103"/>
      <c r="E1464" s="103"/>
      <c r="F1464" s="103"/>
      <c r="G1464" s="103"/>
      <c r="H1464" s="103"/>
      <c r="I1464" s="103"/>
      <c r="J1464" s="382"/>
      <c r="K1464" s="382" t="s">
        <v>1336</v>
      </c>
      <c r="L1464" s="382"/>
      <c r="M1464" s="630"/>
      <c r="N1464" s="631"/>
    </row>
    <row r="1465" s="138" customFormat="1" customHeight="1" outlineLevel="1" spans="1:14">
      <c r="A1465" s="382">
        <v>20</v>
      </c>
      <c r="B1465" s="627" t="str">
        <f t="shared" si="41"/>
        <v>换药室</v>
      </c>
      <c r="C1465" s="633" t="s">
        <v>1167</v>
      </c>
      <c r="D1465" s="103"/>
      <c r="E1465" s="103"/>
      <c r="F1465" s="103"/>
      <c r="G1465" s="103"/>
      <c r="H1465" s="103"/>
      <c r="I1465" s="103"/>
      <c r="J1465" s="382"/>
      <c r="K1465" s="382" t="s">
        <v>1337</v>
      </c>
      <c r="L1465" s="382"/>
      <c r="M1465" s="630"/>
      <c r="N1465" s="631"/>
    </row>
    <row r="1466" s="138" customFormat="1" customHeight="1" outlineLevel="1" spans="1:14">
      <c r="A1466" s="382">
        <v>21</v>
      </c>
      <c r="B1466" s="627" t="str">
        <f t="shared" si="41"/>
        <v>处置室</v>
      </c>
      <c r="C1466" s="633" t="s">
        <v>1169</v>
      </c>
      <c r="D1466" s="103"/>
      <c r="E1466" s="103"/>
      <c r="F1466" s="103"/>
      <c r="G1466" s="103"/>
      <c r="H1466" s="103"/>
      <c r="I1466" s="103"/>
      <c r="J1466" s="382"/>
      <c r="K1466" s="382" t="s">
        <v>1338</v>
      </c>
      <c r="L1466" s="382"/>
      <c r="M1466" s="630"/>
      <c r="N1466" s="631"/>
    </row>
    <row r="1467" s="138" customFormat="1" customHeight="1" outlineLevel="1" spans="1:14">
      <c r="A1467" s="382">
        <v>22</v>
      </c>
      <c r="B1467" s="627" t="str">
        <f t="shared" si="41"/>
        <v>配液室</v>
      </c>
      <c r="C1467" s="633" t="s">
        <v>1171</v>
      </c>
      <c r="D1467" s="103"/>
      <c r="E1467" s="103"/>
      <c r="F1467" s="103"/>
      <c r="G1467" s="103"/>
      <c r="H1467" s="103"/>
      <c r="I1467" s="103"/>
      <c r="J1467" s="382"/>
      <c r="K1467" s="382" t="s">
        <v>1339</v>
      </c>
      <c r="L1467" s="382"/>
      <c r="M1467" s="630"/>
      <c r="N1467" s="631"/>
    </row>
    <row r="1468" s="138" customFormat="1" customHeight="1" outlineLevel="1" spans="1:14">
      <c r="A1468" s="382">
        <v>23</v>
      </c>
      <c r="B1468" s="627" t="str">
        <f t="shared" si="41"/>
        <v>物流前室</v>
      </c>
      <c r="C1468" s="633" t="s">
        <v>1173</v>
      </c>
      <c r="D1468" s="103"/>
      <c r="E1468" s="103"/>
      <c r="F1468" s="103"/>
      <c r="G1468" s="103"/>
      <c r="H1468" s="103"/>
      <c r="I1468" s="103"/>
      <c r="J1468" s="382"/>
      <c r="K1468" s="382" t="s">
        <v>1340</v>
      </c>
      <c r="L1468" s="382"/>
      <c r="M1468" s="630"/>
      <c r="N1468" s="631"/>
    </row>
    <row r="1469" s="138" customFormat="1" customHeight="1" outlineLevel="1" spans="1:14">
      <c r="A1469" s="382">
        <v>24</v>
      </c>
      <c r="B1469" s="627" t="str">
        <f t="shared" si="41"/>
        <v>男更</v>
      </c>
      <c r="C1469" s="633" t="s">
        <v>921</v>
      </c>
      <c r="D1469" s="103"/>
      <c r="E1469" s="103"/>
      <c r="F1469" s="103"/>
      <c r="G1469" s="103"/>
      <c r="H1469" s="103"/>
      <c r="I1469" s="103"/>
      <c r="J1469" s="382"/>
      <c r="K1469" s="382" t="s">
        <v>6977</v>
      </c>
      <c r="L1469" s="382"/>
      <c r="M1469" s="630"/>
      <c r="N1469" s="631"/>
    </row>
    <row r="1470" s="138" customFormat="1" customHeight="1" outlineLevel="1" spans="1:14">
      <c r="A1470" s="382">
        <v>25</v>
      </c>
      <c r="B1470" s="627" t="str">
        <f t="shared" si="41"/>
        <v>女更</v>
      </c>
      <c r="C1470" s="633" t="s">
        <v>917</v>
      </c>
      <c r="D1470" s="103"/>
      <c r="E1470" s="103"/>
      <c r="F1470" s="103"/>
      <c r="G1470" s="103"/>
      <c r="H1470" s="103"/>
      <c r="I1470" s="103"/>
      <c r="J1470" s="382"/>
      <c r="K1470" s="382" t="s">
        <v>6978</v>
      </c>
      <c r="L1470" s="382"/>
      <c r="M1470" s="630"/>
      <c r="N1470" s="631"/>
    </row>
    <row r="1471" s="138" customFormat="1" customHeight="1" outlineLevel="1" spans="1:14">
      <c r="A1471" s="382">
        <v>26</v>
      </c>
      <c r="B1471" s="627" t="str">
        <f t="shared" si="41"/>
        <v>库房</v>
      </c>
      <c r="C1471" s="633" t="s">
        <v>966</v>
      </c>
      <c r="D1471" s="103"/>
      <c r="E1471" s="103"/>
      <c r="F1471" s="103"/>
      <c r="G1471" s="103"/>
      <c r="H1471" s="103"/>
      <c r="I1471" s="103"/>
      <c r="J1471" s="382"/>
      <c r="K1471" s="382" t="s">
        <v>1342</v>
      </c>
      <c r="L1471" s="382"/>
      <c r="M1471" s="630"/>
      <c r="N1471" s="631"/>
    </row>
    <row r="1472" s="138" customFormat="1" customHeight="1" outlineLevel="1" spans="1:14">
      <c r="A1472" s="382">
        <v>27</v>
      </c>
      <c r="B1472" s="627" t="str">
        <f t="shared" si="41"/>
        <v>休息/用餐</v>
      </c>
      <c r="C1472" s="633" t="s">
        <v>6763</v>
      </c>
      <c r="D1472" s="103"/>
      <c r="E1472" s="103"/>
      <c r="F1472" s="103"/>
      <c r="G1472" s="103"/>
      <c r="H1472" s="103"/>
      <c r="I1472" s="103"/>
      <c r="J1472" s="382"/>
      <c r="K1472" s="382" t="s">
        <v>1343</v>
      </c>
      <c r="L1472" s="382"/>
      <c r="M1472" s="630"/>
      <c r="N1472" s="631"/>
    </row>
    <row r="1473" s="138" customFormat="1" customHeight="1" outlineLevel="1" spans="1:14">
      <c r="A1473" s="382">
        <v>28</v>
      </c>
      <c r="B1473" s="627" t="str">
        <f t="shared" si="41"/>
        <v>值班</v>
      </c>
      <c r="C1473" s="633" t="s">
        <v>6764</v>
      </c>
      <c r="D1473" s="103"/>
      <c r="E1473" s="103"/>
      <c r="F1473" s="103"/>
      <c r="G1473" s="103"/>
      <c r="H1473" s="103"/>
      <c r="I1473" s="103"/>
      <c r="J1473" s="382"/>
      <c r="K1473" s="382" t="s">
        <v>2319</v>
      </c>
      <c r="L1473" s="382"/>
      <c r="M1473" s="630"/>
      <c r="N1473" s="631"/>
    </row>
    <row r="1474" s="138" customFormat="1" customHeight="1" outlineLevel="1" spans="1:14">
      <c r="A1474" s="382">
        <v>29</v>
      </c>
      <c r="B1474" s="627" t="str">
        <f t="shared" si="41"/>
        <v>值班</v>
      </c>
      <c r="C1474" s="633" t="s">
        <v>6764</v>
      </c>
      <c r="D1474" s="103"/>
      <c r="E1474" s="103"/>
      <c r="F1474" s="103"/>
      <c r="G1474" s="103"/>
      <c r="H1474" s="103"/>
      <c r="I1474" s="103"/>
      <c r="J1474" s="382"/>
      <c r="K1474" s="382" t="s">
        <v>2320</v>
      </c>
      <c r="L1474" s="382"/>
      <c r="M1474" s="630"/>
      <c r="N1474" s="631"/>
    </row>
    <row r="1475" s="138" customFormat="1" customHeight="1" outlineLevel="1" spans="1:14">
      <c r="A1475" s="382">
        <v>30</v>
      </c>
      <c r="B1475" s="627" t="str">
        <f t="shared" si="41"/>
        <v>杂物间</v>
      </c>
      <c r="C1475" s="633" t="s">
        <v>1182</v>
      </c>
      <c r="D1475" s="103"/>
      <c r="E1475" s="103"/>
      <c r="F1475" s="103"/>
      <c r="G1475" s="103"/>
      <c r="H1475" s="103"/>
      <c r="I1475" s="103"/>
      <c r="J1475" s="382"/>
      <c r="K1475" s="382" t="s">
        <v>1345</v>
      </c>
      <c r="L1475" s="382"/>
      <c r="M1475" s="630"/>
      <c r="N1475" s="631"/>
    </row>
    <row r="1476" s="138" customFormat="1" customHeight="1" outlineLevel="1" spans="1:14">
      <c r="A1476" s="382">
        <v>31</v>
      </c>
      <c r="B1476" s="627" t="str">
        <f t="shared" si="41"/>
        <v>办公室</v>
      </c>
      <c r="C1476" s="633" t="s">
        <v>893</v>
      </c>
      <c r="D1476" s="103"/>
      <c r="E1476" s="103"/>
      <c r="F1476" s="103"/>
      <c r="G1476" s="103"/>
      <c r="H1476" s="103"/>
      <c r="I1476" s="103"/>
      <c r="J1476" s="382"/>
      <c r="K1476" s="382" t="s">
        <v>1346</v>
      </c>
      <c r="L1476" s="382"/>
      <c r="M1476" s="630"/>
      <c r="N1476" s="631"/>
    </row>
    <row r="1477" s="138" customFormat="1" customHeight="1" outlineLevel="1" spans="1:14">
      <c r="A1477" s="382">
        <v>32</v>
      </c>
      <c r="B1477" s="627" t="str">
        <f t="shared" si="41"/>
        <v>办公室</v>
      </c>
      <c r="C1477" s="633" t="s">
        <v>893</v>
      </c>
      <c r="D1477" s="103"/>
      <c r="E1477" s="103"/>
      <c r="F1477" s="103"/>
      <c r="G1477" s="103"/>
      <c r="H1477" s="103"/>
      <c r="I1477" s="103"/>
      <c r="J1477" s="382"/>
      <c r="K1477" s="382" t="s">
        <v>1347</v>
      </c>
      <c r="L1477" s="382"/>
      <c r="M1477" s="630"/>
      <c r="N1477" s="631"/>
    </row>
    <row r="1478" s="138" customFormat="1" customHeight="1" outlineLevel="1" spans="1:14">
      <c r="A1478" s="382">
        <v>33</v>
      </c>
      <c r="B1478" s="627" t="str">
        <f t="shared" si="41"/>
        <v>办公室</v>
      </c>
      <c r="C1478" s="633" t="s">
        <v>893</v>
      </c>
      <c r="D1478" s="103"/>
      <c r="E1478" s="103"/>
      <c r="F1478" s="103"/>
      <c r="G1478" s="103"/>
      <c r="H1478" s="103"/>
      <c r="I1478" s="103"/>
      <c r="J1478" s="382"/>
      <c r="K1478" s="382" t="s">
        <v>1348</v>
      </c>
      <c r="L1478" s="382"/>
      <c r="M1478" s="630"/>
      <c r="N1478" s="631"/>
    </row>
    <row r="1479" s="138" customFormat="1" customHeight="1" outlineLevel="1" spans="1:14">
      <c r="A1479" s="382">
        <v>34</v>
      </c>
      <c r="B1479" s="627" t="str">
        <f t="shared" si="41"/>
        <v>污洗间</v>
      </c>
      <c r="C1479" s="633" t="s">
        <v>1187</v>
      </c>
      <c r="D1479" s="103"/>
      <c r="E1479" s="103"/>
      <c r="F1479" s="103"/>
      <c r="G1479" s="103"/>
      <c r="H1479" s="103"/>
      <c r="I1479" s="103"/>
      <c r="J1479" s="382"/>
      <c r="K1479" s="382" t="s">
        <v>1349</v>
      </c>
      <c r="L1479" s="382"/>
      <c r="M1479" s="630"/>
      <c r="N1479" s="631"/>
    </row>
    <row r="1480" s="138" customFormat="1" customHeight="1" outlineLevel="1" spans="1:14">
      <c r="A1480" s="382">
        <v>35</v>
      </c>
      <c r="B1480" s="627" t="str">
        <f t="shared" si="41"/>
        <v>配膳间</v>
      </c>
      <c r="C1480" s="633" t="s">
        <v>6767</v>
      </c>
      <c r="D1480" s="103"/>
      <c r="E1480" s="103"/>
      <c r="F1480" s="103"/>
      <c r="G1480" s="103"/>
      <c r="H1480" s="103"/>
      <c r="I1480" s="103"/>
      <c r="J1480" s="382"/>
      <c r="K1480" s="382" t="s">
        <v>6979</v>
      </c>
      <c r="L1480" s="382"/>
      <c r="M1480" s="630"/>
      <c r="N1480" s="631"/>
    </row>
    <row r="1481" s="138" customFormat="1" customHeight="1" outlineLevel="1" spans="1:14">
      <c r="A1481" s="382">
        <v>36</v>
      </c>
      <c r="B1481" s="627" t="str">
        <f t="shared" si="41"/>
        <v>示教室（谈话间）</v>
      </c>
      <c r="C1481" s="633" t="s">
        <v>1190</v>
      </c>
      <c r="D1481" s="103"/>
      <c r="E1481" s="103"/>
      <c r="F1481" s="103"/>
      <c r="G1481" s="103"/>
      <c r="H1481" s="103"/>
      <c r="I1481" s="103"/>
      <c r="J1481" s="382"/>
      <c r="K1481" s="382" t="s">
        <v>1350</v>
      </c>
      <c r="L1481" s="382"/>
      <c r="M1481" s="630"/>
      <c r="N1481" s="631"/>
    </row>
    <row r="1482" s="138" customFormat="1" customHeight="1" outlineLevel="1" spans="1:14">
      <c r="A1482" s="626"/>
      <c r="B1482" s="632" t="str">
        <f t="shared" si="41"/>
        <v>19层
西区</v>
      </c>
      <c r="C1482" s="626" t="s">
        <v>6980</v>
      </c>
      <c r="D1482" s="103"/>
      <c r="E1482" s="103"/>
      <c r="F1482" s="103"/>
      <c r="G1482" s="103"/>
      <c r="H1482" s="103"/>
      <c r="I1482" s="103"/>
      <c r="J1482" s="382"/>
      <c r="K1482" s="626"/>
      <c r="L1482" s="626"/>
      <c r="M1482" s="630"/>
      <c r="N1482" s="631"/>
    </row>
    <row r="1483" s="138" customFormat="1" customHeight="1" outlineLevel="1" spans="1:14">
      <c r="A1483" s="382">
        <v>1</v>
      </c>
      <c r="B1483" s="627" t="str">
        <f t="shared" si="41"/>
        <v>病房</v>
      </c>
      <c r="C1483" s="633" t="s">
        <v>82</v>
      </c>
      <c r="D1483" s="103"/>
      <c r="E1483" s="103"/>
      <c r="F1483" s="103"/>
      <c r="G1483" s="103"/>
      <c r="H1483" s="103"/>
      <c r="I1483" s="103"/>
      <c r="J1483" s="382"/>
      <c r="K1483" s="382" t="s">
        <v>2294</v>
      </c>
      <c r="L1483" s="382"/>
      <c r="M1483" s="630"/>
      <c r="N1483" s="631"/>
    </row>
    <row r="1484" s="138" customFormat="1" customHeight="1" outlineLevel="1" spans="1:14">
      <c r="A1484" s="382">
        <v>2</v>
      </c>
      <c r="B1484" s="627" t="str">
        <f t="shared" si="41"/>
        <v>病房</v>
      </c>
      <c r="C1484" s="633" t="s">
        <v>82</v>
      </c>
      <c r="D1484" s="103"/>
      <c r="E1484" s="103"/>
      <c r="F1484" s="103"/>
      <c r="G1484" s="103"/>
      <c r="H1484" s="103"/>
      <c r="I1484" s="103"/>
      <c r="J1484" s="382"/>
      <c r="K1484" s="382" t="s">
        <v>2295</v>
      </c>
      <c r="L1484" s="382"/>
      <c r="M1484" s="630"/>
      <c r="N1484" s="631"/>
    </row>
    <row r="1485" s="138" customFormat="1" customHeight="1" outlineLevel="1" spans="1:14">
      <c r="A1485" s="382">
        <v>3</v>
      </c>
      <c r="B1485" s="627" t="str">
        <f t="shared" si="41"/>
        <v>病房</v>
      </c>
      <c r="C1485" s="633" t="s">
        <v>82</v>
      </c>
      <c r="D1485" s="103"/>
      <c r="E1485" s="103"/>
      <c r="F1485" s="103"/>
      <c r="G1485" s="103"/>
      <c r="H1485" s="103"/>
      <c r="I1485" s="103"/>
      <c r="J1485" s="382"/>
      <c r="K1485" s="382" t="s">
        <v>2296</v>
      </c>
      <c r="L1485" s="382"/>
      <c r="M1485" s="630"/>
      <c r="N1485" s="631"/>
    </row>
    <row r="1486" s="138" customFormat="1" customHeight="1" outlineLevel="1" spans="1:14">
      <c r="A1486" s="382">
        <v>4</v>
      </c>
      <c r="B1486" s="627" t="str">
        <f t="shared" si="41"/>
        <v>病房</v>
      </c>
      <c r="C1486" s="633" t="s">
        <v>82</v>
      </c>
      <c r="D1486" s="103"/>
      <c r="E1486" s="103"/>
      <c r="F1486" s="103"/>
      <c r="G1486" s="103"/>
      <c r="H1486" s="103"/>
      <c r="I1486" s="103"/>
      <c r="J1486" s="382"/>
      <c r="K1486" s="382" t="s">
        <v>2297</v>
      </c>
      <c r="L1486" s="382"/>
      <c r="M1486" s="630"/>
      <c r="N1486" s="631"/>
    </row>
    <row r="1487" s="138" customFormat="1" customHeight="1" outlineLevel="1" spans="1:14">
      <c r="A1487" s="382">
        <v>5</v>
      </c>
      <c r="B1487" s="627" t="str">
        <f t="shared" si="41"/>
        <v>病房</v>
      </c>
      <c r="C1487" s="633" t="s">
        <v>82</v>
      </c>
      <c r="D1487" s="103"/>
      <c r="E1487" s="103"/>
      <c r="F1487" s="103"/>
      <c r="G1487" s="103"/>
      <c r="H1487" s="103"/>
      <c r="I1487" s="103"/>
      <c r="J1487" s="382"/>
      <c r="K1487" s="382" t="s">
        <v>2298</v>
      </c>
      <c r="L1487" s="382"/>
      <c r="M1487" s="630"/>
      <c r="N1487" s="631"/>
    </row>
    <row r="1488" s="138" customFormat="1" customHeight="1" outlineLevel="1" spans="1:14">
      <c r="A1488" s="382">
        <v>6</v>
      </c>
      <c r="B1488" s="627" t="str">
        <f t="shared" si="41"/>
        <v>病房</v>
      </c>
      <c r="C1488" s="633" t="s">
        <v>82</v>
      </c>
      <c r="D1488" s="103"/>
      <c r="E1488" s="103"/>
      <c r="F1488" s="103"/>
      <c r="G1488" s="103"/>
      <c r="H1488" s="103"/>
      <c r="I1488" s="103"/>
      <c r="J1488" s="382"/>
      <c r="K1488" s="382" t="s">
        <v>2299</v>
      </c>
      <c r="L1488" s="382"/>
      <c r="M1488" s="630"/>
      <c r="N1488" s="631"/>
    </row>
    <row r="1489" s="138" customFormat="1" customHeight="1" outlineLevel="1" spans="1:14">
      <c r="A1489" s="382">
        <v>7</v>
      </c>
      <c r="B1489" s="627" t="str">
        <f t="shared" si="41"/>
        <v>病房</v>
      </c>
      <c r="C1489" s="633" t="s">
        <v>82</v>
      </c>
      <c r="D1489" s="103"/>
      <c r="E1489" s="103"/>
      <c r="F1489" s="103"/>
      <c r="G1489" s="103"/>
      <c r="H1489" s="103"/>
      <c r="I1489" s="103"/>
      <c r="J1489" s="382"/>
      <c r="K1489" s="382" t="s">
        <v>2300</v>
      </c>
      <c r="L1489" s="382"/>
      <c r="M1489" s="630"/>
      <c r="N1489" s="631"/>
    </row>
    <row r="1490" s="138" customFormat="1" customHeight="1" outlineLevel="1" spans="1:14">
      <c r="A1490" s="382">
        <v>8</v>
      </c>
      <c r="B1490" s="627" t="str">
        <f t="shared" si="41"/>
        <v>病房</v>
      </c>
      <c r="C1490" s="633" t="s">
        <v>82</v>
      </c>
      <c r="D1490" s="103"/>
      <c r="E1490" s="103"/>
      <c r="F1490" s="103"/>
      <c r="G1490" s="103"/>
      <c r="H1490" s="103"/>
      <c r="I1490" s="103"/>
      <c r="J1490" s="382"/>
      <c r="K1490" s="382" t="s">
        <v>2301</v>
      </c>
      <c r="L1490" s="382"/>
      <c r="M1490" s="630"/>
      <c r="N1490" s="631"/>
    </row>
    <row r="1491" s="138" customFormat="1" customHeight="1" outlineLevel="1" spans="1:14">
      <c r="A1491" s="382">
        <v>9</v>
      </c>
      <c r="B1491" s="627" t="str">
        <f t="shared" si="41"/>
        <v>病房</v>
      </c>
      <c r="C1491" s="633" t="s">
        <v>82</v>
      </c>
      <c r="D1491" s="103"/>
      <c r="E1491" s="103"/>
      <c r="F1491" s="103"/>
      <c r="G1491" s="103"/>
      <c r="H1491" s="103"/>
      <c r="I1491" s="103"/>
      <c r="J1491" s="382"/>
      <c r="K1491" s="382" t="s">
        <v>2302</v>
      </c>
      <c r="L1491" s="382"/>
      <c r="M1491" s="630"/>
      <c r="N1491" s="631"/>
    </row>
    <row r="1492" s="138" customFormat="1" customHeight="1" outlineLevel="1" spans="1:14">
      <c r="A1492" s="382">
        <v>10</v>
      </c>
      <c r="B1492" s="627" t="str">
        <f t="shared" si="41"/>
        <v>病房</v>
      </c>
      <c r="C1492" s="633" t="s">
        <v>82</v>
      </c>
      <c r="D1492" s="103"/>
      <c r="E1492" s="103"/>
      <c r="F1492" s="103"/>
      <c r="G1492" s="103"/>
      <c r="H1492" s="103"/>
      <c r="I1492" s="103"/>
      <c r="J1492" s="382"/>
      <c r="K1492" s="382" t="s">
        <v>2303</v>
      </c>
      <c r="L1492" s="382"/>
      <c r="M1492" s="630"/>
      <c r="N1492" s="631"/>
    </row>
    <row r="1493" s="138" customFormat="1" customHeight="1" outlineLevel="1" spans="1:14">
      <c r="A1493" s="382">
        <v>11</v>
      </c>
      <c r="B1493" s="627" t="str">
        <f t="shared" si="41"/>
        <v>病房</v>
      </c>
      <c r="C1493" s="633" t="s">
        <v>82</v>
      </c>
      <c r="D1493" s="103"/>
      <c r="E1493" s="103"/>
      <c r="F1493" s="103"/>
      <c r="G1493" s="103"/>
      <c r="H1493" s="103"/>
      <c r="I1493" s="103"/>
      <c r="J1493" s="382"/>
      <c r="K1493" s="382" t="s">
        <v>2304</v>
      </c>
      <c r="L1493" s="382"/>
      <c r="M1493" s="630"/>
      <c r="N1493" s="631"/>
    </row>
    <row r="1494" s="138" customFormat="1" customHeight="1" outlineLevel="1" spans="1:14">
      <c r="A1494" s="382">
        <v>12</v>
      </c>
      <c r="B1494" s="627" t="str">
        <f t="shared" si="41"/>
        <v>病房</v>
      </c>
      <c r="C1494" s="633" t="s">
        <v>82</v>
      </c>
      <c r="D1494" s="103"/>
      <c r="E1494" s="103"/>
      <c r="F1494" s="103"/>
      <c r="G1494" s="103"/>
      <c r="H1494" s="103"/>
      <c r="I1494" s="103"/>
      <c r="J1494" s="382"/>
      <c r="K1494" s="382" t="s">
        <v>2305</v>
      </c>
      <c r="L1494" s="382"/>
      <c r="M1494" s="630"/>
      <c r="N1494" s="631"/>
    </row>
    <row r="1495" s="138" customFormat="1" customHeight="1" outlineLevel="1" spans="1:14">
      <c r="A1495" s="382">
        <v>13</v>
      </c>
      <c r="B1495" s="627" t="str">
        <f t="shared" si="41"/>
        <v>病房</v>
      </c>
      <c r="C1495" s="633" t="s">
        <v>82</v>
      </c>
      <c r="D1495" s="103"/>
      <c r="E1495" s="103"/>
      <c r="F1495" s="103"/>
      <c r="G1495" s="103"/>
      <c r="H1495" s="103"/>
      <c r="I1495" s="103"/>
      <c r="J1495" s="382"/>
      <c r="K1495" s="382" t="s">
        <v>2306</v>
      </c>
      <c r="L1495" s="382"/>
      <c r="M1495" s="630"/>
      <c r="N1495" s="631"/>
    </row>
    <row r="1496" s="138" customFormat="1" customHeight="1" outlineLevel="1" spans="1:14">
      <c r="A1496" s="382">
        <v>14</v>
      </c>
      <c r="B1496" s="627" t="str">
        <f t="shared" si="41"/>
        <v>病房</v>
      </c>
      <c r="C1496" s="633" t="s">
        <v>82</v>
      </c>
      <c r="D1496" s="103"/>
      <c r="E1496" s="103"/>
      <c r="F1496" s="103"/>
      <c r="G1496" s="103"/>
      <c r="H1496" s="103"/>
      <c r="I1496" s="103"/>
      <c r="J1496" s="382"/>
      <c r="K1496" s="382" t="s">
        <v>2307</v>
      </c>
      <c r="L1496" s="382"/>
      <c r="M1496" s="630"/>
      <c r="N1496" s="631"/>
    </row>
    <row r="1497" s="138" customFormat="1" customHeight="1" outlineLevel="1" spans="1:14">
      <c r="A1497" s="382">
        <v>15</v>
      </c>
      <c r="B1497" s="627" t="str">
        <f t="shared" ref="B1497:B1560" si="42" xml:space="preserve">C1497</f>
        <v>病房</v>
      </c>
      <c r="C1497" s="633" t="s">
        <v>82</v>
      </c>
      <c r="D1497" s="103"/>
      <c r="E1497" s="103"/>
      <c r="F1497" s="103"/>
      <c r="G1497" s="103"/>
      <c r="H1497" s="103"/>
      <c r="I1497" s="103"/>
      <c r="J1497" s="382"/>
      <c r="K1497" s="382" t="s">
        <v>2308</v>
      </c>
      <c r="L1497" s="382"/>
      <c r="M1497" s="630"/>
      <c r="N1497" s="631"/>
    </row>
    <row r="1498" s="138" customFormat="1" customHeight="1" outlineLevel="1" spans="1:14">
      <c r="A1498" s="382">
        <v>16</v>
      </c>
      <c r="B1498" s="627" t="str">
        <f t="shared" si="42"/>
        <v>病房</v>
      </c>
      <c r="C1498" s="633" t="s">
        <v>82</v>
      </c>
      <c r="D1498" s="103"/>
      <c r="E1498" s="103"/>
      <c r="F1498" s="103"/>
      <c r="G1498" s="103"/>
      <c r="H1498" s="103"/>
      <c r="I1498" s="103"/>
      <c r="J1498" s="382"/>
      <c r="K1498" s="382" t="s">
        <v>2309</v>
      </c>
      <c r="L1498" s="382"/>
      <c r="M1498" s="630"/>
      <c r="N1498" s="631"/>
    </row>
    <row r="1499" s="138" customFormat="1" customHeight="1" outlineLevel="1" spans="1:14">
      <c r="A1499" s="382">
        <v>17</v>
      </c>
      <c r="B1499" s="627" t="str">
        <f t="shared" si="42"/>
        <v>病房</v>
      </c>
      <c r="C1499" s="633" t="s">
        <v>82</v>
      </c>
      <c r="D1499" s="103"/>
      <c r="E1499" s="103"/>
      <c r="F1499" s="103"/>
      <c r="G1499" s="103"/>
      <c r="H1499" s="103"/>
      <c r="I1499" s="103"/>
      <c r="J1499" s="382"/>
      <c r="K1499" s="382" t="s">
        <v>2310</v>
      </c>
      <c r="L1499" s="382"/>
      <c r="M1499" s="630"/>
      <c r="N1499" s="631"/>
    </row>
    <row r="1500" s="138" customFormat="1" customHeight="1" outlineLevel="1" spans="1:14">
      <c r="A1500" s="382">
        <v>18</v>
      </c>
      <c r="B1500" s="627" t="str">
        <f t="shared" si="42"/>
        <v>多功能治疗兼抢救室</v>
      </c>
      <c r="C1500" s="633" t="s">
        <v>1163</v>
      </c>
      <c r="D1500" s="103"/>
      <c r="E1500" s="103"/>
      <c r="F1500" s="103"/>
      <c r="G1500" s="103"/>
      <c r="H1500" s="103"/>
      <c r="I1500" s="103"/>
      <c r="J1500" s="382"/>
      <c r="K1500" s="382" t="s">
        <v>2311</v>
      </c>
      <c r="L1500" s="382"/>
      <c r="M1500" s="630"/>
      <c r="N1500" s="631"/>
    </row>
    <row r="1501" s="138" customFormat="1" customHeight="1" outlineLevel="1" spans="1:14">
      <c r="A1501" s="382">
        <v>19</v>
      </c>
      <c r="B1501" s="627" t="str">
        <f t="shared" si="42"/>
        <v>住院医师办公</v>
      </c>
      <c r="C1501" s="633" t="s">
        <v>1165</v>
      </c>
      <c r="D1501" s="103"/>
      <c r="E1501" s="103"/>
      <c r="F1501" s="103"/>
      <c r="G1501" s="103"/>
      <c r="H1501" s="103"/>
      <c r="I1501" s="103"/>
      <c r="J1501" s="382"/>
      <c r="K1501" s="382" t="s">
        <v>2312</v>
      </c>
      <c r="L1501" s="382"/>
      <c r="M1501" s="630"/>
      <c r="N1501" s="631"/>
    </row>
    <row r="1502" s="138" customFormat="1" customHeight="1" outlineLevel="1" spans="1:14">
      <c r="A1502" s="382">
        <v>20</v>
      </c>
      <c r="B1502" s="627" t="str">
        <f t="shared" si="42"/>
        <v>换药室</v>
      </c>
      <c r="C1502" s="633" t="s">
        <v>1167</v>
      </c>
      <c r="D1502" s="103"/>
      <c r="E1502" s="103"/>
      <c r="F1502" s="103"/>
      <c r="G1502" s="103"/>
      <c r="H1502" s="103"/>
      <c r="I1502" s="103"/>
      <c r="J1502" s="382"/>
      <c r="K1502" s="382" t="s">
        <v>6981</v>
      </c>
      <c r="L1502" s="382"/>
      <c r="M1502" s="630"/>
      <c r="N1502" s="631"/>
    </row>
    <row r="1503" s="138" customFormat="1" customHeight="1" outlineLevel="1" spans="1:14">
      <c r="A1503" s="382">
        <v>21</v>
      </c>
      <c r="B1503" s="627" t="str">
        <f t="shared" si="42"/>
        <v>处置室</v>
      </c>
      <c r="C1503" s="633" t="s">
        <v>1169</v>
      </c>
      <c r="D1503" s="103"/>
      <c r="E1503" s="103"/>
      <c r="F1503" s="103"/>
      <c r="G1503" s="103"/>
      <c r="H1503" s="103"/>
      <c r="I1503" s="103"/>
      <c r="J1503" s="382"/>
      <c r="K1503" s="382" t="s">
        <v>6982</v>
      </c>
      <c r="L1503" s="382"/>
      <c r="M1503" s="630"/>
      <c r="N1503" s="631"/>
    </row>
    <row r="1504" s="138" customFormat="1" customHeight="1" outlineLevel="1" spans="1:14">
      <c r="A1504" s="382">
        <v>22</v>
      </c>
      <c r="B1504" s="627" t="str">
        <f t="shared" si="42"/>
        <v>配液室</v>
      </c>
      <c r="C1504" s="633" t="s">
        <v>1171</v>
      </c>
      <c r="D1504" s="103"/>
      <c r="E1504" s="103"/>
      <c r="F1504" s="103"/>
      <c r="G1504" s="103"/>
      <c r="H1504" s="103"/>
      <c r="I1504" s="103"/>
      <c r="J1504" s="382"/>
      <c r="K1504" s="382" t="s">
        <v>6983</v>
      </c>
      <c r="L1504" s="382"/>
      <c r="M1504" s="630"/>
      <c r="N1504" s="631"/>
    </row>
    <row r="1505" s="138" customFormat="1" customHeight="1" outlineLevel="1" spans="1:14">
      <c r="A1505" s="382">
        <v>23</v>
      </c>
      <c r="B1505" s="627" t="str">
        <f t="shared" si="42"/>
        <v>物流前室</v>
      </c>
      <c r="C1505" s="633" t="s">
        <v>1173</v>
      </c>
      <c r="D1505" s="103"/>
      <c r="E1505" s="103"/>
      <c r="F1505" s="103"/>
      <c r="G1505" s="103"/>
      <c r="H1505" s="103"/>
      <c r="I1505" s="103"/>
      <c r="J1505" s="382"/>
      <c r="K1505" s="382" t="s">
        <v>6984</v>
      </c>
      <c r="L1505" s="382"/>
      <c r="M1505" s="630"/>
      <c r="N1505" s="631"/>
    </row>
    <row r="1506" s="138" customFormat="1" customHeight="1" outlineLevel="1" spans="1:14">
      <c r="A1506" s="382">
        <v>24</v>
      </c>
      <c r="B1506" s="627" t="str">
        <f t="shared" si="42"/>
        <v>女更</v>
      </c>
      <c r="C1506" s="633" t="s">
        <v>917</v>
      </c>
      <c r="D1506" s="103"/>
      <c r="E1506" s="103"/>
      <c r="F1506" s="103"/>
      <c r="G1506" s="103"/>
      <c r="H1506" s="103"/>
      <c r="I1506" s="103"/>
      <c r="J1506" s="382"/>
      <c r="K1506" s="382" t="s">
        <v>6985</v>
      </c>
      <c r="L1506" s="382"/>
      <c r="M1506" s="630"/>
      <c r="N1506" s="631"/>
    </row>
    <row r="1507" s="138" customFormat="1" customHeight="1" outlineLevel="1" spans="1:14">
      <c r="A1507" s="382">
        <v>25</v>
      </c>
      <c r="B1507" s="627" t="str">
        <f t="shared" si="42"/>
        <v>男更</v>
      </c>
      <c r="C1507" s="633" t="s">
        <v>921</v>
      </c>
      <c r="D1507" s="103"/>
      <c r="E1507" s="103"/>
      <c r="F1507" s="103"/>
      <c r="G1507" s="103"/>
      <c r="H1507" s="103"/>
      <c r="I1507" s="103"/>
      <c r="J1507" s="382"/>
      <c r="K1507" s="382" t="s">
        <v>6986</v>
      </c>
      <c r="L1507" s="382"/>
      <c r="M1507" s="630"/>
      <c r="N1507" s="631"/>
    </row>
    <row r="1508" s="138" customFormat="1" customHeight="1" outlineLevel="1" spans="1:14">
      <c r="A1508" s="382">
        <v>26</v>
      </c>
      <c r="B1508" s="627" t="str">
        <f t="shared" si="42"/>
        <v>库房</v>
      </c>
      <c r="C1508" s="633" t="s">
        <v>966</v>
      </c>
      <c r="D1508" s="103"/>
      <c r="E1508" s="103"/>
      <c r="F1508" s="103"/>
      <c r="G1508" s="103"/>
      <c r="H1508" s="103"/>
      <c r="I1508" s="103"/>
      <c r="J1508" s="382"/>
      <c r="K1508" s="382" t="s">
        <v>6987</v>
      </c>
      <c r="L1508" s="382"/>
      <c r="M1508" s="630"/>
      <c r="N1508" s="631"/>
    </row>
    <row r="1509" s="138" customFormat="1" customHeight="1" outlineLevel="1" spans="1:14">
      <c r="A1509" s="382">
        <v>27</v>
      </c>
      <c r="B1509" s="627" t="str">
        <f t="shared" si="42"/>
        <v>休息/用餐</v>
      </c>
      <c r="C1509" s="633" t="s">
        <v>6763</v>
      </c>
      <c r="D1509" s="103"/>
      <c r="E1509" s="103"/>
      <c r="F1509" s="103"/>
      <c r="G1509" s="103"/>
      <c r="H1509" s="103"/>
      <c r="I1509" s="103"/>
      <c r="J1509" s="382"/>
      <c r="K1509" s="382" t="s">
        <v>2313</v>
      </c>
      <c r="L1509" s="382"/>
      <c r="M1509" s="630"/>
      <c r="N1509" s="631"/>
    </row>
    <row r="1510" s="138" customFormat="1" customHeight="1" outlineLevel="1" spans="1:14">
      <c r="A1510" s="382">
        <v>28</v>
      </c>
      <c r="B1510" s="627" t="str">
        <f t="shared" si="42"/>
        <v>办公室</v>
      </c>
      <c r="C1510" s="633" t="s">
        <v>893</v>
      </c>
      <c r="D1510" s="103"/>
      <c r="E1510" s="103"/>
      <c r="F1510" s="103"/>
      <c r="G1510" s="103"/>
      <c r="H1510" s="103"/>
      <c r="I1510" s="103"/>
      <c r="J1510" s="382"/>
      <c r="K1510" s="382" t="s">
        <v>2314</v>
      </c>
      <c r="L1510" s="382"/>
      <c r="M1510" s="630"/>
      <c r="N1510" s="631"/>
    </row>
    <row r="1511" s="138" customFormat="1" customHeight="1" outlineLevel="1" spans="1:14">
      <c r="A1511" s="382">
        <v>29</v>
      </c>
      <c r="B1511" s="627" t="str">
        <f t="shared" si="42"/>
        <v>办公室</v>
      </c>
      <c r="C1511" s="633" t="s">
        <v>893</v>
      </c>
      <c r="D1511" s="103"/>
      <c r="E1511" s="103"/>
      <c r="F1511" s="103"/>
      <c r="G1511" s="103"/>
      <c r="H1511" s="103"/>
      <c r="I1511" s="103"/>
      <c r="J1511" s="382"/>
      <c r="K1511" s="382" t="s">
        <v>2315</v>
      </c>
      <c r="L1511" s="382"/>
      <c r="M1511" s="630"/>
      <c r="N1511" s="631"/>
    </row>
    <row r="1512" s="138" customFormat="1" customHeight="1" outlineLevel="1" spans="1:14">
      <c r="A1512" s="382">
        <v>30</v>
      </c>
      <c r="B1512" s="627" t="str">
        <f t="shared" si="42"/>
        <v>办公室</v>
      </c>
      <c r="C1512" s="633" t="s">
        <v>893</v>
      </c>
      <c r="D1512" s="103"/>
      <c r="E1512" s="103"/>
      <c r="F1512" s="103"/>
      <c r="G1512" s="103"/>
      <c r="H1512" s="103"/>
      <c r="I1512" s="103"/>
      <c r="J1512" s="382"/>
      <c r="K1512" s="382" t="s">
        <v>2316</v>
      </c>
      <c r="L1512" s="382"/>
      <c r="M1512" s="630"/>
      <c r="N1512" s="631"/>
    </row>
    <row r="1513" s="138" customFormat="1" customHeight="1" outlineLevel="1" spans="1:14">
      <c r="A1513" s="382">
        <v>31</v>
      </c>
      <c r="B1513" s="627" t="str">
        <f t="shared" si="42"/>
        <v>值班室</v>
      </c>
      <c r="C1513" s="633" t="s">
        <v>75</v>
      </c>
      <c r="D1513" s="103"/>
      <c r="E1513" s="103"/>
      <c r="F1513" s="103"/>
      <c r="G1513" s="103"/>
      <c r="H1513" s="103"/>
      <c r="I1513" s="103"/>
      <c r="J1513" s="382"/>
      <c r="K1513" s="382" t="s">
        <v>2317</v>
      </c>
      <c r="L1513" s="382"/>
      <c r="M1513" s="630"/>
      <c r="N1513" s="631"/>
    </row>
    <row r="1514" s="138" customFormat="1" customHeight="1" outlineLevel="1" spans="1:14">
      <c r="A1514" s="382">
        <v>32</v>
      </c>
      <c r="B1514" s="627" t="str">
        <f t="shared" si="42"/>
        <v>值班室</v>
      </c>
      <c r="C1514" s="633" t="s">
        <v>75</v>
      </c>
      <c r="D1514" s="103"/>
      <c r="E1514" s="103"/>
      <c r="F1514" s="103"/>
      <c r="G1514" s="103"/>
      <c r="H1514" s="103"/>
      <c r="I1514" s="103"/>
      <c r="J1514" s="382"/>
      <c r="K1514" s="382" t="s">
        <v>2318</v>
      </c>
      <c r="L1514" s="382"/>
      <c r="M1514" s="630"/>
      <c r="N1514" s="631"/>
    </row>
    <row r="1515" s="138" customFormat="1" customHeight="1" outlineLevel="1" spans="1:14">
      <c r="A1515" s="382">
        <v>33</v>
      </c>
      <c r="B1515" s="627" t="str">
        <f t="shared" si="42"/>
        <v>设备备用间</v>
      </c>
      <c r="C1515" s="633" t="s">
        <v>5484</v>
      </c>
      <c r="D1515" s="103"/>
      <c r="E1515" s="103"/>
      <c r="F1515" s="103"/>
      <c r="G1515" s="103"/>
      <c r="H1515" s="103"/>
      <c r="I1515" s="103"/>
      <c r="J1515" s="382"/>
      <c r="K1515" s="382" t="s">
        <v>6988</v>
      </c>
      <c r="L1515" s="382"/>
      <c r="M1515" s="630"/>
      <c r="N1515" s="631"/>
    </row>
    <row r="1516" s="138" customFormat="1" customHeight="1" outlineLevel="1" spans="1:14">
      <c r="A1516" s="382">
        <v>34</v>
      </c>
      <c r="B1516" s="627" t="str">
        <f t="shared" si="42"/>
        <v>污洗间</v>
      </c>
      <c r="C1516" s="633" t="s">
        <v>1187</v>
      </c>
      <c r="D1516" s="103"/>
      <c r="E1516" s="103"/>
      <c r="F1516" s="103"/>
      <c r="G1516" s="103"/>
      <c r="H1516" s="103"/>
      <c r="I1516" s="103"/>
      <c r="J1516" s="382"/>
      <c r="K1516" s="382" t="s">
        <v>6989</v>
      </c>
      <c r="L1516" s="382"/>
      <c r="M1516" s="630"/>
      <c r="N1516" s="631"/>
    </row>
    <row r="1517" s="138" customFormat="1" customHeight="1" outlineLevel="1" spans="1:14">
      <c r="A1517" s="382">
        <v>35</v>
      </c>
      <c r="B1517" s="627" t="str">
        <f t="shared" si="42"/>
        <v>配膳间</v>
      </c>
      <c r="C1517" s="633" t="s">
        <v>6767</v>
      </c>
      <c r="D1517" s="103"/>
      <c r="E1517" s="103"/>
      <c r="F1517" s="103"/>
      <c r="G1517" s="103"/>
      <c r="H1517" s="103"/>
      <c r="I1517" s="103"/>
      <c r="J1517" s="382"/>
      <c r="K1517" s="382" t="s">
        <v>6990</v>
      </c>
      <c r="L1517" s="382"/>
      <c r="M1517" s="630"/>
      <c r="N1517" s="631"/>
    </row>
    <row r="1518" s="138" customFormat="1" customHeight="1" outlineLevel="1" spans="1:14">
      <c r="A1518" s="382">
        <v>36</v>
      </c>
      <c r="B1518" s="627" t="str">
        <f t="shared" si="42"/>
        <v>示教室（谈话间）</v>
      </c>
      <c r="C1518" s="633" t="s">
        <v>1190</v>
      </c>
      <c r="D1518" s="103"/>
      <c r="E1518" s="103"/>
      <c r="F1518" s="103"/>
      <c r="G1518" s="103"/>
      <c r="H1518" s="103"/>
      <c r="I1518" s="103"/>
      <c r="J1518" s="382"/>
      <c r="K1518" s="382" t="s">
        <v>2293</v>
      </c>
      <c r="L1518" s="382"/>
      <c r="M1518" s="630"/>
      <c r="N1518" s="631"/>
    </row>
    <row r="1519" s="138" customFormat="1" customHeight="1" outlineLevel="1" spans="1:14">
      <c r="A1519" s="628" t="s">
        <v>6991</v>
      </c>
      <c r="B1519" s="632" t="str">
        <f t="shared" si="42"/>
        <v>20~23层</v>
      </c>
      <c r="C1519" s="626" t="s">
        <v>6992</v>
      </c>
      <c r="D1519" s="103"/>
      <c r="E1519" s="103"/>
      <c r="F1519" s="103"/>
      <c r="G1519" s="103"/>
      <c r="H1519" s="103"/>
      <c r="I1519" s="103"/>
      <c r="J1519" s="382"/>
      <c r="K1519" s="626"/>
      <c r="L1519" s="626"/>
      <c r="M1519" s="630"/>
      <c r="N1519" s="631"/>
    </row>
    <row r="1520" s="138" customFormat="1" customHeight="1" outlineLevel="1" spans="1:14">
      <c r="A1520" s="626"/>
      <c r="B1520" s="632" t="str">
        <f t="shared" si="42"/>
        <v>20~23层
东区</v>
      </c>
      <c r="C1520" s="626" t="s">
        <v>6993</v>
      </c>
      <c r="D1520" s="103"/>
      <c r="E1520" s="103"/>
      <c r="F1520" s="103"/>
      <c r="G1520" s="103"/>
      <c r="H1520" s="103"/>
      <c r="I1520" s="103"/>
      <c r="J1520" s="382"/>
      <c r="K1520" s="626"/>
      <c r="L1520" s="626"/>
      <c r="M1520" s="630"/>
      <c r="N1520" s="631"/>
    </row>
    <row r="1521" s="138" customFormat="1" customHeight="1" outlineLevel="1" spans="1:14">
      <c r="A1521" s="382">
        <v>1</v>
      </c>
      <c r="B1521" s="627" t="str">
        <f t="shared" si="42"/>
        <v>病房</v>
      </c>
      <c r="C1521" s="633" t="s">
        <v>82</v>
      </c>
      <c r="D1521" s="103"/>
      <c r="E1521" s="103"/>
      <c r="F1521" s="103"/>
      <c r="G1521" s="103"/>
      <c r="H1521" s="103"/>
      <c r="I1521" s="103"/>
      <c r="J1521" s="382"/>
      <c r="K1521" s="382" t="s">
        <v>6994</v>
      </c>
      <c r="L1521" s="382"/>
      <c r="M1521" s="630"/>
      <c r="N1521" s="631"/>
    </row>
    <row r="1522" s="138" customFormat="1" customHeight="1" outlineLevel="1" spans="1:14">
      <c r="A1522" s="382">
        <v>2</v>
      </c>
      <c r="B1522" s="627" t="str">
        <f t="shared" si="42"/>
        <v>病房</v>
      </c>
      <c r="C1522" s="633" t="s">
        <v>82</v>
      </c>
      <c r="D1522" s="103"/>
      <c r="E1522" s="103"/>
      <c r="F1522" s="103"/>
      <c r="G1522" s="103"/>
      <c r="H1522" s="103"/>
      <c r="I1522" s="103"/>
      <c r="J1522" s="382"/>
      <c r="K1522" s="382" t="s">
        <v>6995</v>
      </c>
      <c r="L1522" s="382"/>
      <c r="M1522" s="630"/>
      <c r="N1522" s="631"/>
    </row>
    <row r="1523" s="138" customFormat="1" customHeight="1" outlineLevel="1" spans="1:14">
      <c r="A1523" s="382">
        <v>3</v>
      </c>
      <c r="B1523" s="627" t="str">
        <f t="shared" si="42"/>
        <v>病房</v>
      </c>
      <c r="C1523" s="633" t="s">
        <v>82</v>
      </c>
      <c r="D1523" s="103"/>
      <c r="E1523" s="103"/>
      <c r="F1523" s="103"/>
      <c r="G1523" s="103"/>
      <c r="H1523" s="103"/>
      <c r="I1523" s="103"/>
      <c r="J1523" s="382"/>
      <c r="K1523" s="382" t="s">
        <v>6996</v>
      </c>
      <c r="L1523" s="382"/>
      <c r="M1523" s="630"/>
      <c r="N1523" s="631"/>
    </row>
    <row r="1524" s="138" customFormat="1" customHeight="1" outlineLevel="1" spans="1:14">
      <c r="A1524" s="382">
        <v>4</v>
      </c>
      <c r="B1524" s="627" t="str">
        <f t="shared" si="42"/>
        <v>病房</v>
      </c>
      <c r="C1524" s="633" t="s">
        <v>82</v>
      </c>
      <c r="D1524" s="103"/>
      <c r="E1524" s="103"/>
      <c r="F1524" s="103"/>
      <c r="G1524" s="103"/>
      <c r="H1524" s="103"/>
      <c r="I1524" s="103"/>
      <c r="J1524" s="382"/>
      <c r="K1524" s="382" t="s">
        <v>6997</v>
      </c>
      <c r="L1524" s="382"/>
      <c r="M1524" s="630"/>
      <c r="N1524" s="631"/>
    </row>
    <row r="1525" s="138" customFormat="1" customHeight="1" outlineLevel="1" spans="1:14">
      <c r="A1525" s="382">
        <v>5</v>
      </c>
      <c r="B1525" s="627" t="str">
        <f t="shared" si="42"/>
        <v>病房</v>
      </c>
      <c r="C1525" s="633" t="s">
        <v>82</v>
      </c>
      <c r="D1525" s="103"/>
      <c r="E1525" s="103"/>
      <c r="F1525" s="103"/>
      <c r="G1525" s="103"/>
      <c r="H1525" s="103"/>
      <c r="I1525" s="103"/>
      <c r="J1525" s="382"/>
      <c r="K1525" s="382" t="s">
        <v>6998</v>
      </c>
      <c r="L1525" s="382"/>
      <c r="M1525" s="630"/>
      <c r="N1525" s="631"/>
    </row>
    <row r="1526" s="138" customFormat="1" customHeight="1" outlineLevel="1" spans="1:14">
      <c r="A1526" s="382">
        <v>6</v>
      </c>
      <c r="B1526" s="627" t="str">
        <f t="shared" si="42"/>
        <v>病房</v>
      </c>
      <c r="C1526" s="633" t="s">
        <v>82</v>
      </c>
      <c r="D1526" s="103"/>
      <c r="E1526" s="103"/>
      <c r="F1526" s="103"/>
      <c r="G1526" s="103"/>
      <c r="H1526" s="103"/>
      <c r="I1526" s="103"/>
      <c r="J1526" s="382"/>
      <c r="K1526" s="382" t="s">
        <v>6999</v>
      </c>
      <c r="L1526" s="382"/>
      <c r="M1526" s="630"/>
      <c r="N1526" s="631"/>
    </row>
    <row r="1527" s="138" customFormat="1" customHeight="1" outlineLevel="1" spans="1:14">
      <c r="A1527" s="382">
        <v>7</v>
      </c>
      <c r="B1527" s="627" t="str">
        <f t="shared" si="42"/>
        <v>病房</v>
      </c>
      <c r="C1527" s="633" t="s">
        <v>82</v>
      </c>
      <c r="D1527" s="103"/>
      <c r="E1527" s="103"/>
      <c r="F1527" s="103"/>
      <c r="G1527" s="103"/>
      <c r="H1527" s="103"/>
      <c r="I1527" s="103"/>
      <c r="J1527" s="382"/>
      <c r="K1527" s="382" t="s">
        <v>7000</v>
      </c>
      <c r="L1527" s="382"/>
      <c r="M1527" s="630"/>
      <c r="N1527" s="631"/>
    </row>
    <row r="1528" s="138" customFormat="1" customHeight="1" outlineLevel="1" spans="1:14">
      <c r="A1528" s="382">
        <v>8</v>
      </c>
      <c r="B1528" s="627" t="str">
        <f t="shared" si="42"/>
        <v>病房</v>
      </c>
      <c r="C1528" s="633" t="s">
        <v>82</v>
      </c>
      <c r="D1528" s="103"/>
      <c r="E1528" s="103"/>
      <c r="F1528" s="103"/>
      <c r="G1528" s="103"/>
      <c r="H1528" s="103"/>
      <c r="I1528" s="103"/>
      <c r="J1528" s="382"/>
      <c r="K1528" s="382" t="s">
        <v>7001</v>
      </c>
      <c r="L1528" s="382"/>
      <c r="M1528" s="630"/>
      <c r="N1528" s="631"/>
    </row>
    <row r="1529" s="138" customFormat="1" customHeight="1" outlineLevel="1" spans="1:14">
      <c r="A1529" s="382">
        <v>9</v>
      </c>
      <c r="B1529" s="627" t="str">
        <f t="shared" si="42"/>
        <v>病房</v>
      </c>
      <c r="C1529" s="633" t="s">
        <v>82</v>
      </c>
      <c r="D1529" s="103"/>
      <c r="E1529" s="103"/>
      <c r="F1529" s="103"/>
      <c r="G1529" s="103"/>
      <c r="H1529" s="103"/>
      <c r="I1529" s="103"/>
      <c r="J1529" s="382"/>
      <c r="K1529" s="382" t="s">
        <v>7002</v>
      </c>
      <c r="L1529" s="382"/>
      <c r="M1529" s="630"/>
      <c r="N1529" s="631"/>
    </row>
    <row r="1530" s="138" customFormat="1" customHeight="1" outlineLevel="1" spans="1:14">
      <c r="A1530" s="382">
        <v>10</v>
      </c>
      <c r="B1530" s="627" t="str">
        <f t="shared" si="42"/>
        <v>病房</v>
      </c>
      <c r="C1530" s="633" t="s">
        <v>82</v>
      </c>
      <c r="D1530" s="103"/>
      <c r="E1530" s="103"/>
      <c r="F1530" s="103"/>
      <c r="G1530" s="103"/>
      <c r="H1530" s="103"/>
      <c r="I1530" s="103"/>
      <c r="J1530" s="382"/>
      <c r="K1530" s="382" t="s">
        <v>7003</v>
      </c>
      <c r="L1530" s="382"/>
      <c r="M1530" s="630"/>
      <c r="N1530" s="631"/>
    </row>
    <row r="1531" s="138" customFormat="1" customHeight="1" outlineLevel="1" spans="1:14">
      <c r="A1531" s="382">
        <v>11</v>
      </c>
      <c r="B1531" s="627" t="str">
        <f t="shared" si="42"/>
        <v>病房</v>
      </c>
      <c r="C1531" s="633" t="s">
        <v>82</v>
      </c>
      <c r="D1531" s="103"/>
      <c r="E1531" s="103"/>
      <c r="F1531" s="103"/>
      <c r="G1531" s="103"/>
      <c r="H1531" s="103"/>
      <c r="I1531" s="103"/>
      <c r="J1531" s="382"/>
      <c r="K1531" s="382" t="s">
        <v>7004</v>
      </c>
      <c r="L1531" s="382"/>
      <c r="M1531" s="630"/>
      <c r="N1531" s="631"/>
    </row>
    <row r="1532" s="138" customFormat="1" customHeight="1" outlineLevel="1" spans="1:14">
      <c r="A1532" s="382">
        <v>12</v>
      </c>
      <c r="B1532" s="627" t="str">
        <f t="shared" si="42"/>
        <v>病房</v>
      </c>
      <c r="C1532" s="633" t="s">
        <v>82</v>
      </c>
      <c r="D1532" s="103"/>
      <c r="E1532" s="103"/>
      <c r="F1532" s="103"/>
      <c r="G1532" s="103"/>
      <c r="H1532" s="103"/>
      <c r="I1532" s="103"/>
      <c r="J1532" s="382"/>
      <c r="K1532" s="382" t="s">
        <v>7005</v>
      </c>
      <c r="L1532" s="382"/>
      <c r="M1532" s="630"/>
      <c r="N1532" s="631"/>
    </row>
    <row r="1533" s="138" customFormat="1" customHeight="1" outlineLevel="1" spans="1:14">
      <c r="A1533" s="382">
        <v>13</v>
      </c>
      <c r="B1533" s="627" t="str">
        <f t="shared" si="42"/>
        <v>病房</v>
      </c>
      <c r="C1533" s="633" t="s">
        <v>82</v>
      </c>
      <c r="D1533" s="103"/>
      <c r="E1533" s="103"/>
      <c r="F1533" s="103"/>
      <c r="G1533" s="103"/>
      <c r="H1533" s="103"/>
      <c r="I1533" s="103"/>
      <c r="J1533" s="382"/>
      <c r="K1533" s="382" t="s">
        <v>7006</v>
      </c>
      <c r="L1533" s="382"/>
      <c r="M1533" s="630"/>
      <c r="N1533" s="631"/>
    </row>
    <row r="1534" s="138" customFormat="1" customHeight="1" outlineLevel="1" spans="1:14">
      <c r="A1534" s="382">
        <v>14</v>
      </c>
      <c r="B1534" s="627" t="str">
        <f t="shared" si="42"/>
        <v>病房</v>
      </c>
      <c r="C1534" s="633" t="s">
        <v>82</v>
      </c>
      <c r="D1534" s="103"/>
      <c r="E1534" s="103"/>
      <c r="F1534" s="103"/>
      <c r="G1534" s="103"/>
      <c r="H1534" s="103"/>
      <c r="I1534" s="103"/>
      <c r="J1534" s="382"/>
      <c r="K1534" s="382" t="s">
        <v>7007</v>
      </c>
      <c r="L1534" s="382"/>
      <c r="M1534" s="630"/>
      <c r="N1534" s="631"/>
    </row>
    <row r="1535" s="138" customFormat="1" customHeight="1" outlineLevel="1" spans="1:14">
      <c r="A1535" s="382">
        <v>15</v>
      </c>
      <c r="B1535" s="627" t="str">
        <f t="shared" si="42"/>
        <v>套房客厅</v>
      </c>
      <c r="C1535" s="633" t="s">
        <v>7008</v>
      </c>
      <c r="D1535" s="103"/>
      <c r="E1535" s="103"/>
      <c r="F1535" s="103"/>
      <c r="G1535" s="103"/>
      <c r="H1535" s="103"/>
      <c r="I1535" s="103"/>
      <c r="J1535" s="382"/>
      <c r="K1535" s="382" t="s">
        <v>7009</v>
      </c>
      <c r="L1535" s="382"/>
      <c r="M1535" s="630"/>
      <c r="N1535" s="631"/>
    </row>
    <row r="1536" s="138" customFormat="1" customHeight="1" outlineLevel="1" spans="1:14">
      <c r="A1536" s="382">
        <v>16</v>
      </c>
      <c r="B1536" s="627" t="str">
        <f t="shared" si="42"/>
        <v>套房病房</v>
      </c>
      <c r="C1536" s="633" t="s">
        <v>7010</v>
      </c>
      <c r="D1536" s="103"/>
      <c r="E1536" s="103"/>
      <c r="F1536" s="103"/>
      <c r="G1536" s="103"/>
      <c r="H1536" s="103"/>
      <c r="I1536" s="103"/>
      <c r="J1536" s="382"/>
      <c r="K1536" s="382" t="s">
        <v>7011</v>
      </c>
      <c r="L1536" s="382"/>
      <c r="M1536" s="630"/>
      <c r="N1536" s="631"/>
    </row>
    <row r="1537" s="138" customFormat="1" customHeight="1" outlineLevel="1" spans="1:14">
      <c r="A1537" s="382">
        <v>17</v>
      </c>
      <c r="B1537" s="627" t="str">
        <f t="shared" si="42"/>
        <v>病房</v>
      </c>
      <c r="C1537" s="633" t="s">
        <v>82</v>
      </c>
      <c r="D1537" s="103"/>
      <c r="E1537" s="103"/>
      <c r="F1537" s="103"/>
      <c r="G1537" s="103"/>
      <c r="H1537" s="103"/>
      <c r="I1537" s="103"/>
      <c r="J1537" s="382"/>
      <c r="K1537" s="382" t="s">
        <v>7012</v>
      </c>
      <c r="L1537" s="382"/>
      <c r="M1537" s="630"/>
      <c r="N1537" s="631"/>
    </row>
    <row r="1538" s="138" customFormat="1" customHeight="1" outlineLevel="1" spans="1:14">
      <c r="A1538" s="382">
        <v>18</v>
      </c>
      <c r="B1538" s="627" t="str">
        <f t="shared" si="42"/>
        <v>多功能治疗兼抢救室</v>
      </c>
      <c r="C1538" s="633" t="s">
        <v>1163</v>
      </c>
      <c r="D1538" s="103"/>
      <c r="E1538" s="103"/>
      <c r="F1538" s="103"/>
      <c r="G1538" s="103"/>
      <c r="H1538" s="103"/>
      <c r="I1538" s="103"/>
      <c r="J1538" s="382"/>
      <c r="K1538" s="382" t="s">
        <v>1357</v>
      </c>
      <c r="L1538" s="382"/>
      <c r="M1538" s="630"/>
      <c r="N1538" s="631"/>
    </row>
    <row r="1539" s="138" customFormat="1" customHeight="1" outlineLevel="1" spans="1:14">
      <c r="A1539" s="382">
        <v>19</v>
      </c>
      <c r="B1539" s="627" t="str">
        <f t="shared" si="42"/>
        <v>住院医师办公</v>
      </c>
      <c r="C1539" s="633" t="s">
        <v>1165</v>
      </c>
      <c r="D1539" s="103"/>
      <c r="E1539" s="103"/>
      <c r="F1539" s="103"/>
      <c r="G1539" s="103"/>
      <c r="H1539" s="103"/>
      <c r="I1539" s="103"/>
      <c r="J1539" s="382"/>
      <c r="K1539" s="382" t="s">
        <v>1358</v>
      </c>
      <c r="L1539" s="382"/>
      <c r="M1539" s="630"/>
      <c r="N1539" s="631"/>
    </row>
    <row r="1540" s="138" customFormat="1" customHeight="1" outlineLevel="1" spans="1:14">
      <c r="A1540" s="382">
        <v>20</v>
      </c>
      <c r="B1540" s="627" t="str">
        <f t="shared" si="42"/>
        <v>换药室</v>
      </c>
      <c r="C1540" s="633" t="s">
        <v>1167</v>
      </c>
      <c r="D1540" s="103"/>
      <c r="E1540" s="103"/>
      <c r="F1540" s="103"/>
      <c r="G1540" s="103"/>
      <c r="H1540" s="103"/>
      <c r="I1540" s="103"/>
      <c r="J1540" s="382"/>
      <c r="K1540" s="382" t="s">
        <v>1359</v>
      </c>
      <c r="L1540" s="382"/>
      <c r="M1540" s="630"/>
      <c r="N1540" s="631"/>
    </row>
    <row r="1541" s="138" customFormat="1" customHeight="1" outlineLevel="1" spans="1:14">
      <c r="A1541" s="382">
        <v>21</v>
      </c>
      <c r="B1541" s="627" t="str">
        <f t="shared" si="42"/>
        <v>处置室</v>
      </c>
      <c r="C1541" s="633" t="s">
        <v>1169</v>
      </c>
      <c r="D1541" s="103"/>
      <c r="E1541" s="103"/>
      <c r="F1541" s="103"/>
      <c r="G1541" s="103"/>
      <c r="H1541" s="103"/>
      <c r="I1541" s="103"/>
      <c r="J1541" s="382"/>
      <c r="K1541" s="382" t="s">
        <v>1360</v>
      </c>
      <c r="L1541" s="382"/>
      <c r="M1541" s="630"/>
      <c r="N1541" s="631"/>
    </row>
    <row r="1542" s="138" customFormat="1" customHeight="1" outlineLevel="1" spans="1:14">
      <c r="A1542" s="382">
        <v>22</v>
      </c>
      <c r="B1542" s="627" t="str">
        <f t="shared" si="42"/>
        <v>配液室</v>
      </c>
      <c r="C1542" s="633" t="s">
        <v>1171</v>
      </c>
      <c r="D1542" s="103"/>
      <c r="E1542" s="103"/>
      <c r="F1542" s="103"/>
      <c r="G1542" s="103"/>
      <c r="H1542" s="103"/>
      <c r="I1542" s="103"/>
      <c r="J1542" s="382"/>
      <c r="K1542" s="382" t="s">
        <v>1361</v>
      </c>
      <c r="L1542" s="382"/>
      <c r="M1542" s="630"/>
      <c r="N1542" s="631"/>
    </row>
    <row r="1543" s="138" customFormat="1" customHeight="1" outlineLevel="1" spans="1:14">
      <c r="A1543" s="382">
        <v>23</v>
      </c>
      <c r="B1543" s="627" t="str">
        <f t="shared" si="42"/>
        <v>物流前室</v>
      </c>
      <c r="C1543" s="633" t="s">
        <v>1173</v>
      </c>
      <c r="D1543" s="103"/>
      <c r="E1543" s="103"/>
      <c r="F1543" s="103"/>
      <c r="G1543" s="103"/>
      <c r="H1543" s="103"/>
      <c r="I1543" s="103"/>
      <c r="J1543" s="382"/>
      <c r="K1543" s="382" t="s">
        <v>1362</v>
      </c>
      <c r="L1543" s="382"/>
      <c r="M1543" s="630"/>
      <c r="N1543" s="631"/>
    </row>
    <row r="1544" s="138" customFormat="1" customHeight="1" outlineLevel="1" spans="1:14">
      <c r="A1544" s="382">
        <v>24</v>
      </c>
      <c r="B1544" s="627" t="str">
        <f t="shared" si="42"/>
        <v>男更</v>
      </c>
      <c r="C1544" s="633" t="s">
        <v>921</v>
      </c>
      <c r="D1544" s="103"/>
      <c r="E1544" s="103"/>
      <c r="F1544" s="103"/>
      <c r="G1544" s="103"/>
      <c r="H1544" s="103"/>
      <c r="I1544" s="103"/>
      <c r="J1544" s="382"/>
      <c r="K1544" s="382" t="s">
        <v>7013</v>
      </c>
      <c r="L1544" s="382"/>
      <c r="M1544" s="630"/>
      <c r="N1544" s="631"/>
    </row>
    <row r="1545" s="138" customFormat="1" customHeight="1" outlineLevel="1" spans="1:14">
      <c r="A1545" s="382">
        <v>25</v>
      </c>
      <c r="B1545" s="627" t="str">
        <f t="shared" si="42"/>
        <v>女更</v>
      </c>
      <c r="C1545" s="633" t="s">
        <v>917</v>
      </c>
      <c r="D1545" s="103"/>
      <c r="E1545" s="103"/>
      <c r="F1545" s="103"/>
      <c r="G1545" s="103"/>
      <c r="H1545" s="103"/>
      <c r="I1545" s="103"/>
      <c r="J1545" s="382"/>
      <c r="K1545" s="382" t="s">
        <v>7014</v>
      </c>
      <c r="L1545" s="382"/>
      <c r="M1545" s="630"/>
      <c r="N1545" s="631"/>
    </row>
    <row r="1546" s="138" customFormat="1" customHeight="1" outlineLevel="1" spans="1:14">
      <c r="A1546" s="382">
        <v>26</v>
      </c>
      <c r="B1546" s="627" t="str">
        <f t="shared" si="42"/>
        <v>库房</v>
      </c>
      <c r="C1546" s="633" t="s">
        <v>966</v>
      </c>
      <c r="D1546" s="103"/>
      <c r="E1546" s="103"/>
      <c r="F1546" s="103"/>
      <c r="G1546" s="103"/>
      <c r="H1546" s="103"/>
      <c r="I1546" s="103"/>
      <c r="J1546" s="382"/>
      <c r="K1546" s="382" t="s">
        <v>1364</v>
      </c>
      <c r="L1546" s="382"/>
      <c r="M1546" s="630"/>
      <c r="N1546" s="631"/>
    </row>
    <row r="1547" s="138" customFormat="1" customHeight="1" outlineLevel="1" spans="1:14">
      <c r="A1547" s="382">
        <v>27</v>
      </c>
      <c r="B1547" s="627" t="str">
        <f t="shared" si="42"/>
        <v>休息/用餐</v>
      </c>
      <c r="C1547" s="633" t="s">
        <v>6763</v>
      </c>
      <c r="D1547" s="103"/>
      <c r="E1547" s="103"/>
      <c r="F1547" s="103"/>
      <c r="G1547" s="103"/>
      <c r="H1547" s="103"/>
      <c r="I1547" s="103"/>
      <c r="J1547" s="382"/>
      <c r="K1547" s="382" t="s">
        <v>1365</v>
      </c>
      <c r="L1547" s="382"/>
      <c r="M1547" s="630"/>
      <c r="N1547" s="631"/>
    </row>
    <row r="1548" s="138" customFormat="1" customHeight="1" outlineLevel="1" spans="1:14">
      <c r="A1548" s="382">
        <v>28</v>
      </c>
      <c r="B1548" s="627" t="str">
        <f t="shared" si="42"/>
        <v>值班</v>
      </c>
      <c r="C1548" s="633" t="s">
        <v>6764</v>
      </c>
      <c r="D1548" s="103"/>
      <c r="E1548" s="103"/>
      <c r="F1548" s="103"/>
      <c r="G1548" s="103"/>
      <c r="H1548" s="103"/>
      <c r="I1548" s="103"/>
      <c r="J1548" s="382"/>
      <c r="K1548" s="382" t="s">
        <v>3185</v>
      </c>
      <c r="L1548" s="382"/>
      <c r="M1548" s="630"/>
      <c r="N1548" s="631"/>
    </row>
    <row r="1549" s="138" customFormat="1" customHeight="1" outlineLevel="1" spans="1:14">
      <c r="A1549" s="382">
        <v>29</v>
      </c>
      <c r="B1549" s="627" t="str">
        <f t="shared" si="42"/>
        <v>值班</v>
      </c>
      <c r="C1549" s="633" t="s">
        <v>6764</v>
      </c>
      <c r="D1549" s="103"/>
      <c r="E1549" s="103"/>
      <c r="F1549" s="103"/>
      <c r="G1549" s="103"/>
      <c r="H1549" s="103"/>
      <c r="I1549" s="103"/>
      <c r="J1549" s="382"/>
      <c r="K1549" s="382" t="s">
        <v>3186</v>
      </c>
      <c r="L1549" s="382"/>
      <c r="M1549" s="630"/>
      <c r="N1549" s="631"/>
    </row>
    <row r="1550" s="138" customFormat="1" customHeight="1" outlineLevel="1" spans="1:14">
      <c r="A1550" s="382">
        <v>30</v>
      </c>
      <c r="B1550" s="627" t="str">
        <f t="shared" si="42"/>
        <v>杂物间</v>
      </c>
      <c r="C1550" s="633" t="s">
        <v>1182</v>
      </c>
      <c r="D1550" s="103"/>
      <c r="E1550" s="103"/>
      <c r="F1550" s="103"/>
      <c r="G1550" s="103"/>
      <c r="H1550" s="103"/>
      <c r="I1550" s="103"/>
      <c r="J1550" s="382"/>
      <c r="K1550" s="382" t="s">
        <v>1367</v>
      </c>
      <c r="L1550" s="382"/>
      <c r="M1550" s="630"/>
      <c r="N1550" s="631"/>
    </row>
    <row r="1551" s="138" customFormat="1" customHeight="1" outlineLevel="1" spans="1:14">
      <c r="A1551" s="382">
        <v>31</v>
      </c>
      <c r="B1551" s="627" t="str">
        <f t="shared" si="42"/>
        <v>办公室</v>
      </c>
      <c r="C1551" s="633" t="s">
        <v>893</v>
      </c>
      <c r="D1551" s="103"/>
      <c r="E1551" s="103"/>
      <c r="F1551" s="103"/>
      <c r="G1551" s="103"/>
      <c r="H1551" s="103"/>
      <c r="I1551" s="103"/>
      <c r="J1551" s="382"/>
      <c r="K1551" s="382" t="s">
        <v>1368</v>
      </c>
      <c r="L1551" s="382"/>
      <c r="M1551" s="630"/>
      <c r="N1551" s="631"/>
    </row>
    <row r="1552" s="138" customFormat="1" customHeight="1" outlineLevel="1" spans="1:14">
      <c r="A1552" s="382">
        <v>32</v>
      </c>
      <c r="B1552" s="627" t="str">
        <f t="shared" si="42"/>
        <v>办公室</v>
      </c>
      <c r="C1552" s="633" t="s">
        <v>893</v>
      </c>
      <c r="D1552" s="103"/>
      <c r="E1552" s="103"/>
      <c r="F1552" s="103"/>
      <c r="G1552" s="103"/>
      <c r="H1552" s="103"/>
      <c r="I1552" s="103"/>
      <c r="J1552" s="382"/>
      <c r="K1552" s="382" t="s">
        <v>1369</v>
      </c>
      <c r="L1552" s="382"/>
      <c r="M1552" s="630"/>
      <c r="N1552" s="631"/>
    </row>
    <row r="1553" s="138" customFormat="1" customHeight="1" outlineLevel="1" spans="1:14">
      <c r="A1553" s="382">
        <v>33</v>
      </c>
      <c r="B1553" s="627" t="str">
        <f t="shared" si="42"/>
        <v>办公室</v>
      </c>
      <c r="C1553" s="633" t="s">
        <v>893</v>
      </c>
      <c r="D1553" s="103"/>
      <c r="E1553" s="103"/>
      <c r="F1553" s="103"/>
      <c r="G1553" s="103"/>
      <c r="H1553" s="103"/>
      <c r="I1553" s="103"/>
      <c r="J1553" s="382"/>
      <c r="K1553" s="382" t="s">
        <v>1370</v>
      </c>
      <c r="L1553" s="382"/>
      <c r="M1553" s="630"/>
      <c r="N1553" s="631"/>
    </row>
    <row r="1554" s="138" customFormat="1" customHeight="1" outlineLevel="1" spans="1:14">
      <c r="A1554" s="382">
        <v>34</v>
      </c>
      <c r="B1554" s="627" t="str">
        <f t="shared" si="42"/>
        <v>污洗间</v>
      </c>
      <c r="C1554" s="633" t="s">
        <v>1187</v>
      </c>
      <c r="D1554" s="103"/>
      <c r="E1554" s="103"/>
      <c r="F1554" s="103"/>
      <c r="G1554" s="103"/>
      <c r="H1554" s="103"/>
      <c r="I1554" s="103"/>
      <c r="J1554" s="382"/>
      <c r="K1554" s="382" t="s">
        <v>1371</v>
      </c>
      <c r="L1554" s="382"/>
      <c r="M1554" s="630"/>
      <c r="N1554" s="631"/>
    </row>
    <row r="1555" s="138" customFormat="1" customHeight="1" outlineLevel="1" spans="1:14">
      <c r="A1555" s="382">
        <v>35</v>
      </c>
      <c r="B1555" s="627" t="str">
        <f t="shared" si="42"/>
        <v>配膳间</v>
      </c>
      <c r="C1555" s="633" t="s">
        <v>6767</v>
      </c>
      <c r="D1555" s="103"/>
      <c r="E1555" s="103"/>
      <c r="F1555" s="103"/>
      <c r="G1555" s="103"/>
      <c r="H1555" s="103"/>
      <c r="I1555" s="103"/>
      <c r="J1555" s="382"/>
      <c r="K1555" s="382" t="s">
        <v>7015</v>
      </c>
      <c r="L1555" s="382"/>
      <c r="M1555" s="630"/>
      <c r="N1555" s="631"/>
    </row>
    <row r="1556" s="138" customFormat="1" customHeight="1" outlineLevel="1" spans="1:14">
      <c r="A1556" s="382">
        <v>36</v>
      </c>
      <c r="B1556" s="627" t="str">
        <f t="shared" si="42"/>
        <v>示教室（谈话间）</v>
      </c>
      <c r="C1556" s="633" t="s">
        <v>1190</v>
      </c>
      <c r="D1556" s="103"/>
      <c r="E1556" s="103"/>
      <c r="F1556" s="103"/>
      <c r="G1556" s="103"/>
      <c r="H1556" s="103"/>
      <c r="I1556" s="103"/>
      <c r="J1556" s="382"/>
      <c r="K1556" s="382" t="s">
        <v>1372</v>
      </c>
      <c r="L1556" s="382"/>
      <c r="M1556" s="630"/>
      <c r="N1556" s="631"/>
    </row>
    <row r="1557" s="138" customFormat="1" customHeight="1" outlineLevel="1" spans="1:14">
      <c r="A1557" s="626"/>
      <c r="B1557" s="632" t="str">
        <f t="shared" si="42"/>
        <v>20~23层
西区</v>
      </c>
      <c r="C1557" s="626" t="s">
        <v>7016</v>
      </c>
      <c r="D1557" s="103"/>
      <c r="E1557" s="103"/>
      <c r="F1557" s="103"/>
      <c r="G1557" s="103"/>
      <c r="H1557" s="103"/>
      <c r="I1557" s="103"/>
      <c r="J1557" s="382"/>
      <c r="K1557" s="626"/>
      <c r="L1557" s="626"/>
      <c r="M1557" s="630"/>
      <c r="N1557" s="631"/>
    </row>
    <row r="1558" s="138" customFormat="1" customHeight="1" outlineLevel="1" spans="1:14">
      <c r="A1558" s="382">
        <v>1</v>
      </c>
      <c r="B1558" s="627" t="str">
        <f t="shared" si="42"/>
        <v>病房</v>
      </c>
      <c r="C1558" s="633" t="s">
        <v>82</v>
      </c>
      <c r="D1558" s="103"/>
      <c r="E1558" s="103"/>
      <c r="F1558" s="103"/>
      <c r="G1558" s="103"/>
      <c r="H1558" s="103"/>
      <c r="I1558" s="103"/>
      <c r="J1558" s="382"/>
      <c r="K1558" s="382" t="s">
        <v>7017</v>
      </c>
      <c r="L1558" s="382"/>
      <c r="M1558" s="630"/>
      <c r="N1558" s="631"/>
    </row>
    <row r="1559" s="138" customFormat="1" customHeight="1" outlineLevel="1" spans="1:14">
      <c r="A1559" s="382">
        <v>2</v>
      </c>
      <c r="B1559" s="627" t="str">
        <f t="shared" si="42"/>
        <v>病房</v>
      </c>
      <c r="C1559" s="633" t="s">
        <v>82</v>
      </c>
      <c r="D1559" s="103"/>
      <c r="E1559" s="103"/>
      <c r="F1559" s="103"/>
      <c r="G1559" s="103"/>
      <c r="H1559" s="103"/>
      <c r="I1559" s="103"/>
      <c r="J1559" s="382"/>
      <c r="K1559" s="382" t="s">
        <v>7018</v>
      </c>
      <c r="L1559" s="382"/>
      <c r="M1559" s="630"/>
      <c r="N1559" s="631"/>
    </row>
    <row r="1560" s="138" customFormat="1" customHeight="1" outlineLevel="1" spans="1:14">
      <c r="A1560" s="382">
        <v>3</v>
      </c>
      <c r="B1560" s="627" t="str">
        <f t="shared" si="42"/>
        <v>病房</v>
      </c>
      <c r="C1560" s="633" t="s">
        <v>82</v>
      </c>
      <c r="D1560" s="103"/>
      <c r="E1560" s="103"/>
      <c r="F1560" s="103"/>
      <c r="G1560" s="103"/>
      <c r="H1560" s="103"/>
      <c r="I1560" s="103"/>
      <c r="J1560" s="382"/>
      <c r="K1560" s="382" t="s">
        <v>7019</v>
      </c>
      <c r="L1560" s="382"/>
      <c r="M1560" s="630"/>
      <c r="N1560" s="631"/>
    </row>
    <row r="1561" s="138" customFormat="1" customHeight="1" outlineLevel="1" spans="1:14">
      <c r="A1561" s="382">
        <v>4</v>
      </c>
      <c r="B1561" s="627" t="str">
        <f t="shared" ref="B1561:B1607" si="43" xml:space="preserve">C1561</f>
        <v>病房</v>
      </c>
      <c r="C1561" s="633" t="s">
        <v>82</v>
      </c>
      <c r="D1561" s="103"/>
      <c r="E1561" s="103"/>
      <c r="F1561" s="103"/>
      <c r="G1561" s="103"/>
      <c r="H1561" s="103"/>
      <c r="I1561" s="103"/>
      <c r="J1561" s="382"/>
      <c r="K1561" s="382" t="s">
        <v>7020</v>
      </c>
      <c r="L1561" s="382"/>
      <c r="M1561" s="630"/>
      <c r="N1561" s="631"/>
    </row>
    <row r="1562" s="138" customFormat="1" customHeight="1" outlineLevel="1" spans="1:14">
      <c r="A1562" s="382">
        <v>5</v>
      </c>
      <c r="B1562" s="627" t="str">
        <f t="shared" si="43"/>
        <v>病房</v>
      </c>
      <c r="C1562" s="633" t="s">
        <v>82</v>
      </c>
      <c r="D1562" s="103"/>
      <c r="E1562" s="103"/>
      <c r="F1562" s="103"/>
      <c r="G1562" s="103"/>
      <c r="H1562" s="103"/>
      <c r="I1562" s="103"/>
      <c r="J1562" s="382"/>
      <c r="K1562" s="382" t="s">
        <v>7021</v>
      </c>
      <c r="L1562" s="382"/>
      <c r="M1562" s="630"/>
      <c r="N1562" s="631"/>
    </row>
    <row r="1563" s="138" customFormat="1" customHeight="1" outlineLevel="1" spans="1:14">
      <c r="A1563" s="382">
        <v>6</v>
      </c>
      <c r="B1563" s="627" t="str">
        <f t="shared" si="43"/>
        <v>病房</v>
      </c>
      <c r="C1563" s="633" t="s">
        <v>82</v>
      </c>
      <c r="D1563" s="103"/>
      <c r="E1563" s="103"/>
      <c r="F1563" s="103"/>
      <c r="G1563" s="103"/>
      <c r="H1563" s="103"/>
      <c r="I1563" s="103"/>
      <c r="J1563" s="382"/>
      <c r="K1563" s="382" t="s">
        <v>7022</v>
      </c>
      <c r="L1563" s="382"/>
      <c r="M1563" s="630"/>
      <c r="N1563" s="631"/>
    </row>
    <row r="1564" s="138" customFormat="1" customHeight="1" outlineLevel="1" spans="1:14">
      <c r="A1564" s="382">
        <v>7</v>
      </c>
      <c r="B1564" s="627" t="str">
        <f t="shared" si="43"/>
        <v>病房</v>
      </c>
      <c r="C1564" s="633" t="s">
        <v>82</v>
      </c>
      <c r="D1564" s="103"/>
      <c r="E1564" s="103"/>
      <c r="F1564" s="103"/>
      <c r="G1564" s="103"/>
      <c r="H1564" s="103"/>
      <c r="I1564" s="103"/>
      <c r="J1564" s="382"/>
      <c r="K1564" s="382" t="s">
        <v>7023</v>
      </c>
      <c r="L1564" s="382"/>
      <c r="M1564" s="630"/>
      <c r="N1564" s="631"/>
    </row>
    <row r="1565" s="138" customFormat="1" customHeight="1" outlineLevel="1" spans="1:14">
      <c r="A1565" s="382">
        <v>8</v>
      </c>
      <c r="B1565" s="627" t="str">
        <f t="shared" si="43"/>
        <v>病房</v>
      </c>
      <c r="C1565" s="633" t="s">
        <v>82</v>
      </c>
      <c r="D1565" s="103"/>
      <c r="E1565" s="103"/>
      <c r="F1565" s="103"/>
      <c r="G1565" s="103"/>
      <c r="H1565" s="103"/>
      <c r="I1565" s="103"/>
      <c r="J1565" s="382"/>
      <c r="K1565" s="382" t="s">
        <v>7024</v>
      </c>
      <c r="L1565" s="382"/>
      <c r="M1565" s="630"/>
      <c r="N1565" s="631"/>
    </row>
    <row r="1566" s="138" customFormat="1" customHeight="1" outlineLevel="1" spans="1:14">
      <c r="A1566" s="382">
        <v>9</v>
      </c>
      <c r="B1566" s="627" t="str">
        <f t="shared" si="43"/>
        <v>病房</v>
      </c>
      <c r="C1566" s="633" t="s">
        <v>82</v>
      </c>
      <c r="D1566" s="103"/>
      <c r="E1566" s="103"/>
      <c r="F1566" s="103"/>
      <c r="G1566" s="103"/>
      <c r="H1566" s="103"/>
      <c r="I1566" s="103"/>
      <c r="J1566" s="382"/>
      <c r="K1566" s="382" t="s">
        <v>7025</v>
      </c>
      <c r="L1566" s="382"/>
      <c r="M1566" s="630"/>
      <c r="N1566" s="631"/>
    </row>
    <row r="1567" s="138" customFormat="1" customHeight="1" outlineLevel="1" spans="1:14">
      <c r="A1567" s="382">
        <v>10</v>
      </c>
      <c r="B1567" s="627" t="str">
        <f t="shared" si="43"/>
        <v>病房</v>
      </c>
      <c r="C1567" s="633" t="s">
        <v>82</v>
      </c>
      <c r="D1567" s="103"/>
      <c r="E1567" s="103"/>
      <c r="F1567" s="103"/>
      <c r="G1567" s="103"/>
      <c r="H1567" s="103"/>
      <c r="I1567" s="103"/>
      <c r="J1567" s="382"/>
      <c r="K1567" s="382" t="s">
        <v>7026</v>
      </c>
      <c r="L1567" s="382"/>
      <c r="M1567" s="630"/>
      <c r="N1567" s="631"/>
    </row>
    <row r="1568" s="138" customFormat="1" customHeight="1" outlineLevel="1" spans="1:14">
      <c r="A1568" s="382">
        <v>11</v>
      </c>
      <c r="B1568" s="627" t="str">
        <f t="shared" si="43"/>
        <v>病房</v>
      </c>
      <c r="C1568" s="633" t="s">
        <v>82</v>
      </c>
      <c r="D1568" s="103"/>
      <c r="E1568" s="103"/>
      <c r="F1568" s="103"/>
      <c r="G1568" s="103"/>
      <c r="H1568" s="103"/>
      <c r="I1568" s="103"/>
      <c r="J1568" s="382"/>
      <c r="K1568" s="382" t="s">
        <v>7027</v>
      </c>
      <c r="L1568" s="382"/>
      <c r="M1568" s="630"/>
      <c r="N1568" s="631"/>
    </row>
    <row r="1569" s="138" customFormat="1" customHeight="1" outlineLevel="1" spans="1:14">
      <c r="A1569" s="382">
        <v>12</v>
      </c>
      <c r="B1569" s="627" t="str">
        <f t="shared" si="43"/>
        <v>病房</v>
      </c>
      <c r="C1569" s="633" t="s">
        <v>82</v>
      </c>
      <c r="D1569" s="103"/>
      <c r="E1569" s="103"/>
      <c r="F1569" s="103"/>
      <c r="G1569" s="103"/>
      <c r="H1569" s="103"/>
      <c r="I1569" s="103"/>
      <c r="J1569" s="382"/>
      <c r="K1569" s="382" t="s">
        <v>7028</v>
      </c>
      <c r="L1569" s="382"/>
      <c r="M1569" s="630"/>
      <c r="N1569" s="631"/>
    </row>
    <row r="1570" s="138" customFormat="1" customHeight="1" outlineLevel="1" spans="1:14">
      <c r="A1570" s="382">
        <v>13</v>
      </c>
      <c r="B1570" s="627" t="str">
        <f t="shared" si="43"/>
        <v>病房</v>
      </c>
      <c r="C1570" s="633" t="s">
        <v>82</v>
      </c>
      <c r="D1570" s="103"/>
      <c r="E1570" s="103"/>
      <c r="F1570" s="103"/>
      <c r="G1570" s="103"/>
      <c r="H1570" s="103"/>
      <c r="I1570" s="103"/>
      <c r="J1570" s="382"/>
      <c r="K1570" s="382" t="s">
        <v>7029</v>
      </c>
      <c r="L1570" s="382"/>
      <c r="M1570" s="630"/>
      <c r="N1570" s="631"/>
    </row>
    <row r="1571" s="138" customFormat="1" customHeight="1" outlineLevel="1" spans="1:14">
      <c r="A1571" s="382">
        <v>14</v>
      </c>
      <c r="B1571" s="627" t="str">
        <f t="shared" si="43"/>
        <v>病房</v>
      </c>
      <c r="C1571" s="633" t="s">
        <v>82</v>
      </c>
      <c r="D1571" s="103"/>
      <c r="E1571" s="103"/>
      <c r="F1571" s="103"/>
      <c r="G1571" s="103"/>
      <c r="H1571" s="103"/>
      <c r="I1571" s="103"/>
      <c r="J1571" s="382"/>
      <c r="K1571" s="382" t="s">
        <v>7030</v>
      </c>
      <c r="L1571" s="382"/>
      <c r="M1571" s="630"/>
      <c r="N1571" s="631"/>
    </row>
    <row r="1572" s="138" customFormat="1" customHeight="1" outlineLevel="1" spans="1:14">
      <c r="A1572" s="382">
        <v>15</v>
      </c>
      <c r="B1572" s="627" t="str">
        <f t="shared" si="43"/>
        <v>套房客厅</v>
      </c>
      <c r="C1572" s="633" t="s">
        <v>7008</v>
      </c>
      <c r="D1572" s="103"/>
      <c r="E1572" s="103"/>
      <c r="F1572" s="103"/>
      <c r="G1572" s="103"/>
      <c r="H1572" s="103"/>
      <c r="I1572" s="103"/>
      <c r="J1572" s="382"/>
      <c r="K1572" s="382" t="s">
        <v>7031</v>
      </c>
      <c r="L1572" s="382"/>
      <c r="M1572" s="630"/>
      <c r="N1572" s="631"/>
    </row>
    <row r="1573" s="138" customFormat="1" customHeight="1" outlineLevel="1" spans="1:14">
      <c r="A1573" s="382">
        <v>16</v>
      </c>
      <c r="B1573" s="627" t="str">
        <f t="shared" si="43"/>
        <v>套房病房</v>
      </c>
      <c r="C1573" s="633" t="s">
        <v>7010</v>
      </c>
      <c r="D1573" s="103"/>
      <c r="E1573" s="103"/>
      <c r="F1573" s="103"/>
      <c r="G1573" s="103"/>
      <c r="H1573" s="103"/>
      <c r="I1573" s="103"/>
      <c r="J1573" s="382"/>
      <c r="K1573" s="382" t="s">
        <v>7032</v>
      </c>
      <c r="L1573" s="382"/>
      <c r="M1573" s="630"/>
      <c r="N1573" s="631"/>
    </row>
    <row r="1574" s="138" customFormat="1" customHeight="1" outlineLevel="1" spans="1:14">
      <c r="A1574" s="382">
        <v>17</v>
      </c>
      <c r="B1574" s="627" t="str">
        <f t="shared" si="43"/>
        <v>病房</v>
      </c>
      <c r="C1574" s="633" t="s">
        <v>82</v>
      </c>
      <c r="D1574" s="103"/>
      <c r="E1574" s="103"/>
      <c r="F1574" s="103"/>
      <c r="G1574" s="103"/>
      <c r="H1574" s="103"/>
      <c r="I1574" s="103"/>
      <c r="J1574" s="382"/>
      <c r="K1574" s="382" t="s">
        <v>7033</v>
      </c>
      <c r="L1574" s="382"/>
      <c r="M1574" s="630"/>
      <c r="N1574" s="631"/>
    </row>
    <row r="1575" s="138" customFormat="1" customHeight="1" outlineLevel="1" spans="1:14">
      <c r="A1575" s="382">
        <v>18</v>
      </c>
      <c r="B1575" s="627" t="str">
        <f t="shared" si="43"/>
        <v>多功能治疗兼抢救室</v>
      </c>
      <c r="C1575" s="633" t="s">
        <v>1163</v>
      </c>
      <c r="D1575" s="103"/>
      <c r="E1575" s="103"/>
      <c r="F1575" s="103"/>
      <c r="G1575" s="103"/>
      <c r="H1575" s="103"/>
      <c r="I1575" s="103"/>
      <c r="J1575" s="382"/>
      <c r="K1575" s="382" t="s">
        <v>1376</v>
      </c>
      <c r="L1575" s="382"/>
      <c r="M1575" s="630"/>
      <c r="N1575" s="631"/>
    </row>
    <row r="1576" s="138" customFormat="1" customHeight="1" outlineLevel="1" spans="1:14">
      <c r="A1576" s="382">
        <v>19</v>
      </c>
      <c r="B1576" s="627" t="str">
        <f t="shared" si="43"/>
        <v>住院医师办公</v>
      </c>
      <c r="C1576" s="633" t="s">
        <v>1165</v>
      </c>
      <c r="D1576" s="103"/>
      <c r="E1576" s="103"/>
      <c r="F1576" s="103"/>
      <c r="G1576" s="103"/>
      <c r="H1576" s="103"/>
      <c r="I1576" s="103"/>
      <c r="J1576" s="382"/>
      <c r="K1576" s="382" t="s">
        <v>1377</v>
      </c>
      <c r="L1576" s="382"/>
      <c r="M1576" s="630"/>
      <c r="N1576" s="631"/>
    </row>
    <row r="1577" s="138" customFormat="1" customHeight="1" outlineLevel="1" spans="1:14">
      <c r="A1577" s="382">
        <v>20</v>
      </c>
      <c r="B1577" s="627" t="str">
        <f t="shared" si="43"/>
        <v>换药室</v>
      </c>
      <c r="C1577" s="633" t="s">
        <v>1167</v>
      </c>
      <c r="D1577" s="103"/>
      <c r="E1577" s="103"/>
      <c r="F1577" s="103"/>
      <c r="G1577" s="103"/>
      <c r="H1577" s="103"/>
      <c r="I1577" s="103"/>
      <c r="J1577" s="382"/>
      <c r="K1577" s="382" t="s">
        <v>1378</v>
      </c>
      <c r="L1577" s="382"/>
      <c r="M1577" s="630"/>
      <c r="N1577" s="631"/>
    </row>
    <row r="1578" s="138" customFormat="1" customHeight="1" outlineLevel="1" spans="1:14">
      <c r="A1578" s="382">
        <v>21</v>
      </c>
      <c r="B1578" s="627" t="str">
        <f t="shared" si="43"/>
        <v>处置室</v>
      </c>
      <c r="C1578" s="633" t="s">
        <v>1169</v>
      </c>
      <c r="D1578" s="103"/>
      <c r="E1578" s="103"/>
      <c r="F1578" s="103"/>
      <c r="G1578" s="103"/>
      <c r="H1578" s="103"/>
      <c r="I1578" s="103"/>
      <c r="J1578" s="382"/>
      <c r="K1578" s="382" t="s">
        <v>1379</v>
      </c>
      <c r="L1578" s="382"/>
      <c r="M1578" s="630"/>
      <c r="N1578" s="631"/>
    </row>
    <row r="1579" s="138" customFormat="1" customHeight="1" outlineLevel="1" spans="1:14">
      <c r="A1579" s="382">
        <v>22</v>
      </c>
      <c r="B1579" s="627" t="str">
        <f t="shared" si="43"/>
        <v>配液室</v>
      </c>
      <c r="C1579" s="633" t="s">
        <v>1171</v>
      </c>
      <c r="D1579" s="103"/>
      <c r="E1579" s="103"/>
      <c r="F1579" s="103"/>
      <c r="G1579" s="103"/>
      <c r="H1579" s="103"/>
      <c r="I1579" s="103"/>
      <c r="J1579" s="382"/>
      <c r="K1579" s="382" t="s">
        <v>1380</v>
      </c>
      <c r="L1579" s="382"/>
      <c r="M1579" s="630"/>
      <c r="N1579" s="631"/>
    </row>
    <row r="1580" s="138" customFormat="1" customHeight="1" outlineLevel="1" spans="1:14">
      <c r="A1580" s="382">
        <v>23</v>
      </c>
      <c r="B1580" s="627" t="str">
        <f t="shared" si="43"/>
        <v>物流前室</v>
      </c>
      <c r="C1580" s="633" t="s">
        <v>1173</v>
      </c>
      <c r="D1580" s="103"/>
      <c r="E1580" s="103"/>
      <c r="F1580" s="103"/>
      <c r="G1580" s="103"/>
      <c r="H1580" s="103"/>
      <c r="I1580" s="103"/>
      <c r="J1580" s="382"/>
      <c r="K1580" s="382" t="s">
        <v>1381</v>
      </c>
      <c r="L1580" s="382"/>
      <c r="M1580" s="630"/>
      <c r="N1580" s="631"/>
    </row>
    <row r="1581" s="138" customFormat="1" customHeight="1" outlineLevel="1" spans="1:14">
      <c r="A1581" s="382">
        <v>24</v>
      </c>
      <c r="B1581" s="627" t="str">
        <f t="shared" si="43"/>
        <v>女更</v>
      </c>
      <c r="C1581" s="633" t="s">
        <v>917</v>
      </c>
      <c r="D1581" s="103"/>
      <c r="E1581" s="103"/>
      <c r="F1581" s="103"/>
      <c r="G1581" s="103"/>
      <c r="H1581" s="103"/>
      <c r="I1581" s="103"/>
      <c r="J1581" s="382"/>
      <c r="K1581" s="382" t="s">
        <v>7034</v>
      </c>
      <c r="L1581" s="382"/>
      <c r="M1581" s="630"/>
      <c r="N1581" s="631"/>
    </row>
    <row r="1582" s="138" customFormat="1" customHeight="1" outlineLevel="1" spans="1:14">
      <c r="A1582" s="382">
        <v>25</v>
      </c>
      <c r="B1582" s="627" t="str">
        <f t="shared" si="43"/>
        <v>男更</v>
      </c>
      <c r="C1582" s="633" t="s">
        <v>921</v>
      </c>
      <c r="D1582" s="103"/>
      <c r="E1582" s="103"/>
      <c r="F1582" s="103"/>
      <c r="G1582" s="103"/>
      <c r="H1582" s="103"/>
      <c r="I1582" s="103"/>
      <c r="J1582" s="382"/>
      <c r="K1582" s="382" t="s">
        <v>7035</v>
      </c>
      <c r="L1582" s="382"/>
      <c r="M1582" s="630"/>
      <c r="N1582" s="631"/>
    </row>
    <row r="1583" s="138" customFormat="1" customHeight="1" outlineLevel="1" spans="1:14">
      <c r="A1583" s="382">
        <v>26</v>
      </c>
      <c r="B1583" s="627" t="str">
        <f t="shared" si="43"/>
        <v>库房</v>
      </c>
      <c r="C1583" s="633" t="s">
        <v>966</v>
      </c>
      <c r="D1583" s="103"/>
      <c r="E1583" s="103"/>
      <c r="F1583" s="103"/>
      <c r="G1583" s="103"/>
      <c r="H1583" s="103"/>
      <c r="I1583" s="103"/>
      <c r="J1583" s="382"/>
      <c r="K1583" s="382" t="s">
        <v>1383</v>
      </c>
      <c r="L1583" s="382"/>
      <c r="M1583" s="630"/>
      <c r="N1583" s="631"/>
    </row>
    <row r="1584" s="138" customFormat="1" customHeight="1" outlineLevel="1" spans="1:14">
      <c r="A1584" s="382">
        <v>27</v>
      </c>
      <c r="B1584" s="627" t="str">
        <f t="shared" si="43"/>
        <v>休息/用餐</v>
      </c>
      <c r="C1584" s="633" t="s">
        <v>6763</v>
      </c>
      <c r="D1584" s="103"/>
      <c r="E1584" s="103"/>
      <c r="F1584" s="103"/>
      <c r="G1584" s="103"/>
      <c r="H1584" s="103"/>
      <c r="I1584" s="103"/>
      <c r="J1584" s="382"/>
      <c r="K1584" s="382" t="s">
        <v>1384</v>
      </c>
      <c r="L1584" s="382"/>
      <c r="M1584" s="630"/>
      <c r="N1584" s="631"/>
    </row>
    <row r="1585" s="138" customFormat="1" customHeight="1" outlineLevel="1" spans="1:14">
      <c r="A1585" s="382">
        <v>28</v>
      </c>
      <c r="B1585" s="627" t="str">
        <f t="shared" si="43"/>
        <v>办公室</v>
      </c>
      <c r="C1585" s="633" t="s">
        <v>893</v>
      </c>
      <c r="D1585" s="103"/>
      <c r="E1585" s="103"/>
      <c r="F1585" s="103"/>
      <c r="G1585" s="103"/>
      <c r="H1585" s="103"/>
      <c r="I1585" s="103"/>
      <c r="J1585" s="382"/>
      <c r="K1585" s="382" t="s">
        <v>1385</v>
      </c>
      <c r="L1585" s="382"/>
      <c r="M1585" s="630"/>
      <c r="N1585" s="631"/>
    </row>
    <row r="1586" s="138" customFormat="1" customHeight="1" outlineLevel="1" spans="1:14">
      <c r="A1586" s="382">
        <v>29</v>
      </c>
      <c r="B1586" s="627" t="str">
        <f t="shared" si="43"/>
        <v>办公室</v>
      </c>
      <c r="C1586" s="633" t="s">
        <v>893</v>
      </c>
      <c r="D1586" s="103"/>
      <c r="E1586" s="103"/>
      <c r="F1586" s="103"/>
      <c r="G1586" s="103"/>
      <c r="H1586" s="103"/>
      <c r="I1586" s="103"/>
      <c r="J1586" s="382"/>
      <c r="K1586" s="382" t="s">
        <v>1386</v>
      </c>
      <c r="L1586" s="382"/>
      <c r="M1586" s="630"/>
      <c r="N1586" s="631"/>
    </row>
    <row r="1587" s="138" customFormat="1" customHeight="1" outlineLevel="1" spans="1:14">
      <c r="A1587" s="382">
        <v>30</v>
      </c>
      <c r="B1587" s="627" t="str">
        <f t="shared" si="43"/>
        <v>办公室</v>
      </c>
      <c r="C1587" s="633" t="s">
        <v>893</v>
      </c>
      <c r="D1587" s="103"/>
      <c r="E1587" s="103"/>
      <c r="F1587" s="103"/>
      <c r="G1587" s="103"/>
      <c r="H1587" s="103"/>
      <c r="I1587" s="103"/>
      <c r="J1587" s="382"/>
      <c r="K1587" s="382" t="s">
        <v>1387</v>
      </c>
      <c r="L1587" s="382"/>
      <c r="M1587" s="630"/>
      <c r="N1587" s="631"/>
    </row>
    <row r="1588" s="138" customFormat="1" customHeight="1" outlineLevel="1" spans="1:14">
      <c r="A1588" s="382">
        <v>31</v>
      </c>
      <c r="B1588" s="627" t="str">
        <f t="shared" si="43"/>
        <v>值班室</v>
      </c>
      <c r="C1588" s="633" t="s">
        <v>75</v>
      </c>
      <c r="D1588" s="103"/>
      <c r="E1588" s="103"/>
      <c r="F1588" s="103"/>
      <c r="G1588" s="103"/>
      <c r="H1588" s="103"/>
      <c r="I1588" s="103"/>
      <c r="J1588" s="382"/>
      <c r="K1588" s="382" t="s">
        <v>3188</v>
      </c>
      <c r="L1588" s="382"/>
      <c r="M1588" s="630"/>
      <c r="N1588" s="631"/>
    </row>
    <row r="1589" s="138" customFormat="1" customHeight="1" outlineLevel="1" spans="1:14">
      <c r="A1589" s="382">
        <v>32</v>
      </c>
      <c r="B1589" s="627" t="str">
        <f t="shared" si="43"/>
        <v>值班室</v>
      </c>
      <c r="C1589" s="633" t="s">
        <v>75</v>
      </c>
      <c r="D1589" s="103"/>
      <c r="E1589" s="103"/>
      <c r="F1589" s="103"/>
      <c r="G1589" s="103"/>
      <c r="H1589" s="103"/>
      <c r="I1589" s="103"/>
      <c r="J1589" s="382"/>
      <c r="K1589" s="382" t="s">
        <v>3189</v>
      </c>
      <c r="L1589" s="382"/>
      <c r="M1589" s="630"/>
      <c r="N1589" s="631"/>
    </row>
    <row r="1590" s="138" customFormat="1" customHeight="1" outlineLevel="1" spans="1:14">
      <c r="A1590" s="382">
        <v>33</v>
      </c>
      <c r="B1590" s="627" t="str">
        <f t="shared" si="43"/>
        <v>设备备用间</v>
      </c>
      <c r="C1590" s="633" t="s">
        <v>5484</v>
      </c>
      <c r="D1590" s="103"/>
      <c r="E1590" s="103"/>
      <c r="F1590" s="103"/>
      <c r="G1590" s="103"/>
      <c r="H1590" s="103"/>
      <c r="I1590" s="103"/>
      <c r="J1590" s="382"/>
      <c r="K1590" s="382" t="s">
        <v>7036</v>
      </c>
      <c r="L1590" s="382"/>
      <c r="M1590" s="630"/>
      <c r="N1590" s="631"/>
    </row>
    <row r="1591" s="138" customFormat="1" customHeight="1" outlineLevel="1" spans="1:14">
      <c r="A1591" s="382">
        <v>34</v>
      </c>
      <c r="B1591" s="627" t="str">
        <f t="shared" si="43"/>
        <v>污洗间</v>
      </c>
      <c r="C1591" s="633" t="s">
        <v>1187</v>
      </c>
      <c r="D1591" s="103"/>
      <c r="E1591" s="103"/>
      <c r="F1591" s="103"/>
      <c r="G1591" s="103"/>
      <c r="H1591" s="103"/>
      <c r="I1591" s="103"/>
      <c r="J1591" s="382"/>
      <c r="K1591" s="382" t="s">
        <v>1389</v>
      </c>
      <c r="L1591" s="382"/>
      <c r="M1591" s="630"/>
      <c r="N1591" s="631"/>
    </row>
    <row r="1592" s="138" customFormat="1" customHeight="1" outlineLevel="1" spans="1:14">
      <c r="A1592" s="382">
        <v>35</v>
      </c>
      <c r="B1592" s="627" t="str">
        <f t="shared" si="43"/>
        <v>配膳间</v>
      </c>
      <c r="C1592" s="633" t="s">
        <v>6767</v>
      </c>
      <c r="D1592" s="103"/>
      <c r="E1592" s="103"/>
      <c r="F1592" s="103"/>
      <c r="G1592" s="103"/>
      <c r="H1592" s="103"/>
      <c r="I1592" s="103"/>
      <c r="J1592" s="382"/>
      <c r="K1592" s="382" t="s">
        <v>7037</v>
      </c>
      <c r="L1592" s="382"/>
      <c r="M1592" s="630"/>
      <c r="N1592" s="631"/>
    </row>
    <row r="1593" s="138" customFormat="1" customHeight="1" outlineLevel="1" spans="1:14">
      <c r="A1593" s="382">
        <v>36</v>
      </c>
      <c r="B1593" s="627" t="str">
        <f t="shared" si="43"/>
        <v>示教室（谈话间）</v>
      </c>
      <c r="C1593" s="633" t="s">
        <v>1190</v>
      </c>
      <c r="D1593" s="103"/>
      <c r="E1593" s="103"/>
      <c r="F1593" s="103"/>
      <c r="G1593" s="103"/>
      <c r="H1593" s="103"/>
      <c r="I1593" s="103"/>
      <c r="J1593" s="382"/>
      <c r="K1593" s="382" t="s">
        <v>1390</v>
      </c>
      <c r="L1593" s="382"/>
      <c r="M1593" s="630"/>
      <c r="N1593" s="631"/>
    </row>
    <row r="1594" s="138" customFormat="1" customHeight="1" spans="1:14">
      <c r="A1594" s="626" t="s">
        <v>4353</v>
      </c>
      <c r="B1594" s="627" t="str">
        <f t="shared" si="43"/>
        <v>新建6#后勤综合楼</v>
      </c>
      <c r="C1594" s="628" t="s">
        <v>7038</v>
      </c>
      <c r="D1594" s="103"/>
      <c r="E1594" s="103"/>
      <c r="F1594" s="103"/>
      <c r="G1594" s="103"/>
      <c r="H1594" s="103"/>
      <c r="I1594" s="103"/>
      <c r="J1594" s="382"/>
      <c r="K1594" s="626"/>
      <c r="L1594" s="626"/>
      <c r="M1594" s="630"/>
      <c r="N1594" s="631"/>
    </row>
    <row r="1595" s="138" customFormat="1" customHeight="1" outlineLevel="1" spans="1:14">
      <c r="A1595" s="628" t="s">
        <v>5480</v>
      </c>
      <c r="B1595" s="632" t="str">
        <f t="shared" si="43"/>
        <v>B2层</v>
      </c>
      <c r="C1595" s="626" t="s">
        <v>5579</v>
      </c>
      <c r="D1595" s="103"/>
      <c r="E1595" s="103"/>
      <c r="F1595" s="103"/>
      <c r="G1595" s="103"/>
      <c r="H1595" s="103"/>
      <c r="I1595" s="103"/>
      <c r="J1595" s="382"/>
      <c r="K1595" s="626"/>
      <c r="L1595" s="626"/>
      <c r="M1595" s="630"/>
      <c r="N1595" s="631"/>
    </row>
    <row r="1596" s="138" customFormat="1" customHeight="1" outlineLevel="1" spans="1:14">
      <c r="A1596" s="382"/>
      <c r="B1596" s="632">
        <f t="shared" si="43"/>
        <v>0</v>
      </c>
      <c r="C1596" s="382"/>
      <c r="D1596" s="103"/>
      <c r="E1596" s="103"/>
      <c r="F1596" s="103"/>
      <c r="G1596" s="103"/>
      <c r="H1596" s="103"/>
      <c r="I1596" s="103"/>
      <c r="J1596" s="382"/>
      <c r="K1596" s="382" t="s">
        <v>7039</v>
      </c>
      <c r="L1596" s="382"/>
      <c r="M1596" s="630"/>
      <c r="N1596" s="631"/>
    </row>
    <row r="1597" s="138" customFormat="1" customHeight="1" outlineLevel="1" spans="1:14">
      <c r="A1597" s="628" t="s">
        <v>5494</v>
      </c>
      <c r="B1597" s="632" t="str">
        <f t="shared" si="43"/>
        <v>B1层</v>
      </c>
      <c r="C1597" s="626" t="s">
        <v>5592</v>
      </c>
      <c r="D1597" s="103"/>
      <c r="E1597" s="103"/>
      <c r="F1597" s="103"/>
      <c r="G1597" s="103"/>
      <c r="H1597" s="103"/>
      <c r="I1597" s="103"/>
      <c r="J1597" s="382"/>
      <c r="K1597" s="626"/>
      <c r="L1597" s="626"/>
      <c r="M1597" s="630"/>
      <c r="N1597" s="631"/>
    </row>
    <row r="1598" s="138" customFormat="1" customHeight="1" outlineLevel="1" spans="1:14">
      <c r="A1598" s="382">
        <v>1</v>
      </c>
      <c r="B1598" s="627" t="str">
        <f t="shared" si="43"/>
        <v>舞台用品暂存间</v>
      </c>
      <c r="C1598" s="633" t="s">
        <v>7040</v>
      </c>
      <c r="D1598" s="103"/>
      <c r="E1598" s="103"/>
      <c r="F1598" s="103"/>
      <c r="G1598" s="103"/>
      <c r="H1598" s="103"/>
      <c r="I1598" s="103"/>
      <c r="J1598" s="382"/>
      <c r="K1598" s="382" t="s">
        <v>7041</v>
      </c>
      <c r="L1598" s="382"/>
      <c r="M1598" s="630"/>
      <c r="N1598" s="631"/>
    </row>
    <row r="1599" s="138" customFormat="1" customHeight="1" outlineLevel="1" spans="1:14">
      <c r="A1599" s="382">
        <v>2</v>
      </c>
      <c r="B1599" s="627" t="str">
        <f t="shared" si="43"/>
        <v>化妆间</v>
      </c>
      <c r="C1599" s="633" t="s">
        <v>7042</v>
      </c>
      <c r="D1599" s="103"/>
      <c r="E1599" s="103"/>
      <c r="F1599" s="103"/>
      <c r="G1599" s="103"/>
      <c r="H1599" s="103"/>
      <c r="I1599" s="103"/>
      <c r="J1599" s="382"/>
      <c r="K1599" s="382" t="s">
        <v>7043</v>
      </c>
      <c r="L1599" s="382"/>
      <c r="M1599" s="630"/>
      <c r="N1599" s="631"/>
    </row>
    <row r="1600" s="138" customFormat="1" customHeight="1" outlineLevel="1" spans="1:14">
      <c r="A1600" s="382">
        <v>3</v>
      </c>
      <c r="B1600" s="627" t="str">
        <f t="shared" si="43"/>
        <v>化妆间</v>
      </c>
      <c r="C1600" s="633" t="s">
        <v>7042</v>
      </c>
      <c r="D1600" s="103"/>
      <c r="E1600" s="103"/>
      <c r="F1600" s="103"/>
      <c r="G1600" s="103"/>
      <c r="H1600" s="103"/>
      <c r="I1600" s="103"/>
      <c r="J1600" s="382"/>
      <c r="K1600" s="382" t="s">
        <v>7044</v>
      </c>
      <c r="L1600" s="382"/>
      <c r="M1600" s="630"/>
      <c r="N1600" s="631"/>
    </row>
    <row r="1601" s="138" customFormat="1" customHeight="1" outlineLevel="1" spans="1:14">
      <c r="A1601" s="382">
        <v>4</v>
      </c>
      <c r="B1601" s="627" t="str">
        <f t="shared" si="43"/>
        <v>化妆间</v>
      </c>
      <c r="C1601" s="633" t="s">
        <v>7042</v>
      </c>
      <c r="D1601" s="103"/>
      <c r="E1601" s="103"/>
      <c r="F1601" s="103"/>
      <c r="G1601" s="103"/>
      <c r="H1601" s="103"/>
      <c r="I1601" s="103"/>
      <c r="J1601" s="382"/>
      <c r="K1601" s="382" t="s">
        <v>7045</v>
      </c>
      <c r="L1601" s="382"/>
      <c r="M1601" s="630"/>
      <c r="N1601" s="631"/>
    </row>
    <row r="1602" s="138" customFormat="1" customHeight="1" outlineLevel="1" spans="1:14">
      <c r="A1602" s="382">
        <v>5</v>
      </c>
      <c r="B1602" s="627" t="str">
        <f t="shared" si="43"/>
        <v>化妆间</v>
      </c>
      <c r="C1602" s="633" t="s">
        <v>7042</v>
      </c>
      <c r="D1602" s="103"/>
      <c r="E1602" s="103"/>
      <c r="F1602" s="103"/>
      <c r="G1602" s="103"/>
      <c r="H1602" s="103"/>
      <c r="I1602" s="103"/>
      <c r="J1602" s="382"/>
      <c r="K1602" s="382" t="s">
        <v>7046</v>
      </c>
      <c r="L1602" s="382"/>
      <c r="M1602" s="630"/>
      <c r="N1602" s="631"/>
    </row>
    <row r="1603" s="138" customFormat="1" customHeight="1" outlineLevel="1" spans="1:14">
      <c r="A1603" s="382">
        <v>6</v>
      </c>
      <c r="B1603" s="627" t="str">
        <f t="shared" si="43"/>
        <v>贵宾休息室</v>
      </c>
      <c r="C1603" s="633" t="s">
        <v>7047</v>
      </c>
      <c r="D1603" s="103"/>
      <c r="E1603" s="103"/>
      <c r="F1603" s="103"/>
      <c r="G1603" s="103"/>
      <c r="H1603" s="103"/>
      <c r="I1603" s="103"/>
      <c r="J1603" s="382"/>
      <c r="K1603" s="382" t="s">
        <v>7048</v>
      </c>
      <c r="L1603" s="382"/>
      <c r="M1603" s="630"/>
      <c r="N1603" s="631"/>
    </row>
    <row r="1604" s="138" customFormat="1" customHeight="1" outlineLevel="1" spans="1:14">
      <c r="A1604" s="382">
        <v>7</v>
      </c>
      <c r="B1604" s="627" t="str">
        <f t="shared" si="43"/>
        <v>服务间</v>
      </c>
      <c r="C1604" s="633" t="s">
        <v>7049</v>
      </c>
      <c r="D1604" s="103"/>
      <c r="E1604" s="103"/>
      <c r="F1604" s="103"/>
      <c r="G1604" s="103"/>
      <c r="H1604" s="103"/>
      <c r="I1604" s="103"/>
      <c r="J1604" s="382"/>
      <c r="K1604" s="382" t="s">
        <v>7050</v>
      </c>
      <c r="L1604" s="382"/>
      <c r="M1604" s="630"/>
      <c r="N1604" s="631"/>
    </row>
    <row r="1605" s="138" customFormat="1" customHeight="1" outlineLevel="1" spans="1:14">
      <c r="A1605" s="382">
        <v>8</v>
      </c>
      <c r="B1605" s="632" t="str">
        <f t="shared" si="43"/>
        <v>VIP化妆间</v>
      </c>
      <c r="C1605" s="382" t="s">
        <v>7051</v>
      </c>
      <c r="D1605" s="103"/>
      <c r="E1605" s="103"/>
      <c r="F1605" s="103"/>
      <c r="G1605" s="103"/>
      <c r="H1605" s="103"/>
      <c r="I1605" s="103"/>
      <c r="J1605" s="382"/>
      <c r="K1605" s="382" t="s">
        <v>7052</v>
      </c>
      <c r="L1605" s="382"/>
      <c r="M1605" s="630"/>
      <c r="N1605" s="631"/>
    </row>
    <row r="1606" s="138" customFormat="1" customHeight="1" outlineLevel="1" spans="1:14">
      <c r="A1606" s="628" t="s">
        <v>5502</v>
      </c>
      <c r="B1606" s="627" t="str">
        <f t="shared" si="43"/>
        <v>半地下层一层</v>
      </c>
      <c r="C1606" s="628" t="s">
        <v>7053</v>
      </c>
      <c r="D1606" s="103"/>
      <c r="E1606" s="103"/>
      <c r="F1606" s="103"/>
      <c r="G1606" s="103"/>
      <c r="H1606" s="103"/>
      <c r="I1606" s="103"/>
      <c r="J1606" s="382"/>
      <c r="K1606" s="626"/>
      <c r="L1606" s="626"/>
      <c r="M1606" s="630"/>
      <c r="N1606" s="631"/>
    </row>
    <row r="1607" s="138" customFormat="1" customHeight="1" outlineLevel="1" spans="1:14">
      <c r="A1607" s="382">
        <v>1</v>
      </c>
      <c r="B1607" s="627" t="str">
        <f t="shared" si="43"/>
        <v>后勤综合用房厨房（二）</v>
      </c>
      <c r="C1607" s="633" t="s">
        <v>7054</v>
      </c>
      <c r="D1607" s="103"/>
      <c r="E1607" s="103"/>
      <c r="F1607" s="103"/>
      <c r="G1607" s="103"/>
      <c r="H1607" s="103"/>
      <c r="I1607" s="103"/>
      <c r="J1607" s="382"/>
      <c r="K1607" s="382"/>
      <c r="L1607" s="382"/>
      <c r="M1607" s="630"/>
      <c r="N1607" s="631"/>
    </row>
    <row r="1608" s="138" customFormat="1" customHeight="1" outlineLevel="3" spans="1:14">
      <c r="A1608" s="626">
        <v>1.1</v>
      </c>
      <c r="B1608" s="627" t="str">
        <f t="shared" ref="B1608:B1671" si="44" xml:space="preserve">B1607</f>
        <v>后勤综合用房厨房（二）</v>
      </c>
      <c r="C1608" s="628" t="s">
        <v>3244</v>
      </c>
      <c r="D1608" s="626"/>
      <c r="E1608" s="626"/>
      <c r="F1608" s="626"/>
      <c r="G1608" s="626"/>
      <c r="H1608" s="626"/>
      <c r="I1608" s="626"/>
      <c r="J1608" s="626"/>
      <c r="K1608" s="382"/>
      <c r="L1608" s="382"/>
      <c r="M1608" s="630"/>
      <c r="N1608" s="631"/>
    </row>
    <row r="1609" s="138" customFormat="1" customHeight="1" outlineLevel="4" spans="1:14">
      <c r="A1609" s="382" t="s">
        <v>5681</v>
      </c>
      <c r="B1609" s="627" t="str">
        <f t="shared" si="44"/>
        <v>后勤综合用房厨房（二）</v>
      </c>
      <c r="C1609" s="639" t="s">
        <v>5688</v>
      </c>
      <c r="D1609" s="639" t="s">
        <v>5697</v>
      </c>
      <c r="E1609" s="633" t="s">
        <v>345</v>
      </c>
      <c r="F1609" s="640">
        <v>1</v>
      </c>
      <c r="G1609" s="641" t="s">
        <v>5683</v>
      </c>
      <c r="H1609" s="638">
        <v>28800</v>
      </c>
      <c r="I1609" s="638">
        <f t="shared" ref="I1609:I1672" si="45" xml:space="preserve">F1609*H1609/10000</f>
        <v>2.88</v>
      </c>
      <c r="J1609" s="633" t="s">
        <v>4798</v>
      </c>
      <c r="K1609" s="382"/>
      <c r="L1609" s="633" t="s">
        <v>762</v>
      </c>
      <c r="M1609" s="630"/>
      <c r="N1609" s="636"/>
    </row>
    <row r="1610" s="138" customFormat="1" customHeight="1" outlineLevel="4" spans="1:14">
      <c r="A1610" s="382" t="s">
        <v>5684</v>
      </c>
      <c r="B1610" s="627" t="str">
        <f t="shared" si="44"/>
        <v>后勤综合用房厨房（二）</v>
      </c>
      <c r="C1610" s="639" t="s">
        <v>5688</v>
      </c>
      <c r="D1610" s="639" t="s">
        <v>5695</v>
      </c>
      <c r="E1610" s="633" t="s">
        <v>345</v>
      </c>
      <c r="F1610" s="640">
        <v>2</v>
      </c>
      <c r="G1610" s="641" t="s">
        <v>5683</v>
      </c>
      <c r="H1610" s="638">
        <v>40000</v>
      </c>
      <c r="I1610" s="638">
        <f t="shared" si="45"/>
        <v>8</v>
      </c>
      <c r="J1610" s="633" t="s">
        <v>4798</v>
      </c>
      <c r="K1610" s="382"/>
      <c r="L1610" s="633" t="s">
        <v>762</v>
      </c>
      <c r="M1610" s="630"/>
      <c r="N1610" s="636"/>
    </row>
    <row r="1611" s="138" customFormat="1" customHeight="1" outlineLevel="4" spans="1:14">
      <c r="A1611" s="382" t="s">
        <v>5690</v>
      </c>
      <c r="B1611" s="627" t="str">
        <f t="shared" si="44"/>
        <v>后勤综合用房厨房（二）</v>
      </c>
      <c r="C1611" s="639" t="s">
        <v>5688</v>
      </c>
      <c r="D1611" s="639" t="s">
        <v>5689</v>
      </c>
      <c r="E1611" s="633" t="s">
        <v>345</v>
      </c>
      <c r="F1611" s="640">
        <v>1</v>
      </c>
      <c r="G1611" s="641" t="s">
        <v>5683</v>
      </c>
      <c r="H1611" s="638">
        <v>56000</v>
      </c>
      <c r="I1611" s="638">
        <f t="shared" si="45"/>
        <v>5.6</v>
      </c>
      <c r="J1611" s="633" t="s">
        <v>4798</v>
      </c>
      <c r="K1611" s="382"/>
      <c r="L1611" s="633" t="s">
        <v>762</v>
      </c>
      <c r="M1611" s="630"/>
      <c r="N1611" s="636"/>
    </row>
    <row r="1612" s="138" customFormat="1" customHeight="1" outlineLevel="4" spans="1:14">
      <c r="A1612" s="382" t="s">
        <v>5694</v>
      </c>
      <c r="B1612" s="627" t="str">
        <f t="shared" si="44"/>
        <v>后勤综合用房厨房（二）</v>
      </c>
      <c r="C1612" s="639" t="s">
        <v>3316</v>
      </c>
      <c r="D1612" s="437" t="s">
        <v>7055</v>
      </c>
      <c r="E1612" s="650" t="s">
        <v>3318</v>
      </c>
      <c r="F1612" s="640">
        <v>1</v>
      </c>
      <c r="G1612" s="641" t="s">
        <v>5683</v>
      </c>
      <c r="H1612" s="638">
        <v>71528</v>
      </c>
      <c r="I1612" s="638">
        <f t="shared" si="45"/>
        <v>7.1528</v>
      </c>
      <c r="J1612" s="633" t="s">
        <v>4798</v>
      </c>
      <c r="K1612" s="382"/>
      <c r="L1612" s="633" t="s">
        <v>762</v>
      </c>
      <c r="M1612" s="630"/>
      <c r="N1612" s="636"/>
    </row>
    <row r="1613" s="138" customFormat="1" customHeight="1" outlineLevel="4" spans="1:14">
      <c r="A1613" s="382" t="s">
        <v>5696</v>
      </c>
      <c r="B1613" s="627" t="str">
        <f t="shared" si="44"/>
        <v>后勤综合用房厨房（二）</v>
      </c>
      <c r="C1613" s="639" t="s">
        <v>3322</v>
      </c>
      <c r="D1613" s="639" t="s">
        <v>5723</v>
      </c>
      <c r="E1613" s="633" t="s">
        <v>345</v>
      </c>
      <c r="F1613" s="640">
        <v>1</v>
      </c>
      <c r="G1613" s="641" t="s">
        <v>5683</v>
      </c>
      <c r="H1613" s="638">
        <v>9269</v>
      </c>
      <c r="I1613" s="638">
        <f t="shared" si="45"/>
        <v>0.9269</v>
      </c>
      <c r="J1613" s="633" t="s">
        <v>4798</v>
      </c>
      <c r="K1613" s="382"/>
      <c r="L1613" s="633" t="s">
        <v>762</v>
      </c>
      <c r="M1613" s="630"/>
      <c r="N1613" s="636"/>
    </row>
    <row r="1614" s="138" customFormat="1" customHeight="1" outlineLevel="4" spans="1:14">
      <c r="A1614" s="382" t="s">
        <v>5701</v>
      </c>
      <c r="B1614" s="627" t="str">
        <f t="shared" si="44"/>
        <v>后勤综合用房厨房（二）</v>
      </c>
      <c r="C1614" s="639" t="s">
        <v>3322</v>
      </c>
      <c r="D1614" s="639" t="s">
        <v>7056</v>
      </c>
      <c r="E1614" s="633" t="s">
        <v>345</v>
      </c>
      <c r="F1614" s="640">
        <v>1</v>
      </c>
      <c r="G1614" s="641" t="s">
        <v>5683</v>
      </c>
      <c r="H1614" s="638">
        <v>26707</v>
      </c>
      <c r="I1614" s="638">
        <f t="shared" si="45"/>
        <v>2.6707</v>
      </c>
      <c r="J1614" s="633" t="s">
        <v>4798</v>
      </c>
      <c r="K1614" s="382"/>
      <c r="L1614" s="633" t="s">
        <v>762</v>
      </c>
      <c r="M1614" s="630"/>
      <c r="N1614" s="636"/>
    </row>
    <row r="1615" s="138" customFormat="1" customHeight="1" outlineLevel="4" spans="1:14">
      <c r="A1615" s="382" t="s">
        <v>5703</v>
      </c>
      <c r="B1615" s="627" t="str">
        <f t="shared" si="44"/>
        <v>后勤综合用房厨房（二）</v>
      </c>
      <c r="C1615" s="639" t="s">
        <v>3322</v>
      </c>
      <c r="D1615" s="639" t="s">
        <v>7057</v>
      </c>
      <c r="E1615" s="633" t="s">
        <v>345</v>
      </c>
      <c r="F1615" s="640">
        <v>1</v>
      </c>
      <c r="G1615" s="641" t="s">
        <v>5683</v>
      </c>
      <c r="H1615" s="638">
        <v>6319</v>
      </c>
      <c r="I1615" s="638">
        <f t="shared" si="45"/>
        <v>0.6319</v>
      </c>
      <c r="J1615" s="633" t="s">
        <v>4798</v>
      </c>
      <c r="K1615" s="382"/>
      <c r="L1615" s="633" t="s">
        <v>762</v>
      </c>
      <c r="M1615" s="630"/>
      <c r="N1615" s="636"/>
    </row>
    <row r="1616" s="138" customFormat="1" customHeight="1" outlineLevel="4" spans="1:14">
      <c r="A1616" s="382" t="s">
        <v>5705</v>
      </c>
      <c r="B1616" s="627" t="str">
        <f t="shared" si="44"/>
        <v>后勤综合用房厨房（二）</v>
      </c>
      <c r="C1616" s="639" t="s">
        <v>3374</v>
      </c>
      <c r="D1616" s="381" t="s">
        <v>3887</v>
      </c>
      <c r="E1616" s="633" t="s">
        <v>229</v>
      </c>
      <c r="F1616" s="640">
        <v>5</v>
      </c>
      <c r="G1616" s="641" t="s">
        <v>5683</v>
      </c>
      <c r="H1616" s="638">
        <v>3000</v>
      </c>
      <c r="I1616" s="638">
        <f t="shared" si="45"/>
        <v>1.5</v>
      </c>
      <c r="J1616" s="633" t="s">
        <v>4798</v>
      </c>
      <c r="K1616" s="382"/>
      <c r="L1616" s="633" t="s">
        <v>762</v>
      </c>
      <c r="M1616" s="630"/>
      <c r="N1616" s="654" t="s">
        <v>7058</v>
      </c>
    </row>
    <row r="1617" s="138" customFormat="1" customHeight="1" outlineLevel="4" spans="1:14">
      <c r="A1617" s="382" t="s">
        <v>5706</v>
      </c>
      <c r="B1617" s="627" t="str">
        <f t="shared" si="44"/>
        <v>后勤综合用房厨房（二）</v>
      </c>
      <c r="C1617" s="639" t="s">
        <v>3376</v>
      </c>
      <c r="D1617" s="437" t="s">
        <v>5871</v>
      </c>
      <c r="E1617" s="641" t="s">
        <v>345</v>
      </c>
      <c r="F1617" s="640">
        <v>1</v>
      </c>
      <c r="G1617" s="641" t="s">
        <v>5683</v>
      </c>
      <c r="H1617" s="638">
        <v>7500</v>
      </c>
      <c r="I1617" s="638">
        <f t="shared" si="45"/>
        <v>0.75</v>
      </c>
      <c r="J1617" s="633" t="s">
        <v>4798</v>
      </c>
      <c r="K1617" s="382"/>
      <c r="L1617" s="633" t="s">
        <v>762</v>
      </c>
      <c r="M1617" s="630"/>
      <c r="N1617" s="636"/>
    </row>
    <row r="1618" s="138" customFormat="1" customHeight="1" outlineLevel="4" spans="1:14">
      <c r="A1618" s="382" t="s">
        <v>5708</v>
      </c>
      <c r="B1618" s="627" t="str">
        <f t="shared" si="44"/>
        <v>后勤综合用房厨房（二）</v>
      </c>
      <c r="C1618" s="639" t="s">
        <v>3378</v>
      </c>
      <c r="D1618" s="381" t="s">
        <v>3382</v>
      </c>
      <c r="E1618" s="633" t="s">
        <v>345</v>
      </c>
      <c r="F1618" s="640">
        <v>1</v>
      </c>
      <c r="G1618" s="641" t="s">
        <v>5683</v>
      </c>
      <c r="H1618" s="638">
        <v>3300</v>
      </c>
      <c r="I1618" s="638">
        <f t="shared" si="45"/>
        <v>0.33</v>
      </c>
      <c r="J1618" s="633" t="s">
        <v>4798</v>
      </c>
      <c r="K1618" s="382"/>
      <c r="L1618" s="633" t="s">
        <v>762</v>
      </c>
      <c r="M1618" s="630"/>
      <c r="N1618" s="636"/>
    </row>
    <row r="1619" s="138" customFormat="1" customHeight="1" outlineLevel="4" spans="1:14">
      <c r="A1619" s="382" t="s">
        <v>5709</v>
      </c>
      <c r="B1619" s="627" t="str">
        <f t="shared" si="44"/>
        <v>后勤综合用房厨房（二）</v>
      </c>
      <c r="C1619" s="639" t="s">
        <v>3378</v>
      </c>
      <c r="D1619" s="381" t="s">
        <v>5710</v>
      </c>
      <c r="E1619" s="633" t="s">
        <v>345</v>
      </c>
      <c r="F1619" s="640">
        <v>2</v>
      </c>
      <c r="G1619" s="641" t="s">
        <v>5683</v>
      </c>
      <c r="H1619" s="638">
        <v>5900</v>
      </c>
      <c r="I1619" s="638">
        <f t="shared" si="45"/>
        <v>1.18</v>
      </c>
      <c r="J1619" s="633" t="s">
        <v>4798</v>
      </c>
      <c r="K1619" s="382"/>
      <c r="L1619" s="633" t="s">
        <v>762</v>
      </c>
      <c r="M1619" s="630"/>
      <c r="N1619" s="636"/>
    </row>
    <row r="1620" s="138" customFormat="1" customHeight="1" outlineLevel="4" spans="1:14">
      <c r="A1620" s="382" t="s">
        <v>5711</v>
      </c>
      <c r="B1620" s="627" t="str">
        <f t="shared" si="44"/>
        <v>后勤综合用房厨房（二）</v>
      </c>
      <c r="C1620" s="639" t="s">
        <v>3378</v>
      </c>
      <c r="D1620" s="381" t="s">
        <v>5707</v>
      </c>
      <c r="E1620" s="633" t="s">
        <v>345</v>
      </c>
      <c r="F1620" s="640">
        <v>2</v>
      </c>
      <c r="G1620" s="641" t="s">
        <v>5683</v>
      </c>
      <c r="H1620" s="638">
        <v>6800</v>
      </c>
      <c r="I1620" s="638">
        <f t="shared" si="45"/>
        <v>1.36</v>
      </c>
      <c r="J1620" s="633" t="s">
        <v>4798</v>
      </c>
      <c r="K1620" s="382"/>
      <c r="L1620" s="633" t="s">
        <v>762</v>
      </c>
      <c r="M1620" s="630"/>
      <c r="N1620" s="636"/>
    </row>
    <row r="1621" s="138" customFormat="1" customHeight="1" outlineLevel="4" spans="1:14">
      <c r="A1621" s="382" t="s">
        <v>5712</v>
      </c>
      <c r="B1621" s="627" t="str">
        <f t="shared" si="44"/>
        <v>后勤综合用房厨房（二）</v>
      </c>
      <c r="C1621" s="639" t="s">
        <v>3378</v>
      </c>
      <c r="D1621" s="381" t="s">
        <v>3379</v>
      </c>
      <c r="E1621" s="633" t="s">
        <v>345</v>
      </c>
      <c r="F1621" s="640">
        <v>1</v>
      </c>
      <c r="G1621" s="641" t="s">
        <v>5683</v>
      </c>
      <c r="H1621" s="638">
        <v>7960</v>
      </c>
      <c r="I1621" s="638">
        <f t="shared" si="45"/>
        <v>0.796</v>
      </c>
      <c r="J1621" s="633" t="s">
        <v>4798</v>
      </c>
      <c r="K1621" s="382"/>
      <c r="L1621" s="633" t="s">
        <v>762</v>
      </c>
      <c r="M1621" s="630"/>
      <c r="N1621" s="636"/>
    </row>
    <row r="1622" s="138" customFormat="1" customHeight="1" outlineLevel="4" spans="1:14">
      <c r="A1622" s="382" t="s">
        <v>5713</v>
      </c>
      <c r="B1622" s="627" t="str">
        <f t="shared" si="44"/>
        <v>后勤综合用房厨房（二）</v>
      </c>
      <c r="C1622" s="639" t="s">
        <v>3378</v>
      </c>
      <c r="D1622" s="381" t="s">
        <v>3383</v>
      </c>
      <c r="E1622" s="633" t="s">
        <v>345</v>
      </c>
      <c r="F1622" s="640">
        <v>1</v>
      </c>
      <c r="G1622" s="641" t="s">
        <v>5683</v>
      </c>
      <c r="H1622" s="638">
        <v>3300</v>
      </c>
      <c r="I1622" s="638">
        <f t="shared" si="45"/>
        <v>0.33</v>
      </c>
      <c r="J1622" s="633" t="s">
        <v>4798</v>
      </c>
      <c r="K1622" s="382"/>
      <c r="L1622" s="633" t="s">
        <v>762</v>
      </c>
      <c r="M1622" s="630"/>
      <c r="N1622" s="636"/>
    </row>
    <row r="1623" s="138" customFormat="1" customHeight="1" outlineLevel="4" spans="1:14">
      <c r="A1623" s="382" t="s">
        <v>5715</v>
      </c>
      <c r="B1623" s="627" t="str">
        <f t="shared" si="44"/>
        <v>后勤综合用房厨房（二）</v>
      </c>
      <c r="C1623" s="639" t="s">
        <v>3378</v>
      </c>
      <c r="D1623" s="381" t="s">
        <v>3384</v>
      </c>
      <c r="E1623" s="633" t="s">
        <v>345</v>
      </c>
      <c r="F1623" s="640">
        <v>2</v>
      </c>
      <c r="G1623" s="641" t="s">
        <v>5683</v>
      </c>
      <c r="H1623" s="638">
        <v>3700</v>
      </c>
      <c r="I1623" s="638">
        <f t="shared" si="45"/>
        <v>0.74</v>
      </c>
      <c r="J1623" s="633" t="s">
        <v>4798</v>
      </c>
      <c r="K1623" s="382"/>
      <c r="L1623" s="633" t="s">
        <v>762</v>
      </c>
      <c r="M1623" s="630"/>
      <c r="N1623" s="636"/>
    </row>
    <row r="1624" s="138" customFormat="1" customHeight="1" outlineLevel="4" spans="1:14">
      <c r="A1624" s="382" t="s">
        <v>5717</v>
      </c>
      <c r="B1624" s="627" t="str">
        <f t="shared" si="44"/>
        <v>后勤综合用房厨房（二）</v>
      </c>
      <c r="C1624" s="639" t="s">
        <v>3378</v>
      </c>
      <c r="D1624" s="381" t="s">
        <v>3381</v>
      </c>
      <c r="E1624" s="633" t="s">
        <v>345</v>
      </c>
      <c r="F1624" s="640">
        <v>1</v>
      </c>
      <c r="G1624" s="641" t="s">
        <v>5683</v>
      </c>
      <c r="H1624" s="638">
        <v>4800</v>
      </c>
      <c r="I1624" s="638">
        <f t="shared" si="45"/>
        <v>0.48</v>
      </c>
      <c r="J1624" s="633" t="s">
        <v>4798</v>
      </c>
      <c r="K1624" s="382"/>
      <c r="L1624" s="633" t="s">
        <v>762</v>
      </c>
      <c r="M1624" s="630"/>
      <c r="N1624" s="636"/>
    </row>
    <row r="1625" s="138" customFormat="1" customHeight="1" outlineLevel="4" spans="1:14">
      <c r="A1625" s="382" t="s">
        <v>5722</v>
      </c>
      <c r="B1625" s="627" t="str">
        <f t="shared" si="44"/>
        <v>后勤综合用房厨房（二）</v>
      </c>
      <c r="C1625" s="644" t="s">
        <v>5714</v>
      </c>
      <c r="D1625" s="645" t="s">
        <v>3655</v>
      </c>
      <c r="E1625" s="646" t="s">
        <v>341</v>
      </c>
      <c r="F1625" s="640">
        <v>600</v>
      </c>
      <c r="G1625" s="641" t="s">
        <v>5683</v>
      </c>
      <c r="H1625" s="638">
        <v>25</v>
      </c>
      <c r="I1625" s="638">
        <f t="shared" si="45"/>
        <v>1.5</v>
      </c>
      <c r="J1625" s="633" t="s">
        <v>4798</v>
      </c>
      <c r="K1625" s="382"/>
      <c r="L1625" s="633" t="s">
        <v>762</v>
      </c>
      <c r="M1625" s="630"/>
      <c r="N1625" s="636"/>
    </row>
    <row r="1626" s="138" customFormat="1" customHeight="1" outlineLevel="4" spans="1:14">
      <c r="A1626" s="382" t="s">
        <v>5724</v>
      </c>
      <c r="B1626" s="627" t="str">
        <f t="shared" si="44"/>
        <v>后勤综合用房厨房（二）</v>
      </c>
      <c r="C1626" s="639" t="s">
        <v>5716</v>
      </c>
      <c r="D1626" s="381"/>
      <c r="E1626" s="633" t="s">
        <v>345</v>
      </c>
      <c r="F1626" s="640">
        <v>6</v>
      </c>
      <c r="G1626" s="641" t="s">
        <v>5683</v>
      </c>
      <c r="H1626" s="638">
        <v>3000</v>
      </c>
      <c r="I1626" s="638">
        <f t="shared" si="45"/>
        <v>1.8</v>
      </c>
      <c r="J1626" s="633" t="s">
        <v>4798</v>
      </c>
      <c r="K1626" s="382"/>
      <c r="L1626" s="633" t="s">
        <v>762</v>
      </c>
      <c r="M1626" s="630"/>
      <c r="N1626" s="636"/>
    </row>
    <row r="1627" s="138" customFormat="1" customHeight="1" outlineLevel="4" spans="1:14">
      <c r="A1627" s="382" t="s">
        <v>5726</v>
      </c>
      <c r="B1627" s="627" t="str">
        <f t="shared" si="44"/>
        <v>后勤综合用房厨房（二）</v>
      </c>
      <c r="C1627" s="639" t="s">
        <v>7059</v>
      </c>
      <c r="D1627" s="639" t="s">
        <v>7060</v>
      </c>
      <c r="E1627" s="633" t="s">
        <v>345</v>
      </c>
      <c r="F1627" s="640">
        <v>1</v>
      </c>
      <c r="G1627" s="641" t="s">
        <v>5683</v>
      </c>
      <c r="H1627" s="638">
        <v>14231</v>
      </c>
      <c r="I1627" s="638">
        <f t="shared" si="45"/>
        <v>1.4231</v>
      </c>
      <c r="J1627" s="633" t="s">
        <v>4798</v>
      </c>
      <c r="K1627" s="382"/>
      <c r="L1627" s="633" t="s">
        <v>762</v>
      </c>
      <c r="M1627" s="630"/>
      <c r="N1627" s="636"/>
    </row>
    <row r="1628" s="138" customFormat="1" customHeight="1" outlineLevel="4" spans="1:14">
      <c r="A1628" s="382" t="s">
        <v>5728</v>
      </c>
      <c r="B1628" s="627" t="str">
        <f t="shared" si="44"/>
        <v>后勤综合用房厨房（二）</v>
      </c>
      <c r="C1628" s="639" t="s">
        <v>5718</v>
      </c>
      <c r="D1628" s="639" t="s">
        <v>7061</v>
      </c>
      <c r="E1628" s="633" t="s">
        <v>345</v>
      </c>
      <c r="F1628" s="640">
        <v>1</v>
      </c>
      <c r="G1628" s="641" t="s">
        <v>5683</v>
      </c>
      <c r="H1628" s="638">
        <v>29203</v>
      </c>
      <c r="I1628" s="638">
        <f t="shared" si="45"/>
        <v>2.9203</v>
      </c>
      <c r="J1628" s="633" t="s">
        <v>4798</v>
      </c>
      <c r="K1628" s="382"/>
      <c r="L1628" s="633" t="s">
        <v>762</v>
      </c>
      <c r="M1628" s="630"/>
      <c r="N1628" s="636"/>
    </row>
    <row r="1629" s="138" customFormat="1" customHeight="1" outlineLevel="4" spans="1:14">
      <c r="A1629" s="382" t="s">
        <v>5731</v>
      </c>
      <c r="B1629" s="627" t="str">
        <f t="shared" si="44"/>
        <v>后勤综合用房厨房（二）</v>
      </c>
      <c r="C1629" s="639" t="s">
        <v>5718</v>
      </c>
      <c r="D1629" s="639" t="s">
        <v>7062</v>
      </c>
      <c r="E1629" s="633" t="s">
        <v>345</v>
      </c>
      <c r="F1629" s="640">
        <v>1</v>
      </c>
      <c r="G1629" s="641" t="s">
        <v>5683</v>
      </c>
      <c r="H1629" s="638">
        <v>37550</v>
      </c>
      <c r="I1629" s="638">
        <f t="shared" si="45"/>
        <v>3.755</v>
      </c>
      <c r="J1629" s="633" t="s">
        <v>4798</v>
      </c>
      <c r="K1629" s="382"/>
      <c r="L1629" s="633" t="s">
        <v>762</v>
      </c>
      <c r="M1629" s="630"/>
      <c r="N1629" s="636"/>
    </row>
    <row r="1630" s="138" customFormat="1" customHeight="1" outlineLevel="4" spans="1:14">
      <c r="A1630" s="382" t="s">
        <v>5738</v>
      </c>
      <c r="B1630" s="627" t="str">
        <f t="shared" si="44"/>
        <v>后勤综合用房厨房（二）</v>
      </c>
      <c r="C1630" s="639" t="s">
        <v>5718</v>
      </c>
      <c r="D1630" s="639" t="s">
        <v>7063</v>
      </c>
      <c r="E1630" s="633" t="s">
        <v>345</v>
      </c>
      <c r="F1630" s="640">
        <v>1</v>
      </c>
      <c r="G1630" s="641" t="s">
        <v>5683</v>
      </c>
      <c r="H1630" s="638">
        <v>56335</v>
      </c>
      <c r="I1630" s="638">
        <f t="shared" si="45"/>
        <v>5.6335</v>
      </c>
      <c r="J1630" s="633" t="s">
        <v>4798</v>
      </c>
      <c r="K1630" s="382"/>
      <c r="L1630" s="633" t="s">
        <v>762</v>
      </c>
      <c r="M1630" s="630"/>
      <c r="N1630" s="636"/>
    </row>
    <row r="1631" s="138" customFormat="1" customHeight="1" outlineLevel="4" spans="1:14">
      <c r="A1631" s="382" t="s">
        <v>5741</v>
      </c>
      <c r="B1631" s="627" t="str">
        <f t="shared" si="44"/>
        <v>后勤综合用房厨房（二）</v>
      </c>
      <c r="C1631" s="639" t="s">
        <v>5732</v>
      </c>
      <c r="D1631" s="639" t="s">
        <v>5733</v>
      </c>
      <c r="E1631" s="633" t="s">
        <v>428</v>
      </c>
      <c r="F1631" s="640">
        <v>2087</v>
      </c>
      <c r="G1631" s="641" t="s">
        <v>5683</v>
      </c>
      <c r="H1631" s="638">
        <v>1198</v>
      </c>
      <c r="I1631" s="638">
        <f t="shared" si="45"/>
        <v>250.0226</v>
      </c>
      <c r="J1631" s="633" t="s">
        <v>4798</v>
      </c>
      <c r="K1631" s="382"/>
      <c r="L1631" s="633" t="s">
        <v>762</v>
      </c>
      <c r="M1631" s="630"/>
      <c r="N1631" s="636"/>
    </row>
    <row r="1632" s="138" customFormat="1" customHeight="1" outlineLevel="4" spans="1:14">
      <c r="A1632" s="382" t="s">
        <v>5744</v>
      </c>
      <c r="B1632" s="627" t="str">
        <f t="shared" si="44"/>
        <v>后勤综合用房厨房（二）</v>
      </c>
      <c r="C1632" s="644" t="s">
        <v>5735</v>
      </c>
      <c r="D1632" s="645" t="s">
        <v>7064</v>
      </c>
      <c r="E1632" s="646" t="s">
        <v>341</v>
      </c>
      <c r="F1632" s="640">
        <v>600</v>
      </c>
      <c r="G1632" s="641" t="s">
        <v>5683</v>
      </c>
      <c r="H1632" s="638">
        <v>80</v>
      </c>
      <c r="I1632" s="638">
        <f t="shared" si="45"/>
        <v>4.8</v>
      </c>
      <c r="J1632" s="633" t="s">
        <v>4798</v>
      </c>
      <c r="K1632" s="382"/>
      <c r="L1632" s="633" t="s">
        <v>762</v>
      </c>
      <c r="M1632" s="630"/>
      <c r="N1632" s="636"/>
    </row>
    <row r="1633" s="138" customFormat="1" customHeight="1" outlineLevel="4" spans="1:14">
      <c r="A1633" s="382" t="s">
        <v>5745</v>
      </c>
      <c r="B1633" s="627" t="str">
        <f t="shared" si="44"/>
        <v>后勤综合用房厨房（二）</v>
      </c>
      <c r="C1633" s="639" t="s">
        <v>5737</v>
      </c>
      <c r="D1633" s="639" t="s">
        <v>5730</v>
      </c>
      <c r="E1633" s="633" t="s">
        <v>229</v>
      </c>
      <c r="F1633" s="640">
        <v>11</v>
      </c>
      <c r="G1633" s="641" t="s">
        <v>5683</v>
      </c>
      <c r="H1633" s="638">
        <v>500</v>
      </c>
      <c r="I1633" s="638">
        <f t="shared" si="45"/>
        <v>0.55</v>
      </c>
      <c r="J1633" s="633" t="s">
        <v>4798</v>
      </c>
      <c r="K1633" s="382"/>
      <c r="L1633" s="633" t="s">
        <v>762</v>
      </c>
      <c r="M1633" s="630"/>
      <c r="N1633" s="636"/>
    </row>
    <row r="1634" s="138" customFormat="1" customHeight="1" outlineLevel="4" spans="1:14">
      <c r="A1634" s="382" t="s">
        <v>5746</v>
      </c>
      <c r="B1634" s="627" t="str">
        <f t="shared" si="44"/>
        <v>后勤综合用房厨房（二）</v>
      </c>
      <c r="C1634" s="647" t="s">
        <v>5739</v>
      </c>
      <c r="D1634" s="381" t="s">
        <v>5740</v>
      </c>
      <c r="E1634" s="633" t="s">
        <v>229</v>
      </c>
      <c r="F1634" s="640">
        <v>54</v>
      </c>
      <c r="G1634" s="641" t="s">
        <v>5683</v>
      </c>
      <c r="H1634" s="638">
        <v>950</v>
      </c>
      <c r="I1634" s="638">
        <f t="shared" si="45"/>
        <v>5.13</v>
      </c>
      <c r="J1634" s="633" t="s">
        <v>4798</v>
      </c>
      <c r="K1634" s="382"/>
      <c r="L1634" s="633" t="s">
        <v>762</v>
      </c>
      <c r="M1634" s="630"/>
      <c r="N1634" s="636"/>
    </row>
    <row r="1635" s="138" customFormat="1" customHeight="1" outlineLevel="4" spans="1:14">
      <c r="A1635" s="382" t="s">
        <v>5748</v>
      </c>
      <c r="B1635" s="627" t="str">
        <f t="shared" si="44"/>
        <v>后勤综合用房厨房（二）</v>
      </c>
      <c r="C1635" s="647" t="s">
        <v>5742</v>
      </c>
      <c r="D1635" s="381" t="s">
        <v>5743</v>
      </c>
      <c r="E1635" s="633" t="s">
        <v>229</v>
      </c>
      <c r="F1635" s="640">
        <v>38</v>
      </c>
      <c r="G1635" s="641" t="s">
        <v>5683</v>
      </c>
      <c r="H1635" s="638">
        <v>750</v>
      </c>
      <c r="I1635" s="638">
        <f t="shared" si="45"/>
        <v>2.85</v>
      </c>
      <c r="J1635" s="633" t="s">
        <v>4798</v>
      </c>
      <c r="K1635" s="382"/>
      <c r="L1635" s="633" t="s">
        <v>762</v>
      </c>
      <c r="M1635" s="630"/>
      <c r="N1635" s="636"/>
    </row>
    <row r="1636" s="138" customFormat="1" customHeight="1" outlineLevel="4" spans="1:14">
      <c r="A1636" s="382" t="s">
        <v>5752</v>
      </c>
      <c r="B1636" s="627" t="str">
        <f t="shared" si="44"/>
        <v>后勤综合用房厨房（二）</v>
      </c>
      <c r="C1636" s="639" t="s">
        <v>3649</v>
      </c>
      <c r="D1636" s="639" t="s">
        <v>5730</v>
      </c>
      <c r="E1636" s="633" t="s">
        <v>345</v>
      </c>
      <c r="F1636" s="640">
        <v>10</v>
      </c>
      <c r="G1636" s="641" t="s">
        <v>5683</v>
      </c>
      <c r="H1636" s="638">
        <v>2200</v>
      </c>
      <c r="I1636" s="638">
        <f t="shared" si="45"/>
        <v>2.2</v>
      </c>
      <c r="J1636" s="633" t="s">
        <v>4798</v>
      </c>
      <c r="K1636" s="382"/>
      <c r="L1636" s="633" t="s">
        <v>762</v>
      </c>
      <c r="M1636" s="630"/>
      <c r="N1636" s="636"/>
    </row>
    <row r="1637" s="138" customFormat="1" customHeight="1" outlineLevel="4" spans="1:14">
      <c r="A1637" s="382" t="s">
        <v>5755</v>
      </c>
      <c r="B1637" s="627" t="str">
        <f t="shared" si="44"/>
        <v>后勤综合用房厨房（二）</v>
      </c>
      <c r="C1637" s="644" t="s">
        <v>3654</v>
      </c>
      <c r="D1637" s="645" t="s">
        <v>3655</v>
      </c>
      <c r="E1637" s="646" t="s">
        <v>341</v>
      </c>
      <c r="F1637" s="640">
        <v>250</v>
      </c>
      <c r="G1637" s="641" t="s">
        <v>5683</v>
      </c>
      <c r="H1637" s="638">
        <v>50</v>
      </c>
      <c r="I1637" s="638">
        <f t="shared" si="45"/>
        <v>1.25</v>
      </c>
      <c r="J1637" s="633" t="s">
        <v>4798</v>
      </c>
      <c r="K1637" s="382"/>
      <c r="L1637" s="633" t="s">
        <v>762</v>
      </c>
      <c r="M1637" s="630"/>
      <c r="N1637" s="636"/>
    </row>
    <row r="1638" s="138" customFormat="1" customHeight="1" outlineLevel="4" spans="1:14">
      <c r="A1638" s="382" t="s">
        <v>5757</v>
      </c>
      <c r="B1638" s="627" t="str">
        <f t="shared" si="44"/>
        <v>后勤综合用房厨房（二）</v>
      </c>
      <c r="C1638" s="644" t="s">
        <v>5747</v>
      </c>
      <c r="D1638" s="645" t="s">
        <v>3655</v>
      </c>
      <c r="E1638" s="646" t="s">
        <v>341</v>
      </c>
      <c r="F1638" s="640">
        <v>500</v>
      </c>
      <c r="G1638" s="641" t="s">
        <v>5683</v>
      </c>
      <c r="H1638" s="638">
        <v>30</v>
      </c>
      <c r="I1638" s="638">
        <f t="shared" si="45"/>
        <v>1.5</v>
      </c>
      <c r="J1638" s="633" t="s">
        <v>4798</v>
      </c>
      <c r="K1638" s="382"/>
      <c r="L1638" s="633" t="s">
        <v>762</v>
      </c>
      <c r="M1638" s="630"/>
      <c r="N1638" s="636"/>
    </row>
    <row r="1639" s="138" customFormat="1" customHeight="1" outlineLevel="4" spans="1:14">
      <c r="A1639" s="382" t="s">
        <v>5759</v>
      </c>
      <c r="B1639" s="627" t="str">
        <f t="shared" si="44"/>
        <v>后勤综合用房厨房（二）</v>
      </c>
      <c r="C1639" s="639" t="s">
        <v>5685</v>
      </c>
      <c r="D1639" s="639" t="s">
        <v>5686</v>
      </c>
      <c r="E1639" s="633" t="s">
        <v>428</v>
      </c>
      <c r="F1639" s="640">
        <v>803.75</v>
      </c>
      <c r="G1639" s="641" t="s">
        <v>5683</v>
      </c>
      <c r="H1639" s="638">
        <v>980</v>
      </c>
      <c r="I1639" s="638">
        <f t="shared" si="45"/>
        <v>78.7675</v>
      </c>
      <c r="J1639" s="633" t="s">
        <v>4798</v>
      </c>
      <c r="K1639" s="382"/>
      <c r="L1639" s="633" t="s">
        <v>762</v>
      </c>
      <c r="M1639" s="630"/>
      <c r="N1639" s="636"/>
    </row>
    <row r="1640" s="138" customFormat="1" customHeight="1" outlineLevel="4" spans="1:14">
      <c r="A1640" s="382" t="s">
        <v>5761</v>
      </c>
      <c r="B1640" s="627" t="str">
        <f t="shared" si="44"/>
        <v>后勤综合用房厨房（二）</v>
      </c>
      <c r="C1640" s="639" t="s">
        <v>5729</v>
      </c>
      <c r="D1640" s="639" t="s">
        <v>5730</v>
      </c>
      <c r="E1640" s="633" t="s">
        <v>345</v>
      </c>
      <c r="F1640" s="640">
        <v>5</v>
      </c>
      <c r="G1640" s="641" t="s">
        <v>5683</v>
      </c>
      <c r="H1640" s="638">
        <v>2200</v>
      </c>
      <c r="I1640" s="638">
        <f t="shared" si="45"/>
        <v>1.1</v>
      </c>
      <c r="J1640" s="633" t="s">
        <v>4798</v>
      </c>
      <c r="K1640" s="382"/>
      <c r="L1640" s="633" t="s">
        <v>762</v>
      </c>
      <c r="M1640" s="630"/>
      <c r="N1640" s="636"/>
    </row>
    <row r="1641" s="138" customFormat="1" customHeight="1" outlineLevel="4" spans="1:14">
      <c r="A1641" s="382" t="s">
        <v>5772</v>
      </c>
      <c r="B1641" s="627" t="str">
        <f t="shared" si="44"/>
        <v>后勤综合用房厨房（二）</v>
      </c>
      <c r="C1641" s="381" t="s">
        <v>5753</v>
      </c>
      <c r="D1641" s="437" t="s">
        <v>7065</v>
      </c>
      <c r="E1641" s="650" t="s">
        <v>341</v>
      </c>
      <c r="F1641" s="640">
        <v>4.8</v>
      </c>
      <c r="G1641" s="641" t="s">
        <v>5683</v>
      </c>
      <c r="H1641" s="638">
        <v>18620</v>
      </c>
      <c r="I1641" s="638">
        <f t="shared" si="45"/>
        <v>8.9376</v>
      </c>
      <c r="J1641" s="633" t="s">
        <v>4798</v>
      </c>
      <c r="K1641" s="382"/>
      <c r="L1641" s="633" t="s">
        <v>762</v>
      </c>
      <c r="M1641" s="630"/>
      <c r="N1641" s="636"/>
    </row>
    <row r="1642" s="138" customFormat="1" customHeight="1" outlineLevel="4" spans="1:14">
      <c r="A1642" s="382" t="s">
        <v>5775</v>
      </c>
      <c r="B1642" s="627" t="str">
        <f t="shared" si="44"/>
        <v>后勤综合用房厨房（二）</v>
      </c>
      <c r="C1642" s="381" t="s">
        <v>7066</v>
      </c>
      <c r="D1642" s="437"/>
      <c r="E1642" s="641" t="s">
        <v>345</v>
      </c>
      <c r="F1642" s="640">
        <v>7</v>
      </c>
      <c r="G1642" s="641" t="s">
        <v>5683</v>
      </c>
      <c r="H1642" s="638">
        <v>7000</v>
      </c>
      <c r="I1642" s="638">
        <f t="shared" si="45"/>
        <v>4.9</v>
      </c>
      <c r="J1642" s="633" t="s">
        <v>4798</v>
      </c>
      <c r="K1642" s="382"/>
      <c r="L1642" s="633" t="s">
        <v>762</v>
      </c>
      <c r="M1642" s="630"/>
      <c r="N1642" s="636"/>
    </row>
    <row r="1643" s="138" customFormat="1" customHeight="1" outlineLevel="4" spans="1:14">
      <c r="A1643" s="382" t="s">
        <v>5778</v>
      </c>
      <c r="B1643" s="627" t="str">
        <f t="shared" si="44"/>
        <v>后勤综合用房厨房（二）</v>
      </c>
      <c r="C1643" s="639" t="s">
        <v>7067</v>
      </c>
      <c r="D1643" s="437" t="s">
        <v>7068</v>
      </c>
      <c r="E1643" s="641" t="s">
        <v>345</v>
      </c>
      <c r="F1643" s="640">
        <v>2</v>
      </c>
      <c r="G1643" s="641" t="s">
        <v>5683</v>
      </c>
      <c r="H1643" s="638">
        <v>2000</v>
      </c>
      <c r="I1643" s="638">
        <f t="shared" si="45"/>
        <v>0.4</v>
      </c>
      <c r="J1643" s="633" t="s">
        <v>4798</v>
      </c>
      <c r="K1643" s="382"/>
      <c r="L1643" s="633" t="s">
        <v>762</v>
      </c>
      <c r="M1643" s="630"/>
      <c r="N1643" s="636"/>
    </row>
    <row r="1644" s="138" customFormat="1" customHeight="1" outlineLevel="4" spans="1:14">
      <c r="A1644" s="382" t="s">
        <v>5781</v>
      </c>
      <c r="B1644" s="627" t="str">
        <f t="shared" si="44"/>
        <v>后勤综合用房厨房（二）</v>
      </c>
      <c r="C1644" s="648" t="s">
        <v>7069</v>
      </c>
      <c r="D1644" s="648" t="s">
        <v>426</v>
      </c>
      <c r="E1644" s="650" t="s">
        <v>345</v>
      </c>
      <c r="F1644" s="640">
        <v>15</v>
      </c>
      <c r="G1644" s="641" t="s">
        <v>5683</v>
      </c>
      <c r="H1644" s="638">
        <v>35000</v>
      </c>
      <c r="I1644" s="638">
        <f t="shared" si="45"/>
        <v>52.5</v>
      </c>
      <c r="J1644" s="633" t="s">
        <v>4962</v>
      </c>
      <c r="K1644" s="382"/>
      <c r="L1644" s="633" t="s">
        <v>762</v>
      </c>
      <c r="M1644" s="630"/>
      <c r="N1644" s="636"/>
    </row>
    <row r="1645" s="138" customFormat="1" customHeight="1" outlineLevel="4" spans="1:14">
      <c r="A1645" s="382" t="s">
        <v>5783</v>
      </c>
      <c r="B1645" s="627" t="str">
        <f t="shared" si="44"/>
        <v>后勤综合用房厨房（二）</v>
      </c>
      <c r="C1645" s="648" t="s">
        <v>629</v>
      </c>
      <c r="D1645" s="637"/>
      <c r="E1645" s="650" t="s">
        <v>345</v>
      </c>
      <c r="F1645" s="640">
        <v>10</v>
      </c>
      <c r="G1645" s="641" t="s">
        <v>5683</v>
      </c>
      <c r="H1645" s="638">
        <v>1500</v>
      </c>
      <c r="I1645" s="638">
        <f t="shared" si="45"/>
        <v>1.5</v>
      </c>
      <c r="J1645" s="633" t="s">
        <v>4962</v>
      </c>
      <c r="K1645" s="382"/>
      <c r="L1645" s="633" t="s">
        <v>762</v>
      </c>
      <c r="M1645" s="630"/>
      <c r="N1645" s="636"/>
    </row>
    <row r="1646" s="138" customFormat="1" customHeight="1" outlineLevel="4" spans="1:14">
      <c r="A1646" s="382" t="s">
        <v>5786</v>
      </c>
      <c r="B1646" s="627" t="str">
        <f t="shared" si="44"/>
        <v>后勤综合用房厨房（二）</v>
      </c>
      <c r="C1646" s="381" t="s">
        <v>5770</v>
      </c>
      <c r="D1646" s="437" t="s">
        <v>7070</v>
      </c>
      <c r="E1646" s="641" t="s">
        <v>345</v>
      </c>
      <c r="F1646" s="640">
        <v>1</v>
      </c>
      <c r="G1646" s="641" t="s">
        <v>5683</v>
      </c>
      <c r="H1646" s="638">
        <v>9400</v>
      </c>
      <c r="I1646" s="638">
        <f t="shared" si="45"/>
        <v>0.94</v>
      </c>
      <c r="J1646" s="633" t="s">
        <v>4798</v>
      </c>
      <c r="K1646" s="382"/>
      <c r="L1646" s="633" t="s">
        <v>762</v>
      </c>
      <c r="M1646" s="630"/>
      <c r="N1646" s="636"/>
    </row>
    <row r="1647" s="138" customFormat="1" customHeight="1" outlineLevel="4" spans="1:14">
      <c r="A1647" s="382" t="s">
        <v>5790</v>
      </c>
      <c r="B1647" s="627" t="str">
        <f t="shared" si="44"/>
        <v>后勤综合用房厨房（二）</v>
      </c>
      <c r="C1647" s="381" t="s">
        <v>7071</v>
      </c>
      <c r="D1647" s="437" t="s">
        <v>7072</v>
      </c>
      <c r="E1647" s="641" t="s">
        <v>345</v>
      </c>
      <c r="F1647" s="640">
        <v>1</v>
      </c>
      <c r="G1647" s="641" t="s">
        <v>5683</v>
      </c>
      <c r="H1647" s="638">
        <v>10200</v>
      </c>
      <c r="I1647" s="638">
        <f t="shared" si="45"/>
        <v>1.02</v>
      </c>
      <c r="J1647" s="633" t="s">
        <v>4798</v>
      </c>
      <c r="K1647" s="382"/>
      <c r="L1647" s="633" t="s">
        <v>762</v>
      </c>
      <c r="M1647" s="630"/>
      <c r="N1647" s="636"/>
    </row>
    <row r="1648" s="138" customFormat="1" customHeight="1" outlineLevel="4" spans="1:14">
      <c r="A1648" s="382" t="s">
        <v>5795</v>
      </c>
      <c r="B1648" s="627" t="str">
        <f t="shared" si="44"/>
        <v>后勤综合用房厨房（二）</v>
      </c>
      <c r="C1648" s="381" t="s">
        <v>5782</v>
      </c>
      <c r="D1648" s="437"/>
      <c r="E1648" s="641" t="s">
        <v>345</v>
      </c>
      <c r="F1648" s="640">
        <v>1</v>
      </c>
      <c r="G1648" s="641" t="s">
        <v>5683</v>
      </c>
      <c r="H1648" s="638">
        <v>4620</v>
      </c>
      <c r="I1648" s="638">
        <f t="shared" si="45"/>
        <v>0.462</v>
      </c>
      <c r="J1648" s="633" t="s">
        <v>4798</v>
      </c>
      <c r="K1648" s="382"/>
      <c r="L1648" s="633" t="s">
        <v>762</v>
      </c>
      <c r="M1648" s="630"/>
      <c r="N1648" s="636"/>
    </row>
    <row r="1649" s="138" customFormat="1" customHeight="1" outlineLevel="4" spans="1:14">
      <c r="A1649" s="382" t="s">
        <v>5800</v>
      </c>
      <c r="B1649" s="627" t="str">
        <f t="shared" si="44"/>
        <v>后勤综合用房厨房（二）</v>
      </c>
      <c r="C1649" s="639" t="s">
        <v>5798</v>
      </c>
      <c r="D1649" s="437" t="s">
        <v>5799</v>
      </c>
      <c r="E1649" s="641" t="s">
        <v>345</v>
      </c>
      <c r="F1649" s="640">
        <v>1</v>
      </c>
      <c r="G1649" s="641" t="s">
        <v>5683</v>
      </c>
      <c r="H1649" s="638">
        <v>1680</v>
      </c>
      <c r="I1649" s="638">
        <f t="shared" si="45"/>
        <v>0.168</v>
      </c>
      <c r="J1649" s="633" t="s">
        <v>4798</v>
      </c>
      <c r="K1649" s="382"/>
      <c r="L1649" s="633" t="s">
        <v>762</v>
      </c>
      <c r="M1649" s="630"/>
      <c r="N1649" s="636"/>
    </row>
    <row r="1650" s="138" customFormat="1" customHeight="1" outlineLevel="4" spans="1:14">
      <c r="A1650" s="382" t="s">
        <v>5812</v>
      </c>
      <c r="B1650" s="627" t="str">
        <f t="shared" si="44"/>
        <v>后勤综合用房厨房（二）</v>
      </c>
      <c r="C1650" s="639" t="s">
        <v>7073</v>
      </c>
      <c r="D1650" s="437" t="s">
        <v>7074</v>
      </c>
      <c r="E1650" s="641" t="s">
        <v>345</v>
      </c>
      <c r="F1650" s="640">
        <v>2</v>
      </c>
      <c r="G1650" s="641" t="s">
        <v>5683</v>
      </c>
      <c r="H1650" s="638">
        <v>6000</v>
      </c>
      <c r="I1650" s="638">
        <f t="shared" si="45"/>
        <v>1.2</v>
      </c>
      <c r="J1650" s="633" t="s">
        <v>4798</v>
      </c>
      <c r="K1650" s="382"/>
      <c r="L1650" s="633" t="s">
        <v>762</v>
      </c>
      <c r="M1650" s="630"/>
      <c r="N1650" s="636"/>
    </row>
    <row r="1651" s="138" customFormat="1" customHeight="1" outlineLevel="4" spans="1:14">
      <c r="A1651" s="382" t="s">
        <v>5815</v>
      </c>
      <c r="B1651" s="627" t="str">
        <f t="shared" si="44"/>
        <v>后勤综合用房厨房（二）</v>
      </c>
      <c r="C1651" s="639" t="s">
        <v>7073</v>
      </c>
      <c r="D1651" s="437" t="s">
        <v>7074</v>
      </c>
      <c r="E1651" s="641" t="s">
        <v>345</v>
      </c>
      <c r="F1651" s="640">
        <v>6</v>
      </c>
      <c r="G1651" s="641" t="s">
        <v>5683</v>
      </c>
      <c r="H1651" s="638">
        <v>6000</v>
      </c>
      <c r="I1651" s="638">
        <f t="shared" si="45"/>
        <v>3.6</v>
      </c>
      <c r="J1651" s="633" t="s">
        <v>4798</v>
      </c>
      <c r="K1651" s="382"/>
      <c r="L1651" s="633" t="s">
        <v>762</v>
      </c>
      <c r="M1651" s="630"/>
      <c r="N1651" s="636"/>
    </row>
    <row r="1652" s="138" customFormat="1" customHeight="1" outlineLevel="4" spans="1:14">
      <c r="A1652" s="382" t="s">
        <v>5817</v>
      </c>
      <c r="B1652" s="627" t="str">
        <f t="shared" si="44"/>
        <v>后勤综合用房厨房（二）</v>
      </c>
      <c r="C1652" s="639" t="s">
        <v>5805</v>
      </c>
      <c r="D1652" s="437" t="s">
        <v>6622</v>
      </c>
      <c r="E1652" s="641" t="s">
        <v>345</v>
      </c>
      <c r="F1652" s="640">
        <v>5</v>
      </c>
      <c r="G1652" s="641" t="s">
        <v>5683</v>
      </c>
      <c r="H1652" s="638">
        <v>6000</v>
      </c>
      <c r="I1652" s="638">
        <f t="shared" si="45"/>
        <v>3</v>
      </c>
      <c r="J1652" s="633" t="s">
        <v>4798</v>
      </c>
      <c r="K1652" s="382"/>
      <c r="L1652" s="633" t="s">
        <v>762</v>
      </c>
      <c r="M1652" s="630"/>
      <c r="N1652" s="636"/>
    </row>
    <row r="1653" s="138" customFormat="1" customHeight="1" outlineLevel="4" spans="1:14">
      <c r="A1653" s="382" t="s">
        <v>5819</v>
      </c>
      <c r="B1653" s="627" t="str">
        <f t="shared" si="44"/>
        <v>后勤综合用房厨房（二）</v>
      </c>
      <c r="C1653" s="639" t="s">
        <v>5808</v>
      </c>
      <c r="D1653" s="437" t="s">
        <v>5809</v>
      </c>
      <c r="E1653" s="641" t="s">
        <v>345</v>
      </c>
      <c r="F1653" s="640">
        <v>4</v>
      </c>
      <c r="G1653" s="641" t="s">
        <v>5683</v>
      </c>
      <c r="H1653" s="638">
        <v>2900</v>
      </c>
      <c r="I1653" s="638">
        <f t="shared" si="45"/>
        <v>1.16</v>
      </c>
      <c r="J1653" s="633" t="s">
        <v>4798</v>
      </c>
      <c r="K1653" s="382"/>
      <c r="L1653" s="633" t="s">
        <v>762</v>
      </c>
      <c r="M1653" s="630"/>
      <c r="N1653" s="636"/>
    </row>
    <row r="1654" s="138" customFormat="1" customHeight="1" outlineLevel="4" spans="1:14">
      <c r="A1654" s="382" t="s">
        <v>5821</v>
      </c>
      <c r="B1654" s="627" t="str">
        <f t="shared" si="44"/>
        <v>后勤综合用房厨房（二）</v>
      </c>
      <c r="C1654" s="639" t="s">
        <v>5808</v>
      </c>
      <c r="D1654" s="437" t="s">
        <v>6688</v>
      </c>
      <c r="E1654" s="641" t="s">
        <v>345</v>
      </c>
      <c r="F1654" s="640">
        <v>1</v>
      </c>
      <c r="G1654" s="641" t="s">
        <v>5683</v>
      </c>
      <c r="H1654" s="638">
        <v>2900</v>
      </c>
      <c r="I1654" s="638">
        <f t="shared" si="45"/>
        <v>0.29</v>
      </c>
      <c r="J1654" s="633" t="s">
        <v>4798</v>
      </c>
      <c r="K1654" s="382"/>
      <c r="L1654" s="633" t="s">
        <v>762</v>
      </c>
      <c r="M1654" s="630"/>
      <c r="N1654" s="636"/>
    </row>
    <row r="1655" s="138" customFormat="1" customHeight="1" outlineLevel="4" spans="1:14">
      <c r="A1655" s="382" t="s">
        <v>5823</v>
      </c>
      <c r="B1655" s="627" t="str">
        <f t="shared" si="44"/>
        <v>后勤综合用房厨房（二）</v>
      </c>
      <c r="C1655" s="639" t="s">
        <v>5808</v>
      </c>
      <c r="D1655" s="437" t="s">
        <v>5820</v>
      </c>
      <c r="E1655" s="641" t="s">
        <v>345</v>
      </c>
      <c r="F1655" s="640">
        <v>2</v>
      </c>
      <c r="G1655" s="641" t="s">
        <v>5683</v>
      </c>
      <c r="H1655" s="638">
        <v>3200</v>
      </c>
      <c r="I1655" s="638">
        <f t="shared" si="45"/>
        <v>0.64</v>
      </c>
      <c r="J1655" s="633" t="s">
        <v>4798</v>
      </c>
      <c r="K1655" s="382"/>
      <c r="L1655" s="633" t="s">
        <v>762</v>
      </c>
      <c r="M1655" s="630"/>
      <c r="N1655" s="636"/>
    </row>
    <row r="1656" s="138" customFormat="1" customHeight="1" outlineLevel="4" spans="1:14">
      <c r="A1656" s="382" t="s">
        <v>5825</v>
      </c>
      <c r="B1656" s="627" t="str">
        <f t="shared" si="44"/>
        <v>后勤综合用房厨房（二）</v>
      </c>
      <c r="C1656" s="639" t="s">
        <v>5813</v>
      </c>
      <c r="D1656" s="437" t="s">
        <v>5898</v>
      </c>
      <c r="E1656" s="641" t="s">
        <v>345</v>
      </c>
      <c r="F1656" s="640">
        <v>3</v>
      </c>
      <c r="G1656" s="641" t="s">
        <v>5683</v>
      </c>
      <c r="H1656" s="638">
        <v>5100</v>
      </c>
      <c r="I1656" s="638">
        <f t="shared" si="45"/>
        <v>1.53</v>
      </c>
      <c r="J1656" s="633" t="s">
        <v>4798</v>
      </c>
      <c r="K1656" s="382"/>
      <c r="L1656" s="633" t="s">
        <v>762</v>
      </c>
      <c r="M1656" s="630"/>
      <c r="N1656" s="636"/>
    </row>
    <row r="1657" s="138" customFormat="1" customHeight="1" outlineLevel="4" spans="1:14">
      <c r="A1657" s="382" t="s">
        <v>5827</v>
      </c>
      <c r="B1657" s="627" t="str">
        <f t="shared" si="44"/>
        <v>后勤综合用房厨房（二）</v>
      </c>
      <c r="C1657" s="639" t="s">
        <v>5816</v>
      </c>
      <c r="D1657" s="437" t="s">
        <v>7075</v>
      </c>
      <c r="E1657" s="641" t="s">
        <v>345</v>
      </c>
      <c r="F1657" s="640">
        <v>1</v>
      </c>
      <c r="G1657" s="641" t="s">
        <v>5683</v>
      </c>
      <c r="H1657" s="638">
        <v>2300</v>
      </c>
      <c r="I1657" s="638">
        <f t="shared" si="45"/>
        <v>0.23</v>
      </c>
      <c r="J1657" s="633" t="s">
        <v>4798</v>
      </c>
      <c r="K1657" s="382"/>
      <c r="L1657" s="633" t="s">
        <v>762</v>
      </c>
      <c r="M1657" s="630"/>
      <c r="N1657" s="636"/>
    </row>
    <row r="1658" s="138" customFormat="1" customHeight="1" outlineLevel="4" spans="1:14">
      <c r="A1658" s="382" t="s">
        <v>5829</v>
      </c>
      <c r="B1658" s="627" t="str">
        <f t="shared" si="44"/>
        <v>后勤综合用房厨房（二）</v>
      </c>
      <c r="C1658" s="639" t="s">
        <v>5816</v>
      </c>
      <c r="D1658" s="437" t="s">
        <v>6624</v>
      </c>
      <c r="E1658" s="641" t="s">
        <v>345</v>
      </c>
      <c r="F1658" s="640">
        <v>2</v>
      </c>
      <c r="G1658" s="641" t="s">
        <v>5683</v>
      </c>
      <c r="H1658" s="638">
        <v>2500</v>
      </c>
      <c r="I1658" s="638">
        <f t="shared" si="45"/>
        <v>0.5</v>
      </c>
      <c r="J1658" s="633" t="s">
        <v>4798</v>
      </c>
      <c r="K1658" s="382"/>
      <c r="L1658" s="633" t="s">
        <v>762</v>
      </c>
      <c r="M1658" s="630"/>
      <c r="N1658" s="636"/>
    </row>
    <row r="1659" s="138" customFormat="1" customHeight="1" outlineLevel="4" spans="1:14">
      <c r="A1659" s="382" t="s">
        <v>5830</v>
      </c>
      <c r="B1659" s="627" t="str">
        <f t="shared" si="44"/>
        <v>后勤综合用房厨房（二）</v>
      </c>
      <c r="C1659" s="639" t="s">
        <v>3295</v>
      </c>
      <c r="D1659" s="437" t="s">
        <v>5811</v>
      </c>
      <c r="E1659" s="641" t="s">
        <v>345</v>
      </c>
      <c r="F1659" s="640">
        <v>1</v>
      </c>
      <c r="G1659" s="641" t="s">
        <v>5683</v>
      </c>
      <c r="H1659" s="638">
        <v>2300</v>
      </c>
      <c r="I1659" s="638">
        <f t="shared" si="45"/>
        <v>0.23</v>
      </c>
      <c r="J1659" s="633" t="s">
        <v>4798</v>
      </c>
      <c r="K1659" s="382"/>
      <c r="L1659" s="633" t="s">
        <v>762</v>
      </c>
      <c r="M1659" s="630"/>
      <c r="N1659" s="636"/>
    </row>
    <row r="1660" s="138" customFormat="1" customHeight="1" outlineLevel="4" spans="1:14">
      <c r="A1660" s="382" t="s">
        <v>5835</v>
      </c>
      <c r="B1660" s="627" t="str">
        <f t="shared" si="44"/>
        <v>后勤综合用房厨房（二）</v>
      </c>
      <c r="C1660" s="639" t="s">
        <v>3295</v>
      </c>
      <c r="D1660" s="437" t="s">
        <v>5822</v>
      </c>
      <c r="E1660" s="641" t="s">
        <v>345</v>
      </c>
      <c r="F1660" s="640">
        <v>1</v>
      </c>
      <c r="G1660" s="641" t="s">
        <v>5683</v>
      </c>
      <c r="H1660" s="638">
        <v>2900</v>
      </c>
      <c r="I1660" s="638">
        <f t="shared" si="45"/>
        <v>0.29</v>
      </c>
      <c r="J1660" s="633" t="s">
        <v>4798</v>
      </c>
      <c r="K1660" s="382"/>
      <c r="L1660" s="633" t="s">
        <v>762</v>
      </c>
      <c r="M1660" s="630"/>
      <c r="N1660" s="636"/>
    </row>
    <row r="1661" s="138" customFormat="1" customHeight="1" outlineLevel="4" spans="1:14">
      <c r="A1661" s="382" t="s">
        <v>5837</v>
      </c>
      <c r="B1661" s="627" t="str">
        <f t="shared" si="44"/>
        <v>后勤综合用房厨房（二）</v>
      </c>
      <c r="C1661" s="639" t="s">
        <v>3300</v>
      </c>
      <c r="D1661" s="437" t="s">
        <v>5824</v>
      </c>
      <c r="E1661" s="641" t="s">
        <v>345</v>
      </c>
      <c r="F1661" s="640">
        <v>1</v>
      </c>
      <c r="G1661" s="641" t="s">
        <v>5683</v>
      </c>
      <c r="H1661" s="638">
        <v>5500</v>
      </c>
      <c r="I1661" s="638">
        <f t="shared" si="45"/>
        <v>0.55</v>
      </c>
      <c r="J1661" s="633" t="s">
        <v>4798</v>
      </c>
      <c r="K1661" s="382"/>
      <c r="L1661" s="633" t="s">
        <v>762</v>
      </c>
      <c r="M1661" s="630"/>
      <c r="N1661" s="636"/>
    </row>
    <row r="1662" s="138" customFormat="1" customHeight="1" outlineLevel="4" spans="1:14">
      <c r="A1662" s="382" t="s">
        <v>5843</v>
      </c>
      <c r="B1662" s="627" t="str">
        <f t="shared" si="44"/>
        <v>后勤综合用房厨房（二）</v>
      </c>
      <c r="C1662" s="639" t="s">
        <v>5836</v>
      </c>
      <c r="D1662" s="437" t="s">
        <v>5811</v>
      </c>
      <c r="E1662" s="641" t="s">
        <v>345</v>
      </c>
      <c r="F1662" s="640">
        <v>3</v>
      </c>
      <c r="G1662" s="641" t="s">
        <v>5683</v>
      </c>
      <c r="H1662" s="638">
        <v>5100</v>
      </c>
      <c r="I1662" s="638">
        <f t="shared" si="45"/>
        <v>1.53</v>
      </c>
      <c r="J1662" s="633" t="s">
        <v>4798</v>
      </c>
      <c r="K1662" s="382"/>
      <c r="L1662" s="633" t="s">
        <v>762</v>
      </c>
      <c r="M1662" s="630"/>
      <c r="N1662" s="636"/>
    </row>
    <row r="1663" s="138" customFormat="1" customHeight="1" outlineLevel="4" spans="1:14">
      <c r="A1663" s="382" t="s">
        <v>5846</v>
      </c>
      <c r="B1663" s="627" t="str">
        <f t="shared" si="44"/>
        <v>后勤综合用房厨房（二）</v>
      </c>
      <c r="C1663" s="639" t="s">
        <v>5836</v>
      </c>
      <c r="D1663" s="437" t="s">
        <v>5900</v>
      </c>
      <c r="E1663" s="641" t="s">
        <v>345</v>
      </c>
      <c r="F1663" s="640">
        <v>2</v>
      </c>
      <c r="G1663" s="641" t="s">
        <v>5683</v>
      </c>
      <c r="H1663" s="638">
        <v>5600</v>
      </c>
      <c r="I1663" s="638">
        <f t="shared" si="45"/>
        <v>1.12</v>
      </c>
      <c r="J1663" s="633" t="s">
        <v>4798</v>
      </c>
      <c r="K1663" s="382"/>
      <c r="L1663" s="633" t="s">
        <v>762</v>
      </c>
      <c r="M1663" s="630"/>
      <c r="N1663" s="636"/>
    </row>
    <row r="1664" s="138" customFormat="1" customHeight="1" outlineLevel="4" spans="1:14">
      <c r="A1664" s="382" t="s">
        <v>5854</v>
      </c>
      <c r="B1664" s="627" t="str">
        <f t="shared" si="44"/>
        <v>后勤综合用房厨房（二）</v>
      </c>
      <c r="C1664" s="639" t="s">
        <v>7076</v>
      </c>
      <c r="D1664" s="437" t="s">
        <v>5824</v>
      </c>
      <c r="E1664" s="641" t="s">
        <v>345</v>
      </c>
      <c r="F1664" s="640">
        <v>1</v>
      </c>
      <c r="G1664" s="641" t="s">
        <v>5683</v>
      </c>
      <c r="H1664" s="638">
        <v>2900</v>
      </c>
      <c r="I1664" s="638">
        <f t="shared" si="45"/>
        <v>0.29</v>
      </c>
      <c r="J1664" s="633" t="s">
        <v>4798</v>
      </c>
      <c r="K1664" s="382"/>
      <c r="L1664" s="633" t="s">
        <v>762</v>
      </c>
      <c r="M1664" s="630"/>
      <c r="N1664" s="636"/>
    </row>
    <row r="1665" s="138" customFormat="1" customHeight="1" outlineLevel="4" spans="1:14">
      <c r="A1665" s="382" t="s">
        <v>5857</v>
      </c>
      <c r="B1665" s="627" t="str">
        <f t="shared" si="44"/>
        <v>后勤综合用房厨房（二）</v>
      </c>
      <c r="C1665" s="639" t="s">
        <v>3310</v>
      </c>
      <c r="D1665" s="437" t="s">
        <v>5824</v>
      </c>
      <c r="E1665" s="641" t="s">
        <v>345</v>
      </c>
      <c r="F1665" s="640">
        <v>3</v>
      </c>
      <c r="G1665" s="641" t="s">
        <v>5683</v>
      </c>
      <c r="H1665" s="638">
        <v>3700</v>
      </c>
      <c r="I1665" s="638">
        <f t="shared" si="45"/>
        <v>1.11</v>
      </c>
      <c r="J1665" s="633" t="s">
        <v>4798</v>
      </c>
      <c r="K1665" s="382"/>
      <c r="L1665" s="633" t="s">
        <v>762</v>
      </c>
      <c r="M1665" s="630"/>
      <c r="N1665" s="636"/>
    </row>
    <row r="1666" s="138" customFormat="1" customHeight="1" outlineLevel="4" spans="1:14">
      <c r="A1666" s="382" t="s">
        <v>5860</v>
      </c>
      <c r="B1666" s="627" t="str">
        <f t="shared" si="44"/>
        <v>后勤综合用房厨房（二）</v>
      </c>
      <c r="C1666" s="639" t="s">
        <v>5847</v>
      </c>
      <c r="D1666" s="381" t="s">
        <v>5848</v>
      </c>
      <c r="E1666" s="641" t="s">
        <v>345</v>
      </c>
      <c r="F1666" s="640">
        <v>1</v>
      </c>
      <c r="G1666" s="641" t="s">
        <v>5683</v>
      </c>
      <c r="H1666" s="638">
        <v>2900</v>
      </c>
      <c r="I1666" s="638">
        <f t="shared" si="45"/>
        <v>0.29</v>
      </c>
      <c r="J1666" s="633" t="s">
        <v>4798</v>
      </c>
      <c r="K1666" s="382"/>
      <c r="L1666" s="633" t="s">
        <v>762</v>
      </c>
      <c r="M1666" s="630"/>
      <c r="N1666" s="636"/>
    </row>
    <row r="1667" s="138" customFormat="1" customHeight="1" outlineLevel="4" spans="1:14">
      <c r="A1667" s="382" t="s">
        <v>5863</v>
      </c>
      <c r="B1667" s="627" t="str">
        <f t="shared" si="44"/>
        <v>后勤综合用房厨房（二）</v>
      </c>
      <c r="C1667" s="639" t="s">
        <v>5850</v>
      </c>
      <c r="D1667" s="437" t="s">
        <v>5851</v>
      </c>
      <c r="E1667" s="641" t="s">
        <v>345</v>
      </c>
      <c r="F1667" s="640">
        <v>4</v>
      </c>
      <c r="G1667" s="641" t="s">
        <v>5683</v>
      </c>
      <c r="H1667" s="638">
        <v>1200</v>
      </c>
      <c r="I1667" s="638">
        <f t="shared" si="45"/>
        <v>0.48</v>
      </c>
      <c r="J1667" s="633" t="s">
        <v>4798</v>
      </c>
      <c r="K1667" s="382"/>
      <c r="L1667" s="633" t="s">
        <v>762</v>
      </c>
      <c r="M1667" s="630"/>
      <c r="N1667" s="636"/>
    </row>
    <row r="1668" s="138" customFormat="1" customHeight="1" outlineLevel="4" spans="1:14">
      <c r="A1668" s="382" t="s">
        <v>5865</v>
      </c>
      <c r="B1668" s="627" t="str">
        <f t="shared" si="44"/>
        <v>后勤综合用房厨房（二）</v>
      </c>
      <c r="C1668" s="639" t="s">
        <v>5850</v>
      </c>
      <c r="D1668" s="437" t="s">
        <v>5853</v>
      </c>
      <c r="E1668" s="641" t="s">
        <v>345</v>
      </c>
      <c r="F1668" s="640">
        <v>2</v>
      </c>
      <c r="G1668" s="641" t="s">
        <v>5683</v>
      </c>
      <c r="H1668" s="638">
        <v>1500</v>
      </c>
      <c r="I1668" s="638">
        <f t="shared" si="45"/>
        <v>0.3</v>
      </c>
      <c r="J1668" s="633" t="s">
        <v>4798</v>
      </c>
      <c r="K1668" s="382"/>
      <c r="L1668" s="633" t="s">
        <v>762</v>
      </c>
      <c r="M1668" s="630"/>
      <c r="N1668" s="636"/>
    </row>
    <row r="1669" s="138" customFormat="1" customHeight="1" outlineLevel="4" spans="1:14">
      <c r="A1669" s="382" t="s">
        <v>5872</v>
      </c>
      <c r="B1669" s="627" t="str">
        <f t="shared" si="44"/>
        <v>后勤综合用房厨房（二）</v>
      </c>
      <c r="C1669" s="639" t="s">
        <v>3368</v>
      </c>
      <c r="D1669" s="437" t="s">
        <v>5864</v>
      </c>
      <c r="E1669" s="641" t="s">
        <v>345</v>
      </c>
      <c r="F1669" s="640">
        <v>1</v>
      </c>
      <c r="G1669" s="641" t="s">
        <v>5683</v>
      </c>
      <c r="H1669" s="638">
        <v>2280</v>
      </c>
      <c r="I1669" s="638">
        <f t="shared" si="45"/>
        <v>0.228</v>
      </c>
      <c r="J1669" s="633" t="s">
        <v>4798</v>
      </c>
      <c r="K1669" s="382"/>
      <c r="L1669" s="633" t="s">
        <v>762</v>
      </c>
      <c r="M1669" s="630"/>
      <c r="N1669" s="636"/>
    </row>
    <row r="1670" s="138" customFormat="1" customHeight="1" outlineLevel="4" spans="1:14">
      <c r="A1670" s="382" t="s">
        <v>5876</v>
      </c>
      <c r="B1670" s="627" t="str">
        <f t="shared" si="44"/>
        <v>后勤综合用房厨房（二）</v>
      </c>
      <c r="C1670" s="639" t="s">
        <v>5861</v>
      </c>
      <c r="D1670" s="437" t="s">
        <v>5864</v>
      </c>
      <c r="E1670" s="641" t="s">
        <v>345</v>
      </c>
      <c r="F1670" s="640">
        <v>3</v>
      </c>
      <c r="G1670" s="641" t="s">
        <v>5683</v>
      </c>
      <c r="H1670" s="638">
        <v>2280</v>
      </c>
      <c r="I1670" s="638">
        <f t="shared" si="45"/>
        <v>0.684</v>
      </c>
      <c r="J1670" s="633" t="s">
        <v>4798</v>
      </c>
      <c r="K1670" s="382"/>
      <c r="L1670" s="633" t="s">
        <v>762</v>
      </c>
      <c r="M1670" s="630"/>
      <c r="N1670" s="636"/>
    </row>
    <row r="1671" s="138" customFormat="1" customHeight="1" outlineLevel="4" spans="1:14">
      <c r="A1671" s="382" t="s">
        <v>5884</v>
      </c>
      <c r="B1671" s="627" t="str">
        <f t="shared" si="44"/>
        <v>后勤综合用房厨房（二）</v>
      </c>
      <c r="C1671" s="639" t="s">
        <v>5868</v>
      </c>
      <c r="D1671" s="381" t="s">
        <v>5869</v>
      </c>
      <c r="E1671" s="641" t="s">
        <v>345</v>
      </c>
      <c r="F1671" s="640">
        <v>29</v>
      </c>
      <c r="G1671" s="641" t="s">
        <v>5683</v>
      </c>
      <c r="H1671" s="638">
        <v>600</v>
      </c>
      <c r="I1671" s="638">
        <f t="shared" si="45"/>
        <v>1.74</v>
      </c>
      <c r="J1671" s="633" t="s">
        <v>4798</v>
      </c>
      <c r="K1671" s="382"/>
      <c r="L1671" s="633" t="s">
        <v>762</v>
      </c>
      <c r="M1671" s="630"/>
      <c r="N1671" s="636"/>
    </row>
    <row r="1672" s="138" customFormat="1" customHeight="1" outlineLevel="4" spans="1:14">
      <c r="A1672" s="382" t="s">
        <v>5892</v>
      </c>
      <c r="B1672" s="627" t="str">
        <f t="shared" ref="B1672:B1735" si="46" xml:space="preserve">B1671</f>
        <v>后勤综合用房厨房（二）</v>
      </c>
      <c r="C1672" s="639" t="s">
        <v>3385</v>
      </c>
      <c r="D1672" s="381" t="s">
        <v>5875</v>
      </c>
      <c r="E1672" s="641" t="s">
        <v>345</v>
      </c>
      <c r="F1672" s="640">
        <v>5</v>
      </c>
      <c r="G1672" s="641" t="s">
        <v>5683</v>
      </c>
      <c r="H1672" s="638">
        <v>900</v>
      </c>
      <c r="I1672" s="638">
        <f t="shared" si="45"/>
        <v>0.45</v>
      </c>
      <c r="J1672" s="633" t="s">
        <v>4798</v>
      </c>
      <c r="K1672" s="382"/>
      <c r="L1672" s="633" t="s">
        <v>762</v>
      </c>
      <c r="M1672" s="630"/>
      <c r="N1672" s="636"/>
    </row>
    <row r="1673" s="138" customFormat="1" customHeight="1" outlineLevel="4" spans="1:14">
      <c r="A1673" s="382" t="s">
        <v>5897</v>
      </c>
      <c r="B1673" s="627" t="str">
        <f t="shared" si="46"/>
        <v>后勤综合用房厨房（二）</v>
      </c>
      <c r="C1673" s="639" t="s">
        <v>3385</v>
      </c>
      <c r="D1673" s="437" t="s">
        <v>7077</v>
      </c>
      <c r="E1673" s="641" t="s">
        <v>345</v>
      </c>
      <c r="F1673" s="640">
        <v>2</v>
      </c>
      <c r="G1673" s="641" t="s">
        <v>5683</v>
      </c>
      <c r="H1673" s="638">
        <v>1560</v>
      </c>
      <c r="I1673" s="638">
        <f t="shared" ref="I1673:I1736" si="47" xml:space="preserve">F1673*H1673/10000</f>
        <v>0.312</v>
      </c>
      <c r="J1673" s="633" t="s">
        <v>4798</v>
      </c>
      <c r="K1673" s="382"/>
      <c r="L1673" s="633" t="s">
        <v>762</v>
      </c>
      <c r="M1673" s="630"/>
      <c r="N1673" s="636"/>
    </row>
    <row r="1674" s="138" customFormat="1" customHeight="1" outlineLevel="4" spans="1:14">
      <c r="A1674" s="382" t="s">
        <v>5904</v>
      </c>
      <c r="B1674" s="627" t="str">
        <f t="shared" si="46"/>
        <v>后勤综合用房厨房（二）</v>
      </c>
      <c r="C1674" s="639" t="s">
        <v>3392</v>
      </c>
      <c r="D1674" s="437" t="s">
        <v>7078</v>
      </c>
      <c r="E1674" s="650" t="s">
        <v>3318</v>
      </c>
      <c r="F1674" s="640">
        <v>1</v>
      </c>
      <c r="G1674" s="641" t="s">
        <v>5683</v>
      </c>
      <c r="H1674" s="638">
        <v>78026</v>
      </c>
      <c r="I1674" s="638">
        <f t="shared" si="47"/>
        <v>7.8026</v>
      </c>
      <c r="J1674" s="633" t="s">
        <v>4798</v>
      </c>
      <c r="K1674" s="382"/>
      <c r="L1674" s="633" t="s">
        <v>762</v>
      </c>
      <c r="M1674" s="630"/>
      <c r="N1674" s="636"/>
    </row>
    <row r="1675" s="138" customFormat="1" customHeight="1" outlineLevel="4" spans="1:14">
      <c r="A1675" s="382" t="s">
        <v>5910</v>
      </c>
      <c r="B1675" s="627" t="str">
        <f t="shared" si="46"/>
        <v>后勤综合用房厨房（二）</v>
      </c>
      <c r="C1675" s="639" t="s">
        <v>5896</v>
      </c>
      <c r="D1675" s="437" t="s">
        <v>7075</v>
      </c>
      <c r="E1675" s="641" t="s">
        <v>345</v>
      </c>
      <c r="F1675" s="640">
        <v>1</v>
      </c>
      <c r="G1675" s="641" t="s">
        <v>5683</v>
      </c>
      <c r="H1675" s="638">
        <v>5000</v>
      </c>
      <c r="I1675" s="638">
        <f t="shared" si="47"/>
        <v>0.5</v>
      </c>
      <c r="J1675" s="633" t="s">
        <v>4798</v>
      </c>
      <c r="K1675" s="382"/>
      <c r="L1675" s="633" t="s">
        <v>762</v>
      </c>
      <c r="M1675" s="630"/>
      <c r="N1675" s="636"/>
    </row>
    <row r="1676" s="138" customFormat="1" customHeight="1" outlineLevel="4" spans="1:14">
      <c r="A1676" s="382" t="s">
        <v>5912</v>
      </c>
      <c r="B1676" s="627" t="str">
        <f t="shared" si="46"/>
        <v>后勤综合用房厨房（二）</v>
      </c>
      <c r="C1676" s="639" t="s">
        <v>5896</v>
      </c>
      <c r="D1676" s="437" t="s">
        <v>5838</v>
      </c>
      <c r="E1676" s="641" t="s">
        <v>345</v>
      </c>
      <c r="F1676" s="640">
        <v>4</v>
      </c>
      <c r="G1676" s="641" t="s">
        <v>5683</v>
      </c>
      <c r="H1676" s="638">
        <v>5000</v>
      </c>
      <c r="I1676" s="638">
        <f t="shared" si="47"/>
        <v>2</v>
      </c>
      <c r="J1676" s="633" t="s">
        <v>4798</v>
      </c>
      <c r="K1676" s="382"/>
      <c r="L1676" s="633" t="s">
        <v>762</v>
      </c>
      <c r="M1676" s="630"/>
      <c r="N1676" s="636"/>
    </row>
    <row r="1677" s="138" customFormat="1" customHeight="1" outlineLevel="4" spans="1:14">
      <c r="A1677" s="382" t="s">
        <v>5914</v>
      </c>
      <c r="B1677" s="627" t="str">
        <f t="shared" si="46"/>
        <v>后勤综合用房厨房（二）</v>
      </c>
      <c r="C1677" s="639" t="s">
        <v>5896</v>
      </c>
      <c r="D1677" s="437" t="s">
        <v>5900</v>
      </c>
      <c r="E1677" s="641" t="s">
        <v>345</v>
      </c>
      <c r="F1677" s="640">
        <v>1</v>
      </c>
      <c r="G1677" s="641" t="s">
        <v>5683</v>
      </c>
      <c r="H1677" s="638">
        <v>5300</v>
      </c>
      <c r="I1677" s="638">
        <f t="shared" si="47"/>
        <v>0.53</v>
      </c>
      <c r="J1677" s="633" t="s">
        <v>4798</v>
      </c>
      <c r="K1677" s="382"/>
      <c r="L1677" s="633" t="s">
        <v>762</v>
      </c>
      <c r="M1677" s="630"/>
      <c r="N1677" s="636"/>
    </row>
    <row r="1678" s="138" customFormat="1" customHeight="1" outlineLevel="4" spans="1:14">
      <c r="A1678" s="382" t="s">
        <v>5917</v>
      </c>
      <c r="B1678" s="627" t="str">
        <f t="shared" si="46"/>
        <v>后勤综合用房厨房（二）</v>
      </c>
      <c r="C1678" s="639" t="s">
        <v>5896</v>
      </c>
      <c r="D1678" s="437" t="s">
        <v>5955</v>
      </c>
      <c r="E1678" s="641" t="s">
        <v>345</v>
      </c>
      <c r="F1678" s="640">
        <v>7</v>
      </c>
      <c r="G1678" s="641" t="s">
        <v>5683</v>
      </c>
      <c r="H1678" s="638">
        <v>6000</v>
      </c>
      <c r="I1678" s="638">
        <f t="shared" si="47"/>
        <v>4.2</v>
      </c>
      <c r="J1678" s="633" t="s">
        <v>4798</v>
      </c>
      <c r="K1678" s="382"/>
      <c r="L1678" s="633" t="s">
        <v>762</v>
      </c>
      <c r="M1678" s="630"/>
      <c r="N1678" s="636"/>
    </row>
    <row r="1679" s="138" customFormat="1" customHeight="1" outlineLevel="4" spans="1:14">
      <c r="A1679" s="382" t="s">
        <v>5922</v>
      </c>
      <c r="B1679" s="627" t="str">
        <f t="shared" si="46"/>
        <v>后勤综合用房厨房（二）</v>
      </c>
      <c r="C1679" s="639" t="s">
        <v>5908</v>
      </c>
      <c r="D1679" s="437" t="s">
        <v>5909</v>
      </c>
      <c r="E1679" s="641" t="s">
        <v>345</v>
      </c>
      <c r="F1679" s="640">
        <v>2</v>
      </c>
      <c r="G1679" s="641" t="s">
        <v>5683</v>
      </c>
      <c r="H1679" s="638">
        <v>1350</v>
      </c>
      <c r="I1679" s="638">
        <f t="shared" si="47"/>
        <v>0.27</v>
      </c>
      <c r="J1679" s="633" t="s">
        <v>4798</v>
      </c>
      <c r="K1679" s="382"/>
      <c r="L1679" s="633" t="s">
        <v>762</v>
      </c>
      <c r="M1679" s="630"/>
      <c r="N1679" s="636"/>
    </row>
    <row r="1680" s="138" customFormat="1" customHeight="1" outlineLevel="4" spans="1:14">
      <c r="A1680" s="382" t="s">
        <v>5926</v>
      </c>
      <c r="B1680" s="627" t="str">
        <f t="shared" si="46"/>
        <v>后勤综合用房厨房（二）</v>
      </c>
      <c r="C1680" s="639" t="s">
        <v>5915</v>
      </c>
      <c r="D1680" s="437" t="s">
        <v>7079</v>
      </c>
      <c r="E1680" s="641" t="s">
        <v>345</v>
      </c>
      <c r="F1680" s="640">
        <v>2</v>
      </c>
      <c r="G1680" s="641" t="s">
        <v>5683</v>
      </c>
      <c r="H1680" s="638">
        <v>2600</v>
      </c>
      <c r="I1680" s="638">
        <f t="shared" si="47"/>
        <v>0.52</v>
      </c>
      <c r="J1680" s="633" t="s">
        <v>4798</v>
      </c>
      <c r="K1680" s="382"/>
      <c r="L1680" s="633" t="s">
        <v>762</v>
      </c>
      <c r="M1680" s="630"/>
      <c r="N1680" s="636"/>
    </row>
    <row r="1681" s="138" customFormat="1" customHeight="1" outlineLevel="4" spans="1:14">
      <c r="A1681" s="382" t="s">
        <v>5930</v>
      </c>
      <c r="B1681" s="627" t="str">
        <f t="shared" si="46"/>
        <v>后勤综合用房厨房（二）</v>
      </c>
      <c r="C1681" s="639" t="s">
        <v>5915</v>
      </c>
      <c r="D1681" s="437" t="s">
        <v>6637</v>
      </c>
      <c r="E1681" s="641" t="s">
        <v>345</v>
      </c>
      <c r="F1681" s="640">
        <v>1</v>
      </c>
      <c r="G1681" s="641" t="s">
        <v>5683</v>
      </c>
      <c r="H1681" s="638">
        <v>2600</v>
      </c>
      <c r="I1681" s="638">
        <f t="shared" si="47"/>
        <v>0.26</v>
      </c>
      <c r="J1681" s="633" t="s">
        <v>4798</v>
      </c>
      <c r="K1681" s="382"/>
      <c r="L1681" s="633" t="s">
        <v>762</v>
      </c>
      <c r="M1681" s="630"/>
      <c r="N1681" s="636"/>
    </row>
    <row r="1682" s="138" customFormat="1" customHeight="1" outlineLevel="4" spans="1:14">
      <c r="A1682" s="382" t="s">
        <v>5937</v>
      </c>
      <c r="B1682" s="627" t="str">
        <f t="shared" si="46"/>
        <v>后勤综合用房厨房（二）</v>
      </c>
      <c r="C1682" s="639" t="s">
        <v>5915</v>
      </c>
      <c r="D1682" s="437" t="s">
        <v>7080</v>
      </c>
      <c r="E1682" s="641" t="s">
        <v>345</v>
      </c>
      <c r="F1682" s="640">
        <v>6</v>
      </c>
      <c r="G1682" s="641" t="s">
        <v>5683</v>
      </c>
      <c r="H1682" s="638">
        <v>2800</v>
      </c>
      <c r="I1682" s="638">
        <f t="shared" si="47"/>
        <v>1.68</v>
      </c>
      <c r="J1682" s="633" t="s">
        <v>4798</v>
      </c>
      <c r="K1682" s="382"/>
      <c r="L1682" s="633" t="s">
        <v>762</v>
      </c>
      <c r="M1682" s="630"/>
      <c r="N1682" s="636"/>
    </row>
    <row r="1683" s="138" customFormat="1" customHeight="1" outlineLevel="4" spans="1:14">
      <c r="A1683" s="382" t="s">
        <v>5938</v>
      </c>
      <c r="B1683" s="627" t="str">
        <f t="shared" si="46"/>
        <v>后勤综合用房厨房（二）</v>
      </c>
      <c r="C1683" s="639" t="s">
        <v>5915</v>
      </c>
      <c r="D1683" s="437" t="s">
        <v>7081</v>
      </c>
      <c r="E1683" s="641" t="s">
        <v>345</v>
      </c>
      <c r="F1683" s="640">
        <v>1</v>
      </c>
      <c r="G1683" s="641" t="s">
        <v>5683</v>
      </c>
      <c r="H1683" s="638">
        <v>2800</v>
      </c>
      <c r="I1683" s="638">
        <f t="shared" si="47"/>
        <v>0.28</v>
      </c>
      <c r="J1683" s="633" t="s">
        <v>4798</v>
      </c>
      <c r="K1683" s="382"/>
      <c r="L1683" s="633" t="s">
        <v>762</v>
      </c>
      <c r="M1683" s="630"/>
      <c r="N1683" s="636"/>
    </row>
    <row r="1684" s="138" customFormat="1" customHeight="1" outlineLevel="4" spans="1:14">
      <c r="A1684" s="382" t="s">
        <v>5940</v>
      </c>
      <c r="B1684" s="627" t="str">
        <f t="shared" si="46"/>
        <v>后勤综合用房厨房（二）</v>
      </c>
      <c r="C1684" s="639" t="s">
        <v>5915</v>
      </c>
      <c r="D1684" s="437" t="s">
        <v>6638</v>
      </c>
      <c r="E1684" s="641" t="s">
        <v>345</v>
      </c>
      <c r="F1684" s="640">
        <v>1</v>
      </c>
      <c r="G1684" s="641" t="s">
        <v>5683</v>
      </c>
      <c r="H1684" s="638">
        <v>2800</v>
      </c>
      <c r="I1684" s="638">
        <f t="shared" si="47"/>
        <v>0.28</v>
      </c>
      <c r="J1684" s="633" t="s">
        <v>4798</v>
      </c>
      <c r="K1684" s="382"/>
      <c r="L1684" s="633" t="s">
        <v>762</v>
      </c>
      <c r="M1684" s="630"/>
      <c r="N1684" s="636"/>
    </row>
    <row r="1685" s="138" customFormat="1" customHeight="1" outlineLevel="4" spans="1:14">
      <c r="A1685" s="382" t="s">
        <v>5943</v>
      </c>
      <c r="B1685" s="627" t="str">
        <f t="shared" si="46"/>
        <v>后勤综合用房厨房（二）</v>
      </c>
      <c r="C1685" s="639" t="s">
        <v>5915</v>
      </c>
      <c r="D1685" s="437" t="s">
        <v>7082</v>
      </c>
      <c r="E1685" s="641" t="s">
        <v>345</v>
      </c>
      <c r="F1685" s="640">
        <v>4</v>
      </c>
      <c r="G1685" s="641" t="s">
        <v>5683</v>
      </c>
      <c r="H1685" s="638">
        <v>3000</v>
      </c>
      <c r="I1685" s="638">
        <f t="shared" si="47"/>
        <v>1.2</v>
      </c>
      <c r="J1685" s="633" t="s">
        <v>4798</v>
      </c>
      <c r="K1685" s="382"/>
      <c r="L1685" s="633" t="s">
        <v>762</v>
      </c>
      <c r="M1685" s="630"/>
      <c r="N1685" s="636"/>
    </row>
    <row r="1686" s="138" customFormat="1" customHeight="1" outlineLevel="4" spans="1:14">
      <c r="A1686" s="382" t="s">
        <v>5953</v>
      </c>
      <c r="B1686" s="627" t="str">
        <f t="shared" si="46"/>
        <v>后勤综合用房厨房（二）</v>
      </c>
      <c r="C1686" s="639" t="s">
        <v>5915</v>
      </c>
      <c r="D1686" s="437" t="s">
        <v>7083</v>
      </c>
      <c r="E1686" s="641" t="s">
        <v>345</v>
      </c>
      <c r="F1686" s="640">
        <v>1</v>
      </c>
      <c r="G1686" s="641" t="s">
        <v>5683</v>
      </c>
      <c r="H1686" s="638">
        <v>1900</v>
      </c>
      <c r="I1686" s="638">
        <f t="shared" si="47"/>
        <v>0.19</v>
      </c>
      <c r="J1686" s="633" t="s">
        <v>4798</v>
      </c>
      <c r="K1686" s="382"/>
      <c r="L1686" s="633" t="s">
        <v>762</v>
      </c>
      <c r="M1686" s="630"/>
      <c r="N1686" s="636"/>
    </row>
    <row r="1687" s="138" customFormat="1" customHeight="1" outlineLevel="4" spans="1:14">
      <c r="A1687" s="382" t="s">
        <v>5956</v>
      </c>
      <c r="B1687" s="627" t="str">
        <f t="shared" si="46"/>
        <v>后勤综合用房厨房（二）</v>
      </c>
      <c r="C1687" s="639" t="s">
        <v>5915</v>
      </c>
      <c r="D1687" s="437" t="s">
        <v>7084</v>
      </c>
      <c r="E1687" s="641" t="s">
        <v>345</v>
      </c>
      <c r="F1687" s="640">
        <v>1</v>
      </c>
      <c r="G1687" s="641" t="s">
        <v>5683</v>
      </c>
      <c r="H1687" s="638">
        <v>1200</v>
      </c>
      <c r="I1687" s="638">
        <f t="shared" si="47"/>
        <v>0.12</v>
      </c>
      <c r="J1687" s="633" t="s">
        <v>4798</v>
      </c>
      <c r="K1687" s="382"/>
      <c r="L1687" s="633" t="s">
        <v>762</v>
      </c>
      <c r="M1687" s="630"/>
      <c r="N1687" s="636"/>
    </row>
    <row r="1688" s="138" customFormat="1" customHeight="1" outlineLevel="4" spans="1:14">
      <c r="A1688" s="382" t="s">
        <v>5960</v>
      </c>
      <c r="B1688" s="627" t="str">
        <f t="shared" si="46"/>
        <v>后勤综合用房厨房（二）</v>
      </c>
      <c r="C1688" s="639" t="s">
        <v>3413</v>
      </c>
      <c r="D1688" s="437" t="s">
        <v>7079</v>
      </c>
      <c r="E1688" s="641" t="s">
        <v>345</v>
      </c>
      <c r="F1688" s="640">
        <v>5</v>
      </c>
      <c r="G1688" s="641" t="s">
        <v>5683</v>
      </c>
      <c r="H1688" s="638">
        <v>3500</v>
      </c>
      <c r="I1688" s="638">
        <f t="shared" si="47"/>
        <v>1.75</v>
      </c>
      <c r="J1688" s="633" t="s">
        <v>4798</v>
      </c>
      <c r="K1688" s="382"/>
      <c r="L1688" s="633" t="s">
        <v>762</v>
      </c>
      <c r="M1688" s="630"/>
      <c r="N1688" s="636"/>
    </row>
    <row r="1689" s="138" customFormat="1" customHeight="1" outlineLevel="4" spans="1:14">
      <c r="A1689" s="382" t="s">
        <v>5964</v>
      </c>
      <c r="B1689" s="627" t="str">
        <f t="shared" si="46"/>
        <v>后勤综合用房厨房（二）</v>
      </c>
      <c r="C1689" s="639" t="s">
        <v>3413</v>
      </c>
      <c r="D1689" s="437" t="s">
        <v>5927</v>
      </c>
      <c r="E1689" s="641" t="s">
        <v>345</v>
      </c>
      <c r="F1689" s="640">
        <v>2</v>
      </c>
      <c r="G1689" s="641" t="s">
        <v>5683</v>
      </c>
      <c r="H1689" s="638">
        <v>4000</v>
      </c>
      <c r="I1689" s="638">
        <f t="shared" si="47"/>
        <v>0.8</v>
      </c>
      <c r="J1689" s="633" t="s">
        <v>4798</v>
      </c>
      <c r="K1689" s="382"/>
      <c r="L1689" s="633" t="s">
        <v>762</v>
      </c>
      <c r="M1689" s="630"/>
      <c r="N1689" s="636"/>
    </row>
    <row r="1690" s="138" customFormat="1" customHeight="1" outlineLevel="4" spans="1:14">
      <c r="A1690" s="382" t="s">
        <v>5966</v>
      </c>
      <c r="B1690" s="627" t="str">
        <f t="shared" si="46"/>
        <v>后勤综合用房厨房（二）</v>
      </c>
      <c r="C1690" s="639" t="s">
        <v>3413</v>
      </c>
      <c r="D1690" s="437" t="s">
        <v>7080</v>
      </c>
      <c r="E1690" s="641" t="s">
        <v>345</v>
      </c>
      <c r="F1690" s="640">
        <v>4</v>
      </c>
      <c r="G1690" s="641" t="s">
        <v>5683</v>
      </c>
      <c r="H1690" s="638">
        <v>4000</v>
      </c>
      <c r="I1690" s="638">
        <f t="shared" si="47"/>
        <v>1.6</v>
      </c>
      <c r="J1690" s="633" t="s">
        <v>4798</v>
      </c>
      <c r="K1690" s="382"/>
      <c r="L1690" s="633" t="s">
        <v>762</v>
      </c>
      <c r="M1690" s="630"/>
      <c r="N1690" s="636"/>
    </row>
    <row r="1691" s="138" customFormat="1" customHeight="1" outlineLevel="4" spans="1:14">
      <c r="A1691" s="382" t="s">
        <v>5971</v>
      </c>
      <c r="B1691" s="627" t="str">
        <f t="shared" si="46"/>
        <v>后勤综合用房厨房（二）</v>
      </c>
      <c r="C1691" s="639" t="s">
        <v>3413</v>
      </c>
      <c r="D1691" s="437" t="s">
        <v>5931</v>
      </c>
      <c r="E1691" s="641" t="s">
        <v>345</v>
      </c>
      <c r="F1691" s="640">
        <v>1</v>
      </c>
      <c r="G1691" s="641" t="s">
        <v>5683</v>
      </c>
      <c r="H1691" s="638">
        <v>4900</v>
      </c>
      <c r="I1691" s="638">
        <f t="shared" si="47"/>
        <v>0.49</v>
      </c>
      <c r="J1691" s="633" t="s">
        <v>4798</v>
      </c>
      <c r="K1691" s="382"/>
      <c r="L1691" s="633" t="s">
        <v>762</v>
      </c>
      <c r="M1691" s="630"/>
      <c r="N1691" s="636"/>
    </row>
    <row r="1692" s="138" customFormat="1" customHeight="1" outlineLevel="4" spans="1:14">
      <c r="A1692" s="382" t="s">
        <v>5974</v>
      </c>
      <c r="B1692" s="627" t="str">
        <f t="shared" si="46"/>
        <v>后勤综合用房厨房（二）</v>
      </c>
      <c r="C1692" s="639" t="s">
        <v>5933</v>
      </c>
      <c r="D1692" s="381" t="s">
        <v>5934</v>
      </c>
      <c r="E1692" s="641" t="s">
        <v>345</v>
      </c>
      <c r="F1692" s="640">
        <v>16</v>
      </c>
      <c r="G1692" s="641" t="s">
        <v>5683</v>
      </c>
      <c r="H1692" s="638">
        <v>1327</v>
      </c>
      <c r="I1692" s="638">
        <f t="shared" si="47"/>
        <v>2.1232</v>
      </c>
      <c r="J1692" s="633" t="s">
        <v>4798</v>
      </c>
      <c r="K1692" s="382"/>
      <c r="L1692" s="633" t="s">
        <v>762</v>
      </c>
      <c r="M1692" s="630"/>
      <c r="N1692" s="636"/>
    </row>
    <row r="1693" s="138" customFormat="1" customHeight="1" outlineLevel="4" spans="1:14">
      <c r="A1693" s="382" t="s">
        <v>5978</v>
      </c>
      <c r="B1693" s="627" t="str">
        <f t="shared" si="46"/>
        <v>后勤综合用房厨房（二）</v>
      </c>
      <c r="C1693" s="639" t="s">
        <v>7085</v>
      </c>
      <c r="D1693" s="437" t="s">
        <v>7086</v>
      </c>
      <c r="E1693" s="641" t="s">
        <v>345</v>
      </c>
      <c r="F1693" s="640">
        <v>3</v>
      </c>
      <c r="G1693" s="641" t="s">
        <v>5683</v>
      </c>
      <c r="H1693" s="638">
        <v>2650</v>
      </c>
      <c r="I1693" s="638">
        <f t="shared" si="47"/>
        <v>0.795</v>
      </c>
      <c r="J1693" s="633" t="s">
        <v>4798</v>
      </c>
      <c r="K1693" s="382"/>
      <c r="L1693" s="633" t="s">
        <v>762</v>
      </c>
      <c r="M1693" s="630"/>
      <c r="N1693" s="636"/>
    </row>
    <row r="1694" s="138" customFormat="1" customHeight="1" outlineLevel="4" spans="1:14">
      <c r="A1694" s="382" t="s">
        <v>5982</v>
      </c>
      <c r="B1694" s="627" t="str">
        <f t="shared" si="46"/>
        <v>后勤综合用房厨房（二）</v>
      </c>
      <c r="C1694" s="639" t="s">
        <v>5939</v>
      </c>
      <c r="D1694" s="437"/>
      <c r="E1694" s="641" t="s">
        <v>345</v>
      </c>
      <c r="F1694" s="640">
        <v>5</v>
      </c>
      <c r="G1694" s="641" t="s">
        <v>5683</v>
      </c>
      <c r="H1694" s="638">
        <v>1254</v>
      </c>
      <c r="I1694" s="638">
        <f t="shared" si="47"/>
        <v>0.627</v>
      </c>
      <c r="J1694" s="633" t="s">
        <v>4798</v>
      </c>
      <c r="K1694" s="382"/>
      <c r="L1694" s="633" t="s">
        <v>762</v>
      </c>
      <c r="M1694" s="630"/>
      <c r="N1694" s="636"/>
    </row>
    <row r="1695" s="138" customFormat="1" customHeight="1" outlineLevel="4" spans="1:14">
      <c r="A1695" s="382" t="s">
        <v>5985</v>
      </c>
      <c r="B1695" s="627" t="str">
        <f t="shared" si="46"/>
        <v>后勤综合用房厨房（二）</v>
      </c>
      <c r="C1695" s="639" t="s">
        <v>5941</v>
      </c>
      <c r="D1695" s="381" t="s">
        <v>5942</v>
      </c>
      <c r="E1695" s="641" t="s">
        <v>345</v>
      </c>
      <c r="F1695" s="640">
        <v>1</v>
      </c>
      <c r="G1695" s="641" t="s">
        <v>5683</v>
      </c>
      <c r="H1695" s="638">
        <v>3000</v>
      </c>
      <c r="I1695" s="638">
        <f t="shared" si="47"/>
        <v>0.3</v>
      </c>
      <c r="J1695" s="633" t="s">
        <v>4798</v>
      </c>
      <c r="K1695" s="382"/>
      <c r="L1695" s="633" t="s">
        <v>762</v>
      </c>
      <c r="M1695" s="630"/>
      <c r="N1695" s="636"/>
    </row>
    <row r="1696" s="138" customFormat="1" customHeight="1" outlineLevel="4" spans="1:14">
      <c r="A1696" s="382" t="s">
        <v>5988</v>
      </c>
      <c r="B1696" s="627" t="str">
        <f t="shared" si="46"/>
        <v>后勤综合用房厨房（二）</v>
      </c>
      <c r="C1696" s="639" t="s">
        <v>5944</v>
      </c>
      <c r="D1696" s="381" t="s">
        <v>5945</v>
      </c>
      <c r="E1696" s="641" t="s">
        <v>345</v>
      </c>
      <c r="F1696" s="640">
        <v>2</v>
      </c>
      <c r="G1696" s="641" t="s">
        <v>5683</v>
      </c>
      <c r="H1696" s="638">
        <v>1800</v>
      </c>
      <c r="I1696" s="638">
        <f t="shared" si="47"/>
        <v>0.36</v>
      </c>
      <c r="J1696" s="633" t="s">
        <v>4798</v>
      </c>
      <c r="K1696" s="382"/>
      <c r="L1696" s="633" t="s">
        <v>762</v>
      </c>
      <c r="M1696" s="630"/>
      <c r="N1696" s="636"/>
    </row>
    <row r="1697" s="138" customFormat="1" customHeight="1" outlineLevel="4" spans="1:14">
      <c r="A1697" s="382" t="s">
        <v>5991</v>
      </c>
      <c r="B1697" s="627" t="str">
        <f t="shared" si="46"/>
        <v>后勤综合用房厨房（二）</v>
      </c>
      <c r="C1697" s="639" t="s">
        <v>3434</v>
      </c>
      <c r="D1697" s="437" t="s">
        <v>7087</v>
      </c>
      <c r="E1697" s="641" t="s">
        <v>345</v>
      </c>
      <c r="F1697" s="640">
        <v>1</v>
      </c>
      <c r="G1697" s="641" t="s">
        <v>5683</v>
      </c>
      <c r="H1697" s="638">
        <v>1900</v>
      </c>
      <c r="I1697" s="638">
        <f t="shared" si="47"/>
        <v>0.19</v>
      </c>
      <c r="J1697" s="633" t="s">
        <v>4798</v>
      </c>
      <c r="K1697" s="382"/>
      <c r="L1697" s="633" t="s">
        <v>762</v>
      </c>
      <c r="M1697" s="630"/>
      <c r="N1697" s="636"/>
    </row>
    <row r="1698" s="138" customFormat="1" customHeight="1" outlineLevel="4" spans="1:14">
      <c r="A1698" s="382" t="s">
        <v>5993</v>
      </c>
      <c r="B1698" s="627" t="str">
        <f t="shared" si="46"/>
        <v>后勤综合用房厨房（二）</v>
      </c>
      <c r="C1698" s="639" t="s">
        <v>3920</v>
      </c>
      <c r="D1698" s="381" t="s">
        <v>5949</v>
      </c>
      <c r="E1698" s="641" t="s">
        <v>345</v>
      </c>
      <c r="F1698" s="640">
        <v>23</v>
      </c>
      <c r="G1698" s="641" t="s">
        <v>5683</v>
      </c>
      <c r="H1698" s="638">
        <v>330</v>
      </c>
      <c r="I1698" s="638">
        <f t="shared" si="47"/>
        <v>0.759</v>
      </c>
      <c r="J1698" s="633" t="s">
        <v>4798</v>
      </c>
      <c r="K1698" s="382"/>
      <c r="L1698" s="633" t="s">
        <v>762</v>
      </c>
      <c r="M1698" s="630"/>
      <c r="N1698" s="636"/>
    </row>
    <row r="1699" s="138" customFormat="1" customHeight="1" outlineLevel="4" spans="1:14">
      <c r="A1699" s="382" t="s">
        <v>5996</v>
      </c>
      <c r="B1699" s="627" t="str">
        <f t="shared" si="46"/>
        <v>后勤综合用房厨房（二）</v>
      </c>
      <c r="C1699" s="639" t="s">
        <v>5951</v>
      </c>
      <c r="D1699" s="381" t="s">
        <v>5952</v>
      </c>
      <c r="E1699" s="641" t="s">
        <v>345</v>
      </c>
      <c r="F1699" s="640">
        <v>2</v>
      </c>
      <c r="G1699" s="641" t="s">
        <v>5683</v>
      </c>
      <c r="H1699" s="638">
        <v>1600</v>
      </c>
      <c r="I1699" s="638">
        <f t="shared" si="47"/>
        <v>0.32</v>
      </c>
      <c r="J1699" s="633" t="s">
        <v>4798</v>
      </c>
      <c r="K1699" s="382"/>
      <c r="L1699" s="633" t="s">
        <v>762</v>
      </c>
      <c r="M1699" s="630"/>
      <c r="N1699" s="636"/>
    </row>
    <row r="1700" s="138" customFormat="1" customHeight="1" outlineLevel="4" spans="1:14">
      <c r="A1700" s="382" t="s">
        <v>5999</v>
      </c>
      <c r="B1700" s="627" t="str">
        <f t="shared" si="46"/>
        <v>后勤综合用房厨房（二）</v>
      </c>
      <c r="C1700" s="639" t="s">
        <v>3438</v>
      </c>
      <c r="D1700" s="437" t="s">
        <v>5811</v>
      </c>
      <c r="E1700" s="641" t="s">
        <v>345</v>
      </c>
      <c r="F1700" s="640">
        <v>1</v>
      </c>
      <c r="G1700" s="641" t="s">
        <v>5683</v>
      </c>
      <c r="H1700" s="638">
        <v>3000</v>
      </c>
      <c r="I1700" s="638">
        <f t="shared" si="47"/>
        <v>0.3</v>
      </c>
      <c r="J1700" s="633" t="s">
        <v>4798</v>
      </c>
      <c r="K1700" s="382"/>
      <c r="L1700" s="633" t="s">
        <v>762</v>
      </c>
      <c r="M1700" s="630"/>
      <c r="N1700" s="636"/>
    </row>
    <row r="1701" s="138" customFormat="1" customHeight="1" outlineLevel="4" spans="1:14">
      <c r="A1701" s="382" t="s">
        <v>6002</v>
      </c>
      <c r="B1701" s="627" t="str">
        <f t="shared" si="46"/>
        <v>后勤综合用房厨房（二）</v>
      </c>
      <c r="C1701" s="639" t="s">
        <v>3438</v>
      </c>
      <c r="D1701" s="437" t="s">
        <v>7088</v>
      </c>
      <c r="E1701" s="641" t="s">
        <v>345</v>
      </c>
      <c r="F1701" s="640">
        <v>2</v>
      </c>
      <c r="G1701" s="641" t="s">
        <v>5683</v>
      </c>
      <c r="H1701" s="638">
        <v>3500</v>
      </c>
      <c r="I1701" s="638">
        <f t="shared" si="47"/>
        <v>0.7</v>
      </c>
      <c r="J1701" s="633" t="s">
        <v>4798</v>
      </c>
      <c r="K1701" s="382"/>
      <c r="L1701" s="633" t="s">
        <v>762</v>
      </c>
      <c r="M1701" s="630"/>
      <c r="N1701" s="636"/>
    </row>
    <row r="1702" s="138" customFormat="1" customHeight="1" outlineLevel="4" spans="1:14">
      <c r="A1702" s="382" t="s">
        <v>6007</v>
      </c>
      <c r="B1702" s="627" t="str">
        <f t="shared" si="46"/>
        <v>后勤综合用房厨房（二）</v>
      </c>
      <c r="C1702" s="639" t="s">
        <v>3445</v>
      </c>
      <c r="D1702" s="437" t="s">
        <v>5824</v>
      </c>
      <c r="E1702" s="641" t="s">
        <v>345</v>
      </c>
      <c r="F1702" s="640">
        <v>1</v>
      </c>
      <c r="G1702" s="641" t="s">
        <v>5683</v>
      </c>
      <c r="H1702" s="638">
        <v>5100</v>
      </c>
      <c r="I1702" s="638">
        <f t="shared" si="47"/>
        <v>0.51</v>
      </c>
      <c r="J1702" s="633" t="s">
        <v>4798</v>
      </c>
      <c r="K1702" s="382"/>
      <c r="L1702" s="633" t="s">
        <v>762</v>
      </c>
      <c r="M1702" s="630"/>
      <c r="N1702" s="636"/>
    </row>
    <row r="1703" s="138" customFormat="1" customHeight="1" outlineLevel="4" spans="1:14">
      <c r="A1703" s="382" t="s">
        <v>6011</v>
      </c>
      <c r="B1703" s="627" t="str">
        <f t="shared" si="46"/>
        <v>后勤综合用房厨房（二）</v>
      </c>
      <c r="C1703" s="648" t="s">
        <v>5962</v>
      </c>
      <c r="D1703" s="637"/>
      <c r="E1703" s="650" t="s">
        <v>186</v>
      </c>
      <c r="F1703" s="640">
        <v>25</v>
      </c>
      <c r="G1703" s="641" t="s">
        <v>5683</v>
      </c>
      <c r="H1703" s="638">
        <v>1500</v>
      </c>
      <c r="I1703" s="638">
        <f t="shared" si="47"/>
        <v>3.75</v>
      </c>
      <c r="J1703" s="633" t="s">
        <v>4962</v>
      </c>
      <c r="K1703" s="382"/>
      <c r="L1703" s="633" t="s">
        <v>762</v>
      </c>
      <c r="M1703" s="630"/>
      <c r="N1703" s="636"/>
    </row>
    <row r="1704" s="138" customFormat="1" customHeight="1" outlineLevel="4" spans="1:14">
      <c r="A1704" s="382" t="s">
        <v>6015</v>
      </c>
      <c r="B1704" s="627" t="str">
        <f t="shared" si="46"/>
        <v>后勤综合用房厨房（二）</v>
      </c>
      <c r="C1704" s="639" t="s">
        <v>5965</v>
      </c>
      <c r="D1704" s="437"/>
      <c r="E1704" s="641" t="s">
        <v>345</v>
      </c>
      <c r="F1704" s="640">
        <v>2</v>
      </c>
      <c r="G1704" s="641" t="s">
        <v>5683</v>
      </c>
      <c r="H1704" s="638">
        <v>290000</v>
      </c>
      <c r="I1704" s="638">
        <f t="shared" si="47"/>
        <v>58</v>
      </c>
      <c r="J1704" s="633" t="s">
        <v>4798</v>
      </c>
      <c r="K1704" s="382"/>
      <c r="L1704" s="633" t="s">
        <v>762</v>
      </c>
      <c r="M1704" s="630"/>
      <c r="N1704" s="636"/>
    </row>
    <row r="1705" s="138" customFormat="1" customHeight="1" outlineLevel="4" spans="1:14">
      <c r="A1705" s="382" t="s">
        <v>6019</v>
      </c>
      <c r="B1705" s="627" t="str">
        <f t="shared" si="46"/>
        <v>后勤综合用房厨房（二）</v>
      </c>
      <c r="C1705" s="639" t="s">
        <v>5967</v>
      </c>
      <c r="D1705" s="437" t="s">
        <v>5822</v>
      </c>
      <c r="E1705" s="641" t="s">
        <v>345</v>
      </c>
      <c r="F1705" s="640">
        <v>1</v>
      </c>
      <c r="G1705" s="641" t="s">
        <v>5683</v>
      </c>
      <c r="H1705" s="638">
        <v>2612</v>
      </c>
      <c r="I1705" s="638">
        <f t="shared" si="47"/>
        <v>0.2612</v>
      </c>
      <c r="J1705" s="633" t="s">
        <v>4798</v>
      </c>
      <c r="K1705" s="382"/>
      <c r="L1705" s="633" t="s">
        <v>762</v>
      </c>
      <c r="M1705" s="630"/>
      <c r="N1705" s="636"/>
    </row>
    <row r="1706" s="138" customFormat="1" customHeight="1" outlineLevel="4" spans="1:14">
      <c r="A1706" s="382" t="s">
        <v>6021</v>
      </c>
      <c r="B1706" s="627" t="str">
        <f t="shared" si="46"/>
        <v>后勤综合用房厨房（二）</v>
      </c>
      <c r="C1706" s="639" t="s">
        <v>7089</v>
      </c>
      <c r="D1706" s="437" t="s">
        <v>7090</v>
      </c>
      <c r="E1706" s="641" t="s">
        <v>345</v>
      </c>
      <c r="F1706" s="640">
        <v>1</v>
      </c>
      <c r="G1706" s="641" t="s">
        <v>5683</v>
      </c>
      <c r="H1706" s="638">
        <v>21800</v>
      </c>
      <c r="I1706" s="638">
        <f t="shared" si="47"/>
        <v>2.18</v>
      </c>
      <c r="J1706" s="633" t="s">
        <v>4798</v>
      </c>
      <c r="K1706" s="382"/>
      <c r="L1706" s="633" t="s">
        <v>762</v>
      </c>
      <c r="M1706" s="630"/>
      <c r="N1706" s="636"/>
    </row>
    <row r="1707" s="138" customFormat="1" customHeight="1" outlineLevel="4" spans="1:14">
      <c r="A1707" s="382" t="s">
        <v>6030</v>
      </c>
      <c r="B1707" s="627" t="str">
        <f t="shared" si="46"/>
        <v>后勤综合用房厨房（二）</v>
      </c>
      <c r="C1707" s="639" t="s">
        <v>5972</v>
      </c>
      <c r="D1707" s="639" t="s">
        <v>7091</v>
      </c>
      <c r="E1707" s="641" t="s">
        <v>345</v>
      </c>
      <c r="F1707" s="640">
        <v>1</v>
      </c>
      <c r="G1707" s="641" t="s">
        <v>5683</v>
      </c>
      <c r="H1707" s="638">
        <v>7670</v>
      </c>
      <c r="I1707" s="638">
        <f t="shared" si="47"/>
        <v>0.767</v>
      </c>
      <c r="J1707" s="633" t="s">
        <v>4798</v>
      </c>
      <c r="K1707" s="382"/>
      <c r="L1707" s="633" t="s">
        <v>762</v>
      </c>
      <c r="M1707" s="630"/>
      <c r="N1707" s="636"/>
    </row>
    <row r="1708" s="138" customFormat="1" customHeight="1" outlineLevel="4" spans="1:14">
      <c r="A1708" s="382" t="s">
        <v>6032</v>
      </c>
      <c r="B1708" s="627" t="str">
        <f t="shared" si="46"/>
        <v>后勤综合用房厨房（二）</v>
      </c>
      <c r="C1708" s="639" t="s">
        <v>5972</v>
      </c>
      <c r="D1708" s="381" t="s">
        <v>6645</v>
      </c>
      <c r="E1708" s="641" t="s">
        <v>345</v>
      </c>
      <c r="F1708" s="640">
        <v>1</v>
      </c>
      <c r="G1708" s="641" t="s">
        <v>5683</v>
      </c>
      <c r="H1708" s="638">
        <v>3640</v>
      </c>
      <c r="I1708" s="638">
        <f t="shared" si="47"/>
        <v>0.364</v>
      </c>
      <c r="J1708" s="633" t="s">
        <v>4798</v>
      </c>
      <c r="K1708" s="382"/>
      <c r="L1708" s="633" t="s">
        <v>762</v>
      </c>
      <c r="M1708" s="630"/>
      <c r="N1708" s="636"/>
    </row>
    <row r="1709" s="138" customFormat="1" customHeight="1" outlineLevel="4" spans="1:14">
      <c r="A1709" s="382" t="s">
        <v>6034</v>
      </c>
      <c r="B1709" s="627" t="str">
        <f t="shared" si="46"/>
        <v>后勤综合用房厨房（二）</v>
      </c>
      <c r="C1709" s="639" t="s">
        <v>5972</v>
      </c>
      <c r="D1709" s="381" t="s">
        <v>7092</v>
      </c>
      <c r="E1709" s="641" t="s">
        <v>345</v>
      </c>
      <c r="F1709" s="640">
        <v>1</v>
      </c>
      <c r="G1709" s="641" t="s">
        <v>5683</v>
      </c>
      <c r="H1709" s="638">
        <v>8320</v>
      </c>
      <c r="I1709" s="638">
        <f t="shared" si="47"/>
        <v>0.832</v>
      </c>
      <c r="J1709" s="633" t="s">
        <v>4798</v>
      </c>
      <c r="K1709" s="382"/>
      <c r="L1709" s="633" t="s">
        <v>762</v>
      </c>
      <c r="M1709" s="630"/>
      <c r="N1709" s="636"/>
    </row>
    <row r="1710" s="138" customFormat="1" customHeight="1" outlineLevel="4" spans="1:14">
      <c r="A1710" s="382" t="s">
        <v>6037</v>
      </c>
      <c r="B1710" s="627" t="str">
        <f t="shared" si="46"/>
        <v>后勤综合用房厨房（二）</v>
      </c>
      <c r="C1710" s="639" t="s">
        <v>5972</v>
      </c>
      <c r="D1710" s="437" t="s">
        <v>7093</v>
      </c>
      <c r="E1710" s="641" t="s">
        <v>345</v>
      </c>
      <c r="F1710" s="640">
        <v>3</v>
      </c>
      <c r="G1710" s="641" t="s">
        <v>5683</v>
      </c>
      <c r="H1710" s="638">
        <v>4680</v>
      </c>
      <c r="I1710" s="638">
        <f t="shared" si="47"/>
        <v>1.404</v>
      </c>
      <c r="J1710" s="633" t="s">
        <v>4798</v>
      </c>
      <c r="K1710" s="382"/>
      <c r="L1710" s="633" t="s">
        <v>762</v>
      </c>
      <c r="M1710" s="630"/>
      <c r="N1710" s="636"/>
    </row>
    <row r="1711" s="138" customFormat="1" customHeight="1" outlineLevel="4" spans="1:14">
      <c r="A1711" s="382" t="s">
        <v>6050</v>
      </c>
      <c r="B1711" s="627" t="str">
        <f t="shared" si="46"/>
        <v>后勤综合用房厨房（二）</v>
      </c>
      <c r="C1711" s="639" t="s">
        <v>5983</v>
      </c>
      <c r="D1711" s="381" t="s">
        <v>5984</v>
      </c>
      <c r="E1711" s="641" t="s">
        <v>345</v>
      </c>
      <c r="F1711" s="640">
        <v>1</v>
      </c>
      <c r="G1711" s="641" t="s">
        <v>5683</v>
      </c>
      <c r="H1711" s="638">
        <v>1600</v>
      </c>
      <c r="I1711" s="638">
        <f t="shared" si="47"/>
        <v>0.16</v>
      </c>
      <c r="J1711" s="633" t="s">
        <v>4798</v>
      </c>
      <c r="K1711" s="382"/>
      <c r="L1711" s="633" t="s">
        <v>762</v>
      </c>
      <c r="M1711" s="630"/>
      <c r="N1711" s="636"/>
    </row>
    <row r="1712" s="138" customFormat="1" customHeight="1" outlineLevel="4" spans="1:14">
      <c r="A1712" s="382" t="s">
        <v>6051</v>
      </c>
      <c r="B1712" s="627" t="str">
        <f t="shared" si="46"/>
        <v>后勤综合用房厨房（二）</v>
      </c>
      <c r="C1712" s="639" t="s">
        <v>5986</v>
      </c>
      <c r="D1712" s="437" t="s">
        <v>5822</v>
      </c>
      <c r="E1712" s="641" t="s">
        <v>345</v>
      </c>
      <c r="F1712" s="640">
        <v>1</v>
      </c>
      <c r="G1712" s="641" t="s">
        <v>5683</v>
      </c>
      <c r="H1712" s="638">
        <v>3100</v>
      </c>
      <c r="I1712" s="638">
        <f t="shared" si="47"/>
        <v>0.31</v>
      </c>
      <c r="J1712" s="633" t="s">
        <v>4798</v>
      </c>
      <c r="K1712" s="382"/>
      <c r="L1712" s="633" t="s">
        <v>762</v>
      </c>
      <c r="M1712" s="630"/>
      <c r="N1712" s="636"/>
    </row>
    <row r="1713" s="138" customFormat="1" customHeight="1" outlineLevel="4" spans="1:14">
      <c r="A1713" s="382" t="s">
        <v>6052</v>
      </c>
      <c r="B1713" s="627" t="str">
        <f t="shared" si="46"/>
        <v>后勤综合用房厨房（二）</v>
      </c>
      <c r="C1713" s="639" t="s">
        <v>7094</v>
      </c>
      <c r="D1713" s="633" t="s">
        <v>6652</v>
      </c>
      <c r="E1713" s="641" t="s">
        <v>345</v>
      </c>
      <c r="F1713" s="640">
        <v>7</v>
      </c>
      <c r="G1713" s="641" t="s">
        <v>5683</v>
      </c>
      <c r="H1713" s="638">
        <v>24000</v>
      </c>
      <c r="I1713" s="638">
        <f t="shared" si="47"/>
        <v>16.8</v>
      </c>
      <c r="J1713" s="633" t="s">
        <v>4798</v>
      </c>
      <c r="K1713" s="382"/>
      <c r="L1713" s="633" t="s">
        <v>762</v>
      </c>
      <c r="M1713" s="630"/>
      <c r="N1713" s="636"/>
    </row>
    <row r="1714" s="138" customFormat="1" customHeight="1" outlineLevel="4" spans="1:14">
      <c r="A1714" s="382" t="s">
        <v>6054</v>
      </c>
      <c r="B1714" s="627" t="str">
        <f t="shared" si="46"/>
        <v>后勤综合用房厨房（二）</v>
      </c>
      <c r="C1714" s="639" t="s">
        <v>5989</v>
      </c>
      <c r="D1714" s="381" t="s">
        <v>5990</v>
      </c>
      <c r="E1714" s="641" t="s">
        <v>345</v>
      </c>
      <c r="F1714" s="640">
        <v>14</v>
      </c>
      <c r="G1714" s="641" t="s">
        <v>5683</v>
      </c>
      <c r="H1714" s="638">
        <v>580</v>
      </c>
      <c r="I1714" s="638">
        <f t="shared" si="47"/>
        <v>0.812</v>
      </c>
      <c r="J1714" s="633" t="s">
        <v>4798</v>
      </c>
      <c r="K1714" s="382"/>
      <c r="L1714" s="633" t="s">
        <v>762</v>
      </c>
      <c r="M1714" s="630"/>
      <c r="N1714" s="636"/>
    </row>
    <row r="1715" s="138" customFormat="1" customHeight="1" outlineLevel="4" spans="1:14">
      <c r="A1715" s="382" t="s">
        <v>6059</v>
      </c>
      <c r="B1715" s="627" t="str">
        <f t="shared" si="46"/>
        <v>后勤综合用房厨房（二）</v>
      </c>
      <c r="C1715" s="639" t="s">
        <v>5994</v>
      </c>
      <c r="D1715" s="381" t="s">
        <v>5995</v>
      </c>
      <c r="E1715" s="641" t="s">
        <v>345</v>
      </c>
      <c r="F1715" s="640">
        <v>8</v>
      </c>
      <c r="G1715" s="641" t="s">
        <v>5683</v>
      </c>
      <c r="H1715" s="638">
        <v>3200</v>
      </c>
      <c r="I1715" s="638">
        <f t="shared" si="47"/>
        <v>2.56</v>
      </c>
      <c r="J1715" s="633" t="s">
        <v>4798</v>
      </c>
      <c r="K1715" s="382"/>
      <c r="L1715" s="633" t="s">
        <v>762</v>
      </c>
      <c r="M1715" s="630"/>
      <c r="N1715" s="636"/>
    </row>
    <row r="1716" s="138" customFormat="1" customHeight="1" outlineLevel="4" spans="1:14">
      <c r="A1716" s="382" t="s">
        <v>6060</v>
      </c>
      <c r="B1716" s="627" t="str">
        <f t="shared" si="46"/>
        <v>后勤综合用房厨房（二）</v>
      </c>
      <c r="C1716" s="639" t="s">
        <v>7095</v>
      </c>
      <c r="D1716" s="381" t="s">
        <v>5995</v>
      </c>
      <c r="E1716" s="641" t="s">
        <v>345</v>
      </c>
      <c r="F1716" s="640">
        <v>4</v>
      </c>
      <c r="G1716" s="641" t="s">
        <v>5683</v>
      </c>
      <c r="H1716" s="638">
        <v>3200</v>
      </c>
      <c r="I1716" s="638">
        <f t="shared" si="47"/>
        <v>1.28</v>
      </c>
      <c r="J1716" s="633" t="s">
        <v>4798</v>
      </c>
      <c r="K1716" s="382"/>
      <c r="L1716" s="633" t="s">
        <v>762</v>
      </c>
      <c r="M1716" s="630"/>
      <c r="N1716" s="636"/>
    </row>
    <row r="1717" s="138" customFormat="1" customHeight="1" outlineLevel="4" spans="1:14">
      <c r="A1717" s="382" t="s">
        <v>6063</v>
      </c>
      <c r="B1717" s="627" t="str">
        <f t="shared" si="46"/>
        <v>后勤综合用房厨房（二）</v>
      </c>
      <c r="C1717" s="639" t="s">
        <v>5997</v>
      </c>
      <c r="D1717" s="381" t="s">
        <v>7096</v>
      </c>
      <c r="E1717" s="641" t="s">
        <v>345</v>
      </c>
      <c r="F1717" s="640">
        <v>1</v>
      </c>
      <c r="G1717" s="641" t="s">
        <v>5683</v>
      </c>
      <c r="H1717" s="638">
        <v>1600</v>
      </c>
      <c r="I1717" s="638">
        <f t="shared" si="47"/>
        <v>0.16</v>
      </c>
      <c r="J1717" s="633" t="s">
        <v>4798</v>
      </c>
      <c r="K1717" s="382"/>
      <c r="L1717" s="633" t="s">
        <v>762</v>
      </c>
      <c r="M1717" s="630"/>
      <c r="N1717" s="636"/>
    </row>
    <row r="1718" s="138" customFormat="1" customHeight="1" outlineLevel="4" spans="1:14">
      <c r="A1718" s="382" t="s">
        <v>6070</v>
      </c>
      <c r="B1718" s="627" t="str">
        <f t="shared" si="46"/>
        <v>后勤综合用房厨房（二）</v>
      </c>
      <c r="C1718" s="639" t="s">
        <v>6000</v>
      </c>
      <c r="D1718" s="437" t="s">
        <v>7097</v>
      </c>
      <c r="E1718" s="650" t="s">
        <v>341</v>
      </c>
      <c r="F1718" s="640">
        <v>2.8</v>
      </c>
      <c r="G1718" s="641" t="s">
        <v>5683</v>
      </c>
      <c r="H1718" s="638">
        <v>2550</v>
      </c>
      <c r="I1718" s="638">
        <f t="shared" si="47"/>
        <v>0.714</v>
      </c>
      <c r="J1718" s="633" t="s">
        <v>4798</v>
      </c>
      <c r="K1718" s="382"/>
      <c r="L1718" s="633" t="s">
        <v>762</v>
      </c>
      <c r="M1718" s="630"/>
      <c r="N1718" s="636"/>
    </row>
    <row r="1719" s="138" customFormat="1" customHeight="1" outlineLevel="4" spans="1:14">
      <c r="A1719" s="382" t="s">
        <v>6072</v>
      </c>
      <c r="B1719" s="627" t="str">
        <f t="shared" si="46"/>
        <v>后勤综合用房厨房（二）</v>
      </c>
      <c r="C1719" s="639" t="s">
        <v>6005</v>
      </c>
      <c r="D1719" s="437" t="s">
        <v>6654</v>
      </c>
      <c r="E1719" s="641" t="s">
        <v>345</v>
      </c>
      <c r="F1719" s="640">
        <v>5</v>
      </c>
      <c r="G1719" s="641" t="s">
        <v>5683</v>
      </c>
      <c r="H1719" s="638">
        <v>1200</v>
      </c>
      <c r="I1719" s="638">
        <f t="shared" si="47"/>
        <v>0.6</v>
      </c>
      <c r="J1719" s="633" t="s">
        <v>4798</v>
      </c>
      <c r="K1719" s="382"/>
      <c r="L1719" s="633" t="s">
        <v>762</v>
      </c>
      <c r="M1719" s="630"/>
      <c r="N1719" s="636"/>
    </row>
    <row r="1720" s="138" customFormat="1" customHeight="1" outlineLevel="4" spans="1:14">
      <c r="A1720" s="382" t="s">
        <v>6086</v>
      </c>
      <c r="B1720" s="627" t="str">
        <f t="shared" si="46"/>
        <v>后勤综合用房厨房（二）</v>
      </c>
      <c r="C1720" s="639" t="s">
        <v>7098</v>
      </c>
      <c r="D1720" s="437" t="s">
        <v>7099</v>
      </c>
      <c r="E1720" s="641" t="s">
        <v>345</v>
      </c>
      <c r="F1720" s="640">
        <v>4</v>
      </c>
      <c r="G1720" s="641" t="s">
        <v>5683</v>
      </c>
      <c r="H1720" s="638">
        <v>7600</v>
      </c>
      <c r="I1720" s="638">
        <f t="shared" si="47"/>
        <v>3.04</v>
      </c>
      <c r="J1720" s="633" t="s">
        <v>4798</v>
      </c>
      <c r="K1720" s="382"/>
      <c r="L1720" s="633" t="s">
        <v>762</v>
      </c>
      <c r="M1720" s="630"/>
      <c r="N1720" s="636"/>
    </row>
    <row r="1721" s="138" customFormat="1" customHeight="1" outlineLevel="4" spans="1:14">
      <c r="A1721" s="382" t="s">
        <v>6088</v>
      </c>
      <c r="B1721" s="627" t="str">
        <f t="shared" si="46"/>
        <v>后勤综合用房厨房（二）</v>
      </c>
      <c r="C1721" s="639" t="s">
        <v>7098</v>
      </c>
      <c r="D1721" s="437" t="s">
        <v>6119</v>
      </c>
      <c r="E1721" s="641" t="s">
        <v>345</v>
      </c>
      <c r="F1721" s="640">
        <v>1</v>
      </c>
      <c r="G1721" s="641" t="s">
        <v>5683</v>
      </c>
      <c r="H1721" s="638">
        <v>7600</v>
      </c>
      <c r="I1721" s="638">
        <f t="shared" si="47"/>
        <v>0.76</v>
      </c>
      <c r="J1721" s="633" t="s">
        <v>4798</v>
      </c>
      <c r="K1721" s="382"/>
      <c r="L1721" s="633" t="s">
        <v>762</v>
      </c>
      <c r="M1721" s="630"/>
      <c r="N1721" s="636"/>
    </row>
    <row r="1722" s="138" customFormat="1" customHeight="1" outlineLevel="4" spans="1:14">
      <c r="A1722" s="382" t="s">
        <v>6090</v>
      </c>
      <c r="B1722" s="627" t="str">
        <f t="shared" si="46"/>
        <v>后勤综合用房厨房（二）</v>
      </c>
      <c r="C1722" s="639" t="s">
        <v>7100</v>
      </c>
      <c r="D1722" s="437" t="s">
        <v>5955</v>
      </c>
      <c r="E1722" s="641" t="s">
        <v>345</v>
      </c>
      <c r="F1722" s="640">
        <v>5</v>
      </c>
      <c r="G1722" s="641" t="s">
        <v>5683</v>
      </c>
      <c r="H1722" s="638">
        <v>8100</v>
      </c>
      <c r="I1722" s="638">
        <f t="shared" si="47"/>
        <v>4.05</v>
      </c>
      <c r="J1722" s="633" t="s">
        <v>4798</v>
      </c>
      <c r="K1722" s="382"/>
      <c r="L1722" s="633" t="s">
        <v>762</v>
      </c>
      <c r="M1722" s="630"/>
      <c r="N1722" s="636"/>
    </row>
    <row r="1723" s="138" customFormat="1" customHeight="1" outlineLevel="4" spans="1:14">
      <c r="A1723" s="382" t="s">
        <v>6092</v>
      </c>
      <c r="B1723" s="627" t="str">
        <f t="shared" si="46"/>
        <v>后勤综合用房厨房（二）</v>
      </c>
      <c r="C1723" s="639" t="s">
        <v>6022</v>
      </c>
      <c r="D1723" s="437" t="s">
        <v>5955</v>
      </c>
      <c r="E1723" s="641" t="s">
        <v>345</v>
      </c>
      <c r="F1723" s="640">
        <v>3</v>
      </c>
      <c r="G1723" s="641" t="s">
        <v>5683</v>
      </c>
      <c r="H1723" s="638">
        <v>4000</v>
      </c>
      <c r="I1723" s="638">
        <f t="shared" si="47"/>
        <v>1.2</v>
      </c>
      <c r="J1723" s="633" t="s">
        <v>4798</v>
      </c>
      <c r="K1723" s="382"/>
      <c r="L1723" s="633" t="s">
        <v>762</v>
      </c>
      <c r="M1723" s="630"/>
      <c r="N1723" s="636"/>
    </row>
    <row r="1724" s="138" customFormat="1" customHeight="1" outlineLevel="4" spans="1:14">
      <c r="A1724" s="382" t="s">
        <v>6094</v>
      </c>
      <c r="B1724" s="627" t="str">
        <f t="shared" si="46"/>
        <v>后勤综合用房厨房（二）</v>
      </c>
      <c r="C1724" s="639" t="s">
        <v>6026</v>
      </c>
      <c r="D1724" s="437" t="s">
        <v>6027</v>
      </c>
      <c r="E1724" s="641" t="s">
        <v>345</v>
      </c>
      <c r="F1724" s="640">
        <v>1</v>
      </c>
      <c r="G1724" s="641" t="s">
        <v>5683</v>
      </c>
      <c r="H1724" s="638">
        <v>3400</v>
      </c>
      <c r="I1724" s="638">
        <f t="shared" si="47"/>
        <v>0.34</v>
      </c>
      <c r="J1724" s="633" t="s">
        <v>4798</v>
      </c>
      <c r="K1724" s="382"/>
      <c r="L1724" s="633" t="s">
        <v>762</v>
      </c>
      <c r="M1724" s="630"/>
      <c r="N1724" s="636"/>
    </row>
    <row r="1725" s="138" customFormat="1" customHeight="1" outlineLevel="4" spans="1:14">
      <c r="A1725" s="382" t="s">
        <v>6098</v>
      </c>
      <c r="B1725" s="627" t="str">
        <f t="shared" si="46"/>
        <v>后勤综合用房厨房（二）</v>
      </c>
      <c r="C1725" s="639" t="s">
        <v>7101</v>
      </c>
      <c r="D1725" s="437" t="s">
        <v>7102</v>
      </c>
      <c r="E1725" s="641" t="s">
        <v>345</v>
      </c>
      <c r="F1725" s="640">
        <v>4</v>
      </c>
      <c r="G1725" s="641" t="s">
        <v>5683</v>
      </c>
      <c r="H1725" s="638">
        <v>6800</v>
      </c>
      <c r="I1725" s="638">
        <f t="shared" si="47"/>
        <v>2.72</v>
      </c>
      <c r="J1725" s="633" t="s">
        <v>4798</v>
      </c>
      <c r="K1725" s="382"/>
      <c r="L1725" s="633" t="s">
        <v>762</v>
      </c>
      <c r="M1725" s="630"/>
      <c r="N1725" s="636"/>
    </row>
    <row r="1726" s="138" customFormat="1" customHeight="1" outlineLevel="4" spans="1:14">
      <c r="A1726" s="382" t="s">
        <v>6102</v>
      </c>
      <c r="B1726" s="627" t="str">
        <f t="shared" si="46"/>
        <v>后勤综合用房厨房（二）</v>
      </c>
      <c r="C1726" s="639" t="s">
        <v>6029</v>
      </c>
      <c r="D1726" s="437" t="s">
        <v>5824</v>
      </c>
      <c r="E1726" s="641" t="s">
        <v>345</v>
      </c>
      <c r="F1726" s="640">
        <v>1</v>
      </c>
      <c r="G1726" s="641" t="s">
        <v>5683</v>
      </c>
      <c r="H1726" s="638">
        <v>4000</v>
      </c>
      <c r="I1726" s="638">
        <f t="shared" si="47"/>
        <v>0.4</v>
      </c>
      <c r="J1726" s="633" t="s">
        <v>4798</v>
      </c>
      <c r="K1726" s="382"/>
      <c r="L1726" s="633" t="s">
        <v>762</v>
      </c>
      <c r="M1726" s="630"/>
      <c r="N1726" s="636"/>
    </row>
    <row r="1727" s="138" customFormat="1" customHeight="1" outlineLevel="4" spans="1:14">
      <c r="A1727" s="382" t="s">
        <v>6107</v>
      </c>
      <c r="B1727" s="627" t="str">
        <f t="shared" si="46"/>
        <v>后勤综合用房厨房（二）</v>
      </c>
      <c r="C1727" s="639" t="s">
        <v>6031</v>
      </c>
      <c r="D1727" s="437" t="s">
        <v>6033</v>
      </c>
      <c r="E1727" s="641" t="s">
        <v>345</v>
      </c>
      <c r="F1727" s="640">
        <v>1</v>
      </c>
      <c r="G1727" s="641" t="s">
        <v>5683</v>
      </c>
      <c r="H1727" s="638">
        <v>1100</v>
      </c>
      <c r="I1727" s="638">
        <f t="shared" si="47"/>
        <v>0.11</v>
      </c>
      <c r="J1727" s="633" t="s">
        <v>4798</v>
      </c>
      <c r="K1727" s="382"/>
      <c r="L1727" s="633" t="s">
        <v>762</v>
      </c>
      <c r="M1727" s="630"/>
      <c r="N1727" s="636"/>
    </row>
    <row r="1728" s="138" customFormat="1" customHeight="1" outlineLevel="4" spans="1:14">
      <c r="A1728" s="382" t="s">
        <v>6109</v>
      </c>
      <c r="B1728" s="627" t="str">
        <f t="shared" si="46"/>
        <v>后勤综合用房厨房（二）</v>
      </c>
      <c r="C1728" s="639" t="s">
        <v>6031</v>
      </c>
      <c r="D1728" s="437" t="s">
        <v>5799</v>
      </c>
      <c r="E1728" s="641" t="s">
        <v>345</v>
      </c>
      <c r="F1728" s="640">
        <v>1</v>
      </c>
      <c r="G1728" s="641" t="s">
        <v>5683</v>
      </c>
      <c r="H1728" s="638">
        <v>1320</v>
      </c>
      <c r="I1728" s="638">
        <f t="shared" si="47"/>
        <v>0.132</v>
      </c>
      <c r="J1728" s="633" t="s">
        <v>4798</v>
      </c>
      <c r="K1728" s="382"/>
      <c r="L1728" s="633" t="s">
        <v>762</v>
      </c>
      <c r="M1728" s="630"/>
      <c r="N1728" s="636"/>
    </row>
    <row r="1729" s="138" customFormat="1" customHeight="1" outlineLevel="4" spans="1:14">
      <c r="A1729" s="382" t="s">
        <v>6115</v>
      </c>
      <c r="B1729" s="627" t="str">
        <f t="shared" si="46"/>
        <v>后勤综合用房厨房（二）</v>
      </c>
      <c r="C1729" s="639" t="s">
        <v>6038</v>
      </c>
      <c r="D1729" s="381" t="s">
        <v>6039</v>
      </c>
      <c r="E1729" s="641" t="s">
        <v>345</v>
      </c>
      <c r="F1729" s="640">
        <v>8</v>
      </c>
      <c r="G1729" s="641" t="s">
        <v>5683</v>
      </c>
      <c r="H1729" s="638">
        <v>190620</v>
      </c>
      <c r="I1729" s="638">
        <f t="shared" si="47"/>
        <v>152.496</v>
      </c>
      <c r="J1729" s="633" t="s">
        <v>4798</v>
      </c>
      <c r="K1729" s="382"/>
      <c r="L1729" s="633" t="s">
        <v>762</v>
      </c>
      <c r="M1729" s="630"/>
      <c r="N1729" s="636"/>
    </row>
    <row r="1730" s="138" customFormat="1" customHeight="1" outlineLevel="4" spans="1:14">
      <c r="A1730" s="382" t="s">
        <v>6117</v>
      </c>
      <c r="B1730" s="627" t="str">
        <f t="shared" si="46"/>
        <v>后勤综合用房厨房（二）</v>
      </c>
      <c r="C1730" s="639" t="s">
        <v>6038</v>
      </c>
      <c r="D1730" s="381" t="s">
        <v>6041</v>
      </c>
      <c r="E1730" s="641" t="s">
        <v>345</v>
      </c>
      <c r="F1730" s="640">
        <v>2</v>
      </c>
      <c r="G1730" s="641" t="s">
        <v>5683</v>
      </c>
      <c r="H1730" s="638">
        <v>130620</v>
      </c>
      <c r="I1730" s="638">
        <f t="shared" si="47"/>
        <v>26.124</v>
      </c>
      <c r="J1730" s="633" t="s">
        <v>4798</v>
      </c>
      <c r="K1730" s="382"/>
      <c r="L1730" s="633" t="s">
        <v>762</v>
      </c>
      <c r="M1730" s="630"/>
      <c r="N1730" s="636"/>
    </row>
    <row r="1731" s="138" customFormat="1" customHeight="1" outlineLevel="4" spans="1:14">
      <c r="A1731" s="382" t="s">
        <v>6123</v>
      </c>
      <c r="B1731" s="627" t="str">
        <f t="shared" si="46"/>
        <v>后勤综合用房厨房（二）</v>
      </c>
      <c r="C1731" s="639" t="s">
        <v>6048</v>
      </c>
      <c r="D1731" s="437" t="s">
        <v>7075</v>
      </c>
      <c r="E1731" s="641" t="s">
        <v>345</v>
      </c>
      <c r="F1731" s="640">
        <v>2</v>
      </c>
      <c r="G1731" s="641" t="s">
        <v>5683</v>
      </c>
      <c r="H1731" s="638">
        <v>3000</v>
      </c>
      <c r="I1731" s="638">
        <f t="shared" si="47"/>
        <v>0.6</v>
      </c>
      <c r="J1731" s="633" t="s">
        <v>4798</v>
      </c>
      <c r="K1731" s="382"/>
      <c r="L1731" s="633" t="s">
        <v>762</v>
      </c>
      <c r="M1731" s="630"/>
      <c r="N1731" s="636"/>
    </row>
    <row r="1732" s="138" customFormat="1" customHeight="1" outlineLevel="4" spans="1:14">
      <c r="A1732" s="382" t="s">
        <v>6128</v>
      </c>
      <c r="B1732" s="627" t="str">
        <f t="shared" si="46"/>
        <v>后勤综合用房厨房（二）</v>
      </c>
      <c r="C1732" s="639" t="s">
        <v>6048</v>
      </c>
      <c r="D1732" s="437" t="s">
        <v>5824</v>
      </c>
      <c r="E1732" s="641" t="s">
        <v>345</v>
      </c>
      <c r="F1732" s="640">
        <v>3</v>
      </c>
      <c r="G1732" s="641" t="s">
        <v>5683</v>
      </c>
      <c r="H1732" s="638">
        <v>3200</v>
      </c>
      <c r="I1732" s="638">
        <f t="shared" si="47"/>
        <v>0.96</v>
      </c>
      <c r="J1732" s="633" t="s">
        <v>4798</v>
      </c>
      <c r="K1732" s="382"/>
      <c r="L1732" s="633" t="s">
        <v>762</v>
      </c>
      <c r="M1732" s="630"/>
      <c r="N1732" s="636"/>
    </row>
    <row r="1733" s="138" customFormat="1" customHeight="1" outlineLevel="4" spans="1:14">
      <c r="A1733" s="382" t="s">
        <v>6130</v>
      </c>
      <c r="B1733" s="627" t="str">
        <f t="shared" si="46"/>
        <v>后勤综合用房厨房（二）</v>
      </c>
      <c r="C1733" s="639" t="s">
        <v>6048</v>
      </c>
      <c r="D1733" s="437" t="s">
        <v>5822</v>
      </c>
      <c r="E1733" s="641" t="s">
        <v>345</v>
      </c>
      <c r="F1733" s="640">
        <v>1</v>
      </c>
      <c r="G1733" s="641" t="s">
        <v>5683</v>
      </c>
      <c r="H1733" s="638">
        <v>3500</v>
      </c>
      <c r="I1733" s="638">
        <f t="shared" si="47"/>
        <v>0.35</v>
      </c>
      <c r="J1733" s="633" t="s">
        <v>4798</v>
      </c>
      <c r="K1733" s="382"/>
      <c r="L1733" s="633" t="s">
        <v>762</v>
      </c>
      <c r="M1733" s="630"/>
      <c r="N1733" s="636"/>
    </row>
    <row r="1734" s="138" customFormat="1" customHeight="1" outlineLevel="4" spans="1:14">
      <c r="A1734" s="382" t="s">
        <v>6136</v>
      </c>
      <c r="B1734" s="627" t="str">
        <f t="shared" si="46"/>
        <v>后勤综合用房厨房（二）</v>
      </c>
      <c r="C1734" s="639" t="s">
        <v>6055</v>
      </c>
      <c r="D1734" s="437" t="s">
        <v>5814</v>
      </c>
      <c r="E1734" s="641" t="s">
        <v>345</v>
      </c>
      <c r="F1734" s="640">
        <v>1</v>
      </c>
      <c r="G1734" s="641" t="s">
        <v>5683</v>
      </c>
      <c r="H1734" s="638">
        <v>4400</v>
      </c>
      <c r="I1734" s="638">
        <f t="shared" si="47"/>
        <v>0.44</v>
      </c>
      <c r="J1734" s="633" t="s">
        <v>4798</v>
      </c>
      <c r="K1734" s="382"/>
      <c r="L1734" s="633" t="s">
        <v>762</v>
      </c>
      <c r="M1734" s="630"/>
      <c r="N1734" s="636"/>
    </row>
    <row r="1735" s="138" customFormat="1" customHeight="1" outlineLevel="4" spans="1:14">
      <c r="A1735" s="382" t="s">
        <v>6141</v>
      </c>
      <c r="B1735" s="627" t="str">
        <f t="shared" si="46"/>
        <v>后勤综合用房厨房（二）</v>
      </c>
      <c r="C1735" s="639" t="s">
        <v>6057</v>
      </c>
      <c r="D1735" s="437" t="s">
        <v>7103</v>
      </c>
      <c r="E1735" s="641" t="s">
        <v>345</v>
      </c>
      <c r="F1735" s="640">
        <v>2</v>
      </c>
      <c r="G1735" s="641" t="s">
        <v>5683</v>
      </c>
      <c r="H1735" s="638">
        <v>4200</v>
      </c>
      <c r="I1735" s="638">
        <f t="shared" si="47"/>
        <v>0.84</v>
      </c>
      <c r="J1735" s="633" t="s">
        <v>4798</v>
      </c>
      <c r="K1735" s="382"/>
      <c r="L1735" s="633" t="s">
        <v>762</v>
      </c>
      <c r="M1735" s="630"/>
      <c r="N1735" s="636"/>
    </row>
    <row r="1736" s="138" customFormat="1" customHeight="1" outlineLevel="4" spans="1:14">
      <c r="A1736" s="382" t="s">
        <v>6142</v>
      </c>
      <c r="B1736" s="627" t="str">
        <f t="shared" ref="B1736:B1799" si="48" xml:space="preserve">B1735</f>
        <v>后勤综合用房厨房（二）</v>
      </c>
      <c r="C1736" s="639" t="s">
        <v>7104</v>
      </c>
      <c r="D1736" s="437" t="s">
        <v>6622</v>
      </c>
      <c r="E1736" s="641" t="s">
        <v>345</v>
      </c>
      <c r="F1736" s="640">
        <v>2</v>
      </c>
      <c r="G1736" s="641" t="s">
        <v>5683</v>
      </c>
      <c r="H1736" s="638">
        <v>6200</v>
      </c>
      <c r="I1736" s="638">
        <f t="shared" si="47"/>
        <v>1.24</v>
      </c>
      <c r="J1736" s="633" t="s">
        <v>4798</v>
      </c>
      <c r="K1736" s="382"/>
      <c r="L1736" s="633" t="s">
        <v>762</v>
      </c>
      <c r="M1736" s="630"/>
      <c r="N1736" s="636"/>
    </row>
    <row r="1737" s="138" customFormat="1" customHeight="1" outlineLevel="4" spans="1:14">
      <c r="A1737" s="382" t="s">
        <v>6147</v>
      </c>
      <c r="B1737" s="627" t="str">
        <f t="shared" si="48"/>
        <v>后勤综合用房厨房（二）</v>
      </c>
      <c r="C1737" s="639" t="s">
        <v>3613</v>
      </c>
      <c r="D1737" s="437" t="s">
        <v>7105</v>
      </c>
      <c r="E1737" s="641" t="s">
        <v>345</v>
      </c>
      <c r="F1737" s="640">
        <v>2</v>
      </c>
      <c r="G1737" s="641" t="s">
        <v>5683</v>
      </c>
      <c r="H1737" s="638">
        <v>7500</v>
      </c>
      <c r="I1737" s="638">
        <f t="shared" ref="I1737:I1763" si="49" xml:space="preserve">F1737*H1737/10000</f>
        <v>1.5</v>
      </c>
      <c r="J1737" s="633" t="s">
        <v>4798</v>
      </c>
      <c r="K1737" s="382"/>
      <c r="L1737" s="633" t="s">
        <v>762</v>
      </c>
      <c r="M1737" s="630"/>
      <c r="N1737" s="636"/>
    </row>
    <row r="1738" s="138" customFormat="1" customHeight="1" outlineLevel="4" spans="1:14">
      <c r="A1738" s="382" t="s">
        <v>6149</v>
      </c>
      <c r="B1738" s="627" t="str">
        <f t="shared" si="48"/>
        <v>后勤综合用房厨房（二）</v>
      </c>
      <c r="C1738" s="639" t="s">
        <v>3617</v>
      </c>
      <c r="D1738" s="437" t="s">
        <v>5822</v>
      </c>
      <c r="E1738" s="641" t="s">
        <v>345</v>
      </c>
      <c r="F1738" s="640">
        <v>3</v>
      </c>
      <c r="G1738" s="641" t="s">
        <v>5683</v>
      </c>
      <c r="H1738" s="638">
        <v>4200</v>
      </c>
      <c r="I1738" s="638">
        <f t="shared" si="49"/>
        <v>1.26</v>
      </c>
      <c r="J1738" s="633" t="s">
        <v>4798</v>
      </c>
      <c r="K1738" s="382"/>
      <c r="L1738" s="633" t="s">
        <v>762</v>
      </c>
      <c r="M1738" s="630"/>
      <c r="N1738" s="636"/>
    </row>
    <row r="1739" s="138" customFormat="1" customHeight="1" outlineLevel="4" spans="1:14">
      <c r="A1739" s="382" t="s">
        <v>7106</v>
      </c>
      <c r="B1739" s="627" t="str">
        <f t="shared" si="48"/>
        <v>后勤综合用房厨房（二）</v>
      </c>
      <c r="C1739" s="639" t="s">
        <v>3617</v>
      </c>
      <c r="D1739" s="437" t="s">
        <v>5814</v>
      </c>
      <c r="E1739" s="641" t="s">
        <v>345</v>
      </c>
      <c r="F1739" s="640">
        <v>1</v>
      </c>
      <c r="G1739" s="641" t="s">
        <v>5683</v>
      </c>
      <c r="H1739" s="638">
        <v>4600</v>
      </c>
      <c r="I1739" s="638">
        <f t="shared" si="49"/>
        <v>0.46</v>
      </c>
      <c r="J1739" s="633" t="s">
        <v>4798</v>
      </c>
      <c r="K1739" s="382"/>
      <c r="L1739" s="633" t="s">
        <v>762</v>
      </c>
      <c r="M1739" s="630"/>
      <c r="N1739" s="636"/>
    </row>
    <row r="1740" s="138" customFormat="1" customHeight="1" outlineLevel="4" spans="1:14">
      <c r="A1740" s="382" t="s">
        <v>7107</v>
      </c>
      <c r="B1740" s="627" t="str">
        <f t="shared" si="48"/>
        <v>后勤综合用房厨房（二）</v>
      </c>
      <c r="C1740" s="639" t="s">
        <v>6061</v>
      </c>
      <c r="D1740" s="381" t="s">
        <v>6062</v>
      </c>
      <c r="E1740" s="641" t="s">
        <v>345</v>
      </c>
      <c r="F1740" s="640">
        <v>1</v>
      </c>
      <c r="G1740" s="641" t="s">
        <v>5683</v>
      </c>
      <c r="H1740" s="638">
        <v>5054</v>
      </c>
      <c r="I1740" s="638">
        <f t="shared" si="49"/>
        <v>0.5054</v>
      </c>
      <c r="J1740" s="633" t="s">
        <v>4798</v>
      </c>
      <c r="K1740" s="382"/>
      <c r="L1740" s="633" t="s">
        <v>762</v>
      </c>
      <c r="M1740" s="630"/>
      <c r="N1740" s="636"/>
    </row>
    <row r="1741" s="138" customFormat="1" customHeight="1" outlineLevel="4" spans="1:14">
      <c r="A1741" s="382" t="s">
        <v>7108</v>
      </c>
      <c r="B1741" s="627" t="str">
        <f t="shared" si="48"/>
        <v>后勤综合用房厨房（二）</v>
      </c>
      <c r="C1741" s="639" t="s">
        <v>6064</v>
      </c>
      <c r="D1741" s="437" t="s">
        <v>6067</v>
      </c>
      <c r="E1741" s="641" t="s">
        <v>345</v>
      </c>
      <c r="F1741" s="640">
        <v>12</v>
      </c>
      <c r="G1741" s="641" t="s">
        <v>5683</v>
      </c>
      <c r="H1741" s="638">
        <v>2400</v>
      </c>
      <c r="I1741" s="638">
        <f t="shared" si="49"/>
        <v>2.88</v>
      </c>
      <c r="J1741" s="633" t="s">
        <v>4798</v>
      </c>
      <c r="K1741" s="382"/>
      <c r="L1741" s="633" t="s">
        <v>762</v>
      </c>
      <c r="M1741" s="630"/>
      <c r="N1741" s="636"/>
    </row>
    <row r="1742" s="138" customFormat="1" customHeight="1" outlineLevel="4" spans="1:14">
      <c r="A1742" s="382" t="s">
        <v>7109</v>
      </c>
      <c r="B1742" s="627" t="str">
        <f t="shared" si="48"/>
        <v>后勤综合用房厨房（二）</v>
      </c>
      <c r="C1742" s="639" t="s">
        <v>6064</v>
      </c>
      <c r="D1742" s="437" t="s">
        <v>6071</v>
      </c>
      <c r="E1742" s="641" t="s">
        <v>345</v>
      </c>
      <c r="F1742" s="640">
        <v>14</v>
      </c>
      <c r="G1742" s="641" t="s">
        <v>5683</v>
      </c>
      <c r="H1742" s="638">
        <v>2600</v>
      </c>
      <c r="I1742" s="638">
        <f t="shared" si="49"/>
        <v>3.64</v>
      </c>
      <c r="J1742" s="633" t="s">
        <v>4798</v>
      </c>
      <c r="K1742" s="382"/>
      <c r="L1742" s="633" t="s">
        <v>762</v>
      </c>
      <c r="M1742" s="630"/>
      <c r="N1742" s="636"/>
    </row>
    <row r="1743" s="138" customFormat="1" customHeight="1" outlineLevel="4" spans="1:14">
      <c r="A1743" s="382" t="s">
        <v>7110</v>
      </c>
      <c r="B1743" s="627" t="str">
        <f t="shared" si="48"/>
        <v>后勤综合用房厨房（二）</v>
      </c>
      <c r="C1743" s="639" t="s">
        <v>6064</v>
      </c>
      <c r="D1743" s="437" t="s">
        <v>6071</v>
      </c>
      <c r="E1743" s="641" t="s">
        <v>345</v>
      </c>
      <c r="F1743" s="640">
        <v>1</v>
      </c>
      <c r="G1743" s="641" t="s">
        <v>5683</v>
      </c>
      <c r="H1743" s="638">
        <v>2700</v>
      </c>
      <c r="I1743" s="638">
        <f t="shared" si="49"/>
        <v>0.27</v>
      </c>
      <c r="J1743" s="633" t="s">
        <v>4798</v>
      </c>
      <c r="K1743" s="382"/>
      <c r="L1743" s="633" t="s">
        <v>762</v>
      </c>
      <c r="M1743" s="630"/>
      <c r="N1743" s="636"/>
    </row>
    <row r="1744" s="138" customFormat="1" customHeight="1" outlineLevel="4" spans="1:14">
      <c r="A1744" s="382" t="s">
        <v>7111</v>
      </c>
      <c r="B1744" s="627" t="str">
        <f t="shared" si="48"/>
        <v>后勤综合用房厨房（二）</v>
      </c>
      <c r="C1744" s="639" t="s">
        <v>6064</v>
      </c>
      <c r="D1744" s="437" t="s">
        <v>7112</v>
      </c>
      <c r="E1744" s="641" t="s">
        <v>345</v>
      </c>
      <c r="F1744" s="640">
        <v>1</v>
      </c>
      <c r="G1744" s="641" t="s">
        <v>5683</v>
      </c>
      <c r="H1744" s="638">
        <v>2000</v>
      </c>
      <c r="I1744" s="638">
        <f t="shared" si="49"/>
        <v>0.2</v>
      </c>
      <c r="J1744" s="633" t="s">
        <v>4798</v>
      </c>
      <c r="K1744" s="382"/>
      <c r="L1744" s="633" t="s">
        <v>762</v>
      </c>
      <c r="M1744" s="630"/>
      <c r="N1744" s="636"/>
    </row>
    <row r="1745" s="138" customFormat="1" customHeight="1" outlineLevel="4" spans="1:14">
      <c r="A1745" s="382" t="s">
        <v>7113</v>
      </c>
      <c r="B1745" s="627" t="str">
        <f t="shared" si="48"/>
        <v>后勤综合用房厨房（二）</v>
      </c>
      <c r="C1745" s="639" t="s">
        <v>6075</v>
      </c>
      <c r="D1745" s="437"/>
      <c r="E1745" s="641" t="s">
        <v>345</v>
      </c>
      <c r="F1745" s="640">
        <v>3</v>
      </c>
      <c r="G1745" s="641" t="s">
        <v>5683</v>
      </c>
      <c r="H1745" s="638">
        <v>1078</v>
      </c>
      <c r="I1745" s="638">
        <f t="shared" si="49"/>
        <v>0.3234</v>
      </c>
      <c r="J1745" s="633" t="s">
        <v>4798</v>
      </c>
      <c r="K1745" s="382"/>
      <c r="L1745" s="633" t="s">
        <v>762</v>
      </c>
      <c r="M1745" s="630"/>
      <c r="N1745" s="636"/>
    </row>
    <row r="1746" s="138" customFormat="1" customHeight="1" outlineLevel="4" spans="1:14">
      <c r="A1746" s="382" t="s">
        <v>7114</v>
      </c>
      <c r="B1746" s="627" t="str">
        <f t="shared" si="48"/>
        <v>后勤综合用房厨房（二）</v>
      </c>
      <c r="C1746" s="639" t="s">
        <v>6082</v>
      </c>
      <c r="D1746" s="437" t="s">
        <v>6099</v>
      </c>
      <c r="E1746" s="641" t="s">
        <v>345</v>
      </c>
      <c r="F1746" s="640">
        <v>6</v>
      </c>
      <c r="G1746" s="641" t="s">
        <v>5683</v>
      </c>
      <c r="H1746" s="638">
        <v>2600</v>
      </c>
      <c r="I1746" s="638">
        <f t="shared" si="49"/>
        <v>1.56</v>
      </c>
      <c r="J1746" s="633" t="s">
        <v>4798</v>
      </c>
      <c r="K1746" s="382"/>
      <c r="L1746" s="633" t="s">
        <v>762</v>
      </c>
      <c r="M1746" s="630"/>
      <c r="N1746" s="636"/>
    </row>
    <row r="1747" s="138" customFormat="1" customHeight="1" outlineLevel="4" spans="1:14">
      <c r="A1747" s="382" t="s">
        <v>7115</v>
      </c>
      <c r="B1747" s="627" t="str">
        <f t="shared" si="48"/>
        <v>后勤综合用房厨房（二）</v>
      </c>
      <c r="C1747" s="639" t="s">
        <v>6082</v>
      </c>
      <c r="D1747" s="437" t="s">
        <v>6093</v>
      </c>
      <c r="E1747" s="641" t="s">
        <v>345</v>
      </c>
      <c r="F1747" s="640">
        <v>1</v>
      </c>
      <c r="G1747" s="641" t="s">
        <v>5683</v>
      </c>
      <c r="H1747" s="638">
        <v>3120</v>
      </c>
      <c r="I1747" s="638">
        <f t="shared" si="49"/>
        <v>0.312</v>
      </c>
      <c r="J1747" s="633" t="s">
        <v>4798</v>
      </c>
      <c r="K1747" s="382"/>
      <c r="L1747" s="633" t="s">
        <v>762</v>
      </c>
      <c r="M1747" s="630"/>
      <c r="N1747" s="636"/>
    </row>
    <row r="1748" s="138" customFormat="1" customHeight="1" outlineLevel="4" spans="1:14">
      <c r="A1748" s="382" t="s">
        <v>7116</v>
      </c>
      <c r="B1748" s="627" t="str">
        <f t="shared" si="48"/>
        <v>后勤综合用房厨房（二）</v>
      </c>
      <c r="C1748" s="639" t="s">
        <v>6082</v>
      </c>
      <c r="D1748" s="437" t="s">
        <v>6087</v>
      </c>
      <c r="E1748" s="641" t="s">
        <v>345</v>
      </c>
      <c r="F1748" s="640">
        <v>4</v>
      </c>
      <c r="G1748" s="641" t="s">
        <v>5683</v>
      </c>
      <c r="H1748" s="638">
        <v>4680</v>
      </c>
      <c r="I1748" s="638">
        <f t="shared" si="49"/>
        <v>1.872</v>
      </c>
      <c r="J1748" s="633" t="s">
        <v>4798</v>
      </c>
      <c r="K1748" s="382"/>
      <c r="L1748" s="633" t="s">
        <v>762</v>
      </c>
      <c r="M1748" s="630"/>
      <c r="N1748" s="636"/>
    </row>
    <row r="1749" s="138" customFormat="1" customHeight="1" outlineLevel="4" spans="1:14">
      <c r="A1749" s="382" t="s">
        <v>7117</v>
      </c>
      <c r="B1749" s="627" t="str">
        <f t="shared" si="48"/>
        <v>后勤综合用房厨房（二）</v>
      </c>
      <c r="C1749" s="639" t="s">
        <v>6082</v>
      </c>
      <c r="D1749" s="437" t="s">
        <v>7118</v>
      </c>
      <c r="E1749" s="641" t="s">
        <v>345</v>
      </c>
      <c r="F1749" s="640">
        <v>1</v>
      </c>
      <c r="G1749" s="641" t="s">
        <v>5683</v>
      </c>
      <c r="H1749" s="638">
        <v>6500</v>
      </c>
      <c r="I1749" s="638">
        <f t="shared" si="49"/>
        <v>0.65</v>
      </c>
      <c r="J1749" s="633" t="s">
        <v>4798</v>
      </c>
      <c r="K1749" s="382"/>
      <c r="L1749" s="633" t="s">
        <v>762</v>
      </c>
      <c r="M1749" s="630"/>
      <c r="N1749" s="636"/>
    </row>
    <row r="1750" s="138" customFormat="1" customHeight="1" outlineLevel="4" spans="1:14">
      <c r="A1750" s="382" t="s">
        <v>7119</v>
      </c>
      <c r="B1750" s="627" t="str">
        <f t="shared" si="48"/>
        <v>后勤综合用房厨房（二）</v>
      </c>
      <c r="C1750" s="639" t="s">
        <v>6082</v>
      </c>
      <c r="D1750" s="437" t="s">
        <v>7120</v>
      </c>
      <c r="E1750" s="641" t="s">
        <v>345</v>
      </c>
      <c r="F1750" s="640">
        <v>2</v>
      </c>
      <c r="G1750" s="641" t="s">
        <v>5683</v>
      </c>
      <c r="H1750" s="638">
        <v>7800</v>
      </c>
      <c r="I1750" s="638">
        <f t="shared" si="49"/>
        <v>1.56</v>
      </c>
      <c r="J1750" s="633" t="s">
        <v>4798</v>
      </c>
      <c r="K1750" s="382"/>
      <c r="L1750" s="633" t="s">
        <v>762</v>
      </c>
      <c r="M1750" s="630"/>
      <c r="N1750" s="636"/>
    </row>
    <row r="1751" s="138" customFormat="1" customHeight="1" outlineLevel="4" spans="1:14">
      <c r="A1751" s="382" t="s">
        <v>7121</v>
      </c>
      <c r="B1751" s="627" t="str">
        <f t="shared" si="48"/>
        <v>后勤综合用房厨房（二）</v>
      </c>
      <c r="C1751" s="639" t="s">
        <v>6082</v>
      </c>
      <c r="D1751" s="437" t="s">
        <v>7122</v>
      </c>
      <c r="E1751" s="641" t="s">
        <v>345</v>
      </c>
      <c r="F1751" s="640">
        <v>1</v>
      </c>
      <c r="G1751" s="641" t="s">
        <v>5683</v>
      </c>
      <c r="H1751" s="638">
        <v>9880</v>
      </c>
      <c r="I1751" s="638">
        <f t="shared" si="49"/>
        <v>0.988</v>
      </c>
      <c r="J1751" s="633" t="s">
        <v>4798</v>
      </c>
      <c r="K1751" s="382"/>
      <c r="L1751" s="633" t="s">
        <v>762</v>
      </c>
      <c r="M1751" s="630"/>
      <c r="N1751" s="636"/>
    </row>
    <row r="1752" s="138" customFormat="1" customHeight="1" outlineLevel="4" spans="1:14">
      <c r="A1752" s="382" t="s">
        <v>7123</v>
      </c>
      <c r="B1752" s="627" t="str">
        <f t="shared" si="48"/>
        <v>后勤综合用房厨房（二）</v>
      </c>
      <c r="C1752" s="639" t="s">
        <v>6082</v>
      </c>
      <c r="D1752" s="437" t="s">
        <v>6089</v>
      </c>
      <c r="E1752" s="641" t="s">
        <v>345</v>
      </c>
      <c r="F1752" s="640">
        <v>11</v>
      </c>
      <c r="G1752" s="641" t="s">
        <v>5683</v>
      </c>
      <c r="H1752" s="638">
        <v>1300</v>
      </c>
      <c r="I1752" s="638">
        <f t="shared" si="49"/>
        <v>1.43</v>
      </c>
      <c r="J1752" s="633" t="s">
        <v>4798</v>
      </c>
      <c r="K1752" s="382"/>
      <c r="L1752" s="633" t="s">
        <v>762</v>
      </c>
      <c r="M1752" s="630"/>
      <c r="N1752" s="636"/>
    </row>
    <row r="1753" s="138" customFormat="1" customHeight="1" outlineLevel="4" spans="1:14">
      <c r="A1753" s="382" t="s">
        <v>7124</v>
      </c>
      <c r="B1753" s="627" t="str">
        <f t="shared" si="48"/>
        <v>后勤综合用房厨房（二）</v>
      </c>
      <c r="C1753" s="639" t="s">
        <v>6082</v>
      </c>
      <c r="D1753" s="652"/>
      <c r="E1753" s="641" t="s">
        <v>345</v>
      </c>
      <c r="F1753" s="640">
        <v>1</v>
      </c>
      <c r="G1753" s="641" t="s">
        <v>5683</v>
      </c>
      <c r="H1753" s="638">
        <v>2080</v>
      </c>
      <c r="I1753" s="638">
        <f t="shared" si="49"/>
        <v>0.208</v>
      </c>
      <c r="J1753" s="633" t="s">
        <v>4798</v>
      </c>
      <c r="K1753" s="382"/>
      <c r="L1753" s="633" t="s">
        <v>762</v>
      </c>
      <c r="M1753" s="630"/>
      <c r="N1753" s="636"/>
    </row>
    <row r="1754" s="138" customFormat="1" customHeight="1" outlineLevel="4" spans="1:14">
      <c r="A1754" s="382" t="s">
        <v>7125</v>
      </c>
      <c r="B1754" s="627" t="str">
        <f t="shared" si="48"/>
        <v>后勤综合用房厨房（二）</v>
      </c>
      <c r="C1754" s="639" t="s">
        <v>6082</v>
      </c>
      <c r="D1754" s="437"/>
      <c r="E1754" s="641" t="s">
        <v>345</v>
      </c>
      <c r="F1754" s="640">
        <v>1</v>
      </c>
      <c r="G1754" s="641" t="s">
        <v>5683</v>
      </c>
      <c r="H1754" s="638">
        <v>5200</v>
      </c>
      <c r="I1754" s="638">
        <f t="shared" si="49"/>
        <v>0.52</v>
      </c>
      <c r="J1754" s="633" t="s">
        <v>4798</v>
      </c>
      <c r="K1754" s="382"/>
      <c r="L1754" s="633" t="s">
        <v>762</v>
      </c>
      <c r="M1754" s="630"/>
      <c r="N1754" s="636"/>
    </row>
    <row r="1755" s="138" customFormat="1" customHeight="1" outlineLevel="4" spans="1:14">
      <c r="A1755" s="382" t="s">
        <v>7126</v>
      </c>
      <c r="B1755" s="627" t="str">
        <f t="shared" si="48"/>
        <v>后勤综合用房厨房（二）</v>
      </c>
      <c r="C1755" s="639" t="s">
        <v>3642</v>
      </c>
      <c r="D1755" s="437" t="s">
        <v>7127</v>
      </c>
      <c r="E1755" s="641" t="s">
        <v>345</v>
      </c>
      <c r="F1755" s="640">
        <v>1</v>
      </c>
      <c r="G1755" s="641" t="s">
        <v>5683</v>
      </c>
      <c r="H1755" s="638">
        <v>4600</v>
      </c>
      <c r="I1755" s="638">
        <f t="shared" si="49"/>
        <v>0.46</v>
      </c>
      <c r="J1755" s="633" t="s">
        <v>4798</v>
      </c>
      <c r="K1755" s="382"/>
      <c r="L1755" s="633" t="s">
        <v>762</v>
      </c>
      <c r="M1755" s="630"/>
      <c r="N1755" s="636"/>
    </row>
    <row r="1756" s="138" customFormat="1" customHeight="1" outlineLevel="4" spans="1:14">
      <c r="A1756" s="382" t="s">
        <v>7128</v>
      </c>
      <c r="B1756" s="627" t="str">
        <f t="shared" si="48"/>
        <v>后勤综合用房厨房（二）</v>
      </c>
      <c r="C1756" s="639" t="s">
        <v>6113</v>
      </c>
      <c r="D1756" s="437" t="s">
        <v>6114</v>
      </c>
      <c r="E1756" s="641" t="s">
        <v>345</v>
      </c>
      <c r="F1756" s="640">
        <v>8</v>
      </c>
      <c r="G1756" s="641" t="s">
        <v>5683</v>
      </c>
      <c r="H1756" s="638">
        <v>2970</v>
      </c>
      <c r="I1756" s="638">
        <f t="shared" si="49"/>
        <v>2.376</v>
      </c>
      <c r="J1756" s="633" t="s">
        <v>4798</v>
      </c>
      <c r="K1756" s="382"/>
      <c r="L1756" s="633" t="s">
        <v>762</v>
      </c>
      <c r="M1756" s="630"/>
      <c r="N1756" s="636"/>
    </row>
    <row r="1757" s="138" customFormat="1" customHeight="1" outlineLevel="4" spans="1:14">
      <c r="A1757" s="382" t="s">
        <v>7129</v>
      </c>
      <c r="B1757" s="627" t="str">
        <f t="shared" si="48"/>
        <v>后勤综合用房厨房（二）</v>
      </c>
      <c r="C1757" s="639" t="s">
        <v>6113</v>
      </c>
      <c r="D1757" s="437" t="s">
        <v>6116</v>
      </c>
      <c r="E1757" s="641" t="s">
        <v>345</v>
      </c>
      <c r="F1757" s="640">
        <v>1</v>
      </c>
      <c r="G1757" s="641" t="s">
        <v>5683</v>
      </c>
      <c r="H1757" s="638">
        <v>3520</v>
      </c>
      <c r="I1757" s="638">
        <f t="shared" si="49"/>
        <v>0.352</v>
      </c>
      <c r="J1757" s="633" t="s">
        <v>4798</v>
      </c>
      <c r="K1757" s="382"/>
      <c r="L1757" s="633" t="s">
        <v>762</v>
      </c>
      <c r="M1757" s="630"/>
      <c r="N1757" s="636"/>
    </row>
    <row r="1758" s="138" customFormat="1" customHeight="1" outlineLevel="4" spans="1:14">
      <c r="A1758" s="382" t="s">
        <v>7130</v>
      </c>
      <c r="B1758" s="627" t="str">
        <f t="shared" si="48"/>
        <v>后勤综合用房厨房（二）</v>
      </c>
      <c r="C1758" s="639" t="s">
        <v>6118</v>
      </c>
      <c r="D1758" s="437" t="s">
        <v>5900</v>
      </c>
      <c r="E1758" s="641" t="s">
        <v>345</v>
      </c>
      <c r="F1758" s="640">
        <v>2</v>
      </c>
      <c r="G1758" s="641" t="s">
        <v>5683</v>
      </c>
      <c r="H1758" s="638">
        <v>2800</v>
      </c>
      <c r="I1758" s="638">
        <f t="shared" si="49"/>
        <v>0.56</v>
      </c>
      <c r="J1758" s="633" t="s">
        <v>4798</v>
      </c>
      <c r="K1758" s="382"/>
      <c r="L1758" s="633" t="s">
        <v>762</v>
      </c>
      <c r="M1758" s="630"/>
      <c r="N1758" s="636"/>
    </row>
    <row r="1759" s="138" customFormat="1" customHeight="1" outlineLevel="4" spans="1:14">
      <c r="A1759" s="382" t="s">
        <v>7131</v>
      </c>
      <c r="B1759" s="627" t="str">
        <f t="shared" si="48"/>
        <v>后勤综合用房厨房（二）</v>
      </c>
      <c r="C1759" s="639" t="s">
        <v>7132</v>
      </c>
      <c r="D1759" s="437" t="s">
        <v>7099</v>
      </c>
      <c r="E1759" s="641" t="s">
        <v>345</v>
      </c>
      <c r="F1759" s="640">
        <v>1</v>
      </c>
      <c r="G1759" s="641" t="s">
        <v>5683</v>
      </c>
      <c r="H1759" s="638">
        <v>6500</v>
      </c>
      <c r="I1759" s="638">
        <f t="shared" si="49"/>
        <v>0.65</v>
      </c>
      <c r="J1759" s="633" t="s">
        <v>4798</v>
      </c>
      <c r="K1759" s="382"/>
      <c r="L1759" s="633" t="s">
        <v>762</v>
      </c>
      <c r="M1759" s="630"/>
      <c r="N1759" s="636"/>
    </row>
    <row r="1760" s="138" customFormat="1" customHeight="1" outlineLevel="4" spans="1:14">
      <c r="A1760" s="382" t="s">
        <v>7133</v>
      </c>
      <c r="B1760" s="627" t="str">
        <f t="shared" si="48"/>
        <v>后勤综合用房厨房（二）</v>
      </c>
      <c r="C1760" s="639" t="s">
        <v>6137</v>
      </c>
      <c r="D1760" s="437" t="s">
        <v>7134</v>
      </c>
      <c r="E1760" s="650" t="s">
        <v>341</v>
      </c>
      <c r="F1760" s="640">
        <v>2</v>
      </c>
      <c r="G1760" s="641" t="s">
        <v>5683</v>
      </c>
      <c r="H1760" s="638">
        <v>2550</v>
      </c>
      <c r="I1760" s="638">
        <f t="shared" si="49"/>
        <v>0.51</v>
      </c>
      <c r="J1760" s="633" t="s">
        <v>4798</v>
      </c>
      <c r="K1760" s="382"/>
      <c r="L1760" s="633" t="s">
        <v>762</v>
      </c>
      <c r="M1760" s="630"/>
      <c r="N1760" s="636"/>
    </row>
    <row r="1761" s="138" customFormat="1" customHeight="1" outlineLevel="4" spans="1:14">
      <c r="A1761" s="382" t="s">
        <v>7135</v>
      </c>
      <c r="B1761" s="627" t="str">
        <f t="shared" si="48"/>
        <v>后勤综合用房厨房（二）</v>
      </c>
      <c r="C1761" s="648" t="s">
        <v>6143</v>
      </c>
      <c r="D1761" s="648" t="s">
        <v>6144</v>
      </c>
      <c r="E1761" s="650" t="s">
        <v>186</v>
      </c>
      <c r="F1761" s="640">
        <v>3</v>
      </c>
      <c r="G1761" s="641" t="s">
        <v>5683</v>
      </c>
      <c r="H1761" s="638">
        <v>193000</v>
      </c>
      <c r="I1761" s="638">
        <f t="shared" si="49"/>
        <v>57.9</v>
      </c>
      <c r="J1761" s="633" t="s">
        <v>4798</v>
      </c>
      <c r="K1761" s="382"/>
      <c r="L1761" s="633" t="s">
        <v>762</v>
      </c>
      <c r="M1761" s="630"/>
      <c r="N1761" s="636"/>
    </row>
    <row r="1762" s="138" customFormat="1" customHeight="1" outlineLevel="4" spans="1:14">
      <c r="A1762" s="382" t="s">
        <v>7136</v>
      </c>
      <c r="B1762" s="627" t="str">
        <f t="shared" si="48"/>
        <v>后勤综合用房厨房（二）</v>
      </c>
      <c r="C1762" s="639" t="s">
        <v>6148</v>
      </c>
      <c r="D1762" s="437"/>
      <c r="E1762" s="641" t="s">
        <v>345</v>
      </c>
      <c r="F1762" s="640">
        <v>9</v>
      </c>
      <c r="G1762" s="641" t="s">
        <v>5683</v>
      </c>
      <c r="H1762" s="638">
        <v>530</v>
      </c>
      <c r="I1762" s="638">
        <f t="shared" si="49"/>
        <v>0.477</v>
      </c>
      <c r="J1762" s="633" t="s">
        <v>4798</v>
      </c>
      <c r="K1762" s="382"/>
      <c r="L1762" s="633" t="s">
        <v>762</v>
      </c>
      <c r="M1762" s="630"/>
      <c r="N1762" s="636"/>
    </row>
    <row r="1763" s="138" customFormat="1" customHeight="1" outlineLevel="4" spans="1:14">
      <c r="A1763" s="382" t="s">
        <v>7137</v>
      </c>
      <c r="B1763" s="627" t="str">
        <f t="shared" si="48"/>
        <v>后勤综合用房厨房（二）</v>
      </c>
      <c r="C1763" s="639" t="s">
        <v>6150</v>
      </c>
      <c r="D1763" s="652" t="s">
        <v>6151</v>
      </c>
      <c r="E1763" s="641" t="s">
        <v>345</v>
      </c>
      <c r="F1763" s="640">
        <v>2</v>
      </c>
      <c r="G1763" s="641" t="s">
        <v>5683</v>
      </c>
      <c r="H1763" s="638">
        <v>90000</v>
      </c>
      <c r="I1763" s="638">
        <f t="shared" si="49"/>
        <v>18</v>
      </c>
      <c r="J1763" s="633" t="s">
        <v>4798</v>
      </c>
      <c r="K1763" s="382"/>
      <c r="L1763" s="633" t="s">
        <v>762</v>
      </c>
      <c r="M1763" s="630"/>
      <c r="N1763" s="636"/>
    </row>
    <row r="1764" s="138" customFormat="1" customHeight="1" outlineLevel="3" spans="1:14">
      <c r="A1764" s="629">
        <v>1.2</v>
      </c>
      <c r="B1764" s="627" t="str">
        <f t="shared" si="48"/>
        <v>后勤综合用房厨房（二）</v>
      </c>
      <c r="C1764" s="124" t="s">
        <v>6154</v>
      </c>
      <c r="D1764" s="629"/>
      <c r="E1764" s="668"/>
      <c r="F1764" s="669"/>
      <c r="G1764" s="668"/>
      <c r="H1764" s="638"/>
      <c r="I1764" s="638"/>
      <c r="J1764" s="626"/>
      <c r="K1764" s="382"/>
      <c r="L1764" s="633" t="s">
        <v>762</v>
      </c>
      <c r="M1764" s="630"/>
      <c r="N1764" s="636"/>
    </row>
    <row r="1765" s="138" customFormat="1" customHeight="1" outlineLevel="4" spans="1:14">
      <c r="A1765" s="382" t="s">
        <v>6155</v>
      </c>
      <c r="B1765" s="627" t="str">
        <f t="shared" si="48"/>
        <v>后勤综合用房厨房（二）</v>
      </c>
      <c r="C1765" s="639" t="s">
        <v>6696</v>
      </c>
      <c r="D1765" s="381" t="s">
        <v>6697</v>
      </c>
      <c r="E1765" s="641" t="s">
        <v>345</v>
      </c>
      <c r="F1765" s="640">
        <v>1</v>
      </c>
      <c r="G1765" s="641" t="s">
        <v>5683</v>
      </c>
      <c r="H1765" s="638">
        <v>7810</v>
      </c>
      <c r="I1765" s="638">
        <f t="shared" ref="I1765:I1777" si="50" xml:space="preserve">F1765*H1765/10000</f>
        <v>0.781</v>
      </c>
      <c r="J1765" s="633" t="s">
        <v>4798</v>
      </c>
      <c r="K1765" s="382"/>
      <c r="L1765" s="633" t="s">
        <v>762</v>
      </c>
      <c r="M1765" s="630"/>
      <c r="N1765" s="636"/>
    </row>
    <row r="1766" s="138" customFormat="1" customHeight="1" outlineLevel="4" spans="1:14">
      <c r="A1766" s="382" t="s">
        <v>6158</v>
      </c>
      <c r="B1766" s="627" t="str">
        <f t="shared" si="48"/>
        <v>后勤综合用房厨房（二）</v>
      </c>
      <c r="C1766" s="639" t="s">
        <v>6698</v>
      </c>
      <c r="D1766" s="437"/>
      <c r="E1766" s="641" t="s">
        <v>345</v>
      </c>
      <c r="F1766" s="640">
        <v>1</v>
      </c>
      <c r="G1766" s="641" t="s">
        <v>5683</v>
      </c>
      <c r="H1766" s="638">
        <v>50600</v>
      </c>
      <c r="I1766" s="638">
        <f t="shared" si="50"/>
        <v>5.06</v>
      </c>
      <c r="J1766" s="633" t="s">
        <v>4798</v>
      </c>
      <c r="K1766" s="382"/>
      <c r="L1766" s="633" t="s">
        <v>762</v>
      </c>
      <c r="M1766" s="630"/>
      <c r="N1766" s="636"/>
    </row>
    <row r="1767" s="138" customFormat="1" customHeight="1" outlineLevel="4" spans="1:14">
      <c r="A1767" s="382" t="s">
        <v>6162</v>
      </c>
      <c r="B1767" s="627" t="str">
        <f t="shared" si="48"/>
        <v>后勤综合用房厨房（二）</v>
      </c>
      <c r="C1767" s="639" t="s">
        <v>6156</v>
      </c>
      <c r="D1767" s="381" t="s">
        <v>6157</v>
      </c>
      <c r="E1767" s="641" t="s">
        <v>345</v>
      </c>
      <c r="F1767" s="640">
        <v>1</v>
      </c>
      <c r="G1767" s="641" t="s">
        <v>5683</v>
      </c>
      <c r="H1767" s="638">
        <v>19360</v>
      </c>
      <c r="I1767" s="638">
        <f t="shared" si="50"/>
        <v>1.936</v>
      </c>
      <c r="J1767" s="633" t="s">
        <v>4798</v>
      </c>
      <c r="K1767" s="382"/>
      <c r="L1767" s="633" t="s">
        <v>762</v>
      </c>
      <c r="M1767" s="630"/>
      <c r="N1767" s="636"/>
    </row>
    <row r="1768" s="138" customFormat="1" customHeight="1" outlineLevel="4" spans="1:14">
      <c r="A1768" s="382" t="s">
        <v>6167</v>
      </c>
      <c r="B1768" s="627" t="str">
        <f t="shared" si="48"/>
        <v>后勤综合用房厨房（二）</v>
      </c>
      <c r="C1768" s="639" t="s">
        <v>6699</v>
      </c>
      <c r="D1768" s="381" t="s">
        <v>6700</v>
      </c>
      <c r="E1768" s="641" t="s">
        <v>345</v>
      </c>
      <c r="F1768" s="640">
        <v>1</v>
      </c>
      <c r="G1768" s="641" t="s">
        <v>5683</v>
      </c>
      <c r="H1768" s="638">
        <v>4400</v>
      </c>
      <c r="I1768" s="638">
        <f t="shared" si="50"/>
        <v>0.44</v>
      </c>
      <c r="J1768" s="633" t="s">
        <v>4798</v>
      </c>
      <c r="K1768" s="382"/>
      <c r="L1768" s="633" t="s">
        <v>762</v>
      </c>
      <c r="M1768" s="630"/>
      <c r="N1768" s="636"/>
    </row>
    <row r="1769" s="138" customFormat="1" customHeight="1" outlineLevel="4" spans="1:14">
      <c r="A1769" s="382" t="s">
        <v>6172</v>
      </c>
      <c r="B1769" s="627" t="str">
        <f t="shared" si="48"/>
        <v>后勤综合用房厨房（二）</v>
      </c>
      <c r="C1769" s="639" t="s">
        <v>6161</v>
      </c>
      <c r="D1769" s="437"/>
      <c r="E1769" s="641" t="s">
        <v>345</v>
      </c>
      <c r="F1769" s="640">
        <v>1</v>
      </c>
      <c r="G1769" s="641" t="s">
        <v>5683</v>
      </c>
      <c r="H1769" s="638">
        <v>15000</v>
      </c>
      <c r="I1769" s="638">
        <f t="shared" si="50"/>
        <v>1.5</v>
      </c>
      <c r="J1769" s="633" t="s">
        <v>4798</v>
      </c>
      <c r="K1769" s="382"/>
      <c r="L1769" s="633" t="s">
        <v>762</v>
      </c>
      <c r="M1769" s="630"/>
      <c r="N1769" s="636"/>
    </row>
    <row r="1770" s="138" customFormat="1" customHeight="1" outlineLevel="4" spans="1:14">
      <c r="A1770" s="382" t="s">
        <v>7138</v>
      </c>
      <c r="B1770" s="627" t="str">
        <f t="shared" si="48"/>
        <v>后勤综合用房厨房（二）</v>
      </c>
      <c r="C1770" s="639" t="s">
        <v>7139</v>
      </c>
      <c r="D1770" s="437"/>
      <c r="E1770" s="641" t="s">
        <v>345</v>
      </c>
      <c r="F1770" s="640">
        <v>1</v>
      </c>
      <c r="G1770" s="641" t="s">
        <v>5683</v>
      </c>
      <c r="H1770" s="638">
        <v>4900</v>
      </c>
      <c r="I1770" s="638">
        <f t="shared" si="50"/>
        <v>0.49</v>
      </c>
      <c r="J1770" s="633" t="s">
        <v>4798</v>
      </c>
      <c r="K1770" s="382"/>
      <c r="L1770" s="633" t="s">
        <v>762</v>
      </c>
      <c r="M1770" s="630"/>
      <c r="N1770" s="636"/>
    </row>
    <row r="1771" s="138" customFormat="1" customHeight="1" outlineLevel="4" spans="1:14">
      <c r="A1771" s="382" t="s">
        <v>7140</v>
      </c>
      <c r="B1771" s="627" t="str">
        <f t="shared" si="48"/>
        <v>后勤综合用房厨房（二）</v>
      </c>
      <c r="C1771" s="639" t="s">
        <v>6163</v>
      </c>
      <c r="D1771" s="381" t="s">
        <v>6164</v>
      </c>
      <c r="E1771" s="641" t="s">
        <v>345</v>
      </c>
      <c r="F1771" s="640">
        <v>1</v>
      </c>
      <c r="G1771" s="641" t="s">
        <v>5683</v>
      </c>
      <c r="H1771" s="638">
        <v>7344</v>
      </c>
      <c r="I1771" s="638">
        <f t="shared" si="50"/>
        <v>0.7344</v>
      </c>
      <c r="J1771" s="633" t="s">
        <v>4798</v>
      </c>
      <c r="K1771" s="382"/>
      <c r="L1771" s="633" t="s">
        <v>762</v>
      </c>
      <c r="M1771" s="630"/>
      <c r="N1771" s="636"/>
    </row>
    <row r="1772" s="138" customFormat="1" customHeight="1" outlineLevel="4" spans="1:14">
      <c r="A1772" s="382" t="s">
        <v>7141</v>
      </c>
      <c r="B1772" s="627" t="str">
        <f t="shared" si="48"/>
        <v>后勤综合用房厨房（二）</v>
      </c>
      <c r="C1772" s="639" t="s">
        <v>6701</v>
      </c>
      <c r="D1772" s="381" t="s">
        <v>6702</v>
      </c>
      <c r="E1772" s="641" t="s">
        <v>345</v>
      </c>
      <c r="F1772" s="640">
        <v>1</v>
      </c>
      <c r="G1772" s="641" t="s">
        <v>5683</v>
      </c>
      <c r="H1772" s="638">
        <v>49516</v>
      </c>
      <c r="I1772" s="638">
        <f t="shared" si="50"/>
        <v>4.9516</v>
      </c>
      <c r="J1772" s="633" t="s">
        <v>4798</v>
      </c>
      <c r="K1772" s="382"/>
      <c r="L1772" s="633" t="s">
        <v>762</v>
      </c>
      <c r="M1772" s="630"/>
      <c r="N1772" s="636"/>
    </row>
    <row r="1773" s="138" customFormat="1" customHeight="1" outlineLevel="4" spans="1:14">
      <c r="A1773" s="382" t="s">
        <v>7142</v>
      </c>
      <c r="B1773" s="627" t="str">
        <f t="shared" si="48"/>
        <v>后勤综合用房厨房（二）</v>
      </c>
      <c r="C1773" s="639" t="s">
        <v>7143</v>
      </c>
      <c r="D1773" s="437" t="s">
        <v>7144</v>
      </c>
      <c r="E1773" s="641" t="s">
        <v>345</v>
      </c>
      <c r="F1773" s="640">
        <v>1</v>
      </c>
      <c r="G1773" s="641" t="s">
        <v>5683</v>
      </c>
      <c r="H1773" s="638">
        <v>19000</v>
      </c>
      <c r="I1773" s="638">
        <f t="shared" si="50"/>
        <v>1.9</v>
      </c>
      <c r="J1773" s="633" t="s">
        <v>4798</v>
      </c>
      <c r="K1773" s="382"/>
      <c r="L1773" s="633" t="s">
        <v>762</v>
      </c>
      <c r="M1773" s="630"/>
      <c r="N1773" s="636"/>
    </row>
    <row r="1774" s="138" customFormat="1" customHeight="1" outlineLevel="4" spans="1:14">
      <c r="A1774" s="382" t="s">
        <v>7145</v>
      </c>
      <c r="B1774" s="627" t="str">
        <f t="shared" si="48"/>
        <v>后勤综合用房厨房（二）</v>
      </c>
      <c r="C1774" s="639" t="s">
        <v>3884</v>
      </c>
      <c r="D1774" s="381" t="s">
        <v>6703</v>
      </c>
      <c r="E1774" s="641" t="s">
        <v>345</v>
      </c>
      <c r="F1774" s="640">
        <v>1</v>
      </c>
      <c r="G1774" s="641" t="s">
        <v>5683</v>
      </c>
      <c r="H1774" s="638">
        <v>24400</v>
      </c>
      <c r="I1774" s="638">
        <f t="shared" si="50"/>
        <v>2.44</v>
      </c>
      <c r="J1774" s="633" t="s">
        <v>4798</v>
      </c>
      <c r="K1774" s="382"/>
      <c r="L1774" s="633" t="s">
        <v>762</v>
      </c>
      <c r="M1774" s="630"/>
      <c r="N1774" s="636"/>
    </row>
    <row r="1775" s="138" customFormat="1" customHeight="1" outlineLevel="4" spans="1:14">
      <c r="A1775" s="382" t="s">
        <v>7146</v>
      </c>
      <c r="B1775" s="627" t="str">
        <f t="shared" si="48"/>
        <v>后勤综合用房厨房（二）</v>
      </c>
      <c r="C1775" s="639" t="s">
        <v>3951</v>
      </c>
      <c r="D1775" s="381" t="s">
        <v>6171</v>
      </c>
      <c r="E1775" s="641" t="s">
        <v>345</v>
      </c>
      <c r="F1775" s="640">
        <v>1</v>
      </c>
      <c r="G1775" s="641" t="s">
        <v>5683</v>
      </c>
      <c r="H1775" s="638">
        <v>20700</v>
      </c>
      <c r="I1775" s="638">
        <f t="shared" si="50"/>
        <v>2.07</v>
      </c>
      <c r="J1775" s="633" t="s">
        <v>4798</v>
      </c>
      <c r="K1775" s="382"/>
      <c r="L1775" s="633" t="s">
        <v>762</v>
      </c>
      <c r="M1775" s="630"/>
      <c r="N1775" s="636"/>
    </row>
    <row r="1776" s="138" customFormat="1" customHeight="1" outlineLevel="4" spans="1:14">
      <c r="A1776" s="382" t="s">
        <v>7147</v>
      </c>
      <c r="B1776" s="627" t="str">
        <f t="shared" si="48"/>
        <v>后勤综合用房厨房（二）</v>
      </c>
      <c r="C1776" s="639" t="s">
        <v>6168</v>
      </c>
      <c r="D1776" s="381" t="s">
        <v>6169</v>
      </c>
      <c r="E1776" s="641" t="s">
        <v>345</v>
      </c>
      <c r="F1776" s="640">
        <v>2</v>
      </c>
      <c r="G1776" s="641" t="s">
        <v>5683</v>
      </c>
      <c r="H1776" s="638">
        <v>7260</v>
      </c>
      <c r="I1776" s="638">
        <f t="shared" si="50"/>
        <v>1.452</v>
      </c>
      <c r="J1776" s="633" t="s">
        <v>4798</v>
      </c>
      <c r="K1776" s="382"/>
      <c r="L1776" s="633" t="s">
        <v>762</v>
      </c>
      <c r="M1776" s="630"/>
      <c r="N1776" s="636"/>
    </row>
    <row r="1777" s="138" customFormat="1" customHeight="1" outlineLevel="4" spans="1:14">
      <c r="A1777" s="382" t="s">
        <v>7148</v>
      </c>
      <c r="B1777" s="627" t="str">
        <f t="shared" si="48"/>
        <v>后勤综合用房厨房（二）</v>
      </c>
      <c r="C1777" s="639" t="s">
        <v>4074</v>
      </c>
      <c r="D1777" s="381" t="s">
        <v>6166</v>
      </c>
      <c r="E1777" s="641" t="s">
        <v>345</v>
      </c>
      <c r="F1777" s="640">
        <v>2</v>
      </c>
      <c r="G1777" s="641" t="s">
        <v>5683</v>
      </c>
      <c r="H1777" s="638">
        <v>10620</v>
      </c>
      <c r="I1777" s="638">
        <f t="shared" si="50"/>
        <v>2.124</v>
      </c>
      <c r="J1777" s="633" t="s">
        <v>4798</v>
      </c>
      <c r="K1777" s="382"/>
      <c r="L1777" s="633" t="s">
        <v>762</v>
      </c>
      <c r="M1777" s="630"/>
      <c r="N1777" s="636"/>
    </row>
    <row r="1778" s="138" customFormat="1" customHeight="1" outlineLevel="3" spans="1:14">
      <c r="A1778" s="629">
        <v>1.3</v>
      </c>
      <c r="B1778" s="627" t="str">
        <f t="shared" si="48"/>
        <v>后勤综合用房厨房（二）</v>
      </c>
      <c r="C1778" s="628" t="s">
        <v>6175</v>
      </c>
      <c r="D1778" s="626"/>
      <c r="E1778" s="668"/>
      <c r="F1778" s="670"/>
      <c r="G1778" s="668"/>
      <c r="H1778" s="638"/>
      <c r="I1778" s="638"/>
      <c r="J1778" s="626"/>
      <c r="K1778" s="382"/>
      <c r="L1778" s="633" t="s">
        <v>762</v>
      </c>
      <c r="M1778" s="630"/>
      <c r="N1778" s="636"/>
    </row>
    <row r="1779" s="138" customFormat="1" customHeight="1" outlineLevel="4" spans="1:14">
      <c r="A1779" s="382" t="s">
        <v>6178</v>
      </c>
      <c r="B1779" s="627" t="str">
        <f t="shared" si="48"/>
        <v>后勤综合用房厨房（二）</v>
      </c>
      <c r="C1779" s="639" t="s">
        <v>7149</v>
      </c>
      <c r="D1779" s="381" t="s">
        <v>6177</v>
      </c>
      <c r="E1779" s="641" t="s">
        <v>345</v>
      </c>
      <c r="F1779" s="640">
        <v>2</v>
      </c>
      <c r="G1779" s="641" t="s">
        <v>5683</v>
      </c>
      <c r="H1779" s="638">
        <v>7400</v>
      </c>
      <c r="I1779" s="638">
        <f t="shared" ref="I1779:I1798" si="51" xml:space="preserve">F1779*H1779/10000</f>
        <v>1.48</v>
      </c>
      <c r="J1779" s="633" t="s">
        <v>4798</v>
      </c>
      <c r="K1779" s="382"/>
      <c r="L1779" s="633" t="s">
        <v>762</v>
      </c>
      <c r="M1779" s="630"/>
      <c r="N1779" s="636"/>
    </row>
    <row r="1780" s="138" customFormat="1" customHeight="1" outlineLevel="4" spans="1:14">
      <c r="A1780" s="382" t="s">
        <v>6184</v>
      </c>
      <c r="B1780" s="627" t="str">
        <f t="shared" si="48"/>
        <v>后勤综合用房厨房（二）</v>
      </c>
      <c r="C1780" s="639" t="s">
        <v>6305</v>
      </c>
      <c r="D1780" s="437" t="s">
        <v>6306</v>
      </c>
      <c r="E1780" s="641" t="s">
        <v>345</v>
      </c>
      <c r="F1780" s="640">
        <v>1</v>
      </c>
      <c r="G1780" s="641" t="s">
        <v>5683</v>
      </c>
      <c r="H1780" s="638">
        <v>22556</v>
      </c>
      <c r="I1780" s="638">
        <f t="shared" si="51"/>
        <v>2.2556</v>
      </c>
      <c r="J1780" s="633" t="s">
        <v>4798</v>
      </c>
      <c r="K1780" s="382"/>
      <c r="L1780" s="633" t="s">
        <v>762</v>
      </c>
      <c r="M1780" s="630"/>
      <c r="N1780" s="636"/>
    </row>
    <row r="1781" s="138" customFormat="1" customHeight="1" outlineLevel="4" spans="1:14">
      <c r="A1781" s="382" t="s">
        <v>6190</v>
      </c>
      <c r="B1781" s="627" t="str">
        <f t="shared" si="48"/>
        <v>后勤综合用房厨房（二）</v>
      </c>
      <c r="C1781" s="639" t="s">
        <v>6188</v>
      </c>
      <c r="D1781" s="381" t="s">
        <v>6189</v>
      </c>
      <c r="E1781" s="641" t="s">
        <v>345</v>
      </c>
      <c r="F1781" s="640">
        <v>2</v>
      </c>
      <c r="G1781" s="641" t="s">
        <v>5683</v>
      </c>
      <c r="H1781" s="638">
        <v>6000</v>
      </c>
      <c r="I1781" s="638">
        <f t="shared" si="51"/>
        <v>1.2</v>
      </c>
      <c r="J1781" s="633" t="s">
        <v>4798</v>
      </c>
      <c r="K1781" s="382"/>
      <c r="L1781" s="633" t="s">
        <v>762</v>
      </c>
      <c r="M1781" s="630"/>
      <c r="N1781" s="636"/>
    </row>
    <row r="1782" s="138" customFormat="1" customHeight="1" outlineLevel="4" spans="1:14">
      <c r="A1782" s="382" t="s">
        <v>6199</v>
      </c>
      <c r="B1782" s="627" t="str">
        <f t="shared" si="48"/>
        <v>后勤综合用房厨房（二）</v>
      </c>
      <c r="C1782" s="639" t="s">
        <v>3915</v>
      </c>
      <c r="D1782" s="381" t="s">
        <v>6234</v>
      </c>
      <c r="E1782" s="641" t="s">
        <v>345</v>
      </c>
      <c r="F1782" s="640">
        <v>9</v>
      </c>
      <c r="G1782" s="641" t="s">
        <v>5683</v>
      </c>
      <c r="H1782" s="638">
        <v>2920</v>
      </c>
      <c r="I1782" s="638">
        <f t="shared" si="51"/>
        <v>2.628</v>
      </c>
      <c r="J1782" s="633" t="s">
        <v>4798</v>
      </c>
      <c r="K1782" s="382"/>
      <c r="L1782" s="633" t="s">
        <v>762</v>
      </c>
      <c r="M1782" s="630"/>
      <c r="N1782" s="636"/>
    </row>
    <row r="1783" s="138" customFormat="1" customHeight="1" outlineLevel="4" spans="1:14">
      <c r="A1783" s="382" t="s">
        <v>6205</v>
      </c>
      <c r="B1783" s="627" t="str">
        <f t="shared" si="48"/>
        <v>后勤综合用房厨房（二）</v>
      </c>
      <c r="C1783" s="639" t="s">
        <v>6214</v>
      </c>
      <c r="D1783" s="381" t="s">
        <v>6215</v>
      </c>
      <c r="E1783" s="641" t="s">
        <v>345</v>
      </c>
      <c r="F1783" s="640">
        <v>1</v>
      </c>
      <c r="G1783" s="641" t="s">
        <v>5683</v>
      </c>
      <c r="H1783" s="638">
        <v>2071</v>
      </c>
      <c r="I1783" s="638">
        <f t="shared" si="51"/>
        <v>0.2071</v>
      </c>
      <c r="J1783" s="633" t="s">
        <v>4798</v>
      </c>
      <c r="K1783" s="382"/>
      <c r="L1783" s="633" t="s">
        <v>762</v>
      </c>
      <c r="M1783" s="630"/>
      <c r="N1783" s="636"/>
    </row>
    <row r="1784" s="138" customFormat="1" customHeight="1" outlineLevel="4" spans="1:14">
      <c r="A1784" s="382" t="s">
        <v>6206</v>
      </c>
      <c r="B1784" s="627" t="str">
        <f t="shared" si="48"/>
        <v>后勤综合用房厨房（二）</v>
      </c>
      <c r="C1784" s="639" t="s">
        <v>5885</v>
      </c>
      <c r="D1784" s="437" t="s">
        <v>5886</v>
      </c>
      <c r="E1784" s="641" t="s">
        <v>345</v>
      </c>
      <c r="F1784" s="640">
        <v>1</v>
      </c>
      <c r="G1784" s="641" t="s">
        <v>5683</v>
      </c>
      <c r="H1784" s="638">
        <v>25000</v>
      </c>
      <c r="I1784" s="638">
        <f t="shared" si="51"/>
        <v>2.5</v>
      </c>
      <c r="J1784" s="633" t="s">
        <v>4798</v>
      </c>
      <c r="K1784" s="382"/>
      <c r="L1784" s="633" t="s">
        <v>762</v>
      </c>
      <c r="M1784" s="630"/>
      <c r="N1784" s="636"/>
    </row>
    <row r="1785" s="138" customFormat="1" customHeight="1" outlineLevel="4" spans="1:14">
      <c r="A1785" s="382" t="s">
        <v>6208</v>
      </c>
      <c r="B1785" s="627" t="str">
        <f t="shared" si="48"/>
        <v>后勤综合用房厨房（二）</v>
      </c>
      <c r="C1785" s="639" t="s">
        <v>6194</v>
      </c>
      <c r="D1785" s="437" t="s">
        <v>6195</v>
      </c>
      <c r="E1785" s="641" t="s">
        <v>345</v>
      </c>
      <c r="F1785" s="640">
        <v>1</v>
      </c>
      <c r="G1785" s="641" t="s">
        <v>5683</v>
      </c>
      <c r="H1785" s="638">
        <v>14460</v>
      </c>
      <c r="I1785" s="638">
        <f t="shared" si="51"/>
        <v>1.446</v>
      </c>
      <c r="J1785" s="633" t="s">
        <v>4798</v>
      </c>
      <c r="K1785" s="382"/>
      <c r="L1785" s="633" t="s">
        <v>762</v>
      </c>
      <c r="M1785" s="630"/>
      <c r="N1785" s="636"/>
    </row>
    <row r="1786" s="138" customFormat="1" customHeight="1" outlineLevel="4" spans="1:14">
      <c r="A1786" s="382" t="s">
        <v>6216</v>
      </c>
      <c r="B1786" s="627" t="str">
        <f t="shared" si="48"/>
        <v>后勤综合用房厨房（二）</v>
      </c>
      <c r="C1786" s="639" t="s">
        <v>3572</v>
      </c>
      <c r="D1786" s="381" t="s">
        <v>6198</v>
      </c>
      <c r="E1786" s="641" t="s">
        <v>345</v>
      </c>
      <c r="F1786" s="640">
        <v>2</v>
      </c>
      <c r="G1786" s="641" t="s">
        <v>5683</v>
      </c>
      <c r="H1786" s="638">
        <v>6000</v>
      </c>
      <c r="I1786" s="638">
        <f t="shared" si="51"/>
        <v>1.2</v>
      </c>
      <c r="J1786" s="633" t="s">
        <v>4798</v>
      </c>
      <c r="K1786" s="382"/>
      <c r="L1786" s="633" t="s">
        <v>762</v>
      </c>
      <c r="M1786" s="630"/>
      <c r="N1786" s="636"/>
    </row>
    <row r="1787" s="138" customFormat="1" customHeight="1" outlineLevel="4" spans="1:14">
      <c r="A1787" s="382" t="s">
        <v>6222</v>
      </c>
      <c r="B1787" s="627" t="str">
        <f t="shared" si="48"/>
        <v>后勤综合用房厨房（二）</v>
      </c>
      <c r="C1787" s="639" t="s">
        <v>3580</v>
      </c>
      <c r="D1787" s="437" t="s">
        <v>5900</v>
      </c>
      <c r="E1787" s="641" t="s">
        <v>345</v>
      </c>
      <c r="F1787" s="640">
        <v>7</v>
      </c>
      <c r="G1787" s="641" t="s">
        <v>5683</v>
      </c>
      <c r="H1787" s="638">
        <v>9400</v>
      </c>
      <c r="I1787" s="638">
        <f t="shared" si="51"/>
        <v>6.58</v>
      </c>
      <c r="J1787" s="633" t="s">
        <v>4798</v>
      </c>
      <c r="K1787" s="382"/>
      <c r="L1787" s="633" t="s">
        <v>762</v>
      </c>
      <c r="M1787" s="630"/>
      <c r="N1787" s="636"/>
    </row>
    <row r="1788" s="138" customFormat="1" customHeight="1" outlineLevel="4" spans="1:14">
      <c r="A1788" s="382" t="s">
        <v>6225</v>
      </c>
      <c r="B1788" s="627" t="str">
        <f t="shared" si="48"/>
        <v>后勤综合用房厨房（二）</v>
      </c>
      <c r="C1788" s="639" t="s">
        <v>3580</v>
      </c>
      <c r="D1788" s="437" t="s">
        <v>5955</v>
      </c>
      <c r="E1788" s="641" t="s">
        <v>345</v>
      </c>
      <c r="F1788" s="640">
        <v>1</v>
      </c>
      <c r="G1788" s="641" t="s">
        <v>5683</v>
      </c>
      <c r="H1788" s="638">
        <v>9680</v>
      </c>
      <c r="I1788" s="638">
        <f t="shared" si="51"/>
        <v>0.968</v>
      </c>
      <c r="J1788" s="633" t="s">
        <v>4798</v>
      </c>
      <c r="K1788" s="382"/>
      <c r="L1788" s="633" t="s">
        <v>762</v>
      </c>
      <c r="M1788" s="630"/>
      <c r="N1788" s="636"/>
    </row>
    <row r="1789" s="138" customFormat="1" customHeight="1" outlineLevel="4" spans="1:14">
      <c r="A1789" s="382" t="s">
        <v>6228</v>
      </c>
      <c r="B1789" s="627" t="str">
        <f t="shared" si="48"/>
        <v>后勤综合用房厨房（二）</v>
      </c>
      <c r="C1789" s="639" t="s">
        <v>3580</v>
      </c>
      <c r="D1789" s="437" t="s">
        <v>6209</v>
      </c>
      <c r="E1789" s="641" t="s">
        <v>345</v>
      </c>
      <c r="F1789" s="640">
        <v>7</v>
      </c>
      <c r="G1789" s="641" t="s">
        <v>5683</v>
      </c>
      <c r="H1789" s="638">
        <v>9160</v>
      </c>
      <c r="I1789" s="638">
        <f t="shared" si="51"/>
        <v>6.412</v>
      </c>
      <c r="J1789" s="633" t="s">
        <v>4798</v>
      </c>
      <c r="K1789" s="382"/>
      <c r="L1789" s="633" t="s">
        <v>762</v>
      </c>
      <c r="M1789" s="630"/>
      <c r="N1789" s="636"/>
    </row>
    <row r="1790" s="138" customFormat="1" customHeight="1" outlineLevel="4" spans="1:14">
      <c r="A1790" s="382" t="s">
        <v>6231</v>
      </c>
      <c r="B1790" s="627" t="str">
        <f t="shared" si="48"/>
        <v>后勤综合用房厨房（二）</v>
      </c>
      <c r="C1790" s="639" t="s">
        <v>3629</v>
      </c>
      <c r="D1790" s="437" t="s">
        <v>6195</v>
      </c>
      <c r="E1790" s="641" t="s">
        <v>345</v>
      </c>
      <c r="F1790" s="640">
        <v>3</v>
      </c>
      <c r="G1790" s="641" t="s">
        <v>5683</v>
      </c>
      <c r="H1790" s="638">
        <v>13660</v>
      </c>
      <c r="I1790" s="638">
        <f t="shared" si="51"/>
        <v>4.098</v>
      </c>
      <c r="J1790" s="633" t="s">
        <v>4798</v>
      </c>
      <c r="K1790" s="382"/>
      <c r="L1790" s="633" t="s">
        <v>762</v>
      </c>
      <c r="M1790" s="630"/>
      <c r="N1790" s="636"/>
    </row>
    <row r="1791" s="138" customFormat="1" customHeight="1" outlineLevel="4" spans="1:14">
      <c r="A1791" s="382" t="s">
        <v>6233</v>
      </c>
      <c r="B1791" s="627" t="str">
        <f t="shared" si="48"/>
        <v>后勤综合用房厨房（二）</v>
      </c>
      <c r="C1791" s="639" t="s">
        <v>3631</v>
      </c>
      <c r="D1791" s="437" t="s">
        <v>6195</v>
      </c>
      <c r="E1791" s="641" t="s">
        <v>345</v>
      </c>
      <c r="F1791" s="640">
        <v>2</v>
      </c>
      <c r="G1791" s="641" t="s">
        <v>5683</v>
      </c>
      <c r="H1791" s="638">
        <v>12560</v>
      </c>
      <c r="I1791" s="638">
        <f t="shared" si="51"/>
        <v>2.512</v>
      </c>
      <c r="J1791" s="633" t="s">
        <v>4798</v>
      </c>
      <c r="K1791" s="382"/>
      <c r="L1791" s="633" t="s">
        <v>762</v>
      </c>
      <c r="M1791" s="630"/>
      <c r="N1791" s="636"/>
    </row>
    <row r="1792" s="138" customFormat="1" customHeight="1" outlineLevel="4" spans="1:14">
      <c r="A1792" s="382" t="s">
        <v>6245</v>
      </c>
      <c r="B1792" s="627" t="str">
        <f t="shared" si="48"/>
        <v>后勤综合用房厨房（二）</v>
      </c>
      <c r="C1792" s="639" t="s">
        <v>7150</v>
      </c>
      <c r="D1792" s="381" t="s">
        <v>7151</v>
      </c>
      <c r="E1792" s="641" t="s">
        <v>345</v>
      </c>
      <c r="F1792" s="640">
        <v>1</v>
      </c>
      <c r="G1792" s="641" t="s">
        <v>5683</v>
      </c>
      <c r="H1792" s="638">
        <v>23760</v>
      </c>
      <c r="I1792" s="638">
        <f t="shared" si="51"/>
        <v>2.376</v>
      </c>
      <c r="J1792" s="633" t="s">
        <v>4798</v>
      </c>
      <c r="K1792" s="382"/>
      <c r="L1792" s="633" t="s">
        <v>762</v>
      </c>
      <c r="M1792" s="630"/>
      <c r="N1792" s="636"/>
    </row>
    <row r="1793" s="138" customFormat="1" customHeight="1" outlineLevel="4" spans="1:14">
      <c r="A1793" s="382" t="s">
        <v>7152</v>
      </c>
      <c r="B1793" s="627" t="str">
        <f t="shared" si="48"/>
        <v>后勤综合用房厨房（二）</v>
      </c>
      <c r="C1793" s="639" t="s">
        <v>6223</v>
      </c>
      <c r="D1793" s="437" t="s">
        <v>6224</v>
      </c>
      <c r="E1793" s="641" t="s">
        <v>345</v>
      </c>
      <c r="F1793" s="640">
        <v>1</v>
      </c>
      <c r="G1793" s="641" t="s">
        <v>5683</v>
      </c>
      <c r="H1793" s="638">
        <v>150000</v>
      </c>
      <c r="I1793" s="638">
        <f t="shared" si="51"/>
        <v>15</v>
      </c>
      <c r="J1793" s="633" t="s">
        <v>4798</v>
      </c>
      <c r="K1793" s="382"/>
      <c r="L1793" s="633" t="s">
        <v>762</v>
      </c>
      <c r="M1793" s="630"/>
      <c r="N1793" s="636"/>
    </row>
    <row r="1794" s="138" customFormat="1" customHeight="1" outlineLevel="4" spans="1:14">
      <c r="A1794" s="382" t="s">
        <v>7153</v>
      </c>
      <c r="B1794" s="627" t="str">
        <f t="shared" si="48"/>
        <v>后勤综合用房厨房（二）</v>
      </c>
      <c r="C1794" s="639" t="s">
        <v>6229</v>
      </c>
      <c r="D1794" s="381" t="s">
        <v>6230</v>
      </c>
      <c r="E1794" s="641" t="s">
        <v>345</v>
      </c>
      <c r="F1794" s="640">
        <v>1</v>
      </c>
      <c r="G1794" s="641" t="s">
        <v>5683</v>
      </c>
      <c r="H1794" s="638">
        <v>204370</v>
      </c>
      <c r="I1794" s="638">
        <f t="shared" si="51"/>
        <v>20.437</v>
      </c>
      <c r="J1794" s="633" t="s">
        <v>4798</v>
      </c>
      <c r="K1794" s="382"/>
      <c r="L1794" s="633" t="s">
        <v>762</v>
      </c>
      <c r="M1794" s="630"/>
      <c r="N1794" s="654" t="s">
        <v>6564</v>
      </c>
    </row>
    <row r="1795" s="138" customFormat="1" customHeight="1" outlineLevel="4" spans="1:14">
      <c r="A1795" s="382" t="s">
        <v>7154</v>
      </c>
      <c r="B1795" s="627" t="str">
        <f t="shared" si="48"/>
        <v>后勤综合用房厨房（二）</v>
      </c>
      <c r="C1795" s="639" t="s">
        <v>3809</v>
      </c>
      <c r="D1795" s="381" t="s">
        <v>5796</v>
      </c>
      <c r="E1795" s="641" t="s">
        <v>345</v>
      </c>
      <c r="F1795" s="640">
        <v>3</v>
      </c>
      <c r="G1795" s="641" t="s">
        <v>5683</v>
      </c>
      <c r="H1795" s="638">
        <v>14000</v>
      </c>
      <c r="I1795" s="638">
        <f t="shared" si="51"/>
        <v>4.2</v>
      </c>
      <c r="J1795" s="633" t="s">
        <v>4798</v>
      </c>
      <c r="K1795" s="382"/>
      <c r="L1795" s="633" t="s">
        <v>762</v>
      </c>
      <c r="M1795" s="630"/>
      <c r="N1795" s="636"/>
    </row>
    <row r="1796" s="138" customFormat="1" customHeight="1" outlineLevel="4" spans="1:14">
      <c r="A1796" s="382" t="s">
        <v>7155</v>
      </c>
      <c r="B1796" s="627" t="str">
        <f t="shared" si="48"/>
        <v>后勤综合用房厨房（二）</v>
      </c>
      <c r="C1796" s="648" t="s">
        <v>6246</v>
      </c>
      <c r="D1796" s="637" t="s">
        <v>6247</v>
      </c>
      <c r="E1796" s="650" t="s">
        <v>345</v>
      </c>
      <c r="F1796" s="640">
        <v>5</v>
      </c>
      <c r="G1796" s="641" t="s">
        <v>5683</v>
      </c>
      <c r="H1796" s="638">
        <v>3500</v>
      </c>
      <c r="I1796" s="638">
        <f t="shared" si="51"/>
        <v>1.75</v>
      </c>
      <c r="J1796" s="633" t="s">
        <v>4962</v>
      </c>
      <c r="K1796" s="382"/>
      <c r="L1796" s="633" t="s">
        <v>762</v>
      </c>
      <c r="M1796" s="630"/>
      <c r="N1796" s="636"/>
    </row>
    <row r="1797" s="138" customFormat="1" customHeight="1" outlineLevel="4" spans="1:14">
      <c r="A1797" s="382" t="s">
        <v>7156</v>
      </c>
      <c r="B1797" s="627" t="str">
        <f t="shared" si="48"/>
        <v>后勤综合用房厨房（二）</v>
      </c>
      <c r="C1797" s="648" t="s">
        <v>6249</v>
      </c>
      <c r="D1797" s="637" t="s">
        <v>6250</v>
      </c>
      <c r="E1797" s="650" t="s">
        <v>345</v>
      </c>
      <c r="F1797" s="640">
        <v>10</v>
      </c>
      <c r="G1797" s="641" t="s">
        <v>5683</v>
      </c>
      <c r="H1797" s="638">
        <v>6500</v>
      </c>
      <c r="I1797" s="638">
        <f t="shared" si="51"/>
        <v>6.5</v>
      </c>
      <c r="J1797" s="633" t="s">
        <v>4962</v>
      </c>
      <c r="K1797" s="382"/>
      <c r="L1797" s="633" t="s">
        <v>762</v>
      </c>
      <c r="M1797" s="630"/>
      <c r="N1797" s="636"/>
    </row>
    <row r="1798" s="138" customFormat="1" customHeight="1" outlineLevel="4" spans="1:14">
      <c r="A1798" s="382" t="s">
        <v>7157</v>
      </c>
      <c r="B1798" s="627" t="str">
        <f t="shared" si="48"/>
        <v>后勤综合用房厨房（二）</v>
      </c>
      <c r="C1798" s="648" t="s">
        <v>6243</v>
      </c>
      <c r="D1798" s="637" t="s">
        <v>6244</v>
      </c>
      <c r="E1798" s="650" t="s">
        <v>345</v>
      </c>
      <c r="F1798" s="640">
        <v>10</v>
      </c>
      <c r="G1798" s="641" t="s">
        <v>5683</v>
      </c>
      <c r="H1798" s="638">
        <v>8000</v>
      </c>
      <c r="I1798" s="638">
        <f t="shared" si="51"/>
        <v>8</v>
      </c>
      <c r="J1798" s="633" t="s">
        <v>4962</v>
      </c>
      <c r="K1798" s="382"/>
      <c r="L1798" s="633" t="s">
        <v>762</v>
      </c>
      <c r="M1798" s="630"/>
      <c r="N1798" s="636"/>
    </row>
    <row r="1799" s="138" customFormat="1" customHeight="1" outlineLevel="3" spans="1:14">
      <c r="A1799" s="629">
        <v>1.4</v>
      </c>
      <c r="B1799" s="627" t="str">
        <f t="shared" si="48"/>
        <v>后勤综合用房厨房（二）</v>
      </c>
      <c r="C1799" s="124" t="s">
        <v>6251</v>
      </c>
      <c r="D1799" s="629"/>
      <c r="E1799" s="629"/>
      <c r="F1799" s="670"/>
      <c r="G1799" s="668"/>
      <c r="H1799" s="638"/>
      <c r="I1799" s="638"/>
      <c r="J1799" s="626"/>
      <c r="K1799" s="382"/>
      <c r="L1799" s="633" t="s">
        <v>762</v>
      </c>
      <c r="M1799" s="630"/>
      <c r="N1799" s="636"/>
    </row>
    <row r="1800" s="138" customFormat="1" customHeight="1" outlineLevel="4" spans="1:14">
      <c r="A1800" s="382" t="s">
        <v>6252</v>
      </c>
      <c r="B1800" s="627" t="str">
        <f t="shared" ref="B1800:B1863" si="52" xml:space="preserve">B1799</f>
        <v>后勤综合用房厨房（二）</v>
      </c>
      <c r="C1800" s="649" t="s">
        <v>6270</v>
      </c>
      <c r="D1800" s="639" t="s">
        <v>6271</v>
      </c>
      <c r="E1800" s="650" t="s">
        <v>229</v>
      </c>
      <c r="F1800" s="640">
        <v>20</v>
      </c>
      <c r="G1800" s="641" t="s">
        <v>5683</v>
      </c>
      <c r="H1800" s="638">
        <v>950</v>
      </c>
      <c r="I1800" s="638">
        <f t="shared" ref="I1800:I1806" si="53" xml:space="preserve">F1800*H1800/10000</f>
        <v>1.9</v>
      </c>
      <c r="J1800" s="665"/>
      <c r="K1800" s="382"/>
      <c r="L1800" s="633" t="s">
        <v>762</v>
      </c>
      <c r="M1800" s="630"/>
      <c r="N1800" s="654" t="s">
        <v>6254</v>
      </c>
    </row>
    <row r="1801" s="138" customFormat="1" customHeight="1" outlineLevel="4" spans="1:14">
      <c r="A1801" s="382" t="s">
        <v>6255</v>
      </c>
      <c r="B1801" s="627" t="str">
        <f t="shared" si="52"/>
        <v>后勤综合用房厨房（二）</v>
      </c>
      <c r="C1801" s="639" t="s">
        <v>3833</v>
      </c>
      <c r="D1801" s="639" t="s">
        <v>6253</v>
      </c>
      <c r="E1801" s="633" t="s">
        <v>229</v>
      </c>
      <c r="F1801" s="640">
        <v>100</v>
      </c>
      <c r="G1801" s="641" t="s">
        <v>5683</v>
      </c>
      <c r="H1801" s="638">
        <v>32</v>
      </c>
      <c r="I1801" s="638">
        <f t="shared" si="53"/>
        <v>0.32</v>
      </c>
      <c r="J1801" s="665"/>
      <c r="K1801" s="382"/>
      <c r="L1801" s="633" t="s">
        <v>762</v>
      </c>
      <c r="M1801" s="630"/>
      <c r="N1801" s="654" t="s">
        <v>6254</v>
      </c>
    </row>
    <row r="1802" s="138" customFormat="1" customHeight="1" outlineLevel="4" spans="1:14">
      <c r="A1802" s="382" t="s">
        <v>6258</v>
      </c>
      <c r="B1802" s="627" t="str">
        <f t="shared" si="52"/>
        <v>后勤综合用房厨房（二）</v>
      </c>
      <c r="C1802" s="639" t="s">
        <v>6256</v>
      </c>
      <c r="D1802" s="639" t="s">
        <v>6257</v>
      </c>
      <c r="E1802" s="633" t="s">
        <v>229</v>
      </c>
      <c r="F1802" s="640">
        <v>40</v>
      </c>
      <c r="G1802" s="641" t="s">
        <v>5683</v>
      </c>
      <c r="H1802" s="638">
        <v>30</v>
      </c>
      <c r="I1802" s="638">
        <f t="shared" si="53"/>
        <v>0.12</v>
      </c>
      <c r="J1802" s="665"/>
      <c r="K1802" s="382"/>
      <c r="L1802" s="633" t="s">
        <v>762</v>
      </c>
      <c r="M1802" s="630"/>
      <c r="N1802" s="654" t="s">
        <v>6254</v>
      </c>
    </row>
    <row r="1803" s="138" customFormat="1" customHeight="1" outlineLevel="4" spans="1:14">
      <c r="A1803" s="382" t="s">
        <v>6260</v>
      </c>
      <c r="B1803" s="627" t="str">
        <f t="shared" si="52"/>
        <v>后勤综合用房厨房（二）</v>
      </c>
      <c r="C1803" s="639" t="s">
        <v>6264</v>
      </c>
      <c r="D1803" s="639" t="s">
        <v>6257</v>
      </c>
      <c r="E1803" s="633" t="s">
        <v>229</v>
      </c>
      <c r="F1803" s="640">
        <v>36</v>
      </c>
      <c r="G1803" s="641" t="s">
        <v>5683</v>
      </c>
      <c r="H1803" s="638">
        <v>45</v>
      </c>
      <c r="I1803" s="638">
        <f t="shared" si="53"/>
        <v>0.162</v>
      </c>
      <c r="J1803" s="665"/>
      <c r="K1803" s="382"/>
      <c r="L1803" s="633" t="s">
        <v>762</v>
      </c>
      <c r="M1803" s="630"/>
      <c r="N1803" s="654" t="s">
        <v>6254</v>
      </c>
    </row>
    <row r="1804" s="138" customFormat="1" customHeight="1" outlineLevel="4" spans="1:14">
      <c r="A1804" s="382" t="s">
        <v>6263</v>
      </c>
      <c r="B1804" s="627" t="str">
        <f t="shared" si="52"/>
        <v>后勤综合用房厨房（二）</v>
      </c>
      <c r="C1804" s="639" t="s">
        <v>6268</v>
      </c>
      <c r="D1804" s="639" t="s">
        <v>6257</v>
      </c>
      <c r="E1804" s="633" t="s">
        <v>229</v>
      </c>
      <c r="F1804" s="640">
        <v>60</v>
      </c>
      <c r="G1804" s="641" t="s">
        <v>5683</v>
      </c>
      <c r="H1804" s="638">
        <v>9</v>
      </c>
      <c r="I1804" s="638">
        <f t="shared" si="53"/>
        <v>0.054</v>
      </c>
      <c r="J1804" s="665"/>
      <c r="K1804" s="382"/>
      <c r="L1804" s="633" t="s">
        <v>762</v>
      </c>
      <c r="M1804" s="630"/>
      <c r="N1804" s="654" t="s">
        <v>6254</v>
      </c>
    </row>
    <row r="1805" s="138" customFormat="1" customHeight="1" outlineLevel="4" spans="1:14">
      <c r="A1805" s="382" t="s">
        <v>6265</v>
      </c>
      <c r="B1805" s="627" t="str">
        <f t="shared" si="52"/>
        <v>后勤综合用房厨房（二）</v>
      </c>
      <c r="C1805" s="639" t="s">
        <v>6261</v>
      </c>
      <c r="D1805" s="639" t="s">
        <v>6262</v>
      </c>
      <c r="E1805" s="633" t="s">
        <v>5059</v>
      </c>
      <c r="F1805" s="640">
        <v>40</v>
      </c>
      <c r="G1805" s="641" t="s">
        <v>5683</v>
      </c>
      <c r="H1805" s="638">
        <v>52</v>
      </c>
      <c r="I1805" s="638">
        <f t="shared" si="53"/>
        <v>0.208</v>
      </c>
      <c r="J1805" s="665"/>
      <c r="K1805" s="382"/>
      <c r="L1805" s="633" t="s">
        <v>762</v>
      </c>
      <c r="M1805" s="630"/>
      <c r="N1805" s="654" t="s">
        <v>6254</v>
      </c>
    </row>
    <row r="1806" s="138" customFormat="1" customHeight="1" outlineLevel="4" spans="1:14">
      <c r="A1806" s="382" t="s">
        <v>6267</v>
      </c>
      <c r="B1806" s="627" t="str">
        <f t="shared" si="52"/>
        <v>后勤综合用房厨房（二）</v>
      </c>
      <c r="C1806" s="649" t="s">
        <v>6273</v>
      </c>
      <c r="D1806" s="639" t="s">
        <v>6274</v>
      </c>
      <c r="E1806" s="650" t="s">
        <v>229</v>
      </c>
      <c r="F1806" s="640">
        <v>10</v>
      </c>
      <c r="G1806" s="641" t="s">
        <v>5683</v>
      </c>
      <c r="H1806" s="638">
        <v>120</v>
      </c>
      <c r="I1806" s="638">
        <f t="shared" si="53"/>
        <v>0.12</v>
      </c>
      <c r="J1806" s="665"/>
      <c r="K1806" s="382"/>
      <c r="L1806" s="633" t="s">
        <v>762</v>
      </c>
      <c r="M1806" s="630"/>
      <c r="N1806" s="654" t="s">
        <v>6254</v>
      </c>
    </row>
    <row r="1807" s="138" customFormat="1" customHeight="1" outlineLevel="3" spans="1:14">
      <c r="A1807" s="629">
        <v>1.5</v>
      </c>
      <c r="B1807" s="627" t="str">
        <f t="shared" si="52"/>
        <v>后勤综合用房厨房（二）</v>
      </c>
      <c r="C1807" s="124" t="s">
        <v>6275</v>
      </c>
      <c r="D1807" s="629"/>
      <c r="E1807" s="629"/>
      <c r="F1807" s="670"/>
      <c r="G1807" s="668"/>
      <c r="H1807" s="638"/>
      <c r="I1807" s="638"/>
      <c r="J1807" s="626"/>
      <c r="K1807" s="382"/>
      <c r="L1807" s="633" t="s">
        <v>762</v>
      </c>
      <c r="M1807" s="630"/>
      <c r="N1807" s="636"/>
    </row>
    <row r="1808" s="138" customFormat="1" customHeight="1" outlineLevel="4" spans="1:14">
      <c r="A1808" s="382" t="s">
        <v>6276</v>
      </c>
      <c r="B1808" s="627" t="str">
        <f t="shared" si="52"/>
        <v>后勤综合用房厨房（二）</v>
      </c>
      <c r="C1808" s="639" t="s">
        <v>6280</v>
      </c>
      <c r="D1808" s="437" t="s">
        <v>6281</v>
      </c>
      <c r="E1808" s="641" t="s">
        <v>345</v>
      </c>
      <c r="F1808" s="640">
        <v>2</v>
      </c>
      <c r="G1808" s="641" t="s">
        <v>5683</v>
      </c>
      <c r="H1808" s="638">
        <v>20000</v>
      </c>
      <c r="I1808" s="638">
        <f t="shared" ref="I1808:I1818" si="54" xml:space="preserve">F1808*H1808/10000</f>
        <v>4</v>
      </c>
      <c r="J1808" s="633" t="s">
        <v>4798</v>
      </c>
      <c r="K1808" s="382"/>
      <c r="L1808" s="633" t="s">
        <v>762</v>
      </c>
      <c r="M1808" s="630"/>
      <c r="N1808" s="636"/>
    </row>
    <row r="1809" s="138" customFormat="1" customHeight="1" outlineLevel="4" spans="1:14">
      <c r="A1809" s="382" t="s">
        <v>6279</v>
      </c>
      <c r="B1809" s="627" t="str">
        <f t="shared" si="52"/>
        <v>后勤综合用房厨房（二）</v>
      </c>
      <c r="C1809" s="639" t="s">
        <v>7158</v>
      </c>
      <c r="D1809" s="437" t="s">
        <v>7159</v>
      </c>
      <c r="E1809" s="641" t="s">
        <v>345</v>
      </c>
      <c r="F1809" s="640">
        <v>1</v>
      </c>
      <c r="G1809" s="641" t="s">
        <v>5683</v>
      </c>
      <c r="H1809" s="638">
        <v>9460</v>
      </c>
      <c r="I1809" s="638">
        <f t="shared" si="54"/>
        <v>0.946</v>
      </c>
      <c r="J1809" s="633" t="s">
        <v>4798</v>
      </c>
      <c r="K1809" s="382"/>
      <c r="L1809" s="633" t="s">
        <v>762</v>
      </c>
      <c r="M1809" s="630"/>
      <c r="N1809" s="636"/>
    </row>
    <row r="1810" s="138" customFormat="1" customHeight="1" outlineLevel="4" spans="1:14">
      <c r="A1810" s="382" t="s">
        <v>6282</v>
      </c>
      <c r="B1810" s="627" t="str">
        <f t="shared" si="52"/>
        <v>后勤综合用房厨房（二）</v>
      </c>
      <c r="C1810" s="639" t="s">
        <v>6740</v>
      </c>
      <c r="D1810" s="437" t="s">
        <v>6741</v>
      </c>
      <c r="E1810" s="641" t="s">
        <v>345</v>
      </c>
      <c r="F1810" s="640">
        <v>3</v>
      </c>
      <c r="G1810" s="641" t="s">
        <v>5683</v>
      </c>
      <c r="H1810" s="638">
        <v>6960</v>
      </c>
      <c r="I1810" s="638">
        <f t="shared" si="54"/>
        <v>2.088</v>
      </c>
      <c r="J1810" s="633" t="s">
        <v>4798</v>
      </c>
      <c r="K1810" s="382"/>
      <c r="L1810" s="633" t="s">
        <v>762</v>
      </c>
      <c r="M1810" s="630"/>
      <c r="N1810" s="636"/>
    </row>
    <row r="1811" s="138" customFormat="1" customHeight="1" outlineLevel="4" spans="1:14">
      <c r="A1811" s="382" t="s">
        <v>6284</v>
      </c>
      <c r="B1811" s="627" t="str">
        <f t="shared" si="52"/>
        <v>后勤综合用房厨房（二）</v>
      </c>
      <c r="C1811" s="639" t="s">
        <v>6302</v>
      </c>
      <c r="D1811" s="437" t="s">
        <v>6303</v>
      </c>
      <c r="E1811" s="641" t="s">
        <v>345</v>
      </c>
      <c r="F1811" s="640">
        <v>1</v>
      </c>
      <c r="G1811" s="641" t="s">
        <v>5683</v>
      </c>
      <c r="H1811" s="638">
        <v>18000</v>
      </c>
      <c r="I1811" s="638">
        <f t="shared" si="54"/>
        <v>1.8</v>
      </c>
      <c r="J1811" s="633" t="s">
        <v>4798</v>
      </c>
      <c r="K1811" s="382"/>
      <c r="L1811" s="633" t="s">
        <v>762</v>
      </c>
      <c r="M1811" s="630"/>
      <c r="N1811" s="636"/>
    </row>
    <row r="1812" s="138" customFormat="1" customHeight="1" outlineLevel="4" spans="1:14">
      <c r="A1812" s="382" t="s">
        <v>6287</v>
      </c>
      <c r="B1812" s="627" t="str">
        <f t="shared" si="52"/>
        <v>后勤综合用房厨房（二）</v>
      </c>
      <c r="C1812" s="639" t="s">
        <v>6285</v>
      </c>
      <c r="D1812" s="437" t="s">
        <v>6286</v>
      </c>
      <c r="E1812" s="641" t="s">
        <v>345</v>
      </c>
      <c r="F1812" s="640">
        <v>2</v>
      </c>
      <c r="G1812" s="641" t="s">
        <v>5683</v>
      </c>
      <c r="H1812" s="638">
        <v>16166</v>
      </c>
      <c r="I1812" s="638">
        <f t="shared" si="54"/>
        <v>3.2332</v>
      </c>
      <c r="J1812" s="633" t="s">
        <v>4798</v>
      </c>
      <c r="K1812" s="382"/>
      <c r="L1812" s="633" t="s">
        <v>762</v>
      </c>
      <c r="M1812" s="630"/>
      <c r="N1812" s="636"/>
    </row>
    <row r="1813" s="138" customFormat="1" customHeight="1" outlineLevel="4" spans="1:14">
      <c r="A1813" s="382" t="s">
        <v>6289</v>
      </c>
      <c r="B1813" s="627" t="str">
        <f t="shared" si="52"/>
        <v>后勤综合用房厨房（二）</v>
      </c>
      <c r="C1813" s="639" t="s">
        <v>6290</v>
      </c>
      <c r="D1813" s="437" t="s">
        <v>6306</v>
      </c>
      <c r="E1813" s="641" t="s">
        <v>345</v>
      </c>
      <c r="F1813" s="640">
        <v>1</v>
      </c>
      <c r="G1813" s="641" t="s">
        <v>5683</v>
      </c>
      <c r="H1813" s="638">
        <v>21410</v>
      </c>
      <c r="I1813" s="638">
        <f t="shared" si="54"/>
        <v>2.141</v>
      </c>
      <c r="J1813" s="633" t="s">
        <v>4798</v>
      </c>
      <c r="K1813" s="382"/>
      <c r="L1813" s="633" t="s">
        <v>762</v>
      </c>
      <c r="M1813" s="630"/>
      <c r="N1813" s="636"/>
    </row>
    <row r="1814" s="138" customFormat="1" customHeight="1" outlineLevel="4" spans="1:14">
      <c r="A1814" s="382" t="s">
        <v>6291</v>
      </c>
      <c r="B1814" s="627" t="str">
        <f t="shared" si="52"/>
        <v>后勤综合用房厨房（二）</v>
      </c>
      <c r="C1814" s="639" t="s">
        <v>6732</v>
      </c>
      <c r="D1814" s="381" t="s">
        <v>7160</v>
      </c>
      <c r="E1814" s="641" t="s">
        <v>345</v>
      </c>
      <c r="F1814" s="640">
        <v>1</v>
      </c>
      <c r="G1814" s="641" t="s">
        <v>5683</v>
      </c>
      <c r="H1814" s="638">
        <v>18240</v>
      </c>
      <c r="I1814" s="638">
        <f t="shared" si="54"/>
        <v>1.824</v>
      </c>
      <c r="J1814" s="633" t="s">
        <v>4798</v>
      </c>
      <c r="K1814" s="382"/>
      <c r="L1814" s="633" t="s">
        <v>762</v>
      </c>
      <c r="M1814" s="630"/>
      <c r="N1814" s="636"/>
    </row>
    <row r="1815" s="138" customFormat="1" customHeight="1" outlineLevel="4" spans="1:14">
      <c r="A1815" s="382" t="s">
        <v>6293</v>
      </c>
      <c r="B1815" s="627" t="str">
        <f t="shared" si="52"/>
        <v>后勤综合用房厨房（二）</v>
      </c>
      <c r="C1815" s="639" t="s">
        <v>3504</v>
      </c>
      <c r="D1815" s="437" t="s">
        <v>6294</v>
      </c>
      <c r="E1815" s="641" t="s">
        <v>345</v>
      </c>
      <c r="F1815" s="640">
        <v>2</v>
      </c>
      <c r="G1815" s="641" t="s">
        <v>5683</v>
      </c>
      <c r="H1815" s="638">
        <v>8640</v>
      </c>
      <c r="I1815" s="638">
        <f t="shared" si="54"/>
        <v>1.728</v>
      </c>
      <c r="J1815" s="633" t="s">
        <v>4798</v>
      </c>
      <c r="K1815" s="382"/>
      <c r="L1815" s="633" t="s">
        <v>762</v>
      </c>
      <c r="M1815" s="630"/>
      <c r="N1815" s="636"/>
    </row>
    <row r="1816" s="138" customFormat="1" customHeight="1" outlineLevel="4" spans="1:14">
      <c r="A1816" s="382" t="s">
        <v>6295</v>
      </c>
      <c r="B1816" s="627" t="str">
        <f t="shared" si="52"/>
        <v>后勤综合用房厨房（二）</v>
      </c>
      <c r="C1816" s="639" t="s">
        <v>6296</v>
      </c>
      <c r="D1816" s="437" t="s">
        <v>6297</v>
      </c>
      <c r="E1816" s="641" t="s">
        <v>345</v>
      </c>
      <c r="F1816" s="640">
        <v>1</v>
      </c>
      <c r="G1816" s="641" t="s">
        <v>5683</v>
      </c>
      <c r="H1816" s="638">
        <v>8160</v>
      </c>
      <c r="I1816" s="638">
        <f t="shared" si="54"/>
        <v>0.816</v>
      </c>
      <c r="J1816" s="633" t="s">
        <v>4798</v>
      </c>
      <c r="K1816" s="382"/>
      <c r="L1816" s="633" t="s">
        <v>762</v>
      </c>
      <c r="M1816" s="630"/>
      <c r="N1816" s="636"/>
    </row>
    <row r="1817" s="138" customFormat="1" customHeight="1" outlineLevel="4" spans="1:14">
      <c r="A1817" s="382" t="s">
        <v>6298</v>
      </c>
      <c r="B1817" s="627" t="str">
        <f t="shared" si="52"/>
        <v>后勤综合用房厨房（二）</v>
      </c>
      <c r="C1817" s="639" t="s">
        <v>6745</v>
      </c>
      <c r="D1817" s="437" t="s">
        <v>5900</v>
      </c>
      <c r="E1817" s="641" t="s">
        <v>345</v>
      </c>
      <c r="F1817" s="640">
        <v>1</v>
      </c>
      <c r="G1817" s="641" t="s">
        <v>5683</v>
      </c>
      <c r="H1817" s="638">
        <v>9200</v>
      </c>
      <c r="I1817" s="638">
        <f t="shared" si="54"/>
        <v>0.92</v>
      </c>
      <c r="J1817" s="633" t="s">
        <v>4798</v>
      </c>
      <c r="K1817" s="382"/>
      <c r="L1817" s="633" t="s">
        <v>762</v>
      </c>
      <c r="M1817" s="630"/>
      <c r="N1817" s="636"/>
    </row>
    <row r="1818" s="138" customFormat="1" customHeight="1" outlineLevel="4" spans="1:14">
      <c r="A1818" s="382" t="s">
        <v>6301</v>
      </c>
      <c r="B1818" s="627" t="str">
        <f t="shared" si="52"/>
        <v>后勤综合用房厨房（二）</v>
      </c>
      <c r="C1818" s="639" t="s">
        <v>7161</v>
      </c>
      <c r="D1818" s="437" t="s">
        <v>5859</v>
      </c>
      <c r="E1818" s="641" t="s">
        <v>345</v>
      </c>
      <c r="F1818" s="640">
        <v>1</v>
      </c>
      <c r="G1818" s="641" t="s">
        <v>5683</v>
      </c>
      <c r="H1818" s="638">
        <v>30000</v>
      </c>
      <c r="I1818" s="638">
        <f t="shared" si="54"/>
        <v>3</v>
      </c>
      <c r="J1818" s="633" t="s">
        <v>4798</v>
      </c>
      <c r="K1818" s="382"/>
      <c r="L1818" s="633" t="s">
        <v>762</v>
      </c>
      <c r="M1818" s="630"/>
      <c r="N1818" s="636"/>
    </row>
    <row r="1819" s="138" customFormat="1" customHeight="1" outlineLevel="3" spans="1:14">
      <c r="A1819" s="629">
        <v>1.6</v>
      </c>
      <c r="B1819" s="627" t="str">
        <f t="shared" si="52"/>
        <v>后勤综合用房厨房（二）</v>
      </c>
      <c r="C1819" s="628" t="s">
        <v>7162</v>
      </c>
      <c r="D1819" s="629"/>
      <c r="E1819" s="629"/>
      <c r="F1819" s="670"/>
      <c r="G1819" s="668"/>
      <c r="H1819" s="638"/>
      <c r="I1819" s="638"/>
      <c r="J1819" s="626"/>
      <c r="K1819" s="382"/>
      <c r="L1819" s="633" t="s">
        <v>762</v>
      </c>
      <c r="M1819" s="630"/>
      <c r="N1819" s="636"/>
    </row>
    <row r="1820" s="138" customFormat="1" customHeight="1" outlineLevel="4" spans="1:14">
      <c r="A1820" s="382" t="s">
        <v>6308</v>
      </c>
      <c r="B1820" s="627" t="str">
        <f t="shared" si="52"/>
        <v>后勤综合用房厨房（二）</v>
      </c>
      <c r="C1820" s="639" t="s">
        <v>6430</v>
      </c>
      <c r="D1820" s="639" t="s">
        <v>6431</v>
      </c>
      <c r="E1820" s="633" t="s">
        <v>229</v>
      </c>
      <c r="F1820" s="640">
        <v>60</v>
      </c>
      <c r="G1820" s="641" t="s">
        <v>5683</v>
      </c>
      <c r="H1820" s="638">
        <v>120</v>
      </c>
      <c r="I1820" s="638">
        <f t="shared" ref="I1820:I1883" si="55" xml:space="preserve">F1820*H1820/10000</f>
        <v>0.72</v>
      </c>
      <c r="J1820" s="665"/>
      <c r="K1820" s="382"/>
      <c r="L1820" s="633" t="s">
        <v>762</v>
      </c>
      <c r="M1820" s="630"/>
      <c r="N1820" s="654" t="s">
        <v>6254</v>
      </c>
    </row>
    <row r="1821" s="138" customFormat="1" customHeight="1" outlineLevel="4" spans="1:14">
      <c r="A1821" s="382" t="s">
        <v>6311</v>
      </c>
      <c r="B1821" s="627" t="str">
        <f t="shared" si="52"/>
        <v>后勤综合用房厨房（二）</v>
      </c>
      <c r="C1821" s="639" t="s">
        <v>6433</v>
      </c>
      <c r="D1821" s="639" t="s">
        <v>6434</v>
      </c>
      <c r="E1821" s="633" t="s">
        <v>229</v>
      </c>
      <c r="F1821" s="640">
        <v>60</v>
      </c>
      <c r="G1821" s="641" t="s">
        <v>5683</v>
      </c>
      <c r="H1821" s="638">
        <v>75</v>
      </c>
      <c r="I1821" s="638">
        <f t="shared" si="55"/>
        <v>0.45</v>
      </c>
      <c r="J1821" s="665"/>
      <c r="K1821" s="382"/>
      <c r="L1821" s="633" t="s">
        <v>762</v>
      </c>
      <c r="M1821" s="630"/>
      <c r="N1821" s="654" t="s">
        <v>6254</v>
      </c>
    </row>
    <row r="1822" s="138" customFormat="1" customHeight="1" outlineLevel="4" spans="1:14">
      <c r="A1822" s="382" t="s">
        <v>6314</v>
      </c>
      <c r="B1822" s="627" t="str">
        <f t="shared" si="52"/>
        <v>后勤综合用房厨房（二）</v>
      </c>
      <c r="C1822" s="639" t="s">
        <v>6436</v>
      </c>
      <c r="D1822" s="639" t="s">
        <v>6437</v>
      </c>
      <c r="E1822" s="633" t="s">
        <v>229</v>
      </c>
      <c r="F1822" s="640">
        <v>60</v>
      </c>
      <c r="G1822" s="641" t="s">
        <v>5683</v>
      </c>
      <c r="H1822" s="638">
        <v>35</v>
      </c>
      <c r="I1822" s="638">
        <f t="shared" si="55"/>
        <v>0.21</v>
      </c>
      <c r="J1822" s="665"/>
      <c r="K1822" s="382"/>
      <c r="L1822" s="633" t="s">
        <v>762</v>
      </c>
      <c r="M1822" s="630"/>
      <c r="N1822" s="654" t="s">
        <v>6254</v>
      </c>
    </row>
    <row r="1823" s="138" customFormat="1" customHeight="1" outlineLevel="4" spans="1:14">
      <c r="A1823" s="382" t="s">
        <v>6317</v>
      </c>
      <c r="B1823" s="627" t="str">
        <f t="shared" si="52"/>
        <v>后勤综合用房厨房（二）</v>
      </c>
      <c r="C1823" s="639" t="s">
        <v>6458</v>
      </c>
      <c r="D1823" s="639" t="s">
        <v>6459</v>
      </c>
      <c r="E1823" s="633" t="s">
        <v>229</v>
      </c>
      <c r="F1823" s="640">
        <v>200</v>
      </c>
      <c r="G1823" s="641" t="s">
        <v>5683</v>
      </c>
      <c r="H1823" s="638">
        <v>95</v>
      </c>
      <c r="I1823" s="638">
        <f t="shared" si="55"/>
        <v>1.9</v>
      </c>
      <c r="J1823" s="665"/>
      <c r="K1823" s="382"/>
      <c r="L1823" s="633" t="s">
        <v>762</v>
      </c>
      <c r="M1823" s="630"/>
      <c r="N1823" s="654" t="s">
        <v>6254</v>
      </c>
    </row>
    <row r="1824" s="138" customFormat="1" customHeight="1" outlineLevel="4" spans="1:14">
      <c r="A1824" s="382" t="s">
        <v>6319</v>
      </c>
      <c r="B1824" s="627" t="str">
        <f t="shared" si="52"/>
        <v>后勤综合用房厨房（二）</v>
      </c>
      <c r="C1824" s="639" t="s">
        <v>6461</v>
      </c>
      <c r="D1824" s="639" t="s">
        <v>6462</v>
      </c>
      <c r="E1824" s="633" t="s">
        <v>229</v>
      </c>
      <c r="F1824" s="640">
        <v>60</v>
      </c>
      <c r="G1824" s="641" t="s">
        <v>5683</v>
      </c>
      <c r="H1824" s="638">
        <v>76</v>
      </c>
      <c r="I1824" s="638">
        <f t="shared" si="55"/>
        <v>0.456</v>
      </c>
      <c r="J1824" s="665"/>
      <c r="K1824" s="382"/>
      <c r="L1824" s="633" t="s">
        <v>762</v>
      </c>
      <c r="M1824" s="630"/>
      <c r="N1824" s="654" t="s">
        <v>6254</v>
      </c>
    </row>
    <row r="1825" s="138" customFormat="1" customHeight="1" outlineLevel="4" spans="1:14">
      <c r="A1825" s="382" t="s">
        <v>6321</v>
      </c>
      <c r="B1825" s="627" t="str">
        <f t="shared" si="52"/>
        <v>后勤综合用房厨房（二）</v>
      </c>
      <c r="C1825" s="639" t="s">
        <v>6464</v>
      </c>
      <c r="D1825" s="639" t="s">
        <v>6465</v>
      </c>
      <c r="E1825" s="633" t="s">
        <v>229</v>
      </c>
      <c r="F1825" s="640">
        <v>200</v>
      </c>
      <c r="G1825" s="641" t="s">
        <v>5683</v>
      </c>
      <c r="H1825" s="638">
        <v>176</v>
      </c>
      <c r="I1825" s="638">
        <f t="shared" si="55"/>
        <v>3.52</v>
      </c>
      <c r="J1825" s="665"/>
      <c r="K1825" s="382"/>
      <c r="L1825" s="633" t="s">
        <v>762</v>
      </c>
      <c r="M1825" s="630"/>
      <c r="N1825" s="654" t="s">
        <v>6254</v>
      </c>
    </row>
    <row r="1826" s="138" customFormat="1" customHeight="1" outlineLevel="4" spans="1:14">
      <c r="A1826" s="382" t="s">
        <v>6323</v>
      </c>
      <c r="B1826" s="627" t="str">
        <f t="shared" si="52"/>
        <v>后勤综合用房厨房（二）</v>
      </c>
      <c r="C1826" s="639" t="s">
        <v>6470</v>
      </c>
      <c r="D1826" s="639" t="s">
        <v>6468</v>
      </c>
      <c r="E1826" s="633" t="s">
        <v>229</v>
      </c>
      <c r="F1826" s="640">
        <v>60</v>
      </c>
      <c r="G1826" s="641" t="s">
        <v>5683</v>
      </c>
      <c r="H1826" s="638">
        <v>155</v>
      </c>
      <c r="I1826" s="638">
        <f t="shared" si="55"/>
        <v>0.93</v>
      </c>
      <c r="J1826" s="665"/>
      <c r="K1826" s="382"/>
      <c r="L1826" s="633" t="s">
        <v>762</v>
      </c>
      <c r="M1826" s="630"/>
      <c r="N1826" s="654" t="s">
        <v>6254</v>
      </c>
    </row>
    <row r="1827" s="138" customFormat="1" customHeight="1" outlineLevel="4" spans="1:14">
      <c r="A1827" s="382" t="s">
        <v>6325</v>
      </c>
      <c r="B1827" s="627" t="str">
        <f t="shared" si="52"/>
        <v>后勤综合用房厨房（二）</v>
      </c>
      <c r="C1827" s="639" t="s">
        <v>6472</v>
      </c>
      <c r="D1827" s="639" t="s">
        <v>6468</v>
      </c>
      <c r="E1827" s="633" t="s">
        <v>229</v>
      </c>
      <c r="F1827" s="640">
        <v>60</v>
      </c>
      <c r="G1827" s="641" t="s">
        <v>5683</v>
      </c>
      <c r="H1827" s="638">
        <v>175</v>
      </c>
      <c r="I1827" s="638">
        <f t="shared" si="55"/>
        <v>1.05</v>
      </c>
      <c r="J1827" s="665"/>
      <c r="K1827" s="382"/>
      <c r="L1827" s="633" t="s">
        <v>762</v>
      </c>
      <c r="M1827" s="630"/>
      <c r="N1827" s="654" t="s">
        <v>6254</v>
      </c>
    </row>
    <row r="1828" s="138" customFormat="1" customHeight="1" outlineLevel="4" spans="1:14">
      <c r="A1828" s="382" t="s">
        <v>6327</v>
      </c>
      <c r="B1828" s="627" t="str">
        <f t="shared" si="52"/>
        <v>后勤综合用房厨房（二）</v>
      </c>
      <c r="C1828" s="639" t="s">
        <v>6411</v>
      </c>
      <c r="D1828" s="639" t="s">
        <v>6257</v>
      </c>
      <c r="E1828" s="633" t="s">
        <v>229</v>
      </c>
      <c r="F1828" s="640">
        <v>25</v>
      </c>
      <c r="G1828" s="641" t="s">
        <v>5683</v>
      </c>
      <c r="H1828" s="638">
        <v>32</v>
      </c>
      <c r="I1828" s="638">
        <f t="shared" si="55"/>
        <v>0.08</v>
      </c>
      <c r="J1828" s="665"/>
      <c r="K1828" s="382"/>
      <c r="L1828" s="633" t="s">
        <v>762</v>
      </c>
      <c r="M1828" s="630"/>
      <c r="N1828" s="654" t="s">
        <v>6254</v>
      </c>
    </row>
    <row r="1829" s="138" customFormat="1" customHeight="1" outlineLevel="4" spans="1:14">
      <c r="A1829" s="382" t="s">
        <v>6329</v>
      </c>
      <c r="B1829" s="627" t="str">
        <f t="shared" si="52"/>
        <v>后勤综合用房厨房（二）</v>
      </c>
      <c r="C1829" s="649" t="s">
        <v>6483</v>
      </c>
      <c r="D1829" s="639" t="s">
        <v>6481</v>
      </c>
      <c r="E1829" s="650" t="s">
        <v>229</v>
      </c>
      <c r="F1829" s="640">
        <v>12</v>
      </c>
      <c r="G1829" s="641" t="s">
        <v>5683</v>
      </c>
      <c r="H1829" s="638">
        <v>350</v>
      </c>
      <c r="I1829" s="638">
        <f t="shared" si="55"/>
        <v>0.42</v>
      </c>
      <c r="J1829" s="665"/>
      <c r="K1829" s="382"/>
      <c r="L1829" s="633" t="s">
        <v>762</v>
      </c>
      <c r="M1829" s="630"/>
      <c r="N1829" s="654" t="s">
        <v>6254</v>
      </c>
    </row>
    <row r="1830" s="138" customFormat="1" customHeight="1" outlineLevel="4" spans="1:14">
      <c r="A1830" s="382" t="s">
        <v>6331</v>
      </c>
      <c r="B1830" s="627" t="str">
        <f t="shared" si="52"/>
        <v>后勤综合用房厨房（二）</v>
      </c>
      <c r="C1830" s="649" t="s">
        <v>6485</v>
      </c>
      <c r="D1830" s="639" t="s">
        <v>6486</v>
      </c>
      <c r="E1830" s="650" t="s">
        <v>229</v>
      </c>
      <c r="F1830" s="640">
        <v>12</v>
      </c>
      <c r="G1830" s="641" t="s">
        <v>5683</v>
      </c>
      <c r="H1830" s="638">
        <v>290</v>
      </c>
      <c r="I1830" s="638">
        <f t="shared" si="55"/>
        <v>0.348</v>
      </c>
      <c r="J1830" s="665"/>
      <c r="K1830" s="382"/>
      <c r="L1830" s="633" t="s">
        <v>762</v>
      </c>
      <c r="M1830" s="630"/>
      <c r="N1830" s="654" t="s">
        <v>6254</v>
      </c>
    </row>
    <row r="1831" s="138" customFormat="1" customHeight="1" outlineLevel="4" spans="1:14">
      <c r="A1831" s="382" t="s">
        <v>6333</v>
      </c>
      <c r="B1831" s="627" t="str">
        <f t="shared" si="52"/>
        <v>后勤综合用房厨房（二）</v>
      </c>
      <c r="C1831" s="649" t="s">
        <v>6488</v>
      </c>
      <c r="D1831" s="639" t="s">
        <v>6489</v>
      </c>
      <c r="E1831" s="650" t="s">
        <v>229</v>
      </c>
      <c r="F1831" s="640">
        <v>30</v>
      </c>
      <c r="G1831" s="641" t="s">
        <v>5683</v>
      </c>
      <c r="H1831" s="638">
        <v>150</v>
      </c>
      <c r="I1831" s="638">
        <f t="shared" si="55"/>
        <v>0.45</v>
      </c>
      <c r="J1831" s="665"/>
      <c r="K1831" s="382"/>
      <c r="L1831" s="633" t="s">
        <v>762</v>
      </c>
      <c r="M1831" s="630"/>
      <c r="N1831" s="654" t="s">
        <v>6254</v>
      </c>
    </row>
    <row r="1832" s="138" customFormat="1" customHeight="1" outlineLevel="4" spans="1:14">
      <c r="A1832" s="382" t="s">
        <v>6335</v>
      </c>
      <c r="B1832" s="627" t="str">
        <f t="shared" si="52"/>
        <v>后勤综合用房厨房（二）</v>
      </c>
      <c r="C1832" s="649" t="s">
        <v>6477</v>
      </c>
      <c r="D1832" s="639" t="s">
        <v>6478</v>
      </c>
      <c r="E1832" s="650" t="s">
        <v>229</v>
      </c>
      <c r="F1832" s="640">
        <v>12</v>
      </c>
      <c r="G1832" s="641" t="s">
        <v>5683</v>
      </c>
      <c r="H1832" s="638">
        <v>780</v>
      </c>
      <c r="I1832" s="638">
        <f t="shared" si="55"/>
        <v>0.936</v>
      </c>
      <c r="J1832" s="665"/>
      <c r="K1832" s="382"/>
      <c r="L1832" s="633" t="s">
        <v>762</v>
      </c>
      <c r="M1832" s="630"/>
      <c r="N1832" s="654" t="s">
        <v>6254</v>
      </c>
    </row>
    <row r="1833" s="138" customFormat="1" customHeight="1" outlineLevel="4" spans="1:14">
      <c r="A1833" s="382" t="s">
        <v>6337</v>
      </c>
      <c r="B1833" s="627" t="str">
        <f t="shared" si="52"/>
        <v>后勤综合用房厨房（二）</v>
      </c>
      <c r="C1833" s="649" t="s">
        <v>6480</v>
      </c>
      <c r="D1833" s="639" t="s">
        <v>6481</v>
      </c>
      <c r="E1833" s="650" t="s">
        <v>229</v>
      </c>
      <c r="F1833" s="640">
        <v>12</v>
      </c>
      <c r="G1833" s="641" t="s">
        <v>5683</v>
      </c>
      <c r="H1833" s="638">
        <v>650</v>
      </c>
      <c r="I1833" s="638">
        <f t="shared" si="55"/>
        <v>0.78</v>
      </c>
      <c r="J1833" s="665"/>
      <c r="K1833" s="382"/>
      <c r="L1833" s="633" t="s">
        <v>762</v>
      </c>
      <c r="M1833" s="630"/>
      <c r="N1833" s="654" t="s">
        <v>6254</v>
      </c>
    </row>
    <row r="1834" s="138" customFormat="1" customHeight="1" outlineLevel="4" spans="1:14">
      <c r="A1834" s="382" t="s">
        <v>6339</v>
      </c>
      <c r="B1834" s="627" t="str">
        <f t="shared" si="52"/>
        <v>后勤综合用房厨房（二）</v>
      </c>
      <c r="C1834" s="639" t="s">
        <v>6379</v>
      </c>
      <c r="D1834" s="639" t="s">
        <v>6257</v>
      </c>
      <c r="E1834" s="633" t="s">
        <v>705</v>
      </c>
      <c r="F1834" s="640">
        <v>20</v>
      </c>
      <c r="G1834" s="641" t="s">
        <v>5683</v>
      </c>
      <c r="H1834" s="638">
        <v>130</v>
      </c>
      <c r="I1834" s="638">
        <f t="shared" si="55"/>
        <v>0.26</v>
      </c>
      <c r="J1834" s="665"/>
      <c r="K1834" s="382"/>
      <c r="L1834" s="633" t="s">
        <v>762</v>
      </c>
      <c r="M1834" s="630"/>
      <c r="N1834" s="654" t="s">
        <v>6254</v>
      </c>
    </row>
    <row r="1835" s="138" customFormat="1" customHeight="1" outlineLevel="4" spans="1:14">
      <c r="A1835" s="382" t="s">
        <v>6341</v>
      </c>
      <c r="B1835" s="627" t="str">
        <f t="shared" si="52"/>
        <v>后勤综合用房厨房（二）</v>
      </c>
      <c r="C1835" s="639" t="s">
        <v>6356</v>
      </c>
      <c r="D1835" s="639" t="s">
        <v>6357</v>
      </c>
      <c r="E1835" s="633" t="s">
        <v>229</v>
      </c>
      <c r="F1835" s="640">
        <v>20</v>
      </c>
      <c r="G1835" s="641" t="s">
        <v>5683</v>
      </c>
      <c r="H1835" s="638">
        <v>45</v>
      </c>
      <c r="I1835" s="638">
        <f t="shared" si="55"/>
        <v>0.09</v>
      </c>
      <c r="J1835" s="665"/>
      <c r="K1835" s="382"/>
      <c r="L1835" s="633" t="s">
        <v>762</v>
      </c>
      <c r="M1835" s="630"/>
      <c r="N1835" s="654" t="s">
        <v>6254</v>
      </c>
    </row>
    <row r="1836" s="138" customFormat="1" customHeight="1" outlineLevel="4" spans="1:14">
      <c r="A1836" s="382" t="s">
        <v>6344</v>
      </c>
      <c r="B1836" s="627" t="str">
        <f t="shared" si="52"/>
        <v>后勤综合用房厨房（二）</v>
      </c>
      <c r="C1836" s="639" t="s">
        <v>6369</v>
      </c>
      <c r="D1836" s="639" t="s">
        <v>6257</v>
      </c>
      <c r="E1836" s="633" t="s">
        <v>705</v>
      </c>
      <c r="F1836" s="640">
        <v>50</v>
      </c>
      <c r="G1836" s="641" t="s">
        <v>5683</v>
      </c>
      <c r="H1836" s="638">
        <v>12</v>
      </c>
      <c r="I1836" s="638">
        <f t="shared" si="55"/>
        <v>0.06</v>
      </c>
      <c r="J1836" s="665"/>
      <c r="K1836" s="382"/>
      <c r="L1836" s="633" t="s">
        <v>762</v>
      </c>
      <c r="M1836" s="630"/>
      <c r="N1836" s="654" t="s">
        <v>6254</v>
      </c>
    </row>
    <row r="1837" s="138" customFormat="1" customHeight="1" outlineLevel="4" spans="1:14">
      <c r="A1837" s="382" t="s">
        <v>6347</v>
      </c>
      <c r="B1837" s="627" t="str">
        <f t="shared" si="52"/>
        <v>后勤综合用房厨房（二）</v>
      </c>
      <c r="C1837" s="639" t="s">
        <v>6373</v>
      </c>
      <c r="D1837" s="639" t="s">
        <v>6257</v>
      </c>
      <c r="E1837" s="633" t="s">
        <v>705</v>
      </c>
      <c r="F1837" s="640">
        <v>15</v>
      </c>
      <c r="G1837" s="641" t="s">
        <v>5683</v>
      </c>
      <c r="H1837" s="638">
        <v>45</v>
      </c>
      <c r="I1837" s="638">
        <f t="shared" si="55"/>
        <v>0.0675</v>
      </c>
      <c r="J1837" s="665"/>
      <c r="K1837" s="382"/>
      <c r="L1837" s="633" t="s">
        <v>762</v>
      </c>
      <c r="M1837" s="630"/>
      <c r="N1837" s="654" t="s">
        <v>6254</v>
      </c>
    </row>
    <row r="1838" s="138" customFormat="1" customHeight="1" outlineLevel="4" spans="1:14">
      <c r="A1838" s="382" t="s">
        <v>6349</v>
      </c>
      <c r="B1838" s="627" t="str">
        <f t="shared" si="52"/>
        <v>后勤综合用房厨房（二）</v>
      </c>
      <c r="C1838" s="639" t="s">
        <v>6359</v>
      </c>
      <c r="D1838" s="639" t="s">
        <v>6257</v>
      </c>
      <c r="E1838" s="633" t="s">
        <v>705</v>
      </c>
      <c r="F1838" s="640">
        <v>20</v>
      </c>
      <c r="G1838" s="641" t="s">
        <v>5683</v>
      </c>
      <c r="H1838" s="638">
        <v>120</v>
      </c>
      <c r="I1838" s="638">
        <f t="shared" si="55"/>
        <v>0.24</v>
      </c>
      <c r="J1838" s="665"/>
      <c r="K1838" s="382"/>
      <c r="L1838" s="633" t="s">
        <v>762</v>
      </c>
      <c r="M1838" s="630"/>
      <c r="N1838" s="654" t="s">
        <v>6254</v>
      </c>
    </row>
    <row r="1839" s="138" customFormat="1" customHeight="1" outlineLevel="4" spans="1:14">
      <c r="A1839" s="382" t="s">
        <v>6351</v>
      </c>
      <c r="B1839" s="627" t="str">
        <f t="shared" si="52"/>
        <v>后勤综合用房厨房（二）</v>
      </c>
      <c r="C1839" s="639" t="s">
        <v>6363</v>
      </c>
      <c r="D1839" s="639" t="s">
        <v>6257</v>
      </c>
      <c r="E1839" s="633" t="s">
        <v>705</v>
      </c>
      <c r="F1839" s="640">
        <v>25</v>
      </c>
      <c r="G1839" s="641" t="s">
        <v>5683</v>
      </c>
      <c r="H1839" s="638">
        <v>120</v>
      </c>
      <c r="I1839" s="638">
        <f t="shared" si="55"/>
        <v>0.3</v>
      </c>
      <c r="J1839" s="665"/>
      <c r="K1839" s="382"/>
      <c r="L1839" s="633" t="s">
        <v>762</v>
      </c>
      <c r="M1839" s="630"/>
      <c r="N1839" s="654" t="s">
        <v>6254</v>
      </c>
    </row>
    <row r="1840" s="138" customFormat="1" customHeight="1" outlineLevel="4" spans="1:14">
      <c r="A1840" s="382" t="s">
        <v>6353</v>
      </c>
      <c r="B1840" s="627" t="str">
        <f t="shared" si="52"/>
        <v>后勤综合用房厨房（二）</v>
      </c>
      <c r="C1840" s="639" t="s">
        <v>6365</v>
      </c>
      <c r="D1840" s="639" t="s">
        <v>6257</v>
      </c>
      <c r="E1840" s="633" t="s">
        <v>705</v>
      </c>
      <c r="F1840" s="640">
        <v>20</v>
      </c>
      <c r="G1840" s="641" t="s">
        <v>5683</v>
      </c>
      <c r="H1840" s="638">
        <v>120</v>
      </c>
      <c r="I1840" s="638">
        <f t="shared" si="55"/>
        <v>0.24</v>
      </c>
      <c r="J1840" s="665"/>
      <c r="K1840" s="382"/>
      <c r="L1840" s="633" t="s">
        <v>762</v>
      </c>
      <c r="M1840" s="630"/>
      <c r="N1840" s="654" t="s">
        <v>6254</v>
      </c>
    </row>
    <row r="1841" s="138" customFormat="1" customHeight="1" outlineLevel="4" spans="1:14">
      <c r="A1841" s="382" t="s">
        <v>6355</v>
      </c>
      <c r="B1841" s="627" t="str">
        <f t="shared" si="52"/>
        <v>后勤综合用房厨房（二）</v>
      </c>
      <c r="C1841" s="639" t="s">
        <v>6361</v>
      </c>
      <c r="D1841" s="639" t="s">
        <v>6257</v>
      </c>
      <c r="E1841" s="633" t="s">
        <v>705</v>
      </c>
      <c r="F1841" s="640">
        <v>40</v>
      </c>
      <c r="G1841" s="641" t="s">
        <v>5683</v>
      </c>
      <c r="H1841" s="638">
        <v>120</v>
      </c>
      <c r="I1841" s="638">
        <f t="shared" si="55"/>
        <v>0.48</v>
      </c>
      <c r="J1841" s="665"/>
      <c r="K1841" s="382"/>
      <c r="L1841" s="633" t="s">
        <v>762</v>
      </c>
      <c r="M1841" s="630"/>
      <c r="N1841" s="654" t="s">
        <v>6254</v>
      </c>
    </row>
    <row r="1842" s="138" customFormat="1" customHeight="1" outlineLevel="4" spans="1:14">
      <c r="A1842" s="382" t="s">
        <v>6358</v>
      </c>
      <c r="B1842" s="627" t="str">
        <f t="shared" si="52"/>
        <v>后勤综合用房厨房（二）</v>
      </c>
      <c r="C1842" s="639" t="s">
        <v>6367</v>
      </c>
      <c r="D1842" s="639" t="s">
        <v>6257</v>
      </c>
      <c r="E1842" s="633" t="s">
        <v>705</v>
      </c>
      <c r="F1842" s="640">
        <v>20</v>
      </c>
      <c r="G1842" s="641" t="s">
        <v>5683</v>
      </c>
      <c r="H1842" s="638">
        <v>120</v>
      </c>
      <c r="I1842" s="638">
        <f t="shared" si="55"/>
        <v>0.24</v>
      </c>
      <c r="J1842" s="665"/>
      <c r="K1842" s="382"/>
      <c r="L1842" s="633" t="s">
        <v>762</v>
      </c>
      <c r="M1842" s="630"/>
      <c r="N1842" s="654" t="s">
        <v>6254</v>
      </c>
    </row>
    <row r="1843" s="138" customFormat="1" customHeight="1" outlineLevel="4" spans="1:14">
      <c r="A1843" s="382" t="s">
        <v>6360</v>
      </c>
      <c r="B1843" s="627" t="str">
        <f t="shared" si="52"/>
        <v>后勤综合用房厨房（二）</v>
      </c>
      <c r="C1843" s="639" t="s">
        <v>6381</v>
      </c>
      <c r="D1843" s="639" t="s">
        <v>6257</v>
      </c>
      <c r="E1843" s="633" t="s">
        <v>705</v>
      </c>
      <c r="F1843" s="640">
        <v>20</v>
      </c>
      <c r="G1843" s="641" t="s">
        <v>5683</v>
      </c>
      <c r="H1843" s="638">
        <v>130</v>
      </c>
      <c r="I1843" s="638">
        <f t="shared" si="55"/>
        <v>0.26</v>
      </c>
      <c r="J1843" s="665"/>
      <c r="K1843" s="382"/>
      <c r="L1843" s="633" t="s">
        <v>762</v>
      </c>
      <c r="M1843" s="630"/>
      <c r="N1843" s="654" t="s">
        <v>6254</v>
      </c>
    </row>
    <row r="1844" s="138" customFormat="1" customHeight="1" outlineLevel="4" spans="1:14">
      <c r="A1844" s="382" t="s">
        <v>6362</v>
      </c>
      <c r="B1844" s="627" t="str">
        <f t="shared" si="52"/>
        <v>后勤综合用房厨房（二）</v>
      </c>
      <c r="C1844" s="639" t="s">
        <v>6386</v>
      </c>
      <c r="D1844" s="639" t="s">
        <v>6387</v>
      </c>
      <c r="E1844" s="633" t="s">
        <v>229</v>
      </c>
      <c r="F1844" s="640">
        <v>20</v>
      </c>
      <c r="G1844" s="641" t="s">
        <v>5683</v>
      </c>
      <c r="H1844" s="638">
        <v>280</v>
      </c>
      <c r="I1844" s="638">
        <f t="shared" si="55"/>
        <v>0.56</v>
      </c>
      <c r="J1844" s="665"/>
      <c r="K1844" s="382"/>
      <c r="L1844" s="633" t="s">
        <v>762</v>
      </c>
      <c r="M1844" s="630"/>
      <c r="N1844" s="654" t="s">
        <v>6254</v>
      </c>
    </row>
    <row r="1845" s="138" customFormat="1" customHeight="1" outlineLevel="4" spans="1:14">
      <c r="A1845" s="382" t="s">
        <v>6364</v>
      </c>
      <c r="B1845" s="627" t="str">
        <f t="shared" si="52"/>
        <v>后勤综合用房厨房（二）</v>
      </c>
      <c r="C1845" s="639" t="s">
        <v>6391</v>
      </c>
      <c r="D1845" s="639" t="s">
        <v>6392</v>
      </c>
      <c r="E1845" s="633" t="s">
        <v>229</v>
      </c>
      <c r="F1845" s="640">
        <v>20</v>
      </c>
      <c r="G1845" s="641" t="s">
        <v>5683</v>
      </c>
      <c r="H1845" s="638">
        <v>480</v>
      </c>
      <c r="I1845" s="638">
        <f t="shared" si="55"/>
        <v>0.96</v>
      </c>
      <c r="J1845" s="665"/>
      <c r="K1845" s="382"/>
      <c r="L1845" s="633" t="s">
        <v>762</v>
      </c>
      <c r="M1845" s="630"/>
      <c r="N1845" s="654" t="s">
        <v>6254</v>
      </c>
    </row>
    <row r="1846" s="138" customFormat="1" customHeight="1" outlineLevel="4" spans="1:14">
      <c r="A1846" s="382" t="s">
        <v>6366</v>
      </c>
      <c r="B1846" s="627" t="str">
        <f t="shared" si="52"/>
        <v>后勤综合用房厨房（二）</v>
      </c>
      <c r="C1846" s="639" t="s">
        <v>6394</v>
      </c>
      <c r="D1846" s="639" t="s">
        <v>6387</v>
      </c>
      <c r="E1846" s="633" t="s">
        <v>229</v>
      </c>
      <c r="F1846" s="640">
        <v>20</v>
      </c>
      <c r="G1846" s="641" t="s">
        <v>5683</v>
      </c>
      <c r="H1846" s="638">
        <v>280</v>
      </c>
      <c r="I1846" s="638">
        <f t="shared" si="55"/>
        <v>0.56</v>
      </c>
      <c r="J1846" s="665"/>
      <c r="K1846" s="382"/>
      <c r="L1846" s="633" t="s">
        <v>762</v>
      </c>
      <c r="M1846" s="630"/>
      <c r="N1846" s="654" t="s">
        <v>6254</v>
      </c>
    </row>
    <row r="1847" s="138" customFormat="1" customHeight="1" outlineLevel="4" spans="1:14">
      <c r="A1847" s="382" t="s">
        <v>6368</v>
      </c>
      <c r="B1847" s="627" t="str">
        <f t="shared" si="52"/>
        <v>后勤综合用房厨房（二）</v>
      </c>
      <c r="C1847" s="639" t="s">
        <v>6389</v>
      </c>
      <c r="D1847" s="639" t="s">
        <v>6387</v>
      </c>
      <c r="E1847" s="633" t="s">
        <v>229</v>
      </c>
      <c r="F1847" s="640">
        <v>2</v>
      </c>
      <c r="G1847" s="641" t="s">
        <v>5683</v>
      </c>
      <c r="H1847" s="638">
        <v>280</v>
      </c>
      <c r="I1847" s="638">
        <f t="shared" si="55"/>
        <v>0.056</v>
      </c>
      <c r="J1847" s="665"/>
      <c r="K1847" s="382"/>
      <c r="L1847" s="633" t="s">
        <v>762</v>
      </c>
      <c r="M1847" s="630"/>
      <c r="N1847" s="654" t="s">
        <v>6254</v>
      </c>
    </row>
    <row r="1848" s="138" customFormat="1" customHeight="1" outlineLevel="4" spans="1:14">
      <c r="A1848" s="382" t="s">
        <v>6370</v>
      </c>
      <c r="B1848" s="627" t="str">
        <f t="shared" si="52"/>
        <v>后勤综合用房厨房（二）</v>
      </c>
      <c r="C1848" s="639" t="s">
        <v>6396</v>
      </c>
      <c r="D1848" s="639" t="s">
        <v>6387</v>
      </c>
      <c r="E1848" s="633" t="s">
        <v>229</v>
      </c>
      <c r="F1848" s="640">
        <v>20</v>
      </c>
      <c r="G1848" s="641" t="s">
        <v>5683</v>
      </c>
      <c r="H1848" s="638">
        <v>280</v>
      </c>
      <c r="I1848" s="638">
        <f t="shared" si="55"/>
        <v>0.56</v>
      </c>
      <c r="J1848" s="665"/>
      <c r="K1848" s="382"/>
      <c r="L1848" s="633" t="s">
        <v>762</v>
      </c>
      <c r="M1848" s="630"/>
      <c r="N1848" s="654" t="s">
        <v>6254</v>
      </c>
    </row>
    <row r="1849" s="138" customFormat="1" customHeight="1" outlineLevel="4" spans="1:14">
      <c r="A1849" s="382" t="s">
        <v>6372</v>
      </c>
      <c r="B1849" s="627" t="str">
        <f t="shared" si="52"/>
        <v>后勤综合用房厨房（二）</v>
      </c>
      <c r="C1849" s="639" t="s">
        <v>6491</v>
      </c>
      <c r="D1849" s="639" t="s">
        <v>6492</v>
      </c>
      <c r="E1849" s="650" t="s">
        <v>229</v>
      </c>
      <c r="F1849" s="640">
        <v>30</v>
      </c>
      <c r="G1849" s="641" t="s">
        <v>5683</v>
      </c>
      <c r="H1849" s="638">
        <v>85</v>
      </c>
      <c r="I1849" s="638">
        <f t="shared" si="55"/>
        <v>0.255</v>
      </c>
      <c r="J1849" s="665"/>
      <c r="K1849" s="382"/>
      <c r="L1849" s="633" t="s">
        <v>762</v>
      </c>
      <c r="M1849" s="630"/>
      <c r="N1849" s="654" t="s">
        <v>6254</v>
      </c>
    </row>
    <row r="1850" s="138" customFormat="1" customHeight="1" outlineLevel="4" spans="1:14">
      <c r="A1850" s="382" t="s">
        <v>6374</v>
      </c>
      <c r="B1850" s="627" t="str">
        <f t="shared" si="52"/>
        <v>后勤综合用房厨房（二）</v>
      </c>
      <c r="C1850" s="639" t="s">
        <v>6494</v>
      </c>
      <c r="D1850" s="639" t="s">
        <v>6495</v>
      </c>
      <c r="E1850" s="650" t="s">
        <v>229</v>
      </c>
      <c r="F1850" s="640">
        <v>30</v>
      </c>
      <c r="G1850" s="641" t="s">
        <v>5683</v>
      </c>
      <c r="H1850" s="638">
        <v>65</v>
      </c>
      <c r="I1850" s="638">
        <f t="shared" si="55"/>
        <v>0.195</v>
      </c>
      <c r="J1850" s="665"/>
      <c r="K1850" s="382"/>
      <c r="L1850" s="633" t="s">
        <v>762</v>
      </c>
      <c r="M1850" s="630"/>
      <c r="N1850" s="654" t="s">
        <v>6254</v>
      </c>
    </row>
    <row r="1851" s="138" customFormat="1" customHeight="1" outlineLevel="4" spans="1:14">
      <c r="A1851" s="382" t="s">
        <v>6376</v>
      </c>
      <c r="B1851" s="627" t="str">
        <f t="shared" si="52"/>
        <v>后勤综合用房厨房（二）</v>
      </c>
      <c r="C1851" s="639" t="s">
        <v>6309</v>
      </c>
      <c r="D1851" s="639" t="s">
        <v>6310</v>
      </c>
      <c r="E1851" s="633" t="s">
        <v>229</v>
      </c>
      <c r="F1851" s="640">
        <v>100</v>
      </c>
      <c r="G1851" s="641" t="s">
        <v>5683</v>
      </c>
      <c r="H1851" s="638">
        <v>76</v>
      </c>
      <c r="I1851" s="638">
        <f t="shared" si="55"/>
        <v>0.76</v>
      </c>
      <c r="J1851" s="665"/>
      <c r="K1851" s="382"/>
      <c r="L1851" s="633" t="s">
        <v>762</v>
      </c>
      <c r="M1851" s="630"/>
      <c r="N1851" s="654" t="s">
        <v>6254</v>
      </c>
    </row>
    <row r="1852" s="138" customFormat="1" customHeight="1" outlineLevel="4" spans="1:14">
      <c r="A1852" s="382" t="s">
        <v>6378</v>
      </c>
      <c r="B1852" s="627" t="str">
        <f t="shared" si="52"/>
        <v>后勤综合用房厨房（二）</v>
      </c>
      <c r="C1852" s="639" t="s">
        <v>6312</v>
      </c>
      <c r="D1852" s="639" t="s">
        <v>6313</v>
      </c>
      <c r="E1852" s="633" t="s">
        <v>229</v>
      </c>
      <c r="F1852" s="640">
        <v>50</v>
      </c>
      <c r="G1852" s="641" t="s">
        <v>5683</v>
      </c>
      <c r="H1852" s="638">
        <v>55</v>
      </c>
      <c r="I1852" s="638">
        <f t="shared" si="55"/>
        <v>0.275</v>
      </c>
      <c r="J1852" s="665"/>
      <c r="K1852" s="382"/>
      <c r="L1852" s="633" t="s">
        <v>762</v>
      </c>
      <c r="M1852" s="630"/>
      <c r="N1852" s="654" t="s">
        <v>6254</v>
      </c>
    </row>
    <row r="1853" s="138" customFormat="1" customHeight="1" outlineLevel="4" spans="1:14">
      <c r="A1853" s="382" t="s">
        <v>6380</v>
      </c>
      <c r="B1853" s="627" t="str">
        <f t="shared" si="52"/>
        <v>后勤综合用房厨房（二）</v>
      </c>
      <c r="C1853" s="639" t="s">
        <v>6315</v>
      </c>
      <c r="D1853" s="639" t="s">
        <v>6316</v>
      </c>
      <c r="E1853" s="633" t="s">
        <v>229</v>
      </c>
      <c r="F1853" s="640">
        <v>50</v>
      </c>
      <c r="G1853" s="641" t="s">
        <v>5683</v>
      </c>
      <c r="H1853" s="638">
        <v>35</v>
      </c>
      <c r="I1853" s="638">
        <f t="shared" si="55"/>
        <v>0.175</v>
      </c>
      <c r="J1853" s="665"/>
      <c r="K1853" s="382"/>
      <c r="L1853" s="633" t="s">
        <v>762</v>
      </c>
      <c r="M1853" s="630"/>
      <c r="N1853" s="654" t="s">
        <v>6254</v>
      </c>
    </row>
    <row r="1854" s="138" customFormat="1" customHeight="1" outlineLevel="4" spans="1:14">
      <c r="A1854" s="382" t="s">
        <v>6382</v>
      </c>
      <c r="B1854" s="627" t="str">
        <f t="shared" si="52"/>
        <v>后勤综合用房厨房（二）</v>
      </c>
      <c r="C1854" s="639" t="s">
        <v>6324</v>
      </c>
      <c r="D1854" s="639" t="s">
        <v>6310</v>
      </c>
      <c r="E1854" s="633" t="s">
        <v>229</v>
      </c>
      <c r="F1854" s="640">
        <v>15</v>
      </c>
      <c r="G1854" s="641" t="s">
        <v>5683</v>
      </c>
      <c r="H1854" s="638">
        <v>76</v>
      </c>
      <c r="I1854" s="638">
        <f t="shared" si="55"/>
        <v>0.114</v>
      </c>
      <c r="J1854" s="665"/>
      <c r="K1854" s="382"/>
      <c r="L1854" s="633" t="s">
        <v>762</v>
      </c>
      <c r="M1854" s="630"/>
      <c r="N1854" s="654" t="s">
        <v>6254</v>
      </c>
    </row>
    <row r="1855" s="138" customFormat="1" customHeight="1" outlineLevel="4" spans="1:14">
      <c r="A1855" s="382" t="s">
        <v>6385</v>
      </c>
      <c r="B1855" s="627" t="str">
        <f t="shared" si="52"/>
        <v>后勤综合用房厨房（二）</v>
      </c>
      <c r="C1855" s="639" t="s">
        <v>6326</v>
      </c>
      <c r="D1855" s="639" t="s">
        <v>6313</v>
      </c>
      <c r="E1855" s="633" t="s">
        <v>229</v>
      </c>
      <c r="F1855" s="640">
        <v>100</v>
      </c>
      <c r="G1855" s="641" t="s">
        <v>5683</v>
      </c>
      <c r="H1855" s="638">
        <v>55</v>
      </c>
      <c r="I1855" s="638">
        <f t="shared" si="55"/>
        <v>0.55</v>
      </c>
      <c r="J1855" s="665"/>
      <c r="K1855" s="382"/>
      <c r="L1855" s="633" t="s">
        <v>762</v>
      </c>
      <c r="M1855" s="630"/>
      <c r="N1855" s="654" t="s">
        <v>6254</v>
      </c>
    </row>
    <row r="1856" s="138" customFormat="1" customHeight="1" outlineLevel="4" spans="1:14">
      <c r="A1856" s="382" t="s">
        <v>6388</v>
      </c>
      <c r="B1856" s="627" t="str">
        <f t="shared" si="52"/>
        <v>后勤综合用房厨房（二）</v>
      </c>
      <c r="C1856" s="639" t="s">
        <v>6328</v>
      </c>
      <c r="D1856" s="639" t="s">
        <v>6316</v>
      </c>
      <c r="E1856" s="633" t="s">
        <v>229</v>
      </c>
      <c r="F1856" s="640">
        <v>50</v>
      </c>
      <c r="G1856" s="641" t="s">
        <v>5683</v>
      </c>
      <c r="H1856" s="638">
        <v>35</v>
      </c>
      <c r="I1856" s="638">
        <f t="shared" si="55"/>
        <v>0.175</v>
      </c>
      <c r="J1856" s="665"/>
      <c r="K1856" s="382"/>
      <c r="L1856" s="633" t="s">
        <v>762</v>
      </c>
      <c r="M1856" s="630"/>
      <c r="N1856" s="654" t="s">
        <v>6254</v>
      </c>
    </row>
    <row r="1857" s="138" customFormat="1" customHeight="1" outlineLevel="4" spans="1:14">
      <c r="A1857" s="382" t="s">
        <v>6390</v>
      </c>
      <c r="B1857" s="627" t="str">
        <f t="shared" si="52"/>
        <v>后勤综合用房厨房（二）</v>
      </c>
      <c r="C1857" s="639" t="s">
        <v>6330</v>
      </c>
      <c r="D1857" s="639" t="s">
        <v>6310</v>
      </c>
      <c r="E1857" s="633" t="s">
        <v>229</v>
      </c>
      <c r="F1857" s="640">
        <v>100</v>
      </c>
      <c r="G1857" s="641" t="s">
        <v>5683</v>
      </c>
      <c r="H1857" s="638">
        <v>76</v>
      </c>
      <c r="I1857" s="638">
        <f t="shared" si="55"/>
        <v>0.76</v>
      </c>
      <c r="J1857" s="665"/>
      <c r="K1857" s="382"/>
      <c r="L1857" s="633" t="s">
        <v>762</v>
      </c>
      <c r="M1857" s="630"/>
      <c r="N1857" s="654" t="s">
        <v>6254</v>
      </c>
    </row>
    <row r="1858" s="138" customFormat="1" customHeight="1" outlineLevel="4" spans="1:14">
      <c r="A1858" s="382" t="s">
        <v>6393</v>
      </c>
      <c r="B1858" s="627" t="str">
        <f t="shared" si="52"/>
        <v>后勤综合用房厨房（二）</v>
      </c>
      <c r="C1858" s="639" t="s">
        <v>6332</v>
      </c>
      <c r="D1858" s="639" t="s">
        <v>6313</v>
      </c>
      <c r="E1858" s="633" t="s">
        <v>229</v>
      </c>
      <c r="F1858" s="640">
        <v>50</v>
      </c>
      <c r="G1858" s="641" t="s">
        <v>5683</v>
      </c>
      <c r="H1858" s="638">
        <v>55</v>
      </c>
      <c r="I1858" s="638">
        <f t="shared" si="55"/>
        <v>0.275</v>
      </c>
      <c r="J1858" s="665"/>
      <c r="K1858" s="382"/>
      <c r="L1858" s="633" t="s">
        <v>762</v>
      </c>
      <c r="M1858" s="630"/>
      <c r="N1858" s="654" t="s">
        <v>6254</v>
      </c>
    </row>
    <row r="1859" s="138" customFormat="1" customHeight="1" outlineLevel="4" spans="1:14">
      <c r="A1859" s="382" t="s">
        <v>6395</v>
      </c>
      <c r="B1859" s="627" t="str">
        <f t="shared" si="52"/>
        <v>后勤综合用房厨房（二）</v>
      </c>
      <c r="C1859" s="639" t="s">
        <v>6334</v>
      </c>
      <c r="D1859" s="639" t="s">
        <v>6316</v>
      </c>
      <c r="E1859" s="633" t="s">
        <v>229</v>
      </c>
      <c r="F1859" s="640">
        <v>50</v>
      </c>
      <c r="G1859" s="641" t="s">
        <v>5683</v>
      </c>
      <c r="H1859" s="638">
        <v>35</v>
      </c>
      <c r="I1859" s="638">
        <f t="shared" si="55"/>
        <v>0.175</v>
      </c>
      <c r="J1859" s="665"/>
      <c r="K1859" s="382"/>
      <c r="L1859" s="633" t="s">
        <v>762</v>
      </c>
      <c r="M1859" s="630"/>
      <c r="N1859" s="654" t="s">
        <v>6254</v>
      </c>
    </row>
    <row r="1860" s="138" customFormat="1" customHeight="1" outlineLevel="4" spans="1:14">
      <c r="A1860" s="382" t="s">
        <v>6397</v>
      </c>
      <c r="B1860" s="627" t="str">
        <f t="shared" si="52"/>
        <v>后勤综合用房厨房（二）</v>
      </c>
      <c r="C1860" s="639" t="s">
        <v>6318</v>
      </c>
      <c r="D1860" s="639" t="s">
        <v>6310</v>
      </c>
      <c r="E1860" s="633" t="s">
        <v>229</v>
      </c>
      <c r="F1860" s="640">
        <v>100</v>
      </c>
      <c r="G1860" s="641" t="s">
        <v>5683</v>
      </c>
      <c r="H1860" s="638">
        <v>76</v>
      </c>
      <c r="I1860" s="638">
        <f t="shared" si="55"/>
        <v>0.76</v>
      </c>
      <c r="J1860" s="665"/>
      <c r="K1860" s="382"/>
      <c r="L1860" s="633" t="s">
        <v>762</v>
      </c>
      <c r="M1860" s="630"/>
      <c r="N1860" s="654" t="s">
        <v>6254</v>
      </c>
    </row>
    <row r="1861" s="138" customFormat="1" customHeight="1" outlineLevel="4" spans="1:14">
      <c r="A1861" s="382" t="s">
        <v>6400</v>
      </c>
      <c r="B1861" s="627" t="str">
        <f t="shared" si="52"/>
        <v>后勤综合用房厨房（二）</v>
      </c>
      <c r="C1861" s="639" t="s">
        <v>6320</v>
      </c>
      <c r="D1861" s="639" t="s">
        <v>6313</v>
      </c>
      <c r="E1861" s="633" t="s">
        <v>229</v>
      </c>
      <c r="F1861" s="640">
        <v>50</v>
      </c>
      <c r="G1861" s="641" t="s">
        <v>5683</v>
      </c>
      <c r="H1861" s="638">
        <v>55</v>
      </c>
      <c r="I1861" s="638">
        <f t="shared" si="55"/>
        <v>0.275</v>
      </c>
      <c r="J1861" s="665"/>
      <c r="K1861" s="382"/>
      <c r="L1861" s="633" t="s">
        <v>762</v>
      </c>
      <c r="M1861" s="630"/>
      <c r="N1861" s="654" t="s">
        <v>6254</v>
      </c>
    </row>
    <row r="1862" s="138" customFormat="1" customHeight="1" outlineLevel="4" spans="1:14">
      <c r="A1862" s="382" t="s">
        <v>6403</v>
      </c>
      <c r="B1862" s="627" t="str">
        <f t="shared" si="52"/>
        <v>后勤综合用房厨房（二）</v>
      </c>
      <c r="C1862" s="639" t="s">
        <v>6322</v>
      </c>
      <c r="D1862" s="639" t="s">
        <v>6316</v>
      </c>
      <c r="E1862" s="633" t="s">
        <v>229</v>
      </c>
      <c r="F1862" s="640">
        <v>5</v>
      </c>
      <c r="G1862" s="641" t="s">
        <v>5683</v>
      </c>
      <c r="H1862" s="638">
        <v>35</v>
      </c>
      <c r="I1862" s="638">
        <f t="shared" si="55"/>
        <v>0.0175</v>
      </c>
      <c r="J1862" s="665"/>
      <c r="K1862" s="382"/>
      <c r="L1862" s="633" t="s">
        <v>762</v>
      </c>
      <c r="M1862" s="630"/>
      <c r="N1862" s="654" t="s">
        <v>6254</v>
      </c>
    </row>
    <row r="1863" s="138" customFormat="1" customHeight="1" outlineLevel="4" spans="1:14">
      <c r="A1863" s="382" t="s">
        <v>6406</v>
      </c>
      <c r="B1863" s="627" t="str">
        <f t="shared" si="52"/>
        <v>后勤综合用房厨房（二）</v>
      </c>
      <c r="C1863" s="639" t="s">
        <v>6336</v>
      </c>
      <c r="D1863" s="639" t="s">
        <v>6310</v>
      </c>
      <c r="E1863" s="633" t="s">
        <v>229</v>
      </c>
      <c r="F1863" s="640">
        <v>100</v>
      </c>
      <c r="G1863" s="641" t="s">
        <v>5683</v>
      </c>
      <c r="H1863" s="638">
        <v>76</v>
      </c>
      <c r="I1863" s="638">
        <f t="shared" si="55"/>
        <v>0.76</v>
      </c>
      <c r="J1863" s="665"/>
      <c r="K1863" s="382"/>
      <c r="L1863" s="633" t="s">
        <v>762</v>
      </c>
      <c r="M1863" s="630"/>
      <c r="N1863" s="654" t="s">
        <v>6254</v>
      </c>
    </row>
    <row r="1864" s="138" customFormat="1" customHeight="1" outlineLevel="4" spans="1:14">
      <c r="A1864" s="382" t="s">
        <v>6408</v>
      </c>
      <c r="B1864" s="627" t="str">
        <f t="shared" ref="B1864:B1899" si="56" xml:space="preserve">B1863</f>
        <v>后勤综合用房厨房（二）</v>
      </c>
      <c r="C1864" s="639" t="s">
        <v>6338</v>
      </c>
      <c r="D1864" s="639" t="s">
        <v>6313</v>
      </c>
      <c r="E1864" s="633" t="s">
        <v>229</v>
      </c>
      <c r="F1864" s="640">
        <v>50</v>
      </c>
      <c r="G1864" s="641" t="s">
        <v>5683</v>
      </c>
      <c r="H1864" s="638">
        <v>55</v>
      </c>
      <c r="I1864" s="638">
        <f t="shared" si="55"/>
        <v>0.275</v>
      </c>
      <c r="J1864" s="665"/>
      <c r="K1864" s="382"/>
      <c r="L1864" s="633" t="s">
        <v>762</v>
      </c>
      <c r="M1864" s="630"/>
      <c r="N1864" s="654" t="s">
        <v>6254</v>
      </c>
    </row>
    <row r="1865" s="138" customFormat="1" customHeight="1" outlineLevel="4" spans="1:14">
      <c r="A1865" s="382" t="s">
        <v>6410</v>
      </c>
      <c r="B1865" s="627" t="str">
        <f t="shared" si="56"/>
        <v>后勤综合用房厨房（二）</v>
      </c>
      <c r="C1865" s="639" t="s">
        <v>6340</v>
      </c>
      <c r="D1865" s="639" t="s">
        <v>6316</v>
      </c>
      <c r="E1865" s="633" t="s">
        <v>229</v>
      </c>
      <c r="F1865" s="640">
        <v>50</v>
      </c>
      <c r="G1865" s="641" t="s">
        <v>5683</v>
      </c>
      <c r="H1865" s="638">
        <v>35</v>
      </c>
      <c r="I1865" s="638">
        <f t="shared" si="55"/>
        <v>0.175</v>
      </c>
      <c r="J1865" s="665"/>
      <c r="K1865" s="382"/>
      <c r="L1865" s="633" t="s">
        <v>762</v>
      </c>
      <c r="M1865" s="630"/>
      <c r="N1865" s="654" t="s">
        <v>6254</v>
      </c>
    </row>
    <row r="1866" s="138" customFormat="1" customHeight="1" outlineLevel="4" spans="1:14">
      <c r="A1866" s="382" t="s">
        <v>6412</v>
      </c>
      <c r="B1866" s="627" t="str">
        <f t="shared" si="56"/>
        <v>后勤综合用房厨房（二）</v>
      </c>
      <c r="C1866" s="639" t="s">
        <v>6407</v>
      </c>
      <c r="D1866" s="639" t="s">
        <v>6257</v>
      </c>
      <c r="E1866" s="633" t="s">
        <v>229</v>
      </c>
      <c r="F1866" s="640">
        <v>15</v>
      </c>
      <c r="G1866" s="641" t="s">
        <v>5683</v>
      </c>
      <c r="H1866" s="638">
        <v>13</v>
      </c>
      <c r="I1866" s="638">
        <f t="shared" si="55"/>
        <v>0.0195</v>
      </c>
      <c r="J1866" s="665"/>
      <c r="K1866" s="382"/>
      <c r="L1866" s="633" t="s">
        <v>762</v>
      </c>
      <c r="M1866" s="630"/>
      <c r="N1866" s="654" t="s">
        <v>6254</v>
      </c>
    </row>
    <row r="1867" s="138" customFormat="1" customHeight="1" outlineLevel="4" spans="1:14">
      <c r="A1867" s="382" t="s">
        <v>6414</v>
      </c>
      <c r="B1867" s="627" t="str">
        <f t="shared" si="56"/>
        <v>后勤综合用房厨房（二）</v>
      </c>
      <c r="C1867" s="639" t="s">
        <v>6342</v>
      </c>
      <c r="D1867" s="639" t="s">
        <v>6343</v>
      </c>
      <c r="E1867" s="633" t="s">
        <v>229</v>
      </c>
      <c r="F1867" s="640">
        <v>100</v>
      </c>
      <c r="G1867" s="641" t="s">
        <v>5683</v>
      </c>
      <c r="H1867" s="638">
        <v>24</v>
      </c>
      <c r="I1867" s="638">
        <f t="shared" si="55"/>
        <v>0.24</v>
      </c>
      <c r="J1867" s="665"/>
      <c r="K1867" s="382"/>
      <c r="L1867" s="633" t="s">
        <v>762</v>
      </c>
      <c r="M1867" s="630"/>
      <c r="N1867" s="654" t="s">
        <v>6254</v>
      </c>
    </row>
    <row r="1868" s="138" customFormat="1" customHeight="1" outlineLevel="4" spans="1:14">
      <c r="A1868" s="382" t="s">
        <v>6416</v>
      </c>
      <c r="B1868" s="627" t="str">
        <f t="shared" si="56"/>
        <v>后勤综合用房厨房（二）</v>
      </c>
      <c r="C1868" s="639" t="s">
        <v>6345</v>
      </c>
      <c r="D1868" s="639" t="s">
        <v>6346</v>
      </c>
      <c r="E1868" s="633" t="s">
        <v>229</v>
      </c>
      <c r="F1868" s="640">
        <v>50</v>
      </c>
      <c r="G1868" s="641" t="s">
        <v>5683</v>
      </c>
      <c r="H1868" s="638">
        <v>24</v>
      </c>
      <c r="I1868" s="638">
        <f t="shared" si="55"/>
        <v>0.12</v>
      </c>
      <c r="J1868" s="665"/>
      <c r="K1868" s="382"/>
      <c r="L1868" s="633" t="s">
        <v>762</v>
      </c>
      <c r="M1868" s="630"/>
      <c r="N1868" s="654" t="s">
        <v>6254</v>
      </c>
    </row>
    <row r="1869" s="138" customFormat="1" customHeight="1" outlineLevel="4" spans="1:14">
      <c r="A1869" s="382" t="s">
        <v>6419</v>
      </c>
      <c r="B1869" s="627" t="str">
        <f t="shared" si="56"/>
        <v>后勤综合用房厨房（二）</v>
      </c>
      <c r="C1869" s="639" t="s">
        <v>6409</v>
      </c>
      <c r="D1869" s="639" t="s">
        <v>6257</v>
      </c>
      <c r="E1869" s="633" t="s">
        <v>229</v>
      </c>
      <c r="F1869" s="640">
        <v>10</v>
      </c>
      <c r="G1869" s="641" t="s">
        <v>5683</v>
      </c>
      <c r="H1869" s="638">
        <v>13</v>
      </c>
      <c r="I1869" s="638">
        <f t="shared" si="55"/>
        <v>0.013</v>
      </c>
      <c r="J1869" s="665"/>
      <c r="K1869" s="382"/>
      <c r="L1869" s="633" t="s">
        <v>762</v>
      </c>
      <c r="M1869" s="630"/>
      <c r="N1869" s="654" t="s">
        <v>6254</v>
      </c>
    </row>
    <row r="1870" s="138" customFormat="1" customHeight="1" outlineLevel="4" spans="1:14">
      <c r="A1870" s="382" t="s">
        <v>6421</v>
      </c>
      <c r="B1870" s="627" t="str">
        <f t="shared" si="56"/>
        <v>后勤综合用房厨房（二）</v>
      </c>
      <c r="C1870" s="639" t="s">
        <v>6467</v>
      </c>
      <c r="D1870" s="639" t="s">
        <v>6468</v>
      </c>
      <c r="E1870" s="633" t="s">
        <v>229</v>
      </c>
      <c r="F1870" s="640">
        <v>120</v>
      </c>
      <c r="G1870" s="641" t="s">
        <v>5683</v>
      </c>
      <c r="H1870" s="638">
        <v>155</v>
      </c>
      <c r="I1870" s="638">
        <f t="shared" si="55"/>
        <v>1.86</v>
      </c>
      <c r="J1870" s="665"/>
      <c r="K1870" s="382"/>
      <c r="L1870" s="633" t="s">
        <v>762</v>
      </c>
      <c r="M1870" s="630"/>
      <c r="N1870" s="654" t="s">
        <v>6254</v>
      </c>
    </row>
    <row r="1871" s="138" customFormat="1" customHeight="1" outlineLevel="4" spans="1:14">
      <c r="A1871" s="382" t="s">
        <v>6423</v>
      </c>
      <c r="B1871" s="627" t="str">
        <f t="shared" si="56"/>
        <v>后勤综合用房厨房（二）</v>
      </c>
      <c r="C1871" s="639" t="s">
        <v>6354</v>
      </c>
      <c r="D1871" s="639" t="s">
        <v>6257</v>
      </c>
      <c r="E1871" s="633" t="s">
        <v>229</v>
      </c>
      <c r="F1871" s="640">
        <v>60</v>
      </c>
      <c r="G1871" s="641" t="s">
        <v>5683</v>
      </c>
      <c r="H1871" s="638">
        <v>8</v>
      </c>
      <c r="I1871" s="638">
        <f t="shared" si="55"/>
        <v>0.048</v>
      </c>
      <c r="J1871" s="665"/>
      <c r="K1871" s="382"/>
      <c r="L1871" s="633" t="s">
        <v>762</v>
      </c>
      <c r="M1871" s="630"/>
      <c r="N1871" s="654" t="s">
        <v>6254</v>
      </c>
    </row>
    <row r="1872" s="138" customFormat="1" customHeight="1" outlineLevel="4" spans="1:14">
      <c r="A1872" s="382" t="s">
        <v>6426</v>
      </c>
      <c r="B1872" s="627" t="str">
        <f t="shared" si="56"/>
        <v>后勤综合用房厨房（二）</v>
      </c>
      <c r="C1872" s="639" t="s">
        <v>6266</v>
      </c>
      <c r="D1872" s="639" t="s">
        <v>6257</v>
      </c>
      <c r="E1872" s="633" t="s">
        <v>705</v>
      </c>
      <c r="F1872" s="640">
        <v>25</v>
      </c>
      <c r="G1872" s="641" t="s">
        <v>5683</v>
      </c>
      <c r="H1872" s="638">
        <v>30</v>
      </c>
      <c r="I1872" s="638">
        <f t="shared" si="55"/>
        <v>0.075</v>
      </c>
      <c r="J1872" s="665"/>
      <c r="K1872" s="382"/>
      <c r="L1872" s="633" t="s">
        <v>762</v>
      </c>
      <c r="M1872" s="630"/>
      <c r="N1872" s="654" t="s">
        <v>6254</v>
      </c>
    </row>
    <row r="1873" s="138" customFormat="1" customHeight="1" outlineLevel="4" spans="1:14">
      <c r="A1873" s="382" t="s">
        <v>6429</v>
      </c>
      <c r="B1873" s="627" t="str">
        <f t="shared" si="56"/>
        <v>后勤综合用房厨房（二）</v>
      </c>
      <c r="C1873" s="639" t="s">
        <v>6497</v>
      </c>
      <c r="D1873" s="639" t="s">
        <v>6498</v>
      </c>
      <c r="E1873" s="650" t="s">
        <v>345</v>
      </c>
      <c r="F1873" s="640">
        <v>20</v>
      </c>
      <c r="G1873" s="641" t="s">
        <v>5683</v>
      </c>
      <c r="H1873" s="638">
        <v>950</v>
      </c>
      <c r="I1873" s="638">
        <f t="shared" si="55"/>
        <v>1.9</v>
      </c>
      <c r="J1873" s="665"/>
      <c r="K1873" s="382"/>
      <c r="L1873" s="633" t="s">
        <v>762</v>
      </c>
      <c r="M1873" s="630"/>
      <c r="N1873" s="654" t="s">
        <v>6254</v>
      </c>
    </row>
    <row r="1874" s="138" customFormat="1" customHeight="1" outlineLevel="4" spans="1:14">
      <c r="A1874" s="382" t="s">
        <v>6432</v>
      </c>
      <c r="B1874" s="627" t="str">
        <f t="shared" si="56"/>
        <v>后勤综合用房厨房（二）</v>
      </c>
      <c r="C1874" s="639" t="s">
        <v>6427</v>
      </c>
      <c r="D1874" s="639" t="s">
        <v>6428</v>
      </c>
      <c r="E1874" s="633" t="s">
        <v>229</v>
      </c>
      <c r="F1874" s="640">
        <v>6</v>
      </c>
      <c r="G1874" s="641" t="s">
        <v>5683</v>
      </c>
      <c r="H1874" s="638">
        <v>24</v>
      </c>
      <c r="I1874" s="638">
        <f t="shared" si="55"/>
        <v>0.0144</v>
      </c>
      <c r="J1874" s="665"/>
      <c r="K1874" s="382"/>
      <c r="L1874" s="633" t="s">
        <v>762</v>
      </c>
      <c r="M1874" s="630"/>
      <c r="N1874" s="654" t="s">
        <v>6254</v>
      </c>
    </row>
    <row r="1875" s="138" customFormat="1" customHeight="1" outlineLevel="4" spans="1:14">
      <c r="A1875" s="382" t="s">
        <v>6435</v>
      </c>
      <c r="B1875" s="627" t="str">
        <f t="shared" si="56"/>
        <v>后勤综合用房厨房（二）</v>
      </c>
      <c r="C1875" s="639" t="s">
        <v>6259</v>
      </c>
      <c r="D1875" s="639" t="s">
        <v>6257</v>
      </c>
      <c r="E1875" s="633" t="s">
        <v>229</v>
      </c>
      <c r="F1875" s="640">
        <v>40</v>
      </c>
      <c r="G1875" s="641" t="s">
        <v>5683</v>
      </c>
      <c r="H1875" s="638">
        <v>50</v>
      </c>
      <c r="I1875" s="638">
        <f t="shared" si="55"/>
        <v>0.2</v>
      </c>
      <c r="J1875" s="665"/>
      <c r="K1875" s="382"/>
      <c r="L1875" s="633" t="s">
        <v>762</v>
      </c>
      <c r="M1875" s="630"/>
      <c r="N1875" s="654" t="s">
        <v>6254</v>
      </c>
    </row>
    <row r="1876" s="138" customFormat="1" customHeight="1" outlineLevel="4" spans="1:14">
      <c r="A1876" s="382" t="s">
        <v>6438</v>
      </c>
      <c r="B1876" s="627" t="str">
        <f t="shared" si="56"/>
        <v>后勤综合用房厨房（二）</v>
      </c>
      <c r="C1876" s="639" t="s">
        <v>6377</v>
      </c>
      <c r="D1876" s="639" t="s">
        <v>6257</v>
      </c>
      <c r="E1876" s="633" t="s">
        <v>705</v>
      </c>
      <c r="F1876" s="640">
        <v>6</v>
      </c>
      <c r="G1876" s="641" t="s">
        <v>5683</v>
      </c>
      <c r="H1876" s="638">
        <v>370</v>
      </c>
      <c r="I1876" s="638">
        <f t="shared" si="55"/>
        <v>0.222</v>
      </c>
      <c r="J1876" s="665"/>
      <c r="K1876" s="382"/>
      <c r="L1876" s="633" t="s">
        <v>762</v>
      </c>
      <c r="M1876" s="630"/>
      <c r="N1876" s="654" t="s">
        <v>6254</v>
      </c>
    </row>
    <row r="1877" s="138" customFormat="1" customHeight="1" outlineLevel="4" spans="1:14">
      <c r="A1877" s="382" t="s">
        <v>6441</v>
      </c>
      <c r="B1877" s="627" t="str">
        <f t="shared" si="56"/>
        <v>后勤综合用房厨房（二）</v>
      </c>
      <c r="C1877" s="639" t="s">
        <v>6417</v>
      </c>
      <c r="D1877" s="639" t="s">
        <v>6418</v>
      </c>
      <c r="E1877" s="633" t="s">
        <v>345</v>
      </c>
      <c r="F1877" s="640">
        <v>6</v>
      </c>
      <c r="G1877" s="641" t="s">
        <v>5683</v>
      </c>
      <c r="H1877" s="638">
        <v>950</v>
      </c>
      <c r="I1877" s="638">
        <f t="shared" si="55"/>
        <v>0.57</v>
      </c>
      <c r="J1877" s="665"/>
      <c r="K1877" s="382"/>
      <c r="L1877" s="633" t="s">
        <v>762</v>
      </c>
      <c r="M1877" s="630"/>
      <c r="N1877" s="654" t="s">
        <v>6254</v>
      </c>
    </row>
    <row r="1878" s="138" customFormat="1" customHeight="1" outlineLevel="4" spans="1:14">
      <c r="A1878" s="382" t="s">
        <v>6444</v>
      </c>
      <c r="B1878" s="627" t="str">
        <f t="shared" si="56"/>
        <v>后勤综合用房厨房（二）</v>
      </c>
      <c r="C1878" s="639" t="s">
        <v>3880</v>
      </c>
      <c r="D1878" s="639" t="s">
        <v>6450</v>
      </c>
      <c r="E1878" s="633" t="s">
        <v>345</v>
      </c>
      <c r="F1878" s="640">
        <v>6</v>
      </c>
      <c r="G1878" s="641" t="s">
        <v>5683</v>
      </c>
      <c r="H1878" s="638">
        <v>880</v>
      </c>
      <c r="I1878" s="638">
        <f t="shared" si="55"/>
        <v>0.528</v>
      </c>
      <c r="J1878" s="665"/>
      <c r="K1878" s="382"/>
      <c r="L1878" s="633" t="s">
        <v>762</v>
      </c>
      <c r="M1878" s="630"/>
      <c r="N1878" s="654" t="s">
        <v>6254</v>
      </c>
    </row>
    <row r="1879" s="138" customFormat="1" customHeight="1" outlineLevel="4" spans="1:14">
      <c r="A1879" s="382" t="s">
        <v>6447</v>
      </c>
      <c r="B1879" s="627" t="str">
        <f t="shared" si="56"/>
        <v>后勤综合用房厨房（二）</v>
      </c>
      <c r="C1879" s="639" t="s">
        <v>6439</v>
      </c>
      <c r="D1879" s="639" t="s">
        <v>6440</v>
      </c>
      <c r="E1879" s="633" t="s">
        <v>5059</v>
      </c>
      <c r="F1879" s="640">
        <v>15</v>
      </c>
      <c r="G1879" s="641" t="s">
        <v>5683</v>
      </c>
      <c r="H1879" s="638">
        <v>9</v>
      </c>
      <c r="I1879" s="638">
        <f t="shared" si="55"/>
        <v>0.0135</v>
      </c>
      <c r="J1879" s="665"/>
      <c r="K1879" s="382"/>
      <c r="L1879" s="633" t="s">
        <v>762</v>
      </c>
      <c r="M1879" s="630"/>
      <c r="N1879" s="654" t="s">
        <v>6254</v>
      </c>
    </row>
    <row r="1880" s="138" customFormat="1" customHeight="1" outlineLevel="4" spans="1:14">
      <c r="A1880" s="382" t="s">
        <v>6449</v>
      </c>
      <c r="B1880" s="627" t="str">
        <f t="shared" si="56"/>
        <v>后勤综合用房厨房（二）</v>
      </c>
      <c r="C1880" s="639" t="s">
        <v>6371</v>
      </c>
      <c r="D1880" s="639" t="s">
        <v>6257</v>
      </c>
      <c r="E1880" s="633" t="s">
        <v>705</v>
      </c>
      <c r="F1880" s="640">
        <v>50</v>
      </c>
      <c r="G1880" s="641" t="s">
        <v>5683</v>
      </c>
      <c r="H1880" s="638">
        <v>7</v>
      </c>
      <c r="I1880" s="638">
        <f t="shared" si="55"/>
        <v>0.035</v>
      </c>
      <c r="J1880" s="665"/>
      <c r="K1880" s="382"/>
      <c r="L1880" s="633" t="s">
        <v>762</v>
      </c>
      <c r="M1880" s="630"/>
      <c r="N1880" s="654" t="s">
        <v>6254</v>
      </c>
    </row>
    <row r="1881" s="138" customFormat="1" customHeight="1" outlineLevel="4" spans="1:14">
      <c r="A1881" s="382" t="s">
        <v>6451</v>
      </c>
      <c r="B1881" s="627" t="str">
        <f t="shared" si="56"/>
        <v>后勤综合用房厨房（二）</v>
      </c>
      <c r="C1881" s="639" t="s">
        <v>6422</v>
      </c>
      <c r="D1881" s="639" t="s">
        <v>6257</v>
      </c>
      <c r="E1881" s="633" t="s">
        <v>229</v>
      </c>
      <c r="F1881" s="640">
        <v>30</v>
      </c>
      <c r="G1881" s="641" t="s">
        <v>5683</v>
      </c>
      <c r="H1881" s="638">
        <v>36</v>
      </c>
      <c r="I1881" s="638">
        <f t="shared" si="55"/>
        <v>0.108</v>
      </c>
      <c r="J1881" s="665"/>
      <c r="K1881" s="382"/>
      <c r="L1881" s="633" t="s">
        <v>762</v>
      </c>
      <c r="M1881" s="630"/>
      <c r="N1881" s="654" t="s">
        <v>6254</v>
      </c>
    </row>
    <row r="1882" s="138" customFormat="1" customHeight="1" outlineLevel="4" spans="1:14">
      <c r="A1882" s="382" t="s">
        <v>6454</v>
      </c>
      <c r="B1882" s="627" t="str">
        <f t="shared" si="56"/>
        <v>后勤综合用房厨房（二）</v>
      </c>
      <c r="C1882" s="639" t="s">
        <v>6452</v>
      </c>
      <c r="D1882" s="639" t="s">
        <v>6453</v>
      </c>
      <c r="E1882" s="633" t="s">
        <v>3814</v>
      </c>
      <c r="F1882" s="640">
        <v>10</v>
      </c>
      <c r="G1882" s="641" t="s">
        <v>5683</v>
      </c>
      <c r="H1882" s="638">
        <v>56</v>
      </c>
      <c r="I1882" s="638">
        <f t="shared" si="55"/>
        <v>0.056</v>
      </c>
      <c r="J1882" s="665"/>
      <c r="K1882" s="382"/>
      <c r="L1882" s="633" t="s">
        <v>762</v>
      </c>
      <c r="M1882" s="630"/>
      <c r="N1882" s="654" t="s">
        <v>6254</v>
      </c>
    </row>
    <row r="1883" s="138" customFormat="1" customHeight="1" outlineLevel="4" spans="1:14">
      <c r="A1883" s="382" t="s">
        <v>6457</v>
      </c>
      <c r="B1883" s="627" t="str">
        <f t="shared" si="56"/>
        <v>后勤综合用房厨房（二）</v>
      </c>
      <c r="C1883" s="639" t="s">
        <v>6375</v>
      </c>
      <c r="D1883" s="639" t="s">
        <v>6257</v>
      </c>
      <c r="E1883" s="633" t="s">
        <v>705</v>
      </c>
      <c r="F1883" s="640">
        <v>30</v>
      </c>
      <c r="G1883" s="641" t="s">
        <v>5683</v>
      </c>
      <c r="H1883" s="638">
        <v>15</v>
      </c>
      <c r="I1883" s="638">
        <f t="shared" si="55"/>
        <v>0.045</v>
      </c>
      <c r="J1883" s="665"/>
      <c r="K1883" s="382"/>
      <c r="L1883" s="633" t="s">
        <v>762</v>
      </c>
      <c r="M1883" s="630"/>
      <c r="N1883" s="654" t="s">
        <v>6254</v>
      </c>
    </row>
    <row r="1884" s="138" customFormat="1" customHeight="1" outlineLevel="4" spans="1:14">
      <c r="A1884" s="382" t="s">
        <v>6460</v>
      </c>
      <c r="B1884" s="627" t="str">
        <f t="shared" si="56"/>
        <v>后勤综合用房厨房（二）</v>
      </c>
      <c r="C1884" s="639" t="s">
        <v>6404</v>
      </c>
      <c r="D1884" s="639" t="s">
        <v>6405</v>
      </c>
      <c r="E1884" s="633" t="s">
        <v>229</v>
      </c>
      <c r="F1884" s="640">
        <v>6</v>
      </c>
      <c r="G1884" s="641" t="s">
        <v>5683</v>
      </c>
      <c r="H1884" s="638">
        <v>9</v>
      </c>
      <c r="I1884" s="638">
        <f t="shared" ref="I1884:I1899" si="57" xml:space="preserve">F1884*H1884/10000</f>
        <v>0.0054</v>
      </c>
      <c r="J1884" s="665"/>
      <c r="K1884" s="382"/>
      <c r="L1884" s="633" t="s">
        <v>762</v>
      </c>
      <c r="M1884" s="630"/>
      <c r="N1884" s="654" t="s">
        <v>6254</v>
      </c>
    </row>
    <row r="1885" s="138" customFormat="1" customHeight="1" outlineLevel="4" spans="1:14">
      <c r="A1885" s="382" t="s">
        <v>6463</v>
      </c>
      <c r="B1885" s="627" t="str">
        <f t="shared" si="56"/>
        <v>后勤综合用房厨房（二）</v>
      </c>
      <c r="C1885" s="639" t="s">
        <v>6448</v>
      </c>
      <c r="D1885" s="639" t="s">
        <v>6446</v>
      </c>
      <c r="E1885" s="633" t="s">
        <v>3814</v>
      </c>
      <c r="F1885" s="640">
        <v>10</v>
      </c>
      <c r="G1885" s="641" t="s">
        <v>5683</v>
      </c>
      <c r="H1885" s="638">
        <v>5</v>
      </c>
      <c r="I1885" s="638">
        <f t="shared" si="57"/>
        <v>0.005</v>
      </c>
      <c r="J1885" s="665"/>
      <c r="K1885" s="382"/>
      <c r="L1885" s="633" t="s">
        <v>762</v>
      </c>
      <c r="M1885" s="630"/>
      <c r="N1885" s="654" t="s">
        <v>6254</v>
      </c>
    </row>
    <row r="1886" s="138" customFormat="1" customHeight="1" outlineLevel="4" spans="1:14">
      <c r="A1886" s="382" t="s">
        <v>6466</v>
      </c>
      <c r="B1886" s="627" t="str">
        <f t="shared" si="56"/>
        <v>后勤综合用房厨房（二）</v>
      </c>
      <c r="C1886" s="639" t="s">
        <v>6442</v>
      </c>
      <c r="D1886" s="639" t="s">
        <v>6443</v>
      </c>
      <c r="E1886" s="633" t="s">
        <v>705</v>
      </c>
      <c r="F1886" s="640">
        <v>15</v>
      </c>
      <c r="G1886" s="641" t="s">
        <v>5683</v>
      </c>
      <c r="H1886" s="638">
        <v>18</v>
      </c>
      <c r="I1886" s="638">
        <f t="shared" si="57"/>
        <v>0.027</v>
      </c>
      <c r="J1886" s="665"/>
      <c r="K1886" s="382"/>
      <c r="L1886" s="633" t="s">
        <v>762</v>
      </c>
      <c r="M1886" s="630"/>
      <c r="N1886" s="654" t="s">
        <v>6254</v>
      </c>
    </row>
    <row r="1887" s="138" customFormat="1" customHeight="1" outlineLevel="4" spans="1:14">
      <c r="A1887" s="382" t="s">
        <v>6469</v>
      </c>
      <c r="B1887" s="627" t="str">
        <f t="shared" si="56"/>
        <v>后勤综合用房厨房（二）</v>
      </c>
      <c r="C1887" s="639" t="s">
        <v>6415</v>
      </c>
      <c r="D1887" s="639" t="s">
        <v>6257</v>
      </c>
      <c r="E1887" s="633" t="s">
        <v>229</v>
      </c>
      <c r="F1887" s="640">
        <v>25</v>
      </c>
      <c r="G1887" s="641" t="s">
        <v>5683</v>
      </c>
      <c r="H1887" s="638">
        <v>64</v>
      </c>
      <c r="I1887" s="638">
        <f t="shared" si="57"/>
        <v>0.16</v>
      </c>
      <c r="J1887" s="665"/>
      <c r="K1887" s="382"/>
      <c r="L1887" s="633" t="s">
        <v>762</v>
      </c>
      <c r="M1887" s="630"/>
      <c r="N1887" s="654" t="s">
        <v>6254</v>
      </c>
    </row>
    <row r="1888" s="138" customFormat="1" customHeight="1" outlineLevel="4" spans="1:14">
      <c r="A1888" s="382" t="s">
        <v>6471</v>
      </c>
      <c r="B1888" s="627" t="str">
        <f t="shared" si="56"/>
        <v>后勤综合用房厨房（二）</v>
      </c>
      <c r="C1888" s="639" t="s">
        <v>6398</v>
      </c>
      <c r="D1888" s="639" t="s">
        <v>6399</v>
      </c>
      <c r="E1888" s="633" t="s">
        <v>705</v>
      </c>
      <c r="F1888" s="640">
        <v>10</v>
      </c>
      <c r="G1888" s="641" t="s">
        <v>5683</v>
      </c>
      <c r="H1888" s="638">
        <v>780</v>
      </c>
      <c r="I1888" s="638">
        <f t="shared" si="57"/>
        <v>0.78</v>
      </c>
      <c r="J1888" s="665"/>
      <c r="K1888" s="382"/>
      <c r="L1888" s="633" t="s">
        <v>762</v>
      </c>
      <c r="M1888" s="630"/>
      <c r="N1888" s="654" t="s">
        <v>6254</v>
      </c>
    </row>
    <row r="1889" s="138" customFormat="1" customHeight="1" outlineLevel="4" spans="1:14">
      <c r="A1889" s="382" t="s">
        <v>6473</v>
      </c>
      <c r="B1889" s="627" t="str">
        <f t="shared" si="56"/>
        <v>后勤综合用房厨房（二）</v>
      </c>
      <c r="C1889" s="639" t="s">
        <v>6424</v>
      </c>
      <c r="D1889" s="639" t="s">
        <v>6425</v>
      </c>
      <c r="E1889" s="633" t="s">
        <v>229</v>
      </c>
      <c r="F1889" s="640">
        <v>1500</v>
      </c>
      <c r="G1889" s="641" t="s">
        <v>5683</v>
      </c>
      <c r="H1889" s="638">
        <v>20</v>
      </c>
      <c r="I1889" s="638">
        <f t="shared" si="57"/>
        <v>3</v>
      </c>
      <c r="J1889" s="665"/>
      <c r="K1889" s="382"/>
      <c r="L1889" s="633" t="s">
        <v>762</v>
      </c>
      <c r="M1889" s="630"/>
      <c r="N1889" s="654" t="s">
        <v>6254</v>
      </c>
    </row>
    <row r="1890" s="138" customFormat="1" customHeight="1" outlineLevel="4" spans="1:14">
      <c r="A1890" s="382" t="s">
        <v>6476</v>
      </c>
      <c r="B1890" s="627" t="str">
        <f t="shared" si="56"/>
        <v>后勤综合用房厨房（二）</v>
      </c>
      <c r="C1890" s="639" t="s">
        <v>6445</v>
      </c>
      <c r="D1890" s="639" t="s">
        <v>6446</v>
      </c>
      <c r="E1890" s="633" t="s">
        <v>5059</v>
      </c>
      <c r="F1890" s="640">
        <v>50</v>
      </c>
      <c r="G1890" s="641" t="s">
        <v>5683</v>
      </c>
      <c r="H1890" s="638">
        <v>2</v>
      </c>
      <c r="I1890" s="638">
        <f t="shared" si="57"/>
        <v>0.01</v>
      </c>
      <c r="J1890" s="665"/>
      <c r="K1890" s="382"/>
      <c r="L1890" s="633" t="s">
        <v>762</v>
      </c>
      <c r="M1890" s="630"/>
      <c r="N1890" s="654" t="s">
        <v>6254</v>
      </c>
    </row>
    <row r="1891" s="138" customFormat="1" customHeight="1" outlineLevel="4" spans="1:14">
      <c r="A1891" s="382" t="s">
        <v>6479</v>
      </c>
      <c r="B1891" s="627" t="str">
        <f t="shared" si="56"/>
        <v>后勤综合用房厨房（二）</v>
      </c>
      <c r="C1891" s="639" t="s">
        <v>6413</v>
      </c>
      <c r="D1891" s="639" t="s">
        <v>6257</v>
      </c>
      <c r="E1891" s="633" t="s">
        <v>229</v>
      </c>
      <c r="F1891" s="640">
        <v>25</v>
      </c>
      <c r="G1891" s="641" t="s">
        <v>5683</v>
      </c>
      <c r="H1891" s="638">
        <v>90</v>
      </c>
      <c r="I1891" s="638">
        <f t="shared" si="57"/>
        <v>0.225</v>
      </c>
      <c r="J1891" s="665"/>
      <c r="K1891" s="382"/>
      <c r="L1891" s="633" t="s">
        <v>762</v>
      </c>
      <c r="M1891" s="630"/>
      <c r="N1891" s="654" t="s">
        <v>6254</v>
      </c>
    </row>
    <row r="1892" s="138" customFormat="1" customHeight="1" outlineLevel="4" spans="1:14">
      <c r="A1892" s="382" t="s">
        <v>6482</v>
      </c>
      <c r="B1892" s="627" t="str">
        <f t="shared" si="56"/>
        <v>后勤综合用房厨房（二）</v>
      </c>
      <c r="C1892" s="639" t="s">
        <v>6455</v>
      </c>
      <c r="D1892" s="639" t="s">
        <v>6456</v>
      </c>
      <c r="E1892" s="633" t="s">
        <v>229</v>
      </c>
      <c r="F1892" s="640">
        <v>60</v>
      </c>
      <c r="G1892" s="641" t="s">
        <v>5683</v>
      </c>
      <c r="H1892" s="638">
        <v>7</v>
      </c>
      <c r="I1892" s="638">
        <f t="shared" si="57"/>
        <v>0.042</v>
      </c>
      <c r="J1892" s="665"/>
      <c r="K1892" s="382"/>
      <c r="L1892" s="633" t="s">
        <v>762</v>
      </c>
      <c r="M1892" s="630"/>
      <c r="N1892" s="654" t="s">
        <v>6254</v>
      </c>
    </row>
    <row r="1893" s="138" customFormat="1" customHeight="1" outlineLevel="4" spans="1:14">
      <c r="A1893" s="382" t="s">
        <v>6484</v>
      </c>
      <c r="B1893" s="627" t="str">
        <f t="shared" si="56"/>
        <v>后勤综合用房厨房（二）</v>
      </c>
      <c r="C1893" s="639" t="s">
        <v>6420</v>
      </c>
      <c r="D1893" s="639" t="s">
        <v>6257</v>
      </c>
      <c r="E1893" s="633" t="s">
        <v>229</v>
      </c>
      <c r="F1893" s="640">
        <v>25</v>
      </c>
      <c r="G1893" s="641" t="s">
        <v>5683</v>
      </c>
      <c r="H1893" s="638">
        <v>45</v>
      </c>
      <c r="I1893" s="638">
        <f t="shared" si="57"/>
        <v>0.1125</v>
      </c>
      <c r="J1893" s="665"/>
      <c r="K1893" s="382"/>
      <c r="L1893" s="633" t="s">
        <v>762</v>
      </c>
      <c r="M1893" s="630"/>
      <c r="N1893" s="654" t="s">
        <v>6254</v>
      </c>
    </row>
    <row r="1894" s="138" customFormat="1" customHeight="1" outlineLevel="4" spans="1:14">
      <c r="A1894" s="382" t="s">
        <v>6487</v>
      </c>
      <c r="B1894" s="627" t="str">
        <f t="shared" si="56"/>
        <v>后勤综合用房厨房（二）</v>
      </c>
      <c r="C1894" s="639" t="s">
        <v>6352</v>
      </c>
      <c r="D1894" s="639" t="s">
        <v>6257</v>
      </c>
      <c r="E1894" s="633" t="s">
        <v>229</v>
      </c>
      <c r="F1894" s="640">
        <v>60</v>
      </c>
      <c r="G1894" s="641" t="s">
        <v>5683</v>
      </c>
      <c r="H1894" s="638">
        <v>14</v>
      </c>
      <c r="I1894" s="638">
        <f t="shared" si="57"/>
        <v>0.084</v>
      </c>
      <c r="J1894" s="665"/>
      <c r="K1894" s="382"/>
      <c r="L1894" s="633" t="s">
        <v>762</v>
      </c>
      <c r="M1894" s="630"/>
      <c r="N1894" s="654" t="s">
        <v>6254</v>
      </c>
    </row>
    <row r="1895" s="138" customFormat="1" customHeight="1" outlineLevel="4" spans="1:14">
      <c r="A1895" s="382" t="s">
        <v>6490</v>
      </c>
      <c r="B1895" s="627" t="str">
        <f t="shared" si="56"/>
        <v>后勤综合用房厨房（二）</v>
      </c>
      <c r="C1895" s="639" t="s">
        <v>6474</v>
      </c>
      <c r="D1895" s="639" t="s">
        <v>6475</v>
      </c>
      <c r="E1895" s="633" t="s">
        <v>229</v>
      </c>
      <c r="F1895" s="640">
        <v>30</v>
      </c>
      <c r="G1895" s="641" t="s">
        <v>5683</v>
      </c>
      <c r="H1895" s="638">
        <v>32</v>
      </c>
      <c r="I1895" s="638">
        <f t="shared" si="57"/>
        <v>0.096</v>
      </c>
      <c r="J1895" s="665"/>
      <c r="K1895" s="382"/>
      <c r="L1895" s="633" t="s">
        <v>762</v>
      </c>
      <c r="M1895" s="630"/>
      <c r="N1895" s="654" t="s">
        <v>6254</v>
      </c>
    </row>
    <row r="1896" s="138" customFormat="1" customHeight="1" outlineLevel="4" spans="1:14">
      <c r="A1896" s="382" t="s">
        <v>6493</v>
      </c>
      <c r="B1896" s="627" t="str">
        <f t="shared" si="56"/>
        <v>后勤综合用房厨房（二）</v>
      </c>
      <c r="C1896" s="639" t="s">
        <v>6383</v>
      </c>
      <c r="D1896" s="639" t="s">
        <v>6384</v>
      </c>
      <c r="E1896" s="633" t="s">
        <v>229</v>
      </c>
      <c r="F1896" s="640">
        <v>20</v>
      </c>
      <c r="G1896" s="641" t="s">
        <v>5683</v>
      </c>
      <c r="H1896" s="638">
        <v>450</v>
      </c>
      <c r="I1896" s="638">
        <f t="shared" si="57"/>
        <v>0.9</v>
      </c>
      <c r="J1896" s="665"/>
      <c r="K1896" s="382"/>
      <c r="L1896" s="633" t="s">
        <v>762</v>
      </c>
      <c r="M1896" s="630"/>
      <c r="N1896" s="654" t="s">
        <v>6254</v>
      </c>
    </row>
    <row r="1897" s="138" customFormat="1" customHeight="1" outlineLevel="4" spans="1:14">
      <c r="A1897" s="382" t="s">
        <v>6496</v>
      </c>
      <c r="B1897" s="627" t="str">
        <f t="shared" si="56"/>
        <v>后勤综合用房厨房（二）</v>
      </c>
      <c r="C1897" s="639" t="s">
        <v>6348</v>
      </c>
      <c r="D1897" s="639" t="s">
        <v>6257</v>
      </c>
      <c r="E1897" s="633" t="s">
        <v>229</v>
      </c>
      <c r="F1897" s="640">
        <v>30</v>
      </c>
      <c r="G1897" s="641" t="s">
        <v>5683</v>
      </c>
      <c r="H1897" s="638">
        <v>42</v>
      </c>
      <c r="I1897" s="638">
        <f t="shared" si="57"/>
        <v>0.126</v>
      </c>
      <c r="J1897" s="665"/>
      <c r="K1897" s="382"/>
      <c r="L1897" s="633" t="s">
        <v>762</v>
      </c>
      <c r="M1897" s="630"/>
      <c r="N1897" s="654" t="s">
        <v>6254</v>
      </c>
    </row>
    <row r="1898" s="138" customFormat="1" customHeight="1" outlineLevel="4" spans="1:14">
      <c r="A1898" s="382" t="s">
        <v>7163</v>
      </c>
      <c r="B1898" s="627" t="str">
        <f t="shared" si="56"/>
        <v>后勤综合用房厨房（二）</v>
      </c>
      <c r="C1898" s="639" t="s">
        <v>6350</v>
      </c>
      <c r="D1898" s="639" t="s">
        <v>6257</v>
      </c>
      <c r="E1898" s="633" t="s">
        <v>229</v>
      </c>
      <c r="F1898" s="640">
        <v>30</v>
      </c>
      <c r="G1898" s="641" t="s">
        <v>5683</v>
      </c>
      <c r="H1898" s="638">
        <v>34</v>
      </c>
      <c r="I1898" s="638">
        <f t="shared" si="57"/>
        <v>0.102</v>
      </c>
      <c r="J1898" s="665"/>
      <c r="K1898" s="382"/>
      <c r="L1898" s="633" t="s">
        <v>762</v>
      </c>
      <c r="M1898" s="630"/>
      <c r="N1898" s="654" t="s">
        <v>6254</v>
      </c>
    </row>
    <row r="1899" s="138" customFormat="1" customHeight="1" outlineLevel="4" spans="1:14">
      <c r="A1899" s="382" t="s">
        <v>7164</v>
      </c>
      <c r="B1899" s="627" t="str">
        <f t="shared" si="56"/>
        <v>后勤综合用房厨房（二）</v>
      </c>
      <c r="C1899" s="639" t="s">
        <v>6401</v>
      </c>
      <c r="D1899" s="639" t="s">
        <v>6402</v>
      </c>
      <c r="E1899" s="633" t="s">
        <v>229</v>
      </c>
      <c r="F1899" s="640">
        <v>50</v>
      </c>
      <c r="G1899" s="641" t="s">
        <v>5683</v>
      </c>
      <c r="H1899" s="638">
        <v>32</v>
      </c>
      <c r="I1899" s="638">
        <f t="shared" si="57"/>
        <v>0.16</v>
      </c>
      <c r="J1899" s="665"/>
      <c r="K1899" s="382"/>
      <c r="L1899" s="633" t="s">
        <v>762</v>
      </c>
      <c r="M1899" s="630"/>
      <c r="N1899" s="654" t="s">
        <v>6254</v>
      </c>
    </row>
    <row r="1900" s="138" customFormat="1" customHeight="1" outlineLevel="1" spans="1:14">
      <c r="A1900" s="628" t="s">
        <v>5502</v>
      </c>
      <c r="B1900" s="632" t="str">
        <f t="shared" ref="B1900:B1931" si="58" xml:space="preserve">C1900</f>
        <v>1层</v>
      </c>
      <c r="C1900" s="626" t="s">
        <v>5617</v>
      </c>
      <c r="D1900" s="103"/>
      <c r="E1900" s="103"/>
      <c r="F1900" s="103"/>
      <c r="G1900" s="103"/>
      <c r="H1900" s="103"/>
      <c r="I1900" s="103"/>
      <c r="J1900" s="382"/>
      <c r="K1900" s="626"/>
      <c r="L1900" s="626"/>
      <c r="M1900" s="630"/>
      <c r="N1900" s="631"/>
    </row>
    <row r="1901" s="138" customFormat="1" customHeight="1" outlineLevel="1" spans="1:14">
      <c r="A1901" s="382">
        <v>1</v>
      </c>
      <c r="B1901" s="627" t="str">
        <f t="shared" si="58"/>
        <v>职工活动中心</v>
      </c>
      <c r="C1901" s="633" t="s">
        <v>3194</v>
      </c>
      <c r="D1901" s="103"/>
      <c r="E1901" s="103"/>
      <c r="F1901" s="103"/>
      <c r="G1901" s="103"/>
      <c r="H1901" s="103"/>
      <c r="I1901" s="103"/>
      <c r="J1901" s="382"/>
      <c r="K1901" s="382" t="s">
        <v>7165</v>
      </c>
      <c r="L1901" s="382"/>
      <c r="M1901" s="630"/>
      <c r="N1901" s="631"/>
    </row>
    <row r="1902" s="138" customFormat="1" customHeight="1" outlineLevel="1" spans="1:14">
      <c r="A1902" s="382">
        <v>2</v>
      </c>
      <c r="B1902" s="627" t="str">
        <f t="shared" si="58"/>
        <v>会议服务间</v>
      </c>
      <c r="C1902" s="633" t="s">
        <v>2555</v>
      </c>
      <c r="D1902" s="103"/>
      <c r="E1902" s="103"/>
      <c r="F1902" s="103"/>
      <c r="G1902" s="103"/>
      <c r="H1902" s="103"/>
      <c r="I1902" s="103"/>
      <c r="J1902" s="382"/>
      <c r="K1902" s="382" t="s">
        <v>7166</v>
      </c>
      <c r="L1902" s="382"/>
      <c r="M1902" s="630"/>
      <c r="N1902" s="631"/>
    </row>
    <row r="1903" s="138" customFormat="1" customHeight="1" outlineLevel="1" spans="1:14">
      <c r="A1903" s="382">
        <v>3</v>
      </c>
      <c r="B1903" s="627" t="str">
        <f t="shared" si="58"/>
        <v>清洁间</v>
      </c>
      <c r="C1903" s="633" t="s">
        <v>7167</v>
      </c>
      <c r="D1903" s="103"/>
      <c r="E1903" s="103"/>
      <c r="F1903" s="103"/>
      <c r="G1903" s="103"/>
      <c r="H1903" s="103"/>
      <c r="I1903" s="103"/>
      <c r="J1903" s="382"/>
      <c r="K1903" s="382" t="s">
        <v>7168</v>
      </c>
      <c r="L1903" s="382"/>
      <c r="M1903" s="630"/>
      <c r="N1903" s="631"/>
    </row>
    <row r="1904" s="138" customFormat="1" customHeight="1" outlineLevel="1" spans="1:14">
      <c r="A1904" s="382">
        <v>4</v>
      </c>
      <c r="B1904" s="627" t="str">
        <f t="shared" si="58"/>
        <v>职工活动中心</v>
      </c>
      <c r="C1904" s="633" t="s">
        <v>3194</v>
      </c>
      <c r="D1904" s="103"/>
      <c r="E1904" s="103"/>
      <c r="F1904" s="103"/>
      <c r="G1904" s="103"/>
      <c r="H1904" s="103"/>
      <c r="I1904" s="103"/>
      <c r="J1904" s="382"/>
      <c r="K1904" s="382" t="s">
        <v>7169</v>
      </c>
      <c r="L1904" s="382"/>
      <c r="M1904" s="630"/>
      <c r="N1904" s="631"/>
    </row>
    <row r="1905" s="138" customFormat="1" customHeight="1" outlineLevel="1" spans="1:14">
      <c r="A1905" s="382">
        <v>5</v>
      </c>
      <c r="B1905" s="627" t="str">
        <f t="shared" si="58"/>
        <v>多功能会议室</v>
      </c>
      <c r="C1905" s="633" t="s">
        <v>76</v>
      </c>
      <c r="D1905" s="103"/>
      <c r="E1905" s="103"/>
      <c r="F1905" s="103"/>
      <c r="G1905" s="103"/>
      <c r="H1905" s="103"/>
      <c r="I1905" s="103"/>
      <c r="J1905" s="382"/>
      <c r="K1905" s="382" t="s">
        <v>5240</v>
      </c>
      <c r="L1905" s="382"/>
      <c r="M1905" s="630"/>
      <c r="N1905" s="631"/>
    </row>
    <row r="1906" s="138" customFormat="1" customHeight="1" outlineLevel="1" spans="1:14">
      <c r="A1906" s="382">
        <v>6</v>
      </c>
      <c r="B1906" s="627" t="str">
        <f t="shared" si="58"/>
        <v>清洁间</v>
      </c>
      <c r="C1906" s="633" t="s">
        <v>7167</v>
      </c>
      <c r="D1906" s="103"/>
      <c r="E1906" s="103"/>
      <c r="F1906" s="103"/>
      <c r="G1906" s="103"/>
      <c r="H1906" s="103"/>
      <c r="I1906" s="103"/>
      <c r="J1906" s="382"/>
      <c r="K1906" s="382" t="s">
        <v>7170</v>
      </c>
      <c r="L1906" s="382"/>
      <c r="M1906" s="630"/>
      <c r="N1906" s="631"/>
    </row>
    <row r="1907" s="138" customFormat="1" customHeight="1" outlineLevel="1" spans="1:14">
      <c r="A1907" s="382">
        <v>7</v>
      </c>
      <c r="B1907" s="627" t="str">
        <f t="shared" si="58"/>
        <v>工具间</v>
      </c>
      <c r="C1907" s="633" t="s">
        <v>2618</v>
      </c>
      <c r="D1907" s="103"/>
      <c r="E1907" s="103"/>
      <c r="F1907" s="103"/>
      <c r="G1907" s="103"/>
      <c r="H1907" s="103"/>
      <c r="I1907" s="103"/>
      <c r="J1907" s="382"/>
      <c r="K1907" s="382" t="s">
        <v>7171</v>
      </c>
      <c r="L1907" s="382"/>
      <c r="M1907" s="630"/>
      <c r="N1907" s="631"/>
    </row>
    <row r="1908" s="138" customFormat="1" customHeight="1" outlineLevel="1" spans="1:14">
      <c r="A1908" s="382">
        <v>8</v>
      </c>
      <c r="B1908" s="627" t="str">
        <f t="shared" si="58"/>
        <v>工具间</v>
      </c>
      <c r="C1908" s="633" t="s">
        <v>2618</v>
      </c>
      <c r="D1908" s="103"/>
      <c r="E1908" s="103"/>
      <c r="F1908" s="103"/>
      <c r="G1908" s="103"/>
      <c r="H1908" s="103"/>
      <c r="I1908" s="103"/>
      <c r="J1908" s="382"/>
      <c r="K1908" s="382" t="s">
        <v>7172</v>
      </c>
      <c r="L1908" s="382"/>
      <c r="M1908" s="630"/>
      <c r="N1908" s="631"/>
    </row>
    <row r="1909" s="138" customFormat="1" customHeight="1" outlineLevel="1" spans="1:14">
      <c r="A1909" s="382">
        <v>9</v>
      </c>
      <c r="B1909" s="627" t="str">
        <f t="shared" si="58"/>
        <v>培训用房</v>
      </c>
      <c r="C1909" s="633" t="s">
        <v>2550</v>
      </c>
      <c r="D1909" s="103"/>
      <c r="E1909" s="103"/>
      <c r="F1909" s="103"/>
      <c r="G1909" s="103"/>
      <c r="H1909" s="103"/>
      <c r="I1909" s="103"/>
      <c r="J1909" s="382"/>
      <c r="K1909" s="382" t="s">
        <v>2551</v>
      </c>
      <c r="L1909" s="382"/>
      <c r="M1909" s="630"/>
      <c r="N1909" s="631"/>
    </row>
    <row r="1910" s="138" customFormat="1" customHeight="1" outlineLevel="1" spans="1:14">
      <c r="A1910" s="382">
        <v>10</v>
      </c>
      <c r="B1910" s="627" t="str">
        <f t="shared" si="58"/>
        <v>培训用房</v>
      </c>
      <c r="C1910" s="633" t="s">
        <v>2550</v>
      </c>
      <c r="D1910" s="103"/>
      <c r="E1910" s="103"/>
      <c r="F1910" s="103"/>
      <c r="G1910" s="103"/>
      <c r="H1910" s="103"/>
      <c r="I1910" s="103"/>
      <c r="J1910" s="382"/>
      <c r="K1910" s="382" t="s">
        <v>2552</v>
      </c>
      <c r="L1910" s="382"/>
      <c r="M1910" s="630"/>
      <c r="N1910" s="631"/>
    </row>
    <row r="1911" s="138" customFormat="1" customHeight="1" outlineLevel="1" spans="1:14">
      <c r="A1911" s="382">
        <v>11</v>
      </c>
      <c r="B1911" s="627" t="str">
        <f t="shared" si="58"/>
        <v>培训用房</v>
      </c>
      <c r="C1911" s="633" t="s">
        <v>2550</v>
      </c>
      <c r="D1911" s="103"/>
      <c r="E1911" s="103"/>
      <c r="F1911" s="103"/>
      <c r="G1911" s="103"/>
      <c r="H1911" s="103"/>
      <c r="I1911" s="103"/>
      <c r="J1911" s="382"/>
      <c r="K1911" s="382" t="s">
        <v>2553</v>
      </c>
      <c r="L1911" s="382"/>
      <c r="M1911" s="630"/>
      <c r="N1911" s="631"/>
    </row>
    <row r="1912" s="138" customFormat="1" customHeight="1" outlineLevel="1" spans="1:14">
      <c r="A1912" s="382">
        <v>12</v>
      </c>
      <c r="B1912" s="627" t="str">
        <f t="shared" si="58"/>
        <v>培训用房</v>
      </c>
      <c r="C1912" s="633" t="s">
        <v>2550</v>
      </c>
      <c r="D1912" s="103"/>
      <c r="E1912" s="103"/>
      <c r="F1912" s="103"/>
      <c r="G1912" s="103"/>
      <c r="H1912" s="103"/>
      <c r="I1912" s="103"/>
      <c r="J1912" s="382"/>
      <c r="K1912" s="382" t="s">
        <v>2554</v>
      </c>
      <c r="L1912" s="382"/>
      <c r="M1912" s="630"/>
      <c r="N1912" s="631"/>
    </row>
    <row r="1913" s="138" customFormat="1" customHeight="1" outlineLevel="1" spans="1:14">
      <c r="A1913" s="382">
        <v>13</v>
      </c>
      <c r="B1913" s="627" t="str">
        <f t="shared" si="58"/>
        <v>会议服务间</v>
      </c>
      <c r="C1913" s="633" t="s">
        <v>2555</v>
      </c>
      <c r="D1913" s="103"/>
      <c r="E1913" s="103"/>
      <c r="F1913" s="103"/>
      <c r="G1913" s="103"/>
      <c r="H1913" s="103"/>
      <c r="I1913" s="103"/>
      <c r="J1913" s="382"/>
      <c r="K1913" s="382" t="s">
        <v>2556</v>
      </c>
      <c r="L1913" s="382"/>
      <c r="M1913" s="630"/>
      <c r="N1913" s="631"/>
    </row>
    <row r="1914" s="138" customFormat="1" customHeight="1" outlineLevel="1" spans="1:14">
      <c r="A1914" s="382">
        <v>14</v>
      </c>
      <c r="B1914" s="627" t="str">
        <f t="shared" si="58"/>
        <v>清洁</v>
      </c>
      <c r="C1914" s="633" t="s">
        <v>7173</v>
      </c>
      <c r="D1914" s="103"/>
      <c r="E1914" s="103"/>
      <c r="F1914" s="103"/>
      <c r="G1914" s="103"/>
      <c r="H1914" s="103"/>
      <c r="I1914" s="103"/>
      <c r="J1914" s="382"/>
      <c r="K1914" s="382" t="s">
        <v>7174</v>
      </c>
      <c r="L1914" s="382"/>
      <c r="M1914" s="630"/>
      <c r="N1914" s="631"/>
    </row>
    <row r="1915" s="138" customFormat="1" customHeight="1" outlineLevel="1" spans="1:14">
      <c r="A1915" s="382">
        <v>15</v>
      </c>
      <c r="B1915" s="627" t="str">
        <f t="shared" si="58"/>
        <v>培训用房</v>
      </c>
      <c r="C1915" s="633" t="s">
        <v>2550</v>
      </c>
      <c r="D1915" s="103"/>
      <c r="E1915" s="103"/>
      <c r="F1915" s="103"/>
      <c r="G1915" s="103"/>
      <c r="H1915" s="103"/>
      <c r="I1915" s="103"/>
      <c r="J1915" s="382"/>
      <c r="K1915" s="382" t="s">
        <v>2557</v>
      </c>
      <c r="L1915" s="382"/>
      <c r="M1915" s="630"/>
      <c r="N1915" s="631"/>
    </row>
    <row r="1916" s="138" customFormat="1" customHeight="1" outlineLevel="1" spans="1:14">
      <c r="A1916" s="382">
        <v>16</v>
      </c>
      <c r="B1916" s="627" t="str">
        <f t="shared" si="58"/>
        <v>培训用房</v>
      </c>
      <c r="C1916" s="633" t="s">
        <v>2550</v>
      </c>
      <c r="D1916" s="103"/>
      <c r="E1916" s="103"/>
      <c r="F1916" s="103"/>
      <c r="G1916" s="103"/>
      <c r="H1916" s="103"/>
      <c r="I1916" s="103"/>
      <c r="J1916" s="382"/>
      <c r="K1916" s="382" t="s">
        <v>2558</v>
      </c>
      <c r="L1916" s="382"/>
      <c r="M1916" s="630"/>
      <c r="N1916" s="631"/>
    </row>
    <row r="1917" s="138" customFormat="1" customHeight="1" outlineLevel="1" spans="1:14">
      <c r="A1917" s="382">
        <v>17</v>
      </c>
      <c r="B1917" s="627" t="str">
        <f t="shared" si="58"/>
        <v>培训用房</v>
      </c>
      <c r="C1917" s="633" t="s">
        <v>2550</v>
      </c>
      <c r="D1917" s="103"/>
      <c r="E1917" s="103"/>
      <c r="F1917" s="103"/>
      <c r="G1917" s="103"/>
      <c r="H1917" s="103"/>
      <c r="I1917" s="103"/>
      <c r="J1917" s="382"/>
      <c r="K1917" s="382" t="s">
        <v>2559</v>
      </c>
      <c r="L1917" s="382"/>
      <c r="M1917" s="630"/>
      <c r="N1917" s="631"/>
    </row>
    <row r="1918" s="138" customFormat="1" customHeight="1" outlineLevel="1" spans="1:14">
      <c r="A1918" s="382">
        <v>18</v>
      </c>
      <c r="B1918" s="627" t="str">
        <f t="shared" si="58"/>
        <v>接待室</v>
      </c>
      <c r="C1918" s="633" t="s">
        <v>2643</v>
      </c>
      <c r="D1918" s="103"/>
      <c r="E1918" s="103"/>
      <c r="F1918" s="103"/>
      <c r="G1918" s="103"/>
      <c r="H1918" s="103"/>
      <c r="I1918" s="103"/>
      <c r="J1918" s="382"/>
      <c r="K1918" s="382" t="s">
        <v>2560</v>
      </c>
      <c r="L1918" s="382"/>
      <c r="M1918" s="630"/>
      <c r="N1918" s="631"/>
    </row>
    <row r="1919" s="138" customFormat="1" customHeight="1" outlineLevel="1" spans="1:14">
      <c r="A1919" s="382">
        <v>19</v>
      </c>
      <c r="B1919" s="627" t="str">
        <f t="shared" si="58"/>
        <v>培训用房</v>
      </c>
      <c r="C1919" s="633" t="s">
        <v>2550</v>
      </c>
      <c r="D1919" s="103"/>
      <c r="E1919" s="103"/>
      <c r="F1919" s="103"/>
      <c r="G1919" s="103"/>
      <c r="H1919" s="103"/>
      <c r="I1919" s="103"/>
      <c r="J1919" s="382"/>
      <c r="K1919" s="382" t="s">
        <v>2561</v>
      </c>
      <c r="L1919" s="382"/>
      <c r="M1919" s="630"/>
      <c r="N1919" s="631"/>
    </row>
    <row r="1920" s="138" customFormat="1" customHeight="1" outlineLevel="1" spans="1:14">
      <c r="A1920" s="382">
        <v>20</v>
      </c>
      <c r="B1920" s="627" t="str">
        <f t="shared" si="58"/>
        <v>工具间</v>
      </c>
      <c r="C1920" s="633" t="s">
        <v>2618</v>
      </c>
      <c r="D1920" s="103"/>
      <c r="E1920" s="103"/>
      <c r="F1920" s="103"/>
      <c r="G1920" s="103"/>
      <c r="H1920" s="103"/>
      <c r="I1920" s="103"/>
      <c r="J1920" s="382"/>
      <c r="K1920" s="382" t="s">
        <v>7175</v>
      </c>
      <c r="L1920" s="382"/>
      <c r="M1920" s="630"/>
      <c r="N1920" s="631"/>
    </row>
    <row r="1921" s="138" customFormat="1" customHeight="1" outlineLevel="1" spans="1:14">
      <c r="A1921" s="382">
        <v>21</v>
      </c>
      <c r="B1921" s="627" t="str">
        <f t="shared" si="58"/>
        <v>舞台</v>
      </c>
      <c r="C1921" s="633" t="s">
        <v>7176</v>
      </c>
      <c r="D1921" s="103"/>
      <c r="E1921" s="103"/>
      <c r="F1921" s="103"/>
      <c r="G1921" s="103"/>
      <c r="H1921" s="103"/>
      <c r="I1921" s="103"/>
      <c r="J1921" s="382"/>
      <c r="K1921" s="382" t="s">
        <v>7177</v>
      </c>
      <c r="L1921" s="382"/>
      <c r="M1921" s="630"/>
      <c r="N1921" s="631"/>
    </row>
    <row r="1922" s="138" customFormat="1" customHeight="1" outlineLevel="1" spans="1:14">
      <c r="A1922" s="382">
        <v>22</v>
      </c>
      <c r="B1922" s="627" t="str">
        <f t="shared" si="58"/>
        <v>管理间</v>
      </c>
      <c r="C1922" s="633" t="s">
        <v>7178</v>
      </c>
      <c r="D1922" s="103"/>
      <c r="E1922" s="103"/>
      <c r="F1922" s="103"/>
      <c r="G1922" s="103"/>
      <c r="H1922" s="103"/>
      <c r="I1922" s="103"/>
      <c r="J1922" s="382"/>
      <c r="K1922" s="382" t="s">
        <v>7179</v>
      </c>
      <c r="L1922" s="382"/>
      <c r="M1922" s="630"/>
      <c r="N1922" s="631"/>
    </row>
    <row r="1923" s="138" customFormat="1" customHeight="1" outlineLevel="1" spans="1:14">
      <c r="A1923" s="382">
        <v>23</v>
      </c>
      <c r="B1923" s="627" t="str">
        <f t="shared" si="58"/>
        <v>耳光室</v>
      </c>
      <c r="C1923" s="633" t="s">
        <v>7180</v>
      </c>
      <c r="D1923" s="103"/>
      <c r="E1923" s="103"/>
      <c r="F1923" s="103"/>
      <c r="G1923" s="103"/>
      <c r="H1923" s="103"/>
      <c r="I1923" s="103"/>
      <c r="J1923" s="382"/>
      <c r="K1923" s="382" t="s">
        <v>7181</v>
      </c>
      <c r="L1923" s="382"/>
      <c r="M1923" s="630"/>
      <c r="N1923" s="631"/>
    </row>
    <row r="1924" s="138" customFormat="1" customHeight="1" outlineLevel="1" spans="1:14">
      <c r="A1924" s="382">
        <v>24</v>
      </c>
      <c r="B1924" s="627" t="str">
        <f t="shared" si="58"/>
        <v>耳光室</v>
      </c>
      <c r="C1924" s="633" t="s">
        <v>7180</v>
      </c>
      <c r="D1924" s="103"/>
      <c r="E1924" s="103"/>
      <c r="F1924" s="103"/>
      <c r="G1924" s="103"/>
      <c r="H1924" s="103"/>
      <c r="I1924" s="103"/>
      <c r="J1924" s="382"/>
      <c r="K1924" s="382" t="s">
        <v>7182</v>
      </c>
      <c r="L1924" s="382"/>
      <c r="M1924" s="630"/>
      <c r="N1924" s="631"/>
    </row>
    <row r="1925" s="138" customFormat="1" customHeight="1" outlineLevel="1" spans="1:14">
      <c r="A1925" s="382">
        <v>25</v>
      </c>
      <c r="B1925" s="627" t="str">
        <f t="shared" si="58"/>
        <v>学术交流中心</v>
      </c>
      <c r="C1925" s="633" t="s">
        <v>73</v>
      </c>
      <c r="D1925" s="103"/>
      <c r="E1925" s="103"/>
      <c r="F1925" s="103"/>
      <c r="G1925" s="103"/>
      <c r="H1925" s="103"/>
      <c r="I1925" s="103"/>
      <c r="J1925" s="382"/>
      <c r="K1925" s="382" t="s">
        <v>1392</v>
      </c>
      <c r="L1925" s="382"/>
      <c r="M1925" s="630"/>
      <c r="N1925" s="631"/>
    </row>
    <row r="1926" s="138" customFormat="1" customHeight="1" outlineLevel="1" spans="1:14">
      <c r="A1926" s="382">
        <v>26</v>
      </c>
      <c r="B1926" s="627" t="str">
        <f t="shared" si="58"/>
        <v>储藏</v>
      </c>
      <c r="C1926" s="633" t="s">
        <v>7183</v>
      </c>
      <c r="D1926" s="103"/>
      <c r="E1926" s="103"/>
      <c r="F1926" s="103"/>
      <c r="G1926" s="103"/>
      <c r="H1926" s="103"/>
      <c r="I1926" s="103"/>
      <c r="J1926" s="382"/>
      <c r="K1926" s="382" t="s">
        <v>7184</v>
      </c>
      <c r="L1926" s="382"/>
      <c r="M1926" s="630"/>
      <c r="N1926" s="631"/>
    </row>
    <row r="1927" s="138" customFormat="1" customHeight="1" outlineLevel="1" spans="1:14">
      <c r="A1927" s="382">
        <v>27</v>
      </c>
      <c r="B1927" s="627" t="str">
        <f t="shared" si="58"/>
        <v>灯光音响控制室、同声传译</v>
      </c>
      <c r="C1927" s="633" t="s">
        <v>3192</v>
      </c>
      <c r="D1927" s="103"/>
      <c r="E1927" s="103"/>
      <c r="F1927" s="103"/>
      <c r="G1927" s="103"/>
      <c r="H1927" s="103"/>
      <c r="I1927" s="103"/>
      <c r="J1927" s="382"/>
      <c r="K1927" s="382" t="s">
        <v>3193</v>
      </c>
      <c r="L1927" s="382"/>
      <c r="M1927" s="630"/>
      <c r="N1927" s="631"/>
    </row>
    <row r="1928" s="138" customFormat="1" customHeight="1" outlineLevel="1" spans="1:14">
      <c r="A1928" s="382">
        <v>28</v>
      </c>
      <c r="B1928" s="627" t="str">
        <f t="shared" si="58"/>
        <v>门厅1</v>
      </c>
      <c r="C1928" s="633" t="s">
        <v>7185</v>
      </c>
      <c r="D1928" s="103"/>
      <c r="E1928" s="103"/>
      <c r="F1928" s="103"/>
      <c r="G1928" s="103"/>
      <c r="H1928" s="103"/>
      <c r="I1928" s="103"/>
      <c r="J1928" s="382"/>
      <c r="K1928" s="633" t="s">
        <v>7185</v>
      </c>
      <c r="L1928" s="382"/>
      <c r="M1928" s="630"/>
      <c r="N1928" s="631"/>
    </row>
    <row r="1929" s="138" customFormat="1" customHeight="1" outlineLevel="1" spans="1:14">
      <c r="A1929" s="382">
        <v>29</v>
      </c>
      <c r="B1929" s="627" t="str">
        <f t="shared" si="58"/>
        <v>门厅2</v>
      </c>
      <c r="C1929" s="633" t="s">
        <v>7186</v>
      </c>
      <c r="D1929" s="103"/>
      <c r="E1929" s="103"/>
      <c r="F1929" s="103"/>
      <c r="G1929" s="103"/>
      <c r="H1929" s="103"/>
      <c r="I1929" s="103"/>
      <c r="J1929" s="382"/>
      <c r="K1929" s="633" t="s">
        <v>7186</v>
      </c>
      <c r="L1929" s="382"/>
      <c r="M1929" s="630"/>
      <c r="N1929" s="631"/>
    </row>
    <row r="1930" s="138" customFormat="1" customHeight="1" outlineLevel="1" spans="1:14">
      <c r="A1930" s="382">
        <v>30</v>
      </c>
      <c r="B1930" s="627" t="str">
        <f t="shared" si="58"/>
        <v>门厅3</v>
      </c>
      <c r="C1930" s="633" t="s">
        <v>7187</v>
      </c>
      <c r="D1930" s="103"/>
      <c r="E1930" s="103"/>
      <c r="F1930" s="103"/>
      <c r="G1930" s="103"/>
      <c r="H1930" s="103"/>
      <c r="I1930" s="103"/>
      <c r="J1930" s="382"/>
      <c r="K1930" s="633" t="s">
        <v>7187</v>
      </c>
      <c r="L1930" s="382"/>
      <c r="M1930" s="630"/>
      <c r="N1930" s="631"/>
    </row>
    <row r="1931" s="138" customFormat="1" customHeight="1" outlineLevel="1" spans="1:14">
      <c r="A1931" s="382">
        <v>31</v>
      </c>
      <c r="B1931" s="627" t="str">
        <f t="shared" si="58"/>
        <v>后勤综合用房厨房（二）</v>
      </c>
      <c r="C1931" s="633" t="s">
        <v>7054</v>
      </c>
      <c r="D1931" s="103"/>
      <c r="E1931" s="103"/>
      <c r="F1931" s="103"/>
      <c r="G1931" s="103"/>
      <c r="H1931" s="103"/>
      <c r="I1931" s="103"/>
      <c r="J1931" s="382"/>
      <c r="K1931" s="382"/>
      <c r="L1931" s="382"/>
      <c r="M1931" s="630"/>
      <c r="N1931" s="631"/>
    </row>
    <row r="1932" s="138" customFormat="1" customHeight="1" outlineLevel="3" spans="1:14">
      <c r="A1932" s="626">
        <v>1.1</v>
      </c>
      <c r="B1932" s="627" t="str">
        <f t="shared" ref="B1932:B1995" si="59" xml:space="preserve">B1931</f>
        <v>后勤综合用房厨房（二）</v>
      </c>
      <c r="C1932" s="628" t="s">
        <v>3244</v>
      </c>
      <c r="D1932" s="626"/>
      <c r="E1932" s="626"/>
      <c r="F1932" s="626"/>
      <c r="G1932" s="626"/>
      <c r="H1932" s="626"/>
      <c r="I1932" s="626"/>
      <c r="J1932" s="626"/>
      <c r="K1932" s="382"/>
      <c r="L1932" s="382"/>
      <c r="M1932" s="630"/>
      <c r="N1932" s="631"/>
    </row>
    <row r="1933" s="138" customFormat="1" customHeight="1" outlineLevel="4" spans="1:14">
      <c r="A1933" s="382" t="s">
        <v>5681</v>
      </c>
      <c r="B1933" s="627" t="str">
        <f t="shared" si="59"/>
        <v>后勤综合用房厨房（二）</v>
      </c>
      <c r="C1933" s="639" t="s">
        <v>5688</v>
      </c>
      <c r="D1933" s="639" t="s">
        <v>5691</v>
      </c>
      <c r="E1933" s="633" t="s">
        <v>345</v>
      </c>
      <c r="F1933" s="640">
        <v>1</v>
      </c>
      <c r="G1933" s="641" t="s">
        <v>5683</v>
      </c>
      <c r="H1933" s="638">
        <v>48000</v>
      </c>
      <c r="I1933" s="638">
        <f t="shared" ref="I1933:I1996" si="60" xml:space="preserve">F1933*H1933/10000</f>
        <v>4.8</v>
      </c>
      <c r="J1933" s="633" t="s">
        <v>4802</v>
      </c>
      <c r="K1933" s="382"/>
      <c r="L1933" s="633" t="s">
        <v>762</v>
      </c>
      <c r="M1933" s="630"/>
      <c r="N1933" s="636"/>
    </row>
    <row r="1934" s="138" customFormat="1" customHeight="1" outlineLevel="4" spans="1:14">
      <c r="A1934" s="382" t="s">
        <v>5684</v>
      </c>
      <c r="B1934" s="627" t="str">
        <f t="shared" si="59"/>
        <v>后勤综合用房厨房（二）</v>
      </c>
      <c r="C1934" s="649" t="s">
        <v>3316</v>
      </c>
      <c r="D1934" s="437" t="s">
        <v>7188</v>
      </c>
      <c r="E1934" s="650" t="s">
        <v>3318</v>
      </c>
      <c r="F1934" s="640">
        <v>1</v>
      </c>
      <c r="G1934" s="641" t="s">
        <v>5683</v>
      </c>
      <c r="H1934" s="638">
        <v>57610</v>
      </c>
      <c r="I1934" s="638">
        <f t="shared" si="60"/>
        <v>5.761</v>
      </c>
      <c r="J1934" s="633" t="s">
        <v>4802</v>
      </c>
      <c r="K1934" s="382"/>
      <c r="L1934" s="633" t="s">
        <v>762</v>
      </c>
      <c r="M1934" s="630"/>
      <c r="N1934" s="636"/>
    </row>
    <row r="1935" s="138" customFormat="1" customHeight="1" outlineLevel="4" spans="1:14">
      <c r="A1935" s="382" t="s">
        <v>5687</v>
      </c>
      <c r="B1935" s="627" t="str">
        <f t="shared" si="59"/>
        <v>后勤综合用房厨房（二）</v>
      </c>
      <c r="C1935" s="639" t="s">
        <v>3322</v>
      </c>
      <c r="D1935" s="639" t="s">
        <v>5702</v>
      </c>
      <c r="E1935" s="633" t="s">
        <v>345</v>
      </c>
      <c r="F1935" s="640">
        <v>1</v>
      </c>
      <c r="G1935" s="641" t="s">
        <v>5683</v>
      </c>
      <c r="H1935" s="638">
        <v>11884</v>
      </c>
      <c r="I1935" s="638">
        <f t="shared" si="60"/>
        <v>1.1884</v>
      </c>
      <c r="J1935" s="633" t="s">
        <v>4802</v>
      </c>
      <c r="K1935" s="382"/>
      <c r="L1935" s="633" t="s">
        <v>762</v>
      </c>
      <c r="M1935" s="630"/>
      <c r="N1935" s="636"/>
    </row>
    <row r="1936" s="138" customFormat="1" customHeight="1" outlineLevel="4" spans="1:14">
      <c r="A1936" s="382" t="s">
        <v>5690</v>
      </c>
      <c r="B1936" s="627" t="str">
        <f t="shared" si="59"/>
        <v>后勤综合用房厨房（二）</v>
      </c>
      <c r="C1936" s="639" t="s">
        <v>3322</v>
      </c>
      <c r="D1936" s="639" t="s">
        <v>7189</v>
      </c>
      <c r="E1936" s="633" t="s">
        <v>345</v>
      </c>
      <c r="F1936" s="640">
        <v>1</v>
      </c>
      <c r="G1936" s="641" t="s">
        <v>5683</v>
      </c>
      <c r="H1936" s="638">
        <v>12284</v>
      </c>
      <c r="I1936" s="638">
        <f t="shared" si="60"/>
        <v>1.2284</v>
      </c>
      <c r="J1936" s="633" t="s">
        <v>4802</v>
      </c>
      <c r="K1936" s="382"/>
      <c r="L1936" s="633" t="s">
        <v>762</v>
      </c>
      <c r="M1936" s="630"/>
      <c r="N1936" s="636"/>
    </row>
    <row r="1937" s="138" customFormat="1" customHeight="1" outlineLevel="4" spans="1:14">
      <c r="A1937" s="382" t="s">
        <v>5692</v>
      </c>
      <c r="B1937" s="627" t="str">
        <f t="shared" si="59"/>
        <v>后勤综合用房厨房（二）</v>
      </c>
      <c r="C1937" s="639" t="s">
        <v>3378</v>
      </c>
      <c r="D1937" s="381" t="s">
        <v>3381</v>
      </c>
      <c r="E1937" s="633" t="s">
        <v>345</v>
      </c>
      <c r="F1937" s="640">
        <v>1</v>
      </c>
      <c r="G1937" s="641" t="s">
        <v>5683</v>
      </c>
      <c r="H1937" s="638">
        <v>5136</v>
      </c>
      <c r="I1937" s="638">
        <f t="shared" si="60"/>
        <v>0.5136</v>
      </c>
      <c r="J1937" s="633" t="s">
        <v>4802</v>
      </c>
      <c r="K1937" s="382"/>
      <c r="L1937" s="633" t="s">
        <v>762</v>
      </c>
      <c r="M1937" s="630"/>
      <c r="N1937" s="636"/>
    </row>
    <row r="1938" s="138" customFormat="1" customHeight="1" outlineLevel="4" spans="1:14">
      <c r="A1938" s="382" t="s">
        <v>5694</v>
      </c>
      <c r="B1938" s="627" t="str">
        <f t="shared" si="59"/>
        <v>后勤综合用房厨房（二）</v>
      </c>
      <c r="C1938" s="639" t="s">
        <v>5718</v>
      </c>
      <c r="D1938" s="639" t="s">
        <v>7190</v>
      </c>
      <c r="E1938" s="633" t="s">
        <v>345</v>
      </c>
      <c r="F1938" s="640">
        <v>1</v>
      </c>
      <c r="G1938" s="641" t="s">
        <v>5683</v>
      </c>
      <c r="H1938" s="638">
        <v>47220</v>
      </c>
      <c r="I1938" s="638">
        <f t="shared" si="60"/>
        <v>4.722</v>
      </c>
      <c r="J1938" s="633" t="s">
        <v>4802</v>
      </c>
      <c r="K1938" s="382"/>
      <c r="L1938" s="633" t="s">
        <v>762</v>
      </c>
      <c r="M1938" s="630"/>
      <c r="N1938" s="636"/>
    </row>
    <row r="1939" s="138" customFormat="1" customHeight="1" outlineLevel="4" spans="1:14">
      <c r="A1939" s="382" t="s">
        <v>5696</v>
      </c>
      <c r="B1939" s="627" t="str">
        <f t="shared" si="59"/>
        <v>后勤综合用房厨房（二）</v>
      </c>
      <c r="C1939" s="639" t="s">
        <v>5718</v>
      </c>
      <c r="D1939" s="639" t="s">
        <v>7191</v>
      </c>
      <c r="E1939" s="633" t="s">
        <v>345</v>
      </c>
      <c r="F1939" s="640">
        <v>1</v>
      </c>
      <c r="G1939" s="641" t="s">
        <v>5683</v>
      </c>
      <c r="H1939" s="638">
        <v>48038</v>
      </c>
      <c r="I1939" s="638">
        <f t="shared" si="60"/>
        <v>4.8038</v>
      </c>
      <c r="J1939" s="633" t="s">
        <v>4802</v>
      </c>
      <c r="K1939" s="382"/>
      <c r="L1939" s="633" t="s">
        <v>762</v>
      </c>
      <c r="M1939" s="630"/>
      <c r="N1939" s="636"/>
    </row>
    <row r="1940" s="138" customFormat="1" customHeight="1" outlineLevel="4" spans="1:14">
      <c r="A1940" s="382" t="s">
        <v>5698</v>
      </c>
      <c r="B1940" s="627" t="str">
        <f t="shared" si="59"/>
        <v>后勤综合用房厨房（二）</v>
      </c>
      <c r="C1940" s="649" t="s">
        <v>7192</v>
      </c>
      <c r="D1940" s="437" t="s">
        <v>7193</v>
      </c>
      <c r="E1940" s="641" t="s">
        <v>345</v>
      </c>
      <c r="F1940" s="640">
        <v>2</v>
      </c>
      <c r="G1940" s="641" t="s">
        <v>5683</v>
      </c>
      <c r="H1940" s="638">
        <v>11140</v>
      </c>
      <c r="I1940" s="638">
        <f t="shared" si="60"/>
        <v>2.228</v>
      </c>
      <c r="J1940" s="633" t="s">
        <v>4802</v>
      </c>
      <c r="K1940" s="382"/>
      <c r="L1940" s="633" t="s">
        <v>762</v>
      </c>
      <c r="M1940" s="630"/>
      <c r="N1940" s="636"/>
    </row>
    <row r="1941" s="138" customFormat="1" customHeight="1" outlineLevel="4" spans="1:14">
      <c r="A1941" s="382" t="s">
        <v>5699</v>
      </c>
      <c r="B1941" s="627" t="str">
        <f t="shared" si="59"/>
        <v>后勤综合用房厨房（二）</v>
      </c>
      <c r="C1941" s="381" t="s">
        <v>5753</v>
      </c>
      <c r="D1941" s="437" t="s">
        <v>7194</v>
      </c>
      <c r="E1941" s="650" t="s">
        <v>341</v>
      </c>
      <c r="F1941" s="640">
        <v>28.6</v>
      </c>
      <c r="G1941" s="641" t="s">
        <v>5683</v>
      </c>
      <c r="H1941" s="638">
        <v>19180</v>
      </c>
      <c r="I1941" s="638">
        <f t="shared" si="60"/>
        <v>54.8548</v>
      </c>
      <c r="J1941" s="633" t="s">
        <v>4802</v>
      </c>
      <c r="K1941" s="382"/>
      <c r="L1941" s="633" t="s">
        <v>762</v>
      </c>
      <c r="M1941" s="630"/>
      <c r="N1941" s="636"/>
    </row>
    <row r="1942" s="138" customFormat="1" customHeight="1" outlineLevel="4" spans="1:14">
      <c r="A1942" s="382" t="s">
        <v>5701</v>
      </c>
      <c r="B1942" s="627" t="str">
        <f t="shared" si="59"/>
        <v>后勤综合用房厨房（二）</v>
      </c>
      <c r="C1942" s="381" t="s">
        <v>5753</v>
      </c>
      <c r="D1942" s="437" t="s">
        <v>7195</v>
      </c>
      <c r="E1942" s="650" t="s">
        <v>341</v>
      </c>
      <c r="F1942" s="640">
        <v>14.45</v>
      </c>
      <c r="G1942" s="641" t="s">
        <v>5683</v>
      </c>
      <c r="H1942" s="638">
        <v>16100</v>
      </c>
      <c r="I1942" s="638">
        <f t="shared" si="60"/>
        <v>23.2645</v>
      </c>
      <c r="J1942" s="633" t="s">
        <v>4802</v>
      </c>
      <c r="K1942" s="382"/>
      <c r="L1942" s="633" t="s">
        <v>762</v>
      </c>
      <c r="M1942" s="630"/>
      <c r="N1942" s="636"/>
    </row>
    <row r="1943" s="138" customFormat="1" customHeight="1" outlineLevel="4" spans="1:14">
      <c r="A1943" s="382" t="s">
        <v>5703</v>
      </c>
      <c r="B1943" s="627" t="str">
        <f t="shared" si="59"/>
        <v>后勤综合用房厨房（二）</v>
      </c>
      <c r="C1943" s="437" t="s">
        <v>5779</v>
      </c>
      <c r="D1943" s="437" t="s">
        <v>7196</v>
      </c>
      <c r="E1943" s="641" t="s">
        <v>345</v>
      </c>
      <c r="F1943" s="640">
        <v>1</v>
      </c>
      <c r="G1943" s="641" t="s">
        <v>5683</v>
      </c>
      <c r="H1943" s="638">
        <v>8840</v>
      </c>
      <c r="I1943" s="638">
        <f t="shared" si="60"/>
        <v>0.884</v>
      </c>
      <c r="J1943" s="633" t="s">
        <v>4802</v>
      </c>
      <c r="K1943" s="382"/>
      <c r="L1943" s="633" t="s">
        <v>762</v>
      </c>
      <c r="M1943" s="630"/>
      <c r="N1943" s="636"/>
    </row>
    <row r="1944" s="138" customFormat="1" customHeight="1" outlineLevel="4" spans="1:14">
      <c r="A1944" s="382" t="s">
        <v>5705</v>
      </c>
      <c r="B1944" s="627" t="str">
        <f t="shared" si="59"/>
        <v>后勤综合用房厨房（二）</v>
      </c>
      <c r="C1944" s="649" t="s">
        <v>3251</v>
      </c>
      <c r="D1944" s="437" t="s">
        <v>7197</v>
      </c>
      <c r="E1944" s="650" t="s">
        <v>341</v>
      </c>
      <c r="F1944" s="640">
        <v>34.8</v>
      </c>
      <c r="G1944" s="641" t="s">
        <v>5683</v>
      </c>
      <c r="H1944" s="638">
        <v>850</v>
      </c>
      <c r="I1944" s="638">
        <f t="shared" si="60"/>
        <v>2.958</v>
      </c>
      <c r="J1944" s="633" t="s">
        <v>4802</v>
      </c>
      <c r="K1944" s="382"/>
      <c r="L1944" s="633" t="s">
        <v>762</v>
      </c>
      <c r="M1944" s="630"/>
      <c r="N1944" s="636"/>
    </row>
    <row r="1945" s="138" customFormat="1" customHeight="1" outlineLevel="4" spans="1:14">
      <c r="A1945" s="382" t="s">
        <v>5706</v>
      </c>
      <c r="B1945" s="627" t="str">
        <f t="shared" si="59"/>
        <v>后勤综合用房厨房（二）</v>
      </c>
      <c r="C1945" s="649" t="s">
        <v>3295</v>
      </c>
      <c r="D1945" s="437" t="s">
        <v>7198</v>
      </c>
      <c r="E1945" s="641" t="s">
        <v>345</v>
      </c>
      <c r="F1945" s="640">
        <v>1</v>
      </c>
      <c r="G1945" s="641" t="s">
        <v>5683</v>
      </c>
      <c r="H1945" s="638">
        <v>2600</v>
      </c>
      <c r="I1945" s="638">
        <f t="shared" si="60"/>
        <v>0.26</v>
      </c>
      <c r="J1945" s="633" t="s">
        <v>4802</v>
      </c>
      <c r="K1945" s="382"/>
      <c r="L1945" s="633" t="s">
        <v>762</v>
      </c>
      <c r="M1945" s="630"/>
      <c r="N1945" s="636"/>
    </row>
    <row r="1946" s="138" customFormat="1" customHeight="1" outlineLevel="4" spans="1:14">
      <c r="A1946" s="382" t="s">
        <v>5708</v>
      </c>
      <c r="B1946" s="627" t="str">
        <f t="shared" si="59"/>
        <v>后勤综合用房厨房（二）</v>
      </c>
      <c r="C1946" s="649" t="s">
        <v>5836</v>
      </c>
      <c r="D1946" s="437" t="s">
        <v>7199</v>
      </c>
      <c r="E1946" s="641" t="s">
        <v>345</v>
      </c>
      <c r="F1946" s="640">
        <v>1</v>
      </c>
      <c r="G1946" s="641" t="s">
        <v>5683</v>
      </c>
      <c r="H1946" s="638">
        <v>4900</v>
      </c>
      <c r="I1946" s="638">
        <f t="shared" si="60"/>
        <v>0.49</v>
      </c>
      <c r="J1946" s="633" t="s">
        <v>4802</v>
      </c>
      <c r="K1946" s="382"/>
      <c r="L1946" s="633" t="s">
        <v>762</v>
      </c>
      <c r="M1946" s="630"/>
      <c r="N1946" s="636"/>
    </row>
    <row r="1947" s="138" customFormat="1" customHeight="1" outlineLevel="4" spans="1:14">
      <c r="A1947" s="382" t="s">
        <v>5709</v>
      </c>
      <c r="B1947" s="627" t="str">
        <f t="shared" si="59"/>
        <v>后勤综合用房厨房（二）</v>
      </c>
      <c r="C1947" s="649" t="s">
        <v>5836</v>
      </c>
      <c r="D1947" s="437" t="s">
        <v>7200</v>
      </c>
      <c r="E1947" s="641" t="s">
        <v>345</v>
      </c>
      <c r="F1947" s="640">
        <v>1</v>
      </c>
      <c r="G1947" s="641" t="s">
        <v>5683</v>
      </c>
      <c r="H1947" s="638">
        <v>4900</v>
      </c>
      <c r="I1947" s="638">
        <f t="shared" si="60"/>
        <v>0.49</v>
      </c>
      <c r="J1947" s="633" t="s">
        <v>4802</v>
      </c>
      <c r="K1947" s="382"/>
      <c r="L1947" s="633" t="s">
        <v>762</v>
      </c>
      <c r="M1947" s="630"/>
      <c r="N1947" s="636"/>
    </row>
    <row r="1948" s="138" customFormat="1" customHeight="1" outlineLevel="4" spans="1:14">
      <c r="A1948" s="382" t="s">
        <v>5711</v>
      </c>
      <c r="B1948" s="627" t="str">
        <f t="shared" si="59"/>
        <v>后勤综合用房厨房（二）</v>
      </c>
      <c r="C1948" s="649" t="s">
        <v>5836</v>
      </c>
      <c r="D1948" s="437" t="s">
        <v>5955</v>
      </c>
      <c r="E1948" s="641" t="s">
        <v>345</v>
      </c>
      <c r="F1948" s="640">
        <v>1</v>
      </c>
      <c r="G1948" s="641" t="s">
        <v>5683</v>
      </c>
      <c r="H1948" s="638">
        <v>6100</v>
      </c>
      <c r="I1948" s="638">
        <f t="shared" si="60"/>
        <v>0.61</v>
      </c>
      <c r="J1948" s="633" t="s">
        <v>4802</v>
      </c>
      <c r="K1948" s="382"/>
      <c r="L1948" s="633" t="s">
        <v>762</v>
      </c>
      <c r="M1948" s="630"/>
      <c r="N1948" s="636"/>
    </row>
    <row r="1949" s="138" customFormat="1" customHeight="1" outlineLevel="4" spans="1:14">
      <c r="A1949" s="382" t="s">
        <v>5712</v>
      </c>
      <c r="B1949" s="627" t="str">
        <f t="shared" si="59"/>
        <v>后勤综合用房厨房（二）</v>
      </c>
      <c r="C1949" s="649" t="s">
        <v>7201</v>
      </c>
      <c r="D1949" s="437" t="s">
        <v>5811</v>
      </c>
      <c r="E1949" s="641" t="s">
        <v>345</v>
      </c>
      <c r="F1949" s="640">
        <v>1</v>
      </c>
      <c r="G1949" s="641" t="s">
        <v>5683</v>
      </c>
      <c r="H1949" s="638">
        <v>9800</v>
      </c>
      <c r="I1949" s="638">
        <f t="shared" si="60"/>
        <v>0.98</v>
      </c>
      <c r="J1949" s="633" t="s">
        <v>4802</v>
      </c>
      <c r="K1949" s="382"/>
      <c r="L1949" s="633" t="s">
        <v>762</v>
      </c>
      <c r="M1949" s="630"/>
      <c r="N1949" s="636"/>
    </row>
    <row r="1950" s="138" customFormat="1" customHeight="1" outlineLevel="4" spans="1:14">
      <c r="A1950" s="382" t="s">
        <v>5713</v>
      </c>
      <c r="B1950" s="627" t="str">
        <f t="shared" si="59"/>
        <v>后勤综合用房厨房（二）</v>
      </c>
      <c r="C1950" s="639" t="s">
        <v>6718</v>
      </c>
      <c r="D1950" s="381" t="s">
        <v>5811</v>
      </c>
      <c r="E1950" s="641" t="s">
        <v>345</v>
      </c>
      <c r="F1950" s="640">
        <v>1</v>
      </c>
      <c r="G1950" s="641" t="s">
        <v>5683</v>
      </c>
      <c r="H1950" s="638">
        <v>13800</v>
      </c>
      <c r="I1950" s="638">
        <f t="shared" si="60"/>
        <v>1.38</v>
      </c>
      <c r="J1950" s="633" t="s">
        <v>4802</v>
      </c>
      <c r="K1950" s="382"/>
      <c r="L1950" s="633" t="s">
        <v>762</v>
      </c>
      <c r="M1950" s="630"/>
      <c r="N1950" s="636"/>
    </row>
    <row r="1951" s="138" customFormat="1" customHeight="1" outlineLevel="4" spans="1:14">
      <c r="A1951" s="382" t="s">
        <v>5715</v>
      </c>
      <c r="B1951" s="627" t="str">
        <f t="shared" si="59"/>
        <v>后勤综合用房厨房（二）</v>
      </c>
      <c r="C1951" s="649" t="s">
        <v>5861</v>
      </c>
      <c r="D1951" s="437" t="s">
        <v>7202</v>
      </c>
      <c r="E1951" s="641" t="s">
        <v>345</v>
      </c>
      <c r="F1951" s="640">
        <v>1</v>
      </c>
      <c r="G1951" s="641" t="s">
        <v>5683</v>
      </c>
      <c r="H1951" s="638">
        <v>2040</v>
      </c>
      <c r="I1951" s="638">
        <f t="shared" si="60"/>
        <v>0.204</v>
      </c>
      <c r="J1951" s="633" t="s">
        <v>4802</v>
      </c>
      <c r="K1951" s="382"/>
      <c r="L1951" s="633" t="s">
        <v>762</v>
      </c>
      <c r="M1951" s="630"/>
      <c r="N1951" s="636"/>
    </row>
    <row r="1952" s="138" customFormat="1" customHeight="1" outlineLevel="4" spans="1:14">
      <c r="A1952" s="382" t="s">
        <v>5717</v>
      </c>
      <c r="B1952" s="627" t="str">
        <f t="shared" si="59"/>
        <v>后勤综合用房厨房（二）</v>
      </c>
      <c r="C1952" s="649" t="s">
        <v>5861</v>
      </c>
      <c r="D1952" s="437" t="s">
        <v>7203</v>
      </c>
      <c r="E1952" s="641" t="s">
        <v>345</v>
      </c>
      <c r="F1952" s="640">
        <v>1</v>
      </c>
      <c r="G1952" s="641" t="s">
        <v>5683</v>
      </c>
      <c r="H1952" s="638">
        <v>4200</v>
      </c>
      <c r="I1952" s="638">
        <f t="shared" si="60"/>
        <v>0.42</v>
      </c>
      <c r="J1952" s="633" t="s">
        <v>4802</v>
      </c>
      <c r="K1952" s="382"/>
      <c r="L1952" s="633" t="s">
        <v>762</v>
      </c>
      <c r="M1952" s="630"/>
      <c r="N1952" s="636"/>
    </row>
    <row r="1953" s="138" customFormat="1" customHeight="1" outlineLevel="4" spans="1:14">
      <c r="A1953" s="382" t="s">
        <v>5720</v>
      </c>
      <c r="B1953" s="627" t="str">
        <f t="shared" si="59"/>
        <v>后勤综合用房厨房（二）</v>
      </c>
      <c r="C1953" s="649" t="s">
        <v>3372</v>
      </c>
      <c r="D1953" s="437" t="s">
        <v>7204</v>
      </c>
      <c r="E1953" s="650" t="s">
        <v>341</v>
      </c>
      <c r="F1953" s="640">
        <v>3.8</v>
      </c>
      <c r="G1953" s="641" t="s">
        <v>5683</v>
      </c>
      <c r="H1953" s="638">
        <v>3000</v>
      </c>
      <c r="I1953" s="638">
        <f t="shared" si="60"/>
        <v>1.14</v>
      </c>
      <c r="J1953" s="633" t="s">
        <v>4802</v>
      </c>
      <c r="K1953" s="382"/>
      <c r="L1953" s="633" t="s">
        <v>762</v>
      </c>
      <c r="M1953" s="630"/>
      <c r="N1953" s="636"/>
    </row>
    <row r="1954" s="138" customFormat="1" customHeight="1" outlineLevel="4" spans="1:14">
      <c r="A1954" s="382" t="s">
        <v>5722</v>
      </c>
      <c r="B1954" s="627" t="str">
        <f t="shared" si="59"/>
        <v>后勤综合用房厨房（二）</v>
      </c>
      <c r="C1954" s="649" t="s">
        <v>3385</v>
      </c>
      <c r="D1954" s="381" t="s">
        <v>5873</v>
      </c>
      <c r="E1954" s="641" t="s">
        <v>345</v>
      </c>
      <c r="F1954" s="640">
        <v>2</v>
      </c>
      <c r="G1954" s="641" t="s">
        <v>5683</v>
      </c>
      <c r="H1954" s="638">
        <v>1160</v>
      </c>
      <c r="I1954" s="638">
        <f t="shared" si="60"/>
        <v>0.232</v>
      </c>
      <c r="J1954" s="633" t="s">
        <v>4802</v>
      </c>
      <c r="K1954" s="382"/>
      <c r="L1954" s="633" t="s">
        <v>762</v>
      </c>
      <c r="M1954" s="630"/>
      <c r="N1954" s="636"/>
    </row>
    <row r="1955" s="138" customFormat="1" customHeight="1" outlineLevel="4" spans="1:14">
      <c r="A1955" s="382" t="s">
        <v>5724</v>
      </c>
      <c r="B1955" s="627" t="str">
        <f t="shared" si="59"/>
        <v>后勤综合用房厨房（二）</v>
      </c>
      <c r="C1955" s="649" t="s">
        <v>5877</v>
      </c>
      <c r="D1955" s="437" t="s">
        <v>5889</v>
      </c>
      <c r="E1955" s="641" t="s">
        <v>345</v>
      </c>
      <c r="F1955" s="640">
        <v>5</v>
      </c>
      <c r="G1955" s="641" t="s">
        <v>5683</v>
      </c>
      <c r="H1955" s="638">
        <v>7500</v>
      </c>
      <c r="I1955" s="638">
        <f t="shared" si="60"/>
        <v>3.75</v>
      </c>
      <c r="J1955" s="633" t="s">
        <v>4802</v>
      </c>
      <c r="K1955" s="382"/>
      <c r="L1955" s="633" t="s">
        <v>762</v>
      </c>
      <c r="M1955" s="630"/>
      <c r="N1955" s="636"/>
    </row>
    <row r="1956" s="138" customFormat="1" customHeight="1" outlineLevel="4" spans="1:14">
      <c r="A1956" s="382" t="s">
        <v>5726</v>
      </c>
      <c r="B1956" s="627" t="str">
        <f t="shared" si="59"/>
        <v>后勤综合用房厨房（二）</v>
      </c>
      <c r="C1956" s="649" t="s">
        <v>3392</v>
      </c>
      <c r="D1956" s="437" t="s">
        <v>7205</v>
      </c>
      <c r="E1956" s="650" t="s">
        <v>3318</v>
      </c>
      <c r="F1956" s="640">
        <v>1</v>
      </c>
      <c r="G1956" s="641" t="s">
        <v>5683</v>
      </c>
      <c r="H1956" s="638">
        <v>56963</v>
      </c>
      <c r="I1956" s="638">
        <f t="shared" si="60"/>
        <v>5.6963</v>
      </c>
      <c r="J1956" s="633" t="s">
        <v>4802</v>
      </c>
      <c r="K1956" s="382"/>
      <c r="L1956" s="633" t="s">
        <v>762</v>
      </c>
      <c r="M1956" s="630"/>
      <c r="N1956" s="636"/>
    </row>
    <row r="1957" s="138" customFormat="1" customHeight="1" outlineLevel="4" spans="1:14">
      <c r="A1957" s="382" t="s">
        <v>5728</v>
      </c>
      <c r="B1957" s="627" t="str">
        <f t="shared" si="59"/>
        <v>后勤综合用房厨房（二）</v>
      </c>
      <c r="C1957" s="649" t="s">
        <v>5896</v>
      </c>
      <c r="D1957" s="437" t="s">
        <v>7206</v>
      </c>
      <c r="E1957" s="641" t="s">
        <v>345</v>
      </c>
      <c r="F1957" s="640">
        <v>1</v>
      </c>
      <c r="G1957" s="641" t="s">
        <v>5683</v>
      </c>
      <c r="H1957" s="638">
        <v>6800</v>
      </c>
      <c r="I1957" s="638">
        <f t="shared" si="60"/>
        <v>0.68</v>
      </c>
      <c r="J1957" s="633" t="s">
        <v>4802</v>
      </c>
      <c r="K1957" s="382"/>
      <c r="L1957" s="633" t="s">
        <v>762</v>
      </c>
      <c r="M1957" s="630"/>
      <c r="N1957" s="636"/>
    </row>
    <row r="1958" s="138" customFormat="1" customHeight="1" outlineLevel="4" spans="1:14">
      <c r="A1958" s="382" t="s">
        <v>5731</v>
      </c>
      <c r="B1958" s="627" t="str">
        <f t="shared" si="59"/>
        <v>后勤综合用房厨房（二）</v>
      </c>
      <c r="C1958" s="649" t="s">
        <v>5896</v>
      </c>
      <c r="D1958" s="437" t="s">
        <v>7207</v>
      </c>
      <c r="E1958" s="641" t="s">
        <v>345</v>
      </c>
      <c r="F1958" s="640">
        <v>1</v>
      </c>
      <c r="G1958" s="641" t="s">
        <v>5683</v>
      </c>
      <c r="H1958" s="638">
        <v>4000</v>
      </c>
      <c r="I1958" s="638">
        <f t="shared" si="60"/>
        <v>0.4</v>
      </c>
      <c r="J1958" s="633" t="s">
        <v>4802</v>
      </c>
      <c r="K1958" s="382"/>
      <c r="L1958" s="633" t="s">
        <v>762</v>
      </c>
      <c r="M1958" s="630"/>
      <c r="N1958" s="636"/>
    </row>
    <row r="1959" s="138" customFormat="1" customHeight="1" outlineLevel="4" spans="1:14">
      <c r="A1959" s="382" t="s">
        <v>5734</v>
      </c>
      <c r="B1959" s="627" t="str">
        <f t="shared" si="59"/>
        <v>后勤综合用房厨房（二）</v>
      </c>
      <c r="C1959" s="639" t="s">
        <v>3401</v>
      </c>
      <c r="D1959" s="381" t="s">
        <v>6631</v>
      </c>
      <c r="E1959" s="641" t="s">
        <v>345</v>
      </c>
      <c r="F1959" s="640">
        <v>1</v>
      </c>
      <c r="G1959" s="641" t="s">
        <v>5683</v>
      </c>
      <c r="H1959" s="638">
        <v>1300</v>
      </c>
      <c r="I1959" s="638">
        <f t="shared" si="60"/>
        <v>0.13</v>
      </c>
      <c r="J1959" s="633" t="s">
        <v>4802</v>
      </c>
      <c r="K1959" s="382"/>
      <c r="L1959" s="633" t="s">
        <v>762</v>
      </c>
      <c r="M1959" s="630"/>
      <c r="N1959" s="636"/>
    </row>
    <row r="1960" s="138" customFormat="1" customHeight="1" outlineLevel="4" spans="1:14">
      <c r="A1960" s="382" t="s">
        <v>5736</v>
      </c>
      <c r="B1960" s="627" t="str">
        <f t="shared" si="59"/>
        <v>后勤综合用房厨房（二）</v>
      </c>
      <c r="C1960" s="649" t="s">
        <v>5915</v>
      </c>
      <c r="D1960" s="437" t="s">
        <v>7208</v>
      </c>
      <c r="E1960" s="641" t="s">
        <v>345</v>
      </c>
      <c r="F1960" s="640">
        <v>1</v>
      </c>
      <c r="G1960" s="641" t="s">
        <v>5683</v>
      </c>
      <c r="H1960" s="638">
        <v>1300</v>
      </c>
      <c r="I1960" s="638">
        <f t="shared" si="60"/>
        <v>0.13</v>
      </c>
      <c r="J1960" s="633" t="s">
        <v>4802</v>
      </c>
      <c r="K1960" s="382"/>
      <c r="L1960" s="633" t="s">
        <v>762</v>
      </c>
      <c r="M1960" s="630"/>
      <c r="N1960" s="636"/>
    </row>
    <row r="1961" s="138" customFormat="1" customHeight="1" outlineLevel="4" spans="1:14">
      <c r="A1961" s="382" t="s">
        <v>5738</v>
      </c>
      <c r="B1961" s="627" t="str">
        <f t="shared" si="59"/>
        <v>后勤综合用房厨房（二）</v>
      </c>
      <c r="C1961" s="649" t="s">
        <v>5915</v>
      </c>
      <c r="D1961" s="437" t="s">
        <v>5921</v>
      </c>
      <c r="E1961" s="641" t="s">
        <v>345</v>
      </c>
      <c r="F1961" s="640">
        <v>2</v>
      </c>
      <c r="G1961" s="641" t="s">
        <v>5683</v>
      </c>
      <c r="H1961" s="638">
        <v>1400</v>
      </c>
      <c r="I1961" s="638">
        <f t="shared" si="60"/>
        <v>0.28</v>
      </c>
      <c r="J1961" s="633" t="s">
        <v>4802</v>
      </c>
      <c r="K1961" s="382"/>
      <c r="L1961" s="633" t="s">
        <v>762</v>
      </c>
      <c r="M1961" s="630"/>
      <c r="N1961" s="636"/>
    </row>
    <row r="1962" s="138" customFormat="1" customHeight="1" outlineLevel="4" spans="1:14">
      <c r="A1962" s="382" t="s">
        <v>5741</v>
      </c>
      <c r="B1962" s="627" t="str">
        <f t="shared" si="59"/>
        <v>后勤综合用房厨房（二）</v>
      </c>
      <c r="C1962" s="649" t="s">
        <v>5915</v>
      </c>
      <c r="D1962" s="437" t="s">
        <v>5909</v>
      </c>
      <c r="E1962" s="641" t="s">
        <v>345</v>
      </c>
      <c r="F1962" s="640">
        <v>1</v>
      </c>
      <c r="G1962" s="641" t="s">
        <v>5683</v>
      </c>
      <c r="H1962" s="638">
        <v>1400</v>
      </c>
      <c r="I1962" s="638">
        <f t="shared" si="60"/>
        <v>0.14</v>
      </c>
      <c r="J1962" s="633" t="s">
        <v>4802</v>
      </c>
      <c r="K1962" s="382"/>
      <c r="L1962" s="633" t="s">
        <v>762</v>
      </c>
      <c r="M1962" s="630"/>
      <c r="N1962" s="636"/>
    </row>
    <row r="1963" s="138" customFormat="1" customHeight="1" outlineLevel="4" spans="1:14">
      <c r="A1963" s="382" t="s">
        <v>5744</v>
      </c>
      <c r="B1963" s="627" t="str">
        <f t="shared" si="59"/>
        <v>后勤综合用房厨房（二）</v>
      </c>
      <c r="C1963" s="649" t="s">
        <v>5915</v>
      </c>
      <c r="D1963" s="437" t="s">
        <v>5925</v>
      </c>
      <c r="E1963" s="641" t="s">
        <v>345</v>
      </c>
      <c r="F1963" s="640">
        <v>1</v>
      </c>
      <c r="G1963" s="641" t="s">
        <v>5683</v>
      </c>
      <c r="H1963" s="638">
        <v>1600</v>
      </c>
      <c r="I1963" s="638">
        <f t="shared" si="60"/>
        <v>0.16</v>
      </c>
      <c r="J1963" s="633" t="s">
        <v>4802</v>
      </c>
      <c r="K1963" s="382"/>
      <c r="L1963" s="633" t="s">
        <v>762</v>
      </c>
      <c r="M1963" s="630"/>
      <c r="N1963" s="636"/>
    </row>
    <row r="1964" s="138" customFormat="1" customHeight="1" outlineLevel="4" spans="1:14">
      <c r="A1964" s="382" t="s">
        <v>5745</v>
      </c>
      <c r="B1964" s="627" t="str">
        <f t="shared" si="59"/>
        <v>后勤综合用房厨房（二）</v>
      </c>
      <c r="C1964" s="649" t="s">
        <v>5915</v>
      </c>
      <c r="D1964" s="437" t="s">
        <v>7209</v>
      </c>
      <c r="E1964" s="641" t="s">
        <v>345</v>
      </c>
      <c r="F1964" s="640">
        <v>1</v>
      </c>
      <c r="G1964" s="641" t="s">
        <v>5683</v>
      </c>
      <c r="H1964" s="638">
        <v>1600</v>
      </c>
      <c r="I1964" s="638">
        <f t="shared" si="60"/>
        <v>0.16</v>
      </c>
      <c r="J1964" s="633" t="s">
        <v>4802</v>
      </c>
      <c r="K1964" s="382"/>
      <c r="L1964" s="633" t="s">
        <v>762</v>
      </c>
      <c r="M1964" s="630"/>
      <c r="N1964" s="636"/>
    </row>
    <row r="1965" s="138" customFormat="1" customHeight="1" outlineLevel="4" spans="1:14">
      <c r="A1965" s="382" t="s">
        <v>5746</v>
      </c>
      <c r="B1965" s="627" t="str">
        <f t="shared" si="59"/>
        <v>后勤综合用房厨房（二）</v>
      </c>
      <c r="C1965" s="649" t="s">
        <v>5915</v>
      </c>
      <c r="D1965" s="437" t="s">
        <v>7210</v>
      </c>
      <c r="E1965" s="641" t="s">
        <v>345</v>
      </c>
      <c r="F1965" s="640">
        <v>1</v>
      </c>
      <c r="G1965" s="641" t="s">
        <v>5683</v>
      </c>
      <c r="H1965" s="638">
        <v>2492</v>
      </c>
      <c r="I1965" s="638">
        <f t="shared" si="60"/>
        <v>0.2492</v>
      </c>
      <c r="J1965" s="633" t="s">
        <v>4802</v>
      </c>
      <c r="K1965" s="382"/>
      <c r="L1965" s="633" t="s">
        <v>762</v>
      </c>
      <c r="M1965" s="630"/>
      <c r="N1965" s="636"/>
    </row>
    <row r="1966" s="138" customFormat="1" customHeight="1" outlineLevel="4" spans="1:14">
      <c r="A1966" s="382" t="s">
        <v>5748</v>
      </c>
      <c r="B1966" s="627" t="str">
        <f t="shared" si="59"/>
        <v>后勤综合用房厨房（二）</v>
      </c>
      <c r="C1966" s="649" t="s">
        <v>3413</v>
      </c>
      <c r="D1966" s="437" t="s">
        <v>7211</v>
      </c>
      <c r="E1966" s="641" t="s">
        <v>345</v>
      </c>
      <c r="F1966" s="640">
        <v>1</v>
      </c>
      <c r="G1966" s="641" t="s">
        <v>5683</v>
      </c>
      <c r="H1966" s="638">
        <v>3500</v>
      </c>
      <c r="I1966" s="638">
        <f t="shared" si="60"/>
        <v>0.35</v>
      </c>
      <c r="J1966" s="633" t="s">
        <v>4802</v>
      </c>
      <c r="K1966" s="382"/>
      <c r="L1966" s="633" t="s">
        <v>762</v>
      </c>
      <c r="M1966" s="630"/>
      <c r="N1966" s="636"/>
    </row>
    <row r="1967" s="138" customFormat="1" customHeight="1" outlineLevel="4" spans="1:14">
      <c r="A1967" s="382" t="s">
        <v>5752</v>
      </c>
      <c r="B1967" s="627" t="str">
        <f t="shared" si="59"/>
        <v>后勤综合用房厨房（二）</v>
      </c>
      <c r="C1967" s="649" t="s">
        <v>3413</v>
      </c>
      <c r="D1967" s="437" t="s">
        <v>7212</v>
      </c>
      <c r="E1967" s="641" t="s">
        <v>345</v>
      </c>
      <c r="F1967" s="640">
        <v>1</v>
      </c>
      <c r="G1967" s="641" t="s">
        <v>5683</v>
      </c>
      <c r="H1967" s="638">
        <v>3500</v>
      </c>
      <c r="I1967" s="638">
        <f t="shared" si="60"/>
        <v>0.35</v>
      </c>
      <c r="J1967" s="633" t="s">
        <v>4802</v>
      </c>
      <c r="K1967" s="382"/>
      <c r="L1967" s="633" t="s">
        <v>762</v>
      </c>
      <c r="M1967" s="630"/>
      <c r="N1967" s="636"/>
    </row>
    <row r="1968" s="138" customFormat="1" customHeight="1" outlineLevel="4" spans="1:14">
      <c r="A1968" s="382" t="s">
        <v>5755</v>
      </c>
      <c r="B1968" s="627" t="str">
        <f t="shared" si="59"/>
        <v>后勤综合用房厨房（二）</v>
      </c>
      <c r="C1968" s="649" t="s">
        <v>3413</v>
      </c>
      <c r="D1968" s="437" t="s">
        <v>7213</v>
      </c>
      <c r="E1968" s="641" t="s">
        <v>345</v>
      </c>
      <c r="F1968" s="640">
        <v>1</v>
      </c>
      <c r="G1968" s="641" t="s">
        <v>5683</v>
      </c>
      <c r="H1968" s="638">
        <v>3500</v>
      </c>
      <c r="I1968" s="638">
        <f t="shared" si="60"/>
        <v>0.35</v>
      </c>
      <c r="J1968" s="633" t="s">
        <v>4802</v>
      </c>
      <c r="K1968" s="382"/>
      <c r="L1968" s="633" t="s">
        <v>762</v>
      </c>
      <c r="M1968" s="630"/>
      <c r="N1968" s="636"/>
    </row>
    <row r="1969" s="138" customFormat="1" customHeight="1" outlineLevel="4" spans="1:14">
      <c r="A1969" s="382" t="s">
        <v>5757</v>
      </c>
      <c r="B1969" s="627" t="str">
        <f t="shared" si="59"/>
        <v>后勤综合用房厨房（二）</v>
      </c>
      <c r="C1969" s="649" t="s">
        <v>3413</v>
      </c>
      <c r="D1969" s="437" t="s">
        <v>7082</v>
      </c>
      <c r="E1969" s="641" t="s">
        <v>345</v>
      </c>
      <c r="F1969" s="640">
        <v>1</v>
      </c>
      <c r="G1969" s="641" t="s">
        <v>5683</v>
      </c>
      <c r="H1969" s="638">
        <v>4500</v>
      </c>
      <c r="I1969" s="638">
        <f t="shared" si="60"/>
        <v>0.45</v>
      </c>
      <c r="J1969" s="633" t="s">
        <v>4802</v>
      </c>
      <c r="K1969" s="382"/>
      <c r="L1969" s="633" t="s">
        <v>762</v>
      </c>
      <c r="M1969" s="630"/>
      <c r="N1969" s="636"/>
    </row>
    <row r="1970" s="138" customFormat="1" customHeight="1" outlineLevel="4" spans="1:14">
      <c r="A1970" s="382" t="s">
        <v>5759</v>
      </c>
      <c r="B1970" s="627" t="str">
        <f t="shared" si="59"/>
        <v>后勤综合用房厨房（二）</v>
      </c>
      <c r="C1970" s="639" t="s">
        <v>3428</v>
      </c>
      <c r="D1970" s="437"/>
      <c r="E1970" s="641" t="s">
        <v>345</v>
      </c>
      <c r="F1970" s="640">
        <v>3</v>
      </c>
      <c r="G1970" s="641" t="s">
        <v>5683</v>
      </c>
      <c r="H1970" s="638">
        <v>1360</v>
      </c>
      <c r="I1970" s="638">
        <f t="shared" si="60"/>
        <v>0.408</v>
      </c>
      <c r="J1970" s="633" t="s">
        <v>4802</v>
      </c>
      <c r="K1970" s="382"/>
      <c r="L1970" s="633" t="s">
        <v>762</v>
      </c>
      <c r="M1970" s="630"/>
      <c r="N1970" s="636"/>
    </row>
    <row r="1971" s="138" customFormat="1" customHeight="1" outlineLevel="4" spans="1:14">
      <c r="A1971" s="382" t="s">
        <v>5761</v>
      </c>
      <c r="B1971" s="627" t="str">
        <f t="shared" si="59"/>
        <v>后勤综合用房厨房（二）</v>
      </c>
      <c r="C1971" s="649" t="s">
        <v>3442</v>
      </c>
      <c r="D1971" s="437" t="s">
        <v>7214</v>
      </c>
      <c r="E1971" s="641" t="s">
        <v>345</v>
      </c>
      <c r="F1971" s="640">
        <v>1</v>
      </c>
      <c r="G1971" s="641" t="s">
        <v>5683</v>
      </c>
      <c r="H1971" s="638">
        <v>2200</v>
      </c>
      <c r="I1971" s="638">
        <f t="shared" si="60"/>
        <v>0.22</v>
      </c>
      <c r="J1971" s="633" t="s">
        <v>4802</v>
      </c>
      <c r="K1971" s="382"/>
      <c r="L1971" s="633" t="s">
        <v>762</v>
      </c>
      <c r="M1971" s="630"/>
      <c r="N1971" s="636"/>
    </row>
    <row r="1972" s="138" customFormat="1" customHeight="1" outlineLevel="4" spans="1:14">
      <c r="A1972" s="382" t="s">
        <v>5763</v>
      </c>
      <c r="B1972" s="627" t="str">
        <f t="shared" si="59"/>
        <v>后勤综合用房厨房（二）</v>
      </c>
      <c r="C1972" s="649" t="s">
        <v>7215</v>
      </c>
      <c r="D1972" s="437" t="s">
        <v>7216</v>
      </c>
      <c r="E1972" s="641" t="s">
        <v>345</v>
      </c>
      <c r="F1972" s="640">
        <v>1</v>
      </c>
      <c r="G1972" s="641" t="s">
        <v>5683</v>
      </c>
      <c r="H1972" s="638">
        <v>56000</v>
      </c>
      <c r="I1972" s="638">
        <f t="shared" si="60"/>
        <v>5.6</v>
      </c>
      <c r="J1972" s="633" t="s">
        <v>4802</v>
      </c>
      <c r="K1972" s="382"/>
      <c r="L1972" s="633" t="s">
        <v>762</v>
      </c>
      <c r="M1972" s="630"/>
      <c r="N1972" s="636"/>
    </row>
    <row r="1973" s="138" customFormat="1" customHeight="1" outlineLevel="4" spans="1:14">
      <c r="A1973" s="382" t="s">
        <v>5766</v>
      </c>
      <c r="B1973" s="627" t="str">
        <f t="shared" si="59"/>
        <v>后勤综合用房厨房（二）</v>
      </c>
      <c r="C1973" s="649" t="s">
        <v>7217</v>
      </c>
      <c r="D1973" s="437" t="s">
        <v>5811</v>
      </c>
      <c r="E1973" s="641" t="s">
        <v>345</v>
      </c>
      <c r="F1973" s="640">
        <v>1</v>
      </c>
      <c r="G1973" s="641" t="s">
        <v>5683</v>
      </c>
      <c r="H1973" s="638">
        <v>6800</v>
      </c>
      <c r="I1973" s="638">
        <f t="shared" si="60"/>
        <v>0.68</v>
      </c>
      <c r="J1973" s="633" t="s">
        <v>4802</v>
      </c>
      <c r="K1973" s="382"/>
      <c r="L1973" s="633" t="s">
        <v>762</v>
      </c>
      <c r="M1973" s="630"/>
      <c r="N1973" s="636"/>
    </row>
    <row r="1974" s="138" customFormat="1" customHeight="1" outlineLevel="4" spans="1:14">
      <c r="A1974" s="382" t="s">
        <v>5769</v>
      </c>
      <c r="B1974" s="627" t="str">
        <f t="shared" si="59"/>
        <v>后勤综合用房厨房（二）</v>
      </c>
      <c r="C1974" s="649" t="s">
        <v>5967</v>
      </c>
      <c r="D1974" s="437" t="s">
        <v>5900</v>
      </c>
      <c r="E1974" s="641" t="s">
        <v>345</v>
      </c>
      <c r="F1974" s="640">
        <v>1</v>
      </c>
      <c r="G1974" s="641" t="s">
        <v>5683</v>
      </c>
      <c r="H1974" s="638">
        <v>2412</v>
      </c>
      <c r="I1974" s="638">
        <f t="shared" si="60"/>
        <v>0.2412</v>
      </c>
      <c r="J1974" s="633" t="s">
        <v>4802</v>
      </c>
      <c r="K1974" s="382"/>
      <c r="L1974" s="633" t="s">
        <v>762</v>
      </c>
      <c r="M1974" s="630"/>
      <c r="N1974" s="636"/>
    </row>
    <row r="1975" s="138" customFormat="1" customHeight="1" outlineLevel="4" spans="1:14">
      <c r="A1975" s="382" t="s">
        <v>5772</v>
      </c>
      <c r="B1975" s="627" t="str">
        <f t="shared" si="59"/>
        <v>后勤综合用房厨房（二）</v>
      </c>
      <c r="C1975" s="649" t="s">
        <v>6642</v>
      </c>
      <c r="D1975" s="437" t="s">
        <v>7218</v>
      </c>
      <c r="E1975" s="641" t="s">
        <v>345</v>
      </c>
      <c r="F1975" s="640">
        <v>1</v>
      </c>
      <c r="G1975" s="641" t="s">
        <v>5683</v>
      </c>
      <c r="H1975" s="638">
        <v>1500</v>
      </c>
      <c r="I1975" s="638">
        <f t="shared" si="60"/>
        <v>0.15</v>
      </c>
      <c r="J1975" s="633" t="s">
        <v>4802</v>
      </c>
      <c r="K1975" s="382"/>
      <c r="L1975" s="633" t="s">
        <v>762</v>
      </c>
      <c r="M1975" s="630"/>
      <c r="N1975" s="636"/>
    </row>
    <row r="1976" s="138" customFormat="1" customHeight="1" outlineLevel="4" spans="1:14">
      <c r="A1976" s="382" t="s">
        <v>5775</v>
      </c>
      <c r="B1976" s="627" t="str">
        <f t="shared" si="59"/>
        <v>后勤综合用房厨房（二）</v>
      </c>
      <c r="C1976" s="649" t="s">
        <v>6642</v>
      </c>
      <c r="D1976" s="437" t="s">
        <v>6016</v>
      </c>
      <c r="E1976" s="641" t="s">
        <v>345</v>
      </c>
      <c r="F1976" s="640">
        <v>1</v>
      </c>
      <c r="G1976" s="641" t="s">
        <v>5683</v>
      </c>
      <c r="H1976" s="638">
        <v>1200</v>
      </c>
      <c r="I1976" s="638">
        <f t="shared" si="60"/>
        <v>0.12</v>
      </c>
      <c r="J1976" s="633" t="s">
        <v>4802</v>
      </c>
      <c r="K1976" s="382"/>
      <c r="L1976" s="633" t="s">
        <v>762</v>
      </c>
      <c r="M1976" s="630"/>
      <c r="N1976" s="636"/>
    </row>
    <row r="1977" s="138" customFormat="1" customHeight="1" outlineLevel="4" spans="1:14">
      <c r="A1977" s="382" t="s">
        <v>5778</v>
      </c>
      <c r="B1977" s="627" t="str">
        <f t="shared" si="59"/>
        <v>后勤综合用房厨房（二）</v>
      </c>
      <c r="C1977" s="649" t="s">
        <v>6648</v>
      </c>
      <c r="D1977" s="437" t="s">
        <v>6645</v>
      </c>
      <c r="E1977" s="641" t="s">
        <v>345</v>
      </c>
      <c r="F1977" s="640">
        <v>3</v>
      </c>
      <c r="G1977" s="641" t="s">
        <v>5683</v>
      </c>
      <c r="H1977" s="638">
        <v>3640</v>
      </c>
      <c r="I1977" s="638">
        <f t="shared" si="60"/>
        <v>1.092</v>
      </c>
      <c r="J1977" s="633" t="s">
        <v>4802</v>
      </c>
      <c r="K1977" s="382"/>
      <c r="L1977" s="633" t="s">
        <v>762</v>
      </c>
      <c r="M1977" s="630"/>
      <c r="N1977" s="636"/>
    </row>
    <row r="1978" s="138" customFormat="1" customHeight="1" outlineLevel="4" spans="1:14">
      <c r="A1978" s="382" t="s">
        <v>5781</v>
      </c>
      <c r="B1978" s="627" t="str">
        <f t="shared" si="59"/>
        <v>后勤综合用房厨房（二）</v>
      </c>
      <c r="C1978" s="649" t="s">
        <v>6648</v>
      </c>
      <c r="D1978" s="437" t="s">
        <v>5977</v>
      </c>
      <c r="E1978" s="641" t="s">
        <v>345</v>
      </c>
      <c r="F1978" s="640">
        <v>2</v>
      </c>
      <c r="G1978" s="641" t="s">
        <v>5683</v>
      </c>
      <c r="H1978" s="638">
        <v>4160</v>
      </c>
      <c r="I1978" s="638">
        <f t="shared" si="60"/>
        <v>0.832</v>
      </c>
      <c r="J1978" s="633" t="s">
        <v>4802</v>
      </c>
      <c r="K1978" s="382"/>
      <c r="L1978" s="633" t="s">
        <v>762</v>
      </c>
      <c r="M1978" s="630"/>
      <c r="N1978" s="636"/>
    </row>
    <row r="1979" s="138" customFormat="1" customHeight="1" outlineLevel="4" spans="1:14">
      <c r="A1979" s="382" t="s">
        <v>5783</v>
      </c>
      <c r="B1979" s="627" t="str">
        <f t="shared" si="59"/>
        <v>后勤综合用房厨房（二）</v>
      </c>
      <c r="C1979" s="649" t="s">
        <v>6648</v>
      </c>
      <c r="D1979" s="437" t="s">
        <v>7219</v>
      </c>
      <c r="E1979" s="641" t="s">
        <v>345</v>
      </c>
      <c r="F1979" s="640">
        <v>1</v>
      </c>
      <c r="G1979" s="641" t="s">
        <v>5683</v>
      </c>
      <c r="H1979" s="638">
        <v>2600</v>
      </c>
      <c r="I1979" s="638">
        <f t="shared" si="60"/>
        <v>0.26</v>
      </c>
      <c r="J1979" s="633" t="s">
        <v>4802</v>
      </c>
      <c r="K1979" s="382"/>
      <c r="L1979" s="633" t="s">
        <v>762</v>
      </c>
      <c r="M1979" s="630"/>
      <c r="N1979" s="636"/>
    </row>
    <row r="1980" s="138" customFormat="1" customHeight="1" outlineLevel="4" spans="1:14">
      <c r="A1980" s="382" t="s">
        <v>5786</v>
      </c>
      <c r="B1980" s="627" t="str">
        <f t="shared" si="59"/>
        <v>后勤综合用房厨房（二）</v>
      </c>
      <c r="C1980" s="649" t="s">
        <v>6648</v>
      </c>
      <c r="D1980" s="652"/>
      <c r="E1980" s="641" t="s">
        <v>345</v>
      </c>
      <c r="F1980" s="640">
        <v>1</v>
      </c>
      <c r="G1980" s="641" t="s">
        <v>5683</v>
      </c>
      <c r="H1980" s="638">
        <v>7500</v>
      </c>
      <c r="I1980" s="638">
        <f t="shared" si="60"/>
        <v>0.75</v>
      </c>
      <c r="J1980" s="633" t="s">
        <v>4802</v>
      </c>
      <c r="K1980" s="382"/>
      <c r="L1980" s="633" t="s">
        <v>762</v>
      </c>
      <c r="M1980" s="630"/>
      <c r="N1980" s="636"/>
    </row>
    <row r="1981" s="138" customFormat="1" customHeight="1" outlineLevel="4" spans="1:14">
      <c r="A1981" s="382" t="s">
        <v>5790</v>
      </c>
      <c r="B1981" s="627" t="str">
        <f t="shared" si="59"/>
        <v>后勤综合用房厨房（二）</v>
      </c>
      <c r="C1981" s="649" t="s">
        <v>5997</v>
      </c>
      <c r="D1981" s="437" t="s">
        <v>7096</v>
      </c>
      <c r="E1981" s="641" t="s">
        <v>345</v>
      </c>
      <c r="F1981" s="640">
        <v>2</v>
      </c>
      <c r="G1981" s="641" t="s">
        <v>5683</v>
      </c>
      <c r="H1981" s="638">
        <v>1600</v>
      </c>
      <c r="I1981" s="638">
        <f t="shared" si="60"/>
        <v>0.32</v>
      </c>
      <c r="J1981" s="633" t="s">
        <v>4802</v>
      </c>
      <c r="K1981" s="382"/>
      <c r="L1981" s="633" t="s">
        <v>762</v>
      </c>
      <c r="M1981" s="630"/>
      <c r="N1981" s="636"/>
    </row>
    <row r="1982" s="138" customFormat="1" customHeight="1" outlineLevel="4" spans="1:14">
      <c r="A1982" s="382" t="s">
        <v>5792</v>
      </c>
      <c r="B1982" s="627" t="str">
        <f t="shared" si="59"/>
        <v>后勤综合用房厨房（二）</v>
      </c>
      <c r="C1982" s="649" t="s">
        <v>6000</v>
      </c>
      <c r="D1982" s="381" t="s">
        <v>6003</v>
      </c>
      <c r="E1982" s="641" t="s">
        <v>345</v>
      </c>
      <c r="F1982" s="640">
        <v>2</v>
      </c>
      <c r="G1982" s="641" t="s">
        <v>5683</v>
      </c>
      <c r="H1982" s="638">
        <v>2350</v>
      </c>
      <c r="I1982" s="638">
        <f t="shared" si="60"/>
        <v>0.47</v>
      </c>
      <c r="J1982" s="633" t="s">
        <v>4802</v>
      </c>
      <c r="K1982" s="382"/>
      <c r="L1982" s="633" t="s">
        <v>762</v>
      </c>
      <c r="M1982" s="630"/>
      <c r="N1982" s="636"/>
    </row>
    <row r="1983" s="138" customFormat="1" customHeight="1" outlineLevel="4" spans="1:14">
      <c r="A1983" s="382" t="s">
        <v>5795</v>
      </c>
      <c r="B1983" s="627" t="str">
        <f t="shared" si="59"/>
        <v>后勤综合用房厨房（二）</v>
      </c>
      <c r="C1983" s="639" t="s">
        <v>6657</v>
      </c>
      <c r="D1983" s="381" t="s">
        <v>7220</v>
      </c>
      <c r="E1983" s="641" t="s">
        <v>345</v>
      </c>
      <c r="F1983" s="640">
        <v>1</v>
      </c>
      <c r="G1983" s="641" t="s">
        <v>5683</v>
      </c>
      <c r="H1983" s="638">
        <v>4500</v>
      </c>
      <c r="I1983" s="638">
        <f t="shared" si="60"/>
        <v>0.45</v>
      </c>
      <c r="J1983" s="633" t="s">
        <v>4802</v>
      </c>
      <c r="K1983" s="382"/>
      <c r="L1983" s="633" t="s">
        <v>762</v>
      </c>
      <c r="M1983" s="630"/>
      <c r="N1983" s="636"/>
    </row>
    <row r="1984" s="138" customFormat="1" customHeight="1" outlineLevel="4" spans="1:14">
      <c r="A1984" s="382" t="s">
        <v>5797</v>
      </c>
      <c r="B1984" s="627" t="str">
        <f t="shared" si="59"/>
        <v>后勤综合用房厨房（二）</v>
      </c>
      <c r="C1984" s="649" t="s">
        <v>7098</v>
      </c>
      <c r="D1984" s="437" t="s">
        <v>5900</v>
      </c>
      <c r="E1984" s="641" t="s">
        <v>345</v>
      </c>
      <c r="F1984" s="640">
        <v>1</v>
      </c>
      <c r="G1984" s="641" t="s">
        <v>5683</v>
      </c>
      <c r="H1984" s="638">
        <v>6300</v>
      </c>
      <c r="I1984" s="638">
        <f t="shared" si="60"/>
        <v>0.63</v>
      </c>
      <c r="J1984" s="633" t="s">
        <v>4802</v>
      </c>
      <c r="K1984" s="382"/>
      <c r="L1984" s="633" t="s">
        <v>762</v>
      </c>
      <c r="M1984" s="630"/>
      <c r="N1984" s="636"/>
    </row>
    <row r="1985" s="138" customFormat="1" customHeight="1" outlineLevel="4" spans="1:14">
      <c r="A1985" s="382" t="s">
        <v>5800</v>
      </c>
      <c r="B1985" s="627" t="str">
        <f t="shared" si="59"/>
        <v>后勤综合用房厨房（二）</v>
      </c>
      <c r="C1985" s="649" t="s">
        <v>7101</v>
      </c>
      <c r="D1985" s="437" t="s">
        <v>7200</v>
      </c>
      <c r="E1985" s="641" t="s">
        <v>345</v>
      </c>
      <c r="F1985" s="640">
        <v>1</v>
      </c>
      <c r="G1985" s="641" t="s">
        <v>5683</v>
      </c>
      <c r="H1985" s="638">
        <v>6800</v>
      </c>
      <c r="I1985" s="638">
        <f t="shared" si="60"/>
        <v>0.68</v>
      </c>
      <c r="J1985" s="633" t="s">
        <v>4802</v>
      </c>
      <c r="K1985" s="382"/>
      <c r="L1985" s="633" t="s">
        <v>762</v>
      </c>
      <c r="M1985" s="630"/>
      <c r="N1985" s="636"/>
    </row>
    <row r="1986" s="138" customFormat="1" customHeight="1" outlineLevel="4" spans="1:14">
      <c r="A1986" s="382" t="s">
        <v>5802</v>
      </c>
      <c r="B1986" s="627" t="str">
        <f t="shared" si="59"/>
        <v>后勤综合用房厨房（二）</v>
      </c>
      <c r="C1986" s="649" t="s">
        <v>3516</v>
      </c>
      <c r="D1986" s="437" t="s">
        <v>5898</v>
      </c>
      <c r="E1986" s="641" t="s">
        <v>345</v>
      </c>
      <c r="F1986" s="640">
        <v>1</v>
      </c>
      <c r="G1986" s="641" t="s">
        <v>5683</v>
      </c>
      <c r="H1986" s="638">
        <v>5100</v>
      </c>
      <c r="I1986" s="638">
        <f t="shared" si="60"/>
        <v>0.51</v>
      </c>
      <c r="J1986" s="633" t="s">
        <v>4802</v>
      </c>
      <c r="K1986" s="382"/>
      <c r="L1986" s="633" t="s">
        <v>762</v>
      </c>
      <c r="M1986" s="630"/>
      <c r="N1986" s="636"/>
    </row>
    <row r="1987" s="138" customFormat="1" customHeight="1" outlineLevel="4" spans="1:14">
      <c r="A1987" s="382" t="s">
        <v>5804</v>
      </c>
      <c r="B1987" s="627" t="str">
        <f t="shared" si="59"/>
        <v>后勤综合用房厨房（二）</v>
      </c>
      <c r="C1987" s="649" t="s">
        <v>6029</v>
      </c>
      <c r="D1987" s="437" t="s">
        <v>5955</v>
      </c>
      <c r="E1987" s="641" t="s">
        <v>345</v>
      </c>
      <c r="F1987" s="640">
        <v>1</v>
      </c>
      <c r="G1987" s="641" t="s">
        <v>5683</v>
      </c>
      <c r="H1987" s="638">
        <v>4400</v>
      </c>
      <c r="I1987" s="638">
        <f t="shared" si="60"/>
        <v>0.44</v>
      </c>
      <c r="J1987" s="633" t="s">
        <v>4802</v>
      </c>
      <c r="K1987" s="382"/>
      <c r="L1987" s="633" t="s">
        <v>762</v>
      </c>
      <c r="M1987" s="630"/>
      <c r="N1987" s="636"/>
    </row>
    <row r="1988" s="138" customFormat="1" customHeight="1" outlineLevel="4" spans="1:14">
      <c r="A1988" s="382" t="s">
        <v>5807</v>
      </c>
      <c r="B1988" s="627" t="str">
        <f t="shared" si="59"/>
        <v>后勤综合用房厨房（二）</v>
      </c>
      <c r="C1988" s="649" t="s">
        <v>6671</v>
      </c>
      <c r="D1988" s="437" t="s">
        <v>7221</v>
      </c>
      <c r="E1988" s="641" t="s">
        <v>345</v>
      </c>
      <c r="F1988" s="640">
        <v>1</v>
      </c>
      <c r="G1988" s="641" t="s">
        <v>5683</v>
      </c>
      <c r="H1988" s="638">
        <v>770</v>
      </c>
      <c r="I1988" s="638">
        <f t="shared" si="60"/>
        <v>0.077</v>
      </c>
      <c r="J1988" s="633" t="s">
        <v>4802</v>
      </c>
      <c r="K1988" s="382"/>
      <c r="L1988" s="633" t="s">
        <v>762</v>
      </c>
      <c r="M1988" s="630"/>
      <c r="N1988" s="636"/>
    </row>
    <row r="1989" s="138" customFormat="1" customHeight="1" outlineLevel="4" spans="1:14">
      <c r="A1989" s="382" t="s">
        <v>5810</v>
      </c>
      <c r="B1989" s="627" t="str">
        <f t="shared" si="59"/>
        <v>后勤综合用房厨房（二）</v>
      </c>
      <c r="C1989" s="649" t="s">
        <v>6048</v>
      </c>
      <c r="D1989" s="437" t="s">
        <v>7198</v>
      </c>
      <c r="E1989" s="641" t="s">
        <v>345</v>
      </c>
      <c r="F1989" s="640">
        <v>1</v>
      </c>
      <c r="G1989" s="641" t="s">
        <v>5683</v>
      </c>
      <c r="H1989" s="638">
        <v>3200</v>
      </c>
      <c r="I1989" s="638">
        <f t="shared" si="60"/>
        <v>0.32</v>
      </c>
      <c r="J1989" s="633" t="s">
        <v>4802</v>
      </c>
      <c r="K1989" s="382"/>
      <c r="L1989" s="633" t="s">
        <v>762</v>
      </c>
      <c r="M1989" s="630"/>
      <c r="N1989" s="636"/>
    </row>
    <row r="1990" s="138" customFormat="1" customHeight="1" outlineLevel="4" spans="1:14">
      <c r="A1990" s="382" t="s">
        <v>5812</v>
      </c>
      <c r="B1990" s="627" t="str">
        <f t="shared" si="59"/>
        <v>后勤综合用房厨房（二）</v>
      </c>
      <c r="C1990" s="649" t="s">
        <v>6048</v>
      </c>
      <c r="D1990" s="437" t="s">
        <v>5898</v>
      </c>
      <c r="E1990" s="641" t="s">
        <v>345</v>
      </c>
      <c r="F1990" s="640">
        <v>1</v>
      </c>
      <c r="G1990" s="641" t="s">
        <v>5683</v>
      </c>
      <c r="H1990" s="638">
        <v>3800</v>
      </c>
      <c r="I1990" s="638">
        <f t="shared" si="60"/>
        <v>0.38</v>
      </c>
      <c r="J1990" s="633" t="s">
        <v>4802</v>
      </c>
      <c r="K1990" s="382"/>
      <c r="L1990" s="633" t="s">
        <v>762</v>
      </c>
      <c r="M1990" s="630"/>
      <c r="N1990" s="636"/>
    </row>
    <row r="1991" s="138" customFormat="1" customHeight="1" outlineLevel="4" spans="1:14">
      <c r="A1991" s="382" t="s">
        <v>5815</v>
      </c>
      <c r="B1991" s="627" t="str">
        <f t="shared" si="59"/>
        <v>后勤综合用房厨房（二）</v>
      </c>
      <c r="C1991" s="639" t="s">
        <v>6057</v>
      </c>
      <c r="D1991" s="437" t="s">
        <v>7222</v>
      </c>
      <c r="E1991" s="641" t="s">
        <v>345</v>
      </c>
      <c r="F1991" s="640">
        <v>1</v>
      </c>
      <c r="G1991" s="641" t="s">
        <v>5683</v>
      </c>
      <c r="H1991" s="638">
        <v>4600</v>
      </c>
      <c r="I1991" s="638">
        <f t="shared" si="60"/>
        <v>0.46</v>
      </c>
      <c r="J1991" s="633" t="s">
        <v>4802</v>
      </c>
      <c r="K1991" s="382"/>
      <c r="L1991" s="633" t="s">
        <v>762</v>
      </c>
      <c r="M1991" s="630"/>
      <c r="N1991" s="636"/>
    </row>
    <row r="1992" s="138" customFormat="1" customHeight="1" outlineLevel="4" spans="1:14">
      <c r="A1992" s="382" t="s">
        <v>5817</v>
      </c>
      <c r="B1992" s="627" t="str">
        <f t="shared" si="59"/>
        <v>后勤综合用房厨房（二）</v>
      </c>
      <c r="C1992" s="649" t="s">
        <v>7104</v>
      </c>
      <c r="D1992" s="437" t="s">
        <v>6621</v>
      </c>
      <c r="E1992" s="641" t="s">
        <v>345</v>
      </c>
      <c r="F1992" s="640">
        <v>4</v>
      </c>
      <c r="G1992" s="641" t="s">
        <v>5683</v>
      </c>
      <c r="H1992" s="638">
        <v>7600</v>
      </c>
      <c r="I1992" s="638">
        <f t="shared" si="60"/>
        <v>3.04</v>
      </c>
      <c r="J1992" s="633" t="s">
        <v>4802</v>
      </c>
      <c r="K1992" s="382"/>
      <c r="L1992" s="633" t="s">
        <v>762</v>
      </c>
      <c r="M1992" s="630"/>
      <c r="N1992" s="636"/>
    </row>
    <row r="1993" s="138" customFormat="1" customHeight="1" outlineLevel="4" spans="1:14">
      <c r="A1993" s="382" t="s">
        <v>5819</v>
      </c>
      <c r="B1993" s="627" t="str">
        <f t="shared" si="59"/>
        <v>后勤综合用房厨房（二）</v>
      </c>
      <c r="C1993" s="649" t="s">
        <v>3617</v>
      </c>
      <c r="D1993" s="437" t="s">
        <v>6053</v>
      </c>
      <c r="E1993" s="641" t="s">
        <v>345</v>
      </c>
      <c r="F1993" s="640">
        <v>2</v>
      </c>
      <c r="G1993" s="641" t="s">
        <v>5683</v>
      </c>
      <c r="H1993" s="638">
        <v>4400</v>
      </c>
      <c r="I1993" s="638">
        <f t="shared" si="60"/>
        <v>0.88</v>
      </c>
      <c r="J1993" s="633" t="s">
        <v>4802</v>
      </c>
      <c r="K1993" s="382"/>
      <c r="L1993" s="633" t="s">
        <v>762</v>
      </c>
      <c r="M1993" s="630"/>
      <c r="N1993" s="636"/>
    </row>
    <row r="1994" s="138" customFormat="1" customHeight="1" outlineLevel="4" spans="1:14">
      <c r="A1994" s="382" t="s">
        <v>5821</v>
      </c>
      <c r="B1994" s="627" t="str">
        <f t="shared" si="59"/>
        <v>后勤综合用房厨房（二）</v>
      </c>
      <c r="C1994" s="649" t="s">
        <v>3617</v>
      </c>
      <c r="D1994" s="437" t="s">
        <v>5898</v>
      </c>
      <c r="E1994" s="641" t="s">
        <v>345</v>
      </c>
      <c r="F1994" s="640">
        <v>1</v>
      </c>
      <c r="G1994" s="641" t="s">
        <v>5683</v>
      </c>
      <c r="H1994" s="638">
        <v>4400</v>
      </c>
      <c r="I1994" s="638">
        <f t="shared" si="60"/>
        <v>0.44</v>
      </c>
      <c r="J1994" s="633" t="s">
        <v>4802</v>
      </c>
      <c r="K1994" s="382"/>
      <c r="L1994" s="633" t="s">
        <v>762</v>
      </c>
      <c r="M1994" s="630"/>
      <c r="N1994" s="636"/>
    </row>
    <row r="1995" s="138" customFormat="1" customHeight="1" outlineLevel="4" spans="1:14">
      <c r="A1995" s="382" t="s">
        <v>5823</v>
      </c>
      <c r="B1995" s="627" t="str">
        <f t="shared" si="59"/>
        <v>后勤综合用房厨房（二）</v>
      </c>
      <c r="C1995" s="639" t="s">
        <v>3619</v>
      </c>
      <c r="D1995" s="437" t="s">
        <v>7223</v>
      </c>
      <c r="E1995" s="641" t="s">
        <v>345</v>
      </c>
      <c r="F1995" s="640">
        <v>1</v>
      </c>
      <c r="G1995" s="641" t="s">
        <v>5683</v>
      </c>
      <c r="H1995" s="638">
        <v>4612</v>
      </c>
      <c r="I1995" s="638">
        <f t="shared" si="60"/>
        <v>0.4612</v>
      </c>
      <c r="J1995" s="633" t="s">
        <v>4802</v>
      </c>
      <c r="K1995" s="382"/>
      <c r="L1995" s="633" t="s">
        <v>762</v>
      </c>
      <c r="M1995" s="630"/>
      <c r="N1995" s="636"/>
    </row>
    <row r="1996" s="138" customFormat="1" customHeight="1" outlineLevel="4" spans="1:14">
      <c r="A1996" s="382" t="s">
        <v>5825</v>
      </c>
      <c r="B1996" s="627" t="str">
        <f t="shared" ref="B1996:B2026" si="61" xml:space="preserve">B1995</f>
        <v>后勤综合用房厨房（二）</v>
      </c>
      <c r="C1996" s="649" t="s">
        <v>6064</v>
      </c>
      <c r="D1996" s="437" t="s">
        <v>6065</v>
      </c>
      <c r="E1996" s="641" t="s">
        <v>345</v>
      </c>
      <c r="F1996" s="640">
        <v>3</v>
      </c>
      <c r="G1996" s="641" t="s">
        <v>5683</v>
      </c>
      <c r="H1996" s="638">
        <v>2200</v>
      </c>
      <c r="I1996" s="638">
        <f t="shared" si="60"/>
        <v>0.66</v>
      </c>
      <c r="J1996" s="633" t="s">
        <v>4802</v>
      </c>
      <c r="K1996" s="382"/>
      <c r="L1996" s="633" t="s">
        <v>762</v>
      </c>
      <c r="M1996" s="630"/>
      <c r="N1996" s="636"/>
    </row>
    <row r="1997" s="138" customFormat="1" customHeight="1" outlineLevel="4" spans="1:14">
      <c r="A1997" s="382" t="s">
        <v>5827</v>
      </c>
      <c r="B1997" s="627" t="str">
        <f t="shared" si="61"/>
        <v>后勤综合用房厨房（二）</v>
      </c>
      <c r="C1997" s="649" t="s">
        <v>6064</v>
      </c>
      <c r="D1997" s="437" t="s">
        <v>7224</v>
      </c>
      <c r="E1997" s="641" t="s">
        <v>345</v>
      </c>
      <c r="F1997" s="640">
        <v>1</v>
      </c>
      <c r="G1997" s="641" t="s">
        <v>5683</v>
      </c>
      <c r="H1997" s="638">
        <v>2800</v>
      </c>
      <c r="I1997" s="638">
        <f t="shared" ref="I1997:I2003" si="62" xml:space="preserve">F1997*H1997/10000</f>
        <v>0.28</v>
      </c>
      <c r="J1997" s="633" t="s">
        <v>4802</v>
      </c>
      <c r="K1997" s="382"/>
      <c r="L1997" s="633" t="s">
        <v>762</v>
      </c>
      <c r="M1997" s="630"/>
      <c r="N1997" s="636"/>
    </row>
    <row r="1998" s="138" customFormat="1" customHeight="1" outlineLevel="4" spans="1:14">
      <c r="A1998" s="382" t="s">
        <v>5829</v>
      </c>
      <c r="B1998" s="627" t="str">
        <f t="shared" si="61"/>
        <v>后勤综合用房厨房（二）</v>
      </c>
      <c r="C1998" s="649" t="s">
        <v>6082</v>
      </c>
      <c r="D1998" s="437" t="s">
        <v>7225</v>
      </c>
      <c r="E1998" s="641" t="s">
        <v>345</v>
      </c>
      <c r="F1998" s="640">
        <v>1</v>
      </c>
      <c r="G1998" s="641" t="s">
        <v>5683</v>
      </c>
      <c r="H1998" s="638">
        <v>5200</v>
      </c>
      <c r="I1998" s="638">
        <f t="shared" si="62"/>
        <v>0.52</v>
      </c>
      <c r="J1998" s="633" t="s">
        <v>4802</v>
      </c>
      <c r="K1998" s="382"/>
      <c r="L1998" s="633" t="s">
        <v>762</v>
      </c>
      <c r="M1998" s="630"/>
      <c r="N1998" s="636"/>
    </row>
    <row r="1999" s="138" customFormat="1" customHeight="1" outlineLevel="4" spans="1:14">
      <c r="A1999" s="382" t="s">
        <v>5830</v>
      </c>
      <c r="B1999" s="627" t="str">
        <f t="shared" si="61"/>
        <v>后勤综合用房厨房（二）</v>
      </c>
      <c r="C1999" s="649" t="s">
        <v>6082</v>
      </c>
      <c r="D1999" s="437" t="s">
        <v>7226</v>
      </c>
      <c r="E1999" s="641" t="s">
        <v>345</v>
      </c>
      <c r="F1999" s="640">
        <v>1</v>
      </c>
      <c r="G1999" s="641" t="s">
        <v>5683</v>
      </c>
      <c r="H1999" s="638">
        <v>12090</v>
      </c>
      <c r="I1999" s="638">
        <f t="shared" si="62"/>
        <v>1.209</v>
      </c>
      <c r="J1999" s="633" t="s">
        <v>4802</v>
      </c>
      <c r="K1999" s="382"/>
      <c r="L1999" s="633" t="s">
        <v>762</v>
      </c>
      <c r="M1999" s="630"/>
      <c r="N1999" s="636"/>
    </row>
    <row r="2000" s="138" customFormat="1" customHeight="1" outlineLevel="4" spans="1:14">
      <c r="A2000" s="382" t="s">
        <v>5832</v>
      </c>
      <c r="B2000" s="627" t="str">
        <f t="shared" si="61"/>
        <v>后勤综合用房厨房（二）</v>
      </c>
      <c r="C2000" s="649" t="s">
        <v>6082</v>
      </c>
      <c r="D2000" s="437" t="s">
        <v>7227</v>
      </c>
      <c r="E2000" s="641" t="s">
        <v>345</v>
      </c>
      <c r="F2000" s="640">
        <v>1</v>
      </c>
      <c r="G2000" s="641" t="s">
        <v>5683</v>
      </c>
      <c r="H2000" s="638">
        <v>2080</v>
      </c>
      <c r="I2000" s="638">
        <f t="shared" si="62"/>
        <v>0.208</v>
      </c>
      <c r="J2000" s="633" t="s">
        <v>4802</v>
      </c>
      <c r="K2000" s="382"/>
      <c r="L2000" s="633" t="s">
        <v>762</v>
      </c>
      <c r="M2000" s="630"/>
      <c r="N2000" s="636"/>
    </row>
    <row r="2001" s="138" customFormat="1" customHeight="1" outlineLevel="4" spans="1:14">
      <c r="A2001" s="382" t="s">
        <v>5835</v>
      </c>
      <c r="B2001" s="627" t="str">
        <f t="shared" si="61"/>
        <v>后勤综合用房厨房（二）</v>
      </c>
      <c r="C2001" s="649" t="s">
        <v>6108</v>
      </c>
      <c r="D2001" s="437" t="s">
        <v>5900</v>
      </c>
      <c r="E2001" s="641" t="s">
        <v>345</v>
      </c>
      <c r="F2001" s="640">
        <v>1</v>
      </c>
      <c r="G2001" s="641" t="s">
        <v>5683</v>
      </c>
      <c r="H2001" s="638">
        <v>7500</v>
      </c>
      <c r="I2001" s="638">
        <f t="shared" si="62"/>
        <v>0.75</v>
      </c>
      <c r="J2001" s="633" t="s">
        <v>4802</v>
      </c>
      <c r="K2001" s="382"/>
      <c r="L2001" s="633" t="s">
        <v>762</v>
      </c>
      <c r="M2001" s="630"/>
      <c r="N2001" s="636"/>
    </row>
    <row r="2002" s="138" customFormat="1" customHeight="1" outlineLevel="4" spans="1:14">
      <c r="A2002" s="382" t="s">
        <v>5837</v>
      </c>
      <c r="B2002" s="627" t="str">
        <f t="shared" si="61"/>
        <v>后勤综合用房厨房（二）</v>
      </c>
      <c r="C2002" s="649" t="s">
        <v>7228</v>
      </c>
      <c r="D2002" s="437" t="s">
        <v>7229</v>
      </c>
      <c r="E2002" s="641" t="s">
        <v>345</v>
      </c>
      <c r="F2002" s="640">
        <v>1</v>
      </c>
      <c r="G2002" s="641" t="s">
        <v>5683</v>
      </c>
      <c r="H2002" s="638">
        <v>3600</v>
      </c>
      <c r="I2002" s="638">
        <f t="shared" si="62"/>
        <v>0.36</v>
      </c>
      <c r="J2002" s="633" t="s">
        <v>4802</v>
      </c>
      <c r="K2002" s="382"/>
      <c r="L2002" s="633" t="s">
        <v>762</v>
      </c>
      <c r="M2002" s="630"/>
      <c r="N2002" s="636"/>
    </row>
    <row r="2003" s="138" customFormat="1" customHeight="1" outlineLevel="4" spans="1:14">
      <c r="A2003" s="382" t="s">
        <v>5839</v>
      </c>
      <c r="B2003" s="627" t="str">
        <f t="shared" si="61"/>
        <v>后勤综合用房厨房（二）</v>
      </c>
      <c r="C2003" s="649" t="s">
        <v>7230</v>
      </c>
      <c r="D2003" s="437" t="s">
        <v>7231</v>
      </c>
      <c r="E2003" s="641" t="s">
        <v>345</v>
      </c>
      <c r="F2003" s="640">
        <v>1</v>
      </c>
      <c r="G2003" s="641" t="s">
        <v>5683</v>
      </c>
      <c r="H2003" s="638">
        <v>1700</v>
      </c>
      <c r="I2003" s="638">
        <f t="shared" si="62"/>
        <v>0.17</v>
      </c>
      <c r="J2003" s="633" t="s">
        <v>4802</v>
      </c>
      <c r="K2003" s="382"/>
      <c r="L2003" s="633" t="s">
        <v>762</v>
      </c>
      <c r="M2003" s="630"/>
      <c r="N2003" s="636"/>
    </row>
    <row r="2004" s="138" customFormat="1" customHeight="1" outlineLevel="3" spans="1:14">
      <c r="A2004" s="629">
        <v>1.2</v>
      </c>
      <c r="B2004" s="627" t="str">
        <f t="shared" si="61"/>
        <v>后勤综合用房厨房（二）</v>
      </c>
      <c r="C2004" s="124" t="s">
        <v>6154</v>
      </c>
      <c r="D2004" s="629"/>
      <c r="E2004" s="668"/>
      <c r="F2004" s="669"/>
      <c r="G2004" s="668"/>
      <c r="H2004" s="638"/>
      <c r="I2004" s="638"/>
      <c r="J2004" s="626"/>
      <c r="K2004" s="382"/>
      <c r="L2004" s="633" t="s">
        <v>762</v>
      </c>
      <c r="M2004" s="630"/>
      <c r="N2004" s="636"/>
    </row>
    <row r="2005" s="138" customFormat="1" customHeight="1" outlineLevel="4" spans="1:14">
      <c r="A2005" s="382" t="s">
        <v>6155</v>
      </c>
      <c r="B2005" s="627" t="str">
        <f t="shared" si="61"/>
        <v>后勤综合用房厨房（二）</v>
      </c>
      <c r="C2005" s="649" t="s">
        <v>7232</v>
      </c>
      <c r="D2005" s="437" t="s">
        <v>7233</v>
      </c>
      <c r="E2005" s="641" t="s">
        <v>345</v>
      </c>
      <c r="F2005" s="640">
        <v>1</v>
      </c>
      <c r="G2005" s="641" t="s">
        <v>5683</v>
      </c>
      <c r="H2005" s="638">
        <v>6440</v>
      </c>
      <c r="I2005" s="638">
        <f xml:space="preserve">F2005*H2005/10000</f>
        <v>0.644</v>
      </c>
      <c r="J2005" s="633" t="s">
        <v>4802</v>
      </c>
      <c r="K2005" s="382"/>
      <c r="L2005" s="633" t="s">
        <v>762</v>
      </c>
      <c r="M2005" s="630"/>
      <c r="N2005" s="636"/>
    </row>
    <row r="2006" s="138" customFormat="1" customHeight="1" outlineLevel="4" spans="1:14">
      <c r="A2006" s="382" t="s">
        <v>6158</v>
      </c>
      <c r="B2006" s="627" t="str">
        <f t="shared" si="61"/>
        <v>后勤综合用房厨房（二）</v>
      </c>
      <c r="C2006" s="639" t="s">
        <v>6173</v>
      </c>
      <c r="D2006" s="381" t="s">
        <v>6174</v>
      </c>
      <c r="E2006" s="641" t="s">
        <v>345</v>
      </c>
      <c r="F2006" s="640">
        <v>1</v>
      </c>
      <c r="G2006" s="641" t="s">
        <v>5683</v>
      </c>
      <c r="H2006" s="638">
        <v>5900</v>
      </c>
      <c r="I2006" s="638">
        <f xml:space="preserve">F2006*H2006/10000</f>
        <v>0.59</v>
      </c>
      <c r="J2006" s="633" t="s">
        <v>4802</v>
      </c>
      <c r="K2006" s="382"/>
      <c r="L2006" s="633" t="s">
        <v>762</v>
      </c>
      <c r="M2006" s="630"/>
      <c r="N2006" s="636"/>
    </row>
    <row r="2007" s="138" customFormat="1" customHeight="1" outlineLevel="3" spans="1:14">
      <c r="A2007" s="629">
        <v>1.3</v>
      </c>
      <c r="B2007" s="627" t="str">
        <f t="shared" si="61"/>
        <v>后勤综合用房厨房（二）</v>
      </c>
      <c r="C2007" s="628" t="s">
        <v>6175</v>
      </c>
      <c r="D2007" s="626"/>
      <c r="E2007" s="668"/>
      <c r="F2007" s="670"/>
      <c r="G2007" s="668"/>
      <c r="H2007" s="638"/>
      <c r="I2007" s="638"/>
      <c r="J2007" s="626"/>
      <c r="K2007" s="382"/>
      <c r="L2007" s="633" t="s">
        <v>762</v>
      </c>
      <c r="M2007" s="630"/>
      <c r="N2007" s="636"/>
    </row>
    <row r="2008" s="138" customFormat="1" customHeight="1" outlineLevel="4" spans="1:14">
      <c r="A2008" s="382" t="s">
        <v>6176</v>
      </c>
      <c r="B2008" s="627" t="str">
        <f t="shared" si="61"/>
        <v>后勤综合用房厨房（二）</v>
      </c>
      <c r="C2008" s="649" t="s">
        <v>6704</v>
      </c>
      <c r="D2008" s="437"/>
      <c r="E2008" s="641" t="s">
        <v>345</v>
      </c>
      <c r="F2008" s="640">
        <v>1</v>
      </c>
      <c r="G2008" s="641" t="s">
        <v>5683</v>
      </c>
      <c r="H2008" s="638">
        <v>960</v>
      </c>
      <c r="I2008" s="638">
        <f t="shared" ref="I2008:I2017" si="63" xml:space="preserve">F2008*H2008/10000</f>
        <v>0.096</v>
      </c>
      <c r="J2008" s="633" t="s">
        <v>4802</v>
      </c>
      <c r="K2008" s="382"/>
      <c r="L2008" s="633" t="s">
        <v>762</v>
      </c>
      <c r="M2008" s="630"/>
      <c r="N2008" s="636"/>
    </row>
    <row r="2009" s="138" customFormat="1" customHeight="1" outlineLevel="4" spans="1:14">
      <c r="A2009" s="382" t="s">
        <v>6178</v>
      </c>
      <c r="B2009" s="627" t="str">
        <f t="shared" si="61"/>
        <v>后勤综合用房厨房（二）</v>
      </c>
      <c r="C2009" s="649" t="s">
        <v>7234</v>
      </c>
      <c r="D2009" s="437" t="s">
        <v>5820</v>
      </c>
      <c r="E2009" s="641" t="s">
        <v>345</v>
      </c>
      <c r="F2009" s="640">
        <v>1</v>
      </c>
      <c r="G2009" s="641" t="s">
        <v>5683</v>
      </c>
      <c r="H2009" s="638">
        <v>29840</v>
      </c>
      <c r="I2009" s="638">
        <f t="shared" si="63"/>
        <v>2.984</v>
      </c>
      <c r="J2009" s="633" t="s">
        <v>4802</v>
      </c>
      <c r="K2009" s="382"/>
      <c r="L2009" s="633" t="s">
        <v>762</v>
      </c>
      <c r="M2009" s="630"/>
      <c r="N2009" s="636"/>
    </row>
    <row r="2010" s="138" customFormat="1" customHeight="1" outlineLevel="4" spans="1:14">
      <c r="A2010" s="382" t="s">
        <v>6181</v>
      </c>
      <c r="B2010" s="627" t="str">
        <f t="shared" si="61"/>
        <v>后勤综合用房厨房（二）</v>
      </c>
      <c r="C2010" s="649" t="s">
        <v>6711</v>
      </c>
      <c r="D2010" s="381" t="s">
        <v>6712</v>
      </c>
      <c r="E2010" s="641" t="s">
        <v>345</v>
      </c>
      <c r="F2010" s="640">
        <v>1</v>
      </c>
      <c r="G2010" s="641" t="s">
        <v>5683</v>
      </c>
      <c r="H2010" s="638">
        <v>18780</v>
      </c>
      <c r="I2010" s="638">
        <f t="shared" si="63"/>
        <v>1.878</v>
      </c>
      <c r="J2010" s="633" t="s">
        <v>4802</v>
      </c>
      <c r="K2010" s="382"/>
      <c r="L2010" s="633" t="s">
        <v>762</v>
      </c>
      <c r="M2010" s="630"/>
      <c r="N2010" s="636"/>
    </row>
    <row r="2011" s="138" customFormat="1" customHeight="1" outlineLevel="4" spans="1:14">
      <c r="A2011" s="382" t="s">
        <v>6184</v>
      </c>
      <c r="B2011" s="627" t="str">
        <f t="shared" si="61"/>
        <v>后勤综合用房厨房（二）</v>
      </c>
      <c r="C2011" s="649" t="s">
        <v>6197</v>
      </c>
      <c r="D2011" s="381" t="s">
        <v>6198</v>
      </c>
      <c r="E2011" s="641" t="s">
        <v>345</v>
      </c>
      <c r="F2011" s="640">
        <v>1</v>
      </c>
      <c r="G2011" s="641" t="s">
        <v>5683</v>
      </c>
      <c r="H2011" s="638">
        <v>9100</v>
      </c>
      <c r="I2011" s="638">
        <f t="shared" si="63"/>
        <v>0.91</v>
      </c>
      <c r="J2011" s="633" t="s">
        <v>4802</v>
      </c>
      <c r="K2011" s="382"/>
      <c r="L2011" s="633" t="s">
        <v>762</v>
      </c>
      <c r="M2011" s="630"/>
      <c r="N2011" s="636"/>
    </row>
    <row r="2012" s="138" customFormat="1" customHeight="1" outlineLevel="4" spans="1:14">
      <c r="A2012" s="382" t="s">
        <v>6187</v>
      </c>
      <c r="B2012" s="627" t="str">
        <f t="shared" si="61"/>
        <v>后勤综合用房厨房（二）</v>
      </c>
      <c r="C2012" s="649" t="s">
        <v>3578</v>
      </c>
      <c r="D2012" s="437" t="s">
        <v>7235</v>
      </c>
      <c r="E2012" s="641" t="s">
        <v>345</v>
      </c>
      <c r="F2012" s="640">
        <v>1</v>
      </c>
      <c r="G2012" s="641" t="s">
        <v>5683</v>
      </c>
      <c r="H2012" s="638">
        <v>22000</v>
      </c>
      <c r="I2012" s="638">
        <f t="shared" si="63"/>
        <v>2.2</v>
      </c>
      <c r="J2012" s="633" t="s">
        <v>4802</v>
      </c>
      <c r="K2012" s="382"/>
      <c r="L2012" s="633" t="s">
        <v>762</v>
      </c>
      <c r="M2012" s="630"/>
      <c r="N2012" s="636"/>
    </row>
    <row r="2013" s="138" customFormat="1" customHeight="1" outlineLevel="4" spans="1:14">
      <c r="A2013" s="382" t="s">
        <v>6190</v>
      </c>
      <c r="B2013" s="627" t="str">
        <f t="shared" si="61"/>
        <v>后勤综合用房厨房（二）</v>
      </c>
      <c r="C2013" s="649" t="s">
        <v>7236</v>
      </c>
      <c r="D2013" s="437" t="s">
        <v>7237</v>
      </c>
      <c r="E2013" s="641" t="s">
        <v>345</v>
      </c>
      <c r="F2013" s="640">
        <v>1</v>
      </c>
      <c r="G2013" s="641" t="s">
        <v>5683</v>
      </c>
      <c r="H2013" s="638">
        <v>14600</v>
      </c>
      <c r="I2013" s="638">
        <f t="shared" si="63"/>
        <v>1.46</v>
      </c>
      <c r="J2013" s="633" t="s">
        <v>4802</v>
      </c>
      <c r="K2013" s="382"/>
      <c r="L2013" s="633" t="s">
        <v>762</v>
      </c>
      <c r="M2013" s="630"/>
      <c r="N2013" s="636"/>
    </row>
    <row r="2014" s="138" customFormat="1" customHeight="1" outlineLevel="4" spans="1:14">
      <c r="A2014" s="382" t="s">
        <v>6193</v>
      </c>
      <c r="B2014" s="627" t="str">
        <f t="shared" si="61"/>
        <v>后勤综合用房厨房（二）</v>
      </c>
      <c r="C2014" s="649" t="s">
        <v>6239</v>
      </c>
      <c r="D2014" s="381" t="s">
        <v>6240</v>
      </c>
      <c r="E2014" s="641" t="s">
        <v>345</v>
      </c>
      <c r="F2014" s="640">
        <v>1</v>
      </c>
      <c r="G2014" s="641" t="s">
        <v>5683</v>
      </c>
      <c r="H2014" s="638">
        <v>36802</v>
      </c>
      <c r="I2014" s="638">
        <f t="shared" si="63"/>
        <v>3.6802</v>
      </c>
      <c r="J2014" s="633" t="s">
        <v>4802</v>
      </c>
      <c r="K2014" s="382"/>
      <c r="L2014" s="633" t="s">
        <v>762</v>
      </c>
      <c r="M2014" s="630"/>
      <c r="N2014" s="636"/>
    </row>
    <row r="2015" s="138" customFormat="1" customHeight="1" outlineLevel="4" spans="1:14">
      <c r="A2015" s="382" t="s">
        <v>6196</v>
      </c>
      <c r="B2015" s="627" t="str">
        <f t="shared" si="61"/>
        <v>后勤综合用房厨房（二）</v>
      </c>
      <c r="C2015" s="649" t="s">
        <v>7238</v>
      </c>
      <c r="D2015" s="437" t="s">
        <v>5900</v>
      </c>
      <c r="E2015" s="641" t="s">
        <v>345</v>
      </c>
      <c r="F2015" s="640">
        <v>1</v>
      </c>
      <c r="G2015" s="641" t="s">
        <v>5683</v>
      </c>
      <c r="H2015" s="638">
        <v>5400</v>
      </c>
      <c r="I2015" s="638">
        <f t="shared" si="63"/>
        <v>0.54</v>
      </c>
      <c r="J2015" s="633" t="s">
        <v>4802</v>
      </c>
      <c r="K2015" s="382"/>
      <c r="L2015" s="633" t="s">
        <v>762</v>
      </c>
      <c r="M2015" s="630"/>
      <c r="N2015" s="636"/>
    </row>
    <row r="2016" s="138" customFormat="1" customHeight="1" outlineLevel="4" spans="1:14">
      <c r="A2016" s="382" t="s">
        <v>6199</v>
      </c>
      <c r="B2016" s="627" t="str">
        <f t="shared" si="61"/>
        <v>后勤综合用房厨房（二）</v>
      </c>
      <c r="C2016" s="649" t="s">
        <v>7239</v>
      </c>
      <c r="D2016" s="437" t="s">
        <v>7240</v>
      </c>
      <c r="E2016" s="641" t="s">
        <v>345</v>
      </c>
      <c r="F2016" s="640">
        <v>1</v>
      </c>
      <c r="G2016" s="641" t="s">
        <v>5683</v>
      </c>
      <c r="H2016" s="638">
        <v>7020</v>
      </c>
      <c r="I2016" s="638">
        <f t="shared" si="63"/>
        <v>0.702</v>
      </c>
      <c r="J2016" s="633" t="s">
        <v>4802</v>
      </c>
      <c r="K2016" s="382"/>
      <c r="L2016" s="633" t="s">
        <v>762</v>
      </c>
      <c r="M2016" s="630"/>
      <c r="N2016" s="636"/>
    </row>
    <row r="2017" s="138" customFormat="1" customHeight="1" outlineLevel="4" spans="1:14">
      <c r="A2017" s="382" t="s">
        <v>6202</v>
      </c>
      <c r="B2017" s="627" t="str">
        <f t="shared" si="61"/>
        <v>后勤综合用房厨房（二）</v>
      </c>
      <c r="C2017" s="649" t="s">
        <v>7241</v>
      </c>
      <c r="D2017" s="437" t="s">
        <v>7242</v>
      </c>
      <c r="E2017" s="641" t="s">
        <v>345</v>
      </c>
      <c r="F2017" s="640">
        <v>1</v>
      </c>
      <c r="G2017" s="641" t="s">
        <v>5683</v>
      </c>
      <c r="H2017" s="638">
        <v>129469</v>
      </c>
      <c r="I2017" s="638">
        <f t="shared" si="63"/>
        <v>12.9469</v>
      </c>
      <c r="J2017" s="633" t="s">
        <v>4802</v>
      </c>
      <c r="K2017" s="382"/>
      <c r="L2017" s="633" t="s">
        <v>762</v>
      </c>
      <c r="M2017" s="630"/>
      <c r="N2017" s="636"/>
    </row>
    <row r="2018" s="138" customFormat="1" customHeight="1" outlineLevel="3" spans="1:14">
      <c r="A2018" s="629">
        <v>1.4</v>
      </c>
      <c r="B2018" s="627" t="str">
        <f t="shared" si="61"/>
        <v>后勤综合用房厨房（二）</v>
      </c>
      <c r="C2018" s="124" t="s">
        <v>6275</v>
      </c>
      <c r="D2018" s="629"/>
      <c r="E2018" s="629"/>
      <c r="F2018" s="670"/>
      <c r="G2018" s="668"/>
      <c r="H2018" s="638"/>
      <c r="I2018" s="638"/>
      <c r="J2018" s="626"/>
      <c r="K2018" s="382"/>
      <c r="L2018" s="633" t="s">
        <v>762</v>
      </c>
      <c r="M2018" s="630"/>
      <c r="N2018" s="636"/>
    </row>
    <row r="2019" s="138" customFormat="1" customHeight="1" outlineLevel="4" spans="1:14">
      <c r="A2019" s="103" t="s">
        <v>6252</v>
      </c>
      <c r="B2019" s="627" t="str">
        <f t="shared" si="61"/>
        <v>后勤综合用房厨房（二）</v>
      </c>
      <c r="C2019" s="649" t="s">
        <v>7243</v>
      </c>
      <c r="D2019" s="437" t="s">
        <v>7244</v>
      </c>
      <c r="E2019" s="641" t="s">
        <v>345</v>
      </c>
      <c r="F2019" s="640">
        <v>2</v>
      </c>
      <c r="G2019" s="641" t="s">
        <v>5683</v>
      </c>
      <c r="H2019" s="638">
        <v>17960</v>
      </c>
      <c r="I2019" s="638">
        <f t="shared" ref="I2019:I2026" si="64" xml:space="preserve">F2019*H2019/10000</f>
        <v>3.592</v>
      </c>
      <c r="J2019" s="633" t="s">
        <v>4802</v>
      </c>
      <c r="K2019" s="382"/>
      <c r="L2019" s="633" t="s">
        <v>762</v>
      </c>
      <c r="M2019" s="630"/>
      <c r="N2019" s="636"/>
    </row>
    <row r="2020" s="138" customFormat="1" customHeight="1" outlineLevel="4" spans="1:14">
      <c r="A2020" s="103" t="s">
        <v>6255</v>
      </c>
      <c r="B2020" s="627" t="str">
        <f t="shared" si="61"/>
        <v>后勤综合用房厨房（二）</v>
      </c>
      <c r="C2020" s="649" t="s">
        <v>7158</v>
      </c>
      <c r="D2020" s="437" t="s">
        <v>7245</v>
      </c>
      <c r="E2020" s="641" t="s">
        <v>345</v>
      </c>
      <c r="F2020" s="640">
        <v>3</v>
      </c>
      <c r="G2020" s="641" t="s">
        <v>5683</v>
      </c>
      <c r="H2020" s="638">
        <v>9460</v>
      </c>
      <c r="I2020" s="638">
        <f t="shared" si="64"/>
        <v>2.838</v>
      </c>
      <c r="J2020" s="633" t="s">
        <v>4802</v>
      </c>
      <c r="K2020" s="382"/>
      <c r="L2020" s="633" t="s">
        <v>762</v>
      </c>
      <c r="M2020" s="630"/>
      <c r="N2020" s="636"/>
    </row>
    <row r="2021" s="138" customFormat="1" customHeight="1" outlineLevel="4" spans="1:14">
      <c r="A2021" s="103" t="s">
        <v>6258</v>
      </c>
      <c r="B2021" s="627" t="str">
        <f t="shared" si="61"/>
        <v>后勤综合用房厨房（二）</v>
      </c>
      <c r="C2021" s="649" t="s">
        <v>6724</v>
      </c>
      <c r="D2021" s="437" t="s">
        <v>5900</v>
      </c>
      <c r="E2021" s="641" t="s">
        <v>345</v>
      </c>
      <c r="F2021" s="640">
        <v>1</v>
      </c>
      <c r="G2021" s="641" t="s">
        <v>5683</v>
      </c>
      <c r="H2021" s="638">
        <v>9200</v>
      </c>
      <c r="I2021" s="638">
        <f t="shared" si="64"/>
        <v>0.92</v>
      </c>
      <c r="J2021" s="633" t="s">
        <v>4802</v>
      </c>
      <c r="K2021" s="382"/>
      <c r="L2021" s="633" t="s">
        <v>762</v>
      </c>
      <c r="M2021" s="630"/>
      <c r="N2021" s="636"/>
    </row>
    <row r="2022" s="138" customFormat="1" customHeight="1" outlineLevel="4" spans="1:14">
      <c r="A2022" s="103" t="s">
        <v>6260</v>
      </c>
      <c r="B2022" s="627" t="str">
        <f t="shared" si="61"/>
        <v>后勤综合用房厨房（二）</v>
      </c>
      <c r="C2022" s="649" t="s">
        <v>6726</v>
      </c>
      <c r="D2022" s="381" t="s">
        <v>6727</v>
      </c>
      <c r="E2022" s="641" t="s">
        <v>345</v>
      </c>
      <c r="F2022" s="640">
        <v>1</v>
      </c>
      <c r="G2022" s="641" t="s">
        <v>5683</v>
      </c>
      <c r="H2022" s="638">
        <v>117532</v>
      </c>
      <c r="I2022" s="638">
        <f t="shared" si="64"/>
        <v>11.7532</v>
      </c>
      <c r="J2022" s="633" t="s">
        <v>4802</v>
      </c>
      <c r="K2022" s="382"/>
      <c r="L2022" s="633" t="s">
        <v>762</v>
      </c>
      <c r="M2022" s="630"/>
      <c r="N2022" s="636"/>
    </row>
    <row r="2023" s="138" customFormat="1" customHeight="1" outlineLevel="4" spans="1:14">
      <c r="A2023" s="103" t="s">
        <v>6263</v>
      </c>
      <c r="B2023" s="627" t="str">
        <f t="shared" si="61"/>
        <v>后勤综合用房厨房（二）</v>
      </c>
      <c r="C2023" s="649" t="s">
        <v>6730</v>
      </c>
      <c r="D2023" s="381" t="s">
        <v>7246</v>
      </c>
      <c r="E2023" s="641" t="s">
        <v>345</v>
      </c>
      <c r="F2023" s="640">
        <v>1</v>
      </c>
      <c r="G2023" s="641" t="s">
        <v>5683</v>
      </c>
      <c r="H2023" s="638">
        <v>17520</v>
      </c>
      <c r="I2023" s="638">
        <f t="shared" si="64"/>
        <v>1.752</v>
      </c>
      <c r="J2023" s="633" t="s">
        <v>4802</v>
      </c>
      <c r="K2023" s="382"/>
      <c r="L2023" s="633" t="s">
        <v>762</v>
      </c>
      <c r="M2023" s="630"/>
      <c r="N2023" s="636"/>
    </row>
    <row r="2024" s="138" customFormat="1" customHeight="1" outlineLevel="4" spans="1:14">
      <c r="A2024" s="103" t="s">
        <v>6265</v>
      </c>
      <c r="B2024" s="627" t="str">
        <f t="shared" si="61"/>
        <v>后勤综合用房厨房（二）</v>
      </c>
      <c r="C2024" s="649" t="s">
        <v>6737</v>
      </c>
      <c r="D2024" s="437" t="s">
        <v>6738</v>
      </c>
      <c r="E2024" s="641" t="s">
        <v>345</v>
      </c>
      <c r="F2024" s="640">
        <v>1</v>
      </c>
      <c r="G2024" s="641" t="s">
        <v>5683</v>
      </c>
      <c r="H2024" s="638">
        <v>15000</v>
      </c>
      <c r="I2024" s="638">
        <f t="shared" si="64"/>
        <v>1.5</v>
      </c>
      <c r="J2024" s="633" t="s">
        <v>4802</v>
      </c>
      <c r="K2024" s="382"/>
      <c r="L2024" s="633" t="s">
        <v>762</v>
      </c>
      <c r="M2024" s="630"/>
      <c r="N2024" s="636"/>
    </row>
    <row r="2025" s="138" customFormat="1" customHeight="1" outlineLevel="4" spans="1:14">
      <c r="A2025" s="103" t="s">
        <v>6267</v>
      </c>
      <c r="B2025" s="627" t="str">
        <f t="shared" si="61"/>
        <v>后勤综合用房厨房（二）</v>
      </c>
      <c r="C2025" s="649" t="s">
        <v>7247</v>
      </c>
      <c r="D2025" s="437" t="s">
        <v>7248</v>
      </c>
      <c r="E2025" s="641" t="s">
        <v>345</v>
      </c>
      <c r="F2025" s="640">
        <v>1</v>
      </c>
      <c r="G2025" s="641" t="s">
        <v>5683</v>
      </c>
      <c r="H2025" s="638">
        <v>14000</v>
      </c>
      <c r="I2025" s="638">
        <f t="shared" si="64"/>
        <v>1.4</v>
      </c>
      <c r="J2025" s="633" t="s">
        <v>4802</v>
      </c>
      <c r="K2025" s="382"/>
      <c r="L2025" s="633" t="s">
        <v>762</v>
      </c>
      <c r="M2025" s="630"/>
      <c r="N2025" s="636"/>
    </row>
    <row r="2026" s="138" customFormat="1" customHeight="1" outlineLevel="4" spans="1:14">
      <c r="A2026" s="103" t="s">
        <v>6269</v>
      </c>
      <c r="B2026" s="627" t="str">
        <f t="shared" si="61"/>
        <v>后勤综合用房厨房（二）</v>
      </c>
      <c r="C2026" s="649" t="s">
        <v>7249</v>
      </c>
      <c r="D2026" s="437" t="s">
        <v>7250</v>
      </c>
      <c r="E2026" s="641" t="s">
        <v>345</v>
      </c>
      <c r="F2026" s="640">
        <v>1</v>
      </c>
      <c r="G2026" s="641" t="s">
        <v>5683</v>
      </c>
      <c r="H2026" s="638">
        <v>15000</v>
      </c>
      <c r="I2026" s="638">
        <f t="shared" si="64"/>
        <v>1.5</v>
      </c>
      <c r="J2026" s="633" t="s">
        <v>4802</v>
      </c>
      <c r="K2026" s="382"/>
      <c r="L2026" s="633" t="s">
        <v>762</v>
      </c>
      <c r="M2026" s="630"/>
      <c r="N2026" s="636"/>
    </row>
    <row r="2027" s="138" customFormat="1" customHeight="1" outlineLevel="1" spans="1:14">
      <c r="A2027" s="382">
        <v>32</v>
      </c>
      <c r="B2027" s="633" t="s">
        <v>7251</v>
      </c>
      <c r="C2027" s="633" t="s">
        <v>7251</v>
      </c>
      <c r="D2027" s="103"/>
      <c r="E2027" s="103"/>
      <c r="F2027" s="103"/>
      <c r="G2027" s="103"/>
      <c r="H2027" s="103"/>
      <c r="I2027" s="103"/>
      <c r="J2027" s="382"/>
      <c r="K2027" s="382" t="s">
        <v>2575</v>
      </c>
      <c r="L2027" s="382"/>
      <c r="M2027" s="630"/>
      <c r="N2027" s="631"/>
    </row>
    <row r="2028" s="138" customFormat="1" customHeight="1" outlineLevel="3" spans="1:14">
      <c r="A2028" s="626">
        <v>1.1</v>
      </c>
      <c r="B2028" s="633" t="s">
        <v>7251</v>
      </c>
      <c r="C2028" s="628" t="s">
        <v>3244</v>
      </c>
      <c r="D2028" s="626"/>
      <c r="E2028" s="626"/>
      <c r="F2028" s="626"/>
      <c r="G2028" s="626"/>
      <c r="H2028" s="626"/>
      <c r="I2028" s="626"/>
      <c r="J2028" s="626"/>
      <c r="K2028" s="382"/>
      <c r="L2028" s="382"/>
      <c r="M2028" s="630"/>
      <c r="N2028" s="631"/>
    </row>
    <row r="2029" s="138" customFormat="1" customHeight="1" outlineLevel="4" spans="1:14">
      <c r="A2029" s="382" t="s">
        <v>5681</v>
      </c>
      <c r="B2029" s="633" t="s">
        <v>7251</v>
      </c>
      <c r="C2029" s="639" t="s">
        <v>6554</v>
      </c>
      <c r="D2029" s="437" t="s">
        <v>6555</v>
      </c>
      <c r="E2029" s="650" t="s">
        <v>345</v>
      </c>
      <c r="F2029" s="640">
        <v>2</v>
      </c>
      <c r="G2029" s="641" t="s">
        <v>5683</v>
      </c>
      <c r="H2029" s="638">
        <v>6400</v>
      </c>
      <c r="I2029" s="638">
        <f t="shared" ref="I2029:I2034" si="65" xml:space="preserve">F2029*H2029/10000</f>
        <v>1.28</v>
      </c>
      <c r="J2029" s="652" t="s">
        <v>7252</v>
      </c>
      <c r="K2029" s="382" t="s">
        <v>2575</v>
      </c>
      <c r="L2029" s="633" t="s">
        <v>762</v>
      </c>
      <c r="M2029" s="630"/>
      <c r="N2029" s="631"/>
    </row>
    <row r="2030" s="138" customFormat="1" customHeight="1" outlineLevel="4" spans="1:14">
      <c r="A2030" s="382" t="s">
        <v>5684</v>
      </c>
      <c r="B2030" s="633" t="s">
        <v>7251</v>
      </c>
      <c r="C2030" s="639" t="s">
        <v>6546</v>
      </c>
      <c r="D2030" s="437" t="s">
        <v>6547</v>
      </c>
      <c r="E2030" s="650" t="s">
        <v>345</v>
      </c>
      <c r="F2030" s="640">
        <v>28</v>
      </c>
      <c r="G2030" s="641" t="s">
        <v>5683</v>
      </c>
      <c r="H2030" s="638">
        <v>3160</v>
      </c>
      <c r="I2030" s="638">
        <f t="shared" si="65"/>
        <v>8.848</v>
      </c>
      <c r="J2030" s="652" t="s">
        <v>7252</v>
      </c>
      <c r="K2030" s="382" t="s">
        <v>2575</v>
      </c>
      <c r="L2030" s="633" t="s">
        <v>762</v>
      </c>
      <c r="M2030" s="630"/>
      <c r="N2030" s="631"/>
    </row>
    <row r="2031" s="138" customFormat="1" customHeight="1" outlineLevel="4" spans="1:14">
      <c r="A2031" s="382" t="s">
        <v>5687</v>
      </c>
      <c r="B2031" s="633" t="s">
        <v>7251</v>
      </c>
      <c r="C2031" s="649" t="s">
        <v>6543</v>
      </c>
      <c r="D2031" s="649" t="s">
        <v>6544</v>
      </c>
      <c r="E2031" s="650" t="s">
        <v>345</v>
      </c>
      <c r="F2031" s="640">
        <v>2</v>
      </c>
      <c r="G2031" s="641" t="s">
        <v>5683</v>
      </c>
      <c r="H2031" s="638">
        <v>6100</v>
      </c>
      <c r="I2031" s="638">
        <f t="shared" si="65"/>
        <v>1.22</v>
      </c>
      <c r="J2031" s="652" t="s">
        <v>7252</v>
      </c>
      <c r="K2031" s="382" t="s">
        <v>2575</v>
      </c>
      <c r="L2031" s="633" t="s">
        <v>762</v>
      </c>
      <c r="M2031" s="630"/>
      <c r="N2031" s="631"/>
    </row>
    <row r="2032" s="138" customFormat="1" customHeight="1" outlineLevel="4" spans="1:14">
      <c r="A2032" s="382" t="s">
        <v>5690</v>
      </c>
      <c r="B2032" s="633" t="s">
        <v>7251</v>
      </c>
      <c r="C2032" s="639" t="s">
        <v>6550</v>
      </c>
      <c r="D2032" s="437" t="s">
        <v>6551</v>
      </c>
      <c r="E2032" s="650" t="s">
        <v>345</v>
      </c>
      <c r="F2032" s="640">
        <v>2</v>
      </c>
      <c r="G2032" s="641" t="s">
        <v>5683</v>
      </c>
      <c r="H2032" s="638">
        <v>3600</v>
      </c>
      <c r="I2032" s="638">
        <f t="shared" si="65"/>
        <v>0.72</v>
      </c>
      <c r="J2032" s="652" t="s">
        <v>7252</v>
      </c>
      <c r="K2032" s="382" t="s">
        <v>2575</v>
      </c>
      <c r="L2032" s="633" t="s">
        <v>762</v>
      </c>
      <c r="M2032" s="630"/>
      <c r="N2032" s="636"/>
    </row>
    <row r="2033" s="138" customFormat="1" customHeight="1" outlineLevel="4" spans="1:14">
      <c r="A2033" s="382" t="s">
        <v>5692</v>
      </c>
      <c r="B2033" s="633" t="s">
        <v>7251</v>
      </c>
      <c r="C2033" s="649" t="s">
        <v>6545</v>
      </c>
      <c r="D2033" s="649" t="s">
        <v>6544</v>
      </c>
      <c r="E2033" s="650" t="s">
        <v>345</v>
      </c>
      <c r="F2033" s="640">
        <v>2</v>
      </c>
      <c r="G2033" s="641" t="s">
        <v>5683</v>
      </c>
      <c r="H2033" s="638">
        <v>21600</v>
      </c>
      <c r="I2033" s="638">
        <f t="shared" si="65"/>
        <v>4.32</v>
      </c>
      <c r="J2033" s="652" t="s">
        <v>7252</v>
      </c>
      <c r="K2033" s="382" t="s">
        <v>2575</v>
      </c>
      <c r="L2033" s="633" t="s">
        <v>762</v>
      </c>
      <c r="M2033" s="630"/>
      <c r="N2033" s="636"/>
    </row>
    <row r="2034" s="138" customFormat="1" customHeight="1" outlineLevel="4" spans="1:14">
      <c r="A2034" s="382" t="s">
        <v>5694</v>
      </c>
      <c r="B2034" s="633" t="s">
        <v>7251</v>
      </c>
      <c r="C2034" s="649" t="s">
        <v>6541</v>
      </c>
      <c r="D2034" s="437" t="s">
        <v>6542</v>
      </c>
      <c r="E2034" s="650" t="s">
        <v>345</v>
      </c>
      <c r="F2034" s="640">
        <v>6</v>
      </c>
      <c r="G2034" s="641" t="s">
        <v>5683</v>
      </c>
      <c r="H2034" s="638">
        <v>79600</v>
      </c>
      <c r="I2034" s="638">
        <f t="shared" si="65"/>
        <v>47.76</v>
      </c>
      <c r="J2034" s="652" t="s">
        <v>7252</v>
      </c>
      <c r="K2034" s="382" t="s">
        <v>2575</v>
      </c>
      <c r="L2034" s="633" t="s">
        <v>762</v>
      </c>
      <c r="M2034" s="630"/>
      <c r="N2034" s="636"/>
    </row>
    <row r="2035" s="138" customFormat="1" customHeight="1" outlineLevel="3" spans="1:14">
      <c r="A2035" s="629">
        <v>1.2</v>
      </c>
      <c r="B2035" s="633" t="s">
        <v>7251</v>
      </c>
      <c r="C2035" s="628" t="s">
        <v>6175</v>
      </c>
      <c r="D2035" s="626"/>
      <c r="E2035" s="668"/>
      <c r="F2035" s="670"/>
      <c r="G2035" s="668"/>
      <c r="H2035" s="638"/>
      <c r="I2035" s="638"/>
      <c r="J2035" s="626"/>
      <c r="K2035" s="382"/>
      <c r="L2035" s="633" t="s">
        <v>762</v>
      </c>
      <c r="M2035" s="630"/>
      <c r="N2035" s="636"/>
    </row>
    <row r="2036" s="138" customFormat="1" customHeight="1" outlineLevel="4" spans="1:14">
      <c r="A2036" s="382" t="s">
        <v>6155</v>
      </c>
      <c r="B2036" s="633" t="s">
        <v>7251</v>
      </c>
      <c r="C2036" s="639" t="s">
        <v>6530</v>
      </c>
      <c r="D2036" s="437" t="s">
        <v>6531</v>
      </c>
      <c r="E2036" s="650" t="s">
        <v>345</v>
      </c>
      <c r="F2036" s="640">
        <v>2</v>
      </c>
      <c r="G2036" s="641" t="s">
        <v>5683</v>
      </c>
      <c r="H2036" s="638">
        <v>9900</v>
      </c>
      <c r="I2036" s="638">
        <f xml:space="preserve">F2036*H2036/10000</f>
        <v>1.98</v>
      </c>
      <c r="J2036" s="652" t="s">
        <v>7252</v>
      </c>
      <c r="K2036" s="382" t="s">
        <v>2575</v>
      </c>
      <c r="L2036" s="633" t="s">
        <v>762</v>
      </c>
      <c r="M2036" s="630"/>
      <c r="N2036" s="636"/>
    </row>
    <row r="2037" s="138" customFormat="1" customHeight="1" outlineLevel="4" spans="1:14">
      <c r="A2037" s="382" t="s">
        <v>6158</v>
      </c>
      <c r="B2037" s="633" t="s">
        <v>7251</v>
      </c>
      <c r="C2037" s="649" t="s">
        <v>4085</v>
      </c>
      <c r="D2037" s="437" t="s">
        <v>4086</v>
      </c>
      <c r="E2037" s="650" t="s">
        <v>345</v>
      </c>
      <c r="F2037" s="640">
        <v>4</v>
      </c>
      <c r="G2037" s="641" t="s">
        <v>5683</v>
      </c>
      <c r="H2037" s="638">
        <v>980</v>
      </c>
      <c r="I2037" s="638">
        <f xml:space="preserve">F2037*H2037/10000</f>
        <v>0.392</v>
      </c>
      <c r="J2037" s="652" t="s">
        <v>7252</v>
      </c>
      <c r="K2037" s="382" t="s">
        <v>2575</v>
      </c>
      <c r="L2037" s="633" t="s">
        <v>762</v>
      </c>
      <c r="M2037" s="630"/>
      <c r="N2037" s="636"/>
    </row>
    <row r="2038" s="138" customFormat="1" customHeight="1" outlineLevel="3" spans="1:14">
      <c r="A2038" s="629">
        <v>1.3</v>
      </c>
      <c r="B2038" s="633" t="s">
        <v>7251</v>
      </c>
      <c r="C2038" s="124" t="s">
        <v>6534</v>
      </c>
      <c r="D2038" s="629"/>
      <c r="E2038" s="629"/>
      <c r="F2038" s="670"/>
      <c r="G2038" s="668"/>
      <c r="H2038" s="638"/>
      <c r="I2038" s="638"/>
      <c r="J2038" s="626"/>
      <c r="K2038" s="382"/>
      <c r="L2038" s="633" t="s">
        <v>762</v>
      </c>
      <c r="M2038" s="630"/>
      <c r="N2038" s="636"/>
    </row>
    <row r="2039" s="138" customFormat="1" customHeight="1" outlineLevel="4" spans="1:14">
      <c r="A2039" s="382" t="s">
        <v>6176</v>
      </c>
      <c r="B2039" s="633" t="s">
        <v>7251</v>
      </c>
      <c r="C2039" s="649" t="s">
        <v>4070</v>
      </c>
      <c r="D2039" s="639" t="s">
        <v>3265</v>
      </c>
      <c r="E2039" s="641" t="s">
        <v>186</v>
      </c>
      <c r="F2039" s="640">
        <v>320</v>
      </c>
      <c r="G2039" s="641" t="s">
        <v>5683</v>
      </c>
      <c r="H2039" s="638">
        <v>960</v>
      </c>
      <c r="I2039" s="638">
        <f t="shared" ref="I2039:I2044" si="66" xml:space="preserve">F2039*H2039/10000</f>
        <v>30.72</v>
      </c>
      <c r="J2039" s="652" t="s">
        <v>7252</v>
      </c>
      <c r="K2039" s="382" t="s">
        <v>2575</v>
      </c>
      <c r="L2039" s="633" t="s">
        <v>762</v>
      </c>
      <c r="M2039" s="630"/>
      <c r="N2039" s="636"/>
    </row>
    <row r="2040" s="138" customFormat="1" customHeight="1" outlineLevel="4" spans="1:14">
      <c r="A2040" s="382" t="s">
        <v>6178</v>
      </c>
      <c r="B2040" s="633" t="s">
        <v>7251</v>
      </c>
      <c r="C2040" s="649" t="s">
        <v>4082</v>
      </c>
      <c r="D2040" s="649" t="s">
        <v>6257</v>
      </c>
      <c r="E2040" s="650" t="s">
        <v>229</v>
      </c>
      <c r="F2040" s="640">
        <v>3000</v>
      </c>
      <c r="G2040" s="641" t="s">
        <v>5683</v>
      </c>
      <c r="H2040" s="638">
        <v>35</v>
      </c>
      <c r="I2040" s="638">
        <f t="shared" si="66"/>
        <v>10.5</v>
      </c>
      <c r="J2040" s="652" t="s">
        <v>7252</v>
      </c>
      <c r="K2040" s="382" t="s">
        <v>2575</v>
      </c>
      <c r="L2040" s="633" t="s">
        <v>762</v>
      </c>
      <c r="M2040" s="630"/>
      <c r="N2040" s="636"/>
    </row>
    <row r="2041" s="138" customFormat="1" customHeight="1" outlineLevel="4" spans="1:14">
      <c r="A2041" s="382" t="s">
        <v>6181</v>
      </c>
      <c r="B2041" s="633" t="s">
        <v>7251</v>
      </c>
      <c r="C2041" s="649" t="s">
        <v>3812</v>
      </c>
      <c r="D2041" s="649" t="s">
        <v>6257</v>
      </c>
      <c r="E2041" s="650" t="s">
        <v>3814</v>
      </c>
      <c r="F2041" s="640">
        <v>3000</v>
      </c>
      <c r="G2041" s="641" t="s">
        <v>5683</v>
      </c>
      <c r="H2041" s="638">
        <v>4</v>
      </c>
      <c r="I2041" s="638">
        <f t="shared" si="66"/>
        <v>1.2</v>
      </c>
      <c r="J2041" s="652" t="s">
        <v>7252</v>
      </c>
      <c r="K2041" s="382" t="s">
        <v>2575</v>
      </c>
      <c r="L2041" s="633" t="s">
        <v>762</v>
      </c>
      <c r="M2041" s="630"/>
      <c r="N2041" s="636"/>
    </row>
    <row r="2042" s="138" customFormat="1" customHeight="1" outlineLevel="4" spans="1:14">
      <c r="A2042" s="382" t="s">
        <v>6184</v>
      </c>
      <c r="B2042" s="633" t="s">
        <v>7251</v>
      </c>
      <c r="C2042" s="649" t="s">
        <v>3819</v>
      </c>
      <c r="D2042" s="649" t="s">
        <v>6535</v>
      </c>
      <c r="E2042" s="650" t="s">
        <v>229</v>
      </c>
      <c r="F2042" s="640">
        <v>3000</v>
      </c>
      <c r="G2042" s="641" t="s">
        <v>5683</v>
      </c>
      <c r="H2042" s="638">
        <v>9</v>
      </c>
      <c r="I2042" s="638">
        <f t="shared" si="66"/>
        <v>2.7</v>
      </c>
      <c r="J2042" s="652" t="s">
        <v>7252</v>
      </c>
      <c r="K2042" s="382" t="s">
        <v>2575</v>
      </c>
      <c r="L2042" s="633" t="s">
        <v>762</v>
      </c>
      <c r="M2042" s="630"/>
      <c r="N2042" s="636"/>
    </row>
    <row r="2043" s="138" customFormat="1" customHeight="1" outlineLevel="4" spans="1:14">
      <c r="A2043" s="382" t="s">
        <v>6187</v>
      </c>
      <c r="B2043" s="633" t="s">
        <v>7251</v>
      </c>
      <c r="C2043" s="649" t="s">
        <v>3817</v>
      </c>
      <c r="D2043" s="649" t="s">
        <v>6535</v>
      </c>
      <c r="E2043" s="650" t="s">
        <v>229</v>
      </c>
      <c r="F2043" s="640">
        <v>600</v>
      </c>
      <c r="G2043" s="641" t="s">
        <v>5683</v>
      </c>
      <c r="H2043" s="638">
        <v>18</v>
      </c>
      <c r="I2043" s="638">
        <f t="shared" si="66"/>
        <v>1.08</v>
      </c>
      <c r="J2043" s="652" t="s">
        <v>7252</v>
      </c>
      <c r="K2043" s="382" t="s">
        <v>2575</v>
      </c>
      <c r="L2043" s="633" t="s">
        <v>762</v>
      </c>
      <c r="M2043" s="630"/>
      <c r="N2043" s="636"/>
    </row>
    <row r="2044" s="138" customFormat="1" customHeight="1" outlineLevel="4" spans="1:14">
      <c r="A2044" s="382" t="s">
        <v>6190</v>
      </c>
      <c r="B2044" s="633" t="s">
        <v>7251</v>
      </c>
      <c r="C2044" s="639" t="s">
        <v>4075</v>
      </c>
      <c r="D2044" s="649" t="s">
        <v>6257</v>
      </c>
      <c r="E2044" s="650" t="s">
        <v>229</v>
      </c>
      <c r="F2044" s="640">
        <v>3000</v>
      </c>
      <c r="G2044" s="641" t="s">
        <v>5683</v>
      </c>
      <c r="H2044" s="638">
        <v>28</v>
      </c>
      <c r="I2044" s="638">
        <f t="shared" si="66"/>
        <v>8.4</v>
      </c>
      <c r="J2044" s="652" t="s">
        <v>7252</v>
      </c>
      <c r="K2044" s="382" t="s">
        <v>2575</v>
      </c>
      <c r="L2044" s="633" t="s">
        <v>762</v>
      </c>
      <c r="M2044" s="630"/>
      <c r="N2044" s="636"/>
    </row>
    <row r="2045" s="138" customFormat="1" customHeight="1" outlineLevel="3" spans="1:14">
      <c r="A2045" s="629">
        <v>1.4</v>
      </c>
      <c r="B2045" s="633" t="s">
        <v>7251</v>
      </c>
      <c r="C2045" s="124" t="s">
        <v>6251</v>
      </c>
      <c r="D2045" s="629"/>
      <c r="E2045" s="629"/>
      <c r="F2045" s="670"/>
      <c r="G2045" s="668"/>
      <c r="H2045" s="638"/>
      <c r="I2045" s="638"/>
      <c r="J2045" s="626"/>
      <c r="K2045" s="382"/>
      <c r="L2045" s="633" t="s">
        <v>762</v>
      </c>
      <c r="M2045" s="630"/>
      <c r="N2045" s="636"/>
    </row>
    <row r="2046" s="138" customFormat="1" customHeight="1" outlineLevel="4" spans="1:14">
      <c r="A2046" s="382" t="s">
        <v>6252</v>
      </c>
      <c r="B2046" s="633" t="s">
        <v>7251</v>
      </c>
      <c r="C2046" s="649" t="s">
        <v>3816</v>
      </c>
      <c r="D2046" s="649" t="s">
        <v>6257</v>
      </c>
      <c r="E2046" s="650" t="s">
        <v>229</v>
      </c>
      <c r="F2046" s="640">
        <v>3000</v>
      </c>
      <c r="G2046" s="641" t="s">
        <v>5683</v>
      </c>
      <c r="H2046" s="638">
        <v>8</v>
      </c>
      <c r="I2046" s="638">
        <f xml:space="preserve">F2046*H2046/10000</f>
        <v>2.4</v>
      </c>
      <c r="J2046" s="652" t="s">
        <v>7252</v>
      </c>
      <c r="K2046" s="382" t="s">
        <v>2575</v>
      </c>
      <c r="L2046" s="633" t="s">
        <v>762</v>
      </c>
      <c r="M2046" s="630"/>
      <c r="N2046" s="636"/>
    </row>
    <row r="2047" s="138" customFormat="1" customHeight="1" outlineLevel="3" spans="1:14">
      <c r="A2047" s="629">
        <v>1.5</v>
      </c>
      <c r="B2047" s="633" t="s">
        <v>7251</v>
      </c>
      <c r="C2047" s="628" t="s">
        <v>7162</v>
      </c>
      <c r="D2047" s="629"/>
      <c r="E2047" s="629"/>
      <c r="F2047" s="670"/>
      <c r="G2047" s="668"/>
      <c r="H2047" s="638"/>
      <c r="I2047" s="638"/>
      <c r="J2047" s="626"/>
      <c r="K2047" s="382"/>
      <c r="L2047" s="633" t="s">
        <v>762</v>
      </c>
      <c r="M2047" s="630"/>
      <c r="N2047" s="636"/>
    </row>
    <row r="2048" s="138" customFormat="1" customHeight="1" outlineLevel="4" spans="1:14">
      <c r="A2048" s="382" t="s">
        <v>6276</v>
      </c>
      <c r="B2048" s="633" t="s">
        <v>7251</v>
      </c>
      <c r="C2048" s="639" t="s">
        <v>6552</v>
      </c>
      <c r="D2048" s="437" t="s">
        <v>6553</v>
      </c>
      <c r="E2048" s="650" t="s">
        <v>345</v>
      </c>
      <c r="F2048" s="640">
        <v>2</v>
      </c>
      <c r="G2048" s="641" t="s">
        <v>5683</v>
      </c>
      <c r="H2048" s="638">
        <v>9600</v>
      </c>
      <c r="I2048" s="638">
        <f xml:space="preserve">F2048*H2048/10000</f>
        <v>1.92</v>
      </c>
      <c r="J2048" s="652" t="s">
        <v>7252</v>
      </c>
      <c r="K2048" s="382" t="s">
        <v>2575</v>
      </c>
      <c r="L2048" s="633" t="s">
        <v>762</v>
      </c>
      <c r="M2048" s="630"/>
      <c r="N2048" s="636"/>
    </row>
    <row r="2049" s="138" customFormat="1" customHeight="1" outlineLevel="4" spans="1:14">
      <c r="A2049" s="382" t="s">
        <v>6279</v>
      </c>
      <c r="B2049" s="633" t="s">
        <v>7251</v>
      </c>
      <c r="C2049" s="639" t="s">
        <v>6548</v>
      </c>
      <c r="D2049" s="437" t="s">
        <v>6549</v>
      </c>
      <c r="E2049" s="650" t="s">
        <v>345</v>
      </c>
      <c r="F2049" s="640">
        <v>32</v>
      </c>
      <c r="G2049" s="641" t="s">
        <v>5683</v>
      </c>
      <c r="H2049" s="638">
        <v>3600</v>
      </c>
      <c r="I2049" s="638">
        <f xml:space="preserve">F2049*H2049/10000</f>
        <v>11.52</v>
      </c>
      <c r="J2049" s="652" t="s">
        <v>7252</v>
      </c>
      <c r="K2049" s="382" t="s">
        <v>2575</v>
      </c>
      <c r="L2049" s="633" t="s">
        <v>762</v>
      </c>
      <c r="M2049" s="630"/>
      <c r="N2049" s="636"/>
    </row>
    <row r="2050" s="138" customFormat="1" customHeight="1" outlineLevel="3" spans="1:14">
      <c r="A2050" s="626">
        <v>1.6</v>
      </c>
      <c r="B2050" s="633" t="s">
        <v>7251</v>
      </c>
      <c r="C2050" s="628" t="s">
        <v>3711</v>
      </c>
      <c r="D2050" s="437"/>
      <c r="E2050" s="103"/>
      <c r="F2050" s="103"/>
      <c r="G2050" s="660"/>
      <c r="H2050" s="638"/>
      <c r="I2050" s="638"/>
      <c r="J2050" s="664"/>
      <c r="K2050" s="382"/>
      <c r="L2050" s="382"/>
      <c r="M2050" s="671"/>
      <c r="N2050" s="631"/>
    </row>
    <row r="2051" s="138" customFormat="1" customHeight="1" outlineLevel="4" spans="1:14">
      <c r="A2051" s="382" t="s">
        <v>6308</v>
      </c>
      <c r="B2051" s="633" t="s">
        <v>7251</v>
      </c>
      <c r="C2051" s="639" t="s">
        <v>6536</v>
      </c>
      <c r="D2051" s="381" t="s">
        <v>6537</v>
      </c>
      <c r="E2051" s="641" t="s">
        <v>186</v>
      </c>
      <c r="F2051" s="640">
        <v>300</v>
      </c>
      <c r="G2051" s="641" t="s">
        <v>5683</v>
      </c>
      <c r="H2051" s="638">
        <v>3800</v>
      </c>
      <c r="I2051" s="638">
        <f t="shared" ref="I2051:I2068" si="67" xml:space="preserve">F2051*H2051/10000</f>
        <v>114</v>
      </c>
      <c r="J2051" s="652" t="s">
        <v>7252</v>
      </c>
      <c r="K2051" s="382" t="s">
        <v>2575</v>
      </c>
      <c r="L2051" s="633" t="s">
        <v>762</v>
      </c>
      <c r="M2051" s="630"/>
      <c r="N2051" s="636"/>
    </row>
    <row r="2052" s="138" customFormat="1" customHeight="1" outlineLevel="4" spans="1:14">
      <c r="A2052" s="382" t="s">
        <v>6311</v>
      </c>
      <c r="B2052" s="633" t="s">
        <v>7251</v>
      </c>
      <c r="C2052" s="639" t="s">
        <v>6536</v>
      </c>
      <c r="D2052" s="381" t="s">
        <v>6538</v>
      </c>
      <c r="E2052" s="641" t="s">
        <v>186</v>
      </c>
      <c r="F2052" s="640">
        <v>60</v>
      </c>
      <c r="G2052" s="641" t="s">
        <v>5683</v>
      </c>
      <c r="H2052" s="638">
        <v>3200</v>
      </c>
      <c r="I2052" s="638">
        <f t="shared" si="67"/>
        <v>19.2</v>
      </c>
      <c r="J2052" s="652" t="s">
        <v>7252</v>
      </c>
      <c r="K2052" s="382" t="s">
        <v>2575</v>
      </c>
      <c r="L2052" s="633" t="s">
        <v>762</v>
      </c>
      <c r="M2052" s="630"/>
      <c r="N2052" s="636"/>
    </row>
    <row r="2053" s="138" customFormat="1" customHeight="1" outlineLevel="4" spans="1:14">
      <c r="A2053" s="382" t="s">
        <v>6314</v>
      </c>
      <c r="B2053" s="633" t="s">
        <v>7251</v>
      </c>
      <c r="C2053" s="639" t="s">
        <v>3720</v>
      </c>
      <c r="D2053" s="381" t="s">
        <v>6539</v>
      </c>
      <c r="E2053" s="641" t="s">
        <v>186</v>
      </c>
      <c r="F2053" s="640">
        <v>20</v>
      </c>
      <c r="G2053" s="641" t="s">
        <v>5683</v>
      </c>
      <c r="H2053" s="638">
        <v>13600</v>
      </c>
      <c r="I2053" s="638">
        <f t="shared" si="67"/>
        <v>27.2</v>
      </c>
      <c r="J2053" s="652" t="s">
        <v>7252</v>
      </c>
      <c r="K2053" s="382" t="s">
        <v>2575</v>
      </c>
      <c r="L2053" s="633" t="s">
        <v>762</v>
      </c>
      <c r="M2053" s="630"/>
      <c r="N2053" s="636"/>
    </row>
    <row r="2054" s="138" customFormat="1" customHeight="1" outlineLevel="4" spans="1:14">
      <c r="A2054" s="382" t="s">
        <v>6317</v>
      </c>
      <c r="B2054" s="633" t="s">
        <v>7251</v>
      </c>
      <c r="C2054" s="639" t="s">
        <v>3714</v>
      </c>
      <c r="D2054" s="381" t="s">
        <v>7253</v>
      </c>
      <c r="E2054" s="641" t="s">
        <v>186</v>
      </c>
      <c r="F2054" s="640">
        <v>4</v>
      </c>
      <c r="G2054" s="641" t="s">
        <v>5683</v>
      </c>
      <c r="H2054" s="638">
        <v>19200</v>
      </c>
      <c r="I2054" s="638">
        <f t="shared" si="67"/>
        <v>7.68</v>
      </c>
      <c r="J2054" s="652" t="s">
        <v>7252</v>
      </c>
      <c r="K2054" s="382" t="s">
        <v>2575</v>
      </c>
      <c r="L2054" s="633" t="s">
        <v>762</v>
      </c>
      <c r="M2054" s="630"/>
      <c r="N2054" s="636"/>
    </row>
    <row r="2055" s="138" customFormat="1" customHeight="1" outlineLevel="4" spans="1:14">
      <c r="A2055" s="382" t="s">
        <v>6319</v>
      </c>
      <c r="B2055" s="633" t="s">
        <v>7251</v>
      </c>
      <c r="C2055" s="639" t="s">
        <v>3712</v>
      </c>
      <c r="D2055" s="381"/>
      <c r="E2055" s="641" t="s">
        <v>158</v>
      </c>
      <c r="F2055" s="640">
        <v>80</v>
      </c>
      <c r="G2055" s="641" t="s">
        <v>5683</v>
      </c>
      <c r="H2055" s="638">
        <v>960</v>
      </c>
      <c r="I2055" s="638">
        <f t="shared" si="67"/>
        <v>7.68</v>
      </c>
      <c r="J2055" s="652" t="s">
        <v>7252</v>
      </c>
      <c r="K2055" s="382" t="s">
        <v>2575</v>
      </c>
      <c r="L2055" s="633" t="s">
        <v>762</v>
      </c>
      <c r="M2055" s="630"/>
      <c r="N2055" s="636"/>
    </row>
    <row r="2056" s="138" customFormat="1" customHeight="1" outlineLevel="4" spans="1:14">
      <c r="A2056" s="382" t="s">
        <v>6321</v>
      </c>
      <c r="B2056" s="633" t="s">
        <v>7251</v>
      </c>
      <c r="C2056" s="639" t="s">
        <v>6556</v>
      </c>
      <c r="D2056" s="381" t="s">
        <v>6557</v>
      </c>
      <c r="E2056" s="650" t="s">
        <v>186</v>
      </c>
      <c r="F2056" s="640">
        <v>12</v>
      </c>
      <c r="G2056" s="641" t="s">
        <v>5683</v>
      </c>
      <c r="H2056" s="638">
        <v>15520</v>
      </c>
      <c r="I2056" s="638">
        <f t="shared" si="67"/>
        <v>18.624</v>
      </c>
      <c r="J2056" s="652" t="s">
        <v>7252</v>
      </c>
      <c r="K2056" s="382" t="s">
        <v>2575</v>
      </c>
      <c r="L2056" s="633" t="s">
        <v>762</v>
      </c>
      <c r="M2056" s="630"/>
      <c r="N2056" s="636"/>
    </row>
    <row r="2057" s="138" customFormat="1" customHeight="1" outlineLevel="4" spans="1:14">
      <c r="A2057" s="382" t="s">
        <v>6323</v>
      </c>
      <c r="B2057" s="633" t="s">
        <v>7251</v>
      </c>
      <c r="C2057" s="639" t="s">
        <v>6558</v>
      </c>
      <c r="D2057" s="381" t="s">
        <v>6559</v>
      </c>
      <c r="E2057" s="650" t="s">
        <v>186</v>
      </c>
      <c r="F2057" s="640">
        <v>8</v>
      </c>
      <c r="G2057" s="641" t="s">
        <v>5683</v>
      </c>
      <c r="H2057" s="638">
        <v>17795</v>
      </c>
      <c r="I2057" s="638">
        <f t="shared" si="67"/>
        <v>14.236</v>
      </c>
      <c r="J2057" s="652" t="s">
        <v>7252</v>
      </c>
      <c r="K2057" s="382" t="s">
        <v>2575</v>
      </c>
      <c r="L2057" s="633" t="s">
        <v>762</v>
      </c>
      <c r="M2057" s="630"/>
      <c r="N2057" s="636"/>
    </row>
    <row r="2058" s="138" customFormat="1" customHeight="1" outlineLevel="4" spans="1:14">
      <c r="A2058" s="382" t="s">
        <v>6325</v>
      </c>
      <c r="B2058" s="633" t="s">
        <v>7251</v>
      </c>
      <c r="C2058" s="639" t="s">
        <v>6560</v>
      </c>
      <c r="D2058" s="381" t="s">
        <v>6561</v>
      </c>
      <c r="E2058" s="650" t="s">
        <v>186</v>
      </c>
      <c r="F2058" s="640">
        <v>8</v>
      </c>
      <c r="G2058" s="641" t="s">
        <v>5683</v>
      </c>
      <c r="H2058" s="638">
        <v>7600</v>
      </c>
      <c r="I2058" s="638">
        <f t="shared" si="67"/>
        <v>6.08</v>
      </c>
      <c r="J2058" s="652" t="s">
        <v>7252</v>
      </c>
      <c r="K2058" s="382" t="s">
        <v>2575</v>
      </c>
      <c r="L2058" s="633" t="s">
        <v>762</v>
      </c>
      <c r="M2058" s="630"/>
      <c r="N2058" s="636"/>
    </row>
    <row r="2059" s="138" customFormat="1" customHeight="1" outlineLevel="4" spans="1:14">
      <c r="A2059" s="382" t="s">
        <v>6327</v>
      </c>
      <c r="B2059" s="633" t="s">
        <v>7251</v>
      </c>
      <c r="C2059" s="381" t="s">
        <v>6562</v>
      </c>
      <c r="D2059" s="381" t="s">
        <v>6563</v>
      </c>
      <c r="E2059" s="650" t="s">
        <v>186</v>
      </c>
      <c r="F2059" s="640">
        <v>10</v>
      </c>
      <c r="G2059" s="641" t="s">
        <v>5683</v>
      </c>
      <c r="H2059" s="638">
        <v>900</v>
      </c>
      <c r="I2059" s="638">
        <f t="shared" si="67"/>
        <v>0.9</v>
      </c>
      <c r="J2059" s="652" t="s">
        <v>7252</v>
      </c>
      <c r="K2059" s="382" t="s">
        <v>2575</v>
      </c>
      <c r="L2059" s="633" t="s">
        <v>762</v>
      </c>
      <c r="M2059" s="630"/>
      <c r="N2059" s="654" t="s">
        <v>6564</v>
      </c>
    </row>
    <row r="2060" s="138" customFormat="1" customHeight="1" outlineLevel="4" spans="1:14">
      <c r="A2060" s="382" t="s">
        <v>6329</v>
      </c>
      <c r="B2060" s="633" t="s">
        <v>7251</v>
      </c>
      <c r="C2060" s="639" t="s">
        <v>6565</v>
      </c>
      <c r="D2060" s="381" t="s">
        <v>6566</v>
      </c>
      <c r="E2060" s="650" t="s">
        <v>229</v>
      </c>
      <c r="F2060" s="640">
        <v>10</v>
      </c>
      <c r="G2060" s="641" t="s">
        <v>5683</v>
      </c>
      <c r="H2060" s="638">
        <v>930</v>
      </c>
      <c r="I2060" s="638">
        <f t="shared" si="67"/>
        <v>0.93</v>
      </c>
      <c r="J2060" s="652" t="s">
        <v>7252</v>
      </c>
      <c r="K2060" s="382" t="s">
        <v>2575</v>
      </c>
      <c r="L2060" s="633" t="s">
        <v>762</v>
      </c>
      <c r="M2060" s="630"/>
      <c r="N2060" s="636"/>
    </row>
    <row r="2061" s="138" customFormat="1" customHeight="1" outlineLevel="4" spans="1:14">
      <c r="A2061" s="382" t="s">
        <v>6331</v>
      </c>
      <c r="B2061" s="633" t="s">
        <v>7251</v>
      </c>
      <c r="C2061" s="639" t="s">
        <v>6567</v>
      </c>
      <c r="D2061" s="381" t="s">
        <v>6568</v>
      </c>
      <c r="E2061" s="650" t="s">
        <v>186</v>
      </c>
      <c r="F2061" s="640">
        <v>28</v>
      </c>
      <c r="G2061" s="641" t="s">
        <v>5683</v>
      </c>
      <c r="H2061" s="638">
        <v>20600</v>
      </c>
      <c r="I2061" s="638">
        <f t="shared" si="67"/>
        <v>57.68</v>
      </c>
      <c r="J2061" s="652" t="s">
        <v>7252</v>
      </c>
      <c r="K2061" s="382" t="s">
        <v>2575</v>
      </c>
      <c r="L2061" s="633" t="s">
        <v>762</v>
      </c>
      <c r="M2061" s="630"/>
      <c r="N2061" s="636"/>
    </row>
    <row r="2062" s="138" customFormat="1" customHeight="1" outlineLevel="4" spans="1:14">
      <c r="A2062" s="382" t="s">
        <v>6333</v>
      </c>
      <c r="B2062" s="633" t="s">
        <v>7251</v>
      </c>
      <c r="C2062" s="639" t="s">
        <v>6569</v>
      </c>
      <c r="D2062" s="381" t="s">
        <v>6570</v>
      </c>
      <c r="E2062" s="650" t="s">
        <v>186</v>
      </c>
      <c r="F2062" s="640">
        <v>28</v>
      </c>
      <c r="G2062" s="641" t="s">
        <v>5683</v>
      </c>
      <c r="H2062" s="638">
        <v>3725</v>
      </c>
      <c r="I2062" s="638">
        <f t="shared" si="67"/>
        <v>10.43</v>
      </c>
      <c r="J2062" s="652" t="s">
        <v>7252</v>
      </c>
      <c r="K2062" s="382" t="s">
        <v>2575</v>
      </c>
      <c r="L2062" s="633" t="s">
        <v>762</v>
      </c>
      <c r="M2062" s="630"/>
      <c r="N2062" s="636"/>
    </row>
    <row r="2063" s="138" customFormat="1" customHeight="1" outlineLevel="4" spans="1:14">
      <c r="A2063" s="382" t="s">
        <v>6335</v>
      </c>
      <c r="B2063" s="633" t="s">
        <v>7251</v>
      </c>
      <c r="C2063" s="639" t="s">
        <v>6571</v>
      </c>
      <c r="D2063" s="381" t="s">
        <v>6572</v>
      </c>
      <c r="E2063" s="650" t="s">
        <v>186</v>
      </c>
      <c r="F2063" s="640">
        <v>2</v>
      </c>
      <c r="G2063" s="641" t="s">
        <v>5683</v>
      </c>
      <c r="H2063" s="638">
        <v>20700</v>
      </c>
      <c r="I2063" s="638">
        <f t="shared" si="67"/>
        <v>4.14</v>
      </c>
      <c r="J2063" s="652" t="s">
        <v>7252</v>
      </c>
      <c r="K2063" s="382" t="s">
        <v>2575</v>
      </c>
      <c r="L2063" s="633" t="s">
        <v>762</v>
      </c>
      <c r="M2063" s="630"/>
      <c r="N2063" s="636"/>
    </row>
    <row r="2064" s="138" customFormat="1" customHeight="1" outlineLevel="4" spans="1:14">
      <c r="A2064" s="382" t="s">
        <v>6337</v>
      </c>
      <c r="B2064" s="633" t="s">
        <v>7251</v>
      </c>
      <c r="C2064" s="639" t="s">
        <v>6573</v>
      </c>
      <c r="D2064" s="381" t="s">
        <v>6574</v>
      </c>
      <c r="E2064" s="650" t="s">
        <v>186</v>
      </c>
      <c r="F2064" s="640">
        <v>1500</v>
      </c>
      <c r="G2064" s="641" t="s">
        <v>5683</v>
      </c>
      <c r="H2064" s="638">
        <v>130</v>
      </c>
      <c r="I2064" s="638">
        <f t="shared" si="67"/>
        <v>19.5</v>
      </c>
      <c r="J2064" s="652" t="s">
        <v>7252</v>
      </c>
      <c r="K2064" s="382" t="s">
        <v>2575</v>
      </c>
      <c r="L2064" s="633" t="s">
        <v>762</v>
      </c>
      <c r="M2064" s="630"/>
      <c r="N2064" s="636"/>
    </row>
    <row r="2065" s="138" customFormat="1" customHeight="1" outlineLevel="4" spans="1:14">
      <c r="A2065" s="382" t="s">
        <v>6339</v>
      </c>
      <c r="B2065" s="633" t="s">
        <v>7251</v>
      </c>
      <c r="C2065" s="639" t="s">
        <v>6575</v>
      </c>
      <c r="D2065" s="381" t="s">
        <v>6576</v>
      </c>
      <c r="E2065" s="650" t="s">
        <v>186</v>
      </c>
      <c r="F2065" s="640">
        <v>2</v>
      </c>
      <c r="G2065" s="641" t="s">
        <v>5683</v>
      </c>
      <c r="H2065" s="638">
        <v>3000</v>
      </c>
      <c r="I2065" s="638">
        <f t="shared" si="67"/>
        <v>0.6</v>
      </c>
      <c r="J2065" s="652" t="s">
        <v>7252</v>
      </c>
      <c r="K2065" s="382" t="s">
        <v>2575</v>
      </c>
      <c r="L2065" s="633" t="s">
        <v>762</v>
      </c>
      <c r="M2065" s="630"/>
      <c r="N2065" s="654" t="s">
        <v>6564</v>
      </c>
    </row>
    <row r="2066" s="138" customFormat="1" customHeight="1" outlineLevel="4" spans="1:14">
      <c r="A2066" s="382" t="s">
        <v>6341</v>
      </c>
      <c r="B2066" s="633" t="s">
        <v>7251</v>
      </c>
      <c r="C2066" s="639" t="s">
        <v>6577</v>
      </c>
      <c r="D2066" s="381" t="s">
        <v>6578</v>
      </c>
      <c r="E2066" s="650" t="s">
        <v>186</v>
      </c>
      <c r="F2066" s="640">
        <v>1</v>
      </c>
      <c r="G2066" s="641" t="s">
        <v>5683</v>
      </c>
      <c r="H2066" s="638">
        <v>70700</v>
      </c>
      <c r="I2066" s="638">
        <f t="shared" si="67"/>
        <v>7.07</v>
      </c>
      <c r="J2066" s="652" t="s">
        <v>7252</v>
      </c>
      <c r="K2066" s="382" t="s">
        <v>2575</v>
      </c>
      <c r="L2066" s="633" t="s">
        <v>762</v>
      </c>
      <c r="M2066" s="630"/>
      <c r="N2066" s="636"/>
    </row>
    <row r="2067" s="138" customFormat="1" customHeight="1" outlineLevel="4" spans="1:14">
      <c r="A2067" s="382" t="s">
        <v>6344</v>
      </c>
      <c r="B2067" s="633" t="s">
        <v>7251</v>
      </c>
      <c r="C2067" s="639" t="s">
        <v>6579</v>
      </c>
      <c r="D2067" s="381" t="s">
        <v>6580</v>
      </c>
      <c r="E2067" s="650" t="s">
        <v>186</v>
      </c>
      <c r="F2067" s="640">
        <v>1</v>
      </c>
      <c r="G2067" s="641" t="s">
        <v>5683</v>
      </c>
      <c r="H2067" s="638">
        <v>150000</v>
      </c>
      <c r="I2067" s="638">
        <f t="shared" si="67"/>
        <v>15</v>
      </c>
      <c r="J2067" s="652" t="s">
        <v>7252</v>
      </c>
      <c r="K2067" s="382" t="s">
        <v>2575</v>
      </c>
      <c r="L2067" s="633" t="s">
        <v>762</v>
      </c>
      <c r="M2067" s="630"/>
      <c r="N2067" s="654" t="s">
        <v>7254</v>
      </c>
    </row>
    <row r="2068" s="138" customFormat="1" customHeight="1" outlineLevel="4" spans="1:14">
      <c r="A2068" s="382" t="s">
        <v>6347</v>
      </c>
      <c r="B2068" s="633" t="s">
        <v>7251</v>
      </c>
      <c r="C2068" s="639" t="s">
        <v>6582</v>
      </c>
      <c r="D2068" s="381" t="s">
        <v>6583</v>
      </c>
      <c r="E2068" s="650" t="s">
        <v>3279</v>
      </c>
      <c r="F2068" s="640">
        <v>1</v>
      </c>
      <c r="G2068" s="641" t="s">
        <v>5683</v>
      </c>
      <c r="H2068" s="638">
        <v>216445</v>
      </c>
      <c r="I2068" s="638">
        <f t="shared" si="67"/>
        <v>21.6445</v>
      </c>
      <c r="J2068" s="652" t="s">
        <v>7252</v>
      </c>
      <c r="K2068" s="382" t="s">
        <v>2575</v>
      </c>
      <c r="L2068" s="633" t="s">
        <v>762</v>
      </c>
      <c r="M2068" s="630"/>
      <c r="N2068" s="654" t="s">
        <v>7254</v>
      </c>
    </row>
    <row r="2069" s="138" customFormat="1" customHeight="1" outlineLevel="1" spans="1:14">
      <c r="A2069" s="628" t="s">
        <v>5578</v>
      </c>
      <c r="B2069" s="632" t="str">
        <f xml:space="preserve">C2069</f>
        <v>2层</v>
      </c>
      <c r="C2069" s="626" t="s">
        <v>5639</v>
      </c>
      <c r="D2069" s="103"/>
      <c r="E2069" s="103"/>
      <c r="F2069" s="103"/>
      <c r="G2069" s="103"/>
      <c r="H2069" s="103"/>
      <c r="I2069" s="103"/>
      <c r="J2069" s="382"/>
      <c r="K2069" s="626"/>
      <c r="L2069" s="626"/>
      <c r="M2069" s="630"/>
      <c r="N2069" s="631"/>
    </row>
    <row r="2070" s="138" customFormat="1" customHeight="1" outlineLevel="1" spans="1:14">
      <c r="A2070" s="382">
        <v>1</v>
      </c>
      <c r="B2070" s="633" t="s">
        <v>2564</v>
      </c>
      <c r="C2070" s="633" t="s">
        <v>2564</v>
      </c>
      <c r="D2070" s="103"/>
      <c r="E2070" s="103"/>
      <c r="F2070" s="103"/>
      <c r="G2070" s="103"/>
      <c r="H2070" s="103"/>
      <c r="I2070" s="103"/>
      <c r="J2070" s="382"/>
      <c r="K2070" s="382" t="s">
        <v>7255</v>
      </c>
      <c r="L2070" s="382"/>
      <c r="M2070" s="630"/>
      <c r="N2070" s="631"/>
    </row>
    <row r="2071" s="138" customFormat="1" customHeight="1" outlineLevel="3" spans="1:14">
      <c r="A2071" s="626">
        <v>1.1</v>
      </c>
      <c r="B2071" s="633" t="s">
        <v>2564</v>
      </c>
      <c r="C2071" s="628" t="s">
        <v>3244</v>
      </c>
      <c r="D2071" s="626"/>
      <c r="E2071" s="626"/>
      <c r="F2071" s="626"/>
      <c r="G2071" s="626"/>
      <c r="H2071" s="626"/>
      <c r="I2071" s="626"/>
      <c r="J2071" s="626"/>
      <c r="K2071" s="382"/>
      <c r="L2071" s="382"/>
      <c r="M2071" s="630"/>
      <c r="N2071" s="631"/>
    </row>
    <row r="2072" s="138" customFormat="1" customHeight="1" outlineLevel="4" spans="1:14">
      <c r="A2072" s="382" t="s">
        <v>5681</v>
      </c>
      <c r="B2072" s="633" t="s">
        <v>2564</v>
      </c>
      <c r="C2072" s="649" t="s">
        <v>3247</v>
      </c>
      <c r="D2072" s="437" t="s">
        <v>7256</v>
      </c>
      <c r="E2072" s="641" t="s">
        <v>345</v>
      </c>
      <c r="F2072" s="640">
        <v>12</v>
      </c>
      <c r="G2072" s="641" t="s">
        <v>5683</v>
      </c>
      <c r="H2072" s="638">
        <v>9916</v>
      </c>
      <c r="I2072" s="638">
        <f t="shared" ref="I2072:I2085" si="68" xml:space="preserve">F2072*H2072/10000</f>
        <v>11.8992</v>
      </c>
      <c r="J2072" s="633" t="s">
        <v>4955</v>
      </c>
      <c r="K2072" s="382" t="s">
        <v>7255</v>
      </c>
      <c r="L2072" s="633" t="s">
        <v>762</v>
      </c>
      <c r="M2072" s="630"/>
      <c r="N2072" s="636"/>
    </row>
    <row r="2073" s="138" customFormat="1" customHeight="1" outlineLevel="4" spans="1:14">
      <c r="A2073" s="382" t="s">
        <v>5684</v>
      </c>
      <c r="B2073" s="633" t="s">
        <v>2564</v>
      </c>
      <c r="C2073" s="649" t="s">
        <v>5836</v>
      </c>
      <c r="D2073" s="437" t="s">
        <v>5828</v>
      </c>
      <c r="E2073" s="641" t="s">
        <v>345</v>
      </c>
      <c r="F2073" s="640">
        <v>1</v>
      </c>
      <c r="G2073" s="641" t="s">
        <v>5683</v>
      </c>
      <c r="H2073" s="638">
        <v>6100</v>
      </c>
      <c r="I2073" s="638">
        <f t="shared" si="68"/>
        <v>0.61</v>
      </c>
      <c r="J2073" s="633" t="s">
        <v>4955</v>
      </c>
      <c r="K2073" s="382" t="s">
        <v>7255</v>
      </c>
      <c r="L2073" s="633" t="s">
        <v>762</v>
      </c>
      <c r="M2073" s="630"/>
      <c r="N2073" s="636"/>
    </row>
    <row r="2074" s="138" customFormat="1" customHeight="1" outlineLevel="4" spans="1:14">
      <c r="A2074" s="382" t="s">
        <v>5687</v>
      </c>
      <c r="B2074" s="633" t="s">
        <v>2564</v>
      </c>
      <c r="C2074" s="649" t="s">
        <v>7257</v>
      </c>
      <c r="D2074" s="437" t="s">
        <v>7258</v>
      </c>
      <c r="E2074" s="641" t="s">
        <v>345</v>
      </c>
      <c r="F2074" s="640">
        <v>4</v>
      </c>
      <c r="G2074" s="641" t="s">
        <v>5683</v>
      </c>
      <c r="H2074" s="638">
        <v>2309</v>
      </c>
      <c r="I2074" s="638">
        <f t="shared" si="68"/>
        <v>0.9236</v>
      </c>
      <c r="J2074" s="633" t="s">
        <v>4955</v>
      </c>
      <c r="K2074" s="382" t="s">
        <v>7255</v>
      </c>
      <c r="L2074" s="633" t="s">
        <v>762</v>
      </c>
      <c r="M2074" s="630"/>
      <c r="N2074" s="636"/>
    </row>
    <row r="2075" s="138" customFormat="1" customHeight="1" outlineLevel="4" spans="1:14">
      <c r="A2075" s="382" t="s">
        <v>5690</v>
      </c>
      <c r="B2075" s="633" t="s">
        <v>2564</v>
      </c>
      <c r="C2075" s="639" t="s">
        <v>5868</v>
      </c>
      <c r="D2075" s="381" t="s">
        <v>5869</v>
      </c>
      <c r="E2075" s="641" t="s">
        <v>345</v>
      </c>
      <c r="F2075" s="640">
        <v>1</v>
      </c>
      <c r="G2075" s="641" t="s">
        <v>5683</v>
      </c>
      <c r="H2075" s="638">
        <v>576</v>
      </c>
      <c r="I2075" s="638">
        <f t="shared" si="68"/>
        <v>0.0576</v>
      </c>
      <c r="J2075" s="633" t="s">
        <v>4955</v>
      </c>
      <c r="K2075" s="382" t="s">
        <v>7255</v>
      </c>
      <c r="L2075" s="633" t="s">
        <v>762</v>
      </c>
      <c r="M2075" s="630"/>
      <c r="N2075" s="636"/>
    </row>
    <row r="2076" s="138" customFormat="1" customHeight="1" outlineLevel="4" spans="1:14">
      <c r="A2076" s="382" t="s">
        <v>5692</v>
      </c>
      <c r="B2076" s="633" t="s">
        <v>2564</v>
      </c>
      <c r="C2076" s="649" t="s">
        <v>5877</v>
      </c>
      <c r="D2076" s="437" t="s">
        <v>7259</v>
      </c>
      <c r="E2076" s="641" t="s">
        <v>345</v>
      </c>
      <c r="F2076" s="640">
        <v>1</v>
      </c>
      <c r="G2076" s="641" t="s">
        <v>5683</v>
      </c>
      <c r="H2076" s="638">
        <v>7000</v>
      </c>
      <c r="I2076" s="638">
        <f t="shared" si="68"/>
        <v>0.7</v>
      </c>
      <c r="J2076" s="633" t="s">
        <v>4955</v>
      </c>
      <c r="K2076" s="382" t="s">
        <v>7255</v>
      </c>
      <c r="L2076" s="633" t="s">
        <v>762</v>
      </c>
      <c r="M2076" s="630"/>
      <c r="N2076" s="636"/>
    </row>
    <row r="2077" s="138" customFormat="1" customHeight="1" outlineLevel="4" spans="1:14">
      <c r="A2077" s="382" t="s">
        <v>5694</v>
      </c>
      <c r="B2077" s="633" t="s">
        <v>2564</v>
      </c>
      <c r="C2077" s="649" t="s">
        <v>5896</v>
      </c>
      <c r="D2077" s="437" t="s">
        <v>5903</v>
      </c>
      <c r="E2077" s="641" t="s">
        <v>345</v>
      </c>
      <c r="F2077" s="640">
        <v>1</v>
      </c>
      <c r="G2077" s="641" t="s">
        <v>5683</v>
      </c>
      <c r="H2077" s="638">
        <v>5000</v>
      </c>
      <c r="I2077" s="638">
        <f t="shared" si="68"/>
        <v>0.5</v>
      </c>
      <c r="J2077" s="633" t="s">
        <v>4955</v>
      </c>
      <c r="K2077" s="382" t="s">
        <v>7255</v>
      </c>
      <c r="L2077" s="633" t="s">
        <v>762</v>
      </c>
      <c r="M2077" s="630"/>
      <c r="N2077" s="636"/>
    </row>
    <row r="2078" s="138" customFormat="1" customHeight="1" outlineLevel="4" spans="1:14">
      <c r="A2078" s="382" t="s">
        <v>5696</v>
      </c>
      <c r="B2078" s="633" t="s">
        <v>2564</v>
      </c>
      <c r="C2078" s="649" t="s">
        <v>7260</v>
      </c>
      <c r="D2078" s="437" t="s">
        <v>7261</v>
      </c>
      <c r="E2078" s="641" t="s">
        <v>345</v>
      </c>
      <c r="F2078" s="640">
        <v>4</v>
      </c>
      <c r="G2078" s="641" t="s">
        <v>5683</v>
      </c>
      <c r="H2078" s="638">
        <v>2708</v>
      </c>
      <c r="I2078" s="638">
        <f t="shared" si="68"/>
        <v>1.0832</v>
      </c>
      <c r="J2078" s="633" t="s">
        <v>4955</v>
      </c>
      <c r="K2078" s="382" t="s">
        <v>7255</v>
      </c>
      <c r="L2078" s="633" t="s">
        <v>762</v>
      </c>
      <c r="M2078" s="630"/>
      <c r="N2078" s="636"/>
    </row>
    <row r="2079" s="138" customFormat="1" customHeight="1" outlineLevel="4" spans="1:14">
      <c r="A2079" s="382" t="s">
        <v>5698</v>
      </c>
      <c r="B2079" s="633" t="s">
        <v>2564</v>
      </c>
      <c r="C2079" s="649" t="s">
        <v>7262</v>
      </c>
      <c r="D2079" s="437" t="s">
        <v>7263</v>
      </c>
      <c r="E2079" s="641" t="s">
        <v>345</v>
      </c>
      <c r="F2079" s="640">
        <v>2</v>
      </c>
      <c r="G2079" s="641" t="s">
        <v>5683</v>
      </c>
      <c r="H2079" s="638">
        <v>1240</v>
      </c>
      <c r="I2079" s="638">
        <f t="shared" si="68"/>
        <v>0.248</v>
      </c>
      <c r="J2079" s="633" t="s">
        <v>4955</v>
      </c>
      <c r="K2079" s="382" t="s">
        <v>7255</v>
      </c>
      <c r="L2079" s="633" t="s">
        <v>762</v>
      </c>
      <c r="M2079" s="630"/>
      <c r="N2079" s="636"/>
    </row>
    <row r="2080" s="138" customFormat="1" customHeight="1" outlineLevel="4" spans="1:14">
      <c r="A2080" s="382" t="s">
        <v>5699</v>
      </c>
      <c r="B2080" s="633" t="s">
        <v>2564</v>
      </c>
      <c r="C2080" s="649" t="s">
        <v>7264</v>
      </c>
      <c r="D2080" s="437" t="s">
        <v>7265</v>
      </c>
      <c r="E2080" s="641" t="s">
        <v>345</v>
      </c>
      <c r="F2080" s="640">
        <v>8</v>
      </c>
      <c r="G2080" s="641" t="s">
        <v>5683</v>
      </c>
      <c r="H2080" s="638">
        <v>6560</v>
      </c>
      <c r="I2080" s="638">
        <f t="shared" si="68"/>
        <v>5.248</v>
      </c>
      <c r="J2080" s="633" t="s">
        <v>4955</v>
      </c>
      <c r="K2080" s="382" t="s">
        <v>7255</v>
      </c>
      <c r="L2080" s="633" t="s">
        <v>762</v>
      </c>
      <c r="M2080" s="630"/>
      <c r="N2080" s="636"/>
    </row>
    <row r="2081" s="138" customFormat="1" customHeight="1" outlineLevel="4" spans="1:14">
      <c r="A2081" s="382" t="s">
        <v>5701</v>
      </c>
      <c r="B2081" s="633" t="s">
        <v>2564</v>
      </c>
      <c r="C2081" s="649" t="s">
        <v>3478</v>
      </c>
      <c r="D2081" s="437" t="s">
        <v>7207</v>
      </c>
      <c r="E2081" s="641" t="s">
        <v>345</v>
      </c>
      <c r="F2081" s="640">
        <v>1</v>
      </c>
      <c r="G2081" s="641" t="s">
        <v>5683</v>
      </c>
      <c r="H2081" s="638">
        <v>1450</v>
      </c>
      <c r="I2081" s="638">
        <f t="shared" si="68"/>
        <v>0.145</v>
      </c>
      <c r="J2081" s="633" t="s">
        <v>4955</v>
      </c>
      <c r="K2081" s="382" t="s">
        <v>7255</v>
      </c>
      <c r="L2081" s="633" t="s">
        <v>762</v>
      </c>
      <c r="M2081" s="630"/>
      <c r="N2081" s="636"/>
    </row>
    <row r="2082" s="138" customFormat="1" customHeight="1" outlineLevel="4" spans="1:14">
      <c r="A2082" s="382" t="s">
        <v>5703</v>
      </c>
      <c r="B2082" s="633" t="s">
        <v>2564</v>
      </c>
      <c r="C2082" s="649" t="s">
        <v>3481</v>
      </c>
      <c r="D2082" s="381" t="s">
        <v>6661</v>
      </c>
      <c r="E2082" s="641" t="s">
        <v>345</v>
      </c>
      <c r="F2082" s="640">
        <v>8</v>
      </c>
      <c r="G2082" s="641" t="s">
        <v>5683</v>
      </c>
      <c r="H2082" s="638">
        <v>12720</v>
      </c>
      <c r="I2082" s="638">
        <f t="shared" si="68"/>
        <v>10.176</v>
      </c>
      <c r="J2082" s="633" t="s">
        <v>4955</v>
      </c>
      <c r="K2082" s="382" t="s">
        <v>7255</v>
      </c>
      <c r="L2082" s="633" t="s">
        <v>762</v>
      </c>
      <c r="M2082" s="630"/>
      <c r="N2082" s="636"/>
    </row>
    <row r="2083" s="138" customFormat="1" customHeight="1" outlineLevel="4" spans="1:14">
      <c r="A2083" s="382" t="s">
        <v>5705</v>
      </c>
      <c r="B2083" s="633" t="s">
        <v>2564</v>
      </c>
      <c r="C2083" s="649" t="s">
        <v>6020</v>
      </c>
      <c r="D2083" s="437"/>
      <c r="E2083" s="641" t="s">
        <v>345</v>
      </c>
      <c r="F2083" s="640">
        <v>2</v>
      </c>
      <c r="G2083" s="641" t="s">
        <v>5683</v>
      </c>
      <c r="H2083" s="638">
        <v>38000</v>
      </c>
      <c r="I2083" s="638">
        <f t="shared" si="68"/>
        <v>7.6</v>
      </c>
      <c r="J2083" s="633" t="s">
        <v>4955</v>
      </c>
      <c r="K2083" s="382" t="s">
        <v>7255</v>
      </c>
      <c r="L2083" s="633" t="s">
        <v>762</v>
      </c>
      <c r="M2083" s="630"/>
      <c r="N2083" s="636"/>
    </row>
    <row r="2084" s="138" customFormat="1" customHeight="1" outlineLevel="4" spans="1:14">
      <c r="A2084" s="382" t="s">
        <v>5706</v>
      </c>
      <c r="B2084" s="633" t="s">
        <v>2564</v>
      </c>
      <c r="C2084" s="649" t="s">
        <v>6043</v>
      </c>
      <c r="D2084" s="381" t="s">
        <v>6044</v>
      </c>
      <c r="E2084" s="641" t="s">
        <v>345</v>
      </c>
      <c r="F2084" s="640">
        <v>5</v>
      </c>
      <c r="G2084" s="641" t="s">
        <v>5683</v>
      </c>
      <c r="H2084" s="638">
        <v>3400</v>
      </c>
      <c r="I2084" s="638">
        <f t="shared" si="68"/>
        <v>1.7</v>
      </c>
      <c r="J2084" s="633" t="s">
        <v>4955</v>
      </c>
      <c r="K2084" s="382" t="s">
        <v>7255</v>
      </c>
      <c r="L2084" s="633" t="s">
        <v>762</v>
      </c>
      <c r="M2084" s="630"/>
      <c r="N2084" s="636"/>
    </row>
    <row r="2085" s="138" customFormat="1" customHeight="1" outlineLevel="4" spans="1:14">
      <c r="A2085" s="382" t="s">
        <v>5708</v>
      </c>
      <c r="B2085" s="633" t="s">
        <v>2564</v>
      </c>
      <c r="C2085" s="649" t="s">
        <v>6691</v>
      </c>
      <c r="D2085" s="381" t="s">
        <v>6692</v>
      </c>
      <c r="E2085" s="641" t="s">
        <v>345</v>
      </c>
      <c r="F2085" s="640">
        <v>24</v>
      </c>
      <c r="G2085" s="641" t="s">
        <v>5683</v>
      </c>
      <c r="H2085" s="638">
        <v>2022</v>
      </c>
      <c r="I2085" s="638">
        <f t="shared" si="68"/>
        <v>4.8528</v>
      </c>
      <c r="J2085" s="633" t="s">
        <v>4955</v>
      </c>
      <c r="K2085" s="382" t="s">
        <v>7255</v>
      </c>
      <c r="L2085" s="633" t="s">
        <v>762</v>
      </c>
      <c r="M2085" s="630"/>
      <c r="N2085" s="636"/>
    </row>
    <row r="2086" s="138" customFormat="1" customHeight="1" outlineLevel="3" spans="1:14">
      <c r="A2086" s="629">
        <v>1.2</v>
      </c>
      <c r="B2086" s="633" t="s">
        <v>2564</v>
      </c>
      <c r="C2086" s="124" t="s">
        <v>6154</v>
      </c>
      <c r="D2086" s="629"/>
      <c r="E2086" s="668"/>
      <c r="F2086" s="669"/>
      <c r="G2086" s="668"/>
      <c r="H2086" s="638"/>
      <c r="I2086" s="638"/>
      <c r="J2086" s="626"/>
      <c r="K2086" s="382"/>
      <c r="L2086" s="633" t="s">
        <v>762</v>
      </c>
      <c r="M2086" s="630"/>
      <c r="N2086" s="636"/>
    </row>
    <row r="2087" s="138" customFormat="1" customHeight="1" outlineLevel="4" spans="1:14">
      <c r="A2087" s="382" t="s">
        <v>6155</v>
      </c>
      <c r="B2087" s="633" t="s">
        <v>2564</v>
      </c>
      <c r="C2087" s="649" t="s">
        <v>6159</v>
      </c>
      <c r="D2087" s="437"/>
      <c r="E2087" s="641" t="s">
        <v>345</v>
      </c>
      <c r="F2087" s="640">
        <v>1</v>
      </c>
      <c r="G2087" s="641" t="s">
        <v>5683</v>
      </c>
      <c r="H2087" s="638">
        <v>13800</v>
      </c>
      <c r="I2087" s="638">
        <f xml:space="preserve">F2087*H2087/10000</f>
        <v>1.38</v>
      </c>
      <c r="J2087" s="633" t="s">
        <v>4955</v>
      </c>
      <c r="K2087" s="382" t="s">
        <v>7255</v>
      </c>
      <c r="L2087" s="633" t="s">
        <v>762</v>
      </c>
      <c r="M2087" s="630"/>
      <c r="N2087" s="636"/>
    </row>
    <row r="2088" s="138" customFormat="1" customHeight="1" outlineLevel="3" spans="1:14">
      <c r="A2088" s="629">
        <v>1.3</v>
      </c>
      <c r="B2088" s="633" t="s">
        <v>2564</v>
      </c>
      <c r="C2088" s="628" t="s">
        <v>6175</v>
      </c>
      <c r="D2088" s="626"/>
      <c r="E2088" s="668"/>
      <c r="F2088" s="670"/>
      <c r="G2088" s="668"/>
      <c r="H2088" s="638"/>
      <c r="I2088" s="638"/>
      <c r="J2088" s="626"/>
      <c r="K2088" s="382"/>
      <c r="L2088" s="633" t="s">
        <v>762</v>
      </c>
      <c r="M2088" s="630"/>
      <c r="N2088" s="636"/>
    </row>
    <row r="2089" s="138" customFormat="1" customHeight="1" outlineLevel="4" spans="1:14">
      <c r="A2089" s="382" t="s">
        <v>6176</v>
      </c>
      <c r="B2089" s="633" t="s">
        <v>2564</v>
      </c>
      <c r="C2089" s="649" t="s">
        <v>6182</v>
      </c>
      <c r="D2089" s="381" t="s">
        <v>6183</v>
      </c>
      <c r="E2089" s="641" t="s">
        <v>345</v>
      </c>
      <c r="F2089" s="640">
        <v>2</v>
      </c>
      <c r="G2089" s="641" t="s">
        <v>5683</v>
      </c>
      <c r="H2089" s="638">
        <v>3556</v>
      </c>
      <c r="I2089" s="638">
        <f xml:space="preserve">F2089*H2089/10000</f>
        <v>0.7112</v>
      </c>
      <c r="J2089" s="633" t="s">
        <v>4955</v>
      </c>
      <c r="K2089" s="382" t="s">
        <v>7255</v>
      </c>
      <c r="L2089" s="633" t="s">
        <v>762</v>
      </c>
      <c r="M2089" s="630"/>
      <c r="N2089" s="636"/>
    </row>
    <row r="2090" s="138" customFormat="1" customHeight="1" outlineLevel="4" spans="1:14">
      <c r="A2090" s="382" t="s">
        <v>6178</v>
      </c>
      <c r="B2090" s="633" t="s">
        <v>2564</v>
      </c>
      <c r="C2090" s="649" t="s">
        <v>7266</v>
      </c>
      <c r="D2090" s="437" t="s">
        <v>7267</v>
      </c>
      <c r="E2090" s="641" t="s">
        <v>345</v>
      </c>
      <c r="F2090" s="640">
        <v>2</v>
      </c>
      <c r="G2090" s="641" t="s">
        <v>5683</v>
      </c>
      <c r="H2090" s="638">
        <v>26720</v>
      </c>
      <c r="I2090" s="638">
        <f xml:space="preserve">F2090*H2090/10000</f>
        <v>5.344</v>
      </c>
      <c r="J2090" s="633" t="s">
        <v>4955</v>
      </c>
      <c r="K2090" s="382" t="s">
        <v>7255</v>
      </c>
      <c r="L2090" s="633" t="s">
        <v>762</v>
      </c>
      <c r="M2090" s="630"/>
      <c r="N2090" s="636"/>
    </row>
    <row r="2091" s="138" customFormat="1" customHeight="1" outlineLevel="4" spans="1:14">
      <c r="A2091" s="382" t="s">
        <v>6181</v>
      </c>
      <c r="B2091" s="633" t="s">
        <v>2564</v>
      </c>
      <c r="C2091" s="649" t="s">
        <v>7268</v>
      </c>
      <c r="D2091" s="437" t="s">
        <v>7269</v>
      </c>
      <c r="E2091" s="641" t="s">
        <v>345</v>
      </c>
      <c r="F2091" s="640">
        <v>2</v>
      </c>
      <c r="G2091" s="641" t="s">
        <v>5683</v>
      </c>
      <c r="H2091" s="638">
        <v>28740</v>
      </c>
      <c r="I2091" s="638">
        <f xml:space="preserve">F2091*H2091/10000</f>
        <v>5.748</v>
      </c>
      <c r="J2091" s="633" t="s">
        <v>4955</v>
      </c>
      <c r="K2091" s="382" t="s">
        <v>7255</v>
      </c>
      <c r="L2091" s="633" t="s">
        <v>762</v>
      </c>
      <c r="M2091" s="630"/>
      <c r="N2091" s="636"/>
    </row>
    <row r="2092" s="138" customFormat="1" customHeight="1" outlineLevel="4" spans="1:14">
      <c r="A2092" s="382" t="s">
        <v>6184</v>
      </c>
      <c r="B2092" s="633" t="s">
        <v>2564</v>
      </c>
      <c r="C2092" s="649" t="s">
        <v>7270</v>
      </c>
      <c r="D2092" s="437" t="s">
        <v>7269</v>
      </c>
      <c r="E2092" s="641" t="s">
        <v>345</v>
      </c>
      <c r="F2092" s="640">
        <v>2</v>
      </c>
      <c r="G2092" s="641" t="s">
        <v>5683</v>
      </c>
      <c r="H2092" s="638">
        <v>28740</v>
      </c>
      <c r="I2092" s="638">
        <f xml:space="preserve">F2092*H2092/10000</f>
        <v>5.748</v>
      </c>
      <c r="J2092" s="633" t="s">
        <v>4955</v>
      </c>
      <c r="K2092" s="382" t="s">
        <v>7255</v>
      </c>
      <c r="L2092" s="633" t="s">
        <v>762</v>
      </c>
      <c r="M2092" s="630"/>
      <c r="N2092" s="636"/>
    </row>
    <row r="2093" s="138" customFormat="1" customHeight="1" outlineLevel="4" spans="1:14">
      <c r="A2093" s="382" t="s">
        <v>6187</v>
      </c>
      <c r="B2093" s="633" t="s">
        <v>2564</v>
      </c>
      <c r="C2093" s="639" t="s">
        <v>7271</v>
      </c>
      <c r="D2093" s="381" t="s">
        <v>6237</v>
      </c>
      <c r="E2093" s="641" t="s">
        <v>345</v>
      </c>
      <c r="F2093" s="640">
        <v>1</v>
      </c>
      <c r="G2093" s="641" t="s">
        <v>5683</v>
      </c>
      <c r="H2093" s="638">
        <v>14220</v>
      </c>
      <c r="I2093" s="638">
        <f xml:space="preserve">F2093*H2093/10000</f>
        <v>1.422</v>
      </c>
      <c r="J2093" s="633" t="s">
        <v>4955</v>
      </c>
      <c r="K2093" s="382" t="s">
        <v>7255</v>
      </c>
      <c r="L2093" s="633" t="s">
        <v>762</v>
      </c>
      <c r="M2093" s="630"/>
      <c r="N2093" s="636"/>
    </row>
    <row r="2094" s="138" customFormat="1" customHeight="1" outlineLevel="1" spans="1:14">
      <c r="A2094" s="382">
        <v>2</v>
      </c>
      <c r="B2094" s="627" t="str">
        <f t="shared" ref="B2094:B2157" si="69" xml:space="preserve">C2094</f>
        <v>服务间</v>
      </c>
      <c r="C2094" s="633" t="s">
        <v>7049</v>
      </c>
      <c r="D2094" s="103"/>
      <c r="E2094" s="103"/>
      <c r="F2094" s="103"/>
      <c r="G2094" s="103"/>
      <c r="H2094" s="103"/>
      <c r="I2094" s="103"/>
      <c r="J2094" s="382"/>
      <c r="K2094" s="382" t="s">
        <v>7272</v>
      </c>
      <c r="L2094" s="382"/>
      <c r="M2094" s="630"/>
      <c r="N2094" s="631"/>
    </row>
    <row r="2095" s="138" customFormat="1" customHeight="1" outlineLevel="1" spans="1:14">
      <c r="A2095" s="382">
        <v>3</v>
      </c>
      <c r="B2095" s="627" t="str">
        <f t="shared" si="69"/>
        <v>清洁间</v>
      </c>
      <c r="C2095" s="633" t="s">
        <v>7167</v>
      </c>
      <c r="D2095" s="103"/>
      <c r="E2095" s="103"/>
      <c r="F2095" s="103"/>
      <c r="G2095" s="103"/>
      <c r="H2095" s="103"/>
      <c r="I2095" s="103"/>
      <c r="J2095" s="382"/>
      <c r="K2095" s="382" t="s">
        <v>7273</v>
      </c>
      <c r="L2095" s="382"/>
      <c r="M2095" s="630"/>
      <c r="N2095" s="631"/>
    </row>
    <row r="2096" s="138" customFormat="1" customHeight="1" outlineLevel="1" spans="1:14">
      <c r="A2096" s="382">
        <v>4</v>
      </c>
      <c r="B2096" s="627" t="str">
        <f t="shared" si="69"/>
        <v>门厅1</v>
      </c>
      <c r="C2096" s="633" t="s">
        <v>7185</v>
      </c>
      <c r="D2096" s="103"/>
      <c r="E2096" s="103"/>
      <c r="F2096" s="103"/>
      <c r="G2096" s="103"/>
      <c r="H2096" s="103"/>
      <c r="I2096" s="103"/>
      <c r="J2096" s="382"/>
      <c r="K2096" s="633" t="s">
        <v>7185</v>
      </c>
      <c r="L2096" s="382"/>
      <c r="M2096" s="630"/>
      <c r="N2096" s="631"/>
    </row>
    <row r="2097" s="138" customFormat="1" customHeight="1" outlineLevel="1" spans="1:14">
      <c r="A2097" s="382">
        <v>5</v>
      </c>
      <c r="B2097" s="627" t="str">
        <f t="shared" si="69"/>
        <v>门厅2</v>
      </c>
      <c r="C2097" s="633" t="s">
        <v>7186</v>
      </c>
      <c r="D2097" s="103"/>
      <c r="E2097" s="103"/>
      <c r="F2097" s="103"/>
      <c r="G2097" s="103"/>
      <c r="H2097" s="103"/>
      <c r="I2097" s="103"/>
      <c r="J2097" s="382"/>
      <c r="K2097" s="633" t="s">
        <v>7186</v>
      </c>
      <c r="L2097" s="382"/>
      <c r="M2097" s="630"/>
      <c r="N2097" s="631"/>
    </row>
    <row r="2098" s="138" customFormat="1" customHeight="1" outlineLevel="1" spans="1:14">
      <c r="A2098" s="628" t="s">
        <v>5591</v>
      </c>
      <c r="B2098" s="632" t="str">
        <f t="shared" si="69"/>
        <v>3层</v>
      </c>
      <c r="C2098" s="626" t="s">
        <v>5669</v>
      </c>
      <c r="D2098" s="103"/>
      <c r="E2098" s="103"/>
      <c r="F2098" s="103"/>
      <c r="G2098" s="103"/>
      <c r="H2098" s="103"/>
      <c r="I2098" s="103"/>
      <c r="J2098" s="382"/>
      <c r="K2098" s="626"/>
      <c r="L2098" s="626"/>
      <c r="M2098" s="630"/>
      <c r="N2098" s="631"/>
    </row>
    <row r="2099" s="138" customFormat="1" customHeight="1" outlineLevel="1" spans="1:14">
      <c r="A2099" s="626"/>
      <c r="B2099" s="632" t="str">
        <f t="shared" si="69"/>
        <v>3层F1栋</v>
      </c>
      <c r="C2099" s="626" t="s">
        <v>7274</v>
      </c>
      <c r="D2099" s="103"/>
      <c r="E2099" s="103"/>
      <c r="F2099" s="103"/>
      <c r="G2099" s="103"/>
      <c r="H2099" s="103"/>
      <c r="I2099" s="103"/>
      <c r="J2099" s="382"/>
      <c r="K2099" s="626"/>
      <c r="L2099" s="626"/>
      <c r="M2099" s="630"/>
      <c r="N2099" s="631"/>
    </row>
    <row r="2100" s="138" customFormat="1" customHeight="1" outlineLevel="1" spans="1:14">
      <c r="A2100" s="382">
        <v>1</v>
      </c>
      <c r="B2100" s="627" t="str">
        <f t="shared" si="69"/>
        <v>集中餐厅</v>
      </c>
      <c r="C2100" s="633" t="s">
        <v>2564</v>
      </c>
      <c r="D2100" s="103"/>
      <c r="E2100" s="103"/>
      <c r="F2100" s="103"/>
      <c r="G2100" s="103"/>
      <c r="H2100" s="103"/>
      <c r="I2100" s="103"/>
      <c r="J2100" s="382"/>
      <c r="K2100" s="382" t="s">
        <v>2575</v>
      </c>
      <c r="L2100" s="382"/>
      <c r="M2100" s="630"/>
      <c r="N2100" s="631"/>
    </row>
    <row r="2101" s="138" customFormat="1" customHeight="1" outlineLevel="1" spans="1:14">
      <c r="A2101" s="382">
        <v>2</v>
      </c>
      <c r="B2101" s="627" t="str">
        <f t="shared" si="69"/>
        <v>茶水间</v>
      </c>
      <c r="C2101" s="633" t="s">
        <v>857</v>
      </c>
      <c r="D2101" s="103"/>
      <c r="E2101" s="103"/>
      <c r="F2101" s="103"/>
      <c r="G2101" s="103"/>
      <c r="H2101" s="103"/>
      <c r="I2101" s="103"/>
      <c r="J2101" s="382"/>
      <c r="K2101" s="382" t="s">
        <v>7275</v>
      </c>
      <c r="L2101" s="382"/>
      <c r="M2101" s="630"/>
      <c r="N2101" s="631"/>
    </row>
    <row r="2102" s="138" customFormat="1" customHeight="1" outlineLevel="1" spans="1:14">
      <c r="A2102" s="382">
        <v>3</v>
      </c>
      <c r="B2102" s="632">
        <f t="shared" si="69"/>
        <v>0</v>
      </c>
      <c r="C2102" s="382"/>
      <c r="D2102" s="103"/>
      <c r="E2102" s="103"/>
      <c r="F2102" s="103"/>
      <c r="G2102" s="103"/>
      <c r="H2102" s="103"/>
      <c r="I2102" s="103"/>
      <c r="J2102" s="382"/>
      <c r="K2102" s="382" t="s">
        <v>7276</v>
      </c>
      <c r="L2102" s="382"/>
      <c r="M2102" s="630"/>
      <c r="N2102" s="631"/>
    </row>
    <row r="2103" s="138" customFormat="1" customHeight="1" outlineLevel="1" spans="1:14">
      <c r="A2103" s="382">
        <v>4</v>
      </c>
      <c r="B2103" s="632">
        <f t="shared" si="69"/>
        <v>0</v>
      </c>
      <c r="C2103" s="382"/>
      <c r="D2103" s="103"/>
      <c r="E2103" s="103"/>
      <c r="F2103" s="103"/>
      <c r="G2103" s="103"/>
      <c r="H2103" s="103"/>
      <c r="I2103" s="103"/>
      <c r="J2103" s="382"/>
      <c r="K2103" s="382" t="s">
        <v>7277</v>
      </c>
      <c r="L2103" s="382"/>
      <c r="M2103" s="630"/>
      <c r="N2103" s="631"/>
    </row>
    <row r="2104" s="138" customFormat="1" customHeight="1" outlineLevel="1" spans="1:14">
      <c r="A2104" s="382">
        <v>5</v>
      </c>
      <c r="B2104" s="632">
        <f t="shared" si="69"/>
        <v>0</v>
      </c>
      <c r="C2104" s="382"/>
      <c r="D2104" s="103"/>
      <c r="E2104" s="103"/>
      <c r="F2104" s="103"/>
      <c r="G2104" s="103"/>
      <c r="H2104" s="103"/>
      <c r="I2104" s="103"/>
      <c r="J2104" s="382"/>
      <c r="K2104" s="382" t="s">
        <v>7278</v>
      </c>
      <c r="L2104" s="382"/>
      <c r="M2104" s="630"/>
      <c r="N2104" s="631"/>
    </row>
    <row r="2105" s="138" customFormat="1" customHeight="1" outlineLevel="1" spans="1:14">
      <c r="A2105" s="382">
        <v>6</v>
      </c>
      <c r="B2105" s="632">
        <f t="shared" si="69"/>
        <v>0</v>
      </c>
      <c r="C2105" s="382"/>
      <c r="D2105" s="103"/>
      <c r="E2105" s="103"/>
      <c r="F2105" s="103"/>
      <c r="G2105" s="103"/>
      <c r="H2105" s="103"/>
      <c r="I2105" s="103"/>
      <c r="J2105" s="382"/>
      <c r="K2105" s="382" t="s">
        <v>7279</v>
      </c>
      <c r="L2105" s="382"/>
      <c r="M2105" s="630"/>
      <c r="N2105" s="631"/>
    </row>
    <row r="2106" s="138" customFormat="1" customHeight="1" outlineLevel="1" spans="1:14">
      <c r="A2106" s="382">
        <v>7</v>
      </c>
      <c r="B2106" s="632">
        <f t="shared" si="69"/>
        <v>0</v>
      </c>
      <c r="C2106" s="382"/>
      <c r="D2106" s="103"/>
      <c r="E2106" s="103"/>
      <c r="F2106" s="103"/>
      <c r="G2106" s="103"/>
      <c r="H2106" s="103"/>
      <c r="I2106" s="103"/>
      <c r="J2106" s="382"/>
      <c r="K2106" s="382" t="s">
        <v>7280</v>
      </c>
      <c r="L2106" s="382"/>
      <c r="M2106" s="630"/>
      <c r="N2106" s="631"/>
    </row>
    <row r="2107" s="138" customFormat="1" customHeight="1" outlineLevel="1" spans="1:14">
      <c r="A2107" s="382">
        <v>8</v>
      </c>
      <c r="B2107" s="632">
        <f t="shared" si="69"/>
        <v>0</v>
      </c>
      <c r="C2107" s="382"/>
      <c r="D2107" s="103"/>
      <c r="E2107" s="103"/>
      <c r="F2107" s="103"/>
      <c r="G2107" s="103"/>
      <c r="H2107" s="103"/>
      <c r="I2107" s="103"/>
      <c r="J2107" s="382"/>
      <c r="K2107" s="382" t="s">
        <v>7281</v>
      </c>
      <c r="L2107" s="382"/>
      <c r="M2107" s="630"/>
      <c r="N2107" s="631"/>
    </row>
    <row r="2108" s="138" customFormat="1" customHeight="1" outlineLevel="1" spans="1:14">
      <c r="A2108" s="382">
        <v>9</v>
      </c>
      <c r="B2108" s="632">
        <f t="shared" si="69"/>
        <v>0</v>
      </c>
      <c r="C2108" s="382"/>
      <c r="D2108" s="103"/>
      <c r="E2108" s="103"/>
      <c r="F2108" s="103"/>
      <c r="G2108" s="103"/>
      <c r="H2108" s="103"/>
      <c r="I2108" s="103"/>
      <c r="J2108" s="382"/>
      <c r="K2108" s="382" t="s">
        <v>7282</v>
      </c>
      <c r="L2108" s="382"/>
      <c r="M2108" s="630"/>
      <c r="N2108" s="631"/>
    </row>
    <row r="2109" s="138" customFormat="1" customHeight="1" outlineLevel="1" spans="1:14">
      <c r="A2109" s="382">
        <v>10</v>
      </c>
      <c r="B2109" s="632">
        <f t="shared" si="69"/>
        <v>0</v>
      </c>
      <c r="C2109" s="382"/>
      <c r="D2109" s="103"/>
      <c r="E2109" s="103"/>
      <c r="F2109" s="103"/>
      <c r="G2109" s="103"/>
      <c r="H2109" s="103"/>
      <c r="I2109" s="103"/>
      <c r="J2109" s="382"/>
      <c r="K2109" s="382" t="s">
        <v>7283</v>
      </c>
      <c r="L2109" s="382"/>
      <c r="M2109" s="630"/>
      <c r="N2109" s="631"/>
    </row>
    <row r="2110" s="138" customFormat="1" customHeight="1" outlineLevel="1" spans="1:14">
      <c r="A2110" s="382">
        <v>11</v>
      </c>
      <c r="B2110" s="632">
        <f t="shared" si="69"/>
        <v>0</v>
      </c>
      <c r="C2110" s="382"/>
      <c r="D2110" s="103"/>
      <c r="E2110" s="103"/>
      <c r="F2110" s="103"/>
      <c r="G2110" s="103"/>
      <c r="H2110" s="103"/>
      <c r="I2110" s="103"/>
      <c r="J2110" s="382"/>
      <c r="K2110" s="382" t="s">
        <v>7284</v>
      </c>
      <c r="L2110" s="382"/>
      <c r="M2110" s="630"/>
      <c r="N2110" s="631"/>
    </row>
    <row r="2111" s="138" customFormat="1" customHeight="1" outlineLevel="1" spans="1:14">
      <c r="A2111" s="382">
        <v>12</v>
      </c>
      <c r="B2111" s="632">
        <f t="shared" si="69"/>
        <v>0</v>
      </c>
      <c r="C2111" s="382"/>
      <c r="D2111" s="103"/>
      <c r="E2111" s="103"/>
      <c r="F2111" s="103"/>
      <c r="G2111" s="103"/>
      <c r="H2111" s="103"/>
      <c r="I2111" s="103"/>
      <c r="J2111" s="382"/>
      <c r="K2111" s="382" t="s">
        <v>7285</v>
      </c>
      <c r="L2111" s="382"/>
      <c r="M2111" s="630"/>
      <c r="N2111" s="631"/>
    </row>
    <row r="2112" s="138" customFormat="1" customHeight="1" outlineLevel="1" spans="1:14">
      <c r="A2112" s="382">
        <v>13</v>
      </c>
      <c r="B2112" s="632">
        <f t="shared" si="69"/>
        <v>0</v>
      </c>
      <c r="C2112" s="382"/>
      <c r="D2112" s="103"/>
      <c r="E2112" s="103"/>
      <c r="F2112" s="103"/>
      <c r="G2112" s="103"/>
      <c r="H2112" s="103"/>
      <c r="I2112" s="103"/>
      <c r="J2112" s="382"/>
      <c r="K2112" s="382" t="s">
        <v>7286</v>
      </c>
      <c r="L2112" s="382"/>
      <c r="M2112" s="630"/>
      <c r="N2112" s="631"/>
    </row>
    <row r="2113" s="138" customFormat="1" customHeight="1" outlineLevel="1" spans="1:14">
      <c r="A2113" s="382">
        <v>14</v>
      </c>
      <c r="B2113" s="632">
        <f t="shared" si="69"/>
        <v>0</v>
      </c>
      <c r="C2113" s="382"/>
      <c r="D2113" s="103"/>
      <c r="E2113" s="103"/>
      <c r="F2113" s="103"/>
      <c r="G2113" s="103"/>
      <c r="H2113" s="103"/>
      <c r="I2113" s="103"/>
      <c r="J2113" s="382"/>
      <c r="K2113" s="382" t="s">
        <v>7287</v>
      </c>
      <c r="L2113" s="382"/>
      <c r="M2113" s="630"/>
      <c r="N2113" s="631"/>
    </row>
    <row r="2114" s="138" customFormat="1" customHeight="1" outlineLevel="1" spans="1:14">
      <c r="A2114" s="382">
        <v>15</v>
      </c>
      <c r="B2114" s="632">
        <f t="shared" si="69"/>
        <v>0</v>
      </c>
      <c r="C2114" s="382"/>
      <c r="D2114" s="103"/>
      <c r="E2114" s="103"/>
      <c r="F2114" s="103"/>
      <c r="G2114" s="103"/>
      <c r="H2114" s="103"/>
      <c r="I2114" s="103"/>
      <c r="J2114" s="382"/>
      <c r="K2114" s="382" t="s">
        <v>7288</v>
      </c>
      <c r="L2114" s="382"/>
      <c r="M2114" s="630"/>
      <c r="N2114" s="631"/>
    </row>
    <row r="2115" s="138" customFormat="1" customHeight="1" outlineLevel="1" spans="1:14">
      <c r="A2115" s="382">
        <v>16</v>
      </c>
      <c r="B2115" s="632">
        <f t="shared" si="69"/>
        <v>0</v>
      </c>
      <c r="C2115" s="382"/>
      <c r="D2115" s="103"/>
      <c r="E2115" s="103"/>
      <c r="F2115" s="103"/>
      <c r="G2115" s="103"/>
      <c r="H2115" s="103"/>
      <c r="I2115" s="103"/>
      <c r="J2115" s="382"/>
      <c r="K2115" s="382" t="s">
        <v>7289</v>
      </c>
      <c r="L2115" s="382"/>
      <c r="M2115" s="630"/>
      <c r="N2115" s="631"/>
    </row>
    <row r="2116" s="138" customFormat="1" customHeight="1" outlineLevel="1" spans="1:14">
      <c r="A2116" s="382">
        <v>17</v>
      </c>
      <c r="B2116" s="632">
        <f t="shared" si="69"/>
        <v>0</v>
      </c>
      <c r="C2116" s="382"/>
      <c r="D2116" s="103"/>
      <c r="E2116" s="103"/>
      <c r="F2116" s="103"/>
      <c r="G2116" s="103"/>
      <c r="H2116" s="103"/>
      <c r="I2116" s="103"/>
      <c r="J2116" s="382"/>
      <c r="K2116" s="382" t="s">
        <v>7290</v>
      </c>
      <c r="L2116" s="382"/>
      <c r="M2116" s="630"/>
      <c r="N2116" s="631"/>
    </row>
    <row r="2117" s="138" customFormat="1" customHeight="1" outlineLevel="1" spans="1:14">
      <c r="A2117" s="382">
        <v>18</v>
      </c>
      <c r="B2117" s="632">
        <f t="shared" si="69"/>
        <v>0</v>
      </c>
      <c r="C2117" s="382"/>
      <c r="D2117" s="103"/>
      <c r="E2117" s="103"/>
      <c r="F2117" s="103"/>
      <c r="G2117" s="103"/>
      <c r="H2117" s="103"/>
      <c r="I2117" s="103"/>
      <c r="J2117" s="382"/>
      <c r="K2117" s="382" t="s">
        <v>7291</v>
      </c>
      <c r="L2117" s="382"/>
      <c r="M2117" s="630"/>
      <c r="N2117" s="631"/>
    </row>
    <row r="2118" s="138" customFormat="1" customHeight="1" outlineLevel="1" spans="1:14">
      <c r="A2118" s="382"/>
      <c r="B2118" s="632" t="str">
        <f t="shared" si="69"/>
        <v>3层F2栋</v>
      </c>
      <c r="C2118" s="626" t="s">
        <v>7292</v>
      </c>
      <c r="D2118" s="103"/>
      <c r="E2118" s="103"/>
      <c r="F2118" s="103"/>
      <c r="G2118" s="103"/>
      <c r="H2118" s="103"/>
      <c r="I2118" s="103"/>
      <c r="J2118" s="382"/>
      <c r="K2118" s="626"/>
      <c r="L2118" s="626"/>
      <c r="M2118" s="630"/>
      <c r="N2118" s="631"/>
    </row>
    <row r="2119" s="138" customFormat="1" customHeight="1" outlineLevel="1" spans="1:14">
      <c r="A2119" s="382">
        <v>1</v>
      </c>
      <c r="B2119" s="627" t="str">
        <f t="shared" si="69"/>
        <v>值班室</v>
      </c>
      <c r="C2119" s="633" t="s">
        <v>75</v>
      </c>
      <c r="D2119" s="103"/>
      <c r="E2119" s="103"/>
      <c r="F2119" s="103"/>
      <c r="G2119" s="103"/>
      <c r="H2119" s="103"/>
      <c r="I2119" s="103"/>
      <c r="J2119" s="382"/>
      <c r="K2119" s="382" t="s">
        <v>1396</v>
      </c>
      <c r="L2119" s="382"/>
      <c r="M2119" s="630"/>
      <c r="N2119" s="631"/>
    </row>
    <row r="2120" s="138" customFormat="1" customHeight="1" outlineLevel="1" spans="1:14">
      <c r="A2120" s="382">
        <v>2</v>
      </c>
      <c r="B2120" s="627" t="str">
        <f t="shared" si="69"/>
        <v>值班室</v>
      </c>
      <c r="C2120" s="633" t="s">
        <v>75</v>
      </c>
      <c r="D2120" s="103"/>
      <c r="E2120" s="103"/>
      <c r="F2120" s="103"/>
      <c r="G2120" s="103"/>
      <c r="H2120" s="103"/>
      <c r="I2120" s="103"/>
      <c r="J2120" s="382"/>
      <c r="K2120" s="382" t="s">
        <v>1399</v>
      </c>
      <c r="L2120" s="633" t="s">
        <v>1397</v>
      </c>
      <c r="M2120" s="630"/>
      <c r="N2120" s="631"/>
    </row>
    <row r="2121" s="138" customFormat="1" customHeight="1" outlineLevel="1" spans="1:14">
      <c r="A2121" s="382">
        <v>3</v>
      </c>
      <c r="B2121" s="627" t="str">
        <f t="shared" si="69"/>
        <v>值班室</v>
      </c>
      <c r="C2121" s="633" t="s">
        <v>75</v>
      </c>
      <c r="D2121" s="103"/>
      <c r="E2121" s="103"/>
      <c r="F2121" s="103"/>
      <c r="G2121" s="103"/>
      <c r="H2121" s="103"/>
      <c r="I2121" s="103"/>
      <c r="J2121" s="382"/>
      <c r="K2121" s="382" t="s">
        <v>1402</v>
      </c>
      <c r="L2121" s="633" t="s">
        <v>1397</v>
      </c>
      <c r="M2121" s="630"/>
      <c r="N2121" s="631"/>
    </row>
    <row r="2122" s="138" customFormat="1" customHeight="1" outlineLevel="1" spans="1:14">
      <c r="A2122" s="382">
        <v>4</v>
      </c>
      <c r="B2122" s="627" t="str">
        <f t="shared" si="69"/>
        <v>值班室</v>
      </c>
      <c r="C2122" s="633" t="s">
        <v>75</v>
      </c>
      <c r="D2122" s="103"/>
      <c r="E2122" s="103"/>
      <c r="F2122" s="103"/>
      <c r="G2122" s="103"/>
      <c r="H2122" s="103"/>
      <c r="I2122" s="103"/>
      <c r="J2122" s="382"/>
      <c r="K2122" s="382" t="s">
        <v>3214</v>
      </c>
      <c r="L2122" s="633" t="s">
        <v>1406</v>
      </c>
      <c r="M2122" s="630"/>
      <c r="N2122" s="631"/>
    </row>
    <row r="2123" s="138" customFormat="1" customHeight="1" outlineLevel="1" spans="1:14">
      <c r="A2123" s="382">
        <v>5</v>
      </c>
      <c r="B2123" s="627" t="str">
        <f t="shared" si="69"/>
        <v>值班室</v>
      </c>
      <c r="C2123" s="633" t="s">
        <v>75</v>
      </c>
      <c r="D2123" s="103"/>
      <c r="E2123" s="103"/>
      <c r="F2123" s="103"/>
      <c r="G2123" s="103"/>
      <c r="H2123" s="103"/>
      <c r="I2123" s="103"/>
      <c r="J2123" s="382"/>
      <c r="K2123" s="382" t="s">
        <v>1405</v>
      </c>
      <c r="L2123" s="382"/>
      <c r="M2123" s="630"/>
      <c r="N2123" s="631"/>
    </row>
    <row r="2124" s="138" customFormat="1" customHeight="1" outlineLevel="1" spans="1:14">
      <c r="A2124" s="382">
        <v>6</v>
      </c>
      <c r="B2124" s="627" t="str">
        <f t="shared" si="69"/>
        <v>值班室</v>
      </c>
      <c r="C2124" s="633" t="s">
        <v>75</v>
      </c>
      <c r="D2124" s="103"/>
      <c r="E2124" s="103"/>
      <c r="F2124" s="103"/>
      <c r="G2124" s="103"/>
      <c r="H2124" s="103"/>
      <c r="I2124" s="103"/>
      <c r="J2124" s="382"/>
      <c r="K2124" s="382" t="s">
        <v>1408</v>
      </c>
      <c r="L2124" s="382"/>
      <c r="M2124" s="630"/>
      <c r="N2124" s="631"/>
    </row>
    <row r="2125" s="138" customFormat="1" customHeight="1" outlineLevel="1" spans="1:14">
      <c r="A2125" s="382">
        <v>7</v>
      </c>
      <c r="B2125" s="627" t="str">
        <f t="shared" si="69"/>
        <v>布草/保洁间</v>
      </c>
      <c r="C2125" s="633" t="s">
        <v>7293</v>
      </c>
      <c r="D2125" s="103"/>
      <c r="E2125" s="103"/>
      <c r="F2125" s="103"/>
      <c r="G2125" s="103"/>
      <c r="H2125" s="103"/>
      <c r="I2125" s="103"/>
      <c r="J2125" s="382"/>
      <c r="K2125" s="382" t="s">
        <v>7294</v>
      </c>
      <c r="L2125" s="382"/>
      <c r="M2125" s="630"/>
      <c r="N2125" s="631"/>
    </row>
    <row r="2126" s="138" customFormat="1" customHeight="1" outlineLevel="1" spans="1:14">
      <c r="A2126" s="382">
        <v>8</v>
      </c>
      <c r="B2126" s="627" t="str">
        <f t="shared" si="69"/>
        <v>保洁</v>
      </c>
      <c r="C2126" s="633" t="s">
        <v>7295</v>
      </c>
      <c r="D2126" s="103"/>
      <c r="E2126" s="103"/>
      <c r="F2126" s="103"/>
      <c r="G2126" s="103"/>
      <c r="H2126" s="103"/>
      <c r="I2126" s="103"/>
      <c r="J2126" s="382"/>
      <c r="K2126" s="382" t="s">
        <v>7296</v>
      </c>
      <c r="L2126" s="382"/>
      <c r="M2126" s="630"/>
      <c r="N2126" s="631"/>
    </row>
    <row r="2127" s="138" customFormat="1" customHeight="1" outlineLevel="1" spans="1:14">
      <c r="A2127" s="382">
        <v>9</v>
      </c>
      <c r="B2127" s="627" t="str">
        <f t="shared" si="69"/>
        <v>值班室</v>
      </c>
      <c r="C2127" s="633" t="s">
        <v>75</v>
      </c>
      <c r="D2127" s="103"/>
      <c r="E2127" s="103"/>
      <c r="F2127" s="103"/>
      <c r="G2127" s="103"/>
      <c r="H2127" s="103"/>
      <c r="I2127" s="103"/>
      <c r="J2127" s="382"/>
      <c r="K2127" s="382" t="s">
        <v>1410</v>
      </c>
      <c r="L2127" s="382"/>
      <c r="M2127" s="630"/>
      <c r="N2127" s="631"/>
    </row>
    <row r="2128" s="138" customFormat="1" customHeight="1" outlineLevel="1" spans="1:14">
      <c r="A2128" s="382">
        <v>10</v>
      </c>
      <c r="B2128" s="627" t="str">
        <f t="shared" si="69"/>
        <v>值班室</v>
      </c>
      <c r="C2128" s="633" t="s">
        <v>75</v>
      </c>
      <c r="D2128" s="103"/>
      <c r="E2128" s="103"/>
      <c r="F2128" s="103"/>
      <c r="G2128" s="103"/>
      <c r="H2128" s="103"/>
      <c r="I2128" s="103"/>
      <c r="J2128" s="382"/>
      <c r="K2128" s="382" t="s">
        <v>1412</v>
      </c>
      <c r="L2128" s="382"/>
      <c r="M2128" s="630"/>
      <c r="N2128" s="631"/>
    </row>
    <row r="2129" s="138" customFormat="1" customHeight="1" outlineLevel="1" spans="1:14">
      <c r="A2129" s="382">
        <v>11</v>
      </c>
      <c r="B2129" s="627" t="str">
        <f t="shared" si="69"/>
        <v>值班室</v>
      </c>
      <c r="C2129" s="633" t="s">
        <v>75</v>
      </c>
      <c r="D2129" s="103"/>
      <c r="E2129" s="103"/>
      <c r="F2129" s="103"/>
      <c r="G2129" s="103"/>
      <c r="H2129" s="103"/>
      <c r="I2129" s="103"/>
      <c r="J2129" s="382"/>
      <c r="K2129" s="382" t="s">
        <v>1414</v>
      </c>
      <c r="L2129" s="382"/>
      <c r="M2129" s="630"/>
      <c r="N2129" s="631"/>
    </row>
    <row r="2130" s="138" customFormat="1" customHeight="1" outlineLevel="1" spans="1:14">
      <c r="A2130" s="382">
        <v>12</v>
      </c>
      <c r="B2130" s="627" t="str">
        <f t="shared" si="69"/>
        <v>值班室</v>
      </c>
      <c r="C2130" s="633" t="s">
        <v>75</v>
      </c>
      <c r="D2130" s="103"/>
      <c r="E2130" s="103"/>
      <c r="F2130" s="103"/>
      <c r="G2130" s="103"/>
      <c r="H2130" s="103"/>
      <c r="I2130" s="103"/>
      <c r="J2130" s="382"/>
      <c r="K2130" s="382" t="s">
        <v>1416</v>
      </c>
      <c r="L2130" s="382"/>
      <c r="M2130" s="630"/>
      <c r="N2130" s="631"/>
    </row>
    <row r="2131" s="138" customFormat="1" customHeight="1" outlineLevel="1" spans="1:14">
      <c r="A2131" s="382">
        <v>13</v>
      </c>
      <c r="B2131" s="627" t="str">
        <f t="shared" si="69"/>
        <v>茶水间</v>
      </c>
      <c r="C2131" s="633" t="s">
        <v>857</v>
      </c>
      <c r="D2131" s="103"/>
      <c r="E2131" s="103"/>
      <c r="F2131" s="103"/>
      <c r="G2131" s="103"/>
      <c r="H2131" s="103"/>
      <c r="I2131" s="103"/>
      <c r="J2131" s="382"/>
      <c r="K2131" s="382" t="s">
        <v>7297</v>
      </c>
      <c r="L2131" s="382"/>
      <c r="M2131" s="630"/>
      <c r="N2131" s="631"/>
    </row>
    <row r="2132" s="138" customFormat="1" customHeight="1" outlineLevel="1" spans="1:14">
      <c r="A2132" s="382"/>
      <c r="B2132" s="632" t="str">
        <f t="shared" si="69"/>
        <v>3层F3栋</v>
      </c>
      <c r="C2132" s="626" t="s">
        <v>7298</v>
      </c>
      <c r="D2132" s="103"/>
      <c r="E2132" s="103"/>
      <c r="F2132" s="103"/>
      <c r="G2132" s="103"/>
      <c r="H2132" s="103"/>
      <c r="I2132" s="103"/>
      <c r="J2132" s="382"/>
      <c r="K2132" s="626"/>
      <c r="L2132" s="626"/>
      <c r="M2132" s="630"/>
      <c r="N2132" s="631"/>
    </row>
    <row r="2133" s="138" customFormat="1" customHeight="1" outlineLevel="1" spans="1:14">
      <c r="A2133" s="382">
        <v>1</v>
      </c>
      <c r="B2133" s="627" t="str">
        <f t="shared" si="69"/>
        <v>医疗器械间</v>
      </c>
      <c r="C2133" s="633" t="s">
        <v>3219</v>
      </c>
      <c r="D2133" s="103"/>
      <c r="E2133" s="103"/>
      <c r="F2133" s="103"/>
      <c r="G2133" s="103"/>
      <c r="H2133" s="103"/>
      <c r="I2133" s="103"/>
      <c r="J2133" s="382"/>
      <c r="K2133" s="382" t="s">
        <v>1419</v>
      </c>
      <c r="L2133" s="382"/>
      <c r="M2133" s="630"/>
      <c r="N2133" s="631"/>
    </row>
    <row r="2134" s="138" customFormat="1" customHeight="1" outlineLevel="1" spans="1:14">
      <c r="A2134" s="382">
        <v>2</v>
      </c>
      <c r="B2134" s="627" t="str">
        <f t="shared" si="69"/>
        <v>管理室</v>
      </c>
      <c r="C2134" s="633" t="s">
        <v>7299</v>
      </c>
      <c r="D2134" s="103"/>
      <c r="E2134" s="103"/>
      <c r="F2134" s="103"/>
      <c r="G2134" s="103"/>
      <c r="H2134" s="103"/>
      <c r="I2134" s="103"/>
      <c r="J2134" s="382"/>
      <c r="K2134" s="382" t="s">
        <v>1423</v>
      </c>
      <c r="L2134" s="382"/>
      <c r="M2134" s="630"/>
      <c r="N2134" s="631"/>
    </row>
    <row r="2135" s="138" customFormat="1" customHeight="1" outlineLevel="1" spans="1:14">
      <c r="A2135" s="382">
        <v>3</v>
      </c>
      <c r="B2135" s="627" t="str">
        <f t="shared" si="69"/>
        <v>管理室</v>
      </c>
      <c r="C2135" s="633" t="s">
        <v>7299</v>
      </c>
      <c r="D2135" s="103"/>
      <c r="E2135" s="103"/>
      <c r="F2135" s="103"/>
      <c r="G2135" s="103"/>
      <c r="H2135" s="103"/>
      <c r="I2135" s="103"/>
      <c r="J2135" s="382"/>
      <c r="K2135" s="382" t="s">
        <v>1425</v>
      </c>
      <c r="L2135" s="382"/>
      <c r="M2135" s="630"/>
      <c r="N2135" s="631"/>
    </row>
    <row r="2136" s="138" customFormat="1" customHeight="1" outlineLevel="1" spans="1:14">
      <c r="A2136" s="382">
        <v>4</v>
      </c>
      <c r="B2136" s="627" t="str">
        <f t="shared" si="69"/>
        <v>管理室</v>
      </c>
      <c r="C2136" s="633" t="s">
        <v>7299</v>
      </c>
      <c r="D2136" s="103"/>
      <c r="E2136" s="103"/>
      <c r="F2136" s="103"/>
      <c r="G2136" s="103"/>
      <c r="H2136" s="103"/>
      <c r="I2136" s="103"/>
      <c r="J2136" s="382"/>
      <c r="K2136" s="382" t="s">
        <v>1427</v>
      </c>
      <c r="L2136" s="382"/>
      <c r="M2136" s="630"/>
      <c r="N2136" s="631"/>
    </row>
    <row r="2137" s="138" customFormat="1" customHeight="1" outlineLevel="1" spans="1:14">
      <c r="A2137" s="382">
        <v>5</v>
      </c>
      <c r="B2137" s="627" t="str">
        <f t="shared" si="69"/>
        <v>管理室</v>
      </c>
      <c r="C2137" s="633" t="s">
        <v>7299</v>
      </c>
      <c r="D2137" s="103"/>
      <c r="E2137" s="103"/>
      <c r="F2137" s="103"/>
      <c r="G2137" s="103"/>
      <c r="H2137" s="103"/>
      <c r="I2137" s="103"/>
      <c r="J2137" s="382"/>
      <c r="K2137" s="382" t="s">
        <v>1429</v>
      </c>
      <c r="L2137" s="382"/>
      <c r="M2137" s="630"/>
      <c r="N2137" s="631"/>
    </row>
    <row r="2138" s="138" customFormat="1" customHeight="1" outlineLevel="1" spans="1:14">
      <c r="A2138" s="382">
        <v>6</v>
      </c>
      <c r="B2138" s="627" t="str">
        <f t="shared" si="69"/>
        <v>管理室</v>
      </c>
      <c r="C2138" s="633" t="s">
        <v>7299</v>
      </c>
      <c r="D2138" s="103"/>
      <c r="E2138" s="103"/>
      <c r="F2138" s="103"/>
      <c r="G2138" s="103"/>
      <c r="H2138" s="103"/>
      <c r="I2138" s="103"/>
      <c r="J2138" s="382"/>
      <c r="K2138" s="382" t="s">
        <v>1431</v>
      </c>
      <c r="L2138" s="382"/>
      <c r="M2138" s="630"/>
      <c r="N2138" s="631"/>
    </row>
    <row r="2139" s="138" customFormat="1" customHeight="1" outlineLevel="1" spans="1:14">
      <c r="A2139" s="382">
        <v>7</v>
      </c>
      <c r="B2139" s="627" t="str">
        <f t="shared" si="69"/>
        <v>医疗器械间</v>
      </c>
      <c r="C2139" s="633" t="s">
        <v>3219</v>
      </c>
      <c r="D2139" s="103"/>
      <c r="E2139" s="103"/>
      <c r="F2139" s="103"/>
      <c r="G2139" s="103"/>
      <c r="H2139" s="103"/>
      <c r="I2139" s="103"/>
      <c r="J2139" s="382"/>
      <c r="K2139" s="382" t="s">
        <v>1433</v>
      </c>
      <c r="L2139" s="382"/>
      <c r="M2139" s="630"/>
      <c r="N2139" s="631"/>
    </row>
    <row r="2140" s="138" customFormat="1" customHeight="1" outlineLevel="1" spans="1:14">
      <c r="A2140" s="382">
        <v>8</v>
      </c>
      <c r="B2140" s="627" t="str">
        <f t="shared" si="69"/>
        <v>值班控制室</v>
      </c>
      <c r="C2140" s="633" t="s">
        <v>7300</v>
      </c>
      <c r="D2140" s="103"/>
      <c r="E2140" s="103"/>
      <c r="F2140" s="103"/>
      <c r="G2140" s="103"/>
      <c r="H2140" s="103"/>
      <c r="I2140" s="103"/>
      <c r="J2140" s="382"/>
      <c r="K2140" s="382" t="s">
        <v>1437</v>
      </c>
      <c r="L2140" s="382"/>
      <c r="M2140" s="630"/>
      <c r="N2140" s="631"/>
    </row>
    <row r="2141" s="138" customFormat="1" customHeight="1" outlineLevel="1" spans="1:14">
      <c r="A2141" s="628" t="s">
        <v>5616</v>
      </c>
      <c r="B2141" s="632" t="str">
        <f t="shared" si="69"/>
        <v>4层</v>
      </c>
      <c r="C2141" s="626" t="s">
        <v>5677</v>
      </c>
      <c r="D2141" s="103"/>
      <c r="E2141" s="103"/>
      <c r="F2141" s="103"/>
      <c r="G2141" s="103"/>
      <c r="H2141" s="103"/>
      <c r="I2141" s="103"/>
      <c r="J2141" s="382"/>
      <c r="K2141" s="626"/>
      <c r="L2141" s="626"/>
      <c r="M2141" s="630"/>
      <c r="N2141" s="631"/>
    </row>
    <row r="2142" s="138" customFormat="1" customHeight="1" outlineLevel="1" spans="1:14">
      <c r="A2142" s="626"/>
      <c r="B2142" s="632" t="str">
        <f t="shared" si="69"/>
        <v>4层F1栋</v>
      </c>
      <c r="C2142" s="626" t="s">
        <v>7301</v>
      </c>
      <c r="D2142" s="103"/>
      <c r="E2142" s="103"/>
      <c r="F2142" s="103"/>
      <c r="G2142" s="103"/>
      <c r="H2142" s="103"/>
      <c r="I2142" s="103"/>
      <c r="J2142" s="382"/>
      <c r="K2142" s="626"/>
      <c r="L2142" s="626"/>
      <c r="M2142" s="630"/>
      <c r="N2142" s="631"/>
    </row>
    <row r="2143" s="138" customFormat="1" customHeight="1" outlineLevel="1" spans="1:14">
      <c r="A2143" s="382">
        <v>1</v>
      </c>
      <c r="B2143" s="627" t="str">
        <f t="shared" si="69"/>
        <v>包间</v>
      </c>
      <c r="C2143" s="633" t="s">
        <v>1604</v>
      </c>
      <c r="D2143" s="103"/>
      <c r="E2143" s="103"/>
      <c r="F2143" s="103"/>
      <c r="G2143" s="103"/>
      <c r="H2143" s="103"/>
      <c r="I2143" s="103"/>
      <c r="J2143" s="382"/>
      <c r="K2143" s="382" t="s">
        <v>2612</v>
      </c>
      <c r="L2143" s="382"/>
      <c r="M2143" s="630"/>
      <c r="N2143" s="631"/>
    </row>
    <row r="2144" s="138" customFormat="1" customHeight="1" outlineLevel="1" spans="1:14">
      <c r="A2144" s="382">
        <v>2</v>
      </c>
      <c r="B2144" s="627" t="str">
        <f t="shared" si="69"/>
        <v>备餐间</v>
      </c>
      <c r="C2144" s="633" t="s">
        <v>1562</v>
      </c>
      <c r="D2144" s="103"/>
      <c r="E2144" s="103"/>
      <c r="F2144" s="103"/>
      <c r="G2144" s="103"/>
      <c r="H2144" s="103"/>
      <c r="I2144" s="103"/>
      <c r="J2144" s="382"/>
      <c r="K2144" s="382" t="s">
        <v>7302</v>
      </c>
      <c r="L2144" s="382"/>
      <c r="M2144" s="630"/>
      <c r="N2144" s="631"/>
    </row>
    <row r="2145" s="138" customFormat="1" customHeight="1" outlineLevel="1" spans="1:14">
      <c r="A2145" s="382">
        <v>3</v>
      </c>
      <c r="B2145" s="627" t="str">
        <f t="shared" si="69"/>
        <v>包间</v>
      </c>
      <c r="C2145" s="633" t="s">
        <v>1604</v>
      </c>
      <c r="D2145" s="103"/>
      <c r="E2145" s="103"/>
      <c r="F2145" s="103"/>
      <c r="G2145" s="103"/>
      <c r="H2145" s="103"/>
      <c r="I2145" s="103"/>
      <c r="J2145" s="382"/>
      <c r="K2145" s="382" t="s">
        <v>2613</v>
      </c>
      <c r="L2145" s="382"/>
      <c r="M2145" s="630"/>
      <c r="N2145" s="631"/>
    </row>
    <row r="2146" s="138" customFormat="1" customHeight="1" outlineLevel="1" spans="1:14">
      <c r="A2146" s="382">
        <v>4</v>
      </c>
      <c r="B2146" s="627" t="str">
        <f t="shared" si="69"/>
        <v>备餐间</v>
      </c>
      <c r="C2146" s="633" t="s">
        <v>1562</v>
      </c>
      <c r="D2146" s="103"/>
      <c r="E2146" s="103"/>
      <c r="F2146" s="103"/>
      <c r="G2146" s="103"/>
      <c r="H2146" s="103"/>
      <c r="I2146" s="103"/>
      <c r="J2146" s="382"/>
      <c r="K2146" s="382" t="s">
        <v>7303</v>
      </c>
      <c r="L2146" s="382"/>
      <c r="M2146" s="630"/>
      <c r="N2146" s="631"/>
    </row>
    <row r="2147" s="138" customFormat="1" customHeight="1" outlineLevel="1" spans="1:14">
      <c r="A2147" s="382">
        <v>5</v>
      </c>
      <c r="B2147" s="627" t="str">
        <f t="shared" si="69"/>
        <v>备餐间</v>
      </c>
      <c r="C2147" s="633" t="s">
        <v>1562</v>
      </c>
      <c r="D2147" s="103"/>
      <c r="E2147" s="103"/>
      <c r="F2147" s="103"/>
      <c r="G2147" s="103"/>
      <c r="H2147" s="103"/>
      <c r="I2147" s="103"/>
      <c r="J2147" s="382"/>
      <c r="K2147" s="382" t="s">
        <v>7304</v>
      </c>
      <c r="L2147" s="382"/>
      <c r="M2147" s="630"/>
      <c r="N2147" s="631"/>
    </row>
    <row r="2148" s="138" customFormat="1" customHeight="1" outlineLevel="1" spans="1:14">
      <c r="A2148" s="382">
        <v>6</v>
      </c>
      <c r="B2148" s="627" t="str">
        <f t="shared" si="69"/>
        <v>包间</v>
      </c>
      <c r="C2148" s="633" t="s">
        <v>1604</v>
      </c>
      <c r="D2148" s="103"/>
      <c r="E2148" s="103"/>
      <c r="F2148" s="103"/>
      <c r="G2148" s="103"/>
      <c r="H2148" s="103"/>
      <c r="I2148" s="103"/>
      <c r="J2148" s="382"/>
      <c r="K2148" s="382" t="s">
        <v>2614</v>
      </c>
      <c r="L2148" s="382"/>
      <c r="M2148" s="630"/>
      <c r="N2148" s="631"/>
    </row>
    <row r="2149" s="138" customFormat="1" customHeight="1" outlineLevel="1" spans="1:14">
      <c r="A2149" s="382">
        <v>7</v>
      </c>
      <c r="B2149" s="627" t="str">
        <f t="shared" si="69"/>
        <v>垃圾收集间</v>
      </c>
      <c r="C2149" s="633" t="s">
        <v>7305</v>
      </c>
      <c r="D2149" s="103"/>
      <c r="E2149" s="103"/>
      <c r="F2149" s="103"/>
      <c r="G2149" s="103"/>
      <c r="H2149" s="103"/>
      <c r="I2149" s="103"/>
      <c r="J2149" s="382"/>
      <c r="K2149" s="382" t="s">
        <v>7306</v>
      </c>
      <c r="L2149" s="382"/>
      <c r="M2149" s="630"/>
      <c r="N2149" s="631"/>
    </row>
    <row r="2150" s="138" customFormat="1" customHeight="1" outlineLevel="1" spans="1:14">
      <c r="A2150" s="382">
        <v>8</v>
      </c>
      <c r="B2150" s="627" t="str">
        <f t="shared" si="69"/>
        <v>自助餐厅</v>
      </c>
      <c r="C2150" s="633" t="s">
        <v>2615</v>
      </c>
      <c r="D2150" s="103"/>
      <c r="E2150" s="103"/>
      <c r="F2150" s="103"/>
      <c r="G2150" s="103"/>
      <c r="H2150" s="103"/>
      <c r="I2150" s="103"/>
      <c r="J2150" s="382"/>
      <c r="K2150" s="382" t="s">
        <v>7307</v>
      </c>
      <c r="L2150" s="382"/>
      <c r="M2150" s="630"/>
      <c r="N2150" s="631"/>
    </row>
    <row r="2151" s="138" customFormat="1" customHeight="1" outlineLevel="1" spans="1:14">
      <c r="A2151" s="382">
        <v>9</v>
      </c>
      <c r="B2151" s="627" t="str">
        <f t="shared" si="69"/>
        <v>工具间</v>
      </c>
      <c r="C2151" s="633" t="s">
        <v>2618</v>
      </c>
      <c r="D2151" s="103"/>
      <c r="E2151" s="103"/>
      <c r="F2151" s="103"/>
      <c r="G2151" s="103"/>
      <c r="H2151" s="103"/>
      <c r="I2151" s="103"/>
      <c r="J2151" s="382"/>
      <c r="K2151" s="382" t="s">
        <v>7308</v>
      </c>
      <c r="L2151" s="382"/>
      <c r="M2151" s="630"/>
      <c r="N2151" s="631"/>
    </row>
    <row r="2152" s="138" customFormat="1" customHeight="1" outlineLevel="1" spans="1:14">
      <c r="A2152" s="626"/>
      <c r="B2152" s="632" t="str">
        <f t="shared" si="69"/>
        <v>4层F2栋</v>
      </c>
      <c r="C2152" s="626" t="s">
        <v>7309</v>
      </c>
      <c r="D2152" s="103"/>
      <c r="E2152" s="103"/>
      <c r="F2152" s="103"/>
      <c r="G2152" s="103"/>
      <c r="H2152" s="103"/>
      <c r="I2152" s="103"/>
      <c r="J2152" s="382"/>
      <c r="K2152" s="626"/>
      <c r="L2152" s="626"/>
      <c r="M2152" s="630"/>
      <c r="N2152" s="631"/>
    </row>
    <row r="2153" s="138" customFormat="1" customHeight="1" outlineLevel="1" spans="1:14">
      <c r="A2153" s="382">
        <v>1</v>
      </c>
      <c r="B2153" s="627" t="str">
        <f t="shared" si="69"/>
        <v>值班室</v>
      </c>
      <c r="C2153" s="633" t="s">
        <v>75</v>
      </c>
      <c r="D2153" s="103"/>
      <c r="E2153" s="103"/>
      <c r="F2153" s="103"/>
      <c r="G2153" s="103"/>
      <c r="H2153" s="103"/>
      <c r="I2153" s="103"/>
      <c r="J2153" s="382"/>
      <c r="K2153" s="382" t="s">
        <v>2607</v>
      </c>
      <c r="L2153" s="382"/>
      <c r="M2153" s="630"/>
      <c r="N2153" s="631"/>
    </row>
    <row r="2154" s="138" customFormat="1" customHeight="1" outlineLevel="1" spans="1:14">
      <c r="A2154" s="382">
        <v>2</v>
      </c>
      <c r="B2154" s="627" t="str">
        <f t="shared" si="69"/>
        <v>值班室</v>
      </c>
      <c r="C2154" s="633" t="s">
        <v>75</v>
      </c>
      <c r="D2154" s="103"/>
      <c r="E2154" s="103"/>
      <c r="F2154" s="103"/>
      <c r="G2154" s="103"/>
      <c r="H2154" s="103"/>
      <c r="I2154" s="103"/>
      <c r="J2154" s="382"/>
      <c r="K2154" s="382" t="s">
        <v>7310</v>
      </c>
      <c r="L2154" s="382"/>
      <c r="M2154" s="630"/>
      <c r="N2154" s="631"/>
    </row>
    <row r="2155" s="138" customFormat="1" customHeight="1" outlineLevel="1" spans="1:14">
      <c r="A2155" s="382">
        <v>3</v>
      </c>
      <c r="B2155" s="627" t="str">
        <f t="shared" si="69"/>
        <v>值班室</v>
      </c>
      <c r="C2155" s="633" t="s">
        <v>75</v>
      </c>
      <c r="D2155" s="103"/>
      <c r="E2155" s="103"/>
      <c r="F2155" s="103"/>
      <c r="G2155" s="103"/>
      <c r="H2155" s="103"/>
      <c r="I2155" s="103"/>
      <c r="J2155" s="382"/>
      <c r="K2155" s="382" t="s">
        <v>7311</v>
      </c>
      <c r="L2155" s="382"/>
      <c r="M2155" s="630"/>
      <c r="N2155" s="631"/>
    </row>
    <row r="2156" s="138" customFormat="1" customHeight="1" outlineLevel="1" spans="1:14">
      <c r="A2156" s="382">
        <v>4</v>
      </c>
      <c r="B2156" s="627" t="str">
        <f t="shared" si="69"/>
        <v>值班室</v>
      </c>
      <c r="C2156" s="633" t="s">
        <v>75</v>
      </c>
      <c r="D2156" s="103"/>
      <c r="E2156" s="103"/>
      <c r="F2156" s="103"/>
      <c r="G2156" s="103"/>
      <c r="H2156" s="103"/>
      <c r="I2156" s="103"/>
      <c r="J2156" s="382"/>
      <c r="K2156" s="382" t="s">
        <v>7312</v>
      </c>
      <c r="L2156" s="382"/>
      <c r="M2156" s="630"/>
      <c r="N2156" s="631"/>
    </row>
    <row r="2157" s="138" customFormat="1" customHeight="1" outlineLevel="1" spans="1:14">
      <c r="A2157" s="382">
        <v>5</v>
      </c>
      <c r="B2157" s="627" t="str">
        <f t="shared" si="69"/>
        <v>值班室</v>
      </c>
      <c r="C2157" s="633" t="s">
        <v>75</v>
      </c>
      <c r="D2157" s="103"/>
      <c r="E2157" s="103"/>
      <c r="F2157" s="103"/>
      <c r="G2157" s="103"/>
      <c r="H2157" s="103"/>
      <c r="I2157" s="103"/>
      <c r="J2157" s="382"/>
      <c r="K2157" s="382" t="s">
        <v>7313</v>
      </c>
      <c r="L2157" s="382"/>
      <c r="M2157" s="630"/>
      <c r="N2157" s="631"/>
    </row>
    <row r="2158" s="138" customFormat="1" customHeight="1" outlineLevel="1" spans="1:14">
      <c r="A2158" s="382">
        <v>6</v>
      </c>
      <c r="B2158" s="627" t="str">
        <f t="shared" ref="B2158:B2221" si="70" xml:space="preserve">C2158</f>
        <v>值班室</v>
      </c>
      <c r="C2158" s="633" t="s">
        <v>75</v>
      </c>
      <c r="D2158" s="103"/>
      <c r="E2158" s="103"/>
      <c r="F2158" s="103"/>
      <c r="G2158" s="103"/>
      <c r="H2158" s="103"/>
      <c r="I2158" s="103"/>
      <c r="J2158" s="382"/>
      <c r="K2158" s="382" t="s">
        <v>7314</v>
      </c>
      <c r="L2158" s="382"/>
      <c r="M2158" s="630"/>
      <c r="N2158" s="631"/>
    </row>
    <row r="2159" s="138" customFormat="1" customHeight="1" outlineLevel="1" spans="1:14">
      <c r="A2159" s="382">
        <v>7</v>
      </c>
      <c r="B2159" s="627" t="str">
        <f t="shared" si="70"/>
        <v>值班室</v>
      </c>
      <c r="C2159" s="633" t="s">
        <v>75</v>
      </c>
      <c r="D2159" s="103"/>
      <c r="E2159" s="103"/>
      <c r="F2159" s="103"/>
      <c r="G2159" s="103"/>
      <c r="H2159" s="103"/>
      <c r="I2159" s="103"/>
      <c r="J2159" s="382"/>
      <c r="K2159" s="382" t="s">
        <v>7315</v>
      </c>
      <c r="L2159" s="382"/>
      <c r="M2159" s="630"/>
      <c r="N2159" s="631"/>
    </row>
    <row r="2160" s="138" customFormat="1" customHeight="1" outlineLevel="1" spans="1:14">
      <c r="A2160" s="382">
        <v>8</v>
      </c>
      <c r="B2160" s="627" t="str">
        <f t="shared" si="70"/>
        <v>值班室</v>
      </c>
      <c r="C2160" s="633" t="s">
        <v>75</v>
      </c>
      <c r="D2160" s="103"/>
      <c r="E2160" s="103"/>
      <c r="F2160" s="103"/>
      <c r="G2160" s="103"/>
      <c r="H2160" s="103"/>
      <c r="I2160" s="103"/>
      <c r="J2160" s="382"/>
      <c r="K2160" s="382" t="s">
        <v>7316</v>
      </c>
      <c r="L2160" s="382"/>
      <c r="M2160" s="630"/>
      <c r="N2160" s="631"/>
    </row>
    <row r="2161" s="138" customFormat="1" customHeight="1" outlineLevel="1" spans="1:14">
      <c r="A2161" s="382">
        <v>9</v>
      </c>
      <c r="B2161" s="627" t="str">
        <f t="shared" si="70"/>
        <v>值班室</v>
      </c>
      <c r="C2161" s="633" t="s">
        <v>75</v>
      </c>
      <c r="D2161" s="103"/>
      <c r="E2161" s="103"/>
      <c r="F2161" s="103"/>
      <c r="G2161" s="103"/>
      <c r="H2161" s="103"/>
      <c r="I2161" s="103"/>
      <c r="J2161" s="382"/>
      <c r="K2161" s="382" t="s">
        <v>7317</v>
      </c>
      <c r="L2161" s="382"/>
      <c r="M2161" s="630"/>
      <c r="N2161" s="631"/>
    </row>
    <row r="2162" s="138" customFormat="1" customHeight="1" outlineLevel="1" spans="1:14">
      <c r="A2162" s="382">
        <v>10</v>
      </c>
      <c r="B2162" s="627" t="str">
        <f t="shared" si="70"/>
        <v>布草/保洁间</v>
      </c>
      <c r="C2162" s="633" t="s">
        <v>7293</v>
      </c>
      <c r="D2162" s="103"/>
      <c r="E2162" s="103"/>
      <c r="F2162" s="103"/>
      <c r="G2162" s="103"/>
      <c r="H2162" s="103"/>
      <c r="I2162" s="103"/>
      <c r="J2162" s="382"/>
      <c r="K2162" s="382" t="s">
        <v>7318</v>
      </c>
      <c r="L2162" s="382"/>
      <c r="M2162" s="630"/>
      <c r="N2162" s="631"/>
    </row>
    <row r="2163" s="138" customFormat="1" customHeight="1" outlineLevel="1" spans="1:14">
      <c r="A2163" s="382">
        <v>11</v>
      </c>
      <c r="B2163" s="627" t="str">
        <f t="shared" si="70"/>
        <v>洗衣房</v>
      </c>
      <c r="C2163" s="633" t="s">
        <v>2576</v>
      </c>
      <c r="D2163" s="103"/>
      <c r="E2163" s="103"/>
      <c r="F2163" s="103"/>
      <c r="G2163" s="103"/>
      <c r="H2163" s="103"/>
      <c r="I2163" s="103"/>
      <c r="J2163" s="382"/>
      <c r="K2163" s="382" t="s">
        <v>7319</v>
      </c>
      <c r="L2163" s="382"/>
      <c r="M2163" s="630"/>
      <c r="N2163" s="631"/>
    </row>
    <row r="2164" s="138" customFormat="1" customHeight="1" outlineLevel="1" spans="1:14">
      <c r="A2164" s="382">
        <v>12</v>
      </c>
      <c r="B2164" s="627" t="str">
        <f t="shared" si="70"/>
        <v>自习室</v>
      </c>
      <c r="C2164" s="633" t="s">
        <v>2591</v>
      </c>
      <c r="D2164" s="103"/>
      <c r="E2164" s="103"/>
      <c r="F2164" s="103"/>
      <c r="G2164" s="103"/>
      <c r="H2164" s="103"/>
      <c r="I2164" s="103"/>
      <c r="J2164" s="382"/>
      <c r="K2164" s="382" t="s">
        <v>7320</v>
      </c>
      <c r="L2164" s="382"/>
      <c r="M2164" s="630"/>
      <c r="N2164" s="631"/>
    </row>
    <row r="2165" s="138" customFormat="1" customHeight="1" outlineLevel="1" spans="1:14">
      <c r="A2165" s="382">
        <v>13</v>
      </c>
      <c r="B2165" s="627" t="str">
        <f t="shared" si="70"/>
        <v>值班室</v>
      </c>
      <c r="C2165" s="633" t="s">
        <v>75</v>
      </c>
      <c r="D2165" s="103"/>
      <c r="E2165" s="103"/>
      <c r="F2165" s="103"/>
      <c r="G2165" s="103"/>
      <c r="H2165" s="103"/>
      <c r="I2165" s="103"/>
      <c r="J2165" s="382"/>
      <c r="K2165" s="382" t="s">
        <v>7321</v>
      </c>
      <c r="L2165" s="382"/>
      <c r="M2165" s="630"/>
      <c r="N2165" s="631"/>
    </row>
    <row r="2166" s="138" customFormat="1" customHeight="1" outlineLevel="1" spans="1:14">
      <c r="A2166" s="382">
        <v>14</v>
      </c>
      <c r="B2166" s="627" t="str">
        <f t="shared" si="70"/>
        <v>值班室</v>
      </c>
      <c r="C2166" s="633" t="s">
        <v>75</v>
      </c>
      <c r="D2166" s="103"/>
      <c r="E2166" s="103"/>
      <c r="F2166" s="103"/>
      <c r="G2166" s="103"/>
      <c r="H2166" s="103"/>
      <c r="I2166" s="103"/>
      <c r="J2166" s="382"/>
      <c r="K2166" s="382" t="s">
        <v>7322</v>
      </c>
      <c r="L2166" s="382"/>
      <c r="M2166" s="630"/>
      <c r="N2166" s="631"/>
    </row>
    <row r="2167" s="138" customFormat="1" customHeight="1" outlineLevel="1" spans="1:14">
      <c r="A2167" s="382">
        <v>15</v>
      </c>
      <c r="B2167" s="627" t="str">
        <f t="shared" si="70"/>
        <v>值班室</v>
      </c>
      <c r="C2167" s="633" t="s">
        <v>75</v>
      </c>
      <c r="D2167" s="103"/>
      <c r="E2167" s="103"/>
      <c r="F2167" s="103"/>
      <c r="G2167" s="103"/>
      <c r="H2167" s="103"/>
      <c r="I2167" s="103"/>
      <c r="J2167" s="382"/>
      <c r="K2167" s="382" t="s">
        <v>7323</v>
      </c>
      <c r="L2167" s="382"/>
      <c r="M2167" s="630"/>
      <c r="N2167" s="631"/>
    </row>
    <row r="2168" s="138" customFormat="1" customHeight="1" outlineLevel="1" spans="1:14">
      <c r="A2168" s="382">
        <v>16</v>
      </c>
      <c r="B2168" s="627" t="str">
        <f t="shared" si="70"/>
        <v>值班室</v>
      </c>
      <c r="C2168" s="633" t="s">
        <v>75</v>
      </c>
      <c r="D2168" s="103"/>
      <c r="E2168" s="103"/>
      <c r="F2168" s="103"/>
      <c r="G2168" s="103"/>
      <c r="H2168" s="103"/>
      <c r="I2168" s="103"/>
      <c r="J2168" s="382"/>
      <c r="K2168" s="382" t="s">
        <v>7324</v>
      </c>
      <c r="L2168" s="382"/>
      <c r="M2168" s="630"/>
      <c r="N2168" s="631"/>
    </row>
    <row r="2169" s="138" customFormat="1" customHeight="1" outlineLevel="1" spans="1:14">
      <c r="A2169" s="382">
        <v>17</v>
      </c>
      <c r="B2169" s="627" t="str">
        <f t="shared" si="70"/>
        <v>值班室</v>
      </c>
      <c r="C2169" s="633" t="s">
        <v>75</v>
      </c>
      <c r="D2169" s="103"/>
      <c r="E2169" s="103"/>
      <c r="F2169" s="103"/>
      <c r="G2169" s="103"/>
      <c r="H2169" s="103"/>
      <c r="I2169" s="103"/>
      <c r="J2169" s="382"/>
      <c r="K2169" s="382" t="s">
        <v>7325</v>
      </c>
      <c r="L2169" s="382"/>
      <c r="M2169" s="630"/>
      <c r="N2169" s="631"/>
    </row>
    <row r="2170" s="138" customFormat="1" customHeight="1" outlineLevel="1" spans="1:14">
      <c r="A2170" s="382">
        <v>18</v>
      </c>
      <c r="B2170" s="627" t="str">
        <f t="shared" si="70"/>
        <v>值班室</v>
      </c>
      <c r="C2170" s="633" t="s">
        <v>75</v>
      </c>
      <c r="D2170" s="103"/>
      <c r="E2170" s="103"/>
      <c r="F2170" s="103"/>
      <c r="G2170" s="103"/>
      <c r="H2170" s="103"/>
      <c r="I2170" s="103"/>
      <c r="J2170" s="382"/>
      <c r="K2170" s="382" t="s">
        <v>7326</v>
      </c>
      <c r="L2170" s="382"/>
      <c r="M2170" s="630"/>
      <c r="N2170" s="631"/>
    </row>
    <row r="2171" s="138" customFormat="1" customHeight="1" outlineLevel="1" spans="1:14">
      <c r="A2171" s="382">
        <v>19</v>
      </c>
      <c r="B2171" s="627" t="str">
        <f t="shared" si="70"/>
        <v>茶水间</v>
      </c>
      <c r="C2171" s="633" t="s">
        <v>857</v>
      </c>
      <c r="D2171" s="103"/>
      <c r="E2171" s="103"/>
      <c r="F2171" s="103"/>
      <c r="G2171" s="103"/>
      <c r="H2171" s="103"/>
      <c r="I2171" s="103"/>
      <c r="J2171" s="382"/>
      <c r="K2171" s="382" t="s">
        <v>7327</v>
      </c>
      <c r="L2171" s="382"/>
      <c r="M2171" s="630"/>
      <c r="N2171" s="631"/>
    </row>
    <row r="2172" s="138" customFormat="1" customHeight="1" outlineLevel="1" spans="1:14">
      <c r="A2172" s="626"/>
      <c r="B2172" s="632" t="str">
        <f t="shared" si="70"/>
        <v>4层F3栋</v>
      </c>
      <c r="C2172" s="626" t="s">
        <v>7328</v>
      </c>
      <c r="D2172" s="103"/>
      <c r="E2172" s="103"/>
      <c r="F2172" s="103"/>
      <c r="G2172" s="103"/>
      <c r="H2172" s="103"/>
      <c r="I2172" s="103"/>
      <c r="J2172" s="382"/>
      <c r="K2172" s="626"/>
      <c r="L2172" s="626"/>
      <c r="M2172" s="630"/>
      <c r="N2172" s="631"/>
    </row>
    <row r="2173" s="138" customFormat="1" customHeight="1" outlineLevel="1" spans="1:14">
      <c r="A2173" s="382">
        <v>1</v>
      </c>
      <c r="B2173" s="627" t="str">
        <f t="shared" si="70"/>
        <v>洗衣房/晒衣房</v>
      </c>
      <c r="C2173" s="633" t="s">
        <v>7329</v>
      </c>
      <c r="D2173" s="103"/>
      <c r="E2173" s="103"/>
      <c r="F2173" s="103"/>
      <c r="G2173" s="103"/>
      <c r="H2173" s="103"/>
      <c r="I2173" s="103"/>
      <c r="J2173" s="382"/>
      <c r="K2173" s="382" t="s">
        <v>2577</v>
      </c>
      <c r="L2173" s="382"/>
      <c r="M2173" s="630"/>
      <c r="N2173" s="631"/>
    </row>
    <row r="2174" s="138" customFormat="1" customHeight="1" outlineLevel="1" spans="1:14">
      <c r="A2174" s="382">
        <v>2</v>
      </c>
      <c r="B2174" s="627" t="str">
        <f t="shared" si="70"/>
        <v>直饮水机间</v>
      </c>
      <c r="C2174" s="633" t="s">
        <v>7330</v>
      </c>
      <c r="D2174" s="103"/>
      <c r="E2174" s="103"/>
      <c r="F2174" s="103"/>
      <c r="G2174" s="103"/>
      <c r="H2174" s="103"/>
      <c r="I2174" s="103"/>
      <c r="J2174" s="382"/>
      <c r="K2174" s="382" t="s">
        <v>7331</v>
      </c>
      <c r="L2174" s="382"/>
      <c r="M2174" s="630"/>
      <c r="N2174" s="631"/>
    </row>
    <row r="2175" s="138" customFormat="1" customHeight="1" outlineLevel="1" spans="1:14">
      <c r="A2175" s="382">
        <v>3</v>
      </c>
      <c r="B2175" s="627" t="str">
        <f t="shared" si="70"/>
        <v>值班室</v>
      </c>
      <c r="C2175" s="633" t="s">
        <v>75</v>
      </c>
      <c r="D2175" s="103"/>
      <c r="E2175" s="103"/>
      <c r="F2175" s="103"/>
      <c r="G2175" s="103"/>
      <c r="H2175" s="103"/>
      <c r="I2175" s="103"/>
      <c r="J2175" s="382"/>
      <c r="K2175" s="382" t="s">
        <v>2579</v>
      </c>
      <c r="L2175" s="382"/>
      <c r="M2175" s="630"/>
      <c r="N2175" s="631"/>
    </row>
    <row r="2176" s="138" customFormat="1" customHeight="1" outlineLevel="1" spans="1:14">
      <c r="A2176" s="382">
        <v>4</v>
      </c>
      <c r="B2176" s="627" t="str">
        <f t="shared" si="70"/>
        <v>值班室</v>
      </c>
      <c r="C2176" s="633" t="s">
        <v>75</v>
      </c>
      <c r="D2176" s="103"/>
      <c r="E2176" s="103"/>
      <c r="F2176" s="103"/>
      <c r="G2176" s="103"/>
      <c r="H2176" s="103"/>
      <c r="I2176" s="103"/>
      <c r="J2176" s="382"/>
      <c r="K2176" s="382" t="s">
        <v>2581</v>
      </c>
      <c r="L2176" s="382"/>
      <c r="M2176" s="630"/>
      <c r="N2176" s="631"/>
    </row>
    <row r="2177" s="138" customFormat="1" customHeight="1" outlineLevel="1" spans="1:14">
      <c r="A2177" s="382">
        <v>5</v>
      </c>
      <c r="B2177" s="627" t="str">
        <f t="shared" si="70"/>
        <v>值班室</v>
      </c>
      <c r="C2177" s="633" t="s">
        <v>75</v>
      </c>
      <c r="D2177" s="103"/>
      <c r="E2177" s="103"/>
      <c r="F2177" s="103"/>
      <c r="G2177" s="103"/>
      <c r="H2177" s="103"/>
      <c r="I2177" s="103"/>
      <c r="J2177" s="382"/>
      <c r="K2177" s="382" t="s">
        <v>2582</v>
      </c>
      <c r="L2177" s="382"/>
      <c r="M2177" s="630"/>
      <c r="N2177" s="631"/>
    </row>
    <row r="2178" s="138" customFormat="1" customHeight="1" outlineLevel="1" spans="1:14">
      <c r="A2178" s="382">
        <v>6</v>
      </c>
      <c r="B2178" s="627" t="str">
        <f t="shared" si="70"/>
        <v>值班室</v>
      </c>
      <c r="C2178" s="633" t="s">
        <v>75</v>
      </c>
      <c r="D2178" s="103"/>
      <c r="E2178" s="103"/>
      <c r="F2178" s="103"/>
      <c r="G2178" s="103"/>
      <c r="H2178" s="103"/>
      <c r="I2178" s="103"/>
      <c r="J2178" s="382"/>
      <c r="K2178" s="382" t="s">
        <v>2583</v>
      </c>
      <c r="L2178" s="382"/>
      <c r="M2178" s="630"/>
      <c r="N2178" s="631"/>
    </row>
    <row r="2179" s="138" customFormat="1" customHeight="1" outlineLevel="1" spans="1:14">
      <c r="A2179" s="382">
        <v>7</v>
      </c>
      <c r="B2179" s="627" t="str">
        <f t="shared" si="70"/>
        <v>值班室</v>
      </c>
      <c r="C2179" s="633" t="s">
        <v>75</v>
      </c>
      <c r="D2179" s="103"/>
      <c r="E2179" s="103"/>
      <c r="F2179" s="103"/>
      <c r="G2179" s="103"/>
      <c r="H2179" s="103"/>
      <c r="I2179" s="103"/>
      <c r="J2179" s="382"/>
      <c r="K2179" s="382" t="s">
        <v>2584</v>
      </c>
      <c r="L2179" s="382"/>
      <c r="M2179" s="630"/>
      <c r="N2179" s="631"/>
    </row>
    <row r="2180" s="138" customFormat="1" customHeight="1" outlineLevel="1" spans="1:14">
      <c r="A2180" s="382">
        <v>8</v>
      </c>
      <c r="B2180" s="627" t="str">
        <f t="shared" si="70"/>
        <v>值班室</v>
      </c>
      <c r="C2180" s="633" t="s">
        <v>75</v>
      </c>
      <c r="D2180" s="103"/>
      <c r="E2180" s="103"/>
      <c r="F2180" s="103"/>
      <c r="G2180" s="103"/>
      <c r="H2180" s="103"/>
      <c r="I2180" s="103"/>
      <c r="J2180" s="382"/>
      <c r="K2180" s="382" t="s">
        <v>2585</v>
      </c>
      <c r="L2180" s="382"/>
      <c r="M2180" s="630"/>
      <c r="N2180" s="631"/>
    </row>
    <row r="2181" s="138" customFormat="1" customHeight="1" outlineLevel="1" spans="1:14">
      <c r="A2181" s="382">
        <v>9</v>
      </c>
      <c r="B2181" s="627" t="str">
        <f t="shared" si="70"/>
        <v>值班室</v>
      </c>
      <c r="C2181" s="633" t="s">
        <v>75</v>
      </c>
      <c r="D2181" s="103"/>
      <c r="E2181" s="103"/>
      <c r="F2181" s="103"/>
      <c r="G2181" s="103"/>
      <c r="H2181" s="103"/>
      <c r="I2181" s="103"/>
      <c r="J2181" s="382"/>
      <c r="K2181" s="382" t="s">
        <v>2586</v>
      </c>
      <c r="L2181" s="382"/>
      <c r="M2181" s="630"/>
      <c r="N2181" s="631"/>
    </row>
    <row r="2182" s="138" customFormat="1" customHeight="1" outlineLevel="1" spans="1:14">
      <c r="A2182" s="382">
        <v>10</v>
      </c>
      <c r="B2182" s="627" t="str">
        <f t="shared" si="70"/>
        <v>值班室</v>
      </c>
      <c r="C2182" s="633" t="s">
        <v>75</v>
      </c>
      <c r="D2182" s="103"/>
      <c r="E2182" s="103"/>
      <c r="F2182" s="103"/>
      <c r="G2182" s="103"/>
      <c r="H2182" s="103"/>
      <c r="I2182" s="103"/>
      <c r="J2182" s="382"/>
      <c r="K2182" s="382" t="s">
        <v>2588</v>
      </c>
      <c r="L2182" s="382"/>
      <c r="M2182" s="630"/>
      <c r="N2182" s="631"/>
    </row>
    <row r="2183" s="138" customFormat="1" customHeight="1" outlineLevel="1" spans="1:14">
      <c r="A2183" s="382">
        <v>11</v>
      </c>
      <c r="B2183" s="627" t="str">
        <f t="shared" si="70"/>
        <v>值班室</v>
      </c>
      <c r="C2183" s="633" t="s">
        <v>75</v>
      </c>
      <c r="D2183" s="103"/>
      <c r="E2183" s="103"/>
      <c r="F2183" s="103"/>
      <c r="G2183" s="103"/>
      <c r="H2183" s="103"/>
      <c r="I2183" s="103"/>
      <c r="J2183" s="382"/>
      <c r="K2183" s="382" t="s">
        <v>2590</v>
      </c>
      <c r="L2183" s="382"/>
      <c r="M2183" s="630"/>
      <c r="N2183" s="631"/>
    </row>
    <row r="2184" s="138" customFormat="1" customHeight="1" outlineLevel="1" spans="1:14">
      <c r="A2184" s="382">
        <v>12</v>
      </c>
      <c r="B2184" s="627" t="str">
        <f t="shared" si="70"/>
        <v>值班室</v>
      </c>
      <c r="C2184" s="633" t="s">
        <v>75</v>
      </c>
      <c r="D2184" s="103"/>
      <c r="E2184" s="103"/>
      <c r="F2184" s="103"/>
      <c r="G2184" s="103"/>
      <c r="H2184" s="103"/>
      <c r="I2184" s="103"/>
      <c r="J2184" s="382"/>
      <c r="K2184" s="382" t="s">
        <v>2606</v>
      </c>
      <c r="L2184" s="382"/>
      <c r="M2184" s="630"/>
      <c r="N2184" s="631"/>
    </row>
    <row r="2185" s="138" customFormat="1" customHeight="1" outlineLevel="1" spans="1:14">
      <c r="A2185" s="382">
        <v>13</v>
      </c>
      <c r="B2185" s="627" t="str">
        <f t="shared" si="70"/>
        <v>值班室</v>
      </c>
      <c r="C2185" s="633" t="s">
        <v>75</v>
      </c>
      <c r="D2185" s="103"/>
      <c r="E2185" s="103"/>
      <c r="F2185" s="103"/>
      <c r="G2185" s="103"/>
      <c r="H2185" s="103"/>
      <c r="I2185" s="103"/>
      <c r="J2185" s="382"/>
      <c r="K2185" s="382" t="s">
        <v>2604</v>
      </c>
      <c r="L2185" s="382"/>
      <c r="M2185" s="630"/>
      <c r="N2185" s="631"/>
    </row>
    <row r="2186" s="138" customFormat="1" customHeight="1" outlineLevel="1" spans="1:14">
      <c r="A2186" s="382">
        <v>14</v>
      </c>
      <c r="B2186" s="627" t="str">
        <f t="shared" si="70"/>
        <v>值班室</v>
      </c>
      <c r="C2186" s="633" t="s">
        <v>75</v>
      </c>
      <c r="D2186" s="103"/>
      <c r="E2186" s="103"/>
      <c r="F2186" s="103"/>
      <c r="G2186" s="103"/>
      <c r="H2186" s="103"/>
      <c r="I2186" s="103"/>
      <c r="J2186" s="382"/>
      <c r="K2186" s="382" t="s">
        <v>2603</v>
      </c>
      <c r="L2186" s="382"/>
      <c r="M2186" s="630"/>
      <c r="N2186" s="631"/>
    </row>
    <row r="2187" s="138" customFormat="1" customHeight="1" outlineLevel="1" spans="1:14">
      <c r="A2187" s="382">
        <v>15</v>
      </c>
      <c r="B2187" s="627" t="str">
        <f t="shared" si="70"/>
        <v>值班室</v>
      </c>
      <c r="C2187" s="633" t="s">
        <v>75</v>
      </c>
      <c r="D2187" s="103"/>
      <c r="E2187" s="103"/>
      <c r="F2187" s="103"/>
      <c r="G2187" s="103"/>
      <c r="H2187" s="103"/>
      <c r="I2187" s="103"/>
      <c r="J2187" s="382"/>
      <c r="K2187" s="382" t="s">
        <v>2602</v>
      </c>
      <c r="L2187" s="382"/>
      <c r="M2187" s="630"/>
      <c r="N2187" s="631"/>
    </row>
    <row r="2188" s="138" customFormat="1" customHeight="1" outlineLevel="1" spans="1:14">
      <c r="A2188" s="382">
        <v>16</v>
      </c>
      <c r="B2188" s="627" t="str">
        <f t="shared" si="70"/>
        <v>值班室</v>
      </c>
      <c r="C2188" s="633" t="s">
        <v>75</v>
      </c>
      <c r="D2188" s="103"/>
      <c r="E2188" s="103"/>
      <c r="F2188" s="103"/>
      <c r="G2188" s="103"/>
      <c r="H2188" s="103"/>
      <c r="I2188" s="103"/>
      <c r="J2188" s="382"/>
      <c r="K2188" s="382" t="s">
        <v>2601</v>
      </c>
      <c r="L2188" s="382"/>
      <c r="M2188" s="630"/>
      <c r="N2188" s="631"/>
    </row>
    <row r="2189" s="138" customFormat="1" customHeight="1" outlineLevel="1" spans="1:14">
      <c r="A2189" s="382">
        <v>17</v>
      </c>
      <c r="B2189" s="627" t="str">
        <f t="shared" si="70"/>
        <v>值班室</v>
      </c>
      <c r="C2189" s="633" t="s">
        <v>75</v>
      </c>
      <c r="D2189" s="103"/>
      <c r="E2189" s="103"/>
      <c r="F2189" s="103"/>
      <c r="G2189" s="103"/>
      <c r="H2189" s="103"/>
      <c r="I2189" s="103"/>
      <c r="J2189" s="382"/>
      <c r="K2189" s="382" t="s">
        <v>2600</v>
      </c>
      <c r="L2189" s="382"/>
      <c r="M2189" s="630"/>
      <c r="N2189" s="631"/>
    </row>
    <row r="2190" s="138" customFormat="1" customHeight="1" outlineLevel="1" spans="1:14">
      <c r="A2190" s="382">
        <v>18</v>
      </c>
      <c r="B2190" s="627" t="str">
        <f t="shared" si="70"/>
        <v>值班室</v>
      </c>
      <c r="C2190" s="633" t="s">
        <v>75</v>
      </c>
      <c r="D2190" s="103"/>
      <c r="E2190" s="103"/>
      <c r="F2190" s="103"/>
      <c r="G2190" s="103"/>
      <c r="H2190" s="103"/>
      <c r="I2190" s="103"/>
      <c r="J2190" s="382"/>
      <c r="K2190" s="382" t="s">
        <v>2599</v>
      </c>
      <c r="L2190" s="382"/>
      <c r="M2190" s="630"/>
      <c r="N2190" s="631"/>
    </row>
    <row r="2191" s="138" customFormat="1" customHeight="1" outlineLevel="1" spans="1:14">
      <c r="A2191" s="382">
        <v>19</v>
      </c>
      <c r="B2191" s="627" t="str">
        <f t="shared" si="70"/>
        <v>值班室</v>
      </c>
      <c r="C2191" s="633" t="s">
        <v>75</v>
      </c>
      <c r="D2191" s="103"/>
      <c r="E2191" s="103"/>
      <c r="F2191" s="103"/>
      <c r="G2191" s="103"/>
      <c r="H2191" s="103"/>
      <c r="I2191" s="103"/>
      <c r="J2191" s="382"/>
      <c r="K2191" s="382" t="s">
        <v>2598</v>
      </c>
      <c r="L2191" s="382"/>
      <c r="M2191" s="630"/>
      <c r="N2191" s="631"/>
    </row>
    <row r="2192" s="138" customFormat="1" customHeight="1" outlineLevel="1" spans="1:14">
      <c r="A2192" s="382">
        <v>20</v>
      </c>
      <c r="B2192" s="627" t="str">
        <f t="shared" si="70"/>
        <v>值班室</v>
      </c>
      <c r="C2192" s="633" t="s">
        <v>75</v>
      </c>
      <c r="D2192" s="103"/>
      <c r="E2192" s="103"/>
      <c r="F2192" s="103"/>
      <c r="G2192" s="103"/>
      <c r="H2192" s="103"/>
      <c r="I2192" s="103"/>
      <c r="J2192" s="382"/>
      <c r="K2192" s="382" t="s">
        <v>2596</v>
      </c>
      <c r="L2192" s="382"/>
      <c r="M2192" s="630"/>
      <c r="N2192" s="631"/>
    </row>
    <row r="2193" s="138" customFormat="1" customHeight="1" outlineLevel="1" spans="1:14">
      <c r="A2193" s="382">
        <v>21</v>
      </c>
      <c r="B2193" s="627" t="str">
        <f t="shared" si="70"/>
        <v>值班室</v>
      </c>
      <c r="C2193" s="633" t="s">
        <v>75</v>
      </c>
      <c r="D2193" s="103"/>
      <c r="E2193" s="103"/>
      <c r="F2193" s="103"/>
      <c r="G2193" s="103"/>
      <c r="H2193" s="103"/>
      <c r="I2193" s="103"/>
      <c r="J2193" s="382"/>
      <c r="K2193" s="382" t="s">
        <v>2594</v>
      </c>
      <c r="L2193" s="382"/>
      <c r="M2193" s="630"/>
      <c r="N2193" s="631"/>
    </row>
    <row r="2194" s="138" customFormat="1" customHeight="1" outlineLevel="1" spans="1:14">
      <c r="A2194" s="382">
        <v>22</v>
      </c>
      <c r="B2194" s="627" t="str">
        <f t="shared" si="70"/>
        <v>自习室</v>
      </c>
      <c r="C2194" s="633" t="s">
        <v>2591</v>
      </c>
      <c r="D2194" s="103"/>
      <c r="E2194" s="103"/>
      <c r="F2194" s="103"/>
      <c r="G2194" s="103"/>
      <c r="H2194" s="103"/>
      <c r="I2194" s="103"/>
      <c r="J2194" s="382"/>
      <c r="K2194" s="382" t="s">
        <v>2592</v>
      </c>
      <c r="L2194" s="382"/>
      <c r="M2194" s="630"/>
      <c r="N2194" s="631"/>
    </row>
    <row r="2195" s="138" customFormat="1" customHeight="1" outlineLevel="1" spans="1:14">
      <c r="A2195" s="628" t="s">
        <v>5638</v>
      </c>
      <c r="B2195" s="632" t="str">
        <f t="shared" si="70"/>
        <v>5层</v>
      </c>
      <c r="C2195" s="626" t="s">
        <v>6586</v>
      </c>
      <c r="D2195" s="103"/>
      <c r="E2195" s="103"/>
      <c r="F2195" s="103"/>
      <c r="G2195" s="103"/>
      <c r="H2195" s="103"/>
      <c r="I2195" s="103"/>
      <c r="J2195" s="382"/>
      <c r="K2195" s="626"/>
      <c r="L2195" s="626"/>
      <c r="M2195" s="630"/>
      <c r="N2195" s="631"/>
    </row>
    <row r="2196" s="138" customFormat="1" customHeight="1" outlineLevel="1" spans="1:14">
      <c r="A2196" s="626"/>
      <c r="B2196" s="632" t="str">
        <f t="shared" si="70"/>
        <v>5层F1栋</v>
      </c>
      <c r="C2196" s="626" t="s">
        <v>7332</v>
      </c>
      <c r="D2196" s="103"/>
      <c r="E2196" s="103"/>
      <c r="F2196" s="103"/>
      <c r="G2196" s="103"/>
      <c r="H2196" s="103"/>
      <c r="I2196" s="103"/>
      <c r="J2196" s="382"/>
      <c r="K2196" s="626"/>
      <c r="L2196" s="626"/>
      <c r="M2196" s="630"/>
      <c r="N2196" s="631"/>
    </row>
    <row r="2197" s="138" customFormat="1" customHeight="1" outlineLevel="1" spans="1:14">
      <c r="A2197" s="382">
        <v>1</v>
      </c>
      <c r="B2197" s="627" t="str">
        <f t="shared" si="70"/>
        <v>办公室</v>
      </c>
      <c r="C2197" s="633" t="s">
        <v>893</v>
      </c>
      <c r="D2197" s="103"/>
      <c r="E2197" s="103"/>
      <c r="F2197" s="103"/>
      <c r="G2197" s="103"/>
      <c r="H2197" s="103"/>
      <c r="I2197" s="103"/>
      <c r="J2197" s="382"/>
      <c r="K2197" s="382" t="s">
        <v>1443</v>
      </c>
      <c r="L2197" s="633" t="s">
        <v>762</v>
      </c>
      <c r="M2197" s="630"/>
      <c r="N2197" s="631"/>
    </row>
    <row r="2198" s="138" customFormat="1" customHeight="1" outlineLevel="1" spans="1:14">
      <c r="A2198" s="382">
        <v>2</v>
      </c>
      <c r="B2198" s="627" t="str">
        <f t="shared" si="70"/>
        <v>办公室</v>
      </c>
      <c r="C2198" s="633" t="s">
        <v>893</v>
      </c>
      <c r="D2198" s="103"/>
      <c r="E2198" s="103"/>
      <c r="F2198" s="103"/>
      <c r="G2198" s="103"/>
      <c r="H2198" s="103"/>
      <c r="I2198" s="103"/>
      <c r="J2198" s="382"/>
      <c r="K2198" s="382" t="s">
        <v>1444</v>
      </c>
      <c r="L2198" s="382"/>
      <c r="M2198" s="630"/>
      <c r="N2198" s="631"/>
    </row>
    <row r="2199" s="138" customFormat="1" customHeight="1" outlineLevel="1" spans="1:14">
      <c r="A2199" s="382">
        <v>3</v>
      </c>
      <c r="B2199" s="627" t="str">
        <f t="shared" si="70"/>
        <v>接待室</v>
      </c>
      <c r="C2199" s="633" t="s">
        <v>2643</v>
      </c>
      <c r="D2199" s="103"/>
      <c r="E2199" s="103"/>
      <c r="F2199" s="103"/>
      <c r="G2199" s="103"/>
      <c r="H2199" s="103"/>
      <c r="I2199" s="103"/>
      <c r="J2199" s="382"/>
      <c r="K2199" s="382" t="s">
        <v>1446</v>
      </c>
      <c r="L2199" s="382"/>
      <c r="M2199" s="630"/>
      <c r="N2199" s="631"/>
    </row>
    <row r="2200" s="138" customFormat="1" customHeight="1" outlineLevel="1" spans="1:14">
      <c r="A2200" s="382">
        <v>4</v>
      </c>
      <c r="B2200" s="627" t="str">
        <f t="shared" si="70"/>
        <v>办公室</v>
      </c>
      <c r="C2200" s="633" t="s">
        <v>893</v>
      </c>
      <c r="D2200" s="103"/>
      <c r="E2200" s="103"/>
      <c r="F2200" s="103"/>
      <c r="G2200" s="103"/>
      <c r="H2200" s="103"/>
      <c r="I2200" s="103"/>
      <c r="J2200" s="382"/>
      <c r="K2200" s="382" t="s">
        <v>1447</v>
      </c>
      <c r="L2200" s="382"/>
      <c r="M2200" s="630"/>
      <c r="N2200" s="631"/>
    </row>
    <row r="2201" s="138" customFormat="1" customHeight="1" outlineLevel="1" spans="1:14">
      <c r="A2201" s="382">
        <v>5</v>
      </c>
      <c r="B2201" s="627" t="str">
        <f t="shared" si="70"/>
        <v>接待室</v>
      </c>
      <c r="C2201" s="633" t="s">
        <v>2643</v>
      </c>
      <c r="D2201" s="103"/>
      <c r="E2201" s="103"/>
      <c r="F2201" s="103"/>
      <c r="G2201" s="103"/>
      <c r="H2201" s="103"/>
      <c r="I2201" s="103"/>
      <c r="J2201" s="382"/>
      <c r="K2201" s="382" t="s">
        <v>1449</v>
      </c>
      <c r="L2201" s="382"/>
      <c r="M2201" s="630"/>
      <c r="N2201" s="631"/>
    </row>
    <row r="2202" s="138" customFormat="1" customHeight="1" outlineLevel="1" spans="1:14">
      <c r="A2202" s="382">
        <v>6</v>
      </c>
      <c r="B2202" s="627" t="str">
        <f t="shared" si="70"/>
        <v>接待室</v>
      </c>
      <c r="C2202" s="633" t="s">
        <v>2643</v>
      </c>
      <c r="D2202" s="103"/>
      <c r="E2202" s="103"/>
      <c r="F2202" s="103"/>
      <c r="G2202" s="103"/>
      <c r="H2202" s="103"/>
      <c r="I2202" s="103"/>
      <c r="J2202" s="382"/>
      <c r="K2202" s="382" t="s">
        <v>1451</v>
      </c>
      <c r="L2202" s="382"/>
      <c r="M2202" s="630"/>
      <c r="N2202" s="631"/>
    </row>
    <row r="2203" s="138" customFormat="1" customHeight="1" outlineLevel="1" spans="1:14">
      <c r="A2203" s="382">
        <v>7</v>
      </c>
      <c r="B2203" s="627" t="str">
        <f t="shared" si="70"/>
        <v>办公室</v>
      </c>
      <c r="C2203" s="633" t="s">
        <v>893</v>
      </c>
      <c r="D2203" s="103"/>
      <c r="E2203" s="103"/>
      <c r="F2203" s="103"/>
      <c r="G2203" s="103"/>
      <c r="H2203" s="103"/>
      <c r="I2203" s="103"/>
      <c r="J2203" s="382"/>
      <c r="K2203" s="382" t="s">
        <v>1452</v>
      </c>
      <c r="L2203" s="382"/>
      <c r="M2203" s="630"/>
      <c r="N2203" s="631"/>
    </row>
    <row r="2204" s="138" customFormat="1" customHeight="1" outlineLevel="1" spans="1:14">
      <c r="A2204" s="382">
        <v>8</v>
      </c>
      <c r="B2204" s="627" t="str">
        <f t="shared" si="70"/>
        <v>办公室</v>
      </c>
      <c r="C2204" s="633" t="s">
        <v>893</v>
      </c>
      <c r="D2204" s="103"/>
      <c r="E2204" s="103"/>
      <c r="F2204" s="103"/>
      <c r="G2204" s="103"/>
      <c r="H2204" s="103"/>
      <c r="I2204" s="103"/>
      <c r="J2204" s="382"/>
      <c r="K2204" s="382" t="s">
        <v>1453</v>
      </c>
      <c r="L2204" s="633" t="s">
        <v>762</v>
      </c>
      <c r="M2204" s="630"/>
      <c r="N2204" s="631"/>
    </row>
    <row r="2205" s="138" customFormat="1" customHeight="1" outlineLevel="1" spans="1:14">
      <c r="A2205" s="382">
        <v>9</v>
      </c>
      <c r="B2205" s="627" t="str">
        <f t="shared" si="70"/>
        <v>院士办公室</v>
      </c>
      <c r="C2205" s="633" t="s">
        <v>1454</v>
      </c>
      <c r="D2205" s="103"/>
      <c r="E2205" s="103"/>
      <c r="F2205" s="103"/>
      <c r="G2205" s="103"/>
      <c r="H2205" s="103"/>
      <c r="I2205" s="103"/>
      <c r="J2205" s="382"/>
      <c r="K2205" s="382" t="s">
        <v>1455</v>
      </c>
      <c r="L2205" s="382"/>
      <c r="M2205" s="630"/>
      <c r="N2205" s="631"/>
    </row>
    <row r="2206" s="138" customFormat="1" customHeight="1" outlineLevel="1" spans="1:14">
      <c r="A2206" s="382">
        <v>10</v>
      </c>
      <c r="B2206" s="627" t="str">
        <f t="shared" si="70"/>
        <v>讨论室</v>
      </c>
      <c r="C2206" s="633" t="s">
        <v>1456</v>
      </c>
      <c r="D2206" s="103"/>
      <c r="E2206" s="103"/>
      <c r="F2206" s="103"/>
      <c r="G2206" s="103"/>
      <c r="H2206" s="103"/>
      <c r="I2206" s="103"/>
      <c r="J2206" s="382"/>
      <c r="K2206" s="382" t="s">
        <v>1457</v>
      </c>
      <c r="L2206" s="382"/>
      <c r="M2206" s="630"/>
      <c r="N2206" s="631"/>
    </row>
    <row r="2207" s="138" customFormat="1" customHeight="1" outlineLevel="1" spans="1:14">
      <c r="A2207" s="382">
        <v>11</v>
      </c>
      <c r="B2207" s="627" t="str">
        <f t="shared" si="70"/>
        <v>接待室</v>
      </c>
      <c r="C2207" s="633" t="s">
        <v>2643</v>
      </c>
      <c r="D2207" s="103"/>
      <c r="E2207" s="103"/>
      <c r="F2207" s="103"/>
      <c r="G2207" s="103"/>
      <c r="H2207" s="103"/>
      <c r="I2207" s="103"/>
      <c r="J2207" s="382"/>
      <c r="K2207" s="382" t="s">
        <v>1459</v>
      </c>
      <c r="L2207" s="382"/>
      <c r="M2207" s="630"/>
      <c r="N2207" s="631"/>
    </row>
    <row r="2208" s="138" customFormat="1" customHeight="1" outlineLevel="1" spans="1:14">
      <c r="A2208" s="382">
        <v>12</v>
      </c>
      <c r="B2208" s="627" t="str">
        <f t="shared" si="70"/>
        <v>会议室</v>
      </c>
      <c r="C2208" s="633" t="s">
        <v>81</v>
      </c>
      <c r="D2208" s="103"/>
      <c r="E2208" s="103"/>
      <c r="F2208" s="103"/>
      <c r="G2208" s="103"/>
      <c r="H2208" s="103"/>
      <c r="I2208" s="103"/>
      <c r="J2208" s="382"/>
      <c r="K2208" s="382" t="s">
        <v>1461</v>
      </c>
      <c r="L2208" s="382"/>
      <c r="M2208" s="630"/>
      <c r="N2208" s="631"/>
    </row>
    <row r="2209" s="138" customFormat="1" customHeight="1" outlineLevel="1" spans="1:14">
      <c r="A2209" s="382">
        <v>13</v>
      </c>
      <c r="B2209" s="627" t="str">
        <f t="shared" si="70"/>
        <v>会议室</v>
      </c>
      <c r="C2209" s="633" t="s">
        <v>81</v>
      </c>
      <c r="D2209" s="103"/>
      <c r="E2209" s="103"/>
      <c r="F2209" s="103"/>
      <c r="G2209" s="103"/>
      <c r="H2209" s="103"/>
      <c r="I2209" s="103"/>
      <c r="J2209" s="382"/>
      <c r="K2209" s="382" t="s">
        <v>1463</v>
      </c>
      <c r="L2209" s="382"/>
      <c r="M2209" s="630"/>
      <c r="N2209" s="631"/>
    </row>
    <row r="2210" s="138" customFormat="1" customHeight="1" outlineLevel="1" spans="1:14">
      <c r="A2210" s="382">
        <v>14</v>
      </c>
      <c r="B2210" s="627" t="str">
        <f t="shared" si="70"/>
        <v>工具间</v>
      </c>
      <c r="C2210" s="633" t="s">
        <v>2618</v>
      </c>
      <c r="D2210" s="103"/>
      <c r="E2210" s="103"/>
      <c r="F2210" s="103"/>
      <c r="G2210" s="103"/>
      <c r="H2210" s="103"/>
      <c r="I2210" s="103"/>
      <c r="J2210" s="382"/>
      <c r="K2210" s="382" t="s">
        <v>2644</v>
      </c>
      <c r="L2210" s="633" t="s">
        <v>762</v>
      </c>
      <c r="M2210" s="630"/>
      <c r="N2210" s="631"/>
    </row>
    <row r="2211" s="138" customFormat="1" customHeight="1" outlineLevel="1" spans="1:14">
      <c r="A2211" s="382">
        <v>15</v>
      </c>
      <c r="B2211" s="627" t="str">
        <f t="shared" si="70"/>
        <v>办公室</v>
      </c>
      <c r="C2211" s="633" t="s">
        <v>893</v>
      </c>
      <c r="D2211" s="103"/>
      <c r="E2211" s="103"/>
      <c r="F2211" s="103"/>
      <c r="G2211" s="103"/>
      <c r="H2211" s="103"/>
      <c r="I2211" s="103"/>
      <c r="J2211" s="382"/>
      <c r="K2211" s="382" t="s">
        <v>1464</v>
      </c>
      <c r="L2211" s="633" t="s">
        <v>762</v>
      </c>
      <c r="M2211" s="630"/>
      <c r="N2211" s="631"/>
    </row>
    <row r="2212" s="138" customFormat="1" customHeight="1" outlineLevel="1" spans="1:14">
      <c r="A2212" s="382">
        <v>16</v>
      </c>
      <c r="B2212" s="627" t="str">
        <f t="shared" si="70"/>
        <v>办公室</v>
      </c>
      <c r="C2212" s="633" t="s">
        <v>893</v>
      </c>
      <c r="D2212" s="103"/>
      <c r="E2212" s="103"/>
      <c r="F2212" s="103"/>
      <c r="G2212" s="103"/>
      <c r="H2212" s="103"/>
      <c r="I2212" s="103"/>
      <c r="J2212" s="382"/>
      <c r="K2212" s="382" t="s">
        <v>1465</v>
      </c>
      <c r="L2212" s="633" t="s">
        <v>762</v>
      </c>
      <c r="M2212" s="630"/>
      <c r="N2212" s="631"/>
    </row>
    <row r="2213" s="138" customFormat="1" customHeight="1" outlineLevel="1" spans="1:14">
      <c r="A2213" s="382">
        <v>17</v>
      </c>
      <c r="B2213" s="627" t="str">
        <f t="shared" si="70"/>
        <v>办公室</v>
      </c>
      <c r="C2213" s="633" t="s">
        <v>893</v>
      </c>
      <c r="D2213" s="103"/>
      <c r="E2213" s="103"/>
      <c r="F2213" s="103"/>
      <c r="G2213" s="103"/>
      <c r="H2213" s="103"/>
      <c r="I2213" s="103"/>
      <c r="J2213" s="382"/>
      <c r="K2213" s="382" t="s">
        <v>1467</v>
      </c>
      <c r="L2213" s="633" t="s">
        <v>762</v>
      </c>
      <c r="M2213" s="630"/>
      <c r="N2213" s="631"/>
    </row>
    <row r="2214" s="138" customFormat="1" customHeight="1" outlineLevel="1" spans="1:14">
      <c r="A2214" s="382">
        <v>18</v>
      </c>
      <c r="B2214" s="627" t="str">
        <f t="shared" si="70"/>
        <v>茶水间</v>
      </c>
      <c r="C2214" s="633" t="s">
        <v>857</v>
      </c>
      <c r="D2214" s="103"/>
      <c r="E2214" s="103"/>
      <c r="F2214" s="103"/>
      <c r="G2214" s="103"/>
      <c r="H2214" s="103"/>
      <c r="I2214" s="103"/>
      <c r="J2214" s="382"/>
      <c r="K2214" s="382" t="s">
        <v>2645</v>
      </c>
      <c r="L2214" s="382"/>
      <c r="M2214" s="630"/>
      <c r="N2214" s="631"/>
    </row>
    <row r="2215" s="138" customFormat="1" customHeight="1" outlineLevel="1" spans="1:14">
      <c r="A2215" s="626"/>
      <c r="B2215" s="632" t="str">
        <f t="shared" si="70"/>
        <v>5层F2栋</v>
      </c>
      <c r="C2215" s="626" t="s">
        <v>7333</v>
      </c>
      <c r="D2215" s="103"/>
      <c r="E2215" s="103"/>
      <c r="F2215" s="103"/>
      <c r="G2215" s="103"/>
      <c r="H2215" s="103"/>
      <c r="I2215" s="103"/>
      <c r="J2215" s="382"/>
      <c r="K2215" s="626"/>
      <c r="L2215" s="626"/>
      <c r="M2215" s="630"/>
      <c r="N2215" s="631"/>
    </row>
    <row r="2216" s="138" customFormat="1" customHeight="1" outlineLevel="1" spans="1:14">
      <c r="A2216" s="382">
        <v>1</v>
      </c>
      <c r="B2216" s="627" t="str">
        <f t="shared" si="70"/>
        <v>值班室</v>
      </c>
      <c r="C2216" s="633" t="s">
        <v>75</v>
      </c>
      <c r="D2216" s="103"/>
      <c r="E2216" s="103"/>
      <c r="F2216" s="103"/>
      <c r="G2216" s="103"/>
      <c r="H2216" s="103"/>
      <c r="I2216" s="103"/>
      <c r="J2216" s="382"/>
      <c r="K2216" s="382" t="s">
        <v>2640</v>
      </c>
      <c r="L2216" s="382"/>
      <c r="M2216" s="630"/>
      <c r="N2216" s="631"/>
    </row>
    <row r="2217" s="138" customFormat="1" customHeight="1" outlineLevel="1" spans="1:14">
      <c r="A2217" s="382">
        <v>2</v>
      </c>
      <c r="B2217" s="627" t="str">
        <f t="shared" si="70"/>
        <v>值班室</v>
      </c>
      <c r="C2217" s="633" t="s">
        <v>75</v>
      </c>
      <c r="D2217" s="103"/>
      <c r="E2217" s="103"/>
      <c r="F2217" s="103"/>
      <c r="G2217" s="103"/>
      <c r="H2217" s="103"/>
      <c r="I2217" s="103"/>
      <c r="J2217" s="382"/>
      <c r="K2217" s="382" t="s">
        <v>7334</v>
      </c>
      <c r="L2217" s="382"/>
      <c r="M2217" s="630"/>
      <c r="N2217" s="631"/>
    </row>
    <row r="2218" s="138" customFormat="1" customHeight="1" outlineLevel="1" spans="1:14">
      <c r="A2218" s="382">
        <v>3</v>
      </c>
      <c r="B2218" s="627" t="str">
        <f t="shared" si="70"/>
        <v>值班室</v>
      </c>
      <c r="C2218" s="633" t="s">
        <v>75</v>
      </c>
      <c r="D2218" s="103"/>
      <c r="E2218" s="103"/>
      <c r="F2218" s="103"/>
      <c r="G2218" s="103"/>
      <c r="H2218" s="103"/>
      <c r="I2218" s="103"/>
      <c r="J2218" s="382"/>
      <c r="K2218" s="382" t="s">
        <v>7335</v>
      </c>
      <c r="L2218" s="382"/>
      <c r="M2218" s="630"/>
      <c r="N2218" s="631"/>
    </row>
    <row r="2219" s="138" customFormat="1" customHeight="1" outlineLevel="1" spans="1:14">
      <c r="A2219" s="382">
        <v>4</v>
      </c>
      <c r="B2219" s="627" t="str">
        <f t="shared" si="70"/>
        <v>值班室</v>
      </c>
      <c r="C2219" s="633" t="s">
        <v>75</v>
      </c>
      <c r="D2219" s="103"/>
      <c r="E2219" s="103"/>
      <c r="F2219" s="103"/>
      <c r="G2219" s="103"/>
      <c r="H2219" s="103"/>
      <c r="I2219" s="103"/>
      <c r="J2219" s="382"/>
      <c r="K2219" s="382" t="s">
        <v>7336</v>
      </c>
      <c r="L2219" s="382"/>
      <c r="M2219" s="630"/>
      <c r="N2219" s="631"/>
    </row>
    <row r="2220" s="138" customFormat="1" customHeight="1" outlineLevel="1" spans="1:14">
      <c r="A2220" s="382">
        <v>5</v>
      </c>
      <c r="B2220" s="627" t="str">
        <f t="shared" si="70"/>
        <v>值班室</v>
      </c>
      <c r="C2220" s="633" t="s">
        <v>75</v>
      </c>
      <c r="D2220" s="103"/>
      <c r="E2220" s="103"/>
      <c r="F2220" s="103"/>
      <c r="G2220" s="103"/>
      <c r="H2220" s="103"/>
      <c r="I2220" s="103"/>
      <c r="J2220" s="382"/>
      <c r="K2220" s="382" t="s">
        <v>7337</v>
      </c>
      <c r="L2220" s="382"/>
      <c r="M2220" s="630"/>
      <c r="N2220" s="631"/>
    </row>
    <row r="2221" s="138" customFormat="1" customHeight="1" outlineLevel="1" spans="1:14">
      <c r="A2221" s="382">
        <v>6</v>
      </c>
      <c r="B2221" s="627" t="str">
        <f t="shared" si="70"/>
        <v>值班室</v>
      </c>
      <c r="C2221" s="633" t="s">
        <v>75</v>
      </c>
      <c r="D2221" s="103"/>
      <c r="E2221" s="103"/>
      <c r="F2221" s="103"/>
      <c r="G2221" s="103"/>
      <c r="H2221" s="103"/>
      <c r="I2221" s="103"/>
      <c r="J2221" s="382"/>
      <c r="K2221" s="382" t="s">
        <v>7338</v>
      </c>
      <c r="L2221" s="382"/>
      <c r="M2221" s="630"/>
      <c r="N2221" s="631"/>
    </row>
    <row r="2222" s="138" customFormat="1" customHeight="1" outlineLevel="1" spans="1:14">
      <c r="A2222" s="382">
        <v>7</v>
      </c>
      <c r="B2222" s="627" t="str">
        <f t="shared" ref="B2222:B2285" si="71" xml:space="preserve">C2222</f>
        <v>值班室</v>
      </c>
      <c r="C2222" s="633" t="s">
        <v>75</v>
      </c>
      <c r="D2222" s="103"/>
      <c r="E2222" s="103"/>
      <c r="F2222" s="103"/>
      <c r="G2222" s="103"/>
      <c r="H2222" s="103"/>
      <c r="I2222" s="103"/>
      <c r="J2222" s="382"/>
      <c r="K2222" s="382" t="s">
        <v>7339</v>
      </c>
      <c r="L2222" s="382"/>
      <c r="M2222" s="630"/>
      <c r="N2222" s="631"/>
    </row>
    <row r="2223" s="138" customFormat="1" customHeight="1" outlineLevel="1" spans="1:14">
      <c r="A2223" s="382">
        <v>8</v>
      </c>
      <c r="B2223" s="627" t="str">
        <f t="shared" si="71"/>
        <v>值班室</v>
      </c>
      <c r="C2223" s="633" t="s">
        <v>75</v>
      </c>
      <c r="D2223" s="103"/>
      <c r="E2223" s="103"/>
      <c r="F2223" s="103"/>
      <c r="G2223" s="103"/>
      <c r="H2223" s="103"/>
      <c r="I2223" s="103"/>
      <c r="J2223" s="382"/>
      <c r="K2223" s="382" t="s">
        <v>7340</v>
      </c>
      <c r="L2223" s="382"/>
      <c r="M2223" s="630"/>
      <c r="N2223" s="631"/>
    </row>
    <row r="2224" s="138" customFormat="1" customHeight="1" outlineLevel="1" spans="1:14">
      <c r="A2224" s="382">
        <v>9</v>
      </c>
      <c r="B2224" s="627" t="str">
        <f t="shared" si="71"/>
        <v>值班室</v>
      </c>
      <c r="C2224" s="633" t="s">
        <v>75</v>
      </c>
      <c r="D2224" s="103"/>
      <c r="E2224" s="103"/>
      <c r="F2224" s="103"/>
      <c r="G2224" s="103"/>
      <c r="H2224" s="103"/>
      <c r="I2224" s="103"/>
      <c r="J2224" s="382"/>
      <c r="K2224" s="382" t="s">
        <v>7341</v>
      </c>
      <c r="L2224" s="382"/>
      <c r="M2224" s="630"/>
      <c r="N2224" s="631"/>
    </row>
    <row r="2225" s="138" customFormat="1" customHeight="1" outlineLevel="1" spans="1:14">
      <c r="A2225" s="382">
        <v>10</v>
      </c>
      <c r="B2225" s="627" t="str">
        <f t="shared" si="71"/>
        <v>布草/保洁间</v>
      </c>
      <c r="C2225" s="633" t="s">
        <v>7293</v>
      </c>
      <c r="D2225" s="103"/>
      <c r="E2225" s="103"/>
      <c r="F2225" s="103"/>
      <c r="G2225" s="103"/>
      <c r="H2225" s="103"/>
      <c r="I2225" s="103"/>
      <c r="J2225" s="382"/>
      <c r="K2225" s="382" t="s">
        <v>7342</v>
      </c>
      <c r="L2225" s="382"/>
      <c r="M2225" s="630"/>
      <c r="N2225" s="631"/>
    </row>
    <row r="2226" s="138" customFormat="1" customHeight="1" outlineLevel="1" spans="1:14">
      <c r="A2226" s="382">
        <v>11</v>
      </c>
      <c r="B2226" s="627" t="str">
        <f t="shared" si="71"/>
        <v>洗衣房</v>
      </c>
      <c r="C2226" s="633" t="s">
        <v>2576</v>
      </c>
      <c r="D2226" s="103"/>
      <c r="E2226" s="103"/>
      <c r="F2226" s="103"/>
      <c r="G2226" s="103"/>
      <c r="H2226" s="103"/>
      <c r="I2226" s="103"/>
      <c r="J2226" s="382"/>
      <c r="K2226" s="382" t="s">
        <v>7343</v>
      </c>
      <c r="L2226" s="382"/>
      <c r="M2226" s="630"/>
      <c r="N2226" s="631"/>
    </row>
    <row r="2227" s="138" customFormat="1" customHeight="1" outlineLevel="1" spans="1:14">
      <c r="A2227" s="382">
        <v>12</v>
      </c>
      <c r="B2227" s="627" t="str">
        <f t="shared" si="71"/>
        <v>自习室</v>
      </c>
      <c r="C2227" s="633" t="s">
        <v>2591</v>
      </c>
      <c r="D2227" s="103"/>
      <c r="E2227" s="103"/>
      <c r="F2227" s="103"/>
      <c r="G2227" s="103"/>
      <c r="H2227" s="103"/>
      <c r="I2227" s="103"/>
      <c r="J2227" s="382"/>
      <c r="K2227" s="382" t="s">
        <v>7344</v>
      </c>
      <c r="L2227" s="382"/>
      <c r="M2227" s="630"/>
      <c r="N2227" s="631"/>
    </row>
    <row r="2228" s="138" customFormat="1" customHeight="1" outlineLevel="1" spans="1:14">
      <c r="A2228" s="382">
        <v>13</v>
      </c>
      <c r="B2228" s="627" t="str">
        <f t="shared" si="71"/>
        <v>值班室</v>
      </c>
      <c r="C2228" s="633" t="s">
        <v>75</v>
      </c>
      <c r="D2228" s="103"/>
      <c r="E2228" s="103"/>
      <c r="F2228" s="103"/>
      <c r="G2228" s="103"/>
      <c r="H2228" s="103"/>
      <c r="I2228" s="103"/>
      <c r="J2228" s="382"/>
      <c r="K2228" s="382" t="s">
        <v>7345</v>
      </c>
      <c r="L2228" s="382"/>
      <c r="M2228" s="630"/>
      <c r="N2228" s="631"/>
    </row>
    <row r="2229" s="138" customFormat="1" customHeight="1" outlineLevel="1" spans="1:14">
      <c r="A2229" s="382">
        <v>14</v>
      </c>
      <c r="B2229" s="627" t="str">
        <f t="shared" si="71"/>
        <v>值班室</v>
      </c>
      <c r="C2229" s="633" t="s">
        <v>75</v>
      </c>
      <c r="D2229" s="103"/>
      <c r="E2229" s="103"/>
      <c r="F2229" s="103"/>
      <c r="G2229" s="103"/>
      <c r="H2229" s="103"/>
      <c r="I2229" s="103"/>
      <c r="J2229" s="382"/>
      <c r="K2229" s="382" t="s">
        <v>7346</v>
      </c>
      <c r="L2229" s="382"/>
      <c r="M2229" s="630"/>
      <c r="N2229" s="631"/>
    </row>
    <row r="2230" s="138" customFormat="1" customHeight="1" outlineLevel="1" spans="1:14">
      <c r="A2230" s="382">
        <v>15</v>
      </c>
      <c r="B2230" s="627" t="str">
        <f t="shared" si="71"/>
        <v>值班室</v>
      </c>
      <c r="C2230" s="633" t="s">
        <v>75</v>
      </c>
      <c r="D2230" s="103"/>
      <c r="E2230" s="103"/>
      <c r="F2230" s="103"/>
      <c r="G2230" s="103"/>
      <c r="H2230" s="103"/>
      <c r="I2230" s="103"/>
      <c r="J2230" s="382"/>
      <c r="K2230" s="382" t="s">
        <v>7347</v>
      </c>
      <c r="L2230" s="382"/>
      <c r="M2230" s="630"/>
      <c r="N2230" s="631"/>
    </row>
    <row r="2231" s="138" customFormat="1" customHeight="1" outlineLevel="1" spans="1:14">
      <c r="A2231" s="382">
        <v>16</v>
      </c>
      <c r="B2231" s="627" t="str">
        <f t="shared" si="71"/>
        <v>值班室</v>
      </c>
      <c r="C2231" s="633" t="s">
        <v>75</v>
      </c>
      <c r="D2231" s="103"/>
      <c r="E2231" s="103"/>
      <c r="F2231" s="103"/>
      <c r="G2231" s="103"/>
      <c r="H2231" s="103"/>
      <c r="I2231" s="103"/>
      <c r="J2231" s="382"/>
      <c r="K2231" s="382" t="s">
        <v>7348</v>
      </c>
      <c r="L2231" s="382"/>
      <c r="M2231" s="630"/>
      <c r="N2231" s="631"/>
    </row>
    <row r="2232" s="138" customFormat="1" customHeight="1" outlineLevel="1" spans="1:14">
      <c r="A2232" s="382">
        <v>17</v>
      </c>
      <c r="B2232" s="627" t="str">
        <f t="shared" si="71"/>
        <v>值班室</v>
      </c>
      <c r="C2232" s="633" t="s">
        <v>75</v>
      </c>
      <c r="D2232" s="103"/>
      <c r="E2232" s="103"/>
      <c r="F2232" s="103"/>
      <c r="G2232" s="103"/>
      <c r="H2232" s="103"/>
      <c r="I2232" s="103"/>
      <c r="J2232" s="382"/>
      <c r="K2232" s="382" t="s">
        <v>7349</v>
      </c>
      <c r="L2232" s="382"/>
      <c r="M2232" s="630"/>
      <c r="N2232" s="631"/>
    </row>
    <row r="2233" s="138" customFormat="1" customHeight="1" outlineLevel="1" spans="1:14">
      <c r="A2233" s="382">
        <v>18</v>
      </c>
      <c r="B2233" s="627" t="str">
        <f t="shared" si="71"/>
        <v>值班室</v>
      </c>
      <c r="C2233" s="633" t="s">
        <v>75</v>
      </c>
      <c r="D2233" s="103"/>
      <c r="E2233" s="103"/>
      <c r="F2233" s="103"/>
      <c r="G2233" s="103"/>
      <c r="H2233" s="103"/>
      <c r="I2233" s="103"/>
      <c r="J2233" s="382"/>
      <c r="K2233" s="382" t="s">
        <v>7350</v>
      </c>
      <c r="L2233" s="382"/>
      <c r="M2233" s="630"/>
      <c r="N2233" s="631"/>
    </row>
    <row r="2234" s="138" customFormat="1" customHeight="1" outlineLevel="1" spans="1:14">
      <c r="A2234" s="382">
        <v>19</v>
      </c>
      <c r="B2234" s="627" t="str">
        <f t="shared" si="71"/>
        <v>茶水间</v>
      </c>
      <c r="C2234" s="633" t="s">
        <v>857</v>
      </c>
      <c r="D2234" s="103"/>
      <c r="E2234" s="103"/>
      <c r="F2234" s="103"/>
      <c r="G2234" s="103"/>
      <c r="H2234" s="103"/>
      <c r="I2234" s="103"/>
      <c r="J2234" s="382"/>
      <c r="K2234" s="382" t="s">
        <v>7351</v>
      </c>
      <c r="L2234" s="382"/>
      <c r="M2234" s="630"/>
      <c r="N2234" s="631"/>
    </row>
    <row r="2235" s="138" customFormat="1" customHeight="1" outlineLevel="1" spans="1:14">
      <c r="A2235" s="626"/>
      <c r="B2235" s="632" t="str">
        <f t="shared" si="71"/>
        <v>5层F3栋</v>
      </c>
      <c r="C2235" s="626" t="s">
        <v>7352</v>
      </c>
      <c r="D2235" s="103"/>
      <c r="E2235" s="103"/>
      <c r="F2235" s="103"/>
      <c r="G2235" s="103"/>
      <c r="H2235" s="103"/>
      <c r="I2235" s="103"/>
      <c r="J2235" s="382"/>
      <c r="K2235" s="626"/>
      <c r="L2235" s="626"/>
      <c r="M2235" s="630"/>
      <c r="N2235" s="631"/>
    </row>
    <row r="2236" s="138" customFormat="1" customHeight="1" outlineLevel="1" spans="1:14">
      <c r="A2236" s="382">
        <v>1</v>
      </c>
      <c r="B2236" s="627" t="str">
        <f t="shared" si="71"/>
        <v>洗衣房/晒衣房</v>
      </c>
      <c r="C2236" s="633" t="s">
        <v>7329</v>
      </c>
      <c r="D2236" s="103"/>
      <c r="E2236" s="103"/>
      <c r="F2236" s="103"/>
      <c r="G2236" s="103"/>
      <c r="H2236" s="103"/>
      <c r="I2236" s="103"/>
      <c r="J2236" s="382"/>
      <c r="K2236" s="382" t="s">
        <v>2619</v>
      </c>
      <c r="L2236" s="382"/>
      <c r="M2236" s="630"/>
      <c r="N2236" s="631"/>
    </row>
    <row r="2237" s="138" customFormat="1" customHeight="1" outlineLevel="1" spans="1:14">
      <c r="A2237" s="382">
        <v>2</v>
      </c>
      <c r="B2237" s="627" t="str">
        <f t="shared" si="71"/>
        <v>直饮水机间</v>
      </c>
      <c r="C2237" s="633" t="s">
        <v>7330</v>
      </c>
      <c r="D2237" s="103"/>
      <c r="E2237" s="103"/>
      <c r="F2237" s="103"/>
      <c r="G2237" s="103"/>
      <c r="H2237" s="103"/>
      <c r="I2237" s="103"/>
      <c r="J2237" s="382"/>
      <c r="K2237" s="382" t="s">
        <v>7353</v>
      </c>
      <c r="L2237" s="382"/>
      <c r="M2237" s="630"/>
      <c r="N2237" s="631"/>
    </row>
    <row r="2238" s="138" customFormat="1" customHeight="1" outlineLevel="1" spans="1:14">
      <c r="A2238" s="382">
        <v>3</v>
      </c>
      <c r="B2238" s="627" t="str">
        <f t="shared" si="71"/>
        <v>值班室</v>
      </c>
      <c r="C2238" s="633" t="s">
        <v>75</v>
      </c>
      <c r="D2238" s="103"/>
      <c r="E2238" s="103"/>
      <c r="F2238" s="103"/>
      <c r="G2238" s="103"/>
      <c r="H2238" s="103"/>
      <c r="I2238" s="103"/>
      <c r="J2238" s="382"/>
      <c r="K2238" s="382" t="s">
        <v>2620</v>
      </c>
      <c r="L2238" s="382"/>
      <c r="M2238" s="630"/>
      <c r="N2238" s="631"/>
    </row>
    <row r="2239" s="138" customFormat="1" customHeight="1" outlineLevel="1" spans="1:14">
      <c r="A2239" s="382">
        <v>4</v>
      </c>
      <c r="B2239" s="627" t="str">
        <f t="shared" si="71"/>
        <v>值班室</v>
      </c>
      <c r="C2239" s="633" t="s">
        <v>75</v>
      </c>
      <c r="D2239" s="103"/>
      <c r="E2239" s="103"/>
      <c r="F2239" s="103"/>
      <c r="G2239" s="103"/>
      <c r="H2239" s="103"/>
      <c r="I2239" s="103"/>
      <c r="J2239" s="382"/>
      <c r="K2239" s="382" t="s">
        <v>2621</v>
      </c>
      <c r="L2239" s="382"/>
      <c r="M2239" s="630"/>
      <c r="N2239" s="631"/>
    </row>
    <row r="2240" s="138" customFormat="1" customHeight="1" outlineLevel="1" spans="1:14">
      <c r="A2240" s="382">
        <v>5</v>
      </c>
      <c r="B2240" s="627" t="str">
        <f t="shared" si="71"/>
        <v>值班室</v>
      </c>
      <c r="C2240" s="633" t="s">
        <v>75</v>
      </c>
      <c r="D2240" s="103"/>
      <c r="E2240" s="103"/>
      <c r="F2240" s="103"/>
      <c r="G2240" s="103"/>
      <c r="H2240" s="103"/>
      <c r="I2240" s="103"/>
      <c r="J2240" s="382"/>
      <c r="K2240" s="382" t="s">
        <v>2622</v>
      </c>
      <c r="L2240" s="382"/>
      <c r="M2240" s="630"/>
      <c r="N2240" s="631"/>
    </row>
    <row r="2241" s="138" customFormat="1" customHeight="1" outlineLevel="1" spans="1:14">
      <c r="A2241" s="382">
        <v>6</v>
      </c>
      <c r="B2241" s="627" t="str">
        <f t="shared" si="71"/>
        <v>值班室</v>
      </c>
      <c r="C2241" s="633" t="s">
        <v>75</v>
      </c>
      <c r="D2241" s="103"/>
      <c r="E2241" s="103"/>
      <c r="F2241" s="103"/>
      <c r="G2241" s="103"/>
      <c r="H2241" s="103"/>
      <c r="I2241" s="103"/>
      <c r="J2241" s="382"/>
      <c r="K2241" s="382" t="s">
        <v>2623</v>
      </c>
      <c r="L2241" s="382"/>
      <c r="M2241" s="630"/>
      <c r="N2241" s="631"/>
    </row>
    <row r="2242" s="138" customFormat="1" customHeight="1" outlineLevel="1" spans="1:14">
      <c r="A2242" s="382">
        <v>7</v>
      </c>
      <c r="B2242" s="627" t="str">
        <f t="shared" si="71"/>
        <v>值班室</v>
      </c>
      <c r="C2242" s="633" t="s">
        <v>75</v>
      </c>
      <c r="D2242" s="103"/>
      <c r="E2242" s="103"/>
      <c r="F2242" s="103"/>
      <c r="G2242" s="103"/>
      <c r="H2242" s="103"/>
      <c r="I2242" s="103"/>
      <c r="J2242" s="382"/>
      <c r="K2242" s="382" t="s">
        <v>2624</v>
      </c>
      <c r="L2242" s="382"/>
      <c r="M2242" s="630"/>
      <c r="N2242" s="631"/>
    </row>
    <row r="2243" s="138" customFormat="1" customHeight="1" outlineLevel="1" spans="1:14">
      <c r="A2243" s="382">
        <v>8</v>
      </c>
      <c r="B2243" s="627" t="str">
        <f t="shared" si="71"/>
        <v>值班室</v>
      </c>
      <c r="C2243" s="633" t="s">
        <v>75</v>
      </c>
      <c r="D2243" s="103"/>
      <c r="E2243" s="103"/>
      <c r="F2243" s="103"/>
      <c r="G2243" s="103"/>
      <c r="H2243" s="103"/>
      <c r="I2243" s="103"/>
      <c r="J2243" s="382"/>
      <c r="K2243" s="382" t="s">
        <v>2625</v>
      </c>
      <c r="L2243" s="382"/>
      <c r="M2243" s="630"/>
      <c r="N2243" s="631"/>
    </row>
    <row r="2244" s="138" customFormat="1" customHeight="1" outlineLevel="1" spans="1:14">
      <c r="A2244" s="382">
        <v>9</v>
      </c>
      <c r="B2244" s="627" t="str">
        <f t="shared" si="71"/>
        <v>值班室</v>
      </c>
      <c r="C2244" s="633" t="s">
        <v>75</v>
      </c>
      <c r="D2244" s="103"/>
      <c r="E2244" s="103"/>
      <c r="F2244" s="103"/>
      <c r="G2244" s="103"/>
      <c r="H2244" s="103"/>
      <c r="I2244" s="103"/>
      <c r="J2244" s="382"/>
      <c r="K2244" s="382" t="s">
        <v>2626</v>
      </c>
      <c r="L2244" s="382"/>
      <c r="M2244" s="630"/>
      <c r="N2244" s="631"/>
    </row>
    <row r="2245" s="138" customFormat="1" customHeight="1" outlineLevel="1" spans="1:14">
      <c r="A2245" s="382">
        <v>10</v>
      </c>
      <c r="B2245" s="627" t="str">
        <f t="shared" si="71"/>
        <v>值班室</v>
      </c>
      <c r="C2245" s="633" t="s">
        <v>75</v>
      </c>
      <c r="D2245" s="103"/>
      <c r="E2245" s="103"/>
      <c r="F2245" s="103"/>
      <c r="G2245" s="103"/>
      <c r="H2245" s="103"/>
      <c r="I2245" s="103"/>
      <c r="J2245" s="382"/>
      <c r="K2245" s="382" t="s">
        <v>2627</v>
      </c>
      <c r="L2245" s="382"/>
      <c r="M2245" s="630"/>
      <c r="N2245" s="631"/>
    </row>
    <row r="2246" s="138" customFormat="1" customHeight="1" outlineLevel="1" spans="1:14">
      <c r="A2246" s="382">
        <v>11</v>
      </c>
      <c r="B2246" s="627" t="str">
        <f t="shared" si="71"/>
        <v>值班室</v>
      </c>
      <c r="C2246" s="633" t="s">
        <v>75</v>
      </c>
      <c r="D2246" s="103"/>
      <c r="E2246" s="103"/>
      <c r="F2246" s="103"/>
      <c r="G2246" s="103"/>
      <c r="H2246" s="103"/>
      <c r="I2246" s="103"/>
      <c r="J2246" s="382"/>
      <c r="K2246" s="382" t="s">
        <v>2628</v>
      </c>
      <c r="L2246" s="382"/>
      <c r="M2246" s="630"/>
      <c r="N2246" s="631"/>
    </row>
    <row r="2247" s="138" customFormat="1" customHeight="1" outlineLevel="1" spans="1:14">
      <c r="A2247" s="382">
        <v>12</v>
      </c>
      <c r="B2247" s="627" t="str">
        <f t="shared" si="71"/>
        <v>值班室</v>
      </c>
      <c r="C2247" s="633" t="s">
        <v>75</v>
      </c>
      <c r="D2247" s="103"/>
      <c r="E2247" s="103"/>
      <c r="F2247" s="103"/>
      <c r="G2247" s="103"/>
      <c r="H2247" s="103"/>
      <c r="I2247" s="103"/>
      <c r="J2247" s="382"/>
      <c r="K2247" s="382" t="s">
        <v>2639</v>
      </c>
      <c r="L2247" s="382"/>
      <c r="M2247" s="630"/>
      <c r="N2247" s="631"/>
    </row>
    <row r="2248" s="138" customFormat="1" customHeight="1" outlineLevel="1" spans="1:14">
      <c r="A2248" s="382">
        <v>13</v>
      </c>
      <c r="B2248" s="627" t="str">
        <f t="shared" si="71"/>
        <v>值班室</v>
      </c>
      <c r="C2248" s="633" t="s">
        <v>75</v>
      </c>
      <c r="D2248" s="103"/>
      <c r="E2248" s="103"/>
      <c r="F2248" s="103"/>
      <c r="G2248" s="103"/>
      <c r="H2248" s="103"/>
      <c r="I2248" s="103"/>
      <c r="J2248" s="382"/>
      <c r="K2248" s="382" t="s">
        <v>2638</v>
      </c>
      <c r="L2248" s="382"/>
      <c r="M2248" s="630"/>
      <c r="N2248" s="631"/>
    </row>
    <row r="2249" s="138" customFormat="1" customHeight="1" outlineLevel="1" spans="1:14">
      <c r="A2249" s="382">
        <v>14</v>
      </c>
      <c r="B2249" s="627" t="str">
        <f t="shared" si="71"/>
        <v>值班室</v>
      </c>
      <c r="C2249" s="633" t="s">
        <v>75</v>
      </c>
      <c r="D2249" s="103"/>
      <c r="E2249" s="103"/>
      <c r="F2249" s="103"/>
      <c r="G2249" s="103"/>
      <c r="H2249" s="103"/>
      <c r="I2249" s="103"/>
      <c r="J2249" s="382"/>
      <c r="K2249" s="382" t="s">
        <v>2637</v>
      </c>
      <c r="L2249" s="382"/>
      <c r="M2249" s="630"/>
      <c r="N2249" s="631"/>
    </row>
    <row r="2250" s="138" customFormat="1" customHeight="1" outlineLevel="1" spans="1:14">
      <c r="A2250" s="382">
        <v>15</v>
      </c>
      <c r="B2250" s="627" t="str">
        <f t="shared" si="71"/>
        <v>值班室</v>
      </c>
      <c r="C2250" s="633" t="s">
        <v>75</v>
      </c>
      <c r="D2250" s="103"/>
      <c r="E2250" s="103"/>
      <c r="F2250" s="103"/>
      <c r="G2250" s="103"/>
      <c r="H2250" s="103"/>
      <c r="I2250" s="103"/>
      <c r="J2250" s="382"/>
      <c r="K2250" s="382" t="s">
        <v>2636</v>
      </c>
      <c r="L2250" s="382"/>
      <c r="M2250" s="630"/>
      <c r="N2250" s="631"/>
    </row>
    <row r="2251" s="138" customFormat="1" customHeight="1" outlineLevel="1" spans="1:14">
      <c r="A2251" s="382">
        <v>16</v>
      </c>
      <c r="B2251" s="627" t="str">
        <f t="shared" si="71"/>
        <v>值班室</v>
      </c>
      <c r="C2251" s="633" t="s">
        <v>75</v>
      </c>
      <c r="D2251" s="103"/>
      <c r="E2251" s="103"/>
      <c r="F2251" s="103"/>
      <c r="G2251" s="103"/>
      <c r="H2251" s="103"/>
      <c r="I2251" s="103"/>
      <c r="J2251" s="382"/>
      <c r="K2251" s="382" t="s">
        <v>2635</v>
      </c>
      <c r="L2251" s="382"/>
      <c r="M2251" s="630"/>
      <c r="N2251" s="631"/>
    </row>
    <row r="2252" s="138" customFormat="1" customHeight="1" outlineLevel="1" spans="1:14">
      <c r="A2252" s="382">
        <v>17</v>
      </c>
      <c r="B2252" s="627" t="str">
        <f t="shared" si="71"/>
        <v>值班室</v>
      </c>
      <c r="C2252" s="633" t="s">
        <v>75</v>
      </c>
      <c r="D2252" s="103"/>
      <c r="E2252" s="103"/>
      <c r="F2252" s="103"/>
      <c r="G2252" s="103"/>
      <c r="H2252" s="103"/>
      <c r="I2252" s="103"/>
      <c r="J2252" s="382"/>
      <c r="K2252" s="382" t="s">
        <v>2634</v>
      </c>
      <c r="L2252" s="382"/>
      <c r="M2252" s="630"/>
      <c r="N2252" s="631"/>
    </row>
    <row r="2253" s="138" customFormat="1" customHeight="1" outlineLevel="1" spans="1:14">
      <c r="A2253" s="382">
        <v>18</v>
      </c>
      <c r="B2253" s="627" t="str">
        <f t="shared" si="71"/>
        <v>值班室</v>
      </c>
      <c r="C2253" s="633" t="s">
        <v>75</v>
      </c>
      <c r="D2253" s="103"/>
      <c r="E2253" s="103"/>
      <c r="F2253" s="103"/>
      <c r="G2253" s="103"/>
      <c r="H2253" s="103"/>
      <c r="I2253" s="103"/>
      <c r="J2253" s="382"/>
      <c r="K2253" s="382" t="s">
        <v>2633</v>
      </c>
      <c r="L2253" s="382"/>
      <c r="M2253" s="630"/>
      <c r="N2253" s="631"/>
    </row>
    <row r="2254" s="138" customFormat="1" customHeight="1" outlineLevel="1" spans="1:14">
      <c r="A2254" s="382">
        <v>19</v>
      </c>
      <c r="B2254" s="627" t="str">
        <f t="shared" si="71"/>
        <v>值班室</v>
      </c>
      <c r="C2254" s="633" t="s">
        <v>75</v>
      </c>
      <c r="D2254" s="103"/>
      <c r="E2254" s="103"/>
      <c r="F2254" s="103"/>
      <c r="G2254" s="103"/>
      <c r="H2254" s="103"/>
      <c r="I2254" s="103"/>
      <c r="J2254" s="382"/>
      <c r="K2254" s="382" t="s">
        <v>2632</v>
      </c>
      <c r="L2254" s="382"/>
      <c r="M2254" s="630"/>
      <c r="N2254" s="631"/>
    </row>
    <row r="2255" s="138" customFormat="1" customHeight="1" outlineLevel="1" spans="1:14">
      <c r="A2255" s="382">
        <v>20</v>
      </c>
      <c r="B2255" s="627" t="str">
        <f t="shared" si="71"/>
        <v>值班室</v>
      </c>
      <c r="C2255" s="633" t="s">
        <v>75</v>
      </c>
      <c r="D2255" s="103"/>
      <c r="E2255" s="103"/>
      <c r="F2255" s="103"/>
      <c r="G2255" s="103"/>
      <c r="H2255" s="103"/>
      <c r="I2255" s="103"/>
      <c r="J2255" s="382"/>
      <c r="K2255" s="382" t="s">
        <v>2631</v>
      </c>
      <c r="L2255" s="382"/>
      <c r="M2255" s="630"/>
      <c r="N2255" s="631"/>
    </row>
    <row r="2256" s="138" customFormat="1" customHeight="1" outlineLevel="1" spans="1:14">
      <c r="A2256" s="382">
        <v>21</v>
      </c>
      <c r="B2256" s="627" t="str">
        <f t="shared" si="71"/>
        <v>值班室</v>
      </c>
      <c r="C2256" s="633" t="s">
        <v>75</v>
      </c>
      <c r="D2256" s="103"/>
      <c r="E2256" s="103"/>
      <c r="F2256" s="103"/>
      <c r="G2256" s="103"/>
      <c r="H2256" s="103"/>
      <c r="I2256" s="103"/>
      <c r="J2256" s="382"/>
      <c r="K2256" s="382" t="s">
        <v>2630</v>
      </c>
      <c r="L2256" s="382"/>
      <c r="M2256" s="630"/>
      <c r="N2256" s="631"/>
    </row>
    <row r="2257" s="138" customFormat="1" customHeight="1" outlineLevel="1" spans="1:14">
      <c r="A2257" s="382">
        <v>22</v>
      </c>
      <c r="B2257" s="627" t="str">
        <f t="shared" si="71"/>
        <v>自习室</v>
      </c>
      <c r="C2257" s="633" t="s">
        <v>2591</v>
      </c>
      <c r="D2257" s="103"/>
      <c r="E2257" s="103"/>
      <c r="F2257" s="103"/>
      <c r="G2257" s="103"/>
      <c r="H2257" s="103"/>
      <c r="I2257" s="103"/>
      <c r="J2257" s="382"/>
      <c r="K2257" s="382" t="s">
        <v>2629</v>
      </c>
      <c r="L2257" s="382"/>
      <c r="M2257" s="630"/>
      <c r="N2257" s="631"/>
    </row>
    <row r="2258" s="138" customFormat="1" customHeight="1" outlineLevel="1" spans="1:14">
      <c r="A2258" s="628" t="s">
        <v>5668</v>
      </c>
      <c r="B2258" s="632" t="str">
        <f t="shared" si="71"/>
        <v>6层</v>
      </c>
      <c r="C2258" s="626" t="s">
        <v>6754</v>
      </c>
      <c r="D2258" s="103"/>
      <c r="E2258" s="103"/>
      <c r="F2258" s="103"/>
      <c r="G2258" s="103"/>
      <c r="H2258" s="103"/>
      <c r="I2258" s="103"/>
      <c r="J2258" s="382"/>
      <c r="K2258" s="626"/>
      <c r="L2258" s="626"/>
      <c r="M2258" s="630"/>
      <c r="N2258" s="631"/>
    </row>
    <row r="2259" s="138" customFormat="1" customHeight="1" outlineLevel="1" spans="1:14">
      <c r="A2259" s="626"/>
      <c r="B2259" s="632" t="str">
        <f t="shared" si="71"/>
        <v>6层F1栋</v>
      </c>
      <c r="C2259" s="626" t="s">
        <v>7354</v>
      </c>
      <c r="D2259" s="103"/>
      <c r="E2259" s="103"/>
      <c r="F2259" s="103"/>
      <c r="G2259" s="103"/>
      <c r="H2259" s="103"/>
      <c r="I2259" s="103"/>
      <c r="J2259" s="382"/>
      <c r="K2259" s="626"/>
      <c r="L2259" s="626"/>
      <c r="M2259" s="630"/>
      <c r="N2259" s="631"/>
    </row>
    <row r="2260" s="138" customFormat="1" customHeight="1" outlineLevel="1" spans="1:14">
      <c r="A2260" s="382">
        <v>1</v>
      </c>
      <c r="B2260" s="627" t="str">
        <f t="shared" si="71"/>
        <v>办公室</v>
      </c>
      <c r="C2260" s="633" t="s">
        <v>893</v>
      </c>
      <c r="D2260" s="103"/>
      <c r="E2260" s="103"/>
      <c r="F2260" s="103"/>
      <c r="G2260" s="103"/>
      <c r="H2260" s="103"/>
      <c r="I2260" s="103"/>
      <c r="J2260" s="382"/>
      <c r="K2260" s="382" t="s">
        <v>1472</v>
      </c>
      <c r="L2260" s="633" t="s">
        <v>1438</v>
      </c>
      <c r="M2260" s="630"/>
      <c r="N2260" s="631"/>
    </row>
    <row r="2261" s="138" customFormat="1" customHeight="1" outlineLevel="1" spans="1:14">
      <c r="A2261" s="382">
        <v>2</v>
      </c>
      <c r="B2261" s="627" t="str">
        <f t="shared" si="71"/>
        <v>办公室</v>
      </c>
      <c r="C2261" s="633" t="s">
        <v>893</v>
      </c>
      <c r="D2261" s="103"/>
      <c r="E2261" s="103"/>
      <c r="F2261" s="103"/>
      <c r="G2261" s="103"/>
      <c r="H2261" s="103"/>
      <c r="I2261" s="103"/>
      <c r="J2261" s="382"/>
      <c r="K2261" s="382" t="s">
        <v>1476</v>
      </c>
      <c r="L2261" s="382"/>
      <c r="M2261" s="630"/>
      <c r="N2261" s="631"/>
    </row>
    <row r="2262" s="138" customFormat="1" customHeight="1" outlineLevel="1" spans="1:14">
      <c r="A2262" s="382">
        <v>3</v>
      </c>
      <c r="B2262" s="627" t="str">
        <f t="shared" si="71"/>
        <v>接待室</v>
      </c>
      <c r="C2262" s="633" t="s">
        <v>2643</v>
      </c>
      <c r="D2262" s="103"/>
      <c r="E2262" s="103"/>
      <c r="F2262" s="103"/>
      <c r="G2262" s="103"/>
      <c r="H2262" s="103"/>
      <c r="I2262" s="103"/>
      <c r="J2262" s="382"/>
      <c r="K2262" s="382" t="s">
        <v>1478</v>
      </c>
      <c r="L2262" s="382"/>
      <c r="M2262" s="630"/>
      <c r="N2262" s="631"/>
    </row>
    <row r="2263" s="138" customFormat="1" customHeight="1" outlineLevel="1" spans="1:14">
      <c r="A2263" s="382">
        <v>4</v>
      </c>
      <c r="B2263" s="627" t="str">
        <f t="shared" si="71"/>
        <v>办公室</v>
      </c>
      <c r="C2263" s="633" t="s">
        <v>893</v>
      </c>
      <c r="D2263" s="103"/>
      <c r="E2263" s="103"/>
      <c r="F2263" s="103"/>
      <c r="G2263" s="103"/>
      <c r="H2263" s="103"/>
      <c r="I2263" s="103"/>
      <c r="J2263" s="382"/>
      <c r="K2263" s="382" t="s">
        <v>1475</v>
      </c>
      <c r="L2263" s="633" t="s">
        <v>1438</v>
      </c>
      <c r="M2263" s="630"/>
      <c r="N2263" s="631"/>
    </row>
    <row r="2264" s="138" customFormat="1" customHeight="1" outlineLevel="1" spans="1:14">
      <c r="A2264" s="382">
        <v>5</v>
      </c>
      <c r="B2264" s="627" t="str">
        <f t="shared" si="71"/>
        <v>办公室</v>
      </c>
      <c r="C2264" s="633" t="s">
        <v>893</v>
      </c>
      <c r="D2264" s="103"/>
      <c r="E2264" s="103"/>
      <c r="F2264" s="103"/>
      <c r="G2264" s="103"/>
      <c r="H2264" s="103"/>
      <c r="I2264" s="103"/>
      <c r="J2264" s="382"/>
      <c r="K2264" s="382" t="s">
        <v>1479</v>
      </c>
      <c r="L2264" s="633" t="s">
        <v>887</v>
      </c>
      <c r="M2264" s="630"/>
      <c r="N2264" s="631"/>
    </row>
    <row r="2265" s="138" customFormat="1" customHeight="1" outlineLevel="1" spans="1:14">
      <c r="A2265" s="382">
        <v>6</v>
      </c>
      <c r="B2265" s="627" t="str">
        <f t="shared" si="71"/>
        <v>办公室</v>
      </c>
      <c r="C2265" s="633" t="s">
        <v>893</v>
      </c>
      <c r="D2265" s="103"/>
      <c r="E2265" s="103"/>
      <c r="F2265" s="103"/>
      <c r="G2265" s="103"/>
      <c r="H2265" s="103"/>
      <c r="I2265" s="103"/>
      <c r="J2265" s="382"/>
      <c r="K2265" s="382" t="s">
        <v>1480</v>
      </c>
      <c r="L2265" s="633" t="s">
        <v>887</v>
      </c>
      <c r="M2265" s="630"/>
      <c r="N2265" s="631"/>
    </row>
    <row r="2266" s="138" customFormat="1" customHeight="1" outlineLevel="1" spans="1:14">
      <c r="A2266" s="382">
        <v>7</v>
      </c>
      <c r="B2266" s="627" t="str">
        <f t="shared" si="71"/>
        <v>办公室</v>
      </c>
      <c r="C2266" s="633" t="s">
        <v>893</v>
      </c>
      <c r="D2266" s="103"/>
      <c r="E2266" s="103"/>
      <c r="F2266" s="103"/>
      <c r="G2266" s="103"/>
      <c r="H2266" s="103"/>
      <c r="I2266" s="103"/>
      <c r="J2266" s="382"/>
      <c r="K2266" s="382" t="s">
        <v>1481</v>
      </c>
      <c r="L2266" s="633" t="s">
        <v>887</v>
      </c>
      <c r="M2266" s="630"/>
      <c r="N2266" s="631"/>
    </row>
    <row r="2267" s="138" customFormat="1" customHeight="1" outlineLevel="1" spans="1:14">
      <c r="A2267" s="382">
        <v>8</v>
      </c>
      <c r="B2267" s="627" t="str">
        <f t="shared" si="71"/>
        <v>办公室</v>
      </c>
      <c r="C2267" s="633" t="s">
        <v>893</v>
      </c>
      <c r="D2267" s="103"/>
      <c r="E2267" s="103"/>
      <c r="F2267" s="103"/>
      <c r="G2267" s="103"/>
      <c r="H2267" s="103"/>
      <c r="I2267" s="103"/>
      <c r="J2267" s="382"/>
      <c r="K2267" s="382" t="s">
        <v>1482</v>
      </c>
      <c r="L2267" s="633" t="s">
        <v>887</v>
      </c>
      <c r="M2267" s="630"/>
      <c r="N2267" s="631"/>
    </row>
    <row r="2268" s="138" customFormat="1" customHeight="1" outlineLevel="1" spans="1:14">
      <c r="A2268" s="382">
        <v>9</v>
      </c>
      <c r="B2268" s="627" t="str">
        <f t="shared" si="71"/>
        <v>办公室</v>
      </c>
      <c r="C2268" s="633" t="s">
        <v>893</v>
      </c>
      <c r="D2268" s="103"/>
      <c r="E2268" s="103"/>
      <c r="F2268" s="103"/>
      <c r="G2268" s="103"/>
      <c r="H2268" s="103"/>
      <c r="I2268" s="103"/>
      <c r="J2268" s="382"/>
      <c r="K2268" s="382" t="s">
        <v>1483</v>
      </c>
      <c r="L2268" s="633" t="s">
        <v>887</v>
      </c>
      <c r="M2268" s="630"/>
      <c r="N2268" s="631"/>
    </row>
    <row r="2269" s="138" customFormat="1" customHeight="1" outlineLevel="1" spans="1:14">
      <c r="A2269" s="382">
        <v>10</v>
      </c>
      <c r="B2269" s="627" t="str">
        <f t="shared" si="71"/>
        <v>会议室</v>
      </c>
      <c r="C2269" s="633" t="s">
        <v>81</v>
      </c>
      <c r="D2269" s="103"/>
      <c r="E2269" s="103"/>
      <c r="F2269" s="103"/>
      <c r="G2269" s="103"/>
      <c r="H2269" s="103"/>
      <c r="I2269" s="103"/>
      <c r="J2269" s="382"/>
      <c r="K2269" s="382" t="s">
        <v>1484</v>
      </c>
      <c r="L2269" s="633" t="s">
        <v>887</v>
      </c>
      <c r="M2269" s="630"/>
      <c r="N2269" s="631"/>
    </row>
    <row r="2270" s="138" customFormat="1" customHeight="1" outlineLevel="1" spans="1:14">
      <c r="A2270" s="382">
        <v>11</v>
      </c>
      <c r="B2270" s="627" t="str">
        <f t="shared" si="71"/>
        <v>会议室</v>
      </c>
      <c r="C2270" s="633" t="s">
        <v>81</v>
      </c>
      <c r="D2270" s="103"/>
      <c r="E2270" s="103"/>
      <c r="F2270" s="103"/>
      <c r="G2270" s="103"/>
      <c r="H2270" s="103"/>
      <c r="I2270" s="103"/>
      <c r="J2270" s="382"/>
      <c r="K2270" s="382" t="s">
        <v>1485</v>
      </c>
      <c r="L2270" s="633" t="s">
        <v>887</v>
      </c>
      <c r="M2270" s="630"/>
      <c r="N2270" s="631"/>
    </row>
    <row r="2271" s="138" customFormat="1" customHeight="1" outlineLevel="1" spans="1:14">
      <c r="A2271" s="382">
        <v>12</v>
      </c>
      <c r="B2271" s="627" t="str">
        <f t="shared" si="71"/>
        <v>储藏室</v>
      </c>
      <c r="C2271" s="633" t="s">
        <v>1134</v>
      </c>
      <c r="D2271" s="103"/>
      <c r="E2271" s="103"/>
      <c r="F2271" s="103"/>
      <c r="G2271" s="103"/>
      <c r="H2271" s="103"/>
      <c r="I2271" s="103"/>
      <c r="J2271" s="382"/>
      <c r="K2271" s="382" t="s">
        <v>1487</v>
      </c>
      <c r="L2271" s="633" t="s">
        <v>887</v>
      </c>
      <c r="M2271" s="630"/>
      <c r="N2271" s="631"/>
    </row>
    <row r="2272" s="138" customFormat="1" customHeight="1" outlineLevel="1" spans="1:14">
      <c r="A2272" s="382">
        <v>13</v>
      </c>
      <c r="B2272" s="627" t="str">
        <f t="shared" si="71"/>
        <v>储藏室</v>
      </c>
      <c r="C2272" s="633" t="s">
        <v>1134</v>
      </c>
      <c r="D2272" s="103"/>
      <c r="E2272" s="103"/>
      <c r="F2272" s="103"/>
      <c r="G2272" s="103"/>
      <c r="H2272" s="103"/>
      <c r="I2272" s="103"/>
      <c r="J2272" s="382"/>
      <c r="K2272" s="382" t="s">
        <v>1489</v>
      </c>
      <c r="L2272" s="633" t="s">
        <v>887</v>
      </c>
      <c r="M2272" s="630"/>
      <c r="N2272" s="631"/>
    </row>
    <row r="2273" s="138" customFormat="1" customHeight="1" outlineLevel="1" spans="1:14">
      <c r="A2273" s="382">
        <v>14</v>
      </c>
      <c r="B2273" s="627" t="str">
        <f t="shared" si="71"/>
        <v>办公室</v>
      </c>
      <c r="C2273" s="633" t="s">
        <v>893</v>
      </c>
      <c r="D2273" s="103"/>
      <c r="E2273" s="103"/>
      <c r="F2273" s="103"/>
      <c r="G2273" s="103"/>
      <c r="H2273" s="103"/>
      <c r="I2273" s="103"/>
      <c r="J2273" s="382"/>
      <c r="K2273" s="382" t="s">
        <v>1491</v>
      </c>
      <c r="L2273" s="633" t="s">
        <v>887</v>
      </c>
      <c r="M2273" s="630"/>
      <c r="N2273" s="631"/>
    </row>
    <row r="2274" s="138" customFormat="1" customHeight="1" outlineLevel="1" spans="1:14">
      <c r="A2274" s="382">
        <v>15</v>
      </c>
      <c r="B2274" s="627" t="str">
        <f t="shared" si="71"/>
        <v>办公室</v>
      </c>
      <c r="C2274" s="633" t="s">
        <v>893</v>
      </c>
      <c r="D2274" s="103"/>
      <c r="E2274" s="103"/>
      <c r="F2274" s="103"/>
      <c r="G2274" s="103"/>
      <c r="H2274" s="103"/>
      <c r="I2274" s="103"/>
      <c r="J2274" s="382"/>
      <c r="K2274" s="382" t="s">
        <v>1492</v>
      </c>
      <c r="L2274" s="633" t="s">
        <v>887</v>
      </c>
      <c r="M2274" s="630"/>
      <c r="N2274" s="631"/>
    </row>
    <row r="2275" s="138" customFormat="1" customHeight="1" outlineLevel="1" spans="1:14">
      <c r="A2275" s="382">
        <v>16</v>
      </c>
      <c r="B2275" s="627" t="str">
        <f t="shared" si="71"/>
        <v>茶水间</v>
      </c>
      <c r="C2275" s="633" t="s">
        <v>857</v>
      </c>
      <c r="D2275" s="103"/>
      <c r="E2275" s="103"/>
      <c r="F2275" s="103"/>
      <c r="G2275" s="103"/>
      <c r="H2275" s="103"/>
      <c r="I2275" s="103"/>
      <c r="J2275" s="382"/>
      <c r="K2275" s="382" t="s">
        <v>2670</v>
      </c>
      <c r="L2275" s="382"/>
      <c r="M2275" s="630"/>
      <c r="N2275" s="631"/>
    </row>
    <row r="2276" s="138" customFormat="1" customHeight="1" outlineLevel="1" spans="1:14">
      <c r="A2276" s="626"/>
      <c r="B2276" s="632" t="str">
        <f t="shared" si="71"/>
        <v>6层F2栋</v>
      </c>
      <c r="C2276" s="626" t="s">
        <v>7355</v>
      </c>
      <c r="D2276" s="103"/>
      <c r="E2276" s="103"/>
      <c r="F2276" s="103"/>
      <c r="G2276" s="103"/>
      <c r="H2276" s="103"/>
      <c r="I2276" s="103"/>
      <c r="J2276" s="382"/>
      <c r="K2276" s="626"/>
      <c r="L2276" s="626"/>
      <c r="M2276" s="630"/>
      <c r="N2276" s="631"/>
    </row>
    <row r="2277" s="138" customFormat="1" customHeight="1" outlineLevel="1" spans="1:14">
      <c r="A2277" s="382">
        <v>1</v>
      </c>
      <c r="B2277" s="627" t="str">
        <f t="shared" si="71"/>
        <v>值班室</v>
      </c>
      <c r="C2277" s="633" t="s">
        <v>75</v>
      </c>
      <c r="D2277" s="103"/>
      <c r="E2277" s="103"/>
      <c r="F2277" s="103"/>
      <c r="G2277" s="103"/>
      <c r="H2277" s="103"/>
      <c r="I2277" s="103"/>
      <c r="J2277" s="382"/>
      <c r="K2277" s="382" t="s">
        <v>2667</v>
      </c>
      <c r="L2277" s="382"/>
      <c r="M2277" s="630"/>
      <c r="N2277" s="631"/>
    </row>
    <row r="2278" s="138" customFormat="1" customHeight="1" outlineLevel="1" spans="1:14">
      <c r="A2278" s="382">
        <v>2</v>
      </c>
      <c r="B2278" s="627" t="str">
        <f t="shared" si="71"/>
        <v>值班室</v>
      </c>
      <c r="C2278" s="633" t="s">
        <v>75</v>
      </c>
      <c r="D2278" s="103"/>
      <c r="E2278" s="103"/>
      <c r="F2278" s="103"/>
      <c r="G2278" s="103"/>
      <c r="H2278" s="103"/>
      <c r="I2278" s="103"/>
      <c r="J2278" s="382"/>
      <c r="K2278" s="382" t="s">
        <v>7356</v>
      </c>
      <c r="L2278" s="382"/>
      <c r="M2278" s="630"/>
      <c r="N2278" s="631"/>
    </row>
    <row r="2279" s="138" customFormat="1" customHeight="1" outlineLevel="1" spans="1:14">
      <c r="A2279" s="382">
        <v>3</v>
      </c>
      <c r="B2279" s="627" t="str">
        <f t="shared" si="71"/>
        <v>值班室</v>
      </c>
      <c r="C2279" s="633" t="s">
        <v>75</v>
      </c>
      <c r="D2279" s="103"/>
      <c r="E2279" s="103"/>
      <c r="F2279" s="103"/>
      <c r="G2279" s="103"/>
      <c r="H2279" s="103"/>
      <c r="I2279" s="103"/>
      <c r="J2279" s="382"/>
      <c r="K2279" s="382" t="s">
        <v>7357</v>
      </c>
      <c r="L2279" s="382"/>
      <c r="M2279" s="630"/>
      <c r="N2279" s="631"/>
    </row>
    <row r="2280" s="138" customFormat="1" customHeight="1" outlineLevel="1" spans="1:14">
      <c r="A2280" s="382">
        <v>4</v>
      </c>
      <c r="B2280" s="627" t="str">
        <f t="shared" si="71"/>
        <v>值班室</v>
      </c>
      <c r="C2280" s="633" t="s">
        <v>75</v>
      </c>
      <c r="D2280" s="103"/>
      <c r="E2280" s="103"/>
      <c r="F2280" s="103"/>
      <c r="G2280" s="103"/>
      <c r="H2280" s="103"/>
      <c r="I2280" s="103"/>
      <c r="J2280" s="382"/>
      <c r="K2280" s="382" t="s">
        <v>7358</v>
      </c>
      <c r="L2280" s="382"/>
      <c r="M2280" s="630"/>
      <c r="N2280" s="631"/>
    </row>
    <row r="2281" s="138" customFormat="1" customHeight="1" outlineLevel="1" spans="1:14">
      <c r="A2281" s="382">
        <v>5</v>
      </c>
      <c r="B2281" s="627" t="str">
        <f t="shared" si="71"/>
        <v>值班室</v>
      </c>
      <c r="C2281" s="633" t="s">
        <v>75</v>
      </c>
      <c r="D2281" s="103"/>
      <c r="E2281" s="103"/>
      <c r="F2281" s="103"/>
      <c r="G2281" s="103"/>
      <c r="H2281" s="103"/>
      <c r="I2281" s="103"/>
      <c r="J2281" s="382"/>
      <c r="K2281" s="382" t="s">
        <v>7359</v>
      </c>
      <c r="L2281" s="382"/>
      <c r="M2281" s="630"/>
      <c r="N2281" s="631"/>
    </row>
    <row r="2282" s="138" customFormat="1" customHeight="1" outlineLevel="1" spans="1:14">
      <c r="A2282" s="382">
        <v>6</v>
      </c>
      <c r="B2282" s="627" t="str">
        <f t="shared" si="71"/>
        <v>值班室</v>
      </c>
      <c r="C2282" s="633" t="s">
        <v>75</v>
      </c>
      <c r="D2282" s="103"/>
      <c r="E2282" s="103"/>
      <c r="F2282" s="103"/>
      <c r="G2282" s="103"/>
      <c r="H2282" s="103"/>
      <c r="I2282" s="103"/>
      <c r="J2282" s="382"/>
      <c r="K2282" s="382" t="s">
        <v>7360</v>
      </c>
      <c r="L2282" s="382"/>
      <c r="M2282" s="630"/>
      <c r="N2282" s="631"/>
    </row>
    <row r="2283" s="138" customFormat="1" customHeight="1" outlineLevel="1" spans="1:14">
      <c r="A2283" s="382">
        <v>7</v>
      </c>
      <c r="B2283" s="627" t="str">
        <f t="shared" si="71"/>
        <v>值班室</v>
      </c>
      <c r="C2283" s="633" t="s">
        <v>75</v>
      </c>
      <c r="D2283" s="103"/>
      <c r="E2283" s="103"/>
      <c r="F2283" s="103"/>
      <c r="G2283" s="103"/>
      <c r="H2283" s="103"/>
      <c r="I2283" s="103"/>
      <c r="J2283" s="382"/>
      <c r="K2283" s="382" t="s">
        <v>7361</v>
      </c>
      <c r="L2283" s="382"/>
      <c r="M2283" s="630"/>
      <c r="N2283" s="631"/>
    </row>
    <row r="2284" s="138" customFormat="1" customHeight="1" outlineLevel="1" spans="1:14">
      <c r="A2284" s="382">
        <v>8</v>
      </c>
      <c r="B2284" s="627" t="str">
        <f t="shared" si="71"/>
        <v>值班室</v>
      </c>
      <c r="C2284" s="633" t="s">
        <v>75</v>
      </c>
      <c r="D2284" s="103"/>
      <c r="E2284" s="103"/>
      <c r="F2284" s="103"/>
      <c r="G2284" s="103"/>
      <c r="H2284" s="103"/>
      <c r="I2284" s="103"/>
      <c r="J2284" s="382"/>
      <c r="K2284" s="382" t="s">
        <v>7362</v>
      </c>
      <c r="L2284" s="382"/>
      <c r="M2284" s="630"/>
      <c r="N2284" s="631"/>
    </row>
    <row r="2285" s="138" customFormat="1" customHeight="1" outlineLevel="1" spans="1:14">
      <c r="A2285" s="382">
        <v>9</v>
      </c>
      <c r="B2285" s="627" t="str">
        <f t="shared" si="71"/>
        <v>值班室</v>
      </c>
      <c r="C2285" s="633" t="s">
        <v>75</v>
      </c>
      <c r="D2285" s="103"/>
      <c r="E2285" s="103"/>
      <c r="F2285" s="103"/>
      <c r="G2285" s="103"/>
      <c r="H2285" s="103"/>
      <c r="I2285" s="103"/>
      <c r="J2285" s="382"/>
      <c r="K2285" s="382" t="s">
        <v>7363</v>
      </c>
      <c r="L2285" s="382"/>
      <c r="M2285" s="630"/>
      <c r="N2285" s="631"/>
    </row>
    <row r="2286" s="138" customFormat="1" customHeight="1" outlineLevel="1" spans="1:14">
      <c r="A2286" s="382">
        <v>10</v>
      </c>
      <c r="B2286" s="627" t="str">
        <f t="shared" ref="B2286:B2349" si="72" xml:space="preserve">C2286</f>
        <v>布草/保洁间</v>
      </c>
      <c r="C2286" s="633" t="s">
        <v>7293</v>
      </c>
      <c r="D2286" s="103"/>
      <c r="E2286" s="103"/>
      <c r="F2286" s="103"/>
      <c r="G2286" s="103"/>
      <c r="H2286" s="103"/>
      <c r="I2286" s="103"/>
      <c r="J2286" s="382"/>
      <c r="K2286" s="382" t="s">
        <v>7364</v>
      </c>
      <c r="L2286" s="382"/>
      <c r="M2286" s="630"/>
      <c r="N2286" s="631"/>
    </row>
    <row r="2287" s="138" customFormat="1" customHeight="1" outlineLevel="1" spans="1:14">
      <c r="A2287" s="382">
        <v>11</v>
      </c>
      <c r="B2287" s="627" t="str">
        <f t="shared" si="72"/>
        <v>洗衣房</v>
      </c>
      <c r="C2287" s="633" t="s">
        <v>2576</v>
      </c>
      <c r="D2287" s="103"/>
      <c r="E2287" s="103"/>
      <c r="F2287" s="103"/>
      <c r="G2287" s="103"/>
      <c r="H2287" s="103"/>
      <c r="I2287" s="103"/>
      <c r="J2287" s="382"/>
      <c r="K2287" s="382" t="s">
        <v>7365</v>
      </c>
      <c r="L2287" s="382"/>
      <c r="M2287" s="630"/>
      <c r="N2287" s="631"/>
    </row>
    <row r="2288" s="138" customFormat="1" customHeight="1" outlineLevel="1" spans="1:14">
      <c r="A2288" s="382">
        <v>12</v>
      </c>
      <c r="B2288" s="627" t="str">
        <f t="shared" si="72"/>
        <v>自习室</v>
      </c>
      <c r="C2288" s="633" t="s">
        <v>2591</v>
      </c>
      <c r="D2288" s="103"/>
      <c r="E2288" s="103"/>
      <c r="F2288" s="103"/>
      <c r="G2288" s="103"/>
      <c r="H2288" s="103"/>
      <c r="I2288" s="103"/>
      <c r="J2288" s="382"/>
      <c r="K2288" s="382" t="s">
        <v>7366</v>
      </c>
      <c r="L2288" s="382"/>
      <c r="M2288" s="630"/>
      <c r="N2288" s="631"/>
    </row>
    <row r="2289" s="138" customFormat="1" customHeight="1" outlineLevel="1" spans="1:14">
      <c r="A2289" s="382">
        <v>13</v>
      </c>
      <c r="B2289" s="627" t="str">
        <f t="shared" si="72"/>
        <v>值班室</v>
      </c>
      <c r="C2289" s="633" t="s">
        <v>75</v>
      </c>
      <c r="D2289" s="103"/>
      <c r="E2289" s="103"/>
      <c r="F2289" s="103"/>
      <c r="G2289" s="103"/>
      <c r="H2289" s="103"/>
      <c r="I2289" s="103"/>
      <c r="J2289" s="382"/>
      <c r="K2289" s="382" t="s">
        <v>7367</v>
      </c>
      <c r="L2289" s="382"/>
      <c r="M2289" s="630"/>
      <c r="N2289" s="631"/>
    </row>
    <row r="2290" s="138" customFormat="1" customHeight="1" outlineLevel="1" spans="1:14">
      <c r="A2290" s="382">
        <v>14</v>
      </c>
      <c r="B2290" s="627" t="str">
        <f t="shared" si="72"/>
        <v>值班室</v>
      </c>
      <c r="C2290" s="633" t="s">
        <v>75</v>
      </c>
      <c r="D2290" s="103"/>
      <c r="E2290" s="103"/>
      <c r="F2290" s="103"/>
      <c r="G2290" s="103"/>
      <c r="H2290" s="103"/>
      <c r="I2290" s="103"/>
      <c r="J2290" s="382"/>
      <c r="K2290" s="382" t="s">
        <v>7368</v>
      </c>
      <c r="L2290" s="382"/>
      <c r="M2290" s="630"/>
      <c r="N2290" s="631"/>
    </row>
    <row r="2291" s="138" customFormat="1" customHeight="1" outlineLevel="1" spans="1:14">
      <c r="A2291" s="382">
        <v>15</v>
      </c>
      <c r="B2291" s="627" t="str">
        <f t="shared" si="72"/>
        <v>值班室</v>
      </c>
      <c r="C2291" s="633" t="s">
        <v>75</v>
      </c>
      <c r="D2291" s="103"/>
      <c r="E2291" s="103"/>
      <c r="F2291" s="103"/>
      <c r="G2291" s="103"/>
      <c r="H2291" s="103"/>
      <c r="I2291" s="103"/>
      <c r="J2291" s="382"/>
      <c r="K2291" s="382" t="s">
        <v>7369</v>
      </c>
      <c r="L2291" s="382"/>
      <c r="M2291" s="630"/>
      <c r="N2291" s="631"/>
    </row>
    <row r="2292" s="138" customFormat="1" customHeight="1" outlineLevel="1" spans="1:14">
      <c r="A2292" s="382">
        <v>16</v>
      </c>
      <c r="B2292" s="627" t="str">
        <f t="shared" si="72"/>
        <v>值班室</v>
      </c>
      <c r="C2292" s="633" t="s">
        <v>75</v>
      </c>
      <c r="D2292" s="103"/>
      <c r="E2292" s="103"/>
      <c r="F2292" s="103"/>
      <c r="G2292" s="103"/>
      <c r="H2292" s="103"/>
      <c r="I2292" s="103"/>
      <c r="J2292" s="382"/>
      <c r="K2292" s="382" t="s">
        <v>7370</v>
      </c>
      <c r="L2292" s="382"/>
      <c r="M2292" s="630"/>
      <c r="N2292" s="631"/>
    </row>
    <row r="2293" s="138" customFormat="1" customHeight="1" outlineLevel="1" spans="1:14">
      <c r="A2293" s="382">
        <v>17</v>
      </c>
      <c r="B2293" s="627" t="str">
        <f t="shared" si="72"/>
        <v>值班室</v>
      </c>
      <c r="C2293" s="633" t="s">
        <v>75</v>
      </c>
      <c r="D2293" s="103"/>
      <c r="E2293" s="103"/>
      <c r="F2293" s="103"/>
      <c r="G2293" s="103"/>
      <c r="H2293" s="103"/>
      <c r="I2293" s="103"/>
      <c r="J2293" s="382"/>
      <c r="K2293" s="382" t="s">
        <v>7371</v>
      </c>
      <c r="L2293" s="382"/>
      <c r="M2293" s="630"/>
      <c r="N2293" s="631"/>
    </row>
    <row r="2294" s="138" customFormat="1" customHeight="1" outlineLevel="1" spans="1:14">
      <c r="A2294" s="382">
        <v>18</v>
      </c>
      <c r="B2294" s="627" t="str">
        <f t="shared" si="72"/>
        <v>值班室</v>
      </c>
      <c r="C2294" s="633" t="s">
        <v>75</v>
      </c>
      <c r="D2294" s="103"/>
      <c r="E2294" s="103"/>
      <c r="F2294" s="103"/>
      <c r="G2294" s="103"/>
      <c r="H2294" s="103"/>
      <c r="I2294" s="103"/>
      <c r="J2294" s="382"/>
      <c r="K2294" s="382" t="s">
        <v>7372</v>
      </c>
      <c r="L2294" s="382"/>
      <c r="M2294" s="630"/>
      <c r="N2294" s="631"/>
    </row>
    <row r="2295" s="138" customFormat="1" customHeight="1" outlineLevel="1" spans="1:14">
      <c r="A2295" s="382">
        <v>19</v>
      </c>
      <c r="B2295" s="627" t="str">
        <f t="shared" si="72"/>
        <v>茶水间</v>
      </c>
      <c r="C2295" s="633" t="s">
        <v>857</v>
      </c>
      <c r="D2295" s="103"/>
      <c r="E2295" s="103"/>
      <c r="F2295" s="103"/>
      <c r="G2295" s="103"/>
      <c r="H2295" s="103"/>
      <c r="I2295" s="103"/>
      <c r="J2295" s="382"/>
      <c r="K2295" s="382" t="s">
        <v>7373</v>
      </c>
      <c r="L2295" s="382"/>
      <c r="M2295" s="630"/>
      <c r="N2295" s="631"/>
    </row>
    <row r="2296" s="138" customFormat="1" customHeight="1" outlineLevel="1" spans="1:14">
      <c r="A2296" s="626"/>
      <c r="B2296" s="632" t="str">
        <f t="shared" si="72"/>
        <v>6层F3栋</v>
      </c>
      <c r="C2296" s="626" t="s">
        <v>7374</v>
      </c>
      <c r="D2296" s="103"/>
      <c r="E2296" s="103"/>
      <c r="F2296" s="103"/>
      <c r="G2296" s="103"/>
      <c r="H2296" s="103"/>
      <c r="I2296" s="103"/>
      <c r="J2296" s="382"/>
      <c r="K2296" s="626"/>
      <c r="L2296" s="626"/>
      <c r="M2296" s="630"/>
      <c r="N2296" s="631"/>
    </row>
    <row r="2297" s="138" customFormat="1" customHeight="1" outlineLevel="1" spans="1:14">
      <c r="A2297" s="382">
        <v>1</v>
      </c>
      <c r="B2297" s="627" t="str">
        <f t="shared" si="72"/>
        <v>洗衣房/晒衣房</v>
      </c>
      <c r="C2297" s="633" t="s">
        <v>7329</v>
      </c>
      <c r="D2297" s="103"/>
      <c r="E2297" s="103"/>
      <c r="F2297" s="103"/>
      <c r="G2297" s="103"/>
      <c r="H2297" s="103"/>
      <c r="I2297" s="103"/>
      <c r="J2297" s="382"/>
      <c r="K2297" s="382" t="s">
        <v>2646</v>
      </c>
      <c r="L2297" s="382"/>
      <c r="M2297" s="630"/>
      <c r="N2297" s="631"/>
    </row>
    <row r="2298" s="138" customFormat="1" customHeight="1" outlineLevel="1" spans="1:14">
      <c r="A2298" s="382">
        <v>2</v>
      </c>
      <c r="B2298" s="627" t="str">
        <f t="shared" si="72"/>
        <v>直饮水机间</v>
      </c>
      <c r="C2298" s="633" t="s">
        <v>7330</v>
      </c>
      <c r="D2298" s="103"/>
      <c r="E2298" s="103"/>
      <c r="F2298" s="103"/>
      <c r="G2298" s="103"/>
      <c r="H2298" s="103"/>
      <c r="I2298" s="103"/>
      <c r="J2298" s="382"/>
      <c r="K2298" s="382" t="s">
        <v>7375</v>
      </c>
      <c r="L2298" s="382"/>
      <c r="M2298" s="630"/>
      <c r="N2298" s="631"/>
    </row>
    <row r="2299" s="138" customFormat="1" customHeight="1" outlineLevel="1" spans="1:14">
      <c r="A2299" s="382">
        <v>3</v>
      </c>
      <c r="B2299" s="627" t="str">
        <f t="shared" si="72"/>
        <v>值班室</v>
      </c>
      <c r="C2299" s="633" t="s">
        <v>75</v>
      </c>
      <c r="D2299" s="103"/>
      <c r="E2299" s="103"/>
      <c r="F2299" s="103"/>
      <c r="G2299" s="103"/>
      <c r="H2299" s="103"/>
      <c r="I2299" s="103"/>
      <c r="J2299" s="382"/>
      <c r="K2299" s="382" t="s">
        <v>2647</v>
      </c>
      <c r="L2299" s="382"/>
      <c r="M2299" s="630"/>
      <c r="N2299" s="631"/>
    </row>
    <row r="2300" s="138" customFormat="1" customHeight="1" outlineLevel="1" spans="1:14">
      <c r="A2300" s="382">
        <v>4</v>
      </c>
      <c r="B2300" s="627" t="str">
        <f t="shared" si="72"/>
        <v>值班室</v>
      </c>
      <c r="C2300" s="633" t="s">
        <v>75</v>
      </c>
      <c r="D2300" s="103"/>
      <c r="E2300" s="103"/>
      <c r="F2300" s="103"/>
      <c r="G2300" s="103"/>
      <c r="H2300" s="103"/>
      <c r="I2300" s="103"/>
      <c r="J2300" s="382"/>
      <c r="K2300" s="382" t="s">
        <v>2648</v>
      </c>
      <c r="L2300" s="382"/>
      <c r="M2300" s="630"/>
      <c r="N2300" s="631"/>
    </row>
    <row r="2301" s="138" customFormat="1" customHeight="1" outlineLevel="1" spans="1:14">
      <c r="A2301" s="382">
        <v>5</v>
      </c>
      <c r="B2301" s="627" t="str">
        <f t="shared" si="72"/>
        <v>值班室</v>
      </c>
      <c r="C2301" s="633" t="s">
        <v>75</v>
      </c>
      <c r="D2301" s="103"/>
      <c r="E2301" s="103"/>
      <c r="F2301" s="103"/>
      <c r="G2301" s="103"/>
      <c r="H2301" s="103"/>
      <c r="I2301" s="103"/>
      <c r="J2301" s="382"/>
      <c r="K2301" s="382" t="s">
        <v>2649</v>
      </c>
      <c r="L2301" s="382"/>
      <c r="M2301" s="630"/>
      <c r="N2301" s="631"/>
    </row>
    <row r="2302" s="138" customFormat="1" customHeight="1" outlineLevel="1" spans="1:14">
      <c r="A2302" s="382">
        <v>6</v>
      </c>
      <c r="B2302" s="627" t="str">
        <f t="shared" si="72"/>
        <v>值班室</v>
      </c>
      <c r="C2302" s="633" t="s">
        <v>75</v>
      </c>
      <c r="D2302" s="103"/>
      <c r="E2302" s="103"/>
      <c r="F2302" s="103"/>
      <c r="G2302" s="103"/>
      <c r="H2302" s="103"/>
      <c r="I2302" s="103"/>
      <c r="J2302" s="382"/>
      <c r="K2302" s="382" t="s">
        <v>2650</v>
      </c>
      <c r="L2302" s="382"/>
      <c r="M2302" s="630"/>
      <c r="N2302" s="631"/>
    </row>
    <row r="2303" s="138" customFormat="1" customHeight="1" outlineLevel="1" spans="1:14">
      <c r="A2303" s="382">
        <v>7</v>
      </c>
      <c r="B2303" s="627" t="str">
        <f t="shared" si="72"/>
        <v>值班室</v>
      </c>
      <c r="C2303" s="633" t="s">
        <v>75</v>
      </c>
      <c r="D2303" s="103"/>
      <c r="E2303" s="103"/>
      <c r="F2303" s="103"/>
      <c r="G2303" s="103"/>
      <c r="H2303" s="103"/>
      <c r="I2303" s="103"/>
      <c r="J2303" s="382"/>
      <c r="K2303" s="382" t="s">
        <v>2651</v>
      </c>
      <c r="L2303" s="382"/>
      <c r="M2303" s="630"/>
      <c r="N2303" s="631"/>
    </row>
    <row r="2304" s="138" customFormat="1" customHeight="1" outlineLevel="1" spans="1:14">
      <c r="A2304" s="382">
        <v>8</v>
      </c>
      <c r="B2304" s="627" t="str">
        <f t="shared" si="72"/>
        <v>值班室</v>
      </c>
      <c r="C2304" s="633" t="s">
        <v>75</v>
      </c>
      <c r="D2304" s="103"/>
      <c r="E2304" s="103"/>
      <c r="F2304" s="103"/>
      <c r="G2304" s="103"/>
      <c r="H2304" s="103"/>
      <c r="I2304" s="103"/>
      <c r="J2304" s="382"/>
      <c r="K2304" s="382" t="s">
        <v>2652</v>
      </c>
      <c r="L2304" s="382"/>
      <c r="M2304" s="630"/>
      <c r="N2304" s="631"/>
    </row>
    <row r="2305" s="138" customFormat="1" customHeight="1" outlineLevel="1" spans="1:14">
      <c r="A2305" s="382">
        <v>9</v>
      </c>
      <c r="B2305" s="627" t="str">
        <f t="shared" si="72"/>
        <v>值班室</v>
      </c>
      <c r="C2305" s="633" t="s">
        <v>75</v>
      </c>
      <c r="D2305" s="103"/>
      <c r="E2305" s="103"/>
      <c r="F2305" s="103"/>
      <c r="G2305" s="103"/>
      <c r="H2305" s="103"/>
      <c r="I2305" s="103"/>
      <c r="J2305" s="382"/>
      <c r="K2305" s="382" t="s">
        <v>2653</v>
      </c>
      <c r="L2305" s="382"/>
      <c r="M2305" s="630"/>
      <c r="N2305" s="631"/>
    </row>
    <row r="2306" s="138" customFormat="1" customHeight="1" outlineLevel="1" spans="1:14">
      <c r="A2306" s="382">
        <v>10</v>
      </c>
      <c r="B2306" s="627" t="str">
        <f t="shared" si="72"/>
        <v>值班室</v>
      </c>
      <c r="C2306" s="633" t="s">
        <v>75</v>
      </c>
      <c r="D2306" s="103"/>
      <c r="E2306" s="103"/>
      <c r="F2306" s="103"/>
      <c r="G2306" s="103"/>
      <c r="H2306" s="103"/>
      <c r="I2306" s="103"/>
      <c r="J2306" s="382"/>
      <c r="K2306" s="382" t="s">
        <v>2654</v>
      </c>
      <c r="L2306" s="382"/>
      <c r="M2306" s="630"/>
      <c r="N2306" s="631"/>
    </row>
    <row r="2307" s="138" customFormat="1" customHeight="1" outlineLevel="1" spans="1:14">
      <c r="A2307" s="382">
        <v>11</v>
      </c>
      <c r="B2307" s="627" t="str">
        <f t="shared" si="72"/>
        <v>值班室</v>
      </c>
      <c r="C2307" s="633" t="s">
        <v>75</v>
      </c>
      <c r="D2307" s="103"/>
      <c r="E2307" s="103"/>
      <c r="F2307" s="103"/>
      <c r="G2307" s="103"/>
      <c r="H2307" s="103"/>
      <c r="I2307" s="103"/>
      <c r="J2307" s="382"/>
      <c r="K2307" s="382" t="s">
        <v>2655</v>
      </c>
      <c r="L2307" s="382"/>
      <c r="M2307" s="630"/>
      <c r="N2307" s="631"/>
    </row>
    <row r="2308" s="138" customFormat="1" customHeight="1" outlineLevel="1" spans="1:14">
      <c r="A2308" s="382">
        <v>12</v>
      </c>
      <c r="B2308" s="627" t="str">
        <f t="shared" si="72"/>
        <v>值班室</v>
      </c>
      <c r="C2308" s="633" t="s">
        <v>75</v>
      </c>
      <c r="D2308" s="103"/>
      <c r="E2308" s="103"/>
      <c r="F2308" s="103"/>
      <c r="G2308" s="103"/>
      <c r="H2308" s="103"/>
      <c r="I2308" s="103"/>
      <c r="J2308" s="382"/>
      <c r="K2308" s="382" t="s">
        <v>2666</v>
      </c>
      <c r="L2308" s="382"/>
      <c r="M2308" s="630"/>
      <c r="N2308" s="631"/>
    </row>
    <row r="2309" s="138" customFormat="1" customHeight="1" outlineLevel="1" spans="1:14">
      <c r="A2309" s="382">
        <v>13</v>
      </c>
      <c r="B2309" s="627" t="str">
        <f t="shared" si="72"/>
        <v>值班室</v>
      </c>
      <c r="C2309" s="633" t="s">
        <v>75</v>
      </c>
      <c r="D2309" s="103"/>
      <c r="E2309" s="103"/>
      <c r="F2309" s="103"/>
      <c r="G2309" s="103"/>
      <c r="H2309" s="103"/>
      <c r="I2309" s="103"/>
      <c r="J2309" s="382"/>
      <c r="K2309" s="382" t="s">
        <v>2665</v>
      </c>
      <c r="L2309" s="382"/>
      <c r="M2309" s="630"/>
      <c r="N2309" s="631"/>
    </row>
    <row r="2310" s="138" customFormat="1" customHeight="1" outlineLevel="1" spans="1:14">
      <c r="A2310" s="382">
        <v>14</v>
      </c>
      <c r="B2310" s="627" t="str">
        <f t="shared" si="72"/>
        <v>值班室</v>
      </c>
      <c r="C2310" s="633" t="s">
        <v>75</v>
      </c>
      <c r="D2310" s="103"/>
      <c r="E2310" s="103"/>
      <c r="F2310" s="103"/>
      <c r="G2310" s="103"/>
      <c r="H2310" s="103"/>
      <c r="I2310" s="103"/>
      <c r="J2310" s="382"/>
      <c r="K2310" s="382" t="s">
        <v>2664</v>
      </c>
      <c r="L2310" s="382"/>
      <c r="M2310" s="630"/>
      <c r="N2310" s="631"/>
    </row>
    <row r="2311" s="138" customFormat="1" customHeight="1" outlineLevel="1" spans="1:14">
      <c r="A2311" s="382">
        <v>15</v>
      </c>
      <c r="B2311" s="627" t="str">
        <f t="shared" si="72"/>
        <v>值班室</v>
      </c>
      <c r="C2311" s="633" t="s">
        <v>75</v>
      </c>
      <c r="D2311" s="103"/>
      <c r="E2311" s="103"/>
      <c r="F2311" s="103"/>
      <c r="G2311" s="103"/>
      <c r="H2311" s="103"/>
      <c r="I2311" s="103"/>
      <c r="J2311" s="382"/>
      <c r="K2311" s="382" t="s">
        <v>2663</v>
      </c>
      <c r="L2311" s="382"/>
      <c r="M2311" s="630"/>
      <c r="N2311" s="631"/>
    </row>
    <row r="2312" s="138" customFormat="1" customHeight="1" outlineLevel="1" spans="1:14">
      <c r="A2312" s="382">
        <v>16</v>
      </c>
      <c r="B2312" s="627" t="str">
        <f t="shared" si="72"/>
        <v>值班室</v>
      </c>
      <c r="C2312" s="633" t="s">
        <v>75</v>
      </c>
      <c r="D2312" s="103"/>
      <c r="E2312" s="103"/>
      <c r="F2312" s="103"/>
      <c r="G2312" s="103"/>
      <c r="H2312" s="103"/>
      <c r="I2312" s="103"/>
      <c r="J2312" s="382"/>
      <c r="K2312" s="382" t="s">
        <v>2662</v>
      </c>
      <c r="L2312" s="382"/>
      <c r="M2312" s="630"/>
      <c r="N2312" s="631"/>
    </row>
    <row r="2313" s="138" customFormat="1" customHeight="1" outlineLevel="1" spans="1:14">
      <c r="A2313" s="382">
        <v>17</v>
      </c>
      <c r="B2313" s="627" t="str">
        <f t="shared" si="72"/>
        <v>值班室</v>
      </c>
      <c r="C2313" s="633" t="s">
        <v>75</v>
      </c>
      <c r="D2313" s="103"/>
      <c r="E2313" s="103"/>
      <c r="F2313" s="103"/>
      <c r="G2313" s="103"/>
      <c r="H2313" s="103"/>
      <c r="I2313" s="103"/>
      <c r="J2313" s="382"/>
      <c r="K2313" s="382" t="s">
        <v>2661</v>
      </c>
      <c r="L2313" s="382"/>
      <c r="M2313" s="630"/>
      <c r="N2313" s="631"/>
    </row>
    <row r="2314" s="138" customFormat="1" customHeight="1" outlineLevel="1" spans="1:14">
      <c r="A2314" s="382">
        <v>18</v>
      </c>
      <c r="B2314" s="627" t="str">
        <f t="shared" si="72"/>
        <v>值班室</v>
      </c>
      <c r="C2314" s="633" t="s">
        <v>75</v>
      </c>
      <c r="D2314" s="103"/>
      <c r="E2314" s="103"/>
      <c r="F2314" s="103"/>
      <c r="G2314" s="103"/>
      <c r="H2314" s="103"/>
      <c r="I2314" s="103"/>
      <c r="J2314" s="382"/>
      <c r="K2314" s="382" t="s">
        <v>2660</v>
      </c>
      <c r="L2314" s="382"/>
      <c r="M2314" s="630"/>
      <c r="N2314" s="631"/>
    </row>
    <row r="2315" s="138" customFormat="1" customHeight="1" outlineLevel="1" spans="1:14">
      <c r="A2315" s="382">
        <v>19</v>
      </c>
      <c r="B2315" s="627" t="str">
        <f t="shared" si="72"/>
        <v>值班室</v>
      </c>
      <c r="C2315" s="633" t="s">
        <v>75</v>
      </c>
      <c r="D2315" s="103"/>
      <c r="E2315" s="103"/>
      <c r="F2315" s="103"/>
      <c r="G2315" s="103"/>
      <c r="H2315" s="103"/>
      <c r="I2315" s="103"/>
      <c r="J2315" s="382"/>
      <c r="K2315" s="382" t="s">
        <v>2659</v>
      </c>
      <c r="L2315" s="382"/>
      <c r="M2315" s="630"/>
      <c r="N2315" s="631"/>
    </row>
    <row r="2316" s="138" customFormat="1" customHeight="1" outlineLevel="1" spans="1:14">
      <c r="A2316" s="382">
        <v>20</v>
      </c>
      <c r="B2316" s="627" t="str">
        <f t="shared" si="72"/>
        <v>值班室</v>
      </c>
      <c r="C2316" s="633" t="s">
        <v>75</v>
      </c>
      <c r="D2316" s="103"/>
      <c r="E2316" s="103"/>
      <c r="F2316" s="103"/>
      <c r="G2316" s="103"/>
      <c r="H2316" s="103"/>
      <c r="I2316" s="103"/>
      <c r="J2316" s="382"/>
      <c r="K2316" s="382" t="s">
        <v>2658</v>
      </c>
      <c r="L2316" s="382"/>
      <c r="M2316" s="630"/>
      <c r="N2316" s="631"/>
    </row>
    <row r="2317" s="138" customFormat="1" customHeight="1" outlineLevel="1" spans="1:14">
      <c r="A2317" s="382">
        <v>21</v>
      </c>
      <c r="B2317" s="627" t="str">
        <f t="shared" si="72"/>
        <v>值班室</v>
      </c>
      <c r="C2317" s="633" t="s">
        <v>75</v>
      </c>
      <c r="D2317" s="103"/>
      <c r="E2317" s="103"/>
      <c r="F2317" s="103"/>
      <c r="G2317" s="103"/>
      <c r="H2317" s="103"/>
      <c r="I2317" s="103"/>
      <c r="J2317" s="382"/>
      <c r="K2317" s="382" t="s">
        <v>2657</v>
      </c>
      <c r="L2317" s="382"/>
      <c r="M2317" s="630"/>
      <c r="N2317" s="631"/>
    </row>
    <row r="2318" s="138" customFormat="1" customHeight="1" outlineLevel="1" spans="1:14">
      <c r="A2318" s="382">
        <v>22</v>
      </c>
      <c r="B2318" s="627" t="str">
        <f t="shared" si="72"/>
        <v>自习室</v>
      </c>
      <c r="C2318" s="633" t="s">
        <v>2591</v>
      </c>
      <c r="D2318" s="103"/>
      <c r="E2318" s="103"/>
      <c r="F2318" s="103"/>
      <c r="G2318" s="103"/>
      <c r="H2318" s="103"/>
      <c r="I2318" s="103"/>
      <c r="J2318" s="382"/>
      <c r="K2318" s="382" t="s">
        <v>2656</v>
      </c>
      <c r="L2318" s="382"/>
      <c r="M2318" s="630"/>
      <c r="N2318" s="631"/>
    </row>
    <row r="2319" s="138" customFormat="1" customHeight="1" outlineLevel="1" spans="1:14">
      <c r="A2319" s="628" t="s">
        <v>5676</v>
      </c>
      <c r="B2319" s="632" t="str">
        <f t="shared" si="72"/>
        <v>7层</v>
      </c>
      <c r="C2319" s="626" t="s">
        <v>7376</v>
      </c>
      <c r="D2319" s="103"/>
      <c r="E2319" s="103"/>
      <c r="F2319" s="103"/>
      <c r="G2319" s="103"/>
      <c r="H2319" s="103"/>
      <c r="I2319" s="103"/>
      <c r="J2319" s="382"/>
      <c r="K2319" s="626"/>
      <c r="L2319" s="626"/>
      <c r="M2319" s="630"/>
      <c r="N2319" s="631"/>
    </row>
    <row r="2320" s="138" customFormat="1" customHeight="1" outlineLevel="1" spans="1:14">
      <c r="A2320" s="626"/>
      <c r="B2320" s="632" t="str">
        <f t="shared" si="72"/>
        <v>7层F1栋</v>
      </c>
      <c r="C2320" s="626" t="s">
        <v>7377</v>
      </c>
      <c r="D2320" s="103"/>
      <c r="E2320" s="103"/>
      <c r="F2320" s="103"/>
      <c r="G2320" s="103"/>
      <c r="H2320" s="103"/>
      <c r="I2320" s="103"/>
      <c r="J2320" s="382"/>
      <c r="K2320" s="626"/>
      <c r="L2320" s="626"/>
      <c r="M2320" s="630"/>
      <c r="N2320" s="631"/>
    </row>
    <row r="2321" s="138" customFormat="1" customHeight="1" outlineLevel="1" spans="1:14">
      <c r="A2321" s="382">
        <v>1</v>
      </c>
      <c r="B2321" s="627" t="str">
        <f t="shared" si="72"/>
        <v>储藏室</v>
      </c>
      <c r="C2321" s="633" t="s">
        <v>1134</v>
      </c>
      <c r="D2321" s="103"/>
      <c r="E2321" s="103"/>
      <c r="F2321" s="103"/>
      <c r="G2321" s="103"/>
      <c r="H2321" s="103"/>
      <c r="I2321" s="103"/>
      <c r="J2321" s="382"/>
      <c r="K2321" s="382" t="s">
        <v>1498</v>
      </c>
      <c r="L2321" s="382"/>
      <c r="M2321" s="630"/>
      <c r="N2321" s="631"/>
    </row>
    <row r="2322" s="138" customFormat="1" customHeight="1" outlineLevel="1" spans="1:14">
      <c r="A2322" s="382">
        <v>2</v>
      </c>
      <c r="B2322" s="627" t="str">
        <f t="shared" si="72"/>
        <v>办公室</v>
      </c>
      <c r="C2322" s="633" t="s">
        <v>893</v>
      </c>
      <c r="D2322" s="103"/>
      <c r="E2322" s="103"/>
      <c r="F2322" s="103"/>
      <c r="G2322" s="103"/>
      <c r="H2322" s="103"/>
      <c r="I2322" s="103"/>
      <c r="J2322" s="382"/>
      <c r="K2322" s="382" t="s">
        <v>1502</v>
      </c>
      <c r="L2322" s="382"/>
      <c r="M2322" s="630"/>
      <c r="N2322" s="631"/>
    </row>
    <row r="2323" s="138" customFormat="1" customHeight="1" outlineLevel="1" spans="1:14">
      <c r="A2323" s="382">
        <v>3</v>
      </c>
      <c r="B2323" s="627" t="str">
        <f t="shared" si="72"/>
        <v>接待室</v>
      </c>
      <c r="C2323" s="633" t="s">
        <v>2643</v>
      </c>
      <c r="D2323" s="103"/>
      <c r="E2323" s="103"/>
      <c r="F2323" s="103"/>
      <c r="G2323" s="103"/>
      <c r="H2323" s="103"/>
      <c r="I2323" s="103"/>
      <c r="J2323" s="382"/>
      <c r="K2323" s="382" t="s">
        <v>1503</v>
      </c>
      <c r="L2323" s="382"/>
      <c r="M2323" s="630"/>
      <c r="N2323" s="631"/>
    </row>
    <row r="2324" s="138" customFormat="1" customHeight="1" outlineLevel="1" spans="1:14">
      <c r="A2324" s="382">
        <v>4</v>
      </c>
      <c r="B2324" s="627" t="str">
        <f t="shared" si="72"/>
        <v>办公室</v>
      </c>
      <c r="C2324" s="633" t="s">
        <v>893</v>
      </c>
      <c r="D2324" s="103"/>
      <c r="E2324" s="103"/>
      <c r="F2324" s="103"/>
      <c r="G2324" s="103"/>
      <c r="H2324" s="103"/>
      <c r="I2324" s="103"/>
      <c r="J2324" s="382"/>
      <c r="K2324" s="382" t="s">
        <v>1504</v>
      </c>
      <c r="L2324" s="382"/>
      <c r="M2324" s="630"/>
      <c r="N2324" s="631"/>
    </row>
    <row r="2325" s="138" customFormat="1" customHeight="1" outlineLevel="1" spans="1:14">
      <c r="A2325" s="382">
        <v>5</v>
      </c>
      <c r="B2325" s="627" t="str">
        <f t="shared" si="72"/>
        <v>接待室</v>
      </c>
      <c r="C2325" s="633" t="s">
        <v>2643</v>
      </c>
      <c r="D2325" s="103"/>
      <c r="E2325" s="103"/>
      <c r="F2325" s="103"/>
      <c r="G2325" s="103"/>
      <c r="H2325" s="103"/>
      <c r="I2325" s="103"/>
      <c r="J2325" s="382"/>
      <c r="K2325" s="382" t="s">
        <v>1506</v>
      </c>
      <c r="L2325" s="382"/>
      <c r="M2325" s="630"/>
      <c r="N2325" s="631"/>
    </row>
    <row r="2326" s="138" customFormat="1" customHeight="1" outlineLevel="1" spans="1:14">
      <c r="A2326" s="382">
        <v>6</v>
      </c>
      <c r="B2326" s="627" t="str">
        <f t="shared" si="72"/>
        <v>文件室</v>
      </c>
      <c r="C2326" s="633" t="s">
        <v>915</v>
      </c>
      <c r="D2326" s="103"/>
      <c r="E2326" s="103"/>
      <c r="F2326" s="103"/>
      <c r="G2326" s="103"/>
      <c r="H2326" s="103"/>
      <c r="I2326" s="103"/>
      <c r="J2326" s="382"/>
      <c r="K2326" s="382" t="s">
        <v>1508</v>
      </c>
      <c r="L2326" s="382"/>
      <c r="M2326" s="630"/>
      <c r="N2326" s="631"/>
    </row>
    <row r="2327" s="138" customFormat="1" customHeight="1" outlineLevel="1" spans="1:14">
      <c r="A2327" s="382">
        <v>7</v>
      </c>
      <c r="B2327" s="627" t="str">
        <f t="shared" si="72"/>
        <v>秘书室</v>
      </c>
      <c r="C2327" s="633" t="s">
        <v>1509</v>
      </c>
      <c r="D2327" s="103"/>
      <c r="E2327" s="103"/>
      <c r="F2327" s="103"/>
      <c r="G2327" s="103"/>
      <c r="H2327" s="103"/>
      <c r="I2327" s="103"/>
      <c r="J2327" s="382"/>
      <c r="K2327" s="382" t="s">
        <v>1510</v>
      </c>
      <c r="L2327" s="382"/>
      <c r="M2327" s="630"/>
      <c r="N2327" s="631"/>
    </row>
    <row r="2328" s="138" customFormat="1" customHeight="1" outlineLevel="1" spans="1:14">
      <c r="A2328" s="382">
        <v>8</v>
      </c>
      <c r="B2328" s="627" t="str">
        <f t="shared" si="72"/>
        <v>院长办公室</v>
      </c>
      <c r="C2328" s="633" t="s">
        <v>77</v>
      </c>
      <c r="D2328" s="103"/>
      <c r="E2328" s="103"/>
      <c r="F2328" s="103"/>
      <c r="G2328" s="103"/>
      <c r="H2328" s="103"/>
      <c r="I2328" s="103"/>
      <c r="J2328" s="382"/>
      <c r="K2328" s="382" t="s">
        <v>1511</v>
      </c>
      <c r="L2328" s="382"/>
      <c r="M2328" s="630"/>
      <c r="N2328" s="631"/>
    </row>
    <row r="2329" s="138" customFormat="1" customHeight="1" outlineLevel="1" spans="1:14">
      <c r="A2329" s="382">
        <v>9</v>
      </c>
      <c r="B2329" s="627" t="str">
        <f t="shared" si="72"/>
        <v>接待室</v>
      </c>
      <c r="C2329" s="633" t="s">
        <v>2643</v>
      </c>
      <c r="D2329" s="103"/>
      <c r="E2329" s="103"/>
      <c r="F2329" s="103"/>
      <c r="G2329" s="103"/>
      <c r="H2329" s="103"/>
      <c r="I2329" s="103"/>
      <c r="J2329" s="382"/>
      <c r="K2329" s="382" t="s">
        <v>1514</v>
      </c>
      <c r="L2329" s="382"/>
      <c r="M2329" s="630"/>
      <c r="N2329" s="631"/>
    </row>
    <row r="2330" s="138" customFormat="1" customHeight="1" outlineLevel="1" spans="1:14">
      <c r="A2330" s="382">
        <v>10</v>
      </c>
      <c r="B2330" s="627" t="str">
        <f t="shared" si="72"/>
        <v>办公室</v>
      </c>
      <c r="C2330" s="633" t="s">
        <v>893</v>
      </c>
      <c r="D2330" s="103"/>
      <c r="E2330" s="103"/>
      <c r="F2330" s="103"/>
      <c r="G2330" s="103"/>
      <c r="H2330" s="103"/>
      <c r="I2330" s="103"/>
      <c r="J2330" s="382"/>
      <c r="K2330" s="382" t="s">
        <v>1515</v>
      </c>
      <c r="L2330" s="382"/>
      <c r="M2330" s="630"/>
      <c r="N2330" s="631"/>
    </row>
    <row r="2331" s="138" customFormat="1" customHeight="1" outlineLevel="1" spans="1:14">
      <c r="A2331" s="382">
        <v>11</v>
      </c>
      <c r="B2331" s="627" t="str">
        <f t="shared" si="72"/>
        <v>院士办公室</v>
      </c>
      <c r="C2331" s="633" t="s">
        <v>1454</v>
      </c>
      <c r="D2331" s="103"/>
      <c r="E2331" s="103"/>
      <c r="F2331" s="103"/>
      <c r="G2331" s="103"/>
      <c r="H2331" s="103"/>
      <c r="I2331" s="103"/>
      <c r="J2331" s="382"/>
      <c r="K2331" s="382" t="s">
        <v>1516</v>
      </c>
      <c r="L2331" s="382"/>
      <c r="M2331" s="630"/>
      <c r="N2331" s="631"/>
    </row>
    <row r="2332" s="138" customFormat="1" customHeight="1" outlineLevel="1" spans="1:14">
      <c r="A2332" s="382">
        <v>12</v>
      </c>
      <c r="B2332" s="627" t="str">
        <f t="shared" si="72"/>
        <v>讨论室</v>
      </c>
      <c r="C2332" s="633" t="s">
        <v>1456</v>
      </c>
      <c r="D2332" s="103"/>
      <c r="E2332" s="103"/>
      <c r="F2332" s="103"/>
      <c r="G2332" s="103"/>
      <c r="H2332" s="103"/>
      <c r="I2332" s="103"/>
      <c r="J2332" s="382"/>
      <c r="K2332" s="382" t="s">
        <v>1518</v>
      </c>
      <c r="L2332" s="382"/>
      <c r="M2332" s="630"/>
      <c r="N2332" s="631"/>
    </row>
    <row r="2333" s="138" customFormat="1" customHeight="1" outlineLevel="1" spans="1:14">
      <c r="A2333" s="382">
        <v>13</v>
      </c>
      <c r="B2333" s="627" t="str">
        <f t="shared" si="72"/>
        <v>接待室</v>
      </c>
      <c r="C2333" s="633" t="s">
        <v>2643</v>
      </c>
      <c r="D2333" s="103"/>
      <c r="E2333" s="103"/>
      <c r="F2333" s="103"/>
      <c r="G2333" s="103"/>
      <c r="H2333" s="103"/>
      <c r="I2333" s="103"/>
      <c r="J2333" s="382"/>
      <c r="K2333" s="382" t="s">
        <v>1519</v>
      </c>
      <c r="L2333" s="382"/>
      <c r="M2333" s="630"/>
      <c r="N2333" s="631"/>
    </row>
    <row r="2334" s="138" customFormat="1" customHeight="1" outlineLevel="1" spans="1:14">
      <c r="A2334" s="382">
        <v>14</v>
      </c>
      <c r="B2334" s="627" t="str">
        <f t="shared" si="72"/>
        <v>会议室</v>
      </c>
      <c r="C2334" s="633" t="s">
        <v>81</v>
      </c>
      <c r="D2334" s="103"/>
      <c r="E2334" s="103"/>
      <c r="F2334" s="103"/>
      <c r="G2334" s="103"/>
      <c r="H2334" s="103"/>
      <c r="I2334" s="103"/>
      <c r="J2334" s="382"/>
      <c r="K2334" s="382" t="s">
        <v>1521</v>
      </c>
      <c r="L2334" s="382"/>
      <c r="M2334" s="630"/>
      <c r="N2334" s="631"/>
    </row>
    <row r="2335" s="138" customFormat="1" customHeight="1" outlineLevel="1" spans="1:14">
      <c r="A2335" s="382">
        <v>15</v>
      </c>
      <c r="B2335" s="627" t="str">
        <f t="shared" si="72"/>
        <v>会议室</v>
      </c>
      <c r="C2335" s="633" t="s">
        <v>81</v>
      </c>
      <c r="D2335" s="103"/>
      <c r="E2335" s="103"/>
      <c r="F2335" s="103"/>
      <c r="G2335" s="103"/>
      <c r="H2335" s="103"/>
      <c r="I2335" s="103"/>
      <c r="J2335" s="382"/>
      <c r="K2335" s="382" t="s">
        <v>1523</v>
      </c>
      <c r="L2335" s="382"/>
      <c r="M2335" s="630"/>
      <c r="N2335" s="631"/>
    </row>
    <row r="2336" s="138" customFormat="1" customHeight="1" outlineLevel="1" spans="1:14">
      <c r="A2336" s="382">
        <v>16</v>
      </c>
      <c r="B2336" s="627" t="str">
        <f t="shared" si="72"/>
        <v>储藏室</v>
      </c>
      <c r="C2336" s="633" t="s">
        <v>1134</v>
      </c>
      <c r="D2336" s="103"/>
      <c r="E2336" s="103"/>
      <c r="F2336" s="103"/>
      <c r="G2336" s="103"/>
      <c r="H2336" s="103"/>
      <c r="I2336" s="103"/>
      <c r="J2336" s="382"/>
      <c r="K2336" s="382" t="s">
        <v>1524</v>
      </c>
      <c r="L2336" s="382"/>
      <c r="M2336" s="630"/>
      <c r="N2336" s="631"/>
    </row>
    <row r="2337" s="138" customFormat="1" customHeight="1" outlineLevel="1" spans="1:14">
      <c r="A2337" s="382">
        <v>17</v>
      </c>
      <c r="B2337" s="627" t="str">
        <f t="shared" si="72"/>
        <v>办公室</v>
      </c>
      <c r="C2337" s="633" t="s">
        <v>893</v>
      </c>
      <c r="D2337" s="103"/>
      <c r="E2337" s="103"/>
      <c r="F2337" s="103"/>
      <c r="G2337" s="103"/>
      <c r="H2337" s="103"/>
      <c r="I2337" s="103"/>
      <c r="J2337" s="382"/>
      <c r="K2337" s="382" t="s">
        <v>1525</v>
      </c>
      <c r="L2337" s="633" t="s">
        <v>1434</v>
      </c>
      <c r="M2337" s="630"/>
      <c r="N2337" s="631"/>
    </row>
    <row r="2338" s="138" customFormat="1" customHeight="1" outlineLevel="1" spans="1:14">
      <c r="A2338" s="382">
        <v>18</v>
      </c>
      <c r="B2338" s="627" t="str">
        <f t="shared" si="72"/>
        <v>办公室</v>
      </c>
      <c r="C2338" s="633" t="s">
        <v>893</v>
      </c>
      <c r="D2338" s="103"/>
      <c r="E2338" s="103"/>
      <c r="F2338" s="103"/>
      <c r="G2338" s="103"/>
      <c r="H2338" s="103"/>
      <c r="I2338" s="103"/>
      <c r="J2338" s="382"/>
      <c r="K2338" s="382" t="s">
        <v>1527</v>
      </c>
      <c r="L2338" s="633" t="s">
        <v>1421</v>
      </c>
      <c r="M2338" s="630"/>
      <c r="N2338" s="631"/>
    </row>
    <row r="2339" s="138" customFormat="1" customHeight="1" outlineLevel="1" spans="1:14">
      <c r="A2339" s="382">
        <v>19</v>
      </c>
      <c r="B2339" s="627" t="str">
        <f t="shared" si="72"/>
        <v>茶水间</v>
      </c>
      <c r="C2339" s="633" t="s">
        <v>857</v>
      </c>
      <c r="D2339" s="103"/>
      <c r="E2339" s="103"/>
      <c r="F2339" s="103"/>
      <c r="G2339" s="103"/>
      <c r="H2339" s="103"/>
      <c r="I2339" s="103"/>
      <c r="J2339" s="382"/>
      <c r="K2339" s="382" t="s">
        <v>2698</v>
      </c>
      <c r="L2339" s="382"/>
      <c r="M2339" s="630"/>
      <c r="N2339" s="631"/>
    </row>
    <row r="2340" s="138" customFormat="1" customHeight="1" outlineLevel="1" spans="1:14">
      <c r="A2340" s="626"/>
      <c r="B2340" s="632" t="str">
        <f t="shared" si="72"/>
        <v>7层F2栋</v>
      </c>
      <c r="C2340" s="626" t="s">
        <v>7378</v>
      </c>
      <c r="D2340" s="103"/>
      <c r="E2340" s="103"/>
      <c r="F2340" s="103"/>
      <c r="G2340" s="103"/>
      <c r="H2340" s="103"/>
      <c r="I2340" s="103"/>
      <c r="J2340" s="382"/>
      <c r="K2340" s="626"/>
      <c r="L2340" s="626"/>
      <c r="M2340" s="630"/>
      <c r="N2340" s="631"/>
    </row>
    <row r="2341" s="138" customFormat="1" customHeight="1" outlineLevel="1" spans="1:14">
      <c r="A2341" s="382">
        <v>1</v>
      </c>
      <c r="B2341" s="627" t="str">
        <f t="shared" si="72"/>
        <v>值班室（一房）</v>
      </c>
      <c r="C2341" s="633" t="s">
        <v>7379</v>
      </c>
      <c r="D2341" s="103"/>
      <c r="E2341" s="103"/>
      <c r="F2341" s="103"/>
      <c r="G2341" s="103"/>
      <c r="H2341" s="103"/>
      <c r="I2341" s="103"/>
      <c r="J2341" s="382"/>
      <c r="K2341" s="382" t="s">
        <v>2692</v>
      </c>
      <c r="L2341" s="382"/>
      <c r="M2341" s="630"/>
      <c r="N2341" s="631"/>
    </row>
    <row r="2342" s="138" customFormat="1" customHeight="1" outlineLevel="1" spans="1:14">
      <c r="A2342" s="382">
        <v>2</v>
      </c>
      <c r="B2342" s="627" t="str">
        <f t="shared" si="72"/>
        <v>值班室（一房）</v>
      </c>
      <c r="C2342" s="633" t="s">
        <v>7379</v>
      </c>
      <c r="D2342" s="103"/>
      <c r="E2342" s="103"/>
      <c r="F2342" s="103"/>
      <c r="G2342" s="103"/>
      <c r="H2342" s="103"/>
      <c r="I2342" s="103"/>
      <c r="J2342" s="382"/>
      <c r="K2342" s="382" t="s">
        <v>7380</v>
      </c>
      <c r="L2342" s="382"/>
      <c r="M2342" s="630"/>
      <c r="N2342" s="631"/>
    </row>
    <row r="2343" s="138" customFormat="1" customHeight="1" outlineLevel="1" spans="1:14">
      <c r="A2343" s="382">
        <v>3</v>
      </c>
      <c r="B2343" s="627" t="str">
        <f t="shared" si="72"/>
        <v>值班室（一房）</v>
      </c>
      <c r="C2343" s="633" t="s">
        <v>7379</v>
      </c>
      <c r="D2343" s="103"/>
      <c r="E2343" s="103"/>
      <c r="F2343" s="103"/>
      <c r="G2343" s="103"/>
      <c r="H2343" s="103"/>
      <c r="I2343" s="103"/>
      <c r="J2343" s="382"/>
      <c r="K2343" s="382" t="s">
        <v>7381</v>
      </c>
      <c r="L2343" s="382"/>
      <c r="M2343" s="630"/>
      <c r="N2343" s="631"/>
    </row>
    <row r="2344" s="138" customFormat="1" customHeight="1" outlineLevel="1" spans="1:14">
      <c r="A2344" s="382">
        <v>4</v>
      </c>
      <c r="B2344" s="627" t="str">
        <f t="shared" si="72"/>
        <v>值班室（一房）</v>
      </c>
      <c r="C2344" s="633" t="s">
        <v>7379</v>
      </c>
      <c r="D2344" s="103"/>
      <c r="E2344" s="103"/>
      <c r="F2344" s="103"/>
      <c r="G2344" s="103"/>
      <c r="H2344" s="103"/>
      <c r="I2344" s="103"/>
      <c r="J2344" s="382"/>
      <c r="K2344" s="382" t="s">
        <v>7382</v>
      </c>
      <c r="L2344" s="382"/>
      <c r="M2344" s="630"/>
      <c r="N2344" s="631"/>
    </row>
    <row r="2345" s="138" customFormat="1" customHeight="1" outlineLevel="1" spans="1:14">
      <c r="A2345" s="382">
        <v>5</v>
      </c>
      <c r="B2345" s="627" t="str">
        <f t="shared" si="72"/>
        <v>值班室（一房）</v>
      </c>
      <c r="C2345" s="633" t="s">
        <v>7379</v>
      </c>
      <c r="D2345" s="103"/>
      <c r="E2345" s="103"/>
      <c r="F2345" s="103"/>
      <c r="G2345" s="103"/>
      <c r="H2345" s="103"/>
      <c r="I2345" s="103"/>
      <c r="J2345" s="382"/>
      <c r="K2345" s="382" t="s">
        <v>7383</v>
      </c>
      <c r="L2345" s="382"/>
      <c r="M2345" s="630"/>
      <c r="N2345" s="631"/>
    </row>
    <row r="2346" s="138" customFormat="1" customHeight="1" outlineLevel="1" spans="1:14">
      <c r="A2346" s="382">
        <v>6</v>
      </c>
      <c r="B2346" s="627" t="str">
        <f t="shared" si="72"/>
        <v>值班室（一房）</v>
      </c>
      <c r="C2346" s="633" t="s">
        <v>7379</v>
      </c>
      <c r="D2346" s="103"/>
      <c r="E2346" s="103"/>
      <c r="F2346" s="103"/>
      <c r="G2346" s="103"/>
      <c r="H2346" s="103"/>
      <c r="I2346" s="103"/>
      <c r="J2346" s="382"/>
      <c r="K2346" s="382" t="s">
        <v>7384</v>
      </c>
      <c r="L2346" s="382"/>
      <c r="M2346" s="630"/>
      <c r="N2346" s="631"/>
    </row>
    <row r="2347" s="138" customFormat="1" customHeight="1" outlineLevel="1" spans="1:14">
      <c r="A2347" s="382">
        <v>7</v>
      </c>
      <c r="B2347" s="627" t="str">
        <f t="shared" si="72"/>
        <v>值班室（一房）</v>
      </c>
      <c r="C2347" s="633" t="s">
        <v>7379</v>
      </c>
      <c r="D2347" s="103"/>
      <c r="E2347" s="103"/>
      <c r="F2347" s="103"/>
      <c r="G2347" s="103"/>
      <c r="H2347" s="103"/>
      <c r="I2347" s="103"/>
      <c r="J2347" s="382"/>
      <c r="K2347" s="382" t="s">
        <v>7385</v>
      </c>
      <c r="L2347" s="382"/>
      <c r="M2347" s="630"/>
      <c r="N2347" s="631"/>
    </row>
    <row r="2348" s="138" customFormat="1" customHeight="1" outlineLevel="1" spans="1:14">
      <c r="A2348" s="382">
        <v>8</v>
      </c>
      <c r="B2348" s="627" t="str">
        <f t="shared" si="72"/>
        <v>值班室（一房）</v>
      </c>
      <c r="C2348" s="633" t="s">
        <v>7379</v>
      </c>
      <c r="D2348" s="103"/>
      <c r="E2348" s="103"/>
      <c r="F2348" s="103"/>
      <c r="G2348" s="103"/>
      <c r="H2348" s="103"/>
      <c r="I2348" s="103"/>
      <c r="J2348" s="382"/>
      <c r="K2348" s="382" t="s">
        <v>7386</v>
      </c>
      <c r="L2348" s="382"/>
      <c r="M2348" s="630"/>
      <c r="N2348" s="631"/>
    </row>
    <row r="2349" s="138" customFormat="1" customHeight="1" outlineLevel="1" spans="1:14">
      <c r="A2349" s="382">
        <v>9</v>
      </c>
      <c r="B2349" s="627" t="str">
        <f t="shared" si="72"/>
        <v>值班室（一房）</v>
      </c>
      <c r="C2349" s="633" t="s">
        <v>7379</v>
      </c>
      <c r="D2349" s="103"/>
      <c r="E2349" s="103"/>
      <c r="F2349" s="103"/>
      <c r="G2349" s="103"/>
      <c r="H2349" s="103"/>
      <c r="I2349" s="103"/>
      <c r="J2349" s="382"/>
      <c r="K2349" s="382" t="s">
        <v>7387</v>
      </c>
      <c r="L2349" s="382"/>
      <c r="M2349" s="630"/>
      <c r="N2349" s="631"/>
    </row>
    <row r="2350" s="138" customFormat="1" customHeight="1" outlineLevel="1" spans="1:14">
      <c r="A2350" s="382">
        <v>10</v>
      </c>
      <c r="B2350" s="627" t="str">
        <f t="shared" ref="B2350:B2413" si="73" xml:space="preserve">C2350</f>
        <v>布草/保洁间</v>
      </c>
      <c r="C2350" s="633" t="s">
        <v>7293</v>
      </c>
      <c r="D2350" s="103"/>
      <c r="E2350" s="103"/>
      <c r="F2350" s="103"/>
      <c r="G2350" s="103"/>
      <c r="H2350" s="103"/>
      <c r="I2350" s="103"/>
      <c r="J2350" s="382"/>
      <c r="K2350" s="382" t="s">
        <v>7388</v>
      </c>
      <c r="L2350" s="382"/>
      <c r="M2350" s="630"/>
      <c r="N2350" s="631"/>
    </row>
    <row r="2351" s="138" customFormat="1" customHeight="1" outlineLevel="1" spans="1:14">
      <c r="A2351" s="382">
        <v>11</v>
      </c>
      <c r="B2351" s="627" t="str">
        <f t="shared" si="73"/>
        <v>值班室（一房）</v>
      </c>
      <c r="C2351" s="633" t="s">
        <v>7379</v>
      </c>
      <c r="D2351" s="103"/>
      <c r="E2351" s="103"/>
      <c r="F2351" s="103"/>
      <c r="G2351" s="103"/>
      <c r="H2351" s="103"/>
      <c r="I2351" s="103"/>
      <c r="J2351" s="382"/>
      <c r="K2351" s="382" t="s">
        <v>2694</v>
      </c>
      <c r="L2351" s="382"/>
      <c r="M2351" s="630"/>
      <c r="N2351" s="631"/>
    </row>
    <row r="2352" s="138" customFormat="1" customHeight="1" outlineLevel="1" spans="1:14">
      <c r="A2352" s="382">
        <v>12</v>
      </c>
      <c r="B2352" s="627" t="str">
        <f t="shared" si="73"/>
        <v>值班室（一房）</v>
      </c>
      <c r="C2352" s="633" t="s">
        <v>7379</v>
      </c>
      <c r="D2352" s="103"/>
      <c r="E2352" s="103"/>
      <c r="F2352" s="103"/>
      <c r="G2352" s="103"/>
      <c r="H2352" s="103"/>
      <c r="I2352" s="103"/>
      <c r="J2352" s="382"/>
      <c r="K2352" s="382" t="s">
        <v>7389</v>
      </c>
      <c r="L2352" s="382"/>
      <c r="M2352" s="630"/>
      <c r="N2352" s="631"/>
    </row>
    <row r="2353" s="138" customFormat="1" customHeight="1" outlineLevel="1" spans="1:14">
      <c r="A2353" s="382">
        <v>13</v>
      </c>
      <c r="B2353" s="627" t="str">
        <f t="shared" si="73"/>
        <v>值班室（一房）</v>
      </c>
      <c r="C2353" s="633" t="s">
        <v>7379</v>
      </c>
      <c r="D2353" s="103"/>
      <c r="E2353" s="103"/>
      <c r="F2353" s="103"/>
      <c r="G2353" s="103"/>
      <c r="H2353" s="103"/>
      <c r="I2353" s="103"/>
      <c r="J2353" s="382"/>
      <c r="K2353" s="382" t="s">
        <v>7390</v>
      </c>
      <c r="L2353" s="382"/>
      <c r="M2353" s="630"/>
      <c r="N2353" s="631"/>
    </row>
    <row r="2354" s="138" customFormat="1" customHeight="1" outlineLevel="1" spans="1:14">
      <c r="A2354" s="382">
        <v>14</v>
      </c>
      <c r="B2354" s="627" t="str">
        <f t="shared" si="73"/>
        <v>值班室（一房）</v>
      </c>
      <c r="C2354" s="633" t="s">
        <v>7379</v>
      </c>
      <c r="D2354" s="103"/>
      <c r="E2354" s="103"/>
      <c r="F2354" s="103"/>
      <c r="G2354" s="103"/>
      <c r="H2354" s="103"/>
      <c r="I2354" s="103"/>
      <c r="J2354" s="382"/>
      <c r="K2354" s="382" t="s">
        <v>7391</v>
      </c>
      <c r="L2354" s="382"/>
      <c r="M2354" s="630"/>
      <c r="N2354" s="631"/>
    </row>
    <row r="2355" s="138" customFormat="1" customHeight="1" outlineLevel="1" spans="1:14">
      <c r="A2355" s="382">
        <v>15</v>
      </c>
      <c r="B2355" s="627" t="str">
        <f t="shared" si="73"/>
        <v>值班室（一房）</v>
      </c>
      <c r="C2355" s="633" t="s">
        <v>7379</v>
      </c>
      <c r="D2355" s="103"/>
      <c r="E2355" s="103"/>
      <c r="F2355" s="103"/>
      <c r="G2355" s="103"/>
      <c r="H2355" s="103"/>
      <c r="I2355" s="103"/>
      <c r="J2355" s="382"/>
      <c r="K2355" s="382" t="s">
        <v>7392</v>
      </c>
      <c r="L2355" s="382"/>
      <c r="M2355" s="630"/>
      <c r="N2355" s="631"/>
    </row>
    <row r="2356" s="138" customFormat="1" customHeight="1" outlineLevel="1" spans="1:14">
      <c r="A2356" s="382">
        <v>16</v>
      </c>
      <c r="B2356" s="627" t="str">
        <f t="shared" si="73"/>
        <v>值班室（一房）</v>
      </c>
      <c r="C2356" s="633" t="s">
        <v>7379</v>
      </c>
      <c r="D2356" s="103"/>
      <c r="E2356" s="103"/>
      <c r="F2356" s="103"/>
      <c r="G2356" s="103"/>
      <c r="H2356" s="103"/>
      <c r="I2356" s="103"/>
      <c r="J2356" s="382"/>
      <c r="K2356" s="382" t="s">
        <v>7393</v>
      </c>
      <c r="L2356" s="382"/>
      <c r="M2356" s="630"/>
      <c r="N2356" s="631"/>
    </row>
    <row r="2357" s="138" customFormat="1" customHeight="1" outlineLevel="1" spans="1:14">
      <c r="A2357" s="382">
        <v>17</v>
      </c>
      <c r="B2357" s="627" t="str">
        <f t="shared" si="73"/>
        <v>值班室（一房）</v>
      </c>
      <c r="C2357" s="633" t="s">
        <v>7379</v>
      </c>
      <c r="D2357" s="103"/>
      <c r="E2357" s="103"/>
      <c r="F2357" s="103"/>
      <c r="G2357" s="103"/>
      <c r="H2357" s="103"/>
      <c r="I2357" s="103"/>
      <c r="J2357" s="382"/>
      <c r="K2357" s="382" t="s">
        <v>7394</v>
      </c>
      <c r="L2357" s="382"/>
      <c r="M2357" s="630"/>
      <c r="N2357" s="631"/>
    </row>
    <row r="2358" s="138" customFormat="1" customHeight="1" outlineLevel="1" spans="1:14">
      <c r="A2358" s="382">
        <v>18</v>
      </c>
      <c r="B2358" s="627" t="str">
        <f t="shared" si="73"/>
        <v>值班室（一房）</v>
      </c>
      <c r="C2358" s="633" t="s">
        <v>7379</v>
      </c>
      <c r="D2358" s="103"/>
      <c r="E2358" s="103"/>
      <c r="F2358" s="103"/>
      <c r="G2358" s="103"/>
      <c r="H2358" s="103"/>
      <c r="I2358" s="103"/>
      <c r="J2358" s="382"/>
      <c r="K2358" s="382" t="s">
        <v>7395</v>
      </c>
      <c r="L2358" s="382"/>
      <c r="M2358" s="630"/>
      <c r="N2358" s="631"/>
    </row>
    <row r="2359" s="138" customFormat="1" customHeight="1" outlineLevel="1" spans="1:14">
      <c r="A2359" s="382">
        <v>19</v>
      </c>
      <c r="B2359" s="627" t="str">
        <f t="shared" si="73"/>
        <v>茶水间</v>
      </c>
      <c r="C2359" s="633" t="s">
        <v>857</v>
      </c>
      <c r="D2359" s="103"/>
      <c r="E2359" s="103"/>
      <c r="F2359" s="103"/>
      <c r="G2359" s="103"/>
      <c r="H2359" s="103"/>
      <c r="I2359" s="103"/>
      <c r="J2359" s="382"/>
      <c r="K2359" s="382" t="s">
        <v>7396</v>
      </c>
      <c r="L2359" s="382"/>
      <c r="M2359" s="630"/>
      <c r="N2359" s="631"/>
    </row>
    <row r="2360" s="138" customFormat="1" customHeight="1" outlineLevel="1" spans="1:14">
      <c r="A2360" s="626"/>
      <c r="B2360" s="632" t="str">
        <f t="shared" si="73"/>
        <v>7层F3栋</v>
      </c>
      <c r="C2360" s="626" t="s">
        <v>7397</v>
      </c>
      <c r="D2360" s="103"/>
      <c r="E2360" s="103"/>
      <c r="F2360" s="103"/>
      <c r="G2360" s="103"/>
      <c r="H2360" s="103"/>
      <c r="I2360" s="103"/>
      <c r="J2360" s="382"/>
      <c r="K2360" s="626"/>
      <c r="L2360" s="626"/>
      <c r="M2360" s="630"/>
      <c r="N2360" s="631"/>
    </row>
    <row r="2361" s="138" customFormat="1" customHeight="1" outlineLevel="1" spans="1:14">
      <c r="A2361" s="382">
        <v>1</v>
      </c>
      <c r="B2361" s="627" t="str">
        <f t="shared" si="73"/>
        <v>洗衣房/晒衣房</v>
      </c>
      <c r="C2361" s="633" t="s">
        <v>7329</v>
      </c>
      <c r="D2361" s="103"/>
      <c r="E2361" s="103"/>
      <c r="F2361" s="103"/>
      <c r="G2361" s="103"/>
      <c r="H2361" s="103"/>
      <c r="I2361" s="103"/>
      <c r="J2361" s="382"/>
      <c r="K2361" s="382" t="s">
        <v>2671</v>
      </c>
      <c r="L2361" s="382"/>
      <c r="M2361" s="630"/>
      <c r="N2361" s="631"/>
    </row>
    <row r="2362" s="138" customFormat="1" customHeight="1" outlineLevel="1" spans="1:14">
      <c r="A2362" s="382">
        <v>2</v>
      </c>
      <c r="B2362" s="627" t="str">
        <f t="shared" si="73"/>
        <v>直饮水机间</v>
      </c>
      <c r="C2362" s="633" t="s">
        <v>7330</v>
      </c>
      <c r="D2362" s="103"/>
      <c r="E2362" s="103"/>
      <c r="F2362" s="103"/>
      <c r="G2362" s="103"/>
      <c r="H2362" s="103"/>
      <c r="I2362" s="103"/>
      <c r="J2362" s="382"/>
      <c r="K2362" s="382" t="s">
        <v>7398</v>
      </c>
      <c r="L2362" s="382"/>
      <c r="M2362" s="630"/>
      <c r="N2362" s="631"/>
    </row>
    <row r="2363" s="138" customFormat="1" customHeight="1" outlineLevel="1" spans="1:14">
      <c r="A2363" s="382">
        <v>3</v>
      </c>
      <c r="B2363" s="627" t="str">
        <f t="shared" si="73"/>
        <v>值班室</v>
      </c>
      <c r="C2363" s="633" t="s">
        <v>75</v>
      </c>
      <c r="D2363" s="103"/>
      <c r="E2363" s="103"/>
      <c r="F2363" s="103"/>
      <c r="G2363" s="103"/>
      <c r="H2363" s="103"/>
      <c r="I2363" s="103"/>
      <c r="J2363" s="382"/>
      <c r="K2363" s="382" t="s">
        <v>2672</v>
      </c>
      <c r="L2363" s="382"/>
      <c r="M2363" s="630"/>
      <c r="N2363" s="631"/>
    </row>
    <row r="2364" s="138" customFormat="1" customHeight="1" outlineLevel="1" spans="1:14">
      <c r="A2364" s="382">
        <v>4</v>
      </c>
      <c r="B2364" s="627" t="str">
        <f t="shared" si="73"/>
        <v>值班室</v>
      </c>
      <c r="C2364" s="633" t="s">
        <v>75</v>
      </c>
      <c r="D2364" s="103"/>
      <c r="E2364" s="103"/>
      <c r="F2364" s="103"/>
      <c r="G2364" s="103"/>
      <c r="H2364" s="103"/>
      <c r="I2364" s="103"/>
      <c r="J2364" s="382"/>
      <c r="K2364" s="382" t="s">
        <v>2673</v>
      </c>
      <c r="L2364" s="382"/>
      <c r="M2364" s="630"/>
      <c r="N2364" s="631"/>
    </row>
    <row r="2365" s="138" customFormat="1" customHeight="1" outlineLevel="1" spans="1:14">
      <c r="A2365" s="382">
        <v>5</v>
      </c>
      <c r="B2365" s="627" t="str">
        <f t="shared" si="73"/>
        <v>值班室</v>
      </c>
      <c r="C2365" s="633" t="s">
        <v>75</v>
      </c>
      <c r="D2365" s="103"/>
      <c r="E2365" s="103"/>
      <c r="F2365" s="103"/>
      <c r="G2365" s="103"/>
      <c r="H2365" s="103"/>
      <c r="I2365" s="103"/>
      <c r="J2365" s="382"/>
      <c r="K2365" s="382" t="s">
        <v>2674</v>
      </c>
      <c r="L2365" s="382"/>
      <c r="M2365" s="630"/>
      <c r="N2365" s="631"/>
    </row>
    <row r="2366" s="138" customFormat="1" customHeight="1" outlineLevel="1" spans="1:14">
      <c r="A2366" s="382">
        <v>6</v>
      </c>
      <c r="B2366" s="627" t="str">
        <f t="shared" si="73"/>
        <v>值班室</v>
      </c>
      <c r="C2366" s="633" t="s">
        <v>75</v>
      </c>
      <c r="D2366" s="103"/>
      <c r="E2366" s="103"/>
      <c r="F2366" s="103"/>
      <c r="G2366" s="103"/>
      <c r="H2366" s="103"/>
      <c r="I2366" s="103"/>
      <c r="J2366" s="382"/>
      <c r="K2366" s="382" t="s">
        <v>2675</v>
      </c>
      <c r="L2366" s="382"/>
      <c r="M2366" s="630"/>
      <c r="N2366" s="631"/>
    </row>
    <row r="2367" s="138" customFormat="1" customHeight="1" outlineLevel="1" spans="1:14">
      <c r="A2367" s="382">
        <v>7</v>
      </c>
      <c r="B2367" s="627" t="str">
        <f t="shared" si="73"/>
        <v>值班室</v>
      </c>
      <c r="C2367" s="633" t="s">
        <v>75</v>
      </c>
      <c r="D2367" s="103"/>
      <c r="E2367" s="103"/>
      <c r="F2367" s="103"/>
      <c r="G2367" s="103"/>
      <c r="H2367" s="103"/>
      <c r="I2367" s="103"/>
      <c r="J2367" s="382"/>
      <c r="K2367" s="382" t="s">
        <v>2676</v>
      </c>
      <c r="L2367" s="382"/>
      <c r="M2367" s="630"/>
      <c r="N2367" s="631"/>
    </row>
    <row r="2368" s="138" customFormat="1" customHeight="1" outlineLevel="1" spans="1:14">
      <c r="A2368" s="382">
        <v>8</v>
      </c>
      <c r="B2368" s="627" t="str">
        <f t="shared" si="73"/>
        <v>值班室</v>
      </c>
      <c r="C2368" s="633" t="s">
        <v>75</v>
      </c>
      <c r="D2368" s="103"/>
      <c r="E2368" s="103"/>
      <c r="F2368" s="103"/>
      <c r="G2368" s="103"/>
      <c r="H2368" s="103"/>
      <c r="I2368" s="103"/>
      <c r="J2368" s="382"/>
      <c r="K2368" s="382" t="s">
        <v>2677</v>
      </c>
      <c r="L2368" s="382"/>
      <c r="M2368" s="630"/>
      <c r="N2368" s="631"/>
    </row>
    <row r="2369" s="138" customFormat="1" customHeight="1" outlineLevel="1" spans="1:14">
      <c r="A2369" s="382">
        <v>9</v>
      </c>
      <c r="B2369" s="627" t="str">
        <f t="shared" si="73"/>
        <v>值班室</v>
      </c>
      <c r="C2369" s="633" t="s">
        <v>75</v>
      </c>
      <c r="D2369" s="103"/>
      <c r="E2369" s="103"/>
      <c r="F2369" s="103"/>
      <c r="G2369" s="103"/>
      <c r="H2369" s="103"/>
      <c r="I2369" s="103"/>
      <c r="J2369" s="382"/>
      <c r="K2369" s="382" t="s">
        <v>2678</v>
      </c>
      <c r="L2369" s="382"/>
      <c r="M2369" s="630"/>
      <c r="N2369" s="631"/>
    </row>
    <row r="2370" s="138" customFormat="1" customHeight="1" outlineLevel="1" spans="1:14">
      <c r="A2370" s="382">
        <v>10</v>
      </c>
      <c r="B2370" s="627" t="str">
        <f t="shared" si="73"/>
        <v>值班室</v>
      </c>
      <c r="C2370" s="633" t="s">
        <v>75</v>
      </c>
      <c r="D2370" s="103"/>
      <c r="E2370" s="103"/>
      <c r="F2370" s="103"/>
      <c r="G2370" s="103"/>
      <c r="H2370" s="103"/>
      <c r="I2370" s="103"/>
      <c r="J2370" s="382"/>
      <c r="K2370" s="382" t="s">
        <v>2679</v>
      </c>
      <c r="L2370" s="382"/>
      <c r="M2370" s="630"/>
      <c r="N2370" s="631"/>
    </row>
    <row r="2371" s="138" customFormat="1" customHeight="1" outlineLevel="1" spans="1:14">
      <c r="A2371" s="382">
        <v>11</v>
      </c>
      <c r="B2371" s="627" t="str">
        <f t="shared" si="73"/>
        <v>值班室</v>
      </c>
      <c r="C2371" s="633" t="s">
        <v>75</v>
      </c>
      <c r="D2371" s="103"/>
      <c r="E2371" s="103"/>
      <c r="F2371" s="103"/>
      <c r="G2371" s="103"/>
      <c r="H2371" s="103"/>
      <c r="I2371" s="103"/>
      <c r="J2371" s="382"/>
      <c r="K2371" s="382" t="s">
        <v>2680</v>
      </c>
      <c r="L2371" s="382"/>
      <c r="M2371" s="630"/>
      <c r="N2371" s="631"/>
    </row>
    <row r="2372" s="138" customFormat="1" customHeight="1" outlineLevel="1" spans="1:14">
      <c r="A2372" s="382">
        <v>12</v>
      </c>
      <c r="B2372" s="627" t="str">
        <f t="shared" si="73"/>
        <v>值班室</v>
      </c>
      <c r="C2372" s="633" t="s">
        <v>75</v>
      </c>
      <c r="D2372" s="103"/>
      <c r="E2372" s="103"/>
      <c r="F2372" s="103"/>
      <c r="G2372" s="103"/>
      <c r="H2372" s="103"/>
      <c r="I2372" s="103"/>
      <c r="J2372" s="382"/>
      <c r="K2372" s="382" t="s">
        <v>2691</v>
      </c>
      <c r="L2372" s="382"/>
      <c r="M2372" s="630"/>
      <c r="N2372" s="631"/>
    </row>
    <row r="2373" s="138" customFormat="1" customHeight="1" outlineLevel="1" spans="1:14">
      <c r="A2373" s="382">
        <v>13</v>
      </c>
      <c r="B2373" s="627" t="str">
        <f t="shared" si="73"/>
        <v>值班室</v>
      </c>
      <c r="C2373" s="633" t="s">
        <v>75</v>
      </c>
      <c r="D2373" s="103"/>
      <c r="E2373" s="103"/>
      <c r="F2373" s="103"/>
      <c r="G2373" s="103"/>
      <c r="H2373" s="103"/>
      <c r="I2373" s="103"/>
      <c r="J2373" s="382"/>
      <c r="K2373" s="382" t="s">
        <v>2690</v>
      </c>
      <c r="L2373" s="382"/>
      <c r="M2373" s="630"/>
      <c r="N2373" s="631"/>
    </row>
    <row r="2374" s="138" customFormat="1" customHeight="1" outlineLevel="1" spans="1:14">
      <c r="A2374" s="382">
        <v>14</v>
      </c>
      <c r="B2374" s="627" t="str">
        <f t="shared" si="73"/>
        <v>值班室</v>
      </c>
      <c r="C2374" s="633" t="s">
        <v>75</v>
      </c>
      <c r="D2374" s="103"/>
      <c r="E2374" s="103"/>
      <c r="F2374" s="103"/>
      <c r="G2374" s="103"/>
      <c r="H2374" s="103"/>
      <c r="I2374" s="103"/>
      <c r="J2374" s="382"/>
      <c r="K2374" s="382" t="s">
        <v>2689</v>
      </c>
      <c r="L2374" s="382"/>
      <c r="M2374" s="630"/>
      <c r="N2374" s="631"/>
    </row>
    <row r="2375" s="138" customFormat="1" customHeight="1" outlineLevel="1" spans="1:14">
      <c r="A2375" s="382">
        <v>15</v>
      </c>
      <c r="B2375" s="627" t="str">
        <f t="shared" si="73"/>
        <v>值班室</v>
      </c>
      <c r="C2375" s="633" t="s">
        <v>75</v>
      </c>
      <c r="D2375" s="103"/>
      <c r="E2375" s="103"/>
      <c r="F2375" s="103"/>
      <c r="G2375" s="103"/>
      <c r="H2375" s="103"/>
      <c r="I2375" s="103"/>
      <c r="J2375" s="382"/>
      <c r="K2375" s="382" t="s">
        <v>2688</v>
      </c>
      <c r="L2375" s="382"/>
      <c r="M2375" s="630"/>
      <c r="N2375" s="631"/>
    </row>
    <row r="2376" s="138" customFormat="1" customHeight="1" outlineLevel="1" spans="1:14">
      <c r="A2376" s="382">
        <v>16</v>
      </c>
      <c r="B2376" s="627" t="str">
        <f t="shared" si="73"/>
        <v>值班室</v>
      </c>
      <c r="C2376" s="633" t="s">
        <v>75</v>
      </c>
      <c r="D2376" s="103"/>
      <c r="E2376" s="103"/>
      <c r="F2376" s="103"/>
      <c r="G2376" s="103"/>
      <c r="H2376" s="103"/>
      <c r="I2376" s="103"/>
      <c r="J2376" s="382"/>
      <c r="K2376" s="382" t="s">
        <v>2687</v>
      </c>
      <c r="L2376" s="382"/>
      <c r="M2376" s="630"/>
      <c r="N2376" s="631"/>
    </row>
    <row r="2377" s="138" customFormat="1" customHeight="1" outlineLevel="1" spans="1:14">
      <c r="A2377" s="382">
        <v>17</v>
      </c>
      <c r="B2377" s="627" t="str">
        <f t="shared" si="73"/>
        <v>值班室</v>
      </c>
      <c r="C2377" s="633" t="s">
        <v>75</v>
      </c>
      <c r="D2377" s="103"/>
      <c r="E2377" s="103"/>
      <c r="F2377" s="103"/>
      <c r="G2377" s="103"/>
      <c r="H2377" s="103"/>
      <c r="I2377" s="103"/>
      <c r="J2377" s="382"/>
      <c r="K2377" s="382" t="s">
        <v>2686</v>
      </c>
      <c r="L2377" s="382"/>
      <c r="M2377" s="630"/>
      <c r="N2377" s="631"/>
    </row>
    <row r="2378" s="138" customFormat="1" customHeight="1" outlineLevel="1" spans="1:14">
      <c r="A2378" s="382">
        <v>18</v>
      </c>
      <c r="B2378" s="627" t="str">
        <f t="shared" si="73"/>
        <v>值班室</v>
      </c>
      <c r="C2378" s="633" t="s">
        <v>75</v>
      </c>
      <c r="D2378" s="103"/>
      <c r="E2378" s="103"/>
      <c r="F2378" s="103"/>
      <c r="G2378" s="103"/>
      <c r="H2378" s="103"/>
      <c r="I2378" s="103"/>
      <c r="J2378" s="382"/>
      <c r="K2378" s="382" t="s">
        <v>2685</v>
      </c>
      <c r="L2378" s="382"/>
      <c r="M2378" s="630"/>
      <c r="N2378" s="631"/>
    </row>
    <row r="2379" s="138" customFormat="1" customHeight="1" outlineLevel="1" spans="1:14">
      <c r="A2379" s="382">
        <v>19</v>
      </c>
      <c r="B2379" s="627" t="str">
        <f t="shared" si="73"/>
        <v>值班室</v>
      </c>
      <c r="C2379" s="633" t="s">
        <v>75</v>
      </c>
      <c r="D2379" s="103"/>
      <c r="E2379" s="103"/>
      <c r="F2379" s="103"/>
      <c r="G2379" s="103"/>
      <c r="H2379" s="103"/>
      <c r="I2379" s="103"/>
      <c r="J2379" s="382"/>
      <c r="K2379" s="382" t="s">
        <v>2684</v>
      </c>
      <c r="L2379" s="382"/>
      <c r="M2379" s="630"/>
      <c r="N2379" s="631"/>
    </row>
    <row r="2380" s="138" customFormat="1" customHeight="1" outlineLevel="1" spans="1:14">
      <c r="A2380" s="382">
        <v>20</v>
      </c>
      <c r="B2380" s="627" t="str">
        <f t="shared" si="73"/>
        <v>值班室</v>
      </c>
      <c r="C2380" s="633" t="s">
        <v>75</v>
      </c>
      <c r="D2380" s="103"/>
      <c r="E2380" s="103"/>
      <c r="F2380" s="103"/>
      <c r="G2380" s="103"/>
      <c r="H2380" s="103"/>
      <c r="I2380" s="103"/>
      <c r="J2380" s="382"/>
      <c r="K2380" s="382" t="s">
        <v>2683</v>
      </c>
      <c r="L2380" s="382"/>
      <c r="M2380" s="630"/>
      <c r="N2380" s="631"/>
    </row>
    <row r="2381" s="138" customFormat="1" customHeight="1" outlineLevel="1" spans="1:14">
      <c r="A2381" s="382">
        <v>21</v>
      </c>
      <c r="B2381" s="627" t="str">
        <f t="shared" si="73"/>
        <v>值班室</v>
      </c>
      <c r="C2381" s="633" t="s">
        <v>75</v>
      </c>
      <c r="D2381" s="103"/>
      <c r="E2381" s="103"/>
      <c r="F2381" s="103"/>
      <c r="G2381" s="103"/>
      <c r="H2381" s="103"/>
      <c r="I2381" s="103"/>
      <c r="J2381" s="382"/>
      <c r="K2381" s="382" t="s">
        <v>2682</v>
      </c>
      <c r="L2381" s="382"/>
      <c r="M2381" s="630"/>
      <c r="N2381" s="631"/>
    </row>
    <row r="2382" s="138" customFormat="1" customHeight="1" outlineLevel="1" spans="1:14">
      <c r="A2382" s="382">
        <v>22</v>
      </c>
      <c r="B2382" s="627" t="str">
        <f t="shared" si="73"/>
        <v>自习室</v>
      </c>
      <c r="C2382" s="633" t="s">
        <v>2591</v>
      </c>
      <c r="D2382" s="103"/>
      <c r="E2382" s="103"/>
      <c r="F2382" s="103"/>
      <c r="G2382" s="103"/>
      <c r="H2382" s="103"/>
      <c r="I2382" s="103"/>
      <c r="J2382" s="382"/>
      <c r="K2382" s="382" t="s">
        <v>2681</v>
      </c>
      <c r="L2382" s="382"/>
      <c r="M2382" s="630"/>
      <c r="N2382" s="631"/>
    </row>
    <row r="2383" s="138" customFormat="1" customHeight="1" outlineLevel="1" spans="1:14">
      <c r="A2383" s="628" t="s">
        <v>6585</v>
      </c>
      <c r="B2383" s="632" t="str">
        <f t="shared" si="73"/>
        <v>8层</v>
      </c>
      <c r="C2383" s="626" t="s">
        <v>7399</v>
      </c>
      <c r="D2383" s="103"/>
      <c r="E2383" s="103"/>
      <c r="F2383" s="103"/>
      <c r="G2383" s="103"/>
      <c r="H2383" s="103"/>
      <c r="I2383" s="103"/>
      <c r="J2383" s="382"/>
      <c r="K2383" s="626"/>
      <c r="L2383" s="626"/>
      <c r="M2383" s="630"/>
      <c r="N2383" s="631"/>
    </row>
    <row r="2384" s="138" customFormat="1" customHeight="1" outlineLevel="1" spans="1:14">
      <c r="A2384" s="626"/>
      <c r="B2384" s="632" t="str">
        <f t="shared" si="73"/>
        <v>8层F2栋</v>
      </c>
      <c r="C2384" s="626" t="s">
        <v>7400</v>
      </c>
      <c r="D2384" s="103"/>
      <c r="E2384" s="103"/>
      <c r="F2384" s="103"/>
      <c r="G2384" s="103"/>
      <c r="H2384" s="103"/>
      <c r="I2384" s="103"/>
      <c r="J2384" s="382"/>
      <c r="K2384" s="626"/>
      <c r="L2384" s="626"/>
      <c r="M2384" s="630"/>
      <c r="N2384" s="631"/>
    </row>
    <row r="2385" s="138" customFormat="1" customHeight="1" outlineLevel="1" spans="1:14">
      <c r="A2385" s="382">
        <v>1</v>
      </c>
      <c r="B2385" s="627" t="str">
        <f t="shared" si="73"/>
        <v>值班室（两房）</v>
      </c>
      <c r="C2385" s="633" t="s">
        <v>7401</v>
      </c>
      <c r="D2385" s="103"/>
      <c r="E2385" s="103"/>
      <c r="F2385" s="103"/>
      <c r="G2385" s="103"/>
      <c r="H2385" s="103"/>
      <c r="I2385" s="103"/>
      <c r="J2385" s="382"/>
      <c r="K2385" s="382" t="s">
        <v>2725</v>
      </c>
      <c r="L2385" s="382"/>
      <c r="M2385" s="630"/>
      <c r="N2385" s="631"/>
    </row>
    <row r="2386" s="138" customFormat="1" customHeight="1" outlineLevel="1" spans="1:14">
      <c r="A2386" s="382">
        <v>2</v>
      </c>
      <c r="B2386" s="627" t="str">
        <f t="shared" si="73"/>
        <v>值班室（两房）</v>
      </c>
      <c r="C2386" s="633" t="s">
        <v>7401</v>
      </c>
      <c r="D2386" s="103"/>
      <c r="E2386" s="103"/>
      <c r="F2386" s="103"/>
      <c r="G2386" s="103"/>
      <c r="H2386" s="103"/>
      <c r="I2386" s="103"/>
      <c r="J2386" s="382"/>
      <c r="K2386" s="382" t="s">
        <v>7402</v>
      </c>
      <c r="L2386" s="382"/>
      <c r="M2386" s="630"/>
      <c r="N2386" s="631"/>
    </row>
    <row r="2387" s="138" customFormat="1" customHeight="1" outlineLevel="1" spans="1:14">
      <c r="A2387" s="382">
        <v>3</v>
      </c>
      <c r="B2387" s="627" t="str">
        <f t="shared" si="73"/>
        <v>值班室（两房）</v>
      </c>
      <c r="C2387" s="633" t="s">
        <v>7401</v>
      </c>
      <c r="D2387" s="103"/>
      <c r="E2387" s="103"/>
      <c r="F2387" s="103"/>
      <c r="G2387" s="103"/>
      <c r="H2387" s="103"/>
      <c r="I2387" s="103"/>
      <c r="J2387" s="382"/>
      <c r="K2387" s="382" t="s">
        <v>7403</v>
      </c>
      <c r="L2387" s="382"/>
      <c r="M2387" s="630"/>
      <c r="N2387" s="631"/>
    </row>
    <row r="2388" s="138" customFormat="1" customHeight="1" outlineLevel="1" spans="1:14">
      <c r="A2388" s="382">
        <v>4</v>
      </c>
      <c r="B2388" s="627" t="str">
        <f t="shared" si="73"/>
        <v>值班室（两房）</v>
      </c>
      <c r="C2388" s="633" t="s">
        <v>7401</v>
      </c>
      <c r="D2388" s="103"/>
      <c r="E2388" s="103"/>
      <c r="F2388" s="103"/>
      <c r="G2388" s="103"/>
      <c r="H2388" s="103"/>
      <c r="I2388" s="103"/>
      <c r="J2388" s="382"/>
      <c r="K2388" s="382" t="s">
        <v>7404</v>
      </c>
      <c r="L2388" s="382"/>
      <c r="M2388" s="630"/>
      <c r="N2388" s="631"/>
    </row>
    <row r="2389" s="138" customFormat="1" customHeight="1" outlineLevel="1" spans="1:14">
      <c r="A2389" s="382">
        <v>5</v>
      </c>
      <c r="B2389" s="627" t="str">
        <f t="shared" si="73"/>
        <v>值班室（两房）</v>
      </c>
      <c r="C2389" s="633" t="s">
        <v>7401</v>
      </c>
      <c r="D2389" s="103"/>
      <c r="E2389" s="103"/>
      <c r="F2389" s="103"/>
      <c r="G2389" s="103"/>
      <c r="H2389" s="103"/>
      <c r="I2389" s="103"/>
      <c r="J2389" s="382"/>
      <c r="K2389" s="382" t="s">
        <v>7405</v>
      </c>
      <c r="L2389" s="382"/>
      <c r="M2389" s="630"/>
      <c r="N2389" s="631"/>
    </row>
    <row r="2390" s="138" customFormat="1" customHeight="1" outlineLevel="1" spans="1:14">
      <c r="A2390" s="382">
        <v>6</v>
      </c>
      <c r="B2390" s="627" t="str">
        <f t="shared" si="73"/>
        <v>值班室（两房）</v>
      </c>
      <c r="C2390" s="633" t="s">
        <v>7401</v>
      </c>
      <c r="D2390" s="103"/>
      <c r="E2390" s="103"/>
      <c r="F2390" s="103"/>
      <c r="G2390" s="103"/>
      <c r="H2390" s="103"/>
      <c r="I2390" s="103"/>
      <c r="J2390" s="382"/>
      <c r="K2390" s="382" t="s">
        <v>7406</v>
      </c>
      <c r="L2390" s="382"/>
      <c r="M2390" s="630"/>
      <c r="N2390" s="631"/>
    </row>
    <row r="2391" s="138" customFormat="1" customHeight="1" outlineLevel="1" spans="1:14">
      <c r="A2391" s="382">
        <v>7</v>
      </c>
      <c r="B2391" s="627" t="str">
        <f t="shared" si="73"/>
        <v>布草/保洁间</v>
      </c>
      <c r="C2391" s="633" t="s">
        <v>7293</v>
      </c>
      <c r="D2391" s="103"/>
      <c r="E2391" s="103"/>
      <c r="F2391" s="103"/>
      <c r="G2391" s="103"/>
      <c r="H2391" s="103"/>
      <c r="I2391" s="103"/>
      <c r="J2391" s="382"/>
      <c r="K2391" s="382" t="s">
        <v>7407</v>
      </c>
      <c r="L2391" s="382"/>
      <c r="M2391" s="630"/>
      <c r="N2391" s="631"/>
    </row>
    <row r="2392" s="138" customFormat="1" customHeight="1" outlineLevel="1" spans="1:14">
      <c r="A2392" s="382">
        <v>8</v>
      </c>
      <c r="B2392" s="627" t="str">
        <f t="shared" si="73"/>
        <v>值班室（一房）</v>
      </c>
      <c r="C2392" s="633" t="s">
        <v>7379</v>
      </c>
      <c r="D2392" s="103"/>
      <c r="E2392" s="103"/>
      <c r="F2392" s="103"/>
      <c r="G2392" s="103"/>
      <c r="H2392" s="103"/>
      <c r="I2392" s="103"/>
      <c r="J2392" s="382"/>
      <c r="K2392" s="382" t="s">
        <v>2727</v>
      </c>
      <c r="L2392" s="382"/>
      <c r="M2392" s="630"/>
      <c r="N2392" s="631"/>
    </row>
    <row r="2393" s="138" customFormat="1" customHeight="1" outlineLevel="1" spans="1:14">
      <c r="A2393" s="382">
        <v>9</v>
      </c>
      <c r="B2393" s="627" t="str">
        <f t="shared" si="73"/>
        <v>值班室（两房）</v>
      </c>
      <c r="C2393" s="633" t="s">
        <v>7401</v>
      </c>
      <c r="D2393" s="103"/>
      <c r="E2393" s="103"/>
      <c r="F2393" s="103"/>
      <c r="G2393" s="103"/>
      <c r="H2393" s="103"/>
      <c r="I2393" s="103"/>
      <c r="J2393" s="382"/>
      <c r="K2393" s="382" t="s">
        <v>2728</v>
      </c>
      <c r="L2393" s="382"/>
      <c r="M2393" s="630"/>
      <c r="N2393" s="631"/>
    </row>
    <row r="2394" s="138" customFormat="1" customHeight="1" outlineLevel="1" spans="1:14">
      <c r="A2394" s="382">
        <v>10</v>
      </c>
      <c r="B2394" s="627" t="str">
        <f t="shared" si="73"/>
        <v>值班室（两房）</v>
      </c>
      <c r="C2394" s="633" t="s">
        <v>7401</v>
      </c>
      <c r="D2394" s="103"/>
      <c r="E2394" s="103"/>
      <c r="F2394" s="103"/>
      <c r="G2394" s="103"/>
      <c r="H2394" s="103"/>
      <c r="I2394" s="103"/>
      <c r="J2394" s="382"/>
      <c r="K2394" s="382" t="s">
        <v>7408</v>
      </c>
      <c r="L2394" s="382"/>
      <c r="M2394" s="630"/>
      <c r="N2394" s="631"/>
    </row>
    <row r="2395" s="138" customFormat="1" customHeight="1" outlineLevel="1" spans="1:14">
      <c r="A2395" s="382">
        <v>11</v>
      </c>
      <c r="B2395" s="627" t="str">
        <f t="shared" si="73"/>
        <v>值班室（两房）</v>
      </c>
      <c r="C2395" s="633" t="s">
        <v>7401</v>
      </c>
      <c r="D2395" s="103"/>
      <c r="E2395" s="103"/>
      <c r="F2395" s="103"/>
      <c r="G2395" s="103"/>
      <c r="H2395" s="103"/>
      <c r="I2395" s="103"/>
      <c r="J2395" s="382"/>
      <c r="K2395" s="382" t="s">
        <v>7409</v>
      </c>
      <c r="L2395" s="382"/>
      <c r="M2395" s="630"/>
      <c r="N2395" s="631"/>
    </row>
    <row r="2396" s="138" customFormat="1" customHeight="1" outlineLevel="1" spans="1:14">
      <c r="A2396" s="382">
        <v>12</v>
      </c>
      <c r="B2396" s="627" t="str">
        <f t="shared" si="73"/>
        <v>值班室（两房）</v>
      </c>
      <c r="C2396" s="633" t="s">
        <v>7401</v>
      </c>
      <c r="D2396" s="103"/>
      <c r="E2396" s="103"/>
      <c r="F2396" s="103"/>
      <c r="G2396" s="103"/>
      <c r="H2396" s="103"/>
      <c r="I2396" s="103"/>
      <c r="J2396" s="382"/>
      <c r="K2396" s="382" t="s">
        <v>7410</v>
      </c>
      <c r="L2396" s="382"/>
      <c r="M2396" s="630"/>
      <c r="N2396" s="631"/>
    </row>
    <row r="2397" s="138" customFormat="1" customHeight="1" outlineLevel="1" spans="1:14">
      <c r="A2397" s="382">
        <v>13</v>
      </c>
      <c r="B2397" s="627" t="str">
        <f t="shared" si="73"/>
        <v>值班室（一房）</v>
      </c>
      <c r="C2397" s="633" t="s">
        <v>7379</v>
      </c>
      <c r="D2397" s="103"/>
      <c r="E2397" s="103"/>
      <c r="F2397" s="103"/>
      <c r="G2397" s="103"/>
      <c r="H2397" s="103"/>
      <c r="I2397" s="103"/>
      <c r="J2397" s="382"/>
      <c r="K2397" s="382" t="s">
        <v>2730</v>
      </c>
      <c r="L2397" s="382"/>
      <c r="M2397" s="630"/>
      <c r="N2397" s="631"/>
    </row>
    <row r="2398" s="138" customFormat="1" customHeight="1" outlineLevel="1" spans="1:14">
      <c r="A2398" s="382">
        <v>14</v>
      </c>
      <c r="B2398" s="627" t="str">
        <f t="shared" si="73"/>
        <v>茶水间</v>
      </c>
      <c r="C2398" s="633" t="s">
        <v>857</v>
      </c>
      <c r="D2398" s="103"/>
      <c r="E2398" s="103"/>
      <c r="F2398" s="103"/>
      <c r="G2398" s="103"/>
      <c r="H2398" s="103"/>
      <c r="I2398" s="103"/>
      <c r="J2398" s="382"/>
      <c r="K2398" s="382" t="s">
        <v>7411</v>
      </c>
      <c r="L2398" s="382"/>
      <c r="M2398" s="630"/>
      <c r="N2398" s="631"/>
    </row>
    <row r="2399" s="138" customFormat="1" customHeight="1" outlineLevel="1" spans="1:14">
      <c r="A2399" s="626"/>
      <c r="B2399" s="632" t="str">
        <f t="shared" si="73"/>
        <v>8层F3栋</v>
      </c>
      <c r="C2399" s="626" t="s">
        <v>7412</v>
      </c>
      <c r="D2399" s="103"/>
      <c r="E2399" s="103"/>
      <c r="F2399" s="103"/>
      <c r="G2399" s="103"/>
      <c r="H2399" s="103"/>
      <c r="I2399" s="103"/>
      <c r="J2399" s="382"/>
      <c r="K2399" s="626"/>
      <c r="L2399" s="626"/>
      <c r="M2399" s="630"/>
      <c r="N2399" s="631"/>
    </row>
    <row r="2400" s="138" customFormat="1" customHeight="1" outlineLevel="1" spans="1:14">
      <c r="A2400" s="382">
        <v>1</v>
      </c>
      <c r="B2400" s="627" t="str">
        <f t="shared" si="73"/>
        <v>洗衣房/晒衣房</v>
      </c>
      <c r="C2400" s="633" t="s">
        <v>7329</v>
      </c>
      <c r="D2400" s="103"/>
      <c r="E2400" s="103"/>
      <c r="F2400" s="103"/>
      <c r="G2400" s="103"/>
      <c r="H2400" s="103"/>
      <c r="I2400" s="103"/>
      <c r="J2400" s="382"/>
      <c r="K2400" s="382" t="s">
        <v>2699</v>
      </c>
      <c r="L2400" s="382"/>
      <c r="M2400" s="630"/>
      <c r="N2400" s="631"/>
    </row>
    <row r="2401" s="138" customFormat="1" customHeight="1" outlineLevel="1" spans="1:14">
      <c r="A2401" s="382">
        <v>2</v>
      </c>
      <c r="B2401" s="627" t="str">
        <f t="shared" si="73"/>
        <v>直饮水机间</v>
      </c>
      <c r="C2401" s="633" t="s">
        <v>7330</v>
      </c>
      <c r="D2401" s="103"/>
      <c r="E2401" s="103"/>
      <c r="F2401" s="103"/>
      <c r="G2401" s="103"/>
      <c r="H2401" s="103"/>
      <c r="I2401" s="103"/>
      <c r="J2401" s="382"/>
      <c r="K2401" s="382" t="s">
        <v>7413</v>
      </c>
      <c r="L2401" s="382"/>
      <c r="M2401" s="630"/>
      <c r="N2401" s="631"/>
    </row>
    <row r="2402" s="138" customFormat="1" customHeight="1" outlineLevel="1" spans="1:14">
      <c r="A2402" s="382">
        <v>3</v>
      </c>
      <c r="B2402" s="627" t="str">
        <f t="shared" si="73"/>
        <v>研究工作室</v>
      </c>
      <c r="C2402" s="633" t="s">
        <v>7414</v>
      </c>
      <c r="D2402" s="103"/>
      <c r="E2402" s="103"/>
      <c r="F2402" s="103"/>
      <c r="G2402" s="103"/>
      <c r="H2402" s="103"/>
      <c r="I2402" s="103"/>
      <c r="J2402" s="382"/>
      <c r="K2402" s="382" t="s">
        <v>2701</v>
      </c>
      <c r="L2402" s="382"/>
      <c r="M2402" s="630"/>
      <c r="N2402" s="631"/>
    </row>
    <row r="2403" s="138" customFormat="1" customHeight="1" outlineLevel="1" spans="1:14">
      <c r="A2403" s="382">
        <v>4</v>
      </c>
      <c r="B2403" s="627" t="str">
        <f t="shared" si="73"/>
        <v>研究工作室</v>
      </c>
      <c r="C2403" s="633" t="s">
        <v>7414</v>
      </c>
      <c r="D2403" s="103"/>
      <c r="E2403" s="103"/>
      <c r="F2403" s="103"/>
      <c r="G2403" s="103"/>
      <c r="H2403" s="103"/>
      <c r="I2403" s="103"/>
      <c r="J2403" s="382"/>
      <c r="K2403" s="382" t="s">
        <v>2703</v>
      </c>
      <c r="L2403" s="382"/>
      <c r="M2403" s="630"/>
      <c r="N2403" s="631"/>
    </row>
    <row r="2404" s="138" customFormat="1" customHeight="1" outlineLevel="1" spans="1:14">
      <c r="A2404" s="382">
        <v>5</v>
      </c>
      <c r="B2404" s="627" t="str">
        <f t="shared" si="73"/>
        <v>研究工作室</v>
      </c>
      <c r="C2404" s="633" t="s">
        <v>7414</v>
      </c>
      <c r="D2404" s="103"/>
      <c r="E2404" s="103"/>
      <c r="F2404" s="103"/>
      <c r="G2404" s="103"/>
      <c r="H2404" s="103"/>
      <c r="I2404" s="103"/>
      <c r="J2404" s="382"/>
      <c r="K2404" s="382" t="s">
        <v>2704</v>
      </c>
      <c r="L2404" s="382"/>
      <c r="M2404" s="630"/>
      <c r="N2404" s="631"/>
    </row>
    <row r="2405" s="138" customFormat="1" customHeight="1" outlineLevel="1" spans="1:14">
      <c r="A2405" s="382">
        <v>6</v>
      </c>
      <c r="B2405" s="627" t="str">
        <f t="shared" si="73"/>
        <v>研究工作室</v>
      </c>
      <c r="C2405" s="633" t="s">
        <v>7414</v>
      </c>
      <c r="D2405" s="103"/>
      <c r="E2405" s="103"/>
      <c r="F2405" s="103"/>
      <c r="G2405" s="103"/>
      <c r="H2405" s="103"/>
      <c r="I2405" s="103"/>
      <c r="J2405" s="382"/>
      <c r="K2405" s="382" t="s">
        <v>2705</v>
      </c>
      <c r="L2405" s="382"/>
      <c r="M2405" s="630"/>
      <c r="N2405" s="631"/>
    </row>
    <row r="2406" s="138" customFormat="1" customHeight="1" outlineLevel="1" spans="1:14">
      <c r="A2406" s="382">
        <v>7</v>
      </c>
      <c r="B2406" s="627" t="str">
        <f t="shared" si="73"/>
        <v>研究工作室</v>
      </c>
      <c r="C2406" s="633" t="s">
        <v>7414</v>
      </c>
      <c r="D2406" s="103"/>
      <c r="E2406" s="103"/>
      <c r="F2406" s="103"/>
      <c r="G2406" s="103"/>
      <c r="H2406" s="103"/>
      <c r="I2406" s="103"/>
      <c r="J2406" s="382"/>
      <c r="K2406" s="382" t="s">
        <v>2706</v>
      </c>
      <c r="L2406" s="382"/>
      <c r="M2406" s="630"/>
      <c r="N2406" s="631"/>
    </row>
    <row r="2407" s="138" customFormat="1" customHeight="1" outlineLevel="1" spans="1:14">
      <c r="A2407" s="382">
        <v>8</v>
      </c>
      <c r="B2407" s="627" t="str">
        <f t="shared" si="73"/>
        <v>研究工作室</v>
      </c>
      <c r="C2407" s="633" t="s">
        <v>7414</v>
      </c>
      <c r="D2407" s="103"/>
      <c r="E2407" s="103"/>
      <c r="F2407" s="103"/>
      <c r="G2407" s="103"/>
      <c r="H2407" s="103"/>
      <c r="I2407" s="103"/>
      <c r="J2407" s="382"/>
      <c r="K2407" s="382" t="s">
        <v>2707</v>
      </c>
      <c r="L2407" s="382"/>
      <c r="M2407" s="630"/>
      <c r="N2407" s="631"/>
    </row>
    <row r="2408" s="138" customFormat="1" customHeight="1" outlineLevel="1" spans="1:14">
      <c r="A2408" s="382">
        <v>9</v>
      </c>
      <c r="B2408" s="627" t="str">
        <f t="shared" si="73"/>
        <v>研究工作室</v>
      </c>
      <c r="C2408" s="633" t="s">
        <v>7414</v>
      </c>
      <c r="D2408" s="103"/>
      <c r="E2408" s="103"/>
      <c r="F2408" s="103"/>
      <c r="G2408" s="103"/>
      <c r="H2408" s="103"/>
      <c r="I2408" s="103"/>
      <c r="J2408" s="382"/>
      <c r="K2408" s="382" t="s">
        <v>2708</v>
      </c>
      <c r="L2408" s="382"/>
      <c r="M2408" s="630"/>
      <c r="N2408" s="631"/>
    </row>
    <row r="2409" s="138" customFormat="1" customHeight="1" outlineLevel="1" spans="1:14">
      <c r="A2409" s="382">
        <v>10</v>
      </c>
      <c r="B2409" s="627" t="str">
        <f t="shared" si="73"/>
        <v>研究工作室</v>
      </c>
      <c r="C2409" s="633" t="s">
        <v>7414</v>
      </c>
      <c r="D2409" s="103"/>
      <c r="E2409" s="103"/>
      <c r="F2409" s="103"/>
      <c r="G2409" s="103"/>
      <c r="H2409" s="103"/>
      <c r="I2409" s="103"/>
      <c r="J2409" s="382"/>
      <c r="K2409" s="382" t="s">
        <v>2710</v>
      </c>
      <c r="L2409" s="382"/>
      <c r="M2409" s="630"/>
      <c r="N2409" s="631"/>
    </row>
    <row r="2410" s="138" customFormat="1" customHeight="1" outlineLevel="1" spans="1:14">
      <c r="A2410" s="382">
        <v>11</v>
      </c>
      <c r="B2410" s="627" t="str">
        <f t="shared" si="73"/>
        <v>研究工作室</v>
      </c>
      <c r="C2410" s="633" t="s">
        <v>7414</v>
      </c>
      <c r="D2410" s="103"/>
      <c r="E2410" s="103"/>
      <c r="F2410" s="103"/>
      <c r="G2410" s="103"/>
      <c r="H2410" s="103"/>
      <c r="I2410" s="103"/>
      <c r="J2410" s="382"/>
      <c r="K2410" s="382" t="s">
        <v>2712</v>
      </c>
      <c r="L2410" s="382"/>
      <c r="M2410" s="630"/>
      <c r="N2410" s="631"/>
    </row>
    <row r="2411" s="138" customFormat="1" customHeight="1" outlineLevel="1" spans="1:14">
      <c r="A2411" s="382">
        <v>12</v>
      </c>
      <c r="B2411" s="627" t="str">
        <f t="shared" si="73"/>
        <v>值班室</v>
      </c>
      <c r="C2411" s="633" t="s">
        <v>75</v>
      </c>
      <c r="D2411" s="103"/>
      <c r="E2411" s="103"/>
      <c r="F2411" s="103"/>
      <c r="G2411" s="103"/>
      <c r="H2411" s="103"/>
      <c r="I2411" s="103"/>
      <c r="J2411" s="382"/>
      <c r="K2411" s="382" t="s">
        <v>2724</v>
      </c>
      <c r="L2411" s="382"/>
      <c r="M2411" s="630"/>
      <c r="N2411" s="631"/>
    </row>
    <row r="2412" s="138" customFormat="1" customHeight="1" outlineLevel="1" spans="1:14">
      <c r="A2412" s="382">
        <v>13</v>
      </c>
      <c r="B2412" s="627" t="str">
        <f t="shared" si="73"/>
        <v>值班室</v>
      </c>
      <c r="C2412" s="633" t="s">
        <v>75</v>
      </c>
      <c r="D2412" s="103"/>
      <c r="E2412" s="103"/>
      <c r="F2412" s="103"/>
      <c r="G2412" s="103"/>
      <c r="H2412" s="103"/>
      <c r="I2412" s="103"/>
      <c r="J2412" s="382"/>
      <c r="K2412" s="382" t="s">
        <v>2723</v>
      </c>
      <c r="L2412" s="382"/>
      <c r="M2412" s="630"/>
      <c r="N2412" s="631"/>
    </row>
    <row r="2413" s="138" customFormat="1" customHeight="1" outlineLevel="1" spans="1:14">
      <c r="A2413" s="382">
        <v>14</v>
      </c>
      <c r="B2413" s="627" t="str">
        <f t="shared" si="73"/>
        <v>值班室</v>
      </c>
      <c r="C2413" s="633" t="s">
        <v>75</v>
      </c>
      <c r="D2413" s="103"/>
      <c r="E2413" s="103"/>
      <c r="F2413" s="103"/>
      <c r="G2413" s="103"/>
      <c r="H2413" s="103"/>
      <c r="I2413" s="103"/>
      <c r="J2413" s="382"/>
      <c r="K2413" s="382" t="s">
        <v>2722</v>
      </c>
      <c r="L2413" s="382"/>
      <c r="M2413" s="630"/>
      <c r="N2413" s="631"/>
    </row>
    <row r="2414" s="138" customFormat="1" customHeight="1" outlineLevel="1" spans="1:14">
      <c r="A2414" s="382">
        <v>15</v>
      </c>
      <c r="B2414" s="627" t="str">
        <f t="shared" ref="B2414:B2477" si="74" xml:space="preserve">C2414</f>
        <v>值班室</v>
      </c>
      <c r="C2414" s="633" t="s">
        <v>75</v>
      </c>
      <c r="D2414" s="103"/>
      <c r="E2414" s="103"/>
      <c r="F2414" s="103"/>
      <c r="G2414" s="103"/>
      <c r="H2414" s="103"/>
      <c r="I2414" s="103"/>
      <c r="J2414" s="382"/>
      <c r="K2414" s="382" t="s">
        <v>2721</v>
      </c>
      <c r="L2414" s="382"/>
      <c r="M2414" s="630"/>
      <c r="N2414" s="631"/>
    </row>
    <row r="2415" s="138" customFormat="1" customHeight="1" outlineLevel="1" spans="1:14">
      <c r="A2415" s="382">
        <v>16</v>
      </c>
      <c r="B2415" s="627" t="str">
        <f t="shared" si="74"/>
        <v>值班室</v>
      </c>
      <c r="C2415" s="633" t="s">
        <v>75</v>
      </c>
      <c r="D2415" s="103"/>
      <c r="E2415" s="103"/>
      <c r="F2415" s="103"/>
      <c r="G2415" s="103"/>
      <c r="H2415" s="103"/>
      <c r="I2415" s="103"/>
      <c r="J2415" s="382"/>
      <c r="K2415" s="382" t="s">
        <v>2720</v>
      </c>
      <c r="L2415" s="382"/>
      <c r="M2415" s="630"/>
      <c r="N2415" s="631"/>
    </row>
    <row r="2416" s="138" customFormat="1" customHeight="1" outlineLevel="1" spans="1:14">
      <c r="A2416" s="382">
        <v>17</v>
      </c>
      <c r="B2416" s="627" t="str">
        <f t="shared" si="74"/>
        <v>值班室</v>
      </c>
      <c r="C2416" s="633" t="s">
        <v>75</v>
      </c>
      <c r="D2416" s="103"/>
      <c r="E2416" s="103"/>
      <c r="F2416" s="103"/>
      <c r="G2416" s="103"/>
      <c r="H2416" s="103"/>
      <c r="I2416" s="103"/>
      <c r="J2416" s="382"/>
      <c r="K2416" s="382" t="s">
        <v>2719</v>
      </c>
      <c r="L2416" s="382"/>
      <c r="M2416" s="630"/>
      <c r="N2416" s="631"/>
    </row>
    <row r="2417" s="138" customFormat="1" customHeight="1" outlineLevel="1" spans="1:14">
      <c r="A2417" s="382">
        <v>18</v>
      </c>
      <c r="B2417" s="627" t="str">
        <f t="shared" si="74"/>
        <v>值班室</v>
      </c>
      <c r="C2417" s="633" t="s">
        <v>75</v>
      </c>
      <c r="D2417" s="103"/>
      <c r="E2417" s="103"/>
      <c r="F2417" s="103"/>
      <c r="G2417" s="103"/>
      <c r="H2417" s="103"/>
      <c r="I2417" s="103"/>
      <c r="J2417" s="382"/>
      <c r="K2417" s="382" t="s">
        <v>2718</v>
      </c>
      <c r="L2417" s="382"/>
      <c r="M2417" s="630"/>
      <c r="N2417" s="631"/>
    </row>
    <row r="2418" s="138" customFormat="1" customHeight="1" outlineLevel="1" spans="1:14">
      <c r="A2418" s="382">
        <v>19</v>
      </c>
      <c r="B2418" s="627" t="str">
        <f t="shared" si="74"/>
        <v>值班室</v>
      </c>
      <c r="C2418" s="633" t="s">
        <v>75</v>
      </c>
      <c r="D2418" s="103"/>
      <c r="E2418" s="103"/>
      <c r="F2418" s="103"/>
      <c r="G2418" s="103"/>
      <c r="H2418" s="103"/>
      <c r="I2418" s="103"/>
      <c r="J2418" s="382"/>
      <c r="K2418" s="382" t="s">
        <v>2717</v>
      </c>
      <c r="L2418" s="382"/>
      <c r="M2418" s="630"/>
      <c r="N2418" s="631"/>
    </row>
    <row r="2419" s="138" customFormat="1" customHeight="1" outlineLevel="1" spans="1:14">
      <c r="A2419" s="382">
        <v>20</v>
      </c>
      <c r="B2419" s="627" t="str">
        <f t="shared" si="74"/>
        <v>值班室</v>
      </c>
      <c r="C2419" s="633" t="s">
        <v>75</v>
      </c>
      <c r="D2419" s="103"/>
      <c r="E2419" s="103"/>
      <c r="F2419" s="103"/>
      <c r="G2419" s="103"/>
      <c r="H2419" s="103"/>
      <c r="I2419" s="103"/>
      <c r="J2419" s="382"/>
      <c r="K2419" s="382" t="s">
        <v>2716</v>
      </c>
      <c r="L2419" s="382"/>
      <c r="M2419" s="630"/>
      <c r="N2419" s="631"/>
    </row>
    <row r="2420" s="138" customFormat="1" customHeight="1" outlineLevel="1" spans="1:14">
      <c r="A2420" s="382">
        <v>21</v>
      </c>
      <c r="B2420" s="627" t="str">
        <f t="shared" si="74"/>
        <v>值班室</v>
      </c>
      <c r="C2420" s="633" t="s">
        <v>75</v>
      </c>
      <c r="D2420" s="103"/>
      <c r="E2420" s="103"/>
      <c r="F2420" s="103"/>
      <c r="G2420" s="103"/>
      <c r="H2420" s="103"/>
      <c r="I2420" s="103"/>
      <c r="J2420" s="382"/>
      <c r="K2420" s="382" t="s">
        <v>2715</v>
      </c>
      <c r="L2420" s="382"/>
      <c r="M2420" s="630"/>
      <c r="N2420" s="631"/>
    </row>
    <row r="2421" s="138" customFormat="1" customHeight="1" outlineLevel="1" spans="1:14">
      <c r="A2421" s="382">
        <v>22</v>
      </c>
      <c r="B2421" s="627" t="str">
        <f t="shared" si="74"/>
        <v>自习室</v>
      </c>
      <c r="C2421" s="633" t="s">
        <v>2591</v>
      </c>
      <c r="D2421" s="103"/>
      <c r="E2421" s="103"/>
      <c r="F2421" s="103"/>
      <c r="G2421" s="103"/>
      <c r="H2421" s="103"/>
      <c r="I2421" s="103"/>
      <c r="J2421" s="382"/>
      <c r="K2421" s="382" t="s">
        <v>2714</v>
      </c>
      <c r="L2421" s="382"/>
      <c r="M2421" s="630"/>
      <c r="N2421" s="631"/>
    </row>
    <row r="2422" s="138" customFormat="1" customHeight="1" spans="1:14">
      <c r="A2422" s="626" t="s">
        <v>4440</v>
      </c>
      <c r="B2422" s="627" t="str">
        <f t="shared" si="74"/>
        <v>新建质子楼</v>
      </c>
      <c r="C2422" s="628" t="s">
        <v>7415</v>
      </c>
      <c r="D2422" s="103"/>
      <c r="E2422" s="103"/>
      <c r="F2422" s="103"/>
      <c r="G2422" s="103"/>
      <c r="H2422" s="103"/>
      <c r="I2422" s="103"/>
      <c r="J2422" s="382"/>
      <c r="K2422" s="382"/>
      <c r="L2422" s="382"/>
      <c r="M2422" s="630"/>
      <c r="N2422" s="631"/>
    </row>
    <row r="2423" s="138" customFormat="1" customHeight="1" outlineLevel="1" spans="1:14">
      <c r="A2423" s="628" t="s">
        <v>5480</v>
      </c>
      <c r="B2423" s="632" t="str">
        <f t="shared" si="74"/>
        <v>B2层</v>
      </c>
      <c r="C2423" s="626" t="s">
        <v>5579</v>
      </c>
      <c r="D2423" s="103"/>
      <c r="E2423" s="103"/>
      <c r="F2423" s="103"/>
      <c r="G2423" s="103"/>
      <c r="H2423" s="103"/>
      <c r="I2423" s="103"/>
      <c r="J2423" s="382"/>
      <c r="K2423" s="382"/>
      <c r="L2423" s="382"/>
      <c r="M2423" s="630"/>
      <c r="N2423" s="631"/>
    </row>
    <row r="2424" s="138" customFormat="1" customHeight="1" outlineLevel="1" spans="1:14">
      <c r="A2424" s="382">
        <v>1</v>
      </c>
      <c r="B2424" s="632" t="str">
        <f t="shared" si="74"/>
        <v>CT操作间</v>
      </c>
      <c r="C2424" s="382" t="s">
        <v>7416</v>
      </c>
      <c r="D2424" s="103"/>
      <c r="E2424" s="103"/>
      <c r="F2424" s="103"/>
      <c r="G2424" s="103"/>
      <c r="H2424" s="103"/>
      <c r="I2424" s="103"/>
      <c r="J2424" s="382"/>
      <c r="K2424" s="382" t="s">
        <v>7417</v>
      </c>
      <c r="L2424" s="382"/>
      <c r="M2424" s="630"/>
      <c r="N2424" s="631"/>
    </row>
    <row r="2425" s="138" customFormat="1" customHeight="1" outlineLevel="1" spans="1:14">
      <c r="A2425" s="382">
        <v>2</v>
      </c>
      <c r="B2425" s="632" t="str">
        <f t="shared" si="74"/>
        <v>CT扫描间</v>
      </c>
      <c r="C2425" s="382" t="s">
        <v>7418</v>
      </c>
      <c r="D2425" s="103"/>
      <c r="E2425" s="103"/>
      <c r="F2425" s="103"/>
      <c r="G2425" s="103"/>
      <c r="H2425" s="103"/>
      <c r="I2425" s="103"/>
      <c r="J2425" s="382"/>
      <c r="K2425" s="382" t="s">
        <v>7419</v>
      </c>
      <c r="L2425" s="382"/>
      <c r="M2425" s="630"/>
      <c r="N2425" s="631"/>
    </row>
    <row r="2426" s="138" customFormat="1" customHeight="1" outlineLevel="1" spans="1:14">
      <c r="A2426" s="382">
        <v>3</v>
      </c>
      <c r="B2426" s="632" t="str">
        <f t="shared" si="74"/>
        <v>CT设备间</v>
      </c>
      <c r="C2426" s="382" t="s">
        <v>7420</v>
      </c>
      <c r="D2426" s="103"/>
      <c r="E2426" s="103"/>
      <c r="F2426" s="103"/>
      <c r="G2426" s="103"/>
      <c r="H2426" s="103"/>
      <c r="I2426" s="103"/>
      <c r="J2426" s="382"/>
      <c r="K2426" s="382" t="s">
        <v>7421</v>
      </c>
      <c r="L2426" s="382"/>
      <c r="M2426" s="630"/>
      <c r="N2426" s="631"/>
    </row>
    <row r="2427" s="138" customFormat="1" customHeight="1" outlineLevel="1" spans="1:14">
      <c r="A2427" s="382">
        <v>4</v>
      </c>
      <c r="B2427" s="632" t="str">
        <f t="shared" si="74"/>
        <v>MRI操作间</v>
      </c>
      <c r="C2427" s="382" t="s">
        <v>7422</v>
      </c>
      <c r="D2427" s="103"/>
      <c r="E2427" s="103"/>
      <c r="F2427" s="103"/>
      <c r="G2427" s="103"/>
      <c r="H2427" s="103"/>
      <c r="I2427" s="103"/>
      <c r="J2427" s="382"/>
      <c r="K2427" s="382" t="s">
        <v>7423</v>
      </c>
      <c r="L2427" s="382"/>
      <c r="M2427" s="630"/>
      <c r="N2427" s="631"/>
    </row>
    <row r="2428" s="138" customFormat="1" customHeight="1" outlineLevel="1" spans="1:14">
      <c r="A2428" s="382">
        <v>5</v>
      </c>
      <c r="B2428" s="632" t="str">
        <f t="shared" si="74"/>
        <v>MRI扫描间</v>
      </c>
      <c r="C2428" s="382" t="s">
        <v>7424</v>
      </c>
      <c r="D2428" s="103"/>
      <c r="E2428" s="103"/>
      <c r="F2428" s="103"/>
      <c r="G2428" s="103"/>
      <c r="H2428" s="103"/>
      <c r="I2428" s="103"/>
      <c r="J2428" s="382"/>
      <c r="K2428" s="382" t="s">
        <v>7425</v>
      </c>
      <c r="L2428" s="382"/>
      <c r="M2428" s="630"/>
      <c r="N2428" s="631"/>
    </row>
    <row r="2429" s="138" customFormat="1" customHeight="1" outlineLevel="1" spans="1:14">
      <c r="A2429" s="382">
        <v>6</v>
      </c>
      <c r="B2429" s="632" t="str">
        <f t="shared" si="74"/>
        <v>MRI设备间</v>
      </c>
      <c r="C2429" s="382" t="s">
        <v>7426</v>
      </c>
      <c r="D2429" s="103"/>
      <c r="E2429" s="103"/>
      <c r="F2429" s="103"/>
      <c r="G2429" s="103"/>
      <c r="H2429" s="103"/>
      <c r="I2429" s="103"/>
      <c r="J2429" s="382"/>
      <c r="K2429" s="382" t="s">
        <v>7427</v>
      </c>
      <c r="L2429" s="382"/>
      <c r="M2429" s="630"/>
      <c r="N2429" s="631"/>
    </row>
    <row r="2430" s="138" customFormat="1" customHeight="1" outlineLevel="1" spans="1:14">
      <c r="A2430" s="382">
        <v>7</v>
      </c>
      <c r="B2430" s="632" t="str">
        <f t="shared" si="74"/>
        <v>VIP更衣室1</v>
      </c>
      <c r="C2430" s="382" t="s">
        <v>7428</v>
      </c>
      <c r="D2430" s="103"/>
      <c r="E2430" s="103"/>
      <c r="F2430" s="103"/>
      <c r="G2430" s="103"/>
      <c r="H2430" s="103"/>
      <c r="I2430" s="103"/>
      <c r="J2430" s="382"/>
      <c r="K2430" s="382" t="s">
        <v>7429</v>
      </c>
      <c r="L2430" s="382"/>
      <c r="M2430" s="630"/>
      <c r="N2430" s="631"/>
    </row>
    <row r="2431" s="138" customFormat="1" customHeight="1" outlineLevel="1" spans="1:14">
      <c r="A2431" s="382">
        <v>8</v>
      </c>
      <c r="B2431" s="632" t="str">
        <f t="shared" si="74"/>
        <v>VIP更衣室2</v>
      </c>
      <c r="C2431" s="382" t="s">
        <v>7430</v>
      </c>
      <c r="D2431" s="103"/>
      <c r="E2431" s="103"/>
      <c r="F2431" s="103"/>
      <c r="G2431" s="103"/>
      <c r="H2431" s="103"/>
      <c r="I2431" s="103"/>
      <c r="J2431" s="382"/>
      <c r="K2431" s="382" t="s">
        <v>7431</v>
      </c>
      <c r="L2431" s="382"/>
      <c r="M2431" s="630"/>
      <c r="N2431" s="631"/>
    </row>
    <row r="2432" s="138" customFormat="1" customHeight="1" outlineLevel="1" spans="1:14">
      <c r="A2432" s="382">
        <v>9</v>
      </c>
      <c r="B2432" s="627" t="str">
        <f t="shared" si="74"/>
        <v>卫生间3</v>
      </c>
      <c r="C2432" s="633" t="s">
        <v>7432</v>
      </c>
      <c r="D2432" s="103"/>
      <c r="E2432" s="103"/>
      <c r="F2432" s="103"/>
      <c r="G2432" s="103"/>
      <c r="H2432" s="103"/>
      <c r="I2432" s="103"/>
      <c r="J2432" s="382"/>
      <c r="K2432" s="382" t="s">
        <v>7433</v>
      </c>
      <c r="L2432" s="382"/>
      <c r="M2432" s="630"/>
      <c r="N2432" s="631"/>
    </row>
    <row r="2433" s="138" customFormat="1" customHeight="1" outlineLevel="1" spans="1:14">
      <c r="A2433" s="382">
        <v>10</v>
      </c>
      <c r="B2433" s="627" t="str">
        <f t="shared" si="74"/>
        <v>卫生间4</v>
      </c>
      <c r="C2433" s="633" t="s">
        <v>7434</v>
      </c>
      <c r="D2433" s="103"/>
      <c r="E2433" s="103"/>
      <c r="F2433" s="103"/>
      <c r="G2433" s="103"/>
      <c r="H2433" s="103"/>
      <c r="I2433" s="103"/>
      <c r="J2433" s="382"/>
      <c r="K2433" s="382" t="s">
        <v>7435</v>
      </c>
      <c r="L2433" s="382"/>
      <c r="M2433" s="630"/>
      <c r="N2433" s="631"/>
    </row>
    <row r="2434" s="138" customFormat="1" customHeight="1" outlineLevel="1" spans="1:14">
      <c r="A2434" s="382">
        <v>11</v>
      </c>
      <c r="B2434" s="627" t="str">
        <f t="shared" si="74"/>
        <v>儿童预麻/抢救室</v>
      </c>
      <c r="C2434" s="633" t="s">
        <v>7436</v>
      </c>
      <c r="D2434" s="103"/>
      <c r="E2434" s="103"/>
      <c r="F2434" s="103"/>
      <c r="G2434" s="103"/>
      <c r="H2434" s="103"/>
      <c r="I2434" s="103"/>
      <c r="J2434" s="382"/>
      <c r="K2434" s="382" t="s">
        <v>7437</v>
      </c>
      <c r="L2434" s="382"/>
      <c r="M2434" s="630"/>
      <c r="N2434" s="631"/>
    </row>
    <row r="2435" s="138" customFormat="1" customHeight="1" outlineLevel="1" spans="1:14">
      <c r="A2435" s="382">
        <v>12</v>
      </c>
      <c r="B2435" s="627" t="str">
        <f t="shared" si="74"/>
        <v>物流间</v>
      </c>
      <c r="C2435" s="633" t="s">
        <v>5536</v>
      </c>
      <c r="D2435" s="103"/>
      <c r="E2435" s="103"/>
      <c r="F2435" s="103"/>
      <c r="G2435" s="103"/>
      <c r="H2435" s="103"/>
      <c r="I2435" s="103"/>
      <c r="J2435" s="382"/>
      <c r="K2435" s="382" t="s">
        <v>7438</v>
      </c>
      <c r="L2435" s="382"/>
      <c r="M2435" s="630"/>
      <c r="N2435" s="631"/>
    </row>
    <row r="2436" s="138" customFormat="1" customHeight="1" outlineLevel="1" spans="1:14">
      <c r="A2436" s="382">
        <v>13</v>
      </c>
      <c r="B2436" s="627" t="str">
        <f t="shared" si="74"/>
        <v>治疗/配药室</v>
      </c>
      <c r="C2436" s="633" t="s">
        <v>7439</v>
      </c>
      <c r="D2436" s="103"/>
      <c r="E2436" s="103"/>
      <c r="F2436" s="103"/>
      <c r="G2436" s="103"/>
      <c r="H2436" s="103"/>
      <c r="I2436" s="103"/>
      <c r="J2436" s="382"/>
      <c r="K2436" s="382" t="s">
        <v>7440</v>
      </c>
      <c r="L2436" s="382"/>
      <c r="M2436" s="630"/>
      <c r="N2436" s="631"/>
    </row>
    <row r="2437" s="138" customFormat="1" customHeight="1" outlineLevel="1" spans="1:14">
      <c r="A2437" s="382">
        <v>14</v>
      </c>
      <c r="B2437" s="627" t="str">
        <f t="shared" si="74"/>
        <v>处置室</v>
      </c>
      <c r="C2437" s="633" t="s">
        <v>1169</v>
      </c>
      <c r="D2437" s="103"/>
      <c r="E2437" s="103"/>
      <c r="F2437" s="103"/>
      <c r="G2437" s="103"/>
      <c r="H2437" s="103"/>
      <c r="I2437" s="103"/>
      <c r="J2437" s="382"/>
      <c r="K2437" s="382" t="s">
        <v>7441</v>
      </c>
      <c r="L2437" s="382"/>
      <c r="M2437" s="630"/>
      <c r="N2437" s="631"/>
    </row>
    <row r="2438" s="138" customFormat="1" customHeight="1" outlineLevel="1" spans="1:14">
      <c r="A2438" s="382">
        <v>15</v>
      </c>
      <c r="B2438" s="627" t="str">
        <f t="shared" si="74"/>
        <v>母婴室</v>
      </c>
      <c r="C2438" s="633" t="s">
        <v>7442</v>
      </c>
      <c r="D2438" s="103"/>
      <c r="E2438" s="103"/>
      <c r="F2438" s="103"/>
      <c r="G2438" s="103"/>
      <c r="H2438" s="103"/>
      <c r="I2438" s="103"/>
      <c r="J2438" s="382"/>
      <c r="K2438" s="382" t="s">
        <v>7443</v>
      </c>
      <c r="L2438" s="382"/>
      <c r="M2438" s="630"/>
      <c r="N2438" s="631"/>
    </row>
    <row r="2439" s="138" customFormat="1" customHeight="1" outlineLevel="1" spans="1:14">
      <c r="A2439" s="382">
        <v>16</v>
      </c>
      <c r="B2439" s="627" t="str">
        <f t="shared" si="74"/>
        <v>咨询室1</v>
      </c>
      <c r="C2439" s="633" t="s">
        <v>7444</v>
      </c>
      <c r="D2439" s="103"/>
      <c r="E2439" s="103"/>
      <c r="F2439" s="103"/>
      <c r="G2439" s="103"/>
      <c r="H2439" s="103"/>
      <c r="I2439" s="103"/>
      <c r="J2439" s="382"/>
      <c r="K2439" s="382" t="s">
        <v>7445</v>
      </c>
      <c r="L2439" s="382"/>
      <c r="M2439" s="630"/>
      <c r="N2439" s="631"/>
    </row>
    <row r="2440" s="138" customFormat="1" customHeight="1" outlineLevel="1" spans="1:14">
      <c r="A2440" s="382">
        <v>17</v>
      </c>
      <c r="B2440" s="627" t="str">
        <f t="shared" si="74"/>
        <v>咨询室2</v>
      </c>
      <c r="C2440" s="633" t="s">
        <v>7446</v>
      </c>
      <c r="D2440" s="103"/>
      <c r="E2440" s="103"/>
      <c r="F2440" s="103"/>
      <c r="G2440" s="103"/>
      <c r="H2440" s="103"/>
      <c r="I2440" s="103"/>
      <c r="J2440" s="382"/>
      <c r="K2440" s="382" t="s">
        <v>7447</v>
      </c>
      <c r="L2440" s="382"/>
      <c r="M2440" s="630"/>
      <c r="N2440" s="631"/>
    </row>
    <row r="2441" s="138" customFormat="1" customHeight="1" outlineLevel="1" spans="1:14">
      <c r="A2441" s="382">
        <v>18</v>
      </c>
      <c r="B2441" s="627" t="str">
        <f t="shared" si="74"/>
        <v>直加更衣室</v>
      </c>
      <c r="C2441" s="633" t="s">
        <v>7448</v>
      </c>
      <c r="D2441" s="103"/>
      <c r="E2441" s="103"/>
      <c r="F2441" s="103"/>
      <c r="G2441" s="103"/>
      <c r="H2441" s="103"/>
      <c r="I2441" s="103"/>
      <c r="J2441" s="382"/>
      <c r="K2441" s="382" t="s">
        <v>7449</v>
      </c>
      <c r="L2441" s="382"/>
      <c r="M2441" s="630"/>
      <c r="N2441" s="631"/>
    </row>
    <row r="2442" s="138" customFormat="1" customHeight="1" outlineLevel="1" spans="1:14">
      <c r="A2442" s="382">
        <v>19</v>
      </c>
      <c r="B2442" s="627" t="str">
        <f t="shared" si="74"/>
        <v>卫生间5</v>
      </c>
      <c r="C2442" s="633" t="s">
        <v>7450</v>
      </c>
      <c r="D2442" s="103"/>
      <c r="E2442" s="103"/>
      <c r="F2442" s="103"/>
      <c r="G2442" s="103"/>
      <c r="H2442" s="103"/>
      <c r="I2442" s="103"/>
      <c r="J2442" s="382"/>
      <c r="K2442" s="382" t="s">
        <v>7451</v>
      </c>
      <c r="L2442" s="382"/>
      <c r="M2442" s="630"/>
      <c r="N2442" s="631"/>
    </row>
    <row r="2443" s="138" customFormat="1" customHeight="1" outlineLevel="1" spans="1:14">
      <c r="A2443" s="382">
        <v>20</v>
      </c>
      <c r="B2443" s="627" t="str">
        <f t="shared" si="74"/>
        <v>无障碍卫生间</v>
      </c>
      <c r="C2443" s="633" t="s">
        <v>7452</v>
      </c>
      <c r="D2443" s="103"/>
      <c r="E2443" s="103"/>
      <c r="F2443" s="103"/>
      <c r="G2443" s="103"/>
      <c r="H2443" s="103"/>
      <c r="I2443" s="103"/>
      <c r="J2443" s="382"/>
      <c r="K2443" s="382" t="s">
        <v>7453</v>
      </c>
      <c r="L2443" s="382"/>
      <c r="M2443" s="630"/>
      <c r="N2443" s="631"/>
    </row>
    <row r="2444" s="138" customFormat="1" customHeight="1" outlineLevel="1" spans="1:14">
      <c r="A2444" s="382">
        <v>21</v>
      </c>
      <c r="B2444" s="627" t="str">
        <f t="shared" si="74"/>
        <v>卫生间6</v>
      </c>
      <c r="C2444" s="633" t="s">
        <v>7454</v>
      </c>
      <c r="D2444" s="103"/>
      <c r="E2444" s="103"/>
      <c r="F2444" s="103"/>
      <c r="G2444" s="103"/>
      <c r="H2444" s="103"/>
      <c r="I2444" s="103"/>
      <c r="J2444" s="382"/>
      <c r="K2444" s="382" t="s">
        <v>7455</v>
      </c>
      <c r="L2444" s="382"/>
      <c r="M2444" s="630"/>
      <c r="N2444" s="631"/>
    </row>
    <row r="2445" s="138" customFormat="1" customHeight="1" outlineLevel="1" spans="1:14">
      <c r="A2445" s="382">
        <v>22</v>
      </c>
      <c r="B2445" s="627" t="str">
        <f t="shared" si="74"/>
        <v>直加控制室1</v>
      </c>
      <c r="C2445" s="633" t="s">
        <v>7456</v>
      </c>
      <c r="D2445" s="103"/>
      <c r="E2445" s="103"/>
      <c r="F2445" s="103"/>
      <c r="G2445" s="103"/>
      <c r="H2445" s="103"/>
      <c r="I2445" s="103"/>
      <c r="J2445" s="382"/>
      <c r="K2445" s="382" t="s">
        <v>7457</v>
      </c>
      <c r="L2445" s="382"/>
      <c r="M2445" s="630"/>
      <c r="N2445" s="631"/>
    </row>
    <row r="2446" s="138" customFormat="1" customHeight="1" outlineLevel="1" spans="1:14">
      <c r="A2446" s="382">
        <v>23</v>
      </c>
      <c r="B2446" s="627" t="str">
        <f t="shared" si="74"/>
        <v>直加控制室2</v>
      </c>
      <c r="C2446" s="633" t="s">
        <v>7458</v>
      </c>
      <c r="D2446" s="103"/>
      <c r="E2446" s="103"/>
      <c r="F2446" s="103"/>
      <c r="G2446" s="103"/>
      <c r="H2446" s="103"/>
      <c r="I2446" s="103"/>
      <c r="J2446" s="382"/>
      <c r="K2446" s="382" t="s">
        <v>7459</v>
      </c>
      <c r="L2446" s="382"/>
      <c r="M2446" s="630"/>
      <c r="N2446" s="631"/>
    </row>
    <row r="2447" s="138" customFormat="1" customHeight="1" outlineLevel="1" spans="1:14">
      <c r="A2447" s="382">
        <v>24</v>
      </c>
      <c r="B2447" s="627" t="str">
        <f t="shared" si="74"/>
        <v>质子主控室</v>
      </c>
      <c r="C2447" s="633" t="s">
        <v>7460</v>
      </c>
      <c r="D2447" s="103"/>
      <c r="E2447" s="103"/>
      <c r="F2447" s="103"/>
      <c r="G2447" s="103"/>
      <c r="H2447" s="103"/>
      <c r="I2447" s="103"/>
      <c r="J2447" s="382"/>
      <c r="K2447" s="382" t="s">
        <v>7461</v>
      </c>
      <c r="L2447" s="382"/>
      <c r="M2447" s="630"/>
      <c r="N2447" s="631"/>
    </row>
    <row r="2448" s="138" customFormat="1" customHeight="1" outlineLevel="1" spans="1:14">
      <c r="A2448" s="382">
        <v>25</v>
      </c>
      <c r="B2448" s="632" t="str">
        <f t="shared" si="74"/>
        <v>IBA服务器机房</v>
      </c>
      <c r="C2448" s="382" t="s">
        <v>7462</v>
      </c>
      <c r="D2448" s="103"/>
      <c r="E2448" s="103"/>
      <c r="F2448" s="103"/>
      <c r="G2448" s="103"/>
      <c r="H2448" s="103"/>
      <c r="I2448" s="103"/>
      <c r="J2448" s="382"/>
      <c r="K2448" s="382" t="s">
        <v>7463</v>
      </c>
      <c r="L2448" s="382"/>
      <c r="M2448" s="630"/>
      <c r="N2448" s="631"/>
    </row>
    <row r="2449" s="138" customFormat="1" customHeight="1" outlineLevel="1" spans="1:14">
      <c r="A2449" s="382">
        <v>26</v>
      </c>
      <c r="B2449" s="632" t="str">
        <f t="shared" si="74"/>
        <v>IBA维修室</v>
      </c>
      <c r="C2449" s="382" t="s">
        <v>7464</v>
      </c>
      <c r="D2449" s="103"/>
      <c r="E2449" s="103"/>
      <c r="F2449" s="103"/>
      <c r="G2449" s="103"/>
      <c r="H2449" s="103"/>
      <c r="I2449" s="103"/>
      <c r="J2449" s="382"/>
      <c r="K2449" s="382" t="s">
        <v>7465</v>
      </c>
      <c r="L2449" s="382"/>
      <c r="M2449" s="630"/>
      <c r="N2449" s="631"/>
    </row>
    <row r="2450" s="138" customFormat="1" customHeight="1" outlineLevel="1" spans="1:14">
      <c r="A2450" s="382">
        <v>27</v>
      </c>
      <c r="B2450" s="627" t="str">
        <f t="shared" si="74"/>
        <v>质子控制室1</v>
      </c>
      <c r="C2450" s="633" t="s">
        <v>7466</v>
      </c>
      <c r="D2450" s="103"/>
      <c r="E2450" s="103"/>
      <c r="F2450" s="103"/>
      <c r="G2450" s="103"/>
      <c r="H2450" s="103"/>
      <c r="I2450" s="103"/>
      <c r="J2450" s="382"/>
      <c r="K2450" s="382" t="s">
        <v>7467</v>
      </c>
      <c r="L2450" s="382"/>
      <c r="M2450" s="630"/>
      <c r="N2450" s="631"/>
    </row>
    <row r="2451" s="138" customFormat="1" customHeight="1" outlineLevel="1" spans="1:14">
      <c r="A2451" s="382">
        <v>28</v>
      </c>
      <c r="B2451" s="627" t="str">
        <f t="shared" si="74"/>
        <v>质子控制室2</v>
      </c>
      <c r="C2451" s="633" t="s">
        <v>7468</v>
      </c>
      <c r="D2451" s="103"/>
      <c r="E2451" s="103"/>
      <c r="F2451" s="103"/>
      <c r="G2451" s="103"/>
      <c r="H2451" s="103"/>
      <c r="I2451" s="103"/>
      <c r="J2451" s="382"/>
      <c r="K2451" s="382" t="s">
        <v>7469</v>
      </c>
      <c r="L2451" s="382"/>
      <c r="M2451" s="630"/>
      <c r="N2451" s="631"/>
    </row>
    <row r="2452" s="138" customFormat="1" customHeight="1" outlineLevel="1" spans="1:14">
      <c r="A2452" s="382">
        <v>29</v>
      </c>
      <c r="B2452" s="627" t="str">
        <f t="shared" si="74"/>
        <v>质子控制室3</v>
      </c>
      <c r="C2452" s="633" t="s">
        <v>7470</v>
      </c>
      <c r="D2452" s="103"/>
      <c r="E2452" s="103"/>
      <c r="F2452" s="103"/>
      <c r="G2452" s="103"/>
      <c r="H2452" s="103"/>
      <c r="I2452" s="103"/>
      <c r="J2452" s="382"/>
      <c r="K2452" s="382" t="s">
        <v>7471</v>
      </c>
      <c r="L2452" s="382"/>
      <c r="M2452" s="630"/>
      <c r="N2452" s="631"/>
    </row>
    <row r="2453" s="138" customFormat="1" customHeight="1" outlineLevel="1" spans="1:14">
      <c r="A2453" s="382">
        <v>30</v>
      </c>
      <c r="B2453" s="627" t="str">
        <f t="shared" si="74"/>
        <v>质子控制室4</v>
      </c>
      <c r="C2453" s="633" t="s">
        <v>7472</v>
      </c>
      <c r="D2453" s="103"/>
      <c r="E2453" s="103"/>
      <c r="F2453" s="103"/>
      <c r="G2453" s="103"/>
      <c r="H2453" s="103"/>
      <c r="I2453" s="103"/>
      <c r="J2453" s="382"/>
      <c r="K2453" s="382" t="s">
        <v>7473</v>
      </c>
      <c r="L2453" s="382"/>
      <c r="M2453" s="630"/>
      <c r="N2453" s="631"/>
    </row>
    <row r="2454" s="138" customFormat="1" customHeight="1" outlineLevel="1" spans="1:14">
      <c r="A2454" s="382">
        <v>31</v>
      </c>
      <c r="B2454" s="627" t="str">
        <f t="shared" si="74"/>
        <v>质子控制室5</v>
      </c>
      <c r="C2454" s="633" t="s">
        <v>7474</v>
      </c>
      <c r="D2454" s="103"/>
      <c r="E2454" s="103"/>
      <c r="F2454" s="103"/>
      <c r="G2454" s="103"/>
      <c r="H2454" s="103"/>
      <c r="I2454" s="103"/>
      <c r="J2454" s="382"/>
      <c r="K2454" s="382" t="s">
        <v>7475</v>
      </c>
      <c r="L2454" s="382"/>
      <c r="M2454" s="630"/>
      <c r="N2454" s="631"/>
    </row>
    <row r="2455" s="138" customFormat="1" customHeight="1" outlineLevel="1" spans="1:14">
      <c r="A2455" s="382">
        <v>32</v>
      </c>
      <c r="B2455" s="627" t="str">
        <f t="shared" si="74"/>
        <v>质子区更衣室</v>
      </c>
      <c r="C2455" s="633" t="s">
        <v>7476</v>
      </c>
      <c r="D2455" s="103"/>
      <c r="E2455" s="103"/>
      <c r="F2455" s="103"/>
      <c r="G2455" s="103"/>
      <c r="H2455" s="103"/>
      <c r="I2455" s="103"/>
      <c r="J2455" s="382"/>
      <c r="K2455" s="382" t="s">
        <v>7477</v>
      </c>
      <c r="L2455" s="382"/>
      <c r="M2455" s="630"/>
      <c r="N2455" s="631"/>
    </row>
    <row r="2456" s="138" customFormat="1" customHeight="1" outlineLevel="1" spans="1:14">
      <c r="A2456" s="382">
        <v>33</v>
      </c>
      <c r="B2456" s="627" t="str">
        <f t="shared" si="74"/>
        <v>治疗头储藏室</v>
      </c>
      <c r="C2456" s="633" t="s">
        <v>7478</v>
      </c>
      <c r="D2456" s="103"/>
      <c r="E2456" s="103"/>
      <c r="F2456" s="103"/>
      <c r="G2456" s="103"/>
      <c r="H2456" s="103"/>
      <c r="I2456" s="103"/>
      <c r="J2456" s="382"/>
      <c r="K2456" s="382" t="s">
        <v>7479</v>
      </c>
      <c r="L2456" s="382"/>
      <c r="M2456" s="630"/>
      <c r="N2456" s="631"/>
    </row>
    <row r="2457" s="138" customFormat="1" customHeight="1" outlineLevel="1" spans="1:14">
      <c r="A2457" s="382">
        <v>34</v>
      </c>
      <c r="B2457" s="627" t="str">
        <f t="shared" si="74"/>
        <v>质检室</v>
      </c>
      <c r="C2457" s="633" t="s">
        <v>7480</v>
      </c>
      <c r="D2457" s="103"/>
      <c r="E2457" s="103"/>
      <c r="F2457" s="103"/>
      <c r="G2457" s="103"/>
      <c r="H2457" s="103"/>
      <c r="I2457" s="103"/>
      <c r="J2457" s="382"/>
      <c r="K2457" s="382" t="s">
        <v>7481</v>
      </c>
      <c r="L2457" s="382"/>
      <c r="M2457" s="630"/>
      <c r="N2457" s="631"/>
    </row>
    <row r="2458" s="138" customFormat="1" customHeight="1" outlineLevel="1" spans="1:14">
      <c r="A2458" s="382">
        <v>35</v>
      </c>
      <c r="B2458" s="627" t="str">
        <f t="shared" si="74"/>
        <v>体模储藏室</v>
      </c>
      <c r="C2458" s="633" t="s">
        <v>7482</v>
      </c>
      <c r="D2458" s="103"/>
      <c r="E2458" s="103"/>
      <c r="F2458" s="103"/>
      <c r="G2458" s="103"/>
      <c r="H2458" s="103"/>
      <c r="I2458" s="103"/>
      <c r="J2458" s="382"/>
      <c r="K2458" s="382" t="s">
        <v>7483</v>
      </c>
      <c r="L2458" s="382"/>
      <c r="M2458" s="630"/>
      <c r="N2458" s="631"/>
    </row>
    <row r="2459" s="138" customFormat="1" customHeight="1" outlineLevel="1" spans="1:14">
      <c r="A2459" s="382">
        <v>36</v>
      </c>
      <c r="B2459" s="627" t="str">
        <f t="shared" si="74"/>
        <v>值班室1</v>
      </c>
      <c r="C2459" s="633" t="s">
        <v>7484</v>
      </c>
      <c r="D2459" s="103"/>
      <c r="E2459" s="103"/>
      <c r="F2459" s="103"/>
      <c r="G2459" s="103"/>
      <c r="H2459" s="103"/>
      <c r="I2459" s="103"/>
      <c r="J2459" s="382"/>
      <c r="K2459" s="382" t="s">
        <v>7485</v>
      </c>
      <c r="L2459" s="382"/>
      <c r="M2459" s="630"/>
      <c r="N2459" s="631"/>
    </row>
    <row r="2460" s="138" customFormat="1" customHeight="1" outlineLevel="1" spans="1:14">
      <c r="A2460" s="382">
        <v>37</v>
      </c>
      <c r="B2460" s="627" t="str">
        <f t="shared" si="74"/>
        <v>值班室2</v>
      </c>
      <c r="C2460" s="633" t="s">
        <v>7486</v>
      </c>
      <c r="D2460" s="103"/>
      <c r="E2460" s="103"/>
      <c r="F2460" s="103"/>
      <c r="G2460" s="103"/>
      <c r="H2460" s="103"/>
      <c r="I2460" s="103"/>
      <c r="J2460" s="382"/>
      <c r="K2460" s="382" t="s">
        <v>7487</v>
      </c>
      <c r="L2460" s="382"/>
      <c r="M2460" s="630"/>
      <c r="N2460" s="631"/>
    </row>
    <row r="2461" s="138" customFormat="1" customHeight="1" outlineLevel="1" spans="1:14">
      <c r="A2461" s="382">
        <v>38</v>
      </c>
      <c r="B2461" s="627" t="str">
        <f t="shared" si="74"/>
        <v>技师工作室</v>
      </c>
      <c r="C2461" s="633" t="s">
        <v>7488</v>
      </c>
      <c r="D2461" s="103"/>
      <c r="E2461" s="103"/>
      <c r="F2461" s="103"/>
      <c r="G2461" s="103"/>
      <c r="H2461" s="103"/>
      <c r="I2461" s="103"/>
      <c r="J2461" s="382"/>
      <c r="K2461" s="382" t="s">
        <v>7489</v>
      </c>
      <c r="L2461" s="382"/>
      <c r="M2461" s="630"/>
      <c r="N2461" s="631"/>
    </row>
    <row r="2462" s="138" customFormat="1" customHeight="1" outlineLevel="1" spans="1:14">
      <c r="A2462" s="382">
        <v>39</v>
      </c>
      <c r="B2462" s="627" t="str">
        <f t="shared" si="74"/>
        <v>模具加工间</v>
      </c>
      <c r="C2462" s="633" t="s">
        <v>7490</v>
      </c>
      <c r="D2462" s="103"/>
      <c r="E2462" s="103"/>
      <c r="F2462" s="103"/>
      <c r="G2462" s="103"/>
      <c r="H2462" s="103"/>
      <c r="I2462" s="103"/>
      <c r="J2462" s="382"/>
      <c r="K2462" s="382" t="s">
        <v>7491</v>
      </c>
      <c r="L2462" s="382"/>
      <c r="M2462" s="630"/>
      <c r="N2462" s="631"/>
    </row>
    <row r="2463" s="138" customFormat="1" customHeight="1" outlineLevel="1" spans="1:14">
      <c r="A2463" s="628" t="s">
        <v>5494</v>
      </c>
      <c r="B2463" s="632" t="str">
        <f t="shared" si="74"/>
        <v>B1层</v>
      </c>
      <c r="C2463" s="626" t="s">
        <v>5592</v>
      </c>
      <c r="D2463" s="103"/>
      <c r="E2463" s="103"/>
      <c r="F2463" s="103"/>
      <c r="G2463" s="103"/>
      <c r="H2463" s="103"/>
      <c r="I2463" s="103"/>
      <c r="J2463" s="382"/>
      <c r="K2463" s="626"/>
      <c r="L2463" s="626"/>
      <c r="M2463" s="630"/>
      <c r="N2463" s="631"/>
    </row>
    <row r="2464" s="138" customFormat="1" customHeight="1" outlineLevel="1" spans="1:14">
      <c r="A2464" s="382">
        <v>1</v>
      </c>
      <c r="B2464" s="627" t="str">
        <f t="shared" si="74"/>
        <v>物理师办公室</v>
      </c>
      <c r="C2464" s="633" t="s">
        <v>7492</v>
      </c>
      <c r="D2464" s="103"/>
      <c r="E2464" s="103"/>
      <c r="F2464" s="103"/>
      <c r="G2464" s="103"/>
      <c r="H2464" s="103"/>
      <c r="I2464" s="103"/>
      <c r="J2464" s="382"/>
      <c r="K2464" s="382" t="s">
        <v>7493</v>
      </c>
      <c r="L2464" s="382"/>
      <c r="M2464" s="630"/>
      <c r="N2464" s="631"/>
    </row>
    <row r="2465" s="138" customFormat="1" customHeight="1" outlineLevel="1" spans="1:14">
      <c r="A2465" s="382">
        <v>2</v>
      </c>
      <c r="B2465" s="632" t="str">
        <f t="shared" si="74"/>
        <v>IBA办公室</v>
      </c>
      <c r="C2465" s="382" t="s">
        <v>7494</v>
      </c>
      <c r="D2465" s="103"/>
      <c r="E2465" s="103"/>
      <c r="F2465" s="103"/>
      <c r="G2465" s="103"/>
      <c r="H2465" s="103"/>
      <c r="I2465" s="103"/>
      <c r="J2465" s="382"/>
      <c r="K2465" s="382" t="s">
        <v>7495</v>
      </c>
      <c r="L2465" s="382"/>
      <c r="M2465" s="630"/>
      <c r="N2465" s="631"/>
    </row>
    <row r="2466" s="138" customFormat="1" customHeight="1" outlineLevel="1" spans="1:14">
      <c r="A2466" s="382">
        <v>3</v>
      </c>
      <c r="B2466" s="627" t="str">
        <f t="shared" si="74"/>
        <v>治疗计划室</v>
      </c>
      <c r="C2466" s="633" t="s">
        <v>3026</v>
      </c>
      <c r="D2466" s="103"/>
      <c r="E2466" s="103"/>
      <c r="F2466" s="103"/>
      <c r="G2466" s="103"/>
      <c r="H2466" s="103"/>
      <c r="I2466" s="103"/>
      <c r="J2466" s="382"/>
      <c r="K2466" s="382" t="s">
        <v>7496</v>
      </c>
      <c r="L2466" s="382"/>
      <c r="M2466" s="630"/>
      <c r="N2466" s="631"/>
    </row>
    <row r="2467" s="138" customFormat="1" customHeight="1" outlineLevel="1" spans="1:14">
      <c r="A2467" s="382">
        <v>4</v>
      </c>
      <c r="B2467" s="632" t="str">
        <f t="shared" si="74"/>
        <v>IBA储藏室</v>
      </c>
      <c r="C2467" s="382" t="s">
        <v>7497</v>
      </c>
      <c r="D2467" s="103"/>
      <c r="E2467" s="103"/>
      <c r="F2467" s="103"/>
      <c r="G2467" s="103"/>
      <c r="H2467" s="103"/>
      <c r="I2467" s="103"/>
      <c r="J2467" s="382"/>
      <c r="K2467" s="382" t="s">
        <v>7498</v>
      </c>
      <c r="L2467" s="382"/>
      <c r="M2467" s="630"/>
      <c r="N2467" s="631"/>
    </row>
    <row r="2468" s="138" customFormat="1" customHeight="1" outlineLevel="1" spans="1:14">
      <c r="A2468" s="628" t="s">
        <v>5502</v>
      </c>
      <c r="B2468" s="632" t="str">
        <f t="shared" si="74"/>
        <v>1层</v>
      </c>
      <c r="C2468" s="626" t="s">
        <v>5617</v>
      </c>
      <c r="D2468" s="103"/>
      <c r="E2468" s="103"/>
      <c r="F2468" s="103"/>
      <c r="G2468" s="103"/>
      <c r="H2468" s="103"/>
      <c r="I2468" s="103"/>
      <c r="J2468" s="382"/>
      <c r="K2468" s="626"/>
      <c r="L2468" s="626"/>
      <c r="M2468" s="630"/>
      <c r="N2468" s="631"/>
    </row>
    <row r="2469" s="138" customFormat="1" customHeight="1" outlineLevel="1" spans="1:14">
      <c r="A2469" s="382">
        <v>1</v>
      </c>
      <c r="B2469" s="627" t="str">
        <f t="shared" si="74"/>
        <v>出入院办理</v>
      </c>
      <c r="C2469" s="633" t="s">
        <v>7499</v>
      </c>
      <c r="D2469" s="103"/>
      <c r="E2469" s="103"/>
      <c r="F2469" s="103"/>
      <c r="G2469" s="103"/>
      <c r="H2469" s="103"/>
      <c r="I2469" s="103"/>
      <c r="J2469" s="382"/>
      <c r="K2469" s="382"/>
      <c r="L2469" s="382"/>
      <c r="M2469" s="630"/>
      <c r="N2469" s="631"/>
    </row>
    <row r="2470" s="138" customFormat="1" customHeight="1" outlineLevel="1" spans="1:14">
      <c r="A2470" s="382">
        <v>2</v>
      </c>
      <c r="B2470" s="627" t="str">
        <f t="shared" si="74"/>
        <v>治疗/抢救室</v>
      </c>
      <c r="C2470" s="633" t="s">
        <v>7500</v>
      </c>
      <c r="D2470" s="103"/>
      <c r="E2470" s="103"/>
      <c r="F2470" s="103"/>
      <c r="G2470" s="103"/>
      <c r="H2470" s="103"/>
      <c r="I2470" s="103"/>
      <c r="J2470" s="382"/>
      <c r="K2470" s="382"/>
      <c r="L2470" s="382"/>
      <c r="M2470" s="630"/>
      <c r="N2470" s="631"/>
    </row>
    <row r="2471" s="138" customFormat="1" customHeight="1" outlineLevel="1" spans="1:14">
      <c r="A2471" s="382">
        <v>3</v>
      </c>
      <c r="B2471" s="627" t="str">
        <f t="shared" si="74"/>
        <v>医护休息区</v>
      </c>
      <c r="C2471" s="633" t="s">
        <v>7501</v>
      </c>
      <c r="D2471" s="103"/>
      <c r="E2471" s="103"/>
      <c r="F2471" s="103"/>
      <c r="G2471" s="103"/>
      <c r="H2471" s="103"/>
      <c r="I2471" s="103"/>
      <c r="J2471" s="382"/>
      <c r="K2471" s="382"/>
      <c r="L2471" s="382"/>
      <c r="M2471" s="630"/>
      <c r="N2471" s="631"/>
    </row>
    <row r="2472" s="138" customFormat="1" customHeight="1" outlineLevel="1" spans="1:14">
      <c r="A2472" s="382">
        <v>4</v>
      </c>
      <c r="B2472" s="627" t="str">
        <f t="shared" si="74"/>
        <v>更衣室1</v>
      </c>
      <c r="C2472" s="633" t="s">
        <v>7502</v>
      </c>
      <c r="D2472" s="103"/>
      <c r="E2472" s="103"/>
      <c r="F2472" s="103"/>
      <c r="G2472" s="103"/>
      <c r="H2472" s="103"/>
      <c r="I2472" s="103"/>
      <c r="J2472" s="382"/>
      <c r="K2472" s="382"/>
      <c r="L2472" s="382"/>
      <c r="M2472" s="630"/>
      <c r="N2472" s="631"/>
    </row>
    <row r="2473" s="138" customFormat="1" customHeight="1" outlineLevel="1" spans="1:14">
      <c r="A2473" s="382">
        <v>5</v>
      </c>
      <c r="B2473" s="627" t="str">
        <f t="shared" si="74"/>
        <v>更衣室2</v>
      </c>
      <c r="C2473" s="633" t="s">
        <v>7503</v>
      </c>
      <c r="D2473" s="103"/>
      <c r="E2473" s="103"/>
      <c r="F2473" s="103"/>
      <c r="G2473" s="103"/>
      <c r="H2473" s="103"/>
      <c r="I2473" s="103"/>
      <c r="J2473" s="382"/>
      <c r="K2473" s="382"/>
      <c r="L2473" s="382"/>
      <c r="M2473" s="630"/>
      <c r="N2473" s="631"/>
    </row>
    <row r="2474" s="138" customFormat="1" customHeight="1" outlineLevel="1" spans="1:14">
      <c r="A2474" s="382">
        <v>6</v>
      </c>
      <c r="B2474" s="627" t="str">
        <f t="shared" si="74"/>
        <v>母婴室</v>
      </c>
      <c r="C2474" s="633" t="s">
        <v>7442</v>
      </c>
      <c r="D2474" s="103"/>
      <c r="E2474" s="103"/>
      <c r="F2474" s="103"/>
      <c r="G2474" s="103"/>
      <c r="H2474" s="103"/>
      <c r="I2474" s="103"/>
      <c r="J2474" s="382"/>
      <c r="K2474" s="382"/>
      <c r="L2474" s="382"/>
      <c r="M2474" s="630"/>
      <c r="N2474" s="631"/>
    </row>
    <row r="2475" s="138" customFormat="1" customHeight="1" outlineLevel="1" spans="1:14">
      <c r="A2475" s="382">
        <v>7</v>
      </c>
      <c r="B2475" s="627" t="str">
        <f t="shared" si="74"/>
        <v>专家门诊1</v>
      </c>
      <c r="C2475" s="633" t="s">
        <v>7504</v>
      </c>
      <c r="D2475" s="103"/>
      <c r="E2475" s="103"/>
      <c r="F2475" s="103"/>
      <c r="G2475" s="103"/>
      <c r="H2475" s="103"/>
      <c r="I2475" s="103"/>
      <c r="J2475" s="382"/>
      <c r="K2475" s="382"/>
      <c r="L2475" s="382"/>
      <c r="M2475" s="630"/>
      <c r="N2475" s="631"/>
    </row>
    <row r="2476" s="138" customFormat="1" customHeight="1" outlineLevel="1" spans="1:14">
      <c r="A2476" s="382">
        <v>8</v>
      </c>
      <c r="B2476" s="627" t="str">
        <f t="shared" si="74"/>
        <v>接待室1</v>
      </c>
      <c r="C2476" s="633" t="s">
        <v>7505</v>
      </c>
      <c r="D2476" s="103"/>
      <c r="E2476" s="103"/>
      <c r="F2476" s="103"/>
      <c r="G2476" s="103"/>
      <c r="H2476" s="103"/>
      <c r="I2476" s="103"/>
      <c r="J2476" s="382"/>
      <c r="K2476" s="382"/>
      <c r="L2476" s="382"/>
      <c r="M2476" s="630"/>
      <c r="N2476" s="631"/>
    </row>
    <row r="2477" s="138" customFormat="1" customHeight="1" outlineLevel="1" spans="1:14">
      <c r="A2477" s="382">
        <v>9</v>
      </c>
      <c r="B2477" s="627" t="str">
        <f t="shared" si="74"/>
        <v>卫生间13</v>
      </c>
      <c r="C2477" s="633" t="s">
        <v>7506</v>
      </c>
      <c r="D2477" s="103"/>
      <c r="E2477" s="103"/>
      <c r="F2477" s="103"/>
      <c r="G2477" s="103"/>
      <c r="H2477" s="103"/>
      <c r="I2477" s="103"/>
      <c r="J2477" s="382"/>
      <c r="K2477" s="382"/>
      <c r="L2477" s="382"/>
      <c r="M2477" s="630"/>
      <c r="N2477" s="631"/>
    </row>
    <row r="2478" s="138" customFormat="1" customHeight="1" outlineLevel="1" spans="1:14">
      <c r="A2478" s="382">
        <v>10</v>
      </c>
      <c r="B2478" s="627" t="str">
        <f t="shared" ref="B2478:B2541" si="75" xml:space="preserve">C2478</f>
        <v>专家门诊2</v>
      </c>
      <c r="C2478" s="633" t="s">
        <v>7507</v>
      </c>
      <c r="D2478" s="103"/>
      <c r="E2478" s="103"/>
      <c r="F2478" s="103"/>
      <c r="G2478" s="103"/>
      <c r="H2478" s="103"/>
      <c r="I2478" s="103"/>
      <c r="J2478" s="382"/>
      <c r="K2478" s="382"/>
      <c r="L2478" s="382"/>
      <c r="M2478" s="630"/>
      <c r="N2478" s="631"/>
    </row>
    <row r="2479" s="138" customFormat="1" customHeight="1" outlineLevel="1" spans="1:14">
      <c r="A2479" s="382">
        <v>11</v>
      </c>
      <c r="B2479" s="627" t="str">
        <f t="shared" si="75"/>
        <v>接待室2</v>
      </c>
      <c r="C2479" s="633" t="s">
        <v>7508</v>
      </c>
      <c r="D2479" s="103"/>
      <c r="E2479" s="103"/>
      <c r="F2479" s="103"/>
      <c r="G2479" s="103"/>
      <c r="H2479" s="103"/>
      <c r="I2479" s="103"/>
      <c r="J2479" s="382"/>
      <c r="K2479" s="382"/>
      <c r="L2479" s="382"/>
      <c r="M2479" s="630"/>
      <c r="N2479" s="631"/>
    </row>
    <row r="2480" s="138" customFormat="1" customHeight="1" outlineLevel="1" spans="1:14">
      <c r="A2480" s="382">
        <v>12</v>
      </c>
      <c r="B2480" s="627" t="str">
        <f t="shared" si="75"/>
        <v>卫生间14</v>
      </c>
      <c r="C2480" s="633" t="s">
        <v>7509</v>
      </c>
      <c r="D2480" s="103"/>
      <c r="E2480" s="103"/>
      <c r="F2480" s="103"/>
      <c r="G2480" s="103"/>
      <c r="H2480" s="103"/>
      <c r="I2480" s="103"/>
      <c r="J2480" s="382"/>
      <c r="K2480" s="382"/>
      <c r="L2480" s="382"/>
      <c r="M2480" s="630"/>
      <c r="N2480" s="631"/>
    </row>
    <row r="2481" s="138" customFormat="1" customHeight="1" outlineLevel="1" spans="1:14">
      <c r="A2481" s="382">
        <v>13</v>
      </c>
      <c r="B2481" s="627" t="str">
        <f t="shared" si="75"/>
        <v>卫生间11</v>
      </c>
      <c r="C2481" s="633" t="s">
        <v>7510</v>
      </c>
      <c r="D2481" s="103"/>
      <c r="E2481" s="103"/>
      <c r="F2481" s="103"/>
      <c r="G2481" s="103"/>
      <c r="H2481" s="103"/>
      <c r="I2481" s="103"/>
      <c r="J2481" s="382"/>
      <c r="K2481" s="382"/>
      <c r="L2481" s="382"/>
      <c r="M2481" s="630"/>
      <c r="N2481" s="631"/>
    </row>
    <row r="2482" s="138" customFormat="1" customHeight="1" outlineLevel="1" spans="1:14">
      <c r="A2482" s="382">
        <v>14</v>
      </c>
      <c r="B2482" s="627" t="str">
        <f t="shared" si="75"/>
        <v>卫生间12</v>
      </c>
      <c r="C2482" s="633" t="s">
        <v>7511</v>
      </c>
      <c r="D2482" s="103"/>
      <c r="E2482" s="103"/>
      <c r="F2482" s="103"/>
      <c r="G2482" s="103"/>
      <c r="H2482" s="103"/>
      <c r="I2482" s="103"/>
      <c r="J2482" s="382"/>
      <c r="K2482" s="382"/>
      <c r="L2482" s="382"/>
      <c r="M2482" s="630"/>
      <c r="N2482" s="631"/>
    </row>
    <row r="2483" s="138" customFormat="1" customHeight="1" outlineLevel="1" spans="1:14">
      <c r="A2483" s="382">
        <v>15</v>
      </c>
      <c r="B2483" s="627" t="str">
        <f t="shared" si="75"/>
        <v>治疗准备间</v>
      </c>
      <c r="C2483" s="633" t="s">
        <v>7512</v>
      </c>
      <c r="D2483" s="103"/>
      <c r="E2483" s="103"/>
      <c r="F2483" s="103"/>
      <c r="G2483" s="103"/>
      <c r="H2483" s="103"/>
      <c r="I2483" s="103"/>
      <c r="J2483" s="382"/>
      <c r="K2483" s="382"/>
      <c r="L2483" s="382"/>
      <c r="M2483" s="630"/>
      <c r="N2483" s="631"/>
    </row>
    <row r="2484" s="138" customFormat="1" customHeight="1" outlineLevel="1" spans="1:14">
      <c r="A2484" s="382">
        <v>16</v>
      </c>
      <c r="B2484" s="627" t="str">
        <f t="shared" si="75"/>
        <v>接待室3</v>
      </c>
      <c r="C2484" s="633" t="s">
        <v>7513</v>
      </c>
      <c r="D2484" s="103"/>
      <c r="E2484" s="103"/>
      <c r="F2484" s="103"/>
      <c r="G2484" s="103"/>
      <c r="H2484" s="103"/>
      <c r="I2484" s="103"/>
      <c r="J2484" s="382"/>
      <c r="K2484" s="382"/>
      <c r="L2484" s="382"/>
      <c r="M2484" s="630"/>
      <c r="N2484" s="631"/>
    </row>
    <row r="2485" s="138" customFormat="1" customHeight="1" outlineLevel="1" spans="1:14">
      <c r="A2485" s="382">
        <v>17</v>
      </c>
      <c r="B2485" s="627" t="str">
        <f t="shared" si="75"/>
        <v>诊室3</v>
      </c>
      <c r="C2485" s="633" t="s">
        <v>7514</v>
      </c>
      <c r="D2485" s="103"/>
      <c r="E2485" s="103"/>
      <c r="F2485" s="103"/>
      <c r="G2485" s="103"/>
      <c r="H2485" s="103"/>
      <c r="I2485" s="103"/>
      <c r="J2485" s="382"/>
      <c r="K2485" s="382"/>
      <c r="L2485" s="382"/>
      <c r="M2485" s="630"/>
      <c r="N2485" s="631"/>
    </row>
    <row r="2486" s="138" customFormat="1" customHeight="1" outlineLevel="1" spans="1:14">
      <c r="A2486" s="382">
        <v>18</v>
      </c>
      <c r="B2486" s="627" t="str">
        <f t="shared" si="75"/>
        <v>接待室4</v>
      </c>
      <c r="C2486" s="633" t="s">
        <v>7515</v>
      </c>
      <c r="D2486" s="103"/>
      <c r="E2486" s="103"/>
      <c r="F2486" s="103"/>
      <c r="G2486" s="103"/>
      <c r="H2486" s="103"/>
      <c r="I2486" s="103"/>
      <c r="J2486" s="382"/>
      <c r="K2486" s="382"/>
      <c r="L2486" s="382"/>
      <c r="M2486" s="630"/>
      <c r="N2486" s="631"/>
    </row>
    <row r="2487" s="138" customFormat="1" customHeight="1" outlineLevel="1" spans="1:14">
      <c r="A2487" s="382">
        <v>19</v>
      </c>
      <c r="B2487" s="627" t="str">
        <f t="shared" si="75"/>
        <v>诊室4</v>
      </c>
      <c r="C2487" s="633" t="s">
        <v>7516</v>
      </c>
      <c r="D2487" s="103"/>
      <c r="E2487" s="103"/>
      <c r="F2487" s="103"/>
      <c r="G2487" s="103"/>
      <c r="H2487" s="103"/>
      <c r="I2487" s="103"/>
      <c r="J2487" s="382"/>
      <c r="K2487" s="382"/>
      <c r="L2487" s="382"/>
      <c r="M2487" s="630"/>
      <c r="N2487" s="631"/>
    </row>
    <row r="2488" s="138" customFormat="1" customHeight="1" outlineLevel="1" spans="1:14">
      <c r="A2488" s="382">
        <v>20</v>
      </c>
      <c r="B2488" s="627" t="str">
        <f t="shared" si="75"/>
        <v>接待室5</v>
      </c>
      <c r="C2488" s="633" t="s">
        <v>7517</v>
      </c>
      <c r="D2488" s="103"/>
      <c r="E2488" s="103"/>
      <c r="F2488" s="103"/>
      <c r="G2488" s="103"/>
      <c r="H2488" s="103"/>
      <c r="I2488" s="103"/>
      <c r="J2488" s="382"/>
      <c r="K2488" s="382"/>
      <c r="L2488" s="382"/>
      <c r="M2488" s="630"/>
      <c r="N2488" s="631"/>
    </row>
    <row r="2489" s="138" customFormat="1" customHeight="1" outlineLevel="1" spans="1:14">
      <c r="A2489" s="382">
        <v>21</v>
      </c>
      <c r="B2489" s="627" t="str">
        <f t="shared" si="75"/>
        <v>诊室5</v>
      </c>
      <c r="C2489" s="633" t="s">
        <v>7518</v>
      </c>
      <c r="D2489" s="103"/>
      <c r="E2489" s="103"/>
      <c r="F2489" s="103"/>
      <c r="G2489" s="103"/>
      <c r="H2489" s="103"/>
      <c r="I2489" s="103"/>
      <c r="J2489" s="382"/>
      <c r="K2489" s="382"/>
      <c r="L2489" s="382"/>
      <c r="M2489" s="630"/>
      <c r="N2489" s="631"/>
    </row>
    <row r="2490" s="138" customFormat="1" customHeight="1" outlineLevel="1" spans="1:14">
      <c r="A2490" s="382">
        <v>22</v>
      </c>
      <c r="B2490" s="627" t="str">
        <f t="shared" si="75"/>
        <v>接待室6</v>
      </c>
      <c r="C2490" s="633" t="s">
        <v>7519</v>
      </c>
      <c r="D2490" s="103"/>
      <c r="E2490" s="103"/>
      <c r="F2490" s="103"/>
      <c r="G2490" s="103"/>
      <c r="H2490" s="103"/>
      <c r="I2490" s="103"/>
      <c r="J2490" s="382"/>
      <c r="K2490" s="382"/>
      <c r="L2490" s="382"/>
      <c r="M2490" s="630"/>
      <c r="N2490" s="631"/>
    </row>
    <row r="2491" s="138" customFormat="1" customHeight="1" outlineLevel="1" spans="1:14">
      <c r="A2491" s="382">
        <v>23</v>
      </c>
      <c r="B2491" s="627" t="str">
        <f t="shared" si="75"/>
        <v>诊室6</v>
      </c>
      <c r="C2491" s="633" t="s">
        <v>7520</v>
      </c>
      <c r="D2491" s="103"/>
      <c r="E2491" s="103"/>
      <c r="F2491" s="103"/>
      <c r="G2491" s="103"/>
      <c r="H2491" s="103"/>
      <c r="I2491" s="103"/>
      <c r="J2491" s="382"/>
      <c r="K2491" s="382"/>
      <c r="L2491" s="382"/>
      <c r="M2491" s="630"/>
      <c r="N2491" s="631"/>
    </row>
    <row r="2492" s="138" customFormat="1" customHeight="1" outlineLevel="1" spans="1:14">
      <c r="A2492" s="628" t="s">
        <v>5578</v>
      </c>
      <c r="B2492" s="632" t="str">
        <f t="shared" si="75"/>
        <v>2层</v>
      </c>
      <c r="C2492" s="626" t="s">
        <v>5639</v>
      </c>
      <c r="D2492" s="103"/>
      <c r="E2492" s="103"/>
      <c r="F2492" s="103"/>
      <c r="G2492" s="103"/>
      <c r="H2492" s="103"/>
      <c r="I2492" s="103"/>
      <c r="J2492" s="382"/>
      <c r="K2492" s="626"/>
      <c r="L2492" s="626"/>
      <c r="M2492" s="630"/>
      <c r="N2492" s="631"/>
    </row>
    <row r="2493" s="138" customFormat="1" customHeight="1" outlineLevel="1" spans="1:14">
      <c r="A2493" s="382">
        <v>1</v>
      </c>
      <c r="B2493" s="627" t="str">
        <f t="shared" si="75"/>
        <v>医护休息区</v>
      </c>
      <c r="C2493" s="633" t="s">
        <v>7501</v>
      </c>
      <c r="D2493" s="103"/>
      <c r="E2493" s="103"/>
      <c r="F2493" s="103"/>
      <c r="G2493" s="103"/>
      <c r="H2493" s="103"/>
      <c r="I2493" s="103"/>
      <c r="J2493" s="382"/>
      <c r="K2493" s="382"/>
      <c r="L2493" s="382"/>
      <c r="M2493" s="630"/>
      <c r="N2493" s="631"/>
    </row>
    <row r="2494" s="138" customFormat="1" customHeight="1" outlineLevel="1" spans="1:14">
      <c r="A2494" s="382">
        <v>2</v>
      </c>
      <c r="B2494" s="627" t="str">
        <f t="shared" si="75"/>
        <v>污物暂存间</v>
      </c>
      <c r="C2494" s="633" t="s">
        <v>7521</v>
      </c>
      <c r="D2494" s="103"/>
      <c r="E2494" s="103"/>
      <c r="F2494" s="103"/>
      <c r="G2494" s="103"/>
      <c r="H2494" s="103"/>
      <c r="I2494" s="103"/>
      <c r="J2494" s="382"/>
      <c r="K2494" s="382"/>
      <c r="L2494" s="382"/>
      <c r="M2494" s="630"/>
      <c r="N2494" s="631"/>
    </row>
    <row r="2495" s="138" customFormat="1" customHeight="1" outlineLevel="1" spans="1:14">
      <c r="A2495" s="382">
        <v>3</v>
      </c>
      <c r="B2495" s="627" t="str">
        <f t="shared" si="75"/>
        <v>培训室1</v>
      </c>
      <c r="C2495" s="633" t="s">
        <v>7522</v>
      </c>
      <c r="D2495" s="103"/>
      <c r="E2495" s="103"/>
      <c r="F2495" s="103"/>
      <c r="G2495" s="103"/>
      <c r="H2495" s="103"/>
      <c r="I2495" s="103"/>
      <c r="J2495" s="382"/>
      <c r="K2495" s="382"/>
      <c r="L2495" s="382"/>
      <c r="M2495" s="630"/>
      <c r="N2495" s="631"/>
    </row>
    <row r="2496" s="138" customFormat="1" customHeight="1" outlineLevel="1" spans="1:14">
      <c r="A2496" s="382">
        <v>4</v>
      </c>
      <c r="B2496" s="627" t="str">
        <f t="shared" si="75"/>
        <v>培训室1</v>
      </c>
      <c r="C2496" s="633" t="s">
        <v>7522</v>
      </c>
      <c r="D2496" s="103"/>
      <c r="E2496" s="103"/>
      <c r="F2496" s="103"/>
      <c r="G2496" s="103"/>
      <c r="H2496" s="103"/>
      <c r="I2496" s="103"/>
      <c r="J2496" s="382"/>
      <c r="K2496" s="382"/>
      <c r="L2496" s="382"/>
      <c r="M2496" s="630"/>
      <c r="N2496" s="631"/>
    </row>
    <row r="2497" s="138" customFormat="1" customHeight="1" outlineLevel="1" spans="1:14">
      <c r="A2497" s="382">
        <v>5</v>
      </c>
      <c r="B2497" s="627" t="str">
        <f t="shared" si="75"/>
        <v>贵宾室</v>
      </c>
      <c r="C2497" s="633" t="s">
        <v>7523</v>
      </c>
      <c r="D2497" s="103"/>
      <c r="E2497" s="103"/>
      <c r="F2497" s="103"/>
      <c r="G2497" s="103"/>
      <c r="H2497" s="103"/>
      <c r="I2497" s="103"/>
      <c r="J2497" s="382"/>
      <c r="K2497" s="382"/>
      <c r="L2497" s="382"/>
      <c r="M2497" s="630"/>
      <c r="N2497" s="631"/>
    </row>
    <row r="2498" s="138" customFormat="1" customHeight="1" outlineLevel="1" spans="1:14">
      <c r="A2498" s="382">
        <v>6</v>
      </c>
      <c r="B2498" s="627" t="str">
        <f t="shared" si="75"/>
        <v>操作间</v>
      </c>
      <c r="C2498" s="633" t="s">
        <v>3128</v>
      </c>
      <c r="D2498" s="103"/>
      <c r="E2498" s="103"/>
      <c r="F2498" s="103"/>
      <c r="G2498" s="103"/>
      <c r="H2498" s="103"/>
      <c r="I2498" s="103"/>
      <c r="J2498" s="382"/>
      <c r="K2498" s="382"/>
      <c r="L2498" s="382"/>
      <c r="M2498" s="630"/>
      <c r="N2498" s="631"/>
    </row>
    <row r="2499" s="138" customFormat="1" customHeight="1" outlineLevel="1" spans="1:14">
      <c r="A2499" s="382">
        <v>7</v>
      </c>
      <c r="B2499" s="627" t="str">
        <f t="shared" si="75"/>
        <v>远程会诊室</v>
      </c>
      <c r="C2499" s="633" t="s">
        <v>7524</v>
      </c>
      <c r="D2499" s="103"/>
      <c r="E2499" s="103"/>
      <c r="F2499" s="103"/>
      <c r="G2499" s="103"/>
      <c r="H2499" s="103"/>
      <c r="I2499" s="103"/>
      <c r="J2499" s="382"/>
      <c r="K2499" s="382"/>
      <c r="L2499" s="382"/>
      <c r="M2499" s="630"/>
      <c r="N2499" s="631"/>
    </row>
    <row r="2500" s="138" customFormat="1" customHeight="1" outlineLevel="1" spans="1:14">
      <c r="A2500" s="382">
        <v>8</v>
      </c>
      <c r="B2500" s="627" t="str">
        <f t="shared" si="75"/>
        <v>办公室1</v>
      </c>
      <c r="C2500" s="633" t="s">
        <v>7525</v>
      </c>
      <c r="D2500" s="103"/>
      <c r="E2500" s="103"/>
      <c r="F2500" s="103"/>
      <c r="G2500" s="103"/>
      <c r="H2500" s="103"/>
      <c r="I2500" s="103"/>
      <c r="J2500" s="382"/>
      <c r="K2500" s="382"/>
      <c r="L2500" s="382"/>
      <c r="M2500" s="630"/>
      <c r="N2500" s="631"/>
    </row>
    <row r="2501" s="138" customFormat="1" customHeight="1" outlineLevel="1" spans="1:14">
      <c r="A2501" s="382">
        <v>9</v>
      </c>
      <c r="B2501" s="627" t="str">
        <f t="shared" si="75"/>
        <v>办公室2</v>
      </c>
      <c r="C2501" s="633" t="s">
        <v>7526</v>
      </c>
      <c r="D2501" s="103"/>
      <c r="E2501" s="103"/>
      <c r="F2501" s="103"/>
      <c r="G2501" s="103"/>
      <c r="H2501" s="103"/>
      <c r="I2501" s="103"/>
      <c r="J2501" s="382"/>
      <c r="K2501" s="382"/>
      <c r="L2501" s="382"/>
      <c r="M2501" s="630"/>
      <c r="N2501" s="631"/>
    </row>
    <row r="2502" s="138" customFormat="1" customHeight="1" outlineLevel="1" spans="1:14">
      <c r="A2502" s="382">
        <v>10</v>
      </c>
      <c r="B2502" s="627" t="str">
        <f t="shared" si="75"/>
        <v>办公室3</v>
      </c>
      <c r="C2502" s="633" t="s">
        <v>7527</v>
      </c>
      <c r="D2502" s="103"/>
      <c r="E2502" s="103"/>
      <c r="F2502" s="103"/>
      <c r="G2502" s="103"/>
      <c r="H2502" s="103"/>
      <c r="I2502" s="103"/>
      <c r="J2502" s="382"/>
      <c r="K2502" s="382"/>
      <c r="L2502" s="382"/>
      <c r="M2502" s="630"/>
      <c r="N2502" s="631"/>
    </row>
    <row r="2503" s="138" customFormat="1" customHeight="1" outlineLevel="1" spans="1:14">
      <c r="A2503" s="382">
        <v>11</v>
      </c>
      <c r="B2503" s="627" t="str">
        <f t="shared" si="75"/>
        <v>办公室4</v>
      </c>
      <c r="C2503" s="633" t="s">
        <v>7528</v>
      </c>
      <c r="D2503" s="103"/>
      <c r="E2503" s="103"/>
      <c r="F2503" s="103"/>
      <c r="G2503" s="103"/>
      <c r="H2503" s="103"/>
      <c r="I2503" s="103"/>
      <c r="J2503" s="382"/>
      <c r="K2503" s="382"/>
      <c r="L2503" s="382"/>
      <c r="M2503" s="630"/>
      <c r="N2503" s="631"/>
    </row>
    <row r="2504" s="138" customFormat="1" customHeight="1" outlineLevel="1" spans="1:14">
      <c r="A2504" s="382">
        <v>12</v>
      </c>
      <c r="B2504" s="627" t="str">
        <f t="shared" si="75"/>
        <v>办公室5</v>
      </c>
      <c r="C2504" s="633" t="s">
        <v>7529</v>
      </c>
      <c r="D2504" s="103"/>
      <c r="E2504" s="103"/>
      <c r="F2504" s="103"/>
      <c r="G2504" s="103"/>
      <c r="H2504" s="103"/>
      <c r="I2504" s="103"/>
      <c r="J2504" s="382"/>
      <c r="K2504" s="382"/>
      <c r="L2504" s="382"/>
      <c r="M2504" s="630"/>
      <c r="N2504" s="631"/>
    </row>
    <row r="2505" s="138" customFormat="1" customHeight="1" outlineLevel="1" spans="1:14">
      <c r="A2505" s="382">
        <v>13</v>
      </c>
      <c r="B2505" s="627" t="str">
        <f t="shared" si="75"/>
        <v>办公室6</v>
      </c>
      <c r="C2505" s="633" t="s">
        <v>7530</v>
      </c>
      <c r="D2505" s="103"/>
      <c r="E2505" s="103"/>
      <c r="F2505" s="103"/>
      <c r="G2505" s="103"/>
      <c r="H2505" s="103"/>
      <c r="I2505" s="103"/>
      <c r="J2505" s="382"/>
      <c r="K2505" s="382"/>
      <c r="L2505" s="382"/>
      <c r="M2505" s="630"/>
      <c r="N2505" s="631"/>
    </row>
    <row r="2506" s="138" customFormat="1" customHeight="1" outlineLevel="1" spans="1:14">
      <c r="A2506" s="382">
        <v>14</v>
      </c>
      <c r="B2506" s="627" t="str">
        <f t="shared" si="75"/>
        <v>办公室7</v>
      </c>
      <c r="C2506" s="633" t="s">
        <v>7531</v>
      </c>
      <c r="D2506" s="103"/>
      <c r="E2506" s="103"/>
      <c r="F2506" s="103"/>
      <c r="G2506" s="103"/>
      <c r="H2506" s="103"/>
      <c r="I2506" s="103"/>
      <c r="J2506" s="382"/>
      <c r="K2506" s="382"/>
      <c r="L2506" s="382"/>
      <c r="M2506" s="630"/>
      <c r="N2506" s="631"/>
    </row>
    <row r="2507" s="138" customFormat="1" customHeight="1" outlineLevel="1" spans="1:14">
      <c r="A2507" s="382">
        <v>15</v>
      </c>
      <c r="B2507" s="627" t="str">
        <f t="shared" si="75"/>
        <v>内部休息室</v>
      </c>
      <c r="C2507" s="633" t="s">
        <v>7532</v>
      </c>
      <c r="D2507" s="103"/>
      <c r="E2507" s="103"/>
      <c r="F2507" s="103"/>
      <c r="G2507" s="103"/>
      <c r="H2507" s="103"/>
      <c r="I2507" s="103"/>
      <c r="J2507" s="382"/>
      <c r="K2507" s="382"/>
      <c r="L2507" s="382"/>
      <c r="M2507" s="630"/>
      <c r="N2507" s="631"/>
    </row>
    <row r="2508" s="138" customFormat="1" customHeight="1" outlineLevel="1" spans="1:14">
      <c r="A2508" s="382">
        <v>16</v>
      </c>
      <c r="B2508" s="627" t="str">
        <f t="shared" si="75"/>
        <v>办公室8</v>
      </c>
      <c r="C2508" s="633" t="s">
        <v>7533</v>
      </c>
      <c r="D2508" s="103"/>
      <c r="E2508" s="103"/>
      <c r="F2508" s="103"/>
      <c r="G2508" s="103"/>
      <c r="H2508" s="103"/>
      <c r="I2508" s="103"/>
      <c r="J2508" s="382"/>
      <c r="K2508" s="382"/>
      <c r="L2508" s="382"/>
      <c r="M2508" s="630"/>
      <c r="N2508" s="631"/>
    </row>
    <row r="2509" s="138" customFormat="1" customHeight="1" outlineLevel="1" spans="1:14">
      <c r="A2509" s="382">
        <v>17</v>
      </c>
      <c r="B2509" s="627" t="str">
        <f t="shared" si="75"/>
        <v>办公室9</v>
      </c>
      <c r="C2509" s="633" t="s">
        <v>7534</v>
      </c>
      <c r="D2509" s="103"/>
      <c r="E2509" s="103"/>
      <c r="F2509" s="103"/>
      <c r="G2509" s="103"/>
      <c r="H2509" s="103"/>
      <c r="I2509" s="103"/>
      <c r="J2509" s="382"/>
      <c r="K2509" s="382"/>
      <c r="L2509" s="382"/>
      <c r="M2509" s="630"/>
      <c r="N2509" s="631"/>
    </row>
    <row r="2510" s="138" customFormat="1" customHeight="1" outlineLevel="1" spans="1:14">
      <c r="A2510" s="382">
        <v>18</v>
      </c>
      <c r="B2510" s="627" t="str">
        <f t="shared" si="75"/>
        <v>办公室10</v>
      </c>
      <c r="C2510" s="633" t="s">
        <v>7535</v>
      </c>
      <c r="D2510" s="103"/>
      <c r="E2510" s="103"/>
      <c r="F2510" s="103"/>
      <c r="G2510" s="103"/>
      <c r="H2510" s="103"/>
      <c r="I2510" s="103"/>
      <c r="J2510" s="382"/>
      <c r="K2510" s="382"/>
      <c r="L2510" s="382"/>
      <c r="M2510" s="630"/>
      <c r="N2510" s="631"/>
    </row>
    <row r="2511" s="138" customFormat="1" customHeight="1" outlineLevel="1" spans="1:14">
      <c r="A2511" s="382">
        <v>19</v>
      </c>
      <c r="B2511" s="627" t="str">
        <f t="shared" si="75"/>
        <v>办公室11</v>
      </c>
      <c r="C2511" s="633" t="s">
        <v>7536</v>
      </c>
      <c r="D2511" s="103"/>
      <c r="E2511" s="103"/>
      <c r="F2511" s="103"/>
      <c r="G2511" s="103"/>
      <c r="H2511" s="103"/>
      <c r="I2511" s="103"/>
      <c r="J2511" s="382"/>
      <c r="K2511" s="382"/>
      <c r="L2511" s="382"/>
      <c r="M2511" s="630"/>
      <c r="N2511" s="631"/>
    </row>
    <row r="2512" s="138" customFormat="1" customHeight="1" outlineLevel="1" spans="1:14">
      <c r="A2512" s="382">
        <v>20</v>
      </c>
      <c r="B2512" s="627" t="str">
        <f t="shared" si="75"/>
        <v>卫生间11</v>
      </c>
      <c r="C2512" s="633" t="s">
        <v>7510</v>
      </c>
      <c r="D2512" s="103"/>
      <c r="E2512" s="103"/>
      <c r="F2512" s="103"/>
      <c r="G2512" s="103"/>
      <c r="H2512" s="103"/>
      <c r="I2512" s="103"/>
      <c r="J2512" s="382"/>
      <c r="K2512" s="382"/>
      <c r="L2512" s="382"/>
      <c r="M2512" s="630"/>
      <c r="N2512" s="631"/>
    </row>
    <row r="2513" s="138" customFormat="1" customHeight="1" outlineLevel="1" spans="1:14">
      <c r="A2513" s="382">
        <v>21</v>
      </c>
      <c r="B2513" s="627" t="str">
        <f t="shared" si="75"/>
        <v>卫生间12</v>
      </c>
      <c r="C2513" s="633" t="s">
        <v>7511</v>
      </c>
      <c r="D2513" s="103"/>
      <c r="E2513" s="103"/>
      <c r="F2513" s="103"/>
      <c r="G2513" s="103"/>
      <c r="H2513" s="103"/>
      <c r="I2513" s="103"/>
      <c r="J2513" s="382"/>
      <c r="K2513" s="382"/>
      <c r="L2513" s="382"/>
      <c r="M2513" s="630"/>
      <c r="N2513" s="631"/>
    </row>
    <row r="2514" s="138" customFormat="1" customHeight="1" outlineLevel="1" spans="1:14">
      <c r="A2514" s="382">
        <v>22</v>
      </c>
      <c r="B2514" s="627" t="str">
        <f t="shared" si="75"/>
        <v>茶水间</v>
      </c>
      <c r="C2514" s="633" t="s">
        <v>857</v>
      </c>
      <c r="D2514" s="103"/>
      <c r="E2514" s="103"/>
      <c r="F2514" s="103"/>
      <c r="G2514" s="103"/>
      <c r="H2514" s="103"/>
      <c r="I2514" s="103"/>
      <c r="J2514" s="382"/>
      <c r="K2514" s="382"/>
      <c r="L2514" s="382"/>
      <c r="M2514" s="630"/>
      <c r="N2514" s="631"/>
    </row>
    <row r="2515" s="138" customFormat="1" customHeight="1" outlineLevel="1" spans="1:14">
      <c r="A2515" s="628" t="s">
        <v>5591</v>
      </c>
      <c r="B2515" s="632" t="str">
        <f t="shared" si="75"/>
        <v>3层</v>
      </c>
      <c r="C2515" s="626" t="s">
        <v>5669</v>
      </c>
      <c r="D2515" s="103"/>
      <c r="E2515" s="103"/>
      <c r="F2515" s="103"/>
      <c r="G2515" s="103"/>
      <c r="H2515" s="103"/>
      <c r="I2515" s="103"/>
      <c r="J2515" s="382"/>
      <c r="K2515" s="626"/>
      <c r="L2515" s="626"/>
      <c r="M2515" s="630"/>
      <c r="N2515" s="631"/>
    </row>
    <row r="2516" s="138" customFormat="1" customHeight="1" outlineLevel="1" spans="1:14">
      <c r="A2516" s="382">
        <v>1</v>
      </c>
      <c r="B2516" s="627" t="str">
        <f t="shared" si="75"/>
        <v>活动室（避难间）</v>
      </c>
      <c r="C2516" s="633" t="s">
        <v>7537</v>
      </c>
      <c r="D2516" s="103"/>
      <c r="E2516" s="103"/>
      <c r="F2516" s="103"/>
      <c r="G2516" s="103"/>
      <c r="H2516" s="103"/>
      <c r="I2516" s="103"/>
      <c r="J2516" s="382"/>
      <c r="K2516" s="382"/>
      <c r="L2516" s="382"/>
      <c r="M2516" s="630"/>
      <c r="N2516" s="631"/>
    </row>
    <row r="2517" s="138" customFormat="1" customHeight="1" outlineLevel="1" spans="1:14">
      <c r="A2517" s="382">
        <v>2</v>
      </c>
      <c r="B2517" s="627" t="str">
        <f t="shared" si="75"/>
        <v>单人病房</v>
      </c>
      <c r="C2517" s="633" t="s">
        <v>1155</v>
      </c>
      <c r="D2517" s="103"/>
      <c r="E2517" s="650" t="s">
        <v>7538</v>
      </c>
      <c r="F2517" s="103">
        <v>2</v>
      </c>
      <c r="G2517" s="103"/>
      <c r="H2517" s="103"/>
      <c r="I2517" s="103"/>
      <c r="J2517" s="382"/>
      <c r="K2517" s="382"/>
      <c r="L2517" s="382"/>
      <c r="M2517" s="630"/>
      <c r="N2517" s="631"/>
    </row>
    <row r="2518" s="138" customFormat="1" customHeight="1" outlineLevel="1" spans="1:14">
      <c r="A2518" s="382">
        <v>3</v>
      </c>
      <c r="B2518" s="632" t="str">
        <f t="shared" si="75"/>
        <v>GCP用房</v>
      </c>
      <c r="C2518" s="382" t="s">
        <v>7539</v>
      </c>
      <c r="D2518" s="103"/>
      <c r="E2518" s="650" t="s">
        <v>7538</v>
      </c>
      <c r="F2518" s="672">
        <v>19</v>
      </c>
      <c r="G2518" s="103"/>
      <c r="H2518" s="103"/>
      <c r="I2518" s="103"/>
      <c r="J2518" s="382"/>
      <c r="K2518" s="382"/>
      <c r="L2518" s="382"/>
      <c r="M2518" s="630"/>
      <c r="N2518" s="631"/>
    </row>
    <row r="2519" s="138" customFormat="1" customHeight="1" outlineLevel="1" spans="1:14">
      <c r="A2519" s="382">
        <v>4</v>
      </c>
      <c r="B2519" s="627" t="str">
        <f t="shared" si="75"/>
        <v>休息室</v>
      </c>
      <c r="C2519" s="633" t="s">
        <v>7540</v>
      </c>
      <c r="D2519" s="103"/>
      <c r="E2519" s="103"/>
      <c r="F2519" s="103"/>
      <c r="G2519" s="103"/>
      <c r="H2519" s="103"/>
      <c r="I2519" s="103"/>
      <c r="J2519" s="382"/>
      <c r="K2519" s="382"/>
      <c r="L2519" s="382"/>
      <c r="M2519" s="630"/>
      <c r="N2519" s="631"/>
    </row>
    <row r="2520" s="138" customFormat="1" customHeight="1" outlineLevel="1" spans="1:14">
      <c r="A2520" s="382">
        <v>5</v>
      </c>
      <c r="B2520" s="627" t="str">
        <f t="shared" si="75"/>
        <v>更衣室</v>
      </c>
      <c r="C2520" s="633" t="s">
        <v>1175</v>
      </c>
      <c r="D2520" s="103"/>
      <c r="E2520" s="650" t="s">
        <v>7538</v>
      </c>
      <c r="F2520" s="103">
        <v>2</v>
      </c>
      <c r="G2520" s="103"/>
      <c r="H2520" s="103"/>
      <c r="I2520" s="103"/>
      <c r="J2520" s="382"/>
      <c r="K2520" s="382"/>
      <c r="L2520" s="382"/>
      <c r="M2520" s="630"/>
      <c r="N2520" s="631"/>
    </row>
    <row r="2521" s="138" customFormat="1" customHeight="1" outlineLevel="1" spans="1:14">
      <c r="A2521" s="382">
        <v>6</v>
      </c>
      <c r="B2521" s="627" t="str">
        <f t="shared" si="75"/>
        <v>配餐/休息室</v>
      </c>
      <c r="C2521" s="633" t="s">
        <v>7541</v>
      </c>
      <c r="D2521" s="103"/>
      <c r="E2521" s="103"/>
      <c r="F2521" s="103"/>
      <c r="G2521" s="103"/>
      <c r="H2521" s="103"/>
      <c r="I2521" s="103"/>
      <c r="J2521" s="382"/>
      <c r="K2521" s="382"/>
      <c r="L2521" s="382"/>
      <c r="M2521" s="630"/>
      <c r="N2521" s="631"/>
    </row>
    <row r="2522" s="138" customFormat="1" customHeight="1" outlineLevel="1" spans="1:14">
      <c r="A2522" s="382">
        <v>7</v>
      </c>
      <c r="B2522" s="627" t="str">
        <f t="shared" si="75"/>
        <v>值班室</v>
      </c>
      <c r="C2522" s="633" t="s">
        <v>75</v>
      </c>
      <c r="D2522" s="103"/>
      <c r="E2522" s="650" t="s">
        <v>7538</v>
      </c>
      <c r="F2522" s="103">
        <v>2</v>
      </c>
      <c r="G2522" s="103"/>
      <c r="H2522" s="103"/>
      <c r="I2522" s="103"/>
      <c r="J2522" s="382"/>
      <c r="K2522" s="382"/>
      <c r="L2522" s="382"/>
      <c r="M2522" s="630"/>
      <c r="N2522" s="631"/>
    </row>
    <row r="2523" s="138" customFormat="1" customHeight="1" outlineLevel="1" spans="1:14">
      <c r="A2523" s="382">
        <v>8</v>
      </c>
      <c r="B2523" s="627" t="str">
        <f t="shared" si="75"/>
        <v>主任办公室</v>
      </c>
      <c r="C2523" s="633" t="s">
        <v>996</v>
      </c>
      <c r="D2523" s="103"/>
      <c r="E2523" s="103"/>
      <c r="F2523" s="103"/>
      <c r="G2523" s="103"/>
      <c r="H2523" s="103"/>
      <c r="I2523" s="103"/>
      <c r="J2523" s="382"/>
      <c r="K2523" s="382"/>
      <c r="L2523" s="382"/>
      <c r="M2523" s="630"/>
      <c r="N2523" s="631"/>
    </row>
    <row r="2524" s="138" customFormat="1" customHeight="1" outlineLevel="1" spans="1:14">
      <c r="A2524" s="382">
        <v>9</v>
      </c>
      <c r="B2524" s="627" t="str">
        <f t="shared" si="75"/>
        <v>副主任办公室</v>
      </c>
      <c r="C2524" s="633" t="s">
        <v>998</v>
      </c>
      <c r="D2524" s="103"/>
      <c r="E2524" s="103"/>
      <c r="F2524" s="103"/>
      <c r="G2524" s="103"/>
      <c r="H2524" s="103"/>
      <c r="I2524" s="103"/>
      <c r="J2524" s="382"/>
      <c r="K2524" s="382"/>
      <c r="L2524" s="382"/>
      <c r="M2524" s="630"/>
      <c r="N2524" s="631"/>
    </row>
    <row r="2525" s="138" customFormat="1" customHeight="1" outlineLevel="1" spans="1:14">
      <c r="A2525" s="382">
        <v>10</v>
      </c>
      <c r="B2525" s="627" t="str">
        <f t="shared" si="75"/>
        <v>住院医生办公室</v>
      </c>
      <c r="C2525" s="633" t="s">
        <v>7542</v>
      </c>
      <c r="D2525" s="103"/>
      <c r="E2525" s="103"/>
      <c r="F2525" s="103"/>
      <c r="G2525" s="103"/>
      <c r="H2525" s="103"/>
      <c r="I2525" s="103"/>
      <c r="J2525" s="382"/>
      <c r="K2525" s="382"/>
      <c r="L2525" s="382"/>
      <c r="M2525" s="630"/>
      <c r="N2525" s="631"/>
    </row>
    <row r="2526" s="138" customFormat="1" customHeight="1" outlineLevel="1" spans="1:14">
      <c r="A2526" s="382">
        <v>11</v>
      </c>
      <c r="B2526" s="627" t="str">
        <f t="shared" si="75"/>
        <v>护士长办公室</v>
      </c>
      <c r="C2526" s="633" t="s">
        <v>80</v>
      </c>
      <c r="D2526" s="103"/>
      <c r="E2526" s="103"/>
      <c r="F2526" s="103"/>
      <c r="G2526" s="103"/>
      <c r="H2526" s="103"/>
      <c r="I2526" s="103"/>
      <c r="J2526" s="382"/>
      <c r="K2526" s="382"/>
      <c r="L2526" s="382"/>
      <c r="M2526" s="630"/>
      <c r="N2526" s="631"/>
    </row>
    <row r="2527" s="138" customFormat="1" customHeight="1" outlineLevel="1" spans="1:14">
      <c r="A2527" s="382">
        <v>12</v>
      </c>
      <c r="B2527" s="627" t="str">
        <f t="shared" si="75"/>
        <v>谈话间</v>
      </c>
      <c r="C2527" s="633" t="s">
        <v>1064</v>
      </c>
      <c r="D2527" s="103"/>
      <c r="E2527" s="103"/>
      <c r="F2527" s="103"/>
      <c r="G2527" s="103"/>
      <c r="H2527" s="103"/>
      <c r="I2527" s="103"/>
      <c r="J2527" s="382"/>
      <c r="K2527" s="382"/>
      <c r="L2527" s="382"/>
      <c r="M2527" s="630"/>
      <c r="N2527" s="631"/>
    </row>
    <row r="2528" s="138" customFormat="1" customHeight="1" outlineLevel="1" spans="1:14">
      <c r="A2528" s="382">
        <v>13</v>
      </c>
      <c r="B2528" s="627" t="str">
        <f t="shared" si="75"/>
        <v>污物暂存间</v>
      </c>
      <c r="C2528" s="633" t="s">
        <v>7521</v>
      </c>
      <c r="D2528" s="103"/>
      <c r="E2528" s="103"/>
      <c r="F2528" s="103"/>
      <c r="G2528" s="103"/>
      <c r="H2528" s="103"/>
      <c r="I2528" s="103"/>
      <c r="J2528" s="382"/>
      <c r="K2528" s="382"/>
      <c r="L2528" s="382"/>
      <c r="M2528" s="630"/>
      <c r="N2528" s="631"/>
    </row>
    <row r="2529" s="138" customFormat="1" customHeight="1" outlineLevel="1" spans="1:14">
      <c r="A2529" s="382">
        <v>14</v>
      </c>
      <c r="B2529" s="627" t="str">
        <f t="shared" si="75"/>
        <v>会议室</v>
      </c>
      <c r="C2529" s="633" t="s">
        <v>81</v>
      </c>
      <c r="D2529" s="103"/>
      <c r="E2529" s="103"/>
      <c r="F2529" s="103"/>
      <c r="G2529" s="103"/>
      <c r="H2529" s="103"/>
      <c r="I2529" s="103"/>
      <c r="J2529" s="382"/>
      <c r="K2529" s="382"/>
      <c r="L2529" s="382"/>
      <c r="M2529" s="630"/>
      <c r="N2529" s="631"/>
    </row>
    <row r="2530" s="138" customFormat="1" customHeight="1" outlineLevel="1" spans="1:14">
      <c r="A2530" s="382">
        <v>15</v>
      </c>
      <c r="B2530" s="627" t="str">
        <f t="shared" si="75"/>
        <v>换药室</v>
      </c>
      <c r="C2530" s="633" t="s">
        <v>1167</v>
      </c>
      <c r="D2530" s="103"/>
      <c r="E2530" s="103"/>
      <c r="F2530" s="103"/>
      <c r="G2530" s="103"/>
      <c r="H2530" s="103"/>
      <c r="I2530" s="103"/>
      <c r="J2530" s="382"/>
      <c r="K2530" s="382"/>
      <c r="L2530" s="382"/>
      <c r="M2530" s="630"/>
      <c r="N2530" s="631"/>
    </row>
    <row r="2531" s="138" customFormat="1" customHeight="1" outlineLevel="1" spans="1:14">
      <c r="A2531" s="382">
        <v>16</v>
      </c>
      <c r="B2531" s="627" t="str">
        <f t="shared" si="75"/>
        <v>处置室</v>
      </c>
      <c r="C2531" s="633" t="s">
        <v>1169</v>
      </c>
      <c r="D2531" s="103"/>
      <c r="E2531" s="103"/>
      <c r="F2531" s="103"/>
      <c r="G2531" s="103"/>
      <c r="H2531" s="103"/>
      <c r="I2531" s="103"/>
      <c r="J2531" s="382"/>
      <c r="K2531" s="382"/>
      <c r="L2531" s="382"/>
      <c r="M2531" s="630"/>
      <c r="N2531" s="631"/>
    </row>
    <row r="2532" s="138" customFormat="1" customHeight="1" outlineLevel="1" spans="1:14">
      <c r="A2532" s="382">
        <v>17</v>
      </c>
      <c r="B2532" s="627" t="str">
        <f t="shared" si="75"/>
        <v>抢救室</v>
      </c>
      <c r="C2532" s="633" t="s">
        <v>90</v>
      </c>
      <c r="D2532" s="103"/>
      <c r="E2532" s="103"/>
      <c r="F2532" s="103"/>
      <c r="G2532" s="103"/>
      <c r="H2532" s="103"/>
      <c r="I2532" s="103"/>
      <c r="J2532" s="382"/>
      <c r="K2532" s="382"/>
      <c r="L2532" s="382"/>
      <c r="M2532" s="630"/>
      <c r="N2532" s="631"/>
    </row>
    <row r="2533" s="138" customFormat="1" customHeight="1" outlineLevel="1" spans="1:14">
      <c r="A2533" s="382">
        <v>18</v>
      </c>
      <c r="B2533" s="627" t="str">
        <f t="shared" si="75"/>
        <v>储藏间</v>
      </c>
      <c r="C2533" s="633" t="s">
        <v>7543</v>
      </c>
      <c r="D2533" s="103"/>
      <c r="E2533" s="103"/>
      <c r="F2533" s="103"/>
      <c r="G2533" s="103"/>
      <c r="H2533" s="103"/>
      <c r="I2533" s="103"/>
      <c r="J2533" s="382"/>
      <c r="K2533" s="382"/>
      <c r="L2533" s="382"/>
      <c r="M2533" s="630"/>
      <c r="N2533" s="631"/>
    </row>
    <row r="2534" s="138" customFormat="1" customHeight="1" outlineLevel="1" spans="1:14">
      <c r="A2534" s="382">
        <v>19</v>
      </c>
      <c r="B2534" s="627" t="str">
        <f t="shared" si="75"/>
        <v>护士休息室</v>
      </c>
      <c r="C2534" s="633" t="s">
        <v>7544</v>
      </c>
      <c r="D2534" s="103"/>
      <c r="E2534" s="103"/>
      <c r="F2534" s="103"/>
      <c r="G2534" s="103"/>
      <c r="H2534" s="103"/>
      <c r="I2534" s="103"/>
      <c r="J2534" s="382"/>
      <c r="K2534" s="382"/>
      <c r="L2534" s="382"/>
      <c r="M2534" s="630"/>
      <c r="N2534" s="631"/>
    </row>
    <row r="2535" s="138" customFormat="1" customHeight="1" outlineLevel="1" spans="1:14">
      <c r="A2535" s="382">
        <v>20</v>
      </c>
      <c r="B2535" s="627" t="str">
        <f t="shared" si="75"/>
        <v>治疗/配药室</v>
      </c>
      <c r="C2535" s="633" t="s">
        <v>7439</v>
      </c>
      <c r="D2535" s="103"/>
      <c r="E2535" s="103"/>
      <c r="F2535" s="103"/>
      <c r="G2535" s="103"/>
      <c r="H2535" s="103"/>
      <c r="I2535" s="103"/>
      <c r="J2535" s="382"/>
      <c r="K2535" s="382"/>
      <c r="L2535" s="382"/>
      <c r="M2535" s="630"/>
      <c r="N2535" s="631"/>
    </row>
    <row r="2536" s="138" customFormat="1" customHeight="1" outlineLevel="1" spans="1:14">
      <c r="A2536" s="382">
        <v>21</v>
      </c>
      <c r="B2536" s="627" t="str">
        <f t="shared" si="75"/>
        <v>轨道物流收发间</v>
      </c>
      <c r="C2536" s="633" t="s">
        <v>7545</v>
      </c>
      <c r="D2536" s="103"/>
      <c r="E2536" s="103"/>
      <c r="F2536" s="103"/>
      <c r="G2536" s="103"/>
      <c r="H2536" s="103"/>
      <c r="I2536" s="103"/>
      <c r="J2536" s="382"/>
      <c r="K2536" s="382"/>
      <c r="L2536" s="382"/>
      <c r="M2536" s="630"/>
      <c r="N2536" s="631"/>
    </row>
    <row r="2537" s="138" customFormat="1" customHeight="1" outlineLevel="1" spans="1:14">
      <c r="A2537" s="382">
        <v>22</v>
      </c>
      <c r="B2537" s="627" t="str">
        <f t="shared" si="75"/>
        <v>活动室</v>
      </c>
      <c r="C2537" s="633" t="s">
        <v>1239</v>
      </c>
      <c r="D2537" s="103"/>
      <c r="E2537" s="103"/>
      <c r="F2537" s="103"/>
      <c r="G2537" s="103"/>
      <c r="H2537" s="103"/>
      <c r="I2537" s="103"/>
      <c r="J2537" s="382"/>
      <c r="K2537" s="382"/>
      <c r="L2537" s="382"/>
      <c r="M2537" s="630"/>
      <c r="N2537" s="631"/>
    </row>
    <row r="2538" s="138" customFormat="1" customHeight="1" outlineLevel="1" spans="1:14">
      <c r="A2538" s="382">
        <v>23</v>
      </c>
      <c r="B2538" s="627" t="str">
        <f t="shared" si="75"/>
        <v>护士站</v>
      </c>
      <c r="C2538" s="633" t="s">
        <v>1192</v>
      </c>
      <c r="D2538" s="103"/>
      <c r="E2538" s="103"/>
      <c r="F2538" s="103"/>
      <c r="G2538" s="103"/>
      <c r="H2538" s="103"/>
      <c r="I2538" s="103"/>
      <c r="J2538" s="382"/>
      <c r="K2538" s="382"/>
      <c r="L2538" s="382"/>
      <c r="M2538" s="673" t="s">
        <v>7546</v>
      </c>
      <c r="N2538" s="631"/>
    </row>
    <row r="2539" s="138" customFormat="1" customHeight="1" outlineLevel="1" spans="1:14">
      <c r="A2539" s="628" t="s">
        <v>5616</v>
      </c>
      <c r="B2539" s="632" t="str">
        <f t="shared" si="75"/>
        <v>4层</v>
      </c>
      <c r="C2539" s="626" t="s">
        <v>5677</v>
      </c>
      <c r="D2539" s="103"/>
      <c r="E2539" s="103"/>
      <c r="F2539" s="103"/>
      <c r="G2539" s="103"/>
      <c r="H2539" s="103"/>
      <c r="I2539" s="103"/>
      <c r="J2539" s="382"/>
      <c r="K2539" s="626"/>
      <c r="L2539" s="626"/>
      <c r="M2539" s="630"/>
      <c r="N2539" s="631"/>
    </row>
    <row r="2540" s="138" customFormat="1" customHeight="1" outlineLevel="1" spans="1:14">
      <c r="A2540" s="382">
        <v>1</v>
      </c>
      <c r="B2540" s="627" t="str">
        <f t="shared" si="75"/>
        <v>活动室（避难间）</v>
      </c>
      <c r="C2540" s="633" t="s">
        <v>7537</v>
      </c>
      <c r="D2540" s="103"/>
      <c r="E2540" s="103"/>
      <c r="F2540" s="103"/>
      <c r="G2540" s="103"/>
      <c r="H2540" s="103"/>
      <c r="I2540" s="103"/>
      <c r="J2540" s="382"/>
      <c r="K2540" s="382"/>
      <c r="L2540" s="382"/>
      <c r="M2540" s="630"/>
      <c r="N2540" s="631"/>
    </row>
    <row r="2541" s="138" customFormat="1" customHeight="1" outlineLevel="1" spans="1:14">
      <c r="A2541" s="382">
        <v>2</v>
      </c>
      <c r="B2541" s="627" t="str">
        <f t="shared" si="75"/>
        <v>单人病房</v>
      </c>
      <c r="C2541" s="633" t="s">
        <v>1155</v>
      </c>
      <c r="D2541" s="103"/>
      <c r="E2541" s="650" t="s">
        <v>7538</v>
      </c>
      <c r="F2541" s="103">
        <v>2</v>
      </c>
      <c r="G2541" s="103"/>
      <c r="H2541" s="103"/>
      <c r="I2541" s="103"/>
      <c r="J2541" s="382"/>
      <c r="K2541" s="382"/>
      <c r="L2541" s="382"/>
      <c r="M2541" s="630"/>
      <c r="N2541" s="631"/>
    </row>
    <row r="2542" s="138" customFormat="1" customHeight="1" outlineLevel="1" spans="1:14">
      <c r="A2542" s="382">
        <v>3</v>
      </c>
      <c r="B2542" s="632" t="str">
        <f t="shared" ref="B2542:B2605" si="76" xml:space="preserve">C2542</f>
        <v>GCP用房</v>
      </c>
      <c r="C2542" s="382" t="s">
        <v>7539</v>
      </c>
      <c r="D2542" s="103"/>
      <c r="E2542" s="650" t="s">
        <v>7538</v>
      </c>
      <c r="F2542" s="672">
        <v>19</v>
      </c>
      <c r="G2542" s="103"/>
      <c r="H2542" s="103"/>
      <c r="I2542" s="103"/>
      <c r="J2542" s="382"/>
      <c r="K2542" s="382"/>
      <c r="L2542" s="382"/>
      <c r="M2542" s="630"/>
      <c r="N2542" s="631"/>
    </row>
    <row r="2543" s="138" customFormat="1" customHeight="1" outlineLevel="1" spans="1:14">
      <c r="A2543" s="382">
        <v>4</v>
      </c>
      <c r="B2543" s="627" t="str">
        <f t="shared" si="76"/>
        <v>休息室</v>
      </c>
      <c r="C2543" s="633" t="s">
        <v>7540</v>
      </c>
      <c r="D2543" s="103"/>
      <c r="E2543" s="103"/>
      <c r="F2543" s="103"/>
      <c r="G2543" s="103"/>
      <c r="H2543" s="103"/>
      <c r="I2543" s="103"/>
      <c r="J2543" s="382"/>
      <c r="K2543" s="382"/>
      <c r="L2543" s="382"/>
      <c r="M2543" s="630"/>
      <c r="N2543" s="631"/>
    </row>
    <row r="2544" s="138" customFormat="1" customHeight="1" outlineLevel="1" spans="1:14">
      <c r="A2544" s="382">
        <v>5</v>
      </c>
      <c r="B2544" s="627" t="str">
        <f t="shared" si="76"/>
        <v>更衣室</v>
      </c>
      <c r="C2544" s="633" t="s">
        <v>1175</v>
      </c>
      <c r="D2544" s="103"/>
      <c r="E2544" s="650" t="s">
        <v>7538</v>
      </c>
      <c r="F2544" s="103">
        <v>2</v>
      </c>
      <c r="G2544" s="103"/>
      <c r="H2544" s="103"/>
      <c r="I2544" s="103"/>
      <c r="J2544" s="382"/>
      <c r="K2544" s="382"/>
      <c r="L2544" s="382"/>
      <c r="M2544" s="630"/>
      <c r="N2544" s="631"/>
    </row>
    <row r="2545" s="138" customFormat="1" customHeight="1" outlineLevel="1" spans="1:14">
      <c r="A2545" s="382">
        <v>6</v>
      </c>
      <c r="B2545" s="627" t="str">
        <f t="shared" si="76"/>
        <v>配餐/休息室</v>
      </c>
      <c r="C2545" s="633" t="s">
        <v>7541</v>
      </c>
      <c r="D2545" s="103"/>
      <c r="E2545" s="103"/>
      <c r="F2545" s="103"/>
      <c r="G2545" s="103"/>
      <c r="H2545" s="103"/>
      <c r="I2545" s="103"/>
      <c r="J2545" s="382"/>
      <c r="K2545" s="382"/>
      <c r="L2545" s="382"/>
      <c r="M2545" s="630"/>
      <c r="N2545" s="631"/>
    </row>
    <row r="2546" s="138" customFormat="1" customHeight="1" outlineLevel="1" spans="1:14">
      <c r="A2546" s="382">
        <v>7</v>
      </c>
      <c r="B2546" s="627" t="str">
        <f t="shared" si="76"/>
        <v>值班室</v>
      </c>
      <c r="C2546" s="633" t="s">
        <v>75</v>
      </c>
      <c r="D2546" s="103"/>
      <c r="E2546" s="650" t="s">
        <v>7538</v>
      </c>
      <c r="F2546" s="103">
        <v>2</v>
      </c>
      <c r="G2546" s="103"/>
      <c r="H2546" s="103"/>
      <c r="I2546" s="103"/>
      <c r="J2546" s="382"/>
      <c r="K2546" s="382"/>
      <c r="L2546" s="382"/>
      <c r="M2546" s="630"/>
      <c r="N2546" s="631"/>
    </row>
    <row r="2547" s="138" customFormat="1" customHeight="1" outlineLevel="1" spans="1:14">
      <c r="A2547" s="382">
        <v>8</v>
      </c>
      <c r="B2547" s="627" t="str">
        <f t="shared" si="76"/>
        <v>主任办公室</v>
      </c>
      <c r="C2547" s="633" t="s">
        <v>996</v>
      </c>
      <c r="D2547" s="103"/>
      <c r="E2547" s="103"/>
      <c r="F2547" s="103"/>
      <c r="G2547" s="103"/>
      <c r="H2547" s="103"/>
      <c r="I2547" s="103"/>
      <c r="J2547" s="382"/>
      <c r="K2547" s="382"/>
      <c r="L2547" s="382"/>
      <c r="M2547" s="630"/>
      <c r="N2547" s="631"/>
    </row>
    <row r="2548" s="138" customFormat="1" customHeight="1" outlineLevel="1" spans="1:14">
      <c r="A2548" s="382">
        <v>9</v>
      </c>
      <c r="B2548" s="627" t="str">
        <f t="shared" si="76"/>
        <v>副主任办公室</v>
      </c>
      <c r="C2548" s="633" t="s">
        <v>998</v>
      </c>
      <c r="D2548" s="103"/>
      <c r="E2548" s="103"/>
      <c r="F2548" s="103"/>
      <c r="G2548" s="103"/>
      <c r="H2548" s="103"/>
      <c r="I2548" s="103"/>
      <c r="J2548" s="382"/>
      <c r="K2548" s="382"/>
      <c r="L2548" s="382"/>
      <c r="M2548" s="630"/>
      <c r="N2548" s="631"/>
    </row>
    <row r="2549" s="138" customFormat="1" customHeight="1" outlineLevel="1" spans="1:14">
      <c r="A2549" s="382">
        <v>10</v>
      </c>
      <c r="B2549" s="627" t="str">
        <f t="shared" si="76"/>
        <v>住院医生办公室</v>
      </c>
      <c r="C2549" s="633" t="s">
        <v>7542</v>
      </c>
      <c r="D2549" s="103"/>
      <c r="E2549" s="103"/>
      <c r="F2549" s="103"/>
      <c r="G2549" s="103"/>
      <c r="H2549" s="103"/>
      <c r="I2549" s="103"/>
      <c r="J2549" s="382"/>
      <c r="K2549" s="382"/>
      <c r="L2549" s="382"/>
      <c r="M2549" s="630"/>
      <c r="N2549" s="631"/>
    </row>
    <row r="2550" s="138" customFormat="1" customHeight="1" outlineLevel="1" spans="1:14">
      <c r="A2550" s="382">
        <v>11</v>
      </c>
      <c r="B2550" s="627" t="str">
        <f t="shared" si="76"/>
        <v>护士长办公室</v>
      </c>
      <c r="C2550" s="633" t="s">
        <v>80</v>
      </c>
      <c r="D2550" s="103"/>
      <c r="E2550" s="103"/>
      <c r="F2550" s="103"/>
      <c r="G2550" s="103"/>
      <c r="H2550" s="103"/>
      <c r="I2550" s="103"/>
      <c r="J2550" s="382"/>
      <c r="K2550" s="382"/>
      <c r="L2550" s="382"/>
      <c r="M2550" s="630"/>
      <c r="N2550" s="631"/>
    </row>
    <row r="2551" s="138" customFormat="1" customHeight="1" outlineLevel="1" spans="1:14">
      <c r="A2551" s="382">
        <v>12</v>
      </c>
      <c r="B2551" s="627" t="str">
        <f t="shared" si="76"/>
        <v>谈话间</v>
      </c>
      <c r="C2551" s="633" t="s">
        <v>1064</v>
      </c>
      <c r="D2551" s="103"/>
      <c r="E2551" s="103"/>
      <c r="F2551" s="103"/>
      <c r="G2551" s="103"/>
      <c r="H2551" s="103"/>
      <c r="I2551" s="103"/>
      <c r="J2551" s="382"/>
      <c r="K2551" s="382"/>
      <c r="L2551" s="382"/>
      <c r="M2551" s="630"/>
      <c r="N2551" s="631"/>
    </row>
    <row r="2552" s="138" customFormat="1" customHeight="1" outlineLevel="1" spans="1:14">
      <c r="A2552" s="382">
        <v>13</v>
      </c>
      <c r="B2552" s="627" t="str">
        <f t="shared" si="76"/>
        <v>污物暂存间</v>
      </c>
      <c r="C2552" s="633" t="s">
        <v>7521</v>
      </c>
      <c r="D2552" s="103"/>
      <c r="E2552" s="103"/>
      <c r="F2552" s="103"/>
      <c r="G2552" s="103"/>
      <c r="H2552" s="103"/>
      <c r="I2552" s="103"/>
      <c r="J2552" s="382"/>
      <c r="K2552" s="382"/>
      <c r="L2552" s="382"/>
      <c r="M2552" s="630"/>
      <c r="N2552" s="631"/>
    </row>
    <row r="2553" s="138" customFormat="1" customHeight="1" outlineLevel="1" spans="1:14">
      <c r="A2553" s="382">
        <v>14</v>
      </c>
      <c r="B2553" s="627" t="str">
        <f t="shared" si="76"/>
        <v>会议室</v>
      </c>
      <c r="C2553" s="633" t="s">
        <v>81</v>
      </c>
      <c r="D2553" s="103"/>
      <c r="E2553" s="103"/>
      <c r="F2553" s="103"/>
      <c r="G2553" s="103"/>
      <c r="H2553" s="103"/>
      <c r="I2553" s="103"/>
      <c r="J2553" s="382"/>
      <c r="K2553" s="382"/>
      <c r="L2553" s="382"/>
      <c r="M2553" s="630"/>
      <c r="N2553" s="631"/>
    </row>
    <row r="2554" s="138" customFormat="1" customHeight="1" outlineLevel="1" spans="1:14">
      <c r="A2554" s="382">
        <v>15</v>
      </c>
      <c r="B2554" s="627" t="str">
        <f t="shared" si="76"/>
        <v>换药室</v>
      </c>
      <c r="C2554" s="633" t="s">
        <v>1167</v>
      </c>
      <c r="D2554" s="103"/>
      <c r="E2554" s="103"/>
      <c r="F2554" s="103"/>
      <c r="G2554" s="103"/>
      <c r="H2554" s="103"/>
      <c r="I2554" s="103"/>
      <c r="J2554" s="382"/>
      <c r="K2554" s="382"/>
      <c r="L2554" s="382"/>
      <c r="M2554" s="630"/>
      <c r="N2554" s="631"/>
    </row>
    <row r="2555" s="138" customFormat="1" customHeight="1" outlineLevel="1" spans="1:14">
      <c r="A2555" s="382">
        <v>16</v>
      </c>
      <c r="B2555" s="627" t="str">
        <f t="shared" si="76"/>
        <v>处置室</v>
      </c>
      <c r="C2555" s="633" t="s">
        <v>1169</v>
      </c>
      <c r="D2555" s="103"/>
      <c r="E2555" s="103"/>
      <c r="F2555" s="103"/>
      <c r="G2555" s="103"/>
      <c r="H2555" s="103"/>
      <c r="I2555" s="103"/>
      <c r="J2555" s="382"/>
      <c r="K2555" s="382"/>
      <c r="L2555" s="382"/>
      <c r="M2555" s="630"/>
      <c r="N2555" s="631"/>
    </row>
    <row r="2556" s="138" customFormat="1" customHeight="1" outlineLevel="1" spans="1:14">
      <c r="A2556" s="382">
        <v>17</v>
      </c>
      <c r="B2556" s="627" t="str">
        <f t="shared" si="76"/>
        <v>抢救室</v>
      </c>
      <c r="C2556" s="633" t="s">
        <v>90</v>
      </c>
      <c r="D2556" s="103"/>
      <c r="E2556" s="103"/>
      <c r="F2556" s="103"/>
      <c r="G2556" s="103"/>
      <c r="H2556" s="103"/>
      <c r="I2556" s="103"/>
      <c r="J2556" s="382"/>
      <c r="K2556" s="382"/>
      <c r="L2556" s="382"/>
      <c r="M2556" s="630"/>
      <c r="N2556" s="631"/>
    </row>
    <row r="2557" s="138" customFormat="1" customHeight="1" outlineLevel="1" spans="1:14">
      <c r="A2557" s="382">
        <v>18</v>
      </c>
      <c r="B2557" s="627" t="str">
        <f t="shared" si="76"/>
        <v>储藏间</v>
      </c>
      <c r="C2557" s="633" t="s">
        <v>7543</v>
      </c>
      <c r="D2557" s="103"/>
      <c r="E2557" s="103"/>
      <c r="F2557" s="103"/>
      <c r="G2557" s="103"/>
      <c r="H2557" s="103"/>
      <c r="I2557" s="103"/>
      <c r="J2557" s="382"/>
      <c r="K2557" s="382"/>
      <c r="L2557" s="382"/>
      <c r="M2557" s="630"/>
      <c r="N2557" s="631"/>
    </row>
    <row r="2558" s="138" customFormat="1" customHeight="1" outlineLevel="1" spans="1:14">
      <c r="A2558" s="382">
        <v>19</v>
      </c>
      <c r="B2558" s="627" t="str">
        <f t="shared" si="76"/>
        <v>护士休息室</v>
      </c>
      <c r="C2558" s="633" t="s">
        <v>7544</v>
      </c>
      <c r="D2558" s="103"/>
      <c r="E2558" s="103"/>
      <c r="F2558" s="103"/>
      <c r="G2558" s="103"/>
      <c r="H2558" s="103"/>
      <c r="I2558" s="103"/>
      <c r="J2558" s="382"/>
      <c r="K2558" s="382"/>
      <c r="L2558" s="382"/>
      <c r="M2558" s="630"/>
      <c r="N2558" s="631"/>
    </row>
    <row r="2559" s="138" customFormat="1" customHeight="1" outlineLevel="1" spans="1:14">
      <c r="A2559" s="382">
        <v>20</v>
      </c>
      <c r="B2559" s="627" t="str">
        <f t="shared" si="76"/>
        <v>治疗/配药室</v>
      </c>
      <c r="C2559" s="633" t="s">
        <v>7439</v>
      </c>
      <c r="D2559" s="103"/>
      <c r="E2559" s="103"/>
      <c r="F2559" s="103"/>
      <c r="G2559" s="103"/>
      <c r="H2559" s="103"/>
      <c r="I2559" s="103"/>
      <c r="J2559" s="382"/>
      <c r="K2559" s="382"/>
      <c r="L2559" s="382"/>
      <c r="M2559" s="630"/>
      <c r="N2559" s="631"/>
    </row>
    <row r="2560" s="138" customFormat="1" customHeight="1" outlineLevel="1" spans="1:14">
      <c r="A2560" s="382">
        <v>21</v>
      </c>
      <c r="B2560" s="627" t="str">
        <f t="shared" si="76"/>
        <v>轨道物流收发间</v>
      </c>
      <c r="C2560" s="633" t="s">
        <v>7545</v>
      </c>
      <c r="D2560" s="103"/>
      <c r="E2560" s="103"/>
      <c r="F2560" s="103"/>
      <c r="G2560" s="103"/>
      <c r="H2560" s="103"/>
      <c r="I2560" s="103"/>
      <c r="J2560" s="382"/>
      <c r="K2560" s="382"/>
      <c r="L2560" s="382"/>
      <c r="M2560" s="630"/>
      <c r="N2560" s="631"/>
    </row>
    <row r="2561" s="138" customFormat="1" customHeight="1" outlineLevel="1" spans="1:14">
      <c r="A2561" s="382">
        <v>22</v>
      </c>
      <c r="B2561" s="627" t="str">
        <f t="shared" si="76"/>
        <v>护士站</v>
      </c>
      <c r="C2561" s="633" t="s">
        <v>1192</v>
      </c>
      <c r="D2561" s="103"/>
      <c r="E2561" s="103"/>
      <c r="F2561" s="103"/>
      <c r="G2561" s="103"/>
      <c r="H2561" s="103"/>
      <c r="I2561" s="103"/>
      <c r="J2561" s="382"/>
      <c r="K2561" s="382"/>
      <c r="L2561" s="382"/>
      <c r="M2561" s="673" t="s">
        <v>7546</v>
      </c>
      <c r="N2561" s="631"/>
    </row>
    <row r="2562" s="138" customFormat="1" customHeight="1" outlineLevel="1" spans="1:14">
      <c r="A2562" s="628" t="s">
        <v>5638</v>
      </c>
      <c r="B2562" s="632" t="str">
        <f t="shared" si="76"/>
        <v>5-9层</v>
      </c>
      <c r="C2562" s="626" t="s">
        <v>7547</v>
      </c>
      <c r="D2562" s="103"/>
      <c r="E2562" s="103"/>
      <c r="F2562" s="103"/>
      <c r="G2562" s="103"/>
      <c r="H2562" s="103"/>
      <c r="I2562" s="103"/>
      <c r="J2562" s="382"/>
      <c r="K2562" s="626"/>
      <c r="L2562" s="626"/>
      <c r="M2562" s="630"/>
      <c r="N2562" s="631"/>
    </row>
    <row r="2563" s="157" customFormat="1" customHeight="1" outlineLevel="1" spans="1:14">
      <c r="A2563" s="382">
        <v>1</v>
      </c>
      <c r="B2563" s="627" t="str">
        <f t="shared" si="76"/>
        <v>活动室（避难间）</v>
      </c>
      <c r="C2563" s="633" t="s">
        <v>7537</v>
      </c>
      <c r="D2563" s="382"/>
      <c r="E2563" s="382"/>
      <c r="F2563" s="382"/>
      <c r="G2563" s="382"/>
      <c r="H2563" s="382"/>
      <c r="I2563" s="382"/>
      <c r="J2563" s="382"/>
      <c r="K2563" s="382"/>
      <c r="L2563" s="382"/>
      <c r="M2563" s="630"/>
      <c r="N2563" s="631"/>
    </row>
    <row r="2564" s="157" customFormat="1" customHeight="1" outlineLevel="1" spans="1:14">
      <c r="A2564" s="382">
        <v>2</v>
      </c>
      <c r="B2564" s="627" t="str">
        <f t="shared" si="76"/>
        <v>单人病房</v>
      </c>
      <c r="C2564" s="633" t="s">
        <v>1155</v>
      </c>
      <c r="D2564" s="382"/>
      <c r="E2564" s="633" t="s">
        <v>7538</v>
      </c>
      <c r="F2564" s="382">
        <v>2</v>
      </c>
      <c r="G2564" s="382"/>
      <c r="H2564" s="382"/>
      <c r="I2564" s="382"/>
      <c r="J2564" s="382"/>
      <c r="K2564" s="382"/>
      <c r="L2564" s="382"/>
      <c r="M2564" s="630"/>
      <c r="N2564" s="631"/>
    </row>
    <row r="2565" s="157" customFormat="1" customHeight="1" outlineLevel="1" spans="1:14">
      <c r="A2565" s="382">
        <v>3</v>
      </c>
      <c r="B2565" s="627" t="str">
        <f t="shared" si="76"/>
        <v>双人病房</v>
      </c>
      <c r="C2565" s="633" t="s">
        <v>1159</v>
      </c>
      <c r="D2565" s="382"/>
      <c r="E2565" s="633" t="s">
        <v>7538</v>
      </c>
      <c r="F2565" s="382">
        <v>4</v>
      </c>
      <c r="G2565" s="382"/>
      <c r="H2565" s="382"/>
      <c r="I2565" s="382"/>
      <c r="J2565" s="382"/>
      <c r="K2565" s="382"/>
      <c r="L2565" s="382"/>
      <c r="M2565" s="630"/>
      <c r="N2565" s="631"/>
    </row>
    <row r="2566" s="157" customFormat="1" customHeight="1" outlineLevel="1" spans="1:14">
      <c r="A2566" s="382">
        <v>4</v>
      </c>
      <c r="B2566" s="627" t="str">
        <f t="shared" si="76"/>
        <v>三人病房</v>
      </c>
      <c r="C2566" s="633" t="s">
        <v>1161</v>
      </c>
      <c r="D2566" s="382"/>
      <c r="E2566" s="633" t="s">
        <v>7538</v>
      </c>
      <c r="F2566" s="382">
        <v>16</v>
      </c>
      <c r="G2566" s="382"/>
      <c r="H2566" s="382"/>
      <c r="I2566" s="382"/>
      <c r="J2566" s="382"/>
      <c r="K2566" s="382"/>
      <c r="L2566" s="382"/>
      <c r="M2566" s="630"/>
      <c r="N2566" s="631"/>
    </row>
    <row r="2567" s="157" customFormat="1" customHeight="1" outlineLevel="1" spans="1:14">
      <c r="A2567" s="382">
        <v>5</v>
      </c>
      <c r="B2567" s="627" t="str">
        <f t="shared" si="76"/>
        <v>更衣室</v>
      </c>
      <c r="C2567" s="633" t="s">
        <v>1175</v>
      </c>
      <c r="D2567" s="382"/>
      <c r="E2567" s="633" t="s">
        <v>7538</v>
      </c>
      <c r="F2567" s="382">
        <v>2</v>
      </c>
      <c r="G2567" s="382"/>
      <c r="H2567" s="382"/>
      <c r="I2567" s="382"/>
      <c r="J2567" s="382"/>
      <c r="K2567" s="382"/>
      <c r="L2567" s="382"/>
      <c r="M2567" s="630"/>
      <c r="N2567" s="631"/>
    </row>
    <row r="2568" s="157" customFormat="1" customHeight="1" outlineLevel="1" spans="1:14">
      <c r="A2568" s="382">
        <v>6</v>
      </c>
      <c r="B2568" s="627" t="str">
        <f t="shared" si="76"/>
        <v>配餐/休息室</v>
      </c>
      <c r="C2568" s="633" t="s">
        <v>7541</v>
      </c>
      <c r="D2568" s="382"/>
      <c r="E2568" s="382"/>
      <c r="F2568" s="382"/>
      <c r="G2568" s="382"/>
      <c r="H2568" s="382"/>
      <c r="I2568" s="382"/>
      <c r="J2568" s="382"/>
      <c r="K2568" s="382"/>
      <c r="L2568" s="382"/>
      <c r="M2568" s="630"/>
      <c r="N2568" s="631"/>
    </row>
    <row r="2569" s="157" customFormat="1" customHeight="1" outlineLevel="1" spans="1:14">
      <c r="A2569" s="382">
        <v>7</v>
      </c>
      <c r="B2569" s="627" t="str">
        <f t="shared" si="76"/>
        <v>值班室</v>
      </c>
      <c r="C2569" s="633" t="s">
        <v>75</v>
      </c>
      <c r="D2569" s="382"/>
      <c r="E2569" s="633" t="s">
        <v>7538</v>
      </c>
      <c r="F2569" s="382">
        <v>2</v>
      </c>
      <c r="G2569" s="382"/>
      <c r="H2569" s="382"/>
      <c r="I2569" s="382"/>
      <c r="J2569" s="382"/>
      <c r="K2569" s="382"/>
      <c r="L2569" s="382"/>
      <c r="M2569" s="630"/>
      <c r="N2569" s="631"/>
    </row>
    <row r="2570" s="157" customFormat="1" customHeight="1" outlineLevel="1" spans="1:14">
      <c r="A2570" s="382">
        <v>8</v>
      </c>
      <c r="B2570" s="627" t="str">
        <f t="shared" si="76"/>
        <v>主任办公室</v>
      </c>
      <c r="C2570" s="633" t="s">
        <v>996</v>
      </c>
      <c r="D2570" s="382"/>
      <c r="E2570" s="382"/>
      <c r="F2570" s="382"/>
      <c r="G2570" s="382"/>
      <c r="H2570" s="382"/>
      <c r="I2570" s="382"/>
      <c r="J2570" s="382"/>
      <c r="K2570" s="382"/>
      <c r="L2570" s="382"/>
      <c r="M2570" s="630"/>
      <c r="N2570" s="631"/>
    </row>
    <row r="2571" s="157" customFormat="1" customHeight="1" outlineLevel="1" spans="1:14">
      <c r="A2571" s="382">
        <v>9</v>
      </c>
      <c r="B2571" s="627" t="str">
        <f t="shared" si="76"/>
        <v>副主任办公室</v>
      </c>
      <c r="C2571" s="633" t="s">
        <v>998</v>
      </c>
      <c r="D2571" s="382"/>
      <c r="E2571" s="382"/>
      <c r="F2571" s="382"/>
      <c r="G2571" s="382"/>
      <c r="H2571" s="382"/>
      <c r="I2571" s="382"/>
      <c r="J2571" s="382"/>
      <c r="K2571" s="382"/>
      <c r="L2571" s="382"/>
      <c r="M2571" s="630"/>
      <c r="N2571" s="631"/>
    </row>
    <row r="2572" s="157" customFormat="1" customHeight="1" outlineLevel="1" spans="1:14">
      <c r="A2572" s="382">
        <v>10</v>
      </c>
      <c r="B2572" s="627" t="str">
        <f t="shared" si="76"/>
        <v>住院医生办公室</v>
      </c>
      <c r="C2572" s="633" t="s">
        <v>7542</v>
      </c>
      <c r="D2572" s="382"/>
      <c r="E2572" s="382"/>
      <c r="F2572" s="382"/>
      <c r="G2572" s="382"/>
      <c r="H2572" s="382"/>
      <c r="I2572" s="382"/>
      <c r="J2572" s="382"/>
      <c r="K2572" s="382"/>
      <c r="L2572" s="382"/>
      <c r="M2572" s="630"/>
      <c r="N2572" s="631"/>
    </row>
    <row r="2573" s="157" customFormat="1" customHeight="1" outlineLevel="1" spans="1:14">
      <c r="A2573" s="382">
        <v>11</v>
      </c>
      <c r="B2573" s="627" t="str">
        <f t="shared" si="76"/>
        <v>护士长办公室</v>
      </c>
      <c r="C2573" s="633" t="s">
        <v>80</v>
      </c>
      <c r="D2573" s="382"/>
      <c r="E2573" s="382"/>
      <c r="F2573" s="382"/>
      <c r="G2573" s="382"/>
      <c r="H2573" s="382"/>
      <c r="I2573" s="382"/>
      <c r="J2573" s="382"/>
      <c r="K2573" s="382"/>
      <c r="L2573" s="382"/>
      <c r="M2573" s="630"/>
      <c r="N2573" s="631"/>
    </row>
    <row r="2574" s="157" customFormat="1" customHeight="1" outlineLevel="1" spans="1:14">
      <c r="A2574" s="382">
        <v>12</v>
      </c>
      <c r="B2574" s="627" t="str">
        <f t="shared" si="76"/>
        <v>谈话间</v>
      </c>
      <c r="C2574" s="633" t="s">
        <v>1064</v>
      </c>
      <c r="D2574" s="382"/>
      <c r="E2574" s="382"/>
      <c r="F2574" s="382"/>
      <c r="G2574" s="382"/>
      <c r="H2574" s="382"/>
      <c r="I2574" s="382"/>
      <c r="J2574" s="382"/>
      <c r="K2574" s="382"/>
      <c r="L2574" s="382"/>
      <c r="M2574" s="630"/>
      <c r="N2574" s="631"/>
    </row>
    <row r="2575" s="157" customFormat="1" customHeight="1" outlineLevel="1" spans="1:14">
      <c r="A2575" s="382">
        <v>13</v>
      </c>
      <c r="B2575" s="627" t="str">
        <f t="shared" si="76"/>
        <v>污物暂存间</v>
      </c>
      <c r="C2575" s="633" t="s">
        <v>7521</v>
      </c>
      <c r="D2575" s="382"/>
      <c r="E2575" s="382"/>
      <c r="F2575" s="382"/>
      <c r="G2575" s="382"/>
      <c r="H2575" s="382"/>
      <c r="I2575" s="382"/>
      <c r="J2575" s="382"/>
      <c r="K2575" s="382"/>
      <c r="L2575" s="382"/>
      <c r="M2575" s="630"/>
      <c r="N2575" s="631"/>
    </row>
    <row r="2576" s="157" customFormat="1" customHeight="1" outlineLevel="1" spans="1:14">
      <c r="A2576" s="382">
        <v>14</v>
      </c>
      <c r="B2576" s="627" t="str">
        <f t="shared" si="76"/>
        <v>会议室</v>
      </c>
      <c r="C2576" s="633" t="s">
        <v>81</v>
      </c>
      <c r="D2576" s="382"/>
      <c r="E2576" s="382"/>
      <c r="F2576" s="382"/>
      <c r="G2576" s="382"/>
      <c r="H2576" s="382"/>
      <c r="I2576" s="382"/>
      <c r="J2576" s="382"/>
      <c r="K2576" s="382"/>
      <c r="L2576" s="382"/>
      <c r="M2576" s="630"/>
      <c r="N2576" s="631"/>
    </row>
    <row r="2577" s="157" customFormat="1" customHeight="1" outlineLevel="1" spans="1:14">
      <c r="A2577" s="382">
        <v>15</v>
      </c>
      <c r="B2577" s="627" t="str">
        <f t="shared" si="76"/>
        <v>换药室</v>
      </c>
      <c r="C2577" s="633" t="s">
        <v>1167</v>
      </c>
      <c r="D2577" s="382"/>
      <c r="E2577" s="382"/>
      <c r="F2577" s="382"/>
      <c r="G2577" s="382"/>
      <c r="H2577" s="382"/>
      <c r="I2577" s="382"/>
      <c r="J2577" s="382"/>
      <c r="K2577" s="382"/>
      <c r="L2577" s="382"/>
      <c r="M2577" s="630"/>
      <c r="N2577" s="631"/>
    </row>
    <row r="2578" s="157" customFormat="1" customHeight="1" outlineLevel="1" spans="1:14">
      <c r="A2578" s="382">
        <v>16</v>
      </c>
      <c r="B2578" s="627" t="str">
        <f t="shared" si="76"/>
        <v>处置室</v>
      </c>
      <c r="C2578" s="633" t="s">
        <v>1169</v>
      </c>
      <c r="D2578" s="382"/>
      <c r="E2578" s="382"/>
      <c r="F2578" s="382"/>
      <c r="G2578" s="382"/>
      <c r="H2578" s="382"/>
      <c r="I2578" s="382"/>
      <c r="J2578" s="382"/>
      <c r="K2578" s="382"/>
      <c r="L2578" s="382"/>
      <c r="M2578" s="630"/>
      <c r="N2578" s="631"/>
    </row>
    <row r="2579" s="157" customFormat="1" customHeight="1" outlineLevel="1" spans="1:14">
      <c r="A2579" s="382">
        <v>17</v>
      </c>
      <c r="B2579" s="627" t="str">
        <f t="shared" si="76"/>
        <v>抢救室</v>
      </c>
      <c r="C2579" s="633" t="s">
        <v>90</v>
      </c>
      <c r="D2579" s="382"/>
      <c r="E2579" s="382"/>
      <c r="F2579" s="382"/>
      <c r="G2579" s="382"/>
      <c r="H2579" s="382"/>
      <c r="I2579" s="382"/>
      <c r="J2579" s="382"/>
      <c r="K2579" s="382"/>
      <c r="L2579" s="382"/>
      <c r="M2579" s="630"/>
      <c r="N2579" s="631"/>
    </row>
    <row r="2580" s="157" customFormat="1" customHeight="1" outlineLevel="1" spans="1:14">
      <c r="A2580" s="382">
        <v>18</v>
      </c>
      <c r="B2580" s="627" t="str">
        <f t="shared" si="76"/>
        <v>储藏间</v>
      </c>
      <c r="C2580" s="633" t="s">
        <v>7543</v>
      </c>
      <c r="D2580" s="382"/>
      <c r="E2580" s="382"/>
      <c r="F2580" s="382"/>
      <c r="G2580" s="382"/>
      <c r="H2580" s="382"/>
      <c r="I2580" s="382"/>
      <c r="J2580" s="382"/>
      <c r="K2580" s="382"/>
      <c r="L2580" s="382"/>
      <c r="M2580" s="630"/>
      <c r="N2580" s="631"/>
    </row>
    <row r="2581" s="157" customFormat="1" customHeight="1" outlineLevel="1" spans="1:14">
      <c r="A2581" s="382">
        <v>19</v>
      </c>
      <c r="B2581" s="627" t="str">
        <f t="shared" si="76"/>
        <v>护士休息室</v>
      </c>
      <c r="C2581" s="633" t="s">
        <v>7544</v>
      </c>
      <c r="D2581" s="382"/>
      <c r="E2581" s="382"/>
      <c r="F2581" s="382"/>
      <c r="G2581" s="382"/>
      <c r="H2581" s="382"/>
      <c r="I2581" s="382"/>
      <c r="J2581" s="382"/>
      <c r="K2581" s="382"/>
      <c r="L2581" s="382"/>
      <c r="M2581" s="630"/>
      <c r="N2581" s="631"/>
    </row>
    <row r="2582" s="157" customFormat="1" customHeight="1" outlineLevel="1" spans="1:14">
      <c r="A2582" s="382">
        <v>20</v>
      </c>
      <c r="B2582" s="627" t="str">
        <f t="shared" si="76"/>
        <v>治疗/配药室</v>
      </c>
      <c r="C2582" s="633" t="s">
        <v>7439</v>
      </c>
      <c r="D2582" s="382"/>
      <c r="E2582" s="382"/>
      <c r="F2582" s="382"/>
      <c r="G2582" s="382"/>
      <c r="H2582" s="382"/>
      <c r="I2582" s="382"/>
      <c r="J2582" s="382"/>
      <c r="K2582" s="382"/>
      <c r="L2582" s="382"/>
      <c r="M2582" s="630"/>
      <c r="N2582" s="631"/>
    </row>
    <row r="2583" s="157" customFormat="1" customHeight="1" outlineLevel="1" spans="1:14">
      <c r="A2583" s="382">
        <v>21</v>
      </c>
      <c r="B2583" s="627" t="str">
        <f t="shared" si="76"/>
        <v>轨道物流收发间</v>
      </c>
      <c r="C2583" s="633" t="s">
        <v>7545</v>
      </c>
      <c r="D2583" s="382"/>
      <c r="E2583" s="382"/>
      <c r="F2583" s="382"/>
      <c r="G2583" s="382"/>
      <c r="H2583" s="382"/>
      <c r="I2583" s="382"/>
      <c r="J2583" s="382"/>
      <c r="K2583" s="382"/>
      <c r="L2583" s="382"/>
      <c r="M2583" s="630"/>
      <c r="N2583" s="631"/>
    </row>
    <row r="2584" s="157" customFormat="1" customHeight="1" outlineLevel="1" spans="1:14">
      <c r="A2584" s="382">
        <v>22</v>
      </c>
      <c r="B2584" s="627" t="str">
        <f t="shared" si="76"/>
        <v>活动室（6层、8层无此活动室）</v>
      </c>
      <c r="C2584" s="633" t="s">
        <v>7548</v>
      </c>
      <c r="D2584" s="382"/>
      <c r="E2584" s="382"/>
      <c r="F2584" s="382"/>
      <c r="G2584" s="382"/>
      <c r="H2584" s="382"/>
      <c r="I2584" s="382"/>
      <c r="J2584" s="382"/>
      <c r="K2584" s="382"/>
      <c r="L2584" s="382"/>
      <c r="M2584" s="630"/>
      <c r="N2584" s="631"/>
    </row>
    <row r="2585" s="157" customFormat="1" customHeight="1" outlineLevel="1" spans="1:14">
      <c r="A2585" s="382">
        <v>23</v>
      </c>
      <c r="B2585" s="627" t="str">
        <f t="shared" si="76"/>
        <v>护士站</v>
      </c>
      <c r="C2585" s="633" t="s">
        <v>1192</v>
      </c>
      <c r="D2585" s="382"/>
      <c r="E2585" s="382"/>
      <c r="F2585" s="382"/>
      <c r="G2585" s="382"/>
      <c r="H2585" s="382"/>
      <c r="I2585" s="382"/>
      <c r="J2585" s="382"/>
      <c r="K2585" s="382"/>
      <c r="L2585" s="382"/>
      <c r="M2585" s="673" t="s">
        <v>7546</v>
      </c>
      <c r="N2585" s="631"/>
    </row>
    <row r="2586" s="157" customFormat="1" customHeight="1" outlineLevel="1" spans="1:14">
      <c r="A2586" s="382">
        <v>24</v>
      </c>
      <c r="B2586" s="627" t="str">
        <f t="shared" si="76"/>
        <v>无障碍卫生间（公共）</v>
      </c>
      <c r="C2586" s="633" t="s">
        <v>7549</v>
      </c>
      <c r="D2586" s="382"/>
      <c r="E2586" s="382"/>
      <c r="F2586" s="382"/>
      <c r="G2586" s="382"/>
      <c r="H2586" s="382"/>
      <c r="I2586" s="382"/>
      <c r="J2586" s="382"/>
      <c r="K2586" s="382"/>
      <c r="L2586" s="382"/>
      <c r="M2586" s="673" t="s">
        <v>7546</v>
      </c>
      <c r="N2586" s="631"/>
    </row>
    <row r="2587" s="138" customFormat="1" customHeight="1" outlineLevel="1" spans="1:14">
      <c r="A2587" s="628" t="s">
        <v>5668</v>
      </c>
      <c r="B2587" s="632" t="str">
        <f t="shared" si="76"/>
        <v>10层</v>
      </c>
      <c r="C2587" s="626" t="s">
        <v>6856</v>
      </c>
      <c r="D2587" s="103"/>
      <c r="E2587" s="103"/>
      <c r="F2587" s="103"/>
      <c r="G2587" s="103"/>
      <c r="H2587" s="103"/>
      <c r="I2587" s="103"/>
      <c r="J2587" s="382"/>
      <c r="K2587" s="626"/>
      <c r="L2587" s="626"/>
      <c r="M2587" s="630"/>
      <c r="N2587" s="631"/>
    </row>
    <row r="2588" s="138" customFormat="1" customHeight="1" outlineLevel="1" spans="1:14">
      <c r="A2588" s="674">
        <v>1</v>
      </c>
      <c r="B2588" s="627" t="str">
        <f t="shared" si="76"/>
        <v>单人病房</v>
      </c>
      <c r="C2588" s="675" t="s">
        <v>1155</v>
      </c>
      <c r="D2588" s="103"/>
      <c r="E2588" s="650" t="s">
        <v>7538</v>
      </c>
      <c r="F2588" s="103">
        <v>8</v>
      </c>
      <c r="G2588" s="103"/>
      <c r="H2588" s="103"/>
      <c r="I2588" s="103"/>
      <c r="J2588" s="382"/>
      <c r="K2588" s="676"/>
      <c r="L2588" s="382"/>
      <c r="M2588" s="630"/>
      <c r="N2588" s="631"/>
    </row>
    <row r="2589" s="138" customFormat="1" customHeight="1" outlineLevel="1" spans="1:14">
      <c r="A2589" s="382">
        <v>2</v>
      </c>
      <c r="B2589" s="627" t="str">
        <f t="shared" si="76"/>
        <v>套间（2间一体）</v>
      </c>
      <c r="C2589" s="675" t="s">
        <v>7550</v>
      </c>
      <c r="D2589" s="103"/>
      <c r="E2589" s="650" t="s">
        <v>7538</v>
      </c>
      <c r="F2589" s="103">
        <v>1</v>
      </c>
      <c r="G2589" s="103"/>
      <c r="H2589" s="103"/>
      <c r="I2589" s="103"/>
      <c r="J2589" s="382"/>
      <c r="K2589" s="676"/>
      <c r="L2589" s="382"/>
      <c r="M2589" s="630"/>
      <c r="N2589" s="631"/>
    </row>
    <row r="2590" s="138" customFormat="1" customHeight="1" outlineLevel="1" spans="1:14">
      <c r="A2590" s="674">
        <v>3</v>
      </c>
      <c r="B2590" s="627" t="str">
        <f t="shared" si="76"/>
        <v>套间（3间一体）</v>
      </c>
      <c r="C2590" s="675" t="s">
        <v>7551</v>
      </c>
      <c r="D2590" s="103"/>
      <c r="E2590" s="650" t="s">
        <v>7538</v>
      </c>
      <c r="F2590" s="103">
        <v>1</v>
      </c>
      <c r="G2590" s="103"/>
      <c r="H2590" s="103"/>
      <c r="I2590" s="103"/>
      <c r="J2590" s="382"/>
      <c r="K2590" s="676"/>
      <c r="L2590" s="382"/>
      <c r="M2590" s="630"/>
      <c r="N2590" s="631"/>
    </row>
    <row r="2591" s="138" customFormat="1" customHeight="1" outlineLevel="1" spans="1:14">
      <c r="A2591" s="382">
        <v>4</v>
      </c>
      <c r="B2591" s="627" t="str">
        <f t="shared" si="76"/>
        <v>女更衣室</v>
      </c>
      <c r="C2591" s="675" t="s">
        <v>990</v>
      </c>
      <c r="D2591" s="103"/>
      <c r="E2591" s="103"/>
      <c r="F2591" s="103"/>
      <c r="G2591" s="103"/>
      <c r="H2591" s="103"/>
      <c r="I2591" s="103"/>
      <c r="J2591" s="382"/>
      <c r="K2591" s="676"/>
      <c r="L2591" s="382"/>
      <c r="M2591" s="630"/>
      <c r="N2591" s="631"/>
    </row>
    <row r="2592" s="138" customFormat="1" customHeight="1" outlineLevel="1" spans="1:14">
      <c r="A2592" s="674">
        <v>5</v>
      </c>
      <c r="B2592" s="627" t="str">
        <f t="shared" si="76"/>
        <v>男更衣室</v>
      </c>
      <c r="C2592" s="675" t="s">
        <v>992</v>
      </c>
      <c r="D2592" s="103"/>
      <c r="E2592" s="103"/>
      <c r="F2592" s="103"/>
      <c r="G2592" s="103"/>
      <c r="H2592" s="103"/>
      <c r="I2592" s="103"/>
      <c r="J2592" s="382"/>
      <c r="K2592" s="676"/>
      <c r="L2592" s="382"/>
      <c r="M2592" s="630"/>
      <c r="N2592" s="631"/>
    </row>
    <row r="2593" s="138" customFormat="1" customHeight="1" outlineLevel="1" spans="1:14">
      <c r="A2593" s="382">
        <v>6</v>
      </c>
      <c r="B2593" s="627" t="str">
        <f t="shared" si="76"/>
        <v>配餐/休息室</v>
      </c>
      <c r="C2593" s="675" t="s">
        <v>7541</v>
      </c>
      <c r="D2593" s="103"/>
      <c r="E2593" s="103"/>
      <c r="F2593" s="103"/>
      <c r="G2593" s="103"/>
      <c r="H2593" s="103"/>
      <c r="I2593" s="103"/>
      <c r="J2593" s="382"/>
      <c r="K2593" s="676"/>
      <c r="L2593" s="382"/>
      <c r="M2593" s="630"/>
      <c r="N2593" s="631"/>
    </row>
    <row r="2594" s="138" customFormat="1" customHeight="1" outlineLevel="1" spans="1:14">
      <c r="A2594" s="674">
        <v>7</v>
      </c>
      <c r="B2594" s="627" t="str">
        <f t="shared" si="76"/>
        <v>值班室</v>
      </c>
      <c r="C2594" s="675" t="s">
        <v>75</v>
      </c>
      <c r="D2594" s="103"/>
      <c r="E2594" s="650" t="s">
        <v>7538</v>
      </c>
      <c r="F2594" s="103">
        <v>2</v>
      </c>
      <c r="G2594" s="103"/>
      <c r="H2594" s="103"/>
      <c r="I2594" s="103"/>
      <c r="J2594" s="382"/>
      <c r="K2594" s="676"/>
      <c r="L2594" s="382"/>
      <c r="M2594" s="630"/>
      <c r="N2594" s="631"/>
    </row>
    <row r="2595" s="138" customFormat="1" customHeight="1" outlineLevel="1" spans="1:14">
      <c r="A2595" s="382">
        <v>8</v>
      </c>
      <c r="B2595" s="627" t="str">
        <f t="shared" si="76"/>
        <v>主任办公室</v>
      </c>
      <c r="C2595" s="675" t="s">
        <v>996</v>
      </c>
      <c r="D2595" s="103"/>
      <c r="E2595" s="103"/>
      <c r="F2595" s="103"/>
      <c r="G2595" s="103"/>
      <c r="H2595" s="103"/>
      <c r="I2595" s="103"/>
      <c r="J2595" s="382"/>
      <c r="K2595" s="676"/>
      <c r="L2595" s="382"/>
      <c r="M2595" s="630"/>
      <c r="N2595" s="631"/>
    </row>
    <row r="2596" s="138" customFormat="1" customHeight="1" outlineLevel="1" spans="1:14">
      <c r="A2596" s="674">
        <v>9</v>
      </c>
      <c r="B2596" s="627" t="str">
        <f t="shared" si="76"/>
        <v>副主任办公室</v>
      </c>
      <c r="C2596" s="675" t="s">
        <v>998</v>
      </c>
      <c r="D2596" s="103"/>
      <c r="E2596" s="103"/>
      <c r="F2596" s="103"/>
      <c r="G2596" s="103"/>
      <c r="H2596" s="103"/>
      <c r="I2596" s="103"/>
      <c r="J2596" s="382"/>
      <c r="K2596" s="676"/>
      <c r="L2596" s="382"/>
      <c r="M2596" s="630"/>
      <c r="N2596" s="631"/>
    </row>
    <row r="2597" s="138" customFormat="1" customHeight="1" outlineLevel="1" spans="1:14">
      <c r="A2597" s="382">
        <v>10</v>
      </c>
      <c r="B2597" s="627" t="str">
        <f t="shared" si="76"/>
        <v>住院医生办公室</v>
      </c>
      <c r="C2597" s="675" t="s">
        <v>7542</v>
      </c>
      <c r="D2597" s="103"/>
      <c r="E2597" s="103"/>
      <c r="F2597" s="103"/>
      <c r="G2597" s="103"/>
      <c r="H2597" s="103"/>
      <c r="I2597" s="103"/>
      <c r="J2597" s="382"/>
      <c r="K2597" s="676"/>
      <c r="L2597" s="382"/>
      <c r="M2597" s="630"/>
      <c r="N2597" s="631"/>
    </row>
    <row r="2598" s="138" customFormat="1" customHeight="1" outlineLevel="1" spans="1:14">
      <c r="A2598" s="674">
        <v>11</v>
      </c>
      <c r="B2598" s="627" t="str">
        <f t="shared" si="76"/>
        <v>护士长办公室</v>
      </c>
      <c r="C2598" s="675" t="s">
        <v>80</v>
      </c>
      <c r="D2598" s="103"/>
      <c r="E2598" s="103"/>
      <c r="F2598" s="103"/>
      <c r="G2598" s="103"/>
      <c r="H2598" s="103"/>
      <c r="I2598" s="103"/>
      <c r="J2598" s="382"/>
      <c r="K2598" s="676"/>
      <c r="L2598" s="382"/>
      <c r="M2598" s="630"/>
      <c r="N2598" s="631"/>
    </row>
    <row r="2599" s="138" customFormat="1" customHeight="1" outlineLevel="1" spans="1:14">
      <c r="A2599" s="382">
        <v>12</v>
      </c>
      <c r="B2599" s="627" t="str">
        <f t="shared" si="76"/>
        <v>谈话间</v>
      </c>
      <c r="C2599" s="675" t="s">
        <v>1064</v>
      </c>
      <c r="D2599" s="103"/>
      <c r="E2599" s="103"/>
      <c r="F2599" s="103"/>
      <c r="G2599" s="103"/>
      <c r="H2599" s="103"/>
      <c r="I2599" s="103"/>
      <c r="J2599" s="382"/>
      <c r="K2599" s="676"/>
      <c r="L2599" s="382"/>
      <c r="M2599" s="630"/>
      <c r="N2599" s="631"/>
    </row>
    <row r="2600" s="138" customFormat="1" customHeight="1" outlineLevel="1" spans="1:14">
      <c r="A2600" s="674">
        <v>13</v>
      </c>
      <c r="B2600" s="627" t="str">
        <f t="shared" si="76"/>
        <v>污物暂存间</v>
      </c>
      <c r="C2600" s="675" t="s">
        <v>7521</v>
      </c>
      <c r="D2600" s="103"/>
      <c r="E2600" s="103"/>
      <c r="F2600" s="103"/>
      <c r="G2600" s="103"/>
      <c r="H2600" s="103"/>
      <c r="I2600" s="103"/>
      <c r="J2600" s="382"/>
      <c r="K2600" s="676"/>
      <c r="L2600" s="382"/>
      <c r="M2600" s="630"/>
      <c r="N2600" s="631"/>
    </row>
    <row r="2601" s="138" customFormat="1" customHeight="1" outlineLevel="1" spans="1:14">
      <c r="A2601" s="382">
        <v>14</v>
      </c>
      <c r="B2601" s="627" t="str">
        <f t="shared" si="76"/>
        <v>会议室</v>
      </c>
      <c r="C2601" s="675" t="s">
        <v>81</v>
      </c>
      <c r="D2601" s="103"/>
      <c r="E2601" s="103"/>
      <c r="F2601" s="103"/>
      <c r="G2601" s="103"/>
      <c r="H2601" s="103"/>
      <c r="I2601" s="103"/>
      <c r="J2601" s="382"/>
      <c r="K2601" s="676"/>
      <c r="L2601" s="382"/>
      <c r="M2601" s="630"/>
      <c r="N2601" s="631"/>
    </row>
    <row r="2602" s="138" customFormat="1" customHeight="1" outlineLevel="1" spans="1:14">
      <c r="A2602" s="674">
        <v>15</v>
      </c>
      <c r="B2602" s="627" t="str">
        <f t="shared" si="76"/>
        <v>换药室</v>
      </c>
      <c r="C2602" s="675" t="s">
        <v>1167</v>
      </c>
      <c r="D2602" s="103"/>
      <c r="E2602" s="103"/>
      <c r="F2602" s="103"/>
      <c r="G2602" s="103"/>
      <c r="H2602" s="103"/>
      <c r="I2602" s="103"/>
      <c r="J2602" s="382"/>
      <c r="K2602" s="676"/>
      <c r="L2602" s="382"/>
      <c r="M2602" s="630"/>
      <c r="N2602" s="631"/>
    </row>
    <row r="2603" s="138" customFormat="1" customHeight="1" outlineLevel="1" spans="1:14">
      <c r="A2603" s="382">
        <v>16</v>
      </c>
      <c r="B2603" s="627" t="str">
        <f t="shared" si="76"/>
        <v>处置室</v>
      </c>
      <c r="C2603" s="675" t="s">
        <v>1169</v>
      </c>
      <c r="D2603" s="103"/>
      <c r="E2603" s="103"/>
      <c r="F2603" s="103"/>
      <c r="G2603" s="103"/>
      <c r="H2603" s="103"/>
      <c r="I2603" s="103"/>
      <c r="J2603" s="382"/>
      <c r="K2603" s="676"/>
      <c r="L2603" s="382"/>
      <c r="M2603" s="630"/>
      <c r="N2603" s="631"/>
    </row>
    <row r="2604" s="138" customFormat="1" customHeight="1" outlineLevel="1" spans="1:14">
      <c r="A2604" s="674">
        <v>17</v>
      </c>
      <c r="B2604" s="627" t="str">
        <f t="shared" si="76"/>
        <v>抢救室</v>
      </c>
      <c r="C2604" s="675" t="s">
        <v>90</v>
      </c>
      <c r="D2604" s="103"/>
      <c r="E2604" s="103"/>
      <c r="F2604" s="103"/>
      <c r="G2604" s="103"/>
      <c r="H2604" s="103"/>
      <c r="I2604" s="103"/>
      <c r="J2604" s="382"/>
      <c r="K2604" s="676"/>
      <c r="L2604" s="382"/>
      <c r="M2604" s="630"/>
      <c r="N2604" s="631"/>
    </row>
    <row r="2605" s="138" customFormat="1" customHeight="1" outlineLevel="1" spans="1:14">
      <c r="A2605" s="382">
        <v>18</v>
      </c>
      <c r="B2605" s="627" t="str">
        <f t="shared" si="76"/>
        <v>储藏间</v>
      </c>
      <c r="C2605" s="675" t="s">
        <v>7543</v>
      </c>
      <c r="D2605" s="103"/>
      <c r="E2605" s="103"/>
      <c r="F2605" s="103"/>
      <c r="G2605" s="103"/>
      <c r="H2605" s="103"/>
      <c r="I2605" s="103"/>
      <c r="J2605" s="382"/>
      <c r="K2605" s="676"/>
      <c r="L2605" s="382"/>
      <c r="M2605" s="630"/>
      <c r="N2605" s="631"/>
    </row>
    <row r="2606" s="138" customFormat="1" customHeight="1" outlineLevel="1" spans="1:14">
      <c r="A2606" s="674">
        <v>19</v>
      </c>
      <c r="B2606" s="627" t="str">
        <f xml:space="preserve">C2606</f>
        <v>护士休息室</v>
      </c>
      <c r="C2606" s="675" t="s">
        <v>7544</v>
      </c>
      <c r="D2606" s="103"/>
      <c r="E2606" s="103"/>
      <c r="F2606" s="103"/>
      <c r="G2606" s="103"/>
      <c r="H2606" s="103"/>
      <c r="I2606" s="103"/>
      <c r="J2606" s="382"/>
      <c r="K2606" s="676"/>
      <c r="L2606" s="382"/>
      <c r="M2606" s="630"/>
      <c r="N2606" s="631"/>
    </row>
    <row r="2607" s="138" customFormat="1" customHeight="1" outlineLevel="1" spans="1:14">
      <c r="A2607" s="382">
        <v>20</v>
      </c>
      <c r="B2607" s="627" t="str">
        <f xml:space="preserve">C2607</f>
        <v>治疗/配药室</v>
      </c>
      <c r="C2607" s="675" t="s">
        <v>7439</v>
      </c>
      <c r="D2607" s="103"/>
      <c r="E2607" s="103"/>
      <c r="F2607" s="103"/>
      <c r="G2607" s="103"/>
      <c r="H2607" s="103"/>
      <c r="I2607" s="103"/>
      <c r="J2607" s="382"/>
      <c r="K2607" s="676"/>
      <c r="L2607" s="382"/>
      <c r="M2607" s="630"/>
      <c r="N2607" s="631"/>
    </row>
    <row r="2608" s="138" customFormat="1" customHeight="1" outlineLevel="1" spans="1:14">
      <c r="A2608" s="674">
        <v>21</v>
      </c>
      <c r="B2608" s="627" t="str">
        <f xml:space="preserve">C2608</f>
        <v>轨道物流收发间</v>
      </c>
      <c r="C2608" s="675" t="s">
        <v>7545</v>
      </c>
      <c r="D2608" s="103"/>
      <c r="E2608" s="103"/>
      <c r="F2608" s="103"/>
      <c r="G2608" s="103"/>
      <c r="H2608" s="103"/>
      <c r="I2608" s="103"/>
      <c r="J2608" s="382"/>
      <c r="K2608" s="676"/>
      <c r="L2608" s="382"/>
      <c r="M2608" s="630"/>
      <c r="N2608" s="631"/>
    </row>
    <row r="2609" s="138" customFormat="1" customHeight="1" outlineLevel="1" spans="1:14">
      <c r="A2609" s="632">
        <v>22</v>
      </c>
      <c r="B2609" s="627" t="str">
        <f xml:space="preserve">C2609</f>
        <v>护士站</v>
      </c>
      <c r="C2609" s="675" t="s">
        <v>1192</v>
      </c>
      <c r="D2609" s="103"/>
      <c r="E2609" s="103"/>
      <c r="F2609" s="103"/>
      <c r="G2609" s="103"/>
      <c r="H2609" s="103"/>
      <c r="I2609" s="103"/>
      <c r="J2609" s="382"/>
      <c r="K2609" s="676"/>
      <c r="L2609" s="382"/>
      <c r="M2609" s="673" t="s">
        <v>7546</v>
      </c>
      <c r="N2609" s="631"/>
    </row>
  </sheetData>
  <sheetProtection formatCells="0" formatColumns="0" formatRows="0" insertRows="0" insertColumns="0" insertHyperlinks="0" deleteColumns="0" deleteRows="0" sort="0" autoFilter="0" pivotTables="0"/>
  <autoFilter xmlns:etc="http://www.wps.cn/officeDocument/2017/etCustomData" ref="A3:N2609" etc:filterBottomFollowUsedRange="0">
    <extLst/>
  </autoFilter>
  <mergeCells count="5">
    <mergeCell ref="A1:J1"/>
    <mergeCell ref="A2:J2"/>
    <mergeCell ref="J8:J10"/>
    <mergeCell ref="J12:J14"/>
    <mergeCell ref="J16:J17"/>
  </mergeCell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view="pageBreakPreview" zoomScaleNormal="100" workbookViewId="0">
      <pane ySplit="2" topLeftCell="A3" activePane="bottomLeft" state="frozen"/>
      <selection/>
      <selection pane="bottomLeft" activeCell="C124" sqref="$A1:$XFD1048576"/>
    </sheetView>
  </sheetViews>
  <sheetFormatPr defaultColWidth="9" defaultRowHeight="15.75" outlineLevelCol="7"/>
  <cols>
    <col min="1" max="1" width="6.75" style="442" customWidth="1"/>
    <col min="2" max="2" width="23.1333333333333" style="442" customWidth="1"/>
    <col min="3" max="3" width="5.75" style="442" customWidth="1"/>
    <col min="4" max="4" width="5.5" style="442" customWidth="1"/>
    <col min="5" max="5" width="25.25" style="442" customWidth="1"/>
    <col min="6" max="6" width="25.3833333333333" style="442" customWidth="1"/>
    <col min="7" max="7" width="10" style="442" customWidth="1"/>
    <col min="8" max="8" width="33.6333333333333" style="443" customWidth="1"/>
    <col min="9" max="16384" width="9" style="442"/>
  </cols>
  <sheetData>
    <row r="1" ht="18.75" spans="1:8">
      <c r="A1" s="444" t="s">
        <v>7552</v>
      </c>
      <c r="B1" s="444"/>
      <c r="C1" s="444"/>
      <c r="D1" s="444"/>
      <c r="E1" s="444"/>
      <c r="F1" s="444"/>
      <c r="G1" s="444"/>
      <c r="H1" s="444"/>
    </row>
    <row r="2" ht="28.5" spans="1:8">
      <c r="A2" s="445" t="s">
        <v>2737</v>
      </c>
      <c r="B2" s="445" t="s">
        <v>2738</v>
      </c>
      <c r="C2" s="445" t="s">
        <v>2739</v>
      </c>
      <c r="D2" s="445" t="s">
        <v>2740</v>
      </c>
      <c r="E2" s="445" t="s">
        <v>2741</v>
      </c>
      <c r="F2" s="445" t="s">
        <v>2742</v>
      </c>
      <c r="G2" s="445" t="s">
        <v>2743</v>
      </c>
      <c r="H2" s="445" t="s">
        <v>2744</v>
      </c>
    </row>
    <row r="3" spans="1:8">
      <c r="A3" s="446">
        <v>1</v>
      </c>
      <c r="B3" s="446" t="s">
        <v>7553</v>
      </c>
      <c r="C3" s="446">
        <v>1</v>
      </c>
      <c r="D3" s="446" t="s">
        <v>2824</v>
      </c>
      <c r="E3" s="611" t="s">
        <v>7554</v>
      </c>
      <c r="F3" s="446"/>
      <c r="G3" s="446">
        <v>5000</v>
      </c>
      <c r="H3" s="446"/>
    </row>
    <row r="4" s="441" customFormat="1" spans="1:8">
      <c r="A4" s="446">
        <v>2</v>
      </c>
      <c r="B4" s="446" t="s">
        <v>7555</v>
      </c>
      <c r="C4" s="446">
        <v>1</v>
      </c>
      <c r="D4" s="446" t="s">
        <v>2824</v>
      </c>
      <c r="E4" s="611" t="s">
        <v>7556</v>
      </c>
      <c r="F4" s="445"/>
      <c r="G4" s="446">
        <v>6000</v>
      </c>
      <c r="H4" s="445"/>
    </row>
    <row r="5" spans="1:8">
      <c r="A5" s="446">
        <v>3</v>
      </c>
      <c r="B5" s="446" t="s">
        <v>7557</v>
      </c>
      <c r="C5" s="446">
        <v>1</v>
      </c>
      <c r="D5" s="446" t="s">
        <v>2824</v>
      </c>
      <c r="E5" s="611" t="s">
        <v>7558</v>
      </c>
      <c r="F5" s="612"/>
      <c r="G5" s="446">
        <v>50000</v>
      </c>
      <c r="H5" s="612"/>
    </row>
    <row r="6" spans="1:8">
      <c r="A6" s="446">
        <v>4</v>
      </c>
      <c r="B6" s="446" t="s">
        <v>7559</v>
      </c>
      <c r="C6" s="446">
        <v>1</v>
      </c>
      <c r="D6" s="446" t="s">
        <v>7560</v>
      </c>
      <c r="E6" s="611" t="s">
        <v>7561</v>
      </c>
      <c r="F6" s="612"/>
      <c r="G6" s="446">
        <v>2000</v>
      </c>
      <c r="H6" s="612"/>
    </row>
    <row r="7" spans="1:8">
      <c r="A7" s="446">
        <v>5</v>
      </c>
      <c r="B7" s="446" t="s">
        <v>7562</v>
      </c>
      <c r="C7" s="446">
        <v>1</v>
      </c>
      <c r="D7" s="446" t="s">
        <v>7560</v>
      </c>
      <c r="E7" s="611" t="s">
        <v>7563</v>
      </c>
      <c r="F7" s="612"/>
      <c r="G7" s="446">
        <v>1500</v>
      </c>
      <c r="H7" s="612"/>
    </row>
    <row r="8" ht="25.5" spans="1:8">
      <c r="A8" s="446">
        <v>6</v>
      </c>
      <c r="B8" s="446" t="s">
        <v>7564</v>
      </c>
      <c r="C8" s="446">
        <v>1</v>
      </c>
      <c r="D8" s="446" t="s">
        <v>2824</v>
      </c>
      <c r="E8" s="611" t="s">
        <v>7565</v>
      </c>
      <c r="F8" s="612"/>
      <c r="G8" s="446">
        <v>10000</v>
      </c>
      <c r="H8" s="446"/>
    </row>
    <row r="9" spans="1:8">
      <c r="A9" s="446">
        <v>7</v>
      </c>
      <c r="B9" s="446" t="s">
        <v>7566</v>
      </c>
      <c r="C9" s="446">
        <v>1</v>
      </c>
      <c r="D9" s="446" t="s">
        <v>2774</v>
      </c>
      <c r="E9" s="611" t="s">
        <v>7567</v>
      </c>
      <c r="F9" s="612"/>
      <c r="G9" s="446">
        <v>20000</v>
      </c>
      <c r="H9" s="612"/>
    </row>
    <row r="10" spans="1:8">
      <c r="A10" s="446">
        <v>8</v>
      </c>
      <c r="B10" s="603" t="s">
        <v>7568</v>
      </c>
      <c r="C10" s="446">
        <v>1</v>
      </c>
      <c r="D10" s="446" t="s">
        <v>7560</v>
      </c>
      <c r="E10" s="611" t="s">
        <v>7569</v>
      </c>
      <c r="F10" s="612"/>
      <c r="G10" s="446">
        <v>160000</v>
      </c>
      <c r="H10" s="612"/>
    </row>
    <row r="11" spans="1:8">
      <c r="A11" s="446">
        <v>9</v>
      </c>
      <c r="B11" s="603" t="s">
        <v>7570</v>
      </c>
      <c r="C11" s="446">
        <v>1</v>
      </c>
      <c r="D11" s="446" t="s">
        <v>2824</v>
      </c>
      <c r="E11" s="611" t="s">
        <v>7571</v>
      </c>
      <c r="F11" s="612"/>
      <c r="G11" s="446">
        <v>15000</v>
      </c>
      <c r="H11" s="612"/>
    </row>
    <row r="12" spans="1:8">
      <c r="A12" s="446">
        <v>10</v>
      </c>
      <c r="B12" s="446" t="s">
        <v>7572</v>
      </c>
      <c r="C12" s="446">
        <v>1</v>
      </c>
      <c r="D12" s="446" t="s">
        <v>2824</v>
      </c>
      <c r="E12" s="611" t="s">
        <v>7573</v>
      </c>
      <c r="F12" s="612"/>
      <c r="G12" s="446">
        <v>30000</v>
      </c>
      <c r="H12" s="446"/>
    </row>
    <row r="13" spans="1:8">
      <c r="E13" s="613"/>
      <c r="F13" s="614"/>
      <c r="H13" s="442"/>
    </row>
    <row r="14" spans="1:8">
      <c r="F14" s="614"/>
      <c r="H14" s="442"/>
    </row>
    <row r="15" s="441" customFormat="1" spans="1:8">
      <c r="A15" s="445" t="s">
        <v>2745</v>
      </c>
      <c r="B15" s="445" t="s">
        <v>7574</v>
      </c>
      <c r="C15" s="445"/>
      <c r="D15" s="445"/>
      <c r="E15" s="445"/>
      <c r="F15" s="445"/>
      <c r="G15" s="445"/>
      <c r="H15" s="615"/>
    </row>
    <row r="16" spans="1:8">
      <c r="A16" s="446">
        <v>1</v>
      </c>
      <c r="B16" s="446" t="s">
        <v>7575</v>
      </c>
      <c r="C16" s="446"/>
      <c r="D16" s="446"/>
      <c r="E16" s="446"/>
      <c r="F16" s="611" t="s">
        <v>7576</v>
      </c>
      <c r="G16" s="446"/>
      <c r="H16" s="448"/>
    </row>
    <row r="17" spans="1:8">
      <c r="A17" s="446">
        <v>2</v>
      </c>
      <c r="B17" s="446" t="s">
        <v>7577</v>
      </c>
      <c r="C17" s="446"/>
      <c r="D17" s="446"/>
      <c r="E17" s="446"/>
      <c r="F17" s="611" t="s">
        <v>7578</v>
      </c>
      <c r="G17" s="446"/>
      <c r="H17" s="448"/>
    </row>
    <row r="18" s="441" customFormat="1" spans="1:8">
      <c r="A18" s="445" t="s">
        <v>2782</v>
      </c>
      <c r="B18" s="445" t="s">
        <v>7579</v>
      </c>
      <c r="C18" s="445"/>
      <c r="D18" s="445"/>
      <c r="E18" s="445"/>
      <c r="F18" s="616"/>
      <c r="G18" s="445"/>
      <c r="H18" s="615"/>
    </row>
    <row r="19" ht="57" spans="1:8">
      <c r="A19" s="446">
        <v>1</v>
      </c>
      <c r="B19" s="446" t="s">
        <v>7580</v>
      </c>
      <c r="C19" s="446"/>
      <c r="D19" s="446"/>
      <c r="E19" s="446"/>
      <c r="F19" s="611" t="s">
        <v>7581</v>
      </c>
      <c r="G19" s="446"/>
      <c r="H19" s="448"/>
    </row>
    <row r="20" s="441" customFormat="1" spans="1:8">
      <c r="A20" s="445" t="s">
        <v>2801</v>
      </c>
      <c r="B20" s="445" t="s">
        <v>7582</v>
      </c>
      <c r="C20" s="445"/>
      <c r="D20" s="445"/>
      <c r="E20" s="445"/>
      <c r="F20" s="616"/>
      <c r="G20" s="445"/>
      <c r="H20" s="615"/>
    </row>
    <row r="21" ht="28.5" spans="1:8">
      <c r="A21" s="446">
        <v>1</v>
      </c>
      <c r="B21" s="446" t="s">
        <v>7583</v>
      </c>
      <c r="C21" s="446"/>
      <c r="D21" s="446"/>
      <c r="E21" s="446"/>
      <c r="F21" s="611" t="s">
        <v>7584</v>
      </c>
      <c r="G21" s="446"/>
      <c r="H21" s="448"/>
    </row>
    <row r="22" ht="25.5" spans="1:8">
      <c r="A22" s="446">
        <v>2</v>
      </c>
      <c r="B22" s="446" t="s">
        <v>7553</v>
      </c>
      <c r="C22" s="446"/>
      <c r="D22" s="446"/>
      <c r="E22" s="446"/>
      <c r="F22" s="611" t="s">
        <v>7585</v>
      </c>
      <c r="G22" s="446"/>
      <c r="H22" s="448"/>
    </row>
    <row r="23" spans="1:8">
      <c r="A23" s="446">
        <v>3</v>
      </c>
      <c r="B23" s="446" t="s">
        <v>7586</v>
      </c>
      <c r="C23" s="446"/>
      <c r="D23" s="446"/>
      <c r="E23" s="446"/>
      <c r="F23" s="611" t="s">
        <v>7587</v>
      </c>
      <c r="G23" s="446"/>
      <c r="H23" s="448"/>
    </row>
    <row r="24" spans="1:8">
      <c r="A24" s="446">
        <v>4</v>
      </c>
      <c r="B24" s="446" t="s">
        <v>7588</v>
      </c>
      <c r="C24" s="446"/>
      <c r="D24" s="446"/>
      <c r="E24" s="446"/>
      <c r="F24" s="611"/>
      <c r="G24" s="446"/>
      <c r="H24" s="448"/>
    </row>
    <row r="25" s="441" customFormat="1" spans="1:8">
      <c r="A25" s="445" t="s">
        <v>2805</v>
      </c>
      <c r="B25" s="445" t="s">
        <v>7589</v>
      </c>
      <c r="C25" s="445"/>
      <c r="D25" s="445"/>
      <c r="E25" s="445"/>
      <c r="F25" s="616" t="s">
        <v>7590</v>
      </c>
      <c r="G25" s="445"/>
      <c r="H25" s="615"/>
    </row>
    <row r="26" s="441" customFormat="1" spans="1:8">
      <c r="A26" s="445" t="s">
        <v>2811</v>
      </c>
      <c r="B26" s="445" t="s">
        <v>7591</v>
      </c>
      <c r="C26" s="445"/>
      <c r="D26" s="445"/>
      <c r="E26" s="445"/>
      <c r="F26" s="616"/>
      <c r="G26" s="445"/>
      <c r="H26" s="615"/>
    </row>
    <row r="27" ht="57" spans="1:8">
      <c r="A27" s="446">
        <v>1</v>
      </c>
      <c r="B27" s="446" t="s">
        <v>7592</v>
      </c>
      <c r="C27" s="446"/>
      <c r="D27" s="446"/>
      <c r="E27" s="446"/>
      <c r="F27" s="617" t="s">
        <v>7593</v>
      </c>
      <c r="G27" s="446"/>
      <c r="H27" s="448"/>
    </row>
    <row r="28" s="441" customFormat="1" ht="37.5" spans="1:8">
      <c r="A28" s="445" t="s">
        <v>4988</v>
      </c>
      <c r="B28" s="445" t="s">
        <v>7594</v>
      </c>
      <c r="C28" s="445"/>
      <c r="D28" s="445"/>
      <c r="E28" s="445"/>
      <c r="F28" s="616" t="s">
        <v>7595</v>
      </c>
      <c r="G28" s="445"/>
      <c r="H28" s="615"/>
    </row>
    <row r="29" s="441" customFormat="1" spans="1:8">
      <c r="A29" s="27" t="s">
        <v>7596</v>
      </c>
      <c r="B29" s="445" t="s">
        <v>7597</v>
      </c>
      <c r="C29" s="445"/>
      <c r="D29" s="445"/>
      <c r="E29" s="445"/>
      <c r="F29" s="616"/>
      <c r="G29" s="445"/>
      <c r="H29" s="615"/>
    </row>
    <row r="30" ht="42.75" spans="1:8">
      <c r="A30" s="446">
        <v>1</v>
      </c>
      <c r="B30" s="446" t="s">
        <v>7598</v>
      </c>
      <c r="C30" s="446"/>
      <c r="D30" s="446"/>
      <c r="E30" s="446"/>
      <c r="F30" s="611" t="s">
        <v>7599</v>
      </c>
      <c r="G30" s="446"/>
      <c r="H30" s="448"/>
    </row>
  </sheetData>
  <sheetProtection formatCells="0" formatColumns="0" formatRows="0" insertRows="0" insertColumns="0" insertHyperlinks="0" deleteColumns="0" deleteRows="0" sort="0" autoFilter="0" pivotTables="0"/>
  <mergeCells count="1">
    <mergeCell ref="A1:H1"/>
  </mergeCells>
  <pageMargins left="0.75" right="0.75" top="1" bottom="1" header="0.5" footer="0.5"/>
  <pageSetup paperSize="9" scale="65"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0"/>
  <sheetViews>
    <sheetView view="pageBreakPreview" zoomScale="90" zoomScaleNormal="100" topLeftCell="A358" workbookViewId="0">
      <selection activeCell="C124" sqref="$A1:$XFD1048576"/>
    </sheetView>
  </sheetViews>
  <sheetFormatPr defaultColWidth="9" defaultRowHeight="15.75" outlineLevelCol="6"/>
  <cols>
    <col min="1" max="1" width="9" style="596"/>
    <col min="2" max="2" width="19.3" style="23" customWidth="1"/>
    <col min="3" max="3" width="41.6583333333333" style="597" customWidth="1"/>
    <col min="4" max="4" width="6.65833333333333" customWidth="1"/>
    <col min="5" max="5" width="8.33333333333333" style="576" customWidth="1"/>
    <col min="6" max="6" width="11.6583333333333" style="576" customWidth="1"/>
    <col min="7" max="7" width="13.1083333333333" style="576"/>
  </cols>
  <sheetData>
    <row r="1" ht="18.75" spans="1:7">
      <c r="A1" s="598" t="s">
        <v>3241</v>
      </c>
      <c r="B1" s="599"/>
      <c r="C1" s="598"/>
      <c r="D1" s="598"/>
      <c r="E1" s="600"/>
      <c r="F1" s="600"/>
      <c r="G1" s="600"/>
    </row>
    <row r="2" s="575" customFormat="1" ht="14.25" spans="1:7">
      <c r="A2" s="134" t="s">
        <v>2737</v>
      </c>
      <c r="B2" s="27" t="s">
        <v>3242</v>
      </c>
      <c r="C2" s="27" t="s">
        <v>504</v>
      </c>
      <c r="D2" s="133" t="s">
        <v>150</v>
      </c>
      <c r="E2" s="601" t="s">
        <v>151</v>
      </c>
      <c r="F2" s="509" t="s">
        <v>152</v>
      </c>
      <c r="G2" s="509" t="s">
        <v>3243</v>
      </c>
    </row>
    <row r="3" s="575" customFormat="1" spans="1:7">
      <c r="A3" s="133" t="s">
        <v>38</v>
      </c>
      <c r="B3" s="27" t="s">
        <v>3244</v>
      </c>
      <c r="C3" s="27"/>
      <c r="D3" s="133"/>
      <c r="E3" s="132">
        <f xml:space="preserve">SUM(E4:E369)-E7-E17-E31-E36-E41-E52-E56-E61-E66-E101-E106-E112-E119-E124-E130-E149-E152-E156-E162-E166-E178-E184-E190-E206-E212-E253-E258-E262-E265-E272-E293-E299-E303-E309-E324-E330-E361-E366-E91</f>
        <v>6121.6</v>
      </c>
      <c r="F3" s="509"/>
      <c r="G3" s="602">
        <f xml:space="preserve">SUM(G4:G366)-G7-G17-G31-G36-G41-G52-G56-G61-G66-G101-G106-G112-G119-G124-G130-G149-G152-G156-G162-G166-G178-G184-G190-G206-G212-G253-G258-G262-G265-G272-G293-G299-G303-G309-G324-G330-G361-G91</f>
        <v>9892896.35</v>
      </c>
    </row>
    <row r="4" customFormat="1" ht="31.5" spans="1:7">
      <c r="A4" s="33">
        <v>1</v>
      </c>
      <c r="B4" s="603" t="s">
        <v>3245</v>
      </c>
      <c r="C4" s="447" t="s">
        <v>3246</v>
      </c>
      <c r="D4" s="604" t="s">
        <v>345</v>
      </c>
      <c r="E4" s="605">
        <v>18</v>
      </c>
      <c r="F4" s="605">
        <v>2240</v>
      </c>
      <c r="G4" s="605">
        <f xml:space="preserve">E4*F4</f>
        <v>40320</v>
      </c>
    </row>
    <row r="5" ht="30" spans="1:7">
      <c r="A5" s="33">
        <v>2</v>
      </c>
      <c r="B5" s="603" t="s">
        <v>3247</v>
      </c>
      <c r="C5" s="447" t="s">
        <v>3248</v>
      </c>
      <c r="D5" s="604" t="s">
        <v>345</v>
      </c>
      <c r="E5" s="605">
        <v>12</v>
      </c>
      <c r="F5" s="605">
        <v>2280</v>
      </c>
      <c r="G5" s="605">
        <v>27360</v>
      </c>
    </row>
    <row r="6" customFormat="1" ht="31.5" spans="1:7">
      <c r="A6" s="33">
        <v>3</v>
      </c>
      <c r="B6" s="603" t="s">
        <v>3249</v>
      </c>
      <c r="C6" s="447" t="s">
        <v>3250</v>
      </c>
      <c r="D6" s="604" t="s">
        <v>345</v>
      </c>
      <c r="E6" s="605">
        <v>5</v>
      </c>
      <c r="F6" s="605">
        <v>1800</v>
      </c>
      <c r="G6" s="605">
        <v>9000</v>
      </c>
    </row>
    <row r="7" ht="31.5" spans="1:7">
      <c r="A7" s="33">
        <v>4</v>
      </c>
      <c r="B7" s="603" t="s">
        <v>3251</v>
      </c>
      <c r="C7" s="447" t="s">
        <v>3252</v>
      </c>
      <c r="D7" s="604" t="s">
        <v>341</v>
      </c>
      <c r="E7" s="605">
        <f xml:space="preserve">E8+E9</f>
        <v>102.8</v>
      </c>
      <c r="F7" s="605">
        <f xml:space="preserve">G7/E7</f>
        <v>1059.1439688716</v>
      </c>
      <c r="G7" s="605">
        <f xml:space="preserve">G8+G9</f>
        <v>108880</v>
      </c>
    </row>
    <row r="8" ht="31.5" hidden="1" outlineLevel="1" spans="1:7">
      <c r="A8" s="33">
        <v>4.1</v>
      </c>
      <c r="B8" s="603" t="s">
        <v>3251</v>
      </c>
      <c r="C8" s="447" t="s">
        <v>3252</v>
      </c>
      <c r="D8" s="604" t="s">
        <v>341</v>
      </c>
      <c r="E8" s="605">
        <v>66.6</v>
      </c>
      <c r="F8" s="605">
        <v>1200</v>
      </c>
      <c r="G8" s="605">
        <f xml:space="preserve">E8*F8</f>
        <v>79920</v>
      </c>
    </row>
    <row r="9" ht="31.5" hidden="1" outlineLevel="1" spans="1:7">
      <c r="A9" s="33">
        <v>4.2</v>
      </c>
      <c r="B9" s="603" t="s">
        <v>3251</v>
      </c>
      <c r="C9" s="447" t="s">
        <v>3253</v>
      </c>
      <c r="D9" s="604" t="s">
        <v>341</v>
      </c>
      <c r="E9" s="605">
        <v>36.2</v>
      </c>
      <c r="F9" s="605">
        <v>800</v>
      </c>
      <c r="G9" s="605">
        <f xml:space="preserve">E9*F9</f>
        <v>28960</v>
      </c>
    </row>
    <row r="10" ht="47.25" collapsed="1" spans="1:7">
      <c r="A10" s="33">
        <v>5</v>
      </c>
      <c r="B10" s="603" t="s">
        <v>3254</v>
      </c>
      <c r="C10" s="447" t="s">
        <v>3255</v>
      </c>
      <c r="D10" s="604" t="s">
        <v>345</v>
      </c>
      <c r="E10" s="605">
        <v>3</v>
      </c>
      <c r="F10" s="605">
        <v>2800</v>
      </c>
      <c r="G10" s="605">
        <v>8400</v>
      </c>
    </row>
    <row r="11" ht="42.75" spans="1:7">
      <c r="A11" s="33">
        <v>6</v>
      </c>
      <c r="B11" s="603" t="s">
        <v>3256</v>
      </c>
      <c r="C11" s="606" t="s">
        <v>3257</v>
      </c>
      <c r="D11" s="33" t="s">
        <v>3258</v>
      </c>
      <c r="E11" s="605">
        <v>1362</v>
      </c>
      <c r="F11" s="605">
        <v>780</v>
      </c>
      <c r="G11" s="605">
        <v>1062360</v>
      </c>
    </row>
    <row r="12" ht="31.5" spans="1:7">
      <c r="A12" s="33">
        <v>7</v>
      </c>
      <c r="B12" s="603" t="s">
        <v>3259</v>
      </c>
      <c r="C12" s="447" t="s">
        <v>3260</v>
      </c>
      <c r="D12" s="604" t="s">
        <v>229</v>
      </c>
      <c r="E12" s="605">
        <v>156</v>
      </c>
      <c r="F12" s="605">
        <v>360</v>
      </c>
      <c r="G12" s="605">
        <v>56160</v>
      </c>
    </row>
    <row r="13" ht="31.5" spans="1:7">
      <c r="A13" s="33">
        <v>8</v>
      </c>
      <c r="B13" s="603" t="s">
        <v>3261</v>
      </c>
      <c r="C13" s="447" t="s">
        <v>3260</v>
      </c>
      <c r="D13" s="604" t="s">
        <v>229</v>
      </c>
      <c r="E13" s="605">
        <v>364</v>
      </c>
      <c r="F13" s="605">
        <v>300</v>
      </c>
      <c r="G13" s="605">
        <v>109200</v>
      </c>
    </row>
    <row r="14" ht="77.25" spans="1:7">
      <c r="A14" s="33">
        <v>9</v>
      </c>
      <c r="B14" s="603" t="s">
        <v>3262</v>
      </c>
      <c r="C14" s="447" t="s">
        <v>3263</v>
      </c>
      <c r="D14" s="604" t="s">
        <v>345</v>
      </c>
      <c r="E14" s="605">
        <v>1</v>
      </c>
      <c r="F14" s="605">
        <v>3600</v>
      </c>
      <c r="G14" s="605">
        <v>3600</v>
      </c>
    </row>
    <row r="15" spans="1:7">
      <c r="A15" s="33">
        <v>10</v>
      </c>
      <c r="B15" s="603" t="s">
        <v>3264</v>
      </c>
      <c r="C15" s="606" t="s">
        <v>3265</v>
      </c>
      <c r="D15" s="604" t="s">
        <v>186</v>
      </c>
      <c r="E15" s="605">
        <v>300</v>
      </c>
      <c r="F15" s="605">
        <v>96</v>
      </c>
      <c r="G15" s="605">
        <v>28800</v>
      </c>
    </row>
    <row r="16" ht="409" customHeight="1" spans="1:7">
      <c r="A16" s="33">
        <v>11</v>
      </c>
      <c r="B16" s="603" t="s">
        <v>3266</v>
      </c>
      <c r="C16" s="447" t="s">
        <v>3267</v>
      </c>
      <c r="D16" s="604" t="s">
        <v>345</v>
      </c>
      <c r="E16" s="605">
        <v>2</v>
      </c>
      <c r="F16" s="605">
        <v>125000</v>
      </c>
      <c r="G16" s="605">
        <f xml:space="preserve">E16*F16</f>
        <v>250000</v>
      </c>
    </row>
    <row r="17" ht="77.25" spans="1:7">
      <c r="A17" s="33">
        <v>12</v>
      </c>
      <c r="B17" s="603" t="s">
        <v>3268</v>
      </c>
      <c r="C17" s="447" t="s">
        <v>3269</v>
      </c>
      <c r="D17" s="604" t="s">
        <v>345</v>
      </c>
      <c r="E17" s="605">
        <f xml:space="preserve">SUM(E18:E21)</f>
        <v>4</v>
      </c>
      <c r="F17" s="605">
        <f xml:space="preserve">G17/E17</f>
        <v>2100</v>
      </c>
      <c r="G17" s="605">
        <f xml:space="preserve">SUM(G18:G21)</f>
        <v>8400</v>
      </c>
    </row>
    <row r="18" ht="77.25" hidden="1" outlineLevel="1" spans="1:7">
      <c r="A18" s="33">
        <v>12.1</v>
      </c>
      <c r="B18" s="603" t="s">
        <v>3268</v>
      </c>
      <c r="C18" s="447" t="s">
        <v>3269</v>
      </c>
      <c r="D18" s="604" t="s">
        <v>345</v>
      </c>
      <c r="E18" s="605">
        <v>1</v>
      </c>
      <c r="F18" s="605">
        <v>2000</v>
      </c>
      <c r="G18" s="605">
        <v>2000</v>
      </c>
    </row>
    <row r="19" ht="77.25" hidden="1" outlineLevel="1" spans="1:7">
      <c r="A19" s="33">
        <v>12.2</v>
      </c>
      <c r="B19" s="603" t="s">
        <v>3268</v>
      </c>
      <c r="C19" s="447" t="s">
        <v>3270</v>
      </c>
      <c r="D19" s="604" t="s">
        <v>345</v>
      </c>
      <c r="E19" s="605">
        <v>1</v>
      </c>
      <c r="F19" s="605">
        <v>2000</v>
      </c>
      <c r="G19" s="605">
        <v>2000</v>
      </c>
    </row>
    <row r="20" ht="77.25" hidden="1" outlineLevel="1" spans="1:7">
      <c r="A20" s="33">
        <v>12.3</v>
      </c>
      <c r="B20" s="603" t="s">
        <v>3268</v>
      </c>
      <c r="C20" s="447" t="s">
        <v>3271</v>
      </c>
      <c r="D20" s="604" t="s">
        <v>345</v>
      </c>
      <c r="E20" s="605">
        <v>1</v>
      </c>
      <c r="F20" s="605">
        <v>2000</v>
      </c>
      <c r="G20" s="605">
        <v>2000</v>
      </c>
    </row>
    <row r="21" ht="77.25" hidden="1" outlineLevel="1" spans="1:7">
      <c r="A21" s="33">
        <v>12.4</v>
      </c>
      <c r="B21" s="603" t="s">
        <v>3268</v>
      </c>
      <c r="C21" s="447" t="s">
        <v>3272</v>
      </c>
      <c r="D21" s="604" t="s">
        <v>345</v>
      </c>
      <c r="E21" s="605">
        <v>1</v>
      </c>
      <c r="F21" s="605">
        <v>2400</v>
      </c>
      <c r="G21" s="605">
        <v>2400</v>
      </c>
    </row>
    <row r="22" ht="77.25" collapsed="1" spans="1:7">
      <c r="A22" s="33">
        <v>13</v>
      </c>
      <c r="B22" s="603" t="s">
        <v>3273</v>
      </c>
      <c r="C22" s="447" t="s">
        <v>3274</v>
      </c>
      <c r="D22" s="604" t="s">
        <v>345</v>
      </c>
      <c r="E22" s="605">
        <v>1</v>
      </c>
      <c r="F22" s="605">
        <v>3200</v>
      </c>
      <c r="G22" s="605">
        <v>3200</v>
      </c>
    </row>
    <row r="23" ht="31.5" spans="1:7">
      <c r="A23" s="33">
        <v>14</v>
      </c>
      <c r="B23" s="603" t="s">
        <v>3275</v>
      </c>
      <c r="C23" s="447" t="s">
        <v>3276</v>
      </c>
      <c r="D23" s="604" t="s">
        <v>345</v>
      </c>
      <c r="E23" s="605">
        <v>7</v>
      </c>
      <c r="F23" s="605">
        <v>2400</v>
      </c>
      <c r="G23" s="605">
        <f xml:space="preserve">E23*F23</f>
        <v>16800</v>
      </c>
    </row>
    <row r="24" spans="1:7">
      <c r="A24" s="33">
        <v>15</v>
      </c>
      <c r="B24" s="603" t="s">
        <v>3277</v>
      </c>
      <c r="C24" s="606" t="s">
        <v>3278</v>
      </c>
      <c r="D24" s="604" t="s">
        <v>3279</v>
      </c>
      <c r="E24" s="605">
        <v>2</v>
      </c>
      <c r="F24" s="605">
        <v>13500</v>
      </c>
      <c r="G24" s="605">
        <v>27000</v>
      </c>
    </row>
    <row r="25" spans="1:7">
      <c r="A25" s="33">
        <v>16</v>
      </c>
      <c r="B25" s="603" t="s">
        <v>3280</v>
      </c>
      <c r="C25" s="606" t="s">
        <v>3278</v>
      </c>
      <c r="D25" s="604" t="s">
        <v>3279</v>
      </c>
      <c r="E25" s="605">
        <v>2</v>
      </c>
      <c r="F25" s="605">
        <v>15000</v>
      </c>
      <c r="G25" s="605">
        <v>30000</v>
      </c>
    </row>
    <row r="26" spans="1:7">
      <c r="A26" s="33">
        <v>17</v>
      </c>
      <c r="B26" s="603" t="s">
        <v>3281</v>
      </c>
      <c r="C26" s="606" t="s">
        <v>3278</v>
      </c>
      <c r="D26" s="604" t="s">
        <v>3279</v>
      </c>
      <c r="E26" s="605">
        <v>2</v>
      </c>
      <c r="F26" s="605">
        <v>12000</v>
      </c>
      <c r="G26" s="605">
        <v>24000</v>
      </c>
    </row>
    <row r="27" ht="333" spans="1:7">
      <c r="A27" s="33">
        <v>18</v>
      </c>
      <c r="B27" s="603" t="s">
        <v>3282</v>
      </c>
      <c r="C27" s="447" t="s">
        <v>3283</v>
      </c>
      <c r="D27" s="604" t="s">
        <v>345</v>
      </c>
      <c r="E27" s="605">
        <v>1</v>
      </c>
      <c r="F27" s="605">
        <v>13800</v>
      </c>
      <c r="G27" s="605">
        <f xml:space="preserve">E27*F27</f>
        <v>13800</v>
      </c>
    </row>
    <row r="28" ht="31.5" spans="1:7">
      <c r="A28" s="33">
        <v>19</v>
      </c>
      <c r="B28" s="603" t="s">
        <v>3284</v>
      </c>
      <c r="C28" s="447" t="s">
        <v>3285</v>
      </c>
      <c r="D28" s="604" t="s">
        <v>345</v>
      </c>
      <c r="E28" s="605">
        <v>7</v>
      </c>
      <c r="F28" s="605">
        <v>2520</v>
      </c>
      <c r="G28" s="605">
        <v>17640</v>
      </c>
    </row>
    <row r="29" ht="75.75" spans="1:7">
      <c r="A29" s="33">
        <v>20</v>
      </c>
      <c r="B29" s="603" t="s">
        <v>3286</v>
      </c>
      <c r="C29" s="447" t="s">
        <v>3287</v>
      </c>
      <c r="D29" s="604" t="s">
        <v>345</v>
      </c>
      <c r="E29" s="605">
        <v>2</v>
      </c>
      <c r="F29" s="605">
        <v>5950</v>
      </c>
      <c r="G29" s="605">
        <f xml:space="preserve">E29*F29</f>
        <v>11900</v>
      </c>
    </row>
    <row r="30" ht="31.5" spans="1:7">
      <c r="A30" s="33">
        <v>21</v>
      </c>
      <c r="B30" s="603" t="s">
        <v>3288</v>
      </c>
      <c r="C30" s="447" t="s">
        <v>3289</v>
      </c>
      <c r="D30" s="604" t="s">
        <v>345</v>
      </c>
      <c r="E30" s="605">
        <v>3</v>
      </c>
      <c r="F30" s="605">
        <v>3360</v>
      </c>
      <c r="G30" s="605">
        <v>10080</v>
      </c>
    </row>
    <row r="31" ht="77.25" spans="1:7">
      <c r="A31" s="33">
        <v>22</v>
      </c>
      <c r="B31" s="603" t="s">
        <v>3290</v>
      </c>
      <c r="C31" s="447" t="s">
        <v>3291</v>
      </c>
      <c r="D31" s="604" t="s">
        <v>345</v>
      </c>
      <c r="E31" s="605">
        <f xml:space="preserve">SUM(E32:E35)</f>
        <v>51</v>
      </c>
      <c r="F31" s="605">
        <f xml:space="preserve">G31/E31</f>
        <v>3060</v>
      </c>
      <c r="G31" s="605">
        <f xml:space="preserve">SUM(G32:G35)</f>
        <v>156060</v>
      </c>
    </row>
    <row r="32" ht="77.25" hidden="1" outlineLevel="1" spans="1:7">
      <c r="A32" s="33">
        <v>22.1</v>
      </c>
      <c r="B32" s="603" t="s">
        <v>3290</v>
      </c>
      <c r="C32" s="447" t="s">
        <v>3292</v>
      </c>
      <c r="D32" s="604" t="s">
        <v>345</v>
      </c>
      <c r="E32" s="605">
        <v>6</v>
      </c>
      <c r="F32" s="605">
        <v>2970</v>
      </c>
      <c r="G32" s="605">
        <f xml:space="preserve">E32*F32</f>
        <v>17820</v>
      </c>
    </row>
    <row r="33" ht="77.25" hidden="1" outlineLevel="1" spans="1:7">
      <c r="A33" s="33">
        <v>22.2</v>
      </c>
      <c r="B33" s="603" t="s">
        <v>3290</v>
      </c>
      <c r="C33" s="447" t="s">
        <v>3293</v>
      </c>
      <c r="D33" s="604" t="s">
        <v>345</v>
      </c>
      <c r="E33" s="605">
        <v>36</v>
      </c>
      <c r="F33" s="605">
        <v>2970</v>
      </c>
      <c r="G33" s="605">
        <f xml:space="preserve">E33*F33</f>
        <v>106920</v>
      </c>
    </row>
    <row r="34" ht="77.25" hidden="1" outlineLevel="1" spans="1:7">
      <c r="A34" s="33">
        <v>22.3</v>
      </c>
      <c r="B34" s="603" t="s">
        <v>3290</v>
      </c>
      <c r="C34" s="447" t="s">
        <v>3294</v>
      </c>
      <c r="D34" s="604" t="s">
        <v>345</v>
      </c>
      <c r="E34" s="605">
        <v>3</v>
      </c>
      <c r="F34" s="605">
        <v>3240</v>
      </c>
      <c r="G34" s="605">
        <f xml:space="preserve">E34*F34</f>
        <v>9720</v>
      </c>
    </row>
    <row r="35" ht="77.25" hidden="1" outlineLevel="1" spans="1:7">
      <c r="A35" s="33">
        <v>22.4</v>
      </c>
      <c r="B35" s="603" t="s">
        <v>3290</v>
      </c>
      <c r="C35" s="447" t="s">
        <v>3291</v>
      </c>
      <c r="D35" s="604" t="s">
        <v>345</v>
      </c>
      <c r="E35" s="605">
        <v>6</v>
      </c>
      <c r="F35" s="605">
        <v>3600</v>
      </c>
      <c r="G35" s="605">
        <f xml:space="preserve">E35*F35</f>
        <v>21600</v>
      </c>
    </row>
    <row r="36" ht="77.25" collapsed="1" spans="1:7">
      <c r="A36" s="33">
        <v>23</v>
      </c>
      <c r="B36" s="603" t="s">
        <v>3295</v>
      </c>
      <c r="C36" s="447" t="s">
        <v>3296</v>
      </c>
      <c r="D36" s="604" t="s">
        <v>345</v>
      </c>
      <c r="E36" s="605">
        <f xml:space="preserve">SUM(E37:E40)</f>
        <v>8</v>
      </c>
      <c r="F36" s="605">
        <f xml:space="preserve">G36/E36</f>
        <v>2936.25</v>
      </c>
      <c r="G36" s="605">
        <f xml:space="preserve">SUM(G37:G40)</f>
        <v>23490</v>
      </c>
    </row>
    <row r="37" ht="77.25" hidden="1" outlineLevel="1" spans="1:7">
      <c r="A37" s="33">
        <v>23.1</v>
      </c>
      <c r="B37" s="603" t="s">
        <v>3295</v>
      </c>
      <c r="C37" s="447" t="s">
        <v>3297</v>
      </c>
      <c r="D37" s="604" t="s">
        <v>345</v>
      </c>
      <c r="E37" s="605">
        <v>2</v>
      </c>
      <c r="F37" s="605">
        <v>2880</v>
      </c>
      <c r="G37" s="605">
        <f xml:space="preserve">E37*F37</f>
        <v>5760</v>
      </c>
    </row>
    <row r="38" ht="77.25" hidden="1" outlineLevel="1" spans="1:7">
      <c r="A38" s="33">
        <v>23.2</v>
      </c>
      <c r="B38" s="603" t="s">
        <v>3295</v>
      </c>
      <c r="C38" s="447" t="s">
        <v>3298</v>
      </c>
      <c r="D38" s="604" t="s">
        <v>345</v>
      </c>
      <c r="E38" s="605">
        <v>3</v>
      </c>
      <c r="F38" s="605">
        <v>3150</v>
      </c>
      <c r="G38" s="605">
        <f xml:space="preserve">E38*F38</f>
        <v>9450</v>
      </c>
    </row>
    <row r="39" ht="77.25" hidden="1" outlineLevel="1" spans="1:7">
      <c r="A39" s="33">
        <v>23.3</v>
      </c>
      <c r="B39" s="603" t="s">
        <v>3295</v>
      </c>
      <c r="C39" s="447" t="s">
        <v>3296</v>
      </c>
      <c r="D39" s="604" t="s">
        <v>345</v>
      </c>
      <c r="E39" s="605">
        <v>1</v>
      </c>
      <c r="F39" s="605">
        <v>3420</v>
      </c>
      <c r="G39" s="605">
        <f xml:space="preserve">E39*F39</f>
        <v>3420</v>
      </c>
    </row>
    <row r="40" ht="77.25" hidden="1" outlineLevel="1" spans="1:7">
      <c r="A40" s="33">
        <v>23.4</v>
      </c>
      <c r="B40" s="603" t="s">
        <v>3295</v>
      </c>
      <c r="C40" s="447" t="s">
        <v>3299</v>
      </c>
      <c r="D40" s="604" t="s">
        <v>345</v>
      </c>
      <c r="E40" s="605">
        <v>2</v>
      </c>
      <c r="F40" s="605">
        <v>2430</v>
      </c>
      <c r="G40" s="605">
        <f xml:space="preserve">E40*F40</f>
        <v>4860</v>
      </c>
    </row>
    <row r="41" ht="77.25" collapsed="1" spans="1:7">
      <c r="A41" s="33">
        <v>24</v>
      </c>
      <c r="B41" s="603" t="s">
        <v>3300</v>
      </c>
      <c r="C41" s="447" t="s">
        <v>3301</v>
      </c>
      <c r="D41" s="604" t="s">
        <v>345</v>
      </c>
      <c r="E41" s="605">
        <f xml:space="preserve">SUM(E42:E51)</f>
        <v>12</v>
      </c>
      <c r="F41" s="605">
        <f xml:space="preserve">G41/E41</f>
        <v>5652.5</v>
      </c>
      <c r="G41" s="605">
        <f xml:space="preserve">SUM(G42:G51)</f>
        <v>67830</v>
      </c>
    </row>
    <row r="42" ht="77.25" hidden="1" outlineLevel="1" spans="1:7">
      <c r="A42" s="33">
        <v>24.1</v>
      </c>
      <c r="B42" s="603" t="s">
        <v>3300</v>
      </c>
      <c r="C42" s="447" t="s">
        <v>3302</v>
      </c>
      <c r="D42" s="604" t="s">
        <v>345</v>
      </c>
      <c r="E42" s="605">
        <v>1</v>
      </c>
      <c r="F42" s="605">
        <v>5400</v>
      </c>
      <c r="G42" s="605">
        <f t="shared" ref="G42:G51" si="0" xml:space="preserve">E42*F42</f>
        <v>5400</v>
      </c>
    </row>
    <row r="43" ht="77.25" hidden="1" outlineLevel="1" spans="1:7">
      <c r="A43" s="33">
        <v>24.2</v>
      </c>
      <c r="B43" s="603" t="s">
        <v>3300</v>
      </c>
      <c r="C43" s="447" t="s">
        <v>3303</v>
      </c>
      <c r="D43" s="604" t="s">
        <v>345</v>
      </c>
      <c r="E43" s="605">
        <v>1</v>
      </c>
      <c r="F43" s="605">
        <v>5490</v>
      </c>
      <c r="G43" s="605">
        <f t="shared" si="0"/>
        <v>5490</v>
      </c>
    </row>
    <row r="44" ht="77.25" hidden="1" outlineLevel="1" spans="1:7">
      <c r="A44" s="33">
        <v>24.3</v>
      </c>
      <c r="B44" s="603" t="s">
        <v>3300</v>
      </c>
      <c r="C44" s="447" t="s">
        <v>3304</v>
      </c>
      <c r="D44" s="604" t="s">
        <v>345</v>
      </c>
      <c r="E44" s="605">
        <v>2</v>
      </c>
      <c r="F44" s="605">
        <v>5580</v>
      </c>
      <c r="G44" s="605">
        <f t="shared" si="0"/>
        <v>11160</v>
      </c>
    </row>
    <row r="45" ht="77.25" hidden="1" outlineLevel="1" spans="1:7">
      <c r="A45" s="33">
        <v>24.4</v>
      </c>
      <c r="B45" s="603" t="s">
        <v>3300</v>
      </c>
      <c r="C45" s="447" t="s">
        <v>3305</v>
      </c>
      <c r="D45" s="604" t="s">
        <v>345</v>
      </c>
      <c r="E45" s="605">
        <v>1</v>
      </c>
      <c r="F45" s="605">
        <v>5580</v>
      </c>
      <c r="G45" s="605">
        <f t="shared" si="0"/>
        <v>5580</v>
      </c>
    </row>
    <row r="46" ht="77.25" hidden="1" outlineLevel="1" spans="1:7">
      <c r="A46" s="33">
        <v>24.5</v>
      </c>
      <c r="B46" s="603" t="s">
        <v>3300</v>
      </c>
      <c r="C46" s="447" t="s">
        <v>3306</v>
      </c>
      <c r="D46" s="604" t="s">
        <v>345</v>
      </c>
      <c r="E46" s="605">
        <v>1</v>
      </c>
      <c r="F46" s="605">
        <v>5850</v>
      </c>
      <c r="G46" s="605">
        <f t="shared" si="0"/>
        <v>5850</v>
      </c>
    </row>
    <row r="47" ht="77.25" hidden="1" outlineLevel="1" spans="1:7">
      <c r="A47" s="33">
        <v>24.6</v>
      </c>
      <c r="B47" s="603" t="s">
        <v>3300</v>
      </c>
      <c r="C47" s="447" t="s">
        <v>3307</v>
      </c>
      <c r="D47" s="604" t="s">
        <v>345</v>
      </c>
      <c r="E47" s="605">
        <v>1</v>
      </c>
      <c r="F47" s="605">
        <v>5850</v>
      </c>
      <c r="G47" s="605">
        <f t="shared" si="0"/>
        <v>5850</v>
      </c>
    </row>
    <row r="48" ht="77.25" hidden="1" outlineLevel="1" spans="1:7">
      <c r="A48" s="33">
        <v>24.7</v>
      </c>
      <c r="B48" s="603" t="s">
        <v>3300</v>
      </c>
      <c r="C48" s="447" t="s">
        <v>3308</v>
      </c>
      <c r="D48" s="604" t="s">
        <v>345</v>
      </c>
      <c r="E48" s="605">
        <v>1</v>
      </c>
      <c r="F48" s="605">
        <v>4020</v>
      </c>
      <c r="G48" s="605">
        <f t="shared" si="0"/>
        <v>4020</v>
      </c>
    </row>
    <row r="49" ht="77.25" hidden="1" outlineLevel="1" spans="1:7">
      <c r="A49" s="33">
        <v>24.8</v>
      </c>
      <c r="B49" s="603" t="s">
        <v>3300</v>
      </c>
      <c r="C49" s="447" t="s">
        <v>3308</v>
      </c>
      <c r="D49" s="604" t="s">
        <v>345</v>
      </c>
      <c r="E49" s="605">
        <v>2</v>
      </c>
      <c r="F49" s="605">
        <v>6030</v>
      </c>
      <c r="G49" s="605">
        <f t="shared" si="0"/>
        <v>12060</v>
      </c>
    </row>
    <row r="50" ht="77.25" hidden="1" outlineLevel="1" spans="1:7">
      <c r="A50" s="33">
        <v>24.9</v>
      </c>
      <c r="B50" s="603" t="s">
        <v>3300</v>
      </c>
      <c r="C50" s="447" t="s">
        <v>3309</v>
      </c>
      <c r="D50" s="604" t="s">
        <v>345</v>
      </c>
      <c r="E50" s="605">
        <v>1</v>
      </c>
      <c r="F50" s="605">
        <v>6120</v>
      </c>
      <c r="G50" s="605">
        <f t="shared" si="0"/>
        <v>6120</v>
      </c>
    </row>
    <row r="51" ht="77.25" hidden="1" outlineLevel="1" spans="1:7">
      <c r="A51" s="607">
        <v>24.1</v>
      </c>
      <c r="B51" s="603" t="s">
        <v>3300</v>
      </c>
      <c r="C51" s="447" t="s">
        <v>3301</v>
      </c>
      <c r="D51" s="604" t="s">
        <v>345</v>
      </c>
      <c r="E51" s="605">
        <v>1</v>
      </c>
      <c r="F51" s="605">
        <v>6300</v>
      </c>
      <c r="G51" s="605">
        <f t="shared" si="0"/>
        <v>6300</v>
      </c>
    </row>
    <row r="52" ht="77.25" collapsed="1" spans="1:7">
      <c r="A52" s="605">
        <v>25</v>
      </c>
      <c r="B52" s="603" t="s">
        <v>3310</v>
      </c>
      <c r="C52" s="447" t="s">
        <v>3296</v>
      </c>
      <c r="D52" s="604" t="s">
        <v>345</v>
      </c>
      <c r="E52" s="605">
        <f xml:space="preserve">SUM(E53:E55)</f>
        <v>7</v>
      </c>
      <c r="F52" s="605">
        <f xml:space="preserve">G52/E52</f>
        <v>3407.14285714286</v>
      </c>
      <c r="G52" s="605">
        <f xml:space="preserve">SUM(G53:G55)</f>
        <v>23850</v>
      </c>
    </row>
    <row r="53" ht="77.25" hidden="1" outlineLevel="1" spans="1:7">
      <c r="A53" s="33">
        <v>25.1</v>
      </c>
      <c r="B53" s="603" t="s">
        <v>3310</v>
      </c>
      <c r="C53" s="447" t="s">
        <v>3297</v>
      </c>
      <c r="D53" s="604" t="s">
        <v>345</v>
      </c>
      <c r="E53" s="605">
        <v>2</v>
      </c>
      <c r="F53" s="605">
        <v>3060</v>
      </c>
      <c r="G53" s="605">
        <f xml:space="preserve">E53*F53</f>
        <v>6120</v>
      </c>
    </row>
    <row r="54" ht="77.25" hidden="1" outlineLevel="1" spans="1:7">
      <c r="A54" s="33">
        <v>25.2</v>
      </c>
      <c r="B54" s="603" t="s">
        <v>3310</v>
      </c>
      <c r="C54" s="447" t="s">
        <v>3298</v>
      </c>
      <c r="D54" s="604" t="s">
        <v>345</v>
      </c>
      <c r="E54" s="605">
        <v>1</v>
      </c>
      <c r="F54" s="605">
        <v>3330</v>
      </c>
      <c r="G54" s="605">
        <f xml:space="preserve">E54*F54</f>
        <v>3330</v>
      </c>
    </row>
    <row r="55" ht="77.25" hidden="1" outlineLevel="1" spans="1:7">
      <c r="A55" s="33">
        <v>25.3</v>
      </c>
      <c r="B55" s="603" t="s">
        <v>3310</v>
      </c>
      <c r="C55" s="447" t="s">
        <v>3296</v>
      </c>
      <c r="D55" s="604" t="s">
        <v>345</v>
      </c>
      <c r="E55" s="605">
        <v>4</v>
      </c>
      <c r="F55" s="605">
        <v>3600</v>
      </c>
      <c r="G55" s="605">
        <f xml:space="preserve">E55*F55</f>
        <v>14400</v>
      </c>
    </row>
    <row r="56" ht="45.75" collapsed="1" spans="1:7">
      <c r="A56" s="33">
        <v>26</v>
      </c>
      <c r="B56" s="603" t="s">
        <v>3311</v>
      </c>
      <c r="C56" s="447" t="s">
        <v>3312</v>
      </c>
      <c r="D56" s="604" t="s">
        <v>345</v>
      </c>
      <c r="E56" s="605">
        <f xml:space="preserve">SUM(E57:E60)</f>
        <v>29</v>
      </c>
      <c r="F56" s="605">
        <f xml:space="preserve">G56/E56</f>
        <v>904.137931034483</v>
      </c>
      <c r="G56" s="605">
        <f xml:space="preserve">SUM(G57:G60)</f>
        <v>26220</v>
      </c>
    </row>
    <row r="57" ht="45.75" hidden="1" outlineLevel="1" spans="1:7">
      <c r="A57" s="33">
        <v>26.1</v>
      </c>
      <c r="B57" s="603" t="s">
        <v>3311</v>
      </c>
      <c r="C57" s="447" t="s">
        <v>3313</v>
      </c>
      <c r="D57" s="604" t="s">
        <v>345</v>
      </c>
      <c r="E57" s="605">
        <v>7</v>
      </c>
      <c r="F57" s="605">
        <v>780</v>
      </c>
      <c r="G57" s="605">
        <f xml:space="preserve">E57*F57</f>
        <v>5460</v>
      </c>
    </row>
    <row r="58" ht="45.75" hidden="1" outlineLevel="1" spans="1:7">
      <c r="A58" s="33">
        <v>26.2</v>
      </c>
      <c r="B58" s="603" t="s">
        <v>3311</v>
      </c>
      <c r="C58" s="447" t="s">
        <v>3314</v>
      </c>
      <c r="D58" s="604" t="s">
        <v>345</v>
      </c>
      <c r="E58" s="605">
        <v>4</v>
      </c>
      <c r="F58" s="605">
        <v>840</v>
      </c>
      <c r="G58" s="605">
        <f xml:space="preserve">E58*F58</f>
        <v>3360</v>
      </c>
    </row>
    <row r="59" ht="45.75" hidden="1" outlineLevel="1" spans="1:7">
      <c r="A59" s="33">
        <v>26.3</v>
      </c>
      <c r="B59" s="603" t="s">
        <v>3311</v>
      </c>
      <c r="C59" s="447" t="s">
        <v>3315</v>
      </c>
      <c r="D59" s="604" t="s">
        <v>345</v>
      </c>
      <c r="E59" s="605">
        <v>17</v>
      </c>
      <c r="F59" s="605">
        <v>960</v>
      </c>
      <c r="G59" s="605">
        <f xml:space="preserve">E59*F59</f>
        <v>16320</v>
      </c>
    </row>
    <row r="60" ht="45.75" hidden="1" outlineLevel="1" spans="1:7">
      <c r="A60" s="33">
        <v>26.4</v>
      </c>
      <c r="B60" s="603" t="s">
        <v>3311</v>
      </c>
      <c r="C60" s="447" t="s">
        <v>3312</v>
      </c>
      <c r="D60" s="604" t="s">
        <v>345</v>
      </c>
      <c r="E60" s="605">
        <v>1</v>
      </c>
      <c r="F60" s="605">
        <v>1080</v>
      </c>
      <c r="G60" s="605">
        <f xml:space="preserve">E60*F60</f>
        <v>1080</v>
      </c>
    </row>
    <row r="61" ht="77.25" collapsed="1" spans="1:7">
      <c r="A61" s="33">
        <v>27</v>
      </c>
      <c r="B61" s="603" t="s">
        <v>3316</v>
      </c>
      <c r="C61" s="447" t="s">
        <v>3317</v>
      </c>
      <c r="D61" s="604" t="s">
        <v>3318</v>
      </c>
      <c r="E61" s="605">
        <f xml:space="preserve">SUM(E62:E65)</f>
        <v>4</v>
      </c>
      <c r="F61" s="605">
        <f xml:space="preserve">G61/E61</f>
        <v>86098.25</v>
      </c>
      <c r="G61" s="605">
        <f xml:space="preserve">SUM(G62:G65)</f>
        <v>344393</v>
      </c>
    </row>
    <row r="62" ht="77.25" hidden="1" outlineLevel="1" spans="1:7">
      <c r="A62" s="33">
        <v>27.1</v>
      </c>
      <c r="B62" s="603" t="s">
        <v>3316</v>
      </c>
      <c r="C62" s="447" t="s">
        <v>3319</v>
      </c>
      <c r="D62" s="604" t="s">
        <v>3318</v>
      </c>
      <c r="E62" s="605">
        <v>1</v>
      </c>
      <c r="F62" s="605">
        <v>85500</v>
      </c>
      <c r="G62" s="605">
        <f xml:space="preserve">E62*F62</f>
        <v>85500</v>
      </c>
    </row>
    <row r="63" ht="77.25" hidden="1" outlineLevel="1" spans="1:7">
      <c r="A63" s="33">
        <v>27.2</v>
      </c>
      <c r="B63" s="603" t="s">
        <v>3316</v>
      </c>
      <c r="C63" s="447" t="s">
        <v>3320</v>
      </c>
      <c r="D63" s="604" t="s">
        <v>3318</v>
      </c>
      <c r="E63" s="605">
        <v>1</v>
      </c>
      <c r="F63" s="605">
        <v>95000</v>
      </c>
      <c r="G63" s="605">
        <f xml:space="preserve">E63*F63</f>
        <v>95000</v>
      </c>
    </row>
    <row r="64" ht="77.25" hidden="1" outlineLevel="1" spans="1:7">
      <c r="A64" s="33">
        <v>27.3</v>
      </c>
      <c r="B64" s="603" t="s">
        <v>3316</v>
      </c>
      <c r="C64" s="447" t="s">
        <v>3317</v>
      </c>
      <c r="D64" s="604" t="s">
        <v>3318</v>
      </c>
      <c r="E64" s="605">
        <v>1</v>
      </c>
      <c r="F64" s="605">
        <v>100700</v>
      </c>
      <c r="G64" s="605">
        <f xml:space="preserve">E64*F64</f>
        <v>100700</v>
      </c>
    </row>
    <row r="65" ht="77.25" hidden="1" outlineLevel="1" spans="1:7">
      <c r="A65" s="33">
        <v>27.4</v>
      </c>
      <c r="B65" s="603" t="s">
        <v>3316</v>
      </c>
      <c r="C65" s="447" t="s">
        <v>3321</v>
      </c>
      <c r="D65" s="604" t="s">
        <v>3318</v>
      </c>
      <c r="E65" s="605">
        <v>1</v>
      </c>
      <c r="F65" s="605">
        <v>63193</v>
      </c>
      <c r="G65" s="605">
        <f xml:space="preserve">E65*F65</f>
        <v>63193</v>
      </c>
    </row>
    <row r="66" ht="31.5" collapsed="1" spans="1:7">
      <c r="A66" s="33">
        <v>28</v>
      </c>
      <c r="B66" s="603" t="s">
        <v>3322</v>
      </c>
      <c r="C66" s="606" t="s">
        <v>3323</v>
      </c>
      <c r="D66" s="604" t="s">
        <v>345</v>
      </c>
      <c r="E66" s="605">
        <f xml:space="preserve">SUM(E67:E75)</f>
        <v>11</v>
      </c>
      <c r="F66" s="605">
        <f xml:space="preserve">G66/E66</f>
        <v>10729.0909090909</v>
      </c>
      <c r="G66" s="605">
        <f xml:space="preserve">SUM(G67:G75)</f>
        <v>118020</v>
      </c>
    </row>
    <row r="67" ht="31.5" hidden="1" outlineLevel="1" spans="1:7">
      <c r="A67" s="33">
        <v>28.1</v>
      </c>
      <c r="B67" s="603" t="s">
        <v>3322</v>
      </c>
      <c r="C67" s="606" t="s">
        <v>3324</v>
      </c>
      <c r="D67" s="604" t="s">
        <v>345</v>
      </c>
      <c r="E67" s="605">
        <v>1</v>
      </c>
      <c r="F67" s="605">
        <v>8400</v>
      </c>
      <c r="G67" s="605">
        <f t="shared" ref="G67:G75" si="1" xml:space="preserve">E67*F67</f>
        <v>8400</v>
      </c>
    </row>
    <row r="68" ht="31.5" hidden="1" outlineLevel="1" spans="1:7">
      <c r="A68" s="33">
        <v>28.2</v>
      </c>
      <c r="B68" s="603" t="s">
        <v>3322</v>
      </c>
      <c r="C68" s="606" t="s">
        <v>3325</v>
      </c>
      <c r="D68" s="604" t="s">
        <v>345</v>
      </c>
      <c r="E68" s="605">
        <v>1</v>
      </c>
      <c r="F68" s="605">
        <v>9800</v>
      </c>
      <c r="G68" s="605">
        <f t="shared" si="1"/>
        <v>9800</v>
      </c>
    </row>
    <row r="69" ht="31.5" hidden="1" outlineLevel="1" spans="1:7">
      <c r="A69" s="33">
        <v>28.3</v>
      </c>
      <c r="B69" s="603" t="s">
        <v>3322</v>
      </c>
      <c r="C69" s="606" t="s">
        <v>3326</v>
      </c>
      <c r="D69" s="604" t="s">
        <v>345</v>
      </c>
      <c r="E69" s="605">
        <v>1</v>
      </c>
      <c r="F69" s="605">
        <v>9800</v>
      </c>
      <c r="G69" s="605">
        <f t="shared" si="1"/>
        <v>9800</v>
      </c>
    </row>
    <row r="70" ht="31.5" hidden="1" outlineLevel="1" spans="1:7">
      <c r="A70" s="33">
        <v>28.4</v>
      </c>
      <c r="B70" s="603" t="s">
        <v>3322</v>
      </c>
      <c r="C70" s="606" t="s">
        <v>3327</v>
      </c>
      <c r="D70" s="604" t="s">
        <v>345</v>
      </c>
      <c r="E70" s="605">
        <v>1</v>
      </c>
      <c r="F70" s="605">
        <v>9380</v>
      </c>
      <c r="G70" s="605">
        <f t="shared" si="1"/>
        <v>9380</v>
      </c>
    </row>
    <row r="71" ht="31.5" hidden="1" outlineLevel="1" spans="1:7">
      <c r="A71" s="33">
        <v>28.5</v>
      </c>
      <c r="B71" s="603" t="s">
        <v>3322</v>
      </c>
      <c r="C71" s="606" t="s">
        <v>3328</v>
      </c>
      <c r="D71" s="604" t="s">
        <v>345</v>
      </c>
      <c r="E71" s="605">
        <v>1</v>
      </c>
      <c r="F71" s="605">
        <v>9380</v>
      </c>
      <c r="G71" s="605">
        <f t="shared" si="1"/>
        <v>9380</v>
      </c>
    </row>
    <row r="72" ht="31.5" hidden="1" outlineLevel="1" spans="1:7">
      <c r="A72" s="33">
        <v>28.6</v>
      </c>
      <c r="B72" s="603" t="s">
        <v>3322</v>
      </c>
      <c r="C72" s="606" t="s">
        <v>3329</v>
      </c>
      <c r="D72" s="604" t="s">
        <v>345</v>
      </c>
      <c r="E72" s="605">
        <v>2</v>
      </c>
      <c r="F72" s="605">
        <v>9380</v>
      </c>
      <c r="G72" s="605">
        <f t="shared" si="1"/>
        <v>18760</v>
      </c>
    </row>
    <row r="73" ht="31.5" hidden="1" outlineLevel="1" spans="1:7">
      <c r="A73" s="33">
        <v>28.7</v>
      </c>
      <c r="B73" s="603" t="s">
        <v>3322</v>
      </c>
      <c r="C73" s="606" t="s">
        <v>3330</v>
      </c>
      <c r="D73" s="604" t="s">
        <v>345</v>
      </c>
      <c r="E73" s="605">
        <v>2</v>
      </c>
      <c r="F73" s="605">
        <v>10500</v>
      </c>
      <c r="G73" s="605">
        <f t="shared" si="1"/>
        <v>21000</v>
      </c>
    </row>
    <row r="74" ht="31.5" hidden="1" outlineLevel="1" spans="1:7">
      <c r="A74" s="33">
        <v>28.8</v>
      </c>
      <c r="B74" s="603" t="s">
        <v>3322</v>
      </c>
      <c r="C74" s="606" t="s">
        <v>3323</v>
      </c>
      <c r="D74" s="604" t="s">
        <v>345</v>
      </c>
      <c r="E74" s="605">
        <v>1</v>
      </c>
      <c r="F74" s="605">
        <v>24500</v>
      </c>
      <c r="G74" s="605">
        <f t="shared" si="1"/>
        <v>24500</v>
      </c>
    </row>
    <row r="75" ht="31.5" hidden="1" outlineLevel="1" spans="1:7">
      <c r="A75" s="33">
        <v>28.9</v>
      </c>
      <c r="B75" s="603" t="s">
        <v>3322</v>
      </c>
      <c r="C75" s="606" t="s">
        <v>3331</v>
      </c>
      <c r="D75" s="604" t="s">
        <v>345</v>
      </c>
      <c r="E75" s="605">
        <v>1</v>
      </c>
      <c r="F75" s="605">
        <v>7000</v>
      </c>
      <c r="G75" s="605">
        <f t="shared" si="1"/>
        <v>7000</v>
      </c>
    </row>
    <row r="76" ht="78.75" collapsed="1" spans="1:7">
      <c r="A76" s="33">
        <v>29</v>
      </c>
      <c r="B76" s="603" t="s">
        <v>3332</v>
      </c>
      <c r="C76" s="447" t="s">
        <v>3333</v>
      </c>
      <c r="D76" s="604" t="s">
        <v>345</v>
      </c>
      <c r="E76" s="605">
        <v>1</v>
      </c>
      <c r="F76" s="605">
        <v>8500</v>
      </c>
      <c r="G76" s="605">
        <f t="shared" ref="G76:G90" si="2" xml:space="preserve">F76*E76</f>
        <v>8500</v>
      </c>
    </row>
    <row r="77" ht="63" spans="1:7">
      <c r="A77" s="33">
        <v>30</v>
      </c>
      <c r="B77" s="603" t="s">
        <v>3334</v>
      </c>
      <c r="C77" s="447" t="s">
        <v>3335</v>
      </c>
      <c r="D77" s="604" t="s">
        <v>345</v>
      </c>
      <c r="E77" s="605">
        <v>1</v>
      </c>
      <c r="F77" s="605">
        <v>10600</v>
      </c>
      <c r="G77" s="605">
        <f t="shared" si="2"/>
        <v>10600</v>
      </c>
    </row>
    <row r="78" ht="78.75" spans="1:7">
      <c r="A78" s="33">
        <v>31</v>
      </c>
      <c r="B78" s="603" t="s">
        <v>3336</v>
      </c>
      <c r="C78" s="447" t="s">
        <v>3337</v>
      </c>
      <c r="D78" s="604" t="s">
        <v>345</v>
      </c>
      <c r="E78" s="605">
        <v>1</v>
      </c>
      <c r="F78" s="605">
        <v>5500</v>
      </c>
      <c r="G78" s="605">
        <f t="shared" si="2"/>
        <v>5500</v>
      </c>
    </row>
    <row r="79" ht="409.5" spans="1:7">
      <c r="A79" s="33">
        <v>32</v>
      </c>
      <c r="B79" s="603" t="s">
        <v>3338</v>
      </c>
      <c r="C79" s="447" t="s">
        <v>3339</v>
      </c>
      <c r="D79" s="604" t="s">
        <v>345</v>
      </c>
      <c r="E79" s="605">
        <v>1</v>
      </c>
      <c r="F79" s="605">
        <v>21700</v>
      </c>
      <c r="G79" s="605">
        <f t="shared" si="2"/>
        <v>21700</v>
      </c>
    </row>
    <row r="80" ht="409.5" spans="1:7">
      <c r="A80" s="33">
        <v>33</v>
      </c>
      <c r="B80" s="603" t="s">
        <v>3340</v>
      </c>
      <c r="C80" s="447" t="s">
        <v>3341</v>
      </c>
      <c r="D80" s="604" t="s">
        <v>345</v>
      </c>
      <c r="E80" s="605">
        <v>1</v>
      </c>
      <c r="F80" s="605">
        <v>15750</v>
      </c>
      <c r="G80" s="605">
        <f t="shared" si="2"/>
        <v>15750</v>
      </c>
    </row>
    <row r="81" ht="93" spans="1:7">
      <c r="A81" s="33">
        <v>34</v>
      </c>
      <c r="B81" s="603" t="s">
        <v>3342</v>
      </c>
      <c r="C81" s="447" t="s">
        <v>3343</v>
      </c>
      <c r="D81" s="604" t="s">
        <v>345</v>
      </c>
      <c r="E81" s="605">
        <v>1</v>
      </c>
      <c r="F81" s="605">
        <v>13300</v>
      </c>
      <c r="G81" s="605">
        <f t="shared" si="2"/>
        <v>13300</v>
      </c>
    </row>
    <row r="82" ht="409.5" spans="1:7">
      <c r="A82" s="33">
        <v>35</v>
      </c>
      <c r="B82" s="603" t="s">
        <v>3344</v>
      </c>
      <c r="C82" s="447" t="s">
        <v>3345</v>
      </c>
      <c r="D82" s="604" t="s">
        <v>345</v>
      </c>
      <c r="E82" s="605">
        <v>1</v>
      </c>
      <c r="F82" s="605">
        <v>19600</v>
      </c>
      <c r="G82" s="605">
        <f t="shared" si="2"/>
        <v>19600</v>
      </c>
    </row>
    <row r="83" ht="201.75" spans="1:7">
      <c r="A83" s="33">
        <v>36</v>
      </c>
      <c r="B83" s="603" t="s">
        <v>3346</v>
      </c>
      <c r="C83" s="447" t="s">
        <v>3347</v>
      </c>
      <c r="D83" s="604" t="s">
        <v>345</v>
      </c>
      <c r="E83" s="605">
        <v>2</v>
      </c>
      <c r="F83" s="605">
        <v>10500</v>
      </c>
      <c r="G83" s="605">
        <f t="shared" si="2"/>
        <v>21000</v>
      </c>
    </row>
    <row r="84" ht="409.5" spans="1:7">
      <c r="A84" s="33">
        <v>37</v>
      </c>
      <c r="B84" s="603" t="s">
        <v>3348</v>
      </c>
      <c r="C84" s="447" t="s">
        <v>3349</v>
      </c>
      <c r="D84" s="604" t="s">
        <v>345</v>
      </c>
      <c r="E84" s="605">
        <v>1</v>
      </c>
      <c r="F84" s="605">
        <v>13160</v>
      </c>
      <c r="G84" s="605">
        <f t="shared" si="2"/>
        <v>13160</v>
      </c>
    </row>
    <row r="85" ht="78.75" spans="1:7">
      <c r="A85" s="33">
        <v>38</v>
      </c>
      <c r="B85" s="603" t="s">
        <v>3350</v>
      </c>
      <c r="C85" s="447" t="s">
        <v>3351</v>
      </c>
      <c r="D85" s="604" t="s">
        <v>345</v>
      </c>
      <c r="E85" s="605">
        <v>1</v>
      </c>
      <c r="F85" s="206">
        <v>6757.4</v>
      </c>
      <c r="G85" s="605">
        <f t="shared" si="2"/>
        <v>6757.4</v>
      </c>
    </row>
    <row r="86" ht="47.25" spans="1:7">
      <c r="A86" s="33">
        <v>39</v>
      </c>
      <c r="B86" s="603" t="s">
        <v>3352</v>
      </c>
      <c r="C86" s="447" t="s">
        <v>3353</v>
      </c>
      <c r="D86" s="604" t="s">
        <v>345</v>
      </c>
      <c r="E86" s="605">
        <v>4</v>
      </c>
      <c r="F86" s="605">
        <v>23500</v>
      </c>
      <c r="G86" s="605">
        <f t="shared" si="2"/>
        <v>94000</v>
      </c>
    </row>
    <row r="87" ht="93" spans="1:7">
      <c r="A87" s="33">
        <v>40</v>
      </c>
      <c r="B87" s="603" t="s">
        <v>3354</v>
      </c>
      <c r="C87" s="447" t="s">
        <v>3355</v>
      </c>
      <c r="D87" s="604" t="s">
        <v>345</v>
      </c>
      <c r="E87" s="605">
        <v>1</v>
      </c>
      <c r="F87" s="605">
        <v>15400</v>
      </c>
      <c r="G87" s="605">
        <f t="shared" si="2"/>
        <v>15400</v>
      </c>
    </row>
    <row r="88" ht="93" spans="1:7">
      <c r="A88" s="33">
        <v>41</v>
      </c>
      <c r="B88" s="603" t="s">
        <v>3356</v>
      </c>
      <c r="C88" s="447" t="s">
        <v>3357</v>
      </c>
      <c r="D88" s="604" t="s">
        <v>345</v>
      </c>
      <c r="E88" s="605">
        <v>1</v>
      </c>
      <c r="F88" s="605">
        <v>12090</v>
      </c>
      <c r="G88" s="605">
        <f t="shared" si="2"/>
        <v>12090</v>
      </c>
    </row>
    <row r="89" ht="31.5" spans="1:7">
      <c r="A89" s="33">
        <v>42</v>
      </c>
      <c r="B89" s="603" t="s">
        <v>3358</v>
      </c>
      <c r="C89" s="447" t="s">
        <v>3359</v>
      </c>
      <c r="D89" s="604" t="s">
        <v>345</v>
      </c>
      <c r="E89" s="605">
        <v>1</v>
      </c>
      <c r="F89" s="206">
        <v>50132.45</v>
      </c>
      <c r="G89" s="605">
        <f t="shared" si="2"/>
        <v>50132.45</v>
      </c>
    </row>
    <row r="90" ht="45.75" spans="1:7">
      <c r="A90" s="33">
        <v>43</v>
      </c>
      <c r="B90" s="603" t="s">
        <v>3360</v>
      </c>
      <c r="C90" s="447" t="s">
        <v>3361</v>
      </c>
      <c r="D90" s="604" t="s">
        <v>345</v>
      </c>
      <c r="E90" s="605">
        <v>1</v>
      </c>
      <c r="F90" s="605">
        <v>9000</v>
      </c>
      <c r="G90" s="605">
        <f t="shared" si="2"/>
        <v>9000</v>
      </c>
    </row>
    <row r="91" s="3" customFormat="1" ht="77.25" spans="1:7">
      <c r="A91" s="33">
        <v>44</v>
      </c>
      <c r="B91" s="65" t="s">
        <v>3362</v>
      </c>
      <c r="C91" s="197" t="s">
        <v>3363</v>
      </c>
      <c r="D91" s="74" t="s">
        <v>345</v>
      </c>
      <c r="E91" s="172">
        <f xml:space="preserve">E92+E93</f>
        <v>2</v>
      </c>
      <c r="F91" s="172">
        <f xml:space="preserve">G91/E91</f>
        <v>9500</v>
      </c>
      <c r="G91" s="172">
        <f xml:space="preserve">G92+G93</f>
        <v>19000</v>
      </c>
    </row>
    <row r="92" ht="77.25" hidden="1" outlineLevel="1" spans="1:7">
      <c r="A92" s="33">
        <v>44.1</v>
      </c>
      <c r="B92" s="603" t="s">
        <v>3362</v>
      </c>
      <c r="C92" s="447" t="s">
        <v>3363</v>
      </c>
      <c r="D92" s="604" t="s">
        <v>345</v>
      </c>
      <c r="E92" s="605">
        <v>1</v>
      </c>
      <c r="F92" s="605">
        <v>9500</v>
      </c>
      <c r="G92" s="605">
        <f xml:space="preserve">F92*E92</f>
        <v>9500</v>
      </c>
    </row>
    <row r="93" ht="77.25" hidden="1" outlineLevel="1" spans="1:7">
      <c r="A93" s="33">
        <v>44.2</v>
      </c>
      <c r="B93" s="603" t="s">
        <v>3364</v>
      </c>
      <c r="C93" s="447" t="s">
        <v>3365</v>
      </c>
      <c r="D93" s="604" t="s">
        <v>345</v>
      </c>
      <c r="E93" s="605">
        <v>1</v>
      </c>
      <c r="F93" s="605">
        <v>9500</v>
      </c>
      <c r="G93" s="605">
        <f xml:space="preserve">F93*E93</f>
        <v>9500</v>
      </c>
    </row>
    <row r="94" ht="77.25" collapsed="1" spans="1:7">
      <c r="A94" s="33">
        <v>45</v>
      </c>
      <c r="B94" s="603" t="s">
        <v>3366</v>
      </c>
      <c r="C94" s="447" t="s">
        <v>3367</v>
      </c>
      <c r="D94" s="604" t="s">
        <v>345</v>
      </c>
      <c r="E94" s="605">
        <v>1</v>
      </c>
      <c r="F94" s="605">
        <v>11200</v>
      </c>
      <c r="G94" s="605">
        <f xml:space="preserve">F94*E94</f>
        <v>11200</v>
      </c>
    </row>
    <row r="95" ht="31.5" spans="1:7">
      <c r="A95" s="33">
        <v>46</v>
      </c>
      <c r="B95" s="603" t="s">
        <v>3368</v>
      </c>
      <c r="C95" s="447" t="s">
        <v>3369</v>
      </c>
      <c r="D95" s="604" t="s">
        <v>345</v>
      </c>
      <c r="E95" s="605">
        <v>1</v>
      </c>
      <c r="F95" s="605">
        <v>1600</v>
      </c>
      <c r="G95" s="605">
        <f xml:space="preserve">F95*E95</f>
        <v>1600</v>
      </c>
    </row>
    <row r="96" ht="31.5" spans="1:7">
      <c r="A96" s="33">
        <v>47</v>
      </c>
      <c r="B96" s="603" t="s">
        <v>3370</v>
      </c>
      <c r="C96" s="447" t="s">
        <v>3371</v>
      </c>
      <c r="D96" s="604" t="s">
        <v>345</v>
      </c>
      <c r="E96" s="605">
        <v>3</v>
      </c>
      <c r="F96" s="206">
        <v>9548.5</v>
      </c>
      <c r="G96" s="605">
        <f xml:space="preserve">F96*E96</f>
        <v>28645.5</v>
      </c>
    </row>
    <row r="97" ht="31.5" spans="1:7">
      <c r="A97" s="33">
        <v>48</v>
      </c>
      <c r="B97" s="603" t="s">
        <v>3372</v>
      </c>
      <c r="C97" s="447" t="s">
        <v>3373</v>
      </c>
      <c r="D97" s="604" t="s">
        <v>341</v>
      </c>
      <c r="E97" s="605">
        <v>3.8</v>
      </c>
      <c r="F97" s="605">
        <v>2400</v>
      </c>
      <c r="G97" s="605">
        <v>9120</v>
      </c>
    </row>
    <row r="98" spans="1:7">
      <c r="A98" s="33">
        <v>49</v>
      </c>
      <c r="B98" s="603" t="s">
        <v>3374</v>
      </c>
      <c r="C98" s="447" t="s">
        <v>3375</v>
      </c>
      <c r="D98" s="604" t="s">
        <v>229</v>
      </c>
      <c r="E98" s="605">
        <f xml:space="preserve">10+1</f>
        <v>11</v>
      </c>
      <c r="F98" s="605">
        <v>3000</v>
      </c>
      <c r="G98" s="605">
        <f xml:space="preserve">E98*F98</f>
        <v>33000</v>
      </c>
    </row>
    <row r="99" ht="45.75" spans="1:7">
      <c r="A99" s="33">
        <v>50</v>
      </c>
      <c r="B99" s="603" t="s">
        <v>3376</v>
      </c>
      <c r="C99" s="447" t="s">
        <v>3377</v>
      </c>
      <c r="D99" s="604" t="s">
        <v>345</v>
      </c>
      <c r="E99" s="605">
        <v>1</v>
      </c>
      <c r="F99" s="605">
        <v>12000</v>
      </c>
      <c r="G99" s="605">
        <v>12000</v>
      </c>
    </row>
    <row r="100" spans="1:7">
      <c r="A100" s="33">
        <v>51</v>
      </c>
      <c r="B100" s="603" t="s">
        <v>3378</v>
      </c>
      <c r="C100" s="447" t="s">
        <v>3379</v>
      </c>
      <c r="D100" s="604" t="s">
        <v>345</v>
      </c>
      <c r="E100" s="605">
        <v>1</v>
      </c>
      <c r="F100" s="605">
        <v>8000</v>
      </c>
      <c r="G100" s="605">
        <v>8000</v>
      </c>
    </row>
    <row r="101" spans="1:7">
      <c r="A101" s="33">
        <v>52</v>
      </c>
      <c r="B101" s="603" t="s">
        <v>3380</v>
      </c>
      <c r="C101" s="447" t="s">
        <v>3381</v>
      </c>
      <c r="D101" s="604" t="s">
        <v>345</v>
      </c>
      <c r="E101" s="605">
        <f xml:space="preserve">SUM(E102:E105)</f>
        <v>10</v>
      </c>
      <c r="F101" s="605">
        <f xml:space="preserve">G101/E101</f>
        <v>2100</v>
      </c>
      <c r="G101" s="605">
        <f xml:space="preserve">SUM(G102:G105)</f>
        <v>21000</v>
      </c>
    </row>
    <row r="102" hidden="1" outlineLevel="1" spans="1:7">
      <c r="A102" s="33">
        <v>52.1</v>
      </c>
      <c r="B102" s="603" t="s">
        <v>3380</v>
      </c>
      <c r="C102" s="447" t="s">
        <v>3382</v>
      </c>
      <c r="D102" s="604" t="s">
        <v>345</v>
      </c>
      <c r="E102" s="605">
        <v>1</v>
      </c>
      <c r="F102" s="605">
        <v>1200</v>
      </c>
      <c r="G102" s="605">
        <v>1200</v>
      </c>
    </row>
    <row r="103" hidden="1" outlineLevel="1" spans="1:7">
      <c r="A103" s="33">
        <v>52.2</v>
      </c>
      <c r="B103" s="603" t="s">
        <v>3380</v>
      </c>
      <c r="C103" s="447" t="s">
        <v>3383</v>
      </c>
      <c r="D103" s="604" t="s">
        <v>345</v>
      </c>
      <c r="E103" s="605">
        <v>2</v>
      </c>
      <c r="F103" s="605">
        <v>1200</v>
      </c>
      <c r="G103" s="605">
        <v>2400</v>
      </c>
    </row>
    <row r="104" hidden="1" outlineLevel="1" spans="1:7">
      <c r="A104" s="33">
        <v>52.3</v>
      </c>
      <c r="B104" s="603" t="s">
        <v>3380</v>
      </c>
      <c r="C104" s="447" t="s">
        <v>3384</v>
      </c>
      <c r="D104" s="604" t="s">
        <v>345</v>
      </c>
      <c r="E104" s="605">
        <v>2</v>
      </c>
      <c r="F104" s="605">
        <v>1200</v>
      </c>
      <c r="G104" s="605">
        <v>2400</v>
      </c>
    </row>
    <row r="105" hidden="1" outlineLevel="1" spans="1:7">
      <c r="A105" s="33">
        <v>52.4</v>
      </c>
      <c r="B105" s="603" t="s">
        <v>3380</v>
      </c>
      <c r="C105" s="447" t="s">
        <v>3381</v>
      </c>
      <c r="D105" s="604" t="s">
        <v>345</v>
      </c>
      <c r="E105" s="605">
        <v>5</v>
      </c>
      <c r="F105" s="605">
        <v>3000</v>
      </c>
      <c r="G105" s="605">
        <v>15000</v>
      </c>
    </row>
    <row r="106" ht="31.5" collapsed="1" spans="1:7">
      <c r="A106" s="33">
        <v>53</v>
      </c>
      <c r="B106" s="603" t="s">
        <v>3385</v>
      </c>
      <c r="C106" s="447" t="s">
        <v>3386</v>
      </c>
      <c r="D106" s="604" t="s">
        <v>345</v>
      </c>
      <c r="E106" s="605">
        <f xml:space="preserve">SUM(E107:E110)</f>
        <v>23</v>
      </c>
      <c r="F106" s="605">
        <f xml:space="preserve">G106/E106</f>
        <v>1264.52173913043</v>
      </c>
      <c r="G106" s="605">
        <f xml:space="preserve">SUM(G107:G110)</f>
        <v>29084</v>
      </c>
    </row>
    <row r="107" ht="409.5" hidden="1" outlineLevel="1" spans="1:7">
      <c r="A107" s="33">
        <v>53.1</v>
      </c>
      <c r="B107" s="603" t="s">
        <v>3385</v>
      </c>
      <c r="C107" s="447" t="s">
        <v>3387</v>
      </c>
      <c r="D107" s="604" t="s">
        <v>345</v>
      </c>
      <c r="E107" s="605">
        <v>2</v>
      </c>
      <c r="F107" s="605">
        <v>2542</v>
      </c>
      <c r="G107" s="605">
        <v>5084</v>
      </c>
    </row>
    <row r="108" ht="31.5" hidden="1" outlineLevel="1" spans="1:7">
      <c r="A108" s="33">
        <v>53.2</v>
      </c>
      <c r="B108" s="603" t="s">
        <v>3385</v>
      </c>
      <c r="C108" s="447" t="s">
        <v>3388</v>
      </c>
      <c r="D108" s="604" t="s">
        <v>345</v>
      </c>
      <c r="E108" s="605">
        <v>8</v>
      </c>
      <c r="F108" s="605">
        <v>960</v>
      </c>
      <c r="G108" s="605">
        <v>7680</v>
      </c>
    </row>
    <row r="109" ht="31.5" hidden="1" outlineLevel="1" spans="1:7">
      <c r="A109" s="33">
        <v>53.3</v>
      </c>
      <c r="B109" s="603" t="s">
        <v>3385</v>
      </c>
      <c r="C109" s="447" t="s">
        <v>3389</v>
      </c>
      <c r="D109" s="604" t="s">
        <v>345</v>
      </c>
      <c r="E109" s="605">
        <v>10</v>
      </c>
      <c r="F109" s="605">
        <v>1200</v>
      </c>
      <c r="G109" s="605">
        <v>12000</v>
      </c>
    </row>
    <row r="110" ht="31.5" hidden="1" outlineLevel="1" spans="1:7">
      <c r="A110" s="33">
        <v>53.4</v>
      </c>
      <c r="B110" s="603" t="s">
        <v>3385</v>
      </c>
      <c r="C110" s="447" t="s">
        <v>3386</v>
      </c>
      <c r="D110" s="604" t="s">
        <v>345</v>
      </c>
      <c r="E110" s="605">
        <v>3</v>
      </c>
      <c r="F110" s="605">
        <v>1440</v>
      </c>
      <c r="G110" s="605">
        <v>4320</v>
      </c>
    </row>
    <row r="111" ht="63" collapsed="1" spans="1:7">
      <c r="A111" s="33">
        <v>54</v>
      </c>
      <c r="B111" s="603" t="s">
        <v>3390</v>
      </c>
      <c r="C111" s="447" t="s">
        <v>3391</v>
      </c>
      <c r="D111" s="604" t="s">
        <v>345</v>
      </c>
      <c r="E111" s="605">
        <v>46</v>
      </c>
      <c r="F111" s="605">
        <v>2700</v>
      </c>
      <c r="G111" s="605">
        <v>124200</v>
      </c>
    </row>
    <row r="112" ht="77.25" spans="1:7">
      <c r="A112" s="33">
        <v>55</v>
      </c>
      <c r="B112" s="603" t="s">
        <v>3392</v>
      </c>
      <c r="C112" s="447" t="s">
        <v>3393</v>
      </c>
      <c r="D112" s="604" t="s">
        <v>3318</v>
      </c>
      <c r="E112" s="605">
        <f xml:space="preserve">SUM(E113:E116)</f>
        <v>4</v>
      </c>
      <c r="F112" s="605">
        <f xml:space="preserve">G112/E112</f>
        <v>95486.5</v>
      </c>
      <c r="G112" s="605">
        <f xml:space="preserve">SUM(G113:G116)</f>
        <v>381946</v>
      </c>
    </row>
    <row r="113" ht="77.25" hidden="1" outlineLevel="1" spans="1:7">
      <c r="A113" s="33">
        <v>55.1</v>
      </c>
      <c r="B113" s="603" t="s">
        <v>3392</v>
      </c>
      <c r="C113" s="447" t="s">
        <v>3394</v>
      </c>
      <c r="D113" s="604" t="s">
        <v>3318</v>
      </c>
      <c r="E113" s="605">
        <v>1</v>
      </c>
      <c r="F113" s="605">
        <v>87400</v>
      </c>
      <c r="G113" s="605">
        <v>87400</v>
      </c>
    </row>
    <row r="114" ht="77.25" hidden="1" outlineLevel="1" spans="1:7">
      <c r="A114" s="33">
        <v>55.2</v>
      </c>
      <c r="B114" s="603" t="s">
        <v>3392</v>
      </c>
      <c r="C114" s="447" t="s">
        <v>3395</v>
      </c>
      <c r="D114" s="604" t="s">
        <v>3318</v>
      </c>
      <c r="E114" s="605">
        <v>1</v>
      </c>
      <c r="F114" s="605">
        <v>106400</v>
      </c>
      <c r="G114" s="605">
        <v>106400</v>
      </c>
    </row>
    <row r="115" ht="77.25" hidden="1" outlineLevel="1" spans="1:7">
      <c r="A115" s="33">
        <v>55.3</v>
      </c>
      <c r="B115" s="603" t="s">
        <v>3392</v>
      </c>
      <c r="C115" s="447" t="s">
        <v>3393</v>
      </c>
      <c r="D115" s="604" t="s">
        <v>3318</v>
      </c>
      <c r="E115" s="605">
        <v>1</v>
      </c>
      <c r="F115" s="605">
        <v>109250</v>
      </c>
      <c r="G115" s="605">
        <v>109250</v>
      </c>
    </row>
    <row r="116" ht="77.25" hidden="1" outlineLevel="1" spans="1:7">
      <c r="A116" s="33">
        <v>55.4</v>
      </c>
      <c r="B116" s="603" t="s">
        <v>3392</v>
      </c>
      <c r="C116" s="608" t="s">
        <v>3396</v>
      </c>
      <c r="D116" s="604" t="s">
        <v>3318</v>
      </c>
      <c r="E116" s="605">
        <v>1</v>
      </c>
      <c r="F116" s="609">
        <v>78896</v>
      </c>
      <c r="G116" s="605">
        <f xml:space="preserve">E116*F116</f>
        <v>78896</v>
      </c>
    </row>
    <row r="117" ht="31.5" collapsed="1" spans="1:7">
      <c r="A117" s="33">
        <v>56</v>
      </c>
      <c r="B117" s="603" t="s">
        <v>3397</v>
      </c>
      <c r="C117" s="447" t="s">
        <v>3398</v>
      </c>
      <c r="D117" s="604" t="s">
        <v>345</v>
      </c>
      <c r="E117" s="605">
        <v>27</v>
      </c>
      <c r="F117" s="605">
        <v>2700</v>
      </c>
      <c r="G117" s="605">
        <v>72900</v>
      </c>
    </row>
    <row r="118" ht="30" spans="1:7">
      <c r="A118" s="33">
        <v>57</v>
      </c>
      <c r="B118" s="603" t="s">
        <v>3399</v>
      </c>
      <c r="C118" s="447" t="s">
        <v>3400</v>
      </c>
      <c r="D118" s="604" t="s">
        <v>345</v>
      </c>
      <c r="E118" s="605">
        <v>9</v>
      </c>
      <c r="F118" s="605">
        <v>1500</v>
      </c>
      <c r="G118" s="605">
        <v>13500</v>
      </c>
    </row>
    <row r="119" ht="31.5" spans="1:7">
      <c r="A119" s="33">
        <v>58</v>
      </c>
      <c r="B119" s="603" t="s">
        <v>3401</v>
      </c>
      <c r="C119" s="447" t="s">
        <v>3402</v>
      </c>
      <c r="D119" s="604" t="s">
        <v>345</v>
      </c>
      <c r="E119" s="605">
        <f xml:space="preserve">SUM(E120:E123)</f>
        <v>6</v>
      </c>
      <c r="F119" s="605">
        <f xml:space="preserve">G119/E119</f>
        <v>1350</v>
      </c>
      <c r="G119" s="605">
        <f xml:space="preserve">SUM(G120:G123)</f>
        <v>8100</v>
      </c>
    </row>
    <row r="120" ht="31.5" hidden="1" outlineLevel="1" spans="1:7">
      <c r="A120" s="33">
        <v>58.1</v>
      </c>
      <c r="B120" s="603" t="s">
        <v>3401</v>
      </c>
      <c r="C120" s="447" t="s">
        <v>3403</v>
      </c>
      <c r="D120" s="604" t="s">
        <v>345</v>
      </c>
      <c r="E120" s="605">
        <v>2</v>
      </c>
      <c r="F120" s="605">
        <v>1170</v>
      </c>
      <c r="G120" s="605">
        <v>2340</v>
      </c>
    </row>
    <row r="121" ht="31.5" hidden="1" outlineLevel="1" spans="1:7">
      <c r="A121" s="33">
        <v>58.2</v>
      </c>
      <c r="B121" s="603" t="s">
        <v>3401</v>
      </c>
      <c r="C121" s="447" t="s">
        <v>3404</v>
      </c>
      <c r="D121" s="604" t="s">
        <v>345</v>
      </c>
      <c r="E121" s="605">
        <v>2</v>
      </c>
      <c r="F121" s="605">
        <v>1350</v>
      </c>
      <c r="G121" s="605">
        <v>2700</v>
      </c>
    </row>
    <row r="122" ht="31.5" hidden="1" outlineLevel="1" spans="1:7">
      <c r="A122" s="33">
        <v>58.3</v>
      </c>
      <c r="B122" s="603" t="s">
        <v>3401</v>
      </c>
      <c r="C122" s="447" t="s">
        <v>3405</v>
      </c>
      <c r="D122" s="604" t="s">
        <v>345</v>
      </c>
      <c r="E122" s="605">
        <v>1</v>
      </c>
      <c r="F122" s="605">
        <v>1440</v>
      </c>
      <c r="G122" s="605">
        <v>1440</v>
      </c>
    </row>
    <row r="123" ht="31.5" hidden="1" outlineLevel="1" spans="1:7">
      <c r="A123" s="33">
        <v>58.4</v>
      </c>
      <c r="B123" s="603" t="s">
        <v>3401</v>
      </c>
      <c r="C123" s="447" t="s">
        <v>3402</v>
      </c>
      <c r="D123" s="604" t="s">
        <v>345</v>
      </c>
      <c r="E123" s="605">
        <v>1</v>
      </c>
      <c r="F123" s="605">
        <v>1620</v>
      </c>
      <c r="G123" s="605">
        <v>1620</v>
      </c>
    </row>
    <row r="124" ht="31.5" collapsed="1" spans="1:7">
      <c r="A124" s="33">
        <v>59</v>
      </c>
      <c r="B124" s="603" t="s">
        <v>3406</v>
      </c>
      <c r="C124" s="447" t="s">
        <v>3407</v>
      </c>
      <c r="D124" s="604" t="s">
        <v>345</v>
      </c>
      <c r="E124" s="605">
        <f xml:space="preserve">SUM(E125:E128)</f>
        <v>7</v>
      </c>
      <c r="F124" s="605">
        <f xml:space="preserve">G124/E124</f>
        <v>1285.71428571429</v>
      </c>
      <c r="G124" s="605">
        <f xml:space="preserve">SUM(G125:G128)</f>
        <v>9000</v>
      </c>
    </row>
    <row r="125" ht="31.5" hidden="1" outlineLevel="1" spans="1:7">
      <c r="A125" s="33">
        <v>59.1</v>
      </c>
      <c r="B125" s="603" t="s">
        <v>3406</v>
      </c>
      <c r="C125" s="447" t="s">
        <v>3408</v>
      </c>
      <c r="D125" s="604" t="s">
        <v>345</v>
      </c>
      <c r="E125" s="605">
        <v>1</v>
      </c>
      <c r="F125" s="605">
        <v>1080</v>
      </c>
      <c r="G125" s="605">
        <v>1080</v>
      </c>
    </row>
    <row r="126" ht="31.5" hidden="1" outlineLevel="1" spans="1:7">
      <c r="A126" s="33">
        <v>59.2</v>
      </c>
      <c r="B126" s="603" t="s">
        <v>3406</v>
      </c>
      <c r="C126" s="447" t="s">
        <v>3409</v>
      </c>
      <c r="D126" s="604" t="s">
        <v>345</v>
      </c>
      <c r="E126" s="605">
        <v>1</v>
      </c>
      <c r="F126" s="605">
        <v>1260</v>
      </c>
      <c r="G126" s="605">
        <v>1260</v>
      </c>
    </row>
    <row r="127" ht="31.5" hidden="1" outlineLevel="1" spans="1:7">
      <c r="A127" s="33">
        <v>59.3</v>
      </c>
      <c r="B127" s="603" t="s">
        <v>3406</v>
      </c>
      <c r="C127" s="447" t="s">
        <v>3410</v>
      </c>
      <c r="D127" s="604" t="s">
        <v>345</v>
      </c>
      <c r="E127" s="605">
        <v>4</v>
      </c>
      <c r="F127" s="605">
        <v>1305</v>
      </c>
      <c r="G127" s="605">
        <v>5220</v>
      </c>
    </row>
    <row r="128" ht="31.5" hidden="1" outlineLevel="1" spans="1:7">
      <c r="A128" s="33">
        <v>59.4</v>
      </c>
      <c r="B128" s="603" t="s">
        <v>3406</v>
      </c>
      <c r="C128" s="447" t="s">
        <v>3407</v>
      </c>
      <c r="D128" s="604" t="s">
        <v>345</v>
      </c>
      <c r="E128" s="605">
        <v>1</v>
      </c>
      <c r="F128" s="605">
        <v>1440</v>
      </c>
      <c r="G128" s="605">
        <v>1440</v>
      </c>
    </row>
    <row r="129" ht="31.5" collapsed="1" spans="1:7">
      <c r="A129" s="33">
        <v>60</v>
      </c>
      <c r="B129" s="603" t="s">
        <v>3411</v>
      </c>
      <c r="C129" s="447" t="s">
        <v>3412</v>
      </c>
      <c r="D129" s="604" t="s">
        <v>345</v>
      </c>
      <c r="E129" s="605">
        <v>15</v>
      </c>
      <c r="F129" s="605">
        <v>1200</v>
      </c>
      <c r="G129" s="605">
        <v>18000</v>
      </c>
    </row>
    <row r="130" ht="63" spans="1:7">
      <c r="A130" s="33">
        <v>61</v>
      </c>
      <c r="B130" s="603" t="s">
        <v>3413</v>
      </c>
      <c r="C130" s="447" t="s">
        <v>3414</v>
      </c>
      <c r="D130" s="604" t="s">
        <v>345</v>
      </c>
      <c r="E130" s="605">
        <f xml:space="preserve">SUM(E131:E138)</f>
        <v>22</v>
      </c>
      <c r="F130" s="605">
        <f xml:space="preserve">G130/E130</f>
        <v>2781.81818181818</v>
      </c>
      <c r="G130" s="605">
        <f xml:space="preserve">SUM(G131:G138)</f>
        <v>61200</v>
      </c>
    </row>
    <row r="131" ht="63" hidden="1" outlineLevel="1" spans="1:7">
      <c r="A131" s="33">
        <v>61.1</v>
      </c>
      <c r="B131" s="603" t="s">
        <v>3413</v>
      </c>
      <c r="C131" s="447" t="s">
        <v>3415</v>
      </c>
      <c r="D131" s="604" t="s">
        <v>345</v>
      </c>
      <c r="E131" s="605">
        <v>1</v>
      </c>
      <c r="F131" s="605">
        <v>2480</v>
      </c>
      <c r="G131" s="605">
        <v>2480</v>
      </c>
    </row>
    <row r="132" ht="63" hidden="1" outlineLevel="1" spans="1:7">
      <c r="A132" s="33">
        <v>61.2</v>
      </c>
      <c r="B132" s="603" t="s">
        <v>3413</v>
      </c>
      <c r="C132" s="447" t="s">
        <v>3416</v>
      </c>
      <c r="D132" s="604" t="s">
        <v>345</v>
      </c>
      <c r="E132" s="605">
        <v>9</v>
      </c>
      <c r="F132" s="605">
        <v>2560</v>
      </c>
      <c r="G132" s="605">
        <v>23040</v>
      </c>
    </row>
    <row r="133" ht="63" hidden="1" outlineLevel="1" spans="1:7">
      <c r="A133" s="33">
        <v>61.3</v>
      </c>
      <c r="B133" s="603" t="s">
        <v>3413</v>
      </c>
      <c r="C133" s="447" t="s">
        <v>3417</v>
      </c>
      <c r="D133" s="604" t="s">
        <v>345</v>
      </c>
      <c r="E133" s="605">
        <v>1</v>
      </c>
      <c r="F133" s="605">
        <v>2640</v>
      </c>
      <c r="G133" s="605">
        <v>2640</v>
      </c>
    </row>
    <row r="134" ht="63" hidden="1" outlineLevel="1" spans="1:7">
      <c r="A134" s="33">
        <v>61.4</v>
      </c>
      <c r="B134" s="603" t="s">
        <v>3413</v>
      </c>
      <c r="C134" s="447" t="s">
        <v>3418</v>
      </c>
      <c r="D134" s="604" t="s">
        <v>345</v>
      </c>
      <c r="E134" s="605">
        <v>3</v>
      </c>
      <c r="F134" s="605">
        <v>2800</v>
      </c>
      <c r="G134" s="605">
        <v>8400</v>
      </c>
    </row>
    <row r="135" ht="63" hidden="1" outlineLevel="1" spans="1:7">
      <c r="A135" s="33">
        <v>61.5</v>
      </c>
      <c r="B135" s="603" t="s">
        <v>3413</v>
      </c>
      <c r="C135" s="447" t="s">
        <v>3419</v>
      </c>
      <c r="D135" s="604" t="s">
        <v>345</v>
      </c>
      <c r="E135" s="605">
        <v>3</v>
      </c>
      <c r="F135" s="605">
        <v>3040</v>
      </c>
      <c r="G135" s="605">
        <v>9120</v>
      </c>
    </row>
    <row r="136" ht="63" hidden="1" outlineLevel="1" spans="1:7">
      <c r="A136" s="33">
        <v>61.6</v>
      </c>
      <c r="B136" s="603" t="s">
        <v>3413</v>
      </c>
      <c r="C136" s="447" t="s">
        <v>3420</v>
      </c>
      <c r="D136" s="604" t="s">
        <v>345</v>
      </c>
      <c r="E136" s="605">
        <v>1</v>
      </c>
      <c r="F136" s="605">
        <v>3200</v>
      </c>
      <c r="G136" s="605">
        <v>3200</v>
      </c>
    </row>
    <row r="137" ht="63" hidden="1" outlineLevel="1" spans="1:7">
      <c r="A137" s="33">
        <v>61.7</v>
      </c>
      <c r="B137" s="603" t="s">
        <v>3413</v>
      </c>
      <c r="C137" s="447" t="s">
        <v>3414</v>
      </c>
      <c r="D137" s="604" t="s">
        <v>345</v>
      </c>
      <c r="E137" s="605">
        <v>2</v>
      </c>
      <c r="F137" s="605">
        <v>3520</v>
      </c>
      <c r="G137" s="605">
        <v>7040</v>
      </c>
    </row>
    <row r="138" ht="63" hidden="1" outlineLevel="1" spans="1:7">
      <c r="A138" s="33">
        <v>61.8</v>
      </c>
      <c r="B138" s="603" t="s">
        <v>3421</v>
      </c>
      <c r="C138" s="447" t="s">
        <v>3416</v>
      </c>
      <c r="D138" s="604" t="s">
        <v>345</v>
      </c>
      <c r="E138" s="605">
        <v>2</v>
      </c>
      <c r="F138" s="605">
        <v>2640</v>
      </c>
      <c r="G138" s="605">
        <v>5280</v>
      </c>
    </row>
    <row r="139" ht="31.5" collapsed="1" spans="1:7">
      <c r="A139" s="33">
        <v>62</v>
      </c>
      <c r="B139" s="603" t="s">
        <v>3422</v>
      </c>
      <c r="C139" s="447" t="s">
        <v>3423</v>
      </c>
      <c r="D139" s="604" t="s">
        <v>345</v>
      </c>
      <c r="E139" s="605">
        <v>1</v>
      </c>
      <c r="F139" s="605">
        <v>3300</v>
      </c>
      <c r="G139" s="605">
        <v>3300</v>
      </c>
    </row>
    <row r="140" ht="63" spans="1:7">
      <c r="A140" s="33">
        <v>63</v>
      </c>
      <c r="B140" s="603" t="s">
        <v>3424</v>
      </c>
      <c r="C140" s="447" t="s">
        <v>3425</v>
      </c>
      <c r="D140" s="604" t="s">
        <v>345</v>
      </c>
      <c r="E140" s="605">
        <v>2</v>
      </c>
      <c r="F140" s="605">
        <v>2640</v>
      </c>
      <c r="G140" s="605">
        <v>5280</v>
      </c>
    </row>
    <row r="141" ht="31.5" spans="1:7">
      <c r="A141" s="33">
        <v>64</v>
      </c>
      <c r="B141" s="603" t="s">
        <v>3426</v>
      </c>
      <c r="C141" s="447" t="s">
        <v>3427</v>
      </c>
      <c r="D141" s="604" t="s">
        <v>345</v>
      </c>
      <c r="E141" s="605">
        <v>1</v>
      </c>
      <c r="F141" s="605">
        <v>1620</v>
      </c>
      <c r="G141" s="605">
        <v>1620</v>
      </c>
    </row>
    <row r="142" ht="31.5" spans="1:7">
      <c r="A142" s="33">
        <v>65</v>
      </c>
      <c r="B142" s="603" t="s">
        <v>3428</v>
      </c>
      <c r="C142" s="447" t="s">
        <v>3429</v>
      </c>
      <c r="D142" s="604" t="s">
        <v>345</v>
      </c>
      <c r="E142" s="605">
        <v>1</v>
      </c>
      <c r="F142" s="605">
        <v>1380</v>
      </c>
      <c r="G142" s="605">
        <v>1380</v>
      </c>
    </row>
    <row r="143" ht="31.5" spans="1:7">
      <c r="A143" s="33">
        <v>66</v>
      </c>
      <c r="B143" s="603" t="s">
        <v>3430</v>
      </c>
      <c r="C143" s="447" t="s">
        <v>3431</v>
      </c>
      <c r="D143" s="604" t="s">
        <v>345</v>
      </c>
      <c r="E143" s="605">
        <v>3</v>
      </c>
      <c r="F143" s="206">
        <v>7740.5</v>
      </c>
      <c r="G143" s="605">
        <f xml:space="preserve">E143*F143</f>
        <v>23221.5</v>
      </c>
    </row>
    <row r="144" ht="45.75" spans="1:7">
      <c r="A144" s="33">
        <v>67</v>
      </c>
      <c r="B144" s="603" t="s">
        <v>3432</v>
      </c>
      <c r="C144" s="447" t="s">
        <v>3433</v>
      </c>
      <c r="D144" s="604" t="s">
        <v>345</v>
      </c>
      <c r="E144" s="605">
        <v>2</v>
      </c>
      <c r="F144" s="605">
        <v>2400</v>
      </c>
      <c r="G144" s="605">
        <v>4800</v>
      </c>
    </row>
    <row r="145" ht="45.75" spans="1:7">
      <c r="A145" s="33">
        <v>68</v>
      </c>
      <c r="B145" s="603" t="s">
        <v>3434</v>
      </c>
      <c r="C145" s="447" t="s">
        <v>3435</v>
      </c>
      <c r="D145" s="604" t="s">
        <v>345</v>
      </c>
      <c r="E145" s="605">
        <v>1</v>
      </c>
      <c r="F145" s="605">
        <v>2880</v>
      </c>
      <c r="G145" s="605">
        <v>2880</v>
      </c>
    </row>
    <row r="146" ht="45.75" spans="1:7">
      <c r="A146" s="33">
        <v>69</v>
      </c>
      <c r="B146" s="603" t="s">
        <v>3436</v>
      </c>
      <c r="C146" s="447" t="s">
        <v>3437</v>
      </c>
      <c r="D146" s="604" t="s">
        <v>345</v>
      </c>
      <c r="E146" s="605">
        <v>6</v>
      </c>
      <c r="F146" s="605">
        <v>2800</v>
      </c>
      <c r="G146" s="605">
        <v>16800</v>
      </c>
    </row>
    <row r="147" ht="45.75" spans="1:7">
      <c r="A147" s="33">
        <v>70</v>
      </c>
      <c r="B147" s="603" t="s">
        <v>3438</v>
      </c>
      <c r="C147" s="447" t="s">
        <v>3439</v>
      </c>
      <c r="D147" s="604" t="s">
        <v>345</v>
      </c>
      <c r="E147" s="605">
        <v>1</v>
      </c>
      <c r="F147" s="605">
        <v>2880</v>
      </c>
      <c r="G147" s="605">
        <v>2880</v>
      </c>
    </row>
    <row r="148" ht="47.25" spans="1:7">
      <c r="A148" s="33">
        <v>71</v>
      </c>
      <c r="B148" s="603" t="s">
        <v>3440</v>
      </c>
      <c r="C148" s="447" t="s">
        <v>3441</v>
      </c>
      <c r="D148" s="604" t="s">
        <v>345</v>
      </c>
      <c r="E148" s="605">
        <v>2</v>
      </c>
      <c r="F148" s="605">
        <v>11600</v>
      </c>
      <c r="G148" s="605">
        <f xml:space="preserve">E148*F148</f>
        <v>23200</v>
      </c>
    </row>
    <row r="149" ht="61.5" spans="1:7">
      <c r="A149" s="33">
        <v>72</v>
      </c>
      <c r="B149" s="603" t="s">
        <v>3442</v>
      </c>
      <c r="C149" s="447" t="s">
        <v>3443</v>
      </c>
      <c r="D149" s="604" t="s">
        <v>345</v>
      </c>
      <c r="E149" s="605">
        <f xml:space="preserve">E150+E151</f>
        <v>3</v>
      </c>
      <c r="F149" s="605">
        <f xml:space="preserve">G149/E149</f>
        <v>2320</v>
      </c>
      <c r="G149" s="605">
        <f xml:space="preserve">G150+G151</f>
        <v>6960</v>
      </c>
    </row>
    <row r="150" ht="61.5" hidden="1" outlineLevel="1" spans="1:7">
      <c r="A150" s="33">
        <v>72.1</v>
      </c>
      <c r="B150" s="603" t="s">
        <v>3442</v>
      </c>
      <c r="C150" s="447" t="s">
        <v>3444</v>
      </c>
      <c r="D150" s="604" t="s">
        <v>345</v>
      </c>
      <c r="E150" s="605">
        <v>2</v>
      </c>
      <c r="F150" s="605">
        <v>2240</v>
      </c>
      <c r="G150" s="605">
        <v>4480</v>
      </c>
    </row>
    <row r="151" ht="61.5" hidden="1" outlineLevel="1" spans="1:7">
      <c r="A151" s="33">
        <v>72.2</v>
      </c>
      <c r="B151" s="603" t="s">
        <v>3442</v>
      </c>
      <c r="C151" s="447" t="s">
        <v>3443</v>
      </c>
      <c r="D151" s="604" t="s">
        <v>345</v>
      </c>
      <c r="E151" s="605">
        <v>1</v>
      </c>
      <c r="F151" s="605">
        <v>2480</v>
      </c>
      <c r="G151" s="605">
        <v>2480</v>
      </c>
    </row>
    <row r="152" ht="63" collapsed="1" spans="1:7">
      <c r="A152" s="33">
        <v>73</v>
      </c>
      <c r="B152" s="603" t="s">
        <v>3445</v>
      </c>
      <c r="C152" s="447" t="s">
        <v>3446</v>
      </c>
      <c r="D152" s="604" t="s">
        <v>345</v>
      </c>
      <c r="E152" s="605">
        <f xml:space="preserve">E153+E154</f>
        <v>5</v>
      </c>
      <c r="F152" s="605">
        <f xml:space="preserve">G152/E152</f>
        <v>3536</v>
      </c>
      <c r="G152" s="605">
        <f xml:space="preserve">G153+G154</f>
        <v>17680</v>
      </c>
    </row>
    <row r="153" ht="63" hidden="1" outlineLevel="1" spans="1:7">
      <c r="A153" s="33">
        <v>73.1</v>
      </c>
      <c r="B153" s="603" t="s">
        <v>3445</v>
      </c>
      <c r="C153" s="447" t="s">
        <v>3446</v>
      </c>
      <c r="D153" s="604" t="s">
        <v>345</v>
      </c>
      <c r="E153" s="605">
        <v>3</v>
      </c>
      <c r="F153" s="605">
        <v>2800</v>
      </c>
      <c r="G153" s="605">
        <v>8400</v>
      </c>
    </row>
    <row r="154" ht="63" hidden="1" outlineLevel="1" spans="1:7">
      <c r="A154" s="33">
        <v>73.2</v>
      </c>
      <c r="B154" s="603" t="s">
        <v>3445</v>
      </c>
      <c r="C154" s="447" t="s">
        <v>3447</v>
      </c>
      <c r="D154" s="604" t="s">
        <v>345</v>
      </c>
      <c r="E154" s="605">
        <v>2</v>
      </c>
      <c r="F154" s="605">
        <v>4640</v>
      </c>
      <c r="G154" s="605">
        <v>9280</v>
      </c>
    </row>
    <row r="155" ht="31.5" collapsed="1" spans="1:7">
      <c r="A155" s="33">
        <v>74</v>
      </c>
      <c r="B155" s="603" t="s">
        <v>3448</v>
      </c>
      <c r="C155" s="447" t="s">
        <v>3449</v>
      </c>
      <c r="D155" s="604" t="s">
        <v>345</v>
      </c>
      <c r="E155" s="605">
        <v>1</v>
      </c>
      <c r="F155" s="605">
        <v>4500</v>
      </c>
      <c r="G155" s="605">
        <v>4500</v>
      </c>
    </row>
    <row r="156" ht="61.5" spans="1:7">
      <c r="A156" s="33">
        <v>75</v>
      </c>
      <c r="B156" s="603" t="s">
        <v>3450</v>
      </c>
      <c r="C156" s="447" t="s">
        <v>3451</v>
      </c>
      <c r="D156" s="604" t="s">
        <v>345</v>
      </c>
      <c r="E156" s="605">
        <f xml:space="preserve">E157+E158</f>
        <v>99</v>
      </c>
      <c r="F156" s="605">
        <f xml:space="preserve">G156/E156</f>
        <v>3042.42424242424</v>
      </c>
      <c r="G156" s="605">
        <f xml:space="preserve">G157+G158</f>
        <v>301200</v>
      </c>
    </row>
    <row r="157" ht="61.5" hidden="1" outlineLevel="1" spans="1:7">
      <c r="A157" s="33">
        <v>75.1</v>
      </c>
      <c r="B157" s="603" t="s">
        <v>3450</v>
      </c>
      <c r="C157" s="447" t="s">
        <v>3452</v>
      </c>
      <c r="D157" s="604" t="s">
        <v>345</v>
      </c>
      <c r="E157" s="605">
        <v>39</v>
      </c>
      <c r="F157" s="605">
        <v>2800</v>
      </c>
      <c r="G157" s="605">
        <v>109200</v>
      </c>
    </row>
    <row r="158" ht="61.5" hidden="1" outlineLevel="1" spans="1:7">
      <c r="A158" s="33">
        <v>75.2</v>
      </c>
      <c r="B158" s="603" t="s">
        <v>3450</v>
      </c>
      <c r="C158" s="447" t="s">
        <v>3451</v>
      </c>
      <c r="D158" s="604" t="s">
        <v>345</v>
      </c>
      <c r="E158" s="605">
        <v>60</v>
      </c>
      <c r="F158" s="605">
        <v>3200</v>
      </c>
      <c r="G158" s="605">
        <v>192000</v>
      </c>
    </row>
    <row r="159" ht="108.75" collapsed="1" spans="1:7">
      <c r="A159" s="33">
        <v>76</v>
      </c>
      <c r="B159" s="603" t="s">
        <v>3453</v>
      </c>
      <c r="C159" s="447" t="s">
        <v>3454</v>
      </c>
      <c r="D159" s="604" t="s">
        <v>345</v>
      </c>
      <c r="E159" s="605">
        <v>1</v>
      </c>
      <c r="F159" s="605">
        <v>10800</v>
      </c>
      <c r="G159" s="605">
        <v>10800</v>
      </c>
    </row>
    <row r="160" ht="31.5" spans="1:7">
      <c r="A160" s="33">
        <v>77</v>
      </c>
      <c r="B160" s="603" t="s">
        <v>3455</v>
      </c>
      <c r="C160" s="447" t="s">
        <v>3456</v>
      </c>
      <c r="D160" s="604" t="s">
        <v>345</v>
      </c>
      <c r="E160" s="605">
        <v>5</v>
      </c>
      <c r="F160" s="605">
        <v>2250</v>
      </c>
      <c r="G160" s="605">
        <v>11250</v>
      </c>
    </row>
    <row r="161" ht="31.5" spans="1:7">
      <c r="A161" s="33">
        <v>78</v>
      </c>
      <c r="B161" s="603" t="s">
        <v>3457</v>
      </c>
      <c r="C161" s="447" t="s">
        <v>3458</v>
      </c>
      <c r="D161" s="604" t="s">
        <v>345</v>
      </c>
      <c r="E161" s="605">
        <v>7</v>
      </c>
      <c r="F161" s="605">
        <v>3300</v>
      </c>
      <c r="G161" s="605">
        <v>23100</v>
      </c>
    </row>
    <row r="162" ht="31.5" spans="1:7">
      <c r="A162" s="33">
        <v>79</v>
      </c>
      <c r="B162" s="603" t="s">
        <v>3459</v>
      </c>
      <c r="C162" s="447" t="s">
        <v>3460</v>
      </c>
      <c r="D162" s="604" t="s">
        <v>345</v>
      </c>
      <c r="E162" s="605">
        <f xml:space="preserve">E163+E164</f>
        <v>4</v>
      </c>
      <c r="F162" s="605">
        <f xml:space="preserve">G162/E162</f>
        <v>580</v>
      </c>
      <c r="G162" s="605">
        <f xml:space="preserve">G163+G164</f>
        <v>2320</v>
      </c>
    </row>
    <row r="163" ht="31.5" hidden="1" outlineLevel="1" spans="1:7">
      <c r="A163" s="33">
        <v>79.1</v>
      </c>
      <c r="B163" s="603" t="s">
        <v>3459</v>
      </c>
      <c r="C163" s="447" t="s">
        <v>3460</v>
      </c>
      <c r="D163" s="604" t="s">
        <v>345</v>
      </c>
      <c r="E163" s="605">
        <v>3</v>
      </c>
      <c r="F163" s="605">
        <v>640</v>
      </c>
      <c r="G163" s="605">
        <f xml:space="preserve">F163*E163</f>
        <v>1920</v>
      </c>
    </row>
    <row r="164" ht="31.5" hidden="1" outlineLevel="1" spans="1:7">
      <c r="A164" s="33">
        <v>79.2</v>
      </c>
      <c r="B164" s="603" t="s">
        <v>3459</v>
      </c>
      <c r="C164" s="447" t="s">
        <v>3461</v>
      </c>
      <c r="D164" s="604" t="s">
        <v>345</v>
      </c>
      <c r="E164" s="605">
        <v>1</v>
      </c>
      <c r="F164" s="605">
        <v>400</v>
      </c>
      <c r="G164" s="605">
        <v>400</v>
      </c>
    </row>
    <row r="165" ht="31.5" collapsed="1" spans="1:7">
      <c r="A165" s="33">
        <v>80</v>
      </c>
      <c r="B165" s="603" t="s">
        <v>3462</v>
      </c>
      <c r="C165" s="447" t="s">
        <v>3463</v>
      </c>
      <c r="D165" s="604" t="s">
        <v>345</v>
      </c>
      <c r="E165" s="605">
        <v>1</v>
      </c>
      <c r="F165" s="605">
        <v>3600</v>
      </c>
      <c r="G165" s="605">
        <v>3600</v>
      </c>
    </row>
    <row r="166" ht="47.25" spans="1:7">
      <c r="A166" s="33">
        <v>81</v>
      </c>
      <c r="B166" s="603" t="s">
        <v>3464</v>
      </c>
      <c r="C166" s="447" t="s">
        <v>3465</v>
      </c>
      <c r="D166" s="604" t="s">
        <v>345</v>
      </c>
      <c r="E166" s="605">
        <f xml:space="preserve">SUM(E167:E174)</f>
        <v>15</v>
      </c>
      <c r="F166" s="605">
        <f xml:space="preserve">G166/E166</f>
        <v>1452</v>
      </c>
      <c r="G166" s="605">
        <f xml:space="preserve">SUM(G167:G174)</f>
        <v>21780</v>
      </c>
    </row>
    <row r="167" ht="31.5" hidden="1" outlineLevel="1" spans="1:7">
      <c r="A167" s="33">
        <v>81.1</v>
      </c>
      <c r="B167" s="603" t="s">
        <v>3464</v>
      </c>
      <c r="C167" s="447" t="s">
        <v>3466</v>
      </c>
      <c r="D167" s="604" t="s">
        <v>345</v>
      </c>
      <c r="E167" s="605">
        <v>1</v>
      </c>
      <c r="F167" s="605">
        <v>2700</v>
      </c>
      <c r="G167" s="605">
        <v>2700</v>
      </c>
    </row>
    <row r="168" ht="31.5" hidden="1" outlineLevel="1" spans="1:7">
      <c r="A168" s="33">
        <v>81.2</v>
      </c>
      <c r="B168" s="603" t="s">
        <v>3464</v>
      </c>
      <c r="C168" s="447" t="s">
        <v>3467</v>
      </c>
      <c r="D168" s="604" t="s">
        <v>345</v>
      </c>
      <c r="E168" s="605">
        <v>1</v>
      </c>
      <c r="F168" s="605">
        <v>1350</v>
      </c>
      <c r="G168" s="605">
        <v>1350</v>
      </c>
    </row>
    <row r="169" ht="31.5" hidden="1" outlineLevel="1" spans="1:7">
      <c r="A169" s="33">
        <v>81.3</v>
      </c>
      <c r="B169" s="603" t="s">
        <v>3464</v>
      </c>
      <c r="C169" s="447" t="s">
        <v>3468</v>
      </c>
      <c r="D169" s="604" t="s">
        <v>345</v>
      </c>
      <c r="E169" s="605">
        <v>1</v>
      </c>
      <c r="F169" s="605">
        <v>1350</v>
      </c>
      <c r="G169" s="605">
        <v>1350</v>
      </c>
    </row>
    <row r="170" ht="47.25" hidden="1" outlineLevel="1" spans="1:7">
      <c r="A170" s="33">
        <v>81.4</v>
      </c>
      <c r="B170" s="603" t="s">
        <v>3464</v>
      </c>
      <c r="C170" s="447" t="s">
        <v>3465</v>
      </c>
      <c r="D170" s="604" t="s">
        <v>345</v>
      </c>
      <c r="E170" s="605">
        <v>1</v>
      </c>
      <c r="F170" s="605">
        <v>1800</v>
      </c>
      <c r="G170" s="605">
        <v>1800</v>
      </c>
    </row>
    <row r="171" ht="47.25" hidden="1" outlineLevel="1" spans="1:7">
      <c r="A171" s="33">
        <v>81.5</v>
      </c>
      <c r="B171" s="603" t="s">
        <v>3464</v>
      </c>
      <c r="C171" s="447" t="s">
        <v>3469</v>
      </c>
      <c r="D171" s="604" t="s">
        <v>345</v>
      </c>
      <c r="E171" s="605">
        <v>5</v>
      </c>
      <c r="F171" s="605">
        <v>1080</v>
      </c>
      <c r="G171" s="605">
        <v>5400</v>
      </c>
    </row>
    <row r="172" ht="47.25" hidden="1" outlineLevel="1" spans="1:7">
      <c r="A172" s="33">
        <v>81.6</v>
      </c>
      <c r="B172" s="603" t="s">
        <v>3464</v>
      </c>
      <c r="C172" s="447" t="s">
        <v>3469</v>
      </c>
      <c r="D172" s="604" t="s">
        <v>345</v>
      </c>
      <c r="E172" s="605">
        <v>4</v>
      </c>
      <c r="F172" s="605">
        <v>1800</v>
      </c>
      <c r="G172" s="605">
        <v>7200</v>
      </c>
    </row>
    <row r="173" ht="31.5" hidden="1" outlineLevel="1" spans="1:7">
      <c r="A173" s="33">
        <v>81.7</v>
      </c>
      <c r="B173" s="603" t="s">
        <v>3464</v>
      </c>
      <c r="C173" s="447" t="s">
        <v>3470</v>
      </c>
      <c r="D173" s="604" t="s">
        <v>345</v>
      </c>
      <c r="E173" s="605">
        <v>1</v>
      </c>
      <c r="F173" s="605">
        <v>1080</v>
      </c>
      <c r="G173" s="605">
        <v>1080</v>
      </c>
    </row>
    <row r="174" ht="47.25" hidden="1" outlineLevel="1" spans="1:7">
      <c r="A174" s="33">
        <v>81.8000000000001</v>
      </c>
      <c r="B174" s="603" t="s">
        <v>3464</v>
      </c>
      <c r="C174" s="447" t="s">
        <v>3471</v>
      </c>
      <c r="D174" s="604" t="s">
        <v>345</v>
      </c>
      <c r="E174" s="605">
        <v>1</v>
      </c>
      <c r="F174" s="605">
        <v>900</v>
      </c>
      <c r="G174" s="605">
        <v>900</v>
      </c>
    </row>
    <row r="175" ht="47.25" collapsed="1" spans="1:7">
      <c r="A175" s="33">
        <v>82</v>
      </c>
      <c r="B175" s="603" t="s">
        <v>3472</v>
      </c>
      <c r="C175" s="447" t="s">
        <v>3473</v>
      </c>
      <c r="D175" s="604" t="s">
        <v>345</v>
      </c>
      <c r="E175" s="605">
        <v>6</v>
      </c>
      <c r="F175" s="605">
        <v>2800</v>
      </c>
      <c r="G175" s="605">
        <v>16800</v>
      </c>
    </row>
    <row r="176" ht="47.25" spans="1:7">
      <c r="A176" s="33">
        <v>83</v>
      </c>
      <c r="B176" s="603" t="s">
        <v>3474</v>
      </c>
      <c r="C176" s="447" t="s">
        <v>3475</v>
      </c>
      <c r="D176" s="604" t="s">
        <v>345</v>
      </c>
      <c r="E176" s="605">
        <v>47</v>
      </c>
      <c r="F176" s="605">
        <v>960</v>
      </c>
      <c r="G176" s="605">
        <v>45120</v>
      </c>
    </row>
    <row r="177" ht="47.25" spans="1:7">
      <c r="A177" s="33">
        <v>84</v>
      </c>
      <c r="B177" s="603" t="s">
        <v>3476</v>
      </c>
      <c r="C177" s="447" t="s">
        <v>3477</v>
      </c>
      <c r="D177" s="604" t="s">
        <v>345</v>
      </c>
      <c r="E177" s="605">
        <v>6</v>
      </c>
      <c r="F177" s="605">
        <v>2080</v>
      </c>
      <c r="G177" s="605">
        <f xml:space="preserve">E177*F177</f>
        <v>12480</v>
      </c>
    </row>
    <row r="178" ht="31.5" spans="1:7">
      <c r="A178" s="33">
        <v>85</v>
      </c>
      <c r="B178" s="603" t="s">
        <v>3478</v>
      </c>
      <c r="C178" s="447" t="s">
        <v>3479</v>
      </c>
      <c r="D178" s="604" t="s">
        <v>345</v>
      </c>
      <c r="E178" s="605">
        <f xml:space="preserve">E179+E180</f>
        <v>2</v>
      </c>
      <c r="F178" s="605">
        <f xml:space="preserve">G178/E178</f>
        <v>520</v>
      </c>
      <c r="G178" s="605">
        <f xml:space="preserve">G179+G180</f>
        <v>1040</v>
      </c>
    </row>
    <row r="179" ht="31.5" hidden="1" outlineLevel="1" spans="1:7">
      <c r="A179" s="33">
        <v>85.1</v>
      </c>
      <c r="B179" s="603" t="s">
        <v>3478</v>
      </c>
      <c r="C179" s="447" t="s">
        <v>3480</v>
      </c>
      <c r="D179" s="604" t="s">
        <v>345</v>
      </c>
      <c r="E179" s="605">
        <v>1</v>
      </c>
      <c r="F179" s="605">
        <v>480</v>
      </c>
      <c r="G179" s="605">
        <v>480</v>
      </c>
    </row>
    <row r="180" ht="31.5" hidden="1" outlineLevel="1" spans="1:7">
      <c r="A180" s="33">
        <v>85.2</v>
      </c>
      <c r="B180" s="603" t="s">
        <v>3478</v>
      </c>
      <c r="C180" s="447" t="s">
        <v>3479</v>
      </c>
      <c r="D180" s="604" t="s">
        <v>345</v>
      </c>
      <c r="E180" s="605">
        <v>1</v>
      </c>
      <c r="F180" s="605">
        <v>560</v>
      </c>
      <c r="G180" s="605">
        <v>560</v>
      </c>
    </row>
    <row r="181" ht="31.5" collapsed="1" spans="1:7">
      <c r="A181" s="33">
        <v>86</v>
      </c>
      <c r="B181" s="603" t="s">
        <v>3481</v>
      </c>
      <c r="C181" s="447" t="s">
        <v>3482</v>
      </c>
      <c r="D181" s="604" t="s">
        <v>345</v>
      </c>
      <c r="E181" s="605">
        <v>8</v>
      </c>
      <c r="F181" s="605">
        <v>9000</v>
      </c>
      <c r="G181" s="605">
        <v>72000</v>
      </c>
    </row>
    <row r="182" ht="47.25" spans="1:7">
      <c r="A182" s="33">
        <v>87</v>
      </c>
      <c r="B182" s="603" t="s">
        <v>3483</v>
      </c>
      <c r="C182" s="447" t="s">
        <v>3484</v>
      </c>
      <c r="D182" s="604" t="s">
        <v>345</v>
      </c>
      <c r="E182" s="605">
        <v>3</v>
      </c>
      <c r="F182" s="605">
        <v>4775</v>
      </c>
      <c r="G182" s="605">
        <f xml:space="preserve">E182*F182</f>
        <v>14325</v>
      </c>
    </row>
    <row r="183" ht="94.5" spans="1:7">
      <c r="A183" s="33">
        <v>88</v>
      </c>
      <c r="B183" s="603" t="s">
        <v>3485</v>
      </c>
      <c r="C183" s="447" t="s">
        <v>3486</v>
      </c>
      <c r="D183" s="604" t="s">
        <v>345</v>
      </c>
      <c r="E183" s="605">
        <v>2</v>
      </c>
      <c r="F183" s="605">
        <v>9600</v>
      </c>
      <c r="G183" s="605">
        <f xml:space="preserve">E183*F183</f>
        <v>19200</v>
      </c>
    </row>
    <row r="184" ht="210" spans="1:7">
      <c r="A184" s="33">
        <v>89</v>
      </c>
      <c r="B184" s="603" t="s">
        <v>3487</v>
      </c>
      <c r="C184" s="447" t="s">
        <v>3488</v>
      </c>
      <c r="D184" s="604" t="s">
        <v>345</v>
      </c>
      <c r="E184" s="605">
        <f xml:space="preserve">SUM(E185:E188)</f>
        <v>11</v>
      </c>
      <c r="F184" s="605">
        <f xml:space="preserve">G184/E184</f>
        <v>14368.1818181818</v>
      </c>
      <c r="G184" s="605">
        <f xml:space="preserve">SUM(G185:G188)</f>
        <v>158050</v>
      </c>
    </row>
    <row r="185" ht="210" hidden="1" outlineLevel="1" spans="1:7">
      <c r="A185" s="33">
        <v>89.1</v>
      </c>
      <c r="B185" s="603" t="s">
        <v>3489</v>
      </c>
      <c r="C185" s="447" t="s">
        <v>3490</v>
      </c>
      <c r="D185" s="604" t="s">
        <v>345</v>
      </c>
      <c r="E185" s="605">
        <v>4</v>
      </c>
      <c r="F185" s="605">
        <v>10010</v>
      </c>
      <c r="G185" s="605">
        <f xml:space="preserve">E185*F185</f>
        <v>40040</v>
      </c>
    </row>
    <row r="186" ht="210" hidden="1" outlineLevel="1" spans="1:7">
      <c r="A186" s="33">
        <v>89.2</v>
      </c>
      <c r="B186" s="603" t="s">
        <v>3489</v>
      </c>
      <c r="C186" s="447" t="s">
        <v>3491</v>
      </c>
      <c r="D186" s="604" t="s">
        <v>345</v>
      </c>
      <c r="E186" s="605">
        <v>1</v>
      </c>
      <c r="F186" s="605">
        <v>10010</v>
      </c>
      <c r="G186" s="605">
        <f xml:space="preserve">E186*F186</f>
        <v>10010</v>
      </c>
    </row>
    <row r="187" ht="210" hidden="1" outlineLevel="1" spans="1:7">
      <c r="A187" s="33">
        <v>89.3</v>
      </c>
      <c r="B187" s="603" t="s">
        <v>3487</v>
      </c>
      <c r="C187" s="447" t="s">
        <v>3488</v>
      </c>
      <c r="D187" s="604" t="s">
        <v>345</v>
      </c>
      <c r="E187" s="605">
        <v>4</v>
      </c>
      <c r="F187" s="605">
        <v>18000</v>
      </c>
      <c r="G187" s="605">
        <f xml:space="preserve">E187*F187</f>
        <v>72000</v>
      </c>
    </row>
    <row r="188" ht="409.5" hidden="1" outlineLevel="1" spans="1:7">
      <c r="A188" s="33">
        <v>89.4</v>
      </c>
      <c r="B188" s="603" t="s">
        <v>3487</v>
      </c>
      <c r="C188" s="447" t="s">
        <v>3492</v>
      </c>
      <c r="D188" s="604" t="s">
        <v>345</v>
      </c>
      <c r="E188" s="605">
        <v>2</v>
      </c>
      <c r="F188" s="605">
        <v>18000</v>
      </c>
      <c r="G188" s="605">
        <f xml:space="preserve">E188*F188</f>
        <v>36000</v>
      </c>
    </row>
    <row r="189" ht="77.25" collapsed="1" spans="1:7">
      <c r="A189" s="33">
        <v>90</v>
      </c>
      <c r="B189" s="603" t="s">
        <v>3493</v>
      </c>
      <c r="C189" s="447" t="s">
        <v>3494</v>
      </c>
      <c r="D189" s="604" t="s">
        <v>345</v>
      </c>
      <c r="E189" s="605">
        <v>4</v>
      </c>
      <c r="F189" s="605">
        <v>11074</v>
      </c>
      <c r="G189" s="605">
        <f xml:space="preserve">E189*F189</f>
        <v>44296</v>
      </c>
    </row>
    <row r="190" ht="210" spans="1:7">
      <c r="A190" s="33">
        <v>91</v>
      </c>
      <c r="B190" s="603" t="s">
        <v>3495</v>
      </c>
      <c r="C190" s="447" t="s">
        <v>3496</v>
      </c>
      <c r="D190" s="604" t="s">
        <v>345</v>
      </c>
      <c r="E190" s="605">
        <f xml:space="preserve">SUM(E191:E193)</f>
        <v>11</v>
      </c>
      <c r="F190" s="605">
        <f xml:space="preserve">G190/E190</f>
        <v>14149.0909090909</v>
      </c>
      <c r="G190" s="605">
        <f xml:space="preserve">SUM(G191:G193)</f>
        <v>155640</v>
      </c>
    </row>
    <row r="191" ht="210" hidden="1" outlineLevel="1" spans="1:7">
      <c r="A191" s="33">
        <v>91.1</v>
      </c>
      <c r="B191" s="603" t="s">
        <v>3495</v>
      </c>
      <c r="C191" s="447" t="s">
        <v>3496</v>
      </c>
      <c r="D191" s="604" t="s">
        <v>345</v>
      </c>
      <c r="E191" s="605">
        <v>5</v>
      </c>
      <c r="F191" s="605">
        <v>15000</v>
      </c>
      <c r="G191" s="605">
        <f xml:space="preserve">E191*F191</f>
        <v>75000</v>
      </c>
    </row>
    <row r="192" ht="409.5" hidden="1" outlineLevel="1" spans="1:7">
      <c r="A192" s="33">
        <v>91.2</v>
      </c>
      <c r="B192" s="603" t="s">
        <v>3495</v>
      </c>
      <c r="C192" s="447" t="s">
        <v>3497</v>
      </c>
      <c r="D192" s="604" t="s">
        <v>345</v>
      </c>
      <c r="E192" s="605">
        <v>3</v>
      </c>
      <c r="F192" s="605">
        <v>15000</v>
      </c>
      <c r="G192" s="605">
        <f xml:space="preserve">E192*F192</f>
        <v>45000</v>
      </c>
    </row>
    <row r="193" ht="210" hidden="1" outlineLevel="1" spans="1:7">
      <c r="A193" s="33">
        <v>91.3</v>
      </c>
      <c r="B193" s="603" t="s">
        <v>3498</v>
      </c>
      <c r="C193" s="447" t="s">
        <v>3499</v>
      </c>
      <c r="D193" s="604" t="s">
        <v>345</v>
      </c>
      <c r="E193" s="605">
        <v>3</v>
      </c>
      <c r="F193" s="605">
        <v>11880</v>
      </c>
      <c r="G193" s="605">
        <f xml:space="preserve">E193*F193</f>
        <v>35640</v>
      </c>
    </row>
    <row r="194" ht="77.25" collapsed="1" spans="1:7">
      <c r="A194" s="33">
        <v>92</v>
      </c>
      <c r="B194" s="603" t="s">
        <v>3500</v>
      </c>
      <c r="C194" s="447" t="s">
        <v>3501</v>
      </c>
      <c r="D194" s="604" t="s">
        <v>345</v>
      </c>
      <c r="E194" s="605">
        <v>1</v>
      </c>
      <c r="F194" s="605">
        <v>24000</v>
      </c>
      <c r="G194" s="605">
        <v>24000</v>
      </c>
    </row>
    <row r="195" ht="77.25" spans="1:7">
      <c r="A195" s="33">
        <v>93</v>
      </c>
      <c r="B195" s="603" t="s">
        <v>3502</v>
      </c>
      <c r="C195" s="447" t="s">
        <v>3503</v>
      </c>
      <c r="D195" s="604" t="s">
        <v>345</v>
      </c>
      <c r="E195" s="605">
        <v>12</v>
      </c>
      <c r="F195" s="605">
        <v>21360</v>
      </c>
      <c r="G195" s="605">
        <f xml:space="preserve">E195*F195</f>
        <v>256320</v>
      </c>
    </row>
    <row r="196" ht="31.5" spans="1:7">
      <c r="A196" s="33">
        <v>94</v>
      </c>
      <c r="B196" s="603" t="s">
        <v>3504</v>
      </c>
      <c r="C196" s="447" t="s">
        <v>3505</v>
      </c>
      <c r="D196" s="604" t="s">
        <v>345</v>
      </c>
      <c r="E196" s="605">
        <v>3</v>
      </c>
      <c r="F196" s="605">
        <v>9800</v>
      </c>
      <c r="G196" s="605">
        <f xml:space="preserve">E196*F196</f>
        <v>29400</v>
      </c>
    </row>
    <row r="197" ht="77.25" spans="1:7">
      <c r="A197" s="33">
        <v>95</v>
      </c>
      <c r="B197" s="603" t="s">
        <v>3506</v>
      </c>
      <c r="C197" s="447" t="s">
        <v>3501</v>
      </c>
      <c r="D197" s="604" t="s">
        <v>345</v>
      </c>
      <c r="E197" s="605">
        <v>1</v>
      </c>
      <c r="F197" s="605">
        <v>24000</v>
      </c>
      <c r="G197" s="605">
        <v>24000</v>
      </c>
    </row>
    <row r="198" ht="94.5" spans="1:7">
      <c r="A198" s="33">
        <v>96</v>
      </c>
      <c r="B198" s="603" t="s">
        <v>3507</v>
      </c>
      <c r="C198" s="447" t="s">
        <v>3508</v>
      </c>
      <c r="D198" s="604" t="s">
        <v>345</v>
      </c>
      <c r="E198" s="605">
        <v>7</v>
      </c>
      <c r="F198" s="605">
        <v>13500</v>
      </c>
      <c r="G198" s="605">
        <f xml:space="preserve">E198*F198</f>
        <v>94500</v>
      </c>
    </row>
    <row r="199" ht="63" spans="1:7">
      <c r="A199" s="33">
        <v>97</v>
      </c>
      <c r="B199" s="603" t="s">
        <v>3509</v>
      </c>
      <c r="C199" s="447" t="s">
        <v>3510</v>
      </c>
      <c r="D199" s="604" t="s">
        <v>345</v>
      </c>
      <c r="E199" s="605">
        <v>4</v>
      </c>
      <c r="F199" s="605">
        <v>9600</v>
      </c>
      <c r="G199" s="605">
        <v>38400</v>
      </c>
    </row>
    <row r="200" ht="31.5" spans="1:7">
      <c r="A200" s="33">
        <v>98</v>
      </c>
      <c r="B200" s="603" t="s">
        <v>3511</v>
      </c>
      <c r="C200" s="447" t="s">
        <v>3512</v>
      </c>
      <c r="D200" s="604" t="s">
        <v>345</v>
      </c>
      <c r="E200" s="605">
        <v>2</v>
      </c>
      <c r="F200" s="605">
        <v>10024</v>
      </c>
      <c r="G200" s="605">
        <v>20048</v>
      </c>
    </row>
    <row r="201" ht="31.5" spans="1:7">
      <c r="A201" s="33">
        <v>99</v>
      </c>
      <c r="B201" s="603" t="s">
        <v>3513</v>
      </c>
      <c r="C201" s="447" t="s">
        <v>3512</v>
      </c>
      <c r="D201" s="604" t="s">
        <v>345</v>
      </c>
      <c r="E201" s="605">
        <v>3</v>
      </c>
      <c r="F201" s="605">
        <v>7760</v>
      </c>
      <c r="G201" s="605">
        <f xml:space="preserve">E201*F201</f>
        <v>23280</v>
      </c>
    </row>
    <row r="202" ht="108.75" spans="1:7">
      <c r="A202" s="33">
        <v>100</v>
      </c>
      <c r="B202" s="603" t="s">
        <v>3514</v>
      </c>
      <c r="C202" s="447" t="s">
        <v>3515</v>
      </c>
      <c r="D202" s="604" t="s">
        <v>345</v>
      </c>
      <c r="E202" s="605">
        <v>1</v>
      </c>
      <c r="F202" s="605">
        <v>8400</v>
      </c>
      <c r="G202" s="605">
        <v>8400</v>
      </c>
    </row>
    <row r="203" ht="77.25" spans="1:7">
      <c r="A203" s="33">
        <v>101</v>
      </c>
      <c r="B203" s="603" t="s">
        <v>3516</v>
      </c>
      <c r="C203" s="447" t="s">
        <v>3296</v>
      </c>
      <c r="D203" s="604" t="s">
        <v>345</v>
      </c>
      <c r="E203" s="605">
        <v>1</v>
      </c>
      <c r="F203" s="605">
        <v>5220</v>
      </c>
      <c r="G203" s="605">
        <v>5220</v>
      </c>
    </row>
    <row r="204" ht="78.75" spans="1:7">
      <c r="A204" s="33">
        <v>102</v>
      </c>
      <c r="B204" s="603" t="s">
        <v>3517</v>
      </c>
      <c r="C204" s="447" t="s">
        <v>3518</v>
      </c>
      <c r="D204" s="604" t="s">
        <v>345</v>
      </c>
      <c r="E204" s="605">
        <v>1</v>
      </c>
      <c r="F204" s="605">
        <v>4500</v>
      </c>
      <c r="G204" s="605">
        <v>4500</v>
      </c>
    </row>
    <row r="205" ht="104.25" spans="1:7">
      <c r="A205" s="33">
        <v>103</v>
      </c>
      <c r="B205" s="603" t="s">
        <v>3519</v>
      </c>
      <c r="C205" s="447" t="s">
        <v>3520</v>
      </c>
      <c r="D205" s="604" t="s">
        <v>345</v>
      </c>
      <c r="E205" s="605">
        <v>2</v>
      </c>
      <c r="F205" s="605">
        <v>8100</v>
      </c>
      <c r="G205" s="605">
        <f xml:space="preserve">E205*F205</f>
        <v>16200</v>
      </c>
    </row>
    <row r="206" ht="409.5" spans="1:7">
      <c r="A206" s="33">
        <v>104</v>
      </c>
      <c r="B206" s="603" t="s">
        <v>3521</v>
      </c>
      <c r="C206" s="447" t="s">
        <v>3522</v>
      </c>
      <c r="D206" s="604" t="s">
        <v>345</v>
      </c>
      <c r="E206" s="605">
        <f xml:space="preserve">SUM(E207:E210)</f>
        <v>4</v>
      </c>
      <c r="F206" s="605">
        <f xml:space="preserve">G206/E206</f>
        <v>69100</v>
      </c>
      <c r="G206" s="605">
        <f xml:space="preserve">SUM(G207:G210)</f>
        <v>276400</v>
      </c>
    </row>
    <row r="207" ht="409.5" hidden="1" outlineLevel="1" spans="1:7">
      <c r="A207" s="33">
        <v>104.1</v>
      </c>
      <c r="B207" s="603" t="s">
        <v>3521</v>
      </c>
      <c r="C207" s="447" t="s">
        <v>3523</v>
      </c>
      <c r="D207" s="604" t="s">
        <v>345</v>
      </c>
      <c r="E207" s="605">
        <v>1</v>
      </c>
      <c r="F207" s="605">
        <v>52500</v>
      </c>
      <c r="G207" s="605">
        <f xml:space="preserve">E207*F207</f>
        <v>52500</v>
      </c>
    </row>
    <row r="208" ht="47.25" hidden="1" outlineLevel="1" spans="1:7">
      <c r="A208" s="33">
        <v>104.2</v>
      </c>
      <c r="B208" s="603" t="s">
        <v>3521</v>
      </c>
      <c r="C208" s="447" t="s">
        <v>3524</v>
      </c>
      <c r="D208" s="604" t="s">
        <v>345</v>
      </c>
      <c r="E208" s="605">
        <v>1</v>
      </c>
      <c r="F208" s="605">
        <v>79500</v>
      </c>
      <c r="G208" s="605">
        <f xml:space="preserve">E208*F208</f>
        <v>79500</v>
      </c>
    </row>
    <row r="209" ht="409.5" hidden="1" outlineLevel="1" spans="1:7">
      <c r="A209" s="33">
        <v>104.3</v>
      </c>
      <c r="B209" s="603" t="s">
        <v>3521</v>
      </c>
      <c r="C209" s="447" t="s">
        <v>3525</v>
      </c>
      <c r="D209" s="604" t="s">
        <v>345</v>
      </c>
      <c r="E209" s="605">
        <v>1</v>
      </c>
      <c r="F209" s="605">
        <v>79500</v>
      </c>
      <c r="G209" s="605">
        <f xml:space="preserve">E209*F209</f>
        <v>79500</v>
      </c>
    </row>
    <row r="210" ht="409.5" hidden="1" outlineLevel="1" spans="1:7">
      <c r="A210" s="33">
        <v>104.4</v>
      </c>
      <c r="B210" s="603" t="s">
        <v>3521</v>
      </c>
      <c r="C210" s="447" t="s">
        <v>3522</v>
      </c>
      <c r="D210" s="604" t="s">
        <v>345</v>
      </c>
      <c r="E210" s="605">
        <v>1</v>
      </c>
      <c r="F210" s="605">
        <v>64900</v>
      </c>
      <c r="G210" s="605">
        <f xml:space="preserve">E210*F210</f>
        <v>64900</v>
      </c>
    </row>
    <row r="211" ht="47.25" collapsed="1" spans="1:7">
      <c r="A211" s="33">
        <v>105</v>
      </c>
      <c r="B211" s="603" t="s">
        <v>3526</v>
      </c>
      <c r="C211" s="447" t="s">
        <v>3527</v>
      </c>
      <c r="D211" s="604" t="s">
        <v>345</v>
      </c>
      <c r="E211" s="605">
        <v>4</v>
      </c>
      <c r="F211" s="605">
        <v>4000</v>
      </c>
      <c r="G211" s="605">
        <v>16000</v>
      </c>
    </row>
    <row r="212" ht="93" spans="1:7">
      <c r="A212" s="33">
        <v>106</v>
      </c>
      <c r="B212" s="603" t="s">
        <v>3528</v>
      </c>
      <c r="C212" s="447" t="s">
        <v>3529</v>
      </c>
      <c r="D212" s="604" t="s">
        <v>345</v>
      </c>
      <c r="E212" s="605">
        <f xml:space="preserve">SUM(E213:E250)</f>
        <v>96</v>
      </c>
      <c r="F212" s="605">
        <f xml:space="preserve">G212/E212</f>
        <v>2808.33333333333</v>
      </c>
      <c r="G212" s="605">
        <f xml:space="preserve">SUM(G213:G250)</f>
        <v>269600</v>
      </c>
    </row>
    <row r="213" ht="93" hidden="1" outlineLevel="1" spans="1:7">
      <c r="A213" s="33">
        <v>106.1</v>
      </c>
      <c r="B213" s="603" t="s">
        <v>3528</v>
      </c>
      <c r="C213" s="447" t="s">
        <v>3530</v>
      </c>
      <c r="D213" s="604" t="s">
        <v>345</v>
      </c>
      <c r="E213" s="605">
        <v>6</v>
      </c>
      <c r="F213" s="605">
        <v>2560</v>
      </c>
      <c r="G213" s="605">
        <v>15360</v>
      </c>
    </row>
    <row r="214" ht="93" hidden="1" outlineLevel="1" spans="1:7">
      <c r="A214" s="33">
        <v>106.2</v>
      </c>
      <c r="B214" s="603" t="s">
        <v>3528</v>
      </c>
      <c r="C214" s="447" t="s">
        <v>3531</v>
      </c>
      <c r="D214" s="604" t="s">
        <v>345</v>
      </c>
      <c r="E214" s="605">
        <v>1</v>
      </c>
      <c r="F214" s="605">
        <v>2640</v>
      </c>
      <c r="G214" s="605">
        <v>2640</v>
      </c>
    </row>
    <row r="215" ht="93" hidden="1" outlineLevel="1" spans="1:7">
      <c r="A215" s="33">
        <v>106.3</v>
      </c>
      <c r="B215" s="603" t="s">
        <v>3528</v>
      </c>
      <c r="C215" s="447" t="s">
        <v>3532</v>
      </c>
      <c r="D215" s="604" t="s">
        <v>345</v>
      </c>
      <c r="E215" s="605">
        <v>1</v>
      </c>
      <c r="F215" s="605">
        <v>2640</v>
      </c>
      <c r="G215" s="605">
        <v>2640</v>
      </c>
    </row>
    <row r="216" ht="93" hidden="1" outlineLevel="1" spans="1:7">
      <c r="A216" s="33">
        <v>106.4</v>
      </c>
      <c r="B216" s="603" t="s">
        <v>3528</v>
      </c>
      <c r="C216" s="447" t="s">
        <v>3533</v>
      </c>
      <c r="D216" s="604" t="s">
        <v>345</v>
      </c>
      <c r="E216" s="605">
        <v>1</v>
      </c>
      <c r="F216" s="605">
        <v>2680</v>
      </c>
      <c r="G216" s="605">
        <v>2680</v>
      </c>
    </row>
    <row r="217" ht="93" hidden="1" outlineLevel="1" spans="1:7">
      <c r="A217" s="33">
        <v>106.5</v>
      </c>
      <c r="B217" s="603" t="s">
        <v>3528</v>
      </c>
      <c r="C217" s="447" t="s">
        <v>3534</v>
      </c>
      <c r="D217" s="604" t="s">
        <v>345</v>
      </c>
      <c r="E217" s="605">
        <v>2</v>
      </c>
      <c r="F217" s="605">
        <v>2720</v>
      </c>
      <c r="G217" s="605">
        <v>5440</v>
      </c>
    </row>
    <row r="218" ht="93" hidden="1" outlineLevel="1" spans="1:7">
      <c r="A218" s="33">
        <v>106.6</v>
      </c>
      <c r="B218" s="603" t="s">
        <v>3528</v>
      </c>
      <c r="C218" s="447" t="s">
        <v>3535</v>
      </c>
      <c r="D218" s="604" t="s">
        <v>345</v>
      </c>
      <c r="E218" s="605">
        <v>13</v>
      </c>
      <c r="F218" s="605">
        <v>2720</v>
      </c>
      <c r="G218" s="605">
        <v>35360</v>
      </c>
    </row>
    <row r="219" ht="93" hidden="1" outlineLevel="1" spans="1:7">
      <c r="A219" s="33">
        <v>106.7</v>
      </c>
      <c r="B219" s="603" t="s">
        <v>3528</v>
      </c>
      <c r="C219" s="447" t="s">
        <v>3535</v>
      </c>
      <c r="D219" s="604" t="s">
        <v>345</v>
      </c>
      <c r="E219" s="605">
        <v>1</v>
      </c>
      <c r="F219" s="605">
        <v>2880</v>
      </c>
      <c r="G219" s="605">
        <v>2880</v>
      </c>
    </row>
    <row r="220" ht="93" hidden="1" outlineLevel="1" spans="1:7">
      <c r="A220" s="33">
        <v>106.8</v>
      </c>
      <c r="B220" s="603" t="s">
        <v>3528</v>
      </c>
      <c r="C220" s="447" t="s">
        <v>3536</v>
      </c>
      <c r="D220" s="604" t="s">
        <v>345</v>
      </c>
      <c r="E220" s="605">
        <v>1</v>
      </c>
      <c r="F220" s="605">
        <v>2800</v>
      </c>
      <c r="G220" s="605">
        <v>2800</v>
      </c>
    </row>
    <row r="221" ht="93" hidden="1" outlineLevel="1" spans="1:7">
      <c r="A221" s="33">
        <v>106.9</v>
      </c>
      <c r="B221" s="603" t="s">
        <v>3528</v>
      </c>
      <c r="C221" s="447" t="s">
        <v>3537</v>
      </c>
      <c r="D221" s="604" t="s">
        <v>345</v>
      </c>
      <c r="E221" s="605">
        <v>3</v>
      </c>
      <c r="F221" s="605">
        <v>2880</v>
      </c>
      <c r="G221" s="605">
        <v>8640</v>
      </c>
    </row>
    <row r="222" ht="93" hidden="1" outlineLevel="1" spans="1:7">
      <c r="A222" s="607">
        <v>106.1</v>
      </c>
      <c r="B222" s="603" t="s">
        <v>3528</v>
      </c>
      <c r="C222" s="447" t="s">
        <v>3538</v>
      </c>
      <c r="D222" s="604" t="s">
        <v>345</v>
      </c>
      <c r="E222" s="605">
        <v>1</v>
      </c>
      <c r="F222" s="605">
        <v>2920</v>
      </c>
      <c r="G222" s="605">
        <v>2920</v>
      </c>
    </row>
    <row r="223" ht="93" hidden="1" outlineLevel="1" spans="1:7">
      <c r="A223" s="33">
        <v>106.11</v>
      </c>
      <c r="B223" s="603" t="s">
        <v>3528</v>
      </c>
      <c r="C223" s="447" t="s">
        <v>3539</v>
      </c>
      <c r="D223" s="604" t="s">
        <v>345</v>
      </c>
      <c r="E223" s="605">
        <v>1</v>
      </c>
      <c r="F223" s="605">
        <v>2920</v>
      </c>
      <c r="G223" s="605">
        <v>2920</v>
      </c>
    </row>
    <row r="224" ht="93" hidden="1" outlineLevel="1" spans="1:7">
      <c r="A224" s="607">
        <v>106.12</v>
      </c>
      <c r="B224" s="603" t="s">
        <v>3528</v>
      </c>
      <c r="C224" s="447" t="s">
        <v>3540</v>
      </c>
      <c r="D224" s="604" t="s">
        <v>345</v>
      </c>
      <c r="E224" s="605">
        <v>1</v>
      </c>
      <c r="F224" s="605">
        <v>2920</v>
      </c>
      <c r="G224" s="605">
        <v>2920</v>
      </c>
    </row>
    <row r="225" ht="93" hidden="1" outlineLevel="1" spans="1:7">
      <c r="A225" s="33">
        <v>106.13</v>
      </c>
      <c r="B225" s="603" t="s">
        <v>3528</v>
      </c>
      <c r="C225" s="447" t="s">
        <v>3541</v>
      </c>
      <c r="D225" s="604" t="s">
        <v>345</v>
      </c>
      <c r="E225" s="605">
        <v>1</v>
      </c>
      <c r="F225" s="605">
        <v>2960</v>
      </c>
      <c r="G225" s="605">
        <v>2960</v>
      </c>
    </row>
    <row r="226" ht="93" hidden="1" outlineLevel="1" spans="1:7">
      <c r="A226" s="607">
        <v>106.14</v>
      </c>
      <c r="B226" s="603" t="s">
        <v>3528</v>
      </c>
      <c r="C226" s="447" t="s">
        <v>3542</v>
      </c>
      <c r="D226" s="604" t="s">
        <v>345</v>
      </c>
      <c r="E226" s="605">
        <v>1</v>
      </c>
      <c r="F226" s="605">
        <v>3200</v>
      </c>
      <c r="G226" s="605">
        <v>3200</v>
      </c>
    </row>
    <row r="227" ht="93" hidden="1" outlineLevel="1" spans="1:7">
      <c r="A227" s="33">
        <v>106.15</v>
      </c>
      <c r="B227" s="603" t="s">
        <v>3528</v>
      </c>
      <c r="C227" s="447" t="s">
        <v>3543</v>
      </c>
      <c r="D227" s="604" t="s">
        <v>345</v>
      </c>
      <c r="E227" s="605">
        <v>7</v>
      </c>
      <c r="F227" s="605">
        <v>2960</v>
      </c>
      <c r="G227" s="605">
        <v>20720</v>
      </c>
    </row>
    <row r="228" ht="93" hidden="1" outlineLevel="1" spans="1:7">
      <c r="A228" s="607">
        <v>106.16</v>
      </c>
      <c r="B228" s="603" t="s">
        <v>3528</v>
      </c>
      <c r="C228" s="447" t="s">
        <v>3544</v>
      </c>
      <c r="D228" s="604" t="s">
        <v>345</v>
      </c>
      <c r="E228" s="605">
        <v>2</v>
      </c>
      <c r="F228" s="605">
        <v>2960</v>
      </c>
      <c r="G228" s="605">
        <v>5920</v>
      </c>
    </row>
    <row r="229" ht="93" hidden="1" outlineLevel="1" spans="1:7">
      <c r="A229" s="33">
        <v>106.17</v>
      </c>
      <c r="B229" s="603" t="s">
        <v>3528</v>
      </c>
      <c r="C229" s="447" t="s">
        <v>3545</v>
      </c>
      <c r="D229" s="604" t="s">
        <v>345</v>
      </c>
      <c r="E229" s="605">
        <v>1</v>
      </c>
      <c r="F229" s="605">
        <v>2960</v>
      </c>
      <c r="G229" s="605">
        <v>2960</v>
      </c>
    </row>
    <row r="230" ht="93" hidden="1" outlineLevel="1" spans="1:7">
      <c r="A230" s="607">
        <v>106.18</v>
      </c>
      <c r="B230" s="603" t="s">
        <v>3528</v>
      </c>
      <c r="C230" s="447" t="s">
        <v>3546</v>
      </c>
      <c r="D230" s="604" t="s">
        <v>345</v>
      </c>
      <c r="E230" s="605">
        <v>2</v>
      </c>
      <c r="F230" s="605">
        <v>3040</v>
      </c>
      <c r="G230" s="605">
        <v>6080</v>
      </c>
    </row>
    <row r="231" ht="93" hidden="1" outlineLevel="1" spans="1:7">
      <c r="A231" s="33">
        <v>106.19</v>
      </c>
      <c r="B231" s="603" t="s">
        <v>3528</v>
      </c>
      <c r="C231" s="447" t="s">
        <v>3547</v>
      </c>
      <c r="D231" s="604" t="s">
        <v>345</v>
      </c>
      <c r="E231" s="605">
        <v>2</v>
      </c>
      <c r="F231" s="605">
        <v>3040</v>
      </c>
      <c r="G231" s="605">
        <v>6080</v>
      </c>
    </row>
    <row r="232" ht="93" hidden="1" outlineLevel="1" spans="1:7">
      <c r="A232" s="607">
        <v>106.2</v>
      </c>
      <c r="B232" s="603" t="s">
        <v>3528</v>
      </c>
      <c r="C232" s="447" t="s">
        <v>3548</v>
      </c>
      <c r="D232" s="604" t="s">
        <v>345</v>
      </c>
      <c r="E232" s="605">
        <v>7</v>
      </c>
      <c r="F232" s="605">
        <v>3200</v>
      </c>
      <c r="G232" s="605">
        <v>22400</v>
      </c>
    </row>
    <row r="233" ht="93" hidden="1" outlineLevel="1" spans="1:7">
      <c r="A233" s="33">
        <v>106.21</v>
      </c>
      <c r="B233" s="603" t="s">
        <v>3528</v>
      </c>
      <c r="C233" s="447" t="s">
        <v>3549</v>
      </c>
      <c r="D233" s="604" t="s">
        <v>345</v>
      </c>
      <c r="E233" s="605">
        <v>3</v>
      </c>
      <c r="F233" s="605">
        <v>3200</v>
      </c>
      <c r="G233" s="605">
        <v>9600</v>
      </c>
    </row>
    <row r="234" ht="93" hidden="1" outlineLevel="1" spans="1:7">
      <c r="A234" s="607">
        <v>106.22</v>
      </c>
      <c r="B234" s="603" t="s">
        <v>3528</v>
      </c>
      <c r="C234" s="447" t="s">
        <v>3550</v>
      </c>
      <c r="D234" s="604" t="s">
        <v>345</v>
      </c>
      <c r="E234" s="605">
        <v>8</v>
      </c>
      <c r="F234" s="605">
        <v>3200</v>
      </c>
      <c r="G234" s="605">
        <v>25600</v>
      </c>
    </row>
    <row r="235" ht="93" hidden="1" outlineLevel="1" spans="1:7">
      <c r="A235" s="33">
        <v>106.23</v>
      </c>
      <c r="B235" s="603" t="s">
        <v>3528</v>
      </c>
      <c r="C235" s="447" t="s">
        <v>3551</v>
      </c>
      <c r="D235" s="604" t="s">
        <v>345</v>
      </c>
      <c r="E235" s="605">
        <v>2</v>
      </c>
      <c r="F235" s="605">
        <v>3200</v>
      </c>
      <c r="G235" s="605">
        <v>6400</v>
      </c>
    </row>
    <row r="236" ht="93" hidden="1" outlineLevel="1" spans="1:7">
      <c r="A236" s="607">
        <v>106.24</v>
      </c>
      <c r="B236" s="603" t="s">
        <v>3528</v>
      </c>
      <c r="C236" s="447" t="s">
        <v>3529</v>
      </c>
      <c r="D236" s="604" t="s">
        <v>345</v>
      </c>
      <c r="E236" s="605">
        <v>4</v>
      </c>
      <c r="F236" s="605">
        <v>3680</v>
      </c>
      <c r="G236" s="605">
        <v>14720</v>
      </c>
    </row>
    <row r="237" ht="93" hidden="1" outlineLevel="1" spans="1:7">
      <c r="A237" s="33">
        <v>106.25</v>
      </c>
      <c r="B237" s="603" t="s">
        <v>3528</v>
      </c>
      <c r="C237" s="447" t="s">
        <v>3552</v>
      </c>
      <c r="D237" s="604" t="s">
        <v>345</v>
      </c>
      <c r="E237" s="605">
        <v>1</v>
      </c>
      <c r="F237" s="605">
        <v>3520</v>
      </c>
      <c r="G237" s="605">
        <v>3520</v>
      </c>
    </row>
    <row r="238" ht="93" hidden="1" outlineLevel="1" spans="1:7">
      <c r="A238" s="607">
        <v>106.26</v>
      </c>
      <c r="B238" s="603" t="s">
        <v>3528</v>
      </c>
      <c r="C238" s="447" t="s">
        <v>3553</v>
      </c>
      <c r="D238" s="604" t="s">
        <v>345</v>
      </c>
      <c r="E238" s="605">
        <v>2</v>
      </c>
      <c r="F238" s="605">
        <v>2040</v>
      </c>
      <c r="G238" s="605">
        <v>4080</v>
      </c>
    </row>
    <row r="239" ht="93" hidden="1" outlineLevel="1" spans="1:7">
      <c r="A239" s="33">
        <v>106.27</v>
      </c>
      <c r="B239" s="603" t="s">
        <v>3528</v>
      </c>
      <c r="C239" s="447" t="s">
        <v>3554</v>
      </c>
      <c r="D239" s="604" t="s">
        <v>345</v>
      </c>
      <c r="E239" s="605">
        <v>1</v>
      </c>
      <c r="F239" s="605">
        <v>2080</v>
      </c>
      <c r="G239" s="605">
        <v>2080</v>
      </c>
    </row>
    <row r="240" ht="93" hidden="1" outlineLevel="1" spans="1:7">
      <c r="A240" s="607">
        <v>106.28</v>
      </c>
      <c r="B240" s="603" t="s">
        <v>3528</v>
      </c>
      <c r="C240" s="447" t="s">
        <v>3555</v>
      </c>
      <c r="D240" s="604" t="s">
        <v>345</v>
      </c>
      <c r="E240" s="605">
        <v>1</v>
      </c>
      <c r="F240" s="605">
        <v>2120</v>
      </c>
      <c r="G240" s="605">
        <v>2120</v>
      </c>
    </row>
    <row r="241" ht="93" hidden="1" outlineLevel="1" spans="1:7">
      <c r="A241" s="33">
        <v>106.29</v>
      </c>
      <c r="B241" s="603" t="s">
        <v>3528</v>
      </c>
      <c r="C241" s="447" t="s">
        <v>3556</v>
      </c>
      <c r="D241" s="604" t="s">
        <v>345</v>
      </c>
      <c r="E241" s="605">
        <v>1</v>
      </c>
      <c r="F241" s="605">
        <v>2120</v>
      </c>
      <c r="G241" s="605">
        <v>2120</v>
      </c>
    </row>
    <row r="242" ht="93" hidden="1" outlineLevel="1" spans="1:7">
      <c r="A242" s="607">
        <v>106.3</v>
      </c>
      <c r="B242" s="603" t="s">
        <v>3528</v>
      </c>
      <c r="C242" s="447" t="s">
        <v>3557</v>
      </c>
      <c r="D242" s="604" t="s">
        <v>345</v>
      </c>
      <c r="E242" s="605">
        <v>2</v>
      </c>
      <c r="F242" s="605">
        <v>2200</v>
      </c>
      <c r="G242" s="605">
        <v>4400</v>
      </c>
    </row>
    <row r="243" ht="93" hidden="1" outlineLevel="1" spans="1:7">
      <c r="A243" s="33">
        <v>106.31</v>
      </c>
      <c r="B243" s="603" t="s">
        <v>3528</v>
      </c>
      <c r="C243" s="447" t="s">
        <v>3558</v>
      </c>
      <c r="D243" s="604" t="s">
        <v>345</v>
      </c>
      <c r="E243" s="605">
        <v>1</v>
      </c>
      <c r="F243" s="605">
        <v>2240</v>
      </c>
      <c r="G243" s="605">
        <v>2240</v>
      </c>
    </row>
    <row r="244" ht="93" hidden="1" outlineLevel="1" spans="1:7">
      <c r="A244" s="607">
        <v>106.32</v>
      </c>
      <c r="B244" s="603" t="s">
        <v>3528</v>
      </c>
      <c r="C244" s="447" t="s">
        <v>3558</v>
      </c>
      <c r="D244" s="604" t="s">
        <v>345</v>
      </c>
      <c r="E244" s="605">
        <v>1</v>
      </c>
      <c r="F244" s="605">
        <v>2560</v>
      </c>
      <c r="G244" s="605">
        <v>2560</v>
      </c>
    </row>
    <row r="245" ht="93" hidden="1" outlineLevel="1" spans="1:7">
      <c r="A245" s="33">
        <v>106.33</v>
      </c>
      <c r="B245" s="603" t="s">
        <v>3528</v>
      </c>
      <c r="C245" s="447" t="s">
        <v>3559</v>
      </c>
      <c r="D245" s="604" t="s">
        <v>345</v>
      </c>
      <c r="E245" s="605">
        <v>2</v>
      </c>
      <c r="F245" s="605">
        <v>2240</v>
      </c>
      <c r="G245" s="605">
        <v>4480</v>
      </c>
    </row>
    <row r="246" ht="93" hidden="1" outlineLevel="1" spans="1:7">
      <c r="A246" s="607">
        <v>106.34</v>
      </c>
      <c r="B246" s="603" t="s">
        <v>3528</v>
      </c>
      <c r="C246" s="447" t="s">
        <v>3560</v>
      </c>
      <c r="D246" s="604" t="s">
        <v>345</v>
      </c>
      <c r="E246" s="605">
        <v>1</v>
      </c>
      <c r="F246" s="605">
        <v>2280</v>
      </c>
      <c r="G246" s="605">
        <v>2280</v>
      </c>
    </row>
    <row r="247" ht="93" hidden="1" outlineLevel="1" spans="1:7">
      <c r="A247" s="33">
        <v>106.35</v>
      </c>
      <c r="B247" s="603" t="s">
        <v>3528</v>
      </c>
      <c r="C247" s="447" t="s">
        <v>3561</v>
      </c>
      <c r="D247" s="604" t="s">
        <v>345</v>
      </c>
      <c r="E247" s="605">
        <v>1</v>
      </c>
      <c r="F247" s="605">
        <v>2280</v>
      </c>
      <c r="G247" s="605">
        <v>2280</v>
      </c>
    </row>
    <row r="248" ht="93" hidden="1" outlineLevel="1" spans="1:7">
      <c r="A248" s="607">
        <v>106.36</v>
      </c>
      <c r="B248" s="603" t="s">
        <v>3528</v>
      </c>
      <c r="C248" s="447" t="s">
        <v>3562</v>
      </c>
      <c r="D248" s="604" t="s">
        <v>345</v>
      </c>
      <c r="E248" s="605">
        <v>5</v>
      </c>
      <c r="F248" s="605">
        <v>2320</v>
      </c>
      <c r="G248" s="605">
        <v>11600</v>
      </c>
    </row>
    <row r="249" ht="93" hidden="1" outlineLevel="1" spans="1:7">
      <c r="A249" s="33">
        <v>106.37</v>
      </c>
      <c r="B249" s="603" t="s">
        <v>3528</v>
      </c>
      <c r="C249" s="447" t="s">
        <v>3563</v>
      </c>
      <c r="D249" s="604" t="s">
        <v>345</v>
      </c>
      <c r="E249" s="605">
        <v>1</v>
      </c>
      <c r="F249" s="605">
        <v>2400</v>
      </c>
      <c r="G249" s="605">
        <v>2400</v>
      </c>
    </row>
    <row r="250" ht="93" hidden="1" outlineLevel="1" spans="1:7">
      <c r="A250" s="607">
        <v>106.38</v>
      </c>
      <c r="B250" s="603" t="s">
        <v>3528</v>
      </c>
      <c r="C250" s="447" t="s">
        <v>3564</v>
      </c>
      <c r="D250" s="604" t="s">
        <v>345</v>
      </c>
      <c r="E250" s="605">
        <v>4</v>
      </c>
      <c r="F250" s="605">
        <v>2400</v>
      </c>
      <c r="G250" s="605">
        <v>9600</v>
      </c>
    </row>
    <row r="251" ht="47.25" collapsed="1" spans="1:7">
      <c r="A251" s="33">
        <v>107</v>
      </c>
      <c r="B251" s="603" t="s">
        <v>3565</v>
      </c>
      <c r="C251" s="447" t="s">
        <v>3566</v>
      </c>
      <c r="D251" s="604" t="s">
        <v>345</v>
      </c>
      <c r="E251" s="605">
        <v>3</v>
      </c>
      <c r="F251" s="605">
        <v>7250</v>
      </c>
      <c r="G251" s="605">
        <v>21750</v>
      </c>
    </row>
    <row r="252" ht="31.5" spans="1:7">
      <c r="A252" s="33">
        <v>108</v>
      </c>
      <c r="B252" s="603" t="s">
        <v>3567</v>
      </c>
      <c r="C252" s="447" t="s">
        <v>3568</v>
      </c>
      <c r="D252" s="604" t="s">
        <v>345</v>
      </c>
      <c r="E252" s="605">
        <v>7</v>
      </c>
      <c r="F252" s="605">
        <v>3840</v>
      </c>
      <c r="G252" s="605">
        <v>26880</v>
      </c>
    </row>
    <row r="253" ht="77.25" spans="1:7">
      <c r="A253" s="33">
        <v>109</v>
      </c>
      <c r="B253" s="603" t="s">
        <v>3569</v>
      </c>
      <c r="C253" s="447" t="s">
        <v>3570</v>
      </c>
      <c r="D253" s="604" t="s">
        <v>345</v>
      </c>
      <c r="E253" s="605">
        <f xml:space="preserve">E254+E255</f>
        <v>10</v>
      </c>
      <c r="F253" s="605">
        <f xml:space="preserve">G253/E253</f>
        <v>8073.75</v>
      </c>
      <c r="G253" s="605">
        <f xml:space="preserve">G254+G255</f>
        <v>80737.5</v>
      </c>
    </row>
    <row r="254" ht="61.5" hidden="1" outlineLevel="1" spans="1:7">
      <c r="A254" s="33">
        <v>109.1</v>
      </c>
      <c r="B254" s="603" t="s">
        <v>3569</v>
      </c>
      <c r="C254" s="447" t="s">
        <v>3571</v>
      </c>
      <c r="D254" s="604" t="s">
        <v>345</v>
      </c>
      <c r="E254" s="605">
        <v>1</v>
      </c>
      <c r="F254" s="605">
        <v>6600</v>
      </c>
      <c r="G254" s="605">
        <v>6600</v>
      </c>
    </row>
    <row r="255" ht="77.25" hidden="1" outlineLevel="1" spans="1:7">
      <c r="A255" s="33">
        <v>109.2</v>
      </c>
      <c r="B255" s="603" t="s">
        <v>3569</v>
      </c>
      <c r="C255" s="447" t="s">
        <v>3570</v>
      </c>
      <c r="D255" s="604" t="s">
        <v>345</v>
      </c>
      <c r="E255" s="605">
        <v>9</v>
      </c>
      <c r="F255" s="206">
        <v>8237.5</v>
      </c>
      <c r="G255" s="605">
        <f xml:space="preserve">E255*F255</f>
        <v>74137.5</v>
      </c>
    </row>
    <row r="256" ht="31.5" collapsed="1" spans="1:7">
      <c r="A256" s="33">
        <v>110</v>
      </c>
      <c r="B256" s="603" t="s">
        <v>3572</v>
      </c>
      <c r="C256" s="447" t="s">
        <v>3573</v>
      </c>
      <c r="D256" s="604" t="s">
        <v>345</v>
      </c>
      <c r="E256" s="605">
        <v>8</v>
      </c>
      <c r="F256" s="605">
        <v>5400</v>
      </c>
      <c r="G256" s="605">
        <v>43200</v>
      </c>
    </row>
    <row r="257" ht="77.25" spans="1:7">
      <c r="A257" s="33">
        <v>111</v>
      </c>
      <c r="B257" s="603" t="s">
        <v>3574</v>
      </c>
      <c r="C257" s="447" t="s">
        <v>3575</v>
      </c>
      <c r="D257" s="604" t="s">
        <v>345</v>
      </c>
      <c r="E257" s="605">
        <v>4</v>
      </c>
      <c r="F257" s="206">
        <v>8237.5</v>
      </c>
      <c r="G257" s="605">
        <f xml:space="preserve">E257*F257</f>
        <v>32950</v>
      </c>
    </row>
    <row r="258" ht="31.5" spans="1:7">
      <c r="A258" s="33">
        <v>112</v>
      </c>
      <c r="B258" s="603" t="s">
        <v>3576</v>
      </c>
      <c r="C258" s="447" t="s">
        <v>3577</v>
      </c>
      <c r="D258" s="604" t="s">
        <v>345</v>
      </c>
      <c r="E258" s="605">
        <f xml:space="preserve">E259+E260</f>
        <v>3</v>
      </c>
      <c r="F258" s="605">
        <f xml:space="preserve">G258/E258</f>
        <v>11780</v>
      </c>
      <c r="G258" s="605">
        <f xml:space="preserve">G259+G260</f>
        <v>35340</v>
      </c>
    </row>
    <row r="259" ht="31.5" hidden="1" outlineLevel="1" spans="1:7">
      <c r="A259" s="33">
        <v>112.1</v>
      </c>
      <c r="B259" s="603" t="s">
        <v>3576</v>
      </c>
      <c r="C259" s="447" t="s">
        <v>3577</v>
      </c>
      <c r="D259" s="604" t="s">
        <v>345</v>
      </c>
      <c r="E259" s="605">
        <v>2</v>
      </c>
      <c r="F259" s="605">
        <v>11160</v>
      </c>
      <c r="G259" s="605">
        <v>22320</v>
      </c>
    </row>
    <row r="260" ht="31.5" hidden="1" outlineLevel="1" spans="1:7">
      <c r="A260" s="33">
        <v>112.2</v>
      </c>
      <c r="B260" s="603" t="s">
        <v>3576</v>
      </c>
      <c r="C260" s="447" t="s">
        <v>3577</v>
      </c>
      <c r="D260" s="604" t="s">
        <v>345</v>
      </c>
      <c r="E260" s="605">
        <v>1</v>
      </c>
      <c r="F260" s="605">
        <v>13020</v>
      </c>
      <c r="G260" s="605">
        <v>13020</v>
      </c>
    </row>
    <row r="261" ht="30" collapsed="1" spans="1:7">
      <c r="A261" s="33">
        <v>113</v>
      </c>
      <c r="B261" s="603" t="s">
        <v>3578</v>
      </c>
      <c r="C261" s="447" t="s">
        <v>3579</v>
      </c>
      <c r="D261" s="604" t="s">
        <v>345</v>
      </c>
      <c r="E261" s="605">
        <v>1</v>
      </c>
      <c r="F261" s="605">
        <v>13300</v>
      </c>
      <c r="G261" s="605">
        <v>13300</v>
      </c>
    </row>
    <row r="262" ht="31.5" spans="1:7">
      <c r="A262" s="33">
        <v>114</v>
      </c>
      <c r="B262" s="603" t="s">
        <v>3580</v>
      </c>
      <c r="C262" s="447" t="s">
        <v>3581</v>
      </c>
      <c r="D262" s="604" t="s">
        <v>345</v>
      </c>
      <c r="E262" s="605">
        <f xml:space="preserve">E263+E264</f>
        <v>3</v>
      </c>
      <c r="F262" s="605">
        <f xml:space="preserve">G262/E262</f>
        <v>4933.33333333333</v>
      </c>
      <c r="G262" s="605">
        <f xml:space="preserve">G263+G264</f>
        <v>14800</v>
      </c>
    </row>
    <row r="263" ht="31.5" hidden="1" outlineLevel="1" spans="1:7">
      <c r="A263" s="33">
        <v>114.1</v>
      </c>
      <c r="B263" s="603" t="s">
        <v>3580</v>
      </c>
      <c r="C263" s="447" t="s">
        <v>3582</v>
      </c>
      <c r="D263" s="604" t="s">
        <v>345</v>
      </c>
      <c r="E263" s="605">
        <v>2</v>
      </c>
      <c r="F263" s="605">
        <v>4900</v>
      </c>
      <c r="G263" s="605">
        <v>9800</v>
      </c>
    </row>
    <row r="264" ht="31.5" hidden="1" outlineLevel="1" spans="1:7">
      <c r="A264" s="33">
        <v>114.2</v>
      </c>
      <c r="B264" s="603" t="s">
        <v>3580</v>
      </c>
      <c r="C264" s="447" t="s">
        <v>3581</v>
      </c>
      <c r="D264" s="604" t="s">
        <v>345</v>
      </c>
      <c r="E264" s="605">
        <v>1</v>
      </c>
      <c r="F264" s="605">
        <v>5000</v>
      </c>
      <c r="G264" s="605">
        <v>5000</v>
      </c>
    </row>
    <row r="265" ht="31.5" collapsed="1" spans="1:7">
      <c r="A265" s="33">
        <v>115</v>
      </c>
      <c r="B265" s="603" t="s">
        <v>3583</v>
      </c>
      <c r="C265" s="447" t="s">
        <v>3581</v>
      </c>
      <c r="D265" s="604" t="s">
        <v>345</v>
      </c>
      <c r="E265" s="605">
        <f xml:space="preserve">SUM(E266:E270)</f>
        <v>28</v>
      </c>
      <c r="F265" s="605">
        <f xml:space="preserve">G265/E265</f>
        <v>5114.28571428571</v>
      </c>
      <c r="G265" s="605">
        <f xml:space="preserve">SUM(G266:G270)</f>
        <v>143200</v>
      </c>
    </row>
    <row r="266" ht="31.5" hidden="1" outlineLevel="1" spans="1:7">
      <c r="A266" s="33">
        <v>115.1</v>
      </c>
      <c r="B266" s="603" t="s">
        <v>3583</v>
      </c>
      <c r="C266" s="447" t="s">
        <v>3584</v>
      </c>
      <c r="D266" s="604" t="s">
        <v>345</v>
      </c>
      <c r="E266" s="605">
        <v>1</v>
      </c>
      <c r="F266" s="605">
        <v>4900</v>
      </c>
      <c r="G266" s="605">
        <v>4900</v>
      </c>
    </row>
    <row r="267" ht="31.5" hidden="1" outlineLevel="1" spans="1:7">
      <c r="A267" s="33">
        <v>115.2</v>
      </c>
      <c r="B267" s="603" t="s">
        <v>3583</v>
      </c>
      <c r="C267" s="447" t="s">
        <v>3582</v>
      </c>
      <c r="D267" s="604" t="s">
        <v>345</v>
      </c>
      <c r="E267" s="605">
        <v>4</v>
      </c>
      <c r="F267" s="605">
        <v>4900</v>
      </c>
      <c r="G267" s="605">
        <v>19600</v>
      </c>
    </row>
    <row r="268" ht="31.5" hidden="1" outlineLevel="1" spans="1:7">
      <c r="A268" s="33">
        <v>115.3</v>
      </c>
      <c r="B268" s="603" t="s">
        <v>3583</v>
      </c>
      <c r="C268" s="447" t="s">
        <v>3585</v>
      </c>
      <c r="D268" s="604" t="s">
        <v>345</v>
      </c>
      <c r="E268" s="605">
        <v>3</v>
      </c>
      <c r="F268" s="605">
        <v>4900</v>
      </c>
      <c r="G268" s="605">
        <v>14700</v>
      </c>
    </row>
    <row r="269" ht="31.5" hidden="1" outlineLevel="1" spans="1:7">
      <c r="A269" s="33">
        <v>115.4</v>
      </c>
      <c r="B269" s="603" t="s">
        <v>3583</v>
      </c>
      <c r="C269" s="447" t="s">
        <v>3581</v>
      </c>
      <c r="D269" s="604" t="s">
        <v>345</v>
      </c>
      <c r="E269" s="605">
        <v>16</v>
      </c>
      <c r="F269" s="605">
        <v>5000</v>
      </c>
      <c r="G269" s="605">
        <v>80000</v>
      </c>
    </row>
    <row r="270" ht="31.5" hidden="1" outlineLevel="1" spans="1:7">
      <c r="A270" s="33">
        <v>115.5</v>
      </c>
      <c r="B270" s="603" t="s">
        <v>3583</v>
      </c>
      <c r="C270" s="447" t="s">
        <v>3581</v>
      </c>
      <c r="D270" s="604" t="s">
        <v>345</v>
      </c>
      <c r="E270" s="605">
        <v>4</v>
      </c>
      <c r="F270" s="605">
        <v>6000</v>
      </c>
      <c r="G270" s="605">
        <v>24000</v>
      </c>
    </row>
    <row r="271" ht="409.5" collapsed="1" spans="1:7">
      <c r="A271" s="33">
        <v>116</v>
      </c>
      <c r="B271" s="603" t="s">
        <v>3586</v>
      </c>
      <c r="C271" s="447" t="s">
        <v>3587</v>
      </c>
      <c r="D271" s="604" t="s">
        <v>345</v>
      </c>
      <c r="E271" s="605">
        <v>1</v>
      </c>
      <c r="F271" s="605">
        <v>3840</v>
      </c>
      <c r="G271" s="605">
        <v>3840</v>
      </c>
    </row>
    <row r="272" ht="94.5" spans="1:7">
      <c r="A272" s="33">
        <v>117</v>
      </c>
      <c r="B272" s="603" t="s">
        <v>3588</v>
      </c>
      <c r="C272" s="447" t="s">
        <v>3589</v>
      </c>
      <c r="D272" s="604" t="s">
        <v>345</v>
      </c>
      <c r="E272" s="605">
        <f xml:space="preserve">SUM(E273:E290)</f>
        <v>38</v>
      </c>
      <c r="F272" s="605">
        <f xml:space="preserve">G272/E272</f>
        <v>5372.63157894737</v>
      </c>
      <c r="G272" s="605">
        <f xml:space="preserve">SUM(G273:G290)</f>
        <v>204160</v>
      </c>
    </row>
    <row r="273" ht="94.5" hidden="1" outlineLevel="1" spans="1:7">
      <c r="A273" s="33">
        <v>117.1</v>
      </c>
      <c r="B273" s="603" t="s">
        <v>3588</v>
      </c>
      <c r="C273" s="447" t="s">
        <v>3590</v>
      </c>
      <c r="D273" s="604" t="s">
        <v>345</v>
      </c>
      <c r="E273" s="605">
        <v>2</v>
      </c>
      <c r="F273" s="605">
        <v>4960</v>
      </c>
      <c r="G273" s="605">
        <v>9920</v>
      </c>
    </row>
    <row r="274" ht="94.5" hidden="1" outlineLevel="1" spans="1:7">
      <c r="A274" s="33">
        <v>117.2</v>
      </c>
      <c r="B274" s="603" t="s">
        <v>3588</v>
      </c>
      <c r="C274" s="447" t="s">
        <v>3591</v>
      </c>
      <c r="D274" s="604" t="s">
        <v>345</v>
      </c>
      <c r="E274" s="605">
        <v>1</v>
      </c>
      <c r="F274" s="605">
        <v>5040</v>
      </c>
      <c r="G274" s="605">
        <v>5040</v>
      </c>
    </row>
    <row r="275" ht="94.5" hidden="1" outlineLevel="1" spans="1:7">
      <c r="A275" s="33">
        <v>117.3</v>
      </c>
      <c r="B275" s="603" t="s">
        <v>3588</v>
      </c>
      <c r="C275" s="447" t="s">
        <v>3592</v>
      </c>
      <c r="D275" s="604" t="s">
        <v>345</v>
      </c>
      <c r="E275" s="605">
        <v>4</v>
      </c>
      <c r="F275" s="605">
        <v>5120</v>
      </c>
      <c r="G275" s="605">
        <v>20480</v>
      </c>
    </row>
    <row r="276" ht="94.5" hidden="1" outlineLevel="1" spans="1:7">
      <c r="A276" s="33">
        <v>117.4</v>
      </c>
      <c r="B276" s="603" t="s">
        <v>3588</v>
      </c>
      <c r="C276" s="447" t="s">
        <v>3593</v>
      </c>
      <c r="D276" s="604" t="s">
        <v>345</v>
      </c>
      <c r="E276" s="605">
        <v>1</v>
      </c>
      <c r="F276" s="605">
        <v>5120</v>
      </c>
      <c r="G276" s="605">
        <v>5120</v>
      </c>
    </row>
    <row r="277" ht="94.5" hidden="1" outlineLevel="1" spans="1:7">
      <c r="A277" s="33">
        <v>117.5</v>
      </c>
      <c r="B277" s="603" t="s">
        <v>3588</v>
      </c>
      <c r="C277" s="447" t="s">
        <v>3594</v>
      </c>
      <c r="D277" s="604" t="s">
        <v>345</v>
      </c>
      <c r="E277" s="605">
        <v>1</v>
      </c>
      <c r="F277" s="605">
        <v>5120</v>
      </c>
      <c r="G277" s="605">
        <v>5120</v>
      </c>
    </row>
    <row r="278" ht="94.5" hidden="1" outlineLevel="1" spans="1:7">
      <c r="A278" s="33">
        <v>117.6</v>
      </c>
      <c r="B278" s="603" t="s">
        <v>3588</v>
      </c>
      <c r="C278" s="447" t="s">
        <v>3595</v>
      </c>
      <c r="D278" s="604" t="s">
        <v>345</v>
      </c>
      <c r="E278" s="605">
        <v>2</v>
      </c>
      <c r="F278" s="605">
        <v>5200</v>
      </c>
      <c r="G278" s="605">
        <v>10400</v>
      </c>
    </row>
    <row r="279" ht="94.5" hidden="1" outlineLevel="1" spans="1:7">
      <c r="A279" s="33">
        <v>117.7</v>
      </c>
      <c r="B279" s="603" t="s">
        <v>3588</v>
      </c>
      <c r="C279" s="447" t="s">
        <v>3596</v>
      </c>
      <c r="D279" s="604" t="s">
        <v>345</v>
      </c>
      <c r="E279" s="605">
        <v>1</v>
      </c>
      <c r="F279" s="605">
        <v>5200</v>
      </c>
      <c r="G279" s="605">
        <v>5200</v>
      </c>
    </row>
    <row r="280" ht="94.5" hidden="1" outlineLevel="1" spans="1:7">
      <c r="A280" s="33">
        <v>117.8</v>
      </c>
      <c r="B280" s="603" t="s">
        <v>3588</v>
      </c>
      <c r="C280" s="447" t="s">
        <v>3597</v>
      </c>
      <c r="D280" s="604" t="s">
        <v>345</v>
      </c>
      <c r="E280" s="605">
        <v>1</v>
      </c>
      <c r="F280" s="605">
        <v>5240</v>
      </c>
      <c r="G280" s="605">
        <v>5240</v>
      </c>
    </row>
    <row r="281" ht="94.5" hidden="1" outlineLevel="1" spans="1:7">
      <c r="A281" s="33">
        <v>117.9</v>
      </c>
      <c r="B281" s="603" t="s">
        <v>3588</v>
      </c>
      <c r="C281" s="447" t="s">
        <v>3598</v>
      </c>
      <c r="D281" s="604" t="s">
        <v>345</v>
      </c>
      <c r="E281" s="605">
        <v>3</v>
      </c>
      <c r="F281" s="605">
        <v>5280</v>
      </c>
      <c r="G281" s="605">
        <v>15840</v>
      </c>
    </row>
    <row r="282" ht="94.5" hidden="1" outlineLevel="1" spans="1:7">
      <c r="A282" s="607">
        <v>117.1</v>
      </c>
      <c r="B282" s="603" t="s">
        <v>3588</v>
      </c>
      <c r="C282" s="447" t="s">
        <v>3599</v>
      </c>
      <c r="D282" s="604" t="s">
        <v>345</v>
      </c>
      <c r="E282" s="605">
        <v>2</v>
      </c>
      <c r="F282" s="605">
        <v>5360</v>
      </c>
      <c r="G282" s="605">
        <v>10720</v>
      </c>
    </row>
    <row r="283" ht="94.5" hidden="1" outlineLevel="1" spans="1:7">
      <c r="A283" s="33">
        <v>117.11</v>
      </c>
      <c r="B283" s="603" t="s">
        <v>3588</v>
      </c>
      <c r="C283" s="447" t="s">
        <v>3600</v>
      </c>
      <c r="D283" s="604" t="s">
        <v>345</v>
      </c>
      <c r="E283" s="605">
        <v>2</v>
      </c>
      <c r="F283" s="605">
        <v>5360</v>
      </c>
      <c r="G283" s="605">
        <v>10720</v>
      </c>
    </row>
    <row r="284" ht="94.5" hidden="1" outlineLevel="1" spans="1:7">
      <c r="A284" s="607">
        <v>117.12</v>
      </c>
      <c r="B284" s="603" t="s">
        <v>3588</v>
      </c>
      <c r="C284" s="447" t="s">
        <v>3601</v>
      </c>
      <c r="D284" s="604" t="s">
        <v>345</v>
      </c>
      <c r="E284" s="605">
        <v>3</v>
      </c>
      <c r="F284" s="605">
        <v>5520</v>
      </c>
      <c r="G284" s="605">
        <v>16560</v>
      </c>
    </row>
    <row r="285" ht="94.5" hidden="1" outlineLevel="1" spans="1:7">
      <c r="A285" s="33">
        <v>117.13</v>
      </c>
      <c r="B285" s="603" t="s">
        <v>3588</v>
      </c>
      <c r="C285" s="447" t="s">
        <v>3602</v>
      </c>
      <c r="D285" s="604" t="s">
        <v>345</v>
      </c>
      <c r="E285" s="605">
        <v>1</v>
      </c>
      <c r="F285" s="605">
        <v>5560</v>
      </c>
      <c r="G285" s="605">
        <v>5560</v>
      </c>
    </row>
    <row r="286" ht="94.5" hidden="1" outlineLevel="1" spans="1:7">
      <c r="A286" s="607">
        <v>117.14</v>
      </c>
      <c r="B286" s="603" t="s">
        <v>3588</v>
      </c>
      <c r="C286" s="447" t="s">
        <v>3603</v>
      </c>
      <c r="D286" s="604" t="s">
        <v>345</v>
      </c>
      <c r="E286" s="605">
        <v>6</v>
      </c>
      <c r="F286" s="605">
        <v>5600</v>
      </c>
      <c r="G286" s="605">
        <v>33600</v>
      </c>
    </row>
    <row r="287" ht="94.5" hidden="1" outlineLevel="1" spans="1:7">
      <c r="A287" s="33">
        <v>117.15</v>
      </c>
      <c r="B287" s="603" t="s">
        <v>3588</v>
      </c>
      <c r="C287" s="447" t="s">
        <v>3604</v>
      </c>
      <c r="D287" s="604" t="s">
        <v>345</v>
      </c>
      <c r="E287" s="605">
        <v>2</v>
      </c>
      <c r="F287" s="605">
        <v>5600</v>
      </c>
      <c r="G287" s="605">
        <v>11200</v>
      </c>
    </row>
    <row r="288" ht="94.5" hidden="1" outlineLevel="1" spans="1:7">
      <c r="A288" s="607">
        <v>117.16</v>
      </c>
      <c r="B288" s="603" t="s">
        <v>3588</v>
      </c>
      <c r="C288" s="447" t="s">
        <v>3605</v>
      </c>
      <c r="D288" s="604" t="s">
        <v>345</v>
      </c>
      <c r="E288" s="605">
        <v>2</v>
      </c>
      <c r="F288" s="605">
        <v>6000</v>
      </c>
      <c r="G288" s="605">
        <v>12000</v>
      </c>
    </row>
    <row r="289" ht="94.5" hidden="1" outlineLevel="1" spans="1:7">
      <c r="A289" s="33">
        <v>117.17</v>
      </c>
      <c r="B289" s="603" t="s">
        <v>3588</v>
      </c>
      <c r="C289" s="447" t="s">
        <v>3589</v>
      </c>
      <c r="D289" s="604" t="s">
        <v>345</v>
      </c>
      <c r="E289" s="605">
        <v>2</v>
      </c>
      <c r="F289" s="605">
        <v>6080</v>
      </c>
      <c r="G289" s="605">
        <v>12160</v>
      </c>
    </row>
    <row r="290" ht="94.5" hidden="1" outlineLevel="1" spans="1:7">
      <c r="A290" s="607">
        <v>117.18</v>
      </c>
      <c r="B290" s="603" t="s">
        <v>3588</v>
      </c>
      <c r="C290" s="447" t="s">
        <v>3606</v>
      </c>
      <c r="D290" s="604" t="s">
        <v>345</v>
      </c>
      <c r="E290" s="605">
        <v>2</v>
      </c>
      <c r="F290" s="605">
        <v>4640</v>
      </c>
      <c r="G290" s="605">
        <v>9280</v>
      </c>
    </row>
    <row r="291" ht="94.5" collapsed="1" spans="1:7">
      <c r="A291" s="33">
        <v>118</v>
      </c>
      <c r="B291" s="603" t="s">
        <v>3607</v>
      </c>
      <c r="C291" s="447" t="s">
        <v>3590</v>
      </c>
      <c r="D291" s="604" t="s">
        <v>345</v>
      </c>
      <c r="E291" s="605">
        <v>1</v>
      </c>
      <c r="F291" s="605">
        <v>7440</v>
      </c>
      <c r="G291" s="605">
        <v>7440</v>
      </c>
    </row>
    <row r="292" ht="94.5" spans="1:7">
      <c r="A292" s="33">
        <v>119</v>
      </c>
      <c r="B292" s="603" t="s">
        <v>3608</v>
      </c>
      <c r="C292" s="447" t="s">
        <v>3599</v>
      </c>
      <c r="D292" s="604" t="s">
        <v>345</v>
      </c>
      <c r="E292" s="605">
        <v>1</v>
      </c>
      <c r="F292" s="605">
        <v>7360</v>
      </c>
      <c r="G292" s="605">
        <v>7360</v>
      </c>
    </row>
    <row r="293" ht="94.5" spans="1:7">
      <c r="A293" s="33">
        <v>120</v>
      </c>
      <c r="B293" s="603" t="s">
        <v>3609</v>
      </c>
      <c r="C293" s="447" t="s">
        <v>3610</v>
      </c>
      <c r="D293" s="604" t="s">
        <v>345</v>
      </c>
      <c r="E293" s="605">
        <f xml:space="preserve">SUM(E294:E296)</f>
        <v>23</v>
      </c>
      <c r="F293" s="605">
        <f xml:space="preserve">G293/E293</f>
        <v>6010.4347826087</v>
      </c>
      <c r="G293" s="605">
        <f xml:space="preserve">SUM(G294:G296)</f>
        <v>138240</v>
      </c>
    </row>
    <row r="294" ht="94.5" hidden="1" outlineLevel="1" spans="1:7">
      <c r="A294" s="33">
        <v>120.1</v>
      </c>
      <c r="B294" s="603" t="s">
        <v>3609</v>
      </c>
      <c r="C294" s="447" t="s">
        <v>3611</v>
      </c>
      <c r="D294" s="604" t="s">
        <v>345</v>
      </c>
      <c r="E294" s="605">
        <v>7</v>
      </c>
      <c r="F294" s="605">
        <v>5760</v>
      </c>
      <c r="G294" s="605">
        <v>40320</v>
      </c>
    </row>
    <row r="295" ht="94.5" hidden="1" outlineLevel="1" spans="1:7">
      <c r="A295" s="33">
        <v>120.2</v>
      </c>
      <c r="B295" s="603" t="s">
        <v>3609</v>
      </c>
      <c r="C295" s="447" t="s">
        <v>3612</v>
      </c>
      <c r="D295" s="604" t="s">
        <v>345</v>
      </c>
      <c r="E295" s="605">
        <v>4</v>
      </c>
      <c r="F295" s="605">
        <v>6000</v>
      </c>
      <c r="G295" s="605">
        <v>24000</v>
      </c>
    </row>
    <row r="296" ht="94.5" hidden="1" outlineLevel="1" spans="1:7">
      <c r="A296" s="33">
        <v>120.3</v>
      </c>
      <c r="B296" s="603" t="s">
        <v>3609</v>
      </c>
      <c r="C296" s="447" t="s">
        <v>3610</v>
      </c>
      <c r="D296" s="604" t="s">
        <v>345</v>
      </c>
      <c r="E296" s="605">
        <v>12</v>
      </c>
      <c r="F296" s="605">
        <v>6160</v>
      </c>
      <c r="G296" s="605">
        <v>73920</v>
      </c>
    </row>
    <row r="297" ht="61.5" collapsed="1" spans="1:7">
      <c r="A297" s="33">
        <v>121</v>
      </c>
      <c r="B297" s="603" t="s">
        <v>3613</v>
      </c>
      <c r="C297" s="447" t="s">
        <v>3614</v>
      </c>
      <c r="D297" s="604" t="s">
        <v>345</v>
      </c>
      <c r="E297" s="605">
        <v>1</v>
      </c>
      <c r="F297" s="605">
        <v>8000</v>
      </c>
      <c r="G297" s="605">
        <v>8000</v>
      </c>
    </row>
    <row r="298" ht="45.75" spans="1:7">
      <c r="A298" s="33">
        <v>122</v>
      </c>
      <c r="B298" s="603" t="s">
        <v>3615</v>
      </c>
      <c r="C298" s="447" t="s">
        <v>3616</v>
      </c>
      <c r="D298" s="604" t="s">
        <v>345</v>
      </c>
      <c r="E298" s="605">
        <v>2</v>
      </c>
      <c r="F298" s="605">
        <v>14800</v>
      </c>
      <c r="G298" s="605">
        <v>29600</v>
      </c>
    </row>
    <row r="299" ht="77.25" spans="1:7">
      <c r="A299" s="33">
        <v>123</v>
      </c>
      <c r="B299" s="603" t="s">
        <v>3617</v>
      </c>
      <c r="C299" s="447" t="s">
        <v>3296</v>
      </c>
      <c r="D299" s="604" t="s">
        <v>345</v>
      </c>
      <c r="E299" s="605">
        <f xml:space="preserve">E300+E301</f>
        <v>16</v>
      </c>
      <c r="F299" s="605">
        <f xml:space="preserve">G299/E299</f>
        <v>3847.5</v>
      </c>
      <c r="G299" s="605">
        <f xml:space="preserve">G300+G301</f>
        <v>61560</v>
      </c>
    </row>
    <row r="300" ht="77.25" hidden="1" outlineLevel="1" spans="1:7">
      <c r="A300" s="33">
        <v>123.1</v>
      </c>
      <c r="B300" s="603" t="s">
        <v>3617</v>
      </c>
      <c r="C300" s="447" t="s">
        <v>3297</v>
      </c>
      <c r="D300" s="604" t="s">
        <v>345</v>
      </c>
      <c r="E300" s="605">
        <v>14</v>
      </c>
      <c r="F300" s="605">
        <v>3780</v>
      </c>
      <c r="G300" s="605">
        <v>52920</v>
      </c>
    </row>
    <row r="301" ht="77.25" hidden="1" outlineLevel="1" spans="1:7">
      <c r="A301" s="33">
        <v>123.2</v>
      </c>
      <c r="B301" s="603" t="s">
        <v>3617</v>
      </c>
      <c r="C301" s="447" t="s">
        <v>3296</v>
      </c>
      <c r="D301" s="604" t="s">
        <v>345</v>
      </c>
      <c r="E301" s="605">
        <v>2</v>
      </c>
      <c r="F301" s="605">
        <v>4320</v>
      </c>
      <c r="G301" s="605">
        <v>8640</v>
      </c>
    </row>
    <row r="302" ht="77.25" collapsed="1" spans="1:7">
      <c r="A302" s="33">
        <v>124</v>
      </c>
      <c r="B302" s="603" t="s">
        <v>3618</v>
      </c>
      <c r="C302" s="447" t="s">
        <v>3297</v>
      </c>
      <c r="D302" s="604" t="s">
        <v>345</v>
      </c>
      <c r="E302" s="605">
        <v>1</v>
      </c>
      <c r="F302" s="605">
        <v>6930</v>
      </c>
      <c r="G302" s="605">
        <v>6930</v>
      </c>
    </row>
    <row r="303" ht="77.25" spans="1:7">
      <c r="A303" s="33">
        <v>125</v>
      </c>
      <c r="B303" s="603" t="s">
        <v>3619</v>
      </c>
      <c r="C303" s="447" t="s">
        <v>3620</v>
      </c>
      <c r="D303" s="604" t="s">
        <v>345</v>
      </c>
      <c r="E303" s="605">
        <f xml:space="preserve">SUM(E304:E306)</f>
        <v>3</v>
      </c>
      <c r="F303" s="605">
        <v>5040</v>
      </c>
      <c r="G303" s="605">
        <f xml:space="preserve">SUM(G304:G306)</f>
        <v>16560</v>
      </c>
    </row>
    <row r="304" ht="77.25" hidden="1" outlineLevel="1" spans="1:7">
      <c r="A304" s="33">
        <v>125.1</v>
      </c>
      <c r="B304" s="603" t="s">
        <v>3619</v>
      </c>
      <c r="C304" s="447" t="s">
        <v>3621</v>
      </c>
      <c r="D304" s="604" t="s">
        <v>345</v>
      </c>
      <c r="E304" s="605">
        <v>1</v>
      </c>
      <c r="F304" s="605">
        <v>4860</v>
      </c>
      <c r="G304" s="605">
        <v>4860</v>
      </c>
    </row>
    <row r="305" ht="77.25" hidden="1" outlineLevel="1" spans="1:7">
      <c r="A305" s="33">
        <v>125.2</v>
      </c>
      <c r="B305" s="603" t="s">
        <v>3619</v>
      </c>
      <c r="C305" s="447" t="s">
        <v>3620</v>
      </c>
      <c r="D305" s="604" t="s">
        <v>345</v>
      </c>
      <c r="E305" s="605">
        <v>1</v>
      </c>
      <c r="F305" s="605">
        <v>5040</v>
      </c>
      <c r="G305" s="605">
        <v>5040</v>
      </c>
    </row>
    <row r="306" ht="77.25" hidden="1" outlineLevel="1" spans="1:7">
      <c r="A306" s="33">
        <v>125.3</v>
      </c>
      <c r="B306" s="603" t="s">
        <v>3622</v>
      </c>
      <c r="C306" s="447" t="s">
        <v>3623</v>
      </c>
      <c r="D306" s="604" t="s">
        <v>345</v>
      </c>
      <c r="E306" s="605">
        <v>1</v>
      </c>
      <c r="F306" s="605">
        <v>6660</v>
      </c>
      <c r="G306" s="605">
        <v>6660</v>
      </c>
    </row>
    <row r="307" ht="108.75" collapsed="1" spans="1:7">
      <c r="A307" s="33">
        <v>126</v>
      </c>
      <c r="B307" s="603" t="s">
        <v>3624</v>
      </c>
      <c r="C307" s="447" t="s">
        <v>3625</v>
      </c>
      <c r="D307" s="604" t="s">
        <v>345</v>
      </c>
      <c r="E307" s="605">
        <v>4</v>
      </c>
      <c r="F307" s="605">
        <v>9600</v>
      </c>
      <c r="G307" s="605">
        <v>38400</v>
      </c>
    </row>
    <row r="308" ht="108.75" spans="1:7">
      <c r="A308" s="33">
        <v>127</v>
      </c>
      <c r="B308" s="603" t="s">
        <v>3626</v>
      </c>
      <c r="C308" s="447" t="s">
        <v>3625</v>
      </c>
      <c r="D308" s="604" t="s">
        <v>345</v>
      </c>
      <c r="E308" s="605">
        <v>8</v>
      </c>
      <c r="F308" s="605">
        <v>13200</v>
      </c>
      <c r="G308" s="605">
        <v>105600</v>
      </c>
    </row>
    <row r="309" ht="31.5" spans="1:7">
      <c r="A309" s="33">
        <v>128</v>
      </c>
      <c r="B309" s="603" t="s">
        <v>3627</v>
      </c>
      <c r="C309" s="447" t="s">
        <v>3628</v>
      </c>
      <c r="D309" s="604" t="s">
        <v>345</v>
      </c>
      <c r="E309" s="605">
        <f xml:space="preserve">SUM(E310:E312)</f>
        <v>18</v>
      </c>
      <c r="F309" s="605">
        <f xml:space="preserve">G309/E309</f>
        <v>8500</v>
      </c>
      <c r="G309" s="605">
        <f xml:space="preserve">SUM(G310:G312)</f>
        <v>153000</v>
      </c>
    </row>
    <row r="310" ht="31.5" hidden="1" outlineLevel="1" spans="1:7">
      <c r="A310" s="33">
        <v>128.1</v>
      </c>
      <c r="B310" s="603" t="s">
        <v>3629</v>
      </c>
      <c r="C310" s="447" t="s">
        <v>3630</v>
      </c>
      <c r="D310" s="604" t="s">
        <v>345</v>
      </c>
      <c r="E310" s="605">
        <v>5</v>
      </c>
      <c r="F310" s="605">
        <v>8400</v>
      </c>
      <c r="G310" s="605">
        <v>42000</v>
      </c>
    </row>
    <row r="311" ht="31.5" hidden="1" outlineLevel="1" spans="1:7">
      <c r="A311" s="33">
        <v>128.2</v>
      </c>
      <c r="B311" s="603" t="s">
        <v>3631</v>
      </c>
      <c r="C311" s="447" t="s">
        <v>3632</v>
      </c>
      <c r="D311" s="604" t="s">
        <v>345</v>
      </c>
      <c r="E311" s="605">
        <v>10</v>
      </c>
      <c r="F311" s="605">
        <v>8400</v>
      </c>
      <c r="G311" s="605">
        <v>84000</v>
      </c>
    </row>
    <row r="312" ht="31.5" hidden="1" outlineLevel="1" spans="1:7">
      <c r="A312" s="33">
        <v>128.3</v>
      </c>
      <c r="B312" s="603" t="s">
        <v>3627</v>
      </c>
      <c r="C312" s="447" t="s">
        <v>3628</v>
      </c>
      <c r="D312" s="604" t="s">
        <v>345</v>
      </c>
      <c r="E312" s="605">
        <v>3</v>
      </c>
      <c r="F312" s="605">
        <v>9000</v>
      </c>
      <c r="G312" s="605">
        <v>27000</v>
      </c>
    </row>
    <row r="313" ht="77.25" collapsed="1" spans="1:7">
      <c r="A313" s="33">
        <v>129</v>
      </c>
      <c r="B313" s="603" t="s">
        <v>3633</v>
      </c>
      <c r="C313" s="447" t="s">
        <v>3634</v>
      </c>
      <c r="D313" s="604" t="s">
        <v>345</v>
      </c>
      <c r="E313" s="605">
        <v>1</v>
      </c>
      <c r="F313" s="605">
        <v>7900</v>
      </c>
      <c r="G313" s="605">
        <f xml:space="preserve">E313*F313</f>
        <v>7900</v>
      </c>
    </row>
    <row r="314" ht="77.25" spans="1:7">
      <c r="A314" s="33">
        <v>130</v>
      </c>
      <c r="B314" s="603" t="s">
        <v>499</v>
      </c>
      <c r="C314" s="447" t="s">
        <v>3635</v>
      </c>
      <c r="D314" s="604" t="s">
        <v>345</v>
      </c>
      <c r="E314" s="605">
        <v>2</v>
      </c>
      <c r="F314" s="605">
        <v>2700</v>
      </c>
      <c r="G314" s="605">
        <v>5400</v>
      </c>
    </row>
    <row r="315" ht="77.25" spans="1:7">
      <c r="A315" s="33">
        <v>131</v>
      </c>
      <c r="B315" s="603" t="s">
        <v>3636</v>
      </c>
      <c r="C315" s="447" t="s">
        <v>3637</v>
      </c>
      <c r="D315" s="604" t="s">
        <v>345</v>
      </c>
      <c r="E315" s="605">
        <v>2</v>
      </c>
      <c r="F315" s="605">
        <v>3600</v>
      </c>
      <c r="G315" s="605">
        <v>7200</v>
      </c>
    </row>
    <row r="316" ht="47.25" spans="1:7">
      <c r="A316" s="33">
        <v>132</v>
      </c>
      <c r="B316" s="603" t="s">
        <v>3638</v>
      </c>
      <c r="C316" s="447" t="s">
        <v>3639</v>
      </c>
      <c r="D316" s="604" t="s">
        <v>345</v>
      </c>
      <c r="E316" s="605">
        <v>3</v>
      </c>
      <c r="F316" s="605">
        <v>5280</v>
      </c>
      <c r="G316" s="605">
        <v>15840</v>
      </c>
    </row>
    <row r="317" spans="1:7">
      <c r="A317" s="33">
        <v>133</v>
      </c>
      <c r="B317" s="603" t="s">
        <v>3640</v>
      </c>
      <c r="C317" s="447" t="s">
        <v>3641</v>
      </c>
      <c r="D317" s="604" t="s">
        <v>345</v>
      </c>
      <c r="E317" s="605">
        <v>2</v>
      </c>
      <c r="F317" s="605">
        <v>6000</v>
      </c>
      <c r="G317" s="605">
        <v>12000</v>
      </c>
    </row>
    <row r="318" ht="61.5" spans="1:7">
      <c r="A318" s="33">
        <v>134</v>
      </c>
      <c r="B318" s="603" t="s">
        <v>3642</v>
      </c>
      <c r="C318" s="447" t="s">
        <v>3643</v>
      </c>
      <c r="D318" s="604" t="s">
        <v>345</v>
      </c>
      <c r="E318" s="605">
        <v>2</v>
      </c>
      <c r="F318" s="605">
        <v>2520</v>
      </c>
      <c r="G318" s="605">
        <v>5040</v>
      </c>
    </row>
    <row r="319" ht="108.75" spans="1:7">
      <c r="A319" s="33">
        <v>135</v>
      </c>
      <c r="B319" s="603" t="s">
        <v>3644</v>
      </c>
      <c r="C319" s="447" t="s">
        <v>3645</v>
      </c>
      <c r="D319" s="604" t="s">
        <v>345</v>
      </c>
      <c r="E319" s="605">
        <v>14</v>
      </c>
      <c r="F319" s="605">
        <v>10046</v>
      </c>
      <c r="G319" s="605">
        <f xml:space="preserve">E319*F319</f>
        <v>140644</v>
      </c>
    </row>
    <row r="320" ht="108.75" spans="1:7">
      <c r="A320" s="33">
        <v>136</v>
      </c>
      <c r="B320" s="603" t="s">
        <v>3646</v>
      </c>
      <c r="C320" s="447" t="s">
        <v>3645</v>
      </c>
      <c r="D320" s="604" t="s">
        <v>345</v>
      </c>
      <c r="E320" s="605">
        <v>2</v>
      </c>
      <c r="F320" s="605">
        <v>14400</v>
      </c>
      <c r="G320" s="605">
        <v>28800</v>
      </c>
    </row>
    <row r="321" ht="45.75" spans="1:7">
      <c r="A321" s="33">
        <v>137</v>
      </c>
      <c r="B321" s="603" t="s">
        <v>3647</v>
      </c>
      <c r="C321" s="447" t="s">
        <v>3648</v>
      </c>
      <c r="D321" s="604" t="s">
        <v>345</v>
      </c>
      <c r="E321" s="605">
        <v>2</v>
      </c>
      <c r="F321" s="605">
        <v>5400</v>
      </c>
      <c r="G321" s="605">
        <v>10800</v>
      </c>
    </row>
    <row r="322" spans="1:7">
      <c r="A322" s="33">
        <v>138</v>
      </c>
      <c r="B322" s="603" t="s">
        <v>3649</v>
      </c>
      <c r="C322" s="606" t="s">
        <v>3650</v>
      </c>
      <c r="D322" s="604" t="s">
        <v>345</v>
      </c>
      <c r="E322" s="605">
        <v>11</v>
      </c>
      <c r="F322" s="605">
        <v>3600</v>
      </c>
      <c r="G322" s="605">
        <v>39600</v>
      </c>
    </row>
    <row r="323" ht="30" spans="1:7">
      <c r="A323" s="33">
        <v>139</v>
      </c>
      <c r="B323" s="603" t="s">
        <v>3651</v>
      </c>
      <c r="C323" s="606" t="s">
        <v>3652</v>
      </c>
      <c r="D323" s="33" t="s">
        <v>3653</v>
      </c>
      <c r="E323" s="605">
        <v>1650</v>
      </c>
      <c r="F323" s="605">
        <v>320</v>
      </c>
      <c r="G323" s="605">
        <v>528000</v>
      </c>
    </row>
    <row r="324" spans="1:7">
      <c r="A324" s="33">
        <v>140</v>
      </c>
      <c r="B324" s="603" t="s">
        <v>3654</v>
      </c>
      <c r="C324" s="606" t="s">
        <v>3655</v>
      </c>
      <c r="D324" s="604" t="s">
        <v>341</v>
      </c>
      <c r="E324" s="605">
        <f xml:space="preserve">E325+E326</f>
        <v>550</v>
      </c>
      <c r="F324" s="605">
        <f xml:space="preserve">G324/E324</f>
        <v>65.4545454545455</v>
      </c>
      <c r="G324" s="605">
        <f xml:space="preserve">G325+G326</f>
        <v>36000</v>
      </c>
    </row>
    <row r="325" hidden="1" outlineLevel="1" spans="1:7">
      <c r="A325" s="33">
        <v>140.1</v>
      </c>
      <c r="B325" s="603" t="s">
        <v>3654</v>
      </c>
      <c r="C325" s="606" t="s">
        <v>3655</v>
      </c>
      <c r="D325" s="604" t="s">
        <v>341</v>
      </c>
      <c r="E325" s="605">
        <v>500</v>
      </c>
      <c r="F325" s="605">
        <v>60</v>
      </c>
      <c r="G325" s="605">
        <v>30000</v>
      </c>
    </row>
    <row r="326" hidden="1" outlineLevel="1" spans="1:7">
      <c r="A326" s="33">
        <v>140.2</v>
      </c>
      <c r="B326" s="603" t="s">
        <v>3654</v>
      </c>
      <c r="C326" s="606" t="s">
        <v>3655</v>
      </c>
      <c r="D326" s="604" t="s">
        <v>341</v>
      </c>
      <c r="E326" s="605">
        <v>50</v>
      </c>
      <c r="F326" s="605">
        <v>120</v>
      </c>
      <c r="G326" s="605">
        <v>6000</v>
      </c>
    </row>
    <row r="327" collapsed="1" spans="1:7">
      <c r="A327" s="33">
        <v>141</v>
      </c>
      <c r="B327" s="603" t="s">
        <v>3656</v>
      </c>
      <c r="C327" s="447" t="s">
        <v>3657</v>
      </c>
      <c r="D327" s="604" t="s">
        <v>229</v>
      </c>
      <c r="E327" s="605">
        <v>214</v>
      </c>
      <c r="F327" s="605">
        <v>225</v>
      </c>
      <c r="G327" s="605">
        <v>48150</v>
      </c>
    </row>
    <row r="328" ht="47.25" spans="1:7">
      <c r="A328" s="33">
        <v>142</v>
      </c>
      <c r="B328" s="603" t="s">
        <v>3658</v>
      </c>
      <c r="C328" s="447" t="s">
        <v>3659</v>
      </c>
      <c r="D328" s="604" t="s">
        <v>345</v>
      </c>
      <c r="E328" s="605">
        <v>3</v>
      </c>
      <c r="F328" s="605">
        <v>7470</v>
      </c>
      <c r="G328" s="605">
        <f xml:space="preserve">E328*F328</f>
        <v>22410</v>
      </c>
    </row>
    <row r="329" ht="58.5" spans="1:7">
      <c r="A329" s="33">
        <v>143</v>
      </c>
      <c r="B329" s="603" t="s">
        <v>3660</v>
      </c>
      <c r="C329" s="447" t="s">
        <v>3661</v>
      </c>
      <c r="D329" s="604" t="s">
        <v>345</v>
      </c>
      <c r="E329" s="605">
        <v>7</v>
      </c>
      <c r="F329" s="605">
        <v>13800</v>
      </c>
      <c r="G329" s="605">
        <f xml:space="preserve">E329*F329</f>
        <v>96600</v>
      </c>
    </row>
    <row r="330" ht="61.5" spans="1:7">
      <c r="A330" s="33">
        <v>144</v>
      </c>
      <c r="B330" s="603" t="s">
        <v>3662</v>
      </c>
      <c r="C330" s="447" t="s">
        <v>3663</v>
      </c>
      <c r="D330" s="604" t="s">
        <v>345</v>
      </c>
      <c r="E330" s="605">
        <f xml:space="preserve">SUM(E331:E353)</f>
        <v>30</v>
      </c>
      <c r="F330" s="605">
        <f xml:space="preserve">G330/E330</f>
        <v>43294.5333333333</v>
      </c>
      <c r="G330" s="605">
        <f xml:space="preserve">SUM(G331:G353)</f>
        <v>1298836</v>
      </c>
    </row>
    <row r="331" ht="61.5" hidden="1" outlineLevel="1" spans="1:7">
      <c r="A331" s="33">
        <v>144.1</v>
      </c>
      <c r="B331" s="603" t="s">
        <v>3662</v>
      </c>
      <c r="C331" s="447" t="s">
        <v>3664</v>
      </c>
      <c r="D331" s="604" t="s">
        <v>345</v>
      </c>
      <c r="E331" s="605">
        <v>2</v>
      </c>
      <c r="F331" s="605">
        <v>10500</v>
      </c>
      <c r="G331" s="605">
        <v>21000</v>
      </c>
    </row>
    <row r="332" ht="61.5" hidden="1" outlineLevel="1" spans="1:7">
      <c r="A332" s="33">
        <v>144.2</v>
      </c>
      <c r="B332" s="603" t="s">
        <v>3662</v>
      </c>
      <c r="C332" s="447" t="s">
        <v>3665</v>
      </c>
      <c r="D332" s="604" t="s">
        <v>345</v>
      </c>
      <c r="E332" s="605">
        <v>1</v>
      </c>
      <c r="F332" s="605">
        <v>107100</v>
      </c>
      <c r="G332" s="605">
        <v>107100</v>
      </c>
    </row>
    <row r="333" ht="61.5" hidden="1" outlineLevel="1" spans="1:7">
      <c r="A333" s="33">
        <v>144.3</v>
      </c>
      <c r="B333" s="603" t="s">
        <v>3662</v>
      </c>
      <c r="C333" s="447" t="s">
        <v>3666</v>
      </c>
      <c r="D333" s="604" t="s">
        <v>345</v>
      </c>
      <c r="E333" s="605">
        <v>2</v>
      </c>
      <c r="F333" s="605">
        <v>13650</v>
      </c>
      <c r="G333" s="605">
        <v>27300</v>
      </c>
    </row>
    <row r="334" ht="47.25" hidden="1" outlineLevel="1" spans="1:7">
      <c r="A334" s="33">
        <v>144.4</v>
      </c>
      <c r="B334" s="603" t="s">
        <v>3662</v>
      </c>
      <c r="C334" s="447" t="s">
        <v>3667</v>
      </c>
      <c r="D334" s="604" t="s">
        <v>345</v>
      </c>
      <c r="E334" s="605">
        <v>1</v>
      </c>
      <c r="F334" s="605">
        <v>37800</v>
      </c>
      <c r="G334" s="605">
        <v>37800</v>
      </c>
    </row>
    <row r="335" ht="61.5" hidden="1" outlineLevel="1" spans="1:7">
      <c r="A335" s="33">
        <v>144.5</v>
      </c>
      <c r="B335" s="603" t="s">
        <v>3662</v>
      </c>
      <c r="C335" s="447" t="s">
        <v>3663</v>
      </c>
      <c r="D335" s="604" t="s">
        <v>345</v>
      </c>
      <c r="E335" s="605">
        <v>2</v>
      </c>
      <c r="F335" s="605">
        <v>141750</v>
      </c>
      <c r="G335" s="605">
        <v>283500</v>
      </c>
    </row>
    <row r="336" ht="61.5" hidden="1" outlineLevel="1" spans="1:7">
      <c r="A336" s="33">
        <v>144.6</v>
      </c>
      <c r="B336" s="603" t="s">
        <v>3662</v>
      </c>
      <c r="C336" s="447" t="s">
        <v>3668</v>
      </c>
      <c r="D336" s="604" t="s">
        <v>345</v>
      </c>
      <c r="E336" s="605">
        <v>2</v>
      </c>
      <c r="F336" s="605">
        <v>14700</v>
      </c>
      <c r="G336" s="605">
        <v>29400</v>
      </c>
    </row>
    <row r="337" ht="61.5" hidden="1" outlineLevel="1" spans="1:7">
      <c r="A337" s="33">
        <v>144.7</v>
      </c>
      <c r="B337" s="603" t="s">
        <v>3662</v>
      </c>
      <c r="C337" s="447" t="s">
        <v>3669</v>
      </c>
      <c r="D337" s="604" t="s">
        <v>345</v>
      </c>
      <c r="E337" s="605">
        <v>1</v>
      </c>
      <c r="F337" s="605">
        <v>15750</v>
      </c>
      <c r="G337" s="605">
        <v>15750</v>
      </c>
    </row>
    <row r="338" ht="61.5" hidden="1" outlineLevel="1" spans="1:7">
      <c r="A338" s="33">
        <v>144.8</v>
      </c>
      <c r="B338" s="603" t="s">
        <v>3662</v>
      </c>
      <c r="C338" s="447" t="s">
        <v>3670</v>
      </c>
      <c r="D338" s="604" t="s">
        <v>345</v>
      </c>
      <c r="E338" s="605">
        <v>1</v>
      </c>
      <c r="F338" s="605">
        <v>15750</v>
      </c>
      <c r="G338" s="605">
        <v>15750</v>
      </c>
    </row>
    <row r="339" ht="61.5" hidden="1" outlineLevel="1" spans="1:7">
      <c r="A339" s="33">
        <v>144.9</v>
      </c>
      <c r="B339" s="603" t="s">
        <v>3662</v>
      </c>
      <c r="C339" s="447" t="s">
        <v>3671</v>
      </c>
      <c r="D339" s="604" t="s">
        <v>345</v>
      </c>
      <c r="E339" s="605">
        <v>1</v>
      </c>
      <c r="F339" s="605">
        <v>18900</v>
      </c>
      <c r="G339" s="605">
        <v>18900</v>
      </c>
    </row>
    <row r="340" ht="61.5" hidden="1" outlineLevel="1" spans="1:7">
      <c r="A340" s="607">
        <v>144.1</v>
      </c>
      <c r="B340" s="603" t="s">
        <v>3662</v>
      </c>
      <c r="C340" s="447" t="s">
        <v>3672</v>
      </c>
      <c r="D340" s="604" t="s">
        <v>345</v>
      </c>
      <c r="E340" s="605">
        <v>1</v>
      </c>
      <c r="F340" s="605">
        <v>18900</v>
      </c>
      <c r="G340" s="605">
        <v>18900</v>
      </c>
    </row>
    <row r="341" ht="61.5" hidden="1" outlineLevel="1" spans="1:7">
      <c r="A341" s="33">
        <v>144.11</v>
      </c>
      <c r="B341" s="603" t="s">
        <v>3662</v>
      </c>
      <c r="C341" s="447" t="s">
        <v>3673</v>
      </c>
      <c r="D341" s="604" t="s">
        <v>345</v>
      </c>
      <c r="E341" s="605">
        <v>1</v>
      </c>
      <c r="F341" s="605">
        <v>21000</v>
      </c>
      <c r="G341" s="605">
        <v>21000</v>
      </c>
    </row>
    <row r="342" ht="61.5" hidden="1" outlineLevel="1" spans="1:7">
      <c r="A342" s="607">
        <v>144.12</v>
      </c>
      <c r="B342" s="603" t="s">
        <v>3662</v>
      </c>
      <c r="C342" s="447" t="s">
        <v>3674</v>
      </c>
      <c r="D342" s="604" t="s">
        <v>345</v>
      </c>
      <c r="E342" s="605">
        <v>1</v>
      </c>
      <c r="F342" s="605">
        <v>22050</v>
      </c>
      <c r="G342" s="605">
        <v>22050</v>
      </c>
    </row>
    <row r="343" ht="61.5" hidden="1" outlineLevel="1" spans="1:7">
      <c r="A343" s="33">
        <v>144.13</v>
      </c>
      <c r="B343" s="603" t="s">
        <v>3662</v>
      </c>
      <c r="C343" s="447" t="s">
        <v>3675</v>
      </c>
      <c r="D343" s="604" t="s">
        <v>345</v>
      </c>
      <c r="E343" s="605">
        <v>1</v>
      </c>
      <c r="F343" s="605">
        <v>20468</v>
      </c>
      <c r="G343" s="605">
        <f xml:space="preserve">E343*F343</f>
        <v>20468</v>
      </c>
    </row>
    <row r="344" ht="47.25" hidden="1" outlineLevel="1" spans="1:7">
      <c r="A344" s="607">
        <v>144.14</v>
      </c>
      <c r="B344" s="603" t="s">
        <v>3662</v>
      </c>
      <c r="C344" s="447" t="s">
        <v>3676</v>
      </c>
      <c r="D344" s="604" t="s">
        <v>345</v>
      </c>
      <c r="E344" s="605">
        <v>1</v>
      </c>
      <c r="F344" s="605">
        <v>20468</v>
      </c>
      <c r="G344" s="605">
        <f xml:space="preserve">E344*F344</f>
        <v>20468</v>
      </c>
    </row>
    <row r="345" ht="61.5" hidden="1" outlineLevel="1" spans="1:7">
      <c r="A345" s="33">
        <v>144.15</v>
      </c>
      <c r="B345" s="603" t="s">
        <v>3662</v>
      </c>
      <c r="C345" s="447" t="s">
        <v>3677</v>
      </c>
      <c r="D345" s="604" t="s">
        <v>345</v>
      </c>
      <c r="E345" s="605">
        <v>1</v>
      </c>
      <c r="F345" s="605">
        <v>27300</v>
      </c>
      <c r="G345" s="605">
        <v>27300</v>
      </c>
    </row>
    <row r="346" ht="61.5" hidden="1" outlineLevel="1" spans="1:7">
      <c r="A346" s="607">
        <v>144.16</v>
      </c>
      <c r="B346" s="603" t="s">
        <v>3662</v>
      </c>
      <c r="C346" s="447" t="s">
        <v>3678</v>
      </c>
      <c r="D346" s="604" t="s">
        <v>345</v>
      </c>
      <c r="E346" s="605">
        <v>3</v>
      </c>
      <c r="F346" s="605">
        <v>37800</v>
      </c>
      <c r="G346" s="605">
        <v>113400</v>
      </c>
    </row>
    <row r="347" ht="61.5" hidden="1" outlineLevel="1" spans="1:7">
      <c r="A347" s="33">
        <v>144.17</v>
      </c>
      <c r="B347" s="603" t="s">
        <v>3662</v>
      </c>
      <c r="C347" s="447" t="s">
        <v>3679</v>
      </c>
      <c r="D347" s="604" t="s">
        <v>345</v>
      </c>
      <c r="E347" s="605">
        <v>1</v>
      </c>
      <c r="F347" s="605">
        <v>40950</v>
      </c>
      <c r="G347" s="605">
        <v>40950</v>
      </c>
    </row>
    <row r="348" ht="61.5" hidden="1" outlineLevel="1" spans="1:7">
      <c r="A348" s="607">
        <v>144.18</v>
      </c>
      <c r="B348" s="603" t="s">
        <v>3662</v>
      </c>
      <c r="C348" s="447" t="s">
        <v>3680</v>
      </c>
      <c r="D348" s="604" t="s">
        <v>345</v>
      </c>
      <c r="E348" s="605">
        <v>1</v>
      </c>
      <c r="F348" s="605">
        <v>54600</v>
      </c>
      <c r="G348" s="605">
        <v>54600</v>
      </c>
    </row>
    <row r="349" ht="61.5" hidden="1" outlineLevel="1" spans="1:7">
      <c r="A349" s="33">
        <v>144.19</v>
      </c>
      <c r="B349" s="603" t="s">
        <v>3662</v>
      </c>
      <c r="C349" s="447" t="s">
        <v>3681</v>
      </c>
      <c r="D349" s="604" t="s">
        <v>345</v>
      </c>
      <c r="E349" s="605">
        <v>1</v>
      </c>
      <c r="F349" s="605">
        <v>59850</v>
      </c>
      <c r="G349" s="605">
        <v>59850</v>
      </c>
    </row>
    <row r="350" ht="61.5" hidden="1" outlineLevel="1" spans="1:7">
      <c r="A350" s="607">
        <v>144.2</v>
      </c>
      <c r="B350" s="603" t="s">
        <v>3662</v>
      </c>
      <c r="C350" s="447" t="s">
        <v>3682</v>
      </c>
      <c r="D350" s="604" t="s">
        <v>345</v>
      </c>
      <c r="E350" s="605">
        <v>2</v>
      </c>
      <c r="F350" s="605">
        <v>85050</v>
      </c>
      <c r="G350" s="605">
        <v>170100</v>
      </c>
    </row>
    <row r="351" ht="61.5" hidden="1" outlineLevel="1" spans="1:7">
      <c r="A351" s="33">
        <v>144.21</v>
      </c>
      <c r="B351" s="603" t="s">
        <v>3662</v>
      </c>
      <c r="C351" s="447" t="s">
        <v>3683</v>
      </c>
      <c r="D351" s="604" t="s">
        <v>345</v>
      </c>
      <c r="E351" s="605">
        <v>1</v>
      </c>
      <c r="F351" s="605">
        <v>96600</v>
      </c>
      <c r="G351" s="605">
        <v>96600</v>
      </c>
    </row>
    <row r="352" ht="61.5" hidden="1" outlineLevel="1" spans="1:7">
      <c r="A352" s="607">
        <v>144.22</v>
      </c>
      <c r="B352" s="603" t="s">
        <v>3662</v>
      </c>
      <c r="C352" s="447" t="s">
        <v>3684</v>
      </c>
      <c r="D352" s="604" t="s">
        <v>345</v>
      </c>
      <c r="E352" s="605">
        <v>1</v>
      </c>
      <c r="F352" s="605">
        <v>38850</v>
      </c>
      <c r="G352" s="605">
        <v>38850</v>
      </c>
    </row>
    <row r="353" ht="61.5" hidden="1" outlineLevel="1" spans="1:7">
      <c r="A353" s="33">
        <v>144.23</v>
      </c>
      <c r="B353" s="603" t="s">
        <v>3662</v>
      </c>
      <c r="C353" s="447" t="s">
        <v>3685</v>
      </c>
      <c r="D353" s="604" t="s">
        <v>345</v>
      </c>
      <c r="E353" s="605">
        <v>1</v>
      </c>
      <c r="F353" s="605">
        <v>37800</v>
      </c>
      <c r="G353" s="605">
        <v>37800</v>
      </c>
    </row>
    <row r="354" ht="61.5" collapsed="1" spans="1:7">
      <c r="A354" s="33">
        <v>145</v>
      </c>
      <c r="B354" s="603" t="s">
        <v>3686</v>
      </c>
      <c r="C354" s="447" t="s">
        <v>3687</v>
      </c>
      <c r="D354" s="604" t="s">
        <v>345</v>
      </c>
      <c r="E354" s="605">
        <v>1</v>
      </c>
      <c r="F354" s="605">
        <v>1760</v>
      </c>
      <c r="G354" s="605">
        <v>1760</v>
      </c>
    </row>
    <row r="355" ht="31.5" spans="1:7">
      <c r="A355" s="33">
        <v>146</v>
      </c>
      <c r="B355" s="603" t="s">
        <v>3688</v>
      </c>
      <c r="C355" s="447" t="s">
        <v>3689</v>
      </c>
      <c r="D355" s="604" t="s">
        <v>345</v>
      </c>
      <c r="E355" s="605">
        <f xml:space="preserve">86+17</f>
        <v>103</v>
      </c>
      <c r="F355" s="605">
        <v>540</v>
      </c>
      <c r="G355" s="605">
        <f xml:space="preserve">E355*F355</f>
        <v>55620</v>
      </c>
    </row>
    <row r="356" ht="45.75" spans="1:7">
      <c r="A356" s="33">
        <v>147</v>
      </c>
      <c r="B356" s="603" t="s">
        <v>3690</v>
      </c>
      <c r="C356" s="447" t="s">
        <v>3691</v>
      </c>
      <c r="D356" s="604" t="s">
        <v>345</v>
      </c>
      <c r="E356" s="605">
        <v>2</v>
      </c>
      <c r="F356" s="605">
        <v>25600</v>
      </c>
      <c r="G356" s="605">
        <v>51200</v>
      </c>
    </row>
    <row r="357" ht="45.75" spans="1:7">
      <c r="A357" s="33">
        <v>148</v>
      </c>
      <c r="B357" s="603" t="s">
        <v>3692</v>
      </c>
      <c r="C357" s="447" t="s">
        <v>3693</v>
      </c>
      <c r="D357" s="604" t="s">
        <v>345</v>
      </c>
      <c r="E357" s="605">
        <v>8</v>
      </c>
      <c r="F357" s="605">
        <v>4800</v>
      </c>
      <c r="G357" s="605">
        <v>38400</v>
      </c>
    </row>
    <row r="358" ht="247.5" spans="1:7">
      <c r="A358" s="33">
        <v>149</v>
      </c>
      <c r="B358" s="603" t="s">
        <v>3694</v>
      </c>
      <c r="C358" s="447" t="s">
        <v>3695</v>
      </c>
      <c r="D358" s="604" t="s">
        <v>345</v>
      </c>
      <c r="E358" s="605">
        <v>1</v>
      </c>
      <c r="F358" s="605">
        <v>110400</v>
      </c>
      <c r="G358" s="605">
        <v>110400</v>
      </c>
    </row>
    <row r="359" ht="30" spans="1:7">
      <c r="A359" s="33">
        <v>150</v>
      </c>
      <c r="B359" s="603" t="s">
        <v>3696</v>
      </c>
      <c r="C359" s="447" t="s">
        <v>3697</v>
      </c>
      <c r="D359" s="604" t="s">
        <v>345</v>
      </c>
      <c r="E359" s="605">
        <f xml:space="preserve">134+76</f>
        <v>210</v>
      </c>
      <c r="F359" s="605">
        <v>480</v>
      </c>
      <c r="G359" s="605">
        <f xml:space="preserve">E359*F359</f>
        <v>100800</v>
      </c>
    </row>
    <row r="360" ht="77.25" spans="1:7">
      <c r="A360" s="33">
        <v>151</v>
      </c>
      <c r="B360" s="603" t="s">
        <v>3698</v>
      </c>
      <c r="C360" s="447" t="s">
        <v>3699</v>
      </c>
      <c r="D360" s="604" t="s">
        <v>345</v>
      </c>
      <c r="E360" s="605">
        <v>2</v>
      </c>
      <c r="F360" s="605">
        <v>28000</v>
      </c>
      <c r="G360" s="605">
        <f xml:space="preserve">E360*F360</f>
        <v>56000</v>
      </c>
    </row>
    <row r="361" ht="31.5" spans="1:7">
      <c r="A361" s="33">
        <v>152</v>
      </c>
      <c r="B361" s="603" t="s">
        <v>3700</v>
      </c>
      <c r="C361" s="447" t="s">
        <v>3701</v>
      </c>
      <c r="D361" s="604" t="s">
        <v>345</v>
      </c>
      <c r="E361" s="605">
        <f xml:space="preserve">E362+E363</f>
        <v>4</v>
      </c>
      <c r="F361" s="605">
        <f xml:space="preserve">G361/E361</f>
        <v>1680</v>
      </c>
      <c r="G361" s="605">
        <f xml:space="preserve">G362+G363</f>
        <v>6720</v>
      </c>
    </row>
    <row r="362" ht="31.5" hidden="1" outlineLevel="1" spans="1:7">
      <c r="A362" s="33">
        <v>152.1</v>
      </c>
      <c r="B362" s="603" t="s">
        <v>3700</v>
      </c>
      <c r="C362" s="447" t="s">
        <v>3702</v>
      </c>
      <c r="D362" s="604" t="s">
        <v>345</v>
      </c>
      <c r="E362" s="605">
        <v>3</v>
      </c>
      <c r="F362" s="605">
        <v>1500</v>
      </c>
      <c r="G362" s="605">
        <v>4500</v>
      </c>
    </row>
    <row r="363" ht="31.5" hidden="1" outlineLevel="1" spans="1:7">
      <c r="A363" s="33">
        <v>152.2</v>
      </c>
      <c r="B363" s="603" t="s">
        <v>3700</v>
      </c>
      <c r="C363" s="447" t="s">
        <v>3701</v>
      </c>
      <c r="D363" s="604" t="s">
        <v>345</v>
      </c>
      <c r="E363" s="605">
        <v>1</v>
      </c>
      <c r="F363" s="605">
        <v>2220</v>
      </c>
      <c r="G363" s="605">
        <v>2220</v>
      </c>
    </row>
    <row r="364" ht="31.5" collapsed="1" spans="1:7">
      <c r="A364" s="33">
        <v>153</v>
      </c>
      <c r="B364" s="603" t="s">
        <v>3703</v>
      </c>
      <c r="C364" s="447" t="s">
        <v>3704</v>
      </c>
      <c r="D364" s="604" t="s">
        <v>345</v>
      </c>
      <c r="E364" s="605">
        <v>4</v>
      </c>
      <c r="F364" s="605">
        <v>1320</v>
      </c>
      <c r="G364" s="605">
        <v>5280</v>
      </c>
    </row>
    <row r="365" ht="31.5" spans="1:7">
      <c r="A365" s="33">
        <v>154</v>
      </c>
      <c r="B365" s="603" t="s">
        <v>3705</v>
      </c>
      <c r="C365" s="447" t="s">
        <v>3706</v>
      </c>
      <c r="D365" s="604" t="s">
        <v>345</v>
      </c>
      <c r="E365" s="605">
        <v>2</v>
      </c>
      <c r="F365" s="605">
        <v>1980</v>
      </c>
      <c r="G365" s="605">
        <v>3960</v>
      </c>
    </row>
    <row r="366" ht="45.75" spans="1:7">
      <c r="A366" s="33">
        <v>155</v>
      </c>
      <c r="B366" s="603" t="s">
        <v>3707</v>
      </c>
      <c r="C366" s="447" t="s">
        <v>3708</v>
      </c>
      <c r="D366" s="604" t="s">
        <v>345</v>
      </c>
      <c r="E366" s="605">
        <f xml:space="preserve">SUM(E367:E369)</f>
        <v>12</v>
      </c>
      <c r="F366" s="605">
        <f xml:space="preserve">G366/E366</f>
        <v>2347.5</v>
      </c>
      <c r="G366" s="605">
        <f xml:space="preserve">SUM(G367:G369)</f>
        <v>28170</v>
      </c>
    </row>
    <row r="367" ht="47.25" hidden="1" outlineLevel="1" spans="1:7">
      <c r="A367" s="33">
        <v>155.1</v>
      </c>
      <c r="B367" s="603" t="s">
        <v>3707</v>
      </c>
      <c r="C367" s="447" t="s">
        <v>3709</v>
      </c>
      <c r="D367" s="604" t="s">
        <v>345</v>
      </c>
      <c r="E367" s="605">
        <v>1</v>
      </c>
      <c r="F367" s="605">
        <v>2250</v>
      </c>
      <c r="G367" s="605">
        <v>2250</v>
      </c>
    </row>
    <row r="368" ht="45.75" hidden="1" outlineLevel="1" spans="1:7">
      <c r="A368" s="33">
        <v>155.2</v>
      </c>
      <c r="B368" s="603" t="s">
        <v>3707</v>
      </c>
      <c r="C368" s="447" t="s">
        <v>3710</v>
      </c>
      <c r="D368" s="604" t="s">
        <v>345</v>
      </c>
      <c r="E368" s="605">
        <v>2</v>
      </c>
      <c r="F368" s="605">
        <v>2160</v>
      </c>
      <c r="G368" s="605">
        <v>4320</v>
      </c>
    </row>
    <row r="369" ht="45.75" hidden="1" outlineLevel="1" spans="1:7">
      <c r="A369" s="33">
        <v>155.3</v>
      </c>
      <c r="B369" s="603" t="s">
        <v>3707</v>
      </c>
      <c r="C369" s="447" t="s">
        <v>3708</v>
      </c>
      <c r="D369" s="604" t="s">
        <v>345</v>
      </c>
      <c r="E369" s="605">
        <v>9</v>
      </c>
      <c r="F369" s="605">
        <v>2400</v>
      </c>
      <c r="G369" s="605">
        <v>21600</v>
      </c>
    </row>
    <row r="370" s="575" customFormat="1" collapsed="1" spans="1:7">
      <c r="A370" s="133" t="s">
        <v>43</v>
      </c>
      <c r="B370" s="27" t="s">
        <v>3711</v>
      </c>
      <c r="C370" s="610"/>
      <c r="D370" s="133"/>
      <c r="E370" s="132">
        <f xml:space="preserve">SUM(E371:E379)-E374</f>
        <v>468</v>
      </c>
      <c r="F370" s="132"/>
      <c r="G370" s="132">
        <f xml:space="preserve">SUM(G371:G379)-G374</f>
        <v>1202000</v>
      </c>
    </row>
    <row r="371" spans="1:7">
      <c r="A371" s="33">
        <v>1</v>
      </c>
      <c r="B371" s="603" t="s">
        <v>3712</v>
      </c>
      <c r="C371" s="606" t="s">
        <v>3713</v>
      </c>
      <c r="D371" s="604" t="s">
        <v>158</v>
      </c>
      <c r="E371" s="605">
        <v>120</v>
      </c>
      <c r="F371" s="605">
        <v>800</v>
      </c>
      <c r="G371" s="605">
        <v>96000</v>
      </c>
    </row>
    <row r="372" ht="45.75" spans="1:7">
      <c r="A372" s="33">
        <v>2</v>
      </c>
      <c r="B372" s="603" t="s">
        <v>3714</v>
      </c>
      <c r="C372" s="447" t="s">
        <v>3715</v>
      </c>
      <c r="D372" s="604" t="s">
        <v>186</v>
      </c>
      <c r="E372" s="605">
        <v>4</v>
      </c>
      <c r="F372" s="605">
        <v>16000</v>
      </c>
      <c r="G372" s="605">
        <v>64000</v>
      </c>
    </row>
    <row r="373" ht="45.75" spans="1:7">
      <c r="A373" s="33">
        <v>3</v>
      </c>
      <c r="B373" s="603" t="s">
        <v>3716</v>
      </c>
      <c r="C373" s="447" t="s">
        <v>3715</v>
      </c>
      <c r="D373" s="604" t="s">
        <v>186</v>
      </c>
      <c r="E373" s="605">
        <v>4</v>
      </c>
      <c r="F373" s="605">
        <v>16000</v>
      </c>
      <c r="G373" s="605">
        <v>64000</v>
      </c>
    </row>
    <row r="374" ht="47.25" spans="1:7">
      <c r="A374" s="33">
        <v>4</v>
      </c>
      <c r="B374" s="603" t="s">
        <v>3717</v>
      </c>
      <c r="C374" s="447" t="s">
        <v>3718</v>
      </c>
      <c r="D374" s="604" t="s">
        <v>186</v>
      </c>
      <c r="E374" s="605">
        <f xml:space="preserve">SUM(E375:E378)</f>
        <v>320</v>
      </c>
      <c r="F374" s="605">
        <f xml:space="preserve">G374/E374</f>
        <v>2212.5</v>
      </c>
      <c r="G374" s="605">
        <f xml:space="preserve">SUM(G375:G378)</f>
        <v>708000</v>
      </c>
    </row>
    <row r="375" ht="47.25" hidden="1" outlineLevel="1" spans="1:7">
      <c r="A375" s="33">
        <v>4.1</v>
      </c>
      <c r="B375" s="603" t="s">
        <v>3717</v>
      </c>
      <c r="C375" s="447" t="s">
        <v>3718</v>
      </c>
      <c r="D375" s="604" t="s">
        <v>186</v>
      </c>
      <c r="E375" s="605">
        <v>120</v>
      </c>
      <c r="F375" s="605">
        <v>2250</v>
      </c>
      <c r="G375" s="605">
        <v>270000</v>
      </c>
    </row>
    <row r="376" ht="47.25" hidden="1" outlineLevel="1" spans="1:7">
      <c r="A376" s="33">
        <v>4.2</v>
      </c>
      <c r="B376" s="603" t="s">
        <v>3717</v>
      </c>
      <c r="C376" s="447" t="s">
        <v>3719</v>
      </c>
      <c r="D376" s="604" t="s">
        <v>186</v>
      </c>
      <c r="E376" s="605">
        <v>40</v>
      </c>
      <c r="F376" s="605">
        <v>2100</v>
      </c>
      <c r="G376" s="605">
        <v>84000</v>
      </c>
    </row>
    <row r="377" ht="47.25" hidden="1" outlineLevel="1" spans="1:7">
      <c r="A377" s="33">
        <v>4.3</v>
      </c>
      <c r="B377" s="603" t="s">
        <v>717</v>
      </c>
      <c r="C377" s="447" t="s">
        <v>3718</v>
      </c>
      <c r="D377" s="604" t="s">
        <v>186</v>
      </c>
      <c r="E377" s="605">
        <v>120</v>
      </c>
      <c r="F377" s="605">
        <v>2250</v>
      </c>
      <c r="G377" s="33">
        <v>270000</v>
      </c>
    </row>
    <row r="378" ht="47.25" hidden="1" outlineLevel="1" spans="1:7">
      <c r="A378" s="33">
        <v>4.4</v>
      </c>
      <c r="B378" s="603" t="s">
        <v>717</v>
      </c>
      <c r="C378" s="447" t="s">
        <v>3719</v>
      </c>
      <c r="D378" s="604" t="s">
        <v>186</v>
      </c>
      <c r="E378" s="605">
        <v>40</v>
      </c>
      <c r="F378" s="605">
        <v>2100</v>
      </c>
      <c r="G378" s="33">
        <v>84000</v>
      </c>
    </row>
    <row r="379" ht="47.25" collapsed="1" spans="1:7">
      <c r="A379" s="33">
        <v>5</v>
      </c>
      <c r="B379" s="603" t="s">
        <v>3720</v>
      </c>
      <c r="C379" s="447" t="s">
        <v>3721</v>
      </c>
      <c r="D379" s="604" t="s">
        <v>186</v>
      </c>
      <c r="E379" s="605">
        <v>20</v>
      </c>
      <c r="F379" s="605">
        <v>13500</v>
      </c>
      <c r="G379" s="605">
        <v>270000</v>
      </c>
    </row>
    <row r="380" s="575" customFormat="1" spans="1:7">
      <c r="A380" s="134"/>
      <c r="B380" s="27" t="s">
        <v>503</v>
      </c>
      <c r="C380" s="610"/>
      <c r="D380" s="134"/>
      <c r="E380" s="132">
        <f xml:space="preserve">E370+E3</f>
        <v>6589.6</v>
      </c>
      <c r="F380" s="132"/>
      <c r="G380" s="132">
        <f xml:space="preserve">G370+G3</f>
        <v>11094896.35</v>
      </c>
    </row>
  </sheetData>
  <sheetProtection formatCells="0" formatColumns="0" formatRows="0" insertRows="0" insertColumns="0" insertHyperlinks="0" deleteColumns="0" deleteRows="0" sort="0" autoFilter="0" pivotTables="0"/>
  <autoFilter xmlns:etc="http://www.wps.cn/officeDocument/2017/etCustomData" ref="A2:G380" etc:filterBottomFollowUsedRange="0">
    <extLst/>
  </autoFilter>
  <mergeCells count="1">
    <mergeCell ref="A1:G1"/>
  </mergeCells>
  <pageMargins left="0.751388888888889" right="0.751388888888889" top="1" bottom="1" header="0.5" footer="0.5"/>
  <pageSetup paperSize="9" scale="80"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J1011"/>
  <sheetViews>
    <sheetView view="pageBreakPreview" zoomScaleNormal="100" workbookViewId="0">
      <selection activeCell="C124" sqref="$A1:$XFD1048576"/>
    </sheetView>
  </sheetViews>
  <sheetFormatPr defaultColWidth="9" defaultRowHeight="27.75" customHeight="1"/>
  <cols>
    <col min="2" max="2" width="26" customWidth="1"/>
    <col min="3" max="3" width="28" customWidth="1"/>
    <col min="5" max="6" width="9.38333333333333"/>
    <col min="7" max="7" width="12.6333333333333" style="576"/>
    <col min="9" max="9" width="15.775" customWidth="1"/>
  </cols>
  <sheetData>
    <row r="1" customHeight="1" spans="1:10">
      <c r="A1" s="577" t="s">
        <v>7600</v>
      </c>
      <c r="B1" s="578"/>
      <c r="C1" s="578"/>
      <c r="D1" s="578"/>
      <c r="E1" s="578"/>
      <c r="F1" s="578"/>
      <c r="G1" s="579"/>
      <c r="H1" s="578"/>
      <c r="I1" s="580"/>
    </row>
    <row r="2" customHeight="1" spans="1:10">
      <c r="A2" s="581" t="s">
        <v>33</v>
      </c>
      <c r="B2" s="581" t="s">
        <v>3242</v>
      </c>
      <c r="C2" s="245" t="s">
        <v>504</v>
      </c>
      <c r="D2" s="582" t="s">
        <v>150</v>
      </c>
      <c r="E2" s="582" t="s">
        <v>151</v>
      </c>
      <c r="F2" s="582" t="s">
        <v>3722</v>
      </c>
      <c r="G2" s="583" t="s">
        <v>4122</v>
      </c>
      <c r="H2" s="582" t="s">
        <v>37</v>
      </c>
      <c r="I2" s="582" t="s">
        <v>738</v>
      </c>
      <c r="J2" s="584"/>
    </row>
    <row r="3" s="575" customFormat="1" customHeight="1" spans="1:10">
      <c r="A3" s="248">
        <v>1</v>
      </c>
      <c r="B3" s="585" t="s">
        <v>741</v>
      </c>
      <c r="C3" s="248"/>
      <c r="D3" s="248"/>
      <c r="E3" s="586">
        <f xml:space="preserve">SUM(E4:E598)</f>
        <v>4062.2</v>
      </c>
      <c r="F3" s="248"/>
      <c r="G3" s="586">
        <f xml:space="preserve">SUM(G4:G598)</f>
        <v>0</v>
      </c>
      <c r="H3" s="248"/>
      <c r="I3" s="587"/>
      <c r="J3" s="588"/>
    </row>
    <row r="4" s="575" customFormat="1" customHeight="1" outlineLevel="1" spans="1:10">
      <c r="A4" s="582" t="s">
        <v>38</v>
      </c>
      <c r="B4" s="582" t="s">
        <v>3244</v>
      </c>
      <c r="C4" s="587"/>
      <c r="D4" s="587"/>
      <c r="E4" s="587"/>
      <c r="F4" s="587"/>
      <c r="G4" s="589"/>
      <c r="H4" s="587"/>
      <c r="I4" s="587"/>
      <c r="J4" s="588"/>
    </row>
    <row r="5" s="575" customFormat="1" customHeight="1" outlineLevel="2" spans="1:10">
      <c r="A5" s="142" t="s">
        <v>4124</v>
      </c>
      <c r="B5" s="142" t="s">
        <v>4125</v>
      </c>
      <c r="C5" s="142"/>
      <c r="D5" s="142"/>
      <c r="E5" s="142"/>
      <c r="F5" s="142"/>
      <c r="G5" s="145"/>
      <c r="H5" s="142"/>
      <c r="I5" s="587"/>
      <c r="J5" s="588"/>
    </row>
    <row r="6" s="575" customFormat="1" customHeight="1" outlineLevel="2" spans="1:10">
      <c r="A6" s="142"/>
      <c r="B6" s="142" t="s">
        <v>4126</v>
      </c>
      <c r="C6" s="142"/>
      <c r="D6" s="142"/>
      <c r="E6" s="142"/>
      <c r="F6" s="142"/>
      <c r="G6" s="145"/>
      <c r="H6" s="142"/>
      <c r="I6" s="587"/>
      <c r="J6" s="588"/>
    </row>
    <row r="7" customHeight="1" outlineLevel="2" spans="1:10">
      <c r="A7" s="196" t="s">
        <v>4127</v>
      </c>
      <c r="B7" s="196" t="s">
        <v>7601</v>
      </c>
      <c r="C7" s="196" t="s">
        <v>3689</v>
      </c>
      <c r="D7" s="196" t="s">
        <v>2824</v>
      </c>
      <c r="E7" s="196">
        <v>2</v>
      </c>
      <c r="F7" s="196">
        <v>540</v>
      </c>
      <c r="G7" s="206"/>
      <c r="H7" s="196" t="s">
        <v>7602</v>
      </c>
      <c r="I7" s="590" t="s">
        <v>7603</v>
      </c>
      <c r="J7" s="584"/>
    </row>
    <row r="8" customHeight="1" outlineLevel="2" spans="1:10">
      <c r="A8" s="196" t="s">
        <v>4129</v>
      </c>
      <c r="B8" s="196" t="s">
        <v>7604</v>
      </c>
      <c r="C8" s="196" t="s">
        <v>3475</v>
      </c>
      <c r="D8" s="196" t="s">
        <v>2824</v>
      </c>
      <c r="E8" s="196">
        <v>14</v>
      </c>
      <c r="F8" s="196">
        <v>960</v>
      </c>
      <c r="G8" s="206"/>
      <c r="H8" s="196" t="s">
        <v>7602</v>
      </c>
      <c r="I8" s="590" t="s">
        <v>7603</v>
      </c>
      <c r="J8" s="584" t="s">
        <v>7605</v>
      </c>
    </row>
    <row r="9" customHeight="1" outlineLevel="2" spans="1:10">
      <c r="A9" s="196" t="s">
        <v>4130</v>
      </c>
      <c r="B9" s="196" t="s">
        <v>7606</v>
      </c>
      <c r="C9" s="196" t="s">
        <v>3452</v>
      </c>
      <c r="D9" s="196" t="s">
        <v>2824</v>
      </c>
      <c r="E9" s="196">
        <v>6</v>
      </c>
      <c r="F9" s="196">
        <v>2800</v>
      </c>
      <c r="G9" s="206"/>
      <c r="H9" s="196" t="s">
        <v>7602</v>
      </c>
      <c r="I9" s="590" t="s">
        <v>7603</v>
      </c>
      <c r="J9" s="591" t="s">
        <v>7605</v>
      </c>
    </row>
    <row r="10" customHeight="1" outlineLevel="2" spans="1:10">
      <c r="A10" s="196" t="s">
        <v>4694</v>
      </c>
      <c r="B10" s="196" t="s">
        <v>7607</v>
      </c>
      <c r="C10" s="196" t="s">
        <v>3315</v>
      </c>
      <c r="D10" s="196" t="s">
        <v>2824</v>
      </c>
      <c r="E10" s="196">
        <v>1</v>
      </c>
      <c r="F10" s="196">
        <v>960</v>
      </c>
      <c r="G10" s="206"/>
      <c r="H10" s="196" t="s">
        <v>7602</v>
      </c>
      <c r="I10" s="590" t="s">
        <v>7603</v>
      </c>
      <c r="J10" s="584"/>
    </row>
    <row r="11" s="575" customFormat="1" customHeight="1" outlineLevel="2" spans="1:10">
      <c r="A11" s="142"/>
      <c r="B11" s="142" t="s">
        <v>4131</v>
      </c>
      <c r="C11" s="142"/>
      <c r="D11" s="142"/>
      <c r="E11" s="142"/>
      <c r="F11" s="142"/>
      <c r="G11" s="145"/>
      <c r="H11" s="142"/>
      <c r="I11" s="587"/>
      <c r="J11" s="588"/>
    </row>
    <row r="12" customHeight="1" outlineLevel="2" spans="1:10">
      <c r="A12" s="196" t="s">
        <v>4132</v>
      </c>
      <c r="B12" s="196" t="s">
        <v>7606</v>
      </c>
      <c r="C12" s="196" t="s">
        <v>3451</v>
      </c>
      <c r="D12" s="196" t="s">
        <v>2824</v>
      </c>
      <c r="E12" s="196">
        <v>6</v>
      </c>
      <c r="F12" s="196">
        <v>3200</v>
      </c>
      <c r="G12" s="206"/>
      <c r="H12" s="196" t="s">
        <v>7602</v>
      </c>
      <c r="I12" s="590" t="s">
        <v>7603</v>
      </c>
      <c r="J12" s="591" t="s">
        <v>7605</v>
      </c>
    </row>
    <row r="13" customHeight="1" outlineLevel="2" spans="1:10">
      <c r="A13" s="196" t="s">
        <v>4133</v>
      </c>
      <c r="B13" s="196" t="s">
        <v>7601</v>
      </c>
      <c r="C13" s="196" t="s">
        <v>3689</v>
      </c>
      <c r="D13" s="196" t="s">
        <v>2824</v>
      </c>
      <c r="E13" s="196">
        <v>1</v>
      </c>
      <c r="F13" s="196">
        <v>540</v>
      </c>
      <c r="G13" s="206"/>
      <c r="H13" s="196" t="s">
        <v>7602</v>
      </c>
      <c r="I13" s="590" t="s">
        <v>7603</v>
      </c>
      <c r="J13" s="584"/>
    </row>
    <row r="14" customHeight="1" outlineLevel="2" spans="1:10">
      <c r="A14" s="196" t="s">
        <v>4695</v>
      </c>
      <c r="B14" s="196" t="s">
        <v>7607</v>
      </c>
      <c r="C14" s="196" t="s">
        <v>3315</v>
      </c>
      <c r="D14" s="196" t="s">
        <v>2824</v>
      </c>
      <c r="E14" s="196">
        <v>1</v>
      </c>
      <c r="F14" s="196">
        <v>960</v>
      </c>
      <c r="G14" s="206"/>
      <c r="H14" s="196" t="s">
        <v>7602</v>
      </c>
      <c r="I14" s="590" t="s">
        <v>7603</v>
      </c>
      <c r="J14" s="584"/>
    </row>
    <row r="15" s="575" customFormat="1" customHeight="1" outlineLevel="2" spans="1:10">
      <c r="A15" s="142"/>
      <c r="B15" s="142" t="s">
        <v>4134</v>
      </c>
      <c r="C15" s="142"/>
      <c r="D15" s="142"/>
      <c r="E15" s="142"/>
      <c r="F15" s="142"/>
      <c r="G15" s="145"/>
      <c r="H15" s="245" t="s">
        <v>4128</v>
      </c>
      <c r="I15" s="587"/>
      <c r="J15" s="588"/>
    </row>
    <row r="16" customHeight="1" outlineLevel="2" spans="1:10">
      <c r="A16" s="196" t="s">
        <v>4135</v>
      </c>
      <c r="B16" s="196" t="s">
        <v>7601</v>
      </c>
      <c r="C16" s="196" t="s">
        <v>3689</v>
      </c>
      <c r="D16" s="196" t="s">
        <v>2824</v>
      </c>
      <c r="E16" s="196">
        <v>2</v>
      </c>
      <c r="F16" s="196">
        <v>540</v>
      </c>
      <c r="G16" s="206"/>
      <c r="H16" s="196" t="s">
        <v>7602</v>
      </c>
      <c r="I16" s="590" t="s">
        <v>7603</v>
      </c>
      <c r="J16" s="584"/>
    </row>
    <row r="17" customHeight="1" outlineLevel="2" spans="1:10">
      <c r="A17" s="196" t="s">
        <v>4136</v>
      </c>
      <c r="B17" s="196" t="s">
        <v>7608</v>
      </c>
      <c r="C17" s="196" t="s">
        <v>3391</v>
      </c>
      <c r="D17" s="196" t="s">
        <v>2824</v>
      </c>
      <c r="E17" s="196">
        <v>2</v>
      </c>
      <c r="F17" s="196">
        <v>2700</v>
      </c>
      <c r="G17" s="206"/>
      <c r="H17" s="196" t="s">
        <v>7602</v>
      </c>
      <c r="I17" s="590" t="s">
        <v>7603</v>
      </c>
      <c r="J17" s="584"/>
    </row>
    <row r="18" customHeight="1" outlineLevel="2" spans="1:10">
      <c r="A18" s="196" t="s">
        <v>4137</v>
      </c>
      <c r="B18" s="196" t="s">
        <v>7609</v>
      </c>
      <c r="C18" s="196" t="s">
        <v>3398</v>
      </c>
      <c r="D18" s="196" t="s">
        <v>2824</v>
      </c>
      <c r="E18" s="196">
        <v>2</v>
      </c>
      <c r="F18" s="196">
        <v>2700</v>
      </c>
      <c r="G18" s="206"/>
      <c r="H18" s="196" t="s">
        <v>7602</v>
      </c>
      <c r="I18" s="590" t="s">
        <v>7603</v>
      </c>
      <c r="J18" s="584"/>
    </row>
    <row r="19" customHeight="1" outlineLevel="2" spans="1:10">
      <c r="A19" s="196" t="s">
        <v>4138</v>
      </c>
      <c r="B19" s="196" t="s">
        <v>7610</v>
      </c>
      <c r="C19" s="196" t="s">
        <v>3530</v>
      </c>
      <c r="D19" s="196" t="s">
        <v>2824</v>
      </c>
      <c r="E19" s="196">
        <v>2</v>
      </c>
      <c r="F19" s="196">
        <v>2560</v>
      </c>
      <c r="G19" s="206"/>
      <c r="H19" s="196" t="s">
        <v>7602</v>
      </c>
      <c r="I19" s="590" t="s">
        <v>7603</v>
      </c>
      <c r="J19" s="591" t="s">
        <v>7605</v>
      </c>
    </row>
    <row r="20" customHeight="1" outlineLevel="2" spans="1:10">
      <c r="A20" s="196" t="s">
        <v>4139</v>
      </c>
      <c r="B20" s="196" t="s">
        <v>7611</v>
      </c>
      <c r="C20" s="196" t="s">
        <v>3293</v>
      </c>
      <c r="D20" s="196" t="s">
        <v>2824</v>
      </c>
      <c r="E20" s="196">
        <v>8</v>
      </c>
      <c r="F20" s="196">
        <v>2970</v>
      </c>
      <c r="G20" s="206"/>
      <c r="H20" s="196" t="s">
        <v>7602</v>
      </c>
      <c r="I20" s="590" t="s">
        <v>7603</v>
      </c>
      <c r="J20" s="591" t="s">
        <v>7605</v>
      </c>
    </row>
    <row r="21" customHeight="1" outlineLevel="2" spans="1:10">
      <c r="A21" s="196" t="s">
        <v>4140</v>
      </c>
      <c r="B21" s="196" t="s">
        <v>7610</v>
      </c>
      <c r="C21" s="196" t="s">
        <v>3529</v>
      </c>
      <c r="D21" s="196" t="s">
        <v>2824</v>
      </c>
      <c r="E21" s="196">
        <v>2</v>
      </c>
      <c r="F21" s="196">
        <v>3680</v>
      </c>
      <c r="G21" s="206"/>
      <c r="H21" s="196" t="s">
        <v>7602</v>
      </c>
      <c r="I21" s="590" t="s">
        <v>7603</v>
      </c>
      <c r="J21" s="591" t="s">
        <v>7605</v>
      </c>
    </row>
    <row r="22" customHeight="1" outlineLevel="2" spans="1:10">
      <c r="A22" s="196" t="s">
        <v>4141</v>
      </c>
      <c r="B22" s="196" t="s">
        <v>7606</v>
      </c>
      <c r="C22" s="196" t="s">
        <v>3452</v>
      </c>
      <c r="D22" s="196" t="s">
        <v>2824</v>
      </c>
      <c r="E22" s="196">
        <v>2</v>
      </c>
      <c r="F22" s="196">
        <v>2800</v>
      </c>
      <c r="G22" s="206"/>
      <c r="H22" s="196" t="s">
        <v>7602</v>
      </c>
      <c r="I22" s="590" t="s">
        <v>7603</v>
      </c>
      <c r="J22" s="591" t="s">
        <v>7605</v>
      </c>
    </row>
    <row r="23" customHeight="1" outlineLevel="2" spans="1:10">
      <c r="A23" s="196" t="s">
        <v>4142</v>
      </c>
      <c r="B23" s="196" t="s">
        <v>7606</v>
      </c>
      <c r="C23" s="196" t="s">
        <v>3451</v>
      </c>
      <c r="D23" s="196" t="s">
        <v>2824</v>
      </c>
      <c r="E23" s="196">
        <v>2</v>
      </c>
      <c r="F23" s="196">
        <v>3200</v>
      </c>
      <c r="G23" s="206"/>
      <c r="H23" s="196" t="s">
        <v>7602</v>
      </c>
      <c r="I23" s="590" t="s">
        <v>7603</v>
      </c>
      <c r="J23" s="591" t="s">
        <v>7605</v>
      </c>
    </row>
    <row r="24" customHeight="1" outlineLevel="2" spans="1:10">
      <c r="A24" s="196" t="s">
        <v>4143</v>
      </c>
      <c r="B24" s="196" t="s">
        <v>7612</v>
      </c>
      <c r="C24" s="196" t="s">
        <v>3693</v>
      </c>
      <c r="D24" s="196" t="s">
        <v>2824</v>
      </c>
      <c r="E24" s="196">
        <v>2</v>
      </c>
      <c r="F24" s="196">
        <v>4800</v>
      </c>
      <c r="G24" s="206"/>
      <c r="H24" s="196" t="s">
        <v>7602</v>
      </c>
      <c r="I24" s="592" t="s">
        <v>7603</v>
      </c>
      <c r="J24" s="584"/>
    </row>
    <row r="25" customHeight="1" outlineLevel="2" spans="1:10">
      <c r="A25" s="196" t="s">
        <v>4144</v>
      </c>
      <c r="B25" s="196" t="s">
        <v>7613</v>
      </c>
      <c r="C25" s="196" t="s">
        <v>3297</v>
      </c>
      <c r="D25" s="196" t="s">
        <v>2824</v>
      </c>
      <c r="E25" s="196">
        <v>1</v>
      </c>
      <c r="F25" s="196">
        <v>2880</v>
      </c>
      <c r="G25" s="206"/>
      <c r="H25" s="196" t="s">
        <v>7602</v>
      </c>
      <c r="I25" s="590" t="s">
        <v>7603</v>
      </c>
      <c r="J25" s="591" t="s">
        <v>7605</v>
      </c>
    </row>
    <row r="26" customHeight="1" outlineLevel="2" spans="1:10">
      <c r="A26" s="196" t="s">
        <v>4145</v>
      </c>
      <c r="B26" s="196" t="s">
        <v>7610</v>
      </c>
      <c r="C26" s="196" t="s">
        <v>3543</v>
      </c>
      <c r="D26" s="196" t="s">
        <v>2824</v>
      </c>
      <c r="E26" s="196">
        <v>2</v>
      </c>
      <c r="F26" s="196">
        <v>2960</v>
      </c>
      <c r="G26" s="206"/>
      <c r="H26" s="196" t="s">
        <v>7602</v>
      </c>
      <c r="I26" s="590" t="s">
        <v>7603</v>
      </c>
      <c r="J26" s="591" t="s">
        <v>7605</v>
      </c>
    </row>
    <row r="27" customHeight="1" outlineLevel="2" spans="1:10">
      <c r="A27" s="196" t="s">
        <v>4146</v>
      </c>
      <c r="B27" s="196" t="s">
        <v>7610</v>
      </c>
      <c r="C27" s="196" t="s">
        <v>3532</v>
      </c>
      <c r="D27" s="196" t="s">
        <v>2824</v>
      </c>
      <c r="E27" s="196">
        <v>1</v>
      </c>
      <c r="F27" s="196">
        <v>2640</v>
      </c>
      <c r="G27" s="206"/>
      <c r="H27" s="196" t="s">
        <v>7602</v>
      </c>
      <c r="I27" s="590" t="s">
        <v>7603</v>
      </c>
      <c r="J27" s="591" t="s">
        <v>7605</v>
      </c>
    </row>
    <row r="28" customHeight="1" outlineLevel="2" spans="1:10">
      <c r="A28" s="196" t="s">
        <v>4147</v>
      </c>
      <c r="B28" s="196" t="s">
        <v>7610</v>
      </c>
      <c r="C28" s="196" t="s">
        <v>3550</v>
      </c>
      <c r="D28" s="196" t="s">
        <v>2824</v>
      </c>
      <c r="E28" s="196">
        <v>1</v>
      </c>
      <c r="F28" s="196">
        <v>3200</v>
      </c>
      <c r="G28" s="206"/>
      <c r="H28" s="196" t="s">
        <v>7602</v>
      </c>
      <c r="I28" s="590" t="s">
        <v>7603</v>
      </c>
      <c r="J28" s="591" t="s">
        <v>7605</v>
      </c>
    </row>
    <row r="29" customHeight="1" outlineLevel="2" spans="1:10">
      <c r="A29" s="196" t="s">
        <v>4148</v>
      </c>
      <c r="B29" s="196" t="s">
        <v>7614</v>
      </c>
      <c r="C29" s="196" t="s">
        <v>3296</v>
      </c>
      <c r="D29" s="196" t="s">
        <v>2824</v>
      </c>
      <c r="E29" s="196">
        <v>2</v>
      </c>
      <c r="F29" s="196">
        <v>3600</v>
      </c>
      <c r="G29" s="206"/>
      <c r="H29" s="196" t="s">
        <v>7602</v>
      </c>
      <c r="I29" s="592" t="s">
        <v>7603</v>
      </c>
      <c r="J29" s="591" t="s">
        <v>7605</v>
      </c>
    </row>
    <row r="30" customHeight="1" outlineLevel="2" spans="1:10">
      <c r="A30" s="196" t="s">
        <v>4149</v>
      </c>
      <c r="B30" s="196" t="s">
        <v>7615</v>
      </c>
      <c r="C30" s="196" t="s">
        <v>3400</v>
      </c>
      <c r="D30" s="196" t="s">
        <v>2824</v>
      </c>
      <c r="E30" s="196">
        <v>2</v>
      </c>
      <c r="F30" s="196">
        <v>1500</v>
      </c>
      <c r="G30" s="206"/>
      <c r="H30" s="196" t="s">
        <v>7602</v>
      </c>
      <c r="I30" s="590" t="s">
        <v>7603</v>
      </c>
      <c r="J30" s="584"/>
    </row>
    <row r="31" customHeight="1" outlineLevel="2" spans="1:10">
      <c r="A31" s="196" t="s">
        <v>4150</v>
      </c>
      <c r="B31" s="196" t="s">
        <v>7616</v>
      </c>
      <c r="C31" s="196" t="s">
        <v>3566</v>
      </c>
      <c r="D31" s="196" t="s">
        <v>2824</v>
      </c>
      <c r="E31" s="196">
        <v>1</v>
      </c>
      <c r="F31" s="196">
        <v>7250</v>
      </c>
      <c r="G31" s="206"/>
      <c r="H31" s="196" t="s">
        <v>7602</v>
      </c>
      <c r="I31" s="590" t="s">
        <v>7603</v>
      </c>
      <c r="J31" s="584"/>
    </row>
    <row r="32" customHeight="1" outlineLevel="2" spans="1:10">
      <c r="A32" s="196" t="s">
        <v>4151</v>
      </c>
      <c r="B32" s="196" t="s">
        <v>7610</v>
      </c>
      <c r="C32" s="196" t="s">
        <v>3535</v>
      </c>
      <c r="D32" s="196" t="s">
        <v>2824</v>
      </c>
      <c r="E32" s="196">
        <v>5</v>
      </c>
      <c r="F32" s="196">
        <v>2720</v>
      </c>
      <c r="G32" s="206"/>
      <c r="H32" s="196" t="s">
        <v>7602</v>
      </c>
      <c r="I32" s="590" t="s">
        <v>7603</v>
      </c>
      <c r="J32" s="591" t="s">
        <v>7605</v>
      </c>
    </row>
    <row r="33" customHeight="1" outlineLevel="2" spans="1:10">
      <c r="A33" s="196" t="s">
        <v>4152</v>
      </c>
      <c r="B33" s="196" t="s">
        <v>7617</v>
      </c>
      <c r="C33" s="196" t="s">
        <v>3484</v>
      </c>
      <c r="D33" s="196" t="s">
        <v>2824</v>
      </c>
      <c r="E33" s="196">
        <v>1</v>
      </c>
      <c r="F33" s="196">
        <v>4775</v>
      </c>
      <c r="G33" s="206"/>
      <c r="H33" s="196" t="s">
        <v>7602</v>
      </c>
      <c r="I33" s="590" t="s">
        <v>7603</v>
      </c>
      <c r="J33" s="584"/>
    </row>
    <row r="34" customHeight="1" outlineLevel="2" spans="1:10">
      <c r="A34" s="196" t="s">
        <v>4153</v>
      </c>
      <c r="B34" s="196" t="s">
        <v>7618</v>
      </c>
      <c r="C34" s="196" t="s">
        <v>3697</v>
      </c>
      <c r="D34" s="196" t="s">
        <v>2824</v>
      </c>
      <c r="E34" s="196">
        <v>12</v>
      </c>
      <c r="F34" s="196">
        <v>480</v>
      </c>
      <c r="G34" s="206"/>
      <c r="H34" s="196" t="s">
        <v>7602</v>
      </c>
      <c r="I34" s="590" t="s">
        <v>7603</v>
      </c>
      <c r="J34" s="591" t="s">
        <v>7605</v>
      </c>
    </row>
    <row r="35" s="575" customFormat="1" customHeight="1" outlineLevel="2" spans="1:10">
      <c r="A35" s="142"/>
      <c r="B35" s="142" t="s">
        <v>4173</v>
      </c>
      <c r="C35" s="142"/>
      <c r="D35" s="142"/>
      <c r="E35" s="142"/>
      <c r="F35" s="142"/>
      <c r="G35" s="145"/>
      <c r="H35" s="142"/>
      <c r="I35" s="587"/>
      <c r="J35" s="588"/>
    </row>
    <row r="36" customFormat="1" customHeight="1" outlineLevel="2" spans="1:10">
      <c r="A36" s="196" t="s">
        <v>4174</v>
      </c>
      <c r="B36" s="196" t="s">
        <v>7619</v>
      </c>
      <c r="C36" s="196" t="s">
        <v>7620</v>
      </c>
      <c r="D36" s="196" t="s">
        <v>7621</v>
      </c>
      <c r="E36" s="196">
        <v>1</v>
      </c>
      <c r="F36" s="196">
        <v>78896</v>
      </c>
      <c r="G36" s="206"/>
      <c r="H36" s="196" t="s">
        <v>7602</v>
      </c>
      <c r="I36" s="590" t="s">
        <v>7603</v>
      </c>
      <c r="J36" s="584"/>
    </row>
    <row r="37" customHeight="1" outlineLevel="2" spans="1:10">
      <c r="A37" s="196" t="s">
        <v>4175</v>
      </c>
      <c r="B37" s="196" t="s">
        <v>7606</v>
      </c>
      <c r="C37" s="196" t="s">
        <v>3451</v>
      </c>
      <c r="D37" s="196" t="s">
        <v>2824</v>
      </c>
      <c r="E37" s="196">
        <v>2</v>
      </c>
      <c r="F37" s="196">
        <v>3200</v>
      </c>
      <c r="G37" s="206"/>
      <c r="H37" s="196" t="s">
        <v>7602</v>
      </c>
      <c r="I37" s="590" t="s">
        <v>7603</v>
      </c>
      <c r="J37" s="591" t="s">
        <v>7605</v>
      </c>
    </row>
    <row r="38" customHeight="1" outlineLevel="2" spans="1:10">
      <c r="A38" s="196" t="s">
        <v>4176</v>
      </c>
      <c r="B38" s="196" t="s">
        <v>7606</v>
      </c>
      <c r="C38" s="196" t="s">
        <v>3452</v>
      </c>
      <c r="D38" s="196" t="s">
        <v>2824</v>
      </c>
      <c r="E38" s="196">
        <v>2</v>
      </c>
      <c r="F38" s="196">
        <v>2800</v>
      </c>
      <c r="G38" s="206"/>
      <c r="H38" s="196" t="s">
        <v>7602</v>
      </c>
      <c r="I38" s="590" t="s">
        <v>7603</v>
      </c>
      <c r="J38" s="591" t="s">
        <v>7605</v>
      </c>
    </row>
    <row r="39" customHeight="1" outlineLevel="2" spans="1:10">
      <c r="A39" s="196" t="s">
        <v>4177</v>
      </c>
      <c r="B39" s="196" t="s">
        <v>7622</v>
      </c>
      <c r="C39" s="196" t="s">
        <v>3321</v>
      </c>
      <c r="D39" s="196" t="s">
        <v>7621</v>
      </c>
      <c r="E39" s="196">
        <v>1</v>
      </c>
      <c r="F39" s="196">
        <v>63193</v>
      </c>
      <c r="G39" s="206"/>
      <c r="H39" s="196" t="s">
        <v>7602</v>
      </c>
      <c r="I39" s="590" t="s">
        <v>7603</v>
      </c>
      <c r="J39" s="584"/>
    </row>
    <row r="40" customHeight="1" outlineLevel="2" spans="1:10">
      <c r="A40" s="196" t="s">
        <v>7623</v>
      </c>
      <c r="B40" s="196" t="s">
        <v>7606</v>
      </c>
      <c r="C40" s="196" t="s">
        <v>3451</v>
      </c>
      <c r="D40" s="196" t="s">
        <v>2824</v>
      </c>
      <c r="E40" s="196">
        <v>1</v>
      </c>
      <c r="F40" s="196">
        <v>3200</v>
      </c>
      <c r="G40" s="206"/>
      <c r="H40" s="196" t="s">
        <v>7602</v>
      </c>
      <c r="I40" s="590" t="s">
        <v>7603</v>
      </c>
      <c r="J40" s="591" t="s">
        <v>7605</v>
      </c>
    </row>
    <row r="41" customHeight="1" outlineLevel="2" spans="1:10">
      <c r="A41" s="196" t="s">
        <v>7624</v>
      </c>
      <c r="B41" s="196" t="s">
        <v>7606</v>
      </c>
      <c r="C41" s="196" t="s">
        <v>3452</v>
      </c>
      <c r="D41" s="196" t="s">
        <v>2824</v>
      </c>
      <c r="E41" s="196">
        <v>4</v>
      </c>
      <c r="F41" s="196">
        <v>2800</v>
      </c>
      <c r="G41" s="206"/>
      <c r="H41" s="196" t="s">
        <v>7602</v>
      </c>
      <c r="I41" s="590" t="s">
        <v>7603</v>
      </c>
      <c r="J41" s="591" t="s">
        <v>7605</v>
      </c>
    </row>
    <row r="42" s="575" customFormat="1" customHeight="1" outlineLevel="2" spans="1:10">
      <c r="A42" s="142"/>
      <c r="B42" s="142" t="s">
        <v>4178</v>
      </c>
      <c r="C42" s="142"/>
      <c r="D42" s="142"/>
      <c r="E42" s="142"/>
      <c r="F42" s="142"/>
      <c r="G42" s="145"/>
      <c r="H42" s="142"/>
      <c r="I42" s="587"/>
      <c r="J42" s="588"/>
    </row>
    <row r="43" customFormat="1" customHeight="1" outlineLevel="2" spans="1:10">
      <c r="A43" s="196" t="s">
        <v>4179</v>
      </c>
      <c r="B43" s="196" t="s">
        <v>7601</v>
      </c>
      <c r="C43" s="196" t="s">
        <v>3689</v>
      </c>
      <c r="D43" s="196" t="s">
        <v>2824</v>
      </c>
      <c r="E43" s="196">
        <v>1</v>
      </c>
      <c r="F43" s="196">
        <v>540</v>
      </c>
      <c r="G43" s="206"/>
      <c r="H43" s="196" t="s">
        <v>7602</v>
      </c>
      <c r="I43" s="590" t="s">
        <v>7603</v>
      </c>
      <c r="J43" s="584"/>
    </row>
    <row r="44" customHeight="1" outlineLevel="2" spans="1:10">
      <c r="A44" s="196" t="s">
        <v>4180</v>
      </c>
      <c r="B44" s="196" t="s">
        <v>7606</v>
      </c>
      <c r="C44" s="196" t="s">
        <v>3451</v>
      </c>
      <c r="D44" s="196" t="s">
        <v>2824</v>
      </c>
      <c r="E44" s="196">
        <v>8</v>
      </c>
      <c r="F44" s="196">
        <v>3200</v>
      </c>
      <c r="G44" s="206"/>
      <c r="H44" s="196" t="s">
        <v>7602</v>
      </c>
      <c r="I44" s="590" t="s">
        <v>7603</v>
      </c>
      <c r="J44" s="591" t="s">
        <v>7605</v>
      </c>
    </row>
    <row r="45" customHeight="1" outlineLevel="2" spans="1:10">
      <c r="A45" s="196" t="s">
        <v>4698</v>
      </c>
      <c r="B45" s="196" t="s">
        <v>7607</v>
      </c>
      <c r="C45" s="196" t="s">
        <v>3313</v>
      </c>
      <c r="D45" s="196" t="s">
        <v>2824</v>
      </c>
      <c r="E45" s="196">
        <v>2</v>
      </c>
      <c r="F45" s="196">
        <v>780</v>
      </c>
      <c r="G45" s="206"/>
      <c r="H45" s="196" t="s">
        <v>7602</v>
      </c>
      <c r="I45" s="590" t="s">
        <v>7603</v>
      </c>
      <c r="J45" s="584"/>
    </row>
    <row r="46" s="575" customFormat="1" customHeight="1" outlineLevel="2" spans="1:10">
      <c r="A46" s="142"/>
      <c r="B46" s="142" t="s">
        <v>4181</v>
      </c>
      <c r="C46" s="142"/>
      <c r="D46" s="142"/>
      <c r="E46" s="142"/>
      <c r="F46" s="142"/>
      <c r="G46" s="145"/>
      <c r="H46" s="142"/>
      <c r="I46" s="587"/>
      <c r="J46" s="588"/>
    </row>
    <row r="47" customFormat="1" customHeight="1" outlineLevel="2" spans="1:10">
      <c r="A47" s="196" t="s">
        <v>4182</v>
      </c>
      <c r="B47" s="196" t="s">
        <v>7601</v>
      </c>
      <c r="C47" s="196" t="s">
        <v>3689</v>
      </c>
      <c r="D47" s="196" t="s">
        <v>2824</v>
      </c>
      <c r="E47" s="196">
        <v>1</v>
      </c>
      <c r="F47" s="196">
        <v>540</v>
      </c>
      <c r="G47" s="206"/>
      <c r="H47" s="196" t="s">
        <v>7602</v>
      </c>
      <c r="I47" s="590" t="s">
        <v>7603</v>
      </c>
      <c r="J47" s="584"/>
    </row>
    <row r="48" customHeight="1" outlineLevel="2" spans="1:10">
      <c r="A48" s="196" t="s">
        <v>4183</v>
      </c>
      <c r="B48" s="196" t="s">
        <v>7608</v>
      </c>
      <c r="C48" s="196" t="s">
        <v>3391</v>
      </c>
      <c r="D48" s="196" t="s">
        <v>2824</v>
      </c>
      <c r="E48" s="196">
        <v>1</v>
      </c>
      <c r="F48" s="196">
        <v>2700</v>
      </c>
      <c r="G48" s="206"/>
      <c r="H48" s="196" t="s">
        <v>7602</v>
      </c>
      <c r="I48" s="590" t="s">
        <v>7603</v>
      </c>
      <c r="J48" s="584"/>
    </row>
    <row r="49" customHeight="1" outlineLevel="2" spans="1:10">
      <c r="A49" s="196" t="s">
        <v>4184</v>
      </c>
      <c r="B49" s="196" t="s">
        <v>3457</v>
      </c>
      <c r="C49" s="196" t="s">
        <v>3458</v>
      </c>
      <c r="D49" s="196" t="s">
        <v>2824</v>
      </c>
      <c r="E49" s="196">
        <v>2</v>
      </c>
      <c r="F49" s="196">
        <v>3300</v>
      </c>
      <c r="G49" s="206"/>
      <c r="H49" s="196" t="s">
        <v>7602</v>
      </c>
      <c r="I49" s="590" t="s">
        <v>7603</v>
      </c>
      <c r="J49" s="584"/>
    </row>
    <row r="50" customHeight="1" outlineLevel="2" spans="1:10">
      <c r="A50" s="196" t="s">
        <v>4185</v>
      </c>
      <c r="B50" s="196" t="s">
        <v>7625</v>
      </c>
      <c r="C50" s="196" t="s">
        <v>3308</v>
      </c>
      <c r="D50" s="196" t="s">
        <v>2824</v>
      </c>
      <c r="E50" s="196">
        <v>1</v>
      </c>
      <c r="F50" s="196">
        <v>4020</v>
      </c>
      <c r="G50" s="206"/>
      <c r="H50" s="196" t="s">
        <v>7602</v>
      </c>
      <c r="I50" s="590" t="s">
        <v>7603</v>
      </c>
      <c r="J50" s="591" t="s">
        <v>7605</v>
      </c>
    </row>
    <row r="51" customHeight="1" outlineLevel="2" spans="1:10">
      <c r="A51" s="196" t="s">
        <v>4186</v>
      </c>
      <c r="B51" s="196" t="s">
        <v>7626</v>
      </c>
      <c r="C51" s="196" t="s">
        <v>3410</v>
      </c>
      <c r="D51" s="196" t="s">
        <v>2824</v>
      </c>
      <c r="E51" s="196">
        <v>2</v>
      </c>
      <c r="F51" s="196">
        <v>1305</v>
      </c>
      <c r="G51" s="206"/>
      <c r="H51" s="196" t="s">
        <v>7602</v>
      </c>
      <c r="I51" s="590" t="s">
        <v>7603</v>
      </c>
      <c r="J51" s="584"/>
    </row>
    <row r="52" customHeight="1" outlineLevel="2" spans="1:10">
      <c r="A52" s="196" t="s">
        <v>4187</v>
      </c>
      <c r="B52" s="196" t="s">
        <v>7627</v>
      </c>
      <c r="C52" s="196" t="s">
        <v>3601</v>
      </c>
      <c r="D52" s="196" t="s">
        <v>2824</v>
      </c>
      <c r="E52" s="196">
        <v>1</v>
      </c>
      <c r="F52" s="196">
        <v>5520</v>
      </c>
      <c r="G52" s="206"/>
      <c r="H52" s="196" t="s">
        <v>7602</v>
      </c>
      <c r="I52" s="590" t="s">
        <v>7603</v>
      </c>
      <c r="J52" s="591" t="s">
        <v>7605</v>
      </c>
    </row>
    <row r="53" customHeight="1" outlineLevel="2" spans="1:10">
      <c r="A53" s="196" t="s">
        <v>4188</v>
      </c>
      <c r="B53" s="196" t="s">
        <v>7627</v>
      </c>
      <c r="C53" s="196" t="s">
        <v>3589</v>
      </c>
      <c r="D53" s="196" t="s">
        <v>2824</v>
      </c>
      <c r="E53" s="196">
        <v>1</v>
      </c>
      <c r="F53" s="196">
        <v>6080</v>
      </c>
      <c r="G53" s="206"/>
      <c r="H53" s="196" t="s">
        <v>7602</v>
      </c>
      <c r="I53" s="590" t="s">
        <v>7603</v>
      </c>
      <c r="J53" s="591" t="s">
        <v>7605</v>
      </c>
    </row>
    <row r="54" customHeight="1" outlineLevel="2" spans="1:10">
      <c r="A54" s="196" t="s">
        <v>4189</v>
      </c>
      <c r="B54" s="196" t="s">
        <v>7628</v>
      </c>
      <c r="C54" s="196" t="s">
        <v>3414</v>
      </c>
      <c r="D54" s="196" t="s">
        <v>2824</v>
      </c>
      <c r="E54" s="196">
        <v>1</v>
      </c>
      <c r="F54" s="196">
        <v>3520</v>
      </c>
      <c r="G54" s="206"/>
      <c r="H54" s="196" t="s">
        <v>7602</v>
      </c>
      <c r="I54" s="590" t="s">
        <v>7603</v>
      </c>
      <c r="J54" s="591" t="s">
        <v>7605</v>
      </c>
    </row>
    <row r="55" customHeight="1" outlineLevel="2" spans="1:10">
      <c r="A55" s="196" t="s">
        <v>4190</v>
      </c>
      <c r="B55" s="196" t="s">
        <v>7618</v>
      </c>
      <c r="C55" s="196" t="s">
        <v>3697</v>
      </c>
      <c r="D55" s="196" t="s">
        <v>2824</v>
      </c>
      <c r="E55" s="196">
        <v>1</v>
      </c>
      <c r="F55" s="196">
        <v>480</v>
      </c>
      <c r="G55" s="206"/>
      <c r="H55" s="196" t="s">
        <v>7602</v>
      </c>
      <c r="I55" s="590" t="s">
        <v>7603</v>
      </c>
      <c r="J55" s="591" t="s">
        <v>7605</v>
      </c>
    </row>
    <row r="56" s="575" customFormat="1" customHeight="1" outlineLevel="2" spans="1:10">
      <c r="A56" s="142"/>
      <c r="B56" s="142" t="s">
        <v>4191</v>
      </c>
      <c r="C56" s="142"/>
      <c r="D56" s="142"/>
      <c r="E56" s="142"/>
      <c r="F56" s="142"/>
      <c r="G56" s="145"/>
      <c r="H56" s="142"/>
      <c r="I56" s="587"/>
      <c r="J56" s="588"/>
    </row>
    <row r="57" customFormat="1" customHeight="1" outlineLevel="2" spans="1:10">
      <c r="A57" s="196" t="s">
        <v>4192</v>
      </c>
      <c r="B57" s="196" t="s">
        <v>7601</v>
      </c>
      <c r="C57" s="196" t="s">
        <v>3689</v>
      </c>
      <c r="D57" s="196" t="s">
        <v>2824</v>
      </c>
      <c r="E57" s="196">
        <v>3</v>
      </c>
      <c r="F57" s="196">
        <v>540</v>
      </c>
      <c r="G57" s="206"/>
      <c r="H57" s="196" t="s">
        <v>7602</v>
      </c>
      <c r="I57" s="590" t="s">
        <v>7603</v>
      </c>
      <c r="J57" s="584"/>
    </row>
    <row r="58" customHeight="1" outlineLevel="2" spans="1:10">
      <c r="A58" s="196" t="s">
        <v>4193</v>
      </c>
      <c r="B58" s="196" t="s">
        <v>7629</v>
      </c>
      <c r="C58" s="196" t="s">
        <v>3387</v>
      </c>
      <c r="D58" s="196" t="s">
        <v>2824</v>
      </c>
      <c r="E58" s="196">
        <v>2</v>
      </c>
      <c r="F58" s="196">
        <v>2542</v>
      </c>
      <c r="G58" s="206"/>
      <c r="H58" s="196" t="s">
        <v>7602</v>
      </c>
      <c r="I58" s="590" t="s">
        <v>7603</v>
      </c>
      <c r="J58" s="584"/>
    </row>
    <row r="59" customHeight="1" outlineLevel="2" spans="1:10">
      <c r="A59" s="196" t="s">
        <v>4194</v>
      </c>
      <c r="B59" s="196" t="s">
        <v>7630</v>
      </c>
      <c r="C59" s="196" t="s">
        <v>7631</v>
      </c>
      <c r="D59" s="196" t="s">
        <v>2824</v>
      </c>
      <c r="E59" s="196">
        <v>1</v>
      </c>
      <c r="F59" s="196">
        <v>28000</v>
      </c>
      <c r="G59" s="206"/>
      <c r="H59" s="196" t="s">
        <v>7602</v>
      </c>
      <c r="I59" s="590" t="s">
        <v>7603</v>
      </c>
      <c r="J59" s="584"/>
    </row>
    <row r="60" customHeight="1" outlineLevel="2" spans="1:10">
      <c r="A60" s="196" t="s">
        <v>4196</v>
      </c>
      <c r="B60" s="196" t="s">
        <v>7609</v>
      </c>
      <c r="C60" s="196" t="s">
        <v>3398</v>
      </c>
      <c r="D60" s="196" t="s">
        <v>2824</v>
      </c>
      <c r="E60" s="196">
        <v>1</v>
      </c>
      <c r="F60" s="196">
        <v>2700</v>
      </c>
      <c r="G60" s="206"/>
      <c r="H60" s="196" t="s">
        <v>7602</v>
      </c>
      <c r="I60" s="590" t="s">
        <v>7603</v>
      </c>
      <c r="J60" s="584"/>
    </row>
    <row r="61" customHeight="1" outlineLevel="2" spans="1:10">
      <c r="A61" s="196" t="s">
        <v>4197</v>
      </c>
      <c r="B61" s="196" t="s">
        <v>7608</v>
      </c>
      <c r="C61" s="196" t="s">
        <v>3391</v>
      </c>
      <c r="D61" s="196" t="s">
        <v>2824</v>
      </c>
      <c r="E61" s="196">
        <v>1</v>
      </c>
      <c r="F61" s="196">
        <v>2700</v>
      </c>
      <c r="G61" s="206"/>
      <c r="H61" s="196" t="s">
        <v>7602</v>
      </c>
      <c r="I61" s="590" t="s">
        <v>7603</v>
      </c>
      <c r="J61" s="584"/>
    </row>
    <row r="62" customHeight="1" outlineLevel="2" spans="1:10">
      <c r="A62" s="196" t="s">
        <v>4722</v>
      </c>
      <c r="B62" s="196" t="s">
        <v>7607</v>
      </c>
      <c r="C62" s="196" t="s">
        <v>3315</v>
      </c>
      <c r="D62" s="196" t="s">
        <v>2824</v>
      </c>
      <c r="E62" s="196">
        <v>2</v>
      </c>
      <c r="F62" s="196">
        <v>960</v>
      </c>
      <c r="G62" s="206"/>
      <c r="H62" s="196" t="s">
        <v>7602</v>
      </c>
      <c r="I62" s="590" t="s">
        <v>7603</v>
      </c>
      <c r="J62" s="584"/>
    </row>
    <row r="63" customHeight="1" outlineLevel="2" spans="1:10">
      <c r="A63" s="196" t="s">
        <v>4198</v>
      </c>
      <c r="B63" s="196" t="s">
        <v>7618</v>
      </c>
      <c r="C63" s="196" t="s">
        <v>3697</v>
      </c>
      <c r="D63" s="196" t="s">
        <v>2824</v>
      </c>
      <c r="E63" s="196">
        <v>6</v>
      </c>
      <c r="F63" s="196">
        <v>480</v>
      </c>
      <c r="G63" s="206"/>
      <c r="H63" s="196" t="s">
        <v>7602</v>
      </c>
      <c r="I63" s="590" t="s">
        <v>7603</v>
      </c>
      <c r="J63" s="591" t="s">
        <v>7605</v>
      </c>
    </row>
    <row r="64" s="575" customFormat="1" customHeight="1" outlineLevel="2" spans="1:10">
      <c r="A64" s="142"/>
      <c r="B64" s="142" t="s">
        <v>4199</v>
      </c>
      <c r="C64" s="142"/>
      <c r="D64" s="142"/>
      <c r="E64" s="142"/>
      <c r="F64" s="142"/>
      <c r="G64" s="145"/>
      <c r="H64" s="142"/>
      <c r="I64" s="587"/>
      <c r="J64" s="588"/>
    </row>
    <row r="65" customFormat="1" customHeight="1" outlineLevel="2" spans="1:10">
      <c r="A65" s="196" t="s">
        <v>4200</v>
      </c>
      <c r="B65" s="196" t="s">
        <v>7601</v>
      </c>
      <c r="C65" s="196" t="s">
        <v>3689</v>
      </c>
      <c r="D65" s="196" t="s">
        <v>2824</v>
      </c>
      <c r="E65" s="196">
        <v>2</v>
      </c>
      <c r="F65" s="196">
        <v>540</v>
      </c>
      <c r="G65" s="206"/>
      <c r="H65" s="196" t="s">
        <v>7602</v>
      </c>
      <c r="I65" s="590" t="s">
        <v>7603</v>
      </c>
      <c r="J65" s="584"/>
    </row>
    <row r="66" customHeight="1" outlineLevel="2" spans="1:10">
      <c r="A66" s="196" t="s">
        <v>4201</v>
      </c>
      <c r="B66" s="196" t="s">
        <v>7632</v>
      </c>
      <c r="C66" s="196" t="s">
        <v>3635</v>
      </c>
      <c r="D66" s="196" t="s">
        <v>2824</v>
      </c>
      <c r="E66" s="196">
        <v>1</v>
      </c>
      <c r="F66" s="196">
        <v>2700</v>
      </c>
      <c r="G66" s="206"/>
      <c r="H66" s="196" t="s">
        <v>7602</v>
      </c>
      <c r="I66" s="590" t="s">
        <v>7603</v>
      </c>
      <c r="J66" s="591" t="s">
        <v>7605</v>
      </c>
    </row>
    <row r="67" customHeight="1" outlineLevel="2" spans="1:10">
      <c r="A67" s="196" t="s">
        <v>4202</v>
      </c>
      <c r="B67" s="196" t="s">
        <v>7633</v>
      </c>
      <c r="C67" s="196" t="s">
        <v>3637</v>
      </c>
      <c r="D67" s="196" t="s">
        <v>2824</v>
      </c>
      <c r="E67" s="196">
        <v>1</v>
      </c>
      <c r="F67" s="196">
        <v>3600</v>
      </c>
      <c r="G67" s="206"/>
      <c r="H67" s="196" t="s">
        <v>7602</v>
      </c>
      <c r="I67" s="590" t="s">
        <v>7603</v>
      </c>
      <c r="J67" s="591" t="s">
        <v>7605</v>
      </c>
    </row>
    <row r="68" customHeight="1" outlineLevel="2" spans="1:10">
      <c r="A68" s="196" t="s">
        <v>4203</v>
      </c>
      <c r="B68" s="196" t="s">
        <v>7606</v>
      </c>
      <c r="C68" s="196" t="s">
        <v>3452</v>
      </c>
      <c r="D68" s="196" t="s">
        <v>2824</v>
      </c>
      <c r="E68" s="196">
        <v>1</v>
      </c>
      <c r="F68" s="196">
        <v>2800</v>
      </c>
      <c r="G68" s="206"/>
      <c r="H68" s="196" t="s">
        <v>7602</v>
      </c>
      <c r="I68" s="590" t="s">
        <v>7603</v>
      </c>
      <c r="J68" s="591" t="s">
        <v>7605</v>
      </c>
    </row>
    <row r="69" customHeight="1" outlineLevel="2" spans="1:10">
      <c r="A69" s="196" t="s">
        <v>4204</v>
      </c>
      <c r="B69" s="196" t="s">
        <v>7606</v>
      </c>
      <c r="C69" s="196" t="s">
        <v>3451</v>
      </c>
      <c r="D69" s="196" t="s">
        <v>2824</v>
      </c>
      <c r="E69" s="196">
        <v>1</v>
      </c>
      <c r="F69" s="196">
        <v>3200</v>
      </c>
      <c r="G69" s="206"/>
      <c r="H69" s="196" t="s">
        <v>7602</v>
      </c>
      <c r="I69" s="590" t="s">
        <v>7603</v>
      </c>
      <c r="J69" s="591" t="s">
        <v>7605</v>
      </c>
    </row>
    <row r="70" s="575" customFormat="1" customHeight="1" outlineLevel="2" spans="1:10">
      <c r="A70" s="142"/>
      <c r="B70" s="142" t="s">
        <v>4205</v>
      </c>
      <c r="C70" s="142"/>
      <c r="D70" s="142"/>
      <c r="E70" s="142"/>
      <c r="F70" s="142"/>
      <c r="G70" s="145"/>
      <c r="H70" s="142"/>
      <c r="I70" s="587"/>
      <c r="J70" s="588"/>
    </row>
    <row r="71" customFormat="1" customHeight="1" outlineLevel="2" spans="1:10">
      <c r="A71" s="196" t="s">
        <v>4206</v>
      </c>
      <c r="B71" s="196" t="s">
        <v>7601</v>
      </c>
      <c r="C71" s="196" t="s">
        <v>3689</v>
      </c>
      <c r="D71" s="196" t="s">
        <v>2824</v>
      </c>
      <c r="E71" s="196">
        <v>1</v>
      </c>
      <c r="F71" s="196">
        <v>540</v>
      </c>
      <c r="G71" s="206"/>
      <c r="H71" s="196" t="s">
        <v>7602</v>
      </c>
      <c r="I71" s="590" t="s">
        <v>7603</v>
      </c>
      <c r="J71" s="584"/>
    </row>
    <row r="72" customHeight="1" outlineLevel="2" spans="1:10">
      <c r="A72" s="196" t="s">
        <v>4207</v>
      </c>
      <c r="B72" s="196" t="s">
        <v>7611</v>
      </c>
      <c r="C72" s="196" t="s">
        <v>3291</v>
      </c>
      <c r="D72" s="196" t="s">
        <v>2824</v>
      </c>
      <c r="E72" s="196">
        <v>2</v>
      </c>
      <c r="F72" s="196">
        <v>3600</v>
      </c>
      <c r="G72" s="206"/>
      <c r="H72" s="196" t="s">
        <v>7602</v>
      </c>
      <c r="I72" s="590" t="s">
        <v>7603</v>
      </c>
      <c r="J72" s="591" t="s">
        <v>7605</v>
      </c>
    </row>
    <row r="73" customHeight="1" outlineLevel="2" spans="1:10">
      <c r="A73" s="196" t="s">
        <v>4208</v>
      </c>
      <c r="B73" s="196" t="s">
        <v>7618</v>
      </c>
      <c r="C73" s="196" t="s">
        <v>3697</v>
      </c>
      <c r="D73" s="196" t="s">
        <v>2824</v>
      </c>
      <c r="E73" s="196">
        <v>1</v>
      </c>
      <c r="F73" s="196">
        <v>480</v>
      </c>
      <c r="G73" s="206"/>
      <c r="H73" s="196" t="s">
        <v>7602</v>
      </c>
      <c r="I73" s="590" t="s">
        <v>7603</v>
      </c>
      <c r="J73" s="591" t="s">
        <v>7605</v>
      </c>
    </row>
    <row r="74" customHeight="1" outlineLevel="2" spans="1:10">
      <c r="A74" s="196" t="s">
        <v>4209</v>
      </c>
      <c r="B74" s="196" t="s">
        <v>7610</v>
      </c>
      <c r="C74" s="196" t="s">
        <v>3538</v>
      </c>
      <c r="D74" s="196" t="s">
        <v>2824</v>
      </c>
      <c r="E74" s="196">
        <v>1</v>
      </c>
      <c r="F74" s="196">
        <v>2920</v>
      </c>
      <c r="G74" s="206"/>
      <c r="H74" s="196" t="s">
        <v>7602</v>
      </c>
      <c r="I74" s="590" t="s">
        <v>7603</v>
      </c>
      <c r="J74" s="591" t="s">
        <v>7605</v>
      </c>
    </row>
    <row r="75" customHeight="1" outlineLevel="2" spans="1:10">
      <c r="A75" s="196" t="s">
        <v>4210</v>
      </c>
      <c r="B75" s="196" t="s">
        <v>7606</v>
      </c>
      <c r="C75" s="196" t="s">
        <v>3451</v>
      </c>
      <c r="D75" s="196" t="s">
        <v>2824</v>
      </c>
      <c r="E75" s="196">
        <v>1</v>
      </c>
      <c r="F75" s="196">
        <v>3200</v>
      </c>
      <c r="G75" s="206"/>
      <c r="H75" s="196" t="s">
        <v>7602</v>
      </c>
      <c r="I75" s="590" t="s">
        <v>7603</v>
      </c>
      <c r="J75" s="591" t="s">
        <v>7605</v>
      </c>
    </row>
    <row r="76" s="575" customFormat="1" customHeight="1" outlineLevel="2" spans="1:10">
      <c r="A76" s="142"/>
      <c r="B76" s="142" t="s">
        <v>4211</v>
      </c>
      <c r="C76" s="142"/>
      <c r="D76" s="142"/>
      <c r="E76" s="142"/>
      <c r="F76" s="142"/>
      <c r="G76" s="145"/>
      <c r="H76" s="142"/>
      <c r="I76" s="587"/>
      <c r="J76" s="588"/>
    </row>
    <row r="77" customFormat="1" customHeight="1" outlineLevel="2" spans="1:10">
      <c r="A77" s="196" t="s">
        <v>4212</v>
      </c>
      <c r="B77" s="196" t="s">
        <v>7601</v>
      </c>
      <c r="C77" s="196" t="s">
        <v>3689</v>
      </c>
      <c r="D77" s="196" t="s">
        <v>2824</v>
      </c>
      <c r="E77" s="196">
        <v>5</v>
      </c>
      <c r="F77" s="196">
        <v>540</v>
      </c>
      <c r="G77" s="206"/>
      <c r="H77" s="196" t="s">
        <v>7602</v>
      </c>
      <c r="I77" s="590" t="s">
        <v>7603</v>
      </c>
      <c r="J77" s="584"/>
    </row>
    <row r="78" customHeight="1" outlineLevel="2" spans="1:10">
      <c r="A78" s="196" t="s">
        <v>4213</v>
      </c>
      <c r="B78" s="196" t="s">
        <v>7608</v>
      </c>
      <c r="C78" s="196" t="s">
        <v>3391</v>
      </c>
      <c r="D78" s="196" t="s">
        <v>2824</v>
      </c>
      <c r="E78" s="196">
        <v>4</v>
      </c>
      <c r="F78" s="196">
        <v>2700</v>
      </c>
      <c r="G78" s="206"/>
      <c r="H78" s="196" t="s">
        <v>7602</v>
      </c>
      <c r="I78" s="590" t="s">
        <v>7603</v>
      </c>
      <c r="J78" s="584"/>
    </row>
    <row r="79" customHeight="1" outlineLevel="2" spans="1:10">
      <c r="A79" s="196" t="s">
        <v>4214</v>
      </c>
      <c r="B79" s="196" t="s">
        <v>7609</v>
      </c>
      <c r="C79" s="196" t="s">
        <v>3398</v>
      </c>
      <c r="D79" s="196" t="s">
        <v>2824</v>
      </c>
      <c r="E79" s="196">
        <v>2</v>
      </c>
      <c r="F79" s="196">
        <v>2700</v>
      </c>
      <c r="G79" s="206"/>
      <c r="H79" s="196" t="s">
        <v>7602</v>
      </c>
      <c r="I79" s="590" t="s">
        <v>7603</v>
      </c>
      <c r="J79" s="584"/>
    </row>
    <row r="80" customHeight="1" outlineLevel="2" spans="1:10">
      <c r="A80" s="196" t="s">
        <v>4215</v>
      </c>
      <c r="B80" s="196" t="s">
        <v>7634</v>
      </c>
      <c r="C80" s="196" t="s">
        <v>3575</v>
      </c>
      <c r="D80" s="196" t="s">
        <v>2824</v>
      </c>
      <c r="E80" s="196">
        <v>1</v>
      </c>
      <c r="F80" s="196">
        <v>8237.5</v>
      </c>
      <c r="G80" s="206"/>
      <c r="H80" s="196" t="s">
        <v>7602</v>
      </c>
      <c r="I80" s="590" t="s">
        <v>7603</v>
      </c>
      <c r="J80" s="584"/>
    </row>
    <row r="81" customHeight="1" outlineLevel="2" spans="1:10">
      <c r="A81" s="196" t="s">
        <v>4216</v>
      </c>
      <c r="B81" s="196" t="s">
        <v>7635</v>
      </c>
      <c r="C81" s="196" t="s">
        <v>3412</v>
      </c>
      <c r="D81" s="196" t="s">
        <v>2824</v>
      </c>
      <c r="E81" s="196">
        <v>1</v>
      </c>
      <c r="F81" s="196">
        <v>1200</v>
      </c>
      <c r="G81" s="206"/>
      <c r="H81" s="196" t="s">
        <v>7602</v>
      </c>
      <c r="I81" s="590" t="s">
        <v>7603</v>
      </c>
      <c r="J81" s="584"/>
    </row>
    <row r="82" customHeight="1" outlineLevel="2" spans="1:10">
      <c r="A82" s="196" t="s">
        <v>4217</v>
      </c>
      <c r="B82" s="196" t="s">
        <v>7636</v>
      </c>
      <c r="C82" s="196" t="s">
        <v>3296</v>
      </c>
      <c r="D82" s="196" t="s">
        <v>2824</v>
      </c>
      <c r="E82" s="196">
        <v>1</v>
      </c>
      <c r="F82" s="196">
        <v>4320</v>
      </c>
      <c r="G82" s="206"/>
      <c r="H82" s="196" t="s">
        <v>7602</v>
      </c>
      <c r="I82" s="590" t="s">
        <v>7603</v>
      </c>
      <c r="J82" s="591" t="s">
        <v>7605</v>
      </c>
    </row>
    <row r="83" customHeight="1" outlineLevel="2" spans="1:10">
      <c r="A83" s="196" t="s">
        <v>4218</v>
      </c>
      <c r="B83" s="196" t="s">
        <v>7637</v>
      </c>
      <c r="C83" s="196" t="s">
        <v>3630</v>
      </c>
      <c r="D83" s="196" t="s">
        <v>2824</v>
      </c>
      <c r="E83" s="196">
        <v>2</v>
      </c>
      <c r="F83" s="196">
        <v>8400</v>
      </c>
      <c r="G83" s="206"/>
      <c r="H83" s="196" t="s">
        <v>7602</v>
      </c>
      <c r="I83" s="590" t="s">
        <v>7603</v>
      </c>
      <c r="J83" s="584"/>
    </row>
    <row r="84" customHeight="1" outlineLevel="2" spans="1:10">
      <c r="A84" s="196" t="s">
        <v>4219</v>
      </c>
      <c r="B84" s="196" t="s">
        <v>7638</v>
      </c>
      <c r="C84" s="196" t="s">
        <v>3632</v>
      </c>
      <c r="D84" s="196" t="s">
        <v>2824</v>
      </c>
      <c r="E84" s="196">
        <v>2</v>
      </c>
      <c r="F84" s="196">
        <v>8400</v>
      </c>
      <c r="G84" s="206"/>
      <c r="H84" s="196" t="s">
        <v>7602</v>
      </c>
      <c r="I84" s="590" t="s">
        <v>7603</v>
      </c>
      <c r="J84" s="584"/>
    </row>
    <row r="85" customHeight="1" outlineLevel="2" spans="1:10">
      <c r="A85" s="196" t="s">
        <v>4220</v>
      </c>
      <c r="B85" s="196" t="s">
        <v>7613</v>
      </c>
      <c r="C85" s="196" t="s">
        <v>3298</v>
      </c>
      <c r="D85" s="196" t="s">
        <v>2824</v>
      </c>
      <c r="E85" s="196">
        <v>1</v>
      </c>
      <c r="F85" s="196">
        <v>3150</v>
      </c>
      <c r="G85" s="206"/>
      <c r="H85" s="196" t="s">
        <v>7602</v>
      </c>
      <c r="I85" s="590" t="s">
        <v>7603</v>
      </c>
      <c r="J85" s="591" t="s">
        <v>7605</v>
      </c>
    </row>
    <row r="86" customHeight="1" outlineLevel="2" spans="1:10">
      <c r="A86" s="196" t="s">
        <v>4221</v>
      </c>
      <c r="B86" s="196" t="s">
        <v>7610</v>
      </c>
      <c r="C86" s="196" t="s">
        <v>3543</v>
      </c>
      <c r="D86" s="196" t="s">
        <v>2824</v>
      </c>
      <c r="E86" s="196">
        <v>1</v>
      </c>
      <c r="F86" s="196">
        <v>2960</v>
      </c>
      <c r="G86" s="206"/>
      <c r="H86" s="196" t="s">
        <v>7602</v>
      </c>
      <c r="I86" s="590" t="s">
        <v>7603</v>
      </c>
      <c r="J86" s="591" t="s">
        <v>7605</v>
      </c>
    </row>
    <row r="87" customHeight="1" outlineLevel="2" spans="1:10">
      <c r="A87" s="196" t="s">
        <v>4222</v>
      </c>
      <c r="B87" s="196" t="s">
        <v>7606</v>
      </c>
      <c r="C87" s="196" t="s">
        <v>3452</v>
      </c>
      <c r="D87" s="196" t="s">
        <v>2824</v>
      </c>
      <c r="E87" s="196">
        <v>1</v>
      </c>
      <c r="F87" s="196">
        <v>2800</v>
      </c>
      <c r="G87" s="206"/>
      <c r="H87" s="196" t="s">
        <v>7602</v>
      </c>
      <c r="I87" s="590" t="s">
        <v>7603</v>
      </c>
      <c r="J87" s="591" t="s">
        <v>7605</v>
      </c>
    </row>
    <row r="88" customHeight="1" outlineLevel="2" spans="1:10">
      <c r="A88" s="196" t="s">
        <v>4223</v>
      </c>
      <c r="B88" s="196" t="s">
        <v>7639</v>
      </c>
      <c r="C88" s="196" t="s">
        <v>3581</v>
      </c>
      <c r="D88" s="196" t="s">
        <v>2824</v>
      </c>
      <c r="E88" s="196">
        <v>4</v>
      </c>
      <c r="F88" s="196">
        <v>6000</v>
      </c>
      <c r="G88" s="206"/>
      <c r="H88" s="196" t="s">
        <v>7602</v>
      </c>
      <c r="I88" s="590" t="s">
        <v>7603</v>
      </c>
      <c r="J88" s="584"/>
    </row>
    <row r="89" customHeight="1" outlineLevel="2" spans="1:10">
      <c r="A89" s="196" t="s">
        <v>4224</v>
      </c>
      <c r="B89" s="196" t="s">
        <v>7610</v>
      </c>
      <c r="C89" s="196" t="s">
        <v>3550</v>
      </c>
      <c r="D89" s="196" t="s">
        <v>2824</v>
      </c>
      <c r="E89" s="196">
        <v>4</v>
      </c>
      <c r="F89" s="196">
        <v>3200</v>
      </c>
      <c r="G89" s="206"/>
      <c r="H89" s="196" t="s">
        <v>7602</v>
      </c>
      <c r="I89" s="590" t="s">
        <v>7603</v>
      </c>
      <c r="J89" s="591" t="s">
        <v>7605</v>
      </c>
    </row>
    <row r="90" customHeight="1" outlineLevel="2" spans="1:10">
      <c r="A90" s="196" t="s">
        <v>4225</v>
      </c>
      <c r="B90" s="196" t="s">
        <v>7640</v>
      </c>
      <c r="C90" s="196" t="s">
        <v>3708</v>
      </c>
      <c r="D90" s="196" t="s">
        <v>2824</v>
      </c>
      <c r="E90" s="196">
        <v>4</v>
      </c>
      <c r="F90" s="196">
        <v>2400</v>
      </c>
      <c r="G90" s="206"/>
      <c r="H90" s="196" t="s">
        <v>7602</v>
      </c>
      <c r="I90" s="590" t="s">
        <v>7603</v>
      </c>
      <c r="J90" s="591" t="s">
        <v>7605</v>
      </c>
    </row>
    <row r="91" customHeight="1" outlineLevel="2" spans="1:10">
      <c r="A91" s="196" t="s">
        <v>4226</v>
      </c>
      <c r="B91" s="196" t="s">
        <v>7641</v>
      </c>
      <c r="C91" s="196" t="s">
        <v>3610</v>
      </c>
      <c r="D91" s="196" t="s">
        <v>2824</v>
      </c>
      <c r="E91" s="196">
        <v>6</v>
      </c>
      <c r="F91" s="196">
        <v>6160</v>
      </c>
      <c r="G91" s="206"/>
      <c r="H91" s="196" t="s">
        <v>7602</v>
      </c>
      <c r="I91" s="590" t="s">
        <v>7603</v>
      </c>
      <c r="J91" s="591" t="s">
        <v>7605</v>
      </c>
    </row>
    <row r="92" customHeight="1" outlineLevel="2" spans="1:10">
      <c r="A92" s="196" t="s">
        <v>4227</v>
      </c>
      <c r="B92" s="196" t="s">
        <v>7642</v>
      </c>
      <c r="C92" s="196" t="s">
        <v>3497</v>
      </c>
      <c r="D92" s="196" t="s">
        <v>2824</v>
      </c>
      <c r="E92" s="196">
        <v>3</v>
      </c>
      <c r="F92" s="196">
        <v>15000</v>
      </c>
      <c r="G92" s="206"/>
      <c r="H92" s="196" t="s">
        <v>7602</v>
      </c>
      <c r="I92" s="590" t="s">
        <v>7603</v>
      </c>
      <c r="J92" s="584"/>
    </row>
    <row r="93" customHeight="1" outlineLevel="2" spans="1:10">
      <c r="A93" s="196" t="s">
        <v>4228</v>
      </c>
      <c r="B93" s="196" t="s">
        <v>7643</v>
      </c>
      <c r="C93" s="196" t="s">
        <v>3492</v>
      </c>
      <c r="D93" s="196" t="s">
        <v>2824</v>
      </c>
      <c r="E93" s="196">
        <v>2</v>
      </c>
      <c r="F93" s="196">
        <v>18000</v>
      </c>
      <c r="G93" s="206"/>
      <c r="H93" s="196" t="s">
        <v>7602</v>
      </c>
      <c r="I93" s="590" t="s">
        <v>7603</v>
      </c>
      <c r="J93" s="584"/>
    </row>
    <row r="94" customHeight="1" outlineLevel="2" spans="1:10">
      <c r="A94" s="196" t="s">
        <v>4229</v>
      </c>
      <c r="B94" s="196" t="s">
        <v>7644</v>
      </c>
      <c r="C94" s="196" t="s">
        <v>3469</v>
      </c>
      <c r="D94" s="196" t="s">
        <v>2824</v>
      </c>
      <c r="E94" s="196">
        <v>4</v>
      </c>
      <c r="F94" s="196">
        <v>1800</v>
      </c>
      <c r="G94" s="206"/>
      <c r="H94" s="196" t="s">
        <v>7602</v>
      </c>
      <c r="I94" s="590" t="s">
        <v>7603</v>
      </c>
      <c r="J94" s="591" t="s">
        <v>7605</v>
      </c>
    </row>
    <row r="95" customHeight="1" outlineLevel="2" spans="1:10">
      <c r="A95" s="196" t="s">
        <v>4230</v>
      </c>
      <c r="B95" s="196" t="s">
        <v>7645</v>
      </c>
      <c r="C95" s="196" t="s">
        <v>3510</v>
      </c>
      <c r="D95" s="196" t="s">
        <v>2824</v>
      </c>
      <c r="E95" s="196">
        <v>1</v>
      </c>
      <c r="F95" s="196">
        <v>9600</v>
      </c>
      <c r="G95" s="206"/>
      <c r="H95" s="196" t="s">
        <v>7602</v>
      </c>
      <c r="I95" s="590" t="s">
        <v>7603</v>
      </c>
      <c r="J95" s="584"/>
    </row>
    <row r="96" customHeight="1" outlineLevel="2" spans="1:10">
      <c r="A96" s="196" t="s">
        <v>4231</v>
      </c>
      <c r="B96" s="196" t="s">
        <v>7644</v>
      </c>
      <c r="C96" s="196" t="s">
        <v>3471</v>
      </c>
      <c r="D96" s="196" t="s">
        <v>2824</v>
      </c>
      <c r="E96" s="196">
        <v>1</v>
      </c>
      <c r="F96" s="196">
        <v>900</v>
      </c>
      <c r="G96" s="206"/>
      <c r="H96" s="196" t="s">
        <v>7602</v>
      </c>
      <c r="I96" s="590" t="s">
        <v>7603</v>
      </c>
      <c r="J96" s="591" t="s">
        <v>7605</v>
      </c>
    </row>
    <row r="97" customHeight="1" outlineLevel="2" spans="1:10">
      <c r="A97" s="196" t="s">
        <v>4232</v>
      </c>
      <c r="B97" s="196" t="s">
        <v>7557</v>
      </c>
      <c r="C97" s="196" t="s">
        <v>3663</v>
      </c>
      <c r="D97" s="196" t="s">
        <v>2824</v>
      </c>
      <c r="E97" s="196">
        <v>1</v>
      </c>
      <c r="F97" s="196">
        <v>141750</v>
      </c>
      <c r="G97" s="206"/>
      <c r="H97" s="196" t="s">
        <v>7602</v>
      </c>
      <c r="I97" s="590" t="s">
        <v>7603</v>
      </c>
      <c r="J97" s="584"/>
    </row>
    <row r="98" customHeight="1" outlineLevel="2" spans="1:10">
      <c r="A98" s="196" t="s">
        <v>4233</v>
      </c>
      <c r="B98" s="196" t="s">
        <v>7646</v>
      </c>
      <c r="C98" s="196" t="s">
        <v>3253</v>
      </c>
      <c r="D98" s="196" t="s">
        <v>2814</v>
      </c>
      <c r="E98" s="196">
        <v>13.5</v>
      </c>
      <c r="F98" s="196">
        <v>800</v>
      </c>
      <c r="G98" s="206"/>
      <c r="H98" s="196" t="s">
        <v>7602</v>
      </c>
      <c r="I98" s="590" t="s">
        <v>7603</v>
      </c>
      <c r="J98" s="584"/>
    </row>
    <row r="99" customHeight="1" outlineLevel="2" spans="1:10">
      <c r="A99" s="196" t="s">
        <v>4234</v>
      </c>
      <c r="B99" s="196" t="s">
        <v>7647</v>
      </c>
      <c r="C99" s="196" t="s">
        <v>3503</v>
      </c>
      <c r="D99" s="196" t="s">
        <v>2824</v>
      </c>
      <c r="E99" s="196">
        <v>4</v>
      </c>
      <c r="F99" s="196">
        <v>21360</v>
      </c>
      <c r="G99" s="206"/>
      <c r="H99" s="196" t="s">
        <v>7602</v>
      </c>
      <c r="I99" s="590" t="s">
        <v>7603</v>
      </c>
      <c r="J99" s="584"/>
    </row>
    <row r="100" customHeight="1" outlineLevel="2" spans="1:10">
      <c r="A100" s="196" t="s">
        <v>4235</v>
      </c>
      <c r="B100" s="196" t="s">
        <v>7648</v>
      </c>
      <c r="C100" s="196" t="s">
        <v>3494</v>
      </c>
      <c r="D100" s="196" t="s">
        <v>2824</v>
      </c>
      <c r="E100" s="196">
        <v>2</v>
      </c>
      <c r="F100" s="196">
        <v>11074</v>
      </c>
      <c r="G100" s="206"/>
      <c r="H100" s="196" t="s">
        <v>7602</v>
      </c>
      <c r="I100" s="590" t="s">
        <v>7603</v>
      </c>
      <c r="J100" s="584"/>
    </row>
    <row r="101" customHeight="1" outlineLevel="2" spans="1:10">
      <c r="A101" s="196" t="s">
        <v>4236</v>
      </c>
      <c r="B101" s="196" t="s">
        <v>7649</v>
      </c>
      <c r="C101" s="196" t="s">
        <v>3260</v>
      </c>
      <c r="D101" s="196" t="s">
        <v>2774</v>
      </c>
      <c r="E101" s="196">
        <v>130</v>
      </c>
      <c r="F101" s="196">
        <v>300</v>
      </c>
      <c r="G101" s="206"/>
      <c r="H101" s="196" t="s">
        <v>7602</v>
      </c>
      <c r="I101" s="590" t="s">
        <v>7603</v>
      </c>
      <c r="J101" s="584"/>
    </row>
    <row r="102" customHeight="1" outlineLevel="2" spans="1:10">
      <c r="A102" s="196" t="s">
        <v>4237</v>
      </c>
      <c r="B102" s="196" t="s">
        <v>7650</v>
      </c>
      <c r="C102" s="196" t="s">
        <v>3260</v>
      </c>
      <c r="D102" s="196" t="s">
        <v>2774</v>
      </c>
      <c r="E102" s="196">
        <v>52</v>
      </c>
      <c r="F102" s="196">
        <v>360</v>
      </c>
      <c r="G102" s="206"/>
      <c r="H102" s="196" t="s">
        <v>7602</v>
      </c>
      <c r="I102" s="590" t="s">
        <v>7603</v>
      </c>
      <c r="J102" s="584"/>
    </row>
    <row r="103" customHeight="1" outlineLevel="2" spans="1:10">
      <c r="A103" s="196" t="s">
        <v>4238</v>
      </c>
      <c r="B103" s="196" t="s">
        <v>7557</v>
      </c>
      <c r="C103" s="196" t="s">
        <v>3678</v>
      </c>
      <c r="D103" s="196" t="s">
        <v>2824</v>
      </c>
      <c r="E103" s="196">
        <v>1</v>
      </c>
      <c r="F103" s="196">
        <v>37800</v>
      </c>
      <c r="G103" s="206"/>
      <c r="H103" s="196" t="s">
        <v>7602</v>
      </c>
      <c r="I103" s="590" t="s">
        <v>7603</v>
      </c>
      <c r="J103" s="584"/>
    </row>
    <row r="104" customHeight="1" outlineLevel="2" spans="1:10">
      <c r="A104" s="196" t="s">
        <v>4240</v>
      </c>
      <c r="B104" s="196" t="s">
        <v>7646</v>
      </c>
      <c r="C104" s="196" t="s">
        <v>3252</v>
      </c>
      <c r="D104" s="196" t="s">
        <v>2814</v>
      </c>
      <c r="E104" s="196">
        <v>3.6</v>
      </c>
      <c r="F104" s="196">
        <v>1200</v>
      </c>
      <c r="G104" s="206"/>
      <c r="H104" s="196" t="s">
        <v>7602</v>
      </c>
      <c r="I104" s="590" t="s">
        <v>7603</v>
      </c>
      <c r="J104" s="584"/>
    </row>
    <row r="105" customHeight="1" outlineLevel="2" spans="1:10">
      <c r="A105" s="196" t="s">
        <v>4241</v>
      </c>
      <c r="B105" s="196" t="s">
        <v>7557</v>
      </c>
      <c r="C105" s="196" t="s">
        <v>3682</v>
      </c>
      <c r="D105" s="196" t="s">
        <v>2824</v>
      </c>
      <c r="E105" s="196">
        <v>1</v>
      </c>
      <c r="F105" s="196">
        <v>85050</v>
      </c>
      <c r="G105" s="206"/>
      <c r="H105" s="196" t="s">
        <v>7602</v>
      </c>
      <c r="I105" s="590" t="s">
        <v>7603</v>
      </c>
      <c r="J105" s="584"/>
    </row>
    <row r="106" customHeight="1" outlineLevel="2" spans="1:10">
      <c r="A106" s="196" t="s">
        <v>4242</v>
      </c>
      <c r="B106" s="196" t="s">
        <v>7646</v>
      </c>
      <c r="C106" s="196" t="s">
        <v>3252</v>
      </c>
      <c r="D106" s="196" t="s">
        <v>2814</v>
      </c>
      <c r="E106" s="196">
        <v>8.1</v>
      </c>
      <c r="F106" s="196">
        <v>1200</v>
      </c>
      <c r="G106" s="206"/>
      <c r="H106" s="196" t="s">
        <v>7602</v>
      </c>
      <c r="I106" s="590" t="s">
        <v>7603</v>
      </c>
      <c r="J106" s="584"/>
    </row>
    <row r="107" customHeight="1" outlineLevel="2" spans="1:10">
      <c r="A107" s="196" t="s">
        <v>4243</v>
      </c>
      <c r="B107" s="196" t="s">
        <v>3346</v>
      </c>
      <c r="C107" s="196" t="s">
        <v>7651</v>
      </c>
      <c r="D107" s="196" t="s">
        <v>2824</v>
      </c>
      <c r="E107" s="196">
        <v>2</v>
      </c>
      <c r="F107" s="196">
        <v>10500</v>
      </c>
      <c r="G107" s="206"/>
      <c r="H107" s="196" t="s">
        <v>7602</v>
      </c>
      <c r="I107" s="590" t="s">
        <v>7603</v>
      </c>
      <c r="J107" s="584"/>
    </row>
    <row r="108" customHeight="1" outlineLevel="2" spans="1:10">
      <c r="A108" s="196" t="s">
        <v>4244</v>
      </c>
      <c r="B108" s="196" t="s">
        <v>7652</v>
      </c>
      <c r="C108" s="196" t="s">
        <v>3508</v>
      </c>
      <c r="D108" s="196" t="s">
        <v>2824</v>
      </c>
      <c r="E108" s="196">
        <v>1</v>
      </c>
      <c r="F108" s="196">
        <v>13500</v>
      </c>
      <c r="G108" s="206"/>
      <c r="H108" s="196" t="s">
        <v>7602</v>
      </c>
      <c r="I108" s="590" t="s">
        <v>7603</v>
      </c>
      <c r="J108" s="584"/>
    </row>
    <row r="109" customHeight="1" outlineLevel="2" spans="1:10">
      <c r="A109" s="196" t="s">
        <v>4245</v>
      </c>
      <c r="B109" s="196" t="s">
        <v>7653</v>
      </c>
      <c r="C109" s="196" t="s">
        <v>4239</v>
      </c>
      <c r="D109" s="196" t="s">
        <v>2824</v>
      </c>
      <c r="E109" s="196">
        <v>1</v>
      </c>
      <c r="F109" s="196">
        <v>640</v>
      </c>
      <c r="G109" s="206"/>
      <c r="H109" s="196" t="s">
        <v>7602</v>
      </c>
      <c r="I109" s="590" t="s">
        <v>7603</v>
      </c>
      <c r="J109" s="591" t="s">
        <v>7605</v>
      </c>
    </row>
    <row r="110" customHeight="1" outlineLevel="2" spans="1:10">
      <c r="A110" s="196" t="s">
        <v>7654</v>
      </c>
      <c r="B110" s="196" t="s">
        <v>7655</v>
      </c>
      <c r="C110" s="196" t="s">
        <v>7656</v>
      </c>
      <c r="D110" s="196" t="s">
        <v>2824</v>
      </c>
      <c r="E110" s="196">
        <v>2</v>
      </c>
      <c r="F110" s="196">
        <v>13800</v>
      </c>
      <c r="G110" s="206"/>
      <c r="H110" s="196" t="s">
        <v>7602</v>
      </c>
      <c r="I110" s="590" t="s">
        <v>7603</v>
      </c>
      <c r="J110" s="584"/>
    </row>
    <row r="111" customHeight="1" outlineLevel="2" spans="1:10">
      <c r="A111" s="196" t="s">
        <v>7657</v>
      </c>
      <c r="B111" s="196" t="s">
        <v>7611</v>
      </c>
      <c r="C111" s="196" t="s">
        <v>3293</v>
      </c>
      <c r="D111" s="196" t="s">
        <v>2824</v>
      </c>
      <c r="E111" s="196">
        <v>1</v>
      </c>
      <c r="F111" s="196">
        <v>2970</v>
      </c>
      <c r="G111" s="206"/>
      <c r="H111" s="196" t="s">
        <v>7602</v>
      </c>
      <c r="I111" s="590" t="s">
        <v>7603</v>
      </c>
      <c r="J111" s="591" t="s">
        <v>7605</v>
      </c>
    </row>
    <row r="112" customHeight="1" outlineLevel="2" spans="1:10">
      <c r="A112" s="196" t="s">
        <v>7658</v>
      </c>
      <c r="B112" s="196" t="s">
        <v>7610</v>
      </c>
      <c r="C112" s="196" t="s">
        <v>3548</v>
      </c>
      <c r="D112" s="196" t="s">
        <v>2824</v>
      </c>
      <c r="E112" s="196">
        <v>3</v>
      </c>
      <c r="F112" s="196">
        <v>3200</v>
      </c>
      <c r="G112" s="206"/>
      <c r="H112" s="196" t="s">
        <v>7602</v>
      </c>
      <c r="I112" s="590" t="s">
        <v>7603</v>
      </c>
      <c r="J112" s="591" t="s">
        <v>7605</v>
      </c>
    </row>
    <row r="113" customHeight="1" outlineLevel="2" spans="1:10">
      <c r="A113" s="196" t="s">
        <v>7659</v>
      </c>
      <c r="B113" s="196" t="s">
        <v>7606</v>
      </c>
      <c r="C113" s="196" t="s">
        <v>3451</v>
      </c>
      <c r="D113" s="196" t="s">
        <v>2824</v>
      </c>
      <c r="E113" s="196">
        <v>2</v>
      </c>
      <c r="F113" s="196">
        <v>3200</v>
      </c>
      <c r="G113" s="206"/>
      <c r="H113" s="196" t="s">
        <v>7602</v>
      </c>
      <c r="I113" s="590" t="s">
        <v>7603</v>
      </c>
      <c r="J113" s="591" t="s">
        <v>7605</v>
      </c>
    </row>
    <row r="114" customHeight="1" outlineLevel="2" spans="1:10">
      <c r="A114" s="196" t="s">
        <v>7660</v>
      </c>
      <c r="B114" s="196" t="s">
        <v>7618</v>
      </c>
      <c r="C114" s="196" t="s">
        <v>3697</v>
      </c>
      <c r="D114" s="196" t="s">
        <v>2824</v>
      </c>
      <c r="E114" s="196">
        <v>18</v>
      </c>
      <c r="F114" s="196">
        <v>480</v>
      </c>
      <c r="G114" s="206"/>
      <c r="H114" s="196" t="s">
        <v>7602</v>
      </c>
      <c r="I114" s="590" t="s">
        <v>7603</v>
      </c>
      <c r="J114" s="591" t="s">
        <v>7605</v>
      </c>
    </row>
    <row r="115" customHeight="1" outlineLevel="2" spans="1:10">
      <c r="A115" s="196" t="s">
        <v>7661</v>
      </c>
      <c r="B115" s="196" t="s">
        <v>7607</v>
      </c>
      <c r="C115" s="196" t="s">
        <v>3315</v>
      </c>
      <c r="D115" s="196" t="s">
        <v>2824</v>
      </c>
      <c r="E115" s="196">
        <v>2</v>
      </c>
      <c r="F115" s="196">
        <v>960</v>
      </c>
      <c r="G115" s="206"/>
      <c r="H115" s="196" t="s">
        <v>7602</v>
      </c>
      <c r="I115" s="590" t="s">
        <v>7603</v>
      </c>
      <c r="J115" s="584"/>
    </row>
    <row r="116" customHeight="1" outlineLevel="2" spans="1:10">
      <c r="A116" s="196" t="s">
        <v>7662</v>
      </c>
      <c r="B116" s="196" t="s">
        <v>7629</v>
      </c>
      <c r="C116" s="196" t="s">
        <v>3389</v>
      </c>
      <c r="D116" s="196" t="s">
        <v>2824</v>
      </c>
      <c r="E116" s="196">
        <v>2</v>
      </c>
      <c r="F116" s="196">
        <v>1200</v>
      </c>
      <c r="G116" s="206"/>
      <c r="H116" s="196" t="s">
        <v>7602</v>
      </c>
      <c r="I116" s="590" t="s">
        <v>7603</v>
      </c>
      <c r="J116" s="584"/>
    </row>
    <row r="117" s="575" customFormat="1" customHeight="1" outlineLevel="2" spans="1:10">
      <c r="A117" s="142"/>
      <c r="B117" s="142" t="s">
        <v>4246</v>
      </c>
      <c r="C117" s="142"/>
      <c r="D117" s="142"/>
      <c r="E117" s="142"/>
      <c r="F117" s="142"/>
      <c r="G117" s="145"/>
      <c r="H117" s="142"/>
      <c r="I117" s="587"/>
      <c r="J117" s="588"/>
    </row>
    <row r="118" customHeight="1" outlineLevel="2" spans="1:10">
      <c r="A118" s="196" t="s">
        <v>4247</v>
      </c>
      <c r="B118" s="196" t="s">
        <v>7601</v>
      </c>
      <c r="C118" s="196" t="s">
        <v>3689</v>
      </c>
      <c r="D118" s="196" t="s">
        <v>2824</v>
      </c>
      <c r="E118" s="196">
        <v>2</v>
      </c>
      <c r="F118" s="196">
        <v>540</v>
      </c>
      <c r="G118" s="206"/>
      <c r="H118" s="196" t="s">
        <v>7602</v>
      </c>
      <c r="I118" s="590" t="s">
        <v>7603</v>
      </c>
      <c r="J118" s="584"/>
    </row>
    <row r="119" customFormat="1" customHeight="1" outlineLevel="2" spans="1:10">
      <c r="A119" s="196" t="s">
        <v>4248</v>
      </c>
      <c r="B119" s="196" t="s">
        <v>7608</v>
      </c>
      <c r="C119" s="196" t="s">
        <v>3391</v>
      </c>
      <c r="D119" s="196" t="s">
        <v>2824</v>
      </c>
      <c r="E119" s="196">
        <v>1</v>
      </c>
      <c r="F119" s="196">
        <v>2700</v>
      </c>
      <c r="G119" s="206"/>
      <c r="H119" s="196" t="s">
        <v>7602</v>
      </c>
      <c r="I119" s="590" t="s">
        <v>7603</v>
      </c>
      <c r="J119" s="584"/>
    </row>
    <row r="120" customHeight="1" outlineLevel="2" spans="1:10">
      <c r="A120" s="196" t="s">
        <v>4249</v>
      </c>
      <c r="B120" s="196" t="s">
        <v>7636</v>
      </c>
      <c r="C120" s="196" t="s">
        <v>3297</v>
      </c>
      <c r="D120" s="196" t="s">
        <v>2824</v>
      </c>
      <c r="E120" s="196">
        <v>1</v>
      </c>
      <c r="F120" s="196">
        <v>3780</v>
      </c>
      <c r="G120" s="206"/>
      <c r="H120" s="196" t="s">
        <v>7602</v>
      </c>
      <c r="I120" s="590" t="s">
        <v>7603</v>
      </c>
      <c r="J120" s="591" t="s">
        <v>7605</v>
      </c>
    </row>
    <row r="121" customHeight="1" outlineLevel="2" spans="1:10">
      <c r="A121" s="196" t="s">
        <v>4250</v>
      </c>
      <c r="B121" s="196" t="s">
        <v>7663</v>
      </c>
      <c r="C121" s="196" t="s">
        <v>3425</v>
      </c>
      <c r="D121" s="196" t="s">
        <v>2824</v>
      </c>
      <c r="E121" s="196">
        <v>1</v>
      </c>
      <c r="F121" s="196">
        <v>2640</v>
      </c>
      <c r="G121" s="206"/>
      <c r="H121" s="196" t="s">
        <v>7602</v>
      </c>
      <c r="I121" s="590" t="s">
        <v>7603</v>
      </c>
      <c r="J121" s="591" t="s">
        <v>7605</v>
      </c>
    </row>
    <row r="122" customHeight="1" outlineLevel="2" spans="1:10">
      <c r="A122" s="196" t="s">
        <v>4251</v>
      </c>
      <c r="B122" s="196" t="s">
        <v>7664</v>
      </c>
      <c r="C122" s="196" t="s">
        <v>3371</v>
      </c>
      <c r="D122" s="196" t="s">
        <v>2824</v>
      </c>
      <c r="E122" s="196">
        <v>1</v>
      </c>
      <c r="F122" s="196">
        <v>9548.5</v>
      </c>
      <c r="G122" s="206"/>
      <c r="H122" s="196" t="s">
        <v>7602</v>
      </c>
      <c r="I122" s="590" t="s">
        <v>7603</v>
      </c>
      <c r="J122" s="584"/>
    </row>
    <row r="123" customHeight="1" outlineLevel="2" spans="1:10">
      <c r="A123" s="196" t="s">
        <v>4252</v>
      </c>
      <c r="B123" s="196" t="s">
        <v>7665</v>
      </c>
      <c r="C123" s="196" t="s">
        <v>3431</v>
      </c>
      <c r="D123" s="196" t="s">
        <v>2824</v>
      </c>
      <c r="E123" s="196">
        <v>1</v>
      </c>
      <c r="F123" s="196">
        <v>7740.5</v>
      </c>
      <c r="G123" s="206"/>
      <c r="H123" s="196" t="s">
        <v>7602</v>
      </c>
      <c r="I123" s="590" t="s">
        <v>7603</v>
      </c>
      <c r="J123" s="584"/>
    </row>
    <row r="124" customHeight="1" outlineLevel="2" spans="1:10">
      <c r="A124" s="196" t="s">
        <v>4253</v>
      </c>
      <c r="B124" s="196" t="s">
        <v>7666</v>
      </c>
      <c r="C124" s="196" t="s">
        <v>3659</v>
      </c>
      <c r="D124" s="196" t="s">
        <v>2824</v>
      </c>
      <c r="E124" s="196">
        <v>1</v>
      </c>
      <c r="F124" s="196">
        <v>7470</v>
      </c>
      <c r="G124" s="206"/>
      <c r="H124" s="196" t="s">
        <v>7602</v>
      </c>
      <c r="I124" s="590" t="s">
        <v>7603</v>
      </c>
      <c r="J124" s="584"/>
    </row>
    <row r="125" customHeight="1" outlineLevel="2" spans="1:10">
      <c r="A125" s="196" t="s">
        <v>4254</v>
      </c>
      <c r="B125" s="196" t="s">
        <v>7667</v>
      </c>
      <c r="C125" s="196" t="s">
        <v>3255</v>
      </c>
      <c r="D125" s="196" t="s">
        <v>2824</v>
      </c>
      <c r="E125" s="196">
        <v>1</v>
      </c>
      <c r="F125" s="196">
        <v>2800</v>
      </c>
      <c r="G125" s="206"/>
      <c r="H125" s="196" t="s">
        <v>7602</v>
      </c>
      <c r="I125" s="590" t="s">
        <v>7603</v>
      </c>
      <c r="J125" s="591" t="s">
        <v>7605</v>
      </c>
    </row>
    <row r="126" customHeight="1" outlineLevel="2" spans="1:10">
      <c r="A126" s="196" t="s">
        <v>4255</v>
      </c>
      <c r="B126" s="196" t="s">
        <v>7668</v>
      </c>
      <c r="C126" s="196" t="s">
        <v>4256</v>
      </c>
      <c r="D126" s="196" t="s">
        <v>2824</v>
      </c>
      <c r="E126" s="196">
        <v>2</v>
      </c>
      <c r="F126" s="196">
        <v>2080</v>
      </c>
      <c r="G126" s="206"/>
      <c r="H126" s="196" t="s">
        <v>7602</v>
      </c>
      <c r="I126" s="590" t="s">
        <v>7603</v>
      </c>
      <c r="J126" s="584"/>
    </row>
    <row r="127" customHeight="1" outlineLevel="2" spans="1:10">
      <c r="A127" s="196" t="s">
        <v>4257</v>
      </c>
      <c r="B127" s="196" t="s">
        <v>7669</v>
      </c>
      <c r="C127" s="196" t="s">
        <v>3285</v>
      </c>
      <c r="D127" s="196" t="s">
        <v>2824</v>
      </c>
      <c r="E127" s="196">
        <v>1</v>
      </c>
      <c r="F127" s="196">
        <v>2520</v>
      </c>
      <c r="G127" s="206"/>
      <c r="H127" s="196" t="s">
        <v>7602</v>
      </c>
      <c r="I127" s="590" t="s">
        <v>7603</v>
      </c>
      <c r="J127" s="584"/>
    </row>
    <row r="128" customHeight="1" outlineLevel="2" spans="1:10">
      <c r="A128" s="196" t="s">
        <v>4258</v>
      </c>
      <c r="B128" s="196" t="s">
        <v>7670</v>
      </c>
      <c r="C128" s="196" t="s">
        <v>3573</v>
      </c>
      <c r="D128" s="196" t="s">
        <v>2824</v>
      </c>
      <c r="E128" s="196">
        <v>1</v>
      </c>
      <c r="F128" s="196">
        <v>5400</v>
      </c>
      <c r="G128" s="206"/>
      <c r="H128" s="196" t="s">
        <v>7602</v>
      </c>
      <c r="I128" s="590" t="s">
        <v>7603</v>
      </c>
      <c r="J128" s="584"/>
    </row>
    <row r="129" customHeight="1" outlineLevel="2" spans="1:10">
      <c r="A129" s="196" t="s">
        <v>4259</v>
      </c>
      <c r="B129" s="196" t="s">
        <v>7671</v>
      </c>
      <c r="C129" s="196" t="s">
        <v>3289</v>
      </c>
      <c r="D129" s="196" t="s">
        <v>2824</v>
      </c>
      <c r="E129" s="196">
        <v>1</v>
      </c>
      <c r="F129" s="196">
        <v>3360</v>
      </c>
      <c r="G129" s="206"/>
      <c r="H129" s="196" t="s">
        <v>7602</v>
      </c>
      <c r="I129" s="590" t="s">
        <v>7603</v>
      </c>
      <c r="J129" s="584"/>
    </row>
    <row r="130" customHeight="1" outlineLevel="2" spans="1:10">
      <c r="A130" s="196" t="s">
        <v>4260</v>
      </c>
      <c r="B130" s="196" t="s">
        <v>7672</v>
      </c>
      <c r="C130" s="196" t="s">
        <v>3512</v>
      </c>
      <c r="D130" s="196" t="s">
        <v>2824</v>
      </c>
      <c r="E130" s="196">
        <v>1</v>
      </c>
      <c r="F130" s="196">
        <v>7760</v>
      </c>
      <c r="G130" s="206"/>
      <c r="H130" s="196" t="s">
        <v>7602</v>
      </c>
      <c r="I130" s="590" t="s">
        <v>7603</v>
      </c>
      <c r="J130" s="584"/>
    </row>
    <row r="131" customHeight="1" outlineLevel="2" spans="1:10">
      <c r="A131" s="196" t="s">
        <v>4261</v>
      </c>
      <c r="B131" s="196" t="s">
        <v>7557</v>
      </c>
      <c r="C131" s="196" t="s">
        <v>3666</v>
      </c>
      <c r="D131" s="196" t="s">
        <v>2824</v>
      </c>
      <c r="E131" s="196">
        <v>1</v>
      </c>
      <c r="F131" s="196">
        <v>13650</v>
      </c>
      <c r="G131" s="206"/>
      <c r="H131" s="196" t="s">
        <v>7602</v>
      </c>
      <c r="I131" s="590" t="s">
        <v>7603</v>
      </c>
      <c r="J131" s="584"/>
    </row>
    <row r="132" customHeight="1" outlineLevel="2" spans="1:10">
      <c r="A132" s="196" t="s">
        <v>4262</v>
      </c>
      <c r="B132" s="179" t="s">
        <v>3249</v>
      </c>
      <c r="C132" s="196" t="s">
        <v>3250</v>
      </c>
      <c r="D132" s="196" t="s">
        <v>2824</v>
      </c>
      <c r="E132" s="196">
        <v>2</v>
      </c>
      <c r="F132" s="196">
        <v>1800</v>
      </c>
      <c r="G132" s="206"/>
      <c r="H132" s="196" t="s">
        <v>7602</v>
      </c>
      <c r="I132" s="590" t="s">
        <v>7603</v>
      </c>
      <c r="J132" s="584"/>
    </row>
    <row r="133" customHeight="1" outlineLevel="2" spans="1:10">
      <c r="A133" s="196" t="s">
        <v>4263</v>
      </c>
      <c r="B133" s="196" t="s">
        <v>7673</v>
      </c>
      <c r="C133" s="196" t="s">
        <v>3456</v>
      </c>
      <c r="D133" s="196" t="s">
        <v>2824</v>
      </c>
      <c r="E133" s="196">
        <v>2</v>
      </c>
      <c r="F133" s="196">
        <v>2250</v>
      </c>
      <c r="G133" s="206"/>
      <c r="H133" s="196" t="s">
        <v>7602</v>
      </c>
      <c r="I133" s="590" t="s">
        <v>7603</v>
      </c>
      <c r="J133" s="584"/>
    </row>
    <row r="134" customHeight="1" outlineLevel="2" spans="1:10">
      <c r="A134" s="196" t="s">
        <v>4264</v>
      </c>
      <c r="B134" s="196" t="s">
        <v>7557</v>
      </c>
      <c r="C134" s="196" t="s">
        <v>3669</v>
      </c>
      <c r="D134" s="196" t="s">
        <v>2824</v>
      </c>
      <c r="E134" s="196">
        <v>1</v>
      </c>
      <c r="F134" s="196">
        <v>15750</v>
      </c>
      <c r="G134" s="206"/>
      <c r="H134" s="196" t="s">
        <v>7602</v>
      </c>
      <c r="I134" s="590" t="s">
        <v>7603</v>
      </c>
      <c r="J134" s="584"/>
    </row>
    <row r="135" customHeight="1" outlineLevel="2" spans="1:10">
      <c r="A135" s="196" t="s">
        <v>4265</v>
      </c>
      <c r="B135" s="196" t="s">
        <v>7610</v>
      </c>
      <c r="C135" s="196" t="s">
        <v>3553</v>
      </c>
      <c r="D135" s="196" t="s">
        <v>2824</v>
      </c>
      <c r="E135" s="196">
        <v>1</v>
      </c>
      <c r="F135" s="196">
        <v>2040</v>
      </c>
      <c r="G135" s="206"/>
      <c r="H135" s="196" t="s">
        <v>7602</v>
      </c>
      <c r="I135" s="590" t="s">
        <v>7603</v>
      </c>
      <c r="J135" s="591" t="s">
        <v>7605</v>
      </c>
    </row>
    <row r="136" customHeight="1" outlineLevel="2" spans="1:10">
      <c r="A136" s="196" t="s">
        <v>4266</v>
      </c>
      <c r="B136" s="196" t="s">
        <v>7610</v>
      </c>
      <c r="C136" s="196" t="s">
        <v>3558</v>
      </c>
      <c r="D136" s="196" t="s">
        <v>2824</v>
      </c>
      <c r="E136" s="196">
        <v>1</v>
      </c>
      <c r="F136" s="196">
        <v>2240</v>
      </c>
      <c r="G136" s="206"/>
      <c r="H136" s="196" t="s">
        <v>7602</v>
      </c>
      <c r="I136" s="590" t="s">
        <v>7603</v>
      </c>
      <c r="J136" s="591" t="s">
        <v>7605</v>
      </c>
    </row>
    <row r="137" customHeight="1" outlineLevel="2" spans="1:10">
      <c r="A137" s="196" t="s">
        <v>4267</v>
      </c>
      <c r="B137" s="196" t="s">
        <v>7618</v>
      </c>
      <c r="C137" s="196" t="s">
        <v>3697</v>
      </c>
      <c r="D137" s="196" t="s">
        <v>2824</v>
      </c>
      <c r="E137" s="196">
        <v>3</v>
      </c>
      <c r="F137" s="196">
        <v>480</v>
      </c>
      <c r="G137" s="206"/>
      <c r="H137" s="196" t="s">
        <v>7602</v>
      </c>
      <c r="I137" s="590" t="s">
        <v>7603</v>
      </c>
      <c r="J137" s="591" t="s">
        <v>7605</v>
      </c>
    </row>
    <row r="138" s="575" customFormat="1" customHeight="1" outlineLevel="2" spans="1:10">
      <c r="A138" s="142"/>
      <c r="B138" s="142" t="s">
        <v>4268</v>
      </c>
      <c r="C138" s="142"/>
      <c r="D138" s="142"/>
      <c r="E138" s="142"/>
      <c r="F138" s="142"/>
      <c r="G138" s="145"/>
      <c r="H138" s="142"/>
      <c r="I138" s="587"/>
      <c r="J138" s="588"/>
    </row>
    <row r="139" customHeight="1" outlineLevel="2" spans="1:10">
      <c r="A139" s="196" t="s">
        <v>4269</v>
      </c>
      <c r="B139" s="196" t="s">
        <v>7608</v>
      </c>
      <c r="C139" s="196" t="s">
        <v>3391</v>
      </c>
      <c r="D139" s="196" t="s">
        <v>2824</v>
      </c>
      <c r="E139" s="196">
        <v>1</v>
      </c>
      <c r="F139" s="196">
        <v>2700</v>
      </c>
      <c r="G139" s="206"/>
      <c r="H139" s="196" t="s">
        <v>7602</v>
      </c>
      <c r="I139" s="590" t="s">
        <v>7603</v>
      </c>
      <c r="J139" s="584"/>
    </row>
    <row r="140" customFormat="1" customHeight="1" outlineLevel="2" spans="1:10">
      <c r="A140" s="196" t="s">
        <v>4270</v>
      </c>
      <c r="B140" s="196" t="s">
        <v>7618</v>
      </c>
      <c r="C140" s="196" t="s">
        <v>3697</v>
      </c>
      <c r="D140" s="196" t="s">
        <v>2824</v>
      </c>
      <c r="E140" s="196">
        <v>2</v>
      </c>
      <c r="F140" s="196">
        <v>480</v>
      </c>
      <c r="G140" s="206"/>
      <c r="H140" s="196" t="s">
        <v>7602</v>
      </c>
      <c r="I140" s="590" t="s">
        <v>7603</v>
      </c>
      <c r="J140" s="591" t="s">
        <v>7605</v>
      </c>
    </row>
    <row r="141" customHeight="1" outlineLevel="2" spans="1:10">
      <c r="A141" s="196" t="s">
        <v>4271</v>
      </c>
      <c r="B141" s="196" t="s">
        <v>7601</v>
      </c>
      <c r="C141" s="196" t="s">
        <v>3689</v>
      </c>
      <c r="D141" s="196" t="s">
        <v>2824</v>
      </c>
      <c r="E141" s="196">
        <v>1</v>
      </c>
      <c r="F141" s="196">
        <v>540</v>
      </c>
      <c r="G141" s="206"/>
      <c r="H141" s="196" t="s">
        <v>7602</v>
      </c>
      <c r="I141" s="590" t="s">
        <v>7603</v>
      </c>
      <c r="J141" s="584"/>
    </row>
    <row r="142" customHeight="1" outlineLevel="2" spans="1:10">
      <c r="A142" s="196" t="s">
        <v>4272</v>
      </c>
      <c r="B142" s="196" t="s">
        <v>7669</v>
      </c>
      <c r="C142" s="196" t="s">
        <v>3285</v>
      </c>
      <c r="D142" s="196" t="s">
        <v>2824</v>
      </c>
      <c r="E142" s="196">
        <v>1</v>
      </c>
      <c r="F142" s="196">
        <v>2520</v>
      </c>
      <c r="G142" s="206"/>
      <c r="H142" s="196" t="s">
        <v>7602</v>
      </c>
      <c r="I142" s="590" t="s">
        <v>7603</v>
      </c>
      <c r="J142" s="584"/>
    </row>
    <row r="143" customHeight="1" outlineLevel="2" spans="1:10">
      <c r="A143" s="196" t="s">
        <v>4273</v>
      </c>
      <c r="B143" s="196" t="s">
        <v>7670</v>
      </c>
      <c r="C143" s="196" t="s">
        <v>3573</v>
      </c>
      <c r="D143" s="196" t="s">
        <v>2824</v>
      </c>
      <c r="E143" s="196">
        <v>1</v>
      </c>
      <c r="F143" s="196">
        <v>5400</v>
      </c>
      <c r="G143" s="206"/>
      <c r="H143" s="196" t="s">
        <v>7602</v>
      </c>
      <c r="I143" s="590" t="s">
        <v>7603</v>
      </c>
      <c r="J143" s="584"/>
    </row>
    <row r="144" customHeight="1" outlineLevel="2" spans="1:10">
      <c r="A144" s="196" t="s">
        <v>4274</v>
      </c>
      <c r="B144" s="196" t="s">
        <v>7636</v>
      </c>
      <c r="C144" s="196" t="s">
        <v>3297</v>
      </c>
      <c r="D144" s="196" t="s">
        <v>2824</v>
      </c>
      <c r="E144" s="196">
        <v>1</v>
      </c>
      <c r="F144" s="196">
        <v>3780</v>
      </c>
      <c r="G144" s="206"/>
      <c r="H144" s="196" t="s">
        <v>7602</v>
      </c>
      <c r="I144" s="590" t="s">
        <v>7603</v>
      </c>
      <c r="J144" s="591" t="s">
        <v>7605</v>
      </c>
    </row>
    <row r="145" customHeight="1" outlineLevel="2" spans="1:10">
      <c r="A145" s="196" t="s">
        <v>4275</v>
      </c>
      <c r="B145" s="196" t="s">
        <v>7674</v>
      </c>
      <c r="C145" s="196" t="s">
        <v>3416</v>
      </c>
      <c r="D145" s="196" t="s">
        <v>2824</v>
      </c>
      <c r="E145" s="196">
        <v>1</v>
      </c>
      <c r="F145" s="196">
        <v>2640</v>
      </c>
      <c r="G145" s="206"/>
      <c r="H145" s="196" t="s">
        <v>7602</v>
      </c>
      <c r="I145" s="590" t="s">
        <v>7603</v>
      </c>
      <c r="J145" s="591" t="s">
        <v>7605</v>
      </c>
    </row>
    <row r="146" customHeight="1" outlineLevel="2" spans="1:10">
      <c r="A146" s="196" t="s">
        <v>4276</v>
      </c>
      <c r="B146" s="196" t="s">
        <v>7610</v>
      </c>
      <c r="C146" s="196" t="s">
        <v>3557</v>
      </c>
      <c r="D146" s="196" t="s">
        <v>2824</v>
      </c>
      <c r="E146" s="196">
        <v>1</v>
      </c>
      <c r="F146" s="196">
        <v>2200</v>
      </c>
      <c r="G146" s="206"/>
      <c r="H146" s="196" t="s">
        <v>7602</v>
      </c>
      <c r="I146" s="590" t="s">
        <v>7603</v>
      </c>
      <c r="J146" s="591" t="s">
        <v>7605</v>
      </c>
    </row>
    <row r="147" customHeight="1" outlineLevel="2" spans="1:10">
      <c r="A147" s="196" t="s">
        <v>4277</v>
      </c>
      <c r="B147" s="196" t="s">
        <v>7610</v>
      </c>
      <c r="C147" s="196" t="s">
        <v>3539</v>
      </c>
      <c r="D147" s="196" t="s">
        <v>2824</v>
      </c>
      <c r="E147" s="196">
        <v>1</v>
      </c>
      <c r="F147" s="196">
        <v>2920</v>
      </c>
      <c r="G147" s="206"/>
      <c r="H147" s="196" t="s">
        <v>7602</v>
      </c>
      <c r="I147" s="590" t="s">
        <v>7603</v>
      </c>
      <c r="J147" s="591" t="s">
        <v>7605</v>
      </c>
    </row>
    <row r="148" customHeight="1" outlineLevel="2" spans="1:10">
      <c r="A148" s="196" t="s">
        <v>4278</v>
      </c>
      <c r="B148" s="196" t="s">
        <v>7635</v>
      </c>
      <c r="C148" s="196" t="s">
        <v>3412</v>
      </c>
      <c r="D148" s="196" t="s">
        <v>2824</v>
      </c>
      <c r="E148" s="196">
        <v>1</v>
      </c>
      <c r="F148" s="196">
        <v>1200</v>
      </c>
      <c r="G148" s="206"/>
      <c r="H148" s="196" t="s">
        <v>7602</v>
      </c>
      <c r="I148" s="590" t="s">
        <v>7603</v>
      </c>
      <c r="J148" s="584"/>
    </row>
    <row r="149" customHeight="1" outlineLevel="2" spans="1:10">
      <c r="A149" s="196" t="s">
        <v>4279</v>
      </c>
      <c r="B149" s="196" t="s">
        <v>7639</v>
      </c>
      <c r="C149" s="196" t="s">
        <v>3581</v>
      </c>
      <c r="D149" s="196" t="s">
        <v>2824</v>
      </c>
      <c r="E149" s="196">
        <v>1</v>
      </c>
      <c r="F149" s="196">
        <v>5000</v>
      </c>
      <c r="G149" s="206"/>
      <c r="H149" s="196" t="s">
        <v>7602</v>
      </c>
      <c r="I149" s="590" t="s">
        <v>7603</v>
      </c>
      <c r="J149" s="584"/>
    </row>
    <row r="150" customHeight="1" outlineLevel="2" spans="1:10">
      <c r="A150" s="196" t="s">
        <v>4281</v>
      </c>
      <c r="B150" s="196" t="s">
        <v>7627</v>
      </c>
      <c r="C150" s="196" t="s">
        <v>3605</v>
      </c>
      <c r="D150" s="196" t="s">
        <v>2824</v>
      </c>
      <c r="E150" s="196">
        <v>1</v>
      </c>
      <c r="F150" s="196">
        <v>6000</v>
      </c>
      <c r="G150" s="206"/>
      <c r="H150" s="196" t="s">
        <v>7602</v>
      </c>
      <c r="I150" s="590" t="s">
        <v>7603</v>
      </c>
      <c r="J150" s="591" t="s">
        <v>7605</v>
      </c>
    </row>
    <row r="151" s="575" customFormat="1" customHeight="1" outlineLevel="2" spans="1:10">
      <c r="A151" s="142"/>
      <c r="B151" s="142" t="s">
        <v>4285</v>
      </c>
      <c r="C151" s="142"/>
      <c r="D151" s="142"/>
      <c r="E151" s="142"/>
      <c r="F151" s="142"/>
      <c r="G151" s="145"/>
      <c r="H151" s="142"/>
      <c r="I151" s="587"/>
      <c r="J151" s="588"/>
    </row>
    <row r="152" customHeight="1" outlineLevel="2" spans="1:10">
      <c r="A152" s="196" t="s">
        <v>4286</v>
      </c>
      <c r="B152" s="196" t="s">
        <v>7601</v>
      </c>
      <c r="C152" s="196" t="s">
        <v>3689</v>
      </c>
      <c r="D152" s="196" t="s">
        <v>2824</v>
      </c>
      <c r="E152" s="196">
        <v>1</v>
      </c>
      <c r="F152" s="196">
        <v>540</v>
      </c>
      <c r="G152" s="206"/>
      <c r="H152" s="196" t="s">
        <v>7602</v>
      </c>
      <c r="I152" s="590" t="s">
        <v>7603</v>
      </c>
      <c r="J152" s="584"/>
    </row>
    <row r="153" customHeight="1" outlineLevel="2" spans="1:10">
      <c r="A153" s="196" t="s">
        <v>4287</v>
      </c>
      <c r="B153" s="196" t="s">
        <v>7618</v>
      </c>
      <c r="C153" s="196" t="s">
        <v>3697</v>
      </c>
      <c r="D153" s="196" t="s">
        <v>2824</v>
      </c>
      <c r="E153" s="196">
        <v>3</v>
      </c>
      <c r="F153" s="196">
        <v>480</v>
      </c>
      <c r="G153" s="206"/>
      <c r="H153" s="196" t="s">
        <v>7602</v>
      </c>
      <c r="I153" s="590" t="s">
        <v>7603</v>
      </c>
      <c r="J153" s="591" t="s">
        <v>7605</v>
      </c>
    </row>
    <row r="154" customFormat="1" customHeight="1" outlineLevel="2" spans="1:10">
      <c r="A154" s="196" t="s">
        <v>4288</v>
      </c>
      <c r="B154" s="196" t="s">
        <v>7627</v>
      </c>
      <c r="C154" s="196" t="s">
        <v>3605</v>
      </c>
      <c r="D154" s="196" t="s">
        <v>2824</v>
      </c>
      <c r="E154" s="196">
        <v>1</v>
      </c>
      <c r="F154" s="196">
        <v>6000</v>
      </c>
      <c r="G154" s="206"/>
      <c r="H154" s="196" t="s">
        <v>7602</v>
      </c>
      <c r="I154" s="590" t="s">
        <v>7603</v>
      </c>
      <c r="J154" s="591" t="s">
        <v>7605</v>
      </c>
    </row>
    <row r="155" customHeight="1" outlineLevel="2" spans="1:10">
      <c r="A155" s="196" t="s">
        <v>4289</v>
      </c>
      <c r="B155" s="196" t="s">
        <v>7610</v>
      </c>
      <c r="C155" s="196" t="s">
        <v>3552</v>
      </c>
      <c r="D155" s="196" t="s">
        <v>2824</v>
      </c>
      <c r="E155" s="196">
        <v>1</v>
      </c>
      <c r="F155" s="196">
        <v>3520</v>
      </c>
      <c r="G155" s="206"/>
      <c r="H155" s="196" t="s">
        <v>7602</v>
      </c>
      <c r="I155" s="590" t="s">
        <v>7603</v>
      </c>
      <c r="J155" s="591" t="s">
        <v>7605</v>
      </c>
    </row>
    <row r="156" customHeight="1" outlineLevel="2" spans="1:10">
      <c r="A156" s="196" t="s">
        <v>4290</v>
      </c>
      <c r="B156" s="179" t="s">
        <v>3624</v>
      </c>
      <c r="C156" s="196" t="s">
        <v>3625</v>
      </c>
      <c r="D156" s="196" t="s">
        <v>2824</v>
      </c>
      <c r="E156" s="196">
        <v>2</v>
      </c>
      <c r="F156" s="196">
        <v>9600</v>
      </c>
      <c r="G156" s="206"/>
      <c r="H156" s="196" t="s">
        <v>7602</v>
      </c>
      <c r="I156" s="590" t="s">
        <v>7603</v>
      </c>
      <c r="J156" s="584"/>
    </row>
    <row r="157" customHeight="1" outlineLevel="2" spans="1:10">
      <c r="A157" s="196" t="s">
        <v>4291</v>
      </c>
      <c r="B157" s="196" t="s">
        <v>7675</v>
      </c>
      <c r="C157" s="196" t="s">
        <v>3568</v>
      </c>
      <c r="D157" s="196" t="s">
        <v>2824</v>
      </c>
      <c r="E157" s="196">
        <v>1</v>
      </c>
      <c r="F157" s="196">
        <v>3840</v>
      </c>
      <c r="G157" s="206"/>
      <c r="H157" s="196" t="s">
        <v>7602</v>
      </c>
      <c r="I157" s="590" t="s">
        <v>7603</v>
      </c>
      <c r="J157" s="584"/>
    </row>
    <row r="158" customHeight="1" outlineLevel="2" spans="1:10">
      <c r="A158" s="196" t="s">
        <v>4292</v>
      </c>
      <c r="B158" s="196" t="s">
        <v>7610</v>
      </c>
      <c r="C158" s="196" t="s">
        <v>3534</v>
      </c>
      <c r="D158" s="196" t="s">
        <v>2824</v>
      </c>
      <c r="E158" s="196">
        <v>1</v>
      </c>
      <c r="F158" s="196">
        <v>2720</v>
      </c>
      <c r="G158" s="206"/>
      <c r="H158" s="196" t="s">
        <v>7602</v>
      </c>
      <c r="I158" s="590" t="s">
        <v>7603</v>
      </c>
      <c r="J158" s="591" t="s">
        <v>7605</v>
      </c>
    </row>
    <row r="159" s="575" customFormat="1" customHeight="1" outlineLevel="2" spans="1:10">
      <c r="A159" s="142"/>
      <c r="B159" s="142" t="s">
        <v>4297</v>
      </c>
      <c r="C159" s="142"/>
      <c r="D159" s="142"/>
      <c r="E159" s="142"/>
      <c r="F159" s="142"/>
      <c r="G159" s="145"/>
      <c r="H159" s="142"/>
      <c r="I159" s="587"/>
      <c r="J159" s="588"/>
    </row>
    <row r="160" customHeight="1" outlineLevel="2" spans="1:10">
      <c r="A160" s="196" t="s">
        <v>4298</v>
      </c>
      <c r="B160" s="196" t="s">
        <v>7601</v>
      </c>
      <c r="C160" s="196" t="s">
        <v>3689</v>
      </c>
      <c r="D160" s="196" t="s">
        <v>2824</v>
      </c>
      <c r="E160" s="196">
        <v>4</v>
      </c>
      <c r="F160" s="196">
        <v>540</v>
      </c>
      <c r="G160" s="206"/>
      <c r="H160" s="196" t="s">
        <v>7602</v>
      </c>
      <c r="I160" s="590" t="s">
        <v>7603</v>
      </c>
      <c r="J160" s="584"/>
    </row>
    <row r="161" customHeight="1" outlineLevel="2" spans="1:10">
      <c r="A161" s="196" t="s">
        <v>4299</v>
      </c>
      <c r="B161" s="196" t="s">
        <v>7618</v>
      </c>
      <c r="C161" s="196" t="s">
        <v>3697</v>
      </c>
      <c r="D161" s="196" t="s">
        <v>2824</v>
      </c>
      <c r="E161" s="196">
        <v>7</v>
      </c>
      <c r="F161" s="196">
        <v>480</v>
      </c>
      <c r="G161" s="206"/>
      <c r="H161" s="196" t="s">
        <v>7602</v>
      </c>
      <c r="I161" s="590" t="s">
        <v>7603</v>
      </c>
      <c r="J161" s="591" t="s">
        <v>7605</v>
      </c>
    </row>
    <row r="162" customFormat="1" customHeight="1" outlineLevel="2" spans="1:10">
      <c r="A162" s="196" t="s">
        <v>4300</v>
      </c>
      <c r="B162" s="196" t="s">
        <v>7627</v>
      </c>
      <c r="C162" s="196" t="s">
        <v>3592</v>
      </c>
      <c r="D162" s="196" t="s">
        <v>2824</v>
      </c>
      <c r="E162" s="196">
        <v>3</v>
      </c>
      <c r="F162" s="196">
        <v>5120</v>
      </c>
      <c r="G162" s="206"/>
      <c r="H162" s="196" t="s">
        <v>7602</v>
      </c>
      <c r="I162" s="590" t="s">
        <v>7603</v>
      </c>
      <c r="J162" s="591" t="s">
        <v>7605</v>
      </c>
    </row>
    <row r="163" customHeight="1" outlineLevel="2" spans="1:10">
      <c r="A163" s="196" t="s">
        <v>4301</v>
      </c>
      <c r="B163" s="196" t="s">
        <v>7627</v>
      </c>
      <c r="C163" s="196" t="s">
        <v>3599</v>
      </c>
      <c r="D163" s="196" t="s">
        <v>2824</v>
      </c>
      <c r="E163" s="196">
        <v>1</v>
      </c>
      <c r="F163" s="196">
        <v>5360</v>
      </c>
      <c r="G163" s="206"/>
      <c r="H163" s="196" t="s">
        <v>7602</v>
      </c>
      <c r="I163" s="590" t="s">
        <v>7603</v>
      </c>
      <c r="J163" s="591" t="s">
        <v>7605</v>
      </c>
    </row>
    <row r="164" customHeight="1" outlineLevel="2" spans="1:10">
      <c r="A164" s="196" t="s">
        <v>4302</v>
      </c>
      <c r="B164" s="196" t="s">
        <v>7675</v>
      </c>
      <c r="C164" s="196" t="s">
        <v>3568</v>
      </c>
      <c r="D164" s="196" t="s">
        <v>2824</v>
      </c>
      <c r="E164" s="196">
        <v>2</v>
      </c>
      <c r="F164" s="196">
        <v>3840</v>
      </c>
      <c r="G164" s="206"/>
      <c r="H164" s="196" t="s">
        <v>7602</v>
      </c>
      <c r="I164" s="590" t="s">
        <v>7603</v>
      </c>
      <c r="J164" s="584"/>
    </row>
    <row r="165" customHeight="1" outlineLevel="2" spans="1:10">
      <c r="A165" s="196" t="s">
        <v>4303</v>
      </c>
      <c r="B165" s="179" t="s">
        <v>3245</v>
      </c>
      <c r="C165" s="196" t="s">
        <v>3246</v>
      </c>
      <c r="D165" s="196" t="s">
        <v>2824</v>
      </c>
      <c r="E165" s="196">
        <v>5</v>
      </c>
      <c r="F165" s="196">
        <v>2240</v>
      </c>
      <c r="G165" s="206"/>
      <c r="H165" s="196" t="s">
        <v>7602</v>
      </c>
      <c r="I165" s="590" t="s">
        <v>7603</v>
      </c>
      <c r="J165" s="591" t="s">
        <v>7605</v>
      </c>
    </row>
    <row r="166" customHeight="1" outlineLevel="2" spans="1:10">
      <c r="A166" s="196" t="s">
        <v>4304</v>
      </c>
      <c r="B166" s="196" t="s">
        <v>7676</v>
      </c>
      <c r="C166" s="196" t="s">
        <v>3645</v>
      </c>
      <c r="D166" s="196" t="s">
        <v>2824</v>
      </c>
      <c r="E166" s="196">
        <v>7</v>
      </c>
      <c r="F166" s="196">
        <v>10046</v>
      </c>
      <c r="G166" s="206"/>
      <c r="H166" s="196" t="s">
        <v>7602</v>
      </c>
      <c r="I166" s="590" t="s">
        <v>7603</v>
      </c>
      <c r="J166" s="584"/>
    </row>
    <row r="167" customHeight="1" outlineLevel="2" spans="1:10">
      <c r="A167" s="196" t="s">
        <v>4305</v>
      </c>
      <c r="B167" s="196" t="s">
        <v>7639</v>
      </c>
      <c r="C167" s="196" t="s">
        <v>3581</v>
      </c>
      <c r="D167" s="196" t="s">
        <v>2824</v>
      </c>
      <c r="E167" s="196">
        <v>1</v>
      </c>
      <c r="F167" s="196">
        <v>5000</v>
      </c>
      <c r="G167" s="206"/>
      <c r="H167" s="196" t="s">
        <v>7602</v>
      </c>
      <c r="I167" s="590" t="s">
        <v>7603</v>
      </c>
      <c r="J167" s="584"/>
    </row>
    <row r="168" customHeight="1" outlineLevel="2" spans="1:10">
      <c r="A168" s="196" t="s">
        <v>4307</v>
      </c>
      <c r="B168" s="196" t="s">
        <v>3364</v>
      </c>
      <c r="C168" s="196" t="s">
        <v>3365</v>
      </c>
      <c r="D168" s="196" t="s">
        <v>2824</v>
      </c>
      <c r="E168" s="196">
        <v>1</v>
      </c>
      <c r="F168" s="196">
        <v>9500</v>
      </c>
      <c r="G168" s="206"/>
      <c r="H168" s="196" t="s">
        <v>7602</v>
      </c>
      <c r="I168" s="590" t="s">
        <v>7603</v>
      </c>
      <c r="J168" s="584"/>
    </row>
    <row r="169" customHeight="1" outlineLevel="2" spans="1:10">
      <c r="A169" s="196" t="s">
        <v>4308</v>
      </c>
      <c r="B169" s="196" t="s">
        <v>7557</v>
      </c>
      <c r="C169" s="196" t="s">
        <v>3671</v>
      </c>
      <c r="D169" s="196" t="s">
        <v>2824</v>
      </c>
      <c r="E169" s="196">
        <v>1</v>
      </c>
      <c r="F169" s="196">
        <v>18900</v>
      </c>
      <c r="G169" s="206"/>
      <c r="H169" s="196" t="s">
        <v>7602</v>
      </c>
      <c r="I169" s="590" t="s">
        <v>7603</v>
      </c>
      <c r="J169" s="584"/>
    </row>
    <row r="170" customHeight="1" outlineLevel="2" spans="1:10">
      <c r="A170" s="196" t="s">
        <v>4309</v>
      </c>
      <c r="B170" s="196" t="s">
        <v>7610</v>
      </c>
      <c r="C170" s="196" t="s">
        <v>3537</v>
      </c>
      <c r="D170" s="196" t="s">
        <v>2824</v>
      </c>
      <c r="E170" s="196">
        <v>1</v>
      </c>
      <c r="F170" s="196">
        <v>2880</v>
      </c>
      <c r="G170" s="206"/>
      <c r="H170" s="196" t="s">
        <v>7602</v>
      </c>
      <c r="I170" s="590" t="s">
        <v>7603</v>
      </c>
      <c r="J170" s="591" t="s">
        <v>7605</v>
      </c>
    </row>
    <row r="171" customHeight="1" outlineLevel="2" spans="1:10">
      <c r="A171" s="196" t="s">
        <v>4310</v>
      </c>
      <c r="B171" s="196" t="s">
        <v>7625</v>
      </c>
      <c r="C171" s="196" t="s">
        <v>3305</v>
      </c>
      <c r="D171" s="196" t="s">
        <v>2824</v>
      </c>
      <c r="E171" s="196">
        <v>1</v>
      </c>
      <c r="F171" s="196">
        <v>5580</v>
      </c>
      <c r="G171" s="206"/>
      <c r="H171" s="196" t="s">
        <v>7602</v>
      </c>
      <c r="I171" s="590" t="s">
        <v>7603</v>
      </c>
      <c r="J171" s="591" t="s">
        <v>7605</v>
      </c>
    </row>
    <row r="172" customHeight="1" outlineLevel="2" spans="1:10">
      <c r="A172" s="196" t="s">
        <v>4311</v>
      </c>
      <c r="B172" s="196" t="s">
        <v>7677</v>
      </c>
      <c r="C172" s="196" t="s">
        <v>3351</v>
      </c>
      <c r="D172" s="196" t="s">
        <v>2824</v>
      </c>
      <c r="E172" s="196">
        <v>1</v>
      </c>
      <c r="F172" s="196">
        <v>6757.4</v>
      </c>
      <c r="G172" s="206"/>
      <c r="H172" s="196" t="s">
        <v>7602</v>
      </c>
      <c r="I172" s="590" t="s">
        <v>7603</v>
      </c>
      <c r="J172" s="584"/>
    </row>
    <row r="173" customHeight="1" outlineLevel="2" spans="1:10">
      <c r="A173" s="196" t="s">
        <v>4312</v>
      </c>
      <c r="B173" s="196" t="s">
        <v>7678</v>
      </c>
      <c r="C173" s="196" t="s">
        <v>3704</v>
      </c>
      <c r="D173" s="196" t="s">
        <v>2824</v>
      </c>
      <c r="E173" s="196">
        <v>1</v>
      </c>
      <c r="F173" s="196">
        <v>1320</v>
      </c>
      <c r="G173" s="206"/>
      <c r="H173" s="196" t="s">
        <v>7602</v>
      </c>
      <c r="I173" s="590" t="s">
        <v>7603</v>
      </c>
      <c r="J173" s="584"/>
    </row>
    <row r="174" customHeight="1" outlineLevel="2" spans="1:10">
      <c r="A174" s="196" t="s">
        <v>4313</v>
      </c>
      <c r="B174" s="196" t="s">
        <v>7679</v>
      </c>
      <c r="C174" s="196" t="s">
        <v>3702</v>
      </c>
      <c r="D174" s="196" t="s">
        <v>2824</v>
      </c>
      <c r="E174" s="196">
        <v>1</v>
      </c>
      <c r="F174" s="196">
        <v>1500</v>
      </c>
      <c r="G174" s="206"/>
      <c r="H174" s="196" t="s">
        <v>7602</v>
      </c>
      <c r="I174" s="590" t="s">
        <v>7603</v>
      </c>
      <c r="J174" s="584"/>
    </row>
    <row r="175" customHeight="1" outlineLevel="2" spans="1:10">
      <c r="A175" s="196" t="s">
        <v>4314</v>
      </c>
      <c r="B175" s="196" t="s">
        <v>7680</v>
      </c>
      <c r="C175" s="196" t="s">
        <v>3270</v>
      </c>
      <c r="D175" s="196" t="s">
        <v>2824</v>
      </c>
      <c r="E175" s="196">
        <v>1</v>
      </c>
      <c r="F175" s="196">
        <v>2000</v>
      </c>
      <c r="G175" s="206"/>
      <c r="H175" s="196" t="s">
        <v>7602</v>
      </c>
      <c r="I175" s="590" t="s">
        <v>7603</v>
      </c>
      <c r="J175" s="591" t="s">
        <v>7605</v>
      </c>
    </row>
    <row r="176" customHeight="1" outlineLevel="2" spans="1:10">
      <c r="A176" s="196" t="s">
        <v>4315</v>
      </c>
      <c r="B176" s="196" t="s">
        <v>7557</v>
      </c>
      <c r="C176" s="196" t="s">
        <v>3675</v>
      </c>
      <c r="D176" s="196" t="s">
        <v>2824</v>
      </c>
      <c r="E176" s="196">
        <v>1</v>
      </c>
      <c r="F176" s="196">
        <v>20468</v>
      </c>
      <c r="G176" s="206"/>
      <c r="H176" s="196" t="s">
        <v>7602</v>
      </c>
      <c r="I176" s="590" t="s">
        <v>7603</v>
      </c>
      <c r="J176" s="584"/>
    </row>
    <row r="177" customHeight="1" outlineLevel="2" spans="1:10">
      <c r="A177" s="196" t="s">
        <v>4316</v>
      </c>
      <c r="B177" s="196" t="s">
        <v>7627</v>
      </c>
      <c r="C177" s="196" t="s">
        <v>3594</v>
      </c>
      <c r="D177" s="196" t="s">
        <v>2824</v>
      </c>
      <c r="E177" s="196">
        <v>1</v>
      </c>
      <c r="F177" s="196">
        <v>5120</v>
      </c>
      <c r="G177" s="206"/>
      <c r="H177" s="196" t="s">
        <v>7602</v>
      </c>
      <c r="I177" s="590" t="s">
        <v>7603</v>
      </c>
      <c r="J177" s="591" t="s">
        <v>7605</v>
      </c>
    </row>
    <row r="178" s="575" customFormat="1" customHeight="1" outlineLevel="2" spans="1:10">
      <c r="A178" s="142"/>
      <c r="B178" s="142" t="s">
        <v>4318</v>
      </c>
      <c r="C178" s="142"/>
      <c r="D178" s="142"/>
      <c r="E178" s="142"/>
      <c r="F178" s="142"/>
      <c r="G178" s="145"/>
      <c r="H178" s="142"/>
      <c r="I178" s="587"/>
      <c r="J178" s="588"/>
    </row>
    <row r="179" customHeight="1" outlineLevel="2" spans="1:10">
      <c r="A179" s="196" t="s">
        <v>4319</v>
      </c>
      <c r="B179" s="196" t="s">
        <v>7601</v>
      </c>
      <c r="C179" s="196" t="s">
        <v>3689</v>
      </c>
      <c r="D179" s="196" t="s">
        <v>2824</v>
      </c>
      <c r="E179" s="196">
        <v>2</v>
      </c>
      <c r="F179" s="196">
        <v>540</v>
      </c>
      <c r="G179" s="206"/>
      <c r="H179" s="196" t="s">
        <v>7602</v>
      </c>
      <c r="I179" s="590" t="s">
        <v>7603</v>
      </c>
      <c r="J179" s="584"/>
    </row>
    <row r="180" customHeight="1" outlineLevel="2" spans="1:10">
      <c r="A180" s="196" t="s">
        <v>4320</v>
      </c>
      <c r="B180" s="196" t="s">
        <v>7629</v>
      </c>
      <c r="C180" s="196" t="s">
        <v>3388</v>
      </c>
      <c r="D180" s="196" t="s">
        <v>2824</v>
      </c>
      <c r="E180" s="196">
        <v>1</v>
      </c>
      <c r="F180" s="196">
        <v>960</v>
      </c>
      <c r="G180" s="206"/>
      <c r="H180" s="196" t="s">
        <v>7602</v>
      </c>
      <c r="I180" s="590" t="s">
        <v>7603</v>
      </c>
      <c r="J180" s="584"/>
    </row>
    <row r="181" customHeight="1" outlineLevel="2" spans="1:10">
      <c r="A181" s="196" t="s">
        <v>4321</v>
      </c>
      <c r="B181" s="196" t="s">
        <v>7608</v>
      </c>
      <c r="C181" s="196" t="s">
        <v>3391</v>
      </c>
      <c r="D181" s="196" t="s">
        <v>2824</v>
      </c>
      <c r="E181" s="196">
        <v>1</v>
      </c>
      <c r="F181" s="196">
        <v>2700</v>
      </c>
      <c r="G181" s="206"/>
      <c r="H181" s="196" t="s">
        <v>7602</v>
      </c>
      <c r="I181" s="590" t="s">
        <v>7603</v>
      </c>
      <c r="J181" s="584"/>
    </row>
    <row r="182" customFormat="1" customHeight="1" outlineLevel="2" spans="1:10">
      <c r="A182" s="196" t="s">
        <v>4322</v>
      </c>
      <c r="B182" s="196" t="s">
        <v>7609</v>
      </c>
      <c r="C182" s="196" t="s">
        <v>3398</v>
      </c>
      <c r="D182" s="196" t="s">
        <v>2824</v>
      </c>
      <c r="E182" s="196">
        <v>1</v>
      </c>
      <c r="F182" s="196">
        <v>2700</v>
      </c>
      <c r="G182" s="206"/>
      <c r="H182" s="196" t="s">
        <v>7602</v>
      </c>
      <c r="I182" s="590" t="s">
        <v>7603</v>
      </c>
      <c r="J182" s="584"/>
    </row>
    <row r="183" customHeight="1" outlineLevel="2" spans="1:10">
      <c r="A183" s="196" t="s">
        <v>4323</v>
      </c>
      <c r="B183" s="196" t="s">
        <v>7611</v>
      </c>
      <c r="C183" s="196" t="s">
        <v>3292</v>
      </c>
      <c r="D183" s="196" t="s">
        <v>2824</v>
      </c>
      <c r="E183" s="196">
        <v>3</v>
      </c>
      <c r="F183" s="196">
        <v>2970</v>
      </c>
      <c r="G183" s="206"/>
      <c r="H183" s="196" t="s">
        <v>7602</v>
      </c>
      <c r="I183" s="590" t="s">
        <v>7603</v>
      </c>
      <c r="J183" s="591" t="s">
        <v>7605</v>
      </c>
    </row>
    <row r="184" customHeight="1" outlineLevel="2" spans="1:10">
      <c r="A184" s="196" t="s">
        <v>4324</v>
      </c>
      <c r="B184" s="196" t="s">
        <v>7681</v>
      </c>
      <c r="C184" s="196" t="s">
        <v>7682</v>
      </c>
      <c r="D184" s="196" t="s">
        <v>2824</v>
      </c>
      <c r="E184" s="196">
        <v>1</v>
      </c>
      <c r="F184" s="196">
        <v>125000</v>
      </c>
      <c r="G184" s="206"/>
      <c r="H184" s="196" t="s">
        <v>7602</v>
      </c>
      <c r="I184" s="590" t="s">
        <v>7603</v>
      </c>
      <c r="J184" s="584"/>
    </row>
    <row r="185" customHeight="1" outlineLevel="2" spans="1:10">
      <c r="A185" s="196" t="s">
        <v>4325</v>
      </c>
      <c r="B185" s="196" t="s">
        <v>7683</v>
      </c>
      <c r="C185" s="196" t="s">
        <v>3691</v>
      </c>
      <c r="D185" s="196" t="s">
        <v>2824</v>
      </c>
      <c r="E185" s="196">
        <v>1</v>
      </c>
      <c r="F185" s="196">
        <v>25600</v>
      </c>
      <c r="G185" s="206"/>
      <c r="H185" s="196" t="s">
        <v>7602</v>
      </c>
      <c r="I185" s="590" t="s">
        <v>7603</v>
      </c>
      <c r="J185" s="591" t="s">
        <v>7605</v>
      </c>
    </row>
    <row r="186" customHeight="1" outlineLevel="2" spans="1:10">
      <c r="A186" s="196" t="s">
        <v>4326</v>
      </c>
      <c r="B186" s="196" t="s">
        <v>7684</v>
      </c>
      <c r="C186" s="196" t="s">
        <v>3276</v>
      </c>
      <c r="D186" s="196" t="s">
        <v>2824</v>
      </c>
      <c r="E186" s="196">
        <v>2</v>
      </c>
      <c r="F186" s="196">
        <v>2400</v>
      </c>
      <c r="G186" s="206"/>
      <c r="H186" s="196" t="s">
        <v>7602</v>
      </c>
      <c r="I186" s="590" t="s">
        <v>7603</v>
      </c>
      <c r="J186" s="584"/>
    </row>
    <row r="187" customHeight="1" outlineLevel="2" spans="1:10">
      <c r="A187" s="196" t="s">
        <v>4327</v>
      </c>
      <c r="B187" s="196" t="s">
        <v>7685</v>
      </c>
      <c r="C187" s="196" t="s">
        <v>7686</v>
      </c>
      <c r="D187" s="196" t="s">
        <v>2824</v>
      </c>
      <c r="E187" s="196">
        <v>1</v>
      </c>
      <c r="F187" s="196">
        <v>79500</v>
      </c>
      <c r="G187" s="206"/>
      <c r="H187" s="196" t="s">
        <v>7602</v>
      </c>
      <c r="I187" s="590" t="s">
        <v>7603</v>
      </c>
      <c r="J187" s="584"/>
    </row>
    <row r="188" customHeight="1" outlineLevel="2" spans="1:10">
      <c r="A188" s="196" t="s">
        <v>4328</v>
      </c>
      <c r="B188" s="196" t="s">
        <v>7687</v>
      </c>
      <c r="C188" s="196" t="s">
        <v>3433</v>
      </c>
      <c r="D188" s="196" t="s">
        <v>2824</v>
      </c>
      <c r="E188" s="196">
        <v>1</v>
      </c>
      <c r="F188" s="196">
        <v>2400</v>
      </c>
      <c r="G188" s="206"/>
      <c r="H188" s="196" t="s">
        <v>7602</v>
      </c>
      <c r="I188" s="590" t="s">
        <v>7603</v>
      </c>
      <c r="J188" s="591" t="s">
        <v>7605</v>
      </c>
    </row>
    <row r="189" customHeight="1" outlineLevel="2" spans="1:10">
      <c r="A189" s="196" t="s">
        <v>4329</v>
      </c>
      <c r="B189" s="196" t="s">
        <v>7606</v>
      </c>
      <c r="C189" s="196" t="s">
        <v>3451</v>
      </c>
      <c r="D189" s="196" t="s">
        <v>2824</v>
      </c>
      <c r="E189" s="196">
        <v>1</v>
      </c>
      <c r="F189" s="196">
        <v>3200</v>
      </c>
      <c r="G189" s="206"/>
      <c r="H189" s="196" t="s">
        <v>7602</v>
      </c>
      <c r="I189" s="590" t="s">
        <v>7603</v>
      </c>
      <c r="J189" s="591" t="s">
        <v>7605</v>
      </c>
    </row>
    <row r="190" customHeight="1" outlineLevel="2" spans="1:10">
      <c r="A190" s="196" t="s">
        <v>4330</v>
      </c>
      <c r="B190" s="196" t="s">
        <v>7688</v>
      </c>
      <c r="C190" s="196" t="s">
        <v>3570</v>
      </c>
      <c r="D190" s="196" t="s">
        <v>2824</v>
      </c>
      <c r="E190" s="196">
        <v>2</v>
      </c>
      <c r="F190" s="196">
        <v>8237.5</v>
      </c>
      <c r="G190" s="206"/>
      <c r="H190" s="196" t="s">
        <v>7602</v>
      </c>
      <c r="I190" s="590" t="s">
        <v>7603</v>
      </c>
      <c r="J190" s="584"/>
    </row>
    <row r="191" customHeight="1" outlineLevel="2" spans="1:10">
      <c r="A191" s="196" t="s">
        <v>4331</v>
      </c>
      <c r="B191" s="196" t="s">
        <v>7689</v>
      </c>
      <c r="C191" s="196" t="s">
        <v>3287</v>
      </c>
      <c r="D191" s="196" t="s">
        <v>2824</v>
      </c>
      <c r="E191" s="196">
        <v>1</v>
      </c>
      <c r="F191" s="196">
        <v>5950</v>
      </c>
      <c r="G191" s="206"/>
      <c r="H191" s="196" t="s">
        <v>7602</v>
      </c>
      <c r="I191" s="590" t="s">
        <v>7603</v>
      </c>
      <c r="J191" s="584"/>
    </row>
    <row r="192" customHeight="1" outlineLevel="2" spans="1:10">
      <c r="A192" s="196" t="s">
        <v>4332</v>
      </c>
      <c r="B192" s="196" t="s">
        <v>7618</v>
      </c>
      <c r="C192" s="196" t="s">
        <v>3697</v>
      </c>
      <c r="D192" s="196" t="s">
        <v>2824</v>
      </c>
      <c r="E192" s="196">
        <v>5</v>
      </c>
      <c r="F192" s="196">
        <v>480</v>
      </c>
      <c r="G192" s="206"/>
      <c r="H192" s="196" t="s">
        <v>7602</v>
      </c>
      <c r="I192" s="590" t="s">
        <v>7603</v>
      </c>
      <c r="J192" s="591" t="s">
        <v>7605</v>
      </c>
    </row>
    <row r="193" s="575" customFormat="1" customHeight="1" outlineLevel="2" spans="1:10">
      <c r="A193" s="142"/>
      <c r="B193" s="142" t="s">
        <v>4335</v>
      </c>
      <c r="C193" s="142"/>
      <c r="D193" s="142"/>
      <c r="E193" s="142"/>
      <c r="F193" s="142"/>
      <c r="G193" s="145"/>
      <c r="H193" s="142"/>
      <c r="I193" s="587"/>
      <c r="J193" s="588"/>
    </row>
    <row r="194" customHeight="1" outlineLevel="2" spans="1:10">
      <c r="A194" s="196" t="s">
        <v>4336</v>
      </c>
      <c r="B194" s="196" t="s">
        <v>7601</v>
      </c>
      <c r="C194" s="196" t="s">
        <v>3689</v>
      </c>
      <c r="D194" s="196" t="s">
        <v>2824</v>
      </c>
      <c r="E194" s="196">
        <v>2</v>
      </c>
      <c r="F194" s="196">
        <v>540</v>
      </c>
      <c r="G194" s="206"/>
      <c r="H194" s="196" t="s">
        <v>7602</v>
      </c>
      <c r="I194" s="590" t="s">
        <v>7603</v>
      </c>
      <c r="J194" s="584"/>
    </row>
    <row r="195" customHeight="1" outlineLevel="2" spans="1:10">
      <c r="A195" s="196" t="s">
        <v>4337</v>
      </c>
      <c r="B195" s="196" t="s">
        <v>7638</v>
      </c>
      <c r="C195" s="196" t="s">
        <v>3632</v>
      </c>
      <c r="D195" s="196" t="s">
        <v>2824</v>
      </c>
      <c r="E195" s="196">
        <v>1</v>
      </c>
      <c r="F195" s="196">
        <v>8400</v>
      </c>
      <c r="G195" s="206"/>
      <c r="H195" s="196" t="s">
        <v>7602</v>
      </c>
      <c r="I195" s="590" t="s">
        <v>7603</v>
      </c>
      <c r="J195" s="584"/>
    </row>
    <row r="196" customHeight="1" outlineLevel="2" spans="1:10">
      <c r="A196" s="196" t="s">
        <v>4338</v>
      </c>
      <c r="B196" s="196" t="s">
        <v>7636</v>
      </c>
      <c r="C196" s="196" t="s">
        <v>3297</v>
      </c>
      <c r="D196" s="196" t="s">
        <v>2824</v>
      </c>
      <c r="E196" s="196">
        <v>1</v>
      </c>
      <c r="F196" s="196">
        <v>3780</v>
      </c>
      <c r="G196" s="206"/>
      <c r="H196" s="196" t="s">
        <v>7602</v>
      </c>
      <c r="I196" s="590" t="s">
        <v>7603</v>
      </c>
      <c r="J196" s="591" t="s">
        <v>7605</v>
      </c>
    </row>
    <row r="197" customFormat="1" customHeight="1" outlineLevel="2" spans="1:10">
      <c r="A197" s="196" t="s">
        <v>4339</v>
      </c>
      <c r="B197" s="196" t="s">
        <v>7639</v>
      </c>
      <c r="C197" s="196" t="s">
        <v>3581</v>
      </c>
      <c r="D197" s="196" t="s">
        <v>2824</v>
      </c>
      <c r="E197" s="196">
        <v>1</v>
      </c>
      <c r="F197" s="196">
        <v>5000</v>
      </c>
      <c r="G197" s="206"/>
      <c r="H197" s="196" t="s">
        <v>7602</v>
      </c>
      <c r="I197" s="590" t="s">
        <v>7603</v>
      </c>
      <c r="J197" s="584"/>
    </row>
    <row r="198" customHeight="1" outlineLevel="2" spans="1:10">
      <c r="A198" s="196" t="s">
        <v>4341</v>
      </c>
      <c r="B198" s="196" t="s">
        <v>7610</v>
      </c>
      <c r="C198" s="196" t="s">
        <v>3536</v>
      </c>
      <c r="D198" s="196" t="s">
        <v>2824</v>
      </c>
      <c r="E198" s="196">
        <v>1</v>
      </c>
      <c r="F198" s="196">
        <v>2800</v>
      </c>
      <c r="G198" s="206"/>
      <c r="H198" s="196" t="s">
        <v>7602</v>
      </c>
      <c r="I198" s="590" t="s">
        <v>7603</v>
      </c>
      <c r="J198" s="591" t="s">
        <v>7605</v>
      </c>
    </row>
    <row r="199" customHeight="1" outlineLevel="2" spans="1:10">
      <c r="A199" s="196" t="s">
        <v>4342</v>
      </c>
      <c r="B199" s="196" t="s">
        <v>7628</v>
      </c>
      <c r="C199" s="196" t="s">
        <v>3417</v>
      </c>
      <c r="D199" s="196" t="s">
        <v>2824</v>
      </c>
      <c r="E199" s="196">
        <v>1</v>
      </c>
      <c r="F199" s="196">
        <v>2640</v>
      </c>
      <c r="G199" s="206"/>
      <c r="H199" s="196" t="s">
        <v>7602</v>
      </c>
      <c r="I199" s="590" t="s">
        <v>7603</v>
      </c>
      <c r="J199" s="591" t="s">
        <v>7605</v>
      </c>
    </row>
    <row r="200" customHeight="1" outlineLevel="2" spans="1:10">
      <c r="A200" s="196" t="s">
        <v>4343</v>
      </c>
      <c r="B200" s="196" t="s">
        <v>7690</v>
      </c>
      <c r="C200" s="196" t="s">
        <v>3577</v>
      </c>
      <c r="D200" s="196" t="s">
        <v>2824</v>
      </c>
      <c r="E200" s="196">
        <v>1</v>
      </c>
      <c r="F200" s="196">
        <v>13020</v>
      </c>
      <c r="G200" s="206"/>
      <c r="H200" s="196" t="s">
        <v>7602</v>
      </c>
      <c r="I200" s="592" t="s">
        <v>7603</v>
      </c>
      <c r="J200" s="584"/>
    </row>
    <row r="201" customHeight="1" outlineLevel="2" spans="1:10">
      <c r="A201" s="196" t="s">
        <v>4344</v>
      </c>
      <c r="B201" s="196" t="s">
        <v>7691</v>
      </c>
      <c r="C201" s="196" t="s">
        <v>3473</v>
      </c>
      <c r="D201" s="196" t="s">
        <v>2824</v>
      </c>
      <c r="E201" s="196">
        <v>2</v>
      </c>
      <c r="F201" s="196">
        <v>2800</v>
      </c>
      <c r="G201" s="206"/>
      <c r="H201" s="196" t="s">
        <v>7602</v>
      </c>
      <c r="I201" s="590" t="s">
        <v>7603</v>
      </c>
      <c r="J201" s="591" t="s">
        <v>7605</v>
      </c>
    </row>
    <row r="202" customHeight="1" outlineLevel="2" spans="1:10">
      <c r="A202" s="196" t="s">
        <v>4345</v>
      </c>
      <c r="B202" s="196" t="s">
        <v>7692</v>
      </c>
      <c r="C202" s="196" t="s">
        <v>3437</v>
      </c>
      <c r="D202" s="196" t="s">
        <v>2824</v>
      </c>
      <c r="E202" s="196">
        <v>3</v>
      </c>
      <c r="F202" s="196">
        <v>2800</v>
      </c>
      <c r="G202" s="206"/>
      <c r="H202" s="196" t="s">
        <v>7602</v>
      </c>
      <c r="I202" s="590" t="s">
        <v>7603</v>
      </c>
      <c r="J202" s="584"/>
    </row>
    <row r="203" customHeight="1" outlineLevel="2" spans="1:10">
      <c r="A203" s="196" t="s">
        <v>4346</v>
      </c>
      <c r="B203" s="196" t="s">
        <v>7693</v>
      </c>
      <c r="C203" s="196" t="s">
        <v>3505</v>
      </c>
      <c r="D203" s="196" t="s">
        <v>2824</v>
      </c>
      <c r="E203" s="196">
        <v>1</v>
      </c>
      <c r="F203" s="196">
        <v>9800</v>
      </c>
      <c r="G203" s="206"/>
      <c r="H203" s="196" t="s">
        <v>7602</v>
      </c>
      <c r="I203" s="590" t="s">
        <v>7603</v>
      </c>
      <c r="J203" s="584"/>
    </row>
    <row r="204" customHeight="1" outlineLevel="2" spans="1:10">
      <c r="A204" s="196" t="s">
        <v>4347</v>
      </c>
      <c r="B204" s="196" t="s">
        <v>7652</v>
      </c>
      <c r="C204" s="196" t="s">
        <v>3508</v>
      </c>
      <c r="D204" s="196" t="s">
        <v>2824</v>
      </c>
      <c r="E204" s="196">
        <v>1</v>
      </c>
      <c r="F204" s="196">
        <v>13500</v>
      </c>
      <c r="G204" s="206"/>
      <c r="H204" s="196" t="s">
        <v>7602</v>
      </c>
      <c r="I204" s="590" t="s">
        <v>7603</v>
      </c>
      <c r="J204" s="584"/>
    </row>
    <row r="205" customHeight="1" outlineLevel="2" spans="1:10">
      <c r="A205" s="196" t="s">
        <v>4348</v>
      </c>
      <c r="B205" s="196" t="s">
        <v>7557</v>
      </c>
      <c r="C205" s="196" t="s">
        <v>3678</v>
      </c>
      <c r="D205" s="196" t="s">
        <v>2824</v>
      </c>
      <c r="E205" s="196">
        <v>1</v>
      </c>
      <c r="F205" s="196">
        <v>37800</v>
      </c>
      <c r="G205" s="206"/>
      <c r="H205" s="196" t="s">
        <v>7602</v>
      </c>
      <c r="I205" s="590" t="s">
        <v>7603</v>
      </c>
      <c r="J205" s="584"/>
    </row>
    <row r="206" customHeight="1" outlineLevel="2" spans="1:10">
      <c r="A206" s="196" t="s">
        <v>4349</v>
      </c>
      <c r="B206" s="196" t="s">
        <v>7646</v>
      </c>
      <c r="C206" s="196" t="s">
        <v>3252</v>
      </c>
      <c r="D206" s="196" t="s">
        <v>2814</v>
      </c>
      <c r="E206" s="196">
        <v>3.6</v>
      </c>
      <c r="F206" s="196">
        <v>1200</v>
      </c>
      <c r="G206" s="206"/>
      <c r="H206" s="196" t="s">
        <v>7602</v>
      </c>
      <c r="I206" s="590" t="s">
        <v>7603</v>
      </c>
      <c r="J206" s="584"/>
    </row>
    <row r="207" customHeight="1" outlineLevel="2" spans="1:10">
      <c r="A207" s="196" t="s">
        <v>4350</v>
      </c>
      <c r="B207" s="196" t="s">
        <v>7627</v>
      </c>
      <c r="C207" s="196" t="s">
        <v>3591</v>
      </c>
      <c r="D207" s="196" t="s">
        <v>2824</v>
      </c>
      <c r="E207" s="196">
        <v>1</v>
      </c>
      <c r="F207" s="196">
        <v>5040</v>
      </c>
      <c r="G207" s="206"/>
      <c r="H207" s="196" t="s">
        <v>7602</v>
      </c>
      <c r="I207" s="590" t="s">
        <v>7603</v>
      </c>
      <c r="J207" s="591" t="s">
        <v>7605</v>
      </c>
    </row>
    <row r="208" customHeight="1" outlineLevel="2" spans="1:10">
      <c r="A208" s="196" t="s">
        <v>7694</v>
      </c>
      <c r="B208" s="196" t="s">
        <v>7618</v>
      </c>
      <c r="C208" s="196" t="s">
        <v>3697</v>
      </c>
      <c r="D208" s="196" t="s">
        <v>2824</v>
      </c>
      <c r="E208" s="196">
        <v>4</v>
      </c>
      <c r="F208" s="196">
        <v>480</v>
      </c>
      <c r="G208" s="206"/>
      <c r="H208" s="196" t="s">
        <v>7602</v>
      </c>
      <c r="I208" s="590" t="s">
        <v>7603</v>
      </c>
      <c r="J208" s="591" t="s">
        <v>7605</v>
      </c>
    </row>
    <row r="209" s="575" customFormat="1" customHeight="1" outlineLevel="2" spans="1:10">
      <c r="A209" s="142"/>
      <c r="B209" s="142" t="s">
        <v>4351</v>
      </c>
      <c r="C209" s="142"/>
      <c r="D209" s="142"/>
      <c r="E209" s="142"/>
      <c r="F209" s="142"/>
      <c r="G209" s="145"/>
      <c r="H209" s="142"/>
      <c r="I209" s="587"/>
      <c r="J209" s="588"/>
    </row>
    <row r="210" customHeight="1" outlineLevel="2" spans="1:10">
      <c r="A210" s="196" t="s">
        <v>4352</v>
      </c>
      <c r="B210" s="196" t="s">
        <v>7606</v>
      </c>
      <c r="C210" s="196" t="s">
        <v>3451</v>
      </c>
      <c r="D210" s="196" t="s">
        <v>2824</v>
      </c>
      <c r="E210" s="196">
        <v>3</v>
      </c>
      <c r="F210" s="196">
        <v>3200</v>
      </c>
      <c r="G210" s="206"/>
      <c r="H210" s="196" t="s">
        <v>7602</v>
      </c>
      <c r="I210" s="590" t="s">
        <v>7603</v>
      </c>
      <c r="J210" s="591" t="s">
        <v>7605</v>
      </c>
    </row>
    <row r="211" customHeight="1" outlineLevel="2" spans="1:10">
      <c r="A211" s="196" t="s">
        <v>7695</v>
      </c>
      <c r="B211" s="196" t="s">
        <v>7607</v>
      </c>
      <c r="C211" s="196" t="s">
        <v>3313</v>
      </c>
      <c r="D211" s="196" t="s">
        <v>2824</v>
      </c>
      <c r="E211" s="196">
        <v>1</v>
      </c>
      <c r="F211" s="196">
        <v>780</v>
      </c>
      <c r="G211" s="206"/>
      <c r="H211" s="196" t="s">
        <v>7602</v>
      </c>
      <c r="I211" s="590" t="s">
        <v>7603</v>
      </c>
      <c r="J211" s="584"/>
    </row>
    <row r="212" s="575" customFormat="1" customHeight="1" outlineLevel="2" spans="1:10">
      <c r="A212" s="142" t="s">
        <v>4353</v>
      </c>
      <c r="B212" s="245" t="s">
        <v>4354</v>
      </c>
      <c r="C212" s="142"/>
      <c r="D212" s="142"/>
      <c r="E212" s="142"/>
      <c r="F212" s="142"/>
      <c r="G212" s="145"/>
      <c r="H212" s="142"/>
      <c r="I212" s="587"/>
      <c r="J212" s="588"/>
    </row>
    <row r="213" s="575" customFormat="1" customHeight="1" outlineLevel="2" spans="1:10">
      <c r="A213" s="142"/>
      <c r="B213" s="142" t="s">
        <v>4355</v>
      </c>
      <c r="C213" s="142"/>
      <c r="D213" s="142"/>
      <c r="E213" s="142"/>
      <c r="F213" s="142"/>
      <c r="G213" s="145"/>
      <c r="H213" s="142"/>
      <c r="I213" s="587"/>
      <c r="J213" s="588"/>
    </row>
    <row r="214" customFormat="1" customHeight="1" outlineLevel="2" spans="1:10">
      <c r="A214" s="196" t="s">
        <v>4356</v>
      </c>
      <c r="B214" s="196" t="s">
        <v>7601</v>
      </c>
      <c r="C214" s="196" t="s">
        <v>3689</v>
      </c>
      <c r="D214" s="196" t="s">
        <v>2824</v>
      </c>
      <c r="E214" s="196">
        <v>1</v>
      </c>
      <c r="F214" s="196">
        <v>540</v>
      </c>
      <c r="G214" s="206"/>
      <c r="H214" s="196" t="s">
        <v>7602</v>
      </c>
      <c r="I214" s="590" t="s">
        <v>7603</v>
      </c>
      <c r="J214" s="584"/>
    </row>
    <row r="215" customHeight="1" outlineLevel="2" spans="1:10">
      <c r="A215" s="196" t="s">
        <v>4357</v>
      </c>
      <c r="B215" s="196" t="s">
        <v>7629</v>
      </c>
      <c r="C215" s="196" t="s">
        <v>3389</v>
      </c>
      <c r="D215" s="196" t="s">
        <v>2824</v>
      </c>
      <c r="E215" s="196">
        <v>1</v>
      </c>
      <c r="F215" s="196">
        <v>1200</v>
      </c>
      <c r="G215" s="206"/>
      <c r="H215" s="196" t="s">
        <v>7602</v>
      </c>
      <c r="I215" s="590" t="s">
        <v>7603</v>
      </c>
      <c r="J215" s="584"/>
    </row>
    <row r="216" customHeight="1" outlineLevel="2" spans="1:10">
      <c r="A216" s="196" t="s">
        <v>4358</v>
      </c>
      <c r="B216" s="196" t="s">
        <v>7607</v>
      </c>
      <c r="C216" s="196" t="s">
        <v>3315</v>
      </c>
      <c r="D216" s="196" t="s">
        <v>2824</v>
      </c>
      <c r="E216" s="196">
        <v>1</v>
      </c>
      <c r="F216" s="196">
        <v>960</v>
      </c>
      <c r="G216" s="206"/>
      <c r="H216" s="196" t="s">
        <v>7602</v>
      </c>
      <c r="I216" s="590" t="s">
        <v>7603</v>
      </c>
      <c r="J216" s="584"/>
    </row>
    <row r="217" customFormat="1" customHeight="1" outlineLevel="2" spans="1:10">
      <c r="A217" s="196" t="s">
        <v>4359</v>
      </c>
      <c r="B217" s="196" t="s">
        <v>7608</v>
      </c>
      <c r="C217" s="196" t="s">
        <v>3391</v>
      </c>
      <c r="D217" s="196" t="s">
        <v>2824</v>
      </c>
      <c r="E217" s="196">
        <v>1</v>
      </c>
      <c r="F217" s="196">
        <v>2700</v>
      </c>
      <c r="G217" s="206"/>
      <c r="H217" s="196" t="s">
        <v>7602</v>
      </c>
      <c r="I217" s="590" t="s">
        <v>7603</v>
      </c>
      <c r="J217" s="584"/>
    </row>
    <row r="218" customFormat="1" customHeight="1" outlineLevel="2" spans="1:10">
      <c r="A218" s="196" t="s">
        <v>4360</v>
      </c>
      <c r="B218" s="196" t="s">
        <v>7638</v>
      </c>
      <c r="C218" s="196" t="s">
        <v>3632</v>
      </c>
      <c r="D218" s="196" t="s">
        <v>2824</v>
      </c>
      <c r="E218" s="196">
        <v>2</v>
      </c>
      <c r="F218" s="196">
        <v>8400</v>
      </c>
      <c r="G218" s="206"/>
      <c r="H218" s="196" t="s">
        <v>7602</v>
      </c>
      <c r="I218" s="590" t="s">
        <v>7603</v>
      </c>
      <c r="J218" s="584"/>
    </row>
    <row r="219" customHeight="1" outlineLevel="2" spans="1:10">
      <c r="A219" s="196" t="s">
        <v>4361</v>
      </c>
      <c r="B219" s="196" t="s">
        <v>7636</v>
      </c>
      <c r="C219" s="196" t="s">
        <v>3296</v>
      </c>
      <c r="D219" s="196" t="s">
        <v>2824</v>
      </c>
      <c r="E219" s="196">
        <v>1</v>
      </c>
      <c r="F219" s="196">
        <v>4320</v>
      </c>
      <c r="G219" s="206"/>
      <c r="H219" s="196" t="s">
        <v>7602</v>
      </c>
      <c r="I219" s="590" t="s">
        <v>7603</v>
      </c>
      <c r="J219" s="591" t="s">
        <v>7605</v>
      </c>
    </row>
    <row r="220" customHeight="1" outlineLevel="2" spans="1:10">
      <c r="A220" s="196" t="s">
        <v>4362</v>
      </c>
      <c r="B220" s="196" t="s">
        <v>7626</v>
      </c>
      <c r="C220" s="196" t="s">
        <v>3408</v>
      </c>
      <c r="D220" s="196" t="s">
        <v>2824</v>
      </c>
      <c r="E220" s="196">
        <v>1</v>
      </c>
      <c r="F220" s="196">
        <v>1080</v>
      </c>
      <c r="G220" s="206"/>
      <c r="H220" s="196" t="s">
        <v>7602</v>
      </c>
      <c r="I220" s="590" t="s">
        <v>7603</v>
      </c>
      <c r="J220" s="584"/>
    </row>
    <row r="221" customHeight="1" outlineLevel="2" spans="1:10">
      <c r="A221" s="196" t="s">
        <v>4363</v>
      </c>
      <c r="B221" s="196" t="s">
        <v>7610</v>
      </c>
      <c r="C221" s="196" t="s">
        <v>3531</v>
      </c>
      <c r="D221" s="196" t="s">
        <v>2824</v>
      </c>
      <c r="E221" s="196">
        <v>1</v>
      </c>
      <c r="F221" s="196">
        <v>2640</v>
      </c>
      <c r="G221" s="206"/>
      <c r="H221" s="196" t="s">
        <v>7602</v>
      </c>
      <c r="I221" s="590" t="s">
        <v>7603</v>
      </c>
      <c r="J221" s="591" t="s">
        <v>7605</v>
      </c>
    </row>
    <row r="222" customHeight="1" outlineLevel="2" spans="1:10">
      <c r="A222" s="196" t="s">
        <v>4364</v>
      </c>
      <c r="B222" s="196" t="s">
        <v>7635</v>
      </c>
      <c r="C222" s="196" t="s">
        <v>3412</v>
      </c>
      <c r="D222" s="196" t="s">
        <v>2824</v>
      </c>
      <c r="E222" s="196">
        <v>1</v>
      </c>
      <c r="F222" s="196">
        <v>1200</v>
      </c>
      <c r="G222" s="206"/>
      <c r="H222" s="196" t="s">
        <v>7602</v>
      </c>
      <c r="I222" s="590" t="s">
        <v>7603</v>
      </c>
      <c r="J222" s="584"/>
    </row>
    <row r="223" customHeight="1" outlineLevel="2" spans="1:10">
      <c r="A223" s="196" t="s">
        <v>4365</v>
      </c>
      <c r="B223" s="196" t="s">
        <v>7696</v>
      </c>
      <c r="C223" s="196" t="s">
        <v>3581</v>
      </c>
      <c r="D223" s="196" t="s">
        <v>2824</v>
      </c>
      <c r="E223" s="196">
        <v>1</v>
      </c>
      <c r="F223" s="196">
        <v>5000</v>
      </c>
      <c r="G223" s="206"/>
      <c r="H223" s="196" t="s">
        <v>7602</v>
      </c>
      <c r="I223" s="590" t="s">
        <v>7603</v>
      </c>
      <c r="J223" s="584"/>
    </row>
    <row r="224" customHeight="1" outlineLevel="2" spans="1:10">
      <c r="A224" s="196" t="s">
        <v>4366</v>
      </c>
      <c r="B224" s="196" t="s">
        <v>7628</v>
      </c>
      <c r="C224" s="196" t="s">
        <v>3419</v>
      </c>
      <c r="D224" s="196" t="s">
        <v>2824</v>
      </c>
      <c r="E224" s="196">
        <v>1</v>
      </c>
      <c r="F224" s="196">
        <v>3040</v>
      </c>
      <c r="G224" s="206"/>
      <c r="H224" s="196" t="s">
        <v>7602</v>
      </c>
      <c r="I224" s="590" t="s">
        <v>7603</v>
      </c>
      <c r="J224" s="591" t="s">
        <v>7605</v>
      </c>
    </row>
    <row r="225" customHeight="1" outlineLevel="2" spans="1:10">
      <c r="A225" s="196" t="s">
        <v>4367</v>
      </c>
      <c r="B225" s="196" t="s">
        <v>7609</v>
      </c>
      <c r="C225" s="196" t="s">
        <v>3398</v>
      </c>
      <c r="D225" s="196" t="s">
        <v>2824</v>
      </c>
      <c r="E225" s="196">
        <v>1</v>
      </c>
      <c r="F225" s="196">
        <v>2700</v>
      </c>
      <c r="G225" s="206"/>
      <c r="H225" s="196" t="s">
        <v>7602</v>
      </c>
      <c r="I225" s="590" t="s">
        <v>7603</v>
      </c>
      <c r="J225" s="584"/>
    </row>
    <row r="226" customHeight="1" outlineLevel="2" spans="1:10">
      <c r="A226" s="196" t="s">
        <v>4368</v>
      </c>
      <c r="B226" s="196" t="s">
        <v>7625</v>
      </c>
      <c r="C226" s="196" t="s">
        <v>3307</v>
      </c>
      <c r="D226" s="196" t="s">
        <v>2824</v>
      </c>
      <c r="E226" s="196">
        <v>1</v>
      </c>
      <c r="F226" s="196">
        <v>5850</v>
      </c>
      <c r="G226" s="206"/>
      <c r="H226" s="196" t="s">
        <v>7602</v>
      </c>
      <c r="I226" s="590" t="s">
        <v>7603</v>
      </c>
      <c r="J226" s="591" t="s">
        <v>7605</v>
      </c>
    </row>
    <row r="227" customHeight="1" outlineLevel="2" spans="1:10">
      <c r="A227" s="196" t="s">
        <v>4369</v>
      </c>
      <c r="B227" s="196" t="s">
        <v>7640</v>
      </c>
      <c r="C227" s="196" t="s">
        <v>3710</v>
      </c>
      <c r="D227" s="196" t="s">
        <v>2824</v>
      </c>
      <c r="E227" s="196">
        <v>2</v>
      </c>
      <c r="F227" s="196">
        <v>2160</v>
      </c>
      <c r="G227" s="206"/>
      <c r="H227" s="196" t="s">
        <v>7602</v>
      </c>
      <c r="I227" s="590" t="s">
        <v>7603</v>
      </c>
      <c r="J227" s="591" t="s">
        <v>7605</v>
      </c>
    </row>
    <row r="228" customHeight="1" outlineLevel="2" spans="1:10">
      <c r="A228" s="196" t="s">
        <v>4370</v>
      </c>
      <c r="B228" s="196" t="s">
        <v>7696</v>
      </c>
      <c r="C228" s="196" t="s">
        <v>3582</v>
      </c>
      <c r="D228" s="196" t="s">
        <v>2824</v>
      </c>
      <c r="E228" s="196">
        <v>2</v>
      </c>
      <c r="F228" s="196">
        <v>4900</v>
      </c>
      <c r="G228" s="206"/>
      <c r="H228" s="196" t="s">
        <v>7602</v>
      </c>
      <c r="I228" s="590" t="s">
        <v>7603</v>
      </c>
      <c r="J228" s="584"/>
    </row>
    <row r="229" customHeight="1" outlineLevel="2" spans="1:10">
      <c r="A229" s="196" t="s">
        <v>4371</v>
      </c>
      <c r="B229" s="196" t="s">
        <v>7697</v>
      </c>
      <c r="C229" s="196" t="s">
        <v>3446</v>
      </c>
      <c r="D229" s="196" t="s">
        <v>2824</v>
      </c>
      <c r="E229" s="196">
        <v>3</v>
      </c>
      <c r="F229" s="196">
        <v>2800</v>
      </c>
      <c r="G229" s="206"/>
      <c r="H229" s="196" t="s">
        <v>7602</v>
      </c>
      <c r="I229" s="590" t="s">
        <v>7603</v>
      </c>
      <c r="J229" s="591" t="s">
        <v>7605</v>
      </c>
    </row>
    <row r="230" customHeight="1" outlineLevel="2" spans="1:10">
      <c r="A230" s="196" t="s">
        <v>4372</v>
      </c>
      <c r="B230" s="196" t="s">
        <v>7655</v>
      </c>
      <c r="C230" s="196" t="s">
        <v>3661</v>
      </c>
      <c r="D230" s="196" t="s">
        <v>2824</v>
      </c>
      <c r="E230" s="196">
        <v>1</v>
      </c>
      <c r="F230" s="196">
        <v>13800</v>
      </c>
      <c r="G230" s="206"/>
      <c r="H230" s="196" t="s">
        <v>7602</v>
      </c>
      <c r="I230" s="590" t="s">
        <v>7603</v>
      </c>
      <c r="J230" s="584"/>
    </row>
    <row r="231" customHeight="1" outlineLevel="2" spans="1:10">
      <c r="A231" s="196" t="s">
        <v>4373</v>
      </c>
      <c r="B231" s="196" t="s">
        <v>7557</v>
      </c>
      <c r="C231" s="196" t="s">
        <v>3680</v>
      </c>
      <c r="D231" s="196" t="s">
        <v>2824</v>
      </c>
      <c r="E231" s="196">
        <v>1</v>
      </c>
      <c r="F231" s="196">
        <v>54600</v>
      </c>
      <c r="G231" s="206"/>
      <c r="H231" s="196" t="s">
        <v>7602</v>
      </c>
      <c r="I231" s="590" t="s">
        <v>7603</v>
      </c>
      <c r="J231" s="584"/>
    </row>
    <row r="232" customHeight="1" outlineLevel="2" spans="1:10">
      <c r="A232" s="196" t="s">
        <v>4374</v>
      </c>
      <c r="B232" s="196" t="s">
        <v>7646</v>
      </c>
      <c r="C232" s="196" t="s">
        <v>3252</v>
      </c>
      <c r="D232" s="196" t="s">
        <v>2814</v>
      </c>
      <c r="E232" s="196">
        <v>5.9</v>
      </c>
      <c r="F232" s="196">
        <v>1200</v>
      </c>
      <c r="G232" s="206"/>
      <c r="H232" s="196" t="s">
        <v>7602</v>
      </c>
      <c r="I232" s="590" t="s">
        <v>7603</v>
      </c>
      <c r="J232" s="584"/>
    </row>
    <row r="233" customHeight="1" outlineLevel="2" spans="1:10">
      <c r="A233" s="196" t="s">
        <v>4375</v>
      </c>
      <c r="B233" s="196" t="s">
        <v>7698</v>
      </c>
      <c r="C233" s="196" t="s">
        <v>3359</v>
      </c>
      <c r="D233" s="196" t="s">
        <v>2824</v>
      </c>
      <c r="E233" s="196">
        <v>1</v>
      </c>
      <c r="F233" s="196">
        <v>50132.45</v>
      </c>
      <c r="G233" s="206"/>
      <c r="H233" s="196" t="s">
        <v>7602</v>
      </c>
      <c r="I233" s="590" t="s">
        <v>7603</v>
      </c>
      <c r="J233" s="584"/>
    </row>
    <row r="234" customHeight="1" outlineLevel="2" spans="1:10">
      <c r="A234" s="196" t="s">
        <v>4376</v>
      </c>
      <c r="B234" s="196" t="s">
        <v>7699</v>
      </c>
      <c r="C234" s="196" t="s">
        <v>3274</v>
      </c>
      <c r="D234" s="196" t="s">
        <v>2824</v>
      </c>
      <c r="E234" s="196">
        <v>1</v>
      </c>
      <c r="F234" s="196">
        <v>3200</v>
      </c>
      <c r="G234" s="206"/>
      <c r="H234" s="196" t="s">
        <v>7602</v>
      </c>
      <c r="I234" s="590" t="s">
        <v>7603</v>
      </c>
      <c r="J234" s="584"/>
    </row>
    <row r="235" customHeight="1" outlineLevel="2" spans="1:10">
      <c r="A235" s="196" t="s">
        <v>4377</v>
      </c>
      <c r="B235" s="196" t="s">
        <v>7700</v>
      </c>
      <c r="C235" s="196" t="s">
        <v>3337</v>
      </c>
      <c r="D235" s="196" t="s">
        <v>2824</v>
      </c>
      <c r="E235" s="196">
        <v>1</v>
      </c>
      <c r="F235" s="196">
        <v>5500</v>
      </c>
      <c r="G235" s="206"/>
      <c r="H235" s="196" t="s">
        <v>7602</v>
      </c>
      <c r="I235" s="590" t="s">
        <v>7603</v>
      </c>
      <c r="J235" s="584"/>
    </row>
    <row r="236" customHeight="1" outlineLevel="2" spans="1:10">
      <c r="A236" s="196" t="s">
        <v>4378</v>
      </c>
      <c r="B236" s="196" t="s">
        <v>7701</v>
      </c>
      <c r="C236" s="196" t="s">
        <v>3333</v>
      </c>
      <c r="D236" s="196" t="s">
        <v>2824</v>
      </c>
      <c r="E236" s="196">
        <v>1</v>
      </c>
      <c r="F236" s="196">
        <v>8500</v>
      </c>
      <c r="G236" s="206"/>
      <c r="H236" s="196" t="s">
        <v>7602</v>
      </c>
      <c r="I236" s="590" t="s">
        <v>7603</v>
      </c>
      <c r="J236" s="584"/>
    </row>
    <row r="237" customHeight="1" outlineLevel="2" spans="1:10">
      <c r="A237" s="196" t="s">
        <v>4379</v>
      </c>
      <c r="B237" s="196" t="s">
        <v>7644</v>
      </c>
      <c r="C237" s="196" t="s">
        <v>3467</v>
      </c>
      <c r="D237" s="196" t="s">
        <v>2824</v>
      </c>
      <c r="E237" s="196">
        <v>1</v>
      </c>
      <c r="F237" s="196">
        <v>1350</v>
      </c>
      <c r="G237" s="206"/>
      <c r="H237" s="196" t="s">
        <v>7602</v>
      </c>
      <c r="I237" s="590" t="s">
        <v>7603</v>
      </c>
      <c r="J237" s="591" t="s">
        <v>7605</v>
      </c>
    </row>
    <row r="238" customHeight="1" outlineLevel="2" spans="1:10">
      <c r="A238" s="196" t="s">
        <v>4380</v>
      </c>
      <c r="B238" s="196" t="s">
        <v>7702</v>
      </c>
      <c r="C238" s="196" t="s">
        <v>3427</v>
      </c>
      <c r="D238" s="196" t="s">
        <v>2824</v>
      </c>
      <c r="E238" s="196">
        <v>1</v>
      </c>
      <c r="F238" s="196">
        <v>1620</v>
      </c>
      <c r="G238" s="206"/>
      <c r="H238" s="196" t="s">
        <v>7602</v>
      </c>
      <c r="I238" s="590" t="s">
        <v>7603</v>
      </c>
      <c r="J238" s="584"/>
    </row>
    <row r="239" customHeight="1" outlineLevel="2" spans="1:10">
      <c r="A239" s="196" t="s">
        <v>4381</v>
      </c>
      <c r="B239" s="196" t="s">
        <v>7703</v>
      </c>
      <c r="C239" s="196" t="s">
        <v>3499</v>
      </c>
      <c r="D239" s="196" t="s">
        <v>2824</v>
      </c>
      <c r="E239" s="196">
        <v>1</v>
      </c>
      <c r="F239" s="196">
        <v>11880</v>
      </c>
      <c r="G239" s="206"/>
      <c r="H239" s="196" t="s">
        <v>7602</v>
      </c>
      <c r="I239" s="590" t="s">
        <v>7603</v>
      </c>
      <c r="J239" s="584"/>
    </row>
    <row r="240" customHeight="1" outlineLevel="2" spans="1:10">
      <c r="A240" s="196" t="s">
        <v>4382</v>
      </c>
      <c r="B240" s="196" t="s">
        <v>7644</v>
      </c>
      <c r="C240" s="196" t="s">
        <v>3468</v>
      </c>
      <c r="D240" s="196" t="s">
        <v>2824</v>
      </c>
      <c r="E240" s="196">
        <v>1</v>
      </c>
      <c r="F240" s="196">
        <v>1350</v>
      </c>
      <c r="G240" s="206"/>
      <c r="H240" s="196" t="s">
        <v>7602</v>
      </c>
      <c r="I240" s="590" t="s">
        <v>7603</v>
      </c>
      <c r="J240" s="591" t="s">
        <v>7605</v>
      </c>
    </row>
    <row r="241" customHeight="1" outlineLevel="2" spans="1:10">
      <c r="A241" s="196" t="s">
        <v>4383</v>
      </c>
      <c r="B241" s="196" t="s">
        <v>7704</v>
      </c>
      <c r="C241" s="196" t="s">
        <v>3486</v>
      </c>
      <c r="D241" s="196" t="s">
        <v>2824</v>
      </c>
      <c r="E241" s="196">
        <v>1</v>
      </c>
      <c r="F241" s="196">
        <v>9600</v>
      </c>
      <c r="G241" s="206"/>
      <c r="H241" s="196" t="s">
        <v>7602</v>
      </c>
      <c r="I241" s="590" t="s">
        <v>7603</v>
      </c>
      <c r="J241" s="584"/>
    </row>
    <row r="242" customHeight="1" outlineLevel="2" spans="1:10">
      <c r="A242" s="196" t="s">
        <v>7705</v>
      </c>
      <c r="B242" s="196" t="s">
        <v>7653</v>
      </c>
      <c r="C242" s="196" t="s">
        <v>3461</v>
      </c>
      <c r="D242" s="196" t="s">
        <v>2824</v>
      </c>
      <c r="E242" s="196">
        <v>1</v>
      </c>
      <c r="F242" s="196">
        <v>400</v>
      </c>
      <c r="G242" s="206"/>
      <c r="H242" s="196" t="s">
        <v>7602</v>
      </c>
      <c r="I242" s="590" t="s">
        <v>7603</v>
      </c>
      <c r="J242" s="591" t="s">
        <v>7605</v>
      </c>
    </row>
    <row r="243" customHeight="1" outlineLevel="2" spans="1:10">
      <c r="A243" s="196" t="s">
        <v>7706</v>
      </c>
      <c r="B243" s="196" t="s">
        <v>7618</v>
      </c>
      <c r="C243" s="196" t="s">
        <v>3697</v>
      </c>
      <c r="D243" s="196" t="s">
        <v>2824</v>
      </c>
      <c r="E243" s="196">
        <v>5</v>
      </c>
      <c r="F243" s="196">
        <v>480</v>
      </c>
      <c r="G243" s="206"/>
      <c r="H243" s="196" t="s">
        <v>7602</v>
      </c>
      <c r="I243" s="590" t="s">
        <v>7603</v>
      </c>
      <c r="J243" s="591" t="s">
        <v>7605</v>
      </c>
    </row>
    <row r="244" s="575" customFormat="1" customHeight="1" outlineLevel="2" spans="1:10">
      <c r="A244" s="142"/>
      <c r="B244" s="142" t="s">
        <v>4384</v>
      </c>
      <c r="C244" s="142"/>
      <c r="D244" s="142"/>
      <c r="E244" s="142"/>
      <c r="F244" s="142"/>
      <c r="G244" s="145"/>
      <c r="H244" s="245" t="s">
        <v>4128</v>
      </c>
      <c r="I244" s="587"/>
      <c r="J244" s="588"/>
    </row>
    <row r="245" customHeight="1" outlineLevel="2" spans="1:10">
      <c r="A245" s="196" t="s">
        <v>4385</v>
      </c>
      <c r="B245" s="196" t="s">
        <v>7601</v>
      </c>
      <c r="C245" s="196" t="s">
        <v>3689</v>
      </c>
      <c r="D245" s="196" t="s">
        <v>2824</v>
      </c>
      <c r="E245" s="196">
        <v>1</v>
      </c>
      <c r="F245" s="196">
        <v>540</v>
      </c>
      <c r="G245" s="206"/>
      <c r="H245" s="196" t="s">
        <v>7602</v>
      </c>
      <c r="I245" s="590" t="s">
        <v>7603</v>
      </c>
      <c r="J245" s="584"/>
    </row>
    <row r="246" customHeight="1" outlineLevel="2" spans="1:10">
      <c r="A246" s="196" t="s">
        <v>4386</v>
      </c>
      <c r="B246" s="196" t="s">
        <v>7608</v>
      </c>
      <c r="C246" s="196" t="s">
        <v>3391</v>
      </c>
      <c r="D246" s="196" t="s">
        <v>2824</v>
      </c>
      <c r="E246" s="196">
        <v>1</v>
      </c>
      <c r="F246" s="196">
        <v>2700</v>
      </c>
      <c r="G246" s="206"/>
      <c r="H246" s="196" t="s">
        <v>7602</v>
      </c>
      <c r="I246" s="590" t="s">
        <v>7603</v>
      </c>
      <c r="J246" s="584"/>
    </row>
    <row r="247" customHeight="1" outlineLevel="2" spans="1:10">
      <c r="A247" s="196" t="s">
        <v>4387</v>
      </c>
      <c r="B247" s="196" t="s">
        <v>7627</v>
      </c>
      <c r="C247" s="196" t="s">
        <v>3600</v>
      </c>
      <c r="D247" s="196" t="s">
        <v>2824</v>
      </c>
      <c r="E247" s="196">
        <v>1</v>
      </c>
      <c r="F247" s="196">
        <v>5360</v>
      </c>
      <c r="G247" s="206"/>
      <c r="H247" s="196" t="s">
        <v>7602</v>
      </c>
      <c r="I247" s="590" t="s">
        <v>7603</v>
      </c>
      <c r="J247" s="591" t="s">
        <v>7605</v>
      </c>
    </row>
    <row r="248" customHeight="1" outlineLevel="2" spans="1:10">
      <c r="A248" s="196" t="s">
        <v>4388</v>
      </c>
      <c r="B248" s="196" t="s">
        <v>7639</v>
      </c>
      <c r="C248" s="196" t="s">
        <v>3581</v>
      </c>
      <c r="D248" s="196" t="s">
        <v>2824</v>
      </c>
      <c r="E248" s="196">
        <v>1</v>
      </c>
      <c r="F248" s="196">
        <v>5000</v>
      </c>
      <c r="G248" s="206"/>
      <c r="H248" s="196" t="s">
        <v>7602</v>
      </c>
      <c r="I248" s="590" t="s">
        <v>7603</v>
      </c>
      <c r="J248" s="584"/>
    </row>
    <row r="249" customFormat="1" customHeight="1" outlineLevel="2" spans="1:10">
      <c r="A249" s="196" t="s">
        <v>4389</v>
      </c>
      <c r="B249" s="196" t="s">
        <v>7669</v>
      </c>
      <c r="C249" s="196" t="s">
        <v>3285</v>
      </c>
      <c r="D249" s="196" t="s">
        <v>2824</v>
      </c>
      <c r="E249" s="196">
        <v>1</v>
      </c>
      <c r="F249" s="196">
        <v>2520</v>
      </c>
      <c r="G249" s="206"/>
      <c r="H249" s="196" t="s">
        <v>7602</v>
      </c>
      <c r="I249" s="590" t="s">
        <v>7603</v>
      </c>
      <c r="J249" s="584"/>
    </row>
    <row r="250" customHeight="1" outlineLevel="2" spans="1:10">
      <c r="A250" s="196" t="s">
        <v>4390</v>
      </c>
      <c r="B250" s="196" t="s">
        <v>7636</v>
      </c>
      <c r="C250" s="196" t="s">
        <v>3297</v>
      </c>
      <c r="D250" s="196" t="s">
        <v>2824</v>
      </c>
      <c r="E250" s="196">
        <v>1</v>
      </c>
      <c r="F250" s="196">
        <v>3780</v>
      </c>
      <c r="G250" s="206"/>
      <c r="H250" s="196" t="s">
        <v>7602</v>
      </c>
      <c r="I250" s="590" t="s">
        <v>7603</v>
      </c>
      <c r="J250" s="591" t="s">
        <v>7605</v>
      </c>
    </row>
    <row r="251" customHeight="1" outlineLevel="2" spans="1:10">
      <c r="A251" s="196" t="s">
        <v>4391</v>
      </c>
      <c r="B251" s="196" t="s">
        <v>7635</v>
      </c>
      <c r="C251" s="196" t="s">
        <v>3412</v>
      </c>
      <c r="D251" s="196" t="s">
        <v>2824</v>
      </c>
      <c r="E251" s="196">
        <v>1</v>
      </c>
      <c r="F251" s="196">
        <v>1200</v>
      </c>
      <c r="G251" s="206"/>
      <c r="H251" s="196" t="s">
        <v>7602</v>
      </c>
      <c r="I251" s="590" t="s">
        <v>7603</v>
      </c>
      <c r="J251" s="584"/>
    </row>
    <row r="252" customHeight="1" outlineLevel="2" spans="1:10">
      <c r="A252" s="196" t="s">
        <v>4392</v>
      </c>
      <c r="B252" s="196" t="s">
        <v>7627</v>
      </c>
      <c r="C252" s="196" t="s">
        <v>3600</v>
      </c>
      <c r="D252" s="196" t="s">
        <v>2824</v>
      </c>
      <c r="E252" s="196">
        <v>1</v>
      </c>
      <c r="F252" s="196">
        <v>5360</v>
      </c>
      <c r="G252" s="206"/>
      <c r="H252" s="196" t="s">
        <v>7602</v>
      </c>
      <c r="I252" s="590" t="s">
        <v>7603</v>
      </c>
      <c r="J252" s="591" t="s">
        <v>7605</v>
      </c>
    </row>
    <row r="253" customHeight="1" outlineLevel="2" spans="1:10">
      <c r="A253" s="196" t="s">
        <v>4393</v>
      </c>
      <c r="B253" s="196" t="s">
        <v>7628</v>
      </c>
      <c r="C253" s="196" t="s">
        <v>3418</v>
      </c>
      <c r="D253" s="196" t="s">
        <v>2824</v>
      </c>
      <c r="E253" s="196">
        <v>1</v>
      </c>
      <c r="F253" s="196">
        <v>2800</v>
      </c>
      <c r="G253" s="206"/>
      <c r="H253" s="196" t="s">
        <v>7602</v>
      </c>
      <c r="I253" s="590" t="s">
        <v>7603</v>
      </c>
      <c r="J253" s="591" t="s">
        <v>7605</v>
      </c>
    </row>
    <row r="254" customHeight="1" outlineLevel="2" spans="1:10">
      <c r="A254" s="196" t="s">
        <v>4394</v>
      </c>
      <c r="B254" s="196" t="s">
        <v>7670</v>
      </c>
      <c r="C254" s="196" t="s">
        <v>3573</v>
      </c>
      <c r="D254" s="196" t="s">
        <v>2824</v>
      </c>
      <c r="E254" s="196">
        <v>1</v>
      </c>
      <c r="F254" s="196">
        <v>5400</v>
      </c>
      <c r="G254" s="206"/>
      <c r="H254" s="196" t="s">
        <v>7602</v>
      </c>
      <c r="I254" s="590" t="s">
        <v>7603</v>
      </c>
      <c r="J254" s="584"/>
    </row>
    <row r="255" customHeight="1" outlineLevel="2" spans="1:10">
      <c r="A255" s="196" t="s">
        <v>4395</v>
      </c>
      <c r="B255" s="196" t="s">
        <v>7618</v>
      </c>
      <c r="C255" s="196" t="s">
        <v>3697</v>
      </c>
      <c r="D255" s="196" t="s">
        <v>2824</v>
      </c>
      <c r="E255" s="196">
        <v>1</v>
      </c>
      <c r="F255" s="196">
        <v>480</v>
      </c>
      <c r="G255" s="206"/>
      <c r="H255" s="196" t="s">
        <v>7602</v>
      </c>
      <c r="I255" s="590" t="s">
        <v>7603</v>
      </c>
      <c r="J255" s="591" t="s">
        <v>7605</v>
      </c>
    </row>
    <row r="256" s="575" customFormat="1" customHeight="1" outlineLevel="2" spans="1:10">
      <c r="A256" s="142"/>
      <c r="B256" s="142" t="s">
        <v>4400</v>
      </c>
      <c r="C256" s="142"/>
      <c r="D256" s="142"/>
      <c r="E256" s="142"/>
      <c r="F256" s="142"/>
      <c r="G256" s="145"/>
      <c r="H256" s="142"/>
      <c r="I256" s="587"/>
      <c r="J256" s="588"/>
    </row>
    <row r="257" customHeight="1" outlineLevel="2" spans="1:10">
      <c r="A257" s="196" t="s">
        <v>4401</v>
      </c>
      <c r="B257" s="196" t="s">
        <v>7601</v>
      </c>
      <c r="C257" s="196" t="s">
        <v>3689</v>
      </c>
      <c r="D257" s="196" t="s">
        <v>2824</v>
      </c>
      <c r="E257" s="196">
        <v>1</v>
      </c>
      <c r="F257" s="196">
        <v>540</v>
      </c>
      <c r="G257" s="206"/>
      <c r="H257" s="196" t="s">
        <v>7602</v>
      </c>
      <c r="I257" s="590" t="s">
        <v>7603</v>
      </c>
      <c r="J257" s="584"/>
    </row>
    <row r="258" customHeight="1" outlineLevel="2" spans="1:10">
      <c r="A258" s="196" t="s">
        <v>4402</v>
      </c>
      <c r="B258" s="196" t="s">
        <v>7629</v>
      </c>
      <c r="C258" s="196" t="s">
        <v>3388</v>
      </c>
      <c r="D258" s="196" t="s">
        <v>2824</v>
      </c>
      <c r="E258" s="196">
        <v>1</v>
      </c>
      <c r="F258" s="196">
        <v>960</v>
      </c>
      <c r="G258" s="206"/>
      <c r="H258" s="196" t="s">
        <v>7602</v>
      </c>
      <c r="I258" s="590" t="s">
        <v>7603</v>
      </c>
      <c r="J258" s="584"/>
    </row>
    <row r="259" customHeight="1" outlineLevel="2" spans="1:10">
      <c r="A259" s="196" t="s">
        <v>4403</v>
      </c>
      <c r="B259" s="196" t="s">
        <v>7608</v>
      </c>
      <c r="C259" s="196" t="s">
        <v>3391</v>
      </c>
      <c r="D259" s="196" t="s">
        <v>2824</v>
      </c>
      <c r="E259" s="196">
        <v>1</v>
      </c>
      <c r="F259" s="196">
        <v>2700</v>
      </c>
      <c r="G259" s="206"/>
      <c r="H259" s="196" t="s">
        <v>7602</v>
      </c>
      <c r="I259" s="590" t="s">
        <v>7603</v>
      </c>
      <c r="J259" s="584"/>
    </row>
    <row r="260" customHeight="1" outlineLevel="2" spans="1:10">
      <c r="A260" s="196" t="s">
        <v>4404</v>
      </c>
      <c r="B260" s="196" t="s">
        <v>7627</v>
      </c>
      <c r="C260" s="196" t="s">
        <v>3595</v>
      </c>
      <c r="D260" s="196" t="s">
        <v>2824</v>
      </c>
      <c r="E260" s="196">
        <v>1</v>
      </c>
      <c r="F260" s="196">
        <v>5200</v>
      </c>
      <c r="G260" s="206"/>
      <c r="H260" s="196" t="s">
        <v>7602</v>
      </c>
      <c r="I260" s="590" t="s">
        <v>7603</v>
      </c>
      <c r="J260" s="591" t="s">
        <v>7605</v>
      </c>
    </row>
    <row r="261" customFormat="1" customHeight="1" outlineLevel="2" spans="1:10">
      <c r="A261" s="196" t="s">
        <v>4405</v>
      </c>
      <c r="B261" s="196" t="s">
        <v>7627</v>
      </c>
      <c r="C261" s="196" t="s">
        <v>3599</v>
      </c>
      <c r="D261" s="196" t="s">
        <v>2824</v>
      </c>
      <c r="E261" s="196">
        <v>1</v>
      </c>
      <c r="F261" s="196">
        <v>5360</v>
      </c>
      <c r="G261" s="206"/>
      <c r="H261" s="196" t="s">
        <v>7602</v>
      </c>
      <c r="I261" s="590" t="s">
        <v>7603</v>
      </c>
      <c r="J261" s="591" t="s">
        <v>7605</v>
      </c>
    </row>
    <row r="262" customHeight="1" outlineLevel="2" spans="1:10">
      <c r="A262" s="196" t="s">
        <v>4406</v>
      </c>
      <c r="B262" s="196" t="s">
        <v>7628</v>
      </c>
      <c r="C262" s="196" t="s">
        <v>3418</v>
      </c>
      <c r="D262" s="196" t="s">
        <v>2824</v>
      </c>
      <c r="E262" s="196">
        <v>1</v>
      </c>
      <c r="F262" s="196">
        <v>2800</v>
      </c>
      <c r="G262" s="206"/>
      <c r="H262" s="196" t="s">
        <v>7602</v>
      </c>
      <c r="I262" s="590" t="s">
        <v>7603</v>
      </c>
      <c r="J262" s="591" t="s">
        <v>7605</v>
      </c>
    </row>
    <row r="263" customHeight="1" outlineLevel="2" spans="1:10">
      <c r="A263" s="196" t="s">
        <v>4407</v>
      </c>
      <c r="B263" s="196" t="s">
        <v>7670</v>
      </c>
      <c r="C263" s="196" t="s">
        <v>3573</v>
      </c>
      <c r="D263" s="196" t="s">
        <v>2824</v>
      </c>
      <c r="E263" s="196">
        <v>1</v>
      </c>
      <c r="F263" s="196">
        <v>5400</v>
      </c>
      <c r="G263" s="206"/>
      <c r="H263" s="196" t="s">
        <v>7602</v>
      </c>
      <c r="I263" s="590" t="s">
        <v>7603</v>
      </c>
      <c r="J263" s="584"/>
    </row>
    <row r="264" customHeight="1" outlineLevel="2" spans="1:10">
      <c r="A264" s="196" t="s">
        <v>4408</v>
      </c>
      <c r="B264" s="196" t="s">
        <v>7625</v>
      </c>
      <c r="C264" s="196" t="s">
        <v>3301</v>
      </c>
      <c r="D264" s="196" t="s">
        <v>2824</v>
      </c>
      <c r="E264" s="196">
        <v>1</v>
      </c>
      <c r="F264" s="196">
        <v>6300</v>
      </c>
      <c r="G264" s="206"/>
      <c r="H264" s="196" t="s">
        <v>7602</v>
      </c>
      <c r="I264" s="590" t="s">
        <v>7603</v>
      </c>
      <c r="J264" s="591" t="s">
        <v>7605</v>
      </c>
    </row>
    <row r="265" customHeight="1" outlineLevel="2" spans="1:10">
      <c r="A265" s="196" t="s">
        <v>4409</v>
      </c>
      <c r="B265" s="196" t="s">
        <v>7707</v>
      </c>
      <c r="C265" s="196" t="s">
        <v>3423</v>
      </c>
      <c r="D265" s="196" t="s">
        <v>2824</v>
      </c>
      <c r="E265" s="196">
        <v>1</v>
      </c>
      <c r="F265" s="196">
        <v>3300</v>
      </c>
      <c r="G265" s="206"/>
      <c r="H265" s="196" t="s">
        <v>7602</v>
      </c>
      <c r="I265" s="590" t="s">
        <v>7603</v>
      </c>
      <c r="J265" s="584"/>
    </row>
    <row r="266" customHeight="1" outlineLevel="2" spans="1:10">
      <c r="A266" s="196" t="s">
        <v>4410</v>
      </c>
      <c r="B266" s="196" t="s">
        <v>7628</v>
      </c>
      <c r="C266" s="196" t="s">
        <v>3420</v>
      </c>
      <c r="D266" s="196" t="s">
        <v>2824</v>
      </c>
      <c r="E266" s="196">
        <v>1</v>
      </c>
      <c r="F266" s="196">
        <v>3200</v>
      </c>
      <c r="G266" s="206"/>
      <c r="H266" s="196" t="s">
        <v>7602</v>
      </c>
      <c r="I266" s="590" t="s">
        <v>7603</v>
      </c>
      <c r="J266" s="591" t="s">
        <v>7605</v>
      </c>
    </row>
    <row r="267" customHeight="1" outlineLevel="2" spans="1:10">
      <c r="A267" s="196" t="s">
        <v>4411</v>
      </c>
      <c r="B267" s="196" t="s">
        <v>7627</v>
      </c>
      <c r="C267" s="196" t="s">
        <v>3590</v>
      </c>
      <c r="D267" s="196" t="s">
        <v>2824</v>
      </c>
      <c r="E267" s="196">
        <v>1</v>
      </c>
      <c r="F267" s="196">
        <v>4960</v>
      </c>
      <c r="G267" s="206"/>
      <c r="H267" s="196" t="s">
        <v>7602</v>
      </c>
      <c r="I267" s="590" t="s">
        <v>7603</v>
      </c>
      <c r="J267" s="591" t="s">
        <v>7605</v>
      </c>
    </row>
    <row r="268" customHeight="1" outlineLevel="2" spans="1:10">
      <c r="A268" s="196" t="s">
        <v>4412</v>
      </c>
      <c r="B268" s="196" t="s">
        <v>7618</v>
      </c>
      <c r="C268" s="196" t="s">
        <v>3697</v>
      </c>
      <c r="D268" s="196" t="s">
        <v>2824</v>
      </c>
      <c r="E268" s="196">
        <v>1</v>
      </c>
      <c r="F268" s="196">
        <v>480</v>
      </c>
      <c r="G268" s="206"/>
      <c r="H268" s="196" t="s">
        <v>7602</v>
      </c>
      <c r="I268" s="590" t="s">
        <v>7603</v>
      </c>
      <c r="J268" s="591" t="s">
        <v>7605</v>
      </c>
    </row>
    <row r="269" customHeight="1" outlineLevel="2" spans="1:10">
      <c r="A269" s="196" t="s">
        <v>4413</v>
      </c>
      <c r="B269" s="196" t="s">
        <v>7607</v>
      </c>
      <c r="C269" s="196" t="s">
        <v>3313</v>
      </c>
      <c r="D269" s="196" t="s">
        <v>2824</v>
      </c>
      <c r="E269" s="196">
        <v>1</v>
      </c>
      <c r="F269" s="196">
        <v>780</v>
      </c>
      <c r="G269" s="206"/>
      <c r="H269" s="196" t="s">
        <v>7602</v>
      </c>
      <c r="I269" s="590" t="s">
        <v>7603</v>
      </c>
      <c r="J269" s="584"/>
    </row>
    <row r="270" s="575" customFormat="1" customHeight="1" outlineLevel="2" spans="1:10">
      <c r="A270" s="142"/>
      <c r="B270" s="142" t="s">
        <v>4416</v>
      </c>
      <c r="C270" s="142"/>
      <c r="D270" s="142"/>
      <c r="E270" s="142"/>
      <c r="F270" s="142"/>
      <c r="G270" s="145"/>
      <c r="H270" s="142"/>
      <c r="I270" s="587"/>
      <c r="J270" s="588"/>
    </row>
    <row r="271" customHeight="1" outlineLevel="2" spans="1:10">
      <c r="A271" s="196" t="s">
        <v>4417</v>
      </c>
      <c r="B271" s="196" t="s">
        <v>7601</v>
      </c>
      <c r="C271" s="196" t="s">
        <v>3689</v>
      </c>
      <c r="D271" s="196" t="s">
        <v>2824</v>
      </c>
      <c r="E271" s="196">
        <v>1</v>
      </c>
      <c r="F271" s="196">
        <v>540</v>
      </c>
      <c r="G271" s="206"/>
      <c r="H271" s="196" t="s">
        <v>7602</v>
      </c>
      <c r="I271" s="590" t="s">
        <v>7603</v>
      </c>
      <c r="J271" s="584"/>
    </row>
    <row r="272" customHeight="1" outlineLevel="2" spans="1:10">
      <c r="A272" s="196" t="s">
        <v>4418</v>
      </c>
      <c r="B272" s="196" t="s">
        <v>7629</v>
      </c>
      <c r="C272" s="196" t="s">
        <v>3388</v>
      </c>
      <c r="D272" s="196" t="s">
        <v>2824</v>
      </c>
      <c r="E272" s="196">
        <v>1</v>
      </c>
      <c r="F272" s="196">
        <v>960</v>
      </c>
      <c r="G272" s="206"/>
      <c r="H272" s="196" t="s">
        <v>7602</v>
      </c>
      <c r="I272" s="590" t="s">
        <v>7603</v>
      </c>
      <c r="J272" s="584"/>
    </row>
    <row r="273" customHeight="1" outlineLevel="2" spans="1:10">
      <c r="A273" s="196" t="s">
        <v>4419</v>
      </c>
      <c r="B273" s="196" t="s">
        <v>7608</v>
      </c>
      <c r="C273" s="196" t="s">
        <v>3391</v>
      </c>
      <c r="D273" s="196" t="s">
        <v>2824</v>
      </c>
      <c r="E273" s="196">
        <v>1</v>
      </c>
      <c r="F273" s="196">
        <v>2700</v>
      </c>
      <c r="G273" s="206"/>
      <c r="H273" s="196" t="s">
        <v>7602</v>
      </c>
      <c r="I273" s="590" t="s">
        <v>7603</v>
      </c>
      <c r="J273" s="584"/>
    </row>
    <row r="274" customHeight="1" outlineLevel="2" spans="1:10">
      <c r="A274" s="196" t="s">
        <v>4420</v>
      </c>
      <c r="B274" s="196" t="s">
        <v>7609</v>
      </c>
      <c r="C274" s="196" t="s">
        <v>3398</v>
      </c>
      <c r="D274" s="196" t="s">
        <v>2824</v>
      </c>
      <c r="E274" s="196">
        <v>1</v>
      </c>
      <c r="F274" s="196">
        <v>2700</v>
      </c>
      <c r="G274" s="206"/>
      <c r="H274" s="196" t="s">
        <v>7602</v>
      </c>
      <c r="I274" s="590" t="s">
        <v>7603</v>
      </c>
      <c r="J274" s="584"/>
    </row>
    <row r="275" customFormat="1" customHeight="1" outlineLevel="2" spans="1:10">
      <c r="A275" s="196" t="s">
        <v>4421</v>
      </c>
      <c r="B275" s="196" t="s">
        <v>7688</v>
      </c>
      <c r="C275" s="196" t="s">
        <v>3571</v>
      </c>
      <c r="D275" s="196" t="s">
        <v>2824</v>
      </c>
      <c r="E275" s="196">
        <v>1</v>
      </c>
      <c r="F275" s="196">
        <v>6600</v>
      </c>
      <c r="G275" s="206"/>
      <c r="H275" s="196" t="s">
        <v>7602</v>
      </c>
      <c r="I275" s="590" t="s">
        <v>7603</v>
      </c>
      <c r="J275" s="584"/>
    </row>
    <row r="276" customHeight="1" outlineLevel="2" spans="1:10">
      <c r="A276" s="196" t="s">
        <v>4422</v>
      </c>
      <c r="B276" s="196" t="s">
        <v>7708</v>
      </c>
      <c r="C276" s="196" t="s">
        <v>3402</v>
      </c>
      <c r="D276" s="196" t="s">
        <v>2824</v>
      </c>
      <c r="E276" s="196">
        <v>1</v>
      </c>
      <c r="F276" s="196">
        <v>1620</v>
      </c>
      <c r="G276" s="206"/>
      <c r="H276" s="196" t="s">
        <v>7602</v>
      </c>
      <c r="I276" s="590" t="s">
        <v>7603</v>
      </c>
      <c r="J276" s="591" t="s">
        <v>7605</v>
      </c>
    </row>
    <row r="277" customHeight="1" outlineLevel="2" spans="1:10">
      <c r="A277" s="196" t="s">
        <v>4423</v>
      </c>
      <c r="B277" s="196" t="s">
        <v>3622</v>
      </c>
      <c r="C277" s="196" t="s">
        <v>3623</v>
      </c>
      <c r="D277" s="196" t="s">
        <v>2824</v>
      </c>
      <c r="E277" s="196">
        <v>1</v>
      </c>
      <c r="F277" s="196">
        <v>6660</v>
      </c>
      <c r="G277" s="206"/>
      <c r="H277" s="196" t="s">
        <v>7602</v>
      </c>
      <c r="I277" s="590" t="s">
        <v>7603</v>
      </c>
      <c r="J277" s="584"/>
    </row>
    <row r="278" customHeight="1" outlineLevel="2" spans="1:10">
      <c r="A278" s="196" t="s">
        <v>4424</v>
      </c>
      <c r="B278" s="196" t="s">
        <v>7615</v>
      </c>
      <c r="C278" s="196" t="s">
        <v>3400</v>
      </c>
      <c r="D278" s="196" t="s">
        <v>2824</v>
      </c>
      <c r="E278" s="196">
        <v>1</v>
      </c>
      <c r="F278" s="196">
        <v>1500</v>
      </c>
      <c r="G278" s="206"/>
      <c r="H278" s="196" t="s">
        <v>7602</v>
      </c>
      <c r="I278" s="590" t="s">
        <v>7603</v>
      </c>
      <c r="J278" s="584"/>
    </row>
    <row r="279" customHeight="1" outlineLevel="2" spans="1:10">
      <c r="A279" s="196" t="s">
        <v>4425</v>
      </c>
      <c r="B279" s="196" t="s">
        <v>7709</v>
      </c>
      <c r="C279" s="196" t="s">
        <v>3441</v>
      </c>
      <c r="D279" s="196" t="s">
        <v>2824</v>
      </c>
      <c r="E279" s="196">
        <v>1</v>
      </c>
      <c r="F279" s="196">
        <v>11600</v>
      </c>
      <c r="G279" s="206"/>
      <c r="H279" s="196" t="s">
        <v>7602</v>
      </c>
      <c r="I279" s="590" t="s">
        <v>7603</v>
      </c>
      <c r="J279" s="584"/>
    </row>
    <row r="280" customHeight="1" outlineLevel="2" spans="1:10">
      <c r="A280" s="196" t="s">
        <v>4426</v>
      </c>
      <c r="B280" s="196" t="s">
        <v>7557</v>
      </c>
      <c r="C280" s="196" t="s">
        <v>3664</v>
      </c>
      <c r="D280" s="196" t="s">
        <v>2824</v>
      </c>
      <c r="E280" s="196">
        <v>1</v>
      </c>
      <c r="F280" s="196">
        <v>10500</v>
      </c>
      <c r="G280" s="206"/>
      <c r="H280" s="196" t="s">
        <v>7602</v>
      </c>
      <c r="I280" s="590" t="s">
        <v>7603</v>
      </c>
      <c r="J280" s="584"/>
    </row>
    <row r="281" customHeight="1" outlineLevel="2" spans="1:10">
      <c r="A281" s="196" t="s">
        <v>4427</v>
      </c>
      <c r="B281" s="196" t="s">
        <v>7710</v>
      </c>
      <c r="C281" s="196" t="s">
        <v>3443</v>
      </c>
      <c r="D281" s="196" t="s">
        <v>2824</v>
      </c>
      <c r="E281" s="196">
        <v>1</v>
      </c>
      <c r="F281" s="196">
        <v>2480</v>
      </c>
      <c r="G281" s="206"/>
      <c r="H281" s="196" t="s">
        <v>7602</v>
      </c>
      <c r="I281" s="590" t="s">
        <v>7603</v>
      </c>
      <c r="J281" s="591" t="s">
        <v>7605</v>
      </c>
    </row>
    <row r="282" customHeight="1" outlineLevel="2" spans="1:10">
      <c r="A282" s="196" t="s">
        <v>4428</v>
      </c>
      <c r="B282" s="196" t="s">
        <v>7708</v>
      </c>
      <c r="C282" s="196" t="s">
        <v>3404</v>
      </c>
      <c r="D282" s="196" t="s">
        <v>2824</v>
      </c>
      <c r="E282" s="196">
        <v>1</v>
      </c>
      <c r="F282" s="196">
        <v>1350</v>
      </c>
      <c r="G282" s="206"/>
      <c r="H282" s="196" t="s">
        <v>7602</v>
      </c>
      <c r="I282" s="590" t="s">
        <v>7603</v>
      </c>
      <c r="J282" s="591" t="s">
        <v>7605</v>
      </c>
    </row>
    <row r="283" customHeight="1" outlineLevel="2" spans="1:10">
      <c r="A283" s="196" t="s">
        <v>4429</v>
      </c>
      <c r="B283" s="196" t="s">
        <v>7688</v>
      </c>
      <c r="C283" s="196" t="s">
        <v>3570</v>
      </c>
      <c r="D283" s="196" t="s">
        <v>2824</v>
      </c>
      <c r="E283" s="196">
        <v>1</v>
      </c>
      <c r="F283" s="196">
        <v>8237.5</v>
      </c>
      <c r="G283" s="206"/>
      <c r="H283" s="196" t="s">
        <v>7602</v>
      </c>
      <c r="I283" s="590" t="s">
        <v>7603</v>
      </c>
      <c r="J283" s="584"/>
    </row>
    <row r="284" customHeight="1" outlineLevel="2" spans="1:10">
      <c r="A284" s="196" t="s">
        <v>4430</v>
      </c>
      <c r="B284" s="196" t="s">
        <v>7618</v>
      </c>
      <c r="C284" s="196" t="s">
        <v>3697</v>
      </c>
      <c r="D284" s="196" t="s">
        <v>2824</v>
      </c>
      <c r="E284" s="196">
        <v>2</v>
      </c>
      <c r="F284" s="196">
        <v>480</v>
      </c>
      <c r="G284" s="206"/>
      <c r="H284" s="196" t="s">
        <v>7602</v>
      </c>
      <c r="I284" s="590" t="s">
        <v>7603</v>
      </c>
      <c r="J284" s="591" t="s">
        <v>7605</v>
      </c>
    </row>
    <row r="285" customHeight="1" outlineLevel="2" spans="1:10">
      <c r="A285" s="196" t="s">
        <v>4431</v>
      </c>
      <c r="B285" s="196" t="s">
        <v>7607</v>
      </c>
      <c r="C285" s="196" t="s">
        <v>3313</v>
      </c>
      <c r="D285" s="196" t="s">
        <v>2824</v>
      </c>
      <c r="E285" s="196">
        <v>1</v>
      </c>
      <c r="F285" s="196">
        <v>780</v>
      </c>
      <c r="G285" s="206"/>
      <c r="H285" s="196" t="s">
        <v>7602</v>
      </c>
      <c r="I285" s="590" t="s">
        <v>7603</v>
      </c>
      <c r="J285" s="584"/>
    </row>
    <row r="286" s="575" customFormat="1" customHeight="1" outlineLevel="2" spans="1:10">
      <c r="A286" s="142"/>
      <c r="B286" s="142" t="s">
        <v>4432</v>
      </c>
      <c r="C286" s="142"/>
      <c r="D286" s="142"/>
      <c r="E286" s="142"/>
      <c r="F286" s="142"/>
      <c r="G286" s="145"/>
      <c r="H286" s="142" t="s">
        <v>4433</v>
      </c>
      <c r="I286" s="587"/>
      <c r="J286" s="588"/>
    </row>
    <row r="287" customHeight="1" outlineLevel="2" spans="1:10">
      <c r="A287" s="196" t="s">
        <v>4434</v>
      </c>
      <c r="B287" s="196" t="s">
        <v>7711</v>
      </c>
      <c r="C287" s="196" t="s">
        <v>3330</v>
      </c>
      <c r="D287" s="196" t="s">
        <v>2824</v>
      </c>
      <c r="E287" s="196">
        <v>1</v>
      </c>
      <c r="F287" s="196">
        <v>10500</v>
      </c>
      <c r="G287" s="206"/>
      <c r="H287" s="196" t="s">
        <v>4435</v>
      </c>
      <c r="I287" s="590" t="s">
        <v>7603</v>
      </c>
      <c r="J287" s="584"/>
    </row>
    <row r="288" customHeight="1" outlineLevel="2" spans="1:10">
      <c r="A288" s="196" t="s">
        <v>4832</v>
      </c>
      <c r="B288" s="196" t="s">
        <v>7712</v>
      </c>
      <c r="C288" s="196" t="s">
        <v>7713</v>
      </c>
      <c r="D288" s="196" t="s">
        <v>2824</v>
      </c>
      <c r="E288" s="196">
        <v>1</v>
      </c>
      <c r="F288" s="196">
        <v>3600</v>
      </c>
      <c r="G288" s="206"/>
      <c r="H288" s="196" t="s">
        <v>4435</v>
      </c>
      <c r="I288" s="590" t="s">
        <v>7603</v>
      </c>
      <c r="J288" s="584"/>
    </row>
    <row r="289" customHeight="1" outlineLevel="2" spans="1:10">
      <c r="A289" s="196" t="s">
        <v>4833</v>
      </c>
      <c r="B289" s="196" t="s">
        <v>7714</v>
      </c>
      <c r="C289" s="196" t="s">
        <v>3381</v>
      </c>
      <c r="D289" s="196" t="s">
        <v>2824</v>
      </c>
      <c r="E289" s="196">
        <v>1</v>
      </c>
      <c r="F289" s="196">
        <v>3000</v>
      </c>
      <c r="G289" s="206"/>
      <c r="H289" s="196" t="s">
        <v>4435</v>
      </c>
      <c r="I289" s="590" t="s">
        <v>7603</v>
      </c>
      <c r="J289" s="584"/>
    </row>
    <row r="290" customHeight="1" outlineLevel="2" spans="1:10">
      <c r="A290" s="196" t="s">
        <v>4834</v>
      </c>
      <c r="B290" s="196" t="s">
        <v>7715</v>
      </c>
      <c r="C290" s="196" t="s">
        <v>3652</v>
      </c>
      <c r="D290" s="196" t="s">
        <v>3653</v>
      </c>
      <c r="E290" s="196">
        <v>200</v>
      </c>
      <c r="F290" s="196">
        <v>320</v>
      </c>
      <c r="G290" s="206"/>
      <c r="H290" s="196" t="s">
        <v>4435</v>
      </c>
      <c r="I290" s="590" t="s">
        <v>7603</v>
      </c>
      <c r="J290" s="584"/>
    </row>
    <row r="291" customFormat="1" customHeight="1" outlineLevel="2" spans="1:10">
      <c r="A291" s="196" t="s">
        <v>4835</v>
      </c>
      <c r="B291" s="196" t="s">
        <v>7716</v>
      </c>
      <c r="C291" s="196" t="s">
        <v>3657</v>
      </c>
      <c r="D291" s="196" t="s">
        <v>2774</v>
      </c>
      <c r="E291" s="196">
        <v>24</v>
      </c>
      <c r="F291" s="196">
        <v>225</v>
      </c>
      <c r="G291" s="206"/>
      <c r="H291" s="196" t="s">
        <v>4435</v>
      </c>
      <c r="I291" s="590" t="s">
        <v>7603</v>
      </c>
      <c r="J291" s="584"/>
    </row>
    <row r="292" customHeight="1" outlineLevel="2" spans="1:10">
      <c r="A292" s="196" t="s">
        <v>4836</v>
      </c>
      <c r="B292" s="196" t="s">
        <v>7717</v>
      </c>
      <c r="C292" s="196" t="s">
        <v>3375</v>
      </c>
      <c r="D292" s="196" t="s">
        <v>2774</v>
      </c>
      <c r="E292" s="196">
        <v>1</v>
      </c>
      <c r="F292" s="196">
        <v>3000</v>
      </c>
      <c r="G292" s="206"/>
      <c r="H292" s="196" t="s">
        <v>4435</v>
      </c>
      <c r="I292" s="590" t="s">
        <v>7603</v>
      </c>
      <c r="J292" s="584"/>
    </row>
    <row r="293" customHeight="1" outlineLevel="2" spans="1:10">
      <c r="A293" s="196" t="s">
        <v>4837</v>
      </c>
      <c r="B293" s="196" t="s">
        <v>7718</v>
      </c>
      <c r="C293" s="196" t="s">
        <v>7719</v>
      </c>
      <c r="D293" s="196" t="s">
        <v>2814</v>
      </c>
      <c r="E293" s="196">
        <v>50</v>
      </c>
      <c r="F293" s="196">
        <v>60</v>
      </c>
      <c r="G293" s="206"/>
      <c r="H293" s="196" t="s">
        <v>4435</v>
      </c>
      <c r="I293" s="590" t="s">
        <v>7603</v>
      </c>
      <c r="J293" s="584"/>
    </row>
    <row r="294" customHeight="1" outlineLevel="2" spans="1:10">
      <c r="A294" s="196" t="s">
        <v>4838</v>
      </c>
      <c r="B294" s="196" t="s">
        <v>7720</v>
      </c>
      <c r="C294" s="196" t="s">
        <v>3257</v>
      </c>
      <c r="D294" s="196" t="s">
        <v>3653</v>
      </c>
      <c r="E294" s="196">
        <v>196</v>
      </c>
      <c r="F294" s="196">
        <v>780</v>
      </c>
      <c r="G294" s="206"/>
      <c r="H294" s="196" t="s">
        <v>4435</v>
      </c>
      <c r="I294" s="590" t="s">
        <v>7603</v>
      </c>
      <c r="J294" s="584"/>
    </row>
    <row r="295" s="575" customFormat="1" customHeight="1" outlineLevel="2" spans="1:10">
      <c r="A295" s="142"/>
      <c r="B295" s="142" t="s">
        <v>4436</v>
      </c>
      <c r="C295" s="142"/>
      <c r="D295" s="142"/>
      <c r="E295" s="142"/>
      <c r="F295" s="142"/>
      <c r="G295" s="145"/>
      <c r="H295" s="142" t="s">
        <v>4433</v>
      </c>
      <c r="I295" s="587"/>
      <c r="J295" s="588"/>
    </row>
    <row r="296" customHeight="1" outlineLevel="2" spans="1:10">
      <c r="A296" s="196" t="s">
        <v>4437</v>
      </c>
      <c r="B296" s="196" t="s">
        <v>7711</v>
      </c>
      <c r="C296" s="196" t="s">
        <v>3329</v>
      </c>
      <c r="D296" s="196" t="s">
        <v>2824</v>
      </c>
      <c r="E296" s="196">
        <v>1</v>
      </c>
      <c r="F296" s="196">
        <v>9380</v>
      </c>
      <c r="G296" s="206"/>
      <c r="H296" s="196" t="s">
        <v>4435</v>
      </c>
      <c r="I296" s="590" t="s">
        <v>7603</v>
      </c>
      <c r="J296" s="584"/>
    </row>
    <row r="297" customHeight="1" outlineLevel="2" spans="1:10">
      <c r="A297" s="196" t="s">
        <v>4856</v>
      </c>
      <c r="B297" s="196" t="s">
        <v>7712</v>
      </c>
      <c r="C297" s="196" t="s">
        <v>7713</v>
      </c>
      <c r="D297" s="196" t="s">
        <v>2824</v>
      </c>
      <c r="E297" s="196">
        <v>1</v>
      </c>
      <c r="F297" s="196">
        <v>3600</v>
      </c>
      <c r="G297" s="206"/>
      <c r="H297" s="196" t="s">
        <v>4435</v>
      </c>
      <c r="I297" s="590" t="s">
        <v>7603</v>
      </c>
      <c r="J297" s="584"/>
    </row>
    <row r="298" customHeight="1" outlineLevel="2" spans="1:10">
      <c r="A298" s="196" t="s">
        <v>4857</v>
      </c>
      <c r="B298" s="196" t="s">
        <v>7714</v>
      </c>
      <c r="C298" s="196" t="s">
        <v>3381</v>
      </c>
      <c r="D298" s="196" t="s">
        <v>2824</v>
      </c>
      <c r="E298" s="196">
        <v>1</v>
      </c>
      <c r="F298" s="196">
        <v>3000</v>
      </c>
      <c r="G298" s="206"/>
      <c r="H298" s="196" t="s">
        <v>4435</v>
      </c>
      <c r="I298" s="590" t="s">
        <v>7603</v>
      </c>
      <c r="J298" s="584"/>
    </row>
    <row r="299" customHeight="1" outlineLevel="2" spans="1:10">
      <c r="A299" s="196" t="s">
        <v>4858</v>
      </c>
      <c r="B299" s="196" t="s">
        <v>7715</v>
      </c>
      <c r="C299" s="196" t="s">
        <v>3652</v>
      </c>
      <c r="D299" s="196" t="s">
        <v>3653</v>
      </c>
      <c r="E299" s="196">
        <v>200</v>
      </c>
      <c r="F299" s="196">
        <v>320</v>
      </c>
      <c r="G299" s="206"/>
      <c r="H299" s="196" t="s">
        <v>4435</v>
      </c>
      <c r="I299" s="590" t="s">
        <v>7603</v>
      </c>
      <c r="J299" s="584"/>
    </row>
    <row r="300" customFormat="1" customHeight="1" outlineLevel="2" spans="1:10">
      <c r="A300" s="196" t="s">
        <v>4859</v>
      </c>
      <c r="B300" s="196" t="s">
        <v>7716</v>
      </c>
      <c r="C300" s="196" t="s">
        <v>3657</v>
      </c>
      <c r="D300" s="196" t="s">
        <v>2774</v>
      </c>
      <c r="E300" s="196">
        <v>20</v>
      </c>
      <c r="F300" s="196">
        <v>225</v>
      </c>
      <c r="G300" s="206"/>
      <c r="H300" s="196" t="s">
        <v>4435</v>
      </c>
      <c r="I300" s="590" t="s">
        <v>7603</v>
      </c>
      <c r="J300" s="584"/>
    </row>
    <row r="301" customHeight="1" outlineLevel="2" spans="1:10">
      <c r="A301" s="196" t="s">
        <v>4860</v>
      </c>
      <c r="B301" s="196" t="s">
        <v>7717</v>
      </c>
      <c r="C301" s="196" t="s">
        <v>3375</v>
      </c>
      <c r="D301" s="196" t="s">
        <v>2774</v>
      </c>
      <c r="E301" s="196">
        <v>1</v>
      </c>
      <c r="F301" s="196">
        <v>3000</v>
      </c>
      <c r="G301" s="206"/>
      <c r="H301" s="196" t="s">
        <v>4435</v>
      </c>
      <c r="I301" s="590" t="s">
        <v>7603</v>
      </c>
      <c r="J301" s="584"/>
    </row>
    <row r="302" customHeight="1" outlineLevel="2" spans="1:10">
      <c r="A302" s="196" t="s">
        <v>4861</v>
      </c>
      <c r="B302" s="196" t="s">
        <v>7718</v>
      </c>
      <c r="C302" s="196" t="s">
        <v>7719</v>
      </c>
      <c r="D302" s="196" t="s">
        <v>2814</v>
      </c>
      <c r="E302" s="196">
        <v>50</v>
      </c>
      <c r="F302" s="196">
        <v>60</v>
      </c>
      <c r="G302" s="206"/>
      <c r="H302" s="196" t="s">
        <v>4435</v>
      </c>
      <c r="I302" s="590" t="s">
        <v>7603</v>
      </c>
      <c r="J302" s="584"/>
    </row>
    <row r="303" customHeight="1" outlineLevel="2" spans="1:10">
      <c r="A303" s="196" t="s">
        <v>4862</v>
      </c>
      <c r="B303" s="196" t="s">
        <v>7720</v>
      </c>
      <c r="C303" s="196" t="s">
        <v>3257</v>
      </c>
      <c r="D303" s="196" t="s">
        <v>3653</v>
      </c>
      <c r="E303" s="196">
        <v>80</v>
      </c>
      <c r="F303" s="196">
        <v>780</v>
      </c>
      <c r="G303" s="206"/>
      <c r="H303" s="196" t="s">
        <v>7602</v>
      </c>
      <c r="I303" s="590" t="s">
        <v>7603</v>
      </c>
      <c r="J303" s="584"/>
    </row>
    <row r="304" s="575" customFormat="1" customHeight="1" outlineLevel="2" spans="1:10">
      <c r="A304" s="142"/>
      <c r="B304" s="142" t="s">
        <v>4438</v>
      </c>
      <c r="C304" s="142"/>
      <c r="D304" s="142"/>
      <c r="E304" s="142"/>
      <c r="F304" s="142"/>
      <c r="G304" s="145"/>
      <c r="H304" s="142" t="s">
        <v>4433</v>
      </c>
      <c r="I304" s="587"/>
      <c r="J304" s="588"/>
    </row>
    <row r="305" customHeight="1" outlineLevel="2" spans="1:10">
      <c r="A305" s="196" t="s">
        <v>4439</v>
      </c>
      <c r="B305" s="196" t="s">
        <v>7711</v>
      </c>
      <c r="C305" s="196" t="s">
        <v>3324</v>
      </c>
      <c r="D305" s="196" t="s">
        <v>2824</v>
      </c>
      <c r="E305" s="196">
        <v>1</v>
      </c>
      <c r="F305" s="196">
        <v>8400</v>
      </c>
      <c r="G305" s="206"/>
      <c r="H305" s="196" t="s">
        <v>7602</v>
      </c>
      <c r="I305" s="590" t="s">
        <v>7603</v>
      </c>
      <c r="J305" s="584"/>
    </row>
    <row r="306" customHeight="1" outlineLevel="2" spans="1:10">
      <c r="A306" s="196" t="s">
        <v>4868</v>
      </c>
      <c r="B306" s="196" t="s">
        <v>7712</v>
      </c>
      <c r="C306" s="196" t="s">
        <v>7713</v>
      </c>
      <c r="D306" s="196" t="s">
        <v>2824</v>
      </c>
      <c r="E306" s="196">
        <v>1</v>
      </c>
      <c r="F306" s="196">
        <v>3600</v>
      </c>
      <c r="G306" s="206"/>
      <c r="H306" s="196" t="s">
        <v>4435</v>
      </c>
      <c r="I306" s="590" t="s">
        <v>7603</v>
      </c>
      <c r="J306" s="584"/>
    </row>
    <row r="307" customHeight="1" outlineLevel="2" spans="1:10">
      <c r="A307" s="196" t="s">
        <v>4869</v>
      </c>
      <c r="B307" s="196" t="s">
        <v>7714</v>
      </c>
      <c r="C307" s="196" t="s">
        <v>3383</v>
      </c>
      <c r="D307" s="196" t="s">
        <v>2824</v>
      </c>
      <c r="E307" s="196">
        <v>1</v>
      </c>
      <c r="F307" s="196">
        <v>1200</v>
      </c>
      <c r="G307" s="206"/>
      <c r="H307" s="196" t="s">
        <v>4435</v>
      </c>
      <c r="I307" s="590" t="s">
        <v>7603</v>
      </c>
      <c r="J307" s="584"/>
    </row>
    <row r="308" customHeight="1" outlineLevel="2" spans="1:10">
      <c r="A308" s="196" t="s">
        <v>4870</v>
      </c>
      <c r="B308" s="196" t="s">
        <v>7715</v>
      </c>
      <c r="C308" s="196" t="s">
        <v>3652</v>
      </c>
      <c r="D308" s="196" t="s">
        <v>3653</v>
      </c>
      <c r="E308" s="196">
        <v>100</v>
      </c>
      <c r="F308" s="196">
        <v>320</v>
      </c>
      <c r="G308" s="206"/>
      <c r="H308" s="196" t="s">
        <v>4435</v>
      </c>
      <c r="I308" s="590" t="s">
        <v>7603</v>
      </c>
      <c r="J308" s="584"/>
    </row>
    <row r="309" customFormat="1" customHeight="1" outlineLevel="2" spans="1:10">
      <c r="A309" s="196" t="s">
        <v>4871</v>
      </c>
      <c r="B309" s="196" t="s">
        <v>7716</v>
      </c>
      <c r="C309" s="196" t="s">
        <v>3657</v>
      </c>
      <c r="D309" s="196" t="s">
        <v>2774</v>
      </c>
      <c r="E309" s="196">
        <v>12</v>
      </c>
      <c r="F309" s="196">
        <v>225</v>
      </c>
      <c r="G309" s="206"/>
      <c r="H309" s="196" t="s">
        <v>4435</v>
      </c>
      <c r="I309" s="590" t="s">
        <v>7603</v>
      </c>
      <c r="J309" s="584"/>
    </row>
    <row r="310" customHeight="1" outlineLevel="2" spans="1:10">
      <c r="A310" s="196" t="s">
        <v>4872</v>
      </c>
      <c r="B310" s="196" t="s">
        <v>7717</v>
      </c>
      <c r="C310" s="196" t="s">
        <v>3375</v>
      </c>
      <c r="D310" s="196" t="s">
        <v>2774</v>
      </c>
      <c r="E310" s="196">
        <v>1</v>
      </c>
      <c r="F310" s="196">
        <v>3000</v>
      </c>
      <c r="G310" s="206"/>
      <c r="H310" s="196" t="s">
        <v>4435</v>
      </c>
      <c r="I310" s="590" t="s">
        <v>7603</v>
      </c>
      <c r="J310" s="584"/>
    </row>
    <row r="311" customHeight="1" outlineLevel="2" spans="1:10">
      <c r="A311" s="196" t="s">
        <v>4873</v>
      </c>
      <c r="B311" s="196" t="s">
        <v>7718</v>
      </c>
      <c r="C311" s="196" t="s">
        <v>7719</v>
      </c>
      <c r="D311" s="196" t="s">
        <v>2814</v>
      </c>
      <c r="E311" s="196">
        <v>50</v>
      </c>
      <c r="F311" s="196">
        <v>60</v>
      </c>
      <c r="G311" s="206"/>
      <c r="H311" s="196" t="s">
        <v>4435</v>
      </c>
      <c r="I311" s="590" t="s">
        <v>7603</v>
      </c>
      <c r="J311" s="584"/>
    </row>
    <row r="312" customHeight="1" outlineLevel="2" spans="1:10">
      <c r="A312" s="196" t="s">
        <v>4874</v>
      </c>
      <c r="B312" s="196" t="s">
        <v>7720</v>
      </c>
      <c r="C312" s="196" t="s">
        <v>3257</v>
      </c>
      <c r="D312" s="196" t="s">
        <v>3653</v>
      </c>
      <c r="E312" s="196">
        <v>120</v>
      </c>
      <c r="F312" s="196">
        <v>780</v>
      </c>
      <c r="G312" s="206"/>
      <c r="H312" s="196" t="s">
        <v>4435</v>
      </c>
      <c r="I312" s="590" t="s">
        <v>7603</v>
      </c>
      <c r="J312" s="584"/>
    </row>
    <row r="313" s="575" customFormat="1" customHeight="1" outlineLevel="2" spans="1:10">
      <c r="A313" s="142" t="s">
        <v>4440</v>
      </c>
      <c r="B313" s="245" t="s">
        <v>4081</v>
      </c>
      <c r="C313" s="142"/>
      <c r="D313" s="142"/>
      <c r="E313" s="142"/>
      <c r="F313" s="142"/>
      <c r="G313" s="145"/>
      <c r="H313" s="142"/>
      <c r="I313" s="587"/>
      <c r="J313" s="588"/>
    </row>
    <row r="314" s="575" customFormat="1" customHeight="1" outlineLevel="2" spans="1:10">
      <c r="A314" s="142"/>
      <c r="B314" s="142" t="s">
        <v>4441</v>
      </c>
      <c r="C314" s="142"/>
      <c r="D314" s="142"/>
      <c r="E314" s="142"/>
      <c r="F314" s="142"/>
      <c r="G314" s="145"/>
      <c r="H314" s="142"/>
      <c r="I314" s="587"/>
      <c r="J314" s="588"/>
    </row>
    <row r="315" customHeight="1" outlineLevel="2" spans="1:10">
      <c r="A315" s="196" t="s">
        <v>4442</v>
      </c>
      <c r="B315" s="196" t="s">
        <v>7601</v>
      </c>
      <c r="C315" s="196" t="s">
        <v>3689</v>
      </c>
      <c r="D315" s="196" t="s">
        <v>2824</v>
      </c>
      <c r="E315" s="196">
        <v>1</v>
      </c>
      <c r="F315" s="196">
        <v>540</v>
      </c>
      <c r="G315" s="206"/>
      <c r="H315" s="196" t="s">
        <v>7721</v>
      </c>
      <c r="I315" s="590" t="s">
        <v>7603</v>
      </c>
      <c r="J315" s="584"/>
    </row>
    <row r="316" customHeight="1" outlineLevel="2" spans="1:10">
      <c r="A316" s="196" t="s">
        <v>4443</v>
      </c>
      <c r="B316" s="196" t="s">
        <v>7604</v>
      </c>
      <c r="C316" s="196" t="s">
        <v>3475</v>
      </c>
      <c r="D316" s="196" t="s">
        <v>2824</v>
      </c>
      <c r="E316" s="196">
        <v>23</v>
      </c>
      <c r="F316" s="196">
        <v>960</v>
      </c>
      <c r="G316" s="206"/>
      <c r="H316" s="196" t="s">
        <v>7721</v>
      </c>
      <c r="I316" s="590" t="s">
        <v>7603</v>
      </c>
      <c r="J316" s="591" t="s">
        <v>7605</v>
      </c>
    </row>
    <row r="317" customHeight="1" outlineLevel="2" spans="1:10">
      <c r="A317" s="196" t="s">
        <v>4445</v>
      </c>
      <c r="B317" s="196" t="s">
        <v>7606</v>
      </c>
      <c r="C317" s="196" t="s">
        <v>3452</v>
      </c>
      <c r="D317" s="196" t="s">
        <v>2824</v>
      </c>
      <c r="E317" s="196">
        <v>1</v>
      </c>
      <c r="F317" s="196">
        <v>2800</v>
      </c>
      <c r="G317" s="206"/>
      <c r="H317" s="196" t="s">
        <v>7721</v>
      </c>
      <c r="I317" s="590" t="s">
        <v>7603</v>
      </c>
      <c r="J317" s="591" t="s">
        <v>7605</v>
      </c>
    </row>
    <row r="318" customFormat="1" customHeight="1" outlineLevel="2" spans="1:10">
      <c r="A318" s="196" t="s">
        <v>4446</v>
      </c>
      <c r="B318" s="196" t="s">
        <v>7606</v>
      </c>
      <c r="C318" s="196" t="s">
        <v>3451</v>
      </c>
      <c r="D318" s="196" t="s">
        <v>2824</v>
      </c>
      <c r="E318" s="196">
        <v>2</v>
      </c>
      <c r="F318" s="196">
        <v>3200</v>
      </c>
      <c r="G318" s="206"/>
      <c r="H318" s="196" t="s">
        <v>7721</v>
      </c>
      <c r="I318" s="590" t="s">
        <v>7603</v>
      </c>
      <c r="J318" s="591" t="s">
        <v>7605</v>
      </c>
    </row>
    <row r="319" customFormat="1" customHeight="1" outlineLevel="2" spans="1:10">
      <c r="A319" s="196" t="s">
        <v>4956</v>
      </c>
      <c r="B319" s="196" t="s">
        <v>7607</v>
      </c>
      <c r="C319" s="196" t="s">
        <v>3315</v>
      </c>
      <c r="D319" s="196" t="s">
        <v>2824</v>
      </c>
      <c r="E319" s="196">
        <v>1</v>
      </c>
      <c r="F319" s="196">
        <v>960</v>
      </c>
      <c r="G319" s="206"/>
      <c r="H319" s="196" t="s">
        <v>7721</v>
      </c>
      <c r="I319" s="590" t="s">
        <v>7603</v>
      </c>
      <c r="J319" s="584"/>
    </row>
    <row r="320" customHeight="1" outlineLevel="2" spans="1:10">
      <c r="A320" s="196" t="s">
        <v>4957</v>
      </c>
      <c r="B320" s="196" t="s">
        <v>7607</v>
      </c>
      <c r="C320" s="196" t="s">
        <v>3314</v>
      </c>
      <c r="D320" s="196" t="s">
        <v>2824</v>
      </c>
      <c r="E320" s="196">
        <v>2</v>
      </c>
      <c r="F320" s="196">
        <v>840</v>
      </c>
      <c r="G320" s="206"/>
      <c r="H320" s="196" t="s">
        <v>7721</v>
      </c>
      <c r="I320" s="590" t="s">
        <v>7603</v>
      </c>
      <c r="J320" s="584"/>
    </row>
    <row r="321" s="575" customFormat="1" customHeight="1" outlineLevel="2" spans="1:10">
      <c r="A321" s="142"/>
      <c r="B321" s="142" t="s">
        <v>4447</v>
      </c>
      <c r="C321" s="142"/>
      <c r="D321" s="142"/>
      <c r="E321" s="142"/>
      <c r="F321" s="142"/>
      <c r="G321" s="145"/>
      <c r="H321" s="245" t="s">
        <v>4444</v>
      </c>
      <c r="I321" s="582" t="s">
        <v>762</v>
      </c>
      <c r="J321" s="588"/>
    </row>
    <row r="322" customHeight="1" outlineLevel="2" spans="1:10">
      <c r="A322" s="196" t="s">
        <v>4448</v>
      </c>
      <c r="B322" s="196" t="s">
        <v>7619</v>
      </c>
      <c r="C322" s="196" t="s">
        <v>3393</v>
      </c>
      <c r="D322" s="196" t="s">
        <v>7621</v>
      </c>
      <c r="E322" s="196">
        <v>1</v>
      </c>
      <c r="F322" s="196">
        <v>109250</v>
      </c>
      <c r="G322" s="206"/>
      <c r="H322" s="196" t="s">
        <v>4435</v>
      </c>
      <c r="I322" s="590" t="s">
        <v>7603</v>
      </c>
      <c r="J322" s="584"/>
    </row>
    <row r="323" customHeight="1" outlineLevel="2" spans="1:10">
      <c r="A323" s="196" t="s">
        <v>4449</v>
      </c>
      <c r="B323" s="196" t="s">
        <v>7606</v>
      </c>
      <c r="C323" s="196" t="s">
        <v>3451</v>
      </c>
      <c r="D323" s="196" t="s">
        <v>2824</v>
      </c>
      <c r="E323" s="196">
        <v>2</v>
      </c>
      <c r="F323" s="196">
        <v>3200</v>
      </c>
      <c r="G323" s="206"/>
      <c r="H323" s="196" t="s">
        <v>7721</v>
      </c>
      <c r="I323" s="590" t="s">
        <v>7603</v>
      </c>
      <c r="J323" s="591" t="s">
        <v>7605</v>
      </c>
    </row>
    <row r="324" customHeight="1" outlineLevel="2" spans="1:10">
      <c r="A324" s="196" t="s">
        <v>4450</v>
      </c>
      <c r="B324" s="196" t="s">
        <v>7606</v>
      </c>
      <c r="C324" s="196" t="s">
        <v>3452</v>
      </c>
      <c r="D324" s="196" t="s">
        <v>2824</v>
      </c>
      <c r="E324" s="196">
        <v>2</v>
      </c>
      <c r="F324" s="196">
        <v>2800</v>
      </c>
      <c r="G324" s="206"/>
      <c r="H324" s="196" t="s">
        <v>7721</v>
      </c>
      <c r="I324" s="590" t="s">
        <v>7603</v>
      </c>
      <c r="J324" s="591" t="s">
        <v>7605</v>
      </c>
    </row>
    <row r="325" customHeight="1" outlineLevel="2" spans="1:10">
      <c r="A325" s="196" t="s">
        <v>4451</v>
      </c>
      <c r="B325" s="196" t="s">
        <v>7622</v>
      </c>
      <c r="C325" s="196" t="s">
        <v>3317</v>
      </c>
      <c r="D325" s="196" t="s">
        <v>7621</v>
      </c>
      <c r="E325" s="196">
        <v>1</v>
      </c>
      <c r="F325" s="196">
        <v>100700</v>
      </c>
      <c r="G325" s="206"/>
      <c r="H325" s="196" t="s">
        <v>7721</v>
      </c>
      <c r="I325" s="590" t="s">
        <v>7603</v>
      </c>
      <c r="J325" s="584"/>
    </row>
    <row r="326" customFormat="1" customHeight="1" outlineLevel="2" spans="1:10">
      <c r="A326" s="196" t="s">
        <v>7722</v>
      </c>
      <c r="B326" s="196" t="s">
        <v>7606</v>
      </c>
      <c r="C326" s="196" t="s">
        <v>3452</v>
      </c>
      <c r="D326" s="196" t="s">
        <v>2824</v>
      </c>
      <c r="E326" s="196">
        <v>4</v>
      </c>
      <c r="F326" s="196">
        <v>2800</v>
      </c>
      <c r="G326" s="206"/>
      <c r="H326" s="196" t="s">
        <v>7721</v>
      </c>
      <c r="I326" s="590" t="s">
        <v>7603</v>
      </c>
      <c r="J326" s="591" t="s">
        <v>7605</v>
      </c>
    </row>
    <row r="327" customHeight="1" outlineLevel="2" spans="1:10">
      <c r="A327" s="196" t="s">
        <v>7723</v>
      </c>
      <c r="B327" s="196" t="s">
        <v>7606</v>
      </c>
      <c r="C327" s="196" t="s">
        <v>3451</v>
      </c>
      <c r="D327" s="196" t="s">
        <v>2824</v>
      </c>
      <c r="E327" s="196">
        <v>1</v>
      </c>
      <c r="F327" s="196">
        <v>3200</v>
      </c>
      <c r="G327" s="206"/>
      <c r="H327" s="196" t="s">
        <v>7721</v>
      </c>
      <c r="I327" s="590" t="s">
        <v>7603</v>
      </c>
      <c r="J327" s="591" t="s">
        <v>7605</v>
      </c>
    </row>
    <row r="328" s="575" customFormat="1" customHeight="1" outlineLevel="2" spans="1:10">
      <c r="A328" s="142"/>
      <c r="B328" s="142" t="s">
        <v>4452</v>
      </c>
      <c r="C328" s="142"/>
      <c r="D328" s="142"/>
      <c r="E328" s="142"/>
      <c r="F328" s="142"/>
      <c r="G328" s="145"/>
      <c r="H328" s="245" t="s">
        <v>4444</v>
      </c>
      <c r="I328" s="582" t="s">
        <v>762</v>
      </c>
      <c r="J328" s="588"/>
    </row>
    <row r="329" customHeight="1" outlineLevel="2" spans="1:10">
      <c r="A329" s="196" t="s">
        <v>4453</v>
      </c>
      <c r="B329" s="196" t="s">
        <v>7601</v>
      </c>
      <c r="C329" s="196" t="s">
        <v>3689</v>
      </c>
      <c r="D329" s="196" t="s">
        <v>2824</v>
      </c>
      <c r="E329" s="196">
        <v>2</v>
      </c>
      <c r="F329" s="196">
        <v>540</v>
      </c>
      <c r="G329" s="206"/>
      <c r="H329" s="196" t="s">
        <v>7721</v>
      </c>
      <c r="I329" s="590" t="s">
        <v>7603</v>
      </c>
      <c r="J329" s="584"/>
    </row>
    <row r="330" customHeight="1" outlineLevel="2" spans="1:10">
      <c r="A330" s="196" t="s">
        <v>4454</v>
      </c>
      <c r="B330" s="196" t="s">
        <v>7608</v>
      </c>
      <c r="C330" s="196" t="s">
        <v>3391</v>
      </c>
      <c r="D330" s="196" t="s">
        <v>2824</v>
      </c>
      <c r="E330" s="196">
        <v>2</v>
      </c>
      <c r="F330" s="196">
        <v>2700</v>
      </c>
      <c r="G330" s="206"/>
      <c r="H330" s="196" t="s">
        <v>7721</v>
      </c>
      <c r="I330" s="590" t="s">
        <v>7603</v>
      </c>
      <c r="J330" s="584"/>
    </row>
    <row r="331" customHeight="1" outlineLevel="2" spans="1:10">
      <c r="A331" s="196" t="s">
        <v>4455</v>
      </c>
      <c r="B331" s="196" t="s">
        <v>7609</v>
      </c>
      <c r="C331" s="196" t="s">
        <v>3398</v>
      </c>
      <c r="D331" s="196" t="s">
        <v>2824</v>
      </c>
      <c r="E331" s="196">
        <v>2</v>
      </c>
      <c r="F331" s="196">
        <v>2700</v>
      </c>
      <c r="G331" s="206"/>
      <c r="H331" s="196" t="s">
        <v>7721</v>
      </c>
      <c r="I331" s="590" t="s">
        <v>7603</v>
      </c>
      <c r="J331" s="584"/>
    </row>
    <row r="332" customHeight="1" outlineLevel="2" spans="1:10">
      <c r="A332" s="196" t="s">
        <v>4456</v>
      </c>
      <c r="B332" s="196" t="s">
        <v>7610</v>
      </c>
      <c r="C332" s="196" t="s">
        <v>3530</v>
      </c>
      <c r="D332" s="196" t="s">
        <v>2824</v>
      </c>
      <c r="E332" s="196">
        <v>3</v>
      </c>
      <c r="F332" s="196">
        <v>2560</v>
      </c>
      <c r="G332" s="206"/>
      <c r="H332" s="196" t="s">
        <v>7721</v>
      </c>
      <c r="I332" s="590" t="s">
        <v>7603</v>
      </c>
      <c r="J332" s="591" t="s">
        <v>7605</v>
      </c>
    </row>
    <row r="333" customFormat="1" customHeight="1" outlineLevel="2" spans="1:10">
      <c r="A333" s="196" t="s">
        <v>4457</v>
      </c>
      <c r="B333" s="196" t="s">
        <v>7611</v>
      </c>
      <c r="C333" s="196" t="s">
        <v>3293</v>
      </c>
      <c r="D333" s="196" t="s">
        <v>2824</v>
      </c>
      <c r="E333" s="196">
        <v>8</v>
      </c>
      <c r="F333" s="196">
        <v>2970</v>
      </c>
      <c r="G333" s="206"/>
      <c r="H333" s="196" t="s">
        <v>7721</v>
      </c>
      <c r="I333" s="590" t="s">
        <v>7603</v>
      </c>
      <c r="J333" s="591" t="s">
        <v>7605</v>
      </c>
    </row>
    <row r="334" customHeight="1" outlineLevel="2" spans="1:10">
      <c r="A334" s="196" t="s">
        <v>4458</v>
      </c>
      <c r="B334" s="196" t="s">
        <v>7610</v>
      </c>
      <c r="C334" s="196" t="s">
        <v>3529</v>
      </c>
      <c r="D334" s="196" t="s">
        <v>2824</v>
      </c>
      <c r="E334" s="196">
        <v>2</v>
      </c>
      <c r="F334" s="196">
        <v>3680</v>
      </c>
      <c r="G334" s="206"/>
      <c r="H334" s="196" t="s">
        <v>7721</v>
      </c>
      <c r="I334" s="590" t="s">
        <v>7603</v>
      </c>
      <c r="J334" s="591" t="s">
        <v>7605</v>
      </c>
    </row>
    <row r="335" customHeight="1" outlineLevel="2" spans="1:10">
      <c r="A335" s="196" t="s">
        <v>4459</v>
      </c>
      <c r="B335" s="196" t="s">
        <v>7606</v>
      </c>
      <c r="C335" s="196" t="s">
        <v>3452</v>
      </c>
      <c r="D335" s="196" t="s">
        <v>2824</v>
      </c>
      <c r="E335" s="196">
        <v>2</v>
      </c>
      <c r="F335" s="196">
        <v>2800</v>
      </c>
      <c r="G335" s="206"/>
      <c r="H335" s="196" t="s">
        <v>7721</v>
      </c>
      <c r="I335" s="590" t="s">
        <v>7603</v>
      </c>
      <c r="J335" s="591" t="s">
        <v>7605</v>
      </c>
    </row>
    <row r="336" customHeight="1" outlineLevel="2" spans="1:10">
      <c r="A336" s="196" t="s">
        <v>4461</v>
      </c>
      <c r="B336" s="196" t="s">
        <v>7612</v>
      </c>
      <c r="C336" s="196" t="s">
        <v>3693</v>
      </c>
      <c r="D336" s="196" t="s">
        <v>2824</v>
      </c>
      <c r="E336" s="196">
        <v>2</v>
      </c>
      <c r="F336" s="196">
        <v>4800</v>
      </c>
      <c r="G336" s="206"/>
      <c r="H336" s="196" t="s">
        <v>7721</v>
      </c>
      <c r="I336" s="592" t="s">
        <v>7603</v>
      </c>
      <c r="J336" s="584"/>
    </row>
    <row r="337" customHeight="1" outlineLevel="2" spans="1:10">
      <c r="A337" s="196" t="s">
        <v>4462</v>
      </c>
      <c r="B337" s="196" t="s">
        <v>7613</v>
      </c>
      <c r="C337" s="196" t="s">
        <v>3297</v>
      </c>
      <c r="D337" s="196" t="s">
        <v>2824</v>
      </c>
      <c r="E337" s="196">
        <v>1</v>
      </c>
      <c r="F337" s="196">
        <v>2880</v>
      </c>
      <c r="G337" s="206"/>
      <c r="H337" s="196" t="s">
        <v>7721</v>
      </c>
      <c r="I337" s="590" t="s">
        <v>7603</v>
      </c>
      <c r="J337" s="591" t="s">
        <v>7605</v>
      </c>
    </row>
    <row r="338" customHeight="1" outlineLevel="2" spans="1:10">
      <c r="A338" s="196" t="s">
        <v>4463</v>
      </c>
      <c r="B338" s="196" t="s">
        <v>7610</v>
      </c>
      <c r="C338" s="196" t="s">
        <v>3543</v>
      </c>
      <c r="D338" s="196" t="s">
        <v>2824</v>
      </c>
      <c r="E338" s="196">
        <v>3</v>
      </c>
      <c r="F338" s="196">
        <v>2960</v>
      </c>
      <c r="G338" s="206"/>
      <c r="H338" s="196" t="s">
        <v>7721</v>
      </c>
      <c r="I338" s="590" t="s">
        <v>7603</v>
      </c>
      <c r="J338" s="591" t="s">
        <v>7605</v>
      </c>
    </row>
    <row r="339" customHeight="1" outlineLevel="2" spans="1:10">
      <c r="A339" s="196" t="s">
        <v>4464</v>
      </c>
      <c r="B339" s="196" t="s">
        <v>7610</v>
      </c>
      <c r="C339" s="196" t="s">
        <v>3550</v>
      </c>
      <c r="D339" s="196" t="s">
        <v>2824</v>
      </c>
      <c r="E339" s="196">
        <v>1</v>
      </c>
      <c r="F339" s="196">
        <v>3200</v>
      </c>
      <c r="G339" s="206"/>
      <c r="H339" s="196" t="s">
        <v>7721</v>
      </c>
      <c r="I339" s="590" t="s">
        <v>7603</v>
      </c>
      <c r="J339" s="591" t="s">
        <v>7605</v>
      </c>
    </row>
    <row r="340" customHeight="1" outlineLevel="2" spans="1:10">
      <c r="A340" s="196" t="s">
        <v>4465</v>
      </c>
      <c r="B340" s="196" t="s">
        <v>7614</v>
      </c>
      <c r="C340" s="196" t="s">
        <v>3296</v>
      </c>
      <c r="D340" s="196" t="s">
        <v>2824</v>
      </c>
      <c r="E340" s="196">
        <v>2</v>
      </c>
      <c r="F340" s="196">
        <v>3600</v>
      </c>
      <c r="G340" s="206"/>
      <c r="H340" s="196" t="s">
        <v>7721</v>
      </c>
      <c r="I340" s="592" t="s">
        <v>7603</v>
      </c>
      <c r="J340" s="591" t="s">
        <v>7605</v>
      </c>
    </row>
    <row r="341" customHeight="1" outlineLevel="2" spans="1:10">
      <c r="A341" s="196" t="s">
        <v>4466</v>
      </c>
      <c r="B341" s="196" t="s">
        <v>7615</v>
      </c>
      <c r="C341" s="196" t="s">
        <v>3400</v>
      </c>
      <c r="D341" s="196" t="s">
        <v>2824</v>
      </c>
      <c r="E341" s="196">
        <v>2</v>
      </c>
      <c r="F341" s="196">
        <v>1500</v>
      </c>
      <c r="G341" s="206"/>
      <c r="H341" s="196" t="s">
        <v>7721</v>
      </c>
      <c r="I341" s="590" t="s">
        <v>7603</v>
      </c>
      <c r="J341" s="584"/>
    </row>
    <row r="342" customHeight="1" outlineLevel="2" spans="1:10">
      <c r="A342" s="196" t="s">
        <v>4467</v>
      </c>
      <c r="B342" s="196" t="s">
        <v>7616</v>
      </c>
      <c r="C342" s="196" t="s">
        <v>3566</v>
      </c>
      <c r="D342" s="196" t="s">
        <v>2824</v>
      </c>
      <c r="E342" s="196">
        <v>1</v>
      </c>
      <c r="F342" s="196">
        <v>7250</v>
      </c>
      <c r="G342" s="206"/>
      <c r="H342" s="196" t="s">
        <v>7721</v>
      </c>
      <c r="I342" s="590" t="s">
        <v>7603</v>
      </c>
      <c r="J342" s="584"/>
    </row>
    <row r="343" customHeight="1" outlineLevel="2" spans="1:10">
      <c r="A343" s="196" t="s">
        <v>4468</v>
      </c>
      <c r="B343" s="196" t="s">
        <v>7610</v>
      </c>
      <c r="C343" s="196" t="s">
        <v>3562</v>
      </c>
      <c r="D343" s="196" t="s">
        <v>2824</v>
      </c>
      <c r="E343" s="196">
        <v>5</v>
      </c>
      <c r="F343" s="196">
        <v>2320</v>
      </c>
      <c r="G343" s="206"/>
      <c r="H343" s="196" t="s">
        <v>7721</v>
      </c>
      <c r="I343" s="590" t="s">
        <v>7603</v>
      </c>
      <c r="J343" s="591" t="s">
        <v>7605</v>
      </c>
    </row>
    <row r="344" customHeight="1" outlineLevel="2" spans="1:10">
      <c r="A344" s="196" t="s">
        <v>4469</v>
      </c>
      <c r="B344" s="196" t="s">
        <v>7617</v>
      </c>
      <c r="C344" s="196" t="s">
        <v>3484</v>
      </c>
      <c r="D344" s="196" t="s">
        <v>2824</v>
      </c>
      <c r="E344" s="196">
        <v>1</v>
      </c>
      <c r="F344" s="196">
        <v>4775</v>
      </c>
      <c r="G344" s="206"/>
      <c r="H344" s="196" t="s">
        <v>7721</v>
      </c>
      <c r="I344" s="590" t="s">
        <v>7603</v>
      </c>
      <c r="J344" s="584"/>
    </row>
    <row r="345" customHeight="1" outlineLevel="2" spans="1:10">
      <c r="A345" s="196" t="s">
        <v>4470</v>
      </c>
      <c r="B345" s="196" t="s">
        <v>7618</v>
      </c>
      <c r="C345" s="196" t="s">
        <v>3697</v>
      </c>
      <c r="D345" s="196" t="s">
        <v>2824</v>
      </c>
      <c r="E345" s="196">
        <v>10</v>
      </c>
      <c r="F345" s="196">
        <v>480</v>
      </c>
      <c r="G345" s="206"/>
      <c r="H345" s="196" t="s">
        <v>7721</v>
      </c>
      <c r="I345" s="590" t="s">
        <v>7603</v>
      </c>
      <c r="J345" s="591" t="s">
        <v>7605</v>
      </c>
    </row>
    <row r="346" customHeight="1" outlineLevel="2" spans="1:10">
      <c r="A346" s="196" t="s">
        <v>4471</v>
      </c>
      <c r="B346" s="196" t="s">
        <v>7607</v>
      </c>
      <c r="C346" s="196" t="s">
        <v>3314</v>
      </c>
      <c r="D346" s="196" t="s">
        <v>2824</v>
      </c>
      <c r="E346" s="196">
        <v>2</v>
      </c>
      <c r="F346" s="196">
        <v>840</v>
      </c>
      <c r="G346" s="206"/>
      <c r="H346" s="196" t="s">
        <v>7721</v>
      </c>
      <c r="I346" s="590" t="s">
        <v>7603</v>
      </c>
      <c r="J346" s="584"/>
    </row>
    <row r="347" s="575" customFormat="1" customHeight="1" outlineLevel="2" spans="1:10">
      <c r="A347" s="142"/>
      <c r="B347" s="142" t="s">
        <v>4482</v>
      </c>
      <c r="C347" s="142"/>
      <c r="D347" s="142"/>
      <c r="E347" s="142"/>
      <c r="F347" s="142"/>
      <c r="G347" s="145"/>
      <c r="H347" s="245" t="s">
        <v>4444</v>
      </c>
      <c r="I347" s="582" t="s">
        <v>762</v>
      </c>
      <c r="J347" s="588"/>
    </row>
    <row r="348" customHeight="1" outlineLevel="2" spans="1:10">
      <c r="A348" s="196" t="s">
        <v>4483</v>
      </c>
      <c r="B348" s="196" t="s">
        <v>7601</v>
      </c>
      <c r="C348" s="196" t="s">
        <v>3689</v>
      </c>
      <c r="D348" s="196" t="s">
        <v>2824</v>
      </c>
      <c r="E348" s="196">
        <v>1</v>
      </c>
      <c r="F348" s="196">
        <v>540</v>
      </c>
      <c r="G348" s="206"/>
      <c r="H348" s="196" t="s">
        <v>7721</v>
      </c>
      <c r="I348" s="590" t="s">
        <v>7603</v>
      </c>
      <c r="J348" s="584"/>
    </row>
    <row r="349" customHeight="1" outlineLevel="2" spans="1:10">
      <c r="A349" s="196" t="s">
        <v>4484</v>
      </c>
      <c r="B349" s="196" t="s">
        <v>7606</v>
      </c>
      <c r="C349" s="196" t="s">
        <v>3451</v>
      </c>
      <c r="D349" s="196" t="s">
        <v>2824</v>
      </c>
      <c r="E349" s="196">
        <v>9</v>
      </c>
      <c r="F349" s="196">
        <v>3200</v>
      </c>
      <c r="G349" s="206"/>
      <c r="H349" s="196" t="s">
        <v>7721</v>
      </c>
      <c r="I349" s="590" t="s">
        <v>7603</v>
      </c>
      <c r="J349" s="591" t="s">
        <v>7605</v>
      </c>
    </row>
    <row r="350" customHeight="1" outlineLevel="2" spans="1:10">
      <c r="A350" s="196" t="s">
        <v>4485</v>
      </c>
      <c r="B350" s="196" t="s">
        <v>7606</v>
      </c>
      <c r="C350" s="196" t="s">
        <v>3452</v>
      </c>
      <c r="D350" s="196" t="s">
        <v>2824</v>
      </c>
      <c r="E350" s="196">
        <v>2</v>
      </c>
      <c r="F350" s="196">
        <v>2800</v>
      </c>
      <c r="G350" s="206"/>
      <c r="H350" s="196" t="s">
        <v>7721</v>
      </c>
      <c r="I350" s="590" t="s">
        <v>7603</v>
      </c>
      <c r="J350" s="591" t="s">
        <v>7605</v>
      </c>
    </row>
    <row r="351" customHeight="1" outlineLevel="2" spans="1:10">
      <c r="A351" s="196" t="s">
        <v>4961</v>
      </c>
      <c r="B351" s="196" t="s">
        <v>7607</v>
      </c>
      <c r="C351" s="196" t="s">
        <v>3315</v>
      </c>
      <c r="D351" s="196" t="s">
        <v>2824</v>
      </c>
      <c r="E351" s="196">
        <v>1</v>
      </c>
      <c r="F351" s="196">
        <v>960</v>
      </c>
      <c r="G351" s="206"/>
      <c r="H351" s="196" t="s">
        <v>7721</v>
      </c>
      <c r="I351" s="590" t="s">
        <v>7603</v>
      </c>
      <c r="J351" s="584"/>
    </row>
    <row r="352" s="575" customFormat="1" customHeight="1" outlineLevel="2" spans="1:10">
      <c r="A352" s="142"/>
      <c r="B352" s="142" t="s">
        <v>4486</v>
      </c>
      <c r="C352" s="142"/>
      <c r="D352" s="142"/>
      <c r="E352" s="142"/>
      <c r="F352" s="142"/>
      <c r="G352" s="145"/>
      <c r="H352" s="245" t="s">
        <v>4444</v>
      </c>
      <c r="I352" s="582" t="s">
        <v>762</v>
      </c>
      <c r="J352" s="588"/>
    </row>
    <row r="353" customFormat="1" customHeight="1" outlineLevel="2" spans="1:10">
      <c r="A353" s="196" t="s">
        <v>4487</v>
      </c>
      <c r="B353" s="196" t="s">
        <v>7601</v>
      </c>
      <c r="C353" s="196" t="s">
        <v>3689</v>
      </c>
      <c r="D353" s="196" t="s">
        <v>2824</v>
      </c>
      <c r="E353" s="196">
        <v>1</v>
      </c>
      <c r="F353" s="196">
        <v>540</v>
      </c>
      <c r="G353" s="206"/>
      <c r="H353" s="196" t="s">
        <v>7721</v>
      </c>
      <c r="I353" s="590" t="s">
        <v>7603</v>
      </c>
      <c r="J353" s="584"/>
    </row>
    <row r="354" customHeight="1" outlineLevel="2" spans="1:10">
      <c r="A354" s="196" t="s">
        <v>4488</v>
      </c>
      <c r="B354" s="196" t="s">
        <v>7608</v>
      </c>
      <c r="C354" s="196" t="s">
        <v>3391</v>
      </c>
      <c r="D354" s="196" t="s">
        <v>2824</v>
      </c>
      <c r="E354" s="196">
        <v>1</v>
      </c>
      <c r="F354" s="196">
        <v>2700</v>
      </c>
      <c r="G354" s="206"/>
      <c r="H354" s="196" t="s">
        <v>7721</v>
      </c>
      <c r="I354" s="590" t="s">
        <v>7603</v>
      </c>
      <c r="J354" s="584"/>
    </row>
    <row r="355" customHeight="1" outlineLevel="2" spans="1:10">
      <c r="A355" s="196" t="s">
        <v>4489</v>
      </c>
      <c r="B355" s="196" t="s">
        <v>3457</v>
      </c>
      <c r="C355" s="196" t="s">
        <v>3458</v>
      </c>
      <c r="D355" s="196" t="s">
        <v>2824</v>
      </c>
      <c r="E355" s="196">
        <v>2</v>
      </c>
      <c r="F355" s="196">
        <v>3300</v>
      </c>
      <c r="G355" s="206"/>
      <c r="H355" s="196" t="s">
        <v>7721</v>
      </c>
      <c r="I355" s="590" t="s">
        <v>7603</v>
      </c>
      <c r="J355" s="584"/>
    </row>
    <row r="356" customHeight="1" outlineLevel="2" spans="1:10">
      <c r="A356" s="196" t="s">
        <v>4490</v>
      </c>
      <c r="B356" s="196" t="s">
        <v>7625</v>
      </c>
      <c r="C356" s="196" t="s">
        <v>3308</v>
      </c>
      <c r="D356" s="196" t="s">
        <v>2824</v>
      </c>
      <c r="E356" s="196">
        <v>1</v>
      </c>
      <c r="F356" s="196">
        <v>6030</v>
      </c>
      <c r="G356" s="206"/>
      <c r="H356" s="196" t="s">
        <v>7721</v>
      </c>
      <c r="I356" s="590" t="s">
        <v>7603</v>
      </c>
      <c r="J356" s="591" t="s">
        <v>7605</v>
      </c>
    </row>
    <row r="357" customHeight="1" outlineLevel="2" spans="1:10">
      <c r="A357" s="196" t="s">
        <v>4491</v>
      </c>
      <c r="B357" s="196" t="s">
        <v>7626</v>
      </c>
      <c r="C357" s="196" t="s">
        <v>3410</v>
      </c>
      <c r="D357" s="196" t="s">
        <v>2824</v>
      </c>
      <c r="E357" s="196">
        <v>2</v>
      </c>
      <c r="F357" s="196">
        <v>1305</v>
      </c>
      <c r="G357" s="206"/>
      <c r="H357" s="196" t="s">
        <v>7721</v>
      </c>
      <c r="I357" s="590" t="s">
        <v>7603</v>
      </c>
      <c r="J357" s="584"/>
    </row>
    <row r="358" customFormat="1" customHeight="1" outlineLevel="2" spans="1:10">
      <c r="A358" s="196" t="s">
        <v>4492</v>
      </c>
      <c r="B358" s="196" t="s">
        <v>7627</v>
      </c>
      <c r="C358" s="196" t="s">
        <v>3601</v>
      </c>
      <c r="D358" s="196" t="s">
        <v>2824</v>
      </c>
      <c r="E358" s="196">
        <v>1</v>
      </c>
      <c r="F358" s="196">
        <v>5520</v>
      </c>
      <c r="G358" s="206"/>
      <c r="H358" s="196" t="s">
        <v>7721</v>
      </c>
      <c r="I358" s="590" t="s">
        <v>7603</v>
      </c>
      <c r="J358" s="591" t="s">
        <v>7605</v>
      </c>
    </row>
    <row r="359" customHeight="1" outlineLevel="2" spans="1:10">
      <c r="A359" s="196" t="s">
        <v>4493</v>
      </c>
      <c r="B359" s="196" t="s">
        <v>7627</v>
      </c>
      <c r="C359" s="196" t="s">
        <v>3589</v>
      </c>
      <c r="D359" s="196" t="s">
        <v>2824</v>
      </c>
      <c r="E359" s="196">
        <v>1</v>
      </c>
      <c r="F359" s="196">
        <v>6080</v>
      </c>
      <c r="G359" s="206"/>
      <c r="H359" s="196" t="s">
        <v>7721</v>
      </c>
      <c r="I359" s="590" t="s">
        <v>7603</v>
      </c>
      <c r="J359" s="591" t="s">
        <v>7605</v>
      </c>
    </row>
    <row r="360" customHeight="1" outlineLevel="2" spans="1:10">
      <c r="A360" s="196" t="s">
        <v>4494</v>
      </c>
      <c r="B360" s="196" t="s">
        <v>7628</v>
      </c>
      <c r="C360" s="196" t="s">
        <v>3414</v>
      </c>
      <c r="D360" s="196" t="s">
        <v>2824</v>
      </c>
      <c r="E360" s="196">
        <v>1</v>
      </c>
      <c r="F360" s="196">
        <v>3520</v>
      </c>
      <c r="G360" s="206"/>
      <c r="H360" s="196" t="s">
        <v>7721</v>
      </c>
      <c r="I360" s="590" t="s">
        <v>7603</v>
      </c>
      <c r="J360" s="591" t="s">
        <v>7605</v>
      </c>
    </row>
    <row r="361" customHeight="1" outlineLevel="2" spans="1:10">
      <c r="A361" s="196" t="s">
        <v>4495</v>
      </c>
      <c r="B361" s="196" t="s">
        <v>7618</v>
      </c>
      <c r="C361" s="196" t="s">
        <v>3697</v>
      </c>
      <c r="D361" s="196" t="s">
        <v>2824</v>
      </c>
      <c r="E361" s="196">
        <v>1</v>
      </c>
      <c r="F361" s="196">
        <v>480</v>
      </c>
      <c r="G361" s="206"/>
      <c r="H361" s="196" t="s">
        <v>7721</v>
      </c>
      <c r="I361" s="590" t="s">
        <v>7603</v>
      </c>
      <c r="J361" s="591" t="s">
        <v>7605</v>
      </c>
    </row>
    <row r="362" s="575" customFormat="1" customHeight="1" outlineLevel="2" spans="1:10">
      <c r="A362" s="142"/>
      <c r="B362" s="142" t="s">
        <v>4496</v>
      </c>
      <c r="C362" s="142"/>
      <c r="D362" s="142"/>
      <c r="E362" s="142"/>
      <c r="F362" s="142"/>
      <c r="G362" s="145"/>
      <c r="H362" s="245" t="s">
        <v>4444</v>
      </c>
      <c r="I362" s="582" t="s">
        <v>762</v>
      </c>
      <c r="J362" s="588"/>
    </row>
    <row r="363" customHeight="1" outlineLevel="2" spans="1:10">
      <c r="A363" s="196" t="s">
        <v>4497</v>
      </c>
      <c r="B363" s="196" t="s">
        <v>7601</v>
      </c>
      <c r="C363" s="196" t="s">
        <v>3689</v>
      </c>
      <c r="D363" s="196" t="s">
        <v>2824</v>
      </c>
      <c r="E363" s="196">
        <v>3</v>
      </c>
      <c r="F363" s="196">
        <v>540</v>
      </c>
      <c r="G363" s="206"/>
      <c r="H363" s="196" t="s">
        <v>7721</v>
      </c>
      <c r="I363" s="590" t="s">
        <v>7603</v>
      </c>
      <c r="J363" s="584"/>
    </row>
    <row r="364" customHeight="1" outlineLevel="2" spans="1:10">
      <c r="A364" s="196" t="s">
        <v>4498</v>
      </c>
      <c r="B364" s="196" t="s">
        <v>7629</v>
      </c>
      <c r="C364" s="196" t="s">
        <v>3389</v>
      </c>
      <c r="D364" s="196" t="s">
        <v>2824</v>
      </c>
      <c r="E364" s="196">
        <v>2</v>
      </c>
      <c r="F364" s="196">
        <v>1200</v>
      </c>
      <c r="G364" s="206"/>
      <c r="H364" s="196" t="s">
        <v>7721</v>
      </c>
      <c r="I364" s="590" t="s">
        <v>7603</v>
      </c>
      <c r="J364" s="584"/>
    </row>
    <row r="365" customHeight="1" outlineLevel="2" spans="1:10">
      <c r="A365" s="196" t="s">
        <v>4499</v>
      </c>
      <c r="B365" s="196" t="s">
        <v>7630</v>
      </c>
      <c r="C365" s="196" t="s">
        <v>3699</v>
      </c>
      <c r="D365" s="196" t="s">
        <v>2824</v>
      </c>
      <c r="E365" s="196">
        <v>1</v>
      </c>
      <c r="F365" s="196">
        <v>28000</v>
      </c>
      <c r="G365" s="206"/>
      <c r="H365" s="196" t="s">
        <v>7721</v>
      </c>
      <c r="I365" s="590" t="s">
        <v>7603</v>
      </c>
      <c r="J365" s="584"/>
    </row>
    <row r="366" customHeight="1" outlineLevel="2" spans="1:10">
      <c r="A366" s="196" t="s">
        <v>4500</v>
      </c>
      <c r="B366" s="196" t="s">
        <v>7609</v>
      </c>
      <c r="C366" s="196" t="s">
        <v>3398</v>
      </c>
      <c r="D366" s="196" t="s">
        <v>2824</v>
      </c>
      <c r="E366" s="196">
        <v>1</v>
      </c>
      <c r="F366" s="196">
        <v>2700</v>
      </c>
      <c r="G366" s="206"/>
      <c r="H366" s="196" t="s">
        <v>7721</v>
      </c>
      <c r="I366" s="590" t="s">
        <v>7603</v>
      </c>
      <c r="J366" s="584"/>
    </row>
    <row r="367" customHeight="1" outlineLevel="2" spans="1:10">
      <c r="A367" s="196" t="s">
        <v>4501</v>
      </c>
      <c r="B367" s="196" t="s">
        <v>7608</v>
      </c>
      <c r="C367" s="196" t="s">
        <v>3391</v>
      </c>
      <c r="D367" s="196" t="s">
        <v>2824</v>
      </c>
      <c r="E367" s="196">
        <v>1</v>
      </c>
      <c r="F367" s="196">
        <v>2700</v>
      </c>
      <c r="G367" s="206"/>
      <c r="H367" s="196" t="s">
        <v>7721</v>
      </c>
      <c r="I367" s="590" t="s">
        <v>7603</v>
      </c>
      <c r="J367" s="584"/>
    </row>
    <row r="368" customFormat="1" customHeight="1" outlineLevel="2" spans="1:10">
      <c r="A368" s="196" t="s">
        <v>4502</v>
      </c>
      <c r="B368" s="196" t="s">
        <v>7607</v>
      </c>
      <c r="C368" s="196" t="s">
        <v>3315</v>
      </c>
      <c r="D368" s="196" t="s">
        <v>2824</v>
      </c>
      <c r="E368" s="196">
        <v>2</v>
      </c>
      <c r="F368" s="196">
        <v>960</v>
      </c>
      <c r="G368" s="206"/>
      <c r="H368" s="196" t="s">
        <v>7721</v>
      </c>
      <c r="I368" s="590" t="s">
        <v>7603</v>
      </c>
      <c r="J368" s="584"/>
    </row>
    <row r="369" customHeight="1" outlineLevel="2" spans="1:10">
      <c r="A369" s="196" t="s">
        <v>7724</v>
      </c>
      <c r="B369" s="196" t="s">
        <v>7618</v>
      </c>
      <c r="C369" s="196" t="s">
        <v>3697</v>
      </c>
      <c r="D369" s="196" t="s">
        <v>2824</v>
      </c>
      <c r="E369" s="196">
        <v>6</v>
      </c>
      <c r="F369" s="196">
        <v>480</v>
      </c>
      <c r="G369" s="206"/>
      <c r="H369" s="196" t="s">
        <v>7721</v>
      </c>
      <c r="I369" s="590" t="s">
        <v>7603</v>
      </c>
      <c r="J369" s="591" t="s">
        <v>7605</v>
      </c>
    </row>
    <row r="370" s="575" customFormat="1" customHeight="1" outlineLevel="2" spans="1:10">
      <c r="A370" s="142"/>
      <c r="B370" s="142" t="s">
        <v>4503</v>
      </c>
      <c r="C370" s="142"/>
      <c r="D370" s="142"/>
      <c r="E370" s="142"/>
      <c r="F370" s="142"/>
      <c r="G370" s="145"/>
      <c r="H370" s="245" t="s">
        <v>4444</v>
      </c>
      <c r="I370" s="582" t="s">
        <v>762</v>
      </c>
      <c r="J370" s="588"/>
    </row>
    <row r="371" customHeight="1" outlineLevel="2" spans="1:10">
      <c r="A371" s="196" t="s">
        <v>4504</v>
      </c>
      <c r="B371" s="196" t="s">
        <v>7601</v>
      </c>
      <c r="C371" s="196" t="s">
        <v>3689</v>
      </c>
      <c r="D371" s="196" t="s">
        <v>2824</v>
      </c>
      <c r="E371" s="196">
        <v>1</v>
      </c>
      <c r="F371" s="196">
        <v>540</v>
      </c>
      <c r="G371" s="206"/>
      <c r="H371" s="196" t="s">
        <v>7721</v>
      </c>
      <c r="I371" s="590" t="s">
        <v>7603</v>
      </c>
      <c r="J371" s="584"/>
    </row>
    <row r="372" customHeight="1" outlineLevel="2" spans="1:10">
      <c r="A372" s="196" t="s">
        <v>4505</v>
      </c>
      <c r="B372" s="196" t="s">
        <v>7611</v>
      </c>
      <c r="C372" s="196" t="s">
        <v>3291</v>
      </c>
      <c r="D372" s="196" t="s">
        <v>2824</v>
      </c>
      <c r="E372" s="196">
        <v>2</v>
      </c>
      <c r="F372" s="196">
        <v>3600</v>
      </c>
      <c r="G372" s="206"/>
      <c r="H372" s="196" t="s">
        <v>7721</v>
      </c>
      <c r="I372" s="590" t="s">
        <v>7603</v>
      </c>
      <c r="J372" s="591" t="s">
        <v>7605</v>
      </c>
    </row>
    <row r="373" customHeight="1" outlineLevel="2" spans="1:10">
      <c r="A373" s="196" t="s">
        <v>4506</v>
      </c>
      <c r="B373" s="196" t="s">
        <v>7618</v>
      </c>
      <c r="C373" s="196" t="s">
        <v>3697</v>
      </c>
      <c r="D373" s="196" t="s">
        <v>2824</v>
      </c>
      <c r="E373" s="196">
        <v>2</v>
      </c>
      <c r="F373" s="196">
        <v>480</v>
      </c>
      <c r="G373" s="206"/>
      <c r="H373" s="196" t="s">
        <v>7721</v>
      </c>
      <c r="I373" s="590" t="s">
        <v>7603</v>
      </c>
      <c r="J373" s="591" t="s">
        <v>7605</v>
      </c>
    </row>
    <row r="374" customHeight="1" outlineLevel="2" spans="1:10">
      <c r="A374" s="196" t="s">
        <v>4507</v>
      </c>
      <c r="B374" s="196" t="s">
        <v>7610</v>
      </c>
      <c r="C374" s="196" t="s">
        <v>3540</v>
      </c>
      <c r="D374" s="196" t="s">
        <v>2824</v>
      </c>
      <c r="E374" s="196">
        <v>1</v>
      </c>
      <c r="F374" s="196">
        <v>2920</v>
      </c>
      <c r="G374" s="206"/>
      <c r="H374" s="196" t="s">
        <v>7721</v>
      </c>
      <c r="I374" s="590" t="s">
        <v>7603</v>
      </c>
      <c r="J374" s="591" t="s">
        <v>7605</v>
      </c>
    </row>
    <row r="375" customHeight="1" outlineLevel="2" spans="1:10">
      <c r="A375" s="196" t="s">
        <v>4508</v>
      </c>
      <c r="B375" s="196" t="s">
        <v>7634</v>
      </c>
      <c r="C375" s="196" t="s">
        <v>3575</v>
      </c>
      <c r="D375" s="196" t="s">
        <v>2824</v>
      </c>
      <c r="E375" s="196">
        <v>1</v>
      </c>
      <c r="F375" s="196">
        <v>8237.5</v>
      </c>
      <c r="G375" s="206"/>
      <c r="H375" s="196" t="s">
        <v>7721</v>
      </c>
      <c r="I375" s="590" t="s">
        <v>7603</v>
      </c>
      <c r="J375" s="584"/>
    </row>
    <row r="376" s="575" customFormat="1" customHeight="1" outlineLevel="2" spans="1:10">
      <c r="A376" s="142"/>
      <c r="B376" s="142" t="s">
        <v>4509</v>
      </c>
      <c r="C376" s="142"/>
      <c r="D376" s="142"/>
      <c r="E376" s="142"/>
      <c r="F376" s="142"/>
      <c r="G376" s="145"/>
      <c r="H376" s="245" t="s">
        <v>4444</v>
      </c>
      <c r="I376" s="582" t="s">
        <v>762</v>
      </c>
      <c r="J376" s="588"/>
    </row>
    <row r="377" customHeight="1" outlineLevel="2" spans="1:10">
      <c r="A377" s="196" t="s">
        <v>4510</v>
      </c>
      <c r="B377" s="196" t="s">
        <v>7609</v>
      </c>
      <c r="C377" s="196" t="s">
        <v>3398</v>
      </c>
      <c r="D377" s="196" t="s">
        <v>2824</v>
      </c>
      <c r="E377" s="196">
        <v>1</v>
      </c>
      <c r="F377" s="196">
        <v>2700</v>
      </c>
      <c r="G377" s="206"/>
      <c r="H377" s="196" t="s">
        <v>7721</v>
      </c>
      <c r="I377" s="590" t="s">
        <v>7603</v>
      </c>
      <c r="J377" s="584"/>
    </row>
    <row r="378" customHeight="1" outlineLevel="2" spans="1:10">
      <c r="A378" s="196" t="s">
        <v>4511</v>
      </c>
      <c r="B378" s="196" t="s">
        <v>7601</v>
      </c>
      <c r="C378" s="196" t="s">
        <v>3689</v>
      </c>
      <c r="D378" s="196" t="s">
        <v>2824</v>
      </c>
      <c r="E378" s="196">
        <v>1</v>
      </c>
      <c r="F378" s="196">
        <v>540</v>
      </c>
      <c r="G378" s="206"/>
      <c r="H378" s="196" t="s">
        <v>7721</v>
      </c>
      <c r="I378" s="590" t="s">
        <v>7603</v>
      </c>
      <c r="J378" s="584"/>
    </row>
    <row r="379" customHeight="1" outlineLevel="2" spans="1:10">
      <c r="A379" s="196" t="s">
        <v>4512</v>
      </c>
      <c r="B379" s="196" t="s">
        <v>7618</v>
      </c>
      <c r="C379" s="196" t="s">
        <v>3697</v>
      </c>
      <c r="D379" s="196" t="s">
        <v>2824</v>
      </c>
      <c r="E379" s="196">
        <v>1</v>
      </c>
      <c r="F379" s="196">
        <v>480</v>
      </c>
      <c r="G379" s="206"/>
      <c r="H379" s="196" t="s">
        <v>7721</v>
      </c>
      <c r="I379" s="590" t="s">
        <v>7603</v>
      </c>
      <c r="J379" s="591" t="s">
        <v>7605</v>
      </c>
    </row>
    <row r="380" s="575" customFormat="1" customHeight="1" outlineLevel="2" spans="1:10">
      <c r="A380" s="142"/>
      <c r="B380" s="142" t="s">
        <v>4513</v>
      </c>
      <c r="C380" s="142"/>
      <c r="D380" s="142"/>
      <c r="E380" s="142"/>
      <c r="F380" s="142"/>
      <c r="G380" s="145"/>
      <c r="H380" s="245" t="s">
        <v>4444</v>
      </c>
      <c r="I380" s="582" t="s">
        <v>762</v>
      </c>
      <c r="J380" s="588"/>
    </row>
    <row r="381" customHeight="1" outlineLevel="2" spans="1:10">
      <c r="A381" s="196" t="s">
        <v>4514</v>
      </c>
      <c r="B381" s="196" t="s">
        <v>7601</v>
      </c>
      <c r="C381" s="196" t="s">
        <v>3689</v>
      </c>
      <c r="D381" s="196" t="s">
        <v>2824</v>
      </c>
      <c r="E381" s="196">
        <v>2</v>
      </c>
      <c r="F381" s="196">
        <v>540</v>
      </c>
      <c r="G381" s="206"/>
      <c r="H381" s="196" t="s">
        <v>7721</v>
      </c>
      <c r="I381" s="590" t="s">
        <v>7603</v>
      </c>
      <c r="J381" s="584"/>
    </row>
    <row r="382" customFormat="1" customHeight="1" outlineLevel="2" spans="1:10">
      <c r="A382" s="196" t="s">
        <v>4515</v>
      </c>
      <c r="B382" s="196" t="s">
        <v>7632</v>
      </c>
      <c r="C382" s="196" t="s">
        <v>3635</v>
      </c>
      <c r="D382" s="196" t="s">
        <v>2824</v>
      </c>
      <c r="E382" s="196">
        <v>1</v>
      </c>
      <c r="F382" s="196">
        <v>2700</v>
      </c>
      <c r="G382" s="206"/>
      <c r="H382" s="196" t="s">
        <v>7721</v>
      </c>
      <c r="I382" s="590" t="s">
        <v>7603</v>
      </c>
      <c r="J382" s="591" t="s">
        <v>7605</v>
      </c>
    </row>
    <row r="383" customHeight="1" outlineLevel="2" spans="1:10">
      <c r="A383" s="196" t="s">
        <v>4516</v>
      </c>
      <c r="B383" s="196" t="s">
        <v>7633</v>
      </c>
      <c r="C383" s="196" t="s">
        <v>3637</v>
      </c>
      <c r="D383" s="196" t="s">
        <v>2824</v>
      </c>
      <c r="E383" s="196">
        <v>1</v>
      </c>
      <c r="F383" s="196">
        <v>3600</v>
      </c>
      <c r="G383" s="206"/>
      <c r="H383" s="196" t="s">
        <v>7721</v>
      </c>
      <c r="I383" s="590" t="s">
        <v>7603</v>
      </c>
      <c r="J383" s="591" t="s">
        <v>7605</v>
      </c>
    </row>
    <row r="384" customHeight="1" outlineLevel="2" spans="1:10">
      <c r="A384" s="196" t="s">
        <v>4517</v>
      </c>
      <c r="B384" s="196" t="s">
        <v>7606</v>
      </c>
      <c r="C384" s="196" t="s">
        <v>3452</v>
      </c>
      <c r="D384" s="196" t="s">
        <v>2824</v>
      </c>
      <c r="E384" s="196">
        <v>1</v>
      </c>
      <c r="F384" s="196">
        <v>2800</v>
      </c>
      <c r="G384" s="206"/>
      <c r="H384" s="196" t="s">
        <v>7721</v>
      </c>
      <c r="I384" s="590" t="s">
        <v>7603</v>
      </c>
      <c r="J384" s="591" t="s">
        <v>7605</v>
      </c>
    </row>
    <row r="385" customHeight="1" outlineLevel="2" spans="1:10">
      <c r="A385" s="196" t="s">
        <v>4518</v>
      </c>
      <c r="B385" s="196" t="s">
        <v>7606</v>
      </c>
      <c r="C385" s="196" t="s">
        <v>3451</v>
      </c>
      <c r="D385" s="196" t="s">
        <v>2824</v>
      </c>
      <c r="E385" s="196">
        <v>1</v>
      </c>
      <c r="F385" s="196">
        <v>3200</v>
      </c>
      <c r="G385" s="206"/>
      <c r="H385" s="196" t="s">
        <v>7721</v>
      </c>
      <c r="I385" s="590" t="s">
        <v>7603</v>
      </c>
      <c r="J385" s="591" t="s">
        <v>7605</v>
      </c>
    </row>
    <row r="386" customFormat="1" customHeight="1" outlineLevel="2" spans="1:10">
      <c r="A386" s="196" t="s">
        <v>4519</v>
      </c>
      <c r="B386" s="196" t="s">
        <v>7618</v>
      </c>
      <c r="C386" s="196" t="s">
        <v>3697</v>
      </c>
      <c r="D386" s="196" t="s">
        <v>2824</v>
      </c>
      <c r="E386" s="196">
        <v>1</v>
      </c>
      <c r="F386" s="196">
        <v>480</v>
      </c>
      <c r="G386" s="206"/>
      <c r="H386" s="196" t="s">
        <v>7721</v>
      </c>
      <c r="I386" s="590" t="s">
        <v>7603</v>
      </c>
      <c r="J386" s="591" t="s">
        <v>7605</v>
      </c>
    </row>
    <row r="387" s="575" customFormat="1" customHeight="1" outlineLevel="2" spans="1:10">
      <c r="A387" s="142"/>
      <c r="B387" s="142" t="s">
        <v>4520</v>
      </c>
      <c r="C387" s="142"/>
      <c r="D387" s="142"/>
      <c r="E387" s="142"/>
      <c r="F387" s="142"/>
      <c r="G387" s="145"/>
      <c r="H387" s="245" t="s">
        <v>4444</v>
      </c>
      <c r="I387" s="582" t="s">
        <v>762</v>
      </c>
      <c r="J387" s="588"/>
    </row>
    <row r="388" customHeight="1" outlineLevel="2" spans="1:10">
      <c r="A388" s="196" t="s">
        <v>4521</v>
      </c>
      <c r="B388" s="196" t="s">
        <v>7601</v>
      </c>
      <c r="C388" s="196" t="s">
        <v>3689</v>
      </c>
      <c r="D388" s="196" t="s">
        <v>2824</v>
      </c>
      <c r="E388" s="196">
        <v>2</v>
      </c>
      <c r="F388" s="196">
        <v>540</v>
      </c>
      <c r="G388" s="206"/>
      <c r="H388" s="196" t="s">
        <v>7721</v>
      </c>
      <c r="I388" s="590" t="s">
        <v>7603</v>
      </c>
      <c r="J388" s="584"/>
    </row>
    <row r="389" customHeight="1" outlineLevel="2" spans="1:10">
      <c r="A389" s="196" t="s">
        <v>4522</v>
      </c>
      <c r="B389" s="196" t="s">
        <v>7608</v>
      </c>
      <c r="C389" s="196" t="s">
        <v>3391</v>
      </c>
      <c r="D389" s="196" t="s">
        <v>2824</v>
      </c>
      <c r="E389" s="196">
        <v>4</v>
      </c>
      <c r="F389" s="196">
        <v>2700</v>
      </c>
      <c r="G389" s="206"/>
      <c r="H389" s="196" t="s">
        <v>7721</v>
      </c>
      <c r="I389" s="590" t="s">
        <v>7603</v>
      </c>
      <c r="J389" s="584"/>
    </row>
    <row r="390" customHeight="1" outlineLevel="2" spans="1:10">
      <c r="A390" s="196" t="s">
        <v>4523</v>
      </c>
      <c r="B390" s="196" t="s">
        <v>7609</v>
      </c>
      <c r="C390" s="196" t="s">
        <v>3398</v>
      </c>
      <c r="D390" s="196" t="s">
        <v>2824</v>
      </c>
      <c r="E390" s="196">
        <v>3</v>
      </c>
      <c r="F390" s="196">
        <v>2700</v>
      </c>
      <c r="G390" s="206"/>
      <c r="H390" s="196" t="s">
        <v>7721</v>
      </c>
      <c r="I390" s="590" t="s">
        <v>7603</v>
      </c>
      <c r="J390" s="584"/>
    </row>
    <row r="391" customHeight="1" outlineLevel="2" spans="1:10">
      <c r="A391" s="196" t="s">
        <v>4524</v>
      </c>
      <c r="B391" s="196" t="s">
        <v>7635</v>
      </c>
      <c r="C391" s="196" t="s">
        <v>3412</v>
      </c>
      <c r="D391" s="196" t="s">
        <v>2824</v>
      </c>
      <c r="E391" s="196">
        <v>3</v>
      </c>
      <c r="F391" s="196">
        <v>1200</v>
      </c>
      <c r="G391" s="206"/>
      <c r="H391" s="196" t="s">
        <v>7721</v>
      </c>
      <c r="I391" s="590" t="s">
        <v>7603</v>
      </c>
      <c r="J391" s="584"/>
    </row>
    <row r="392" customHeight="1" outlineLevel="2" spans="1:10">
      <c r="A392" s="196" t="s">
        <v>4525</v>
      </c>
      <c r="B392" s="196" t="s">
        <v>7613</v>
      </c>
      <c r="C392" s="196" t="s">
        <v>3298</v>
      </c>
      <c r="D392" s="196" t="s">
        <v>2824</v>
      </c>
      <c r="E392" s="196">
        <v>1</v>
      </c>
      <c r="F392" s="196">
        <v>3150</v>
      </c>
      <c r="G392" s="206"/>
      <c r="H392" s="196" t="s">
        <v>7721</v>
      </c>
      <c r="I392" s="590" t="s">
        <v>7603</v>
      </c>
      <c r="J392" s="591" t="s">
        <v>7605</v>
      </c>
    </row>
    <row r="393" customFormat="1" customHeight="1" outlineLevel="2" spans="1:10">
      <c r="A393" s="196" t="s">
        <v>4526</v>
      </c>
      <c r="B393" s="196" t="s">
        <v>7637</v>
      </c>
      <c r="C393" s="196" t="s">
        <v>3630</v>
      </c>
      <c r="D393" s="196" t="s">
        <v>2824</v>
      </c>
      <c r="E393" s="196">
        <v>2</v>
      </c>
      <c r="F393" s="196">
        <v>8400</v>
      </c>
      <c r="G393" s="206"/>
      <c r="H393" s="196" t="s">
        <v>7721</v>
      </c>
      <c r="I393" s="590" t="s">
        <v>7603</v>
      </c>
      <c r="J393" s="584"/>
    </row>
    <row r="394" customHeight="1" outlineLevel="2" spans="1:10">
      <c r="A394" s="196" t="s">
        <v>4527</v>
      </c>
      <c r="B394" s="196" t="s">
        <v>7638</v>
      </c>
      <c r="C394" s="196" t="s">
        <v>3632</v>
      </c>
      <c r="D394" s="196" t="s">
        <v>2824</v>
      </c>
      <c r="E394" s="196">
        <v>2</v>
      </c>
      <c r="F394" s="196">
        <v>8400</v>
      </c>
      <c r="G394" s="206"/>
      <c r="H394" s="196" t="s">
        <v>7721</v>
      </c>
      <c r="I394" s="590" t="s">
        <v>7603</v>
      </c>
      <c r="J394" s="584"/>
    </row>
    <row r="395" customHeight="1" outlineLevel="2" spans="1:10">
      <c r="A395" s="196" t="s">
        <v>4528</v>
      </c>
      <c r="B395" s="196" t="s">
        <v>7613</v>
      </c>
      <c r="C395" s="196" t="s">
        <v>3298</v>
      </c>
      <c r="D395" s="196" t="s">
        <v>2824</v>
      </c>
      <c r="E395" s="196">
        <v>1</v>
      </c>
      <c r="F395" s="196">
        <v>3150</v>
      </c>
      <c r="G395" s="206"/>
      <c r="H395" s="196" t="s">
        <v>7721</v>
      </c>
      <c r="I395" s="590" t="s">
        <v>7603</v>
      </c>
      <c r="J395" s="591" t="s">
        <v>7605</v>
      </c>
    </row>
    <row r="396" customHeight="1" outlineLevel="2" spans="1:10">
      <c r="A396" s="196" t="s">
        <v>4529</v>
      </c>
      <c r="B396" s="196" t="s">
        <v>7610</v>
      </c>
      <c r="C396" s="196" t="s">
        <v>3543</v>
      </c>
      <c r="D396" s="196" t="s">
        <v>2824</v>
      </c>
      <c r="E396" s="196">
        <v>1</v>
      </c>
      <c r="F396" s="196">
        <v>2960</v>
      </c>
      <c r="G396" s="206"/>
      <c r="H396" s="196" t="s">
        <v>7721</v>
      </c>
      <c r="I396" s="590" t="s">
        <v>7603</v>
      </c>
      <c r="J396" s="591" t="s">
        <v>7605</v>
      </c>
    </row>
    <row r="397" customHeight="1" outlineLevel="2" spans="1:10">
      <c r="A397" s="196" t="s">
        <v>4530</v>
      </c>
      <c r="B397" s="196" t="s">
        <v>7639</v>
      </c>
      <c r="C397" s="196" t="s">
        <v>3581</v>
      </c>
      <c r="D397" s="196" t="s">
        <v>2824</v>
      </c>
      <c r="E397" s="196">
        <v>5</v>
      </c>
      <c r="F397" s="196">
        <v>5000</v>
      </c>
      <c r="G397" s="206"/>
      <c r="H397" s="196" t="s">
        <v>7721</v>
      </c>
      <c r="I397" s="590" t="s">
        <v>7603</v>
      </c>
      <c r="J397" s="584"/>
    </row>
    <row r="398" customHeight="1" outlineLevel="2" spans="1:10">
      <c r="A398" s="196" t="s">
        <v>4531</v>
      </c>
      <c r="B398" s="196" t="s">
        <v>7610</v>
      </c>
      <c r="C398" s="196" t="s">
        <v>3559</v>
      </c>
      <c r="D398" s="196" t="s">
        <v>2824</v>
      </c>
      <c r="E398" s="196">
        <v>2</v>
      </c>
      <c r="F398" s="196">
        <v>2240</v>
      </c>
      <c r="G398" s="206"/>
      <c r="H398" s="196" t="s">
        <v>7721</v>
      </c>
      <c r="I398" s="590" t="s">
        <v>7603</v>
      </c>
      <c r="J398" s="591" t="s">
        <v>7605</v>
      </c>
    </row>
    <row r="399" customHeight="1" outlineLevel="2" spans="1:10">
      <c r="A399" s="196" t="s">
        <v>4532</v>
      </c>
      <c r="B399" s="196" t="s">
        <v>7636</v>
      </c>
      <c r="C399" s="196" t="s">
        <v>3297</v>
      </c>
      <c r="D399" s="196" t="s">
        <v>2824</v>
      </c>
      <c r="E399" s="196">
        <v>1</v>
      </c>
      <c r="F399" s="196">
        <v>3780</v>
      </c>
      <c r="G399" s="206"/>
      <c r="H399" s="196" t="s">
        <v>7721</v>
      </c>
      <c r="I399" s="590" t="s">
        <v>7603</v>
      </c>
      <c r="J399" s="591" t="s">
        <v>7605</v>
      </c>
    </row>
    <row r="400" customHeight="1" outlineLevel="2" spans="1:10">
      <c r="A400" s="196" t="s">
        <v>4533</v>
      </c>
      <c r="B400" s="196" t="s">
        <v>7628</v>
      </c>
      <c r="C400" s="196" t="s">
        <v>3416</v>
      </c>
      <c r="D400" s="196" t="s">
        <v>2824</v>
      </c>
      <c r="E400" s="196">
        <v>2</v>
      </c>
      <c r="F400" s="196">
        <v>2560</v>
      </c>
      <c r="G400" s="206"/>
      <c r="H400" s="196" t="s">
        <v>7721</v>
      </c>
      <c r="I400" s="590" t="s">
        <v>7603</v>
      </c>
      <c r="J400" s="591" t="s">
        <v>7605</v>
      </c>
    </row>
    <row r="401" customHeight="1" outlineLevel="2" spans="1:10">
      <c r="A401" s="196" t="s">
        <v>4534</v>
      </c>
      <c r="B401" s="196" t="s">
        <v>7641</v>
      </c>
      <c r="C401" s="196" t="s">
        <v>3610</v>
      </c>
      <c r="D401" s="196" t="s">
        <v>2824</v>
      </c>
      <c r="E401" s="196">
        <v>6</v>
      </c>
      <c r="F401" s="196">
        <v>6160</v>
      </c>
      <c r="G401" s="206"/>
      <c r="H401" s="196" t="s">
        <v>7721</v>
      </c>
      <c r="I401" s="590" t="s">
        <v>7603</v>
      </c>
      <c r="J401" s="591" t="s">
        <v>7605</v>
      </c>
    </row>
    <row r="402" customHeight="1" outlineLevel="2" spans="1:10">
      <c r="A402" s="196" t="s">
        <v>4535</v>
      </c>
      <c r="B402" s="196" t="s">
        <v>7642</v>
      </c>
      <c r="C402" s="196" t="s">
        <v>3496</v>
      </c>
      <c r="D402" s="196" t="s">
        <v>2824</v>
      </c>
      <c r="E402" s="196">
        <v>3</v>
      </c>
      <c r="F402" s="196">
        <v>15000</v>
      </c>
      <c r="G402" s="206"/>
      <c r="H402" s="196" t="s">
        <v>7721</v>
      </c>
      <c r="I402" s="590" t="s">
        <v>7603</v>
      </c>
      <c r="J402" s="584"/>
    </row>
    <row r="403" customHeight="1" outlineLevel="2" spans="1:10">
      <c r="A403" s="196" t="s">
        <v>4536</v>
      </c>
      <c r="B403" s="196" t="s">
        <v>7643</v>
      </c>
      <c r="C403" s="196" t="s">
        <v>3488</v>
      </c>
      <c r="D403" s="196" t="s">
        <v>2824</v>
      </c>
      <c r="E403" s="196">
        <v>2</v>
      </c>
      <c r="F403" s="196">
        <v>18000</v>
      </c>
      <c r="G403" s="206"/>
      <c r="H403" s="196" t="s">
        <v>7721</v>
      </c>
      <c r="I403" s="590" t="s">
        <v>7603</v>
      </c>
      <c r="J403" s="584"/>
    </row>
    <row r="404" customHeight="1" outlineLevel="2" spans="1:10">
      <c r="A404" s="196" t="s">
        <v>4537</v>
      </c>
      <c r="B404" s="196" t="s">
        <v>7644</v>
      </c>
      <c r="C404" s="196" t="s">
        <v>3469</v>
      </c>
      <c r="D404" s="196" t="s">
        <v>2824</v>
      </c>
      <c r="E404" s="196">
        <v>4</v>
      </c>
      <c r="F404" s="196">
        <v>1080</v>
      </c>
      <c r="G404" s="206"/>
      <c r="H404" s="196" t="s">
        <v>7721</v>
      </c>
      <c r="I404" s="590" t="s">
        <v>7603</v>
      </c>
      <c r="J404" s="591" t="s">
        <v>7605</v>
      </c>
    </row>
    <row r="405" customHeight="1" outlineLevel="2" spans="1:10">
      <c r="A405" s="196" t="s">
        <v>4538</v>
      </c>
      <c r="B405" s="196" t="s">
        <v>7645</v>
      </c>
      <c r="C405" s="196" t="s">
        <v>3510</v>
      </c>
      <c r="D405" s="196" t="s">
        <v>2824</v>
      </c>
      <c r="E405" s="196">
        <v>1</v>
      </c>
      <c r="F405" s="196">
        <v>9600</v>
      </c>
      <c r="G405" s="206"/>
      <c r="H405" s="196" t="s">
        <v>7721</v>
      </c>
      <c r="I405" s="590" t="s">
        <v>7603</v>
      </c>
      <c r="J405" s="584"/>
    </row>
    <row r="406" customHeight="1" outlineLevel="2" spans="1:10">
      <c r="A406" s="196" t="s">
        <v>4539</v>
      </c>
      <c r="B406" s="196" t="s">
        <v>7644</v>
      </c>
      <c r="C406" s="196" t="s">
        <v>3470</v>
      </c>
      <c r="D406" s="196" t="s">
        <v>2824</v>
      </c>
      <c r="E406" s="196">
        <v>1</v>
      </c>
      <c r="F406" s="196">
        <v>1080</v>
      </c>
      <c r="G406" s="206"/>
      <c r="H406" s="196" t="s">
        <v>7721</v>
      </c>
      <c r="I406" s="590" t="s">
        <v>7603</v>
      </c>
      <c r="J406" s="591" t="s">
        <v>7605</v>
      </c>
    </row>
    <row r="407" customHeight="1" outlineLevel="2" spans="1:10">
      <c r="A407" s="196" t="s">
        <v>4540</v>
      </c>
      <c r="B407" s="196" t="s">
        <v>7557</v>
      </c>
      <c r="C407" s="196" t="s">
        <v>3663</v>
      </c>
      <c r="D407" s="196" t="s">
        <v>2824</v>
      </c>
      <c r="E407" s="196">
        <v>1</v>
      </c>
      <c r="F407" s="196">
        <v>141750</v>
      </c>
      <c r="G407" s="206"/>
      <c r="H407" s="196" t="s">
        <v>7721</v>
      </c>
      <c r="I407" s="590" t="s">
        <v>7603</v>
      </c>
      <c r="J407" s="584"/>
    </row>
    <row r="408" customHeight="1" outlineLevel="2" spans="1:10">
      <c r="A408" s="196" t="s">
        <v>4541</v>
      </c>
      <c r="B408" s="196" t="s">
        <v>7646</v>
      </c>
      <c r="C408" s="196" t="s">
        <v>3253</v>
      </c>
      <c r="D408" s="196" t="s">
        <v>2814</v>
      </c>
      <c r="E408" s="196">
        <v>13.5</v>
      </c>
      <c r="F408" s="196">
        <v>800</v>
      </c>
      <c r="G408" s="206"/>
      <c r="H408" s="196" t="s">
        <v>7721</v>
      </c>
      <c r="I408" s="590" t="s">
        <v>7603</v>
      </c>
      <c r="J408" s="584"/>
    </row>
    <row r="409" customHeight="1" outlineLevel="2" spans="1:10">
      <c r="A409" s="196" t="s">
        <v>4542</v>
      </c>
      <c r="B409" s="196" t="s">
        <v>7647</v>
      </c>
      <c r="C409" s="196" t="s">
        <v>3503</v>
      </c>
      <c r="D409" s="196" t="s">
        <v>2824</v>
      </c>
      <c r="E409" s="196">
        <v>4</v>
      </c>
      <c r="F409" s="196">
        <v>21360</v>
      </c>
      <c r="G409" s="206"/>
      <c r="H409" s="196" t="s">
        <v>7721</v>
      </c>
      <c r="I409" s="590" t="s">
        <v>7603</v>
      </c>
      <c r="J409" s="584"/>
    </row>
    <row r="410" customHeight="1" outlineLevel="2" spans="1:10">
      <c r="A410" s="196" t="s">
        <v>4543</v>
      </c>
      <c r="B410" s="196" t="s">
        <v>7648</v>
      </c>
      <c r="C410" s="196" t="s">
        <v>3494</v>
      </c>
      <c r="D410" s="196" t="s">
        <v>2824</v>
      </c>
      <c r="E410" s="196">
        <v>2</v>
      </c>
      <c r="F410" s="196">
        <v>11074</v>
      </c>
      <c r="G410" s="206"/>
      <c r="H410" s="196" t="s">
        <v>7721</v>
      </c>
      <c r="I410" s="590" t="s">
        <v>7603</v>
      </c>
      <c r="J410" s="584"/>
    </row>
    <row r="411" customHeight="1" outlineLevel="2" spans="1:10">
      <c r="A411" s="196" t="s">
        <v>4544</v>
      </c>
      <c r="B411" s="196" t="s">
        <v>7649</v>
      </c>
      <c r="C411" s="196" t="s">
        <v>3260</v>
      </c>
      <c r="D411" s="196" t="s">
        <v>2774</v>
      </c>
      <c r="E411" s="196">
        <v>130</v>
      </c>
      <c r="F411" s="196">
        <v>300</v>
      </c>
      <c r="G411" s="206"/>
      <c r="H411" s="196" t="s">
        <v>7721</v>
      </c>
      <c r="I411" s="590" t="s">
        <v>7603</v>
      </c>
      <c r="J411" s="584"/>
    </row>
    <row r="412" customHeight="1" outlineLevel="2" spans="1:10">
      <c r="A412" s="196" t="s">
        <v>4545</v>
      </c>
      <c r="B412" s="196" t="s">
        <v>7650</v>
      </c>
      <c r="C412" s="196" t="s">
        <v>3260</v>
      </c>
      <c r="D412" s="196" t="s">
        <v>2774</v>
      </c>
      <c r="E412" s="196">
        <v>52</v>
      </c>
      <c r="F412" s="196">
        <v>360</v>
      </c>
      <c r="G412" s="206"/>
      <c r="H412" s="196" t="s">
        <v>7721</v>
      </c>
      <c r="I412" s="590" t="s">
        <v>7603</v>
      </c>
      <c r="J412" s="584"/>
    </row>
    <row r="413" customHeight="1" outlineLevel="2" spans="1:10">
      <c r="A413" s="196" t="s">
        <v>4546</v>
      </c>
      <c r="B413" s="196" t="s">
        <v>7557</v>
      </c>
      <c r="C413" s="196" t="s">
        <v>3678</v>
      </c>
      <c r="D413" s="196" t="s">
        <v>2824</v>
      </c>
      <c r="E413" s="196">
        <v>1</v>
      </c>
      <c r="F413" s="196">
        <v>37800</v>
      </c>
      <c r="G413" s="206"/>
      <c r="H413" s="196" t="s">
        <v>7721</v>
      </c>
      <c r="I413" s="590" t="s">
        <v>7603</v>
      </c>
      <c r="J413" s="584"/>
    </row>
    <row r="414" customHeight="1" outlineLevel="2" spans="1:10">
      <c r="A414" s="196" t="s">
        <v>4547</v>
      </c>
      <c r="B414" s="196" t="s">
        <v>7646</v>
      </c>
      <c r="C414" s="196" t="s">
        <v>3252</v>
      </c>
      <c r="D414" s="196" t="s">
        <v>2814</v>
      </c>
      <c r="E414" s="196">
        <v>3.6</v>
      </c>
      <c r="F414" s="196">
        <v>1200</v>
      </c>
      <c r="G414" s="206"/>
      <c r="H414" s="196" t="s">
        <v>7721</v>
      </c>
      <c r="I414" s="590" t="s">
        <v>7603</v>
      </c>
      <c r="J414" s="584"/>
    </row>
    <row r="415" customHeight="1" outlineLevel="2" spans="1:10">
      <c r="A415" s="196" t="s">
        <v>4548</v>
      </c>
      <c r="B415" s="196" t="s">
        <v>7557</v>
      </c>
      <c r="C415" s="196" t="s">
        <v>3682</v>
      </c>
      <c r="D415" s="196" t="s">
        <v>2824</v>
      </c>
      <c r="E415" s="196">
        <v>1</v>
      </c>
      <c r="F415" s="196">
        <v>85050</v>
      </c>
      <c r="G415" s="206"/>
      <c r="H415" s="196" t="s">
        <v>7721</v>
      </c>
      <c r="I415" s="590" t="s">
        <v>7603</v>
      </c>
      <c r="J415" s="584"/>
    </row>
    <row r="416" customHeight="1" outlineLevel="2" spans="1:10">
      <c r="A416" s="196" t="s">
        <v>4549</v>
      </c>
      <c r="B416" s="196" t="s">
        <v>7646</v>
      </c>
      <c r="C416" s="196" t="s">
        <v>3252</v>
      </c>
      <c r="D416" s="196" t="s">
        <v>2814</v>
      </c>
      <c r="E416" s="196">
        <v>8.1</v>
      </c>
      <c r="F416" s="196">
        <v>1200</v>
      </c>
      <c r="G416" s="206"/>
      <c r="H416" s="196" t="s">
        <v>7721</v>
      </c>
      <c r="I416" s="590" t="s">
        <v>7603</v>
      </c>
      <c r="J416" s="584"/>
    </row>
    <row r="417" customHeight="1" outlineLevel="2" spans="1:10">
      <c r="A417" s="196" t="s">
        <v>4550</v>
      </c>
      <c r="B417" s="196" t="s">
        <v>7725</v>
      </c>
      <c r="C417" s="196" t="s">
        <v>3353</v>
      </c>
      <c r="D417" s="196" t="s">
        <v>2824</v>
      </c>
      <c r="E417" s="196">
        <v>2</v>
      </c>
      <c r="F417" s="196">
        <v>23500</v>
      </c>
      <c r="G417" s="206"/>
      <c r="H417" s="196" t="s">
        <v>7721</v>
      </c>
      <c r="I417" s="590" t="s">
        <v>7603</v>
      </c>
      <c r="J417" s="584"/>
    </row>
    <row r="418" customHeight="1" outlineLevel="2" spans="1:10">
      <c r="A418" s="196" t="s">
        <v>4551</v>
      </c>
      <c r="B418" s="196" t="s">
        <v>7652</v>
      </c>
      <c r="C418" s="196" t="s">
        <v>3508</v>
      </c>
      <c r="D418" s="196" t="s">
        <v>2824</v>
      </c>
      <c r="E418" s="196">
        <v>1</v>
      </c>
      <c r="F418" s="196">
        <v>13500</v>
      </c>
      <c r="G418" s="206"/>
      <c r="H418" s="196" t="s">
        <v>7721</v>
      </c>
      <c r="I418" s="590" t="s">
        <v>7603</v>
      </c>
      <c r="J418" s="584"/>
    </row>
    <row r="419" customHeight="1" outlineLevel="2" spans="1:10">
      <c r="A419" s="196" t="s">
        <v>4552</v>
      </c>
      <c r="B419" s="196" t="s">
        <v>7655</v>
      </c>
      <c r="C419" s="196" t="s">
        <v>3661</v>
      </c>
      <c r="D419" s="196" t="s">
        <v>2824</v>
      </c>
      <c r="E419" s="196">
        <v>2</v>
      </c>
      <c r="F419" s="196">
        <v>13800</v>
      </c>
      <c r="G419" s="206"/>
      <c r="H419" s="196" t="s">
        <v>7721</v>
      </c>
      <c r="I419" s="590" t="s">
        <v>7603</v>
      </c>
      <c r="J419" s="584"/>
    </row>
    <row r="420" customHeight="1" outlineLevel="2" spans="1:10">
      <c r="A420" s="196" t="s">
        <v>7726</v>
      </c>
      <c r="B420" s="196" t="s">
        <v>7611</v>
      </c>
      <c r="C420" s="196" t="s">
        <v>3293</v>
      </c>
      <c r="D420" s="196" t="s">
        <v>2824</v>
      </c>
      <c r="E420" s="196">
        <v>1</v>
      </c>
      <c r="F420" s="196">
        <v>2970</v>
      </c>
      <c r="G420" s="206"/>
      <c r="H420" s="196" t="s">
        <v>7721</v>
      </c>
      <c r="I420" s="590" t="s">
        <v>7603</v>
      </c>
      <c r="J420" s="591" t="s">
        <v>7605</v>
      </c>
    </row>
    <row r="421" customHeight="1" outlineLevel="2" spans="1:10">
      <c r="A421" s="196" t="s">
        <v>7727</v>
      </c>
      <c r="B421" s="196" t="s">
        <v>7610</v>
      </c>
      <c r="C421" s="196" t="s">
        <v>3548</v>
      </c>
      <c r="D421" s="196" t="s">
        <v>2824</v>
      </c>
      <c r="E421" s="196">
        <v>4</v>
      </c>
      <c r="F421" s="196">
        <v>3200</v>
      </c>
      <c r="G421" s="206"/>
      <c r="H421" s="196" t="s">
        <v>7721</v>
      </c>
      <c r="I421" s="590" t="s">
        <v>7603</v>
      </c>
      <c r="J421" s="591" t="s">
        <v>7605</v>
      </c>
    </row>
    <row r="422" customHeight="1" outlineLevel="2" spans="1:10">
      <c r="A422" s="196" t="s">
        <v>7728</v>
      </c>
      <c r="B422" s="196" t="s">
        <v>7729</v>
      </c>
      <c r="C422" s="196" t="s">
        <v>3520</v>
      </c>
      <c r="D422" s="196" t="s">
        <v>2824</v>
      </c>
      <c r="E422" s="196">
        <v>1</v>
      </c>
      <c r="F422" s="196">
        <v>8100</v>
      </c>
      <c r="G422" s="206"/>
      <c r="H422" s="196" t="s">
        <v>7721</v>
      </c>
      <c r="I422" s="590" t="s">
        <v>7603</v>
      </c>
      <c r="J422" s="584"/>
    </row>
    <row r="423" customHeight="1" outlineLevel="2" spans="1:10">
      <c r="A423" s="196" t="s">
        <v>7730</v>
      </c>
      <c r="B423" s="196" t="s">
        <v>7618</v>
      </c>
      <c r="C423" s="196" t="s">
        <v>3697</v>
      </c>
      <c r="D423" s="196" t="s">
        <v>2824</v>
      </c>
      <c r="E423" s="196">
        <v>17</v>
      </c>
      <c r="F423" s="196">
        <v>480</v>
      </c>
      <c r="G423" s="206"/>
      <c r="H423" s="196" t="s">
        <v>7721</v>
      </c>
      <c r="I423" s="590" t="s">
        <v>7603</v>
      </c>
      <c r="J423" s="591" t="s">
        <v>7605</v>
      </c>
    </row>
    <row r="424" customHeight="1" outlineLevel="2" spans="1:10">
      <c r="A424" s="196" t="s">
        <v>7731</v>
      </c>
      <c r="B424" s="196" t="s">
        <v>7607</v>
      </c>
      <c r="C424" s="196" t="s">
        <v>3315</v>
      </c>
      <c r="D424" s="196" t="s">
        <v>2824</v>
      </c>
      <c r="E424" s="196">
        <v>3</v>
      </c>
      <c r="F424" s="196">
        <v>960</v>
      </c>
      <c r="G424" s="206"/>
      <c r="H424" s="196" t="s">
        <v>7721</v>
      </c>
      <c r="I424" s="590" t="s">
        <v>7603</v>
      </c>
      <c r="J424" s="584"/>
    </row>
    <row r="425" customHeight="1" outlineLevel="2" spans="1:10">
      <c r="A425" s="196" t="s">
        <v>7732</v>
      </c>
      <c r="B425" s="196" t="s">
        <v>7629</v>
      </c>
      <c r="C425" s="196" t="s">
        <v>3389</v>
      </c>
      <c r="D425" s="196" t="s">
        <v>2824</v>
      </c>
      <c r="E425" s="196">
        <v>3</v>
      </c>
      <c r="F425" s="196">
        <v>1200</v>
      </c>
      <c r="G425" s="206"/>
      <c r="H425" s="196" t="s">
        <v>7721</v>
      </c>
      <c r="I425" s="590" t="s">
        <v>7603</v>
      </c>
      <c r="J425" s="584"/>
    </row>
    <row r="426" s="575" customFormat="1" customHeight="1" outlineLevel="2" spans="1:10">
      <c r="A426" s="142"/>
      <c r="B426" s="142" t="s">
        <v>4553</v>
      </c>
      <c r="C426" s="142"/>
      <c r="D426" s="142"/>
      <c r="E426" s="142"/>
      <c r="F426" s="142"/>
      <c r="G426" s="145"/>
      <c r="H426" s="245" t="s">
        <v>4444</v>
      </c>
      <c r="I426" s="582" t="s">
        <v>762</v>
      </c>
      <c r="J426" s="588"/>
    </row>
    <row r="427" customHeight="1" outlineLevel="2" spans="1:10">
      <c r="A427" s="196" t="s">
        <v>4554</v>
      </c>
      <c r="B427" s="196" t="s">
        <v>7601</v>
      </c>
      <c r="C427" s="196" t="s">
        <v>3689</v>
      </c>
      <c r="D427" s="196" t="s">
        <v>2824</v>
      </c>
      <c r="E427" s="196">
        <v>2</v>
      </c>
      <c r="F427" s="196">
        <v>540</v>
      </c>
      <c r="G427" s="206"/>
      <c r="H427" s="196" t="s">
        <v>7721</v>
      </c>
      <c r="I427" s="590" t="s">
        <v>7603</v>
      </c>
      <c r="J427" s="584"/>
    </row>
    <row r="428" customHeight="1" outlineLevel="2" spans="1:10">
      <c r="A428" s="196" t="s">
        <v>4555</v>
      </c>
      <c r="B428" s="196" t="s">
        <v>7608</v>
      </c>
      <c r="C428" s="196" t="s">
        <v>3391</v>
      </c>
      <c r="D428" s="196" t="s">
        <v>2824</v>
      </c>
      <c r="E428" s="196">
        <v>1</v>
      </c>
      <c r="F428" s="196">
        <v>2700</v>
      </c>
      <c r="G428" s="206"/>
      <c r="H428" s="196" t="s">
        <v>7721</v>
      </c>
      <c r="I428" s="590" t="s">
        <v>7603</v>
      </c>
      <c r="J428" s="584"/>
    </row>
    <row r="429" customHeight="1" outlineLevel="2" spans="1:10">
      <c r="A429" s="196" t="s">
        <v>4556</v>
      </c>
      <c r="B429" s="196" t="s">
        <v>7636</v>
      </c>
      <c r="C429" s="196" t="s">
        <v>3297</v>
      </c>
      <c r="D429" s="196" t="s">
        <v>2824</v>
      </c>
      <c r="E429" s="196">
        <v>1</v>
      </c>
      <c r="F429" s="196">
        <v>3780</v>
      </c>
      <c r="G429" s="206"/>
      <c r="H429" s="196" t="s">
        <v>7721</v>
      </c>
      <c r="I429" s="590" t="s">
        <v>7603</v>
      </c>
      <c r="J429" s="591" t="s">
        <v>7605</v>
      </c>
    </row>
    <row r="430" customHeight="1" outlineLevel="2" spans="1:10">
      <c r="A430" s="196" t="s">
        <v>4557</v>
      </c>
      <c r="B430" s="196" t="s">
        <v>7664</v>
      </c>
      <c r="C430" s="196" t="s">
        <v>3371</v>
      </c>
      <c r="D430" s="196" t="s">
        <v>2824</v>
      </c>
      <c r="E430" s="196">
        <v>1</v>
      </c>
      <c r="F430" s="196">
        <v>9548.5</v>
      </c>
      <c r="G430" s="206"/>
      <c r="H430" s="196" t="s">
        <v>7721</v>
      </c>
      <c r="I430" s="590" t="s">
        <v>7603</v>
      </c>
      <c r="J430" s="584"/>
    </row>
    <row r="431" customHeight="1" outlineLevel="2" spans="1:10">
      <c r="A431" s="196" t="s">
        <v>4558</v>
      </c>
      <c r="B431" s="196" t="s">
        <v>7665</v>
      </c>
      <c r="C431" s="196" t="s">
        <v>3431</v>
      </c>
      <c r="D431" s="196" t="s">
        <v>2824</v>
      </c>
      <c r="E431" s="196">
        <v>1</v>
      </c>
      <c r="F431" s="196">
        <v>7740.5</v>
      </c>
      <c r="G431" s="206"/>
      <c r="H431" s="196" t="s">
        <v>7721</v>
      </c>
      <c r="I431" s="590" t="s">
        <v>7603</v>
      </c>
      <c r="J431" s="584"/>
    </row>
    <row r="432" customHeight="1" outlineLevel="2" spans="1:10">
      <c r="A432" s="196" t="s">
        <v>4559</v>
      </c>
      <c r="B432" s="196" t="s">
        <v>7666</v>
      </c>
      <c r="C432" s="196" t="s">
        <v>3659</v>
      </c>
      <c r="D432" s="196" t="s">
        <v>2824</v>
      </c>
      <c r="E432" s="196">
        <v>1</v>
      </c>
      <c r="F432" s="196">
        <v>7470</v>
      </c>
      <c r="G432" s="206"/>
      <c r="H432" s="196" t="s">
        <v>7721</v>
      </c>
      <c r="I432" s="590" t="s">
        <v>7603</v>
      </c>
      <c r="J432" s="584"/>
    </row>
    <row r="433" customFormat="1" customHeight="1" outlineLevel="2" spans="1:10">
      <c r="A433" s="196" t="s">
        <v>4560</v>
      </c>
      <c r="B433" s="196" t="s">
        <v>7667</v>
      </c>
      <c r="C433" s="196" t="s">
        <v>3255</v>
      </c>
      <c r="D433" s="196" t="s">
        <v>2824</v>
      </c>
      <c r="E433" s="196">
        <v>1</v>
      </c>
      <c r="F433" s="196">
        <v>2800</v>
      </c>
      <c r="G433" s="206"/>
      <c r="H433" s="196" t="s">
        <v>7721</v>
      </c>
      <c r="I433" s="590" t="s">
        <v>7603</v>
      </c>
      <c r="J433" s="591" t="s">
        <v>7605</v>
      </c>
    </row>
    <row r="434" customHeight="1" outlineLevel="2" spans="1:10">
      <c r="A434" s="196" t="s">
        <v>4561</v>
      </c>
      <c r="B434" s="196" t="s">
        <v>7668</v>
      </c>
      <c r="C434" s="196" t="s">
        <v>4256</v>
      </c>
      <c r="D434" s="196" t="s">
        <v>2824</v>
      </c>
      <c r="E434" s="196">
        <v>2</v>
      </c>
      <c r="F434" s="196">
        <v>2080</v>
      </c>
      <c r="G434" s="206"/>
      <c r="H434" s="196" t="s">
        <v>7721</v>
      </c>
      <c r="I434" s="590" t="s">
        <v>7603</v>
      </c>
      <c r="J434" s="584"/>
    </row>
    <row r="435" customHeight="1" outlineLevel="2" spans="1:10">
      <c r="A435" s="196" t="s">
        <v>4562</v>
      </c>
      <c r="B435" s="196" t="s">
        <v>7669</v>
      </c>
      <c r="C435" s="196" t="s">
        <v>3285</v>
      </c>
      <c r="D435" s="196" t="s">
        <v>2824</v>
      </c>
      <c r="E435" s="196">
        <v>1</v>
      </c>
      <c r="F435" s="196">
        <v>2520</v>
      </c>
      <c r="G435" s="206"/>
      <c r="H435" s="196" t="s">
        <v>7721</v>
      </c>
      <c r="I435" s="590" t="s">
        <v>7603</v>
      </c>
      <c r="J435" s="584"/>
    </row>
    <row r="436" customHeight="1" outlineLevel="2" spans="1:10">
      <c r="A436" s="196" t="s">
        <v>4563</v>
      </c>
      <c r="B436" s="196" t="s">
        <v>7670</v>
      </c>
      <c r="C436" s="196" t="s">
        <v>3573</v>
      </c>
      <c r="D436" s="196" t="s">
        <v>2824</v>
      </c>
      <c r="E436" s="196">
        <v>1</v>
      </c>
      <c r="F436" s="196">
        <v>5400</v>
      </c>
      <c r="G436" s="206"/>
      <c r="H436" s="196" t="s">
        <v>7721</v>
      </c>
      <c r="I436" s="590" t="s">
        <v>7603</v>
      </c>
      <c r="J436" s="584"/>
    </row>
    <row r="437" customHeight="1" outlineLevel="2" spans="1:10">
      <c r="A437" s="196" t="s">
        <v>4564</v>
      </c>
      <c r="B437" s="196" t="s">
        <v>7671</v>
      </c>
      <c r="C437" s="196" t="s">
        <v>3289</v>
      </c>
      <c r="D437" s="196" t="s">
        <v>2824</v>
      </c>
      <c r="E437" s="196">
        <v>1</v>
      </c>
      <c r="F437" s="196">
        <v>3360</v>
      </c>
      <c r="G437" s="206"/>
      <c r="H437" s="196" t="s">
        <v>7721</v>
      </c>
      <c r="I437" s="590" t="s">
        <v>7603</v>
      </c>
      <c r="J437" s="584"/>
    </row>
    <row r="438" customHeight="1" outlineLevel="2" spans="1:10">
      <c r="A438" s="196" t="s">
        <v>4565</v>
      </c>
      <c r="B438" s="196" t="s">
        <v>7672</v>
      </c>
      <c r="C438" s="196" t="s">
        <v>3512</v>
      </c>
      <c r="D438" s="196" t="s">
        <v>2824</v>
      </c>
      <c r="E438" s="196">
        <v>1</v>
      </c>
      <c r="F438" s="196">
        <v>7760</v>
      </c>
      <c r="G438" s="206"/>
      <c r="H438" s="196" t="s">
        <v>7721</v>
      </c>
      <c r="I438" s="590" t="s">
        <v>7603</v>
      </c>
      <c r="J438" s="584"/>
    </row>
    <row r="439" customHeight="1" outlineLevel="2" spans="1:10">
      <c r="A439" s="196" t="s">
        <v>4566</v>
      </c>
      <c r="B439" s="196" t="s">
        <v>7557</v>
      </c>
      <c r="C439" s="196" t="s">
        <v>3666</v>
      </c>
      <c r="D439" s="196" t="s">
        <v>2824</v>
      </c>
      <c r="E439" s="196">
        <v>1</v>
      </c>
      <c r="F439" s="196">
        <v>13650</v>
      </c>
      <c r="G439" s="206"/>
      <c r="H439" s="196" t="s">
        <v>7721</v>
      </c>
      <c r="I439" s="590" t="s">
        <v>7603</v>
      </c>
      <c r="J439" s="584"/>
    </row>
    <row r="440" customHeight="1" outlineLevel="2" spans="1:10">
      <c r="A440" s="196" t="s">
        <v>4567</v>
      </c>
      <c r="B440" s="196" t="s">
        <v>7733</v>
      </c>
      <c r="C440" s="196" t="s">
        <v>3250</v>
      </c>
      <c r="D440" s="196" t="s">
        <v>2824</v>
      </c>
      <c r="E440" s="196">
        <v>2</v>
      </c>
      <c r="F440" s="196">
        <v>1800</v>
      </c>
      <c r="G440" s="206"/>
      <c r="H440" s="196" t="s">
        <v>7721</v>
      </c>
      <c r="I440" s="590" t="s">
        <v>7603</v>
      </c>
      <c r="J440" s="584"/>
    </row>
    <row r="441" customHeight="1" outlineLevel="2" spans="1:10">
      <c r="A441" s="196" t="s">
        <v>4568</v>
      </c>
      <c r="B441" s="196" t="s">
        <v>7673</v>
      </c>
      <c r="C441" s="196" t="s">
        <v>3456</v>
      </c>
      <c r="D441" s="196" t="s">
        <v>2824</v>
      </c>
      <c r="E441" s="196">
        <v>2</v>
      </c>
      <c r="F441" s="196">
        <v>2250</v>
      </c>
      <c r="G441" s="206"/>
      <c r="H441" s="196" t="s">
        <v>7721</v>
      </c>
      <c r="I441" s="590" t="s">
        <v>7603</v>
      </c>
      <c r="J441" s="584"/>
    </row>
    <row r="442" customHeight="1" outlineLevel="2" spans="1:10">
      <c r="A442" s="196" t="s">
        <v>4569</v>
      </c>
      <c r="B442" s="196" t="s">
        <v>7557</v>
      </c>
      <c r="C442" s="196" t="s">
        <v>3670</v>
      </c>
      <c r="D442" s="196" t="s">
        <v>2824</v>
      </c>
      <c r="E442" s="196">
        <v>1</v>
      </c>
      <c r="F442" s="196">
        <v>15750</v>
      </c>
      <c r="G442" s="206"/>
      <c r="H442" s="196" t="s">
        <v>7721</v>
      </c>
      <c r="I442" s="590" t="s">
        <v>7603</v>
      </c>
      <c r="J442" s="584"/>
    </row>
    <row r="443" customHeight="1" outlineLevel="2" spans="1:10">
      <c r="A443" s="196" t="s">
        <v>4570</v>
      </c>
      <c r="B443" s="196" t="s">
        <v>7610</v>
      </c>
      <c r="C443" s="196" t="s">
        <v>3553</v>
      </c>
      <c r="D443" s="196" t="s">
        <v>2824</v>
      </c>
      <c r="E443" s="196">
        <v>1</v>
      </c>
      <c r="F443" s="196">
        <v>2040</v>
      </c>
      <c r="G443" s="206"/>
      <c r="H443" s="196" t="s">
        <v>7721</v>
      </c>
      <c r="I443" s="590" t="s">
        <v>7603</v>
      </c>
      <c r="J443" s="591" t="s">
        <v>7605</v>
      </c>
    </row>
    <row r="444" customHeight="1" outlineLevel="2" spans="1:10">
      <c r="A444" s="196" t="s">
        <v>4571</v>
      </c>
      <c r="B444" s="196" t="s">
        <v>7610</v>
      </c>
      <c r="C444" s="196" t="s">
        <v>3558</v>
      </c>
      <c r="D444" s="196" t="s">
        <v>2824</v>
      </c>
      <c r="E444" s="196">
        <v>1</v>
      </c>
      <c r="F444" s="196">
        <v>2560</v>
      </c>
      <c r="G444" s="206"/>
      <c r="H444" s="196" t="s">
        <v>7721</v>
      </c>
      <c r="I444" s="590" t="s">
        <v>7603</v>
      </c>
      <c r="J444" s="591" t="s">
        <v>7605</v>
      </c>
    </row>
    <row r="445" customHeight="1" outlineLevel="2" spans="1:10">
      <c r="A445" s="196" t="s">
        <v>4572</v>
      </c>
      <c r="B445" s="196" t="s">
        <v>7618</v>
      </c>
      <c r="C445" s="196" t="s">
        <v>3697</v>
      </c>
      <c r="D445" s="196" t="s">
        <v>2824</v>
      </c>
      <c r="E445" s="196">
        <v>3</v>
      </c>
      <c r="F445" s="196">
        <v>480</v>
      </c>
      <c r="G445" s="206"/>
      <c r="H445" s="196" t="s">
        <v>7721</v>
      </c>
      <c r="I445" s="590" t="s">
        <v>7603</v>
      </c>
      <c r="J445" s="591" t="s">
        <v>7605</v>
      </c>
    </row>
    <row r="446" s="575" customFormat="1" customHeight="1" outlineLevel="2" spans="1:10">
      <c r="A446" s="142"/>
      <c r="B446" s="142" t="s">
        <v>4573</v>
      </c>
      <c r="C446" s="142"/>
      <c r="D446" s="142"/>
      <c r="E446" s="142"/>
      <c r="F446" s="142"/>
      <c r="G446" s="145"/>
      <c r="H446" s="245" t="s">
        <v>4444</v>
      </c>
      <c r="I446" s="582" t="s">
        <v>762</v>
      </c>
      <c r="J446" s="588"/>
    </row>
    <row r="447" customHeight="1" outlineLevel="2" spans="1:10">
      <c r="A447" s="196" t="s">
        <v>4574</v>
      </c>
      <c r="B447" s="196" t="s">
        <v>7608</v>
      </c>
      <c r="C447" s="196" t="s">
        <v>3391</v>
      </c>
      <c r="D447" s="196" t="s">
        <v>2824</v>
      </c>
      <c r="E447" s="196">
        <v>1</v>
      </c>
      <c r="F447" s="196">
        <v>2700</v>
      </c>
      <c r="G447" s="206"/>
      <c r="H447" s="196"/>
      <c r="I447" s="590"/>
      <c r="J447" s="584"/>
    </row>
    <row r="448" customHeight="1" outlineLevel="2" spans="1:10">
      <c r="A448" s="196" t="s">
        <v>4575</v>
      </c>
      <c r="B448" s="196" t="s">
        <v>7618</v>
      </c>
      <c r="C448" s="196" t="s">
        <v>3697</v>
      </c>
      <c r="D448" s="196" t="s">
        <v>2824</v>
      </c>
      <c r="E448" s="196">
        <v>1</v>
      </c>
      <c r="F448" s="196">
        <v>480</v>
      </c>
      <c r="G448" s="206"/>
      <c r="H448" s="196" t="s">
        <v>7721</v>
      </c>
      <c r="I448" s="590" t="s">
        <v>7603</v>
      </c>
      <c r="J448" s="591" t="s">
        <v>7605</v>
      </c>
    </row>
    <row r="449" customHeight="1" outlineLevel="2" spans="1:10">
      <c r="A449" s="196" t="s">
        <v>4576</v>
      </c>
      <c r="B449" s="196" t="s">
        <v>7601</v>
      </c>
      <c r="C449" s="196" t="s">
        <v>3689</v>
      </c>
      <c r="D449" s="196" t="s">
        <v>2824</v>
      </c>
      <c r="E449" s="196">
        <v>1</v>
      </c>
      <c r="F449" s="196">
        <v>540</v>
      </c>
      <c r="G449" s="206"/>
      <c r="H449" s="196" t="s">
        <v>7721</v>
      </c>
      <c r="I449" s="590" t="s">
        <v>7603</v>
      </c>
      <c r="J449" s="584"/>
    </row>
    <row r="450" customHeight="1" outlineLevel="2" spans="1:10">
      <c r="A450" s="196" t="s">
        <v>4577</v>
      </c>
      <c r="B450" s="196" t="s">
        <v>7669</v>
      </c>
      <c r="C450" s="196" t="s">
        <v>3285</v>
      </c>
      <c r="D450" s="196" t="s">
        <v>2824</v>
      </c>
      <c r="E450" s="196">
        <v>1</v>
      </c>
      <c r="F450" s="196">
        <v>2520</v>
      </c>
      <c r="G450" s="206"/>
      <c r="H450" s="196" t="s">
        <v>7721</v>
      </c>
      <c r="I450" s="590" t="s">
        <v>7603</v>
      </c>
      <c r="J450" s="584"/>
    </row>
    <row r="451" customHeight="1" outlineLevel="2" spans="1:10">
      <c r="A451" s="196" t="s">
        <v>4578</v>
      </c>
      <c r="B451" s="196" t="s">
        <v>7670</v>
      </c>
      <c r="C451" s="196" t="s">
        <v>3573</v>
      </c>
      <c r="D451" s="196" t="s">
        <v>2824</v>
      </c>
      <c r="E451" s="196">
        <v>1</v>
      </c>
      <c r="F451" s="196">
        <v>5400</v>
      </c>
      <c r="G451" s="206"/>
      <c r="H451" s="196" t="s">
        <v>7721</v>
      </c>
      <c r="I451" s="590" t="s">
        <v>7603</v>
      </c>
      <c r="J451" s="584"/>
    </row>
    <row r="452" customHeight="1" outlineLevel="2" spans="1:10">
      <c r="A452" s="196" t="s">
        <v>4579</v>
      </c>
      <c r="B452" s="196" t="s">
        <v>7636</v>
      </c>
      <c r="C452" s="196" t="s">
        <v>3297</v>
      </c>
      <c r="D452" s="196" t="s">
        <v>2824</v>
      </c>
      <c r="E452" s="196">
        <v>1</v>
      </c>
      <c r="F452" s="196">
        <v>3780</v>
      </c>
      <c r="G452" s="206"/>
      <c r="H452" s="196" t="s">
        <v>7721</v>
      </c>
      <c r="I452" s="590" t="s">
        <v>7603</v>
      </c>
      <c r="J452" s="591" t="s">
        <v>7605</v>
      </c>
    </row>
    <row r="453" customFormat="1" customHeight="1" outlineLevel="2" spans="1:10">
      <c r="A453" s="196" t="s">
        <v>4580</v>
      </c>
      <c r="B453" s="196" t="s">
        <v>7674</v>
      </c>
      <c r="C453" s="196" t="s">
        <v>3416</v>
      </c>
      <c r="D453" s="196" t="s">
        <v>2824</v>
      </c>
      <c r="E453" s="196">
        <v>1</v>
      </c>
      <c r="F453" s="196">
        <v>2640</v>
      </c>
      <c r="G453" s="206"/>
      <c r="H453" s="196" t="s">
        <v>7721</v>
      </c>
      <c r="I453" s="590" t="s">
        <v>7603</v>
      </c>
      <c r="J453" s="591" t="s">
        <v>7605</v>
      </c>
    </row>
    <row r="454" customHeight="1" outlineLevel="2" spans="1:10">
      <c r="A454" s="196" t="s">
        <v>4581</v>
      </c>
      <c r="B454" s="196" t="s">
        <v>7610</v>
      </c>
      <c r="C454" s="196" t="s">
        <v>3560</v>
      </c>
      <c r="D454" s="196" t="s">
        <v>2824</v>
      </c>
      <c r="E454" s="196">
        <v>1</v>
      </c>
      <c r="F454" s="196">
        <v>2280</v>
      </c>
      <c r="G454" s="206"/>
      <c r="H454" s="196" t="s">
        <v>7721</v>
      </c>
      <c r="I454" s="590" t="s">
        <v>7603</v>
      </c>
      <c r="J454" s="591" t="s">
        <v>7605</v>
      </c>
    </row>
    <row r="455" customHeight="1" outlineLevel="2" spans="1:10">
      <c r="A455" s="196" t="s">
        <v>4582</v>
      </c>
      <c r="B455" s="196" t="s">
        <v>7610</v>
      </c>
      <c r="C455" s="196" t="s">
        <v>3554</v>
      </c>
      <c r="D455" s="196" t="s">
        <v>2824</v>
      </c>
      <c r="E455" s="196">
        <v>1</v>
      </c>
      <c r="F455" s="196">
        <v>2080</v>
      </c>
      <c r="G455" s="206"/>
      <c r="H455" s="196" t="s">
        <v>7721</v>
      </c>
      <c r="I455" s="590" t="s">
        <v>7603</v>
      </c>
      <c r="J455" s="591" t="s">
        <v>7605</v>
      </c>
    </row>
    <row r="456" customHeight="1" outlineLevel="2" spans="1:10">
      <c r="A456" s="196" t="s">
        <v>4583</v>
      </c>
      <c r="B456" s="196" t="s">
        <v>7635</v>
      </c>
      <c r="C456" s="196" t="s">
        <v>3412</v>
      </c>
      <c r="D456" s="196" t="s">
        <v>2824</v>
      </c>
      <c r="E456" s="196">
        <v>1</v>
      </c>
      <c r="F456" s="196">
        <v>1200</v>
      </c>
      <c r="G456" s="206"/>
      <c r="H456" s="196" t="s">
        <v>7721</v>
      </c>
      <c r="I456" s="590" t="s">
        <v>7603</v>
      </c>
      <c r="J456" s="584"/>
    </row>
    <row r="457" customHeight="1" outlineLevel="2" spans="1:10">
      <c r="A457" s="196" t="s">
        <v>4584</v>
      </c>
      <c r="B457" s="196" t="s">
        <v>7639</v>
      </c>
      <c r="C457" s="196" t="s">
        <v>3581</v>
      </c>
      <c r="D457" s="196" t="s">
        <v>2824</v>
      </c>
      <c r="E457" s="196">
        <v>1</v>
      </c>
      <c r="F457" s="196">
        <v>5000</v>
      </c>
      <c r="G457" s="206"/>
      <c r="H457" s="196" t="s">
        <v>7721</v>
      </c>
      <c r="I457" s="590" t="s">
        <v>7603</v>
      </c>
      <c r="J457" s="584"/>
    </row>
    <row r="458" customHeight="1" outlineLevel="2" spans="1:10">
      <c r="A458" s="196" t="s">
        <v>4586</v>
      </c>
      <c r="B458" s="196" t="s">
        <v>7627</v>
      </c>
      <c r="C458" s="196" t="s">
        <v>3601</v>
      </c>
      <c r="D458" s="196" t="s">
        <v>2824</v>
      </c>
      <c r="E458" s="196">
        <v>1</v>
      </c>
      <c r="F458" s="196">
        <v>5520</v>
      </c>
      <c r="G458" s="206"/>
      <c r="H458" s="196" t="s">
        <v>7721</v>
      </c>
      <c r="I458" s="590" t="s">
        <v>7603</v>
      </c>
      <c r="J458" s="591" t="s">
        <v>7605</v>
      </c>
    </row>
    <row r="459" s="575" customFormat="1" customHeight="1" outlineLevel="2" spans="1:10">
      <c r="A459" s="142"/>
      <c r="B459" s="142" t="s">
        <v>4590</v>
      </c>
      <c r="C459" s="142"/>
      <c r="D459" s="142"/>
      <c r="E459" s="142"/>
      <c r="F459" s="142"/>
      <c r="G459" s="145"/>
      <c r="H459" s="245" t="s">
        <v>4444</v>
      </c>
      <c r="I459" s="582" t="s">
        <v>762</v>
      </c>
      <c r="J459" s="588"/>
    </row>
    <row r="460" customHeight="1" outlineLevel="2" spans="1:10">
      <c r="A460" s="196" t="s">
        <v>4591</v>
      </c>
      <c r="B460" s="196" t="s">
        <v>7601</v>
      </c>
      <c r="C460" s="196" t="s">
        <v>3689</v>
      </c>
      <c r="D460" s="196" t="s">
        <v>2824</v>
      </c>
      <c r="E460" s="196">
        <v>1</v>
      </c>
      <c r="F460" s="196">
        <v>540</v>
      </c>
      <c r="G460" s="206"/>
      <c r="H460" s="196" t="s">
        <v>7721</v>
      </c>
      <c r="I460" s="590" t="s">
        <v>7603</v>
      </c>
      <c r="J460" s="584"/>
    </row>
    <row r="461" customHeight="1" outlineLevel="2" spans="1:10">
      <c r="A461" s="196" t="s">
        <v>4592</v>
      </c>
      <c r="B461" s="196" t="s">
        <v>7618</v>
      </c>
      <c r="C461" s="196" t="s">
        <v>3697</v>
      </c>
      <c r="D461" s="196" t="s">
        <v>2824</v>
      </c>
      <c r="E461" s="196">
        <v>2</v>
      </c>
      <c r="F461" s="196">
        <v>480</v>
      </c>
      <c r="G461" s="206"/>
      <c r="H461" s="196" t="s">
        <v>7721</v>
      </c>
      <c r="I461" s="590" t="s">
        <v>7603</v>
      </c>
      <c r="J461" s="591" t="s">
        <v>7605</v>
      </c>
    </row>
    <row r="462" customHeight="1" outlineLevel="2" spans="1:10">
      <c r="A462" s="196" t="s">
        <v>4593</v>
      </c>
      <c r="B462" s="196" t="s">
        <v>7627</v>
      </c>
      <c r="C462" s="196" t="s">
        <v>3602</v>
      </c>
      <c r="D462" s="196" t="s">
        <v>2824</v>
      </c>
      <c r="E462" s="196">
        <v>1</v>
      </c>
      <c r="F462" s="196">
        <v>5560</v>
      </c>
      <c r="G462" s="206"/>
      <c r="H462" s="196" t="s">
        <v>7721</v>
      </c>
      <c r="I462" s="590" t="s">
        <v>7603</v>
      </c>
      <c r="J462" s="591" t="s">
        <v>7605</v>
      </c>
    </row>
    <row r="463" customHeight="1" outlineLevel="2" spans="1:10">
      <c r="A463" s="196" t="s">
        <v>4594</v>
      </c>
      <c r="B463" s="196" t="s">
        <v>7610</v>
      </c>
      <c r="C463" s="196" t="s">
        <v>3563</v>
      </c>
      <c r="D463" s="196" t="s">
        <v>2824</v>
      </c>
      <c r="E463" s="196">
        <v>1</v>
      </c>
      <c r="F463" s="196">
        <v>2400</v>
      </c>
      <c r="G463" s="206"/>
      <c r="H463" s="196" t="s">
        <v>7721</v>
      </c>
      <c r="I463" s="590" t="s">
        <v>7603</v>
      </c>
      <c r="J463" s="591" t="s">
        <v>7605</v>
      </c>
    </row>
    <row r="464" customHeight="1" outlineLevel="2" spans="1:10">
      <c r="A464" s="196" t="s">
        <v>4595</v>
      </c>
      <c r="B464" s="196" t="s">
        <v>7734</v>
      </c>
      <c r="C464" s="196" t="s">
        <v>3625</v>
      </c>
      <c r="D464" s="196" t="s">
        <v>2824</v>
      </c>
      <c r="E464" s="196">
        <v>2</v>
      </c>
      <c r="F464" s="196">
        <v>9600</v>
      </c>
      <c r="G464" s="206"/>
      <c r="H464" s="196" t="s">
        <v>7721</v>
      </c>
      <c r="I464" s="590" t="s">
        <v>7603</v>
      </c>
      <c r="J464" s="584"/>
    </row>
    <row r="465" customHeight="1" outlineLevel="2" spans="1:10">
      <c r="A465" s="196" t="s">
        <v>4596</v>
      </c>
      <c r="B465" s="196" t="s">
        <v>7675</v>
      </c>
      <c r="C465" s="196" t="s">
        <v>3568</v>
      </c>
      <c r="D465" s="196" t="s">
        <v>2824</v>
      </c>
      <c r="E465" s="196">
        <v>1</v>
      </c>
      <c r="F465" s="196">
        <v>3840</v>
      </c>
      <c r="G465" s="206"/>
      <c r="H465" s="196" t="s">
        <v>7721</v>
      </c>
      <c r="I465" s="590" t="s">
        <v>7603</v>
      </c>
      <c r="J465" s="584"/>
    </row>
    <row r="466" customHeight="1" outlineLevel="2" spans="1:10">
      <c r="A466" s="196" t="s">
        <v>4597</v>
      </c>
      <c r="B466" s="196" t="s">
        <v>7610</v>
      </c>
      <c r="C466" s="196" t="s">
        <v>3534</v>
      </c>
      <c r="D466" s="196" t="s">
        <v>2824</v>
      </c>
      <c r="E466" s="196">
        <v>1</v>
      </c>
      <c r="F466" s="196">
        <v>2720</v>
      </c>
      <c r="G466" s="206"/>
      <c r="H466" s="196" t="s">
        <v>7721</v>
      </c>
      <c r="I466" s="590" t="s">
        <v>7603</v>
      </c>
      <c r="J466" s="591" t="s">
        <v>7605</v>
      </c>
    </row>
    <row r="467" s="575" customFormat="1" customHeight="1" outlineLevel="2" spans="1:10">
      <c r="A467" s="142"/>
      <c r="B467" s="142" t="s">
        <v>4601</v>
      </c>
      <c r="C467" s="142"/>
      <c r="D467" s="142"/>
      <c r="E467" s="142"/>
      <c r="F467" s="142"/>
      <c r="G467" s="145"/>
      <c r="H467" s="245" t="s">
        <v>4444</v>
      </c>
      <c r="I467" s="582" t="s">
        <v>762</v>
      </c>
      <c r="J467" s="588"/>
    </row>
    <row r="468" customHeight="1" outlineLevel="2" spans="1:10">
      <c r="A468" s="196" t="s">
        <v>4602</v>
      </c>
      <c r="B468" s="196" t="s">
        <v>7601</v>
      </c>
      <c r="C468" s="196" t="s">
        <v>3689</v>
      </c>
      <c r="D468" s="196" t="s">
        <v>2824</v>
      </c>
      <c r="E468" s="196">
        <v>3</v>
      </c>
      <c r="F468" s="196">
        <v>540</v>
      </c>
      <c r="G468" s="206"/>
      <c r="H468" s="196" t="s">
        <v>7721</v>
      </c>
      <c r="I468" s="590" t="s">
        <v>7603</v>
      </c>
      <c r="J468" s="584"/>
    </row>
    <row r="469" customHeight="1" outlineLevel="2" spans="1:10">
      <c r="A469" s="196" t="s">
        <v>4603</v>
      </c>
      <c r="B469" s="196" t="s">
        <v>7618</v>
      </c>
      <c r="C469" s="196" t="s">
        <v>3697</v>
      </c>
      <c r="D469" s="196" t="s">
        <v>2824</v>
      </c>
      <c r="E469" s="196">
        <v>7</v>
      </c>
      <c r="F469" s="196">
        <v>480</v>
      </c>
      <c r="G469" s="206"/>
      <c r="H469" s="196" t="s">
        <v>7721</v>
      </c>
      <c r="I469" s="590" t="s">
        <v>7603</v>
      </c>
      <c r="J469" s="591" t="s">
        <v>7605</v>
      </c>
    </row>
    <row r="470" customHeight="1" outlineLevel="2" spans="1:10">
      <c r="A470" s="196" t="s">
        <v>4604</v>
      </c>
      <c r="B470" s="196" t="s">
        <v>7625</v>
      </c>
      <c r="C470" s="196" t="s">
        <v>3306</v>
      </c>
      <c r="D470" s="196" t="s">
        <v>2824</v>
      </c>
      <c r="E470" s="196">
        <v>1</v>
      </c>
      <c r="F470" s="196">
        <v>5850</v>
      </c>
      <c r="G470" s="206"/>
      <c r="H470" s="196" t="s">
        <v>7721</v>
      </c>
      <c r="I470" s="590" t="s">
        <v>7603</v>
      </c>
      <c r="J470" s="591" t="s">
        <v>7605</v>
      </c>
    </row>
    <row r="471" customHeight="1" outlineLevel="2" spans="1:10">
      <c r="A471" s="196" t="s">
        <v>4605</v>
      </c>
      <c r="B471" s="196" t="s">
        <v>7627</v>
      </c>
      <c r="C471" s="196" t="s">
        <v>3592</v>
      </c>
      <c r="D471" s="196" t="s">
        <v>2824</v>
      </c>
      <c r="E471" s="196">
        <v>1</v>
      </c>
      <c r="F471" s="196">
        <v>5120</v>
      </c>
      <c r="G471" s="206"/>
      <c r="H471" s="196" t="s">
        <v>7721</v>
      </c>
      <c r="I471" s="590" t="s">
        <v>7603</v>
      </c>
      <c r="J471" s="591" t="s">
        <v>7605</v>
      </c>
    </row>
    <row r="472" customHeight="1" outlineLevel="2" spans="1:10">
      <c r="A472" s="196" t="s">
        <v>4606</v>
      </c>
      <c r="B472" s="196" t="s">
        <v>7675</v>
      </c>
      <c r="C472" s="196" t="s">
        <v>3568</v>
      </c>
      <c r="D472" s="196" t="s">
        <v>2824</v>
      </c>
      <c r="E472" s="196">
        <v>2</v>
      </c>
      <c r="F472" s="196">
        <v>3840</v>
      </c>
      <c r="G472" s="206"/>
      <c r="H472" s="196" t="s">
        <v>7721</v>
      </c>
      <c r="I472" s="590" t="s">
        <v>7603</v>
      </c>
      <c r="J472" s="584"/>
    </row>
    <row r="473" customHeight="1" outlineLevel="2" spans="1:10">
      <c r="A473" s="196" t="s">
        <v>4607</v>
      </c>
      <c r="B473" s="196" t="s">
        <v>7735</v>
      </c>
      <c r="C473" s="196" t="s">
        <v>3246</v>
      </c>
      <c r="D473" s="196" t="s">
        <v>2824</v>
      </c>
      <c r="E473" s="196">
        <v>5</v>
      </c>
      <c r="F473" s="196">
        <v>2240</v>
      </c>
      <c r="G473" s="206"/>
      <c r="H473" s="196" t="s">
        <v>7721</v>
      </c>
      <c r="I473" s="590" t="s">
        <v>7603</v>
      </c>
      <c r="J473" s="591" t="s">
        <v>7605</v>
      </c>
    </row>
    <row r="474" customHeight="1" outlineLevel="2" spans="1:10">
      <c r="A474" s="196" t="s">
        <v>4608</v>
      </c>
      <c r="B474" s="196" t="s">
        <v>7676</v>
      </c>
      <c r="C474" s="196" t="s">
        <v>3645</v>
      </c>
      <c r="D474" s="196" t="s">
        <v>2824</v>
      </c>
      <c r="E474" s="196">
        <v>6</v>
      </c>
      <c r="F474" s="196">
        <v>10046</v>
      </c>
      <c r="G474" s="206"/>
      <c r="H474" s="196" t="s">
        <v>7721</v>
      </c>
      <c r="I474" s="590" t="s">
        <v>7603</v>
      </c>
      <c r="J474" s="584"/>
    </row>
    <row r="475" customFormat="1" customHeight="1" outlineLevel="2" spans="1:10">
      <c r="A475" s="196" t="s">
        <v>4609</v>
      </c>
      <c r="B475" s="196" t="s">
        <v>7639</v>
      </c>
      <c r="C475" s="196" t="s">
        <v>3585</v>
      </c>
      <c r="D475" s="196" t="s">
        <v>2824</v>
      </c>
      <c r="E475" s="196">
        <v>1</v>
      </c>
      <c r="F475" s="196">
        <v>4900</v>
      </c>
      <c r="G475" s="206"/>
      <c r="H475" s="196" t="s">
        <v>7721</v>
      </c>
      <c r="I475" s="590" t="s">
        <v>7603</v>
      </c>
      <c r="J475" s="584"/>
    </row>
    <row r="476" customHeight="1" outlineLevel="2" spans="1:10">
      <c r="A476" s="196" t="s">
        <v>4611</v>
      </c>
      <c r="B476" s="196" t="s">
        <v>7736</v>
      </c>
      <c r="C476" s="196" t="s">
        <v>3357</v>
      </c>
      <c r="D476" s="196" t="s">
        <v>2824</v>
      </c>
      <c r="E476" s="196">
        <v>1</v>
      </c>
      <c r="F476" s="196">
        <v>12090</v>
      </c>
      <c r="G476" s="206"/>
      <c r="H476" s="196" t="s">
        <v>7721</v>
      </c>
      <c r="I476" s="590" t="s">
        <v>7603</v>
      </c>
      <c r="J476" s="584"/>
    </row>
    <row r="477" customHeight="1" outlineLevel="2" spans="1:10">
      <c r="A477" s="196" t="s">
        <v>4612</v>
      </c>
      <c r="B477" s="196" t="s">
        <v>7557</v>
      </c>
      <c r="C477" s="196" t="s">
        <v>3672</v>
      </c>
      <c r="D477" s="196" t="s">
        <v>2824</v>
      </c>
      <c r="E477" s="196">
        <v>1</v>
      </c>
      <c r="F477" s="196">
        <v>18900</v>
      </c>
      <c r="G477" s="206"/>
      <c r="H477" s="196" t="s">
        <v>7721</v>
      </c>
      <c r="I477" s="590" t="s">
        <v>7603</v>
      </c>
      <c r="J477" s="584"/>
    </row>
    <row r="478" customHeight="1" outlineLevel="2" spans="1:10">
      <c r="A478" s="196" t="s">
        <v>4613</v>
      </c>
      <c r="B478" s="196" t="s">
        <v>7610</v>
      </c>
      <c r="C478" s="196" t="s">
        <v>3535</v>
      </c>
      <c r="D478" s="196" t="s">
        <v>2824</v>
      </c>
      <c r="E478" s="196">
        <v>1</v>
      </c>
      <c r="F478" s="196">
        <v>2880</v>
      </c>
      <c r="G478" s="206"/>
      <c r="H478" s="196" t="s">
        <v>7721</v>
      </c>
      <c r="I478" s="590" t="s">
        <v>7603</v>
      </c>
      <c r="J478" s="591" t="s">
        <v>7605</v>
      </c>
    </row>
    <row r="479" customHeight="1" outlineLevel="2" spans="1:10">
      <c r="A479" s="196" t="s">
        <v>4614</v>
      </c>
      <c r="B479" s="196" t="s">
        <v>7625</v>
      </c>
      <c r="C479" s="196" t="s">
        <v>3302</v>
      </c>
      <c r="D479" s="196" t="s">
        <v>2824</v>
      </c>
      <c r="E479" s="196">
        <v>1</v>
      </c>
      <c r="F479" s="196">
        <v>5400</v>
      </c>
      <c r="G479" s="206"/>
      <c r="H479" s="196" t="s">
        <v>7721</v>
      </c>
      <c r="I479" s="590" t="s">
        <v>7603</v>
      </c>
      <c r="J479" s="591" t="s">
        <v>7605</v>
      </c>
    </row>
    <row r="480" customHeight="1" outlineLevel="2" spans="1:10">
      <c r="A480" s="196" t="s">
        <v>4615</v>
      </c>
      <c r="B480" s="196" t="s">
        <v>7737</v>
      </c>
      <c r="C480" s="196" t="s">
        <v>3634</v>
      </c>
      <c r="D480" s="196" t="s">
        <v>2824</v>
      </c>
      <c r="E480" s="196">
        <v>1</v>
      </c>
      <c r="F480" s="196">
        <v>7900</v>
      </c>
      <c r="G480" s="206"/>
      <c r="H480" s="196" t="s">
        <v>7721</v>
      </c>
      <c r="I480" s="590" t="s">
        <v>7603</v>
      </c>
      <c r="J480" s="584"/>
    </row>
    <row r="481" customHeight="1" outlineLevel="2" spans="1:10">
      <c r="A481" s="196" t="s">
        <v>4616</v>
      </c>
      <c r="B481" s="196" t="s">
        <v>7678</v>
      </c>
      <c r="C481" s="196" t="s">
        <v>3704</v>
      </c>
      <c r="D481" s="196" t="s">
        <v>2824</v>
      </c>
      <c r="E481" s="196">
        <v>1</v>
      </c>
      <c r="F481" s="196">
        <v>1320</v>
      </c>
      <c r="G481" s="206"/>
      <c r="H481" s="196" t="s">
        <v>7721</v>
      </c>
      <c r="I481" s="590" t="s">
        <v>7603</v>
      </c>
      <c r="J481" s="584"/>
    </row>
    <row r="482" customHeight="1" outlineLevel="2" spans="1:10">
      <c r="A482" s="196" t="s">
        <v>4617</v>
      </c>
      <c r="B482" s="196" t="s">
        <v>7679</v>
      </c>
      <c r="C482" s="196" t="s">
        <v>3702</v>
      </c>
      <c r="D482" s="196" t="s">
        <v>2824</v>
      </c>
      <c r="E482" s="196">
        <v>1</v>
      </c>
      <c r="F482" s="196">
        <v>1500</v>
      </c>
      <c r="G482" s="206"/>
      <c r="H482" s="196" t="s">
        <v>7721</v>
      </c>
      <c r="I482" s="590" t="s">
        <v>7603</v>
      </c>
      <c r="J482" s="584"/>
    </row>
    <row r="483" customHeight="1" outlineLevel="2" spans="1:10">
      <c r="A483" s="196" t="s">
        <v>4618</v>
      </c>
      <c r="B483" s="196" t="s">
        <v>7680</v>
      </c>
      <c r="C483" s="196" t="s">
        <v>3269</v>
      </c>
      <c r="D483" s="196" t="s">
        <v>2824</v>
      </c>
      <c r="E483" s="196">
        <v>1</v>
      </c>
      <c r="F483" s="196">
        <v>2000</v>
      </c>
      <c r="G483" s="206"/>
      <c r="H483" s="196" t="s">
        <v>7721</v>
      </c>
      <c r="I483" s="590" t="s">
        <v>7603</v>
      </c>
      <c r="J483" s="591" t="s">
        <v>7605</v>
      </c>
    </row>
    <row r="484" customHeight="1" outlineLevel="2" spans="1:10">
      <c r="A484" s="196" t="s">
        <v>4619</v>
      </c>
      <c r="B484" s="196" t="s">
        <v>7557</v>
      </c>
      <c r="C484" s="196" t="s">
        <v>3676</v>
      </c>
      <c r="D484" s="196" t="s">
        <v>2824</v>
      </c>
      <c r="E484" s="196">
        <v>1</v>
      </c>
      <c r="F484" s="196">
        <v>20468</v>
      </c>
      <c r="G484" s="206"/>
      <c r="H484" s="196" t="s">
        <v>7721</v>
      </c>
      <c r="I484" s="590" t="s">
        <v>7603</v>
      </c>
      <c r="J484" s="584"/>
    </row>
    <row r="485" customHeight="1" outlineLevel="2" spans="1:10">
      <c r="A485" s="196" t="s">
        <v>4620</v>
      </c>
      <c r="B485" s="196" t="s">
        <v>7627</v>
      </c>
      <c r="C485" s="196" t="s">
        <v>3593</v>
      </c>
      <c r="D485" s="196" t="s">
        <v>2824</v>
      </c>
      <c r="E485" s="196">
        <v>1</v>
      </c>
      <c r="F485" s="196">
        <v>5120</v>
      </c>
      <c r="G485" s="206"/>
      <c r="H485" s="196" t="s">
        <v>7721</v>
      </c>
      <c r="I485" s="590" t="s">
        <v>7603</v>
      </c>
      <c r="J485" s="591" t="s">
        <v>7605</v>
      </c>
    </row>
    <row r="486" s="575" customFormat="1" customHeight="1" outlineLevel="2" spans="1:10">
      <c r="A486" s="142"/>
      <c r="B486" s="142" t="s">
        <v>4621</v>
      </c>
      <c r="C486" s="142"/>
      <c r="D486" s="142"/>
      <c r="E486" s="142"/>
      <c r="F486" s="142"/>
      <c r="G486" s="145"/>
      <c r="H486" s="245" t="s">
        <v>4444</v>
      </c>
      <c r="I486" s="582" t="s">
        <v>762</v>
      </c>
      <c r="J486" s="588"/>
    </row>
    <row r="487" customHeight="1" outlineLevel="2" spans="1:10">
      <c r="A487" s="196" t="s">
        <v>4622</v>
      </c>
      <c r="B487" s="196" t="s">
        <v>7601</v>
      </c>
      <c r="C487" s="196" t="s">
        <v>3689</v>
      </c>
      <c r="D487" s="196" t="s">
        <v>2824</v>
      </c>
      <c r="E487" s="196">
        <v>3</v>
      </c>
      <c r="F487" s="196">
        <v>540</v>
      </c>
      <c r="G487" s="206"/>
      <c r="H487" s="196" t="s">
        <v>7721</v>
      </c>
      <c r="I487" s="590" t="s">
        <v>7603</v>
      </c>
      <c r="J487" s="584"/>
    </row>
    <row r="488" customHeight="1" outlineLevel="2" spans="1:10">
      <c r="A488" s="196" t="s">
        <v>4623</v>
      </c>
      <c r="B488" s="196" t="s">
        <v>7629</v>
      </c>
      <c r="C488" s="196" t="s">
        <v>3388</v>
      </c>
      <c r="D488" s="196" t="s">
        <v>2824</v>
      </c>
      <c r="E488" s="196">
        <v>1</v>
      </c>
      <c r="F488" s="196">
        <v>960</v>
      </c>
      <c r="G488" s="206"/>
      <c r="H488" s="196" t="s">
        <v>7721</v>
      </c>
      <c r="I488" s="590" t="s">
        <v>7603</v>
      </c>
      <c r="J488" s="584"/>
    </row>
    <row r="489" customHeight="1" outlineLevel="2" spans="1:10">
      <c r="A489" s="196" t="s">
        <v>4624</v>
      </c>
      <c r="B489" s="196" t="s">
        <v>7608</v>
      </c>
      <c r="C489" s="196" t="s">
        <v>3391</v>
      </c>
      <c r="D489" s="196" t="s">
        <v>2824</v>
      </c>
      <c r="E489" s="196">
        <v>1</v>
      </c>
      <c r="F489" s="196">
        <v>2700</v>
      </c>
      <c r="G489" s="206"/>
      <c r="H489" s="196" t="s">
        <v>7721</v>
      </c>
      <c r="I489" s="590" t="s">
        <v>7603</v>
      </c>
      <c r="J489" s="584"/>
    </row>
    <row r="490" customHeight="1" outlineLevel="2" spans="1:10">
      <c r="A490" s="196" t="s">
        <v>4625</v>
      </c>
      <c r="B490" s="196" t="s">
        <v>7609</v>
      </c>
      <c r="C490" s="196" t="s">
        <v>3398</v>
      </c>
      <c r="D490" s="196" t="s">
        <v>2824</v>
      </c>
      <c r="E490" s="196">
        <v>1</v>
      </c>
      <c r="F490" s="196">
        <v>2700</v>
      </c>
      <c r="G490" s="206"/>
      <c r="H490" s="196" t="s">
        <v>7721</v>
      </c>
      <c r="I490" s="590" t="s">
        <v>7603</v>
      </c>
      <c r="J490" s="584"/>
    </row>
    <row r="491" customHeight="1" outlineLevel="2" spans="1:10">
      <c r="A491" s="196" t="s">
        <v>4626</v>
      </c>
      <c r="B491" s="196" t="s">
        <v>7611</v>
      </c>
      <c r="C491" s="196" t="s">
        <v>3292</v>
      </c>
      <c r="D491" s="196" t="s">
        <v>2824</v>
      </c>
      <c r="E491" s="196">
        <v>3</v>
      </c>
      <c r="F491" s="196">
        <v>2970</v>
      </c>
      <c r="G491" s="206"/>
      <c r="H491" s="196" t="s">
        <v>7721</v>
      </c>
      <c r="I491" s="590" t="s">
        <v>7603</v>
      </c>
      <c r="J491" s="591" t="s">
        <v>7605</v>
      </c>
    </row>
    <row r="492" customHeight="1" outlineLevel="2" spans="1:10">
      <c r="A492" s="196" t="s">
        <v>4627</v>
      </c>
      <c r="B492" s="196" t="s">
        <v>7681</v>
      </c>
      <c r="C492" s="196" t="s">
        <v>4628</v>
      </c>
      <c r="D492" s="196" t="s">
        <v>2824</v>
      </c>
      <c r="E492" s="196">
        <v>1</v>
      </c>
      <c r="F492" s="196">
        <v>125000</v>
      </c>
      <c r="G492" s="206"/>
      <c r="H492" s="196" t="s">
        <v>7721</v>
      </c>
      <c r="I492" s="590" t="s">
        <v>7603</v>
      </c>
      <c r="J492" s="584"/>
    </row>
    <row r="493" customHeight="1" outlineLevel="2" spans="1:10">
      <c r="A493" s="196" t="s">
        <v>4629</v>
      </c>
      <c r="B493" s="196" t="s">
        <v>7683</v>
      </c>
      <c r="C493" s="196" t="s">
        <v>3691</v>
      </c>
      <c r="D493" s="196" t="s">
        <v>2824</v>
      </c>
      <c r="E493" s="196">
        <v>1</v>
      </c>
      <c r="F493" s="196">
        <v>25600</v>
      </c>
      <c r="G493" s="206"/>
      <c r="H493" s="196" t="s">
        <v>7721</v>
      </c>
      <c r="I493" s="590" t="s">
        <v>7603</v>
      </c>
      <c r="J493" s="591" t="s">
        <v>7605</v>
      </c>
    </row>
    <row r="494" customHeight="1" outlineLevel="2" spans="1:10">
      <c r="A494" s="196" t="s">
        <v>4630</v>
      </c>
      <c r="B494" s="196" t="s">
        <v>7684</v>
      </c>
      <c r="C494" s="196" t="s">
        <v>3276</v>
      </c>
      <c r="D494" s="196" t="s">
        <v>2824</v>
      </c>
      <c r="E494" s="196">
        <v>2</v>
      </c>
      <c r="F494" s="196">
        <v>2400</v>
      </c>
      <c r="G494" s="206"/>
      <c r="H494" s="196" t="s">
        <v>7721</v>
      </c>
      <c r="I494" s="590" t="s">
        <v>7603</v>
      </c>
      <c r="J494" s="584"/>
    </row>
    <row r="495" customFormat="1" customHeight="1" outlineLevel="2" spans="1:10">
      <c r="A495" s="196" t="s">
        <v>4631</v>
      </c>
      <c r="B495" s="196" t="s">
        <v>7685</v>
      </c>
      <c r="C495" s="196" t="s">
        <v>3524</v>
      </c>
      <c r="D495" s="196" t="s">
        <v>2824</v>
      </c>
      <c r="E495" s="196">
        <v>1</v>
      </c>
      <c r="F495" s="196">
        <v>79500</v>
      </c>
      <c r="G495" s="206"/>
      <c r="H495" s="196" t="s">
        <v>7721</v>
      </c>
      <c r="I495" s="590" t="s">
        <v>7603</v>
      </c>
      <c r="J495" s="584"/>
    </row>
    <row r="496" customHeight="1" outlineLevel="2" spans="1:10">
      <c r="A496" s="196" t="s">
        <v>4632</v>
      </c>
      <c r="B496" s="196" t="s">
        <v>7687</v>
      </c>
      <c r="C496" s="196" t="s">
        <v>3433</v>
      </c>
      <c r="D496" s="196" t="s">
        <v>2824</v>
      </c>
      <c r="E496" s="196">
        <v>1</v>
      </c>
      <c r="F496" s="196">
        <v>2400</v>
      </c>
      <c r="G496" s="206"/>
      <c r="H496" s="196" t="s">
        <v>7721</v>
      </c>
      <c r="I496" s="590" t="s">
        <v>7603</v>
      </c>
      <c r="J496" s="591" t="s">
        <v>7605</v>
      </c>
    </row>
    <row r="497" customHeight="1" outlineLevel="2" spans="1:10">
      <c r="A497" s="196" t="s">
        <v>4633</v>
      </c>
      <c r="B497" s="196" t="s">
        <v>7606</v>
      </c>
      <c r="C497" s="196" t="s">
        <v>3451</v>
      </c>
      <c r="D497" s="196" t="s">
        <v>2824</v>
      </c>
      <c r="E497" s="196">
        <v>1</v>
      </c>
      <c r="F497" s="196">
        <v>3200</v>
      </c>
      <c r="G497" s="206"/>
      <c r="H497" s="196" t="s">
        <v>7721</v>
      </c>
      <c r="I497" s="590" t="s">
        <v>7603</v>
      </c>
      <c r="J497" s="591" t="s">
        <v>7605</v>
      </c>
    </row>
    <row r="498" customHeight="1" outlineLevel="2" spans="1:10">
      <c r="A498" s="196" t="s">
        <v>4634</v>
      </c>
      <c r="B498" s="196" t="s">
        <v>7688</v>
      </c>
      <c r="C498" s="196" t="s">
        <v>3570</v>
      </c>
      <c r="D498" s="196" t="s">
        <v>2824</v>
      </c>
      <c r="E498" s="196">
        <v>2</v>
      </c>
      <c r="F498" s="196">
        <v>8237.5</v>
      </c>
      <c r="G498" s="206"/>
      <c r="H498" s="196" t="s">
        <v>7721</v>
      </c>
      <c r="I498" s="590" t="s">
        <v>7603</v>
      </c>
      <c r="J498" s="584"/>
    </row>
    <row r="499" customHeight="1" outlineLevel="2" spans="1:10">
      <c r="A499" s="196" t="s">
        <v>4635</v>
      </c>
      <c r="B499" s="196" t="s">
        <v>7689</v>
      </c>
      <c r="C499" s="196" t="s">
        <v>3287</v>
      </c>
      <c r="D499" s="196" t="s">
        <v>2824</v>
      </c>
      <c r="E499" s="196">
        <v>1</v>
      </c>
      <c r="F499" s="196">
        <v>5950</v>
      </c>
      <c r="G499" s="206"/>
      <c r="H499" s="196" t="s">
        <v>7721</v>
      </c>
      <c r="I499" s="590" t="s">
        <v>7603</v>
      </c>
      <c r="J499" s="584"/>
    </row>
    <row r="500" customHeight="1" outlineLevel="2" spans="1:10">
      <c r="A500" s="196" t="s">
        <v>4636</v>
      </c>
      <c r="B500" s="196" t="s">
        <v>7618</v>
      </c>
      <c r="C500" s="196" t="s">
        <v>3697</v>
      </c>
      <c r="D500" s="196" t="s">
        <v>2824</v>
      </c>
      <c r="E500" s="196">
        <v>5</v>
      </c>
      <c r="F500" s="196">
        <v>480</v>
      </c>
      <c r="G500" s="206"/>
      <c r="H500" s="196" t="s">
        <v>7721</v>
      </c>
      <c r="I500" s="590" t="s">
        <v>7603</v>
      </c>
      <c r="J500" s="591" t="s">
        <v>7605</v>
      </c>
    </row>
    <row r="501" s="575" customFormat="1" customHeight="1" outlineLevel="2" spans="1:10">
      <c r="A501" s="142"/>
      <c r="B501" s="142" t="s">
        <v>4639</v>
      </c>
      <c r="C501" s="142"/>
      <c r="D501" s="142"/>
      <c r="E501" s="142"/>
      <c r="F501" s="142"/>
      <c r="G501" s="145"/>
      <c r="H501" s="245" t="s">
        <v>4444</v>
      </c>
      <c r="I501" s="582" t="s">
        <v>762</v>
      </c>
      <c r="J501" s="588"/>
    </row>
    <row r="502" customHeight="1" outlineLevel="2" spans="1:10">
      <c r="A502" s="196" t="s">
        <v>4640</v>
      </c>
      <c r="B502" s="196" t="s">
        <v>7601</v>
      </c>
      <c r="C502" s="196" t="s">
        <v>3689</v>
      </c>
      <c r="D502" s="196" t="s">
        <v>2824</v>
      </c>
      <c r="E502" s="196">
        <v>1</v>
      </c>
      <c r="F502" s="196">
        <v>540</v>
      </c>
      <c r="G502" s="206"/>
      <c r="H502" s="196" t="s">
        <v>7721</v>
      </c>
      <c r="I502" s="590" t="s">
        <v>7603</v>
      </c>
      <c r="J502" s="584"/>
    </row>
    <row r="503" customHeight="1" outlineLevel="2" spans="1:10">
      <c r="A503" s="196" t="s">
        <v>4641</v>
      </c>
      <c r="B503" s="196" t="s">
        <v>7638</v>
      </c>
      <c r="C503" s="196" t="s">
        <v>3632</v>
      </c>
      <c r="D503" s="196" t="s">
        <v>2824</v>
      </c>
      <c r="E503" s="196">
        <v>1</v>
      </c>
      <c r="F503" s="196">
        <v>8400</v>
      </c>
      <c r="G503" s="206"/>
      <c r="H503" s="196" t="s">
        <v>7721</v>
      </c>
      <c r="I503" s="590" t="s">
        <v>7603</v>
      </c>
      <c r="J503" s="584"/>
    </row>
    <row r="504" customHeight="1" outlineLevel="2" spans="1:10">
      <c r="A504" s="196" t="s">
        <v>4642</v>
      </c>
      <c r="B504" s="196" t="s">
        <v>7690</v>
      </c>
      <c r="C504" s="196" t="s">
        <v>3577</v>
      </c>
      <c r="D504" s="196" t="s">
        <v>2824</v>
      </c>
      <c r="E504" s="196">
        <v>1</v>
      </c>
      <c r="F504" s="196">
        <v>11160</v>
      </c>
      <c r="G504" s="206"/>
      <c r="H504" s="196" t="s">
        <v>7721</v>
      </c>
      <c r="I504" s="592" t="s">
        <v>7603</v>
      </c>
      <c r="J504" s="584"/>
    </row>
    <row r="505" customHeight="1" outlineLevel="2" spans="1:10">
      <c r="A505" s="196" t="s">
        <v>4643</v>
      </c>
      <c r="B505" s="196" t="s">
        <v>7691</v>
      </c>
      <c r="C505" s="196" t="s">
        <v>3473</v>
      </c>
      <c r="D505" s="196" t="s">
        <v>2824</v>
      </c>
      <c r="E505" s="196">
        <v>2</v>
      </c>
      <c r="F505" s="196">
        <v>2800</v>
      </c>
      <c r="G505" s="206"/>
      <c r="H505" s="196" t="s">
        <v>7721</v>
      </c>
      <c r="I505" s="590" t="s">
        <v>7603</v>
      </c>
      <c r="J505" s="591" t="s">
        <v>7605</v>
      </c>
    </row>
    <row r="506" customHeight="1" outlineLevel="2" spans="1:10">
      <c r="A506" s="196" t="s">
        <v>4644</v>
      </c>
      <c r="B506" s="196" t="s">
        <v>7692</v>
      </c>
      <c r="C506" s="196" t="s">
        <v>3437</v>
      </c>
      <c r="D506" s="196" t="s">
        <v>2824</v>
      </c>
      <c r="E506" s="196">
        <v>3</v>
      </c>
      <c r="F506" s="196">
        <v>2800</v>
      </c>
      <c r="G506" s="206"/>
      <c r="H506" s="196" t="s">
        <v>7721</v>
      </c>
      <c r="I506" s="590" t="s">
        <v>7603</v>
      </c>
      <c r="J506" s="584"/>
    </row>
    <row r="507" customHeight="1" outlineLevel="2" spans="1:10">
      <c r="A507" s="196" t="s">
        <v>4645</v>
      </c>
      <c r="B507" s="196" t="s">
        <v>7693</v>
      </c>
      <c r="C507" s="196" t="s">
        <v>3505</v>
      </c>
      <c r="D507" s="196" t="s">
        <v>2824</v>
      </c>
      <c r="E507" s="196">
        <v>1</v>
      </c>
      <c r="F507" s="196">
        <v>9800</v>
      </c>
      <c r="G507" s="206"/>
      <c r="H507" s="196" t="s">
        <v>7721</v>
      </c>
      <c r="I507" s="590" t="s">
        <v>7603</v>
      </c>
      <c r="J507" s="584"/>
    </row>
    <row r="508" customHeight="1" outlineLevel="2" spans="1:10">
      <c r="A508" s="196" t="s">
        <v>4646</v>
      </c>
      <c r="B508" s="196" t="s">
        <v>7652</v>
      </c>
      <c r="C508" s="196" t="s">
        <v>3508</v>
      </c>
      <c r="D508" s="196" t="s">
        <v>2824</v>
      </c>
      <c r="E508" s="196">
        <v>1</v>
      </c>
      <c r="F508" s="196">
        <v>13500</v>
      </c>
      <c r="G508" s="206"/>
      <c r="H508" s="196" t="s">
        <v>7721</v>
      </c>
      <c r="I508" s="590" t="s">
        <v>7603</v>
      </c>
      <c r="J508" s="584"/>
    </row>
    <row r="509" customHeight="1" outlineLevel="2" spans="1:10">
      <c r="A509" s="196" t="s">
        <v>4647</v>
      </c>
      <c r="B509" s="196" t="s">
        <v>7557</v>
      </c>
      <c r="C509" s="196" t="s">
        <v>3667</v>
      </c>
      <c r="D509" s="196" t="s">
        <v>2824</v>
      </c>
      <c r="E509" s="196">
        <v>1</v>
      </c>
      <c r="F509" s="196">
        <v>37800</v>
      </c>
      <c r="G509" s="206"/>
      <c r="H509" s="196" t="s">
        <v>7721</v>
      </c>
      <c r="I509" s="590" t="s">
        <v>7603</v>
      </c>
      <c r="J509" s="584"/>
    </row>
    <row r="510" customFormat="1" customHeight="1" outlineLevel="2" spans="1:10">
      <c r="A510" s="196" t="s">
        <v>4648</v>
      </c>
      <c r="B510" s="196" t="s">
        <v>7646</v>
      </c>
      <c r="C510" s="196" t="s">
        <v>3252</v>
      </c>
      <c r="D510" s="196" t="s">
        <v>2814</v>
      </c>
      <c r="E510" s="196">
        <v>3.6</v>
      </c>
      <c r="F510" s="196">
        <v>1200</v>
      </c>
      <c r="G510" s="206"/>
      <c r="H510" s="196" t="s">
        <v>7721</v>
      </c>
      <c r="I510" s="590" t="s">
        <v>7603</v>
      </c>
      <c r="J510" s="584"/>
    </row>
    <row r="511" customHeight="1" outlineLevel="2" spans="1:10">
      <c r="A511" s="196" t="s">
        <v>7738</v>
      </c>
      <c r="B511" s="196" t="s">
        <v>7618</v>
      </c>
      <c r="C511" s="196" t="s">
        <v>3697</v>
      </c>
      <c r="D511" s="196" t="s">
        <v>2824</v>
      </c>
      <c r="E511" s="196">
        <v>2</v>
      </c>
      <c r="F511" s="196">
        <v>480</v>
      </c>
      <c r="G511" s="206"/>
      <c r="H511" s="196" t="s">
        <v>7721</v>
      </c>
      <c r="I511" s="590" t="s">
        <v>7603</v>
      </c>
      <c r="J511" s="591" t="s">
        <v>7605</v>
      </c>
    </row>
    <row r="512" s="575" customFormat="1" customHeight="1" outlineLevel="2" spans="1:10">
      <c r="A512" s="142" t="s">
        <v>4649</v>
      </c>
      <c r="B512" s="245" t="s">
        <v>3962</v>
      </c>
      <c r="C512" s="142"/>
      <c r="D512" s="142"/>
      <c r="E512" s="142"/>
      <c r="F512" s="142"/>
      <c r="G512" s="145"/>
      <c r="H512" s="245" t="s">
        <v>4444</v>
      </c>
      <c r="I512" s="582" t="s">
        <v>762</v>
      </c>
      <c r="J512" s="588"/>
    </row>
    <row r="513" s="575" customFormat="1" customHeight="1" outlineLevel="2" spans="1:10">
      <c r="A513" s="142"/>
      <c r="B513" s="142" t="s">
        <v>4650</v>
      </c>
      <c r="C513" s="142"/>
      <c r="D513" s="142"/>
      <c r="E513" s="142"/>
      <c r="F513" s="142"/>
      <c r="G513" s="145"/>
      <c r="H513" s="142"/>
      <c r="I513" s="587"/>
      <c r="J513" s="588"/>
    </row>
    <row r="514" customHeight="1" outlineLevel="2" spans="1:10">
      <c r="A514" s="196" t="s">
        <v>4651</v>
      </c>
      <c r="B514" s="196" t="s">
        <v>7601</v>
      </c>
      <c r="C514" s="196" t="s">
        <v>3689</v>
      </c>
      <c r="D514" s="196" t="s">
        <v>2824</v>
      </c>
      <c r="E514" s="196">
        <v>1</v>
      </c>
      <c r="F514" s="196">
        <v>540</v>
      </c>
      <c r="G514" s="206"/>
      <c r="H514" s="196" t="s">
        <v>7721</v>
      </c>
      <c r="I514" s="590" t="s">
        <v>7603</v>
      </c>
      <c r="J514" s="584"/>
    </row>
    <row r="515" customHeight="1" outlineLevel="2" spans="1:10">
      <c r="A515" s="196" t="s">
        <v>4652</v>
      </c>
      <c r="B515" s="196" t="s">
        <v>7629</v>
      </c>
      <c r="C515" s="196" t="s">
        <v>3389</v>
      </c>
      <c r="D515" s="196" t="s">
        <v>2824</v>
      </c>
      <c r="E515" s="196">
        <v>1</v>
      </c>
      <c r="F515" s="196">
        <v>1200</v>
      </c>
      <c r="G515" s="206"/>
      <c r="H515" s="196" t="s">
        <v>7721</v>
      </c>
      <c r="I515" s="590" t="s">
        <v>7603</v>
      </c>
      <c r="J515" s="584"/>
    </row>
    <row r="516" customHeight="1" outlineLevel="2" spans="1:10">
      <c r="A516" s="196" t="s">
        <v>4653</v>
      </c>
      <c r="B516" s="196" t="s">
        <v>7608</v>
      </c>
      <c r="C516" s="196" t="s">
        <v>3391</v>
      </c>
      <c r="D516" s="196" t="s">
        <v>2824</v>
      </c>
      <c r="E516" s="196">
        <v>1</v>
      </c>
      <c r="F516" s="196">
        <v>2700</v>
      </c>
      <c r="G516" s="206"/>
      <c r="H516" s="196" t="s">
        <v>7721</v>
      </c>
      <c r="I516" s="590" t="s">
        <v>7603</v>
      </c>
      <c r="J516" s="584"/>
    </row>
    <row r="517" customHeight="1" outlineLevel="2" spans="1:10">
      <c r="A517" s="196" t="s">
        <v>4654</v>
      </c>
      <c r="B517" s="196" t="s">
        <v>7613</v>
      </c>
      <c r="C517" s="196" t="s">
        <v>3296</v>
      </c>
      <c r="D517" s="196" t="s">
        <v>2824</v>
      </c>
      <c r="E517" s="196">
        <v>1</v>
      </c>
      <c r="F517" s="196">
        <v>3420</v>
      </c>
      <c r="G517" s="206"/>
      <c r="H517" s="196" t="s">
        <v>7721</v>
      </c>
      <c r="I517" s="590" t="s">
        <v>7603</v>
      </c>
      <c r="J517" s="591" t="s">
        <v>7605</v>
      </c>
    </row>
    <row r="518" customHeight="1" outlineLevel="2" spans="1:10">
      <c r="A518" s="196" t="s">
        <v>4655</v>
      </c>
      <c r="B518" s="196" t="s">
        <v>7628</v>
      </c>
      <c r="C518" s="196" t="s">
        <v>3419</v>
      </c>
      <c r="D518" s="196" t="s">
        <v>2824</v>
      </c>
      <c r="E518" s="196">
        <v>1</v>
      </c>
      <c r="F518" s="196">
        <v>3040</v>
      </c>
      <c r="G518" s="206"/>
      <c r="H518" s="196" t="s">
        <v>7721</v>
      </c>
      <c r="I518" s="590" t="s">
        <v>7603</v>
      </c>
      <c r="J518" s="591" t="s">
        <v>7605</v>
      </c>
    </row>
    <row r="519" customHeight="1" outlineLevel="2" spans="1:10">
      <c r="A519" s="196" t="s">
        <v>4656</v>
      </c>
      <c r="B519" s="196" t="s">
        <v>7697</v>
      </c>
      <c r="C519" s="196" t="s">
        <v>3447</v>
      </c>
      <c r="D519" s="196" t="s">
        <v>2824</v>
      </c>
      <c r="E519" s="196">
        <v>2</v>
      </c>
      <c r="F519" s="196">
        <v>4640</v>
      </c>
      <c r="G519" s="206"/>
      <c r="H519" s="196" t="s">
        <v>7721</v>
      </c>
      <c r="I519" s="590" t="s">
        <v>7603</v>
      </c>
      <c r="J519" s="591" t="s">
        <v>7605</v>
      </c>
    </row>
    <row r="520" customHeight="1" outlineLevel="2" spans="1:10">
      <c r="A520" s="196" t="s">
        <v>4657</v>
      </c>
      <c r="B520" s="196" t="s">
        <v>7641</v>
      </c>
      <c r="C520" s="196" t="s">
        <v>3611</v>
      </c>
      <c r="D520" s="196" t="s">
        <v>2824</v>
      </c>
      <c r="E520" s="196">
        <v>2</v>
      </c>
      <c r="F520" s="196">
        <v>5760</v>
      </c>
      <c r="G520" s="206"/>
      <c r="H520" s="196" t="s">
        <v>7721</v>
      </c>
      <c r="I520" s="590" t="s">
        <v>7603</v>
      </c>
      <c r="J520" s="591" t="s">
        <v>7605</v>
      </c>
    </row>
    <row r="521" customFormat="1" customHeight="1" outlineLevel="2" spans="1:10">
      <c r="A521" s="196" t="s">
        <v>4658</v>
      </c>
      <c r="B521" s="196" t="s">
        <v>7739</v>
      </c>
      <c r="C521" s="196" t="s">
        <v>3706</v>
      </c>
      <c r="D521" s="196" t="s">
        <v>2824</v>
      </c>
      <c r="E521" s="196">
        <v>1</v>
      </c>
      <c r="F521" s="196">
        <v>1980</v>
      </c>
      <c r="G521" s="206"/>
      <c r="H521" s="196" t="s">
        <v>7721</v>
      </c>
      <c r="I521" s="590" t="s">
        <v>7603</v>
      </c>
      <c r="J521" s="584"/>
    </row>
    <row r="522" customFormat="1" customHeight="1" outlineLevel="2" spans="1:10">
      <c r="A522" s="196" t="s">
        <v>4659</v>
      </c>
      <c r="B522" s="196" t="s">
        <v>7740</v>
      </c>
      <c r="C522" s="196" t="s">
        <v>3463</v>
      </c>
      <c r="D522" s="196" t="s">
        <v>2824</v>
      </c>
      <c r="E522" s="196">
        <v>1</v>
      </c>
      <c r="F522" s="196">
        <v>3600</v>
      </c>
      <c r="G522" s="206"/>
      <c r="H522" s="196" t="s">
        <v>7721</v>
      </c>
      <c r="I522" s="590" t="s">
        <v>7603</v>
      </c>
      <c r="J522" s="584"/>
    </row>
    <row r="523" customHeight="1" outlineLevel="2" spans="1:10">
      <c r="A523" s="196" t="s">
        <v>4660</v>
      </c>
      <c r="B523" s="196" t="s">
        <v>7703</v>
      </c>
      <c r="C523" s="196" t="s">
        <v>3499</v>
      </c>
      <c r="D523" s="196" t="s">
        <v>2824</v>
      </c>
      <c r="E523" s="196">
        <v>1</v>
      </c>
      <c r="F523" s="196">
        <v>11880</v>
      </c>
      <c r="G523" s="206"/>
      <c r="H523" s="196" t="s">
        <v>7721</v>
      </c>
      <c r="I523" s="590" t="s">
        <v>7603</v>
      </c>
      <c r="J523" s="584"/>
    </row>
    <row r="524" customHeight="1" outlineLevel="2" spans="1:10">
      <c r="A524" s="196" t="s">
        <v>4661</v>
      </c>
      <c r="B524" s="196" t="s">
        <v>7644</v>
      </c>
      <c r="C524" s="196" t="s">
        <v>3465</v>
      </c>
      <c r="D524" s="196" t="s">
        <v>2824</v>
      </c>
      <c r="E524" s="196">
        <v>1</v>
      </c>
      <c r="F524" s="196">
        <v>1800</v>
      </c>
      <c r="G524" s="206"/>
      <c r="H524" s="196" t="s">
        <v>7721</v>
      </c>
      <c r="I524" s="590" t="s">
        <v>7603</v>
      </c>
      <c r="J524" s="591" t="s">
        <v>7605</v>
      </c>
    </row>
    <row r="525" customHeight="1" outlineLevel="2" spans="1:10">
      <c r="A525" s="196" t="s">
        <v>4662</v>
      </c>
      <c r="B525" s="196" t="s">
        <v>7741</v>
      </c>
      <c r="C525" s="196" t="s">
        <v>3490</v>
      </c>
      <c r="D525" s="196" t="s">
        <v>2824</v>
      </c>
      <c r="E525" s="196">
        <v>1</v>
      </c>
      <c r="F525" s="196">
        <v>10010</v>
      </c>
      <c r="G525" s="206"/>
      <c r="H525" s="196" t="s">
        <v>7721</v>
      </c>
      <c r="I525" s="590" t="s">
        <v>7603</v>
      </c>
      <c r="J525" s="584"/>
    </row>
    <row r="526" customHeight="1" outlineLevel="2" spans="1:10">
      <c r="A526" s="196" t="s">
        <v>4663</v>
      </c>
      <c r="B526" s="196" t="s">
        <v>7742</v>
      </c>
      <c r="C526" s="196" t="s">
        <v>3501</v>
      </c>
      <c r="D526" s="196" t="s">
        <v>2824</v>
      </c>
      <c r="E526" s="196">
        <v>1</v>
      </c>
      <c r="F526" s="196">
        <v>24000</v>
      </c>
      <c r="G526" s="206"/>
      <c r="H526" s="196" t="s">
        <v>7721</v>
      </c>
      <c r="I526" s="590" t="s">
        <v>7603</v>
      </c>
      <c r="J526" s="584"/>
    </row>
    <row r="527" customHeight="1" outlineLevel="2" spans="1:10">
      <c r="A527" s="196" t="s">
        <v>4664</v>
      </c>
      <c r="B527" s="196" t="s">
        <v>7743</v>
      </c>
      <c r="C527" s="196" t="s">
        <v>3486</v>
      </c>
      <c r="D527" s="196" t="s">
        <v>2824</v>
      </c>
      <c r="E527" s="196">
        <v>1</v>
      </c>
      <c r="F527" s="196">
        <v>9600</v>
      </c>
      <c r="G527" s="206"/>
      <c r="H527" s="196" t="s">
        <v>7721</v>
      </c>
      <c r="I527" s="590" t="s">
        <v>7603</v>
      </c>
      <c r="J527" s="584"/>
    </row>
    <row r="528" customHeight="1" outlineLevel="2" spans="1:10">
      <c r="A528" s="196" t="s">
        <v>4665</v>
      </c>
      <c r="B528" s="196" t="s">
        <v>7646</v>
      </c>
      <c r="C528" s="196" t="s">
        <v>3252</v>
      </c>
      <c r="D528" s="196" t="s">
        <v>2814</v>
      </c>
      <c r="E528" s="196">
        <v>5.7</v>
      </c>
      <c r="F528" s="196">
        <v>1200</v>
      </c>
      <c r="G528" s="206"/>
      <c r="H528" s="196" t="s">
        <v>7721</v>
      </c>
      <c r="I528" s="590" t="s">
        <v>7603</v>
      </c>
      <c r="J528" s="584"/>
    </row>
    <row r="529" customHeight="1" outlineLevel="2" spans="1:10">
      <c r="A529" s="196" t="s">
        <v>4666</v>
      </c>
      <c r="B529" s="196" t="s">
        <v>7557</v>
      </c>
      <c r="C529" s="196" t="s">
        <v>3681</v>
      </c>
      <c r="D529" s="196" t="s">
        <v>2824</v>
      </c>
      <c r="E529" s="196">
        <v>1</v>
      </c>
      <c r="F529" s="196">
        <v>59850</v>
      </c>
      <c r="G529" s="206"/>
      <c r="H529" s="196" t="s">
        <v>7721</v>
      </c>
      <c r="I529" s="590" t="s">
        <v>7603</v>
      </c>
      <c r="J529" s="584"/>
    </row>
    <row r="530" customHeight="1" outlineLevel="2" spans="1:10">
      <c r="A530" s="196" t="s">
        <v>4667</v>
      </c>
      <c r="B530" s="196" t="s">
        <v>7655</v>
      </c>
      <c r="C530" s="196" t="s">
        <v>3661</v>
      </c>
      <c r="D530" s="196" t="s">
        <v>2824</v>
      </c>
      <c r="E530" s="196">
        <v>1</v>
      </c>
      <c r="F530" s="196">
        <v>13800</v>
      </c>
      <c r="G530" s="206"/>
      <c r="H530" s="196" t="s">
        <v>7721</v>
      </c>
      <c r="I530" s="590" t="s">
        <v>7603</v>
      </c>
      <c r="J530" s="584"/>
    </row>
    <row r="531" customHeight="1" outlineLevel="2" spans="1:10">
      <c r="A531" s="196" t="s">
        <v>4668</v>
      </c>
      <c r="B531" s="196" t="s">
        <v>7744</v>
      </c>
      <c r="C531" s="196" t="s">
        <v>3449</v>
      </c>
      <c r="D531" s="196" t="s">
        <v>2824</v>
      </c>
      <c r="E531" s="196">
        <v>1</v>
      </c>
      <c r="F531" s="196">
        <v>4500</v>
      </c>
      <c r="G531" s="206"/>
      <c r="H531" s="196" t="s">
        <v>7721</v>
      </c>
      <c r="I531" s="590" t="s">
        <v>7603</v>
      </c>
      <c r="J531" s="584"/>
    </row>
    <row r="532" customHeight="1" outlineLevel="2" spans="1:10">
      <c r="A532" s="196" t="s">
        <v>4669</v>
      </c>
      <c r="B532" s="196" t="s">
        <v>7609</v>
      </c>
      <c r="C532" s="196" t="s">
        <v>3398</v>
      </c>
      <c r="D532" s="196" t="s">
        <v>2824</v>
      </c>
      <c r="E532" s="196">
        <v>1</v>
      </c>
      <c r="F532" s="196">
        <v>2700</v>
      </c>
      <c r="G532" s="206"/>
      <c r="H532" s="196" t="s">
        <v>7721</v>
      </c>
      <c r="I532" s="590" t="s">
        <v>7603</v>
      </c>
      <c r="J532" s="584"/>
    </row>
    <row r="533" customHeight="1" outlineLevel="2" spans="1:10">
      <c r="A533" s="196" t="s">
        <v>4670</v>
      </c>
      <c r="B533" s="196" t="s">
        <v>7745</v>
      </c>
      <c r="C533" s="196" t="s">
        <v>3628</v>
      </c>
      <c r="D533" s="196" t="s">
        <v>2824</v>
      </c>
      <c r="E533" s="196">
        <v>1</v>
      </c>
      <c r="F533" s="196">
        <v>9000</v>
      </c>
      <c r="G533" s="206"/>
      <c r="H533" s="196" t="s">
        <v>7721</v>
      </c>
      <c r="I533" s="590" t="s">
        <v>7603</v>
      </c>
      <c r="J533" s="584"/>
    </row>
    <row r="534" customHeight="1" outlineLevel="2" spans="1:10">
      <c r="A534" s="196" t="s">
        <v>4671</v>
      </c>
      <c r="B534" s="196" t="s">
        <v>7639</v>
      </c>
      <c r="C534" s="196" t="s">
        <v>3582</v>
      </c>
      <c r="D534" s="196" t="s">
        <v>2824</v>
      </c>
      <c r="E534" s="196">
        <v>1</v>
      </c>
      <c r="F534" s="196">
        <v>4900</v>
      </c>
      <c r="G534" s="206"/>
      <c r="H534" s="196" t="s">
        <v>7721</v>
      </c>
      <c r="I534" s="590" t="s">
        <v>7603</v>
      </c>
      <c r="J534" s="584"/>
    </row>
    <row r="535" customHeight="1" outlineLevel="2" spans="1:10">
      <c r="A535" s="196" t="s">
        <v>4672</v>
      </c>
      <c r="B535" s="196" t="s">
        <v>7606</v>
      </c>
      <c r="C535" s="196" t="s">
        <v>3452</v>
      </c>
      <c r="D535" s="196" t="s">
        <v>2824</v>
      </c>
      <c r="E535" s="196">
        <v>1</v>
      </c>
      <c r="F535" s="196">
        <v>2800</v>
      </c>
      <c r="G535" s="206"/>
      <c r="H535" s="196" t="s">
        <v>7721</v>
      </c>
      <c r="I535" s="590" t="s">
        <v>7603</v>
      </c>
      <c r="J535" s="591" t="s">
        <v>7605</v>
      </c>
    </row>
    <row r="536" customHeight="1" outlineLevel="2" spans="1:10">
      <c r="A536" s="196" t="s">
        <v>4673</v>
      </c>
      <c r="B536" s="196" t="s">
        <v>7611</v>
      </c>
      <c r="C536" s="196" t="s">
        <v>3293</v>
      </c>
      <c r="D536" s="196" t="s">
        <v>2824</v>
      </c>
      <c r="E536" s="196">
        <v>1</v>
      </c>
      <c r="F536" s="196">
        <v>2970</v>
      </c>
      <c r="G536" s="206"/>
      <c r="H536" s="196" t="s">
        <v>7721</v>
      </c>
      <c r="I536" s="590" t="s">
        <v>7603</v>
      </c>
      <c r="J536" s="591" t="s">
        <v>7605</v>
      </c>
    </row>
    <row r="537" customHeight="1" outlineLevel="2" spans="1:10">
      <c r="A537" s="196" t="s">
        <v>4674</v>
      </c>
      <c r="B537" s="196" t="s">
        <v>7636</v>
      </c>
      <c r="C537" s="196" t="s">
        <v>3297</v>
      </c>
      <c r="D537" s="196" t="s">
        <v>2824</v>
      </c>
      <c r="E537" s="196">
        <v>1</v>
      </c>
      <c r="F537" s="196">
        <v>3780</v>
      </c>
      <c r="G537" s="206"/>
      <c r="H537" s="196" t="s">
        <v>7721</v>
      </c>
      <c r="I537" s="590" t="s">
        <v>7603</v>
      </c>
      <c r="J537" s="591" t="s">
        <v>7605</v>
      </c>
    </row>
    <row r="538" customHeight="1" outlineLevel="2" spans="1:10">
      <c r="A538" s="196" t="s">
        <v>4675</v>
      </c>
      <c r="B538" s="196" t="s">
        <v>7635</v>
      </c>
      <c r="C538" s="196" t="s">
        <v>3412</v>
      </c>
      <c r="D538" s="196" t="s">
        <v>2824</v>
      </c>
      <c r="E538" s="196">
        <v>1</v>
      </c>
      <c r="F538" s="196">
        <v>1200</v>
      </c>
      <c r="G538" s="206"/>
      <c r="H538" s="196" t="s">
        <v>7721</v>
      </c>
      <c r="I538" s="590" t="s">
        <v>7603</v>
      </c>
      <c r="J538" s="584"/>
    </row>
    <row r="539" customHeight="1" outlineLevel="2" spans="1:10">
      <c r="A539" s="196" t="s">
        <v>4676</v>
      </c>
      <c r="B539" s="196" t="s">
        <v>7626</v>
      </c>
      <c r="C539" s="196" t="s">
        <v>3409</v>
      </c>
      <c r="D539" s="196" t="s">
        <v>2824</v>
      </c>
      <c r="E539" s="196">
        <v>1</v>
      </c>
      <c r="F539" s="196">
        <v>1260</v>
      </c>
      <c r="G539" s="206"/>
      <c r="H539" s="196" t="s">
        <v>7721</v>
      </c>
      <c r="I539" s="590" t="s">
        <v>7603</v>
      </c>
      <c r="J539" s="584"/>
    </row>
    <row r="540" customHeight="1" outlineLevel="2" spans="1:10">
      <c r="A540" s="196" t="s">
        <v>7746</v>
      </c>
      <c r="B540" s="196" t="s">
        <v>7747</v>
      </c>
      <c r="C540" s="196" t="s">
        <v>3687</v>
      </c>
      <c r="D540" s="196" t="s">
        <v>2824</v>
      </c>
      <c r="E540" s="196">
        <v>1</v>
      </c>
      <c r="F540" s="196">
        <v>1760</v>
      </c>
      <c r="G540" s="206"/>
      <c r="H540" s="196" t="s">
        <v>7721</v>
      </c>
      <c r="I540" s="590" t="s">
        <v>7603</v>
      </c>
      <c r="J540" s="591" t="s">
        <v>7605</v>
      </c>
    </row>
    <row r="541" customHeight="1" outlineLevel="2" spans="1:10">
      <c r="A541" s="196" t="s">
        <v>7748</v>
      </c>
      <c r="B541" s="196" t="s">
        <v>7618</v>
      </c>
      <c r="C541" s="196" t="s">
        <v>3697</v>
      </c>
      <c r="D541" s="196" t="s">
        <v>2824</v>
      </c>
      <c r="E541" s="196">
        <v>4</v>
      </c>
      <c r="F541" s="196">
        <v>480</v>
      </c>
      <c r="G541" s="206"/>
      <c r="H541" s="196" t="s">
        <v>7721</v>
      </c>
      <c r="I541" s="590" t="s">
        <v>7603</v>
      </c>
      <c r="J541" s="591" t="s">
        <v>7605</v>
      </c>
    </row>
    <row r="542" customHeight="1" outlineLevel="2" spans="1:10">
      <c r="A542" s="196" t="s">
        <v>7749</v>
      </c>
      <c r="B542" s="196" t="s">
        <v>7607</v>
      </c>
      <c r="C542" s="196" t="s">
        <v>3315</v>
      </c>
      <c r="D542" s="196" t="s">
        <v>2824</v>
      </c>
      <c r="E542" s="196">
        <v>1</v>
      </c>
      <c r="F542" s="196">
        <v>960</v>
      </c>
      <c r="G542" s="206"/>
      <c r="H542" s="196" t="s">
        <v>7721</v>
      </c>
      <c r="I542" s="590" t="s">
        <v>7603</v>
      </c>
      <c r="J542" s="584"/>
    </row>
    <row r="543" s="575" customFormat="1" customHeight="1" outlineLevel="2" spans="1:10">
      <c r="A543" s="142"/>
      <c r="B543" s="142" t="s">
        <v>4677</v>
      </c>
      <c r="C543" s="142"/>
      <c r="D543" s="142"/>
      <c r="E543" s="142"/>
      <c r="F543" s="142"/>
      <c r="G543" s="145"/>
      <c r="H543" s="245" t="s">
        <v>4444</v>
      </c>
      <c r="I543" s="582" t="s">
        <v>762</v>
      </c>
      <c r="J543" s="588"/>
    </row>
    <row r="544" customHeight="1" outlineLevel="2" spans="1:10">
      <c r="A544" s="196" t="s">
        <v>4651</v>
      </c>
      <c r="B544" s="196" t="s">
        <v>7601</v>
      </c>
      <c r="C544" s="196" t="s">
        <v>3689</v>
      </c>
      <c r="D544" s="196" t="s">
        <v>2824</v>
      </c>
      <c r="E544" s="196">
        <v>2</v>
      </c>
      <c r="F544" s="196">
        <v>540</v>
      </c>
      <c r="G544" s="206"/>
      <c r="H544" s="196" t="s">
        <v>7721</v>
      </c>
      <c r="I544" s="590" t="s">
        <v>7603</v>
      </c>
      <c r="J544" s="584"/>
    </row>
    <row r="545" customHeight="1" outlineLevel="2" spans="1:10">
      <c r="A545" s="196" t="s">
        <v>4652</v>
      </c>
      <c r="B545" s="196" t="s">
        <v>7629</v>
      </c>
      <c r="C545" s="196" t="s">
        <v>3388</v>
      </c>
      <c r="D545" s="196" t="s">
        <v>2824</v>
      </c>
      <c r="E545" s="196">
        <v>1</v>
      </c>
      <c r="F545" s="196">
        <v>960</v>
      </c>
      <c r="G545" s="206"/>
      <c r="H545" s="196" t="s">
        <v>7721</v>
      </c>
      <c r="I545" s="590" t="s">
        <v>7603</v>
      </c>
      <c r="J545" s="584"/>
    </row>
    <row r="546" customHeight="1" outlineLevel="2" spans="1:10">
      <c r="A546" s="196" t="s">
        <v>4653</v>
      </c>
      <c r="B546" s="196" t="s">
        <v>7608</v>
      </c>
      <c r="C546" s="196" t="s">
        <v>3391</v>
      </c>
      <c r="D546" s="196" t="s">
        <v>2824</v>
      </c>
      <c r="E546" s="196">
        <v>1</v>
      </c>
      <c r="F546" s="196">
        <v>2700</v>
      </c>
      <c r="G546" s="206"/>
      <c r="H546" s="196" t="s">
        <v>7721</v>
      </c>
      <c r="I546" s="590" t="s">
        <v>7603</v>
      </c>
      <c r="J546" s="584"/>
    </row>
    <row r="547" customHeight="1" outlineLevel="2" spans="1:10">
      <c r="A547" s="196" t="s">
        <v>4654</v>
      </c>
      <c r="B547" s="196" t="s">
        <v>7609</v>
      </c>
      <c r="C547" s="196" t="s">
        <v>3398</v>
      </c>
      <c r="D547" s="196" t="s">
        <v>2824</v>
      </c>
      <c r="E547" s="196">
        <v>1</v>
      </c>
      <c r="F547" s="196">
        <v>2700</v>
      </c>
      <c r="G547" s="206"/>
      <c r="H547" s="196" t="s">
        <v>7721</v>
      </c>
      <c r="I547" s="590" t="s">
        <v>7603</v>
      </c>
      <c r="J547" s="584"/>
    </row>
    <row r="548" customHeight="1" outlineLevel="2" spans="1:10">
      <c r="A548" s="196" t="s">
        <v>4655</v>
      </c>
      <c r="B548" s="196" t="s">
        <v>7750</v>
      </c>
      <c r="C548" s="196" t="s">
        <v>7751</v>
      </c>
      <c r="D548" s="196" t="s">
        <v>2824</v>
      </c>
      <c r="E548" s="196">
        <v>1</v>
      </c>
      <c r="F548" s="196">
        <v>3840</v>
      </c>
      <c r="G548" s="206"/>
      <c r="H548" s="196" t="s">
        <v>7721</v>
      </c>
      <c r="I548" s="590" t="s">
        <v>7603</v>
      </c>
      <c r="J548" s="584"/>
    </row>
    <row r="549" customHeight="1" outlineLevel="2" spans="1:10">
      <c r="A549" s="196" t="s">
        <v>4656</v>
      </c>
      <c r="B549" s="196" t="s">
        <v>7752</v>
      </c>
      <c r="C549" s="196" t="s">
        <v>3639</v>
      </c>
      <c r="D549" s="196" t="s">
        <v>2824</v>
      </c>
      <c r="E549" s="196">
        <v>1</v>
      </c>
      <c r="F549" s="196">
        <v>5280</v>
      </c>
      <c r="G549" s="206"/>
      <c r="H549" s="196" t="s">
        <v>7721</v>
      </c>
      <c r="I549" s="590" t="s">
        <v>7603</v>
      </c>
      <c r="J549" s="584"/>
    </row>
    <row r="550" customHeight="1" outlineLevel="2" spans="1:10">
      <c r="A550" s="196" t="s">
        <v>4657</v>
      </c>
      <c r="B550" s="196" t="s">
        <v>7708</v>
      </c>
      <c r="C550" s="196" t="s">
        <v>3404</v>
      </c>
      <c r="D550" s="196" t="s">
        <v>2824</v>
      </c>
      <c r="E550" s="196">
        <v>1</v>
      </c>
      <c r="F550" s="196">
        <v>1350</v>
      </c>
      <c r="G550" s="206"/>
      <c r="H550" s="196" t="s">
        <v>7721</v>
      </c>
      <c r="I550" s="590" t="s">
        <v>7603</v>
      </c>
      <c r="J550" s="591" t="s">
        <v>7605</v>
      </c>
    </row>
    <row r="551" customHeight="1" outlineLevel="2" spans="1:10">
      <c r="A551" s="196" t="s">
        <v>4658</v>
      </c>
      <c r="B551" s="196" t="s">
        <v>7753</v>
      </c>
      <c r="C551" s="196" t="s">
        <v>3621</v>
      </c>
      <c r="D551" s="196" t="s">
        <v>2824</v>
      </c>
      <c r="E551" s="196">
        <v>1</v>
      </c>
      <c r="F551" s="196">
        <v>4860</v>
      </c>
      <c r="G551" s="206"/>
      <c r="H551" s="196" t="s">
        <v>7721</v>
      </c>
      <c r="I551" s="590" t="s">
        <v>7603</v>
      </c>
      <c r="J551" s="591" t="s">
        <v>7605</v>
      </c>
    </row>
    <row r="552" customFormat="1" customHeight="1" outlineLevel="2" spans="1:10">
      <c r="A552" s="196" t="s">
        <v>4659</v>
      </c>
      <c r="B552" s="196" t="s">
        <v>7615</v>
      </c>
      <c r="C552" s="196" t="s">
        <v>3400</v>
      </c>
      <c r="D552" s="196" t="s">
        <v>2824</v>
      </c>
      <c r="E552" s="196">
        <v>1</v>
      </c>
      <c r="F552" s="196">
        <v>1500</v>
      </c>
      <c r="G552" s="206"/>
      <c r="H552" s="196" t="s">
        <v>7721</v>
      </c>
      <c r="I552" s="590" t="s">
        <v>7603</v>
      </c>
      <c r="J552" s="584"/>
    </row>
    <row r="553" customHeight="1" outlineLevel="2" spans="1:10">
      <c r="A553" s="196" t="s">
        <v>4660</v>
      </c>
      <c r="B553" s="196" t="s">
        <v>7709</v>
      </c>
      <c r="C553" s="196" t="s">
        <v>3441</v>
      </c>
      <c r="D553" s="196" t="s">
        <v>2824</v>
      </c>
      <c r="E553" s="196">
        <v>1</v>
      </c>
      <c r="F553" s="196">
        <v>11600</v>
      </c>
      <c r="G553" s="206"/>
      <c r="H553" s="196" t="s">
        <v>7721</v>
      </c>
      <c r="I553" s="590" t="s">
        <v>7603</v>
      </c>
      <c r="J553" s="584"/>
    </row>
    <row r="554" customHeight="1" outlineLevel="2" spans="1:10">
      <c r="A554" s="196" t="s">
        <v>4661</v>
      </c>
      <c r="B554" s="196" t="s">
        <v>7557</v>
      </c>
      <c r="C554" s="196" t="s">
        <v>3664</v>
      </c>
      <c r="D554" s="196" t="s">
        <v>2824</v>
      </c>
      <c r="E554" s="196">
        <v>1</v>
      </c>
      <c r="F554" s="196">
        <v>10500</v>
      </c>
      <c r="G554" s="206"/>
      <c r="H554" s="196" t="s">
        <v>7721</v>
      </c>
      <c r="I554" s="590" t="s">
        <v>7603</v>
      </c>
      <c r="J554" s="584"/>
    </row>
    <row r="555" customHeight="1" outlineLevel="2" spans="1:10">
      <c r="A555" s="196" t="s">
        <v>4662</v>
      </c>
      <c r="B555" s="196" t="s">
        <v>7710</v>
      </c>
      <c r="C555" s="196" t="s">
        <v>3444</v>
      </c>
      <c r="D555" s="196" t="s">
        <v>2824</v>
      </c>
      <c r="E555" s="196">
        <v>1</v>
      </c>
      <c r="F555" s="196">
        <v>2240</v>
      </c>
      <c r="G555" s="206"/>
      <c r="H555" s="196" t="s">
        <v>7721</v>
      </c>
      <c r="I555" s="590" t="s">
        <v>7603</v>
      </c>
      <c r="J555" s="591" t="s">
        <v>7605</v>
      </c>
    </row>
    <row r="556" customHeight="1" outlineLevel="2" spans="1:10">
      <c r="A556" s="196" t="s">
        <v>4663</v>
      </c>
      <c r="B556" s="196" t="s">
        <v>7708</v>
      </c>
      <c r="C556" s="196" t="s">
        <v>3403</v>
      </c>
      <c r="D556" s="196" t="s">
        <v>2824</v>
      </c>
      <c r="E556" s="196">
        <v>1</v>
      </c>
      <c r="F556" s="196">
        <v>1170</v>
      </c>
      <c r="G556" s="206"/>
      <c r="H556" s="196" t="s">
        <v>7721</v>
      </c>
      <c r="I556" s="590" t="s">
        <v>7603</v>
      </c>
      <c r="J556" s="591" t="s">
        <v>7605</v>
      </c>
    </row>
    <row r="557" customHeight="1" outlineLevel="2" spans="1:10">
      <c r="A557" s="196" t="s">
        <v>4664</v>
      </c>
      <c r="B557" s="196" t="s">
        <v>7618</v>
      </c>
      <c r="C557" s="196" t="s">
        <v>3697</v>
      </c>
      <c r="D557" s="196" t="s">
        <v>2824</v>
      </c>
      <c r="E557" s="196">
        <v>1</v>
      </c>
      <c r="F557" s="196">
        <v>480</v>
      </c>
      <c r="G557" s="206"/>
      <c r="H557" s="196" t="s">
        <v>7721</v>
      </c>
      <c r="I557" s="590" t="s">
        <v>7603</v>
      </c>
      <c r="J557" s="591" t="s">
        <v>7605</v>
      </c>
    </row>
    <row r="558" customHeight="1" outlineLevel="2" spans="1:10">
      <c r="A558" s="196" t="s">
        <v>4665</v>
      </c>
      <c r="B558" s="196" t="s">
        <v>7607</v>
      </c>
      <c r="C558" s="196" t="s">
        <v>3313</v>
      </c>
      <c r="D558" s="196" t="s">
        <v>2824</v>
      </c>
      <c r="E558" s="196">
        <v>1</v>
      </c>
      <c r="F558" s="196">
        <v>780</v>
      </c>
      <c r="G558" s="206"/>
      <c r="H558" s="196" t="s">
        <v>7721</v>
      </c>
      <c r="I558" s="590" t="s">
        <v>7603</v>
      </c>
      <c r="J558" s="584"/>
    </row>
    <row r="559" s="575" customFormat="1" customHeight="1" outlineLevel="2" spans="1:10">
      <c r="A559" s="142"/>
      <c r="B559" s="142" t="s">
        <v>4678</v>
      </c>
      <c r="C559" s="142"/>
      <c r="D559" s="142"/>
      <c r="E559" s="142"/>
      <c r="F559" s="142"/>
      <c r="G559" s="145"/>
      <c r="H559" s="245" t="s">
        <v>4444</v>
      </c>
      <c r="I559" s="587"/>
      <c r="J559" s="588"/>
    </row>
    <row r="560" customHeight="1" outlineLevel="2" spans="1:10">
      <c r="A560" s="196" t="s">
        <v>4679</v>
      </c>
      <c r="B560" s="196" t="s">
        <v>7711</v>
      </c>
      <c r="C560" s="196" t="s">
        <v>3330</v>
      </c>
      <c r="D560" s="196" t="s">
        <v>2824</v>
      </c>
      <c r="E560" s="196">
        <v>1</v>
      </c>
      <c r="F560" s="196">
        <v>10500</v>
      </c>
      <c r="G560" s="206"/>
      <c r="H560" s="196" t="s">
        <v>7721</v>
      </c>
      <c r="I560" s="590" t="s">
        <v>7603</v>
      </c>
      <c r="J560" s="584"/>
    </row>
    <row r="561" customHeight="1" outlineLevel="2" spans="1:10">
      <c r="A561" s="196" t="s">
        <v>7754</v>
      </c>
      <c r="B561" s="196" t="s">
        <v>7712</v>
      </c>
      <c r="C561" s="196" t="s">
        <v>7713</v>
      </c>
      <c r="D561" s="196" t="s">
        <v>2824</v>
      </c>
      <c r="E561" s="196">
        <v>1</v>
      </c>
      <c r="F561" s="196">
        <v>3600</v>
      </c>
      <c r="G561" s="206"/>
      <c r="H561" s="196" t="s">
        <v>7721</v>
      </c>
      <c r="I561" s="590" t="s">
        <v>7603</v>
      </c>
      <c r="J561" s="584"/>
    </row>
    <row r="562" customHeight="1" outlineLevel="2" spans="1:10">
      <c r="A562" s="196" t="s">
        <v>7755</v>
      </c>
      <c r="B562" s="196" t="s">
        <v>7714</v>
      </c>
      <c r="C562" s="196" t="s">
        <v>3381</v>
      </c>
      <c r="D562" s="196" t="s">
        <v>2824</v>
      </c>
      <c r="E562" s="196">
        <v>1</v>
      </c>
      <c r="F562" s="196">
        <v>3000</v>
      </c>
      <c r="G562" s="206"/>
      <c r="H562" s="196" t="s">
        <v>7721</v>
      </c>
      <c r="I562" s="590" t="s">
        <v>7603</v>
      </c>
      <c r="J562" s="584"/>
    </row>
    <row r="563" customHeight="1" outlineLevel="2" spans="1:10">
      <c r="A563" s="196" t="s">
        <v>7756</v>
      </c>
      <c r="B563" s="196" t="s">
        <v>7715</v>
      </c>
      <c r="C563" s="196" t="s">
        <v>3652</v>
      </c>
      <c r="D563" s="196" t="s">
        <v>3653</v>
      </c>
      <c r="E563" s="196">
        <v>200</v>
      </c>
      <c r="F563" s="196">
        <v>320</v>
      </c>
      <c r="G563" s="206"/>
      <c r="H563" s="196" t="s">
        <v>7721</v>
      </c>
      <c r="I563" s="590" t="s">
        <v>7603</v>
      </c>
      <c r="J563" s="584"/>
    </row>
    <row r="564" customHeight="1" outlineLevel="2" spans="1:10">
      <c r="A564" s="196" t="s">
        <v>7757</v>
      </c>
      <c r="B564" s="196" t="s">
        <v>7716</v>
      </c>
      <c r="C564" s="196" t="s">
        <v>3657</v>
      </c>
      <c r="D564" s="196" t="s">
        <v>2774</v>
      </c>
      <c r="E564" s="196">
        <v>24</v>
      </c>
      <c r="F564" s="196">
        <v>225</v>
      </c>
      <c r="G564" s="206"/>
      <c r="H564" s="196" t="s">
        <v>7721</v>
      </c>
      <c r="I564" s="590" t="s">
        <v>7603</v>
      </c>
      <c r="J564" s="584"/>
    </row>
    <row r="565" customHeight="1" outlineLevel="2" spans="1:10">
      <c r="A565" s="196" t="s">
        <v>7758</v>
      </c>
      <c r="B565" s="196" t="s">
        <v>7717</v>
      </c>
      <c r="C565" s="196" t="s">
        <v>3375</v>
      </c>
      <c r="D565" s="196" t="s">
        <v>2774</v>
      </c>
      <c r="E565" s="196">
        <v>1</v>
      </c>
      <c r="F565" s="196">
        <v>3000</v>
      </c>
      <c r="G565" s="206"/>
      <c r="H565" s="196" t="s">
        <v>7721</v>
      </c>
      <c r="I565" s="590" t="s">
        <v>7603</v>
      </c>
      <c r="J565" s="584"/>
    </row>
    <row r="566" customHeight="1" outlineLevel="2" spans="1:10">
      <c r="A566" s="196" t="s">
        <v>7759</v>
      </c>
      <c r="B566" s="196" t="s">
        <v>7718</v>
      </c>
      <c r="C566" s="196" t="s">
        <v>7719</v>
      </c>
      <c r="D566" s="196" t="s">
        <v>2814</v>
      </c>
      <c r="E566" s="196">
        <v>50</v>
      </c>
      <c r="F566" s="196">
        <v>60</v>
      </c>
      <c r="G566" s="206"/>
      <c r="H566" s="196" t="s">
        <v>7721</v>
      </c>
      <c r="I566" s="590" t="s">
        <v>7603</v>
      </c>
      <c r="J566" s="584"/>
    </row>
    <row r="567" customHeight="1" outlineLevel="2" spans="1:10">
      <c r="A567" s="196" t="s">
        <v>7760</v>
      </c>
      <c r="B567" s="196" t="s">
        <v>7720</v>
      </c>
      <c r="C567" s="196" t="s">
        <v>3257</v>
      </c>
      <c r="D567" s="196" t="s">
        <v>3653</v>
      </c>
      <c r="E567" s="196">
        <v>240</v>
      </c>
      <c r="F567" s="196">
        <v>780</v>
      </c>
      <c r="G567" s="206"/>
      <c r="H567" s="196" t="s">
        <v>7721</v>
      </c>
      <c r="I567" s="590" t="s">
        <v>7603</v>
      </c>
      <c r="J567" s="584"/>
    </row>
    <row r="568" s="575" customFormat="1" customHeight="1" outlineLevel="2" spans="1:10">
      <c r="A568" s="142"/>
      <c r="B568" s="142" t="s">
        <v>4680</v>
      </c>
      <c r="C568" s="142"/>
      <c r="D568" s="142"/>
      <c r="E568" s="142"/>
      <c r="F568" s="142"/>
      <c r="G568" s="145"/>
      <c r="H568" s="245" t="s">
        <v>4444</v>
      </c>
      <c r="I568" s="587"/>
      <c r="J568" s="588"/>
    </row>
    <row r="569" customHeight="1" outlineLevel="2" spans="1:10">
      <c r="A569" s="196" t="s">
        <v>4681</v>
      </c>
      <c r="B569" s="196" t="s">
        <v>7711</v>
      </c>
      <c r="C569" s="196" t="s">
        <v>3329</v>
      </c>
      <c r="D569" s="196" t="s">
        <v>2824</v>
      </c>
      <c r="E569" s="196">
        <v>1</v>
      </c>
      <c r="F569" s="196">
        <v>9380</v>
      </c>
      <c r="G569" s="206"/>
      <c r="H569" s="196" t="s">
        <v>7721</v>
      </c>
      <c r="I569" s="590" t="s">
        <v>7603</v>
      </c>
      <c r="J569" s="584"/>
    </row>
    <row r="570" customHeight="1" outlineLevel="2" spans="1:10">
      <c r="A570" s="196" t="s">
        <v>7761</v>
      </c>
      <c r="B570" s="196" t="s">
        <v>7712</v>
      </c>
      <c r="C570" s="196" t="s">
        <v>7713</v>
      </c>
      <c r="D570" s="196" t="s">
        <v>2824</v>
      </c>
      <c r="E570" s="196">
        <v>1</v>
      </c>
      <c r="F570" s="196">
        <v>3600</v>
      </c>
      <c r="G570" s="206"/>
      <c r="H570" s="196" t="s">
        <v>7721</v>
      </c>
      <c r="I570" s="590" t="s">
        <v>7603</v>
      </c>
      <c r="J570" s="584"/>
    </row>
    <row r="571" customHeight="1" outlineLevel="2" spans="1:10">
      <c r="A571" s="196" t="s">
        <v>7762</v>
      </c>
      <c r="B571" s="196" t="s">
        <v>7714</v>
      </c>
      <c r="C571" s="196" t="s">
        <v>3381</v>
      </c>
      <c r="D571" s="196" t="s">
        <v>2824</v>
      </c>
      <c r="E571" s="196">
        <v>1</v>
      </c>
      <c r="F571" s="196">
        <v>3000</v>
      </c>
      <c r="G571" s="206"/>
      <c r="H571" s="196" t="s">
        <v>7721</v>
      </c>
      <c r="I571" s="590" t="s">
        <v>7603</v>
      </c>
      <c r="J571" s="584"/>
    </row>
    <row r="572" customHeight="1" outlineLevel="2" spans="1:10">
      <c r="A572" s="196" t="s">
        <v>7763</v>
      </c>
      <c r="B572" s="196" t="s">
        <v>7715</v>
      </c>
      <c r="C572" s="196" t="s">
        <v>3652</v>
      </c>
      <c r="D572" s="196" t="s">
        <v>3653</v>
      </c>
      <c r="E572" s="196">
        <v>200</v>
      </c>
      <c r="F572" s="196">
        <v>320</v>
      </c>
      <c r="G572" s="206"/>
      <c r="H572" s="196" t="s">
        <v>7721</v>
      </c>
      <c r="I572" s="590" t="s">
        <v>7603</v>
      </c>
      <c r="J572" s="584"/>
    </row>
    <row r="573" customHeight="1" outlineLevel="2" spans="1:10">
      <c r="A573" s="196" t="s">
        <v>7764</v>
      </c>
      <c r="B573" s="196" t="s">
        <v>7716</v>
      </c>
      <c r="C573" s="196" t="s">
        <v>3657</v>
      </c>
      <c r="D573" s="196" t="s">
        <v>2774</v>
      </c>
      <c r="E573" s="196">
        <v>20</v>
      </c>
      <c r="F573" s="196">
        <v>225</v>
      </c>
      <c r="G573" s="206"/>
      <c r="H573" s="196" t="s">
        <v>7721</v>
      </c>
      <c r="I573" s="590" t="s">
        <v>7603</v>
      </c>
      <c r="J573" s="584"/>
    </row>
    <row r="574" customHeight="1" outlineLevel="2" spans="1:10">
      <c r="A574" s="196" t="s">
        <v>7765</v>
      </c>
      <c r="B574" s="196" t="s">
        <v>7717</v>
      </c>
      <c r="C574" s="196" t="s">
        <v>3375</v>
      </c>
      <c r="D574" s="196" t="s">
        <v>2774</v>
      </c>
      <c r="E574" s="196">
        <v>1</v>
      </c>
      <c r="F574" s="196">
        <v>3000</v>
      </c>
      <c r="G574" s="206"/>
      <c r="H574" s="196" t="s">
        <v>7721</v>
      </c>
      <c r="I574" s="590" t="s">
        <v>7603</v>
      </c>
      <c r="J574" s="584"/>
    </row>
    <row r="575" customHeight="1" outlineLevel="2" spans="1:10">
      <c r="A575" s="196" t="s">
        <v>7766</v>
      </c>
      <c r="B575" s="196" t="s">
        <v>7718</v>
      </c>
      <c r="C575" s="196" t="s">
        <v>7719</v>
      </c>
      <c r="D575" s="196" t="s">
        <v>2814</v>
      </c>
      <c r="E575" s="196">
        <v>50</v>
      </c>
      <c r="F575" s="196">
        <v>60</v>
      </c>
      <c r="G575" s="206"/>
      <c r="H575" s="196" t="s">
        <v>7721</v>
      </c>
      <c r="I575" s="590" t="s">
        <v>7603</v>
      </c>
      <c r="J575" s="584"/>
    </row>
    <row r="576" customHeight="1" outlineLevel="2" spans="1:10">
      <c r="A576" s="196" t="s">
        <v>7767</v>
      </c>
      <c r="B576" s="196" t="s">
        <v>7720</v>
      </c>
      <c r="C576" s="196" t="s">
        <v>3257</v>
      </c>
      <c r="D576" s="196" t="s">
        <v>3653</v>
      </c>
      <c r="E576" s="196">
        <v>120</v>
      </c>
      <c r="F576" s="196">
        <v>780</v>
      </c>
      <c r="G576" s="206"/>
      <c r="H576" s="196" t="s">
        <v>7721</v>
      </c>
      <c r="I576" s="590" t="s">
        <v>7603</v>
      </c>
      <c r="J576" s="584"/>
    </row>
    <row r="577" s="575" customFormat="1" customHeight="1" outlineLevel="2" spans="1:10">
      <c r="A577" s="142"/>
      <c r="B577" s="142" t="s">
        <v>4682</v>
      </c>
      <c r="C577" s="142"/>
      <c r="D577" s="142"/>
      <c r="E577" s="142"/>
      <c r="F577" s="142"/>
      <c r="G577" s="145"/>
      <c r="H577" s="245" t="s">
        <v>4444</v>
      </c>
      <c r="I577" s="587"/>
      <c r="J577" s="588"/>
    </row>
    <row r="578" customHeight="1" outlineLevel="2" spans="1:10">
      <c r="A578" s="196" t="s">
        <v>4683</v>
      </c>
      <c r="B578" s="196" t="s">
        <v>7711</v>
      </c>
      <c r="C578" s="196" t="s">
        <v>3325</v>
      </c>
      <c r="D578" s="196" t="s">
        <v>2824</v>
      </c>
      <c r="E578" s="196">
        <v>1</v>
      </c>
      <c r="F578" s="196">
        <v>9800</v>
      </c>
      <c r="G578" s="206"/>
      <c r="H578" s="196" t="s">
        <v>7721</v>
      </c>
      <c r="I578" s="590" t="s">
        <v>7603</v>
      </c>
      <c r="J578" s="584"/>
    </row>
    <row r="579" customHeight="1" outlineLevel="2" spans="1:10">
      <c r="A579" s="196" t="s">
        <v>7768</v>
      </c>
      <c r="B579" s="196" t="s">
        <v>7712</v>
      </c>
      <c r="C579" s="196" t="s">
        <v>7713</v>
      </c>
      <c r="D579" s="196" t="s">
        <v>2824</v>
      </c>
      <c r="E579" s="196">
        <v>1</v>
      </c>
      <c r="F579" s="196">
        <v>3600</v>
      </c>
      <c r="G579" s="206"/>
      <c r="H579" s="196" t="s">
        <v>7721</v>
      </c>
      <c r="I579" s="590" t="s">
        <v>7603</v>
      </c>
      <c r="J579" s="584"/>
    </row>
    <row r="580" customHeight="1" outlineLevel="2" spans="1:10">
      <c r="A580" s="196" t="s">
        <v>7769</v>
      </c>
      <c r="B580" s="196" t="s">
        <v>7714</v>
      </c>
      <c r="C580" s="196" t="s">
        <v>3383</v>
      </c>
      <c r="D580" s="196" t="s">
        <v>2824</v>
      </c>
      <c r="E580" s="196">
        <v>1</v>
      </c>
      <c r="F580" s="196">
        <v>1200</v>
      </c>
      <c r="G580" s="206"/>
      <c r="H580" s="196" t="s">
        <v>7721</v>
      </c>
      <c r="I580" s="590" t="s">
        <v>7603</v>
      </c>
      <c r="J580" s="584"/>
    </row>
    <row r="581" customHeight="1" outlineLevel="2" spans="1:10">
      <c r="A581" s="196" t="s">
        <v>7770</v>
      </c>
      <c r="B581" s="196" t="s">
        <v>7715</v>
      </c>
      <c r="C581" s="196" t="s">
        <v>3652</v>
      </c>
      <c r="D581" s="196" t="s">
        <v>3653</v>
      </c>
      <c r="E581" s="196">
        <v>100</v>
      </c>
      <c r="F581" s="196">
        <v>320</v>
      </c>
      <c r="G581" s="206"/>
      <c r="H581" s="196" t="s">
        <v>7721</v>
      </c>
      <c r="I581" s="590" t="s">
        <v>7603</v>
      </c>
      <c r="J581" s="584"/>
    </row>
    <row r="582" customHeight="1" outlineLevel="2" spans="1:10">
      <c r="A582" s="196" t="s">
        <v>7771</v>
      </c>
      <c r="B582" s="196" t="s">
        <v>7716</v>
      </c>
      <c r="C582" s="196" t="s">
        <v>3657</v>
      </c>
      <c r="D582" s="196" t="s">
        <v>2774</v>
      </c>
      <c r="E582" s="196">
        <v>12</v>
      </c>
      <c r="F582" s="196">
        <v>225</v>
      </c>
      <c r="G582" s="206"/>
      <c r="H582" s="196" t="s">
        <v>7721</v>
      </c>
      <c r="I582" s="590" t="s">
        <v>7603</v>
      </c>
      <c r="J582" s="584"/>
    </row>
    <row r="583" customHeight="1" outlineLevel="2" spans="1:10">
      <c r="A583" s="196" t="s">
        <v>7772</v>
      </c>
      <c r="B583" s="196" t="s">
        <v>7717</v>
      </c>
      <c r="C583" s="196" t="s">
        <v>3375</v>
      </c>
      <c r="D583" s="196" t="s">
        <v>2774</v>
      </c>
      <c r="E583" s="196">
        <v>1</v>
      </c>
      <c r="F583" s="196">
        <v>3000</v>
      </c>
      <c r="G583" s="206"/>
      <c r="H583" s="196" t="s">
        <v>7721</v>
      </c>
      <c r="I583" s="590" t="s">
        <v>7603</v>
      </c>
      <c r="J583" s="584"/>
    </row>
    <row r="584" customHeight="1" outlineLevel="2" spans="1:10">
      <c r="A584" s="196" t="s">
        <v>7773</v>
      </c>
      <c r="B584" s="196" t="s">
        <v>7718</v>
      </c>
      <c r="C584" s="196" t="s">
        <v>7719</v>
      </c>
      <c r="D584" s="196" t="s">
        <v>2814</v>
      </c>
      <c r="E584" s="196">
        <v>50</v>
      </c>
      <c r="F584" s="196">
        <v>60</v>
      </c>
      <c r="G584" s="206"/>
      <c r="H584" s="196" t="s">
        <v>7721</v>
      </c>
      <c r="I584" s="590" t="s">
        <v>7603</v>
      </c>
      <c r="J584" s="584"/>
    </row>
    <row r="585" customHeight="1" outlineLevel="2" spans="1:10">
      <c r="A585" s="196" t="s">
        <v>7774</v>
      </c>
      <c r="B585" s="196" t="s">
        <v>7720</v>
      </c>
      <c r="C585" s="196" t="s">
        <v>3257</v>
      </c>
      <c r="D585" s="196" t="s">
        <v>3653</v>
      </c>
      <c r="E585" s="196">
        <v>60</v>
      </c>
      <c r="F585" s="196">
        <v>780</v>
      </c>
      <c r="G585" s="206"/>
      <c r="H585" s="196" t="s">
        <v>7721</v>
      </c>
      <c r="I585" s="590" t="s">
        <v>7603</v>
      </c>
      <c r="J585" s="584"/>
    </row>
    <row r="586" s="575" customFormat="1" customHeight="1" outlineLevel="2" spans="1:10">
      <c r="A586" s="142"/>
      <c r="B586" s="245" t="s">
        <v>3959</v>
      </c>
      <c r="C586" s="142"/>
      <c r="D586" s="142"/>
      <c r="E586" s="142"/>
      <c r="F586" s="142"/>
      <c r="G586" s="145"/>
      <c r="H586" s="142"/>
      <c r="I586" s="587"/>
      <c r="J586" s="588"/>
    </row>
    <row r="587" customHeight="1" outlineLevel="2" spans="1:10">
      <c r="A587" s="196">
        <v>1</v>
      </c>
      <c r="B587" s="196" t="s">
        <v>7775</v>
      </c>
      <c r="C587" s="196" t="s">
        <v>3278</v>
      </c>
      <c r="D587" s="196" t="s">
        <v>7776</v>
      </c>
      <c r="E587" s="196">
        <v>1</v>
      </c>
      <c r="F587" s="196">
        <v>12000</v>
      </c>
      <c r="G587" s="206"/>
      <c r="H587" s="196" t="s">
        <v>7721</v>
      </c>
      <c r="I587" s="590" t="s">
        <v>7603</v>
      </c>
      <c r="J587" s="584"/>
    </row>
    <row r="588" customHeight="1" outlineLevel="2" spans="1:10">
      <c r="A588" s="196">
        <v>2</v>
      </c>
      <c r="B588" s="196" t="s">
        <v>7777</v>
      </c>
      <c r="C588" s="196" t="s">
        <v>3278</v>
      </c>
      <c r="D588" s="196" t="s">
        <v>7776</v>
      </c>
      <c r="E588" s="196">
        <v>1</v>
      </c>
      <c r="F588" s="196">
        <v>13500</v>
      </c>
      <c r="G588" s="206"/>
      <c r="H588" s="196" t="s">
        <v>7721</v>
      </c>
      <c r="I588" s="590" t="s">
        <v>7603</v>
      </c>
      <c r="J588" s="584"/>
    </row>
    <row r="589" customHeight="1" outlineLevel="2" spans="1:10">
      <c r="A589" s="196">
        <v>3</v>
      </c>
      <c r="B589" s="196" t="s">
        <v>7778</v>
      </c>
      <c r="C589" s="196" t="s">
        <v>3278</v>
      </c>
      <c r="D589" s="196" t="s">
        <v>7776</v>
      </c>
      <c r="E589" s="196">
        <v>1</v>
      </c>
      <c r="F589" s="196">
        <v>15000</v>
      </c>
      <c r="G589" s="206"/>
      <c r="H589" s="196" t="s">
        <v>7721</v>
      </c>
      <c r="I589" s="590" t="s">
        <v>7603</v>
      </c>
      <c r="J589" s="584"/>
    </row>
    <row r="590" s="575" customFormat="1" customHeight="1" outlineLevel="1" spans="1:10">
      <c r="A590" s="245" t="s">
        <v>43</v>
      </c>
      <c r="B590" s="245" t="s">
        <v>3711</v>
      </c>
      <c r="C590" s="142"/>
      <c r="D590" s="142"/>
      <c r="E590" s="142"/>
      <c r="F590" s="142"/>
      <c r="G590" s="145"/>
      <c r="H590" s="245" t="s">
        <v>4684</v>
      </c>
      <c r="I590" s="587"/>
      <c r="J590" s="588"/>
    </row>
    <row r="591" s="575" customFormat="1" ht="50" customHeight="1" outlineLevel="2" spans="1:10">
      <c r="A591" s="142"/>
      <c r="B591" s="142" t="s">
        <v>4685</v>
      </c>
      <c r="C591" s="142"/>
      <c r="D591" s="142"/>
      <c r="E591" s="142"/>
      <c r="F591" s="142"/>
      <c r="G591" s="145"/>
      <c r="H591" s="142"/>
      <c r="I591" s="587"/>
      <c r="J591" s="588"/>
    </row>
    <row r="592" customHeight="1" outlineLevel="2" spans="1:10">
      <c r="A592" s="196">
        <v>1</v>
      </c>
      <c r="B592" s="196" t="s">
        <v>7779</v>
      </c>
      <c r="C592" s="196" t="s">
        <v>3718</v>
      </c>
      <c r="D592" s="196" t="s">
        <v>2768</v>
      </c>
      <c r="E592" s="196">
        <v>120</v>
      </c>
      <c r="F592" s="196">
        <v>2250</v>
      </c>
      <c r="G592" s="206"/>
      <c r="H592" s="196" t="s">
        <v>7780</v>
      </c>
      <c r="I592" s="590" t="s">
        <v>7603</v>
      </c>
      <c r="J592" s="593" t="s">
        <v>7781</v>
      </c>
    </row>
    <row r="593" customHeight="1" outlineLevel="2" spans="1:10">
      <c r="A593" s="196">
        <v>2</v>
      </c>
      <c r="B593" s="196" t="s">
        <v>7779</v>
      </c>
      <c r="C593" s="196" t="s">
        <v>3719</v>
      </c>
      <c r="D593" s="196" t="s">
        <v>2768</v>
      </c>
      <c r="E593" s="196">
        <v>40</v>
      </c>
      <c r="F593" s="196">
        <v>2100</v>
      </c>
      <c r="G593" s="206"/>
      <c r="H593" s="196" t="s">
        <v>7780</v>
      </c>
      <c r="I593" s="590" t="s">
        <v>7603</v>
      </c>
      <c r="J593" s="594" t="s">
        <v>7781</v>
      </c>
    </row>
    <row r="594" customHeight="1" outlineLevel="2" spans="1:10">
      <c r="A594" s="196">
        <v>3</v>
      </c>
      <c r="B594" s="196" t="s">
        <v>7782</v>
      </c>
      <c r="C594" s="196" t="s">
        <v>3721</v>
      </c>
      <c r="D594" s="196" t="s">
        <v>2768</v>
      </c>
      <c r="E594" s="196">
        <v>10</v>
      </c>
      <c r="F594" s="196">
        <v>13500</v>
      </c>
      <c r="G594" s="206"/>
      <c r="H594" s="196" t="s">
        <v>7780</v>
      </c>
      <c r="I594" s="590" t="s">
        <v>7603</v>
      </c>
      <c r="J594" s="594" t="s">
        <v>7781</v>
      </c>
    </row>
    <row r="595" customFormat="1" customHeight="1" outlineLevel="2" spans="1:10">
      <c r="A595" s="196">
        <v>4</v>
      </c>
      <c r="B595" s="196" t="s">
        <v>7783</v>
      </c>
      <c r="C595" s="196" t="s">
        <v>3715</v>
      </c>
      <c r="D595" s="196" t="s">
        <v>2768</v>
      </c>
      <c r="E595" s="196">
        <v>4</v>
      </c>
      <c r="F595" s="196">
        <v>16000</v>
      </c>
      <c r="G595" s="206"/>
      <c r="H595" s="196" t="s">
        <v>7780</v>
      </c>
      <c r="I595" s="590" t="s">
        <v>7603</v>
      </c>
      <c r="J595" s="594" t="s">
        <v>7781</v>
      </c>
    </row>
    <row r="596" customHeight="1" outlineLevel="2" spans="1:10">
      <c r="A596" s="196">
        <v>5</v>
      </c>
      <c r="B596" s="196" t="s">
        <v>7784</v>
      </c>
      <c r="C596" s="196" t="s">
        <v>7785</v>
      </c>
      <c r="D596" s="196" t="s">
        <v>2751</v>
      </c>
      <c r="E596" s="196">
        <v>40</v>
      </c>
      <c r="F596" s="196">
        <v>800</v>
      </c>
      <c r="G596" s="206"/>
      <c r="H596" s="196" t="s">
        <v>7780</v>
      </c>
      <c r="I596" s="590" t="s">
        <v>7603</v>
      </c>
      <c r="J596" s="594" t="s">
        <v>7781</v>
      </c>
    </row>
    <row r="597" customHeight="1" outlineLevel="2" spans="1:10">
      <c r="A597" s="196">
        <v>7</v>
      </c>
      <c r="B597" s="196" t="s">
        <v>7786</v>
      </c>
      <c r="C597" s="196" t="s">
        <v>3641</v>
      </c>
      <c r="D597" s="196" t="s">
        <v>2824</v>
      </c>
      <c r="E597" s="196">
        <v>2</v>
      </c>
      <c r="F597" s="196">
        <v>6000</v>
      </c>
      <c r="G597" s="206"/>
      <c r="H597" s="196" t="s">
        <v>7780</v>
      </c>
      <c r="I597" s="590" t="s">
        <v>7603</v>
      </c>
      <c r="J597" s="584"/>
    </row>
    <row r="598" customHeight="1" outlineLevel="2" spans="1:10">
      <c r="A598" s="196">
        <v>8</v>
      </c>
      <c r="B598" s="196" t="s">
        <v>7787</v>
      </c>
      <c r="C598" s="196" t="s">
        <v>7788</v>
      </c>
      <c r="D598" s="196" t="s">
        <v>2768</v>
      </c>
      <c r="E598" s="196">
        <v>300</v>
      </c>
      <c r="F598" s="196">
        <v>96</v>
      </c>
      <c r="G598" s="206"/>
      <c r="H598" s="196" t="s">
        <v>7721</v>
      </c>
      <c r="I598" s="590" t="s">
        <v>7603</v>
      </c>
      <c r="J598" s="584"/>
    </row>
    <row r="599" s="575" customFormat="1" customHeight="1" spans="1:10">
      <c r="A599" s="248">
        <v>2</v>
      </c>
      <c r="B599" s="585" t="s">
        <v>609</v>
      </c>
      <c r="C599" s="248"/>
      <c r="D599" s="248"/>
      <c r="E599" s="586">
        <f xml:space="preserve">SUM(E600:E1007)</f>
        <v>2527.4</v>
      </c>
      <c r="F599" s="248"/>
      <c r="G599" s="586">
        <f xml:space="preserve">SUM(G600:G1007)</f>
        <v>0</v>
      </c>
      <c r="H599" s="248"/>
      <c r="I599" s="587"/>
      <c r="J599" s="588"/>
    </row>
    <row r="600" s="575" customFormat="1" customHeight="1" outlineLevel="1" spans="1:10">
      <c r="A600" s="245" t="s">
        <v>38</v>
      </c>
      <c r="B600" s="245" t="s">
        <v>3244</v>
      </c>
      <c r="C600" s="142"/>
      <c r="D600" s="142"/>
      <c r="E600" s="142"/>
      <c r="F600" s="142"/>
      <c r="G600" s="145"/>
      <c r="H600" s="142"/>
      <c r="I600" s="587"/>
      <c r="J600" s="588"/>
    </row>
    <row r="601" s="575" customFormat="1" customHeight="1" outlineLevel="2" spans="1:10">
      <c r="A601" s="142" t="s">
        <v>4124</v>
      </c>
      <c r="B601" s="245" t="s">
        <v>3805</v>
      </c>
      <c r="C601" s="142"/>
      <c r="D601" s="142"/>
      <c r="E601" s="142"/>
      <c r="F601" s="142"/>
      <c r="G601" s="145"/>
      <c r="H601" s="142"/>
      <c r="I601" s="587"/>
      <c r="J601" s="588"/>
    </row>
    <row r="602" s="575" customFormat="1" customHeight="1" outlineLevel="2" spans="1:10">
      <c r="A602" s="142"/>
      <c r="B602" s="142" t="s">
        <v>4693</v>
      </c>
      <c r="C602" s="142"/>
      <c r="D602" s="142"/>
      <c r="E602" s="142"/>
      <c r="F602" s="142"/>
      <c r="G602" s="145"/>
      <c r="H602" s="142"/>
      <c r="I602" s="587"/>
      <c r="J602" s="588"/>
    </row>
    <row r="603" customHeight="1" outlineLevel="2" spans="1:10">
      <c r="A603" s="196" t="s">
        <v>4127</v>
      </c>
      <c r="B603" s="196" t="s">
        <v>7601</v>
      </c>
      <c r="C603" s="196" t="s">
        <v>3689</v>
      </c>
      <c r="D603" s="196" t="s">
        <v>2824</v>
      </c>
      <c r="E603" s="196">
        <v>1</v>
      </c>
      <c r="F603" s="196">
        <v>540</v>
      </c>
      <c r="G603" s="206"/>
      <c r="H603" s="196" t="s">
        <v>7789</v>
      </c>
      <c r="I603" s="590" t="s">
        <v>7603</v>
      </c>
      <c r="J603" s="584"/>
    </row>
    <row r="604" customHeight="1" outlineLevel="2" spans="1:10">
      <c r="A604" s="196" t="s">
        <v>4129</v>
      </c>
      <c r="B604" s="196" t="s">
        <v>7629</v>
      </c>
      <c r="C604" s="196" t="s">
        <v>3388</v>
      </c>
      <c r="D604" s="196" t="s">
        <v>2824</v>
      </c>
      <c r="E604" s="196">
        <v>1</v>
      </c>
      <c r="F604" s="196">
        <v>960</v>
      </c>
      <c r="G604" s="206"/>
      <c r="H604" s="196" t="s">
        <v>7789</v>
      </c>
      <c r="I604" s="590" t="s">
        <v>7603</v>
      </c>
      <c r="J604" s="584"/>
    </row>
    <row r="605" customHeight="1" outlineLevel="2" spans="1:10">
      <c r="A605" s="196" t="s">
        <v>4130</v>
      </c>
      <c r="B605" s="196" t="s">
        <v>7609</v>
      </c>
      <c r="C605" s="196" t="s">
        <v>3398</v>
      </c>
      <c r="D605" s="196" t="s">
        <v>2824</v>
      </c>
      <c r="E605" s="196">
        <v>1</v>
      </c>
      <c r="F605" s="196">
        <v>2700</v>
      </c>
      <c r="G605" s="206"/>
      <c r="H605" s="196" t="s">
        <v>7789</v>
      </c>
      <c r="I605" s="590" t="s">
        <v>7603</v>
      </c>
      <c r="J605" s="584"/>
    </row>
    <row r="606" customHeight="1" outlineLevel="2" spans="1:10">
      <c r="A606" s="196" t="s">
        <v>4694</v>
      </c>
      <c r="B606" s="196" t="s">
        <v>7608</v>
      </c>
      <c r="C606" s="196" t="s">
        <v>3391</v>
      </c>
      <c r="D606" s="196" t="s">
        <v>2824</v>
      </c>
      <c r="E606" s="196">
        <v>1</v>
      </c>
      <c r="F606" s="196">
        <v>2700</v>
      </c>
      <c r="G606" s="206"/>
      <c r="H606" s="196" t="s">
        <v>7789</v>
      </c>
      <c r="I606" s="590" t="s">
        <v>7603</v>
      </c>
      <c r="J606" s="584"/>
    </row>
    <row r="607" s="575" customFormat="1" customHeight="1" outlineLevel="2" spans="1:10">
      <c r="A607" s="142"/>
      <c r="B607" s="142" t="s">
        <v>4131</v>
      </c>
      <c r="C607" s="142"/>
      <c r="D607" s="142"/>
      <c r="E607" s="142"/>
      <c r="F607" s="142"/>
      <c r="G607" s="145"/>
      <c r="H607" s="142"/>
      <c r="I607" s="587"/>
      <c r="J607" s="588"/>
    </row>
    <row r="608" customHeight="1" outlineLevel="2" spans="1:10">
      <c r="A608" s="196" t="s">
        <v>4132</v>
      </c>
      <c r="B608" s="196" t="s">
        <v>7601</v>
      </c>
      <c r="C608" s="196" t="s">
        <v>3689</v>
      </c>
      <c r="D608" s="196" t="s">
        <v>2824</v>
      </c>
      <c r="E608" s="196">
        <v>3</v>
      </c>
      <c r="F608" s="196">
        <v>540</v>
      </c>
      <c r="G608" s="206"/>
      <c r="H608" s="196" t="s">
        <v>7789</v>
      </c>
      <c r="I608" s="590" t="s">
        <v>7603</v>
      </c>
      <c r="J608" s="584"/>
    </row>
    <row r="609" customHeight="1" outlineLevel="2" spans="1:10">
      <c r="A609" s="196" t="s">
        <v>4133</v>
      </c>
      <c r="B609" s="196" t="s">
        <v>7629</v>
      </c>
      <c r="C609" s="196" t="s">
        <v>3386</v>
      </c>
      <c r="D609" s="196" t="s">
        <v>2824</v>
      </c>
      <c r="E609" s="196">
        <v>1</v>
      </c>
      <c r="F609" s="196">
        <v>1440</v>
      </c>
      <c r="G609" s="206"/>
      <c r="H609" s="196" t="s">
        <v>7789</v>
      </c>
      <c r="I609" s="590" t="s">
        <v>7603</v>
      </c>
      <c r="J609" s="584"/>
    </row>
    <row r="610" customFormat="1" customHeight="1" outlineLevel="2" spans="1:10">
      <c r="A610" s="196" t="s">
        <v>4695</v>
      </c>
      <c r="B610" s="196" t="s">
        <v>7606</v>
      </c>
      <c r="C610" s="196" t="s">
        <v>3451</v>
      </c>
      <c r="D610" s="196" t="s">
        <v>2824</v>
      </c>
      <c r="E610" s="196">
        <v>4</v>
      </c>
      <c r="F610" s="196">
        <v>3200</v>
      </c>
      <c r="G610" s="206"/>
      <c r="H610" s="196"/>
      <c r="I610" s="590" t="s">
        <v>7603</v>
      </c>
      <c r="J610" s="591" t="s">
        <v>7605</v>
      </c>
    </row>
    <row r="611" customFormat="1" customHeight="1" outlineLevel="2" spans="1:10">
      <c r="A611" s="196" t="s">
        <v>7790</v>
      </c>
      <c r="B611" s="196" t="s">
        <v>7607</v>
      </c>
      <c r="C611" s="196" t="s">
        <v>3315</v>
      </c>
      <c r="D611" s="196" t="s">
        <v>2824</v>
      </c>
      <c r="E611" s="196">
        <v>1</v>
      </c>
      <c r="F611" s="196">
        <v>960</v>
      </c>
      <c r="G611" s="206"/>
      <c r="H611" s="196" t="s">
        <v>7789</v>
      </c>
      <c r="I611" s="590" t="s">
        <v>7603</v>
      </c>
      <c r="J611" s="584"/>
    </row>
    <row r="612" s="575" customFormat="1" customHeight="1" outlineLevel="2" spans="1:10">
      <c r="A612" s="142"/>
      <c r="B612" s="142" t="s">
        <v>4696</v>
      </c>
      <c r="C612" s="142"/>
      <c r="D612" s="142"/>
      <c r="E612" s="142"/>
      <c r="F612" s="142"/>
      <c r="G612" s="145"/>
      <c r="H612" s="142"/>
      <c r="I612" s="587"/>
      <c r="J612" s="588"/>
    </row>
    <row r="613" customFormat="1" customHeight="1" outlineLevel="2" spans="1:10">
      <c r="A613" s="196" t="s">
        <v>4135</v>
      </c>
      <c r="B613" s="196" t="s">
        <v>7606</v>
      </c>
      <c r="C613" s="196" t="s">
        <v>3451</v>
      </c>
      <c r="D613" s="196" t="s">
        <v>2824</v>
      </c>
      <c r="E613" s="196">
        <v>2</v>
      </c>
      <c r="F613" s="196">
        <v>3200</v>
      </c>
      <c r="G613" s="206"/>
      <c r="H613" s="196"/>
      <c r="I613" s="590" t="s">
        <v>7603</v>
      </c>
      <c r="J613" s="591" t="s">
        <v>7605</v>
      </c>
    </row>
    <row r="614" customHeight="1" outlineLevel="2" spans="1:10">
      <c r="A614" s="196" t="s">
        <v>4136</v>
      </c>
      <c r="B614" s="196" t="s">
        <v>7604</v>
      </c>
      <c r="C614" s="196" t="s">
        <v>3475</v>
      </c>
      <c r="D614" s="196" t="s">
        <v>2824</v>
      </c>
      <c r="E614" s="196">
        <v>10</v>
      </c>
      <c r="F614" s="196">
        <v>960</v>
      </c>
      <c r="G614" s="206"/>
      <c r="H614" s="196"/>
      <c r="I614" s="590" t="s">
        <v>7603</v>
      </c>
      <c r="J614" s="591" t="s">
        <v>7605</v>
      </c>
    </row>
    <row r="615" customHeight="1" outlineLevel="2" spans="1:10">
      <c r="A615" s="196" t="s">
        <v>4137</v>
      </c>
      <c r="B615" s="196" t="s">
        <v>7601</v>
      </c>
      <c r="C615" s="196" t="s">
        <v>3689</v>
      </c>
      <c r="D615" s="196" t="s">
        <v>2824</v>
      </c>
      <c r="E615" s="196">
        <v>1</v>
      </c>
      <c r="F615" s="196">
        <v>540</v>
      </c>
      <c r="G615" s="206"/>
      <c r="H615" s="196" t="s">
        <v>7789</v>
      </c>
      <c r="I615" s="590" t="s">
        <v>7603</v>
      </c>
      <c r="J615" s="584"/>
    </row>
    <row r="616" customHeight="1" outlineLevel="2" spans="1:10">
      <c r="A616" s="196" t="s">
        <v>4138</v>
      </c>
      <c r="B616" s="196" t="s">
        <v>7607</v>
      </c>
      <c r="C616" s="196" t="s">
        <v>3315</v>
      </c>
      <c r="D616" s="196" t="s">
        <v>2824</v>
      </c>
      <c r="E616" s="196">
        <v>1</v>
      </c>
      <c r="F616" s="196">
        <v>960</v>
      </c>
      <c r="G616" s="206"/>
      <c r="H616" s="196" t="s">
        <v>7789</v>
      </c>
      <c r="I616" s="590" t="s">
        <v>7603</v>
      </c>
      <c r="J616" s="584"/>
    </row>
    <row r="617" s="575" customFormat="1" customHeight="1" outlineLevel="2" spans="1:10">
      <c r="A617" s="142"/>
      <c r="B617" s="142" t="s">
        <v>4173</v>
      </c>
      <c r="C617" s="142"/>
      <c r="D617" s="142"/>
      <c r="E617" s="142"/>
      <c r="F617" s="142"/>
      <c r="G617" s="145"/>
      <c r="H617" s="142"/>
      <c r="I617" s="587"/>
      <c r="J617" s="588"/>
    </row>
    <row r="618" customFormat="1" customHeight="1" outlineLevel="2" spans="1:10">
      <c r="A618" s="196" t="s">
        <v>4174</v>
      </c>
      <c r="B618" s="196" t="s">
        <v>7619</v>
      </c>
      <c r="C618" s="196" t="s">
        <v>3395</v>
      </c>
      <c r="D618" s="196" t="s">
        <v>7621</v>
      </c>
      <c r="E618" s="196">
        <v>1</v>
      </c>
      <c r="F618" s="196">
        <v>106400</v>
      </c>
      <c r="G618" s="206"/>
      <c r="H618" s="196" t="s">
        <v>7789</v>
      </c>
      <c r="I618" s="590" t="s">
        <v>7603</v>
      </c>
      <c r="J618" s="584"/>
    </row>
    <row r="619" customHeight="1" outlineLevel="2" spans="1:10">
      <c r="A619" s="196" t="s">
        <v>4175</v>
      </c>
      <c r="B619" s="196" t="s">
        <v>7606</v>
      </c>
      <c r="C619" s="196" t="s">
        <v>3451</v>
      </c>
      <c r="D619" s="196" t="s">
        <v>2824</v>
      </c>
      <c r="E619" s="196">
        <v>4</v>
      </c>
      <c r="F619" s="196">
        <v>3200</v>
      </c>
      <c r="G619" s="206"/>
      <c r="H619" s="196"/>
      <c r="I619" s="590" t="s">
        <v>7603</v>
      </c>
      <c r="J619" s="591" t="s">
        <v>7605</v>
      </c>
    </row>
    <row r="620" customHeight="1" outlineLevel="2" spans="1:10">
      <c r="A620" s="196" t="s">
        <v>4176</v>
      </c>
      <c r="B620" s="196" t="s">
        <v>7622</v>
      </c>
      <c r="C620" s="196" t="s">
        <v>3320</v>
      </c>
      <c r="D620" s="196" t="s">
        <v>7621</v>
      </c>
      <c r="E620" s="196">
        <v>1</v>
      </c>
      <c r="F620" s="196">
        <v>95000</v>
      </c>
      <c r="G620" s="206"/>
      <c r="H620" s="196" t="s">
        <v>7789</v>
      </c>
      <c r="I620" s="590" t="s">
        <v>7603</v>
      </c>
      <c r="J620" s="584"/>
    </row>
    <row r="621" customHeight="1" outlineLevel="2" spans="1:10">
      <c r="A621" s="196" t="s">
        <v>4177</v>
      </c>
      <c r="B621" s="196" t="s">
        <v>7606</v>
      </c>
      <c r="C621" s="196" t="s">
        <v>3452</v>
      </c>
      <c r="D621" s="196" t="s">
        <v>2824</v>
      </c>
      <c r="E621" s="196">
        <v>5</v>
      </c>
      <c r="F621" s="196">
        <v>2800</v>
      </c>
      <c r="G621" s="206"/>
      <c r="H621" s="196"/>
      <c r="I621" s="590" t="s">
        <v>7603</v>
      </c>
      <c r="J621" s="591" t="s">
        <v>7605</v>
      </c>
    </row>
    <row r="622" s="575" customFormat="1" customHeight="1" outlineLevel="2" spans="1:10">
      <c r="A622" s="142"/>
      <c r="B622" s="142" t="s">
        <v>4697</v>
      </c>
      <c r="C622" s="142"/>
      <c r="D622" s="142"/>
      <c r="E622" s="142"/>
      <c r="F622" s="142"/>
      <c r="G622" s="145"/>
      <c r="H622" s="142"/>
      <c r="I622" s="587"/>
      <c r="J622" s="588"/>
    </row>
    <row r="623" customFormat="1" customHeight="1" outlineLevel="2" spans="1:10">
      <c r="A623" s="196" t="s">
        <v>4179</v>
      </c>
      <c r="B623" s="196" t="s">
        <v>7610</v>
      </c>
      <c r="C623" s="196" t="s">
        <v>3546</v>
      </c>
      <c r="D623" s="196" t="s">
        <v>2824</v>
      </c>
      <c r="E623" s="196">
        <v>2</v>
      </c>
      <c r="F623" s="196">
        <v>3040</v>
      </c>
      <c r="G623" s="206"/>
      <c r="H623" s="196"/>
      <c r="I623" s="590" t="s">
        <v>7603</v>
      </c>
      <c r="J623" s="591" t="s">
        <v>7605</v>
      </c>
    </row>
    <row r="624" customHeight="1" outlineLevel="2" spans="1:10">
      <c r="A624" s="196" t="s">
        <v>4180</v>
      </c>
      <c r="B624" s="196" t="s">
        <v>7611</v>
      </c>
      <c r="C624" s="196" t="s">
        <v>3293</v>
      </c>
      <c r="D624" s="196" t="s">
        <v>2824</v>
      </c>
      <c r="E624" s="196">
        <v>7</v>
      </c>
      <c r="F624" s="196">
        <v>2970</v>
      </c>
      <c r="G624" s="206"/>
      <c r="H624" s="196"/>
      <c r="I624" s="590" t="s">
        <v>7603</v>
      </c>
      <c r="J624" s="591" t="s">
        <v>7605</v>
      </c>
    </row>
    <row r="625" customHeight="1" outlineLevel="2" spans="1:10">
      <c r="A625" s="196" t="s">
        <v>4698</v>
      </c>
      <c r="B625" s="196" t="s">
        <v>7610</v>
      </c>
      <c r="C625" s="196" t="s">
        <v>3547</v>
      </c>
      <c r="D625" s="196" t="s">
        <v>2824</v>
      </c>
      <c r="E625" s="196">
        <v>2</v>
      </c>
      <c r="F625" s="196">
        <v>3040</v>
      </c>
      <c r="G625" s="206"/>
      <c r="H625" s="196"/>
      <c r="I625" s="590" t="s">
        <v>7603</v>
      </c>
      <c r="J625" s="591" t="s">
        <v>7605</v>
      </c>
    </row>
    <row r="626" customHeight="1" outlineLevel="2" spans="1:10">
      <c r="A626" s="196" t="s">
        <v>4699</v>
      </c>
      <c r="B626" s="196" t="s">
        <v>7612</v>
      </c>
      <c r="C626" s="196" t="s">
        <v>3693</v>
      </c>
      <c r="D626" s="196" t="s">
        <v>2824</v>
      </c>
      <c r="E626" s="196">
        <v>2</v>
      </c>
      <c r="F626" s="196">
        <v>4800</v>
      </c>
      <c r="G626" s="206"/>
      <c r="H626" s="196" t="s">
        <v>7789</v>
      </c>
      <c r="I626" s="592" t="s">
        <v>7603</v>
      </c>
      <c r="J626" s="584"/>
    </row>
    <row r="627" customHeight="1" outlineLevel="2" spans="1:10">
      <c r="A627" s="196" t="s">
        <v>4700</v>
      </c>
      <c r="B627" s="196" t="s">
        <v>7610</v>
      </c>
      <c r="C627" s="196" t="s">
        <v>3561</v>
      </c>
      <c r="D627" s="196" t="s">
        <v>2824</v>
      </c>
      <c r="E627" s="196">
        <v>1</v>
      </c>
      <c r="F627" s="196">
        <v>2280</v>
      </c>
      <c r="G627" s="206"/>
      <c r="H627" s="196"/>
      <c r="I627" s="590" t="s">
        <v>7603</v>
      </c>
      <c r="J627" s="591" t="s">
        <v>7605</v>
      </c>
    </row>
    <row r="628" customFormat="1" customHeight="1" outlineLevel="2" spans="1:10">
      <c r="A628" s="196" t="s">
        <v>4702</v>
      </c>
      <c r="B628" s="196" t="s">
        <v>7608</v>
      </c>
      <c r="C628" s="196" t="s">
        <v>3391</v>
      </c>
      <c r="D628" s="196" t="s">
        <v>2824</v>
      </c>
      <c r="E628" s="196">
        <v>1</v>
      </c>
      <c r="F628" s="196">
        <v>2700</v>
      </c>
      <c r="G628" s="206"/>
      <c r="H628" s="196" t="s">
        <v>7789</v>
      </c>
      <c r="I628" s="590" t="s">
        <v>7603</v>
      </c>
      <c r="J628" s="584"/>
    </row>
    <row r="629" customHeight="1" outlineLevel="2" spans="1:10">
      <c r="A629" s="196" t="s">
        <v>4703</v>
      </c>
      <c r="B629" s="196" t="s">
        <v>7614</v>
      </c>
      <c r="C629" s="196" t="s">
        <v>3297</v>
      </c>
      <c r="D629" s="196" t="s">
        <v>2824</v>
      </c>
      <c r="E629" s="196">
        <v>2</v>
      </c>
      <c r="F629" s="196">
        <v>3060</v>
      </c>
      <c r="G629" s="206"/>
      <c r="H629" s="196"/>
      <c r="I629" s="592" t="s">
        <v>7603</v>
      </c>
      <c r="J629" s="591" t="s">
        <v>7605</v>
      </c>
    </row>
    <row r="630" customHeight="1" outlineLevel="2" spans="1:10">
      <c r="A630" s="196" t="s">
        <v>4704</v>
      </c>
      <c r="B630" s="196" t="s">
        <v>7615</v>
      </c>
      <c r="C630" s="196" t="s">
        <v>3400</v>
      </c>
      <c r="D630" s="196" t="s">
        <v>2824</v>
      </c>
      <c r="E630" s="196">
        <v>2</v>
      </c>
      <c r="F630" s="196">
        <v>1500</v>
      </c>
      <c r="G630" s="206"/>
      <c r="H630" s="196" t="s">
        <v>7789</v>
      </c>
      <c r="I630" s="590" t="s">
        <v>7603</v>
      </c>
      <c r="J630" s="584"/>
    </row>
    <row r="631" customHeight="1" outlineLevel="2" spans="1:10">
      <c r="A631" s="196" t="s">
        <v>4705</v>
      </c>
      <c r="B631" s="196" t="s">
        <v>7636</v>
      </c>
      <c r="C631" s="196" t="s">
        <v>3297</v>
      </c>
      <c r="D631" s="196" t="s">
        <v>2824</v>
      </c>
      <c r="E631" s="196">
        <v>1</v>
      </c>
      <c r="F631" s="196">
        <v>3780</v>
      </c>
      <c r="G631" s="206"/>
      <c r="H631" s="196"/>
      <c r="I631" s="590" t="s">
        <v>7603</v>
      </c>
      <c r="J631" s="591" t="s">
        <v>7605</v>
      </c>
    </row>
    <row r="632" customHeight="1" outlineLevel="2" spans="1:10">
      <c r="A632" s="196" t="s">
        <v>4706</v>
      </c>
      <c r="B632" s="196" t="s">
        <v>7610</v>
      </c>
      <c r="C632" s="196" t="s">
        <v>3564</v>
      </c>
      <c r="D632" s="196" t="s">
        <v>2824</v>
      </c>
      <c r="E632" s="196">
        <v>1</v>
      </c>
      <c r="F632" s="196">
        <v>2400</v>
      </c>
      <c r="G632" s="206"/>
      <c r="H632" s="196"/>
      <c r="I632" s="590" t="s">
        <v>7603</v>
      </c>
      <c r="J632" s="591" t="s">
        <v>7605</v>
      </c>
    </row>
    <row r="633" customFormat="1" customHeight="1" outlineLevel="2" spans="1:10">
      <c r="A633" s="196" t="s">
        <v>4707</v>
      </c>
      <c r="B633" s="196" t="s">
        <v>7610</v>
      </c>
      <c r="C633" s="196" t="s">
        <v>3535</v>
      </c>
      <c r="D633" s="196" t="s">
        <v>2824</v>
      </c>
      <c r="E633" s="196">
        <v>4</v>
      </c>
      <c r="F633" s="196">
        <v>2720</v>
      </c>
      <c r="G633" s="206"/>
      <c r="H633" s="196"/>
      <c r="I633" s="590" t="s">
        <v>7603</v>
      </c>
      <c r="J633" s="591" t="s">
        <v>7605</v>
      </c>
    </row>
    <row r="634" customHeight="1" outlineLevel="2" spans="1:10">
      <c r="A634" s="196" t="s">
        <v>4708</v>
      </c>
      <c r="B634" s="196" t="s">
        <v>7606</v>
      </c>
      <c r="C634" s="196" t="s">
        <v>3451</v>
      </c>
      <c r="D634" s="196" t="s">
        <v>2824</v>
      </c>
      <c r="E634" s="196">
        <v>1</v>
      </c>
      <c r="F634" s="196">
        <v>3200</v>
      </c>
      <c r="G634" s="206"/>
      <c r="H634" s="196"/>
      <c r="I634" s="590" t="s">
        <v>7603</v>
      </c>
      <c r="J634" s="591" t="s">
        <v>7605</v>
      </c>
    </row>
    <row r="635" customHeight="1" outlineLevel="2" spans="1:10">
      <c r="A635" s="196" t="s">
        <v>4709</v>
      </c>
      <c r="B635" s="196" t="s">
        <v>7609</v>
      </c>
      <c r="C635" s="196" t="s">
        <v>3398</v>
      </c>
      <c r="D635" s="196" t="s">
        <v>2824</v>
      </c>
      <c r="E635" s="196">
        <v>2</v>
      </c>
      <c r="F635" s="196">
        <v>2700</v>
      </c>
      <c r="G635" s="206"/>
      <c r="H635" s="196" t="s">
        <v>7789</v>
      </c>
      <c r="I635" s="590" t="s">
        <v>7603</v>
      </c>
      <c r="J635" s="584"/>
    </row>
    <row r="636" customHeight="1" outlineLevel="2" spans="1:10">
      <c r="A636" s="196" t="s">
        <v>4710</v>
      </c>
      <c r="B636" s="196" t="s">
        <v>7617</v>
      </c>
      <c r="C636" s="196" t="s">
        <v>3484</v>
      </c>
      <c r="D636" s="196" t="s">
        <v>2824</v>
      </c>
      <c r="E636" s="196">
        <v>1</v>
      </c>
      <c r="F636" s="196">
        <v>4775</v>
      </c>
      <c r="G636" s="206"/>
      <c r="H636" s="196" t="s">
        <v>7789</v>
      </c>
      <c r="I636" s="590" t="s">
        <v>7603</v>
      </c>
      <c r="J636" s="584"/>
    </row>
    <row r="637" customHeight="1" outlineLevel="2" spans="1:10">
      <c r="A637" s="196" t="s">
        <v>4711</v>
      </c>
      <c r="B637" s="196" t="s">
        <v>7616</v>
      </c>
      <c r="C637" s="196" t="s">
        <v>3566</v>
      </c>
      <c r="D637" s="196" t="s">
        <v>2824</v>
      </c>
      <c r="E637" s="196">
        <v>1</v>
      </c>
      <c r="F637" s="196">
        <v>7250</v>
      </c>
      <c r="G637" s="206"/>
      <c r="H637" s="196" t="s">
        <v>7789</v>
      </c>
      <c r="I637" s="590" t="s">
        <v>7603</v>
      </c>
      <c r="J637" s="584"/>
    </row>
    <row r="638" customHeight="1" outlineLevel="2" spans="1:10">
      <c r="A638" s="196" t="s">
        <v>4712</v>
      </c>
      <c r="B638" s="196" t="s">
        <v>7618</v>
      </c>
      <c r="C638" s="196" t="s">
        <v>3697</v>
      </c>
      <c r="D638" s="196" t="s">
        <v>7791</v>
      </c>
      <c r="E638" s="196">
        <v>6</v>
      </c>
      <c r="F638" s="196">
        <v>480</v>
      </c>
      <c r="G638" s="206"/>
      <c r="H638" s="196"/>
      <c r="I638" s="590" t="s">
        <v>7603</v>
      </c>
      <c r="J638" s="591" t="s">
        <v>7605</v>
      </c>
    </row>
    <row r="639" customHeight="1" outlineLevel="2" spans="1:10">
      <c r="A639" s="196" t="s">
        <v>4713</v>
      </c>
      <c r="B639" s="196" t="s">
        <v>7601</v>
      </c>
      <c r="C639" s="196" t="s">
        <v>3689</v>
      </c>
      <c r="D639" s="196" t="s">
        <v>7791</v>
      </c>
      <c r="E639" s="196">
        <v>5</v>
      </c>
      <c r="F639" s="196">
        <v>540</v>
      </c>
      <c r="G639" s="206"/>
      <c r="H639" s="196" t="s">
        <v>7789</v>
      </c>
      <c r="I639" s="590" t="s">
        <v>7603</v>
      </c>
      <c r="J639" s="584"/>
    </row>
    <row r="640" s="575" customFormat="1" customHeight="1" outlineLevel="2" spans="1:10">
      <c r="A640" s="142"/>
      <c r="B640" s="142" t="s">
        <v>4716</v>
      </c>
      <c r="C640" s="142"/>
      <c r="D640" s="142"/>
      <c r="E640" s="142"/>
      <c r="F640" s="142"/>
      <c r="G640" s="145"/>
      <c r="H640" s="142"/>
      <c r="I640" s="587"/>
      <c r="J640" s="588"/>
    </row>
    <row r="641" customHeight="1" outlineLevel="2" spans="1:10">
      <c r="A641" s="196" t="s">
        <v>4182</v>
      </c>
      <c r="B641" s="196" t="s">
        <v>7637</v>
      </c>
      <c r="C641" s="196" t="s">
        <v>3630</v>
      </c>
      <c r="D641" s="196" t="s">
        <v>2824</v>
      </c>
      <c r="E641" s="196">
        <v>1</v>
      </c>
      <c r="F641" s="196">
        <v>8400</v>
      </c>
      <c r="G641" s="206"/>
      <c r="H641" s="196" t="s">
        <v>7789</v>
      </c>
      <c r="I641" s="590" t="s">
        <v>7603</v>
      </c>
      <c r="J641" s="584"/>
    </row>
    <row r="642" customHeight="1" outlineLevel="2" spans="1:10">
      <c r="A642" s="196" t="s">
        <v>4183</v>
      </c>
      <c r="B642" s="196" t="s">
        <v>7638</v>
      </c>
      <c r="C642" s="196" t="s">
        <v>3632</v>
      </c>
      <c r="D642" s="196" t="s">
        <v>2824</v>
      </c>
      <c r="E642" s="196">
        <v>2</v>
      </c>
      <c r="F642" s="196">
        <v>8400</v>
      </c>
      <c r="G642" s="206"/>
      <c r="H642" s="196" t="s">
        <v>7789</v>
      </c>
      <c r="I642" s="590" t="s">
        <v>7603</v>
      </c>
      <c r="J642" s="584"/>
    </row>
    <row r="643" customHeight="1" outlineLevel="2" spans="1:10">
      <c r="A643" s="196" t="s">
        <v>4184</v>
      </c>
      <c r="B643" s="196" t="s">
        <v>7635</v>
      </c>
      <c r="C643" s="196" t="s">
        <v>3412</v>
      </c>
      <c r="D643" s="196" t="s">
        <v>2824</v>
      </c>
      <c r="E643" s="196">
        <v>1</v>
      </c>
      <c r="F643" s="196">
        <v>1200</v>
      </c>
      <c r="G643" s="206"/>
      <c r="H643" s="196" t="s">
        <v>7789</v>
      </c>
      <c r="I643" s="590" t="s">
        <v>7603</v>
      </c>
      <c r="J643" s="584"/>
    </row>
    <row r="644" customHeight="1" outlineLevel="2" spans="1:10">
      <c r="A644" s="196" t="s">
        <v>4185</v>
      </c>
      <c r="B644" s="196" t="s">
        <v>7636</v>
      </c>
      <c r="C644" s="196" t="s">
        <v>3297</v>
      </c>
      <c r="D644" s="196" t="s">
        <v>2824</v>
      </c>
      <c r="E644" s="196">
        <v>1</v>
      </c>
      <c r="F644" s="196">
        <v>3780</v>
      </c>
      <c r="G644" s="206"/>
      <c r="H644" s="196"/>
      <c r="I644" s="590" t="s">
        <v>7603</v>
      </c>
      <c r="J644" s="591" t="s">
        <v>7605</v>
      </c>
    </row>
    <row r="645" customHeight="1" outlineLevel="2" spans="1:10">
      <c r="A645" s="196" t="s">
        <v>4186</v>
      </c>
      <c r="B645" s="196" t="s">
        <v>7610</v>
      </c>
      <c r="C645" s="196" t="s">
        <v>3564</v>
      </c>
      <c r="D645" s="196" t="s">
        <v>2824</v>
      </c>
      <c r="E645" s="196">
        <v>1</v>
      </c>
      <c r="F645" s="196">
        <v>2400</v>
      </c>
      <c r="G645" s="206"/>
      <c r="H645" s="196"/>
      <c r="I645" s="590" t="s">
        <v>7603</v>
      </c>
      <c r="J645" s="591" t="s">
        <v>7605</v>
      </c>
    </row>
    <row r="646" customHeight="1" outlineLevel="2" spans="1:10">
      <c r="A646" s="196" t="s">
        <v>4187</v>
      </c>
      <c r="B646" s="196" t="s">
        <v>7639</v>
      </c>
      <c r="C646" s="196" t="s">
        <v>3581</v>
      </c>
      <c r="D646" s="196" t="s">
        <v>2824</v>
      </c>
      <c r="E646" s="196">
        <v>2</v>
      </c>
      <c r="F646" s="196">
        <v>5000</v>
      </c>
      <c r="G646" s="206"/>
      <c r="H646" s="196" t="s">
        <v>7789</v>
      </c>
      <c r="I646" s="590" t="s">
        <v>7603</v>
      </c>
      <c r="J646" s="584"/>
    </row>
    <row r="647" customHeight="1" outlineLevel="2" spans="1:10">
      <c r="A647" s="196" t="s">
        <v>4188</v>
      </c>
      <c r="B647" s="196" t="s">
        <v>7610</v>
      </c>
      <c r="C647" s="196" t="s">
        <v>3550</v>
      </c>
      <c r="D647" s="196" t="s">
        <v>2824</v>
      </c>
      <c r="E647" s="196">
        <v>1</v>
      </c>
      <c r="F647" s="196">
        <v>3200</v>
      </c>
      <c r="G647" s="206"/>
      <c r="H647" s="196"/>
      <c r="I647" s="590" t="s">
        <v>7603</v>
      </c>
      <c r="J647" s="591" t="s">
        <v>7605</v>
      </c>
    </row>
    <row r="648" customHeight="1" outlineLevel="2" spans="1:10">
      <c r="A648" s="196" t="s">
        <v>4189</v>
      </c>
      <c r="B648" s="196" t="s">
        <v>7610</v>
      </c>
      <c r="C648" s="196" t="s">
        <v>3549</v>
      </c>
      <c r="D648" s="196" t="s">
        <v>2824</v>
      </c>
      <c r="E648" s="196">
        <v>3</v>
      </c>
      <c r="F648" s="196">
        <v>3200</v>
      </c>
      <c r="G648" s="206"/>
      <c r="H648" s="196"/>
      <c r="I648" s="590" t="s">
        <v>7603</v>
      </c>
      <c r="J648" s="591" t="s">
        <v>7605</v>
      </c>
    </row>
    <row r="649" customHeight="1" outlineLevel="2" spans="1:10">
      <c r="A649" s="196" t="s">
        <v>4190</v>
      </c>
      <c r="B649" s="196" t="s">
        <v>7640</v>
      </c>
      <c r="C649" s="196" t="s">
        <v>3708</v>
      </c>
      <c r="D649" s="196" t="s">
        <v>2824</v>
      </c>
      <c r="E649" s="196">
        <v>3</v>
      </c>
      <c r="F649" s="196">
        <v>2400</v>
      </c>
      <c r="G649" s="206"/>
      <c r="H649" s="196"/>
      <c r="I649" s="590" t="s">
        <v>7603</v>
      </c>
      <c r="J649" s="591" t="s">
        <v>7605</v>
      </c>
    </row>
    <row r="650" customHeight="1" outlineLevel="2" spans="1:10">
      <c r="A650" s="196" t="s">
        <v>4717</v>
      </c>
      <c r="B650" s="196" t="s">
        <v>7618</v>
      </c>
      <c r="C650" s="196" t="s">
        <v>3697</v>
      </c>
      <c r="D650" s="196" t="s">
        <v>7791</v>
      </c>
      <c r="E650" s="196">
        <v>6</v>
      </c>
      <c r="F650" s="196">
        <v>480</v>
      </c>
      <c r="G650" s="206"/>
      <c r="H650" s="196"/>
      <c r="I650" s="590" t="s">
        <v>7603</v>
      </c>
      <c r="J650" s="591" t="s">
        <v>7605</v>
      </c>
    </row>
    <row r="651" customHeight="1" outlineLevel="2" spans="1:10">
      <c r="A651" s="196" t="s">
        <v>4718</v>
      </c>
      <c r="B651" s="196" t="s">
        <v>7601</v>
      </c>
      <c r="C651" s="196" t="s">
        <v>3689</v>
      </c>
      <c r="D651" s="196" t="s">
        <v>7791</v>
      </c>
      <c r="E651" s="196">
        <v>2</v>
      </c>
      <c r="F651" s="196">
        <v>540</v>
      </c>
      <c r="G651" s="206"/>
      <c r="H651" s="196" t="s">
        <v>7789</v>
      </c>
      <c r="I651" s="590" t="s">
        <v>7603</v>
      </c>
      <c r="J651" s="584"/>
    </row>
    <row r="652" s="575" customFormat="1" customHeight="1" outlineLevel="2" spans="1:10">
      <c r="A652" s="142"/>
      <c r="B652" s="142" t="s">
        <v>4721</v>
      </c>
      <c r="C652" s="142"/>
      <c r="D652" s="142"/>
      <c r="E652" s="142"/>
      <c r="F652" s="142"/>
      <c r="G652" s="145"/>
      <c r="H652" s="142"/>
      <c r="I652" s="587"/>
      <c r="J652" s="588"/>
    </row>
    <row r="653" customHeight="1" outlineLevel="2" spans="1:10">
      <c r="A653" s="196" t="s">
        <v>4192</v>
      </c>
      <c r="B653" s="196" t="s">
        <v>7606</v>
      </c>
      <c r="C653" s="196" t="s">
        <v>3451</v>
      </c>
      <c r="D653" s="196" t="s">
        <v>2824</v>
      </c>
      <c r="E653" s="196">
        <v>1</v>
      </c>
      <c r="F653" s="196">
        <v>3200</v>
      </c>
      <c r="G653" s="206"/>
      <c r="H653" s="196"/>
      <c r="I653" s="590" t="s">
        <v>7603</v>
      </c>
      <c r="J653" s="591" t="s">
        <v>7605</v>
      </c>
    </row>
    <row r="654" customHeight="1" outlineLevel="2" spans="1:10">
      <c r="A654" s="196" t="s">
        <v>4193</v>
      </c>
      <c r="B654" s="196" t="s">
        <v>7611</v>
      </c>
      <c r="C654" s="196" t="s">
        <v>3291</v>
      </c>
      <c r="D654" s="196" t="s">
        <v>2824</v>
      </c>
      <c r="E654" s="196">
        <v>2</v>
      </c>
      <c r="F654" s="196">
        <v>3600</v>
      </c>
      <c r="G654" s="206"/>
      <c r="H654" s="196"/>
      <c r="I654" s="590" t="s">
        <v>7603</v>
      </c>
      <c r="J654" s="591" t="s">
        <v>7605</v>
      </c>
    </row>
    <row r="655" customHeight="1" outlineLevel="2" spans="1:10">
      <c r="A655" s="196" t="s">
        <v>4194</v>
      </c>
      <c r="B655" s="196" t="s">
        <v>7610</v>
      </c>
      <c r="C655" s="196" t="s">
        <v>3550</v>
      </c>
      <c r="D655" s="196" t="s">
        <v>2824</v>
      </c>
      <c r="E655" s="196">
        <v>1</v>
      </c>
      <c r="F655" s="196">
        <v>3200</v>
      </c>
      <c r="G655" s="206"/>
      <c r="H655" s="196"/>
      <c r="I655" s="590" t="s">
        <v>7603</v>
      </c>
      <c r="J655" s="591" t="s">
        <v>7605</v>
      </c>
    </row>
    <row r="656" customHeight="1" outlineLevel="2" spans="1:10">
      <c r="A656" s="196" t="s">
        <v>4196</v>
      </c>
      <c r="B656" s="196" t="s">
        <v>7634</v>
      </c>
      <c r="C656" s="196" t="s">
        <v>3575</v>
      </c>
      <c r="D656" s="196" t="s">
        <v>2824</v>
      </c>
      <c r="E656" s="196">
        <v>1</v>
      </c>
      <c r="F656" s="196">
        <v>8237.5</v>
      </c>
      <c r="G656" s="206"/>
      <c r="H656" s="196" t="s">
        <v>7789</v>
      </c>
      <c r="I656" s="590" t="s">
        <v>7603</v>
      </c>
      <c r="J656" s="584"/>
    </row>
    <row r="657" customHeight="1" outlineLevel="2" spans="1:10">
      <c r="A657" s="196" t="s">
        <v>4722</v>
      </c>
      <c r="B657" s="196" t="s">
        <v>7608</v>
      </c>
      <c r="C657" s="196" t="s">
        <v>3391</v>
      </c>
      <c r="D657" s="196" t="s">
        <v>2824</v>
      </c>
      <c r="E657" s="196">
        <v>1</v>
      </c>
      <c r="F657" s="196">
        <v>2700</v>
      </c>
      <c r="G657" s="206"/>
      <c r="H657" s="196" t="s">
        <v>7789</v>
      </c>
      <c r="I657" s="590" t="s">
        <v>7603</v>
      </c>
      <c r="J657" s="584"/>
    </row>
    <row r="658" customHeight="1" outlineLevel="2" spans="1:10">
      <c r="A658" s="196" t="s">
        <v>4198</v>
      </c>
      <c r="B658" s="196" t="s">
        <v>7609</v>
      </c>
      <c r="C658" s="196" t="s">
        <v>3398</v>
      </c>
      <c r="D658" s="196" t="s">
        <v>2824</v>
      </c>
      <c r="E658" s="196">
        <v>1</v>
      </c>
      <c r="F658" s="196">
        <v>2700</v>
      </c>
      <c r="G658" s="206"/>
      <c r="H658" s="196" t="s">
        <v>7789</v>
      </c>
      <c r="I658" s="590" t="s">
        <v>7603</v>
      </c>
      <c r="J658" s="584"/>
    </row>
    <row r="659" customHeight="1" outlineLevel="2" spans="1:10">
      <c r="A659" s="196" t="s">
        <v>4723</v>
      </c>
      <c r="B659" s="196" t="s">
        <v>7611</v>
      </c>
      <c r="C659" s="196" t="s">
        <v>3293</v>
      </c>
      <c r="D659" s="196" t="s">
        <v>2824</v>
      </c>
      <c r="E659" s="196">
        <v>1</v>
      </c>
      <c r="F659" s="196">
        <v>2970</v>
      </c>
      <c r="G659" s="206"/>
      <c r="H659" s="196"/>
      <c r="I659" s="590" t="s">
        <v>7603</v>
      </c>
      <c r="J659" s="591" t="s">
        <v>7605</v>
      </c>
    </row>
    <row r="660" customHeight="1" outlineLevel="2" spans="1:10">
      <c r="A660" s="196" t="s">
        <v>4724</v>
      </c>
      <c r="B660" s="196" t="s">
        <v>7610</v>
      </c>
      <c r="C660" s="196" t="s">
        <v>3535</v>
      </c>
      <c r="D660" s="196" t="s">
        <v>2824</v>
      </c>
      <c r="E660" s="196">
        <v>2</v>
      </c>
      <c r="F660" s="196">
        <v>2720</v>
      </c>
      <c r="G660" s="206"/>
      <c r="H660" s="196"/>
      <c r="I660" s="590" t="s">
        <v>7603</v>
      </c>
      <c r="J660" s="591" t="s">
        <v>7605</v>
      </c>
    </row>
    <row r="661" customHeight="1" outlineLevel="2" spans="1:10">
      <c r="A661" s="196" t="s">
        <v>4725</v>
      </c>
      <c r="B661" s="196" t="s">
        <v>7729</v>
      </c>
      <c r="C661" s="196" t="s">
        <v>3520</v>
      </c>
      <c r="D661" s="196" t="s">
        <v>2824</v>
      </c>
      <c r="E661" s="196">
        <v>1</v>
      </c>
      <c r="F661" s="196">
        <v>8100</v>
      </c>
      <c r="G661" s="206"/>
      <c r="H661" s="196" t="s">
        <v>7789</v>
      </c>
      <c r="I661" s="590" t="s">
        <v>7603</v>
      </c>
      <c r="J661" s="584"/>
    </row>
    <row r="662" customHeight="1" outlineLevel="2" spans="1:10">
      <c r="A662" s="196" t="s">
        <v>4726</v>
      </c>
      <c r="B662" s="196" t="s">
        <v>7655</v>
      </c>
      <c r="C662" s="196" t="s">
        <v>3661</v>
      </c>
      <c r="D662" s="196" t="s">
        <v>2824</v>
      </c>
      <c r="E662" s="196">
        <v>1</v>
      </c>
      <c r="F662" s="196">
        <v>13800</v>
      </c>
      <c r="G662" s="206"/>
      <c r="H662" s="196" t="s">
        <v>7789</v>
      </c>
      <c r="I662" s="590" t="s">
        <v>7603</v>
      </c>
      <c r="J662" s="584"/>
    </row>
    <row r="663" customHeight="1" outlineLevel="2" spans="1:10">
      <c r="A663" s="196" t="s">
        <v>4727</v>
      </c>
      <c r="B663" s="196" t="s">
        <v>7641</v>
      </c>
      <c r="C663" s="196" t="s">
        <v>3611</v>
      </c>
      <c r="D663" s="196" t="s">
        <v>2824</v>
      </c>
      <c r="E663" s="196">
        <v>1</v>
      </c>
      <c r="F663" s="196">
        <v>5760</v>
      </c>
      <c r="G663" s="206"/>
      <c r="H663" s="196"/>
      <c r="I663" s="590" t="s">
        <v>7603</v>
      </c>
      <c r="J663" s="591" t="s">
        <v>7605</v>
      </c>
    </row>
    <row r="664" customFormat="1" customHeight="1" outlineLevel="2" spans="1:10">
      <c r="A664" s="196" t="s">
        <v>4728</v>
      </c>
      <c r="B664" s="196" t="s">
        <v>7792</v>
      </c>
      <c r="C664" s="196" t="s">
        <v>3369</v>
      </c>
      <c r="D664" s="196" t="s">
        <v>2824</v>
      </c>
      <c r="E664" s="196">
        <v>1</v>
      </c>
      <c r="F664" s="196">
        <v>1600</v>
      </c>
      <c r="G664" s="206"/>
      <c r="H664" s="196" t="s">
        <v>7789</v>
      </c>
      <c r="I664" s="590" t="s">
        <v>7603</v>
      </c>
      <c r="J664" s="584"/>
    </row>
    <row r="665" customHeight="1" outlineLevel="2" spans="1:10">
      <c r="A665" s="196" t="s">
        <v>4729</v>
      </c>
      <c r="B665" s="196" t="s">
        <v>7641</v>
      </c>
      <c r="C665" s="196" t="s">
        <v>3611</v>
      </c>
      <c r="D665" s="196" t="s">
        <v>2824</v>
      </c>
      <c r="E665" s="196">
        <v>4</v>
      </c>
      <c r="F665" s="196">
        <v>5760</v>
      </c>
      <c r="G665" s="206"/>
      <c r="H665" s="196"/>
      <c r="I665" s="590" t="s">
        <v>7603</v>
      </c>
      <c r="J665" s="591" t="s">
        <v>7605</v>
      </c>
    </row>
    <row r="666" customHeight="1" outlineLevel="2" spans="1:10">
      <c r="A666" s="196" t="s">
        <v>4730</v>
      </c>
      <c r="B666" s="196" t="s">
        <v>7610</v>
      </c>
      <c r="C666" s="196" t="s">
        <v>3551</v>
      </c>
      <c r="D666" s="196" t="s">
        <v>2824</v>
      </c>
      <c r="E666" s="196">
        <v>2</v>
      </c>
      <c r="F666" s="196">
        <v>3200</v>
      </c>
      <c r="G666" s="206"/>
      <c r="H666" s="196"/>
      <c r="I666" s="590" t="s">
        <v>7603</v>
      </c>
      <c r="J666" s="591" t="s">
        <v>7605</v>
      </c>
    </row>
    <row r="667" customHeight="1" outlineLevel="2" spans="1:10">
      <c r="A667" s="196" t="s">
        <v>4731</v>
      </c>
      <c r="B667" s="196" t="s">
        <v>7793</v>
      </c>
      <c r="C667" s="196" t="s">
        <v>3695</v>
      </c>
      <c r="D667" s="196" t="s">
        <v>2824</v>
      </c>
      <c r="E667" s="196">
        <v>1</v>
      </c>
      <c r="F667" s="196">
        <v>110400</v>
      </c>
      <c r="G667" s="206"/>
      <c r="H667" s="196" t="s">
        <v>7789</v>
      </c>
      <c r="I667" s="590" t="s">
        <v>7603</v>
      </c>
      <c r="J667" s="584"/>
    </row>
    <row r="668" customHeight="1" outlineLevel="2" spans="1:10">
      <c r="A668" s="196" t="s">
        <v>4732</v>
      </c>
      <c r="B668" s="196" t="s">
        <v>7646</v>
      </c>
      <c r="C668" s="196" t="s">
        <v>3253</v>
      </c>
      <c r="D668" s="196" t="s">
        <v>2814</v>
      </c>
      <c r="E668" s="196">
        <v>9.2</v>
      </c>
      <c r="F668" s="196">
        <v>800</v>
      </c>
      <c r="G668" s="206"/>
      <c r="H668" s="196" t="s">
        <v>7789</v>
      </c>
      <c r="I668" s="590" t="s">
        <v>7603</v>
      </c>
      <c r="J668" s="584"/>
    </row>
    <row r="669" customHeight="1" outlineLevel="2" spans="1:10">
      <c r="A669" s="196" t="s">
        <v>4733</v>
      </c>
      <c r="B669" s="196" t="s">
        <v>7703</v>
      </c>
      <c r="C669" s="196" t="s">
        <v>3499</v>
      </c>
      <c r="D669" s="196" t="s">
        <v>2824</v>
      </c>
      <c r="E669" s="196">
        <v>1</v>
      </c>
      <c r="F669" s="196">
        <v>11880</v>
      </c>
      <c r="G669" s="206"/>
      <c r="H669" s="196" t="s">
        <v>7789</v>
      </c>
      <c r="I669" s="590" t="s">
        <v>7603</v>
      </c>
      <c r="J669" s="584"/>
    </row>
    <row r="670" customHeight="1" outlineLevel="2" spans="1:10">
      <c r="A670" s="196" t="s">
        <v>4734</v>
      </c>
      <c r="B670" s="196" t="s">
        <v>7642</v>
      </c>
      <c r="C670" s="196" t="s">
        <v>3496</v>
      </c>
      <c r="D670" s="196" t="s">
        <v>2824</v>
      </c>
      <c r="E670" s="196">
        <v>2</v>
      </c>
      <c r="F670" s="196">
        <v>15000</v>
      </c>
      <c r="G670" s="206"/>
      <c r="H670" s="196" t="s">
        <v>7789</v>
      </c>
      <c r="I670" s="590" t="s">
        <v>7603</v>
      </c>
      <c r="J670" s="584"/>
    </row>
    <row r="671" customHeight="1" outlineLevel="2" spans="1:10">
      <c r="A671" s="196" t="s">
        <v>4735</v>
      </c>
      <c r="B671" s="196" t="s">
        <v>7643</v>
      </c>
      <c r="C671" s="196" t="s">
        <v>3488</v>
      </c>
      <c r="D671" s="196" t="s">
        <v>2824</v>
      </c>
      <c r="E671" s="196">
        <v>1</v>
      </c>
      <c r="F671" s="196">
        <v>18000</v>
      </c>
      <c r="G671" s="206"/>
      <c r="H671" s="196" t="s">
        <v>7789</v>
      </c>
      <c r="I671" s="590" t="s">
        <v>7603</v>
      </c>
      <c r="J671" s="584"/>
    </row>
    <row r="672" customHeight="1" outlineLevel="2" spans="1:10">
      <c r="A672" s="196" t="s">
        <v>4736</v>
      </c>
      <c r="B672" s="196" t="s">
        <v>7741</v>
      </c>
      <c r="C672" s="196" t="s">
        <v>3490</v>
      </c>
      <c r="D672" s="196" t="s">
        <v>2824</v>
      </c>
      <c r="E672" s="196">
        <v>1</v>
      </c>
      <c r="F672" s="196">
        <v>10010</v>
      </c>
      <c r="G672" s="206"/>
      <c r="H672" s="196" t="s">
        <v>7789</v>
      </c>
      <c r="I672" s="590" t="s">
        <v>7603</v>
      </c>
      <c r="J672" s="584"/>
    </row>
    <row r="673" customHeight="1" outlineLevel="2" spans="1:10">
      <c r="A673" s="196" t="s">
        <v>4737</v>
      </c>
      <c r="B673" s="196" t="s">
        <v>7652</v>
      </c>
      <c r="C673" s="196" t="s">
        <v>3508</v>
      </c>
      <c r="D673" s="196" t="s">
        <v>2824</v>
      </c>
      <c r="E673" s="196">
        <v>1</v>
      </c>
      <c r="F673" s="196">
        <v>13500</v>
      </c>
      <c r="G673" s="206"/>
      <c r="H673" s="196" t="s">
        <v>7789</v>
      </c>
      <c r="I673" s="590" t="s">
        <v>7603</v>
      </c>
      <c r="J673" s="584"/>
    </row>
    <row r="674" customHeight="1" outlineLevel="2" spans="1:10">
      <c r="A674" s="196" t="s">
        <v>4738</v>
      </c>
      <c r="B674" s="196" t="s">
        <v>7653</v>
      </c>
      <c r="C674" s="196" t="s">
        <v>3460</v>
      </c>
      <c r="D674" s="196" t="s">
        <v>2824</v>
      </c>
      <c r="E674" s="196">
        <v>1</v>
      </c>
      <c r="F674" s="196">
        <v>640</v>
      </c>
      <c r="G674" s="206"/>
      <c r="H674" s="196"/>
      <c r="I674" s="590"/>
      <c r="J674" s="591" t="s">
        <v>7605</v>
      </c>
    </row>
    <row r="675" customHeight="1" outlineLevel="2" spans="1:10">
      <c r="A675" s="196" t="s">
        <v>4739</v>
      </c>
      <c r="B675" s="196" t="s">
        <v>7725</v>
      </c>
      <c r="C675" s="196" t="s">
        <v>3353</v>
      </c>
      <c r="D675" s="196" t="s">
        <v>2824</v>
      </c>
      <c r="E675" s="196">
        <v>2</v>
      </c>
      <c r="F675" s="196">
        <v>23500</v>
      </c>
      <c r="G675" s="206"/>
      <c r="H675" s="196" t="s">
        <v>7789</v>
      </c>
      <c r="I675" s="590" t="s">
        <v>7603</v>
      </c>
      <c r="J675" s="584"/>
    </row>
    <row r="676" customHeight="1" outlineLevel="2" spans="1:10">
      <c r="A676" s="196" t="s">
        <v>4740</v>
      </c>
      <c r="B676" s="196" t="s">
        <v>7741</v>
      </c>
      <c r="C676" s="196" t="s">
        <v>3491</v>
      </c>
      <c r="D676" s="196" t="s">
        <v>2824</v>
      </c>
      <c r="E676" s="196">
        <v>1</v>
      </c>
      <c r="F676" s="196">
        <v>10010</v>
      </c>
      <c r="G676" s="206"/>
      <c r="H676" s="196" t="s">
        <v>7789</v>
      </c>
      <c r="I676" s="590" t="s">
        <v>7603</v>
      </c>
      <c r="J676" s="584"/>
    </row>
    <row r="677" customHeight="1" outlineLevel="2" spans="1:10">
      <c r="A677" s="196" t="s">
        <v>4741</v>
      </c>
      <c r="B677" s="196" t="s">
        <v>7647</v>
      </c>
      <c r="C677" s="196" t="s">
        <v>3503</v>
      </c>
      <c r="D677" s="196" t="s">
        <v>2824</v>
      </c>
      <c r="E677" s="196">
        <v>4</v>
      </c>
      <c r="F677" s="196">
        <v>21360</v>
      </c>
      <c r="G677" s="206"/>
      <c r="H677" s="196" t="s">
        <v>7789</v>
      </c>
      <c r="I677" s="590" t="s">
        <v>7603</v>
      </c>
      <c r="J677" s="584"/>
    </row>
    <row r="678" customHeight="1" outlineLevel="2" spans="1:10">
      <c r="A678" s="196" t="s">
        <v>4742</v>
      </c>
      <c r="B678" s="196" t="s">
        <v>7649</v>
      </c>
      <c r="C678" s="196" t="s">
        <v>3260</v>
      </c>
      <c r="D678" s="196" t="s">
        <v>2774</v>
      </c>
      <c r="E678" s="196">
        <v>104</v>
      </c>
      <c r="F678" s="196">
        <v>300</v>
      </c>
      <c r="G678" s="206"/>
      <c r="H678" s="196" t="s">
        <v>7789</v>
      </c>
      <c r="I678" s="590" t="s">
        <v>7603</v>
      </c>
      <c r="J678" s="584"/>
    </row>
    <row r="679" customHeight="1" outlineLevel="2" spans="1:10">
      <c r="A679" s="196" t="s">
        <v>4743</v>
      </c>
      <c r="B679" s="196" t="s">
        <v>7650</v>
      </c>
      <c r="C679" s="196" t="s">
        <v>3260</v>
      </c>
      <c r="D679" s="196" t="s">
        <v>2774</v>
      </c>
      <c r="E679" s="196">
        <v>52</v>
      </c>
      <c r="F679" s="196">
        <v>360</v>
      </c>
      <c r="G679" s="206"/>
      <c r="H679" s="196" t="s">
        <v>7789</v>
      </c>
      <c r="I679" s="590" t="s">
        <v>7603</v>
      </c>
      <c r="J679" s="584"/>
    </row>
    <row r="680" customHeight="1" outlineLevel="2" spans="1:10">
      <c r="A680" s="196" t="s">
        <v>4744</v>
      </c>
      <c r="B680" s="196" t="s">
        <v>7646</v>
      </c>
      <c r="C680" s="196" t="s">
        <v>3252</v>
      </c>
      <c r="D680" s="196" t="s">
        <v>2814</v>
      </c>
      <c r="E680" s="196">
        <v>9.2</v>
      </c>
      <c r="F680" s="196">
        <v>1200</v>
      </c>
      <c r="G680" s="206"/>
      <c r="H680" s="196" t="s">
        <v>7789</v>
      </c>
      <c r="I680" s="590" t="s">
        <v>7603</v>
      </c>
      <c r="J680" s="584"/>
    </row>
    <row r="681" customHeight="1" outlineLevel="2" spans="1:10">
      <c r="A681" s="196" t="s">
        <v>7794</v>
      </c>
      <c r="B681" s="196" t="s">
        <v>7557</v>
      </c>
      <c r="C681" s="196" t="s">
        <v>3683</v>
      </c>
      <c r="D681" s="196" t="s">
        <v>2824</v>
      </c>
      <c r="E681" s="196">
        <v>1</v>
      </c>
      <c r="F681" s="196">
        <v>96600</v>
      </c>
      <c r="G681" s="206"/>
      <c r="H681" s="196" t="s">
        <v>7789</v>
      </c>
      <c r="I681" s="590" t="s">
        <v>7603</v>
      </c>
      <c r="J681" s="584"/>
    </row>
    <row r="682" customHeight="1" outlineLevel="2" spans="1:10">
      <c r="A682" s="196" t="s">
        <v>7795</v>
      </c>
      <c r="B682" s="196" t="s">
        <v>7610</v>
      </c>
      <c r="C682" s="196" t="s">
        <v>3544</v>
      </c>
      <c r="D682" s="196" t="s">
        <v>2824</v>
      </c>
      <c r="E682" s="196">
        <v>2</v>
      </c>
      <c r="F682" s="196">
        <v>2960</v>
      </c>
      <c r="G682" s="206"/>
      <c r="H682" s="196"/>
      <c r="I682" s="590" t="s">
        <v>7603</v>
      </c>
      <c r="J682" s="591" t="s">
        <v>7605</v>
      </c>
    </row>
    <row r="683" customHeight="1" outlineLevel="2" spans="1:10">
      <c r="A683" s="196" t="s">
        <v>7796</v>
      </c>
      <c r="B683" s="196" t="s">
        <v>7618</v>
      </c>
      <c r="C683" s="196" t="s">
        <v>3697</v>
      </c>
      <c r="D683" s="196" t="s">
        <v>7791</v>
      </c>
      <c r="E683" s="196">
        <v>19</v>
      </c>
      <c r="F683" s="196">
        <v>480</v>
      </c>
      <c r="G683" s="206"/>
      <c r="H683" s="196"/>
      <c r="I683" s="590" t="s">
        <v>7603</v>
      </c>
      <c r="J683" s="591" t="s">
        <v>7605</v>
      </c>
    </row>
    <row r="684" customHeight="1" outlineLevel="2" spans="1:10">
      <c r="A684" s="196" t="s">
        <v>7797</v>
      </c>
      <c r="B684" s="196" t="s">
        <v>7601</v>
      </c>
      <c r="C684" s="196" t="s">
        <v>3689</v>
      </c>
      <c r="D684" s="196" t="s">
        <v>7791</v>
      </c>
      <c r="E684" s="196">
        <v>4</v>
      </c>
      <c r="F684" s="196">
        <v>540</v>
      </c>
      <c r="G684" s="206"/>
      <c r="H684" s="196" t="s">
        <v>7789</v>
      </c>
      <c r="I684" s="590" t="s">
        <v>7603</v>
      </c>
      <c r="J684" s="584"/>
    </row>
    <row r="685" s="575" customFormat="1" customHeight="1" outlineLevel="2" spans="1:10">
      <c r="A685" s="142"/>
      <c r="B685" s="142" t="s">
        <v>4745</v>
      </c>
      <c r="C685" s="142"/>
      <c r="D685" s="142"/>
      <c r="E685" s="142"/>
      <c r="F685" s="142"/>
      <c r="G685" s="145"/>
      <c r="H685" s="142"/>
      <c r="I685" s="587"/>
      <c r="J685" s="588"/>
    </row>
    <row r="686" customHeight="1" outlineLevel="2" spans="1:10">
      <c r="A686" s="196" t="s">
        <v>4200</v>
      </c>
      <c r="B686" s="196" t="s">
        <v>7601</v>
      </c>
      <c r="C686" s="196" t="s">
        <v>3689</v>
      </c>
      <c r="D686" s="196" t="s">
        <v>2824</v>
      </c>
      <c r="E686" s="196">
        <v>1</v>
      </c>
      <c r="F686" s="196">
        <v>540</v>
      </c>
      <c r="G686" s="206"/>
      <c r="H686" s="196" t="s">
        <v>7789</v>
      </c>
      <c r="I686" s="590" t="s">
        <v>7603</v>
      </c>
      <c r="J686" s="584"/>
    </row>
    <row r="687" customHeight="1" outlineLevel="2" spans="1:10">
      <c r="A687" s="196" t="s">
        <v>4201</v>
      </c>
      <c r="B687" s="196" t="s">
        <v>7608</v>
      </c>
      <c r="C687" s="196" t="s">
        <v>3391</v>
      </c>
      <c r="D687" s="196" t="s">
        <v>2824</v>
      </c>
      <c r="E687" s="196">
        <v>1</v>
      </c>
      <c r="F687" s="196">
        <v>2700</v>
      </c>
      <c r="G687" s="206"/>
      <c r="H687" s="196" t="s">
        <v>7789</v>
      </c>
      <c r="I687" s="590" t="s">
        <v>7603</v>
      </c>
      <c r="J687" s="584"/>
    </row>
    <row r="688" customHeight="1" outlineLevel="2" spans="1:10">
      <c r="A688" s="196" t="s">
        <v>4202</v>
      </c>
      <c r="B688" s="196" t="s">
        <v>7635</v>
      </c>
      <c r="C688" s="196" t="s">
        <v>3412</v>
      </c>
      <c r="D688" s="196" t="s">
        <v>2824</v>
      </c>
      <c r="E688" s="196">
        <v>1</v>
      </c>
      <c r="F688" s="196">
        <v>1200</v>
      </c>
      <c r="G688" s="206"/>
      <c r="H688" s="196" t="s">
        <v>7789</v>
      </c>
      <c r="I688" s="590" t="s">
        <v>7603</v>
      </c>
      <c r="J688" s="584"/>
    </row>
    <row r="689" customHeight="1" outlineLevel="2" spans="1:10">
      <c r="A689" s="196" t="s">
        <v>4203</v>
      </c>
      <c r="B689" s="196" t="s">
        <v>7636</v>
      </c>
      <c r="C689" s="196" t="s">
        <v>3297</v>
      </c>
      <c r="D689" s="196" t="s">
        <v>2824</v>
      </c>
      <c r="E689" s="196">
        <v>1</v>
      </c>
      <c r="F689" s="196">
        <v>3780</v>
      </c>
      <c r="G689" s="206"/>
      <c r="H689" s="196"/>
      <c r="I689" s="590" t="s">
        <v>7603</v>
      </c>
      <c r="J689" s="591" t="s">
        <v>7605</v>
      </c>
    </row>
    <row r="690" customHeight="1" outlineLevel="2" spans="1:10">
      <c r="A690" s="196" t="s">
        <v>4204</v>
      </c>
      <c r="B690" s="196" t="s">
        <v>7628</v>
      </c>
      <c r="C690" s="196" t="s">
        <v>3416</v>
      </c>
      <c r="D690" s="196" t="s">
        <v>2824</v>
      </c>
      <c r="E690" s="196">
        <v>1</v>
      </c>
      <c r="F690" s="196">
        <v>2560</v>
      </c>
      <c r="G690" s="206"/>
      <c r="H690" s="196"/>
      <c r="I690" s="590" t="s">
        <v>7603</v>
      </c>
      <c r="J690" s="591" t="s">
        <v>7605</v>
      </c>
    </row>
    <row r="691" customHeight="1" outlineLevel="2" spans="1:10">
      <c r="A691" s="196" t="s">
        <v>4746</v>
      </c>
      <c r="B691" s="196" t="s">
        <v>7610</v>
      </c>
      <c r="C691" s="196" t="s">
        <v>3535</v>
      </c>
      <c r="D691" s="196" t="s">
        <v>2824</v>
      </c>
      <c r="E691" s="196">
        <v>1</v>
      </c>
      <c r="F691" s="196">
        <v>2720</v>
      </c>
      <c r="G691" s="206"/>
      <c r="H691" s="196"/>
      <c r="I691" s="590" t="s">
        <v>7603</v>
      </c>
      <c r="J691" s="591" t="s">
        <v>7605</v>
      </c>
    </row>
    <row r="692" customHeight="1" outlineLevel="2" spans="1:10">
      <c r="A692" s="196" t="s">
        <v>4747</v>
      </c>
      <c r="B692" s="196" t="s">
        <v>7639</v>
      </c>
      <c r="C692" s="196" t="s">
        <v>3581</v>
      </c>
      <c r="D692" s="196" t="s">
        <v>2824</v>
      </c>
      <c r="E692" s="196">
        <v>1</v>
      </c>
      <c r="F692" s="196">
        <v>5000</v>
      </c>
      <c r="G692" s="206"/>
      <c r="H692" s="196" t="s">
        <v>7789</v>
      </c>
      <c r="I692" s="590" t="s">
        <v>7603</v>
      </c>
      <c r="J692" s="584"/>
    </row>
    <row r="693" customHeight="1" outlineLevel="2" spans="1:10">
      <c r="A693" s="196" t="s">
        <v>4749</v>
      </c>
      <c r="B693" s="196" t="s">
        <v>7745</v>
      </c>
      <c r="C693" s="196" t="s">
        <v>3628</v>
      </c>
      <c r="D693" s="196" t="s">
        <v>2824</v>
      </c>
      <c r="E693" s="196">
        <v>1</v>
      </c>
      <c r="F693" s="196">
        <v>9000</v>
      </c>
      <c r="G693" s="206"/>
      <c r="H693" s="196" t="s">
        <v>7789</v>
      </c>
      <c r="I693" s="590" t="s">
        <v>7603</v>
      </c>
      <c r="J693" s="584"/>
    </row>
    <row r="694" customHeight="1" outlineLevel="2" spans="1:10">
      <c r="A694" s="196" t="s">
        <v>4750</v>
      </c>
      <c r="B694" s="196" t="s">
        <v>7690</v>
      </c>
      <c r="C694" s="196" t="s">
        <v>3577</v>
      </c>
      <c r="D694" s="196" t="s">
        <v>2824</v>
      </c>
      <c r="E694" s="196">
        <v>1</v>
      </c>
      <c r="F694" s="196">
        <v>11160</v>
      </c>
      <c r="G694" s="206"/>
      <c r="H694" s="196" t="s">
        <v>7789</v>
      </c>
      <c r="I694" s="592" t="s">
        <v>7603</v>
      </c>
      <c r="J694" s="584"/>
    </row>
    <row r="695" customHeight="1" outlineLevel="2" spans="1:10">
      <c r="A695" s="196" t="s">
        <v>4751</v>
      </c>
      <c r="B695" s="196" t="s">
        <v>7557</v>
      </c>
      <c r="C695" s="196" t="s">
        <v>3685</v>
      </c>
      <c r="D695" s="196" t="s">
        <v>2824</v>
      </c>
      <c r="E695" s="196">
        <v>1</v>
      </c>
      <c r="F695" s="196">
        <v>37800</v>
      </c>
      <c r="G695" s="206"/>
      <c r="H695" s="196" t="s">
        <v>7789</v>
      </c>
      <c r="I695" s="590" t="s">
        <v>7603</v>
      </c>
      <c r="J695" s="584"/>
    </row>
    <row r="696" customHeight="1" outlineLevel="2" spans="1:10">
      <c r="A696" s="196" t="s">
        <v>4752</v>
      </c>
      <c r="B696" s="196" t="s">
        <v>7646</v>
      </c>
      <c r="C696" s="196" t="s">
        <v>3252</v>
      </c>
      <c r="D696" s="196" t="s">
        <v>2814</v>
      </c>
      <c r="E696" s="196">
        <v>3.6</v>
      </c>
      <c r="F696" s="196">
        <v>1200</v>
      </c>
      <c r="G696" s="206"/>
      <c r="H696" s="196" t="s">
        <v>7789</v>
      </c>
      <c r="I696" s="590" t="s">
        <v>7603</v>
      </c>
      <c r="J696" s="584"/>
    </row>
    <row r="697" customHeight="1" outlineLevel="2" spans="1:10">
      <c r="A697" s="196" t="s">
        <v>4753</v>
      </c>
      <c r="B697" s="196" t="s">
        <v>7652</v>
      </c>
      <c r="C697" s="196" t="s">
        <v>3508</v>
      </c>
      <c r="D697" s="196" t="s">
        <v>2824</v>
      </c>
      <c r="E697" s="196">
        <v>1</v>
      </c>
      <c r="F697" s="196">
        <v>13500</v>
      </c>
      <c r="G697" s="206"/>
      <c r="H697" s="196" t="s">
        <v>7789</v>
      </c>
      <c r="I697" s="590" t="s">
        <v>7603</v>
      </c>
      <c r="J697" s="584"/>
    </row>
    <row r="698" customFormat="1" customHeight="1" outlineLevel="2" spans="1:10">
      <c r="A698" s="196" t="s">
        <v>4754</v>
      </c>
      <c r="B698" s="196" t="s">
        <v>7653</v>
      </c>
      <c r="C698" s="196" t="s">
        <v>3460</v>
      </c>
      <c r="D698" s="196" t="s">
        <v>2824</v>
      </c>
      <c r="E698" s="196">
        <v>1</v>
      </c>
      <c r="F698" s="196">
        <v>640</v>
      </c>
      <c r="G698" s="206"/>
      <c r="H698" s="196"/>
      <c r="I698" s="590" t="s">
        <v>7603</v>
      </c>
      <c r="J698" s="591" t="s">
        <v>7605</v>
      </c>
    </row>
    <row r="699" customHeight="1" outlineLevel="2" spans="1:10">
      <c r="A699" s="196" t="s">
        <v>4755</v>
      </c>
      <c r="B699" s="196" t="s">
        <v>7693</v>
      </c>
      <c r="C699" s="196" t="s">
        <v>3505</v>
      </c>
      <c r="D699" s="196" t="s">
        <v>2824</v>
      </c>
      <c r="E699" s="196">
        <v>1</v>
      </c>
      <c r="F699" s="196">
        <v>9800</v>
      </c>
      <c r="G699" s="206"/>
      <c r="H699" s="196" t="s">
        <v>7789</v>
      </c>
      <c r="I699" s="590" t="s">
        <v>7603</v>
      </c>
      <c r="J699" s="584"/>
    </row>
    <row r="700" customHeight="1" outlineLevel="2" spans="1:10">
      <c r="A700" s="196" t="s">
        <v>4756</v>
      </c>
      <c r="B700" s="196" t="s">
        <v>7798</v>
      </c>
      <c r="C700" s="196" t="s">
        <v>3377</v>
      </c>
      <c r="D700" s="196" t="s">
        <v>2824</v>
      </c>
      <c r="E700" s="196">
        <v>1</v>
      </c>
      <c r="F700" s="196">
        <v>12000</v>
      </c>
      <c r="G700" s="206"/>
      <c r="H700" s="196" t="s">
        <v>7789</v>
      </c>
      <c r="I700" s="590" t="s">
        <v>7603</v>
      </c>
      <c r="J700" s="584"/>
    </row>
    <row r="701" customHeight="1" outlineLevel="2" spans="1:10">
      <c r="A701" s="196" t="s">
        <v>4758</v>
      </c>
      <c r="B701" s="196" t="s">
        <v>7691</v>
      </c>
      <c r="C701" s="196" t="s">
        <v>3473</v>
      </c>
      <c r="D701" s="196" t="s">
        <v>2824</v>
      </c>
      <c r="E701" s="196">
        <v>2</v>
      </c>
      <c r="F701" s="196">
        <v>2800</v>
      </c>
      <c r="G701" s="206"/>
      <c r="H701" s="196"/>
      <c r="I701" s="590" t="s">
        <v>7603</v>
      </c>
      <c r="J701" s="591" t="s">
        <v>7605</v>
      </c>
    </row>
    <row r="702" customHeight="1" outlineLevel="2" spans="1:10">
      <c r="A702" s="196" t="s">
        <v>4759</v>
      </c>
      <c r="B702" s="196" t="s">
        <v>7601</v>
      </c>
      <c r="C702" s="196" t="s">
        <v>3689</v>
      </c>
      <c r="D702" s="196" t="s">
        <v>7791</v>
      </c>
      <c r="E702" s="196">
        <v>2</v>
      </c>
      <c r="F702" s="196">
        <v>540</v>
      </c>
      <c r="G702" s="206"/>
      <c r="H702" s="196" t="s">
        <v>7789</v>
      </c>
      <c r="I702" s="590" t="s">
        <v>7603</v>
      </c>
      <c r="J702" s="584"/>
    </row>
    <row r="703" customHeight="1" outlineLevel="2" spans="1:10">
      <c r="A703" s="196" t="s">
        <v>7799</v>
      </c>
      <c r="B703" s="196" t="s">
        <v>7629</v>
      </c>
      <c r="C703" s="196" t="s">
        <v>3386</v>
      </c>
      <c r="D703" s="196" t="s">
        <v>2824</v>
      </c>
      <c r="E703" s="196">
        <v>2</v>
      </c>
      <c r="F703" s="196">
        <v>1440</v>
      </c>
      <c r="G703" s="206"/>
      <c r="H703" s="196" t="s">
        <v>7789</v>
      </c>
      <c r="I703" s="590" t="s">
        <v>7603</v>
      </c>
      <c r="J703" s="584"/>
    </row>
    <row r="704" customHeight="1" outlineLevel="2" spans="1:10">
      <c r="A704" s="196" t="s">
        <v>7800</v>
      </c>
      <c r="B704" s="196" t="s">
        <v>7618</v>
      </c>
      <c r="C704" s="196" t="s">
        <v>3697</v>
      </c>
      <c r="D704" s="196" t="s">
        <v>7791</v>
      </c>
      <c r="E704" s="196">
        <v>4</v>
      </c>
      <c r="F704" s="196">
        <v>480</v>
      </c>
      <c r="G704" s="206"/>
      <c r="H704" s="196"/>
      <c r="I704" s="590" t="s">
        <v>7603</v>
      </c>
      <c r="J704" s="591" t="s">
        <v>7605</v>
      </c>
    </row>
    <row r="705" customHeight="1" outlineLevel="2" spans="1:10">
      <c r="A705" s="196" t="s">
        <v>7801</v>
      </c>
      <c r="B705" s="196" t="s">
        <v>7607</v>
      </c>
      <c r="C705" s="196" t="s">
        <v>3312</v>
      </c>
      <c r="D705" s="196" t="s">
        <v>2824</v>
      </c>
      <c r="E705" s="196">
        <v>1</v>
      </c>
      <c r="F705" s="196">
        <v>1080</v>
      </c>
      <c r="G705" s="206"/>
      <c r="H705" s="196" t="s">
        <v>7789</v>
      </c>
      <c r="I705" s="590" t="s">
        <v>7603</v>
      </c>
      <c r="J705" s="584"/>
    </row>
    <row r="706" s="575" customFormat="1" customHeight="1" outlineLevel="2" spans="1:10">
      <c r="A706" s="142"/>
      <c r="B706" s="142" t="s">
        <v>4760</v>
      </c>
      <c r="C706" s="142"/>
      <c r="D706" s="142"/>
      <c r="E706" s="142"/>
      <c r="F706" s="142"/>
      <c r="G706" s="145"/>
      <c r="H706" s="142"/>
      <c r="I706" s="587"/>
      <c r="J706" s="588"/>
    </row>
    <row r="707" customHeight="1" outlineLevel="2" spans="1:10">
      <c r="A707" s="196" t="s">
        <v>4761</v>
      </c>
      <c r="B707" s="196" t="s">
        <v>7601</v>
      </c>
      <c r="C707" s="196" t="s">
        <v>3689</v>
      </c>
      <c r="D707" s="196" t="s">
        <v>2824</v>
      </c>
      <c r="E707" s="196">
        <v>1</v>
      </c>
      <c r="F707" s="196">
        <v>540</v>
      </c>
      <c r="G707" s="206"/>
      <c r="H707" s="196" t="s">
        <v>7789</v>
      </c>
      <c r="I707" s="590" t="s">
        <v>7603</v>
      </c>
      <c r="J707" s="584"/>
    </row>
    <row r="708" customHeight="1" outlineLevel="2" spans="1:10">
      <c r="A708" s="196" t="s">
        <v>4762</v>
      </c>
      <c r="B708" s="196" t="s">
        <v>7608</v>
      </c>
      <c r="C708" s="196" t="s">
        <v>3391</v>
      </c>
      <c r="D708" s="196" t="s">
        <v>2824</v>
      </c>
      <c r="E708" s="196">
        <v>1</v>
      </c>
      <c r="F708" s="196">
        <v>2700</v>
      </c>
      <c r="G708" s="206"/>
      <c r="H708" s="196" t="s">
        <v>7789</v>
      </c>
      <c r="I708" s="590" t="s">
        <v>7603</v>
      </c>
      <c r="J708" s="584"/>
    </row>
    <row r="709" customHeight="1" outlineLevel="2" spans="1:10">
      <c r="A709" s="196" t="s">
        <v>4763</v>
      </c>
      <c r="B709" s="196" t="s">
        <v>7670</v>
      </c>
      <c r="C709" s="196" t="s">
        <v>3573</v>
      </c>
      <c r="D709" s="196" t="s">
        <v>2824</v>
      </c>
      <c r="E709" s="196">
        <v>1</v>
      </c>
      <c r="F709" s="196">
        <v>5400</v>
      </c>
      <c r="G709" s="206"/>
      <c r="H709" s="196" t="s">
        <v>7789</v>
      </c>
      <c r="I709" s="590" t="s">
        <v>7603</v>
      </c>
      <c r="J709" s="584"/>
    </row>
    <row r="710" customHeight="1" outlineLevel="2" spans="1:10">
      <c r="A710" s="196" t="s">
        <v>4764</v>
      </c>
      <c r="B710" s="196" t="s">
        <v>7635</v>
      </c>
      <c r="C710" s="196" t="s">
        <v>3412</v>
      </c>
      <c r="D710" s="196" t="s">
        <v>2824</v>
      </c>
      <c r="E710" s="196">
        <v>1</v>
      </c>
      <c r="F710" s="196">
        <v>1200</v>
      </c>
      <c r="G710" s="206"/>
      <c r="H710" s="196" t="s">
        <v>7789</v>
      </c>
      <c r="I710" s="590" t="s">
        <v>7603</v>
      </c>
      <c r="J710" s="584"/>
    </row>
    <row r="711" customHeight="1" outlineLevel="2" spans="1:10">
      <c r="A711" s="196" t="s">
        <v>4765</v>
      </c>
      <c r="B711" s="196" t="s">
        <v>7802</v>
      </c>
      <c r="C711" s="196" t="s">
        <v>3297</v>
      </c>
      <c r="D711" s="196" t="s">
        <v>2824</v>
      </c>
      <c r="E711" s="196">
        <v>1</v>
      </c>
      <c r="F711" s="196">
        <v>6930</v>
      </c>
      <c r="G711" s="206"/>
      <c r="H711" s="196" t="s">
        <v>7789</v>
      </c>
      <c r="I711" s="590" t="s">
        <v>7603</v>
      </c>
      <c r="J711" s="584"/>
    </row>
    <row r="712" customHeight="1" outlineLevel="2" spans="1:10">
      <c r="A712" s="196" t="s">
        <v>4766</v>
      </c>
      <c r="B712" s="196" t="s">
        <v>7628</v>
      </c>
      <c r="C712" s="196" t="s">
        <v>3416</v>
      </c>
      <c r="D712" s="196" t="s">
        <v>2824</v>
      </c>
      <c r="E712" s="196">
        <v>1</v>
      </c>
      <c r="F712" s="196">
        <v>2560</v>
      </c>
      <c r="G712" s="206"/>
      <c r="H712" s="196"/>
      <c r="I712" s="590" t="s">
        <v>7603</v>
      </c>
      <c r="J712" s="591" t="s">
        <v>7605</v>
      </c>
    </row>
    <row r="713" customHeight="1" outlineLevel="2" spans="1:10">
      <c r="A713" s="196" t="s">
        <v>4767</v>
      </c>
      <c r="B713" s="196" t="s">
        <v>7610</v>
      </c>
      <c r="C713" s="196" t="s">
        <v>3533</v>
      </c>
      <c r="D713" s="196" t="s">
        <v>2824</v>
      </c>
      <c r="E713" s="196">
        <v>1</v>
      </c>
      <c r="F713" s="196">
        <v>2680</v>
      </c>
      <c r="G713" s="206"/>
      <c r="H713" s="196"/>
      <c r="I713" s="590" t="s">
        <v>7603</v>
      </c>
      <c r="J713" s="591" t="s">
        <v>7605</v>
      </c>
    </row>
    <row r="714" customHeight="1" outlineLevel="2" spans="1:10">
      <c r="A714" s="196" t="s">
        <v>4769</v>
      </c>
      <c r="B714" s="196" t="s">
        <v>7627</v>
      </c>
      <c r="C714" s="196" t="s">
        <v>3597</v>
      </c>
      <c r="D714" s="196" t="s">
        <v>2824</v>
      </c>
      <c r="E714" s="196">
        <v>1</v>
      </c>
      <c r="F714" s="196">
        <v>5240</v>
      </c>
      <c r="G714" s="206"/>
      <c r="H714" s="196"/>
      <c r="I714" s="590" t="s">
        <v>7603</v>
      </c>
      <c r="J714" s="591" t="s">
        <v>7605</v>
      </c>
    </row>
    <row r="715" customHeight="1" outlineLevel="2" spans="1:10">
      <c r="A715" s="196" t="s">
        <v>4770</v>
      </c>
      <c r="B715" s="196" t="s">
        <v>7627</v>
      </c>
      <c r="C715" s="196" t="s">
        <v>3596</v>
      </c>
      <c r="D715" s="196" t="s">
        <v>2824</v>
      </c>
      <c r="E715" s="196">
        <v>1</v>
      </c>
      <c r="F715" s="196">
        <v>5200</v>
      </c>
      <c r="G715" s="206"/>
      <c r="H715" s="196"/>
      <c r="I715" s="590" t="s">
        <v>7603</v>
      </c>
      <c r="J715" s="591" t="s">
        <v>7605</v>
      </c>
    </row>
    <row r="716" customHeight="1" outlineLevel="2" spans="1:10">
      <c r="A716" s="196" t="s">
        <v>4771</v>
      </c>
      <c r="B716" s="196" t="s">
        <v>7669</v>
      </c>
      <c r="C716" s="196" t="s">
        <v>3285</v>
      </c>
      <c r="D716" s="196" t="s">
        <v>2824</v>
      </c>
      <c r="E716" s="196">
        <v>1</v>
      </c>
      <c r="F716" s="196">
        <v>2520</v>
      </c>
      <c r="G716" s="206"/>
      <c r="H716" s="196" t="s">
        <v>7789</v>
      </c>
      <c r="I716" s="590" t="s">
        <v>7603</v>
      </c>
      <c r="J716" s="584"/>
    </row>
    <row r="717" customHeight="1" outlineLevel="2" spans="1:10">
      <c r="A717" s="196" t="s">
        <v>4772</v>
      </c>
      <c r="B717" s="196" t="s">
        <v>7610</v>
      </c>
      <c r="C717" s="196" t="s">
        <v>3557</v>
      </c>
      <c r="D717" s="196" t="s">
        <v>2824</v>
      </c>
      <c r="E717" s="196">
        <v>1</v>
      </c>
      <c r="F717" s="196">
        <v>2200</v>
      </c>
      <c r="G717" s="206"/>
      <c r="H717" s="196"/>
      <c r="I717" s="590" t="s">
        <v>7603</v>
      </c>
      <c r="J717" s="591" t="s">
        <v>7605</v>
      </c>
    </row>
    <row r="718" customHeight="1" outlineLevel="2" spans="1:10">
      <c r="A718" s="196" t="s">
        <v>4773</v>
      </c>
      <c r="B718" s="196" t="s">
        <v>7618</v>
      </c>
      <c r="C718" s="196" t="s">
        <v>3697</v>
      </c>
      <c r="D718" s="196" t="s">
        <v>7791</v>
      </c>
      <c r="E718" s="196">
        <v>2</v>
      </c>
      <c r="F718" s="196">
        <v>480</v>
      </c>
      <c r="G718" s="206"/>
      <c r="H718" s="196"/>
      <c r="I718" s="590" t="s">
        <v>7603</v>
      </c>
      <c r="J718" s="591" t="s">
        <v>7605</v>
      </c>
    </row>
    <row r="719" s="575" customFormat="1" customHeight="1" outlineLevel="2" spans="1:10">
      <c r="A719" s="142"/>
      <c r="B719" s="142" t="s">
        <v>4777</v>
      </c>
      <c r="C719" s="142"/>
      <c r="D719" s="142"/>
      <c r="E719" s="142"/>
      <c r="F719" s="142"/>
      <c r="G719" s="145"/>
      <c r="H719" s="142"/>
      <c r="I719" s="587"/>
      <c r="J719" s="588"/>
    </row>
    <row r="720" customHeight="1" outlineLevel="2" spans="1:10">
      <c r="A720" s="196" t="s">
        <v>4206</v>
      </c>
      <c r="B720" s="196" t="s">
        <v>7557</v>
      </c>
      <c r="C720" s="196" t="s">
        <v>3673</v>
      </c>
      <c r="D720" s="196" t="s">
        <v>2824</v>
      </c>
      <c r="E720" s="196">
        <v>1</v>
      </c>
      <c r="F720" s="196">
        <v>21000</v>
      </c>
      <c r="G720" s="206"/>
      <c r="H720" s="196" t="s">
        <v>7789</v>
      </c>
      <c r="I720" s="590" t="s">
        <v>7603</v>
      </c>
      <c r="J720" s="584"/>
    </row>
    <row r="721" customFormat="1" customHeight="1" outlineLevel="2" spans="1:10">
      <c r="A721" s="196" t="s">
        <v>4207</v>
      </c>
      <c r="B721" s="196" t="s">
        <v>7673</v>
      </c>
      <c r="C721" s="196" t="s">
        <v>3456</v>
      </c>
      <c r="D721" s="196" t="s">
        <v>2824</v>
      </c>
      <c r="E721" s="196">
        <v>1</v>
      </c>
      <c r="F721" s="196">
        <v>2250</v>
      </c>
      <c r="G721" s="206"/>
      <c r="H721" s="196" t="s">
        <v>7789</v>
      </c>
      <c r="I721" s="590" t="s">
        <v>7603</v>
      </c>
      <c r="J721" s="584"/>
    </row>
    <row r="722" customHeight="1" outlineLevel="2" spans="1:10">
      <c r="A722" s="196" t="s">
        <v>4208</v>
      </c>
      <c r="B722" s="196" t="s">
        <v>7672</v>
      </c>
      <c r="C722" s="196" t="s">
        <v>3512</v>
      </c>
      <c r="D722" s="196" t="s">
        <v>2824</v>
      </c>
      <c r="E722" s="196">
        <v>1</v>
      </c>
      <c r="F722" s="196">
        <v>7760</v>
      </c>
      <c r="G722" s="206"/>
      <c r="H722" s="196" t="s">
        <v>7789</v>
      </c>
      <c r="I722" s="590" t="s">
        <v>7603</v>
      </c>
      <c r="J722" s="584"/>
    </row>
    <row r="723" customHeight="1" outlineLevel="2" spans="1:10">
      <c r="A723" s="196" t="s">
        <v>4209</v>
      </c>
      <c r="B723" s="196" t="s">
        <v>7671</v>
      </c>
      <c r="C723" s="196" t="s">
        <v>3289</v>
      </c>
      <c r="D723" s="196" t="s">
        <v>2824</v>
      </c>
      <c r="E723" s="196">
        <v>1</v>
      </c>
      <c r="F723" s="196">
        <v>3360</v>
      </c>
      <c r="G723" s="206"/>
      <c r="H723" s="196" t="s">
        <v>7789</v>
      </c>
      <c r="I723" s="590" t="s">
        <v>7603</v>
      </c>
      <c r="J723" s="584"/>
    </row>
    <row r="724" customHeight="1" outlineLevel="2" spans="1:10">
      <c r="A724" s="196" t="s">
        <v>4210</v>
      </c>
      <c r="B724" s="196" t="s">
        <v>7670</v>
      </c>
      <c r="C724" s="196" t="s">
        <v>3573</v>
      </c>
      <c r="D724" s="196" t="s">
        <v>2824</v>
      </c>
      <c r="E724" s="196">
        <v>1</v>
      </c>
      <c r="F724" s="196">
        <v>5400</v>
      </c>
      <c r="G724" s="206"/>
      <c r="H724" s="196" t="s">
        <v>7789</v>
      </c>
      <c r="I724" s="590" t="s">
        <v>7603</v>
      </c>
      <c r="J724" s="584"/>
    </row>
    <row r="725" customHeight="1" outlineLevel="2" spans="1:10">
      <c r="A725" s="196" t="s">
        <v>4778</v>
      </c>
      <c r="B725" s="196" t="s">
        <v>7667</v>
      </c>
      <c r="C725" s="196" t="s">
        <v>3255</v>
      </c>
      <c r="D725" s="196" t="s">
        <v>2824</v>
      </c>
      <c r="E725" s="196">
        <v>1</v>
      </c>
      <c r="F725" s="196">
        <v>2800</v>
      </c>
      <c r="G725" s="206"/>
      <c r="H725" s="196"/>
      <c r="I725" s="590" t="s">
        <v>7603</v>
      </c>
      <c r="J725" s="591" t="s">
        <v>7605</v>
      </c>
    </row>
    <row r="726" customHeight="1" outlineLevel="2" spans="1:10">
      <c r="A726" s="196" t="s">
        <v>4779</v>
      </c>
      <c r="B726" s="196" t="s">
        <v>7668</v>
      </c>
      <c r="C726" s="196" t="s">
        <v>3477</v>
      </c>
      <c r="D726" s="196" t="s">
        <v>2824</v>
      </c>
      <c r="E726" s="196">
        <v>2</v>
      </c>
      <c r="F726" s="196">
        <v>2080</v>
      </c>
      <c r="G726" s="206"/>
      <c r="H726" s="196" t="s">
        <v>7789</v>
      </c>
      <c r="I726" s="590" t="s">
        <v>7603</v>
      </c>
      <c r="J726" s="584"/>
    </row>
    <row r="727" customHeight="1" outlineLevel="2" spans="1:10">
      <c r="A727" s="196" t="s">
        <v>4780</v>
      </c>
      <c r="B727" s="196" t="s">
        <v>7635</v>
      </c>
      <c r="C727" s="196" t="s">
        <v>3412</v>
      </c>
      <c r="D727" s="196" t="s">
        <v>2824</v>
      </c>
      <c r="E727" s="196">
        <v>1</v>
      </c>
      <c r="F727" s="196">
        <v>1200</v>
      </c>
      <c r="G727" s="206"/>
      <c r="H727" s="196" t="s">
        <v>7789</v>
      </c>
      <c r="I727" s="590" t="s">
        <v>7603</v>
      </c>
      <c r="J727" s="584"/>
    </row>
    <row r="728" customHeight="1" outlineLevel="2" spans="1:10">
      <c r="A728" s="196" t="s">
        <v>4781</v>
      </c>
      <c r="B728" s="196" t="s">
        <v>7636</v>
      </c>
      <c r="C728" s="196" t="s">
        <v>3297</v>
      </c>
      <c r="D728" s="196" t="s">
        <v>2824</v>
      </c>
      <c r="E728" s="196">
        <v>1</v>
      </c>
      <c r="F728" s="196">
        <v>3780</v>
      </c>
      <c r="G728" s="206"/>
      <c r="H728" s="196"/>
      <c r="I728" s="590" t="s">
        <v>7603</v>
      </c>
      <c r="J728" s="591" t="s">
        <v>7605</v>
      </c>
    </row>
    <row r="729" customHeight="1" outlineLevel="2" spans="1:10">
      <c r="A729" s="196" t="s">
        <v>4782</v>
      </c>
      <c r="B729" s="196" t="s">
        <v>7663</v>
      </c>
      <c r="C729" s="196" t="s">
        <v>3425</v>
      </c>
      <c r="D729" s="196" t="s">
        <v>2824</v>
      </c>
      <c r="E729" s="196">
        <v>1</v>
      </c>
      <c r="F729" s="196">
        <v>2640</v>
      </c>
      <c r="G729" s="206"/>
      <c r="H729" s="196"/>
      <c r="I729" s="590" t="s">
        <v>7603</v>
      </c>
      <c r="J729" s="591" t="s">
        <v>7605</v>
      </c>
    </row>
    <row r="730" customHeight="1" outlineLevel="2" spans="1:10">
      <c r="A730" s="196" t="s">
        <v>4783</v>
      </c>
      <c r="B730" s="196" t="s">
        <v>7803</v>
      </c>
      <c r="C730" s="196" t="s">
        <v>3659</v>
      </c>
      <c r="D730" s="196" t="s">
        <v>2824</v>
      </c>
      <c r="E730" s="196">
        <v>1</v>
      </c>
      <c r="F730" s="196">
        <v>7470</v>
      </c>
      <c r="G730" s="206"/>
      <c r="H730" s="196" t="s">
        <v>7789</v>
      </c>
      <c r="I730" s="590" t="s">
        <v>7603</v>
      </c>
      <c r="J730" s="584"/>
    </row>
    <row r="731" customHeight="1" outlineLevel="2" spans="1:10">
      <c r="A731" s="196" t="s">
        <v>4784</v>
      </c>
      <c r="B731" s="196" t="s">
        <v>7665</v>
      </c>
      <c r="C731" s="196" t="s">
        <v>3431</v>
      </c>
      <c r="D731" s="196" t="s">
        <v>2824</v>
      </c>
      <c r="E731" s="196">
        <v>1</v>
      </c>
      <c r="F731" s="196">
        <v>7740.5</v>
      </c>
      <c r="G731" s="206"/>
      <c r="H731" s="196" t="s">
        <v>7789</v>
      </c>
      <c r="I731" s="590" t="s">
        <v>7603</v>
      </c>
      <c r="J731" s="584"/>
    </row>
    <row r="732" customHeight="1" outlineLevel="2" spans="1:10">
      <c r="A732" s="196" t="s">
        <v>4785</v>
      </c>
      <c r="B732" s="196" t="s">
        <v>7664</v>
      </c>
      <c r="C732" s="196" t="s">
        <v>3371</v>
      </c>
      <c r="D732" s="196" t="s">
        <v>2824</v>
      </c>
      <c r="E732" s="196">
        <v>1</v>
      </c>
      <c r="F732" s="196">
        <v>9548.5</v>
      </c>
      <c r="G732" s="206"/>
      <c r="H732" s="196" t="s">
        <v>7789</v>
      </c>
      <c r="I732" s="590" t="s">
        <v>7603</v>
      </c>
      <c r="J732" s="584"/>
    </row>
    <row r="733" customHeight="1" outlineLevel="2" spans="1:10">
      <c r="A733" s="196" t="s">
        <v>4786</v>
      </c>
      <c r="B733" s="196" t="s">
        <v>7733</v>
      </c>
      <c r="C733" s="196" t="s">
        <v>3250</v>
      </c>
      <c r="D733" s="196" t="s">
        <v>2824</v>
      </c>
      <c r="E733" s="196">
        <v>1</v>
      </c>
      <c r="F733" s="196">
        <v>1800</v>
      </c>
      <c r="G733" s="206"/>
      <c r="H733" s="196" t="s">
        <v>7789</v>
      </c>
      <c r="I733" s="590" t="s">
        <v>7603</v>
      </c>
      <c r="J733" s="584"/>
    </row>
    <row r="734" customHeight="1" outlineLevel="2" spans="1:10">
      <c r="A734" s="196" t="s">
        <v>4787</v>
      </c>
      <c r="B734" s="196" t="s">
        <v>7804</v>
      </c>
      <c r="C734" s="196" t="s">
        <v>3518</v>
      </c>
      <c r="D734" s="196" t="s">
        <v>2824</v>
      </c>
      <c r="E734" s="196">
        <v>1</v>
      </c>
      <c r="F734" s="196">
        <v>4500</v>
      </c>
      <c r="G734" s="206"/>
      <c r="H734" s="196"/>
      <c r="I734" s="590" t="s">
        <v>7603</v>
      </c>
      <c r="J734" s="591" t="s">
        <v>7605</v>
      </c>
    </row>
    <row r="735" customFormat="1" customHeight="1" outlineLevel="2" spans="1:10">
      <c r="A735" s="196" t="s">
        <v>4788</v>
      </c>
      <c r="B735" s="196" t="s">
        <v>7610</v>
      </c>
      <c r="C735" s="196" t="s">
        <v>3545</v>
      </c>
      <c r="D735" s="196" t="s">
        <v>2824</v>
      </c>
      <c r="E735" s="196">
        <v>1</v>
      </c>
      <c r="F735" s="196">
        <v>2960</v>
      </c>
      <c r="G735" s="206"/>
      <c r="H735" s="196"/>
      <c r="I735" s="590" t="s">
        <v>7603</v>
      </c>
      <c r="J735" s="591" t="s">
        <v>7605</v>
      </c>
    </row>
    <row r="736" customHeight="1" outlineLevel="2" spans="1:10">
      <c r="A736" s="196" t="s">
        <v>4789</v>
      </c>
      <c r="B736" s="196" t="s">
        <v>7618</v>
      </c>
      <c r="C736" s="196" t="s">
        <v>3697</v>
      </c>
      <c r="D736" s="196" t="s">
        <v>7791</v>
      </c>
      <c r="E736" s="196">
        <v>2</v>
      </c>
      <c r="F736" s="196">
        <v>480</v>
      </c>
      <c r="G736" s="206"/>
      <c r="H736" s="196"/>
      <c r="I736" s="590" t="s">
        <v>7603</v>
      </c>
      <c r="J736" s="591" t="s">
        <v>7605</v>
      </c>
    </row>
    <row r="737" customHeight="1" outlineLevel="2" spans="1:10">
      <c r="A737" s="196" t="s">
        <v>4790</v>
      </c>
      <c r="B737" s="196" t="s">
        <v>7601</v>
      </c>
      <c r="C737" s="196" t="s">
        <v>3689</v>
      </c>
      <c r="D737" s="196" t="s">
        <v>7791</v>
      </c>
      <c r="E737" s="196">
        <v>1</v>
      </c>
      <c r="F737" s="196">
        <v>540</v>
      </c>
      <c r="G737" s="206"/>
      <c r="H737" s="196" t="s">
        <v>7789</v>
      </c>
      <c r="I737" s="590" t="s">
        <v>7603</v>
      </c>
      <c r="J737" s="584"/>
    </row>
    <row r="738" customHeight="1" outlineLevel="2" spans="1:10">
      <c r="A738" s="196" t="s">
        <v>4791</v>
      </c>
      <c r="B738" s="196" t="s">
        <v>7608</v>
      </c>
      <c r="C738" s="196" t="s">
        <v>3391</v>
      </c>
      <c r="D738" s="196" t="s">
        <v>2824</v>
      </c>
      <c r="E738" s="196">
        <v>1</v>
      </c>
      <c r="F738" s="196">
        <v>2700</v>
      </c>
      <c r="G738" s="206"/>
      <c r="H738" s="196" t="s">
        <v>7789</v>
      </c>
      <c r="I738" s="590" t="s">
        <v>7603</v>
      </c>
      <c r="J738" s="584"/>
    </row>
    <row r="739" s="575" customFormat="1" customHeight="1" outlineLevel="2" spans="1:10">
      <c r="A739" s="142"/>
      <c r="B739" s="142" t="s">
        <v>4793</v>
      </c>
      <c r="C739" s="142"/>
      <c r="D739" s="142"/>
      <c r="E739" s="142"/>
      <c r="F739" s="142"/>
      <c r="G739" s="145"/>
      <c r="H739" s="142"/>
      <c r="I739" s="582" t="s">
        <v>762</v>
      </c>
      <c r="J739" s="588"/>
    </row>
    <row r="740" customHeight="1" outlineLevel="2" spans="1:10">
      <c r="A740" s="196" t="s">
        <v>4212</v>
      </c>
      <c r="B740" s="196" t="s">
        <v>7608</v>
      </c>
      <c r="C740" s="196" t="s">
        <v>3391</v>
      </c>
      <c r="D740" s="196" t="s">
        <v>2824</v>
      </c>
      <c r="E740" s="196">
        <v>1</v>
      </c>
      <c r="F740" s="196">
        <v>2700</v>
      </c>
      <c r="G740" s="206"/>
      <c r="H740" s="196" t="s">
        <v>7789</v>
      </c>
      <c r="I740" s="590" t="s">
        <v>7603</v>
      </c>
      <c r="J740" s="584"/>
    </row>
    <row r="741" customHeight="1" outlineLevel="2" spans="1:10">
      <c r="A741" s="196" t="s">
        <v>4213</v>
      </c>
      <c r="B741" s="196" t="s">
        <v>7613</v>
      </c>
      <c r="C741" s="196" t="s">
        <v>3299</v>
      </c>
      <c r="D741" s="196" t="s">
        <v>2824</v>
      </c>
      <c r="E741" s="196">
        <v>1</v>
      </c>
      <c r="F741" s="196">
        <v>2430</v>
      </c>
      <c r="G741" s="206"/>
      <c r="H741" s="196"/>
      <c r="I741" s="590" t="s">
        <v>7603</v>
      </c>
      <c r="J741" s="591" t="s">
        <v>7605</v>
      </c>
    </row>
    <row r="742" customHeight="1" outlineLevel="2" spans="1:10">
      <c r="A742" s="196" t="s">
        <v>4214</v>
      </c>
      <c r="B742" s="196" t="s">
        <v>7639</v>
      </c>
      <c r="C742" s="196" t="s">
        <v>3581</v>
      </c>
      <c r="D742" s="196" t="s">
        <v>2824</v>
      </c>
      <c r="E742" s="196">
        <v>1</v>
      </c>
      <c r="F742" s="196">
        <v>5000</v>
      </c>
      <c r="G742" s="206"/>
      <c r="H742" s="196" t="s">
        <v>7789</v>
      </c>
      <c r="I742" s="590" t="s">
        <v>7603</v>
      </c>
      <c r="J742" s="584"/>
    </row>
    <row r="743" customHeight="1" outlineLevel="2" spans="1:10">
      <c r="A743" s="196" t="s">
        <v>4215</v>
      </c>
      <c r="B743" s="196" t="s">
        <v>7627</v>
      </c>
      <c r="C743" s="196" t="s">
        <v>3604</v>
      </c>
      <c r="D743" s="196" t="s">
        <v>2824</v>
      </c>
      <c r="E743" s="196">
        <v>1</v>
      </c>
      <c r="F743" s="196">
        <v>5600</v>
      </c>
      <c r="G743" s="206"/>
      <c r="H743" s="196"/>
      <c r="I743" s="590" t="s">
        <v>7603</v>
      </c>
      <c r="J743" s="591" t="s">
        <v>7605</v>
      </c>
    </row>
    <row r="744" customHeight="1" outlineLevel="2" spans="1:10">
      <c r="A744" s="196" t="s">
        <v>4216</v>
      </c>
      <c r="B744" s="196" t="s">
        <v>7680</v>
      </c>
      <c r="C744" s="196" t="s">
        <v>3271</v>
      </c>
      <c r="D744" s="196" t="s">
        <v>2824</v>
      </c>
      <c r="E744" s="196">
        <v>1</v>
      </c>
      <c r="F744" s="196">
        <v>2000</v>
      </c>
      <c r="G744" s="206"/>
      <c r="H744" s="196"/>
      <c r="I744" s="590" t="s">
        <v>7603</v>
      </c>
      <c r="J744" s="591" t="s">
        <v>7605</v>
      </c>
    </row>
    <row r="745" customHeight="1" outlineLevel="2" spans="1:10">
      <c r="A745" s="196" t="s">
        <v>4217</v>
      </c>
      <c r="B745" s="196" t="s">
        <v>7678</v>
      </c>
      <c r="C745" s="196" t="s">
        <v>3704</v>
      </c>
      <c r="D745" s="196" t="s">
        <v>2824</v>
      </c>
      <c r="E745" s="196">
        <v>1</v>
      </c>
      <c r="F745" s="196">
        <v>1320</v>
      </c>
      <c r="G745" s="206"/>
      <c r="H745" s="196" t="s">
        <v>7789</v>
      </c>
      <c r="I745" s="590" t="s">
        <v>7603</v>
      </c>
      <c r="J745" s="584"/>
    </row>
    <row r="746" customHeight="1" outlineLevel="2" spans="1:10">
      <c r="A746" s="196" t="s">
        <v>4218</v>
      </c>
      <c r="B746" s="196" t="s">
        <v>7679</v>
      </c>
      <c r="C746" s="196" t="s">
        <v>3702</v>
      </c>
      <c r="D746" s="196" t="s">
        <v>2824</v>
      </c>
      <c r="E746" s="196">
        <v>1</v>
      </c>
      <c r="F746" s="196">
        <v>1500</v>
      </c>
      <c r="G746" s="206"/>
      <c r="H746" s="196" t="s">
        <v>7789</v>
      </c>
      <c r="I746" s="590" t="s">
        <v>7603</v>
      </c>
      <c r="J746" s="584"/>
    </row>
    <row r="747" customHeight="1" outlineLevel="2" spans="1:10">
      <c r="A747" s="196" t="s">
        <v>4219</v>
      </c>
      <c r="B747" s="196" t="s">
        <v>7610</v>
      </c>
      <c r="C747" s="196" t="s">
        <v>3556</v>
      </c>
      <c r="D747" s="196" t="s">
        <v>2824</v>
      </c>
      <c r="E747" s="196">
        <v>1</v>
      </c>
      <c r="F747" s="196">
        <v>2120</v>
      </c>
      <c r="G747" s="206"/>
      <c r="H747" s="196"/>
      <c r="I747" s="590" t="s">
        <v>7603</v>
      </c>
      <c r="J747" s="591" t="s">
        <v>7605</v>
      </c>
    </row>
    <row r="748" customHeight="1" outlineLevel="2" spans="1:10">
      <c r="A748" s="196" t="s">
        <v>4220</v>
      </c>
      <c r="B748" s="196" t="s">
        <v>7805</v>
      </c>
      <c r="C748" s="196" t="s">
        <v>3367</v>
      </c>
      <c r="D748" s="196" t="s">
        <v>2824</v>
      </c>
      <c r="E748" s="196">
        <v>1</v>
      </c>
      <c r="F748" s="196">
        <v>11200</v>
      </c>
      <c r="G748" s="206"/>
      <c r="H748" s="196" t="s">
        <v>7789</v>
      </c>
      <c r="I748" s="590" t="s">
        <v>7603</v>
      </c>
      <c r="J748" s="584"/>
    </row>
    <row r="749" customHeight="1" outlineLevel="2" spans="1:10">
      <c r="A749" s="196" t="s">
        <v>4221</v>
      </c>
      <c r="B749" s="196" t="s">
        <v>7806</v>
      </c>
      <c r="C749" s="196" t="s">
        <v>3335</v>
      </c>
      <c r="D749" s="196" t="s">
        <v>2824</v>
      </c>
      <c r="E749" s="196">
        <v>1</v>
      </c>
      <c r="F749" s="196">
        <v>10600</v>
      </c>
      <c r="G749" s="206"/>
      <c r="H749" s="196" t="s">
        <v>7789</v>
      </c>
      <c r="I749" s="590" t="s">
        <v>7603</v>
      </c>
      <c r="J749" s="584"/>
    </row>
    <row r="750" customHeight="1" outlineLevel="2" spans="1:10">
      <c r="A750" s="196" t="s">
        <v>4222</v>
      </c>
      <c r="B750" s="196" t="s">
        <v>7557</v>
      </c>
      <c r="C750" s="196" t="s">
        <v>3684</v>
      </c>
      <c r="D750" s="196" t="s">
        <v>2824</v>
      </c>
      <c r="E750" s="196">
        <v>1</v>
      </c>
      <c r="F750" s="196">
        <v>38850</v>
      </c>
      <c r="G750" s="206"/>
      <c r="H750" s="196" t="s">
        <v>7789</v>
      </c>
      <c r="I750" s="590" t="s">
        <v>7603</v>
      </c>
      <c r="J750" s="584"/>
    </row>
    <row r="751" customHeight="1" outlineLevel="2" spans="1:10">
      <c r="A751" s="196" t="s">
        <v>4223</v>
      </c>
      <c r="B751" s="196" t="s">
        <v>7639</v>
      </c>
      <c r="C751" s="196" t="s">
        <v>3585</v>
      </c>
      <c r="D751" s="196" t="s">
        <v>2824</v>
      </c>
      <c r="E751" s="196">
        <v>1</v>
      </c>
      <c r="F751" s="196">
        <v>4900</v>
      </c>
      <c r="G751" s="206"/>
      <c r="H751" s="196" t="s">
        <v>7789</v>
      </c>
      <c r="I751" s="590" t="s">
        <v>7603</v>
      </c>
      <c r="J751" s="584"/>
    </row>
    <row r="752" customHeight="1" outlineLevel="2" spans="1:10">
      <c r="A752" s="196" t="s">
        <v>4225</v>
      </c>
      <c r="B752" s="196" t="s">
        <v>7807</v>
      </c>
      <c r="C752" s="196" t="s">
        <v>3625</v>
      </c>
      <c r="D752" s="196" t="s">
        <v>2824</v>
      </c>
      <c r="E752" s="196">
        <v>8</v>
      </c>
      <c r="F752" s="196">
        <v>13200</v>
      </c>
      <c r="G752" s="206"/>
      <c r="H752" s="196" t="s">
        <v>7789</v>
      </c>
      <c r="I752" s="590" t="s">
        <v>7603</v>
      </c>
      <c r="J752" s="584"/>
    </row>
    <row r="753" customHeight="1" outlineLevel="2" spans="1:10">
      <c r="A753" s="196" t="s">
        <v>4226</v>
      </c>
      <c r="B753" s="196" t="s">
        <v>7808</v>
      </c>
      <c r="C753" s="196" t="s">
        <v>3645</v>
      </c>
      <c r="D753" s="196" t="s">
        <v>2824</v>
      </c>
      <c r="E753" s="196">
        <v>2</v>
      </c>
      <c r="F753" s="196">
        <v>14400</v>
      </c>
      <c r="G753" s="206"/>
      <c r="H753" s="196" t="s">
        <v>7789</v>
      </c>
      <c r="I753" s="590" t="s">
        <v>7603</v>
      </c>
      <c r="J753" s="584"/>
    </row>
    <row r="754" customHeight="1" outlineLevel="2" spans="1:10">
      <c r="A754" s="196" t="s">
        <v>4227</v>
      </c>
      <c r="B754" s="196" t="s">
        <v>7809</v>
      </c>
      <c r="C754" s="196" t="s">
        <v>3648</v>
      </c>
      <c r="D754" s="196" t="s">
        <v>2824</v>
      </c>
      <c r="E754" s="196">
        <v>2</v>
      </c>
      <c r="F754" s="196">
        <v>5400</v>
      </c>
      <c r="G754" s="206"/>
      <c r="H754" s="196" t="s">
        <v>7789</v>
      </c>
      <c r="I754" s="590" t="s">
        <v>7603</v>
      </c>
      <c r="J754" s="584"/>
    </row>
    <row r="755" customFormat="1" customHeight="1" outlineLevel="2" spans="1:10">
      <c r="A755" s="196" t="s">
        <v>4228</v>
      </c>
      <c r="B755" s="196" t="s">
        <v>7735</v>
      </c>
      <c r="C755" s="196" t="s">
        <v>3246</v>
      </c>
      <c r="D755" s="196" t="s">
        <v>2824</v>
      </c>
      <c r="E755" s="196">
        <v>8</v>
      </c>
      <c r="F755" s="196">
        <v>2240</v>
      </c>
      <c r="G755" s="206"/>
      <c r="H755" s="196"/>
      <c r="I755" s="590" t="s">
        <v>7603</v>
      </c>
      <c r="J755" s="591" t="s">
        <v>7605</v>
      </c>
    </row>
    <row r="756" customHeight="1" outlineLevel="2" spans="1:10">
      <c r="A756" s="196" t="s">
        <v>4229</v>
      </c>
      <c r="B756" s="196" t="s">
        <v>7810</v>
      </c>
      <c r="C756" s="196" t="s">
        <v>3590</v>
      </c>
      <c r="D756" s="196" t="s">
        <v>2824</v>
      </c>
      <c r="E756" s="196">
        <v>1</v>
      </c>
      <c r="F756" s="196">
        <v>7440</v>
      </c>
      <c r="G756" s="206"/>
      <c r="H756" s="196" t="s">
        <v>7789</v>
      </c>
      <c r="I756" s="590" t="s">
        <v>7603</v>
      </c>
      <c r="J756" s="584"/>
    </row>
    <row r="757" customHeight="1" outlineLevel="2" spans="1:10">
      <c r="A757" s="196" t="s">
        <v>4230</v>
      </c>
      <c r="B757" s="196" t="s">
        <v>7627</v>
      </c>
      <c r="C757" s="196" t="s">
        <v>3603</v>
      </c>
      <c r="D757" s="196" t="s">
        <v>2824</v>
      </c>
      <c r="E757" s="196">
        <v>6</v>
      </c>
      <c r="F757" s="196">
        <v>5600</v>
      </c>
      <c r="G757" s="206"/>
      <c r="H757" s="196"/>
      <c r="I757" s="590" t="s">
        <v>7603</v>
      </c>
      <c r="J757" s="591" t="s">
        <v>7605</v>
      </c>
    </row>
    <row r="758" customHeight="1" outlineLevel="2" spans="1:10">
      <c r="A758" s="196" t="s">
        <v>4231</v>
      </c>
      <c r="B758" s="196" t="s">
        <v>7675</v>
      </c>
      <c r="C758" s="196" t="s">
        <v>3568</v>
      </c>
      <c r="D758" s="196" t="s">
        <v>2824</v>
      </c>
      <c r="E758" s="196">
        <v>1</v>
      </c>
      <c r="F758" s="196">
        <v>3840</v>
      </c>
      <c r="G758" s="206"/>
      <c r="H758" s="196" t="s">
        <v>7789</v>
      </c>
      <c r="I758" s="590" t="s">
        <v>7603</v>
      </c>
      <c r="J758" s="584"/>
    </row>
    <row r="759" customHeight="1" outlineLevel="2" spans="1:10">
      <c r="A759" s="196" t="s">
        <v>4232</v>
      </c>
      <c r="B759" s="196" t="s">
        <v>7627</v>
      </c>
      <c r="C759" s="196" t="s">
        <v>3598</v>
      </c>
      <c r="D759" s="196" t="s">
        <v>2824</v>
      </c>
      <c r="E759" s="196">
        <v>1</v>
      </c>
      <c r="F759" s="196">
        <v>5280</v>
      </c>
      <c r="G759" s="206"/>
      <c r="H759" s="196"/>
      <c r="I759" s="590" t="s">
        <v>7603</v>
      </c>
      <c r="J759" s="591" t="s">
        <v>7605</v>
      </c>
    </row>
    <row r="760" customHeight="1" outlineLevel="2" spans="1:10">
      <c r="A760" s="196" t="s">
        <v>4233</v>
      </c>
      <c r="B760" s="196" t="s">
        <v>7618</v>
      </c>
      <c r="C760" s="196" t="s">
        <v>3697</v>
      </c>
      <c r="D760" s="196" t="s">
        <v>7791</v>
      </c>
      <c r="E760" s="196">
        <v>10</v>
      </c>
      <c r="F760" s="196">
        <v>480</v>
      </c>
      <c r="G760" s="206"/>
      <c r="H760" s="196"/>
      <c r="I760" s="590" t="s">
        <v>7603</v>
      </c>
      <c r="J760" s="591" t="s">
        <v>7605</v>
      </c>
    </row>
    <row r="761" customHeight="1" outlineLevel="2" spans="1:10">
      <c r="A761" s="196" t="s">
        <v>4234</v>
      </c>
      <c r="B761" s="196" t="s">
        <v>7601</v>
      </c>
      <c r="C761" s="196" t="s">
        <v>3689</v>
      </c>
      <c r="D761" s="196" t="s">
        <v>7791</v>
      </c>
      <c r="E761" s="196">
        <v>3</v>
      </c>
      <c r="F761" s="196">
        <v>540</v>
      </c>
      <c r="G761" s="206"/>
      <c r="H761" s="196" t="s">
        <v>7789</v>
      </c>
      <c r="I761" s="590" t="s">
        <v>7603</v>
      </c>
      <c r="J761" s="584"/>
    </row>
    <row r="762" s="575" customFormat="1" customHeight="1" outlineLevel="2" spans="1:10">
      <c r="A762" s="142"/>
      <c r="B762" s="142" t="s">
        <v>4794</v>
      </c>
      <c r="C762" s="142"/>
      <c r="D762" s="142"/>
      <c r="E762" s="142"/>
      <c r="F762" s="142"/>
      <c r="G762" s="145"/>
      <c r="H762" s="142"/>
      <c r="I762" s="587"/>
      <c r="J762" s="588"/>
    </row>
    <row r="763" customHeight="1" outlineLevel="2" spans="1:10">
      <c r="A763" s="196" t="s">
        <v>4247</v>
      </c>
      <c r="B763" s="196" t="s">
        <v>7608</v>
      </c>
      <c r="C763" s="196" t="s">
        <v>3391</v>
      </c>
      <c r="D763" s="196" t="s">
        <v>2824</v>
      </c>
      <c r="E763" s="196">
        <v>1</v>
      </c>
      <c r="F763" s="196">
        <v>2700</v>
      </c>
      <c r="G763" s="206"/>
      <c r="H763" s="196" t="s">
        <v>7789</v>
      </c>
      <c r="I763" s="590" t="s">
        <v>7603</v>
      </c>
      <c r="J763" s="584"/>
    </row>
    <row r="764" customHeight="1" outlineLevel="2" spans="1:10">
      <c r="A764" s="196" t="s">
        <v>4248</v>
      </c>
      <c r="B764" s="196" t="s">
        <v>3457</v>
      </c>
      <c r="C764" s="196" t="s">
        <v>3458</v>
      </c>
      <c r="D764" s="196" t="s">
        <v>2824</v>
      </c>
      <c r="E764" s="196">
        <v>3</v>
      </c>
      <c r="F764" s="196">
        <v>3300</v>
      </c>
      <c r="G764" s="206"/>
      <c r="H764" s="196" t="s">
        <v>7789</v>
      </c>
      <c r="I764" s="590" t="s">
        <v>7603</v>
      </c>
      <c r="J764" s="584"/>
    </row>
    <row r="765" customHeight="1" outlineLevel="2" spans="1:10">
      <c r="A765" s="196" t="s">
        <v>4250</v>
      </c>
      <c r="B765" s="196" t="s">
        <v>7627</v>
      </c>
      <c r="C765" s="196" t="s">
        <v>3598</v>
      </c>
      <c r="D765" s="196" t="s">
        <v>2824</v>
      </c>
      <c r="E765" s="196">
        <v>2</v>
      </c>
      <c r="F765" s="196">
        <v>5280</v>
      </c>
      <c r="G765" s="206"/>
      <c r="H765" s="196"/>
      <c r="I765" s="590" t="s">
        <v>7603</v>
      </c>
      <c r="J765" s="591" t="s">
        <v>7605</v>
      </c>
    </row>
    <row r="766" customHeight="1" outlineLevel="2" spans="1:10">
      <c r="A766" s="196" t="s">
        <v>4251</v>
      </c>
      <c r="B766" s="196" t="s">
        <v>7618</v>
      </c>
      <c r="C766" s="196" t="s">
        <v>3697</v>
      </c>
      <c r="D766" s="196" t="s">
        <v>7791</v>
      </c>
      <c r="E766" s="196">
        <v>1</v>
      </c>
      <c r="F766" s="196">
        <v>480</v>
      </c>
      <c r="G766" s="206"/>
      <c r="H766" s="196"/>
      <c r="I766" s="590" t="s">
        <v>7603</v>
      </c>
      <c r="J766" s="591" t="s">
        <v>7605</v>
      </c>
    </row>
    <row r="767" s="575" customFormat="1" customHeight="1" outlineLevel="2" spans="1:10">
      <c r="A767" s="142"/>
      <c r="B767" s="142" t="s">
        <v>4795</v>
      </c>
      <c r="C767" s="142"/>
      <c r="D767" s="142"/>
      <c r="E767" s="142"/>
      <c r="F767" s="142"/>
      <c r="G767" s="145"/>
      <c r="H767" s="142"/>
      <c r="I767" s="587"/>
      <c r="J767" s="588"/>
    </row>
    <row r="768" customHeight="1" outlineLevel="2" spans="1:10">
      <c r="A768" s="196" t="s">
        <v>4269</v>
      </c>
      <c r="B768" s="196" t="s">
        <v>7601</v>
      </c>
      <c r="C768" s="196" t="s">
        <v>3689</v>
      </c>
      <c r="D768" s="196" t="s">
        <v>2824</v>
      </c>
      <c r="E768" s="196">
        <v>2</v>
      </c>
      <c r="F768" s="196">
        <v>540</v>
      </c>
      <c r="G768" s="206"/>
      <c r="H768" s="196" t="s">
        <v>7789</v>
      </c>
      <c r="I768" s="590" t="s">
        <v>7603</v>
      </c>
      <c r="J768" s="584"/>
    </row>
    <row r="769" customHeight="1" outlineLevel="2" spans="1:10">
      <c r="A769" s="196" t="s">
        <v>4270</v>
      </c>
      <c r="B769" s="196" t="s">
        <v>7608</v>
      </c>
      <c r="C769" s="196" t="s">
        <v>3391</v>
      </c>
      <c r="D769" s="196" t="s">
        <v>2824</v>
      </c>
      <c r="E769" s="196">
        <v>1</v>
      </c>
      <c r="F769" s="196">
        <v>2700</v>
      </c>
      <c r="G769" s="206"/>
      <c r="H769" s="196" t="s">
        <v>7789</v>
      </c>
      <c r="I769" s="590" t="s">
        <v>7603</v>
      </c>
      <c r="J769" s="584"/>
    </row>
    <row r="770" customHeight="1" outlineLevel="2" spans="1:10">
      <c r="A770" s="196" t="s">
        <v>4271</v>
      </c>
      <c r="B770" s="196" t="s">
        <v>7609</v>
      </c>
      <c r="C770" s="196" t="s">
        <v>3398</v>
      </c>
      <c r="D770" s="196" t="s">
        <v>2824</v>
      </c>
      <c r="E770" s="196">
        <v>1</v>
      </c>
      <c r="F770" s="196">
        <v>2700</v>
      </c>
      <c r="G770" s="206"/>
      <c r="H770" s="196" t="s">
        <v>7789</v>
      </c>
      <c r="I770" s="590" t="s">
        <v>7603</v>
      </c>
      <c r="J770" s="584"/>
    </row>
    <row r="771" customHeight="1" outlineLevel="2" spans="1:10">
      <c r="A771" s="196" t="s">
        <v>4272</v>
      </c>
      <c r="B771" s="196" t="s">
        <v>7606</v>
      </c>
      <c r="C771" s="196" t="s">
        <v>3452</v>
      </c>
      <c r="D771" s="196" t="s">
        <v>2824</v>
      </c>
      <c r="E771" s="196">
        <v>1</v>
      </c>
      <c r="F771" s="196">
        <v>2800</v>
      </c>
      <c r="G771" s="206"/>
      <c r="H771" s="196"/>
      <c r="I771" s="590" t="s">
        <v>7603</v>
      </c>
      <c r="J771" s="591" t="s">
        <v>7605</v>
      </c>
    </row>
    <row r="772" customHeight="1" outlineLevel="2" spans="1:10">
      <c r="A772" s="196" t="s">
        <v>4273</v>
      </c>
      <c r="B772" s="196" t="s">
        <v>7684</v>
      </c>
      <c r="C772" s="196" t="s">
        <v>3276</v>
      </c>
      <c r="D772" s="196" t="s">
        <v>2824</v>
      </c>
      <c r="E772" s="196">
        <v>1</v>
      </c>
      <c r="F772" s="196">
        <v>2400</v>
      </c>
      <c r="G772" s="206"/>
      <c r="H772" s="196" t="s">
        <v>7789</v>
      </c>
      <c r="I772" s="590" t="s">
        <v>7603</v>
      </c>
      <c r="J772" s="584"/>
    </row>
    <row r="773" customHeight="1" outlineLevel="2" spans="1:10">
      <c r="A773" s="196" t="s">
        <v>4274</v>
      </c>
      <c r="B773" s="196" t="s">
        <v>7685</v>
      </c>
      <c r="C773" s="196" t="s">
        <v>7811</v>
      </c>
      <c r="D773" s="196" t="s">
        <v>2824</v>
      </c>
      <c r="E773" s="196">
        <v>1</v>
      </c>
      <c r="F773" s="196">
        <v>64900</v>
      </c>
      <c r="G773" s="206"/>
      <c r="H773" s="196" t="s">
        <v>7789</v>
      </c>
      <c r="I773" s="590" t="s">
        <v>7603</v>
      </c>
      <c r="J773" s="584"/>
    </row>
    <row r="774" customHeight="1" outlineLevel="2" spans="1:10">
      <c r="A774" s="196" t="s">
        <v>4275</v>
      </c>
      <c r="B774" s="196" t="s">
        <v>7812</v>
      </c>
      <c r="C774" s="196" t="s">
        <v>3439</v>
      </c>
      <c r="D774" s="196" t="s">
        <v>2824</v>
      </c>
      <c r="E774" s="196">
        <v>1</v>
      </c>
      <c r="F774" s="196">
        <v>2880</v>
      </c>
      <c r="G774" s="206"/>
      <c r="H774" s="196"/>
      <c r="I774" s="590" t="s">
        <v>7603</v>
      </c>
      <c r="J774" s="591" t="s">
        <v>7605</v>
      </c>
    </row>
    <row r="775" customHeight="1" outlineLevel="2" spans="1:10">
      <c r="A775" s="196" t="s">
        <v>4276</v>
      </c>
      <c r="B775" s="196" t="s">
        <v>7813</v>
      </c>
      <c r="C775" s="196" t="s">
        <v>3435</v>
      </c>
      <c r="D775" s="196" t="s">
        <v>2824</v>
      </c>
      <c r="E775" s="196">
        <v>1</v>
      </c>
      <c r="F775" s="196">
        <v>2880</v>
      </c>
      <c r="G775" s="206"/>
      <c r="H775" s="196"/>
      <c r="I775" s="590" t="s">
        <v>7603</v>
      </c>
      <c r="J775" s="591" t="s">
        <v>7605</v>
      </c>
    </row>
    <row r="776" customHeight="1" outlineLevel="2" spans="1:10">
      <c r="A776" s="196" t="s">
        <v>4277</v>
      </c>
      <c r="B776" s="196" t="s">
        <v>7814</v>
      </c>
      <c r="C776" s="196" t="s">
        <v>3643</v>
      </c>
      <c r="D776" s="196" t="s">
        <v>2824</v>
      </c>
      <c r="E776" s="196">
        <v>2</v>
      </c>
      <c r="F776" s="196">
        <v>2520</v>
      </c>
      <c r="G776" s="206"/>
      <c r="H776" s="196"/>
      <c r="I776" s="590" t="s">
        <v>7603</v>
      </c>
      <c r="J776" s="591" t="s">
        <v>7605</v>
      </c>
    </row>
    <row r="777" customHeight="1" outlineLevel="2" spans="1:10">
      <c r="A777" s="196" t="s">
        <v>4278</v>
      </c>
      <c r="B777" s="196" t="s">
        <v>7611</v>
      </c>
      <c r="C777" s="196" t="s">
        <v>3294</v>
      </c>
      <c r="D777" s="196" t="s">
        <v>2824</v>
      </c>
      <c r="E777" s="196">
        <v>1</v>
      </c>
      <c r="F777" s="196">
        <v>3240</v>
      </c>
      <c r="G777" s="206"/>
      <c r="H777" s="196"/>
      <c r="I777" s="590" t="s">
        <v>7603</v>
      </c>
      <c r="J777" s="591" t="s">
        <v>7605</v>
      </c>
    </row>
    <row r="778" customHeight="1" outlineLevel="2" spans="1:10">
      <c r="A778" s="196" t="s">
        <v>4279</v>
      </c>
      <c r="B778" s="196" t="s">
        <v>7611</v>
      </c>
      <c r="C778" s="196" t="s">
        <v>3293</v>
      </c>
      <c r="D778" s="196" t="s">
        <v>2824</v>
      </c>
      <c r="E778" s="196">
        <v>3</v>
      </c>
      <c r="F778" s="196">
        <v>2970</v>
      </c>
      <c r="G778" s="206"/>
      <c r="H778" s="196"/>
      <c r="I778" s="590" t="s">
        <v>7603</v>
      </c>
      <c r="J778" s="591" t="s">
        <v>7605</v>
      </c>
    </row>
    <row r="779" customFormat="1" customHeight="1" outlineLevel="2" spans="1:10">
      <c r="A779" s="196" t="s">
        <v>4280</v>
      </c>
      <c r="B779" s="196" t="s">
        <v>7610</v>
      </c>
      <c r="C779" s="196" t="s">
        <v>3530</v>
      </c>
      <c r="D779" s="196" t="s">
        <v>2824</v>
      </c>
      <c r="E779" s="196">
        <v>1</v>
      </c>
      <c r="F779" s="196">
        <v>2560</v>
      </c>
      <c r="G779" s="206"/>
      <c r="H779" s="196"/>
      <c r="I779" s="590" t="s">
        <v>7603</v>
      </c>
      <c r="J779" s="591" t="s">
        <v>7605</v>
      </c>
    </row>
    <row r="780" customHeight="1" outlineLevel="2" spans="1:10">
      <c r="A780" s="196" t="s">
        <v>4281</v>
      </c>
      <c r="B780" s="196" t="s">
        <v>7815</v>
      </c>
      <c r="C780" s="196" t="s">
        <v>3616</v>
      </c>
      <c r="D780" s="196" t="s">
        <v>2824</v>
      </c>
      <c r="E780" s="196">
        <v>2</v>
      </c>
      <c r="F780" s="196">
        <v>14800</v>
      </c>
      <c r="G780" s="206"/>
      <c r="H780" s="196" t="s">
        <v>7789</v>
      </c>
      <c r="I780" s="590" t="s">
        <v>7603</v>
      </c>
      <c r="J780" s="584"/>
    </row>
    <row r="781" customHeight="1" outlineLevel="2" spans="1:10">
      <c r="A781" s="196" t="s">
        <v>4282</v>
      </c>
      <c r="B781" s="196" t="s">
        <v>7816</v>
      </c>
      <c r="C781" s="196" t="s">
        <v>3614</v>
      </c>
      <c r="D781" s="196" t="s">
        <v>2824</v>
      </c>
      <c r="E781" s="196">
        <v>1</v>
      </c>
      <c r="F781" s="196">
        <v>8000</v>
      </c>
      <c r="G781" s="206"/>
      <c r="H781" s="196" t="s">
        <v>7789</v>
      </c>
      <c r="I781" s="590" t="s">
        <v>7603</v>
      </c>
      <c r="J781" s="584"/>
    </row>
    <row r="782" customHeight="1" outlineLevel="2" spans="1:10">
      <c r="A782" s="196" t="s">
        <v>4283</v>
      </c>
      <c r="B782" s="196" t="s">
        <v>7688</v>
      </c>
      <c r="C782" s="196" t="s">
        <v>3570</v>
      </c>
      <c r="D782" s="196" t="s">
        <v>2824</v>
      </c>
      <c r="E782" s="196">
        <v>1</v>
      </c>
      <c r="F782" s="196">
        <v>8237.5</v>
      </c>
      <c r="G782" s="206"/>
      <c r="H782" s="196" t="s">
        <v>7789</v>
      </c>
      <c r="I782" s="590" t="s">
        <v>7603</v>
      </c>
      <c r="J782" s="584"/>
    </row>
    <row r="783" customHeight="1" outlineLevel="2" spans="1:10">
      <c r="A783" s="196" t="s">
        <v>4284</v>
      </c>
      <c r="B783" s="196" t="s">
        <v>7618</v>
      </c>
      <c r="C783" s="196" t="s">
        <v>3697</v>
      </c>
      <c r="D783" s="196" t="s">
        <v>7791</v>
      </c>
      <c r="E783" s="196">
        <v>5</v>
      </c>
      <c r="F783" s="196">
        <v>480</v>
      </c>
      <c r="G783" s="206"/>
      <c r="H783" s="196"/>
      <c r="I783" s="590" t="s">
        <v>7603</v>
      </c>
      <c r="J783" s="591" t="s">
        <v>7605</v>
      </c>
    </row>
    <row r="784" customFormat="1" customHeight="1" outlineLevel="2" spans="1:10">
      <c r="A784" s="196"/>
      <c r="B784" s="196" t="s">
        <v>7817</v>
      </c>
      <c r="C784" s="196"/>
      <c r="D784" s="196"/>
      <c r="E784" s="196"/>
      <c r="F784" s="196"/>
      <c r="G784" s="206"/>
      <c r="H784" s="196"/>
      <c r="I784" s="590"/>
      <c r="J784" s="584"/>
    </row>
    <row r="785" customHeight="1" outlineLevel="2" spans="1:10">
      <c r="A785" s="196" t="s">
        <v>4286</v>
      </c>
      <c r="B785" s="196" t="s">
        <v>7711</v>
      </c>
      <c r="C785" s="196" t="s">
        <v>3323</v>
      </c>
      <c r="D785" s="196" t="s">
        <v>2824</v>
      </c>
      <c r="E785" s="196">
        <v>1</v>
      </c>
      <c r="F785" s="196">
        <v>24500</v>
      </c>
      <c r="G785" s="206"/>
      <c r="H785" s="196" t="s">
        <v>7789</v>
      </c>
      <c r="I785" s="590" t="s">
        <v>7603</v>
      </c>
      <c r="J785" s="584"/>
    </row>
    <row r="786" customHeight="1" outlineLevel="2" spans="1:10">
      <c r="A786" s="196" t="s">
        <v>4287</v>
      </c>
      <c r="B786" s="196" t="s">
        <v>7712</v>
      </c>
      <c r="C786" s="196" t="s">
        <v>7713</v>
      </c>
      <c r="D786" s="196" t="s">
        <v>2824</v>
      </c>
      <c r="E786" s="196">
        <v>1</v>
      </c>
      <c r="F786" s="196">
        <v>3600</v>
      </c>
      <c r="G786" s="206"/>
      <c r="H786" s="196" t="s">
        <v>7789</v>
      </c>
      <c r="I786" s="590" t="s">
        <v>7603</v>
      </c>
      <c r="J786" s="584"/>
    </row>
    <row r="787" customHeight="1" outlineLevel="2" spans="1:10">
      <c r="A787" s="196" t="s">
        <v>4288</v>
      </c>
      <c r="B787" s="196" t="s">
        <v>7818</v>
      </c>
      <c r="C787" s="196" t="s">
        <v>3379</v>
      </c>
      <c r="D787" s="196" t="s">
        <v>2824</v>
      </c>
      <c r="E787" s="196">
        <v>1</v>
      </c>
      <c r="F787" s="196">
        <v>8000</v>
      </c>
      <c r="G787" s="206"/>
      <c r="H787" s="196" t="s">
        <v>7789</v>
      </c>
      <c r="I787" s="590" t="s">
        <v>7603</v>
      </c>
      <c r="J787" s="584"/>
    </row>
    <row r="788" customHeight="1" outlineLevel="2" spans="1:10">
      <c r="A788" s="196" t="s">
        <v>4289</v>
      </c>
      <c r="B788" s="196" t="s">
        <v>7715</v>
      </c>
      <c r="C788" s="196" t="s">
        <v>3652</v>
      </c>
      <c r="D788" s="196" t="s">
        <v>3653</v>
      </c>
      <c r="E788" s="196">
        <v>250</v>
      </c>
      <c r="F788" s="196">
        <v>320</v>
      </c>
      <c r="G788" s="206"/>
      <c r="H788" s="196" t="s">
        <v>7789</v>
      </c>
      <c r="I788" s="590" t="s">
        <v>7603</v>
      </c>
      <c r="J788" s="584"/>
    </row>
    <row r="789" customHeight="1" outlineLevel="2" spans="1:10">
      <c r="A789" s="196" t="s">
        <v>4290</v>
      </c>
      <c r="B789" s="196" t="s">
        <v>7716</v>
      </c>
      <c r="C789" s="196" t="s">
        <v>3657</v>
      </c>
      <c r="D789" s="196" t="s">
        <v>2774</v>
      </c>
      <c r="E789" s="196">
        <v>45</v>
      </c>
      <c r="F789" s="196">
        <v>225</v>
      </c>
      <c r="G789" s="206"/>
      <c r="H789" s="196" t="s">
        <v>7789</v>
      </c>
      <c r="I789" s="590" t="s">
        <v>7603</v>
      </c>
      <c r="J789" s="584"/>
    </row>
    <row r="790" customHeight="1" outlineLevel="2" spans="1:10">
      <c r="A790" s="196" t="s">
        <v>4291</v>
      </c>
      <c r="B790" s="196" t="s">
        <v>7717</v>
      </c>
      <c r="C790" s="196" t="s">
        <v>3375</v>
      </c>
      <c r="D790" s="196" t="s">
        <v>2774</v>
      </c>
      <c r="E790" s="196">
        <v>1</v>
      </c>
      <c r="F790" s="196">
        <v>3000</v>
      </c>
      <c r="G790" s="206"/>
      <c r="H790" s="196" t="s">
        <v>7789</v>
      </c>
      <c r="I790" s="590" t="s">
        <v>7603</v>
      </c>
      <c r="J790" s="584"/>
    </row>
    <row r="791" customHeight="1" outlineLevel="2" spans="1:10">
      <c r="A791" s="196" t="s">
        <v>4292</v>
      </c>
      <c r="B791" s="196" t="s">
        <v>7718</v>
      </c>
      <c r="C791" s="196" t="s">
        <v>7719</v>
      </c>
      <c r="D791" s="196" t="s">
        <v>2814</v>
      </c>
      <c r="E791" s="196">
        <v>50</v>
      </c>
      <c r="F791" s="196">
        <v>120</v>
      </c>
      <c r="G791" s="206"/>
      <c r="H791" s="196" t="s">
        <v>7789</v>
      </c>
      <c r="I791" s="590" t="s">
        <v>7603</v>
      </c>
      <c r="J791" s="584"/>
    </row>
    <row r="792" customHeight="1" outlineLevel="2" spans="1:10">
      <c r="A792" s="196" t="s">
        <v>4293</v>
      </c>
      <c r="B792" s="196" t="s">
        <v>7720</v>
      </c>
      <c r="C792" s="196" t="s">
        <v>3257</v>
      </c>
      <c r="D792" s="196" t="s">
        <v>3653</v>
      </c>
      <c r="E792" s="196">
        <v>302</v>
      </c>
      <c r="F792" s="196">
        <v>780</v>
      </c>
      <c r="G792" s="206"/>
      <c r="H792" s="196" t="s">
        <v>7789</v>
      </c>
      <c r="I792" s="590" t="s">
        <v>7603</v>
      </c>
      <c r="J792" s="584"/>
    </row>
    <row r="793" s="575" customFormat="1" customHeight="1" outlineLevel="2" spans="1:10">
      <c r="A793" s="142"/>
      <c r="B793" s="142" t="s">
        <v>4799</v>
      </c>
      <c r="C793" s="142"/>
      <c r="D793" s="142"/>
      <c r="E793" s="142"/>
      <c r="F793" s="142"/>
      <c r="G793" s="145"/>
      <c r="H793" s="245" t="s">
        <v>4798</v>
      </c>
      <c r="I793" s="587"/>
      <c r="J793" s="588"/>
    </row>
    <row r="794" customHeight="1" outlineLevel="2" spans="1:10">
      <c r="A794" s="196" t="s">
        <v>4298</v>
      </c>
      <c r="B794" s="196" t="s">
        <v>7711</v>
      </c>
      <c r="C794" s="196" t="s">
        <v>3326</v>
      </c>
      <c r="D794" s="196" t="s">
        <v>2824</v>
      </c>
      <c r="E794" s="196">
        <v>1</v>
      </c>
      <c r="F794" s="196">
        <v>9800</v>
      </c>
      <c r="G794" s="206"/>
      <c r="H794" s="196" t="s">
        <v>7789</v>
      </c>
      <c r="I794" s="590" t="s">
        <v>7603</v>
      </c>
      <c r="J794" s="584"/>
    </row>
    <row r="795" customHeight="1" outlineLevel="2" spans="1:10">
      <c r="A795" s="196" t="s">
        <v>4299</v>
      </c>
      <c r="B795" s="196" t="s">
        <v>7712</v>
      </c>
      <c r="C795" s="196" t="s">
        <v>7713</v>
      </c>
      <c r="D795" s="196" t="s">
        <v>2824</v>
      </c>
      <c r="E795" s="196">
        <v>1</v>
      </c>
      <c r="F795" s="196">
        <v>3600</v>
      </c>
      <c r="G795" s="206"/>
      <c r="H795" s="196" t="s">
        <v>7789</v>
      </c>
      <c r="I795" s="590" t="s">
        <v>7603</v>
      </c>
      <c r="J795" s="584"/>
    </row>
    <row r="796" customHeight="1" outlineLevel="2" spans="1:10">
      <c r="A796" s="196" t="s">
        <v>4300</v>
      </c>
      <c r="B796" s="196" t="s">
        <v>7714</v>
      </c>
      <c r="C796" s="196" t="s">
        <v>3384</v>
      </c>
      <c r="D796" s="196" t="s">
        <v>2824</v>
      </c>
      <c r="E796" s="196">
        <v>1</v>
      </c>
      <c r="F796" s="196">
        <v>1200</v>
      </c>
      <c r="G796" s="206"/>
      <c r="H796" s="196" t="s">
        <v>7789</v>
      </c>
      <c r="I796" s="590" t="s">
        <v>7603</v>
      </c>
      <c r="J796" s="584"/>
    </row>
    <row r="797" customHeight="1" outlineLevel="2" spans="1:10">
      <c r="A797" s="196" t="s">
        <v>4301</v>
      </c>
      <c r="B797" s="196" t="s">
        <v>7715</v>
      </c>
      <c r="C797" s="196" t="s">
        <v>3652</v>
      </c>
      <c r="D797" s="196" t="s">
        <v>3653</v>
      </c>
      <c r="E797" s="196">
        <v>100</v>
      </c>
      <c r="F797" s="196">
        <v>320</v>
      </c>
      <c r="G797" s="206"/>
      <c r="H797" s="196" t="s">
        <v>7789</v>
      </c>
      <c r="I797" s="590" t="s">
        <v>7603</v>
      </c>
      <c r="J797" s="584"/>
    </row>
    <row r="798" customHeight="1" outlineLevel="2" spans="1:10">
      <c r="A798" s="196" t="s">
        <v>4302</v>
      </c>
      <c r="B798" s="196" t="s">
        <v>7716</v>
      </c>
      <c r="C798" s="196" t="s">
        <v>3657</v>
      </c>
      <c r="D798" s="196" t="s">
        <v>2774</v>
      </c>
      <c r="E798" s="196">
        <v>12</v>
      </c>
      <c r="F798" s="196">
        <v>225</v>
      </c>
      <c r="G798" s="206"/>
      <c r="H798" s="196" t="s">
        <v>7789</v>
      </c>
      <c r="I798" s="590" t="s">
        <v>7603</v>
      </c>
      <c r="J798" s="584"/>
    </row>
    <row r="799" customHeight="1" outlineLevel="2" spans="1:10">
      <c r="A799" s="196" t="s">
        <v>4303</v>
      </c>
      <c r="B799" s="196" t="s">
        <v>7717</v>
      </c>
      <c r="C799" s="196" t="s">
        <v>3375</v>
      </c>
      <c r="D799" s="196" t="s">
        <v>2774</v>
      </c>
      <c r="E799" s="196">
        <v>1</v>
      </c>
      <c r="F799" s="196">
        <v>3000</v>
      </c>
      <c r="G799" s="206"/>
      <c r="H799" s="196" t="s">
        <v>7789</v>
      </c>
      <c r="I799" s="590" t="s">
        <v>7603</v>
      </c>
      <c r="J799" s="584"/>
    </row>
    <row r="800" customHeight="1" outlineLevel="2" spans="1:10">
      <c r="A800" s="196" t="s">
        <v>4304</v>
      </c>
      <c r="B800" s="196" t="s">
        <v>7718</v>
      </c>
      <c r="C800" s="196" t="s">
        <v>7719</v>
      </c>
      <c r="D800" s="196" t="s">
        <v>2814</v>
      </c>
      <c r="E800" s="196">
        <v>50</v>
      </c>
      <c r="F800" s="196">
        <v>60</v>
      </c>
      <c r="G800" s="206"/>
      <c r="H800" s="196" t="s">
        <v>7789</v>
      </c>
      <c r="I800" s="590" t="s">
        <v>7603</v>
      </c>
      <c r="J800" s="584"/>
    </row>
    <row r="801" customHeight="1" outlineLevel="2" spans="1:10">
      <c r="A801" s="196" t="s">
        <v>4305</v>
      </c>
      <c r="B801" s="196" t="s">
        <v>7720</v>
      </c>
      <c r="C801" s="196" t="s">
        <v>3257</v>
      </c>
      <c r="D801" s="196" t="s">
        <v>3653</v>
      </c>
      <c r="E801" s="196">
        <v>64</v>
      </c>
      <c r="F801" s="196">
        <v>780</v>
      </c>
      <c r="G801" s="206"/>
      <c r="H801" s="196" t="s">
        <v>7789</v>
      </c>
      <c r="I801" s="590" t="s">
        <v>7603</v>
      </c>
      <c r="J801" s="584"/>
    </row>
    <row r="802" s="575" customFormat="1" customHeight="1" outlineLevel="2" spans="1:10">
      <c r="A802" s="142"/>
      <c r="B802" s="142" t="s">
        <v>4800</v>
      </c>
      <c r="C802" s="142"/>
      <c r="D802" s="142"/>
      <c r="E802" s="142"/>
      <c r="F802" s="142"/>
      <c r="G802" s="145"/>
      <c r="H802" s="245" t="s">
        <v>4798</v>
      </c>
      <c r="I802" s="587"/>
      <c r="J802" s="588"/>
    </row>
    <row r="803" customHeight="1" outlineLevel="2" spans="1:10">
      <c r="A803" s="196" t="s">
        <v>4319</v>
      </c>
      <c r="B803" s="196" t="s">
        <v>7711</v>
      </c>
      <c r="C803" s="196" t="s">
        <v>3331</v>
      </c>
      <c r="D803" s="196" t="s">
        <v>2824</v>
      </c>
      <c r="E803" s="196">
        <v>1</v>
      </c>
      <c r="F803" s="196">
        <v>7000</v>
      </c>
      <c r="G803" s="206"/>
      <c r="H803" s="196" t="s">
        <v>7789</v>
      </c>
      <c r="I803" s="590" t="s">
        <v>7603</v>
      </c>
      <c r="J803" s="584"/>
    </row>
    <row r="804" customHeight="1" outlineLevel="2" spans="1:10">
      <c r="A804" s="196" t="s">
        <v>4320</v>
      </c>
      <c r="B804" s="196" t="s">
        <v>7712</v>
      </c>
      <c r="C804" s="196" t="s">
        <v>7713</v>
      </c>
      <c r="D804" s="196" t="s">
        <v>2824</v>
      </c>
      <c r="E804" s="196">
        <v>1</v>
      </c>
      <c r="F804" s="196">
        <v>3600</v>
      </c>
      <c r="G804" s="206"/>
      <c r="H804" s="196" t="s">
        <v>7789</v>
      </c>
      <c r="I804" s="590" t="s">
        <v>7603</v>
      </c>
      <c r="J804" s="584"/>
    </row>
    <row r="805" customHeight="1" outlineLevel="2" spans="1:10">
      <c r="A805" s="196" t="s">
        <v>4321</v>
      </c>
      <c r="B805" s="196" t="s">
        <v>7714</v>
      </c>
      <c r="C805" s="196" t="s">
        <v>3382</v>
      </c>
      <c r="D805" s="196" t="s">
        <v>2824</v>
      </c>
      <c r="E805" s="196">
        <v>1</v>
      </c>
      <c r="F805" s="196">
        <v>1200</v>
      </c>
      <c r="G805" s="206"/>
      <c r="H805" s="196" t="s">
        <v>7789</v>
      </c>
      <c r="I805" s="590" t="s">
        <v>7603</v>
      </c>
      <c r="J805" s="584"/>
    </row>
    <row r="806" customHeight="1" outlineLevel="2" spans="1:10">
      <c r="A806" s="196" t="s">
        <v>4322</v>
      </c>
      <c r="B806" s="196" t="s">
        <v>7715</v>
      </c>
      <c r="C806" s="196" t="s">
        <v>3652</v>
      </c>
      <c r="D806" s="196" t="s">
        <v>3653</v>
      </c>
      <c r="E806" s="196">
        <v>50</v>
      </c>
      <c r="F806" s="196">
        <v>320</v>
      </c>
      <c r="G806" s="206"/>
      <c r="H806" s="196" t="s">
        <v>7789</v>
      </c>
      <c r="I806" s="590" t="s">
        <v>7603</v>
      </c>
      <c r="J806" s="584"/>
    </row>
    <row r="807" customHeight="1" outlineLevel="2" spans="1:10">
      <c r="A807" s="196" t="s">
        <v>4323</v>
      </c>
      <c r="B807" s="196" t="s">
        <v>7716</v>
      </c>
      <c r="C807" s="196" t="s">
        <v>3657</v>
      </c>
      <c r="D807" s="196" t="s">
        <v>2774</v>
      </c>
      <c r="E807" s="196">
        <v>5</v>
      </c>
      <c r="F807" s="196">
        <v>225</v>
      </c>
      <c r="G807" s="206"/>
      <c r="H807" s="196" t="s">
        <v>7789</v>
      </c>
      <c r="I807" s="590" t="s">
        <v>7603</v>
      </c>
      <c r="J807" s="584"/>
    </row>
    <row r="808" customHeight="1" outlineLevel="2" spans="1:10">
      <c r="A808" s="196" t="s">
        <v>4324</v>
      </c>
      <c r="B808" s="196" t="s">
        <v>7717</v>
      </c>
      <c r="C808" s="196" t="s">
        <v>3375</v>
      </c>
      <c r="D808" s="196" t="s">
        <v>2774</v>
      </c>
      <c r="E808" s="196">
        <v>1</v>
      </c>
      <c r="F808" s="196">
        <v>3000</v>
      </c>
      <c r="G808" s="206"/>
      <c r="H808" s="196" t="s">
        <v>7789</v>
      </c>
      <c r="I808" s="590" t="s">
        <v>7603</v>
      </c>
      <c r="J808" s="584"/>
    </row>
    <row r="809" customHeight="1" outlineLevel="2" spans="1:10">
      <c r="A809" s="196" t="s">
        <v>4325</v>
      </c>
      <c r="B809" s="196" t="s">
        <v>7718</v>
      </c>
      <c r="C809" s="196" t="s">
        <v>7719</v>
      </c>
      <c r="D809" s="196" t="s">
        <v>2814</v>
      </c>
      <c r="E809" s="196">
        <v>50</v>
      </c>
      <c r="F809" s="196">
        <v>60</v>
      </c>
      <c r="G809" s="206"/>
      <c r="H809" s="196" t="s">
        <v>7789</v>
      </c>
      <c r="I809" s="590" t="s">
        <v>7603</v>
      </c>
      <c r="J809" s="584"/>
    </row>
    <row r="810" customFormat="1" customHeight="1" outlineLevel="2" spans="1:10">
      <c r="A810" s="196" t="s">
        <v>4326</v>
      </c>
      <c r="B810" s="196" t="s">
        <v>7720</v>
      </c>
      <c r="C810" s="196" t="s">
        <v>3257</v>
      </c>
      <c r="D810" s="196" t="s">
        <v>3653</v>
      </c>
      <c r="E810" s="196">
        <v>25</v>
      </c>
      <c r="F810" s="196">
        <v>780</v>
      </c>
      <c r="G810" s="206"/>
      <c r="H810" s="196" t="s">
        <v>7789</v>
      </c>
      <c r="I810" s="590" t="s">
        <v>7603</v>
      </c>
      <c r="J810" s="584"/>
    </row>
    <row r="811" s="575" customFormat="1" customHeight="1" outlineLevel="2" spans="1:10">
      <c r="A811" s="142" t="s">
        <v>4353</v>
      </c>
      <c r="B811" s="245" t="s">
        <v>4089</v>
      </c>
      <c r="C811" s="142"/>
      <c r="D811" s="142"/>
      <c r="E811" s="142"/>
      <c r="F811" s="142"/>
      <c r="G811" s="145"/>
      <c r="H811" s="142"/>
      <c r="I811" s="587"/>
      <c r="J811" s="588"/>
    </row>
    <row r="812" s="575" customFormat="1" customHeight="1" outlineLevel="2" spans="1:10">
      <c r="A812" s="142"/>
      <c r="B812" s="142" t="s">
        <v>4801</v>
      </c>
      <c r="C812" s="142"/>
      <c r="D812" s="142"/>
      <c r="E812" s="142"/>
      <c r="F812" s="142"/>
      <c r="G812" s="145"/>
      <c r="H812" s="142"/>
      <c r="I812" s="587"/>
      <c r="J812" s="588"/>
    </row>
    <row r="813" customHeight="1" outlineLevel="2" spans="1:10">
      <c r="A813" s="196" t="s">
        <v>4356</v>
      </c>
      <c r="B813" s="196" t="s">
        <v>7629</v>
      </c>
      <c r="C813" s="196" t="s">
        <v>3389</v>
      </c>
      <c r="D813" s="196" t="s">
        <v>2824</v>
      </c>
      <c r="E813" s="196">
        <v>1</v>
      </c>
      <c r="F813" s="196">
        <v>1200</v>
      </c>
      <c r="G813" s="206"/>
      <c r="H813" s="196" t="s">
        <v>7819</v>
      </c>
      <c r="I813" s="590" t="s">
        <v>7603</v>
      </c>
      <c r="J813" s="584"/>
    </row>
    <row r="814" customHeight="1" outlineLevel="2" spans="1:10">
      <c r="A814" s="196" t="s">
        <v>4357</v>
      </c>
      <c r="B814" s="196" t="s">
        <v>7601</v>
      </c>
      <c r="C814" s="196" t="s">
        <v>3689</v>
      </c>
      <c r="D814" s="196" t="s">
        <v>2824</v>
      </c>
      <c r="E814" s="196">
        <v>1</v>
      </c>
      <c r="F814" s="196">
        <v>540</v>
      </c>
      <c r="G814" s="206"/>
      <c r="H814" s="196" t="s">
        <v>7819</v>
      </c>
      <c r="I814" s="590" t="s">
        <v>7603</v>
      </c>
      <c r="J814" s="584"/>
    </row>
    <row r="815" customHeight="1" outlineLevel="2" spans="1:10">
      <c r="A815" s="196" t="s">
        <v>4358</v>
      </c>
      <c r="B815" s="196" t="s">
        <v>7629</v>
      </c>
      <c r="C815" s="196" t="s">
        <v>3388</v>
      </c>
      <c r="D815" s="196" t="s">
        <v>2824</v>
      </c>
      <c r="E815" s="196">
        <v>1</v>
      </c>
      <c r="F815" s="196">
        <v>960</v>
      </c>
      <c r="G815" s="206"/>
      <c r="H815" s="196" t="s">
        <v>7819</v>
      </c>
      <c r="I815" s="590" t="s">
        <v>7603</v>
      </c>
      <c r="J815" s="584"/>
    </row>
    <row r="816" customHeight="1" outlineLevel="2" spans="1:10">
      <c r="A816" s="196" t="s">
        <v>4359</v>
      </c>
      <c r="B816" s="196" t="s">
        <v>7608</v>
      </c>
      <c r="C816" s="196" t="s">
        <v>3391</v>
      </c>
      <c r="D816" s="196" t="s">
        <v>2824</v>
      </c>
      <c r="E816" s="196">
        <v>1</v>
      </c>
      <c r="F816" s="196">
        <v>2700</v>
      </c>
      <c r="G816" s="206"/>
      <c r="H816" s="196" t="s">
        <v>7819</v>
      </c>
      <c r="I816" s="590" t="s">
        <v>7603</v>
      </c>
      <c r="J816" s="584"/>
    </row>
    <row r="817" customHeight="1" outlineLevel="2" spans="1:10">
      <c r="A817" s="196" t="s">
        <v>4360</v>
      </c>
      <c r="B817" s="196" t="s">
        <v>7609</v>
      </c>
      <c r="C817" s="196" t="s">
        <v>3398</v>
      </c>
      <c r="D817" s="196" t="s">
        <v>2824</v>
      </c>
      <c r="E817" s="196">
        <v>1</v>
      </c>
      <c r="F817" s="196">
        <v>2700</v>
      </c>
      <c r="G817" s="206"/>
      <c r="H817" s="196" t="s">
        <v>7819</v>
      </c>
      <c r="I817" s="590" t="s">
        <v>7603</v>
      </c>
      <c r="J817" s="584"/>
    </row>
    <row r="818" s="575" customFormat="1" customHeight="1" outlineLevel="2" spans="1:10">
      <c r="A818" s="142"/>
      <c r="B818" s="142" t="s">
        <v>4803</v>
      </c>
      <c r="C818" s="142"/>
      <c r="D818" s="142"/>
      <c r="E818" s="142"/>
      <c r="F818" s="142"/>
      <c r="G818" s="145"/>
      <c r="H818" s="245" t="s">
        <v>4802</v>
      </c>
      <c r="I818" s="587"/>
      <c r="J818" s="588"/>
    </row>
    <row r="819" customFormat="1" customHeight="1" outlineLevel="2" spans="1:10">
      <c r="A819" s="196" t="s">
        <v>4385</v>
      </c>
      <c r="B819" s="196" t="s">
        <v>7601</v>
      </c>
      <c r="C819" s="196" t="s">
        <v>3689</v>
      </c>
      <c r="D819" s="196" t="s">
        <v>2824</v>
      </c>
      <c r="E819" s="196">
        <v>1</v>
      </c>
      <c r="F819" s="196">
        <v>540</v>
      </c>
      <c r="G819" s="206"/>
      <c r="H819" s="196" t="s">
        <v>7819</v>
      </c>
      <c r="I819" s="590" t="s">
        <v>7603</v>
      </c>
      <c r="J819" s="584"/>
    </row>
    <row r="820" customHeight="1" outlineLevel="2" spans="1:10">
      <c r="A820" s="196" t="s">
        <v>4386</v>
      </c>
      <c r="B820" s="196" t="s">
        <v>7606</v>
      </c>
      <c r="C820" s="196" t="s">
        <v>3452</v>
      </c>
      <c r="D820" s="196" t="s">
        <v>2824</v>
      </c>
      <c r="E820" s="196">
        <v>1</v>
      </c>
      <c r="F820" s="196">
        <v>2800</v>
      </c>
      <c r="G820" s="206"/>
      <c r="H820" s="196" t="s">
        <v>7819</v>
      </c>
      <c r="I820" s="590" t="s">
        <v>7603</v>
      </c>
      <c r="J820" s="591" t="s">
        <v>7605</v>
      </c>
    </row>
    <row r="821" customHeight="1" outlineLevel="2" spans="1:10">
      <c r="A821" s="196" t="s">
        <v>4387</v>
      </c>
      <c r="B821" s="196" t="s">
        <v>7606</v>
      </c>
      <c r="C821" s="196" t="s">
        <v>3451</v>
      </c>
      <c r="D821" s="196" t="s">
        <v>2824</v>
      </c>
      <c r="E821" s="196">
        <v>3</v>
      </c>
      <c r="F821" s="196">
        <v>3200</v>
      </c>
      <c r="G821" s="206"/>
      <c r="H821" s="196" t="s">
        <v>7819</v>
      </c>
      <c r="I821" s="590" t="s">
        <v>7603</v>
      </c>
      <c r="J821" s="591" t="s">
        <v>7605</v>
      </c>
    </row>
    <row r="822" customHeight="1" outlineLevel="2" spans="1:10">
      <c r="A822" s="196" t="s">
        <v>4388</v>
      </c>
      <c r="B822" s="196" t="s">
        <v>7607</v>
      </c>
      <c r="C822" s="196" t="s">
        <v>3313</v>
      </c>
      <c r="D822" s="196" t="s">
        <v>2824</v>
      </c>
      <c r="E822" s="196">
        <v>1</v>
      </c>
      <c r="F822" s="196">
        <v>780</v>
      </c>
      <c r="G822" s="206"/>
      <c r="H822" s="196" t="s">
        <v>7819</v>
      </c>
      <c r="I822" s="590" t="s">
        <v>7603</v>
      </c>
      <c r="J822" s="584"/>
    </row>
    <row r="823" s="575" customFormat="1" customHeight="1" outlineLevel="2" spans="1:10">
      <c r="A823" s="142"/>
      <c r="B823" s="142" t="s">
        <v>4804</v>
      </c>
      <c r="C823" s="142"/>
      <c r="D823" s="142"/>
      <c r="E823" s="142"/>
      <c r="F823" s="142"/>
      <c r="G823" s="145"/>
      <c r="H823" s="245" t="s">
        <v>4802</v>
      </c>
      <c r="I823" s="587"/>
      <c r="J823" s="588"/>
    </row>
    <row r="824" customHeight="1" outlineLevel="2" spans="1:10">
      <c r="A824" s="196" t="s">
        <v>4401</v>
      </c>
      <c r="B824" s="196" t="s">
        <v>7619</v>
      </c>
      <c r="C824" s="196" t="s">
        <v>3394</v>
      </c>
      <c r="D824" s="196" t="s">
        <v>7621</v>
      </c>
      <c r="E824" s="196">
        <v>1</v>
      </c>
      <c r="F824" s="196">
        <v>87400</v>
      </c>
      <c r="G824" s="206"/>
      <c r="H824" s="196" t="s">
        <v>7819</v>
      </c>
      <c r="I824" s="590" t="s">
        <v>7603</v>
      </c>
      <c r="J824" s="584"/>
    </row>
    <row r="825" customHeight="1" outlineLevel="2" spans="1:10">
      <c r="A825" s="196" t="s">
        <v>4402</v>
      </c>
      <c r="B825" s="196" t="s">
        <v>7606</v>
      </c>
      <c r="C825" s="196" t="s">
        <v>3451</v>
      </c>
      <c r="D825" s="196" t="s">
        <v>2824</v>
      </c>
      <c r="E825" s="196">
        <v>1</v>
      </c>
      <c r="F825" s="196">
        <v>3200</v>
      </c>
      <c r="G825" s="206"/>
      <c r="H825" s="196" t="s">
        <v>7819</v>
      </c>
      <c r="I825" s="590" t="s">
        <v>7603</v>
      </c>
      <c r="J825" s="591" t="s">
        <v>7605</v>
      </c>
    </row>
    <row r="826" customHeight="1" outlineLevel="2" spans="1:10">
      <c r="A826" s="196" t="s">
        <v>4403</v>
      </c>
      <c r="B826" s="196" t="s">
        <v>7606</v>
      </c>
      <c r="C826" s="196" t="s">
        <v>3452</v>
      </c>
      <c r="D826" s="196" t="s">
        <v>2824</v>
      </c>
      <c r="E826" s="196">
        <v>1</v>
      </c>
      <c r="F826" s="196">
        <v>2800</v>
      </c>
      <c r="G826" s="206"/>
      <c r="H826" s="196" t="s">
        <v>7819</v>
      </c>
      <c r="I826" s="590" t="s">
        <v>7603</v>
      </c>
      <c r="J826" s="591" t="s">
        <v>7605</v>
      </c>
    </row>
    <row r="827" customHeight="1" outlineLevel="2" spans="1:10">
      <c r="A827" s="196" t="s">
        <v>4404</v>
      </c>
      <c r="B827" s="196" t="s">
        <v>7622</v>
      </c>
      <c r="C827" s="196" t="s">
        <v>3319</v>
      </c>
      <c r="D827" s="196" t="s">
        <v>7621</v>
      </c>
      <c r="E827" s="196">
        <v>1</v>
      </c>
      <c r="F827" s="196">
        <v>85500</v>
      </c>
      <c r="G827" s="206"/>
      <c r="H827" s="196" t="s">
        <v>7819</v>
      </c>
      <c r="I827" s="590" t="s">
        <v>7603</v>
      </c>
      <c r="J827" s="584"/>
    </row>
    <row r="828" customFormat="1" customHeight="1" outlineLevel="2" spans="1:10">
      <c r="A828" s="196" t="s">
        <v>4405</v>
      </c>
      <c r="B828" s="196" t="s">
        <v>7606</v>
      </c>
      <c r="C828" s="196" t="s">
        <v>3451</v>
      </c>
      <c r="D828" s="196" t="s">
        <v>2824</v>
      </c>
      <c r="E828" s="196">
        <v>1</v>
      </c>
      <c r="F828" s="196">
        <v>3200</v>
      </c>
      <c r="G828" s="206"/>
      <c r="H828" s="196" t="s">
        <v>7819</v>
      </c>
      <c r="I828" s="590" t="s">
        <v>7603</v>
      </c>
      <c r="J828" s="591" t="s">
        <v>7605</v>
      </c>
    </row>
    <row r="829" customFormat="1" customHeight="1" outlineLevel="2" spans="1:10">
      <c r="A829" s="196" t="s">
        <v>4406</v>
      </c>
      <c r="B829" s="196" t="s">
        <v>7606</v>
      </c>
      <c r="C829" s="196" t="s">
        <v>3452</v>
      </c>
      <c r="D829" s="196" t="s">
        <v>2824</v>
      </c>
      <c r="E829" s="196">
        <v>1</v>
      </c>
      <c r="F829" s="196">
        <v>2800</v>
      </c>
      <c r="G829" s="206"/>
      <c r="H829" s="196" t="s">
        <v>7819</v>
      </c>
      <c r="I829" s="590" t="s">
        <v>7603</v>
      </c>
      <c r="J829" s="591" t="s">
        <v>7605</v>
      </c>
    </row>
    <row r="830" s="575" customFormat="1" customHeight="1" outlineLevel="2" spans="1:10">
      <c r="A830" s="142"/>
      <c r="B830" s="142" t="s">
        <v>4805</v>
      </c>
      <c r="C830" s="142"/>
      <c r="D830" s="142"/>
      <c r="E830" s="142"/>
      <c r="F830" s="142"/>
      <c r="G830" s="145"/>
      <c r="H830" s="245" t="s">
        <v>4802</v>
      </c>
      <c r="I830" s="587"/>
      <c r="J830" s="588"/>
    </row>
    <row r="831" customHeight="1" outlineLevel="2" spans="1:10">
      <c r="A831" s="196" t="s">
        <v>4417</v>
      </c>
      <c r="B831" s="196" t="s">
        <v>7601</v>
      </c>
      <c r="C831" s="196" t="s">
        <v>3689</v>
      </c>
      <c r="D831" s="196" t="s">
        <v>2824</v>
      </c>
      <c r="E831" s="196">
        <v>1</v>
      </c>
      <c r="F831" s="196">
        <v>540</v>
      </c>
      <c r="G831" s="206"/>
      <c r="H831" s="196" t="s">
        <v>7819</v>
      </c>
      <c r="I831" s="590" t="s">
        <v>7603</v>
      </c>
      <c r="J831" s="584"/>
    </row>
    <row r="832" customHeight="1" outlineLevel="2" spans="1:10">
      <c r="A832" s="196" t="s">
        <v>4418</v>
      </c>
      <c r="B832" s="196" t="s">
        <v>7612</v>
      </c>
      <c r="C832" s="196" t="s">
        <v>3693</v>
      </c>
      <c r="D832" s="196" t="s">
        <v>2824</v>
      </c>
      <c r="E832" s="196">
        <v>1</v>
      </c>
      <c r="F832" s="196">
        <v>4800</v>
      </c>
      <c r="G832" s="206"/>
      <c r="H832" s="196" t="s">
        <v>7819</v>
      </c>
      <c r="I832" s="592" t="s">
        <v>7603</v>
      </c>
      <c r="J832" s="584"/>
    </row>
    <row r="833" customHeight="1" outlineLevel="2" spans="1:10">
      <c r="A833" s="196" t="s">
        <v>4420</v>
      </c>
      <c r="B833" s="196" t="s">
        <v>7610</v>
      </c>
      <c r="C833" s="196" t="s">
        <v>3537</v>
      </c>
      <c r="D833" s="196" t="s">
        <v>2824</v>
      </c>
      <c r="E833" s="196">
        <v>2</v>
      </c>
      <c r="F833" s="196">
        <v>2880</v>
      </c>
      <c r="G833" s="206"/>
      <c r="H833" s="196" t="s">
        <v>7819</v>
      </c>
      <c r="I833" s="590" t="s">
        <v>7603</v>
      </c>
      <c r="J833" s="591" t="s">
        <v>7605</v>
      </c>
    </row>
    <row r="834" customHeight="1" outlineLevel="2" spans="1:10">
      <c r="A834" s="196" t="s">
        <v>4421</v>
      </c>
      <c r="B834" s="196" t="s">
        <v>7613</v>
      </c>
      <c r="C834" s="196" t="s">
        <v>3299</v>
      </c>
      <c r="D834" s="196" t="s">
        <v>2824</v>
      </c>
      <c r="E834" s="196">
        <v>1</v>
      </c>
      <c r="F834" s="196">
        <v>2430</v>
      </c>
      <c r="G834" s="206"/>
      <c r="H834" s="196" t="s">
        <v>7819</v>
      </c>
      <c r="I834" s="590" t="s">
        <v>7603</v>
      </c>
      <c r="J834" s="591" t="s">
        <v>7605</v>
      </c>
    </row>
    <row r="835" customFormat="1" customHeight="1" outlineLevel="2" spans="1:10">
      <c r="A835" s="196" t="s">
        <v>4422</v>
      </c>
      <c r="B835" s="196" t="s">
        <v>7608</v>
      </c>
      <c r="C835" s="196" t="s">
        <v>3391</v>
      </c>
      <c r="D835" s="196" t="s">
        <v>2824</v>
      </c>
      <c r="E835" s="196">
        <v>1</v>
      </c>
      <c r="F835" s="196">
        <v>2700</v>
      </c>
      <c r="G835" s="206"/>
      <c r="H835" s="196" t="s">
        <v>7819</v>
      </c>
      <c r="I835" s="590" t="s">
        <v>7603</v>
      </c>
      <c r="J835" s="584"/>
    </row>
    <row r="836" customHeight="1" outlineLevel="2" spans="1:10">
      <c r="A836" s="196" t="s">
        <v>4423</v>
      </c>
      <c r="B836" s="196" t="s">
        <v>7609</v>
      </c>
      <c r="C836" s="196" t="s">
        <v>3398</v>
      </c>
      <c r="D836" s="196" t="s">
        <v>2824</v>
      </c>
      <c r="E836" s="196">
        <v>1</v>
      </c>
      <c r="F836" s="196">
        <v>2700</v>
      </c>
      <c r="G836" s="206"/>
      <c r="H836" s="196" t="s">
        <v>7819</v>
      </c>
      <c r="I836" s="590" t="s">
        <v>7603</v>
      </c>
      <c r="J836" s="584"/>
    </row>
    <row r="837" customHeight="1" outlineLevel="2" spans="1:10">
      <c r="A837" s="196" t="s">
        <v>4424</v>
      </c>
      <c r="B837" s="196" t="s">
        <v>7618</v>
      </c>
      <c r="C837" s="196" t="s">
        <v>3697</v>
      </c>
      <c r="D837" s="196" t="s">
        <v>7791</v>
      </c>
      <c r="E837" s="196">
        <v>2</v>
      </c>
      <c r="F837" s="196">
        <v>480</v>
      </c>
      <c r="G837" s="206"/>
      <c r="H837" s="196" t="s">
        <v>7819</v>
      </c>
      <c r="I837" s="590" t="s">
        <v>7603</v>
      </c>
      <c r="J837" s="591" t="s">
        <v>7605</v>
      </c>
    </row>
    <row r="838" s="575" customFormat="1" customHeight="1" outlineLevel="2" spans="1:10">
      <c r="A838" s="142"/>
      <c r="B838" s="142" t="s">
        <v>4806</v>
      </c>
      <c r="C838" s="142"/>
      <c r="D838" s="142"/>
      <c r="E838" s="142"/>
      <c r="F838" s="142"/>
      <c r="G838" s="145"/>
      <c r="H838" s="245" t="s">
        <v>4802</v>
      </c>
      <c r="I838" s="587"/>
      <c r="J838" s="588"/>
    </row>
    <row r="839" customHeight="1" outlineLevel="2" spans="1:10">
      <c r="A839" s="196" t="s">
        <v>4807</v>
      </c>
      <c r="B839" s="196" t="s">
        <v>7601</v>
      </c>
      <c r="C839" s="196" t="s">
        <v>3689</v>
      </c>
      <c r="D839" s="196" t="s">
        <v>2824</v>
      </c>
      <c r="E839" s="196">
        <v>1</v>
      </c>
      <c r="F839" s="196">
        <v>540</v>
      </c>
      <c r="G839" s="206"/>
      <c r="H839" s="196" t="s">
        <v>7819</v>
      </c>
      <c r="I839" s="590" t="s">
        <v>7603</v>
      </c>
      <c r="J839" s="584"/>
    </row>
    <row r="840" customFormat="1" customHeight="1" outlineLevel="2" spans="1:10">
      <c r="A840" s="196" t="s">
        <v>4808</v>
      </c>
      <c r="B840" s="196" t="s">
        <v>7611</v>
      </c>
      <c r="C840" s="196" t="s">
        <v>3293</v>
      </c>
      <c r="D840" s="196" t="s">
        <v>2824</v>
      </c>
      <c r="E840" s="196">
        <v>6</v>
      </c>
      <c r="F840" s="196">
        <v>2970</v>
      </c>
      <c r="G840" s="206"/>
      <c r="H840" s="196" t="s">
        <v>7819</v>
      </c>
      <c r="I840" s="590" t="s">
        <v>7603</v>
      </c>
      <c r="J840" s="591" t="s">
        <v>7605</v>
      </c>
    </row>
    <row r="841" customHeight="1" outlineLevel="2" spans="1:10">
      <c r="A841" s="196" t="s">
        <v>4809</v>
      </c>
      <c r="B841" s="196" t="s">
        <v>7609</v>
      </c>
      <c r="C841" s="196" t="s">
        <v>3398</v>
      </c>
      <c r="D841" s="196" t="s">
        <v>2824</v>
      </c>
      <c r="E841" s="196">
        <v>1</v>
      </c>
      <c r="F841" s="196">
        <v>2700</v>
      </c>
      <c r="G841" s="206"/>
      <c r="H841" s="196" t="s">
        <v>7819</v>
      </c>
      <c r="I841" s="590" t="s">
        <v>7603</v>
      </c>
      <c r="J841" s="584"/>
    </row>
    <row r="842" customHeight="1" outlineLevel="2" spans="1:10">
      <c r="A842" s="196" t="s">
        <v>4810</v>
      </c>
      <c r="B842" s="196" t="s">
        <v>7608</v>
      </c>
      <c r="C842" s="196" t="s">
        <v>3391</v>
      </c>
      <c r="D842" s="196" t="s">
        <v>2824</v>
      </c>
      <c r="E842" s="196">
        <v>1</v>
      </c>
      <c r="F842" s="196">
        <v>2700</v>
      </c>
      <c r="G842" s="206"/>
      <c r="H842" s="196" t="s">
        <v>7819</v>
      </c>
      <c r="I842" s="590" t="s">
        <v>7603</v>
      </c>
      <c r="J842" s="584"/>
    </row>
    <row r="843" customHeight="1" outlineLevel="2" spans="1:10">
      <c r="A843" s="196" t="s">
        <v>4811</v>
      </c>
      <c r="B843" s="196" t="s">
        <v>7610</v>
      </c>
      <c r="C843" s="196" t="s">
        <v>3535</v>
      </c>
      <c r="D843" s="196" t="s">
        <v>2824</v>
      </c>
      <c r="E843" s="196">
        <v>1</v>
      </c>
      <c r="F843" s="196">
        <v>2720</v>
      </c>
      <c r="G843" s="206"/>
      <c r="H843" s="196" t="s">
        <v>7819</v>
      </c>
      <c r="I843" s="590" t="s">
        <v>7603</v>
      </c>
      <c r="J843" s="591" t="s">
        <v>7605</v>
      </c>
    </row>
    <row r="844" customHeight="1" outlineLevel="2" spans="1:10">
      <c r="A844" s="196" t="s">
        <v>4812</v>
      </c>
      <c r="B844" s="196" t="s">
        <v>7635</v>
      </c>
      <c r="C844" s="196" t="s">
        <v>3412</v>
      </c>
      <c r="D844" s="196" t="s">
        <v>2824</v>
      </c>
      <c r="E844" s="196">
        <v>1</v>
      </c>
      <c r="F844" s="196">
        <v>1200</v>
      </c>
      <c r="G844" s="206"/>
      <c r="H844" s="196" t="s">
        <v>7819</v>
      </c>
      <c r="I844" s="590" t="s">
        <v>7603</v>
      </c>
      <c r="J844" s="584"/>
    </row>
    <row r="845" customHeight="1" outlineLevel="2" spans="1:10">
      <c r="A845" s="196" t="s">
        <v>4813</v>
      </c>
      <c r="B845" s="196" t="s">
        <v>7610</v>
      </c>
      <c r="C845" s="196" t="s">
        <v>3542</v>
      </c>
      <c r="D845" s="196" t="s">
        <v>2824</v>
      </c>
      <c r="E845" s="196">
        <v>1</v>
      </c>
      <c r="F845" s="196">
        <v>3200</v>
      </c>
      <c r="G845" s="206"/>
      <c r="H845" s="196" t="s">
        <v>7819</v>
      </c>
      <c r="I845" s="590" t="s">
        <v>7603</v>
      </c>
      <c r="J845" s="591" t="s">
        <v>7605</v>
      </c>
    </row>
    <row r="846" customHeight="1" outlineLevel="2" spans="1:10">
      <c r="A846" s="196" t="s">
        <v>4814</v>
      </c>
      <c r="B846" s="196" t="s">
        <v>7614</v>
      </c>
      <c r="C846" s="196" t="s">
        <v>3298</v>
      </c>
      <c r="D846" s="196" t="s">
        <v>2824</v>
      </c>
      <c r="E846" s="196">
        <v>1</v>
      </c>
      <c r="F846" s="196">
        <v>3330</v>
      </c>
      <c r="G846" s="206"/>
      <c r="H846" s="196" t="s">
        <v>7819</v>
      </c>
      <c r="I846" s="592" t="s">
        <v>7603</v>
      </c>
      <c r="J846" s="591" t="s">
        <v>7605</v>
      </c>
    </row>
    <row r="847" customFormat="1" customHeight="1" outlineLevel="2" spans="1:10">
      <c r="A847" s="196" t="s">
        <v>4815</v>
      </c>
      <c r="B847" s="196" t="s">
        <v>7610</v>
      </c>
      <c r="C847" s="196" t="s">
        <v>3564</v>
      </c>
      <c r="D847" s="196" t="s">
        <v>2824</v>
      </c>
      <c r="E847" s="196">
        <v>2</v>
      </c>
      <c r="F847" s="196">
        <v>2400</v>
      </c>
      <c r="G847" s="206"/>
      <c r="H847" s="196" t="s">
        <v>7819</v>
      </c>
      <c r="I847" s="590" t="s">
        <v>7603</v>
      </c>
      <c r="J847" s="591" t="s">
        <v>7605</v>
      </c>
    </row>
    <row r="848" customHeight="1" outlineLevel="2" spans="1:10">
      <c r="A848" s="196" t="s">
        <v>4816</v>
      </c>
      <c r="B848" s="196" t="s">
        <v>7610</v>
      </c>
      <c r="C848" s="196" t="s">
        <v>3555</v>
      </c>
      <c r="D848" s="196" t="s">
        <v>2824</v>
      </c>
      <c r="E848" s="196">
        <v>1</v>
      </c>
      <c r="F848" s="196">
        <v>2120</v>
      </c>
      <c r="G848" s="206"/>
      <c r="H848" s="196" t="s">
        <v>7819</v>
      </c>
      <c r="I848" s="590" t="s">
        <v>7603</v>
      </c>
      <c r="J848" s="591" t="s">
        <v>7605</v>
      </c>
    </row>
    <row r="849" customHeight="1" outlineLevel="2" spans="1:10">
      <c r="A849" s="196" t="s">
        <v>4817</v>
      </c>
      <c r="B849" s="196" t="s">
        <v>7612</v>
      </c>
      <c r="C849" s="196" t="s">
        <v>3693</v>
      </c>
      <c r="D849" s="196" t="s">
        <v>2824</v>
      </c>
      <c r="E849" s="196">
        <v>1</v>
      </c>
      <c r="F849" s="196">
        <v>4800</v>
      </c>
      <c r="G849" s="206"/>
      <c r="H849" s="196" t="s">
        <v>7819</v>
      </c>
      <c r="I849" s="592" t="s">
        <v>7603</v>
      </c>
      <c r="J849" s="584"/>
    </row>
    <row r="850" customHeight="1" outlineLevel="2" spans="1:10">
      <c r="A850" s="196" t="s">
        <v>4818</v>
      </c>
      <c r="B850" s="196" t="s">
        <v>7618</v>
      </c>
      <c r="C850" s="196" t="s">
        <v>3697</v>
      </c>
      <c r="D850" s="196" t="s">
        <v>7791</v>
      </c>
      <c r="E850" s="196">
        <v>4</v>
      </c>
      <c r="F850" s="196">
        <v>480</v>
      </c>
      <c r="G850" s="206"/>
      <c r="H850" s="196" t="s">
        <v>7819</v>
      </c>
      <c r="I850" s="590" t="s">
        <v>7603</v>
      </c>
      <c r="J850" s="591" t="s">
        <v>7605</v>
      </c>
    </row>
    <row r="851" s="575" customFormat="1" customHeight="1" outlineLevel="2" spans="1:10">
      <c r="A851" s="142"/>
      <c r="B851" s="142" t="s">
        <v>4831</v>
      </c>
      <c r="C851" s="142"/>
      <c r="D851" s="142"/>
      <c r="E851" s="142"/>
      <c r="F851" s="142"/>
      <c r="G851" s="145"/>
      <c r="H851" s="245" t="s">
        <v>4802</v>
      </c>
      <c r="I851" s="587"/>
      <c r="J851" s="588"/>
    </row>
    <row r="852" customHeight="1" outlineLevel="2" spans="1:10">
      <c r="A852" s="196" t="s">
        <v>4434</v>
      </c>
      <c r="B852" s="196" t="s">
        <v>7601</v>
      </c>
      <c r="C852" s="196" t="s">
        <v>3689</v>
      </c>
      <c r="D852" s="196" t="s">
        <v>2824</v>
      </c>
      <c r="E852" s="196">
        <v>1</v>
      </c>
      <c r="F852" s="196">
        <v>540</v>
      </c>
      <c r="G852" s="206"/>
      <c r="H852" s="196" t="s">
        <v>7819</v>
      </c>
      <c r="I852" s="590" t="s">
        <v>7603</v>
      </c>
      <c r="J852" s="584"/>
    </row>
    <row r="853" customHeight="1" outlineLevel="2" spans="1:10">
      <c r="A853" s="196" t="s">
        <v>4832</v>
      </c>
      <c r="B853" s="196" t="s">
        <v>7608</v>
      </c>
      <c r="C853" s="196" t="s">
        <v>3391</v>
      </c>
      <c r="D853" s="196" t="s">
        <v>2824</v>
      </c>
      <c r="E853" s="196">
        <v>1</v>
      </c>
      <c r="F853" s="196">
        <v>2700</v>
      </c>
      <c r="G853" s="206"/>
      <c r="H853" s="196" t="s">
        <v>7819</v>
      </c>
      <c r="I853" s="590" t="s">
        <v>7603</v>
      </c>
      <c r="J853" s="584"/>
    </row>
    <row r="854" customHeight="1" outlineLevel="2" spans="1:10">
      <c r="A854" s="196" t="s">
        <v>4833</v>
      </c>
      <c r="B854" s="196" t="s">
        <v>7627</v>
      </c>
      <c r="C854" s="196" t="s">
        <v>3604</v>
      </c>
      <c r="D854" s="196" t="s">
        <v>2824</v>
      </c>
      <c r="E854" s="196">
        <v>1</v>
      </c>
      <c r="F854" s="196">
        <v>5600</v>
      </c>
      <c r="G854" s="206"/>
      <c r="H854" s="196" t="s">
        <v>7819</v>
      </c>
      <c r="I854" s="590" t="s">
        <v>7603</v>
      </c>
      <c r="J854" s="591" t="s">
        <v>7605</v>
      </c>
    </row>
    <row r="855" customHeight="1" outlineLevel="2" spans="1:10">
      <c r="A855" s="196" t="s">
        <v>4834</v>
      </c>
      <c r="B855" s="196" t="s">
        <v>7820</v>
      </c>
      <c r="C855" s="196"/>
      <c r="D855" s="196"/>
      <c r="E855" s="196"/>
      <c r="F855" s="196"/>
      <c r="G855" s="206"/>
      <c r="H855" s="196"/>
      <c r="I855" s="590"/>
      <c r="J855" s="584"/>
    </row>
    <row r="856" customFormat="1" customHeight="1" outlineLevel="2" spans="1:10">
      <c r="A856" s="196" t="s">
        <v>4835</v>
      </c>
      <c r="B856" s="196" t="s">
        <v>7745</v>
      </c>
      <c r="C856" s="196" t="s">
        <v>3628</v>
      </c>
      <c r="D856" s="196" t="s">
        <v>2824</v>
      </c>
      <c r="E856" s="196">
        <v>1</v>
      </c>
      <c r="F856" s="196">
        <v>9000</v>
      </c>
      <c r="G856" s="206"/>
      <c r="H856" s="196" t="s">
        <v>7819</v>
      </c>
      <c r="I856" s="590" t="s">
        <v>7603</v>
      </c>
      <c r="J856" s="584"/>
    </row>
    <row r="857" customHeight="1" outlineLevel="2" spans="1:10">
      <c r="A857" s="196" t="s">
        <v>4836</v>
      </c>
      <c r="B857" s="196" t="s">
        <v>7636</v>
      </c>
      <c r="C857" s="196" t="s">
        <v>3297</v>
      </c>
      <c r="D857" s="196" t="s">
        <v>2824</v>
      </c>
      <c r="E857" s="196">
        <v>1</v>
      </c>
      <c r="F857" s="196">
        <v>3780</v>
      </c>
      <c r="G857" s="206"/>
      <c r="H857" s="196" t="s">
        <v>7819</v>
      </c>
      <c r="I857" s="590" t="s">
        <v>7603</v>
      </c>
      <c r="J857" s="591" t="s">
        <v>7605</v>
      </c>
    </row>
    <row r="858" customHeight="1" outlineLevel="2" spans="1:10">
      <c r="A858" s="196" t="s">
        <v>4837</v>
      </c>
      <c r="B858" s="196" t="s">
        <v>7634</v>
      </c>
      <c r="C858" s="196" t="s">
        <v>3575</v>
      </c>
      <c r="D858" s="196" t="s">
        <v>2824</v>
      </c>
      <c r="E858" s="196">
        <v>1</v>
      </c>
      <c r="F858" s="196">
        <v>8237.5</v>
      </c>
      <c r="G858" s="206"/>
      <c r="H858" s="196" t="s">
        <v>7819</v>
      </c>
      <c r="I858" s="590" t="s">
        <v>7603</v>
      </c>
      <c r="J858" s="584"/>
    </row>
    <row r="859" customHeight="1" outlineLevel="2" spans="1:10">
      <c r="A859" s="196" t="s">
        <v>4838</v>
      </c>
      <c r="B859" s="196" t="s">
        <v>7639</v>
      </c>
      <c r="C859" s="196" t="s">
        <v>3581</v>
      </c>
      <c r="D859" s="196" t="s">
        <v>2824</v>
      </c>
      <c r="E859" s="196">
        <v>2</v>
      </c>
      <c r="F859" s="196">
        <v>5000</v>
      </c>
      <c r="G859" s="206"/>
      <c r="H859" s="196" t="s">
        <v>7819</v>
      </c>
      <c r="I859" s="590" t="s">
        <v>7603</v>
      </c>
      <c r="J859" s="584"/>
    </row>
    <row r="860" customHeight="1" outlineLevel="2" spans="1:10">
      <c r="A860" s="196" t="s">
        <v>4839</v>
      </c>
      <c r="B860" s="196" t="s">
        <v>7640</v>
      </c>
      <c r="C860" s="196" t="s">
        <v>3708</v>
      </c>
      <c r="D860" s="196" t="s">
        <v>2824</v>
      </c>
      <c r="E860" s="196">
        <v>2</v>
      </c>
      <c r="F860" s="196">
        <v>2400</v>
      </c>
      <c r="G860" s="206"/>
      <c r="H860" s="196" t="s">
        <v>7819</v>
      </c>
      <c r="I860" s="590" t="s">
        <v>7603</v>
      </c>
      <c r="J860" s="591" t="s">
        <v>7605</v>
      </c>
    </row>
    <row r="861" customHeight="1" outlineLevel="2" spans="1:10">
      <c r="A861" s="196" t="s">
        <v>4840</v>
      </c>
      <c r="B861" s="196" t="s">
        <v>7641</v>
      </c>
      <c r="C861" s="196" t="s">
        <v>3612</v>
      </c>
      <c r="D861" s="196" t="s">
        <v>2824</v>
      </c>
      <c r="E861" s="196">
        <v>4</v>
      </c>
      <c r="F861" s="196">
        <v>6000</v>
      </c>
      <c r="G861" s="206"/>
      <c r="H861" s="196" t="s">
        <v>7819</v>
      </c>
      <c r="I861" s="590" t="s">
        <v>7603</v>
      </c>
      <c r="J861" s="591" t="s">
        <v>7605</v>
      </c>
    </row>
    <row r="862" customHeight="1" outlineLevel="2" spans="1:10">
      <c r="A862" s="196" t="s">
        <v>4841</v>
      </c>
      <c r="B862" s="196" t="s">
        <v>7557</v>
      </c>
      <c r="C862" s="196" t="s">
        <v>3665</v>
      </c>
      <c r="D862" s="196" t="s">
        <v>2824</v>
      </c>
      <c r="E862" s="196">
        <v>1</v>
      </c>
      <c r="F862" s="196">
        <v>107100</v>
      </c>
      <c r="G862" s="206"/>
      <c r="H862" s="196" t="s">
        <v>7819</v>
      </c>
      <c r="I862" s="590" t="s">
        <v>7603</v>
      </c>
      <c r="J862" s="584"/>
    </row>
    <row r="863" customHeight="1" outlineLevel="2" spans="1:10">
      <c r="A863" s="196" t="s">
        <v>4842</v>
      </c>
      <c r="B863" s="196" t="s">
        <v>7646</v>
      </c>
      <c r="C863" s="196" t="s">
        <v>3252</v>
      </c>
      <c r="D863" s="196" t="s">
        <v>2814</v>
      </c>
      <c r="E863" s="196">
        <v>11.6</v>
      </c>
      <c r="F863" s="196">
        <v>1200</v>
      </c>
      <c r="G863" s="206"/>
      <c r="H863" s="196" t="s">
        <v>7819</v>
      </c>
      <c r="I863" s="590" t="s">
        <v>7603</v>
      </c>
      <c r="J863" s="584"/>
    </row>
    <row r="864" customHeight="1" outlineLevel="2" spans="1:10">
      <c r="A864" s="196" t="s">
        <v>4843</v>
      </c>
      <c r="B864" s="196" t="s">
        <v>7652</v>
      </c>
      <c r="C864" s="196" t="s">
        <v>3508</v>
      </c>
      <c r="D864" s="196" t="s">
        <v>2824</v>
      </c>
      <c r="E864" s="196">
        <v>1</v>
      </c>
      <c r="F864" s="196">
        <v>13500</v>
      </c>
      <c r="G864" s="206"/>
      <c r="H864" s="196" t="s">
        <v>7819</v>
      </c>
      <c r="I864" s="590" t="s">
        <v>7603</v>
      </c>
      <c r="J864" s="584"/>
    </row>
    <row r="865" customHeight="1" outlineLevel="2" spans="1:10">
      <c r="A865" s="196" t="s">
        <v>4844</v>
      </c>
      <c r="B865" s="196" t="s">
        <v>3338</v>
      </c>
      <c r="C865" s="196" t="s">
        <v>7821</v>
      </c>
      <c r="D865" s="196" t="s">
        <v>2824</v>
      </c>
      <c r="E865" s="196">
        <v>1</v>
      </c>
      <c r="F865" s="196">
        <v>21700</v>
      </c>
      <c r="G865" s="206"/>
      <c r="H865" s="196" t="s">
        <v>7819</v>
      </c>
      <c r="I865" s="590" t="s">
        <v>7603</v>
      </c>
      <c r="J865" s="584"/>
    </row>
    <row r="866" customHeight="1" outlineLevel="2" spans="1:10">
      <c r="A866" s="196" t="s">
        <v>4845</v>
      </c>
      <c r="B866" s="196" t="s">
        <v>7822</v>
      </c>
      <c r="C866" s="196" t="s">
        <v>3501</v>
      </c>
      <c r="D866" s="196" t="s">
        <v>2824</v>
      </c>
      <c r="E866" s="196">
        <v>1</v>
      </c>
      <c r="F866" s="196">
        <v>24000</v>
      </c>
      <c r="G866" s="206"/>
      <c r="H866" s="196" t="s">
        <v>7819</v>
      </c>
      <c r="I866" s="590" t="s">
        <v>7603</v>
      </c>
      <c r="J866" s="584"/>
    </row>
    <row r="867" customHeight="1" outlineLevel="2" spans="1:10">
      <c r="A867" s="196" t="s">
        <v>4846</v>
      </c>
      <c r="B867" s="196" t="s">
        <v>7741</v>
      </c>
      <c r="C867" s="196" t="s">
        <v>3490</v>
      </c>
      <c r="D867" s="196" t="s">
        <v>2824</v>
      </c>
      <c r="E867" s="196">
        <v>2</v>
      </c>
      <c r="F867" s="196">
        <v>10010</v>
      </c>
      <c r="G867" s="206"/>
      <c r="H867" s="196" t="s">
        <v>7819</v>
      </c>
      <c r="I867" s="590" t="s">
        <v>7603</v>
      </c>
      <c r="J867" s="584"/>
    </row>
    <row r="868" customHeight="1" outlineLevel="2" spans="1:10">
      <c r="A868" s="196" t="s">
        <v>4847</v>
      </c>
      <c r="B868" s="196" t="s">
        <v>7643</v>
      </c>
      <c r="C868" s="196" t="s">
        <v>3488</v>
      </c>
      <c r="D868" s="196" t="s">
        <v>2824</v>
      </c>
      <c r="E868" s="196">
        <v>1</v>
      </c>
      <c r="F868" s="196">
        <v>18000</v>
      </c>
      <c r="G868" s="206"/>
      <c r="H868" s="196" t="s">
        <v>7819</v>
      </c>
      <c r="I868" s="590" t="s">
        <v>7603</v>
      </c>
      <c r="J868" s="584"/>
    </row>
    <row r="869" customFormat="1" customHeight="1" outlineLevel="2" spans="1:10">
      <c r="A869" s="196" t="s">
        <v>4848</v>
      </c>
      <c r="B869" s="196" t="s">
        <v>7644</v>
      </c>
      <c r="C869" s="196" t="s">
        <v>3466</v>
      </c>
      <c r="D869" s="196" t="s">
        <v>2824</v>
      </c>
      <c r="E869" s="196">
        <v>1</v>
      </c>
      <c r="F869" s="196">
        <v>2700</v>
      </c>
      <c r="G869" s="206"/>
      <c r="H869" s="196" t="s">
        <v>7819</v>
      </c>
      <c r="I869" s="590" t="s">
        <v>7603</v>
      </c>
      <c r="J869" s="591" t="s">
        <v>7605</v>
      </c>
    </row>
    <row r="870" customHeight="1" outlineLevel="2" spans="1:10">
      <c r="A870" s="196" t="s">
        <v>4849</v>
      </c>
      <c r="B870" s="196" t="s">
        <v>7644</v>
      </c>
      <c r="C870" s="196" t="s">
        <v>3469</v>
      </c>
      <c r="D870" s="196" t="s">
        <v>2824</v>
      </c>
      <c r="E870" s="196">
        <v>1</v>
      </c>
      <c r="F870" s="196">
        <v>1080</v>
      </c>
      <c r="G870" s="206"/>
      <c r="H870" s="196" t="s">
        <v>7819</v>
      </c>
      <c r="I870" s="590" t="s">
        <v>7603</v>
      </c>
      <c r="J870" s="591" t="s">
        <v>7605</v>
      </c>
    </row>
    <row r="871" customHeight="1" outlineLevel="2" spans="1:10">
      <c r="A871" s="196" t="s">
        <v>4850</v>
      </c>
      <c r="B871" s="196" t="s">
        <v>7645</v>
      </c>
      <c r="C871" s="196" t="s">
        <v>3510</v>
      </c>
      <c r="D871" s="196" t="s">
        <v>2824</v>
      </c>
      <c r="E871" s="196">
        <v>2</v>
      </c>
      <c r="F871" s="196">
        <v>9600</v>
      </c>
      <c r="G871" s="206"/>
      <c r="H871" s="196" t="s">
        <v>7819</v>
      </c>
      <c r="I871" s="590" t="s">
        <v>7603</v>
      </c>
      <c r="J871" s="584"/>
    </row>
    <row r="872" customHeight="1" outlineLevel="2" spans="1:10">
      <c r="A872" s="196" t="s">
        <v>4851</v>
      </c>
      <c r="B872" s="196" t="s">
        <v>7823</v>
      </c>
      <c r="C872" s="196" t="s">
        <v>3283</v>
      </c>
      <c r="D872" s="196" t="s">
        <v>2824</v>
      </c>
      <c r="E872" s="196">
        <v>1</v>
      </c>
      <c r="F872" s="196">
        <v>13800</v>
      </c>
      <c r="G872" s="206"/>
      <c r="H872" s="196" t="s">
        <v>7819</v>
      </c>
      <c r="I872" s="590" t="s">
        <v>7603</v>
      </c>
      <c r="J872" s="584"/>
    </row>
    <row r="873" customHeight="1" outlineLevel="2" spans="1:10">
      <c r="A873" s="196" t="s">
        <v>4852</v>
      </c>
      <c r="B873" s="196" t="s">
        <v>7611</v>
      </c>
      <c r="C873" s="196" t="s">
        <v>3294</v>
      </c>
      <c r="D873" s="196" t="s">
        <v>2824</v>
      </c>
      <c r="E873" s="196">
        <v>2</v>
      </c>
      <c r="F873" s="196">
        <v>3240</v>
      </c>
      <c r="G873" s="206"/>
      <c r="H873" s="196" t="s">
        <v>7819</v>
      </c>
      <c r="I873" s="590" t="s">
        <v>7603</v>
      </c>
      <c r="J873" s="591" t="s">
        <v>7605</v>
      </c>
    </row>
    <row r="874" customHeight="1" outlineLevel="2" spans="1:10">
      <c r="A874" s="196" t="s">
        <v>4853</v>
      </c>
      <c r="B874" s="196" t="s">
        <v>7626</v>
      </c>
      <c r="C874" s="196" t="s">
        <v>3407</v>
      </c>
      <c r="D874" s="196" t="s">
        <v>2824</v>
      </c>
      <c r="E874" s="196">
        <v>1</v>
      </c>
      <c r="F874" s="196">
        <v>1440</v>
      </c>
      <c r="G874" s="206"/>
      <c r="H874" s="196" t="s">
        <v>7819</v>
      </c>
      <c r="I874" s="590" t="s">
        <v>7603</v>
      </c>
      <c r="J874" s="584"/>
    </row>
    <row r="875" customHeight="1" outlineLevel="2" spans="1:10">
      <c r="A875" s="196" t="s">
        <v>4854</v>
      </c>
      <c r="B875" s="196" t="s">
        <v>7618</v>
      </c>
      <c r="C875" s="196" t="s">
        <v>3697</v>
      </c>
      <c r="D875" s="196" t="s">
        <v>7791</v>
      </c>
      <c r="E875" s="196">
        <v>7</v>
      </c>
      <c r="F875" s="196">
        <v>480</v>
      </c>
      <c r="G875" s="206"/>
      <c r="H875" s="196" t="s">
        <v>7819</v>
      </c>
      <c r="I875" s="590" t="s">
        <v>7603</v>
      </c>
      <c r="J875" s="591" t="s">
        <v>7605</v>
      </c>
    </row>
    <row r="876" s="575" customFormat="1" customHeight="1" outlineLevel="2" spans="1:10">
      <c r="A876" s="142"/>
      <c r="B876" s="142" t="s">
        <v>4855</v>
      </c>
      <c r="C876" s="142"/>
      <c r="D876" s="142"/>
      <c r="E876" s="142"/>
      <c r="F876" s="142"/>
      <c r="G876" s="145"/>
      <c r="H876" s="245" t="s">
        <v>4802</v>
      </c>
      <c r="I876" s="587"/>
      <c r="J876" s="588"/>
    </row>
    <row r="877" customHeight="1" outlineLevel="2" spans="1:10">
      <c r="A877" s="196" t="s">
        <v>4437</v>
      </c>
      <c r="B877" s="196" t="s">
        <v>7601</v>
      </c>
      <c r="C877" s="196" t="s">
        <v>3689</v>
      </c>
      <c r="D877" s="196" t="s">
        <v>2824</v>
      </c>
      <c r="E877" s="196">
        <v>1</v>
      </c>
      <c r="F877" s="196">
        <v>540</v>
      </c>
      <c r="G877" s="206"/>
      <c r="H877" s="196" t="s">
        <v>7819</v>
      </c>
      <c r="I877" s="590" t="s">
        <v>7603</v>
      </c>
      <c r="J877" s="584"/>
    </row>
    <row r="878" customHeight="1" outlineLevel="2" spans="1:10">
      <c r="A878" s="196" t="s">
        <v>4856</v>
      </c>
      <c r="B878" s="196" t="s">
        <v>7608</v>
      </c>
      <c r="C878" s="196" t="s">
        <v>3391</v>
      </c>
      <c r="D878" s="196" t="s">
        <v>2824</v>
      </c>
      <c r="E878" s="196">
        <v>1</v>
      </c>
      <c r="F878" s="196">
        <v>2700</v>
      </c>
      <c r="G878" s="206"/>
      <c r="H878" s="196" t="s">
        <v>7819</v>
      </c>
      <c r="I878" s="590" t="s">
        <v>7603</v>
      </c>
      <c r="J878" s="584"/>
    </row>
    <row r="879" customHeight="1" outlineLevel="2" spans="1:10">
      <c r="A879" s="196" t="s">
        <v>4857</v>
      </c>
      <c r="B879" s="196" t="s">
        <v>7618</v>
      </c>
      <c r="C879" s="196" t="s">
        <v>3697</v>
      </c>
      <c r="D879" s="196" t="s">
        <v>7791</v>
      </c>
      <c r="E879" s="196">
        <v>1</v>
      </c>
      <c r="F879" s="196">
        <v>480</v>
      </c>
      <c r="G879" s="206"/>
      <c r="H879" s="196" t="s">
        <v>7819</v>
      </c>
      <c r="I879" s="590" t="s">
        <v>7603</v>
      </c>
      <c r="J879" s="591" t="s">
        <v>7605</v>
      </c>
    </row>
    <row r="880" customHeight="1" outlineLevel="2" spans="1:10">
      <c r="A880" s="196" t="s">
        <v>4858</v>
      </c>
      <c r="B880" s="196" t="s">
        <v>7639</v>
      </c>
      <c r="C880" s="196" t="s">
        <v>3582</v>
      </c>
      <c r="D880" s="196" t="s">
        <v>2824</v>
      </c>
      <c r="E880" s="196">
        <v>1</v>
      </c>
      <c r="F880" s="196">
        <v>4900</v>
      </c>
      <c r="G880" s="206"/>
      <c r="H880" s="196" t="s">
        <v>7819</v>
      </c>
      <c r="I880" s="590" t="s">
        <v>7603</v>
      </c>
      <c r="J880" s="584"/>
    </row>
    <row r="881" customHeight="1" outlineLevel="2" spans="1:10">
      <c r="A881" s="196" t="s">
        <v>4859</v>
      </c>
      <c r="B881" s="196" t="s">
        <v>7610</v>
      </c>
      <c r="C881" s="196" t="s">
        <v>3541</v>
      </c>
      <c r="D881" s="196" t="s">
        <v>2824</v>
      </c>
      <c r="E881" s="196">
        <v>1</v>
      </c>
      <c r="F881" s="196">
        <v>2960</v>
      </c>
      <c r="G881" s="206"/>
      <c r="H881" s="196" t="s">
        <v>7819</v>
      </c>
      <c r="I881" s="590" t="s">
        <v>7603</v>
      </c>
      <c r="J881" s="591" t="s">
        <v>7605</v>
      </c>
    </row>
    <row r="882" customHeight="1" outlineLevel="2" spans="1:10">
      <c r="A882" s="196" t="s">
        <v>4861</v>
      </c>
      <c r="B882" s="196" t="s">
        <v>7635</v>
      </c>
      <c r="C882" s="196" t="s">
        <v>3412</v>
      </c>
      <c r="D882" s="196" t="s">
        <v>2824</v>
      </c>
      <c r="E882" s="196">
        <v>1</v>
      </c>
      <c r="F882" s="196">
        <v>1200</v>
      </c>
      <c r="G882" s="206"/>
      <c r="H882" s="196" t="s">
        <v>7819</v>
      </c>
      <c r="I882" s="590" t="s">
        <v>7603</v>
      </c>
      <c r="J882" s="584"/>
    </row>
    <row r="883" customHeight="1" outlineLevel="2" spans="1:10">
      <c r="A883" s="196" t="s">
        <v>4862</v>
      </c>
      <c r="B883" s="196" t="s">
        <v>7636</v>
      </c>
      <c r="C883" s="196" t="s">
        <v>3297</v>
      </c>
      <c r="D883" s="196" t="s">
        <v>2824</v>
      </c>
      <c r="E883" s="196">
        <v>1</v>
      </c>
      <c r="F883" s="196">
        <v>3780</v>
      </c>
      <c r="G883" s="206"/>
      <c r="H883" s="196" t="s">
        <v>7819</v>
      </c>
      <c r="I883" s="590" t="s">
        <v>7603</v>
      </c>
      <c r="J883" s="591" t="s">
        <v>7605</v>
      </c>
    </row>
    <row r="884" customHeight="1" outlineLevel="2" spans="1:10">
      <c r="A884" s="196" t="s">
        <v>4863</v>
      </c>
      <c r="B884" s="196" t="s">
        <v>7669</v>
      </c>
      <c r="C884" s="196" t="s">
        <v>3285</v>
      </c>
      <c r="D884" s="196" t="s">
        <v>2824</v>
      </c>
      <c r="E884" s="196">
        <v>1</v>
      </c>
      <c r="F884" s="196">
        <v>2520</v>
      </c>
      <c r="G884" s="206"/>
      <c r="H884" s="196" t="s">
        <v>7819</v>
      </c>
      <c r="I884" s="590" t="s">
        <v>7603</v>
      </c>
      <c r="J884" s="584"/>
    </row>
    <row r="885" s="575" customFormat="1" customHeight="1" outlineLevel="2" spans="1:10">
      <c r="A885" s="142"/>
      <c r="B885" s="142" t="s">
        <v>4867</v>
      </c>
      <c r="C885" s="142"/>
      <c r="D885" s="142"/>
      <c r="E885" s="142"/>
      <c r="F885" s="142"/>
      <c r="G885" s="145"/>
      <c r="H885" s="245" t="s">
        <v>4802</v>
      </c>
      <c r="I885" s="587"/>
      <c r="J885" s="588"/>
    </row>
    <row r="886" customHeight="1" outlineLevel="2" spans="1:10">
      <c r="A886" s="196" t="s">
        <v>4439</v>
      </c>
      <c r="B886" s="196" t="s">
        <v>7608</v>
      </c>
      <c r="C886" s="196" t="s">
        <v>3391</v>
      </c>
      <c r="D886" s="196" t="s">
        <v>2824</v>
      </c>
      <c r="E886" s="196">
        <v>1</v>
      </c>
      <c r="F886" s="196">
        <v>2700</v>
      </c>
      <c r="G886" s="206"/>
      <c r="H886" s="196" t="s">
        <v>7819</v>
      </c>
      <c r="I886" s="590" t="s">
        <v>7603</v>
      </c>
      <c r="J886" s="584"/>
    </row>
    <row r="887" customHeight="1" outlineLevel="2" spans="1:10">
      <c r="A887" s="196" t="s">
        <v>4868</v>
      </c>
      <c r="B887" s="196" t="s">
        <v>7639</v>
      </c>
      <c r="C887" s="196" t="s">
        <v>3582</v>
      </c>
      <c r="D887" s="196" t="s">
        <v>2824</v>
      </c>
      <c r="E887" s="196">
        <v>1</v>
      </c>
      <c r="F887" s="196">
        <v>4900</v>
      </c>
      <c r="G887" s="206"/>
      <c r="H887" s="196" t="s">
        <v>7819</v>
      </c>
      <c r="I887" s="590" t="s">
        <v>7603</v>
      </c>
      <c r="J887" s="584"/>
    </row>
    <row r="888" customHeight="1" outlineLevel="2" spans="1:10">
      <c r="A888" s="196" t="s">
        <v>4869</v>
      </c>
      <c r="B888" s="196" t="s">
        <v>7628</v>
      </c>
      <c r="C888" s="196" t="s">
        <v>3418</v>
      </c>
      <c r="D888" s="196" t="s">
        <v>2824</v>
      </c>
      <c r="E888" s="196">
        <v>1</v>
      </c>
      <c r="F888" s="196">
        <v>2800</v>
      </c>
      <c r="G888" s="206"/>
      <c r="H888" s="196" t="s">
        <v>7819</v>
      </c>
      <c r="I888" s="590" t="s">
        <v>7603</v>
      </c>
      <c r="J888" s="591" t="s">
        <v>7605</v>
      </c>
    </row>
    <row r="889" customHeight="1" outlineLevel="2" spans="1:10">
      <c r="A889" s="196" t="s">
        <v>4870</v>
      </c>
      <c r="B889" s="196" t="s">
        <v>7625</v>
      </c>
      <c r="C889" s="196" t="s">
        <v>3303</v>
      </c>
      <c r="D889" s="196" t="s">
        <v>2824</v>
      </c>
      <c r="E889" s="196">
        <v>1</v>
      </c>
      <c r="F889" s="196">
        <v>5490</v>
      </c>
      <c r="G889" s="206"/>
      <c r="H889" s="196" t="s">
        <v>7819</v>
      </c>
      <c r="I889" s="590" t="s">
        <v>7603</v>
      </c>
      <c r="J889" s="591" t="s">
        <v>7605</v>
      </c>
    </row>
    <row r="890" customHeight="1" outlineLevel="2" spans="1:10">
      <c r="A890" s="196" t="s">
        <v>4871</v>
      </c>
      <c r="B890" s="196" t="s">
        <v>7628</v>
      </c>
      <c r="C890" s="196" t="s">
        <v>3415</v>
      </c>
      <c r="D890" s="196" t="s">
        <v>2824</v>
      </c>
      <c r="E890" s="196">
        <v>1</v>
      </c>
      <c r="F890" s="196">
        <v>2480</v>
      </c>
      <c r="G890" s="206"/>
      <c r="H890" s="196" t="s">
        <v>7819</v>
      </c>
      <c r="I890" s="590" t="s">
        <v>7603</v>
      </c>
      <c r="J890" s="591" t="s">
        <v>7605</v>
      </c>
    </row>
    <row r="891" customHeight="1" outlineLevel="2" spans="1:10">
      <c r="A891" s="196" t="s">
        <v>4872</v>
      </c>
      <c r="B891" s="196" t="s">
        <v>7824</v>
      </c>
      <c r="C891" s="196" t="s">
        <v>3480</v>
      </c>
      <c r="D891" s="196" t="s">
        <v>2824</v>
      </c>
      <c r="E891" s="196">
        <v>1</v>
      </c>
      <c r="F891" s="196">
        <v>480</v>
      </c>
      <c r="G891" s="206"/>
      <c r="H891" s="196" t="s">
        <v>7819</v>
      </c>
      <c r="I891" s="590" t="s">
        <v>7603</v>
      </c>
      <c r="J891" s="591" t="s">
        <v>7605</v>
      </c>
    </row>
    <row r="892" customHeight="1" outlineLevel="2" spans="1:10">
      <c r="A892" s="196" t="s">
        <v>4873</v>
      </c>
      <c r="B892" s="196" t="s">
        <v>7825</v>
      </c>
      <c r="C892" s="196" t="s">
        <v>3355</v>
      </c>
      <c r="D892" s="196" t="s">
        <v>2824</v>
      </c>
      <c r="E892" s="196">
        <v>1</v>
      </c>
      <c r="F892" s="196">
        <v>15400</v>
      </c>
      <c r="G892" s="206"/>
      <c r="H892" s="196" t="s">
        <v>7819</v>
      </c>
      <c r="I892" s="590" t="s">
        <v>7603</v>
      </c>
      <c r="J892" s="584"/>
    </row>
    <row r="893" customHeight="1" outlineLevel="2" spans="1:10">
      <c r="A893" s="196" t="s">
        <v>4874</v>
      </c>
      <c r="B893" s="196" t="s">
        <v>7826</v>
      </c>
      <c r="C893" s="196" t="s">
        <v>3345</v>
      </c>
      <c r="D893" s="196" t="s">
        <v>2824</v>
      </c>
      <c r="E893" s="196">
        <v>1</v>
      </c>
      <c r="F893" s="196">
        <v>19600</v>
      </c>
      <c r="G893" s="206"/>
      <c r="H893" s="196" t="s">
        <v>7819</v>
      </c>
      <c r="I893" s="590" t="s">
        <v>7603</v>
      </c>
      <c r="J893" s="584"/>
    </row>
    <row r="894" customFormat="1" customHeight="1" outlineLevel="2" spans="1:10">
      <c r="A894" s="196" t="s">
        <v>4875</v>
      </c>
      <c r="B894" s="196" t="s">
        <v>3340</v>
      </c>
      <c r="C894" s="196" t="s">
        <v>7827</v>
      </c>
      <c r="D894" s="196" t="s">
        <v>2824</v>
      </c>
      <c r="E894" s="196">
        <v>1</v>
      </c>
      <c r="F894" s="196">
        <v>15750</v>
      </c>
      <c r="G894" s="206"/>
      <c r="H894" s="196"/>
      <c r="I894" s="590"/>
      <c r="J894" s="584"/>
    </row>
    <row r="895" customHeight="1" outlineLevel="2" spans="1:10">
      <c r="A895" s="196" t="s">
        <v>4876</v>
      </c>
      <c r="B895" s="196" t="s">
        <v>7557</v>
      </c>
      <c r="C895" s="196" t="s">
        <v>3679</v>
      </c>
      <c r="D895" s="196" t="s">
        <v>2824</v>
      </c>
      <c r="E895" s="196">
        <v>1</v>
      </c>
      <c r="F895" s="196">
        <v>40950</v>
      </c>
      <c r="G895" s="206"/>
      <c r="H895" s="196" t="s">
        <v>7819</v>
      </c>
      <c r="I895" s="590" t="s">
        <v>7603</v>
      </c>
      <c r="J895" s="584"/>
    </row>
    <row r="896" customHeight="1" outlineLevel="2" spans="1:10">
      <c r="A896" s="196" t="s">
        <v>4877</v>
      </c>
      <c r="B896" s="196" t="s">
        <v>7828</v>
      </c>
      <c r="C896" s="196" t="s">
        <v>3263</v>
      </c>
      <c r="D896" s="196" t="s">
        <v>2824</v>
      </c>
      <c r="E896" s="196">
        <v>1</v>
      </c>
      <c r="F896" s="196">
        <v>3600</v>
      </c>
      <c r="G896" s="206"/>
      <c r="H896" s="196" t="s">
        <v>7819</v>
      </c>
      <c r="I896" s="590" t="s">
        <v>7603</v>
      </c>
      <c r="J896" s="584"/>
    </row>
    <row r="897" customHeight="1" outlineLevel="2" spans="1:10">
      <c r="A897" s="196" t="s">
        <v>4878</v>
      </c>
      <c r="B897" s="196" t="s">
        <v>7601</v>
      </c>
      <c r="C897" s="196" t="s">
        <v>3689</v>
      </c>
      <c r="D897" s="196" t="s">
        <v>2824</v>
      </c>
      <c r="E897" s="196">
        <v>2</v>
      </c>
      <c r="F897" s="196">
        <v>540</v>
      </c>
      <c r="G897" s="206"/>
      <c r="H897" s="196" t="s">
        <v>7819</v>
      </c>
      <c r="I897" s="590" t="s">
        <v>7603</v>
      </c>
      <c r="J897" s="584"/>
    </row>
    <row r="898" customHeight="1" outlineLevel="2" spans="1:10">
      <c r="A898" s="196" t="s">
        <v>4879</v>
      </c>
      <c r="B898" s="196" t="s">
        <v>7618</v>
      </c>
      <c r="C898" s="196" t="s">
        <v>3697</v>
      </c>
      <c r="D898" s="196" t="s">
        <v>7791</v>
      </c>
      <c r="E898" s="196">
        <v>1</v>
      </c>
      <c r="F898" s="196">
        <v>480</v>
      </c>
      <c r="G898" s="206"/>
      <c r="H898" s="196" t="s">
        <v>7819</v>
      </c>
      <c r="I898" s="590" t="s">
        <v>7603</v>
      </c>
      <c r="J898" s="591" t="s">
        <v>7605</v>
      </c>
    </row>
    <row r="899" s="575" customFormat="1" customHeight="1" outlineLevel="2" spans="1:10">
      <c r="A899" s="142"/>
      <c r="B899" s="142" t="s">
        <v>4881</v>
      </c>
      <c r="C899" s="142"/>
      <c r="D899" s="142"/>
      <c r="E899" s="142"/>
      <c r="F899" s="142"/>
      <c r="G899" s="145"/>
      <c r="H899" s="245" t="s">
        <v>4802</v>
      </c>
      <c r="I899" s="587"/>
      <c r="J899" s="588"/>
    </row>
    <row r="900" customHeight="1" outlineLevel="2" spans="1:10">
      <c r="A900" s="196" t="s">
        <v>4882</v>
      </c>
      <c r="B900" s="196" t="s">
        <v>7627</v>
      </c>
      <c r="C900" s="196" t="s">
        <v>3590</v>
      </c>
      <c r="D900" s="196" t="s">
        <v>2824</v>
      </c>
      <c r="E900" s="196">
        <v>1</v>
      </c>
      <c r="F900" s="196">
        <v>4960</v>
      </c>
      <c r="G900" s="206"/>
      <c r="H900" s="196" t="s">
        <v>7819</v>
      </c>
      <c r="I900" s="590" t="s">
        <v>7603</v>
      </c>
      <c r="J900" s="591" t="s">
        <v>7605</v>
      </c>
    </row>
    <row r="901" customHeight="1" outlineLevel="2" spans="1:10">
      <c r="A901" s="196" t="s">
        <v>4883</v>
      </c>
      <c r="B901" s="196" t="s">
        <v>7829</v>
      </c>
      <c r="C901" s="196" t="s">
        <v>3599</v>
      </c>
      <c r="D901" s="196" t="s">
        <v>2824</v>
      </c>
      <c r="E901" s="196">
        <v>1</v>
      </c>
      <c r="F901" s="196">
        <v>7360</v>
      </c>
      <c r="G901" s="206"/>
      <c r="H901" s="196" t="s">
        <v>7819</v>
      </c>
      <c r="I901" s="590" t="s">
        <v>7603</v>
      </c>
      <c r="J901" s="584"/>
    </row>
    <row r="902" customHeight="1" outlineLevel="2" spans="1:10">
      <c r="A902" s="196" t="s">
        <v>4884</v>
      </c>
      <c r="B902" s="196" t="s">
        <v>7830</v>
      </c>
      <c r="C902" s="196" t="s">
        <v>3373</v>
      </c>
      <c r="D902" s="196" t="s">
        <v>2814</v>
      </c>
      <c r="E902" s="196">
        <v>3.8</v>
      </c>
      <c r="F902" s="196">
        <v>2400</v>
      </c>
      <c r="G902" s="206"/>
      <c r="H902" s="196" t="s">
        <v>7819</v>
      </c>
      <c r="I902" s="590" t="s">
        <v>7603</v>
      </c>
      <c r="J902" s="584"/>
    </row>
    <row r="903" customHeight="1" outlineLevel="2" spans="1:10">
      <c r="A903" s="196" t="s">
        <v>4885</v>
      </c>
      <c r="B903" s="196" t="s">
        <v>7831</v>
      </c>
      <c r="C903" s="196" t="s">
        <v>3454</v>
      </c>
      <c r="D903" s="196" t="s">
        <v>2824</v>
      </c>
      <c r="E903" s="196">
        <v>1</v>
      </c>
      <c r="F903" s="196">
        <v>10800</v>
      </c>
      <c r="G903" s="206"/>
      <c r="H903" s="196" t="s">
        <v>7819</v>
      </c>
      <c r="I903" s="590" t="s">
        <v>7603</v>
      </c>
      <c r="J903" s="584"/>
    </row>
    <row r="904" customFormat="1" customHeight="1" outlineLevel="2" spans="1:10">
      <c r="A904" s="196" t="s">
        <v>4886</v>
      </c>
      <c r="B904" s="196" t="s">
        <v>7832</v>
      </c>
      <c r="C904" s="196" t="s">
        <v>3515</v>
      </c>
      <c r="D904" s="196" t="s">
        <v>2824</v>
      </c>
      <c r="E904" s="196">
        <v>1</v>
      </c>
      <c r="F904" s="196">
        <v>8400</v>
      </c>
      <c r="G904" s="206"/>
      <c r="H904" s="196" t="s">
        <v>7819</v>
      </c>
      <c r="I904" s="590" t="s">
        <v>7603</v>
      </c>
      <c r="J904" s="584"/>
    </row>
    <row r="905" customHeight="1" outlineLevel="2" spans="1:10">
      <c r="A905" s="196" t="s">
        <v>4887</v>
      </c>
      <c r="B905" s="196" t="s">
        <v>7676</v>
      </c>
      <c r="C905" s="196" t="s">
        <v>3645</v>
      </c>
      <c r="D905" s="196" t="s">
        <v>2824</v>
      </c>
      <c r="E905" s="196">
        <v>1</v>
      </c>
      <c r="F905" s="196">
        <v>10046</v>
      </c>
      <c r="G905" s="206"/>
      <c r="H905" s="196" t="s">
        <v>7819</v>
      </c>
      <c r="I905" s="590" t="s">
        <v>7603</v>
      </c>
      <c r="J905" s="584"/>
    </row>
    <row r="906" customHeight="1" outlineLevel="2" spans="1:10">
      <c r="A906" s="196" t="s">
        <v>4888</v>
      </c>
      <c r="B906" s="196" t="s">
        <v>7601</v>
      </c>
      <c r="C906" s="196" t="s">
        <v>3689</v>
      </c>
      <c r="D906" s="196" t="s">
        <v>2824</v>
      </c>
      <c r="E906" s="196">
        <v>1</v>
      </c>
      <c r="F906" s="196">
        <v>540</v>
      </c>
      <c r="G906" s="206"/>
      <c r="H906" s="196" t="s">
        <v>7819</v>
      </c>
      <c r="I906" s="590" t="s">
        <v>7603</v>
      </c>
      <c r="J906" s="584"/>
    </row>
    <row r="907" customHeight="1" outlineLevel="2" spans="1:10">
      <c r="A907" s="196" t="s">
        <v>4889</v>
      </c>
      <c r="B907" s="196" t="s">
        <v>7618</v>
      </c>
      <c r="C907" s="196" t="s">
        <v>3697</v>
      </c>
      <c r="D907" s="196" t="s">
        <v>7791</v>
      </c>
      <c r="E907" s="196">
        <v>1</v>
      </c>
      <c r="F907" s="196">
        <v>480</v>
      </c>
      <c r="G907" s="206"/>
      <c r="H907" s="196" t="s">
        <v>7819</v>
      </c>
      <c r="I907" s="590" t="s">
        <v>7603</v>
      </c>
      <c r="J907" s="591" t="s">
        <v>7605</v>
      </c>
    </row>
    <row r="908" s="575" customFormat="1" customHeight="1" outlineLevel="2" spans="1:10">
      <c r="A908" s="142"/>
      <c r="B908" s="142" t="s">
        <v>4892</v>
      </c>
      <c r="C908" s="142"/>
      <c r="D908" s="142"/>
      <c r="E908" s="142"/>
      <c r="F908" s="142"/>
      <c r="G908" s="145"/>
      <c r="H908" s="245" t="s">
        <v>4802</v>
      </c>
      <c r="I908" s="587"/>
      <c r="J908" s="588"/>
    </row>
    <row r="909" customHeight="1" outlineLevel="2" spans="1:10">
      <c r="A909" s="196" t="s">
        <v>4893</v>
      </c>
      <c r="B909" s="196" t="s">
        <v>7625</v>
      </c>
      <c r="C909" s="196" t="s">
        <v>3309</v>
      </c>
      <c r="D909" s="196" t="s">
        <v>2824</v>
      </c>
      <c r="E909" s="196">
        <v>1</v>
      </c>
      <c r="F909" s="196">
        <v>6120</v>
      </c>
      <c r="G909" s="206"/>
      <c r="H909" s="196" t="s">
        <v>7819</v>
      </c>
      <c r="I909" s="590" t="s">
        <v>7603</v>
      </c>
      <c r="J909" s="591" t="s">
        <v>7605</v>
      </c>
    </row>
    <row r="910" customHeight="1" outlineLevel="2" spans="1:10">
      <c r="A910" s="196" t="s">
        <v>4894</v>
      </c>
      <c r="B910" s="196" t="s">
        <v>7628</v>
      </c>
      <c r="C910" s="196" t="s">
        <v>3419</v>
      </c>
      <c r="D910" s="196" t="s">
        <v>2824</v>
      </c>
      <c r="E910" s="196">
        <v>1</v>
      </c>
      <c r="F910" s="196">
        <v>3040</v>
      </c>
      <c r="G910" s="206"/>
      <c r="H910" s="196" t="s">
        <v>7819</v>
      </c>
      <c r="I910" s="590" t="s">
        <v>7603</v>
      </c>
      <c r="J910" s="591" t="s">
        <v>7605</v>
      </c>
    </row>
    <row r="911" customHeight="1" outlineLevel="2" spans="1:10">
      <c r="A911" s="196" t="s">
        <v>4895</v>
      </c>
      <c r="B911" s="196" t="s">
        <v>7833</v>
      </c>
      <c r="C911" s="196" t="s">
        <v>3512</v>
      </c>
      <c r="D911" s="196" t="s">
        <v>2824</v>
      </c>
      <c r="E911" s="196">
        <v>1</v>
      </c>
      <c r="F911" s="196">
        <v>10024</v>
      </c>
      <c r="G911" s="206"/>
      <c r="H911" s="196" t="s">
        <v>7819</v>
      </c>
      <c r="I911" s="590" t="s">
        <v>7603</v>
      </c>
      <c r="J911" s="584"/>
    </row>
    <row r="912" customHeight="1" outlineLevel="2" spans="1:10">
      <c r="A912" s="196" t="s">
        <v>4896</v>
      </c>
      <c r="B912" s="196" t="s">
        <v>7557</v>
      </c>
      <c r="C912" s="196" t="s">
        <v>3668</v>
      </c>
      <c r="D912" s="196" t="s">
        <v>2824</v>
      </c>
      <c r="E912" s="196">
        <v>1</v>
      </c>
      <c r="F912" s="196">
        <v>14700</v>
      </c>
      <c r="G912" s="206"/>
      <c r="H912" s="196" t="s">
        <v>7819</v>
      </c>
      <c r="I912" s="590" t="s">
        <v>7603</v>
      </c>
      <c r="J912" s="584"/>
    </row>
    <row r="913" customHeight="1" outlineLevel="2" spans="1:10">
      <c r="A913" s="196" t="s">
        <v>4897</v>
      </c>
      <c r="B913" s="196" t="s">
        <v>7639</v>
      </c>
      <c r="C913" s="196" t="s">
        <v>3585</v>
      </c>
      <c r="D913" s="196" t="s">
        <v>2824</v>
      </c>
      <c r="E913" s="196">
        <v>1</v>
      </c>
      <c r="F913" s="196">
        <v>4900</v>
      </c>
      <c r="G913" s="206"/>
      <c r="H913" s="196" t="s">
        <v>7819</v>
      </c>
      <c r="I913" s="590" t="s">
        <v>7603</v>
      </c>
      <c r="J913" s="584"/>
    </row>
    <row r="914" customHeight="1" outlineLevel="2" spans="1:10">
      <c r="A914" s="196" t="s">
        <v>4898</v>
      </c>
      <c r="B914" s="196" t="s">
        <v>7834</v>
      </c>
      <c r="C914" s="196" t="s">
        <v>3343</v>
      </c>
      <c r="D914" s="196" t="s">
        <v>2824</v>
      </c>
      <c r="E914" s="196">
        <v>1</v>
      </c>
      <c r="F914" s="196">
        <v>13300</v>
      </c>
      <c r="G914" s="206"/>
      <c r="H914" s="196" t="s">
        <v>7819</v>
      </c>
      <c r="I914" s="590" t="s">
        <v>7603</v>
      </c>
      <c r="J914" s="584"/>
    </row>
    <row r="915" customHeight="1" outlineLevel="2" spans="1:10">
      <c r="A915" s="196" t="s">
        <v>4899</v>
      </c>
      <c r="B915" s="196" t="s">
        <v>7835</v>
      </c>
      <c r="C915" s="196" t="s">
        <v>3361</v>
      </c>
      <c r="D915" s="196" t="s">
        <v>2824</v>
      </c>
      <c r="E915" s="196">
        <v>1</v>
      </c>
      <c r="F915" s="196">
        <v>9000</v>
      </c>
      <c r="G915" s="206"/>
      <c r="H915" s="196" t="s">
        <v>7819</v>
      </c>
      <c r="I915" s="590" t="s">
        <v>7603</v>
      </c>
      <c r="J915" s="584"/>
    </row>
    <row r="916" customHeight="1" outlineLevel="2" spans="1:10">
      <c r="A916" s="196" t="s">
        <v>4900</v>
      </c>
      <c r="B916" s="196" t="s">
        <v>7557</v>
      </c>
      <c r="C916" s="196" t="s">
        <v>3674</v>
      </c>
      <c r="D916" s="196" t="s">
        <v>2824</v>
      </c>
      <c r="E916" s="196">
        <v>1</v>
      </c>
      <c r="F916" s="196">
        <v>22050</v>
      </c>
      <c r="G916" s="206"/>
      <c r="H916" s="196" t="s">
        <v>7819</v>
      </c>
      <c r="I916" s="590" t="s">
        <v>7603</v>
      </c>
      <c r="J916" s="584"/>
    </row>
    <row r="917" customHeight="1" outlineLevel="2" spans="1:10">
      <c r="A917" s="196" t="s">
        <v>4901</v>
      </c>
      <c r="B917" s="196" t="s">
        <v>7627</v>
      </c>
      <c r="C917" s="196" t="s">
        <v>3606</v>
      </c>
      <c r="D917" s="196" t="s">
        <v>2824</v>
      </c>
      <c r="E917" s="196">
        <v>1</v>
      </c>
      <c r="F917" s="196">
        <v>4640</v>
      </c>
      <c r="G917" s="206"/>
      <c r="H917" s="196" t="s">
        <v>7819</v>
      </c>
      <c r="I917" s="590" t="s">
        <v>7603</v>
      </c>
      <c r="J917" s="591" t="s">
        <v>7605</v>
      </c>
    </row>
    <row r="918" customFormat="1" customHeight="1" outlineLevel="2" spans="1:10">
      <c r="A918" s="196" t="s">
        <v>4902</v>
      </c>
      <c r="B918" s="196" t="s">
        <v>7601</v>
      </c>
      <c r="C918" s="196" t="s">
        <v>3689</v>
      </c>
      <c r="D918" s="196" t="s">
        <v>2824</v>
      </c>
      <c r="E918" s="196">
        <v>1</v>
      </c>
      <c r="F918" s="196">
        <v>540</v>
      </c>
      <c r="G918" s="206"/>
      <c r="H918" s="196" t="s">
        <v>7819</v>
      </c>
      <c r="I918" s="590" t="s">
        <v>7603</v>
      </c>
      <c r="J918" s="584"/>
    </row>
    <row r="919" customHeight="1" outlineLevel="2" spans="1:10">
      <c r="A919" s="196" t="s">
        <v>4903</v>
      </c>
      <c r="B919" s="196" t="s">
        <v>7618</v>
      </c>
      <c r="C919" s="196" t="s">
        <v>3697</v>
      </c>
      <c r="D919" s="196" t="s">
        <v>7791</v>
      </c>
      <c r="E919" s="196">
        <v>1</v>
      </c>
      <c r="F919" s="196">
        <v>480</v>
      </c>
      <c r="G919" s="206"/>
      <c r="H919" s="196" t="s">
        <v>7819</v>
      </c>
      <c r="I919" s="590" t="s">
        <v>7603</v>
      </c>
      <c r="J919" s="591" t="s">
        <v>7605</v>
      </c>
    </row>
    <row r="920" s="575" customFormat="1" customHeight="1" outlineLevel="2" spans="1:10">
      <c r="A920" s="142"/>
      <c r="B920" s="142" t="s">
        <v>4904</v>
      </c>
      <c r="C920" s="142"/>
      <c r="D920" s="142"/>
      <c r="E920" s="142"/>
      <c r="F920" s="142"/>
      <c r="G920" s="145"/>
      <c r="H920" s="245" t="s">
        <v>4802</v>
      </c>
      <c r="I920" s="587"/>
      <c r="J920" s="588"/>
    </row>
    <row r="921" customHeight="1" outlineLevel="2" spans="1:10">
      <c r="A921" s="196" t="s">
        <v>4905</v>
      </c>
      <c r="B921" s="196" t="s">
        <v>7625</v>
      </c>
      <c r="C921" s="196" t="s">
        <v>3304</v>
      </c>
      <c r="D921" s="196" t="s">
        <v>2824</v>
      </c>
      <c r="E921" s="196">
        <v>1</v>
      </c>
      <c r="F921" s="196">
        <v>5580</v>
      </c>
      <c r="G921" s="206"/>
      <c r="H921" s="196" t="s">
        <v>7819</v>
      </c>
      <c r="I921" s="590" t="s">
        <v>7603</v>
      </c>
      <c r="J921" s="591" t="s">
        <v>7605</v>
      </c>
    </row>
    <row r="922" customHeight="1" outlineLevel="2" spans="1:10">
      <c r="A922" s="196" t="s">
        <v>4906</v>
      </c>
      <c r="B922" s="196" t="s">
        <v>7628</v>
      </c>
      <c r="C922" s="196" t="s">
        <v>3416</v>
      </c>
      <c r="D922" s="196" t="s">
        <v>2824</v>
      </c>
      <c r="E922" s="196">
        <v>1</v>
      </c>
      <c r="F922" s="196">
        <v>2560</v>
      </c>
      <c r="G922" s="206"/>
      <c r="H922" s="196" t="s">
        <v>7819</v>
      </c>
      <c r="I922" s="590" t="s">
        <v>7603</v>
      </c>
      <c r="J922" s="591" t="s">
        <v>7605</v>
      </c>
    </row>
    <row r="923" customHeight="1" outlineLevel="2" spans="1:10">
      <c r="A923" s="196" t="s">
        <v>4907</v>
      </c>
      <c r="B923" s="196" t="s">
        <v>7833</v>
      </c>
      <c r="C923" s="196" t="s">
        <v>3512</v>
      </c>
      <c r="D923" s="196" t="s">
        <v>2824</v>
      </c>
      <c r="E923" s="196">
        <v>1</v>
      </c>
      <c r="F923" s="196">
        <v>10024</v>
      </c>
      <c r="G923" s="206"/>
      <c r="H923" s="196" t="s">
        <v>7819</v>
      </c>
      <c r="I923" s="590" t="s">
        <v>7603</v>
      </c>
      <c r="J923" s="584"/>
    </row>
    <row r="924" customHeight="1" outlineLevel="2" spans="1:10">
      <c r="A924" s="196" t="s">
        <v>4908</v>
      </c>
      <c r="B924" s="196" t="s">
        <v>7557</v>
      </c>
      <c r="C924" s="196" t="s">
        <v>3668</v>
      </c>
      <c r="D924" s="196" t="s">
        <v>2824</v>
      </c>
      <c r="E924" s="196">
        <v>1</v>
      </c>
      <c r="F924" s="196">
        <v>14700</v>
      </c>
      <c r="G924" s="206"/>
      <c r="H924" s="196" t="s">
        <v>7819</v>
      </c>
      <c r="I924" s="590" t="s">
        <v>7603</v>
      </c>
      <c r="J924" s="584"/>
    </row>
    <row r="925" customHeight="1" outlineLevel="2" spans="1:10">
      <c r="A925" s="196" t="s">
        <v>4909</v>
      </c>
      <c r="B925" s="196" t="s">
        <v>7627</v>
      </c>
      <c r="C925" s="196" t="s">
        <v>3606</v>
      </c>
      <c r="D925" s="196" t="s">
        <v>2824</v>
      </c>
      <c r="E925" s="196">
        <v>1</v>
      </c>
      <c r="F925" s="196">
        <v>4640</v>
      </c>
      <c r="G925" s="206"/>
      <c r="H925" s="196" t="s">
        <v>7819</v>
      </c>
      <c r="I925" s="590" t="s">
        <v>7603</v>
      </c>
      <c r="J925" s="591" t="s">
        <v>7605</v>
      </c>
    </row>
    <row r="926" customHeight="1" outlineLevel="2" spans="1:10">
      <c r="A926" s="196" t="s">
        <v>4910</v>
      </c>
      <c r="B926" s="196" t="s">
        <v>7678</v>
      </c>
      <c r="C926" s="196" t="s">
        <v>3704</v>
      </c>
      <c r="D926" s="196" t="s">
        <v>2824</v>
      </c>
      <c r="E926" s="196">
        <v>1</v>
      </c>
      <c r="F926" s="196">
        <v>1320</v>
      </c>
      <c r="G926" s="206"/>
      <c r="H926" s="196" t="s">
        <v>7819</v>
      </c>
      <c r="I926" s="590" t="s">
        <v>7603</v>
      </c>
      <c r="J926" s="584"/>
    </row>
    <row r="927" customFormat="1" customHeight="1" outlineLevel="2" spans="1:10">
      <c r="A927" s="196" t="s">
        <v>4911</v>
      </c>
      <c r="B927" s="196" t="s">
        <v>7679</v>
      </c>
      <c r="C927" s="196" t="s">
        <v>3701</v>
      </c>
      <c r="D927" s="196" t="s">
        <v>2824</v>
      </c>
      <c r="E927" s="196">
        <v>1</v>
      </c>
      <c r="F927" s="196">
        <v>2220</v>
      </c>
      <c r="G927" s="206"/>
      <c r="H927" s="196" t="s">
        <v>7819</v>
      </c>
      <c r="I927" s="590" t="s">
        <v>7603</v>
      </c>
      <c r="J927" s="584"/>
    </row>
    <row r="928" customHeight="1" outlineLevel="2" spans="1:10">
      <c r="A928" s="196" t="s">
        <v>4912</v>
      </c>
      <c r="B928" s="196" t="s">
        <v>7680</v>
      </c>
      <c r="C928" s="196" t="s">
        <v>3272</v>
      </c>
      <c r="D928" s="196" t="s">
        <v>2824</v>
      </c>
      <c r="E928" s="196">
        <v>1</v>
      </c>
      <c r="F928" s="196">
        <v>2400</v>
      </c>
      <c r="G928" s="206"/>
      <c r="H928" s="196" t="s">
        <v>7819</v>
      </c>
      <c r="I928" s="590" t="s">
        <v>7603</v>
      </c>
      <c r="J928" s="591" t="s">
        <v>7605</v>
      </c>
    </row>
    <row r="929" customHeight="1" outlineLevel="2" spans="1:10">
      <c r="A929" s="196" t="s">
        <v>4913</v>
      </c>
      <c r="B929" s="196" t="s">
        <v>7739</v>
      </c>
      <c r="C929" s="196" t="s">
        <v>3706</v>
      </c>
      <c r="D929" s="196" t="s">
        <v>2824</v>
      </c>
      <c r="E929" s="196">
        <v>1</v>
      </c>
      <c r="F929" s="196">
        <v>1980</v>
      </c>
      <c r="G929" s="206"/>
      <c r="H929" s="196" t="s">
        <v>7819</v>
      </c>
      <c r="I929" s="590" t="s">
        <v>7603</v>
      </c>
      <c r="J929" s="584"/>
    </row>
    <row r="930" customHeight="1" outlineLevel="2" spans="1:10">
      <c r="A930" s="196" t="s">
        <v>4914</v>
      </c>
      <c r="B930" s="196" t="s">
        <v>7639</v>
      </c>
      <c r="C930" s="196" t="s">
        <v>3582</v>
      </c>
      <c r="D930" s="196" t="s">
        <v>2824</v>
      </c>
      <c r="E930" s="196">
        <v>1</v>
      </c>
      <c r="F930" s="196">
        <v>4900</v>
      </c>
      <c r="G930" s="206"/>
      <c r="H930" s="196" t="s">
        <v>7819</v>
      </c>
      <c r="I930" s="590" t="s">
        <v>7603</v>
      </c>
      <c r="J930" s="584"/>
    </row>
    <row r="931" customHeight="1" outlineLevel="2" spans="1:10">
      <c r="A931" s="196" t="s">
        <v>4915</v>
      </c>
      <c r="B931" s="196" t="s">
        <v>7601</v>
      </c>
      <c r="C931" s="196" t="s">
        <v>3689</v>
      </c>
      <c r="D931" s="196" t="s">
        <v>2824</v>
      </c>
      <c r="E931" s="196">
        <v>1</v>
      </c>
      <c r="F931" s="196">
        <v>540</v>
      </c>
      <c r="G931" s="206"/>
      <c r="H931" s="196" t="s">
        <v>7819</v>
      </c>
      <c r="I931" s="590" t="s">
        <v>7603</v>
      </c>
      <c r="J931" s="584"/>
    </row>
    <row r="932" customHeight="1" outlineLevel="2" spans="1:10">
      <c r="A932" s="196" t="s">
        <v>4916</v>
      </c>
      <c r="B932" s="196" t="s">
        <v>7618</v>
      </c>
      <c r="C932" s="196" t="s">
        <v>3697</v>
      </c>
      <c r="D932" s="196" t="s">
        <v>7791</v>
      </c>
      <c r="E932" s="196">
        <v>1</v>
      </c>
      <c r="F932" s="196">
        <v>480</v>
      </c>
      <c r="G932" s="206"/>
      <c r="H932" s="196" t="s">
        <v>7819</v>
      </c>
      <c r="I932" s="590" t="s">
        <v>7603</v>
      </c>
      <c r="J932" s="591" t="s">
        <v>7605</v>
      </c>
    </row>
    <row r="933" s="575" customFormat="1" customHeight="1" outlineLevel="2" spans="1:10">
      <c r="A933" s="142"/>
      <c r="B933" s="142" t="s">
        <v>4918</v>
      </c>
      <c r="C933" s="142"/>
      <c r="D933" s="142"/>
      <c r="E933" s="142"/>
      <c r="F933" s="142"/>
      <c r="G933" s="145"/>
      <c r="H933" s="245" t="s">
        <v>4802</v>
      </c>
      <c r="I933" s="587"/>
      <c r="J933" s="588"/>
    </row>
    <row r="934" customHeight="1" outlineLevel="2" spans="1:10">
      <c r="A934" s="196" t="s">
        <v>4919</v>
      </c>
      <c r="B934" s="196" t="s">
        <v>7608</v>
      </c>
      <c r="C934" s="196" t="s">
        <v>3391</v>
      </c>
      <c r="D934" s="196" t="s">
        <v>2824</v>
      </c>
      <c r="E934" s="196">
        <v>1</v>
      </c>
      <c r="F934" s="196">
        <v>2700</v>
      </c>
      <c r="G934" s="206"/>
      <c r="H934" s="196" t="s">
        <v>7819</v>
      </c>
      <c r="I934" s="590" t="s">
        <v>7603</v>
      </c>
      <c r="J934" s="584"/>
    </row>
    <row r="935" customHeight="1" outlineLevel="2" spans="1:10">
      <c r="A935" s="196" t="s">
        <v>4920</v>
      </c>
      <c r="B935" s="196" t="s">
        <v>7625</v>
      </c>
      <c r="C935" s="196" t="s">
        <v>3304</v>
      </c>
      <c r="D935" s="196" t="s">
        <v>2824</v>
      </c>
      <c r="E935" s="196">
        <v>1</v>
      </c>
      <c r="F935" s="196">
        <v>5580</v>
      </c>
      <c r="G935" s="206"/>
      <c r="H935" s="196" t="s">
        <v>7819</v>
      </c>
      <c r="I935" s="590" t="s">
        <v>7603</v>
      </c>
      <c r="J935" s="591" t="s">
        <v>7605</v>
      </c>
    </row>
    <row r="936" customHeight="1" outlineLevel="2" spans="1:10">
      <c r="A936" s="196" t="s">
        <v>4921</v>
      </c>
      <c r="B936" s="196" t="s">
        <v>7628</v>
      </c>
      <c r="C936" s="196" t="s">
        <v>3416</v>
      </c>
      <c r="D936" s="196" t="s">
        <v>2824</v>
      </c>
      <c r="E936" s="196">
        <v>1</v>
      </c>
      <c r="F936" s="196">
        <v>2560</v>
      </c>
      <c r="G936" s="206"/>
      <c r="H936" s="196" t="s">
        <v>7819</v>
      </c>
      <c r="I936" s="590" t="s">
        <v>7603</v>
      </c>
      <c r="J936" s="591" t="s">
        <v>7605</v>
      </c>
    </row>
    <row r="937" customHeight="1" outlineLevel="2" spans="1:10">
      <c r="A937" s="196" t="s">
        <v>4922</v>
      </c>
      <c r="B937" s="196" t="s">
        <v>7836</v>
      </c>
      <c r="C937" s="196" t="s">
        <v>3579</v>
      </c>
      <c r="D937" s="196" t="s">
        <v>2824</v>
      </c>
      <c r="E937" s="196">
        <v>1</v>
      </c>
      <c r="F937" s="196">
        <v>13300</v>
      </c>
      <c r="G937" s="206"/>
      <c r="H937" s="196" t="s">
        <v>7819</v>
      </c>
      <c r="I937" s="590" t="s">
        <v>7603</v>
      </c>
      <c r="J937" s="584"/>
    </row>
    <row r="938" customHeight="1" outlineLevel="2" spans="1:10">
      <c r="A938" s="196" t="s">
        <v>4923</v>
      </c>
      <c r="B938" s="196" t="s">
        <v>7640</v>
      </c>
      <c r="C938" s="196" t="s">
        <v>3709</v>
      </c>
      <c r="D938" s="196" t="s">
        <v>2824</v>
      </c>
      <c r="E938" s="196">
        <v>1</v>
      </c>
      <c r="F938" s="196">
        <v>2250</v>
      </c>
      <c r="G938" s="206"/>
      <c r="H938" s="196" t="s">
        <v>7819</v>
      </c>
      <c r="I938" s="590" t="s">
        <v>7603</v>
      </c>
      <c r="J938" s="591" t="s">
        <v>7605</v>
      </c>
    </row>
    <row r="939" customFormat="1" customHeight="1" outlineLevel="2" spans="1:10">
      <c r="A939" s="196" t="s">
        <v>4924</v>
      </c>
      <c r="B939" s="196" t="s">
        <v>7639</v>
      </c>
      <c r="C939" s="196" t="s">
        <v>3584</v>
      </c>
      <c r="D939" s="196" t="s">
        <v>2824</v>
      </c>
      <c r="E939" s="196">
        <v>1</v>
      </c>
      <c r="F939" s="196">
        <v>4900</v>
      </c>
      <c r="G939" s="206"/>
      <c r="H939" s="196" t="s">
        <v>7819</v>
      </c>
      <c r="I939" s="590" t="s">
        <v>7603</v>
      </c>
      <c r="J939" s="584"/>
    </row>
    <row r="940" customHeight="1" outlineLevel="2" spans="1:10">
      <c r="A940" s="196" t="s">
        <v>4925</v>
      </c>
      <c r="B940" s="196" t="s">
        <v>3348</v>
      </c>
      <c r="C940" s="196" t="s">
        <v>7837</v>
      </c>
      <c r="D940" s="196" t="s">
        <v>2824</v>
      </c>
      <c r="E940" s="196">
        <v>1</v>
      </c>
      <c r="F940" s="196">
        <v>13160</v>
      </c>
      <c r="G940" s="206"/>
      <c r="H940" s="196" t="s">
        <v>7819</v>
      </c>
      <c r="I940" s="590" t="s">
        <v>7603</v>
      </c>
      <c r="J940" s="584"/>
    </row>
    <row r="941" customHeight="1" outlineLevel="2" spans="1:10">
      <c r="A941" s="196" t="s">
        <v>4926</v>
      </c>
      <c r="B941" s="196" t="s">
        <v>7838</v>
      </c>
      <c r="C941" s="196" t="s">
        <v>3363</v>
      </c>
      <c r="D941" s="196" t="s">
        <v>2824</v>
      </c>
      <c r="E941" s="196">
        <v>1</v>
      </c>
      <c r="F941" s="196">
        <v>9500</v>
      </c>
      <c r="G941" s="206"/>
      <c r="H941" s="196" t="s">
        <v>7819</v>
      </c>
      <c r="I941" s="590" t="s">
        <v>7603</v>
      </c>
      <c r="J941" s="584"/>
    </row>
    <row r="942" customHeight="1" outlineLevel="2" spans="1:10">
      <c r="A942" s="196" t="s">
        <v>4927</v>
      </c>
      <c r="B942" s="196" t="s">
        <v>7557</v>
      </c>
      <c r="C942" s="196" t="s">
        <v>3677</v>
      </c>
      <c r="D942" s="196" t="s">
        <v>2824</v>
      </c>
      <c r="E942" s="196">
        <v>1</v>
      </c>
      <c r="F942" s="196">
        <v>27300</v>
      </c>
      <c r="G942" s="206"/>
      <c r="H942" s="196" t="s">
        <v>7819</v>
      </c>
      <c r="I942" s="590" t="s">
        <v>7603</v>
      </c>
      <c r="J942" s="584"/>
    </row>
    <row r="943" customHeight="1" outlineLevel="2" spans="1:10">
      <c r="A943" s="196" t="s">
        <v>4928</v>
      </c>
      <c r="B943" s="196" t="s">
        <v>7601</v>
      </c>
      <c r="C943" s="196" t="s">
        <v>3689</v>
      </c>
      <c r="D943" s="196" t="s">
        <v>2824</v>
      </c>
      <c r="E943" s="196">
        <v>2</v>
      </c>
      <c r="F943" s="196">
        <v>540</v>
      </c>
      <c r="G943" s="206"/>
      <c r="H943" s="196" t="s">
        <v>7819</v>
      </c>
      <c r="I943" s="590" t="s">
        <v>7603</v>
      </c>
      <c r="J943" s="584"/>
    </row>
    <row r="944" customHeight="1" outlineLevel="2" spans="1:10">
      <c r="A944" s="196" t="s">
        <v>4929</v>
      </c>
      <c r="B944" s="196" t="s">
        <v>7618</v>
      </c>
      <c r="C944" s="196" t="s">
        <v>3697</v>
      </c>
      <c r="D944" s="196" t="s">
        <v>7791</v>
      </c>
      <c r="E944" s="196">
        <v>1</v>
      </c>
      <c r="F944" s="196">
        <v>480</v>
      </c>
      <c r="G944" s="206"/>
      <c r="H944" s="196" t="s">
        <v>7819</v>
      </c>
      <c r="I944" s="590" t="s">
        <v>7603</v>
      </c>
      <c r="J944" s="591" t="s">
        <v>7605</v>
      </c>
    </row>
    <row r="945" s="575" customFormat="1" customHeight="1" outlineLevel="2" spans="1:10">
      <c r="A945" s="142"/>
      <c r="B945" s="142" t="s">
        <v>4931</v>
      </c>
      <c r="C945" s="142"/>
      <c r="D945" s="142"/>
      <c r="E945" s="142"/>
      <c r="F945" s="142"/>
      <c r="G945" s="145"/>
      <c r="H945" s="245" t="s">
        <v>4802</v>
      </c>
      <c r="I945" s="587"/>
      <c r="J945" s="588"/>
    </row>
    <row r="946" customHeight="1" outlineLevel="2" spans="1:10">
      <c r="A946" s="196" t="s">
        <v>4932</v>
      </c>
      <c r="B946" s="196" t="s">
        <v>7601</v>
      </c>
      <c r="C946" s="196" t="s">
        <v>3689</v>
      </c>
      <c r="D946" s="196" t="s">
        <v>2824</v>
      </c>
      <c r="E946" s="196">
        <v>1</v>
      </c>
      <c r="F946" s="196">
        <v>540</v>
      </c>
      <c r="G946" s="206"/>
      <c r="H946" s="196" t="s">
        <v>7819</v>
      </c>
      <c r="I946" s="590" t="s">
        <v>7603</v>
      </c>
      <c r="J946" s="584"/>
    </row>
    <row r="947" customHeight="1" outlineLevel="2" spans="1:10">
      <c r="A947" s="196" t="s">
        <v>4933</v>
      </c>
      <c r="B947" s="196" t="s">
        <v>7606</v>
      </c>
      <c r="C947" s="196" t="s">
        <v>3452</v>
      </c>
      <c r="D947" s="196" t="s">
        <v>2824</v>
      </c>
      <c r="E947" s="196">
        <v>1</v>
      </c>
      <c r="F947" s="196">
        <v>2800</v>
      </c>
      <c r="G947" s="206"/>
      <c r="H947" s="196" t="s">
        <v>7819</v>
      </c>
      <c r="I947" s="590" t="s">
        <v>7603</v>
      </c>
      <c r="J947" s="591" t="s">
        <v>7605</v>
      </c>
    </row>
    <row r="948" customHeight="1" outlineLevel="2" spans="1:10">
      <c r="A948" s="196" t="s">
        <v>4934</v>
      </c>
      <c r="B948" s="196" t="s">
        <v>7839</v>
      </c>
      <c r="C948" s="196" t="s">
        <v>3296</v>
      </c>
      <c r="D948" s="196" t="s">
        <v>2824</v>
      </c>
      <c r="E948" s="196">
        <v>1</v>
      </c>
      <c r="F948" s="196">
        <v>5220</v>
      </c>
      <c r="G948" s="206"/>
      <c r="H948" s="196" t="s">
        <v>7819</v>
      </c>
      <c r="I948" s="590" t="s">
        <v>7603</v>
      </c>
      <c r="J948" s="591" t="s">
        <v>7605</v>
      </c>
    </row>
    <row r="949" customHeight="1" outlineLevel="2" spans="1:10">
      <c r="A949" s="196" t="s">
        <v>4935</v>
      </c>
      <c r="B949" s="196" t="s">
        <v>7608</v>
      </c>
      <c r="C949" s="196" t="s">
        <v>3391</v>
      </c>
      <c r="D949" s="196" t="s">
        <v>2824</v>
      </c>
      <c r="E949" s="196">
        <v>1</v>
      </c>
      <c r="F949" s="196">
        <v>2700</v>
      </c>
      <c r="G949" s="206"/>
      <c r="H949" s="196" t="s">
        <v>7819</v>
      </c>
      <c r="I949" s="590" t="s">
        <v>7603</v>
      </c>
      <c r="J949" s="584"/>
    </row>
    <row r="950" customHeight="1" outlineLevel="2" spans="1:10">
      <c r="A950" s="196" t="s">
        <v>4936</v>
      </c>
      <c r="B950" s="196" t="s">
        <v>7609</v>
      </c>
      <c r="C950" s="196" t="s">
        <v>3398</v>
      </c>
      <c r="D950" s="196" t="s">
        <v>2824</v>
      </c>
      <c r="E950" s="196">
        <v>1</v>
      </c>
      <c r="F950" s="196">
        <v>2700</v>
      </c>
      <c r="G950" s="206"/>
      <c r="H950" s="196" t="s">
        <v>7819</v>
      </c>
      <c r="I950" s="590" t="s">
        <v>7603</v>
      </c>
      <c r="J950" s="584"/>
    </row>
    <row r="951" customHeight="1" outlineLevel="2" spans="1:10">
      <c r="A951" s="196" t="s">
        <v>4937</v>
      </c>
      <c r="B951" s="196" t="s">
        <v>7708</v>
      </c>
      <c r="C951" s="196" t="s">
        <v>3405</v>
      </c>
      <c r="D951" s="196" t="s">
        <v>2824</v>
      </c>
      <c r="E951" s="196">
        <v>1</v>
      </c>
      <c r="F951" s="196">
        <v>1440</v>
      </c>
      <c r="G951" s="206"/>
      <c r="H951" s="196" t="s">
        <v>7819</v>
      </c>
      <c r="I951" s="590" t="s">
        <v>7603</v>
      </c>
      <c r="J951" s="591" t="s">
        <v>7605</v>
      </c>
    </row>
    <row r="952" customFormat="1" customHeight="1" outlineLevel="2" spans="1:10">
      <c r="A952" s="196" t="s">
        <v>4938</v>
      </c>
      <c r="B952" s="196" t="s">
        <v>7753</v>
      </c>
      <c r="C952" s="196" t="s">
        <v>3620</v>
      </c>
      <c r="D952" s="196" t="s">
        <v>2824</v>
      </c>
      <c r="E952" s="196">
        <v>1</v>
      </c>
      <c r="F952" s="196">
        <v>5040</v>
      </c>
      <c r="G952" s="206"/>
      <c r="H952" s="196" t="s">
        <v>7819</v>
      </c>
      <c r="I952" s="590" t="s">
        <v>7603</v>
      </c>
      <c r="J952" s="591" t="s">
        <v>7605</v>
      </c>
    </row>
    <row r="953" customHeight="1" outlineLevel="2" spans="1:10">
      <c r="A953" s="196" t="s">
        <v>4939</v>
      </c>
      <c r="B953" s="196" t="s">
        <v>7615</v>
      </c>
      <c r="C953" s="196" t="s">
        <v>3400</v>
      </c>
      <c r="D953" s="196" t="s">
        <v>2824</v>
      </c>
      <c r="E953" s="196">
        <v>1</v>
      </c>
      <c r="F953" s="196">
        <v>1500</v>
      </c>
      <c r="G953" s="206"/>
      <c r="H953" s="196" t="s">
        <v>7819</v>
      </c>
      <c r="I953" s="590" t="s">
        <v>7603</v>
      </c>
      <c r="J953" s="584"/>
    </row>
    <row r="954" customHeight="1" outlineLevel="2" spans="1:10">
      <c r="A954" s="196" t="s">
        <v>4940</v>
      </c>
      <c r="B954" s="196" t="s">
        <v>7684</v>
      </c>
      <c r="C954" s="196" t="s">
        <v>3276</v>
      </c>
      <c r="D954" s="196" t="s">
        <v>2824</v>
      </c>
      <c r="E954" s="196">
        <v>2</v>
      </c>
      <c r="F954" s="196">
        <v>2400</v>
      </c>
      <c r="G954" s="206"/>
      <c r="H954" s="196" t="s">
        <v>7819</v>
      </c>
      <c r="I954" s="590" t="s">
        <v>7603</v>
      </c>
      <c r="J954" s="584"/>
    </row>
    <row r="955" customHeight="1" outlineLevel="2" spans="1:10">
      <c r="A955" s="196" t="s">
        <v>4941</v>
      </c>
      <c r="B955" s="196" t="s">
        <v>7685</v>
      </c>
      <c r="C955" s="196" t="s">
        <v>7840</v>
      </c>
      <c r="D955" s="196" t="s">
        <v>2824</v>
      </c>
      <c r="E955" s="196">
        <v>1</v>
      </c>
      <c r="F955" s="196">
        <v>52500</v>
      </c>
      <c r="G955" s="206"/>
      <c r="H955" s="196" t="s">
        <v>7819</v>
      </c>
      <c r="I955" s="590" t="s">
        <v>7603</v>
      </c>
      <c r="J955" s="584"/>
    </row>
    <row r="956" customHeight="1" outlineLevel="2" spans="1:10">
      <c r="A956" s="196" t="s">
        <v>4942</v>
      </c>
      <c r="B956" s="196" t="s">
        <v>7710</v>
      </c>
      <c r="C956" s="196" t="s">
        <v>3444</v>
      </c>
      <c r="D956" s="196" t="s">
        <v>2824</v>
      </c>
      <c r="E956" s="196">
        <v>1</v>
      </c>
      <c r="F956" s="196">
        <v>2240</v>
      </c>
      <c r="G956" s="206"/>
      <c r="H956" s="196" t="s">
        <v>7819</v>
      </c>
      <c r="I956" s="590" t="s">
        <v>7603</v>
      </c>
      <c r="J956" s="591" t="s">
        <v>7605</v>
      </c>
    </row>
    <row r="957" customHeight="1" outlineLevel="2" spans="1:10">
      <c r="A957" s="196" t="s">
        <v>4943</v>
      </c>
      <c r="B957" s="196" t="s">
        <v>7708</v>
      </c>
      <c r="C957" s="196" t="s">
        <v>3403</v>
      </c>
      <c r="D957" s="196" t="s">
        <v>2824</v>
      </c>
      <c r="E957" s="196">
        <v>1</v>
      </c>
      <c r="F957" s="196">
        <v>1170</v>
      </c>
      <c r="G957" s="206"/>
      <c r="H957" s="196" t="s">
        <v>7819</v>
      </c>
      <c r="I957" s="590" t="s">
        <v>7603</v>
      </c>
      <c r="J957" s="591" t="s">
        <v>7605</v>
      </c>
    </row>
    <row r="958" customHeight="1" outlineLevel="2" spans="1:10">
      <c r="A958" s="196" t="s">
        <v>4944</v>
      </c>
      <c r="B958" s="196" t="s">
        <v>7752</v>
      </c>
      <c r="C958" s="196" t="s">
        <v>3639</v>
      </c>
      <c r="D958" s="196" t="s">
        <v>2824</v>
      </c>
      <c r="E958" s="196">
        <v>1</v>
      </c>
      <c r="F958" s="196">
        <v>5280</v>
      </c>
      <c r="G958" s="206"/>
      <c r="H958" s="196" t="s">
        <v>7819</v>
      </c>
      <c r="I958" s="590" t="s">
        <v>7603</v>
      </c>
      <c r="J958" s="584"/>
    </row>
    <row r="959" customHeight="1" outlineLevel="2" spans="1:10">
      <c r="A959" s="196" t="s">
        <v>4945</v>
      </c>
      <c r="B959" s="196" t="s">
        <v>7688</v>
      </c>
      <c r="C959" s="196" t="s">
        <v>3570</v>
      </c>
      <c r="D959" s="196" t="s">
        <v>2824</v>
      </c>
      <c r="E959" s="196">
        <v>2</v>
      </c>
      <c r="F959" s="196">
        <v>8237.5</v>
      </c>
      <c r="G959" s="206"/>
      <c r="H959" s="196" t="s">
        <v>7819</v>
      </c>
      <c r="I959" s="590" t="s">
        <v>7603</v>
      </c>
      <c r="J959" s="584"/>
    </row>
    <row r="960" customHeight="1" outlineLevel="2" spans="1:10">
      <c r="A960" s="196" t="s">
        <v>4946</v>
      </c>
      <c r="B960" s="196" t="s">
        <v>7618</v>
      </c>
      <c r="C960" s="196" t="s">
        <v>3697</v>
      </c>
      <c r="D960" s="196" t="s">
        <v>7791</v>
      </c>
      <c r="E960" s="196">
        <v>2</v>
      </c>
      <c r="F960" s="196">
        <v>480</v>
      </c>
      <c r="G960" s="206"/>
      <c r="H960" s="196" t="s">
        <v>7819</v>
      </c>
      <c r="I960" s="590" t="s">
        <v>7603</v>
      </c>
      <c r="J960" s="591" t="s">
        <v>7605</v>
      </c>
    </row>
    <row r="961" s="575" customFormat="1" customHeight="1" outlineLevel="2" spans="1:10">
      <c r="A961" s="142"/>
      <c r="B961" s="142" t="s">
        <v>4948</v>
      </c>
      <c r="C961" s="142"/>
      <c r="D961" s="142"/>
      <c r="E961" s="142"/>
      <c r="F961" s="142"/>
      <c r="G961" s="145"/>
      <c r="H961" s="245" t="s">
        <v>4802</v>
      </c>
      <c r="I961" s="582" t="s">
        <v>762</v>
      </c>
      <c r="J961" s="588"/>
    </row>
    <row r="962" customHeight="1" outlineLevel="2" spans="1:10">
      <c r="A962" s="196" t="s">
        <v>4949</v>
      </c>
      <c r="B962" s="196" t="s">
        <v>7711</v>
      </c>
      <c r="C962" s="196" t="s">
        <v>3327</v>
      </c>
      <c r="D962" s="196" t="s">
        <v>2824</v>
      </c>
      <c r="E962" s="196">
        <v>1</v>
      </c>
      <c r="F962" s="196">
        <v>9380</v>
      </c>
      <c r="G962" s="206"/>
      <c r="H962" s="196" t="s">
        <v>7819</v>
      </c>
      <c r="I962" s="590" t="s">
        <v>7603</v>
      </c>
      <c r="J962" s="584"/>
    </row>
    <row r="963" customHeight="1" outlineLevel="2" spans="1:10">
      <c r="A963" s="196" t="s">
        <v>7841</v>
      </c>
      <c r="B963" s="196" t="s">
        <v>7712</v>
      </c>
      <c r="C963" s="196" t="s">
        <v>7713</v>
      </c>
      <c r="D963" s="196" t="s">
        <v>2824</v>
      </c>
      <c r="E963" s="196">
        <v>1</v>
      </c>
      <c r="F963" s="196">
        <v>3600</v>
      </c>
      <c r="G963" s="206"/>
      <c r="H963" s="196" t="s">
        <v>4950</v>
      </c>
      <c r="I963" s="590" t="s">
        <v>7603</v>
      </c>
      <c r="J963" s="584"/>
    </row>
    <row r="964" customFormat="1" customHeight="1" outlineLevel="2" spans="1:10">
      <c r="A964" s="196" t="s">
        <v>7842</v>
      </c>
      <c r="B964" s="196" t="s">
        <v>7714</v>
      </c>
      <c r="C964" s="196" t="s">
        <v>3384</v>
      </c>
      <c r="D964" s="196" t="s">
        <v>2824</v>
      </c>
      <c r="E964" s="196">
        <v>1</v>
      </c>
      <c r="F964" s="196">
        <v>1200</v>
      </c>
      <c r="G964" s="206"/>
      <c r="H964" s="196" t="s">
        <v>4950</v>
      </c>
      <c r="I964" s="590" t="s">
        <v>7603</v>
      </c>
      <c r="J964" s="584"/>
    </row>
    <row r="965" customHeight="1" outlineLevel="2" spans="1:10">
      <c r="A965" s="196" t="s">
        <v>7843</v>
      </c>
      <c r="B965" s="196" t="s">
        <v>7715</v>
      </c>
      <c r="C965" s="196" t="s">
        <v>3652</v>
      </c>
      <c r="D965" s="196" t="s">
        <v>3653</v>
      </c>
      <c r="E965" s="196">
        <v>150</v>
      </c>
      <c r="F965" s="196">
        <v>320</v>
      </c>
      <c r="G965" s="206"/>
      <c r="H965" s="196" t="s">
        <v>4950</v>
      </c>
      <c r="I965" s="590" t="s">
        <v>7603</v>
      </c>
      <c r="J965" s="584"/>
    </row>
    <row r="966" customHeight="1" outlineLevel="2" spans="1:10">
      <c r="A966" s="196" t="s">
        <v>7844</v>
      </c>
      <c r="B966" s="196" t="s">
        <v>7716</v>
      </c>
      <c r="C966" s="196" t="s">
        <v>3657</v>
      </c>
      <c r="D966" s="196" t="s">
        <v>2774</v>
      </c>
      <c r="E966" s="196">
        <v>20</v>
      </c>
      <c r="F966" s="196">
        <v>225</v>
      </c>
      <c r="G966" s="206"/>
      <c r="H966" s="196" t="s">
        <v>4950</v>
      </c>
      <c r="I966" s="590" t="s">
        <v>7603</v>
      </c>
      <c r="J966" s="584"/>
    </row>
    <row r="967" customHeight="1" outlineLevel="2" spans="1:10">
      <c r="A967" s="196" t="s">
        <v>7845</v>
      </c>
      <c r="B967" s="196" t="s">
        <v>7717</v>
      </c>
      <c r="C967" s="196" t="s">
        <v>3887</v>
      </c>
      <c r="D967" s="196" t="s">
        <v>2774</v>
      </c>
      <c r="E967" s="196">
        <v>1</v>
      </c>
      <c r="F967" s="196">
        <v>3000</v>
      </c>
      <c r="G967" s="206"/>
      <c r="H967" s="196" t="s">
        <v>4950</v>
      </c>
      <c r="I967" s="590" t="s">
        <v>7603</v>
      </c>
      <c r="J967" s="584"/>
    </row>
    <row r="968" customHeight="1" outlineLevel="2" spans="1:10">
      <c r="A968" s="196" t="s">
        <v>7846</v>
      </c>
      <c r="B968" s="196" t="s">
        <v>7718</v>
      </c>
      <c r="C968" s="196" t="s">
        <v>7719</v>
      </c>
      <c r="D968" s="196" t="s">
        <v>2814</v>
      </c>
      <c r="E968" s="196">
        <v>50</v>
      </c>
      <c r="F968" s="196">
        <v>60</v>
      </c>
      <c r="G968" s="206"/>
      <c r="H968" s="196" t="s">
        <v>7819</v>
      </c>
      <c r="I968" s="590" t="s">
        <v>7603</v>
      </c>
      <c r="J968" s="584"/>
    </row>
    <row r="969" customHeight="1" outlineLevel="2" spans="1:10">
      <c r="A969" s="196" t="s">
        <v>7847</v>
      </c>
      <c r="B969" s="196" t="s">
        <v>7720</v>
      </c>
      <c r="C969" s="196" t="s">
        <v>3257</v>
      </c>
      <c r="D969" s="196" t="s">
        <v>3653</v>
      </c>
      <c r="E969" s="196">
        <v>90</v>
      </c>
      <c r="F969" s="196">
        <v>780</v>
      </c>
      <c r="G969" s="206"/>
      <c r="H969" s="196" t="s">
        <v>4950</v>
      </c>
      <c r="I969" s="590" t="s">
        <v>7603</v>
      </c>
      <c r="J969" s="584"/>
    </row>
    <row r="970" s="575" customFormat="1" customHeight="1" outlineLevel="2" spans="1:10">
      <c r="A970" s="142"/>
      <c r="B970" s="142" t="s">
        <v>4951</v>
      </c>
      <c r="C970" s="142"/>
      <c r="D970" s="142"/>
      <c r="E970" s="142"/>
      <c r="F970" s="142"/>
      <c r="G970" s="145"/>
      <c r="H970" s="142" t="s">
        <v>4952</v>
      </c>
      <c r="I970" s="587"/>
      <c r="J970" s="588"/>
    </row>
    <row r="971" customHeight="1" outlineLevel="2" spans="1:10">
      <c r="A971" s="196" t="s">
        <v>4953</v>
      </c>
      <c r="B971" s="196" t="s">
        <v>7711</v>
      </c>
      <c r="C971" s="196" t="s">
        <v>3328</v>
      </c>
      <c r="D971" s="196" t="s">
        <v>2824</v>
      </c>
      <c r="E971" s="196">
        <v>1</v>
      </c>
      <c r="F971" s="196">
        <v>9380</v>
      </c>
      <c r="G971" s="206"/>
      <c r="H971" s="196" t="s">
        <v>4950</v>
      </c>
      <c r="I971" s="590" t="s">
        <v>7603</v>
      </c>
      <c r="J971" s="584"/>
    </row>
    <row r="972" customHeight="1" outlineLevel="2" spans="1:10">
      <c r="A972" s="196" t="s">
        <v>7848</v>
      </c>
      <c r="B972" s="196" t="s">
        <v>7712</v>
      </c>
      <c r="C972" s="196" t="s">
        <v>7713</v>
      </c>
      <c r="D972" s="196" t="s">
        <v>2824</v>
      </c>
      <c r="E972" s="196">
        <v>1</v>
      </c>
      <c r="F972" s="196">
        <v>3600</v>
      </c>
      <c r="G972" s="206"/>
      <c r="H972" s="196" t="s">
        <v>4950</v>
      </c>
      <c r="I972" s="590" t="s">
        <v>7603</v>
      </c>
      <c r="J972" s="584"/>
    </row>
    <row r="973" customHeight="1" outlineLevel="2" spans="1:10">
      <c r="A973" s="196" t="s">
        <v>7849</v>
      </c>
      <c r="B973" s="196" t="s">
        <v>7714</v>
      </c>
      <c r="C973" s="196" t="s">
        <v>3381</v>
      </c>
      <c r="D973" s="196" t="s">
        <v>2824</v>
      </c>
      <c r="E973" s="196">
        <v>1</v>
      </c>
      <c r="F973" s="196">
        <v>3000</v>
      </c>
      <c r="G973" s="206"/>
      <c r="H973" s="196" t="s">
        <v>4950</v>
      </c>
      <c r="I973" s="590" t="s">
        <v>7603</v>
      </c>
      <c r="J973" s="584"/>
    </row>
    <row r="974" customHeight="1" outlineLevel="2" spans="1:10">
      <c r="A974" s="196" t="s">
        <v>7850</v>
      </c>
      <c r="B974" s="196" t="s">
        <v>7715</v>
      </c>
      <c r="C974" s="196" t="s">
        <v>3652</v>
      </c>
      <c r="D974" s="196" t="s">
        <v>3653</v>
      </c>
      <c r="E974" s="196">
        <v>100</v>
      </c>
      <c r="F974" s="196">
        <v>320</v>
      </c>
      <c r="G974" s="206"/>
      <c r="H974" s="196" t="s">
        <v>4950</v>
      </c>
      <c r="I974" s="590" t="s">
        <v>7603</v>
      </c>
      <c r="J974" s="584"/>
    </row>
    <row r="975" customHeight="1" outlineLevel="2" spans="1:10">
      <c r="A975" s="196" t="s">
        <v>7851</v>
      </c>
      <c r="B975" s="196" t="s">
        <v>7716</v>
      </c>
      <c r="C975" s="196" t="s">
        <v>3657</v>
      </c>
      <c r="D975" s="196" t="s">
        <v>2774</v>
      </c>
      <c r="E975" s="196">
        <v>20</v>
      </c>
      <c r="F975" s="196">
        <v>225</v>
      </c>
      <c r="G975" s="206"/>
      <c r="H975" s="196" t="s">
        <v>4950</v>
      </c>
      <c r="I975" s="590" t="s">
        <v>7603</v>
      </c>
      <c r="J975" s="584"/>
    </row>
    <row r="976" customHeight="1" outlineLevel="2" spans="1:10">
      <c r="A976" s="196" t="s">
        <v>7852</v>
      </c>
      <c r="B976" s="196" t="s">
        <v>7717</v>
      </c>
      <c r="C976" s="196" t="s">
        <v>3375</v>
      </c>
      <c r="D976" s="196" t="s">
        <v>2774</v>
      </c>
      <c r="E976" s="196">
        <v>1</v>
      </c>
      <c r="F976" s="196">
        <v>3000</v>
      </c>
      <c r="G976" s="206"/>
      <c r="H976" s="196" t="s">
        <v>4950</v>
      </c>
      <c r="I976" s="590" t="s">
        <v>7603</v>
      </c>
      <c r="J976" s="584"/>
    </row>
    <row r="977" customHeight="1" outlineLevel="2" spans="1:10">
      <c r="A977" s="196" t="s">
        <v>7853</v>
      </c>
      <c r="B977" s="196" t="s">
        <v>7718</v>
      </c>
      <c r="C977" s="196" t="s">
        <v>7719</v>
      </c>
      <c r="D977" s="196" t="s">
        <v>2814</v>
      </c>
      <c r="E977" s="196">
        <v>50</v>
      </c>
      <c r="F977" s="196">
        <v>60</v>
      </c>
      <c r="G977" s="206"/>
      <c r="H977" s="196" t="s">
        <v>4950</v>
      </c>
      <c r="I977" s="590" t="s">
        <v>7603</v>
      </c>
      <c r="J977" s="584"/>
    </row>
    <row r="978" customHeight="1" outlineLevel="2" spans="1:10">
      <c r="A978" s="196" t="s">
        <v>7854</v>
      </c>
      <c r="B978" s="196" t="s">
        <v>7720</v>
      </c>
      <c r="C978" s="196" t="s">
        <v>3257</v>
      </c>
      <c r="D978" s="196" t="s">
        <v>3653</v>
      </c>
      <c r="E978" s="196">
        <v>65</v>
      </c>
      <c r="F978" s="196">
        <v>780</v>
      </c>
      <c r="G978" s="206"/>
      <c r="H978" s="196" t="s">
        <v>4950</v>
      </c>
      <c r="I978" s="590" t="s">
        <v>7603</v>
      </c>
      <c r="J978" s="584"/>
    </row>
    <row r="979" s="575" customFormat="1" customHeight="1" outlineLevel="2" spans="1:10">
      <c r="A979" s="142" t="s">
        <v>4440</v>
      </c>
      <c r="B979" s="245" t="s">
        <v>3885</v>
      </c>
      <c r="C979" s="142"/>
      <c r="D979" s="142"/>
      <c r="E979" s="142"/>
      <c r="F979" s="142"/>
      <c r="G979" s="145"/>
      <c r="H979" s="142"/>
      <c r="I979" s="587"/>
      <c r="J979" s="588"/>
    </row>
    <row r="980" s="575" customFormat="1" customHeight="1" outlineLevel="2" spans="1:10">
      <c r="A980" s="142"/>
      <c r="B980" s="142" t="s">
        <v>4954</v>
      </c>
      <c r="C980" s="142"/>
      <c r="D980" s="142"/>
      <c r="E980" s="142"/>
      <c r="F980" s="142"/>
      <c r="G980" s="145"/>
      <c r="H980" s="142"/>
      <c r="I980" s="582" t="s">
        <v>762</v>
      </c>
      <c r="J980" s="588"/>
    </row>
    <row r="981" customHeight="1" outlineLevel="2" spans="1:10">
      <c r="A981" s="196" t="s">
        <v>4442</v>
      </c>
      <c r="B981" s="196" t="s">
        <v>7752</v>
      </c>
      <c r="C981" s="196" t="s">
        <v>3639</v>
      </c>
      <c r="D981" s="196" t="s">
        <v>2824</v>
      </c>
      <c r="E981" s="196">
        <v>1</v>
      </c>
      <c r="F981" s="196">
        <v>5280</v>
      </c>
      <c r="G981" s="206"/>
      <c r="H981" s="196" t="s">
        <v>7855</v>
      </c>
      <c r="I981" s="590" t="s">
        <v>7603</v>
      </c>
      <c r="J981" s="584"/>
    </row>
    <row r="982" customHeight="1" outlineLevel="2" spans="1:10">
      <c r="A982" s="196" t="s">
        <v>4443</v>
      </c>
      <c r="B982" s="196" t="s">
        <v>7627</v>
      </c>
      <c r="C982" s="196" t="s">
        <v>3595</v>
      </c>
      <c r="D982" s="196" t="s">
        <v>2824</v>
      </c>
      <c r="E982" s="196">
        <v>1</v>
      </c>
      <c r="F982" s="196">
        <v>5200</v>
      </c>
      <c r="G982" s="206"/>
      <c r="H982" s="196" t="s">
        <v>7855</v>
      </c>
      <c r="I982" s="590" t="s">
        <v>7603</v>
      </c>
      <c r="J982" s="591" t="s">
        <v>7605</v>
      </c>
    </row>
    <row r="983" customHeight="1" outlineLevel="2" spans="1:10">
      <c r="A983" s="196" t="s">
        <v>4445</v>
      </c>
      <c r="B983" s="196" t="s">
        <v>7628</v>
      </c>
      <c r="C983" s="196" t="s">
        <v>3416</v>
      </c>
      <c r="D983" s="196" t="s">
        <v>2824</v>
      </c>
      <c r="E983" s="196">
        <v>3</v>
      </c>
      <c r="F983" s="196">
        <v>2560</v>
      </c>
      <c r="G983" s="206"/>
      <c r="H983" s="196" t="s">
        <v>7855</v>
      </c>
      <c r="I983" s="590" t="s">
        <v>7603</v>
      </c>
      <c r="J983" s="591" t="s">
        <v>7605</v>
      </c>
    </row>
    <row r="984" customHeight="1" outlineLevel="2" spans="1:10">
      <c r="A984" s="196" t="s">
        <v>4446</v>
      </c>
      <c r="B984" s="196" t="s">
        <v>7824</v>
      </c>
      <c r="C984" s="196" t="s">
        <v>3479</v>
      </c>
      <c r="D984" s="196" t="s">
        <v>2824</v>
      </c>
      <c r="E984" s="196">
        <v>1</v>
      </c>
      <c r="F984" s="196">
        <v>560</v>
      </c>
      <c r="G984" s="206"/>
      <c r="H984" s="196" t="s">
        <v>7855</v>
      </c>
      <c r="I984" s="590" t="s">
        <v>7603</v>
      </c>
      <c r="J984" s="591" t="s">
        <v>7605</v>
      </c>
    </row>
    <row r="985" customHeight="1" outlineLevel="2" spans="1:10">
      <c r="A985" s="196" t="s">
        <v>4956</v>
      </c>
      <c r="B985" s="196" t="s">
        <v>7625</v>
      </c>
      <c r="C985" s="196" t="s">
        <v>3308</v>
      </c>
      <c r="D985" s="196" t="s">
        <v>2824</v>
      </c>
      <c r="E985" s="196">
        <v>1</v>
      </c>
      <c r="F985" s="196">
        <v>6030</v>
      </c>
      <c r="G985" s="206"/>
      <c r="H985" s="196" t="s">
        <v>7855</v>
      </c>
      <c r="I985" s="590" t="s">
        <v>7603</v>
      </c>
      <c r="J985" s="591" t="s">
        <v>7605</v>
      </c>
    </row>
    <row r="986" s="575" customFormat="1" customHeight="1" outlineLevel="2" spans="1:10">
      <c r="A986" s="142"/>
      <c r="B986" s="142" t="s">
        <v>4958</v>
      </c>
      <c r="C986" s="142"/>
      <c r="D986" s="142"/>
      <c r="E986" s="142"/>
      <c r="F986" s="142"/>
      <c r="G986" s="145"/>
      <c r="H986" s="245" t="s">
        <v>4955</v>
      </c>
      <c r="I986" s="587"/>
      <c r="J986" s="588"/>
    </row>
    <row r="987" customHeight="1" outlineLevel="2" spans="1:10">
      <c r="A987" s="196" t="s">
        <v>4448</v>
      </c>
      <c r="B987" s="196" t="s">
        <v>7856</v>
      </c>
      <c r="C987" s="196" t="s">
        <v>3429</v>
      </c>
      <c r="D987" s="196" t="s">
        <v>2824</v>
      </c>
      <c r="E987" s="196">
        <v>1</v>
      </c>
      <c r="F987" s="196">
        <v>1380</v>
      </c>
      <c r="G987" s="206"/>
      <c r="H987" s="196" t="s">
        <v>7855</v>
      </c>
      <c r="I987" s="590" t="s">
        <v>7603</v>
      </c>
      <c r="J987" s="584"/>
    </row>
    <row r="988" s="575" customFormat="1" customHeight="1" outlineLevel="2" spans="1:10">
      <c r="A988" s="142"/>
      <c r="B988" s="142" t="s">
        <v>4959</v>
      </c>
      <c r="C988" s="142"/>
      <c r="D988" s="142"/>
      <c r="E988" s="142"/>
      <c r="F988" s="142"/>
      <c r="G988" s="145"/>
      <c r="H988" s="245" t="s">
        <v>4955</v>
      </c>
      <c r="I988" s="587"/>
      <c r="J988" s="588"/>
    </row>
    <row r="989" customFormat="1" customHeight="1" outlineLevel="2" spans="1:10">
      <c r="A989" s="196" t="s">
        <v>4453</v>
      </c>
      <c r="B989" s="179" t="s">
        <v>3247</v>
      </c>
      <c r="C989" s="196" t="s">
        <v>3248</v>
      </c>
      <c r="D989" s="196" t="s">
        <v>2824</v>
      </c>
      <c r="E989" s="196">
        <v>12</v>
      </c>
      <c r="F989" s="196">
        <v>2280</v>
      </c>
      <c r="G989" s="206"/>
      <c r="H989" s="196" t="s">
        <v>7855</v>
      </c>
      <c r="I989" s="590" t="s">
        <v>7603</v>
      </c>
      <c r="J989" s="584"/>
    </row>
    <row r="990" customHeight="1" outlineLevel="2" spans="1:10">
      <c r="A990" s="196" t="s">
        <v>4454</v>
      </c>
      <c r="B990" s="196" t="s">
        <v>7857</v>
      </c>
      <c r="C990" s="196" t="s">
        <v>3482</v>
      </c>
      <c r="D990" s="196" t="s">
        <v>2824</v>
      </c>
      <c r="E990" s="196">
        <v>8</v>
      </c>
      <c r="F990" s="196">
        <v>9000</v>
      </c>
      <c r="G990" s="206"/>
      <c r="H990" s="196" t="s">
        <v>7855</v>
      </c>
      <c r="I990" s="590" t="s">
        <v>7603</v>
      </c>
      <c r="J990" s="584"/>
    </row>
    <row r="991" customHeight="1" outlineLevel="2" spans="1:10">
      <c r="A991" s="196" t="s">
        <v>4455</v>
      </c>
      <c r="B991" s="196" t="s">
        <v>7688</v>
      </c>
      <c r="C991" s="196" t="s">
        <v>3570</v>
      </c>
      <c r="D991" s="196" t="s">
        <v>2824</v>
      </c>
      <c r="E991" s="196">
        <v>1</v>
      </c>
      <c r="F991" s="196">
        <v>8237.5</v>
      </c>
      <c r="G991" s="206"/>
      <c r="H991" s="196" t="s">
        <v>7855</v>
      </c>
      <c r="I991" s="590" t="s">
        <v>7603</v>
      </c>
      <c r="J991" s="584"/>
    </row>
    <row r="992" s="575" customFormat="1" customHeight="1" outlineLevel="2" spans="1:10">
      <c r="A992" s="142"/>
      <c r="B992" s="142" t="s">
        <v>4960</v>
      </c>
      <c r="C992" s="142"/>
      <c r="D992" s="142"/>
      <c r="E992" s="142"/>
      <c r="F992" s="142"/>
      <c r="G992" s="145"/>
      <c r="H992" s="245" t="s">
        <v>4955</v>
      </c>
      <c r="I992" s="587"/>
      <c r="J992" s="588"/>
    </row>
    <row r="993" customHeight="1" outlineLevel="2" spans="1:10">
      <c r="A993" s="196" t="s">
        <v>4483</v>
      </c>
      <c r="B993" s="196" t="s">
        <v>7601</v>
      </c>
      <c r="C993" s="196" t="s">
        <v>3689</v>
      </c>
      <c r="D993" s="196" t="s">
        <v>2824</v>
      </c>
      <c r="E993" s="196">
        <v>1</v>
      </c>
      <c r="F993" s="196">
        <v>540</v>
      </c>
      <c r="G993" s="206"/>
      <c r="H993" s="196" t="s">
        <v>7855</v>
      </c>
      <c r="I993" s="590" t="s">
        <v>7603</v>
      </c>
      <c r="J993" s="584"/>
    </row>
    <row r="994" customHeight="1" outlineLevel="2" spans="1:10">
      <c r="A994" s="196" t="s">
        <v>4484</v>
      </c>
      <c r="B994" s="196" t="s">
        <v>7629</v>
      </c>
      <c r="C994" s="196" t="s">
        <v>3388</v>
      </c>
      <c r="D994" s="196" t="s">
        <v>2824</v>
      </c>
      <c r="E994" s="196">
        <v>1</v>
      </c>
      <c r="F994" s="196">
        <v>960</v>
      </c>
      <c r="G994" s="206"/>
      <c r="H994" s="196" t="s">
        <v>7855</v>
      </c>
      <c r="I994" s="590" t="s">
        <v>7603</v>
      </c>
      <c r="J994" s="584"/>
    </row>
    <row r="995" customHeight="1" outlineLevel="2" spans="1:10">
      <c r="A995" s="196" t="s">
        <v>4485</v>
      </c>
      <c r="B995" s="196" t="s">
        <v>7608</v>
      </c>
      <c r="C995" s="196" t="s">
        <v>3391</v>
      </c>
      <c r="D995" s="196" t="s">
        <v>2824</v>
      </c>
      <c r="E995" s="196">
        <v>1</v>
      </c>
      <c r="F995" s="196">
        <v>2700</v>
      </c>
      <c r="G995" s="206"/>
      <c r="H995" s="196" t="s">
        <v>7855</v>
      </c>
      <c r="I995" s="590" t="s">
        <v>7603</v>
      </c>
      <c r="J995" s="584"/>
    </row>
    <row r="996" customHeight="1" outlineLevel="2" spans="1:10">
      <c r="A996" s="196" t="s">
        <v>4961</v>
      </c>
      <c r="B996" s="196" t="s">
        <v>7858</v>
      </c>
      <c r="C996" s="196" t="s">
        <v>3527</v>
      </c>
      <c r="D996" s="196" t="s">
        <v>2824</v>
      </c>
      <c r="E996" s="196">
        <v>4</v>
      </c>
      <c r="F996" s="196">
        <v>4000</v>
      </c>
      <c r="G996" s="206"/>
      <c r="H996" s="196" t="s">
        <v>7855</v>
      </c>
      <c r="I996" s="590" t="s">
        <v>7603</v>
      </c>
      <c r="J996" s="584"/>
    </row>
    <row r="997" s="575" customFormat="1" customHeight="1" outlineLevel="2" spans="1:10">
      <c r="A997" s="142"/>
      <c r="B997" s="245" t="s">
        <v>3959</v>
      </c>
      <c r="C997" s="142"/>
      <c r="D997" s="142"/>
      <c r="E997" s="142"/>
      <c r="F997" s="142"/>
      <c r="G997" s="145"/>
      <c r="H997" s="142"/>
      <c r="I997" s="587"/>
      <c r="J997" s="588"/>
    </row>
    <row r="998" customFormat="1" customHeight="1" outlineLevel="2" spans="1:10">
      <c r="A998" s="196">
        <v>1</v>
      </c>
      <c r="B998" s="196" t="s">
        <v>7775</v>
      </c>
      <c r="C998" s="196" t="s">
        <v>3278</v>
      </c>
      <c r="D998" s="196" t="s">
        <v>7776</v>
      </c>
      <c r="E998" s="196">
        <v>1</v>
      </c>
      <c r="F998" s="196">
        <v>12000</v>
      </c>
      <c r="G998" s="206"/>
      <c r="H998" s="196" t="s">
        <v>7855</v>
      </c>
      <c r="I998" s="590" t="s">
        <v>7603</v>
      </c>
      <c r="J998" s="584"/>
    </row>
    <row r="999" customFormat="1" customHeight="1" outlineLevel="2" spans="1:10">
      <c r="A999" s="196">
        <v>2</v>
      </c>
      <c r="B999" s="196" t="s">
        <v>7777</v>
      </c>
      <c r="C999" s="196" t="s">
        <v>3278</v>
      </c>
      <c r="D999" s="196" t="s">
        <v>7776</v>
      </c>
      <c r="E999" s="196">
        <v>1</v>
      </c>
      <c r="F999" s="196">
        <v>13500</v>
      </c>
      <c r="G999" s="206"/>
      <c r="H999" s="196" t="s">
        <v>7855</v>
      </c>
      <c r="I999" s="590" t="s">
        <v>7603</v>
      </c>
      <c r="J999" s="584"/>
    </row>
    <row r="1000" customHeight="1" outlineLevel="2" spans="1:10">
      <c r="A1000" s="196">
        <v>3</v>
      </c>
      <c r="B1000" s="196" t="s">
        <v>7778</v>
      </c>
      <c r="C1000" s="196" t="s">
        <v>3278</v>
      </c>
      <c r="D1000" s="196" t="s">
        <v>7776</v>
      </c>
      <c r="E1000" s="196">
        <v>1</v>
      </c>
      <c r="F1000" s="196">
        <v>15000</v>
      </c>
      <c r="G1000" s="206"/>
      <c r="H1000" s="196" t="s">
        <v>7855</v>
      </c>
      <c r="I1000" s="590" t="s">
        <v>7603</v>
      </c>
      <c r="J1000" s="584"/>
    </row>
    <row r="1001" s="575" customFormat="1" customHeight="1" outlineLevel="1" spans="1:10">
      <c r="A1001" s="245" t="s">
        <v>43</v>
      </c>
      <c r="B1001" s="245" t="s">
        <v>3711</v>
      </c>
      <c r="C1001" s="142"/>
      <c r="D1001" s="142"/>
      <c r="E1001" s="142"/>
      <c r="F1001" s="142"/>
      <c r="G1001" s="145"/>
      <c r="H1001" s="245" t="s">
        <v>4962</v>
      </c>
      <c r="I1001" s="587"/>
      <c r="J1001" s="588"/>
    </row>
    <row r="1002" s="575" customFormat="1" customHeight="1" outlineLevel="2" spans="1:10">
      <c r="A1002" s="142"/>
      <c r="B1002" s="245" t="s">
        <v>3804</v>
      </c>
      <c r="C1002" s="142"/>
      <c r="D1002" s="142"/>
      <c r="E1002" s="142"/>
      <c r="F1002" s="142"/>
      <c r="G1002" s="145"/>
      <c r="H1002" s="142"/>
      <c r="I1002" s="587"/>
      <c r="J1002" s="588"/>
    </row>
    <row r="1003" customHeight="1" outlineLevel="2" spans="1:10">
      <c r="A1003" s="196">
        <v>1</v>
      </c>
      <c r="B1003" s="196" t="s">
        <v>7859</v>
      </c>
      <c r="C1003" s="196" t="s">
        <v>3718</v>
      </c>
      <c r="D1003" s="196" t="s">
        <v>2768</v>
      </c>
      <c r="E1003" s="196">
        <v>120</v>
      </c>
      <c r="F1003" s="196">
        <v>2250</v>
      </c>
      <c r="G1003" s="206"/>
      <c r="H1003" s="196" t="s">
        <v>7860</v>
      </c>
      <c r="I1003" s="590" t="s">
        <v>7603</v>
      </c>
      <c r="J1003" s="594" t="s">
        <v>7781</v>
      </c>
    </row>
    <row r="1004" customHeight="1" outlineLevel="2" spans="1:10">
      <c r="A1004" s="196">
        <v>2</v>
      </c>
      <c r="B1004" s="196" t="s">
        <v>7859</v>
      </c>
      <c r="C1004" s="196" t="s">
        <v>3719</v>
      </c>
      <c r="D1004" s="196" t="s">
        <v>2768</v>
      </c>
      <c r="E1004" s="196">
        <v>40</v>
      </c>
      <c r="F1004" s="196">
        <v>2100</v>
      </c>
      <c r="G1004" s="206"/>
      <c r="H1004" s="196" t="s">
        <v>7860</v>
      </c>
      <c r="I1004" s="590" t="s">
        <v>7603</v>
      </c>
      <c r="J1004" s="594" t="s">
        <v>7781</v>
      </c>
    </row>
    <row r="1005" customFormat="1" customHeight="1" outlineLevel="2" spans="1:10">
      <c r="A1005" s="196">
        <v>3</v>
      </c>
      <c r="B1005" s="196" t="s">
        <v>7782</v>
      </c>
      <c r="C1005" s="196" t="s">
        <v>3721</v>
      </c>
      <c r="D1005" s="196" t="s">
        <v>2768</v>
      </c>
      <c r="E1005" s="196">
        <v>10</v>
      </c>
      <c r="F1005" s="196">
        <v>13500</v>
      </c>
      <c r="G1005" s="206"/>
      <c r="H1005" s="196" t="s">
        <v>7860</v>
      </c>
      <c r="I1005" s="590" t="s">
        <v>7603</v>
      </c>
      <c r="J1005" s="594" t="s">
        <v>7781</v>
      </c>
    </row>
    <row r="1006" customHeight="1" outlineLevel="2" spans="1:10">
      <c r="A1006" s="196">
        <v>4</v>
      </c>
      <c r="B1006" s="196" t="s">
        <v>7861</v>
      </c>
      <c r="C1006" s="196" t="s">
        <v>3715</v>
      </c>
      <c r="D1006" s="196" t="s">
        <v>2768</v>
      </c>
      <c r="E1006" s="196">
        <v>4</v>
      </c>
      <c r="F1006" s="196">
        <v>16000</v>
      </c>
      <c r="G1006" s="206"/>
      <c r="H1006" s="196" t="s">
        <v>7860</v>
      </c>
      <c r="I1006" s="590" t="s">
        <v>7603</v>
      </c>
      <c r="J1006" s="594" t="s">
        <v>7781</v>
      </c>
    </row>
    <row r="1007" customFormat="1" customHeight="1" outlineLevel="2" spans="1:10">
      <c r="A1007" s="196">
        <v>5</v>
      </c>
      <c r="B1007" s="196" t="s">
        <v>7784</v>
      </c>
      <c r="C1007" s="196" t="s">
        <v>7785</v>
      </c>
      <c r="D1007" s="196" t="s">
        <v>2751</v>
      </c>
      <c r="E1007" s="196">
        <v>80</v>
      </c>
      <c r="F1007" s="196">
        <v>800</v>
      </c>
      <c r="G1007" s="206"/>
      <c r="H1007" s="196" t="s">
        <v>7860</v>
      </c>
      <c r="I1007" s="590" t="s">
        <v>7603</v>
      </c>
      <c r="J1007" s="594" t="s">
        <v>7781</v>
      </c>
    </row>
    <row r="1008" s="575" customFormat="1" customHeight="1" spans="1:10">
      <c r="A1008" s="248"/>
      <c r="B1008" s="595" t="s">
        <v>145</v>
      </c>
      <c r="C1008" s="248"/>
      <c r="D1008" s="248"/>
      <c r="E1008" s="586">
        <f xml:space="preserve">E3+E599</f>
        <v>6589.6</v>
      </c>
      <c r="F1008" s="251"/>
      <c r="G1008" s="61">
        <f xml:space="preserve">G3+G599</f>
        <v>0</v>
      </c>
      <c r="H1008" s="292"/>
      <c r="I1008" s="587"/>
      <c r="J1008" s="588"/>
    </row>
    <row r="1011" customFormat="1" customHeight="1"/>
  </sheetData>
  <sheetProtection formatCells="0" formatColumns="0" formatRows="0" insertRows="0" insertColumns="0" insertHyperlinks="0" deleteColumns="0" deleteRows="0" sort="0" autoFilter="0" pivotTables="0"/>
  <autoFilter xmlns:etc="http://www.wps.cn/officeDocument/2017/etCustomData" ref="A2:J1008" etc:filterBottomFollowUsedRange="0">
    <extLst/>
  </autoFilter>
  <mergeCells count="1">
    <mergeCell ref="A1:H1"/>
  </mergeCells>
  <pageMargins left="0.751388888888889" right="0.751388888888889" top="1" bottom="1" header="0.5" footer="0.5"/>
  <pageSetup paperSize="9" scale="75" orientation="portrait"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360"/>
  <sheetViews>
    <sheetView view="pageBreakPreview" zoomScale="90" zoomScaleNormal="100" workbookViewId="0">
      <pane ySplit="3" topLeftCell="A4" activePane="bottomLeft" state="frozen"/>
      <selection/>
      <selection pane="bottomLeft" activeCell="C124" sqref="$A1:$XFD1048576"/>
    </sheetView>
  </sheetViews>
  <sheetFormatPr defaultColWidth="9" defaultRowHeight="30" customHeight="1"/>
  <cols>
    <col min="1" max="1" width="10.75" style="524" customWidth="1"/>
    <col min="2" max="2" width="25.55" style="138" customWidth="1"/>
    <col min="3" max="3" width="25.825" style="138" customWidth="1"/>
    <col min="4" max="4" width="6.88333333333333" style="138" customWidth="1"/>
    <col min="5" max="5" width="11.1333333333333" style="140" customWidth="1"/>
    <col min="6" max="6" width="11" style="525" customWidth="1"/>
    <col min="7" max="7" width="13.3833333333333" style="140" customWidth="1"/>
    <col min="8" max="8" width="15" style="157" customWidth="1"/>
    <col min="9" max="9" width="12.3833333333333" style="138" customWidth="1"/>
    <col min="10" max="10" width="14.1333333333333" style="138" customWidth="1"/>
    <col min="11" max="16378" width="9" style="138"/>
    <col min="16379" max="16384" width="9" style="92"/>
  </cols>
  <sheetData>
    <row r="1" s="138" customFormat="1" customHeight="1" spans="1:10">
      <c r="A1" s="526" t="s">
        <v>7862</v>
      </c>
      <c r="B1" s="120"/>
      <c r="C1" s="120"/>
      <c r="D1" s="120"/>
      <c r="E1" s="121"/>
      <c r="F1" s="527"/>
      <c r="G1" s="121"/>
      <c r="H1" s="528"/>
      <c r="I1" s="73"/>
      <c r="J1" s="73"/>
    </row>
    <row r="2" s="138" customFormat="1" customHeight="1" spans="1:10">
      <c r="A2" s="54" t="s">
        <v>33</v>
      </c>
      <c r="B2" s="55" t="s">
        <v>3242</v>
      </c>
      <c r="C2" s="55" t="s">
        <v>504</v>
      </c>
      <c r="D2" s="55" t="s">
        <v>150</v>
      </c>
      <c r="E2" s="529" t="s">
        <v>151</v>
      </c>
      <c r="F2" s="530" t="s">
        <v>152</v>
      </c>
      <c r="G2" s="56" t="s">
        <v>153</v>
      </c>
      <c r="H2" s="55" t="s">
        <v>37</v>
      </c>
      <c r="I2" s="55" t="s">
        <v>737</v>
      </c>
      <c r="J2" s="55" t="s">
        <v>738</v>
      </c>
    </row>
    <row r="3" s="520" customFormat="1" customHeight="1" spans="1:10">
      <c r="A3" s="531" t="s">
        <v>7863</v>
      </c>
      <c r="B3" s="81" t="s">
        <v>741</v>
      </c>
      <c r="C3" s="60"/>
      <c r="D3" s="60"/>
      <c r="E3" s="61">
        <f xml:space="preserve">SUM(E4:E824)</f>
        <v>12247.9</v>
      </c>
      <c r="F3" s="532"/>
      <c r="G3" s="90">
        <f xml:space="preserve">SUM(G4:G824)</f>
        <v>10215206</v>
      </c>
      <c r="H3" s="60"/>
      <c r="I3" s="84"/>
      <c r="J3" s="84"/>
    </row>
    <row r="4" s="521" customFormat="1" customHeight="1" outlineLevel="1" spans="1:10">
      <c r="A4" s="54" t="s">
        <v>38</v>
      </c>
      <c r="B4" s="453" t="s">
        <v>3244</v>
      </c>
      <c r="C4" s="308"/>
      <c r="D4" s="62"/>
      <c r="E4" s="62"/>
      <c r="F4" s="533"/>
      <c r="G4" s="171"/>
      <c r="H4" s="534" t="s">
        <v>5751</v>
      </c>
      <c r="I4" s="62"/>
      <c r="J4" s="62"/>
    </row>
    <row r="5" s="521" customFormat="1" customHeight="1" outlineLevel="2" spans="1:10">
      <c r="A5" s="170" t="s">
        <v>4124</v>
      </c>
      <c r="B5" s="62" t="s">
        <v>4125</v>
      </c>
      <c r="C5" s="308"/>
      <c r="D5" s="535"/>
      <c r="E5" s="536"/>
      <c r="F5" s="537"/>
      <c r="G5" s="199"/>
      <c r="H5" s="534" t="s">
        <v>4128</v>
      </c>
      <c r="I5" s="62"/>
      <c r="J5" s="538"/>
    </row>
    <row r="6" s="138" customFormat="1" ht="30.95" customHeight="1" outlineLevel="2" spans="1:10">
      <c r="A6" s="170"/>
      <c r="B6" s="55" t="s">
        <v>3727</v>
      </c>
      <c r="C6" s="494"/>
      <c r="D6" s="52"/>
      <c r="E6" s="78"/>
      <c r="F6" s="539"/>
      <c r="G6" s="199"/>
      <c r="H6" s="198" t="s">
        <v>4128</v>
      </c>
      <c r="I6" s="535" t="s">
        <v>7864</v>
      </c>
      <c r="J6" s="540" t="s">
        <v>762</v>
      </c>
    </row>
    <row r="7" s="138" customFormat="1" customHeight="1" outlineLevel="2" spans="1:10">
      <c r="A7" s="208" t="s">
        <v>4127</v>
      </c>
      <c r="B7" s="201" t="s">
        <v>5989</v>
      </c>
      <c r="C7" s="197" t="s">
        <v>5990</v>
      </c>
      <c r="D7" s="198" t="s">
        <v>345</v>
      </c>
      <c r="E7" s="541">
        <v>5</v>
      </c>
      <c r="F7" s="200">
        <v>580</v>
      </c>
      <c r="G7" s="199">
        <f xml:space="preserve">F7*E7</f>
        <v>2900</v>
      </c>
      <c r="H7" s="198" t="s">
        <v>7865</v>
      </c>
      <c r="I7" s="542" t="s">
        <v>7864</v>
      </c>
      <c r="J7" s="540" t="s">
        <v>762</v>
      </c>
    </row>
    <row r="8" s="138" customFormat="1" customHeight="1" outlineLevel="2" spans="1:10">
      <c r="A8" s="208" t="s">
        <v>4129</v>
      </c>
      <c r="B8" s="201" t="s">
        <v>5850</v>
      </c>
      <c r="C8" s="197" t="s">
        <v>5851</v>
      </c>
      <c r="D8" s="198" t="s">
        <v>345</v>
      </c>
      <c r="E8" s="541">
        <v>2</v>
      </c>
      <c r="F8" s="200">
        <v>1200</v>
      </c>
      <c r="G8" s="199">
        <f xml:space="preserve">F8*E8</f>
        <v>2400</v>
      </c>
      <c r="H8" s="198" t="s">
        <v>4128</v>
      </c>
      <c r="I8" s="542" t="s">
        <v>7864</v>
      </c>
      <c r="J8" s="540" t="s">
        <v>762</v>
      </c>
    </row>
    <row r="9" s="138" customFormat="1" customHeight="1" outlineLevel="2" spans="1:10">
      <c r="A9" s="208" t="s">
        <v>4130</v>
      </c>
      <c r="B9" s="201" t="s">
        <v>5850</v>
      </c>
      <c r="C9" s="197" t="s">
        <v>5853</v>
      </c>
      <c r="D9" s="198" t="s">
        <v>345</v>
      </c>
      <c r="E9" s="541">
        <v>5</v>
      </c>
      <c r="F9" s="200">
        <v>1500</v>
      </c>
      <c r="G9" s="199">
        <f xml:space="preserve">F9*E9</f>
        <v>7500</v>
      </c>
      <c r="H9" s="198" t="s">
        <v>4128</v>
      </c>
      <c r="I9" s="542" t="s">
        <v>7864</v>
      </c>
      <c r="J9" s="540" t="s">
        <v>762</v>
      </c>
    </row>
    <row r="10" s="138" customFormat="1" customHeight="1" outlineLevel="2" spans="1:10">
      <c r="A10" s="208" t="s">
        <v>4694</v>
      </c>
      <c r="B10" s="201" t="s">
        <v>6064</v>
      </c>
      <c r="C10" s="197" t="s">
        <v>6067</v>
      </c>
      <c r="D10" s="198" t="s">
        <v>345</v>
      </c>
      <c r="E10" s="541">
        <v>2</v>
      </c>
      <c r="F10" s="200">
        <v>2400</v>
      </c>
      <c r="G10" s="199">
        <f xml:space="preserve">F10*E10</f>
        <v>4800</v>
      </c>
      <c r="H10" s="198" t="s">
        <v>4128</v>
      </c>
      <c r="I10" s="542" t="s">
        <v>7864</v>
      </c>
      <c r="J10" s="540" t="s">
        <v>762</v>
      </c>
    </row>
    <row r="11" s="138" customFormat="1" customHeight="1" outlineLevel="2" spans="1:10">
      <c r="A11" s="208" t="s">
        <v>7866</v>
      </c>
      <c r="B11" s="201" t="s">
        <v>6064</v>
      </c>
      <c r="C11" s="197" t="s">
        <v>6071</v>
      </c>
      <c r="D11" s="198" t="s">
        <v>345</v>
      </c>
      <c r="E11" s="541">
        <v>14</v>
      </c>
      <c r="F11" s="200">
        <v>2600</v>
      </c>
      <c r="G11" s="199">
        <f xml:space="preserve">F11*E11</f>
        <v>36400</v>
      </c>
      <c r="H11" s="198" t="s">
        <v>4128</v>
      </c>
      <c r="I11" s="542" t="s">
        <v>7864</v>
      </c>
      <c r="J11" s="540" t="s">
        <v>762</v>
      </c>
    </row>
    <row r="12" s="138" customFormat="1" customHeight="1" outlineLevel="2" spans="1:10">
      <c r="A12" s="170"/>
      <c r="B12" s="453" t="s">
        <v>3728</v>
      </c>
      <c r="C12" s="197"/>
      <c r="D12" s="542"/>
      <c r="E12" s="541"/>
      <c r="F12" s="200"/>
      <c r="G12" s="199"/>
      <c r="H12" s="198" t="s">
        <v>4128</v>
      </c>
      <c r="I12" s="535" t="s">
        <v>7867</v>
      </c>
      <c r="J12" s="543"/>
    </row>
    <row r="13" s="138" customFormat="1" customHeight="1" outlineLevel="2" spans="1:10">
      <c r="A13" s="208" t="s">
        <v>4132</v>
      </c>
      <c r="B13" s="201" t="s">
        <v>6064</v>
      </c>
      <c r="C13" s="197" t="s">
        <v>6071</v>
      </c>
      <c r="D13" s="198" t="s">
        <v>345</v>
      </c>
      <c r="E13" s="541">
        <v>3</v>
      </c>
      <c r="F13" s="200">
        <v>2600</v>
      </c>
      <c r="G13" s="199">
        <f xml:space="preserve">F13*E13</f>
        <v>7800</v>
      </c>
      <c r="H13" s="198" t="s">
        <v>4128</v>
      </c>
      <c r="I13" s="542" t="s">
        <v>7867</v>
      </c>
      <c r="J13" s="540" t="s">
        <v>762</v>
      </c>
    </row>
    <row r="14" s="138" customFormat="1" customHeight="1" outlineLevel="2" spans="1:10">
      <c r="A14" s="208" t="s">
        <v>4133</v>
      </c>
      <c r="B14" s="201" t="s">
        <v>6064</v>
      </c>
      <c r="C14" s="197" t="s">
        <v>6069</v>
      </c>
      <c r="D14" s="198" t="s">
        <v>345</v>
      </c>
      <c r="E14" s="541">
        <v>1</v>
      </c>
      <c r="F14" s="200">
        <v>2400</v>
      </c>
      <c r="G14" s="199">
        <f xml:space="preserve">F14*E14</f>
        <v>2400</v>
      </c>
      <c r="H14" s="198" t="s">
        <v>4128</v>
      </c>
      <c r="I14" s="542" t="s">
        <v>7867</v>
      </c>
      <c r="J14" s="540" t="s">
        <v>762</v>
      </c>
    </row>
    <row r="15" s="138" customFormat="1" customHeight="1" outlineLevel="2" spans="1:10">
      <c r="A15" s="170"/>
      <c r="B15" s="453" t="s">
        <v>3729</v>
      </c>
      <c r="C15" s="197"/>
      <c r="D15" s="542"/>
      <c r="E15" s="541"/>
      <c r="F15" s="200"/>
      <c r="G15" s="199"/>
      <c r="H15" s="198" t="s">
        <v>4128</v>
      </c>
      <c r="I15" s="535" t="s">
        <v>7868</v>
      </c>
      <c r="J15" s="543"/>
    </row>
    <row r="16" s="138" customFormat="1" customHeight="1" outlineLevel="2" spans="1:10">
      <c r="A16" s="208" t="s">
        <v>4135</v>
      </c>
      <c r="B16" s="201" t="s">
        <v>6113</v>
      </c>
      <c r="C16" s="197" t="s">
        <v>6114</v>
      </c>
      <c r="D16" s="198" t="s">
        <v>345</v>
      </c>
      <c r="E16" s="541">
        <v>1</v>
      </c>
      <c r="F16" s="200">
        <v>2970</v>
      </c>
      <c r="G16" s="199">
        <f t="shared" ref="G16:G65" si="0" xml:space="preserve">F16*E16</f>
        <v>2970</v>
      </c>
      <c r="H16" s="198" t="s">
        <v>4128</v>
      </c>
      <c r="I16" s="542" t="s">
        <v>7868</v>
      </c>
      <c r="J16" s="540" t="s">
        <v>762</v>
      </c>
    </row>
    <row r="17" s="138" customFormat="1" customHeight="1" outlineLevel="2" spans="1:10">
      <c r="A17" s="208" t="s">
        <v>4136</v>
      </c>
      <c r="B17" s="201" t="s">
        <v>5933</v>
      </c>
      <c r="C17" s="197" t="s">
        <v>5934</v>
      </c>
      <c r="D17" s="198" t="s">
        <v>345</v>
      </c>
      <c r="E17" s="541">
        <v>1</v>
      </c>
      <c r="F17" s="200">
        <v>1327</v>
      </c>
      <c r="G17" s="199">
        <f t="shared" si="0"/>
        <v>1327</v>
      </c>
      <c r="H17" s="198" t="s">
        <v>4128</v>
      </c>
      <c r="I17" s="542" t="s">
        <v>7868</v>
      </c>
      <c r="J17" s="540" t="s">
        <v>762</v>
      </c>
    </row>
    <row r="18" s="138" customFormat="1" customHeight="1" outlineLevel="2" spans="1:10">
      <c r="A18" s="208" t="s">
        <v>4137</v>
      </c>
      <c r="B18" s="201" t="s">
        <v>5989</v>
      </c>
      <c r="C18" s="197" t="s">
        <v>5990</v>
      </c>
      <c r="D18" s="198" t="s">
        <v>345</v>
      </c>
      <c r="E18" s="541">
        <v>2</v>
      </c>
      <c r="F18" s="200">
        <v>580</v>
      </c>
      <c r="G18" s="199">
        <f t="shared" si="0"/>
        <v>1160</v>
      </c>
      <c r="H18" s="198" t="s">
        <v>4128</v>
      </c>
      <c r="I18" s="542" t="s">
        <v>7868</v>
      </c>
      <c r="J18" s="540" t="s">
        <v>762</v>
      </c>
    </row>
    <row r="19" s="138" customFormat="1" customHeight="1" outlineLevel="2" spans="1:10">
      <c r="A19" s="208" t="s">
        <v>4138</v>
      </c>
      <c r="B19" s="201" t="s">
        <v>3385</v>
      </c>
      <c r="C19" s="197" t="s">
        <v>5873</v>
      </c>
      <c r="D19" s="198" t="s">
        <v>345</v>
      </c>
      <c r="E19" s="541">
        <v>2</v>
      </c>
      <c r="F19" s="200">
        <v>1160</v>
      </c>
      <c r="G19" s="199">
        <f t="shared" si="0"/>
        <v>2320</v>
      </c>
      <c r="H19" s="198" t="s">
        <v>4128</v>
      </c>
      <c r="I19" s="542" t="s">
        <v>7868</v>
      </c>
      <c r="J19" s="540" t="s">
        <v>762</v>
      </c>
    </row>
    <row r="20" s="138" customFormat="1" customHeight="1" outlineLevel="2" spans="1:10">
      <c r="A20" s="208" t="s">
        <v>4139</v>
      </c>
      <c r="B20" s="201" t="s">
        <v>3915</v>
      </c>
      <c r="C20" s="197" t="s">
        <v>6234</v>
      </c>
      <c r="D20" s="198" t="s">
        <v>345</v>
      </c>
      <c r="E20" s="541">
        <v>1</v>
      </c>
      <c r="F20" s="200">
        <v>2920</v>
      </c>
      <c r="G20" s="199">
        <f t="shared" si="0"/>
        <v>2920</v>
      </c>
      <c r="H20" s="198" t="s">
        <v>4128</v>
      </c>
      <c r="I20" s="542" t="s">
        <v>7868</v>
      </c>
      <c r="J20" s="540" t="s">
        <v>762</v>
      </c>
    </row>
    <row r="21" s="138" customFormat="1" customHeight="1" outlineLevel="2" spans="1:10">
      <c r="A21" s="208" t="s">
        <v>4140</v>
      </c>
      <c r="B21" s="201" t="s">
        <v>3920</v>
      </c>
      <c r="C21" s="197" t="s">
        <v>5949</v>
      </c>
      <c r="D21" s="198" t="s">
        <v>345</v>
      </c>
      <c r="E21" s="541">
        <v>2</v>
      </c>
      <c r="F21" s="200">
        <v>330</v>
      </c>
      <c r="G21" s="199">
        <f t="shared" si="0"/>
        <v>660</v>
      </c>
      <c r="H21" s="198" t="s">
        <v>4128</v>
      </c>
      <c r="I21" s="542" t="s">
        <v>7868</v>
      </c>
      <c r="J21" s="540" t="s">
        <v>762</v>
      </c>
    </row>
    <row r="22" s="138" customFormat="1" customHeight="1" outlineLevel="2" spans="1:10">
      <c r="A22" s="208" t="s">
        <v>4141</v>
      </c>
      <c r="B22" s="201" t="s">
        <v>5816</v>
      </c>
      <c r="C22" s="197" t="s">
        <v>5809</v>
      </c>
      <c r="D22" s="198" t="s">
        <v>345</v>
      </c>
      <c r="E22" s="541">
        <v>1</v>
      </c>
      <c r="F22" s="200">
        <v>2000</v>
      </c>
      <c r="G22" s="199">
        <f t="shared" si="0"/>
        <v>2000</v>
      </c>
      <c r="H22" s="198" t="s">
        <v>4128</v>
      </c>
      <c r="I22" s="542" t="s">
        <v>7868</v>
      </c>
      <c r="J22" s="540" t="s">
        <v>762</v>
      </c>
    </row>
    <row r="23" s="138" customFormat="1" customHeight="1" outlineLevel="2" spans="1:10">
      <c r="A23" s="208" t="s">
        <v>4142</v>
      </c>
      <c r="B23" s="201" t="s">
        <v>5808</v>
      </c>
      <c r="C23" s="197" t="s">
        <v>5809</v>
      </c>
      <c r="D23" s="198" t="s">
        <v>345</v>
      </c>
      <c r="E23" s="541">
        <v>3</v>
      </c>
      <c r="F23" s="200">
        <v>2900</v>
      </c>
      <c r="G23" s="199">
        <f t="shared" si="0"/>
        <v>8700</v>
      </c>
      <c r="H23" s="198" t="s">
        <v>4128</v>
      </c>
      <c r="I23" s="542" t="s">
        <v>7868</v>
      </c>
      <c r="J23" s="540" t="s">
        <v>762</v>
      </c>
    </row>
    <row r="24" s="138" customFormat="1" customHeight="1" outlineLevel="2" spans="1:10">
      <c r="A24" s="208" t="s">
        <v>7869</v>
      </c>
      <c r="B24" s="201" t="s">
        <v>7870</v>
      </c>
      <c r="C24" s="197" t="s">
        <v>5921</v>
      </c>
      <c r="D24" s="198" t="s">
        <v>345</v>
      </c>
      <c r="E24" s="541">
        <v>1</v>
      </c>
      <c r="F24" s="200">
        <v>1400</v>
      </c>
      <c r="G24" s="199">
        <f t="shared" si="0"/>
        <v>1400</v>
      </c>
      <c r="H24" s="198" t="s">
        <v>4128</v>
      </c>
      <c r="I24" s="542" t="s">
        <v>7868</v>
      </c>
      <c r="J24" s="540" t="s">
        <v>762</v>
      </c>
    </row>
    <row r="25" s="138" customFormat="1" customHeight="1" outlineLevel="2" spans="1:10">
      <c r="A25" s="208" t="s">
        <v>4143</v>
      </c>
      <c r="B25" s="201" t="s">
        <v>7870</v>
      </c>
      <c r="C25" s="197" t="s">
        <v>7209</v>
      </c>
      <c r="D25" s="198" t="s">
        <v>345</v>
      </c>
      <c r="E25" s="541">
        <v>1</v>
      </c>
      <c r="F25" s="200">
        <v>1600</v>
      </c>
      <c r="G25" s="199">
        <f t="shared" si="0"/>
        <v>1600</v>
      </c>
      <c r="H25" s="198" t="s">
        <v>4128</v>
      </c>
      <c r="I25" s="542" t="s">
        <v>7868</v>
      </c>
      <c r="J25" s="540" t="s">
        <v>762</v>
      </c>
    </row>
    <row r="26" s="138" customFormat="1" customHeight="1" outlineLevel="2" spans="1:10">
      <c r="A26" s="208" t="s">
        <v>4144</v>
      </c>
      <c r="B26" s="201" t="s">
        <v>5816</v>
      </c>
      <c r="C26" s="197" t="s">
        <v>5809</v>
      </c>
      <c r="D26" s="198" t="s">
        <v>345</v>
      </c>
      <c r="E26" s="541">
        <v>1</v>
      </c>
      <c r="F26" s="200">
        <v>2000</v>
      </c>
      <c r="G26" s="199">
        <f t="shared" si="0"/>
        <v>2000</v>
      </c>
      <c r="H26" s="198" t="s">
        <v>4128</v>
      </c>
      <c r="I26" s="542" t="s">
        <v>7868</v>
      </c>
      <c r="J26" s="540" t="s">
        <v>762</v>
      </c>
    </row>
    <row r="27" s="138" customFormat="1" customHeight="1" outlineLevel="2" spans="1:10">
      <c r="A27" s="208" t="s">
        <v>4145</v>
      </c>
      <c r="B27" s="201" t="s">
        <v>7871</v>
      </c>
      <c r="C27" s="197" t="s">
        <v>6058</v>
      </c>
      <c r="D27" s="198" t="s">
        <v>345</v>
      </c>
      <c r="E27" s="541">
        <v>2</v>
      </c>
      <c r="F27" s="200">
        <v>5300</v>
      </c>
      <c r="G27" s="199">
        <f t="shared" si="0"/>
        <v>10600</v>
      </c>
      <c r="H27" s="198" t="s">
        <v>4128</v>
      </c>
      <c r="I27" s="542" t="s">
        <v>7868</v>
      </c>
      <c r="J27" s="540" t="s">
        <v>762</v>
      </c>
    </row>
    <row r="28" s="138" customFormat="1" customHeight="1" outlineLevel="2" spans="1:10">
      <c r="A28" s="208" t="s">
        <v>4146</v>
      </c>
      <c r="B28" s="201" t="s">
        <v>3295</v>
      </c>
      <c r="C28" s="197" t="s">
        <v>5820</v>
      </c>
      <c r="D28" s="198" t="s">
        <v>345</v>
      </c>
      <c r="E28" s="541">
        <v>1</v>
      </c>
      <c r="F28" s="200">
        <v>2300</v>
      </c>
      <c r="G28" s="199">
        <f t="shared" si="0"/>
        <v>2300</v>
      </c>
      <c r="H28" s="198" t="s">
        <v>4128</v>
      </c>
      <c r="I28" s="542" t="s">
        <v>7868</v>
      </c>
      <c r="J28" s="540" t="s">
        <v>762</v>
      </c>
    </row>
    <row r="29" s="138" customFormat="1" customHeight="1" outlineLevel="2" spans="1:10">
      <c r="A29" s="208" t="s">
        <v>4147</v>
      </c>
      <c r="B29" s="201" t="s">
        <v>7870</v>
      </c>
      <c r="C29" s="197" t="s">
        <v>5918</v>
      </c>
      <c r="D29" s="198" t="s">
        <v>345</v>
      </c>
      <c r="E29" s="541">
        <v>1</v>
      </c>
      <c r="F29" s="200">
        <v>1300</v>
      </c>
      <c r="G29" s="199">
        <f t="shared" si="0"/>
        <v>1300</v>
      </c>
      <c r="H29" s="198" t="s">
        <v>4128</v>
      </c>
      <c r="I29" s="542" t="s">
        <v>7868</v>
      </c>
      <c r="J29" s="540" t="s">
        <v>762</v>
      </c>
    </row>
    <row r="30" s="138" customFormat="1" customHeight="1" outlineLevel="2" spans="1:10">
      <c r="A30" s="208" t="s">
        <v>4148</v>
      </c>
      <c r="B30" s="201" t="s">
        <v>6064</v>
      </c>
      <c r="C30" s="197" t="s">
        <v>6067</v>
      </c>
      <c r="D30" s="198" t="s">
        <v>345</v>
      </c>
      <c r="E30" s="541">
        <v>1</v>
      </c>
      <c r="F30" s="200">
        <v>2400</v>
      </c>
      <c r="G30" s="199">
        <f t="shared" si="0"/>
        <v>2400</v>
      </c>
      <c r="H30" s="198" t="s">
        <v>4128</v>
      </c>
      <c r="I30" s="542" t="s">
        <v>7868</v>
      </c>
      <c r="J30" s="540" t="s">
        <v>762</v>
      </c>
    </row>
    <row r="31" s="138" customFormat="1" ht="25" customHeight="1" outlineLevel="2" spans="1:10">
      <c r="A31" s="208" t="s">
        <v>4149</v>
      </c>
      <c r="B31" s="201" t="s">
        <v>6055</v>
      </c>
      <c r="C31" s="197" t="s">
        <v>5824</v>
      </c>
      <c r="D31" s="198" t="s">
        <v>345</v>
      </c>
      <c r="E31" s="541">
        <v>1</v>
      </c>
      <c r="F31" s="200">
        <v>3700</v>
      </c>
      <c r="G31" s="199">
        <f t="shared" si="0"/>
        <v>3700</v>
      </c>
      <c r="H31" s="198" t="s">
        <v>4128</v>
      </c>
      <c r="I31" s="542" t="s">
        <v>7868</v>
      </c>
      <c r="J31" s="540" t="s">
        <v>762</v>
      </c>
    </row>
    <row r="32" s="138" customFormat="1" customHeight="1" outlineLevel="2" spans="1:10">
      <c r="A32" s="208" t="s">
        <v>4150</v>
      </c>
      <c r="B32" s="201" t="s">
        <v>7870</v>
      </c>
      <c r="C32" s="197" t="s">
        <v>5909</v>
      </c>
      <c r="D32" s="198" t="s">
        <v>345</v>
      </c>
      <c r="E32" s="541">
        <v>1</v>
      </c>
      <c r="F32" s="200">
        <v>1400</v>
      </c>
      <c r="G32" s="199">
        <f t="shared" si="0"/>
        <v>1400</v>
      </c>
      <c r="H32" s="198" t="s">
        <v>4128</v>
      </c>
      <c r="I32" s="542" t="s">
        <v>7868</v>
      </c>
      <c r="J32" s="540" t="s">
        <v>762</v>
      </c>
    </row>
    <row r="33" s="138" customFormat="1" customHeight="1" outlineLevel="2" spans="1:10">
      <c r="A33" s="208" t="s">
        <v>4151</v>
      </c>
      <c r="B33" s="201" t="s">
        <v>3617</v>
      </c>
      <c r="C33" s="197" t="s">
        <v>5822</v>
      </c>
      <c r="D33" s="198" t="s">
        <v>345</v>
      </c>
      <c r="E33" s="541">
        <v>1</v>
      </c>
      <c r="F33" s="200">
        <v>4200</v>
      </c>
      <c r="G33" s="199">
        <f t="shared" si="0"/>
        <v>4200</v>
      </c>
      <c r="H33" s="198" t="s">
        <v>4128</v>
      </c>
      <c r="I33" s="542" t="s">
        <v>7868</v>
      </c>
      <c r="J33" s="540" t="s">
        <v>762</v>
      </c>
    </row>
    <row r="34" s="138" customFormat="1" customHeight="1" outlineLevel="2" spans="1:10">
      <c r="A34" s="208" t="s">
        <v>4152</v>
      </c>
      <c r="B34" s="201" t="s">
        <v>7870</v>
      </c>
      <c r="C34" s="197" t="s">
        <v>5923</v>
      </c>
      <c r="D34" s="198" t="s">
        <v>345</v>
      </c>
      <c r="E34" s="541">
        <v>1</v>
      </c>
      <c r="F34" s="200">
        <v>1500</v>
      </c>
      <c r="G34" s="199">
        <f t="shared" si="0"/>
        <v>1500</v>
      </c>
      <c r="H34" s="198" t="s">
        <v>4128</v>
      </c>
      <c r="I34" s="542" t="s">
        <v>7868</v>
      </c>
      <c r="J34" s="540" t="s">
        <v>762</v>
      </c>
    </row>
    <row r="35" s="138" customFormat="1" customHeight="1" outlineLevel="2" spans="1:10">
      <c r="A35" s="208" t="s">
        <v>4153</v>
      </c>
      <c r="B35" s="201" t="s">
        <v>3920</v>
      </c>
      <c r="C35" s="197" t="s">
        <v>5949</v>
      </c>
      <c r="D35" s="198" t="s">
        <v>345</v>
      </c>
      <c r="E35" s="541">
        <v>1</v>
      </c>
      <c r="F35" s="200">
        <v>330</v>
      </c>
      <c r="G35" s="199">
        <f t="shared" si="0"/>
        <v>330</v>
      </c>
      <c r="H35" s="198" t="s">
        <v>4128</v>
      </c>
      <c r="I35" s="542" t="s">
        <v>7868</v>
      </c>
      <c r="J35" s="540" t="s">
        <v>762</v>
      </c>
    </row>
    <row r="36" s="138" customFormat="1" customHeight="1" outlineLevel="2" spans="1:10">
      <c r="A36" s="208" t="s">
        <v>4155</v>
      </c>
      <c r="B36" s="201" t="s">
        <v>7872</v>
      </c>
      <c r="C36" s="197" t="s">
        <v>6204</v>
      </c>
      <c r="D36" s="198" t="s">
        <v>345</v>
      </c>
      <c r="E36" s="541">
        <v>1</v>
      </c>
      <c r="F36" s="200">
        <v>37380</v>
      </c>
      <c r="G36" s="199">
        <f t="shared" si="0"/>
        <v>37380</v>
      </c>
      <c r="H36" s="198" t="s">
        <v>4128</v>
      </c>
      <c r="I36" s="542" t="s">
        <v>7868</v>
      </c>
      <c r="J36" s="540" t="s">
        <v>762</v>
      </c>
    </row>
    <row r="37" s="138" customFormat="1" customHeight="1" outlineLevel="2" spans="1:10">
      <c r="A37" s="208" t="s">
        <v>4157</v>
      </c>
      <c r="B37" s="201" t="s">
        <v>5808</v>
      </c>
      <c r="C37" s="197" t="s">
        <v>5809</v>
      </c>
      <c r="D37" s="198" t="s">
        <v>345</v>
      </c>
      <c r="E37" s="541">
        <v>1</v>
      </c>
      <c r="F37" s="200">
        <v>2900</v>
      </c>
      <c r="G37" s="199">
        <f t="shared" si="0"/>
        <v>2900</v>
      </c>
      <c r="H37" s="198" t="s">
        <v>4128</v>
      </c>
      <c r="I37" s="542" t="s">
        <v>7868</v>
      </c>
      <c r="J37" s="540" t="s">
        <v>762</v>
      </c>
    </row>
    <row r="38" s="138" customFormat="1" customHeight="1" outlineLevel="2" spans="1:10">
      <c r="A38" s="208" t="s">
        <v>4158</v>
      </c>
      <c r="B38" s="201" t="s">
        <v>3809</v>
      </c>
      <c r="C38" s="197" t="s">
        <v>5796</v>
      </c>
      <c r="D38" s="198" t="s">
        <v>345</v>
      </c>
      <c r="E38" s="541">
        <v>1</v>
      </c>
      <c r="F38" s="200">
        <v>14000</v>
      </c>
      <c r="G38" s="199">
        <f t="shared" si="0"/>
        <v>14000</v>
      </c>
      <c r="H38" s="198" t="s">
        <v>4128</v>
      </c>
      <c r="I38" s="542" t="s">
        <v>7868</v>
      </c>
      <c r="J38" s="540" t="s">
        <v>762</v>
      </c>
    </row>
    <row r="39" s="138" customFormat="1" customHeight="1" outlineLevel="2" spans="1:10">
      <c r="A39" s="208" t="s">
        <v>4160</v>
      </c>
      <c r="B39" s="201" t="s">
        <v>3295</v>
      </c>
      <c r="C39" s="197" t="s">
        <v>5822</v>
      </c>
      <c r="D39" s="198" t="s">
        <v>345</v>
      </c>
      <c r="E39" s="541">
        <v>1</v>
      </c>
      <c r="F39" s="200">
        <v>2900</v>
      </c>
      <c r="G39" s="199">
        <f t="shared" si="0"/>
        <v>2900</v>
      </c>
      <c r="H39" s="198" t="s">
        <v>4128</v>
      </c>
      <c r="I39" s="542" t="s">
        <v>7868</v>
      </c>
      <c r="J39" s="540" t="s">
        <v>762</v>
      </c>
    </row>
    <row r="40" s="138" customFormat="1" customHeight="1" outlineLevel="2" spans="1:10">
      <c r="A40" s="208" t="s">
        <v>4162</v>
      </c>
      <c r="B40" s="201" t="s">
        <v>7870</v>
      </c>
      <c r="C40" s="197" t="s">
        <v>5923</v>
      </c>
      <c r="D40" s="198" t="s">
        <v>345</v>
      </c>
      <c r="E40" s="541">
        <v>1</v>
      </c>
      <c r="F40" s="200">
        <v>1500</v>
      </c>
      <c r="G40" s="199">
        <f t="shared" si="0"/>
        <v>1500</v>
      </c>
      <c r="H40" s="198" t="s">
        <v>4128</v>
      </c>
      <c r="I40" s="542" t="s">
        <v>7868</v>
      </c>
      <c r="J40" s="540" t="s">
        <v>762</v>
      </c>
    </row>
    <row r="41" s="138" customFormat="1" customHeight="1" outlineLevel="2" spans="1:10">
      <c r="A41" s="208" t="s">
        <v>4164</v>
      </c>
      <c r="B41" s="201" t="s">
        <v>3920</v>
      </c>
      <c r="C41" s="197" t="s">
        <v>5949</v>
      </c>
      <c r="D41" s="198" t="s">
        <v>345</v>
      </c>
      <c r="E41" s="541">
        <v>1</v>
      </c>
      <c r="F41" s="200">
        <v>330</v>
      </c>
      <c r="G41" s="199">
        <f t="shared" si="0"/>
        <v>330</v>
      </c>
      <c r="H41" s="198" t="s">
        <v>4128</v>
      </c>
      <c r="I41" s="542" t="s">
        <v>7868</v>
      </c>
      <c r="J41" s="540" t="s">
        <v>762</v>
      </c>
    </row>
    <row r="42" s="138" customFormat="1" customHeight="1" outlineLevel="2" spans="1:10">
      <c r="A42" s="208" t="s">
        <v>4166</v>
      </c>
      <c r="B42" s="201" t="s">
        <v>6048</v>
      </c>
      <c r="C42" s="197" t="s">
        <v>6053</v>
      </c>
      <c r="D42" s="198" t="s">
        <v>345</v>
      </c>
      <c r="E42" s="541">
        <v>1</v>
      </c>
      <c r="F42" s="200">
        <v>3800</v>
      </c>
      <c r="G42" s="199">
        <f t="shared" si="0"/>
        <v>3800</v>
      </c>
      <c r="H42" s="198" t="s">
        <v>4128</v>
      </c>
      <c r="I42" s="542" t="s">
        <v>7868</v>
      </c>
      <c r="J42" s="540" t="s">
        <v>762</v>
      </c>
    </row>
    <row r="43" s="138" customFormat="1" ht="27" customHeight="1" outlineLevel="2" spans="1:10">
      <c r="A43" s="208" t="s">
        <v>4167</v>
      </c>
      <c r="B43" s="201" t="s">
        <v>7870</v>
      </c>
      <c r="C43" s="197" t="s">
        <v>7208</v>
      </c>
      <c r="D43" s="198" t="s">
        <v>345</v>
      </c>
      <c r="E43" s="541">
        <v>1</v>
      </c>
      <c r="F43" s="200">
        <v>1300</v>
      </c>
      <c r="G43" s="199">
        <f t="shared" si="0"/>
        <v>1300</v>
      </c>
      <c r="H43" s="198" t="s">
        <v>4128</v>
      </c>
      <c r="I43" s="542" t="s">
        <v>7868</v>
      </c>
      <c r="J43" s="540" t="s">
        <v>762</v>
      </c>
    </row>
    <row r="44" s="138" customFormat="1" customHeight="1" outlineLevel="2" spans="1:10">
      <c r="A44" s="208" t="s">
        <v>4169</v>
      </c>
      <c r="B44" s="201" t="s">
        <v>3915</v>
      </c>
      <c r="C44" s="197" t="s">
        <v>6234</v>
      </c>
      <c r="D44" s="198" t="s">
        <v>345</v>
      </c>
      <c r="E44" s="541">
        <v>1</v>
      </c>
      <c r="F44" s="200">
        <v>2920</v>
      </c>
      <c r="G44" s="199">
        <f t="shared" si="0"/>
        <v>2920</v>
      </c>
      <c r="H44" s="198" t="s">
        <v>4128</v>
      </c>
      <c r="I44" s="542" t="s">
        <v>7868</v>
      </c>
      <c r="J44" s="540" t="s">
        <v>762</v>
      </c>
    </row>
    <row r="45" s="138" customFormat="1" customHeight="1" outlineLevel="2" spans="1:10">
      <c r="A45" s="208" t="s">
        <v>4170</v>
      </c>
      <c r="B45" s="201" t="s">
        <v>7872</v>
      </c>
      <c r="C45" s="197" t="s">
        <v>6204</v>
      </c>
      <c r="D45" s="198" t="s">
        <v>345</v>
      </c>
      <c r="E45" s="541">
        <v>1</v>
      </c>
      <c r="F45" s="200">
        <v>37380</v>
      </c>
      <c r="G45" s="199">
        <f t="shared" si="0"/>
        <v>37380</v>
      </c>
      <c r="H45" s="198" t="s">
        <v>4128</v>
      </c>
      <c r="I45" s="542" t="s">
        <v>7868</v>
      </c>
      <c r="J45" s="540" t="s">
        <v>762</v>
      </c>
    </row>
    <row r="46" s="138" customFormat="1" ht="25" customHeight="1" outlineLevel="2" spans="1:10">
      <c r="A46" s="208" t="s">
        <v>4171</v>
      </c>
      <c r="B46" s="201" t="s">
        <v>3617</v>
      </c>
      <c r="C46" s="197" t="s">
        <v>5822</v>
      </c>
      <c r="D46" s="198" t="s">
        <v>345</v>
      </c>
      <c r="E46" s="541">
        <v>1</v>
      </c>
      <c r="F46" s="200">
        <v>4200</v>
      </c>
      <c r="G46" s="199">
        <f t="shared" si="0"/>
        <v>4200</v>
      </c>
      <c r="H46" s="198" t="s">
        <v>4128</v>
      </c>
      <c r="I46" s="542" t="s">
        <v>7868</v>
      </c>
      <c r="J46" s="540" t="s">
        <v>762</v>
      </c>
    </row>
    <row r="47" s="138" customFormat="1" customHeight="1" outlineLevel="2" spans="1:10">
      <c r="A47" s="208" t="s">
        <v>4172</v>
      </c>
      <c r="B47" s="201" t="s">
        <v>7870</v>
      </c>
      <c r="C47" s="197" t="s">
        <v>5923</v>
      </c>
      <c r="D47" s="198" t="s">
        <v>345</v>
      </c>
      <c r="E47" s="541">
        <v>1</v>
      </c>
      <c r="F47" s="200">
        <v>1500</v>
      </c>
      <c r="G47" s="199">
        <f t="shared" si="0"/>
        <v>1500</v>
      </c>
      <c r="H47" s="198" t="s">
        <v>4128</v>
      </c>
      <c r="I47" s="542" t="s">
        <v>7868</v>
      </c>
      <c r="J47" s="540" t="s">
        <v>762</v>
      </c>
    </row>
    <row r="48" s="138" customFormat="1" customHeight="1" outlineLevel="2" spans="1:10">
      <c r="A48" s="208" t="s">
        <v>7873</v>
      </c>
      <c r="B48" s="201" t="s">
        <v>3920</v>
      </c>
      <c r="C48" s="197" t="s">
        <v>5949</v>
      </c>
      <c r="D48" s="198" t="s">
        <v>345</v>
      </c>
      <c r="E48" s="541">
        <v>1</v>
      </c>
      <c r="F48" s="200">
        <v>330</v>
      </c>
      <c r="G48" s="199">
        <f t="shared" si="0"/>
        <v>330</v>
      </c>
      <c r="H48" s="198" t="s">
        <v>4128</v>
      </c>
      <c r="I48" s="542" t="s">
        <v>7868</v>
      </c>
      <c r="J48" s="540" t="s">
        <v>762</v>
      </c>
    </row>
    <row r="49" s="138" customFormat="1" customHeight="1" outlineLevel="2" spans="1:10">
      <c r="A49" s="208" t="s">
        <v>7874</v>
      </c>
      <c r="B49" s="201" t="s">
        <v>6055</v>
      </c>
      <c r="C49" s="197" t="s">
        <v>5824</v>
      </c>
      <c r="D49" s="198" t="s">
        <v>345</v>
      </c>
      <c r="E49" s="541">
        <v>1</v>
      </c>
      <c r="F49" s="200">
        <v>3700</v>
      </c>
      <c r="G49" s="199">
        <f t="shared" si="0"/>
        <v>3700</v>
      </c>
      <c r="H49" s="198" t="s">
        <v>4128</v>
      </c>
      <c r="I49" s="542" t="s">
        <v>7868</v>
      </c>
      <c r="J49" s="540" t="s">
        <v>762</v>
      </c>
    </row>
    <row r="50" s="138" customFormat="1" customHeight="1" outlineLevel="2" spans="1:10">
      <c r="A50" s="208" t="s">
        <v>7875</v>
      </c>
      <c r="B50" s="201" t="s">
        <v>7870</v>
      </c>
      <c r="C50" s="197" t="s">
        <v>5909</v>
      </c>
      <c r="D50" s="198" t="s">
        <v>345</v>
      </c>
      <c r="E50" s="541">
        <v>1</v>
      </c>
      <c r="F50" s="200">
        <v>1400</v>
      </c>
      <c r="G50" s="199">
        <f t="shared" si="0"/>
        <v>1400</v>
      </c>
      <c r="H50" s="198" t="s">
        <v>4128</v>
      </c>
      <c r="I50" s="542" t="s">
        <v>7868</v>
      </c>
      <c r="J50" s="540" t="s">
        <v>762</v>
      </c>
    </row>
    <row r="51" s="138" customFormat="1" customHeight="1" outlineLevel="2" spans="1:10">
      <c r="A51" s="208" t="s">
        <v>7876</v>
      </c>
      <c r="B51" s="201" t="s">
        <v>3951</v>
      </c>
      <c r="C51" s="197" t="s">
        <v>6171</v>
      </c>
      <c r="D51" s="198" t="s">
        <v>345</v>
      </c>
      <c r="E51" s="541">
        <v>1</v>
      </c>
      <c r="F51" s="200">
        <v>20700</v>
      </c>
      <c r="G51" s="199">
        <f t="shared" si="0"/>
        <v>20700</v>
      </c>
      <c r="H51" s="198" t="s">
        <v>4128</v>
      </c>
      <c r="I51" s="542" t="s">
        <v>7868</v>
      </c>
      <c r="J51" s="540" t="s">
        <v>762</v>
      </c>
    </row>
    <row r="52" s="138" customFormat="1" customHeight="1" outlineLevel="2" spans="1:10">
      <c r="A52" s="208" t="s">
        <v>7877</v>
      </c>
      <c r="B52" s="201" t="s">
        <v>6048</v>
      </c>
      <c r="C52" s="197" t="s">
        <v>5824</v>
      </c>
      <c r="D52" s="198" t="s">
        <v>345</v>
      </c>
      <c r="E52" s="541">
        <v>1</v>
      </c>
      <c r="F52" s="200">
        <v>3200</v>
      </c>
      <c r="G52" s="199">
        <f t="shared" si="0"/>
        <v>3200</v>
      </c>
      <c r="H52" s="198" t="s">
        <v>4128</v>
      </c>
      <c r="I52" s="542" t="s">
        <v>7868</v>
      </c>
      <c r="J52" s="540" t="s">
        <v>762</v>
      </c>
    </row>
    <row r="53" s="138" customFormat="1" customHeight="1" outlineLevel="2" spans="1:10">
      <c r="A53" s="208" t="s">
        <v>7878</v>
      </c>
      <c r="B53" s="201" t="s">
        <v>7870</v>
      </c>
      <c r="C53" s="197" t="s">
        <v>5925</v>
      </c>
      <c r="D53" s="198" t="s">
        <v>345</v>
      </c>
      <c r="E53" s="541">
        <v>1</v>
      </c>
      <c r="F53" s="200">
        <v>1600</v>
      </c>
      <c r="G53" s="199">
        <f t="shared" si="0"/>
        <v>1600</v>
      </c>
      <c r="H53" s="198" t="s">
        <v>4128</v>
      </c>
      <c r="I53" s="542" t="s">
        <v>7868</v>
      </c>
      <c r="J53" s="540" t="s">
        <v>762</v>
      </c>
    </row>
    <row r="54" s="138" customFormat="1" customHeight="1" outlineLevel="2" spans="1:10">
      <c r="A54" s="208" t="s">
        <v>7879</v>
      </c>
      <c r="B54" s="201" t="s">
        <v>6048</v>
      </c>
      <c r="C54" s="197" t="s">
        <v>7880</v>
      </c>
      <c r="D54" s="198" t="s">
        <v>345</v>
      </c>
      <c r="E54" s="541">
        <v>1</v>
      </c>
      <c r="F54" s="200">
        <v>3500</v>
      </c>
      <c r="G54" s="199">
        <f t="shared" si="0"/>
        <v>3500</v>
      </c>
      <c r="H54" s="198" t="s">
        <v>4128</v>
      </c>
      <c r="I54" s="542" t="s">
        <v>7868</v>
      </c>
      <c r="J54" s="540" t="s">
        <v>762</v>
      </c>
    </row>
    <row r="55" s="138" customFormat="1" customHeight="1" outlineLevel="2" spans="1:10">
      <c r="A55" s="208" t="s">
        <v>7881</v>
      </c>
      <c r="B55" s="201" t="s">
        <v>7870</v>
      </c>
      <c r="C55" s="197" t="s">
        <v>7882</v>
      </c>
      <c r="D55" s="198" t="s">
        <v>345</v>
      </c>
      <c r="E55" s="541">
        <v>1</v>
      </c>
      <c r="F55" s="200">
        <v>1500</v>
      </c>
      <c r="G55" s="199">
        <f t="shared" si="0"/>
        <v>1500</v>
      </c>
      <c r="H55" s="198" t="s">
        <v>4128</v>
      </c>
      <c r="I55" s="542" t="s">
        <v>7868</v>
      </c>
      <c r="J55" s="540" t="s">
        <v>762</v>
      </c>
    </row>
    <row r="56" s="138" customFormat="1" customHeight="1" outlineLevel="2" spans="1:10">
      <c r="A56" s="208" t="s">
        <v>7883</v>
      </c>
      <c r="B56" s="201" t="s">
        <v>6064</v>
      </c>
      <c r="C56" s="197" t="s">
        <v>6071</v>
      </c>
      <c r="D56" s="198" t="s">
        <v>345</v>
      </c>
      <c r="E56" s="541">
        <v>2</v>
      </c>
      <c r="F56" s="200">
        <v>2600</v>
      </c>
      <c r="G56" s="199">
        <f t="shared" si="0"/>
        <v>5200</v>
      </c>
      <c r="H56" s="198" t="s">
        <v>4128</v>
      </c>
      <c r="I56" s="542" t="s">
        <v>7868</v>
      </c>
      <c r="J56" s="540" t="s">
        <v>762</v>
      </c>
    </row>
    <row r="57" s="138" customFormat="1" customHeight="1" outlineLevel="2" spans="1:10">
      <c r="A57" s="208" t="s">
        <v>7884</v>
      </c>
      <c r="B57" s="201" t="s">
        <v>6113</v>
      </c>
      <c r="C57" s="197" t="s">
        <v>6114</v>
      </c>
      <c r="D57" s="198" t="s">
        <v>345</v>
      </c>
      <c r="E57" s="541">
        <v>1</v>
      </c>
      <c r="F57" s="200">
        <v>2970</v>
      </c>
      <c r="G57" s="199">
        <f t="shared" si="0"/>
        <v>2970</v>
      </c>
      <c r="H57" s="198" t="s">
        <v>4128</v>
      </c>
      <c r="I57" s="542" t="s">
        <v>7868</v>
      </c>
      <c r="J57" s="540" t="s">
        <v>762</v>
      </c>
    </row>
    <row r="58" s="138" customFormat="1" customHeight="1" outlineLevel="2" spans="1:10">
      <c r="A58" s="208" t="s">
        <v>7885</v>
      </c>
      <c r="B58" s="201" t="s">
        <v>5933</v>
      </c>
      <c r="C58" s="197" t="s">
        <v>5934</v>
      </c>
      <c r="D58" s="198" t="s">
        <v>345</v>
      </c>
      <c r="E58" s="541">
        <v>1</v>
      </c>
      <c r="F58" s="200">
        <v>1327</v>
      </c>
      <c r="G58" s="199">
        <f t="shared" si="0"/>
        <v>1327</v>
      </c>
      <c r="H58" s="198" t="s">
        <v>4128</v>
      </c>
      <c r="I58" s="542" t="s">
        <v>7868</v>
      </c>
      <c r="J58" s="540" t="s">
        <v>762</v>
      </c>
    </row>
    <row r="59" s="138" customFormat="1" customHeight="1" outlineLevel="2" spans="1:10">
      <c r="A59" s="208" t="s">
        <v>7886</v>
      </c>
      <c r="B59" s="201" t="s">
        <v>6048</v>
      </c>
      <c r="C59" s="197" t="s">
        <v>6049</v>
      </c>
      <c r="D59" s="198" t="s">
        <v>345</v>
      </c>
      <c r="E59" s="541">
        <v>1</v>
      </c>
      <c r="F59" s="200">
        <v>2800</v>
      </c>
      <c r="G59" s="199">
        <f t="shared" si="0"/>
        <v>2800</v>
      </c>
      <c r="H59" s="198" t="s">
        <v>4128</v>
      </c>
      <c r="I59" s="542" t="s">
        <v>7868</v>
      </c>
      <c r="J59" s="540" t="s">
        <v>762</v>
      </c>
    </row>
    <row r="60" s="138" customFormat="1" customHeight="1" outlineLevel="2" spans="1:10">
      <c r="A60" s="208" t="s">
        <v>7887</v>
      </c>
      <c r="B60" s="201" t="s">
        <v>7870</v>
      </c>
      <c r="C60" s="197" t="s">
        <v>5916</v>
      </c>
      <c r="D60" s="198" t="s">
        <v>345</v>
      </c>
      <c r="E60" s="541">
        <v>1</v>
      </c>
      <c r="F60" s="200">
        <v>1200</v>
      </c>
      <c r="G60" s="199">
        <f t="shared" si="0"/>
        <v>1200</v>
      </c>
      <c r="H60" s="198" t="s">
        <v>4128</v>
      </c>
      <c r="I60" s="542" t="s">
        <v>7868</v>
      </c>
      <c r="J60" s="540" t="s">
        <v>762</v>
      </c>
    </row>
    <row r="61" s="138" customFormat="1" customHeight="1" outlineLevel="2" spans="1:10">
      <c r="A61" s="208" t="s">
        <v>7888</v>
      </c>
      <c r="B61" s="201" t="s">
        <v>3310</v>
      </c>
      <c r="C61" s="197" t="s">
        <v>5822</v>
      </c>
      <c r="D61" s="198" t="s">
        <v>345</v>
      </c>
      <c r="E61" s="541">
        <v>2</v>
      </c>
      <c r="F61" s="200">
        <v>4200</v>
      </c>
      <c r="G61" s="199">
        <f t="shared" si="0"/>
        <v>8400</v>
      </c>
      <c r="H61" s="198" t="s">
        <v>4128</v>
      </c>
      <c r="I61" s="542" t="s">
        <v>7868</v>
      </c>
      <c r="J61" s="540" t="s">
        <v>762</v>
      </c>
    </row>
    <row r="62" s="138" customFormat="1" customHeight="1" outlineLevel="2" spans="1:10">
      <c r="A62" s="208" t="s">
        <v>7889</v>
      </c>
      <c r="B62" s="201" t="s">
        <v>7870</v>
      </c>
      <c r="C62" s="197" t="s">
        <v>5918</v>
      </c>
      <c r="D62" s="198" t="s">
        <v>345</v>
      </c>
      <c r="E62" s="541">
        <v>2</v>
      </c>
      <c r="F62" s="200">
        <v>1300</v>
      </c>
      <c r="G62" s="199">
        <f t="shared" si="0"/>
        <v>2600</v>
      </c>
      <c r="H62" s="198" t="s">
        <v>4128</v>
      </c>
      <c r="I62" s="542" t="s">
        <v>7868</v>
      </c>
      <c r="J62" s="540" t="s">
        <v>762</v>
      </c>
    </row>
    <row r="63" s="138" customFormat="1" customHeight="1" outlineLevel="2" spans="1:10">
      <c r="A63" s="208" t="s">
        <v>7890</v>
      </c>
      <c r="B63" s="201" t="s">
        <v>3920</v>
      </c>
      <c r="C63" s="197" t="s">
        <v>5949</v>
      </c>
      <c r="D63" s="198" t="s">
        <v>345</v>
      </c>
      <c r="E63" s="541">
        <v>2</v>
      </c>
      <c r="F63" s="200">
        <v>330</v>
      </c>
      <c r="G63" s="199">
        <f t="shared" si="0"/>
        <v>660</v>
      </c>
      <c r="H63" s="198" t="s">
        <v>4128</v>
      </c>
      <c r="I63" s="542" t="s">
        <v>7868</v>
      </c>
      <c r="J63" s="540" t="s">
        <v>762</v>
      </c>
    </row>
    <row r="64" s="138" customFormat="1" customHeight="1" outlineLevel="2" spans="1:10">
      <c r="A64" s="208" t="s">
        <v>7891</v>
      </c>
      <c r="B64" s="201" t="s">
        <v>3809</v>
      </c>
      <c r="C64" s="197" t="s">
        <v>5796</v>
      </c>
      <c r="D64" s="198" t="s">
        <v>345</v>
      </c>
      <c r="E64" s="541">
        <v>1</v>
      </c>
      <c r="F64" s="200">
        <v>14000</v>
      </c>
      <c r="G64" s="199">
        <f t="shared" si="0"/>
        <v>14000</v>
      </c>
      <c r="H64" s="198" t="s">
        <v>4128</v>
      </c>
      <c r="I64" s="542" t="s">
        <v>7868</v>
      </c>
      <c r="J64" s="540" t="s">
        <v>762</v>
      </c>
    </row>
    <row r="65" s="138" customFormat="1" customHeight="1" outlineLevel="2" spans="1:10">
      <c r="A65" s="208" t="s">
        <v>7892</v>
      </c>
      <c r="B65" s="201" t="s">
        <v>3915</v>
      </c>
      <c r="C65" s="197" t="s">
        <v>6234</v>
      </c>
      <c r="D65" s="198" t="s">
        <v>345</v>
      </c>
      <c r="E65" s="541">
        <v>1</v>
      </c>
      <c r="F65" s="200">
        <v>2920</v>
      </c>
      <c r="G65" s="199">
        <f t="shared" si="0"/>
        <v>2920</v>
      </c>
      <c r="H65" s="198" t="s">
        <v>4128</v>
      </c>
      <c r="I65" s="542" t="s">
        <v>7868</v>
      </c>
      <c r="J65" s="540" t="s">
        <v>762</v>
      </c>
    </row>
    <row r="66" s="138" customFormat="1" customHeight="1" outlineLevel="2" spans="1:10">
      <c r="A66" s="170"/>
      <c r="B66" s="453" t="s">
        <v>3731</v>
      </c>
      <c r="C66" s="197"/>
      <c r="D66" s="542"/>
      <c r="E66" s="541"/>
      <c r="F66" s="200"/>
      <c r="G66" s="199"/>
      <c r="H66" s="198" t="s">
        <v>4128</v>
      </c>
      <c r="I66" s="535" t="s">
        <v>7893</v>
      </c>
      <c r="J66" s="543"/>
    </row>
    <row r="67" s="138" customFormat="1" customHeight="1" outlineLevel="2" spans="1:10">
      <c r="A67" s="208" t="s">
        <v>4174</v>
      </c>
      <c r="B67" s="201" t="s">
        <v>3385</v>
      </c>
      <c r="C67" s="197" t="s">
        <v>5875</v>
      </c>
      <c r="D67" s="198" t="s">
        <v>345</v>
      </c>
      <c r="E67" s="541">
        <v>1</v>
      </c>
      <c r="F67" s="200">
        <v>900</v>
      </c>
      <c r="G67" s="199">
        <f t="shared" ref="G67:G73" si="1" xml:space="preserve">F67*E67</f>
        <v>900</v>
      </c>
      <c r="H67" s="198" t="s">
        <v>4128</v>
      </c>
      <c r="I67" s="542" t="s">
        <v>7893</v>
      </c>
      <c r="J67" s="540" t="s">
        <v>762</v>
      </c>
    </row>
    <row r="68" s="138" customFormat="1" customHeight="1" outlineLevel="2" spans="1:10">
      <c r="A68" s="208" t="s">
        <v>4175</v>
      </c>
      <c r="B68" s="201" t="s">
        <v>3392</v>
      </c>
      <c r="C68" s="197" t="s">
        <v>5891</v>
      </c>
      <c r="D68" s="74" t="s">
        <v>3318</v>
      </c>
      <c r="E68" s="541">
        <v>1</v>
      </c>
      <c r="F68" s="200">
        <v>84846</v>
      </c>
      <c r="G68" s="199">
        <f t="shared" si="1"/>
        <v>84846</v>
      </c>
      <c r="H68" s="198" t="s">
        <v>4128</v>
      </c>
      <c r="I68" s="542" t="s">
        <v>7893</v>
      </c>
      <c r="J68" s="540" t="s">
        <v>762</v>
      </c>
    </row>
    <row r="69" s="138" customFormat="1" customHeight="1" outlineLevel="2" spans="1:10">
      <c r="A69" s="208" t="s">
        <v>4176</v>
      </c>
      <c r="B69" s="201" t="s">
        <v>6064</v>
      </c>
      <c r="C69" s="197" t="s">
        <v>6065</v>
      </c>
      <c r="D69" s="198" t="s">
        <v>345</v>
      </c>
      <c r="E69" s="541">
        <v>2</v>
      </c>
      <c r="F69" s="200">
        <v>2200</v>
      </c>
      <c r="G69" s="199">
        <f t="shared" si="1"/>
        <v>4400</v>
      </c>
      <c r="H69" s="198" t="s">
        <v>4128</v>
      </c>
      <c r="I69" s="542" t="s">
        <v>7893</v>
      </c>
      <c r="J69" s="540" t="s">
        <v>762</v>
      </c>
    </row>
    <row r="70" s="138" customFormat="1" customHeight="1" outlineLevel="2" spans="1:10">
      <c r="A70" s="208" t="s">
        <v>4177</v>
      </c>
      <c r="B70" s="201" t="s">
        <v>6064</v>
      </c>
      <c r="C70" s="197" t="s">
        <v>6071</v>
      </c>
      <c r="D70" s="198" t="s">
        <v>345</v>
      </c>
      <c r="E70" s="541">
        <v>2</v>
      </c>
      <c r="F70" s="200">
        <v>2600</v>
      </c>
      <c r="G70" s="199">
        <f t="shared" si="1"/>
        <v>5200</v>
      </c>
      <c r="H70" s="198" t="s">
        <v>4128</v>
      </c>
      <c r="I70" s="542" t="s">
        <v>7893</v>
      </c>
      <c r="J70" s="540" t="s">
        <v>762</v>
      </c>
    </row>
    <row r="71" s="138" customFormat="1" customHeight="1" outlineLevel="2" spans="1:10">
      <c r="A71" s="208" t="s">
        <v>7623</v>
      </c>
      <c r="B71" s="201" t="s">
        <v>3316</v>
      </c>
      <c r="C71" s="197" t="s">
        <v>5801</v>
      </c>
      <c r="D71" s="74" t="s">
        <v>3318</v>
      </c>
      <c r="E71" s="541">
        <v>1</v>
      </c>
      <c r="F71" s="200">
        <v>82606</v>
      </c>
      <c r="G71" s="199">
        <f t="shared" si="1"/>
        <v>82606</v>
      </c>
      <c r="H71" s="198" t="s">
        <v>4128</v>
      </c>
      <c r="I71" s="542" t="s">
        <v>7893</v>
      </c>
      <c r="J71" s="540" t="s">
        <v>762</v>
      </c>
    </row>
    <row r="72" s="138" customFormat="1" customHeight="1" outlineLevel="2" spans="1:10">
      <c r="A72" s="208" t="s">
        <v>7624</v>
      </c>
      <c r="B72" s="201" t="s">
        <v>6064</v>
      </c>
      <c r="C72" s="197" t="s">
        <v>6065</v>
      </c>
      <c r="D72" s="198" t="s">
        <v>345</v>
      </c>
      <c r="E72" s="541">
        <v>3</v>
      </c>
      <c r="F72" s="200">
        <v>2200</v>
      </c>
      <c r="G72" s="199">
        <f t="shared" si="1"/>
        <v>6600</v>
      </c>
      <c r="H72" s="198" t="s">
        <v>4128</v>
      </c>
      <c r="I72" s="542" t="s">
        <v>7893</v>
      </c>
      <c r="J72" s="540" t="s">
        <v>762</v>
      </c>
    </row>
    <row r="73" s="138" customFormat="1" customHeight="1" outlineLevel="2" spans="1:10">
      <c r="A73" s="208" t="s">
        <v>7894</v>
      </c>
      <c r="B73" s="201" t="s">
        <v>6064</v>
      </c>
      <c r="C73" s="197" t="s">
        <v>6071</v>
      </c>
      <c r="D73" s="198" t="s">
        <v>345</v>
      </c>
      <c r="E73" s="541">
        <v>2</v>
      </c>
      <c r="F73" s="200">
        <v>2600</v>
      </c>
      <c r="G73" s="199">
        <f t="shared" si="1"/>
        <v>5200</v>
      </c>
      <c r="H73" s="198" t="s">
        <v>4128</v>
      </c>
      <c r="I73" s="542" t="s">
        <v>7893</v>
      </c>
      <c r="J73" s="540" t="s">
        <v>762</v>
      </c>
    </row>
    <row r="74" s="138" customFormat="1" customHeight="1" outlineLevel="2" spans="1:10">
      <c r="A74" s="170"/>
      <c r="B74" s="544" t="s">
        <v>3732</v>
      </c>
      <c r="C74" s="494"/>
      <c r="D74" s="52"/>
      <c r="E74" s="78"/>
      <c r="F74" s="200"/>
      <c r="G74" s="199"/>
      <c r="H74" s="198" t="s">
        <v>4128</v>
      </c>
      <c r="I74" s="535" t="s">
        <v>7895</v>
      </c>
      <c r="J74" s="543"/>
    </row>
    <row r="75" s="138" customFormat="1" customHeight="1" outlineLevel="2" spans="1:10">
      <c r="A75" s="208" t="s">
        <v>4179</v>
      </c>
      <c r="B75" s="201" t="s">
        <v>6064</v>
      </c>
      <c r="C75" s="197" t="s">
        <v>6071</v>
      </c>
      <c r="D75" s="198" t="s">
        <v>345</v>
      </c>
      <c r="E75" s="541">
        <v>12</v>
      </c>
      <c r="F75" s="200">
        <v>2600</v>
      </c>
      <c r="G75" s="199">
        <f xml:space="preserve">F75*E75</f>
        <v>31200</v>
      </c>
      <c r="H75" s="198" t="s">
        <v>4128</v>
      </c>
      <c r="I75" s="542" t="s">
        <v>7895</v>
      </c>
      <c r="J75" s="540" t="s">
        <v>762</v>
      </c>
    </row>
    <row r="76" s="138" customFormat="1" customHeight="1" outlineLevel="2" spans="1:10">
      <c r="A76" s="208" t="s">
        <v>4180</v>
      </c>
      <c r="B76" s="201" t="s">
        <v>6064</v>
      </c>
      <c r="C76" s="197" t="s">
        <v>6067</v>
      </c>
      <c r="D76" s="198" t="s">
        <v>345</v>
      </c>
      <c r="E76" s="541">
        <v>4</v>
      </c>
      <c r="F76" s="200">
        <v>2400</v>
      </c>
      <c r="G76" s="199">
        <f xml:space="preserve">F76*E76</f>
        <v>9600</v>
      </c>
      <c r="H76" s="198" t="s">
        <v>4128</v>
      </c>
      <c r="I76" s="542" t="s">
        <v>7895</v>
      </c>
      <c r="J76" s="540" t="s">
        <v>762</v>
      </c>
    </row>
    <row r="77" s="138" customFormat="1" customHeight="1" outlineLevel="2" spans="1:10">
      <c r="A77" s="208" t="s">
        <v>4698</v>
      </c>
      <c r="B77" s="201" t="s">
        <v>5850</v>
      </c>
      <c r="C77" s="197" t="s">
        <v>5853</v>
      </c>
      <c r="D77" s="198" t="s">
        <v>345</v>
      </c>
      <c r="E77" s="541">
        <v>5</v>
      </c>
      <c r="F77" s="200">
        <v>1500</v>
      </c>
      <c r="G77" s="199">
        <f xml:space="preserve">F77*E77</f>
        <v>7500</v>
      </c>
      <c r="H77" s="198" t="s">
        <v>4128</v>
      </c>
      <c r="I77" s="542" t="s">
        <v>7895</v>
      </c>
      <c r="J77" s="540" t="s">
        <v>762</v>
      </c>
    </row>
    <row r="78" s="138" customFormat="1" customHeight="1" outlineLevel="2" spans="1:10">
      <c r="A78" s="170"/>
      <c r="B78" s="544" t="s">
        <v>3734</v>
      </c>
      <c r="C78" s="494"/>
      <c r="D78" s="52"/>
      <c r="E78" s="78"/>
      <c r="F78" s="200"/>
      <c r="G78" s="199"/>
      <c r="H78" s="198" t="s">
        <v>4128</v>
      </c>
      <c r="I78" s="535" t="s">
        <v>7896</v>
      </c>
      <c r="J78" s="543"/>
    </row>
    <row r="79" s="138" customFormat="1" customHeight="1" outlineLevel="2" spans="1:10">
      <c r="A79" s="208" t="s">
        <v>4182</v>
      </c>
      <c r="B79" s="201" t="s">
        <v>5989</v>
      </c>
      <c r="C79" s="197" t="s">
        <v>5990</v>
      </c>
      <c r="D79" s="198" t="s">
        <v>345</v>
      </c>
      <c r="E79" s="541">
        <v>1</v>
      </c>
      <c r="F79" s="200">
        <v>580</v>
      </c>
      <c r="G79" s="199">
        <f t="shared" ref="G79:G86" si="2" xml:space="preserve">F79*E79</f>
        <v>580</v>
      </c>
      <c r="H79" s="198" t="s">
        <v>4128</v>
      </c>
      <c r="I79" s="542" t="s">
        <v>7896</v>
      </c>
      <c r="J79" s="540" t="s">
        <v>762</v>
      </c>
    </row>
    <row r="80" s="138" customFormat="1" customHeight="1" outlineLevel="2" spans="1:10">
      <c r="A80" s="208" t="s">
        <v>4183</v>
      </c>
      <c r="B80" s="201" t="s">
        <v>5933</v>
      </c>
      <c r="C80" s="197" t="s">
        <v>5934</v>
      </c>
      <c r="D80" s="198" t="s">
        <v>345</v>
      </c>
      <c r="E80" s="541">
        <v>1</v>
      </c>
      <c r="F80" s="200">
        <v>1327</v>
      </c>
      <c r="G80" s="199">
        <f t="shared" si="2"/>
        <v>1327</v>
      </c>
      <c r="H80" s="198" t="s">
        <v>4128</v>
      </c>
      <c r="I80" s="542" t="s">
        <v>7896</v>
      </c>
      <c r="J80" s="540" t="s">
        <v>762</v>
      </c>
    </row>
    <row r="81" s="138" customFormat="1" customHeight="1" outlineLevel="2" spans="1:10">
      <c r="A81" s="208" t="s">
        <v>4184</v>
      </c>
      <c r="B81" s="201" t="s">
        <v>6214</v>
      </c>
      <c r="C81" s="197" t="s">
        <v>6215</v>
      </c>
      <c r="D81" s="198" t="s">
        <v>345</v>
      </c>
      <c r="E81" s="541">
        <v>2</v>
      </c>
      <c r="F81" s="200">
        <v>2071</v>
      </c>
      <c r="G81" s="199">
        <f t="shared" si="2"/>
        <v>4142</v>
      </c>
      <c r="H81" s="198" t="s">
        <v>4128</v>
      </c>
      <c r="I81" s="542" t="s">
        <v>7896</v>
      </c>
      <c r="J81" s="540" t="s">
        <v>762</v>
      </c>
    </row>
    <row r="82" s="138" customFormat="1" customHeight="1" outlineLevel="2" spans="1:10">
      <c r="A82" s="208" t="s">
        <v>4185</v>
      </c>
      <c r="B82" s="201" t="s">
        <v>3300</v>
      </c>
      <c r="C82" s="197" t="s">
        <v>5828</v>
      </c>
      <c r="D82" s="198" t="s">
        <v>345</v>
      </c>
      <c r="E82" s="541">
        <v>1</v>
      </c>
      <c r="F82" s="200">
        <v>6100</v>
      </c>
      <c r="G82" s="199">
        <f t="shared" si="2"/>
        <v>6100</v>
      </c>
      <c r="H82" s="198" t="s">
        <v>4128</v>
      </c>
      <c r="I82" s="542" t="s">
        <v>7896</v>
      </c>
      <c r="J82" s="540" t="s">
        <v>762</v>
      </c>
    </row>
    <row r="83" s="138" customFormat="1" customHeight="1" outlineLevel="2" spans="1:10">
      <c r="A83" s="208" t="s">
        <v>4186</v>
      </c>
      <c r="B83" s="201" t="s">
        <v>7870</v>
      </c>
      <c r="C83" s="197" t="s">
        <v>7882</v>
      </c>
      <c r="D83" s="198" t="s">
        <v>345</v>
      </c>
      <c r="E83" s="541">
        <v>2</v>
      </c>
      <c r="F83" s="200">
        <v>1500</v>
      </c>
      <c r="G83" s="199">
        <f t="shared" si="2"/>
        <v>3000</v>
      </c>
      <c r="H83" s="198" t="s">
        <v>4128</v>
      </c>
      <c r="I83" s="542" t="s">
        <v>7896</v>
      </c>
      <c r="J83" s="540" t="s">
        <v>762</v>
      </c>
    </row>
    <row r="84" s="138" customFormat="1" customHeight="1" outlineLevel="2" spans="1:10">
      <c r="A84" s="208" t="s">
        <v>4187</v>
      </c>
      <c r="B84" s="201" t="s">
        <v>5896</v>
      </c>
      <c r="C84" s="197" t="s">
        <v>5828</v>
      </c>
      <c r="D84" s="198" t="s">
        <v>345</v>
      </c>
      <c r="E84" s="541">
        <v>3</v>
      </c>
      <c r="F84" s="200">
        <v>6000</v>
      </c>
      <c r="G84" s="199">
        <f t="shared" si="2"/>
        <v>18000</v>
      </c>
      <c r="H84" s="198" t="s">
        <v>4128</v>
      </c>
      <c r="I84" s="542" t="s">
        <v>7896</v>
      </c>
      <c r="J84" s="540" t="s">
        <v>762</v>
      </c>
    </row>
    <row r="85" s="138" customFormat="1" customHeight="1" outlineLevel="2" spans="1:10">
      <c r="A85" s="208" t="s">
        <v>4188</v>
      </c>
      <c r="B85" s="201" t="s">
        <v>3413</v>
      </c>
      <c r="C85" s="197" t="s">
        <v>7897</v>
      </c>
      <c r="D85" s="198" t="s">
        <v>345</v>
      </c>
      <c r="E85" s="541">
        <v>2</v>
      </c>
      <c r="F85" s="200">
        <v>4500</v>
      </c>
      <c r="G85" s="199">
        <f t="shared" si="2"/>
        <v>9000</v>
      </c>
      <c r="H85" s="198" t="s">
        <v>4128</v>
      </c>
      <c r="I85" s="542" t="s">
        <v>7896</v>
      </c>
      <c r="J85" s="540" t="s">
        <v>762</v>
      </c>
    </row>
    <row r="86" s="138" customFormat="1" customHeight="1" outlineLevel="2" spans="1:10">
      <c r="A86" s="208" t="s">
        <v>4189</v>
      </c>
      <c r="B86" s="201" t="s">
        <v>6148</v>
      </c>
      <c r="C86" s="197"/>
      <c r="D86" s="198" t="s">
        <v>345</v>
      </c>
      <c r="E86" s="541">
        <v>1</v>
      </c>
      <c r="F86" s="200">
        <v>530</v>
      </c>
      <c r="G86" s="199">
        <f t="shared" si="2"/>
        <v>530</v>
      </c>
      <c r="H86" s="198" t="s">
        <v>4128</v>
      </c>
      <c r="I86" s="542" t="s">
        <v>7896</v>
      </c>
      <c r="J86" s="540" t="s">
        <v>762</v>
      </c>
    </row>
    <row r="87" s="138" customFormat="1" customHeight="1" outlineLevel="2" spans="1:10">
      <c r="A87" s="170"/>
      <c r="B87" s="544" t="s">
        <v>3736</v>
      </c>
      <c r="C87" s="494"/>
      <c r="D87" s="52"/>
      <c r="E87" s="78"/>
      <c r="F87" s="200"/>
      <c r="G87" s="199"/>
      <c r="H87" s="198" t="s">
        <v>4128</v>
      </c>
      <c r="I87" s="535" t="s">
        <v>7898</v>
      </c>
      <c r="J87" s="543"/>
    </row>
    <row r="88" s="138" customFormat="1" customHeight="1" outlineLevel="2" spans="1:10">
      <c r="A88" s="208" t="s">
        <v>4192</v>
      </c>
      <c r="B88" s="201" t="s">
        <v>5989</v>
      </c>
      <c r="C88" s="197" t="s">
        <v>5990</v>
      </c>
      <c r="D88" s="198" t="s">
        <v>345</v>
      </c>
      <c r="E88" s="541">
        <v>2</v>
      </c>
      <c r="F88" s="200">
        <v>580</v>
      </c>
      <c r="G88" s="199">
        <f t="shared" ref="G88:G101" si="3" xml:space="preserve">F88*E88</f>
        <v>1160</v>
      </c>
      <c r="H88" s="198" t="s">
        <v>4128</v>
      </c>
      <c r="I88" s="542" t="s">
        <v>7898</v>
      </c>
      <c r="J88" s="540" t="s">
        <v>762</v>
      </c>
    </row>
    <row r="89" s="138" customFormat="1" customHeight="1" outlineLevel="2" spans="1:10">
      <c r="A89" s="208" t="s">
        <v>4193</v>
      </c>
      <c r="B89" s="201" t="s">
        <v>3385</v>
      </c>
      <c r="C89" s="197" t="s">
        <v>5873</v>
      </c>
      <c r="D89" s="198" t="s">
        <v>345</v>
      </c>
      <c r="E89" s="541">
        <v>1</v>
      </c>
      <c r="F89" s="200">
        <v>1160</v>
      </c>
      <c r="G89" s="199">
        <f t="shared" si="3"/>
        <v>1160</v>
      </c>
      <c r="H89" s="198" t="s">
        <v>4128</v>
      </c>
      <c r="I89" s="542" t="s">
        <v>7898</v>
      </c>
      <c r="J89" s="540" t="s">
        <v>762</v>
      </c>
    </row>
    <row r="90" s="138" customFormat="1" customHeight="1" outlineLevel="2" spans="1:10">
      <c r="A90" s="208" t="s">
        <v>4194</v>
      </c>
      <c r="B90" s="201" t="s">
        <v>3920</v>
      </c>
      <c r="C90" s="197" t="s">
        <v>5949</v>
      </c>
      <c r="D90" s="198" t="s">
        <v>345</v>
      </c>
      <c r="E90" s="541">
        <v>1</v>
      </c>
      <c r="F90" s="200">
        <v>330</v>
      </c>
      <c r="G90" s="199">
        <f t="shared" si="3"/>
        <v>330</v>
      </c>
      <c r="H90" s="198" t="s">
        <v>4128</v>
      </c>
      <c r="I90" s="542" t="s">
        <v>7898</v>
      </c>
      <c r="J90" s="540" t="s">
        <v>762</v>
      </c>
    </row>
    <row r="91" s="138" customFormat="1" customHeight="1" outlineLevel="2" spans="1:10">
      <c r="A91" s="208" t="s">
        <v>4196</v>
      </c>
      <c r="B91" s="201" t="s">
        <v>7899</v>
      </c>
      <c r="C91" s="180" t="s">
        <v>7900</v>
      </c>
      <c r="D91" s="198" t="s">
        <v>345</v>
      </c>
      <c r="E91" s="541">
        <v>1</v>
      </c>
      <c r="F91" s="200">
        <v>90000</v>
      </c>
      <c r="G91" s="199">
        <f t="shared" si="3"/>
        <v>90000</v>
      </c>
      <c r="H91" s="198" t="s">
        <v>4128</v>
      </c>
      <c r="I91" s="542" t="s">
        <v>7898</v>
      </c>
      <c r="J91" s="540" t="s">
        <v>762</v>
      </c>
    </row>
    <row r="92" s="138" customFormat="1" customHeight="1" outlineLevel="2" spans="1:10">
      <c r="A92" s="208" t="s">
        <v>4197</v>
      </c>
      <c r="B92" s="201" t="s">
        <v>6113</v>
      </c>
      <c r="C92" s="180"/>
      <c r="D92" s="198" t="s">
        <v>345</v>
      </c>
      <c r="E92" s="541">
        <v>1</v>
      </c>
      <c r="F92" s="200">
        <v>2970</v>
      </c>
      <c r="G92" s="199">
        <f t="shared" si="3"/>
        <v>2970</v>
      </c>
      <c r="H92" s="198" t="s">
        <v>4128</v>
      </c>
      <c r="I92" s="542" t="s">
        <v>7898</v>
      </c>
      <c r="J92" s="540" t="s">
        <v>762</v>
      </c>
    </row>
    <row r="93" s="138" customFormat="1" customHeight="1" outlineLevel="2" spans="1:10">
      <c r="A93" s="208" t="s">
        <v>4722</v>
      </c>
      <c r="B93" s="201" t="s">
        <v>5939</v>
      </c>
      <c r="C93" s="197"/>
      <c r="D93" s="198" t="s">
        <v>345</v>
      </c>
      <c r="E93" s="541">
        <v>1</v>
      </c>
      <c r="F93" s="200">
        <v>1254</v>
      </c>
      <c r="G93" s="199">
        <f t="shared" si="3"/>
        <v>1254</v>
      </c>
      <c r="H93" s="198" t="s">
        <v>4128</v>
      </c>
      <c r="I93" s="542" t="s">
        <v>7898</v>
      </c>
      <c r="J93" s="540" t="s">
        <v>762</v>
      </c>
    </row>
    <row r="94" s="138" customFormat="1" customHeight="1" outlineLevel="2" spans="1:10">
      <c r="A94" s="208" t="s">
        <v>4198</v>
      </c>
      <c r="B94" s="201" t="s">
        <v>5967</v>
      </c>
      <c r="C94" s="197" t="s">
        <v>5822</v>
      </c>
      <c r="D94" s="198" t="s">
        <v>345</v>
      </c>
      <c r="E94" s="541">
        <v>1</v>
      </c>
      <c r="F94" s="200">
        <v>2612</v>
      </c>
      <c r="G94" s="199">
        <f t="shared" si="3"/>
        <v>2612</v>
      </c>
      <c r="H94" s="198" t="s">
        <v>4128</v>
      </c>
      <c r="I94" s="542" t="s">
        <v>7898</v>
      </c>
      <c r="J94" s="540" t="s">
        <v>762</v>
      </c>
    </row>
    <row r="95" s="138" customFormat="1" customHeight="1" outlineLevel="2" spans="1:10">
      <c r="A95" s="208" t="s">
        <v>4723</v>
      </c>
      <c r="B95" s="201" t="s">
        <v>5808</v>
      </c>
      <c r="C95" s="197" t="s">
        <v>5809</v>
      </c>
      <c r="D95" s="198" t="s">
        <v>345</v>
      </c>
      <c r="E95" s="541">
        <v>1</v>
      </c>
      <c r="F95" s="200">
        <v>2900</v>
      </c>
      <c r="G95" s="199">
        <f t="shared" si="3"/>
        <v>2900</v>
      </c>
      <c r="H95" s="198" t="s">
        <v>4128</v>
      </c>
      <c r="I95" s="542" t="s">
        <v>7898</v>
      </c>
      <c r="J95" s="540" t="s">
        <v>762</v>
      </c>
    </row>
    <row r="96" s="138" customFormat="1" customHeight="1" outlineLevel="2" spans="1:10">
      <c r="A96" s="208" t="s">
        <v>4724</v>
      </c>
      <c r="B96" s="201" t="s">
        <v>6113</v>
      </c>
      <c r="C96" s="197" t="s">
        <v>6114</v>
      </c>
      <c r="D96" s="198" t="s">
        <v>345</v>
      </c>
      <c r="E96" s="541">
        <v>1</v>
      </c>
      <c r="F96" s="200">
        <v>2970</v>
      </c>
      <c r="G96" s="199">
        <f t="shared" si="3"/>
        <v>2970</v>
      </c>
      <c r="H96" s="198" t="s">
        <v>4128</v>
      </c>
      <c r="I96" s="542" t="s">
        <v>7898</v>
      </c>
      <c r="J96" s="540" t="s">
        <v>762</v>
      </c>
    </row>
    <row r="97" s="138" customFormat="1" customHeight="1" outlineLevel="2" spans="1:10">
      <c r="A97" s="208" t="s">
        <v>4725</v>
      </c>
      <c r="B97" s="201" t="s">
        <v>5933</v>
      </c>
      <c r="C97" s="197" t="s">
        <v>5934</v>
      </c>
      <c r="D97" s="198" t="s">
        <v>345</v>
      </c>
      <c r="E97" s="541">
        <v>1</v>
      </c>
      <c r="F97" s="200">
        <v>1327</v>
      </c>
      <c r="G97" s="199">
        <f t="shared" si="3"/>
        <v>1327</v>
      </c>
      <c r="H97" s="198" t="s">
        <v>4128</v>
      </c>
      <c r="I97" s="542" t="s">
        <v>7898</v>
      </c>
      <c r="J97" s="540" t="s">
        <v>762</v>
      </c>
    </row>
    <row r="98" s="138" customFormat="1" customHeight="1" outlineLevel="2" spans="1:10">
      <c r="A98" s="208" t="s">
        <v>4726</v>
      </c>
      <c r="B98" s="201" t="s">
        <v>3385</v>
      </c>
      <c r="C98" s="197" t="s">
        <v>5875</v>
      </c>
      <c r="D98" s="198" t="s">
        <v>345</v>
      </c>
      <c r="E98" s="541">
        <v>1</v>
      </c>
      <c r="F98" s="200">
        <v>900</v>
      </c>
      <c r="G98" s="199">
        <f t="shared" si="3"/>
        <v>900</v>
      </c>
      <c r="H98" s="198" t="s">
        <v>4128</v>
      </c>
      <c r="I98" s="542" t="s">
        <v>7898</v>
      </c>
      <c r="J98" s="540" t="s">
        <v>762</v>
      </c>
    </row>
    <row r="99" s="138" customFormat="1" customHeight="1" outlineLevel="2" spans="1:10">
      <c r="A99" s="208" t="s">
        <v>4727</v>
      </c>
      <c r="B99" s="201" t="s">
        <v>5969</v>
      </c>
      <c r="C99" s="197" t="s">
        <v>5970</v>
      </c>
      <c r="D99" s="198" t="s">
        <v>345</v>
      </c>
      <c r="E99" s="541">
        <v>1</v>
      </c>
      <c r="F99" s="200">
        <v>3500</v>
      </c>
      <c r="G99" s="199">
        <f t="shared" si="3"/>
        <v>3500</v>
      </c>
      <c r="H99" s="198" t="s">
        <v>4128</v>
      </c>
      <c r="I99" s="542" t="s">
        <v>7898</v>
      </c>
      <c r="J99" s="540" t="s">
        <v>762</v>
      </c>
    </row>
    <row r="100" s="138" customFormat="1" customHeight="1" outlineLevel="2" spans="1:10">
      <c r="A100" s="208" t="s">
        <v>4728</v>
      </c>
      <c r="B100" s="201" t="s">
        <v>3920</v>
      </c>
      <c r="C100" s="197" t="s">
        <v>5949</v>
      </c>
      <c r="D100" s="198" t="s">
        <v>345</v>
      </c>
      <c r="E100" s="541">
        <v>3</v>
      </c>
      <c r="F100" s="200">
        <v>330</v>
      </c>
      <c r="G100" s="199">
        <f t="shared" si="3"/>
        <v>990</v>
      </c>
      <c r="H100" s="198" t="s">
        <v>4128</v>
      </c>
      <c r="I100" s="542" t="s">
        <v>7898</v>
      </c>
      <c r="J100" s="540" t="s">
        <v>762</v>
      </c>
    </row>
    <row r="101" s="138" customFormat="1" customHeight="1" outlineLevel="2" spans="1:10">
      <c r="A101" s="208" t="s">
        <v>4729</v>
      </c>
      <c r="B101" s="201" t="s">
        <v>6113</v>
      </c>
      <c r="C101" s="197"/>
      <c r="D101" s="198" t="s">
        <v>345</v>
      </c>
      <c r="E101" s="541">
        <v>1</v>
      </c>
      <c r="F101" s="200">
        <v>2970</v>
      </c>
      <c r="G101" s="199">
        <f t="shared" si="3"/>
        <v>2970</v>
      </c>
      <c r="H101" s="198" t="s">
        <v>4128</v>
      </c>
      <c r="I101" s="542" t="s">
        <v>7898</v>
      </c>
      <c r="J101" s="540" t="s">
        <v>762</v>
      </c>
    </row>
    <row r="102" s="138" customFormat="1" customHeight="1" outlineLevel="2" spans="1:10">
      <c r="A102" s="170"/>
      <c r="B102" s="544" t="s">
        <v>3738</v>
      </c>
      <c r="C102" s="494"/>
      <c r="D102" s="52"/>
      <c r="E102" s="78"/>
      <c r="F102" s="200"/>
      <c r="G102" s="199"/>
      <c r="H102" s="198" t="s">
        <v>4128</v>
      </c>
      <c r="I102" s="535" t="s">
        <v>7901</v>
      </c>
      <c r="J102" s="543"/>
    </row>
    <row r="103" s="138" customFormat="1" customHeight="1" outlineLevel="2" spans="1:10">
      <c r="A103" s="208" t="s">
        <v>4200</v>
      </c>
      <c r="B103" s="201" t="s">
        <v>5989</v>
      </c>
      <c r="C103" s="197" t="s">
        <v>5990</v>
      </c>
      <c r="D103" s="198" t="s">
        <v>345</v>
      </c>
      <c r="E103" s="541">
        <v>1</v>
      </c>
      <c r="F103" s="200">
        <v>580</v>
      </c>
      <c r="G103" s="199">
        <f xml:space="preserve">F103*E103</f>
        <v>580</v>
      </c>
      <c r="H103" s="198" t="s">
        <v>4128</v>
      </c>
      <c r="I103" s="542" t="s">
        <v>7901</v>
      </c>
      <c r="J103" s="540" t="s">
        <v>762</v>
      </c>
    </row>
    <row r="104" s="138" customFormat="1" customHeight="1" outlineLevel="2" spans="1:10">
      <c r="A104" s="208" t="s">
        <v>4201</v>
      </c>
      <c r="B104" s="201" t="s">
        <v>5855</v>
      </c>
      <c r="C104" s="197" t="s">
        <v>5856</v>
      </c>
      <c r="D104" s="198" t="s">
        <v>345</v>
      </c>
      <c r="E104" s="541">
        <v>1</v>
      </c>
      <c r="F104" s="200">
        <v>1700</v>
      </c>
      <c r="G104" s="199">
        <f xml:space="preserve">F104*E104</f>
        <v>1700</v>
      </c>
      <c r="H104" s="198" t="s">
        <v>4128</v>
      </c>
      <c r="I104" s="542" t="s">
        <v>7901</v>
      </c>
      <c r="J104" s="540" t="s">
        <v>762</v>
      </c>
    </row>
    <row r="105" s="138" customFormat="1" customHeight="1" outlineLevel="2" spans="1:10">
      <c r="A105" s="208" t="s">
        <v>4202</v>
      </c>
      <c r="B105" s="201" t="s">
        <v>5893</v>
      </c>
      <c r="C105" s="197" t="s">
        <v>5894</v>
      </c>
      <c r="D105" s="198" t="s">
        <v>345</v>
      </c>
      <c r="E105" s="541">
        <v>1</v>
      </c>
      <c r="F105" s="200">
        <v>900</v>
      </c>
      <c r="G105" s="199">
        <f xml:space="preserve">F105*E105</f>
        <v>900</v>
      </c>
      <c r="H105" s="198" t="s">
        <v>4128</v>
      </c>
      <c r="I105" s="542" t="s">
        <v>7901</v>
      </c>
      <c r="J105" s="540" t="s">
        <v>762</v>
      </c>
    </row>
    <row r="106" s="138" customFormat="1" customHeight="1" outlineLevel="2" spans="1:10">
      <c r="A106" s="208" t="s">
        <v>4203</v>
      </c>
      <c r="B106" s="201" t="s">
        <v>6064</v>
      </c>
      <c r="C106" s="197" t="s">
        <v>6067</v>
      </c>
      <c r="D106" s="198" t="s">
        <v>345</v>
      </c>
      <c r="E106" s="541">
        <v>1</v>
      </c>
      <c r="F106" s="200">
        <v>2400</v>
      </c>
      <c r="G106" s="199">
        <f xml:space="preserve">F106*E106</f>
        <v>2400</v>
      </c>
      <c r="H106" s="198" t="s">
        <v>4128</v>
      </c>
      <c r="I106" s="542" t="s">
        <v>7901</v>
      </c>
      <c r="J106" s="540" t="s">
        <v>762</v>
      </c>
    </row>
    <row r="107" s="522" customFormat="1" customHeight="1" outlineLevel="2" spans="1:10">
      <c r="A107" s="170"/>
      <c r="B107" s="544" t="s">
        <v>7902</v>
      </c>
      <c r="C107" s="494"/>
      <c r="D107" s="52"/>
      <c r="E107" s="78"/>
      <c r="F107" s="200"/>
      <c r="G107" s="199"/>
      <c r="H107" s="198" t="s">
        <v>4128</v>
      </c>
      <c r="I107" s="535" t="s">
        <v>1083</v>
      </c>
      <c r="J107" s="543"/>
    </row>
    <row r="108" s="138" customFormat="1" customHeight="1" outlineLevel="2" spans="1:10">
      <c r="A108" s="208" t="s">
        <v>4761</v>
      </c>
      <c r="B108" s="201" t="s">
        <v>5933</v>
      </c>
      <c r="C108" s="197" t="s">
        <v>5934</v>
      </c>
      <c r="D108" s="198" t="s">
        <v>345</v>
      </c>
      <c r="E108" s="541">
        <v>1</v>
      </c>
      <c r="F108" s="200">
        <v>1327</v>
      </c>
      <c r="G108" s="199">
        <f t="shared" ref="G108:G125" si="4" xml:space="preserve">F108*E108</f>
        <v>1327</v>
      </c>
      <c r="H108" s="198" t="s">
        <v>4128</v>
      </c>
      <c r="I108" s="542" t="s">
        <v>1083</v>
      </c>
      <c r="J108" s="540" t="s">
        <v>762</v>
      </c>
    </row>
    <row r="109" s="138" customFormat="1" customHeight="1" outlineLevel="2" spans="1:10">
      <c r="A109" s="208" t="s">
        <v>4762</v>
      </c>
      <c r="B109" s="201" t="s">
        <v>396</v>
      </c>
      <c r="C109" s="197" t="s">
        <v>6106</v>
      </c>
      <c r="D109" s="198" t="s">
        <v>345</v>
      </c>
      <c r="E109" s="541">
        <v>1</v>
      </c>
      <c r="F109" s="200">
        <v>36500</v>
      </c>
      <c r="G109" s="199">
        <f t="shared" si="4"/>
        <v>36500</v>
      </c>
      <c r="H109" s="198" t="s">
        <v>4128</v>
      </c>
      <c r="I109" s="542" t="s">
        <v>1083</v>
      </c>
      <c r="J109" s="540" t="s">
        <v>762</v>
      </c>
    </row>
    <row r="110" s="138" customFormat="1" customHeight="1" outlineLevel="2" spans="1:10">
      <c r="A110" s="208" t="s">
        <v>4763</v>
      </c>
      <c r="B110" s="201" t="s">
        <v>5836</v>
      </c>
      <c r="C110" s="197" t="s">
        <v>5820</v>
      </c>
      <c r="D110" s="198" t="s">
        <v>345</v>
      </c>
      <c r="E110" s="541">
        <v>1</v>
      </c>
      <c r="F110" s="200">
        <v>5100</v>
      </c>
      <c r="G110" s="199">
        <f t="shared" si="4"/>
        <v>5100</v>
      </c>
      <c r="H110" s="198" t="s">
        <v>4128</v>
      </c>
      <c r="I110" s="542" t="s">
        <v>1083</v>
      </c>
      <c r="J110" s="540" t="s">
        <v>762</v>
      </c>
    </row>
    <row r="111" s="138" customFormat="1" customHeight="1" outlineLevel="2" spans="1:10">
      <c r="A111" s="208" t="s">
        <v>4764</v>
      </c>
      <c r="B111" s="201" t="s">
        <v>6077</v>
      </c>
      <c r="C111" s="197" t="s">
        <v>6078</v>
      </c>
      <c r="D111" s="198" t="s">
        <v>345</v>
      </c>
      <c r="E111" s="541">
        <v>1</v>
      </c>
      <c r="F111" s="200">
        <v>2400</v>
      </c>
      <c r="G111" s="199">
        <f t="shared" si="4"/>
        <v>2400</v>
      </c>
      <c r="H111" s="198" t="s">
        <v>4128</v>
      </c>
      <c r="I111" s="542" t="s">
        <v>1083</v>
      </c>
      <c r="J111" s="540" t="s">
        <v>762</v>
      </c>
    </row>
    <row r="112" s="138" customFormat="1" customHeight="1" outlineLevel="2" spans="1:10">
      <c r="A112" s="208" t="s">
        <v>4765</v>
      </c>
      <c r="B112" s="201" t="s">
        <v>3413</v>
      </c>
      <c r="C112" s="197" t="s">
        <v>5931</v>
      </c>
      <c r="D112" s="198" t="s">
        <v>345</v>
      </c>
      <c r="E112" s="541">
        <v>1</v>
      </c>
      <c r="F112" s="200">
        <v>4900</v>
      </c>
      <c r="G112" s="199">
        <f t="shared" si="4"/>
        <v>4900</v>
      </c>
      <c r="H112" s="198" t="s">
        <v>4128</v>
      </c>
      <c r="I112" s="542" t="s">
        <v>1083</v>
      </c>
      <c r="J112" s="540" t="s">
        <v>762</v>
      </c>
    </row>
    <row r="113" s="138" customFormat="1" customHeight="1" outlineLevel="2" spans="1:10">
      <c r="A113" s="208" t="s">
        <v>4766</v>
      </c>
      <c r="B113" s="201" t="s">
        <v>6148</v>
      </c>
      <c r="C113" s="197"/>
      <c r="D113" s="198" t="s">
        <v>345</v>
      </c>
      <c r="E113" s="541">
        <v>1</v>
      </c>
      <c r="F113" s="200">
        <v>530</v>
      </c>
      <c r="G113" s="199">
        <f t="shared" si="4"/>
        <v>530</v>
      </c>
      <c r="H113" s="198" t="s">
        <v>4128</v>
      </c>
      <c r="I113" s="542" t="s">
        <v>1083</v>
      </c>
      <c r="J113" s="540" t="s">
        <v>762</v>
      </c>
    </row>
    <row r="114" s="138" customFormat="1" customHeight="1" outlineLevel="2" spans="1:10">
      <c r="A114" s="208" t="s">
        <v>4767</v>
      </c>
      <c r="B114" s="201" t="s">
        <v>6185</v>
      </c>
      <c r="C114" s="197" t="s">
        <v>6186</v>
      </c>
      <c r="D114" s="198" t="s">
        <v>345</v>
      </c>
      <c r="E114" s="541">
        <v>1</v>
      </c>
      <c r="F114" s="200">
        <v>5862</v>
      </c>
      <c r="G114" s="199">
        <f t="shared" si="4"/>
        <v>5862</v>
      </c>
      <c r="H114" s="198" t="s">
        <v>4128</v>
      </c>
      <c r="I114" s="542" t="s">
        <v>1083</v>
      </c>
      <c r="J114" s="540" t="s">
        <v>762</v>
      </c>
    </row>
    <row r="115" s="138" customFormat="1" customHeight="1" outlineLevel="2" spans="1:10">
      <c r="A115" s="208" t="s">
        <v>4768</v>
      </c>
      <c r="B115" s="201" t="s">
        <v>5896</v>
      </c>
      <c r="C115" s="197" t="s">
        <v>5898</v>
      </c>
      <c r="D115" s="198" t="s">
        <v>345</v>
      </c>
      <c r="E115" s="541">
        <v>1</v>
      </c>
      <c r="F115" s="200">
        <v>6600</v>
      </c>
      <c r="G115" s="199">
        <f t="shared" si="4"/>
        <v>6600</v>
      </c>
      <c r="H115" s="198" t="s">
        <v>4128</v>
      </c>
      <c r="I115" s="542" t="s">
        <v>1083</v>
      </c>
      <c r="J115" s="540" t="s">
        <v>762</v>
      </c>
    </row>
    <row r="116" s="138" customFormat="1" customHeight="1" outlineLevel="2" spans="1:10">
      <c r="A116" s="208" t="s">
        <v>4769</v>
      </c>
      <c r="B116" s="201" t="s">
        <v>6214</v>
      </c>
      <c r="C116" s="197" t="s">
        <v>6215</v>
      </c>
      <c r="D116" s="198" t="s">
        <v>345</v>
      </c>
      <c r="E116" s="541">
        <v>1</v>
      </c>
      <c r="F116" s="200">
        <v>2071</v>
      </c>
      <c r="G116" s="199">
        <f t="shared" si="4"/>
        <v>2071</v>
      </c>
      <c r="H116" s="198" t="s">
        <v>4128</v>
      </c>
      <c r="I116" s="542" t="s">
        <v>1083</v>
      </c>
      <c r="J116" s="540" t="s">
        <v>762</v>
      </c>
    </row>
    <row r="117" s="138" customFormat="1" customHeight="1" outlineLevel="2" spans="1:10">
      <c r="A117" s="208" t="s">
        <v>4770</v>
      </c>
      <c r="B117" s="201" t="s">
        <v>6191</v>
      </c>
      <c r="C117" s="197" t="s">
        <v>6192</v>
      </c>
      <c r="D117" s="198" t="s">
        <v>345</v>
      </c>
      <c r="E117" s="541">
        <v>1</v>
      </c>
      <c r="F117" s="200">
        <v>3240</v>
      </c>
      <c r="G117" s="199">
        <f t="shared" si="4"/>
        <v>3240</v>
      </c>
      <c r="H117" s="198" t="s">
        <v>4128</v>
      </c>
      <c r="I117" s="542" t="s">
        <v>1083</v>
      </c>
      <c r="J117" s="540" t="s">
        <v>762</v>
      </c>
    </row>
    <row r="118" s="138" customFormat="1" customHeight="1" outlineLevel="2" spans="1:10">
      <c r="A118" s="208" t="s">
        <v>4771</v>
      </c>
      <c r="B118" s="201" t="s">
        <v>6214</v>
      </c>
      <c r="C118" s="197" t="s">
        <v>6215</v>
      </c>
      <c r="D118" s="198" t="s">
        <v>345</v>
      </c>
      <c r="E118" s="541">
        <v>1</v>
      </c>
      <c r="F118" s="200">
        <v>2071</v>
      </c>
      <c r="G118" s="199">
        <f t="shared" si="4"/>
        <v>2071</v>
      </c>
      <c r="H118" s="198" t="s">
        <v>4128</v>
      </c>
      <c r="I118" s="542" t="s">
        <v>1083</v>
      </c>
      <c r="J118" s="540" t="s">
        <v>762</v>
      </c>
    </row>
    <row r="119" s="138" customFormat="1" customHeight="1" outlineLevel="2" spans="1:10">
      <c r="A119" s="208" t="s">
        <v>4772</v>
      </c>
      <c r="B119" s="201" t="s">
        <v>6077</v>
      </c>
      <c r="C119" s="197" t="s">
        <v>6078</v>
      </c>
      <c r="D119" s="198" t="s">
        <v>345</v>
      </c>
      <c r="E119" s="541">
        <v>1</v>
      </c>
      <c r="F119" s="200">
        <v>2400</v>
      </c>
      <c r="G119" s="199">
        <f t="shared" si="4"/>
        <v>2400</v>
      </c>
      <c r="H119" s="198" t="s">
        <v>4128</v>
      </c>
      <c r="I119" s="542" t="s">
        <v>1083</v>
      </c>
      <c r="J119" s="540" t="s">
        <v>762</v>
      </c>
    </row>
    <row r="120" s="138" customFormat="1" customHeight="1" outlineLevel="2" spans="1:10">
      <c r="A120" s="208" t="s">
        <v>4773</v>
      </c>
      <c r="B120" s="201" t="s">
        <v>5896</v>
      </c>
      <c r="C120" s="197" t="s">
        <v>5814</v>
      </c>
      <c r="D120" s="198" t="s">
        <v>345</v>
      </c>
      <c r="E120" s="541">
        <v>1</v>
      </c>
      <c r="F120" s="200">
        <v>6600</v>
      </c>
      <c r="G120" s="199">
        <f t="shared" si="4"/>
        <v>6600</v>
      </c>
      <c r="H120" s="198" t="s">
        <v>4128</v>
      </c>
      <c r="I120" s="542" t="s">
        <v>1083</v>
      </c>
      <c r="J120" s="540" t="s">
        <v>762</v>
      </c>
    </row>
    <row r="121" s="138" customFormat="1" customHeight="1" outlineLevel="2" spans="1:10">
      <c r="A121" s="208" t="s">
        <v>4774</v>
      </c>
      <c r="B121" s="201" t="s">
        <v>6148</v>
      </c>
      <c r="C121" s="197"/>
      <c r="D121" s="198" t="s">
        <v>345</v>
      </c>
      <c r="E121" s="541">
        <v>1</v>
      </c>
      <c r="F121" s="200">
        <v>530</v>
      </c>
      <c r="G121" s="199">
        <f t="shared" si="4"/>
        <v>530</v>
      </c>
      <c r="H121" s="198" t="s">
        <v>4128</v>
      </c>
      <c r="I121" s="542" t="s">
        <v>1083</v>
      </c>
      <c r="J121" s="540" t="s">
        <v>762</v>
      </c>
    </row>
    <row r="122" s="138" customFormat="1" customHeight="1" outlineLevel="2" spans="1:10">
      <c r="A122" s="208" t="s">
        <v>4775</v>
      </c>
      <c r="B122" s="201" t="s">
        <v>5836</v>
      </c>
      <c r="C122" s="197" t="s">
        <v>5824</v>
      </c>
      <c r="D122" s="198" t="s">
        <v>345</v>
      </c>
      <c r="E122" s="541">
        <v>1</v>
      </c>
      <c r="F122" s="200">
        <v>5600</v>
      </c>
      <c r="G122" s="199">
        <f t="shared" si="4"/>
        <v>5600</v>
      </c>
      <c r="H122" s="198" t="s">
        <v>4128</v>
      </c>
      <c r="I122" s="542" t="s">
        <v>1083</v>
      </c>
      <c r="J122" s="540" t="s">
        <v>762</v>
      </c>
    </row>
    <row r="123" s="138" customFormat="1" customHeight="1" outlineLevel="2" spans="1:10">
      <c r="A123" s="208" t="s">
        <v>4776</v>
      </c>
      <c r="B123" s="201" t="s">
        <v>3413</v>
      </c>
      <c r="C123" s="197" t="s">
        <v>7080</v>
      </c>
      <c r="D123" s="198" t="s">
        <v>345</v>
      </c>
      <c r="E123" s="541">
        <v>1</v>
      </c>
      <c r="F123" s="200">
        <v>4000</v>
      </c>
      <c r="G123" s="199">
        <f t="shared" si="4"/>
        <v>4000</v>
      </c>
      <c r="H123" s="198" t="s">
        <v>4128</v>
      </c>
      <c r="I123" s="542" t="s">
        <v>1083</v>
      </c>
      <c r="J123" s="540" t="s">
        <v>762</v>
      </c>
    </row>
    <row r="124" s="138" customFormat="1" customHeight="1" outlineLevel="2" spans="1:10">
      <c r="A124" s="208" t="s">
        <v>7903</v>
      </c>
      <c r="B124" s="201" t="s">
        <v>6077</v>
      </c>
      <c r="C124" s="197" t="s">
        <v>6078</v>
      </c>
      <c r="D124" s="198" t="s">
        <v>345</v>
      </c>
      <c r="E124" s="541">
        <v>1</v>
      </c>
      <c r="F124" s="200">
        <v>2400</v>
      </c>
      <c r="G124" s="199">
        <f t="shared" si="4"/>
        <v>2400</v>
      </c>
      <c r="H124" s="198" t="s">
        <v>4128</v>
      </c>
      <c r="I124" s="542" t="s">
        <v>1083</v>
      </c>
      <c r="J124" s="540" t="s">
        <v>762</v>
      </c>
    </row>
    <row r="125" s="138" customFormat="1" customHeight="1" outlineLevel="2" spans="1:10">
      <c r="A125" s="208" t="s">
        <v>7904</v>
      </c>
      <c r="B125" s="201" t="s">
        <v>396</v>
      </c>
      <c r="C125" s="197" t="s">
        <v>6106</v>
      </c>
      <c r="D125" s="198" t="s">
        <v>345</v>
      </c>
      <c r="E125" s="541">
        <v>1</v>
      </c>
      <c r="F125" s="200">
        <v>36500</v>
      </c>
      <c r="G125" s="199">
        <f t="shared" si="4"/>
        <v>36500</v>
      </c>
      <c r="H125" s="198" t="s">
        <v>4128</v>
      </c>
      <c r="I125" s="542" t="s">
        <v>1083</v>
      </c>
      <c r="J125" s="540" t="s">
        <v>762</v>
      </c>
    </row>
    <row r="126" s="138" customFormat="1" customHeight="1" outlineLevel="2" spans="1:10">
      <c r="A126" s="170"/>
      <c r="B126" s="544" t="s">
        <v>3742</v>
      </c>
      <c r="C126" s="494"/>
      <c r="D126" s="52"/>
      <c r="E126" s="78"/>
      <c r="F126" s="200"/>
      <c r="G126" s="199"/>
      <c r="H126" s="198" t="s">
        <v>4128</v>
      </c>
      <c r="I126" s="535" t="s">
        <v>1084</v>
      </c>
      <c r="J126" s="543"/>
    </row>
    <row r="127" s="138" customFormat="1" customHeight="1" outlineLevel="2" spans="1:10">
      <c r="A127" s="208" t="s">
        <v>4206</v>
      </c>
      <c r="B127" s="201" t="s">
        <v>5813</v>
      </c>
      <c r="C127" s="197" t="s">
        <v>5814</v>
      </c>
      <c r="D127" s="198" t="s">
        <v>345</v>
      </c>
      <c r="E127" s="541">
        <v>1</v>
      </c>
      <c r="F127" s="200">
        <v>5500</v>
      </c>
      <c r="G127" s="199">
        <f xml:space="preserve">F127*E127</f>
        <v>5500</v>
      </c>
      <c r="H127" s="198" t="s">
        <v>4128</v>
      </c>
      <c r="I127" s="542" t="s">
        <v>1084</v>
      </c>
      <c r="J127" s="540" t="s">
        <v>762</v>
      </c>
    </row>
    <row r="128" s="138" customFormat="1" customHeight="1" outlineLevel="2" spans="1:10">
      <c r="A128" s="208" t="s">
        <v>4207</v>
      </c>
      <c r="B128" s="201" t="s">
        <v>5939</v>
      </c>
      <c r="C128" s="197"/>
      <c r="D128" s="198" t="s">
        <v>345</v>
      </c>
      <c r="E128" s="541">
        <v>1</v>
      </c>
      <c r="F128" s="200">
        <v>1254</v>
      </c>
      <c r="G128" s="199">
        <f xml:space="preserve">F128*E128</f>
        <v>1254</v>
      </c>
      <c r="H128" s="198" t="s">
        <v>4128</v>
      </c>
      <c r="I128" s="542" t="s">
        <v>1084</v>
      </c>
      <c r="J128" s="540" t="s">
        <v>762</v>
      </c>
    </row>
    <row r="129" s="138" customFormat="1" customHeight="1" outlineLevel="2" spans="1:10">
      <c r="A129" s="208" t="s">
        <v>4208</v>
      </c>
      <c r="B129" s="201" t="s">
        <v>5908</v>
      </c>
      <c r="C129" s="197" t="s">
        <v>5909</v>
      </c>
      <c r="D129" s="198" t="s">
        <v>345</v>
      </c>
      <c r="E129" s="541">
        <v>1</v>
      </c>
      <c r="F129" s="200">
        <v>1350</v>
      </c>
      <c r="G129" s="199">
        <f xml:space="preserve">F129*E129</f>
        <v>1350</v>
      </c>
      <c r="H129" s="198" t="s">
        <v>4128</v>
      </c>
      <c r="I129" s="542" t="s">
        <v>1084</v>
      </c>
      <c r="J129" s="540" t="s">
        <v>762</v>
      </c>
    </row>
    <row r="130" s="138" customFormat="1" customHeight="1" outlineLevel="2" spans="1:10">
      <c r="A130" s="208" t="s">
        <v>4209</v>
      </c>
      <c r="B130" s="201" t="s">
        <v>6064</v>
      </c>
      <c r="C130" s="197" t="s">
        <v>6071</v>
      </c>
      <c r="D130" s="198" t="s">
        <v>345</v>
      </c>
      <c r="E130" s="541">
        <v>1</v>
      </c>
      <c r="F130" s="200">
        <v>2600</v>
      </c>
      <c r="G130" s="199">
        <f xml:space="preserve">F130*E130</f>
        <v>2600</v>
      </c>
      <c r="H130" s="198" t="s">
        <v>4128</v>
      </c>
      <c r="I130" s="542" t="s">
        <v>1084</v>
      </c>
      <c r="J130" s="540" t="s">
        <v>762</v>
      </c>
    </row>
    <row r="131" s="138" customFormat="1" customHeight="1" outlineLevel="2" spans="1:10">
      <c r="A131" s="170"/>
      <c r="B131" s="544" t="s">
        <v>3743</v>
      </c>
      <c r="C131" s="494"/>
      <c r="D131" s="52"/>
      <c r="E131" s="78"/>
      <c r="F131" s="200"/>
      <c r="G131" s="199"/>
      <c r="H131" s="198" t="s">
        <v>4128</v>
      </c>
      <c r="I131" s="535" t="s">
        <v>6504</v>
      </c>
      <c r="J131" s="543"/>
    </row>
    <row r="132" s="138" customFormat="1" customHeight="1" outlineLevel="2" spans="1:10">
      <c r="A132" s="208" t="s">
        <v>4212</v>
      </c>
      <c r="B132" s="201" t="s">
        <v>5989</v>
      </c>
      <c r="C132" s="197" t="s">
        <v>5990</v>
      </c>
      <c r="D132" s="198" t="s">
        <v>345</v>
      </c>
      <c r="E132" s="541">
        <v>1</v>
      </c>
      <c r="F132" s="200">
        <v>580</v>
      </c>
      <c r="G132" s="199">
        <f t="shared" ref="G132:G191" si="5" xml:space="preserve">F132*E132</f>
        <v>580</v>
      </c>
      <c r="H132" s="198" t="s">
        <v>4128</v>
      </c>
      <c r="I132" s="542" t="s">
        <v>6504</v>
      </c>
      <c r="J132" s="540" t="s">
        <v>762</v>
      </c>
    </row>
    <row r="133" s="138" customFormat="1" customHeight="1" outlineLevel="2" spans="1:10">
      <c r="A133" s="208" t="s">
        <v>4213</v>
      </c>
      <c r="B133" s="201" t="s">
        <v>3385</v>
      </c>
      <c r="C133" s="197" t="s">
        <v>5873</v>
      </c>
      <c r="D133" s="198" t="s">
        <v>345</v>
      </c>
      <c r="E133" s="541">
        <v>1</v>
      </c>
      <c r="F133" s="200">
        <v>1160</v>
      </c>
      <c r="G133" s="199">
        <f t="shared" si="5"/>
        <v>1160</v>
      </c>
      <c r="H133" s="198" t="s">
        <v>4128</v>
      </c>
      <c r="I133" s="542" t="s">
        <v>6504</v>
      </c>
      <c r="J133" s="540" t="s">
        <v>762</v>
      </c>
    </row>
    <row r="134" s="138" customFormat="1" customHeight="1" outlineLevel="2" spans="1:10">
      <c r="A134" s="208" t="s">
        <v>4214</v>
      </c>
      <c r="B134" s="201" t="s">
        <v>5933</v>
      </c>
      <c r="C134" s="197" t="s">
        <v>5934</v>
      </c>
      <c r="D134" s="198" t="s">
        <v>345</v>
      </c>
      <c r="E134" s="541">
        <v>1</v>
      </c>
      <c r="F134" s="200">
        <v>1327</v>
      </c>
      <c r="G134" s="199">
        <f t="shared" si="5"/>
        <v>1327</v>
      </c>
      <c r="H134" s="198" t="s">
        <v>4128</v>
      </c>
      <c r="I134" s="542" t="s">
        <v>6504</v>
      </c>
      <c r="J134" s="540" t="s">
        <v>762</v>
      </c>
    </row>
    <row r="135" s="138" customFormat="1" customHeight="1" outlineLevel="2" spans="1:10">
      <c r="A135" s="208" t="s">
        <v>4215</v>
      </c>
      <c r="B135" s="201" t="s">
        <v>7870</v>
      </c>
      <c r="C135" s="197" t="s">
        <v>5918</v>
      </c>
      <c r="D135" s="198" t="s">
        <v>345</v>
      </c>
      <c r="E135" s="541">
        <v>1</v>
      </c>
      <c r="F135" s="200">
        <v>1300</v>
      </c>
      <c r="G135" s="199">
        <f t="shared" si="5"/>
        <v>1300</v>
      </c>
      <c r="H135" s="198" t="s">
        <v>4128</v>
      </c>
      <c r="I135" s="542" t="s">
        <v>6504</v>
      </c>
      <c r="J135" s="540" t="s">
        <v>762</v>
      </c>
    </row>
    <row r="136" s="138" customFormat="1" customHeight="1" outlineLevel="2" spans="1:10">
      <c r="A136" s="208" t="s">
        <v>4216</v>
      </c>
      <c r="B136" s="201" t="s">
        <v>6113</v>
      </c>
      <c r="C136" s="197" t="s">
        <v>6116</v>
      </c>
      <c r="D136" s="198" t="s">
        <v>345</v>
      </c>
      <c r="E136" s="541">
        <v>1</v>
      </c>
      <c r="F136" s="200">
        <v>3520</v>
      </c>
      <c r="G136" s="199">
        <f t="shared" si="5"/>
        <v>3520</v>
      </c>
      <c r="H136" s="198" t="s">
        <v>4128</v>
      </c>
      <c r="I136" s="542" t="s">
        <v>6504</v>
      </c>
      <c r="J136" s="540" t="s">
        <v>762</v>
      </c>
    </row>
    <row r="137" s="138" customFormat="1" customHeight="1" outlineLevel="2" spans="1:10">
      <c r="A137" s="208" t="s">
        <v>4217</v>
      </c>
      <c r="B137" s="201" t="s">
        <v>6048</v>
      </c>
      <c r="C137" s="197" t="s">
        <v>5822</v>
      </c>
      <c r="D137" s="198" t="s">
        <v>345</v>
      </c>
      <c r="E137" s="541">
        <v>1</v>
      </c>
      <c r="F137" s="200">
        <v>3500</v>
      </c>
      <c r="G137" s="199">
        <f t="shared" si="5"/>
        <v>3500</v>
      </c>
      <c r="H137" s="198" t="s">
        <v>4128</v>
      </c>
      <c r="I137" s="542" t="s">
        <v>6504</v>
      </c>
      <c r="J137" s="540" t="s">
        <v>762</v>
      </c>
    </row>
    <row r="138" s="138" customFormat="1" customHeight="1" outlineLevel="2" spans="1:10">
      <c r="A138" s="208" t="s">
        <v>4218</v>
      </c>
      <c r="B138" s="201" t="s">
        <v>3915</v>
      </c>
      <c r="C138" s="197" t="s">
        <v>6234</v>
      </c>
      <c r="D138" s="198" t="s">
        <v>345</v>
      </c>
      <c r="E138" s="541">
        <v>1</v>
      </c>
      <c r="F138" s="200">
        <v>2920</v>
      </c>
      <c r="G138" s="199">
        <f t="shared" si="5"/>
        <v>2920</v>
      </c>
      <c r="H138" s="198" t="s">
        <v>4128</v>
      </c>
      <c r="I138" s="542" t="s">
        <v>6504</v>
      </c>
      <c r="J138" s="540" t="s">
        <v>762</v>
      </c>
    </row>
    <row r="139" s="138" customFormat="1" customHeight="1" outlineLevel="2" spans="1:10">
      <c r="A139" s="208" t="s">
        <v>4219</v>
      </c>
      <c r="B139" s="201" t="s">
        <v>3920</v>
      </c>
      <c r="C139" s="197" t="s">
        <v>5949</v>
      </c>
      <c r="D139" s="198" t="s">
        <v>345</v>
      </c>
      <c r="E139" s="541">
        <v>2</v>
      </c>
      <c r="F139" s="200">
        <v>330</v>
      </c>
      <c r="G139" s="199">
        <f t="shared" si="5"/>
        <v>660</v>
      </c>
      <c r="H139" s="198" t="s">
        <v>4128</v>
      </c>
      <c r="I139" s="542" t="s">
        <v>6504</v>
      </c>
      <c r="J139" s="540" t="s">
        <v>762</v>
      </c>
    </row>
    <row r="140" s="138" customFormat="1" customHeight="1" outlineLevel="2" spans="1:10">
      <c r="A140" s="208" t="s">
        <v>4220</v>
      </c>
      <c r="B140" s="201" t="s">
        <v>3617</v>
      </c>
      <c r="C140" s="197" t="s">
        <v>5822</v>
      </c>
      <c r="D140" s="198" t="s">
        <v>345</v>
      </c>
      <c r="E140" s="541">
        <v>1</v>
      </c>
      <c r="F140" s="200">
        <v>4200</v>
      </c>
      <c r="G140" s="199">
        <f t="shared" si="5"/>
        <v>4200</v>
      </c>
      <c r="H140" s="198" t="s">
        <v>4128</v>
      </c>
      <c r="I140" s="542" t="s">
        <v>6504</v>
      </c>
      <c r="J140" s="540" t="s">
        <v>762</v>
      </c>
    </row>
    <row r="141" s="138" customFormat="1" customHeight="1" outlineLevel="2" spans="1:10">
      <c r="A141" s="208" t="s">
        <v>4221</v>
      </c>
      <c r="B141" s="201" t="s">
        <v>7870</v>
      </c>
      <c r="C141" s="197" t="s">
        <v>5918</v>
      </c>
      <c r="D141" s="198" t="s">
        <v>345</v>
      </c>
      <c r="E141" s="541">
        <v>1</v>
      </c>
      <c r="F141" s="200">
        <v>1300</v>
      </c>
      <c r="G141" s="199">
        <f t="shared" si="5"/>
        <v>1300</v>
      </c>
      <c r="H141" s="198" t="s">
        <v>4128</v>
      </c>
      <c r="I141" s="542" t="s">
        <v>6504</v>
      </c>
      <c r="J141" s="540" t="s">
        <v>762</v>
      </c>
    </row>
    <row r="142" s="138" customFormat="1" customHeight="1" outlineLevel="2" spans="1:10">
      <c r="A142" s="208" t="s">
        <v>4222</v>
      </c>
      <c r="B142" s="201" t="s">
        <v>3629</v>
      </c>
      <c r="C142" s="197" t="s">
        <v>6195</v>
      </c>
      <c r="D142" s="198" t="s">
        <v>345</v>
      </c>
      <c r="E142" s="541">
        <v>2</v>
      </c>
      <c r="F142" s="200">
        <v>13660</v>
      </c>
      <c r="G142" s="199">
        <f t="shared" si="5"/>
        <v>27320</v>
      </c>
      <c r="H142" s="198" t="s">
        <v>4128</v>
      </c>
      <c r="I142" s="542" t="s">
        <v>6504</v>
      </c>
      <c r="J142" s="540" t="s">
        <v>762</v>
      </c>
    </row>
    <row r="143" s="138" customFormat="1" customHeight="1" outlineLevel="2" spans="1:10">
      <c r="A143" s="208" t="s">
        <v>4223</v>
      </c>
      <c r="B143" s="201" t="s">
        <v>3631</v>
      </c>
      <c r="C143" s="197" t="s">
        <v>6195</v>
      </c>
      <c r="D143" s="198" t="s">
        <v>345</v>
      </c>
      <c r="E143" s="541">
        <v>2</v>
      </c>
      <c r="F143" s="200">
        <v>12560</v>
      </c>
      <c r="G143" s="199">
        <f t="shared" si="5"/>
        <v>25120</v>
      </c>
      <c r="H143" s="198" t="s">
        <v>4128</v>
      </c>
      <c r="I143" s="542" t="s">
        <v>6504</v>
      </c>
      <c r="J143" s="540" t="s">
        <v>762</v>
      </c>
    </row>
    <row r="144" s="138" customFormat="1" customHeight="1" outlineLevel="2" spans="1:10">
      <c r="A144" s="208" t="s">
        <v>4224</v>
      </c>
      <c r="B144" s="201" t="s">
        <v>3295</v>
      </c>
      <c r="C144" s="197" t="s">
        <v>5824</v>
      </c>
      <c r="D144" s="198" t="s">
        <v>345</v>
      </c>
      <c r="E144" s="541">
        <v>1</v>
      </c>
      <c r="F144" s="200">
        <v>2600</v>
      </c>
      <c r="G144" s="199">
        <f t="shared" si="5"/>
        <v>2600</v>
      </c>
      <c r="H144" s="198" t="s">
        <v>4128</v>
      </c>
      <c r="I144" s="542" t="s">
        <v>6504</v>
      </c>
      <c r="J144" s="540" t="s">
        <v>762</v>
      </c>
    </row>
    <row r="145" s="138" customFormat="1" customHeight="1" outlineLevel="2" spans="1:10">
      <c r="A145" s="208" t="s">
        <v>4225</v>
      </c>
      <c r="B145" s="201" t="s">
        <v>7870</v>
      </c>
      <c r="C145" s="197" t="s">
        <v>7084</v>
      </c>
      <c r="D145" s="198" t="s">
        <v>345</v>
      </c>
      <c r="E145" s="541">
        <v>1</v>
      </c>
      <c r="F145" s="200">
        <v>1200</v>
      </c>
      <c r="G145" s="199">
        <f t="shared" si="5"/>
        <v>1200</v>
      </c>
      <c r="H145" s="198" t="s">
        <v>4128</v>
      </c>
      <c r="I145" s="542" t="s">
        <v>6504</v>
      </c>
      <c r="J145" s="540" t="s">
        <v>762</v>
      </c>
    </row>
    <row r="146" s="138" customFormat="1" customHeight="1" outlineLevel="2" spans="1:10">
      <c r="A146" s="208" t="s">
        <v>4226</v>
      </c>
      <c r="B146" s="201" t="s">
        <v>3915</v>
      </c>
      <c r="C146" s="197" t="s">
        <v>6234</v>
      </c>
      <c r="D146" s="198" t="s">
        <v>345</v>
      </c>
      <c r="E146" s="541">
        <v>1</v>
      </c>
      <c r="F146" s="200">
        <v>2920</v>
      </c>
      <c r="G146" s="199">
        <f t="shared" si="5"/>
        <v>2920</v>
      </c>
      <c r="H146" s="198" t="s">
        <v>4128</v>
      </c>
      <c r="I146" s="542" t="s">
        <v>6504</v>
      </c>
      <c r="J146" s="540" t="s">
        <v>762</v>
      </c>
    </row>
    <row r="147" s="138" customFormat="1" customHeight="1" outlineLevel="2" spans="1:10">
      <c r="A147" s="208" t="s">
        <v>4227</v>
      </c>
      <c r="B147" s="201" t="s">
        <v>6064</v>
      </c>
      <c r="C147" s="197" t="s">
        <v>6067</v>
      </c>
      <c r="D147" s="198" t="s">
        <v>345</v>
      </c>
      <c r="E147" s="541">
        <v>1</v>
      </c>
      <c r="F147" s="200">
        <v>2400</v>
      </c>
      <c r="G147" s="199">
        <f t="shared" si="5"/>
        <v>2400</v>
      </c>
      <c r="H147" s="198" t="s">
        <v>4128</v>
      </c>
      <c r="I147" s="542" t="s">
        <v>6504</v>
      </c>
      <c r="J147" s="540" t="s">
        <v>762</v>
      </c>
    </row>
    <row r="148" s="138" customFormat="1" customHeight="1" outlineLevel="2" spans="1:10">
      <c r="A148" s="208" t="s">
        <v>4228</v>
      </c>
      <c r="B148" s="201" t="s">
        <v>6048</v>
      </c>
      <c r="C148" s="197" t="s">
        <v>6625</v>
      </c>
      <c r="D148" s="198" t="s">
        <v>345</v>
      </c>
      <c r="E148" s="541">
        <v>1</v>
      </c>
      <c r="F148" s="200">
        <v>3200</v>
      </c>
      <c r="G148" s="199">
        <f t="shared" si="5"/>
        <v>3200</v>
      </c>
      <c r="H148" s="198" t="s">
        <v>4128</v>
      </c>
      <c r="I148" s="542" t="s">
        <v>6504</v>
      </c>
      <c r="J148" s="540" t="s">
        <v>762</v>
      </c>
    </row>
    <row r="149" s="138" customFormat="1" customHeight="1" outlineLevel="2" spans="1:10">
      <c r="A149" s="208" t="s">
        <v>4229</v>
      </c>
      <c r="B149" s="201" t="s">
        <v>7870</v>
      </c>
      <c r="C149" s="197" t="s">
        <v>7905</v>
      </c>
      <c r="D149" s="198" t="s">
        <v>345</v>
      </c>
      <c r="E149" s="541">
        <v>1</v>
      </c>
      <c r="F149" s="200">
        <v>1400</v>
      </c>
      <c r="G149" s="199">
        <f t="shared" si="5"/>
        <v>1400</v>
      </c>
      <c r="H149" s="198" t="s">
        <v>4128</v>
      </c>
      <c r="I149" s="542" t="s">
        <v>6504</v>
      </c>
      <c r="J149" s="540" t="s">
        <v>762</v>
      </c>
    </row>
    <row r="150" s="138" customFormat="1" customHeight="1" outlineLevel="2" spans="1:10">
      <c r="A150" s="208" t="s">
        <v>4230</v>
      </c>
      <c r="B150" s="201" t="s">
        <v>5861</v>
      </c>
      <c r="C150" s="197" t="s">
        <v>5862</v>
      </c>
      <c r="D150" s="198" t="s">
        <v>345</v>
      </c>
      <c r="E150" s="541">
        <v>1</v>
      </c>
      <c r="F150" s="200">
        <v>2160</v>
      </c>
      <c r="G150" s="199">
        <f t="shared" si="5"/>
        <v>2160</v>
      </c>
      <c r="H150" s="198" t="s">
        <v>4128</v>
      </c>
      <c r="I150" s="542" t="s">
        <v>6504</v>
      </c>
      <c r="J150" s="540" t="s">
        <v>762</v>
      </c>
    </row>
    <row r="151" s="138" customFormat="1" customHeight="1" outlineLevel="2" spans="1:10">
      <c r="A151" s="208" t="s">
        <v>4231</v>
      </c>
      <c r="B151" s="201" t="s">
        <v>5861</v>
      </c>
      <c r="C151" s="197" t="s">
        <v>5864</v>
      </c>
      <c r="D151" s="198" t="s">
        <v>345</v>
      </c>
      <c r="E151" s="541">
        <v>3</v>
      </c>
      <c r="F151" s="200">
        <v>2280</v>
      </c>
      <c r="G151" s="199">
        <f t="shared" si="5"/>
        <v>6840</v>
      </c>
      <c r="H151" s="198" t="s">
        <v>4128</v>
      </c>
      <c r="I151" s="542" t="s">
        <v>6504</v>
      </c>
      <c r="J151" s="540" t="s">
        <v>762</v>
      </c>
    </row>
    <row r="152" s="138" customFormat="1" customHeight="1" outlineLevel="2" spans="1:10">
      <c r="A152" s="208" t="s">
        <v>4232</v>
      </c>
      <c r="B152" s="201" t="s">
        <v>3580</v>
      </c>
      <c r="C152" s="197" t="s">
        <v>6209</v>
      </c>
      <c r="D152" s="198" t="s">
        <v>345</v>
      </c>
      <c r="E152" s="541">
        <v>4</v>
      </c>
      <c r="F152" s="200">
        <v>9160</v>
      </c>
      <c r="G152" s="199">
        <f t="shared" si="5"/>
        <v>36640</v>
      </c>
      <c r="H152" s="198" t="s">
        <v>4128</v>
      </c>
      <c r="I152" s="542" t="s">
        <v>6504</v>
      </c>
      <c r="J152" s="540" t="s">
        <v>762</v>
      </c>
    </row>
    <row r="153" s="138" customFormat="1" customHeight="1" outlineLevel="2" spans="1:10">
      <c r="A153" s="208" t="s">
        <v>4233</v>
      </c>
      <c r="B153" s="201" t="s">
        <v>6022</v>
      </c>
      <c r="C153" s="197" t="s">
        <v>5822</v>
      </c>
      <c r="D153" s="198" t="s">
        <v>345</v>
      </c>
      <c r="E153" s="541">
        <v>4</v>
      </c>
      <c r="F153" s="200">
        <v>4000</v>
      </c>
      <c r="G153" s="199">
        <f t="shared" si="5"/>
        <v>16000</v>
      </c>
      <c r="H153" s="198" t="s">
        <v>4128</v>
      </c>
      <c r="I153" s="542" t="s">
        <v>6504</v>
      </c>
      <c r="J153" s="540" t="s">
        <v>762</v>
      </c>
    </row>
    <row r="154" s="138" customFormat="1" customHeight="1" outlineLevel="2" spans="1:10">
      <c r="A154" s="208" t="s">
        <v>4234</v>
      </c>
      <c r="B154" s="545" t="s">
        <v>5896</v>
      </c>
      <c r="C154" s="546" t="s">
        <v>5806</v>
      </c>
      <c r="D154" s="547" t="s">
        <v>345</v>
      </c>
      <c r="E154" s="548">
        <v>6</v>
      </c>
      <c r="F154" s="549">
        <v>7200</v>
      </c>
      <c r="G154" s="199">
        <f t="shared" si="5"/>
        <v>43200</v>
      </c>
      <c r="H154" s="547" t="s">
        <v>4128</v>
      </c>
      <c r="I154" s="542" t="s">
        <v>6504</v>
      </c>
      <c r="J154" s="540" t="s">
        <v>762</v>
      </c>
    </row>
    <row r="155" s="138" customFormat="1" customHeight="1" outlineLevel="2" spans="1:10">
      <c r="A155" s="208" t="s">
        <v>4235</v>
      </c>
      <c r="B155" s="201" t="s">
        <v>6280</v>
      </c>
      <c r="C155" s="197" t="s">
        <v>6281</v>
      </c>
      <c r="D155" s="198" t="s">
        <v>345</v>
      </c>
      <c r="E155" s="541">
        <v>3</v>
      </c>
      <c r="F155" s="200">
        <v>20000</v>
      </c>
      <c r="G155" s="199">
        <f t="shared" si="5"/>
        <v>60000</v>
      </c>
      <c r="H155" s="198" t="s">
        <v>4128</v>
      </c>
      <c r="I155" s="542" t="s">
        <v>6504</v>
      </c>
      <c r="J155" s="540" t="s">
        <v>762</v>
      </c>
    </row>
    <row r="156" s="138" customFormat="1" customHeight="1" outlineLevel="2" spans="1:10">
      <c r="A156" s="208" t="s">
        <v>4236</v>
      </c>
      <c r="B156" s="201" t="s">
        <v>6005</v>
      </c>
      <c r="C156" s="197" t="s">
        <v>6016</v>
      </c>
      <c r="D156" s="198" t="s">
        <v>345</v>
      </c>
      <c r="E156" s="541">
        <v>7</v>
      </c>
      <c r="F156" s="200">
        <v>1200</v>
      </c>
      <c r="G156" s="199">
        <f t="shared" si="5"/>
        <v>8400</v>
      </c>
      <c r="H156" s="198" t="s">
        <v>4128</v>
      </c>
      <c r="I156" s="542" t="s">
        <v>6504</v>
      </c>
      <c r="J156" s="540" t="s">
        <v>762</v>
      </c>
    </row>
    <row r="157" s="138" customFormat="1" customHeight="1" outlineLevel="2" spans="1:10">
      <c r="A157" s="208" t="s">
        <v>4237</v>
      </c>
      <c r="B157" s="201" t="s">
        <v>6721</v>
      </c>
      <c r="C157" s="197" t="s">
        <v>7245</v>
      </c>
      <c r="D157" s="198" t="s">
        <v>345</v>
      </c>
      <c r="E157" s="541">
        <v>1</v>
      </c>
      <c r="F157" s="200">
        <v>9460</v>
      </c>
      <c r="G157" s="199">
        <f t="shared" si="5"/>
        <v>9460</v>
      </c>
      <c r="H157" s="198" t="s">
        <v>4128</v>
      </c>
      <c r="I157" s="542" t="s">
        <v>6504</v>
      </c>
      <c r="J157" s="540" t="s">
        <v>762</v>
      </c>
    </row>
    <row r="158" s="138" customFormat="1" customHeight="1" outlineLevel="2" spans="1:10">
      <c r="A158" s="208" t="s">
        <v>4238</v>
      </c>
      <c r="B158" s="201" t="s">
        <v>6283</v>
      </c>
      <c r="C158" s="197" t="s">
        <v>6281</v>
      </c>
      <c r="D158" s="198" t="s">
        <v>345</v>
      </c>
      <c r="E158" s="541">
        <v>1</v>
      </c>
      <c r="F158" s="200">
        <v>17960</v>
      </c>
      <c r="G158" s="199">
        <f t="shared" si="5"/>
        <v>17960</v>
      </c>
      <c r="H158" s="198" t="s">
        <v>4128</v>
      </c>
      <c r="I158" s="542" t="s">
        <v>6504</v>
      </c>
      <c r="J158" s="540" t="s">
        <v>762</v>
      </c>
    </row>
    <row r="159" s="138" customFormat="1" customHeight="1" outlineLevel="2" spans="1:10">
      <c r="A159" s="208" t="s">
        <v>4240</v>
      </c>
      <c r="B159" s="197" t="s">
        <v>7906</v>
      </c>
      <c r="C159" s="197" t="s">
        <v>5754</v>
      </c>
      <c r="D159" s="198" t="s">
        <v>341</v>
      </c>
      <c r="E159" s="541">
        <v>13.5</v>
      </c>
      <c r="F159" s="200">
        <v>19180</v>
      </c>
      <c r="G159" s="199">
        <f t="shared" si="5"/>
        <v>258930</v>
      </c>
      <c r="H159" s="198" t="s">
        <v>4128</v>
      </c>
      <c r="I159" s="542" t="s">
        <v>6504</v>
      </c>
      <c r="J159" s="540" t="s">
        <v>762</v>
      </c>
    </row>
    <row r="160" s="138" customFormat="1" customHeight="1" outlineLevel="2" spans="1:10">
      <c r="A160" s="208" t="s">
        <v>4241</v>
      </c>
      <c r="B160" s="201" t="s">
        <v>7907</v>
      </c>
      <c r="C160" s="201" t="s">
        <v>6652</v>
      </c>
      <c r="D160" s="198" t="s">
        <v>186</v>
      </c>
      <c r="E160" s="541">
        <v>1</v>
      </c>
      <c r="F160" s="200">
        <v>24000</v>
      </c>
      <c r="G160" s="199">
        <f t="shared" si="5"/>
        <v>24000</v>
      </c>
      <c r="H160" s="198" t="s">
        <v>4128</v>
      </c>
      <c r="I160" s="542" t="s">
        <v>6504</v>
      </c>
      <c r="J160" s="540" t="s">
        <v>762</v>
      </c>
    </row>
    <row r="161" s="138" customFormat="1" customHeight="1" outlineLevel="2" spans="1:10">
      <c r="A161" s="208" t="s">
        <v>4242</v>
      </c>
      <c r="B161" s="201" t="s">
        <v>7908</v>
      </c>
      <c r="C161" s="201" t="s">
        <v>6652</v>
      </c>
      <c r="D161" s="198" t="s">
        <v>186</v>
      </c>
      <c r="E161" s="541">
        <v>1</v>
      </c>
      <c r="F161" s="200">
        <v>24000</v>
      </c>
      <c r="G161" s="199">
        <f t="shared" si="5"/>
        <v>24000</v>
      </c>
      <c r="H161" s="198" t="s">
        <v>4128</v>
      </c>
      <c r="I161" s="542" t="s">
        <v>6504</v>
      </c>
      <c r="J161" s="540" t="s">
        <v>762</v>
      </c>
    </row>
    <row r="162" s="138" customFormat="1" customHeight="1" outlineLevel="2" spans="1:10">
      <c r="A162" s="208" t="s">
        <v>4243</v>
      </c>
      <c r="B162" s="197" t="s">
        <v>7909</v>
      </c>
      <c r="C162" s="197"/>
      <c r="D162" s="198" t="s">
        <v>186</v>
      </c>
      <c r="E162" s="541">
        <v>1</v>
      </c>
      <c r="F162" s="200">
        <v>7000</v>
      </c>
      <c r="G162" s="199">
        <f t="shared" si="5"/>
        <v>7000</v>
      </c>
      <c r="H162" s="198" t="s">
        <v>4128</v>
      </c>
      <c r="I162" s="542" t="s">
        <v>6504</v>
      </c>
      <c r="J162" s="540" t="s">
        <v>762</v>
      </c>
    </row>
    <row r="163" s="138" customFormat="1" customHeight="1" outlineLevel="2" spans="1:10">
      <c r="A163" s="208" t="s">
        <v>4244</v>
      </c>
      <c r="B163" s="201" t="s">
        <v>5989</v>
      </c>
      <c r="C163" s="197" t="s">
        <v>5990</v>
      </c>
      <c r="D163" s="198" t="s">
        <v>345</v>
      </c>
      <c r="E163" s="541">
        <v>1</v>
      </c>
      <c r="F163" s="200">
        <v>580</v>
      </c>
      <c r="G163" s="199">
        <f t="shared" si="5"/>
        <v>580</v>
      </c>
      <c r="H163" s="198" t="s">
        <v>4128</v>
      </c>
      <c r="I163" s="542" t="s">
        <v>6504</v>
      </c>
      <c r="J163" s="540" t="s">
        <v>762</v>
      </c>
    </row>
    <row r="164" s="138" customFormat="1" customHeight="1" outlineLevel="2" spans="1:10">
      <c r="A164" s="208" t="s">
        <v>4245</v>
      </c>
      <c r="B164" s="201" t="s">
        <v>3385</v>
      </c>
      <c r="C164" s="197" t="s">
        <v>5873</v>
      </c>
      <c r="D164" s="198" t="s">
        <v>345</v>
      </c>
      <c r="E164" s="541">
        <v>1</v>
      </c>
      <c r="F164" s="200">
        <v>1160</v>
      </c>
      <c r="G164" s="199">
        <f t="shared" si="5"/>
        <v>1160</v>
      </c>
      <c r="H164" s="198" t="s">
        <v>4128</v>
      </c>
      <c r="I164" s="542" t="s">
        <v>6504</v>
      </c>
      <c r="J164" s="540" t="s">
        <v>762</v>
      </c>
    </row>
    <row r="165" s="138" customFormat="1" customHeight="1" outlineLevel="2" spans="1:10">
      <c r="A165" s="208" t="s">
        <v>7654</v>
      </c>
      <c r="B165" s="201" t="s">
        <v>5933</v>
      </c>
      <c r="C165" s="197" t="s">
        <v>5934</v>
      </c>
      <c r="D165" s="198" t="s">
        <v>345</v>
      </c>
      <c r="E165" s="541">
        <v>1</v>
      </c>
      <c r="F165" s="200">
        <v>1327</v>
      </c>
      <c r="G165" s="199">
        <f t="shared" si="5"/>
        <v>1327</v>
      </c>
      <c r="H165" s="198" t="s">
        <v>4128</v>
      </c>
      <c r="I165" s="542" t="s">
        <v>6504</v>
      </c>
      <c r="J165" s="540" t="s">
        <v>762</v>
      </c>
    </row>
    <row r="166" s="138" customFormat="1" customHeight="1" outlineLevel="2" spans="1:10">
      <c r="A166" s="208" t="s">
        <v>7910</v>
      </c>
      <c r="B166" s="197" t="s">
        <v>7906</v>
      </c>
      <c r="C166" s="197" t="s">
        <v>5756</v>
      </c>
      <c r="D166" s="198" t="s">
        <v>341</v>
      </c>
      <c r="E166" s="541">
        <v>8.1</v>
      </c>
      <c r="F166" s="200">
        <v>18900</v>
      </c>
      <c r="G166" s="199">
        <f t="shared" si="5"/>
        <v>153090</v>
      </c>
      <c r="H166" s="198" t="s">
        <v>4128</v>
      </c>
      <c r="I166" s="542" t="s">
        <v>6504</v>
      </c>
      <c r="J166" s="540" t="s">
        <v>762</v>
      </c>
    </row>
    <row r="167" s="138" customFormat="1" customHeight="1" outlineLevel="2" spans="1:10">
      <c r="A167" s="208" t="s">
        <v>7657</v>
      </c>
      <c r="B167" s="201" t="s">
        <v>6005</v>
      </c>
      <c r="C167" s="197" t="s">
        <v>6014</v>
      </c>
      <c r="D167" s="198" t="s">
        <v>345</v>
      </c>
      <c r="E167" s="541">
        <v>1</v>
      </c>
      <c r="F167" s="200">
        <v>900</v>
      </c>
      <c r="G167" s="199">
        <f t="shared" si="5"/>
        <v>900</v>
      </c>
      <c r="H167" s="198" t="s">
        <v>4128</v>
      </c>
      <c r="I167" s="542" t="s">
        <v>6504</v>
      </c>
      <c r="J167" s="540" t="s">
        <v>762</v>
      </c>
    </row>
    <row r="168" s="138" customFormat="1" customHeight="1" outlineLevel="2" spans="1:10">
      <c r="A168" s="208" t="s">
        <v>7658</v>
      </c>
      <c r="B168" s="201" t="s">
        <v>6740</v>
      </c>
      <c r="C168" s="197" t="s">
        <v>7911</v>
      </c>
      <c r="D168" s="198" t="s">
        <v>345</v>
      </c>
      <c r="E168" s="541">
        <v>1</v>
      </c>
      <c r="F168" s="200">
        <v>6960</v>
      </c>
      <c r="G168" s="199">
        <f t="shared" si="5"/>
        <v>6960</v>
      </c>
      <c r="H168" s="198" t="s">
        <v>4128</v>
      </c>
      <c r="I168" s="542" t="s">
        <v>6504</v>
      </c>
      <c r="J168" s="540" t="s">
        <v>762</v>
      </c>
    </row>
    <row r="169" s="138" customFormat="1" customHeight="1" outlineLevel="2" spans="1:10">
      <c r="A169" s="208" t="s">
        <v>7659</v>
      </c>
      <c r="B169" s="201" t="s">
        <v>6075</v>
      </c>
      <c r="C169" s="197"/>
      <c r="D169" s="198" t="s">
        <v>229</v>
      </c>
      <c r="E169" s="541">
        <v>1</v>
      </c>
      <c r="F169" s="200">
        <v>1078</v>
      </c>
      <c r="G169" s="199">
        <f t="shared" si="5"/>
        <v>1078</v>
      </c>
      <c r="H169" s="198" t="s">
        <v>4128</v>
      </c>
      <c r="I169" s="542" t="s">
        <v>6504</v>
      </c>
      <c r="J169" s="540" t="s">
        <v>762</v>
      </c>
    </row>
    <row r="170" s="138" customFormat="1" customHeight="1" outlineLevel="2" spans="1:10">
      <c r="A170" s="208" t="s">
        <v>7660</v>
      </c>
      <c r="B170" s="201" t="s">
        <v>7912</v>
      </c>
      <c r="C170" s="492" t="s">
        <v>5859</v>
      </c>
      <c r="D170" s="198" t="s">
        <v>345</v>
      </c>
      <c r="E170" s="541">
        <v>1</v>
      </c>
      <c r="F170" s="200">
        <v>37600</v>
      </c>
      <c r="G170" s="199">
        <f t="shared" si="5"/>
        <v>37600</v>
      </c>
      <c r="H170" s="198" t="s">
        <v>4128</v>
      </c>
      <c r="I170" s="542" t="s">
        <v>6504</v>
      </c>
      <c r="J170" s="540" t="s">
        <v>762</v>
      </c>
    </row>
    <row r="171" s="138" customFormat="1" customHeight="1" outlineLevel="2" spans="1:10">
      <c r="A171" s="208" t="s">
        <v>7661</v>
      </c>
      <c r="B171" s="201" t="s">
        <v>7913</v>
      </c>
      <c r="C171" s="197" t="s">
        <v>6230</v>
      </c>
      <c r="D171" s="198" t="s">
        <v>345</v>
      </c>
      <c r="E171" s="541">
        <v>1</v>
      </c>
      <c r="F171" s="200">
        <v>184370</v>
      </c>
      <c r="G171" s="199">
        <f t="shared" si="5"/>
        <v>184370</v>
      </c>
      <c r="H171" s="198" t="s">
        <v>4128</v>
      </c>
      <c r="I171" s="542" t="s">
        <v>6504</v>
      </c>
      <c r="J171" s="540" t="s">
        <v>762</v>
      </c>
    </row>
    <row r="172" s="138" customFormat="1" customHeight="1" outlineLevel="2" spans="1:10">
      <c r="A172" s="208" t="s">
        <v>7662</v>
      </c>
      <c r="B172" s="201" t="s">
        <v>6299</v>
      </c>
      <c r="C172" s="197" t="s">
        <v>6300</v>
      </c>
      <c r="D172" s="198" t="s">
        <v>345</v>
      </c>
      <c r="E172" s="541">
        <v>1</v>
      </c>
      <c r="F172" s="200">
        <v>23760</v>
      </c>
      <c r="G172" s="199">
        <f t="shared" si="5"/>
        <v>23760</v>
      </c>
      <c r="H172" s="198" t="s">
        <v>4128</v>
      </c>
      <c r="I172" s="542" t="s">
        <v>6504</v>
      </c>
      <c r="J172" s="540" t="s">
        <v>762</v>
      </c>
    </row>
    <row r="173" s="138" customFormat="1" customHeight="1" outlineLevel="2" spans="1:10">
      <c r="A173" s="208" t="s">
        <v>7914</v>
      </c>
      <c r="B173" s="201" t="s">
        <v>3251</v>
      </c>
      <c r="C173" s="197" t="s">
        <v>7915</v>
      </c>
      <c r="D173" s="198" t="s">
        <v>341</v>
      </c>
      <c r="E173" s="541">
        <v>8.1</v>
      </c>
      <c r="F173" s="200">
        <v>850</v>
      </c>
      <c r="G173" s="199">
        <f t="shared" si="5"/>
        <v>6885</v>
      </c>
      <c r="H173" s="198" t="s">
        <v>4128</v>
      </c>
      <c r="I173" s="542" t="s">
        <v>6504</v>
      </c>
      <c r="J173" s="540" t="s">
        <v>762</v>
      </c>
    </row>
    <row r="174" s="138" customFormat="1" customHeight="1" outlineLevel="2" spans="1:10">
      <c r="A174" s="208" t="s">
        <v>7916</v>
      </c>
      <c r="B174" s="197" t="s">
        <v>7906</v>
      </c>
      <c r="C174" s="197" t="s">
        <v>7917</v>
      </c>
      <c r="D174" s="198" t="s">
        <v>341</v>
      </c>
      <c r="E174" s="541">
        <v>3.6</v>
      </c>
      <c r="F174" s="200">
        <v>18900</v>
      </c>
      <c r="G174" s="199">
        <f t="shared" si="5"/>
        <v>68040</v>
      </c>
      <c r="H174" s="198" t="s">
        <v>4128</v>
      </c>
      <c r="I174" s="542" t="s">
        <v>6504</v>
      </c>
      <c r="J174" s="540" t="s">
        <v>762</v>
      </c>
    </row>
    <row r="175" s="138" customFormat="1" customHeight="1" outlineLevel="2" spans="1:10">
      <c r="A175" s="208" t="s">
        <v>7918</v>
      </c>
      <c r="B175" s="201" t="s">
        <v>3251</v>
      </c>
      <c r="C175" s="197" t="s">
        <v>7919</v>
      </c>
      <c r="D175" s="198" t="s">
        <v>341</v>
      </c>
      <c r="E175" s="541">
        <v>3.6</v>
      </c>
      <c r="F175" s="200">
        <v>850</v>
      </c>
      <c r="G175" s="199">
        <f t="shared" si="5"/>
        <v>3060</v>
      </c>
      <c r="H175" s="198" t="s">
        <v>4128</v>
      </c>
      <c r="I175" s="542" t="s">
        <v>6504</v>
      </c>
      <c r="J175" s="540" t="s">
        <v>762</v>
      </c>
    </row>
    <row r="176" s="523" customFormat="1" customHeight="1" outlineLevel="2" spans="1:10">
      <c r="A176" s="208" t="s">
        <v>7920</v>
      </c>
      <c r="B176" s="545" t="s">
        <v>6005</v>
      </c>
      <c r="C176" s="546" t="s">
        <v>6010</v>
      </c>
      <c r="D176" s="547" t="s">
        <v>345</v>
      </c>
      <c r="E176" s="548">
        <v>3</v>
      </c>
      <c r="F176" s="549">
        <v>1200</v>
      </c>
      <c r="G176" s="199">
        <f t="shared" si="5"/>
        <v>3600</v>
      </c>
      <c r="H176" s="547" t="s">
        <v>4128</v>
      </c>
      <c r="I176" s="550" t="s">
        <v>6504</v>
      </c>
      <c r="J176" s="551" t="s">
        <v>762</v>
      </c>
    </row>
    <row r="177" s="138" customFormat="1" customHeight="1" outlineLevel="2" spans="1:10">
      <c r="A177" s="208" t="s">
        <v>7921</v>
      </c>
      <c r="B177" s="201" t="s">
        <v>6302</v>
      </c>
      <c r="C177" s="197" t="s">
        <v>6303</v>
      </c>
      <c r="D177" s="198" t="s">
        <v>345</v>
      </c>
      <c r="E177" s="541">
        <v>1</v>
      </c>
      <c r="F177" s="200">
        <v>18000</v>
      </c>
      <c r="G177" s="199">
        <f t="shared" si="5"/>
        <v>18000</v>
      </c>
      <c r="H177" s="198" t="s">
        <v>4128</v>
      </c>
      <c r="I177" s="542" t="s">
        <v>6504</v>
      </c>
      <c r="J177" s="540" t="s">
        <v>762</v>
      </c>
    </row>
    <row r="178" s="138" customFormat="1" customHeight="1" outlineLevel="2" spans="1:10">
      <c r="A178" s="208" t="s">
        <v>7922</v>
      </c>
      <c r="B178" s="201" t="s">
        <v>6721</v>
      </c>
      <c r="C178" s="197" t="s">
        <v>7923</v>
      </c>
      <c r="D178" s="198" t="s">
        <v>345</v>
      </c>
      <c r="E178" s="541">
        <v>1</v>
      </c>
      <c r="F178" s="200">
        <v>9460</v>
      </c>
      <c r="G178" s="199">
        <f t="shared" si="5"/>
        <v>9460</v>
      </c>
      <c r="H178" s="198" t="s">
        <v>4128</v>
      </c>
      <c r="I178" s="542" t="s">
        <v>6504</v>
      </c>
      <c r="J178" s="540" t="s">
        <v>762</v>
      </c>
    </row>
    <row r="179" s="138" customFormat="1" ht="57" customHeight="1" outlineLevel="2" spans="1:10">
      <c r="A179" s="208" t="s">
        <v>7924</v>
      </c>
      <c r="B179" s="201" t="s">
        <v>6113</v>
      </c>
      <c r="C179" s="197" t="s">
        <v>6116</v>
      </c>
      <c r="D179" s="198" t="s">
        <v>345</v>
      </c>
      <c r="E179" s="541">
        <v>1</v>
      </c>
      <c r="F179" s="200">
        <v>3520</v>
      </c>
      <c r="G179" s="199">
        <f t="shared" si="5"/>
        <v>3520</v>
      </c>
      <c r="H179" s="198" t="s">
        <v>4128</v>
      </c>
      <c r="I179" s="542" t="s">
        <v>6504</v>
      </c>
      <c r="J179" s="540" t="s">
        <v>762</v>
      </c>
    </row>
    <row r="180" s="138" customFormat="1" customHeight="1" outlineLevel="2" spans="1:10">
      <c r="A180" s="208" t="s">
        <v>7925</v>
      </c>
      <c r="B180" s="201" t="s">
        <v>5933</v>
      </c>
      <c r="C180" s="197" t="s">
        <v>5934</v>
      </c>
      <c r="D180" s="198" t="s">
        <v>345</v>
      </c>
      <c r="E180" s="541">
        <v>1</v>
      </c>
      <c r="F180" s="200">
        <v>1327</v>
      </c>
      <c r="G180" s="199">
        <f t="shared" si="5"/>
        <v>1327</v>
      </c>
      <c r="H180" s="198" t="s">
        <v>4128</v>
      </c>
      <c r="I180" s="542" t="s">
        <v>6504</v>
      </c>
      <c r="J180" s="540" t="s">
        <v>762</v>
      </c>
    </row>
    <row r="181" s="138" customFormat="1" customHeight="1" outlineLevel="2" spans="1:10">
      <c r="A181" s="208" t="s">
        <v>7926</v>
      </c>
      <c r="B181" s="201" t="s">
        <v>5989</v>
      </c>
      <c r="C181" s="197" t="s">
        <v>5990</v>
      </c>
      <c r="D181" s="198" t="s">
        <v>345</v>
      </c>
      <c r="E181" s="541">
        <v>1</v>
      </c>
      <c r="F181" s="200">
        <v>580</v>
      </c>
      <c r="G181" s="199">
        <f t="shared" si="5"/>
        <v>580</v>
      </c>
      <c r="H181" s="198" t="s">
        <v>4128</v>
      </c>
      <c r="I181" s="542" t="s">
        <v>6504</v>
      </c>
      <c r="J181" s="540" t="s">
        <v>762</v>
      </c>
    </row>
    <row r="182" s="138" customFormat="1" customHeight="1" outlineLevel="2" spans="1:10">
      <c r="A182" s="208" t="s">
        <v>7927</v>
      </c>
      <c r="B182" s="201" t="s">
        <v>3385</v>
      </c>
      <c r="C182" s="197" t="s">
        <v>5873</v>
      </c>
      <c r="D182" s="198" t="s">
        <v>345</v>
      </c>
      <c r="E182" s="541">
        <v>1</v>
      </c>
      <c r="F182" s="200">
        <v>1160</v>
      </c>
      <c r="G182" s="199">
        <f t="shared" si="5"/>
        <v>1160</v>
      </c>
      <c r="H182" s="198" t="s">
        <v>4128</v>
      </c>
      <c r="I182" s="542" t="s">
        <v>6504</v>
      </c>
      <c r="J182" s="540" t="s">
        <v>762</v>
      </c>
    </row>
    <row r="183" s="138" customFormat="1" customHeight="1" outlineLevel="2" spans="1:10">
      <c r="A183" s="208" t="s">
        <v>7928</v>
      </c>
      <c r="B183" s="201" t="s">
        <v>3295</v>
      </c>
      <c r="C183" s="197" t="s">
        <v>5900</v>
      </c>
      <c r="D183" s="198" t="s">
        <v>345</v>
      </c>
      <c r="E183" s="541">
        <v>1</v>
      </c>
      <c r="F183" s="200">
        <v>2600</v>
      </c>
      <c r="G183" s="199">
        <f t="shared" si="5"/>
        <v>2600</v>
      </c>
      <c r="H183" s="198" t="s">
        <v>4128</v>
      </c>
      <c r="I183" s="542" t="s">
        <v>6504</v>
      </c>
      <c r="J183" s="540" t="s">
        <v>762</v>
      </c>
    </row>
    <row r="184" s="138" customFormat="1" customHeight="1" outlineLevel="2" spans="1:10">
      <c r="A184" s="208" t="s">
        <v>7929</v>
      </c>
      <c r="B184" s="201" t="s">
        <v>7870</v>
      </c>
      <c r="C184" s="197" t="s">
        <v>5909</v>
      </c>
      <c r="D184" s="198" t="s">
        <v>345</v>
      </c>
      <c r="E184" s="541">
        <v>1</v>
      </c>
      <c r="F184" s="200">
        <v>1400</v>
      </c>
      <c r="G184" s="199">
        <f t="shared" si="5"/>
        <v>1400</v>
      </c>
      <c r="H184" s="198" t="s">
        <v>4128</v>
      </c>
      <c r="I184" s="542" t="s">
        <v>6504</v>
      </c>
      <c r="J184" s="540" t="s">
        <v>762</v>
      </c>
    </row>
    <row r="185" s="138" customFormat="1" customHeight="1" outlineLevel="2" spans="1:10">
      <c r="A185" s="208" t="s">
        <v>7930</v>
      </c>
      <c r="B185" s="201" t="s">
        <v>5896</v>
      </c>
      <c r="C185" s="197" t="s">
        <v>5900</v>
      </c>
      <c r="D185" s="198" t="s">
        <v>345</v>
      </c>
      <c r="E185" s="541">
        <v>1</v>
      </c>
      <c r="F185" s="200">
        <v>5300</v>
      </c>
      <c r="G185" s="199">
        <f t="shared" si="5"/>
        <v>5300</v>
      </c>
      <c r="H185" s="198" t="s">
        <v>4128</v>
      </c>
      <c r="I185" s="542" t="s">
        <v>6504</v>
      </c>
      <c r="J185" s="540" t="s">
        <v>762</v>
      </c>
    </row>
    <row r="186" s="138" customFormat="1" customHeight="1" outlineLevel="2" spans="1:10">
      <c r="A186" s="208" t="s">
        <v>7931</v>
      </c>
      <c r="B186" s="201" t="s">
        <v>3413</v>
      </c>
      <c r="C186" s="197" t="s">
        <v>7080</v>
      </c>
      <c r="D186" s="198" t="s">
        <v>345</v>
      </c>
      <c r="E186" s="541">
        <v>1</v>
      </c>
      <c r="F186" s="200">
        <v>4000</v>
      </c>
      <c r="G186" s="199">
        <f t="shared" si="5"/>
        <v>4000</v>
      </c>
      <c r="H186" s="198" t="s">
        <v>4128</v>
      </c>
      <c r="I186" s="542" t="s">
        <v>6504</v>
      </c>
      <c r="J186" s="540" t="s">
        <v>762</v>
      </c>
    </row>
    <row r="187" s="138" customFormat="1" customHeight="1" outlineLevel="2" spans="1:10">
      <c r="A187" s="208" t="s">
        <v>7932</v>
      </c>
      <c r="B187" s="201" t="s">
        <v>5896</v>
      </c>
      <c r="C187" s="197" t="s">
        <v>5955</v>
      </c>
      <c r="D187" s="198" t="s">
        <v>345</v>
      </c>
      <c r="E187" s="541">
        <v>1</v>
      </c>
      <c r="F187" s="200">
        <v>6000</v>
      </c>
      <c r="G187" s="199">
        <f t="shared" si="5"/>
        <v>6000</v>
      </c>
      <c r="H187" s="198" t="s">
        <v>4128</v>
      </c>
      <c r="I187" s="542" t="s">
        <v>6504</v>
      </c>
      <c r="J187" s="540" t="s">
        <v>762</v>
      </c>
    </row>
    <row r="188" s="138" customFormat="1" customHeight="1" outlineLevel="2" spans="1:10">
      <c r="A188" s="208" t="s">
        <v>7933</v>
      </c>
      <c r="B188" s="201" t="s">
        <v>3413</v>
      </c>
      <c r="C188" s="197" t="s">
        <v>5923</v>
      </c>
      <c r="D188" s="198" t="s">
        <v>345</v>
      </c>
      <c r="E188" s="541">
        <v>1</v>
      </c>
      <c r="F188" s="200">
        <v>4500</v>
      </c>
      <c r="G188" s="199">
        <f t="shared" si="5"/>
        <v>4500</v>
      </c>
      <c r="H188" s="198" t="s">
        <v>4128</v>
      </c>
      <c r="I188" s="542" t="s">
        <v>6504</v>
      </c>
      <c r="J188" s="540" t="s">
        <v>762</v>
      </c>
    </row>
    <row r="189" s="138" customFormat="1" customHeight="1" outlineLevel="2" spans="1:10">
      <c r="A189" s="208" t="s">
        <v>7934</v>
      </c>
      <c r="B189" s="201" t="s">
        <v>5808</v>
      </c>
      <c r="C189" s="197" t="s">
        <v>5811</v>
      </c>
      <c r="D189" s="198" t="s">
        <v>345</v>
      </c>
      <c r="E189" s="541">
        <v>1</v>
      </c>
      <c r="F189" s="200">
        <v>3200</v>
      </c>
      <c r="G189" s="199">
        <f t="shared" si="5"/>
        <v>3200</v>
      </c>
      <c r="H189" s="198" t="s">
        <v>4128</v>
      </c>
      <c r="I189" s="542" t="s">
        <v>6504</v>
      </c>
      <c r="J189" s="540" t="s">
        <v>762</v>
      </c>
    </row>
    <row r="190" s="138" customFormat="1" customHeight="1" outlineLevel="2" spans="1:10">
      <c r="A190" s="208" t="s">
        <v>7935</v>
      </c>
      <c r="B190" s="201" t="s">
        <v>7870</v>
      </c>
      <c r="C190" s="197" t="s">
        <v>5811</v>
      </c>
      <c r="D190" s="198" t="s">
        <v>345</v>
      </c>
      <c r="E190" s="541">
        <v>1</v>
      </c>
      <c r="F190" s="200">
        <v>3800</v>
      </c>
      <c r="G190" s="199">
        <f t="shared" si="5"/>
        <v>3800</v>
      </c>
      <c r="H190" s="198" t="s">
        <v>4128</v>
      </c>
      <c r="I190" s="542" t="s">
        <v>6504</v>
      </c>
      <c r="J190" s="540" t="s">
        <v>762</v>
      </c>
    </row>
    <row r="191" s="138" customFormat="1" customHeight="1" outlineLevel="2" spans="1:10">
      <c r="A191" s="208" t="s">
        <v>7936</v>
      </c>
      <c r="B191" s="201" t="s">
        <v>5954</v>
      </c>
      <c r="C191" s="197" t="s">
        <v>5955</v>
      </c>
      <c r="D191" s="198" t="s">
        <v>345</v>
      </c>
      <c r="E191" s="541">
        <v>1</v>
      </c>
      <c r="F191" s="200">
        <v>4000</v>
      </c>
      <c r="G191" s="199">
        <f t="shared" si="5"/>
        <v>4000</v>
      </c>
      <c r="H191" s="198" t="s">
        <v>4128</v>
      </c>
      <c r="I191" s="542" t="s">
        <v>6504</v>
      </c>
      <c r="J191" s="540" t="s">
        <v>762</v>
      </c>
    </row>
    <row r="192" s="138" customFormat="1" customHeight="1" outlineLevel="2" spans="1:10">
      <c r="A192" s="170"/>
      <c r="B192" s="544" t="s">
        <v>3745</v>
      </c>
      <c r="C192" s="494"/>
      <c r="D192" s="52"/>
      <c r="E192" s="78"/>
      <c r="F192" s="200"/>
      <c r="G192" s="199"/>
      <c r="H192" s="198" t="s">
        <v>4128</v>
      </c>
      <c r="I192" s="535" t="s">
        <v>1085</v>
      </c>
      <c r="J192" s="543"/>
    </row>
    <row r="193" s="138" customFormat="1" customHeight="1" outlineLevel="2" spans="1:10">
      <c r="A193" s="208" t="s">
        <v>4247</v>
      </c>
      <c r="B193" s="201" t="s">
        <v>3295</v>
      </c>
      <c r="C193" s="197" t="s">
        <v>5826</v>
      </c>
      <c r="D193" s="198" t="s">
        <v>345</v>
      </c>
      <c r="E193" s="541">
        <v>1</v>
      </c>
      <c r="F193" s="200">
        <v>1700</v>
      </c>
      <c r="G193" s="199">
        <f t="shared" ref="G193:G201" si="6" xml:space="preserve">F193*E193</f>
        <v>1700</v>
      </c>
      <c r="H193" s="198" t="s">
        <v>4128</v>
      </c>
      <c r="I193" s="542" t="s">
        <v>1085</v>
      </c>
      <c r="J193" s="540" t="s">
        <v>762</v>
      </c>
    </row>
    <row r="194" s="138" customFormat="1" customHeight="1" outlineLevel="2" spans="1:10">
      <c r="A194" s="208" t="s">
        <v>4248</v>
      </c>
      <c r="B194" s="201" t="s">
        <v>3631</v>
      </c>
      <c r="C194" s="197" t="s">
        <v>6195</v>
      </c>
      <c r="D194" s="198" t="s">
        <v>345</v>
      </c>
      <c r="E194" s="541">
        <v>1</v>
      </c>
      <c r="F194" s="200">
        <v>12560</v>
      </c>
      <c r="G194" s="199">
        <f t="shared" si="6"/>
        <v>12560</v>
      </c>
      <c r="H194" s="198" t="s">
        <v>4128</v>
      </c>
      <c r="I194" s="542" t="s">
        <v>1085</v>
      </c>
      <c r="J194" s="540" t="s">
        <v>762</v>
      </c>
    </row>
    <row r="195" s="138" customFormat="1" customHeight="1" outlineLevel="2" spans="1:10">
      <c r="A195" s="208" t="s">
        <v>4249</v>
      </c>
      <c r="B195" s="201" t="s">
        <v>5882</v>
      </c>
      <c r="C195" s="197" t="s">
        <v>5883</v>
      </c>
      <c r="D195" s="198" t="s">
        <v>345</v>
      </c>
      <c r="E195" s="541">
        <v>1</v>
      </c>
      <c r="F195" s="200">
        <v>6500</v>
      </c>
      <c r="G195" s="199">
        <f t="shared" si="6"/>
        <v>6500</v>
      </c>
      <c r="H195" s="198" t="s">
        <v>4128</v>
      </c>
      <c r="I195" s="542" t="s">
        <v>1085</v>
      </c>
      <c r="J195" s="540" t="s">
        <v>762</v>
      </c>
    </row>
    <row r="196" s="138" customFormat="1" customHeight="1" outlineLevel="2" spans="1:10">
      <c r="A196" s="208" t="s">
        <v>4250</v>
      </c>
      <c r="B196" s="201" t="s">
        <v>5986</v>
      </c>
      <c r="C196" s="197" t="s">
        <v>5987</v>
      </c>
      <c r="D196" s="198" t="s">
        <v>345</v>
      </c>
      <c r="E196" s="541">
        <v>1</v>
      </c>
      <c r="F196" s="200">
        <v>3600</v>
      </c>
      <c r="G196" s="199">
        <f t="shared" si="6"/>
        <v>3600</v>
      </c>
      <c r="H196" s="198" t="s">
        <v>4128</v>
      </c>
      <c r="I196" s="542" t="s">
        <v>1085</v>
      </c>
      <c r="J196" s="540" t="s">
        <v>762</v>
      </c>
    </row>
    <row r="197" s="138" customFormat="1" customHeight="1" outlineLevel="2" spans="1:10">
      <c r="A197" s="208" t="s">
        <v>4251</v>
      </c>
      <c r="B197" s="201" t="s">
        <v>6077</v>
      </c>
      <c r="C197" s="197" t="s">
        <v>6078</v>
      </c>
      <c r="D197" s="198" t="s">
        <v>345</v>
      </c>
      <c r="E197" s="541">
        <v>1</v>
      </c>
      <c r="F197" s="200">
        <v>2400</v>
      </c>
      <c r="G197" s="199">
        <f t="shared" si="6"/>
        <v>2400</v>
      </c>
      <c r="H197" s="198" t="s">
        <v>4128</v>
      </c>
      <c r="I197" s="542" t="s">
        <v>1085</v>
      </c>
      <c r="J197" s="540" t="s">
        <v>762</v>
      </c>
    </row>
    <row r="198" s="138" customFormat="1" customHeight="1" outlineLevel="2" spans="1:10">
      <c r="A198" s="208" t="s">
        <v>4252</v>
      </c>
      <c r="B198" s="197" t="s">
        <v>7906</v>
      </c>
      <c r="C198" s="197" t="s">
        <v>5758</v>
      </c>
      <c r="D198" s="198" t="s">
        <v>341</v>
      </c>
      <c r="E198" s="541">
        <v>1.6</v>
      </c>
      <c r="F198" s="200">
        <v>16100</v>
      </c>
      <c r="G198" s="199">
        <f t="shared" si="6"/>
        <v>25760</v>
      </c>
      <c r="H198" s="198" t="s">
        <v>4128</v>
      </c>
      <c r="I198" s="542" t="s">
        <v>1085</v>
      </c>
      <c r="J198" s="540" t="s">
        <v>762</v>
      </c>
    </row>
    <row r="199" s="138" customFormat="1" customHeight="1" outlineLevel="2" spans="1:10">
      <c r="A199" s="208" t="s">
        <v>4253</v>
      </c>
      <c r="B199" s="201" t="s">
        <v>6699</v>
      </c>
      <c r="C199" s="197" t="s">
        <v>6700</v>
      </c>
      <c r="D199" s="198" t="s">
        <v>345</v>
      </c>
      <c r="E199" s="541">
        <v>2</v>
      </c>
      <c r="F199" s="200">
        <v>4400</v>
      </c>
      <c r="G199" s="199">
        <f t="shared" si="6"/>
        <v>8800</v>
      </c>
      <c r="H199" s="198" t="s">
        <v>4128</v>
      </c>
      <c r="I199" s="542" t="s">
        <v>1085</v>
      </c>
      <c r="J199" s="540" t="s">
        <v>762</v>
      </c>
    </row>
    <row r="200" s="138" customFormat="1" customHeight="1" outlineLevel="2" spans="1:10">
      <c r="A200" s="208" t="s">
        <v>4254</v>
      </c>
      <c r="B200" s="201" t="s">
        <v>7937</v>
      </c>
      <c r="C200" s="201" t="s">
        <v>6652</v>
      </c>
      <c r="D200" s="198" t="s">
        <v>345</v>
      </c>
      <c r="E200" s="541">
        <v>1</v>
      </c>
      <c r="F200" s="200">
        <v>24000</v>
      </c>
      <c r="G200" s="199">
        <f t="shared" si="6"/>
        <v>24000</v>
      </c>
      <c r="H200" s="198" t="s">
        <v>4128</v>
      </c>
      <c r="I200" s="542" t="s">
        <v>1085</v>
      </c>
      <c r="J200" s="540" t="s">
        <v>762</v>
      </c>
    </row>
    <row r="201" s="138" customFormat="1" customHeight="1" outlineLevel="2" spans="1:10">
      <c r="A201" s="208" t="s">
        <v>4255</v>
      </c>
      <c r="B201" s="197" t="s">
        <v>7938</v>
      </c>
      <c r="C201" s="197"/>
      <c r="D201" s="198" t="s">
        <v>345</v>
      </c>
      <c r="E201" s="541">
        <v>1</v>
      </c>
      <c r="F201" s="200">
        <v>7000</v>
      </c>
      <c r="G201" s="199">
        <f t="shared" si="6"/>
        <v>7000</v>
      </c>
      <c r="H201" s="198" t="s">
        <v>4128</v>
      </c>
      <c r="I201" s="542" t="s">
        <v>1085</v>
      </c>
      <c r="J201" s="540" t="s">
        <v>762</v>
      </c>
    </row>
    <row r="202" s="138" customFormat="1" customHeight="1" outlineLevel="2" spans="1:10">
      <c r="A202" s="170"/>
      <c r="B202" s="544" t="s">
        <v>3747</v>
      </c>
      <c r="C202" s="494"/>
      <c r="D202" s="52"/>
      <c r="E202" s="78"/>
      <c r="F202" s="200"/>
      <c r="G202" s="199"/>
      <c r="H202" s="198" t="s">
        <v>4128</v>
      </c>
      <c r="I202" s="535" t="s">
        <v>1086</v>
      </c>
      <c r="J202" s="543"/>
    </row>
    <row r="203" s="138" customFormat="1" customHeight="1" outlineLevel="2" spans="1:10">
      <c r="A203" s="208" t="s">
        <v>4269</v>
      </c>
      <c r="B203" s="201" t="s">
        <v>5933</v>
      </c>
      <c r="C203" s="197" t="s">
        <v>5934</v>
      </c>
      <c r="D203" s="198" t="s">
        <v>345</v>
      </c>
      <c r="E203" s="541">
        <v>1</v>
      </c>
      <c r="F203" s="200">
        <v>1327</v>
      </c>
      <c r="G203" s="199">
        <f t="shared" ref="G203:G216" si="7" xml:space="preserve">F203*E203</f>
        <v>1327</v>
      </c>
      <c r="H203" s="198" t="s">
        <v>4128</v>
      </c>
      <c r="I203" s="542" t="s">
        <v>1086</v>
      </c>
      <c r="J203" s="540" t="s">
        <v>762</v>
      </c>
    </row>
    <row r="204" s="138" customFormat="1" customHeight="1" outlineLevel="2" spans="1:10">
      <c r="A204" s="208" t="s">
        <v>4270</v>
      </c>
      <c r="B204" s="201" t="s">
        <v>6077</v>
      </c>
      <c r="C204" s="197" t="s">
        <v>6080</v>
      </c>
      <c r="D204" s="198" t="s">
        <v>345</v>
      </c>
      <c r="E204" s="541">
        <v>1</v>
      </c>
      <c r="F204" s="200">
        <v>2200</v>
      </c>
      <c r="G204" s="199">
        <f t="shared" si="7"/>
        <v>2200</v>
      </c>
      <c r="H204" s="198" t="s">
        <v>4128</v>
      </c>
      <c r="I204" s="542" t="s">
        <v>1086</v>
      </c>
      <c r="J204" s="540" t="s">
        <v>762</v>
      </c>
    </row>
    <row r="205" s="138" customFormat="1" customHeight="1" outlineLevel="2" spans="1:10">
      <c r="A205" s="208" t="s">
        <v>4271</v>
      </c>
      <c r="B205" s="201" t="s">
        <v>6148</v>
      </c>
      <c r="C205" s="197"/>
      <c r="D205" s="198" t="s">
        <v>345</v>
      </c>
      <c r="E205" s="541">
        <v>2</v>
      </c>
      <c r="F205" s="200">
        <v>530</v>
      </c>
      <c r="G205" s="199">
        <f t="shared" si="7"/>
        <v>1060</v>
      </c>
      <c r="H205" s="198" t="s">
        <v>4128</v>
      </c>
      <c r="I205" s="542" t="s">
        <v>1086</v>
      </c>
      <c r="J205" s="540" t="s">
        <v>762</v>
      </c>
    </row>
    <row r="206" s="138" customFormat="1" customHeight="1" outlineLevel="2" spans="1:10">
      <c r="A206" s="208" t="s">
        <v>4272</v>
      </c>
      <c r="B206" s="201" t="s">
        <v>3572</v>
      </c>
      <c r="C206" s="197" t="s">
        <v>6198</v>
      </c>
      <c r="D206" s="198" t="s">
        <v>345</v>
      </c>
      <c r="E206" s="541">
        <v>1</v>
      </c>
      <c r="F206" s="200">
        <v>6000</v>
      </c>
      <c r="G206" s="199">
        <f t="shared" si="7"/>
        <v>6000</v>
      </c>
      <c r="H206" s="198" t="s">
        <v>4128</v>
      </c>
      <c r="I206" s="542" t="s">
        <v>1086</v>
      </c>
      <c r="J206" s="540" t="s">
        <v>762</v>
      </c>
    </row>
    <row r="207" s="138" customFormat="1" customHeight="1" outlineLevel="2" spans="1:10">
      <c r="A207" s="208" t="s">
        <v>4273</v>
      </c>
      <c r="B207" s="201" t="s">
        <v>3915</v>
      </c>
      <c r="C207" s="197" t="s">
        <v>6234</v>
      </c>
      <c r="D207" s="198" t="s">
        <v>345</v>
      </c>
      <c r="E207" s="541">
        <v>1</v>
      </c>
      <c r="F207" s="200">
        <v>2920</v>
      </c>
      <c r="G207" s="199">
        <f t="shared" si="7"/>
        <v>2920</v>
      </c>
      <c r="H207" s="198" t="s">
        <v>4128</v>
      </c>
      <c r="I207" s="542" t="s">
        <v>1086</v>
      </c>
      <c r="J207" s="540" t="s">
        <v>762</v>
      </c>
    </row>
    <row r="208" s="138" customFormat="1" customHeight="1" outlineLevel="2" spans="1:10">
      <c r="A208" s="208" t="s">
        <v>4274</v>
      </c>
      <c r="B208" s="201" t="s">
        <v>6029</v>
      </c>
      <c r="C208" s="197" t="s">
        <v>5824</v>
      </c>
      <c r="D208" s="198" t="s">
        <v>345</v>
      </c>
      <c r="E208" s="541">
        <v>1</v>
      </c>
      <c r="F208" s="200">
        <v>4000</v>
      </c>
      <c r="G208" s="199">
        <f t="shared" si="7"/>
        <v>4000</v>
      </c>
      <c r="H208" s="198" t="s">
        <v>4128</v>
      </c>
      <c r="I208" s="542" t="s">
        <v>1086</v>
      </c>
      <c r="J208" s="540" t="s">
        <v>762</v>
      </c>
    </row>
    <row r="209" s="138" customFormat="1" customHeight="1" outlineLevel="2" spans="1:10">
      <c r="A209" s="208" t="s">
        <v>4275</v>
      </c>
      <c r="B209" s="201" t="s">
        <v>7870</v>
      </c>
      <c r="C209" s="197" t="s">
        <v>7882</v>
      </c>
      <c r="D209" s="198" t="s">
        <v>345</v>
      </c>
      <c r="E209" s="541">
        <v>1</v>
      </c>
      <c r="F209" s="200">
        <v>1500</v>
      </c>
      <c r="G209" s="199">
        <f t="shared" si="7"/>
        <v>1500</v>
      </c>
      <c r="H209" s="198" t="s">
        <v>4128</v>
      </c>
      <c r="I209" s="542" t="s">
        <v>1086</v>
      </c>
      <c r="J209" s="540" t="s">
        <v>762</v>
      </c>
    </row>
    <row r="210" s="138" customFormat="1" customHeight="1" outlineLevel="2" spans="1:10">
      <c r="A210" s="208" t="s">
        <v>4276</v>
      </c>
      <c r="B210" s="197" t="s">
        <v>7939</v>
      </c>
      <c r="C210" s="197"/>
      <c r="D210" s="198" t="s">
        <v>345</v>
      </c>
      <c r="E210" s="541">
        <v>1</v>
      </c>
      <c r="F210" s="200">
        <v>4620</v>
      </c>
      <c r="G210" s="199">
        <f t="shared" si="7"/>
        <v>4620</v>
      </c>
      <c r="H210" s="198" t="s">
        <v>4128</v>
      </c>
      <c r="I210" s="542" t="s">
        <v>1086</v>
      </c>
      <c r="J210" s="540" t="s">
        <v>762</v>
      </c>
    </row>
    <row r="211" s="138" customFormat="1" customHeight="1" outlineLevel="2" spans="1:10">
      <c r="A211" s="208" t="s">
        <v>4277</v>
      </c>
      <c r="B211" s="197" t="s">
        <v>7940</v>
      </c>
      <c r="C211" s="201" t="s">
        <v>7941</v>
      </c>
      <c r="D211" s="198" t="s">
        <v>345</v>
      </c>
      <c r="E211" s="541">
        <v>1</v>
      </c>
      <c r="F211" s="200">
        <v>10600</v>
      </c>
      <c r="G211" s="199">
        <f t="shared" si="7"/>
        <v>10600</v>
      </c>
      <c r="H211" s="198" t="s">
        <v>4128</v>
      </c>
      <c r="I211" s="542" t="s">
        <v>1086</v>
      </c>
      <c r="J211" s="540" t="s">
        <v>762</v>
      </c>
    </row>
    <row r="212" s="138" customFormat="1" customHeight="1" outlineLevel="2" spans="1:10">
      <c r="A212" s="208" t="s">
        <v>4278</v>
      </c>
      <c r="B212" s="201" t="s">
        <v>7870</v>
      </c>
      <c r="C212" s="197" t="s">
        <v>5918</v>
      </c>
      <c r="D212" s="198" t="s">
        <v>345</v>
      </c>
      <c r="E212" s="541">
        <v>1</v>
      </c>
      <c r="F212" s="200">
        <v>1300</v>
      </c>
      <c r="G212" s="199">
        <f t="shared" si="7"/>
        <v>1300</v>
      </c>
      <c r="H212" s="198" t="s">
        <v>4128</v>
      </c>
      <c r="I212" s="542" t="s">
        <v>1086</v>
      </c>
      <c r="J212" s="540" t="s">
        <v>762</v>
      </c>
    </row>
    <row r="213" s="138" customFormat="1" customHeight="1" outlineLevel="2" spans="1:10">
      <c r="A213" s="208" t="s">
        <v>4279</v>
      </c>
      <c r="B213" s="201" t="s">
        <v>3580</v>
      </c>
      <c r="C213" s="197" t="s">
        <v>6209</v>
      </c>
      <c r="D213" s="198" t="s">
        <v>345</v>
      </c>
      <c r="E213" s="541">
        <v>1</v>
      </c>
      <c r="F213" s="200">
        <v>9160</v>
      </c>
      <c r="G213" s="199">
        <f t="shared" si="7"/>
        <v>9160</v>
      </c>
      <c r="H213" s="198" t="s">
        <v>4128</v>
      </c>
      <c r="I213" s="542" t="s">
        <v>1086</v>
      </c>
      <c r="J213" s="540" t="s">
        <v>762</v>
      </c>
    </row>
    <row r="214" s="138" customFormat="1" customHeight="1" outlineLevel="2" spans="1:10">
      <c r="A214" s="208" t="s">
        <v>4280</v>
      </c>
      <c r="B214" s="201" t="s">
        <v>6031</v>
      </c>
      <c r="C214" s="197" t="s">
        <v>5799</v>
      </c>
      <c r="D214" s="198" t="s">
        <v>345</v>
      </c>
      <c r="E214" s="541">
        <v>1</v>
      </c>
      <c r="F214" s="200">
        <v>1320</v>
      </c>
      <c r="G214" s="199">
        <f t="shared" si="7"/>
        <v>1320</v>
      </c>
      <c r="H214" s="198" t="s">
        <v>4128</v>
      </c>
      <c r="I214" s="542" t="s">
        <v>1086</v>
      </c>
      <c r="J214" s="540" t="s">
        <v>762</v>
      </c>
    </row>
    <row r="215" s="138" customFormat="1" customHeight="1" outlineLevel="2" spans="1:10">
      <c r="A215" s="208" t="s">
        <v>4281</v>
      </c>
      <c r="B215" s="201" t="s">
        <v>3445</v>
      </c>
      <c r="C215" s="197" t="s">
        <v>5814</v>
      </c>
      <c r="D215" s="198" t="s">
        <v>345</v>
      </c>
      <c r="E215" s="541">
        <v>1</v>
      </c>
      <c r="F215" s="200">
        <v>6300</v>
      </c>
      <c r="G215" s="199">
        <f t="shared" si="7"/>
        <v>6300</v>
      </c>
      <c r="H215" s="198" t="s">
        <v>4128</v>
      </c>
      <c r="I215" s="542" t="s">
        <v>1086</v>
      </c>
      <c r="J215" s="540" t="s">
        <v>762</v>
      </c>
    </row>
    <row r="216" s="138" customFormat="1" customHeight="1" outlineLevel="2" spans="1:10">
      <c r="A216" s="208" t="s">
        <v>4282</v>
      </c>
      <c r="B216" s="201" t="s">
        <v>6077</v>
      </c>
      <c r="C216" s="197" t="s">
        <v>6078</v>
      </c>
      <c r="D216" s="198" t="s">
        <v>345</v>
      </c>
      <c r="E216" s="541">
        <v>1</v>
      </c>
      <c r="F216" s="200">
        <v>2400</v>
      </c>
      <c r="G216" s="199">
        <f t="shared" si="7"/>
        <v>2400</v>
      </c>
      <c r="H216" s="198" t="s">
        <v>4128</v>
      </c>
      <c r="I216" s="542" t="s">
        <v>1086</v>
      </c>
      <c r="J216" s="540" t="s">
        <v>762</v>
      </c>
    </row>
    <row r="217" s="138" customFormat="1" customHeight="1" outlineLevel="2" spans="1:10">
      <c r="A217" s="170"/>
      <c r="B217" s="544" t="s">
        <v>3749</v>
      </c>
      <c r="C217" s="494"/>
      <c r="D217" s="52"/>
      <c r="E217" s="78"/>
      <c r="F217" s="200"/>
      <c r="G217" s="199"/>
      <c r="H217" s="198" t="s">
        <v>4128</v>
      </c>
      <c r="I217" s="535" t="s">
        <v>1589</v>
      </c>
      <c r="J217" s="543"/>
    </row>
    <row r="218" s="138" customFormat="1" customHeight="1" outlineLevel="2" spans="1:10">
      <c r="A218" s="208" t="s">
        <v>4286</v>
      </c>
      <c r="B218" s="201" t="s">
        <v>6022</v>
      </c>
      <c r="C218" s="197" t="s">
        <v>6024</v>
      </c>
      <c r="D218" s="198" t="s">
        <v>345</v>
      </c>
      <c r="E218" s="541">
        <v>1</v>
      </c>
      <c r="F218" s="200">
        <v>5600</v>
      </c>
      <c r="G218" s="199">
        <f t="shared" ref="G218:G224" si="8" xml:space="preserve">F218*E218</f>
        <v>5600</v>
      </c>
      <c r="H218" s="198" t="s">
        <v>4128</v>
      </c>
      <c r="I218" s="542" t="s">
        <v>1589</v>
      </c>
      <c r="J218" s="540" t="s">
        <v>762</v>
      </c>
    </row>
    <row r="219" s="138" customFormat="1" customHeight="1" outlineLevel="2" spans="1:10">
      <c r="A219" s="208" t="s">
        <v>4287</v>
      </c>
      <c r="B219" s="201" t="s">
        <v>6077</v>
      </c>
      <c r="C219" s="197" t="s">
        <v>6078</v>
      </c>
      <c r="D219" s="198" t="s">
        <v>345</v>
      </c>
      <c r="E219" s="541">
        <v>1</v>
      </c>
      <c r="F219" s="200">
        <v>2400</v>
      </c>
      <c r="G219" s="199">
        <f t="shared" si="8"/>
        <v>2400</v>
      </c>
      <c r="H219" s="198" t="s">
        <v>4128</v>
      </c>
      <c r="I219" s="542" t="s">
        <v>1589</v>
      </c>
      <c r="J219" s="540" t="s">
        <v>762</v>
      </c>
    </row>
    <row r="220" s="138" customFormat="1" customHeight="1" outlineLevel="2" spans="1:10">
      <c r="A220" s="208" t="s">
        <v>4288</v>
      </c>
      <c r="B220" s="201" t="s">
        <v>6148</v>
      </c>
      <c r="C220" s="197"/>
      <c r="D220" s="198" t="s">
        <v>345</v>
      </c>
      <c r="E220" s="541">
        <v>3</v>
      </c>
      <c r="F220" s="200">
        <v>530</v>
      </c>
      <c r="G220" s="199">
        <f t="shared" si="8"/>
        <v>1590</v>
      </c>
      <c r="H220" s="198" t="s">
        <v>4128</v>
      </c>
      <c r="I220" s="542" t="s">
        <v>1589</v>
      </c>
      <c r="J220" s="540" t="s">
        <v>762</v>
      </c>
    </row>
    <row r="221" s="138" customFormat="1" customHeight="1" outlineLevel="2" spans="1:10">
      <c r="A221" s="208" t="s">
        <v>4289</v>
      </c>
      <c r="B221" s="201" t="s">
        <v>6073</v>
      </c>
      <c r="C221" s="197" t="s">
        <v>5900</v>
      </c>
      <c r="D221" s="198" t="s">
        <v>345</v>
      </c>
      <c r="E221" s="541">
        <v>3</v>
      </c>
      <c r="F221" s="200">
        <v>7500</v>
      </c>
      <c r="G221" s="199">
        <f t="shared" si="8"/>
        <v>22500</v>
      </c>
      <c r="H221" s="198" t="s">
        <v>4128</v>
      </c>
      <c r="I221" s="542" t="s">
        <v>1589</v>
      </c>
      <c r="J221" s="540" t="s">
        <v>762</v>
      </c>
    </row>
    <row r="222" s="138" customFormat="1" customHeight="1" outlineLevel="2" spans="1:10">
      <c r="A222" s="208" t="s">
        <v>4290</v>
      </c>
      <c r="B222" s="201" t="s">
        <v>6022</v>
      </c>
      <c r="C222" s="197" t="s">
        <v>5955</v>
      </c>
      <c r="D222" s="198" t="s">
        <v>345</v>
      </c>
      <c r="E222" s="541">
        <v>1</v>
      </c>
      <c r="F222" s="200">
        <v>4000</v>
      </c>
      <c r="G222" s="199">
        <f t="shared" si="8"/>
        <v>4000</v>
      </c>
      <c r="H222" s="198" t="s">
        <v>4128</v>
      </c>
      <c r="I222" s="542" t="s">
        <v>1589</v>
      </c>
      <c r="J222" s="540" t="s">
        <v>762</v>
      </c>
    </row>
    <row r="223" s="138" customFormat="1" customHeight="1" outlineLevel="2" spans="1:10">
      <c r="A223" s="208" t="s">
        <v>4291</v>
      </c>
      <c r="B223" s="201" t="s">
        <v>5896</v>
      </c>
      <c r="C223" s="197" t="s">
        <v>6119</v>
      </c>
      <c r="D223" s="198" t="s">
        <v>345</v>
      </c>
      <c r="E223" s="541">
        <v>1</v>
      </c>
      <c r="F223" s="200">
        <v>6600</v>
      </c>
      <c r="G223" s="199">
        <f t="shared" si="8"/>
        <v>6600</v>
      </c>
      <c r="H223" s="198" t="s">
        <v>4128</v>
      </c>
      <c r="I223" s="542" t="s">
        <v>1589</v>
      </c>
      <c r="J223" s="540" t="s">
        <v>762</v>
      </c>
    </row>
    <row r="224" s="138" customFormat="1" customHeight="1" outlineLevel="2" spans="1:10">
      <c r="A224" s="208" t="s">
        <v>4292</v>
      </c>
      <c r="B224" s="201" t="s">
        <v>6077</v>
      </c>
      <c r="C224" s="197" t="s">
        <v>6078</v>
      </c>
      <c r="D224" s="198" t="s">
        <v>345</v>
      </c>
      <c r="E224" s="541">
        <v>1</v>
      </c>
      <c r="F224" s="200">
        <v>2400</v>
      </c>
      <c r="G224" s="199">
        <f t="shared" si="8"/>
        <v>2400</v>
      </c>
      <c r="H224" s="198" t="s">
        <v>4128</v>
      </c>
      <c r="I224" s="542" t="s">
        <v>1589</v>
      </c>
      <c r="J224" s="540" t="s">
        <v>762</v>
      </c>
    </row>
    <row r="225" s="138" customFormat="1" customHeight="1" outlineLevel="2" spans="1:10">
      <c r="A225" s="170"/>
      <c r="B225" s="544" t="s">
        <v>3751</v>
      </c>
      <c r="C225" s="494"/>
      <c r="D225" s="52"/>
      <c r="E225" s="78"/>
      <c r="F225" s="200"/>
      <c r="G225" s="199"/>
      <c r="H225" s="198" t="s">
        <v>4128</v>
      </c>
      <c r="I225" s="535" t="s">
        <v>6505</v>
      </c>
      <c r="J225" s="543"/>
    </row>
    <row r="226" s="138" customFormat="1" customHeight="1" outlineLevel="2" spans="1:10">
      <c r="A226" s="208" t="s">
        <v>4298</v>
      </c>
      <c r="B226" s="201" t="s">
        <v>5989</v>
      </c>
      <c r="C226" s="197" t="s">
        <v>5990</v>
      </c>
      <c r="D226" s="198" t="s">
        <v>345</v>
      </c>
      <c r="E226" s="541">
        <v>1</v>
      </c>
      <c r="F226" s="200">
        <v>580</v>
      </c>
      <c r="G226" s="199">
        <f t="shared" ref="G226:G246" si="9" xml:space="preserve">F226*E226</f>
        <v>580</v>
      </c>
      <c r="H226" s="198" t="s">
        <v>4128</v>
      </c>
      <c r="I226" s="542" t="s">
        <v>6505</v>
      </c>
      <c r="J226" s="540" t="s">
        <v>762</v>
      </c>
    </row>
    <row r="227" s="138" customFormat="1" customHeight="1" outlineLevel="2" spans="1:10">
      <c r="A227" s="208" t="s">
        <v>4299</v>
      </c>
      <c r="B227" s="201" t="s">
        <v>7942</v>
      </c>
      <c r="C227" s="201" t="s">
        <v>6652</v>
      </c>
      <c r="D227" s="198" t="s">
        <v>345</v>
      </c>
      <c r="E227" s="541">
        <v>1</v>
      </c>
      <c r="F227" s="200">
        <v>24000</v>
      </c>
      <c r="G227" s="199">
        <f t="shared" si="9"/>
        <v>24000</v>
      </c>
      <c r="H227" s="198" t="s">
        <v>4128</v>
      </c>
      <c r="I227" s="542" t="s">
        <v>6505</v>
      </c>
      <c r="J227" s="540" t="s">
        <v>762</v>
      </c>
    </row>
    <row r="228" s="138" customFormat="1" customHeight="1" outlineLevel="2" spans="1:10">
      <c r="A228" s="208" t="s">
        <v>4300</v>
      </c>
      <c r="B228" s="197" t="s">
        <v>7943</v>
      </c>
      <c r="C228" s="197"/>
      <c r="D228" s="198" t="s">
        <v>345</v>
      </c>
      <c r="E228" s="541">
        <v>1</v>
      </c>
      <c r="F228" s="200">
        <v>7000</v>
      </c>
      <c r="G228" s="199">
        <f t="shared" si="9"/>
        <v>7000</v>
      </c>
      <c r="H228" s="198" t="s">
        <v>4128</v>
      </c>
      <c r="I228" s="542" t="s">
        <v>6505</v>
      </c>
      <c r="J228" s="540" t="s">
        <v>762</v>
      </c>
    </row>
    <row r="229" s="138" customFormat="1" customHeight="1" outlineLevel="2" spans="1:10">
      <c r="A229" s="208" t="s">
        <v>4301</v>
      </c>
      <c r="B229" s="201" t="s">
        <v>3580</v>
      </c>
      <c r="C229" s="197" t="s">
        <v>6209</v>
      </c>
      <c r="D229" s="198" t="s">
        <v>345</v>
      </c>
      <c r="E229" s="541">
        <v>1</v>
      </c>
      <c r="F229" s="200">
        <v>9160</v>
      </c>
      <c r="G229" s="199">
        <f t="shared" si="9"/>
        <v>9160</v>
      </c>
      <c r="H229" s="198" t="s">
        <v>4128</v>
      </c>
      <c r="I229" s="542" t="s">
        <v>6505</v>
      </c>
      <c r="J229" s="540" t="s">
        <v>762</v>
      </c>
    </row>
    <row r="230" s="138" customFormat="1" customHeight="1" outlineLevel="2" spans="1:10">
      <c r="A230" s="208" t="s">
        <v>4302</v>
      </c>
      <c r="B230" s="201" t="s">
        <v>5798</v>
      </c>
      <c r="C230" s="197" t="s">
        <v>5799</v>
      </c>
      <c r="D230" s="198" t="s">
        <v>345</v>
      </c>
      <c r="E230" s="541">
        <v>1</v>
      </c>
      <c r="F230" s="200">
        <v>1680</v>
      </c>
      <c r="G230" s="199">
        <f t="shared" si="9"/>
        <v>1680</v>
      </c>
      <c r="H230" s="198" t="s">
        <v>4128</v>
      </c>
      <c r="I230" s="542" t="s">
        <v>6505</v>
      </c>
      <c r="J230" s="540" t="s">
        <v>762</v>
      </c>
    </row>
    <row r="231" s="138" customFormat="1" customHeight="1" outlineLevel="2" spans="1:10">
      <c r="A231" s="208" t="s">
        <v>4303</v>
      </c>
      <c r="B231" s="201" t="s">
        <v>6137</v>
      </c>
      <c r="C231" s="197" t="s">
        <v>6138</v>
      </c>
      <c r="D231" s="198" t="s">
        <v>341</v>
      </c>
      <c r="E231" s="541">
        <v>1.8</v>
      </c>
      <c r="F231" s="200">
        <v>2350</v>
      </c>
      <c r="G231" s="199">
        <f t="shared" si="9"/>
        <v>4230</v>
      </c>
      <c r="H231" s="198" t="s">
        <v>4128</v>
      </c>
      <c r="I231" s="542" t="s">
        <v>6505</v>
      </c>
      <c r="J231" s="540" t="s">
        <v>762</v>
      </c>
    </row>
    <row r="232" s="138" customFormat="1" customHeight="1" outlineLevel="2" spans="1:10">
      <c r="A232" s="208" t="s">
        <v>4304</v>
      </c>
      <c r="B232" s="201" t="s">
        <v>7944</v>
      </c>
      <c r="C232" s="197" t="s">
        <v>5900</v>
      </c>
      <c r="D232" s="198" t="s">
        <v>345</v>
      </c>
      <c r="E232" s="541">
        <v>1</v>
      </c>
      <c r="F232" s="200">
        <v>9200</v>
      </c>
      <c r="G232" s="199">
        <f t="shared" si="9"/>
        <v>9200</v>
      </c>
      <c r="H232" s="198" t="s">
        <v>4128</v>
      </c>
      <c r="I232" s="542" t="s">
        <v>6505</v>
      </c>
      <c r="J232" s="540" t="s">
        <v>762</v>
      </c>
    </row>
    <row r="233" s="138" customFormat="1" customHeight="1" outlineLevel="2" spans="1:10">
      <c r="A233" s="208" t="s">
        <v>4305</v>
      </c>
      <c r="B233" s="201" t="s">
        <v>3445</v>
      </c>
      <c r="C233" s="197" t="s">
        <v>5900</v>
      </c>
      <c r="D233" s="198" t="s">
        <v>345</v>
      </c>
      <c r="E233" s="541">
        <v>1</v>
      </c>
      <c r="F233" s="200">
        <v>5100</v>
      </c>
      <c r="G233" s="199">
        <f t="shared" si="9"/>
        <v>5100</v>
      </c>
      <c r="H233" s="198" t="s">
        <v>4128</v>
      </c>
      <c r="I233" s="542" t="s">
        <v>6505</v>
      </c>
      <c r="J233" s="540" t="s">
        <v>762</v>
      </c>
    </row>
    <row r="234" s="138" customFormat="1" customHeight="1" outlineLevel="2" spans="1:10">
      <c r="A234" s="208" t="s">
        <v>4306</v>
      </c>
      <c r="B234" s="201" t="s">
        <v>6108</v>
      </c>
      <c r="C234" s="197" t="s">
        <v>5955</v>
      </c>
      <c r="D234" s="198" t="s">
        <v>345</v>
      </c>
      <c r="E234" s="541">
        <v>7</v>
      </c>
      <c r="F234" s="200">
        <v>8100</v>
      </c>
      <c r="G234" s="199">
        <f t="shared" si="9"/>
        <v>56700</v>
      </c>
      <c r="H234" s="198" t="s">
        <v>4128</v>
      </c>
      <c r="I234" s="542" t="s">
        <v>6505</v>
      </c>
      <c r="J234" s="540" t="s">
        <v>762</v>
      </c>
    </row>
    <row r="235" s="138" customFormat="1" customHeight="1" outlineLevel="2" spans="1:10">
      <c r="A235" s="208" t="s">
        <v>4307</v>
      </c>
      <c r="B235" s="201" t="s">
        <v>6118</v>
      </c>
      <c r="C235" s="197" t="s">
        <v>6119</v>
      </c>
      <c r="D235" s="198" t="s">
        <v>345</v>
      </c>
      <c r="E235" s="541">
        <v>1</v>
      </c>
      <c r="F235" s="200">
        <v>2800</v>
      </c>
      <c r="G235" s="199">
        <f t="shared" si="9"/>
        <v>2800</v>
      </c>
      <c r="H235" s="198" t="s">
        <v>4128</v>
      </c>
      <c r="I235" s="542" t="s">
        <v>6505</v>
      </c>
      <c r="J235" s="540" t="s">
        <v>762</v>
      </c>
    </row>
    <row r="236" s="138" customFormat="1" customHeight="1" outlineLevel="2" spans="1:10">
      <c r="A236" s="208" t="s">
        <v>4308</v>
      </c>
      <c r="B236" s="201" t="s">
        <v>5836</v>
      </c>
      <c r="C236" s="197" t="s">
        <v>5811</v>
      </c>
      <c r="D236" s="198" t="s">
        <v>345</v>
      </c>
      <c r="E236" s="541">
        <v>1</v>
      </c>
      <c r="F236" s="200">
        <v>5100</v>
      </c>
      <c r="G236" s="199">
        <f t="shared" si="9"/>
        <v>5100</v>
      </c>
      <c r="H236" s="198" t="s">
        <v>4128</v>
      </c>
      <c r="I236" s="542" t="s">
        <v>6505</v>
      </c>
      <c r="J236" s="540" t="s">
        <v>762</v>
      </c>
    </row>
    <row r="237" s="138" customFormat="1" customHeight="1" outlineLevel="2" spans="1:10">
      <c r="A237" s="208" t="s">
        <v>4309</v>
      </c>
      <c r="B237" s="201" t="s">
        <v>5896</v>
      </c>
      <c r="C237" s="197" t="s">
        <v>5811</v>
      </c>
      <c r="D237" s="198" t="s">
        <v>345</v>
      </c>
      <c r="E237" s="541">
        <v>1</v>
      </c>
      <c r="F237" s="200">
        <v>4800</v>
      </c>
      <c r="G237" s="199">
        <f t="shared" si="9"/>
        <v>4800</v>
      </c>
      <c r="H237" s="198" t="s">
        <v>4128</v>
      </c>
      <c r="I237" s="542" t="s">
        <v>6505</v>
      </c>
      <c r="J237" s="540" t="s">
        <v>762</v>
      </c>
    </row>
    <row r="238" s="138" customFormat="1" customHeight="1" outlineLevel="2" spans="1:10">
      <c r="A238" s="208" t="s">
        <v>4310</v>
      </c>
      <c r="B238" s="201" t="s">
        <v>5989</v>
      </c>
      <c r="C238" s="197" t="s">
        <v>5990</v>
      </c>
      <c r="D238" s="198" t="s">
        <v>345</v>
      </c>
      <c r="E238" s="541">
        <v>3</v>
      </c>
      <c r="F238" s="200">
        <v>580</v>
      </c>
      <c r="G238" s="199">
        <f t="shared" si="9"/>
        <v>1740</v>
      </c>
      <c r="H238" s="198" t="s">
        <v>4128</v>
      </c>
      <c r="I238" s="542" t="s">
        <v>6505</v>
      </c>
      <c r="J238" s="540" t="s">
        <v>762</v>
      </c>
    </row>
    <row r="239" s="138" customFormat="1" customHeight="1" outlineLevel="2" spans="1:10">
      <c r="A239" s="208" t="s">
        <v>4311</v>
      </c>
      <c r="B239" s="201" t="s">
        <v>6148</v>
      </c>
      <c r="C239" s="197"/>
      <c r="D239" s="198" t="s">
        <v>345</v>
      </c>
      <c r="E239" s="541">
        <v>5</v>
      </c>
      <c r="F239" s="200">
        <v>530</v>
      </c>
      <c r="G239" s="199">
        <f t="shared" si="9"/>
        <v>2650</v>
      </c>
      <c r="H239" s="198" t="s">
        <v>4128</v>
      </c>
      <c r="I239" s="542" t="s">
        <v>6505</v>
      </c>
      <c r="J239" s="540" t="s">
        <v>762</v>
      </c>
    </row>
    <row r="240" s="138" customFormat="1" customHeight="1" outlineLevel="2" spans="1:10">
      <c r="A240" s="208" t="s">
        <v>4312</v>
      </c>
      <c r="B240" s="201" t="s">
        <v>5896</v>
      </c>
      <c r="C240" s="197" t="s">
        <v>5900</v>
      </c>
      <c r="D240" s="198" t="s">
        <v>345</v>
      </c>
      <c r="E240" s="541">
        <v>2</v>
      </c>
      <c r="F240" s="200">
        <v>5300</v>
      </c>
      <c r="G240" s="199">
        <f t="shared" si="9"/>
        <v>10600</v>
      </c>
      <c r="H240" s="198" t="s">
        <v>4128</v>
      </c>
      <c r="I240" s="542" t="s">
        <v>6505</v>
      </c>
      <c r="J240" s="540" t="s">
        <v>762</v>
      </c>
    </row>
    <row r="241" s="138" customFormat="1" customHeight="1" outlineLevel="2" spans="1:10">
      <c r="A241" s="208" t="s">
        <v>4313</v>
      </c>
      <c r="B241" s="201" t="s">
        <v>3300</v>
      </c>
      <c r="C241" s="197" t="s">
        <v>5820</v>
      </c>
      <c r="D241" s="198" t="s">
        <v>345</v>
      </c>
      <c r="E241" s="541">
        <v>1</v>
      </c>
      <c r="F241" s="200">
        <v>4900</v>
      </c>
      <c r="G241" s="199">
        <f t="shared" si="9"/>
        <v>4900</v>
      </c>
      <c r="H241" s="198" t="s">
        <v>4128</v>
      </c>
      <c r="I241" s="542" t="s">
        <v>6505</v>
      </c>
      <c r="J241" s="540" t="s">
        <v>762</v>
      </c>
    </row>
    <row r="242" s="138" customFormat="1" customHeight="1" outlineLevel="2" spans="1:10">
      <c r="A242" s="208" t="s">
        <v>4314</v>
      </c>
      <c r="B242" s="201" t="s">
        <v>5836</v>
      </c>
      <c r="C242" s="197" t="s">
        <v>5838</v>
      </c>
      <c r="D242" s="198" t="s">
        <v>345</v>
      </c>
      <c r="E242" s="541">
        <v>1</v>
      </c>
      <c r="F242" s="200">
        <v>5600</v>
      </c>
      <c r="G242" s="199">
        <f t="shared" si="9"/>
        <v>5600</v>
      </c>
      <c r="H242" s="198" t="s">
        <v>4128</v>
      </c>
      <c r="I242" s="542" t="s">
        <v>6505</v>
      </c>
      <c r="J242" s="540" t="s">
        <v>762</v>
      </c>
    </row>
    <row r="243" s="138" customFormat="1" customHeight="1" outlineLevel="2" spans="1:10">
      <c r="A243" s="208" t="s">
        <v>4315</v>
      </c>
      <c r="B243" s="201" t="s">
        <v>5896</v>
      </c>
      <c r="C243" s="197" t="s">
        <v>7945</v>
      </c>
      <c r="D243" s="198" t="s">
        <v>345</v>
      </c>
      <c r="E243" s="541">
        <v>1</v>
      </c>
      <c r="F243" s="200">
        <v>5300</v>
      </c>
      <c r="G243" s="199">
        <f t="shared" si="9"/>
        <v>5300</v>
      </c>
      <c r="H243" s="198" t="s">
        <v>4128</v>
      </c>
      <c r="I243" s="542" t="s">
        <v>6505</v>
      </c>
      <c r="J243" s="540" t="s">
        <v>762</v>
      </c>
    </row>
    <row r="244" s="138" customFormat="1" customHeight="1" outlineLevel="2" spans="1:10">
      <c r="A244" s="208" t="s">
        <v>4316</v>
      </c>
      <c r="B244" s="197" t="s">
        <v>7906</v>
      </c>
      <c r="C244" s="197" t="s">
        <v>6138</v>
      </c>
      <c r="D244" s="198" t="s">
        <v>341</v>
      </c>
      <c r="E244" s="541">
        <v>1.8</v>
      </c>
      <c r="F244" s="200">
        <v>16100</v>
      </c>
      <c r="G244" s="199">
        <f t="shared" si="9"/>
        <v>28980</v>
      </c>
      <c r="H244" s="198" t="s">
        <v>4128</v>
      </c>
      <c r="I244" s="542" t="s">
        <v>6505</v>
      </c>
      <c r="J244" s="540" t="s">
        <v>762</v>
      </c>
    </row>
    <row r="245" s="138" customFormat="1" customHeight="1" outlineLevel="2" spans="1:10">
      <c r="A245" s="208" t="s">
        <v>7946</v>
      </c>
      <c r="B245" s="201" t="s">
        <v>7947</v>
      </c>
      <c r="C245" s="197" t="s">
        <v>6286</v>
      </c>
      <c r="D245" s="198" t="s">
        <v>345</v>
      </c>
      <c r="E245" s="541">
        <v>1</v>
      </c>
      <c r="F245" s="200">
        <v>16166</v>
      </c>
      <c r="G245" s="199">
        <f t="shared" si="9"/>
        <v>16166</v>
      </c>
      <c r="H245" s="198" t="s">
        <v>4128</v>
      </c>
      <c r="I245" s="542" t="s">
        <v>6505</v>
      </c>
      <c r="J245" s="540" t="s">
        <v>762</v>
      </c>
    </row>
    <row r="246" s="138" customFormat="1" customHeight="1" outlineLevel="2" spans="1:10">
      <c r="A246" s="208" t="s">
        <v>7948</v>
      </c>
      <c r="B246" s="201" t="s">
        <v>6305</v>
      </c>
      <c r="C246" s="197" t="s">
        <v>6306</v>
      </c>
      <c r="D246" s="198" t="s">
        <v>345</v>
      </c>
      <c r="E246" s="541">
        <v>1</v>
      </c>
      <c r="F246" s="200">
        <v>22556</v>
      </c>
      <c r="G246" s="199">
        <f t="shared" si="9"/>
        <v>22556</v>
      </c>
      <c r="H246" s="198" t="s">
        <v>4128</v>
      </c>
      <c r="I246" s="542" t="s">
        <v>6505</v>
      </c>
      <c r="J246" s="540" t="s">
        <v>762</v>
      </c>
    </row>
    <row r="247" s="138" customFormat="1" customHeight="1" outlineLevel="2" spans="1:10">
      <c r="A247" s="170"/>
      <c r="B247" s="544" t="s">
        <v>3754</v>
      </c>
      <c r="C247" s="494"/>
      <c r="D247" s="52"/>
      <c r="E247" s="78"/>
      <c r="F247" s="200"/>
      <c r="G247" s="199"/>
      <c r="H247" s="198" t="s">
        <v>4128</v>
      </c>
      <c r="I247" s="535" t="s">
        <v>6506</v>
      </c>
      <c r="J247" s="543"/>
    </row>
    <row r="248" s="138" customFormat="1" customHeight="1" outlineLevel="2" spans="1:10">
      <c r="A248" s="208" t="s">
        <v>4319</v>
      </c>
      <c r="B248" s="201" t="s">
        <v>5989</v>
      </c>
      <c r="C248" s="197" t="s">
        <v>5990</v>
      </c>
      <c r="D248" s="198" t="s">
        <v>345</v>
      </c>
      <c r="E248" s="541">
        <v>3</v>
      </c>
      <c r="F248" s="200">
        <v>580</v>
      </c>
      <c r="G248" s="199">
        <f t="shared" ref="G248:G264" si="10" xml:space="preserve">F248*E248</f>
        <v>1740</v>
      </c>
      <c r="H248" s="198" t="s">
        <v>4128</v>
      </c>
      <c r="I248" s="542" t="s">
        <v>6506</v>
      </c>
      <c r="J248" s="540" t="s">
        <v>762</v>
      </c>
    </row>
    <row r="249" s="138" customFormat="1" customHeight="1" outlineLevel="2" spans="1:10">
      <c r="A249" s="208" t="s">
        <v>4320</v>
      </c>
      <c r="B249" s="201" t="s">
        <v>3385</v>
      </c>
      <c r="C249" s="197" t="s">
        <v>5875</v>
      </c>
      <c r="D249" s="198" t="s">
        <v>345</v>
      </c>
      <c r="E249" s="541">
        <v>2</v>
      </c>
      <c r="F249" s="200">
        <v>900</v>
      </c>
      <c r="G249" s="199">
        <f t="shared" si="10"/>
        <v>1800</v>
      </c>
      <c r="H249" s="198" t="s">
        <v>4128</v>
      </c>
      <c r="I249" s="542" t="s">
        <v>6506</v>
      </c>
      <c r="J249" s="540" t="s">
        <v>762</v>
      </c>
    </row>
    <row r="250" s="138" customFormat="1" customHeight="1" outlineLevel="2" spans="1:10">
      <c r="A250" s="208" t="s">
        <v>4321</v>
      </c>
      <c r="B250" s="201" t="s">
        <v>5933</v>
      </c>
      <c r="C250" s="197" t="s">
        <v>5934</v>
      </c>
      <c r="D250" s="198" t="s">
        <v>345</v>
      </c>
      <c r="E250" s="541">
        <v>1</v>
      </c>
      <c r="F250" s="200">
        <v>1327</v>
      </c>
      <c r="G250" s="199">
        <f t="shared" si="10"/>
        <v>1327</v>
      </c>
      <c r="H250" s="198" t="s">
        <v>4128</v>
      </c>
      <c r="I250" s="542" t="s">
        <v>6506</v>
      </c>
      <c r="J250" s="540" t="s">
        <v>762</v>
      </c>
    </row>
    <row r="251" s="138" customFormat="1" customHeight="1" outlineLevel="2" spans="1:10">
      <c r="A251" s="208" t="s">
        <v>4322</v>
      </c>
      <c r="B251" s="201" t="s">
        <v>6113</v>
      </c>
      <c r="C251" s="197" t="s">
        <v>6114</v>
      </c>
      <c r="D251" s="198" t="s">
        <v>345</v>
      </c>
      <c r="E251" s="541">
        <v>1</v>
      </c>
      <c r="F251" s="200">
        <v>2970</v>
      </c>
      <c r="G251" s="199">
        <f t="shared" si="10"/>
        <v>2970</v>
      </c>
      <c r="H251" s="198" t="s">
        <v>4128</v>
      </c>
      <c r="I251" s="542" t="s">
        <v>6506</v>
      </c>
      <c r="J251" s="540" t="s">
        <v>762</v>
      </c>
    </row>
    <row r="252" s="138" customFormat="1" customHeight="1" outlineLevel="2" spans="1:10">
      <c r="A252" s="208" t="s">
        <v>4323</v>
      </c>
      <c r="B252" s="201" t="s">
        <v>5808</v>
      </c>
      <c r="C252" s="197" t="s">
        <v>7199</v>
      </c>
      <c r="D252" s="198" t="s">
        <v>345</v>
      </c>
      <c r="E252" s="541">
        <v>3</v>
      </c>
      <c r="F252" s="200">
        <v>2900</v>
      </c>
      <c r="G252" s="199">
        <f t="shared" si="10"/>
        <v>8700</v>
      </c>
      <c r="H252" s="198" t="s">
        <v>4128</v>
      </c>
      <c r="I252" s="542" t="s">
        <v>6506</v>
      </c>
      <c r="J252" s="540" t="s">
        <v>762</v>
      </c>
    </row>
    <row r="253" s="138" customFormat="1" customHeight="1" outlineLevel="2" spans="1:10">
      <c r="A253" s="208" t="s">
        <v>4324</v>
      </c>
      <c r="B253" s="201" t="s">
        <v>6048</v>
      </c>
      <c r="C253" s="197" t="s">
        <v>7949</v>
      </c>
      <c r="D253" s="198" t="s">
        <v>345</v>
      </c>
      <c r="E253" s="541">
        <v>1</v>
      </c>
      <c r="F253" s="200">
        <v>2800</v>
      </c>
      <c r="G253" s="199">
        <f t="shared" si="10"/>
        <v>2800</v>
      </c>
      <c r="H253" s="198" t="s">
        <v>4128</v>
      </c>
      <c r="I253" s="542" t="s">
        <v>6506</v>
      </c>
      <c r="J253" s="540" t="s">
        <v>762</v>
      </c>
    </row>
    <row r="254" s="138" customFormat="1" customHeight="1" outlineLevel="2" spans="1:10">
      <c r="A254" s="208" t="s">
        <v>4325</v>
      </c>
      <c r="B254" s="201" t="s">
        <v>3920</v>
      </c>
      <c r="C254" s="197" t="s">
        <v>5949</v>
      </c>
      <c r="D254" s="198" t="s">
        <v>345</v>
      </c>
      <c r="E254" s="541">
        <v>1</v>
      </c>
      <c r="F254" s="200">
        <v>330</v>
      </c>
      <c r="G254" s="199">
        <f t="shared" si="10"/>
        <v>330</v>
      </c>
      <c r="H254" s="198" t="s">
        <v>4128</v>
      </c>
      <c r="I254" s="542" t="s">
        <v>6506</v>
      </c>
      <c r="J254" s="540" t="s">
        <v>762</v>
      </c>
    </row>
    <row r="255" s="138" customFormat="1" customHeight="1" outlineLevel="2" spans="1:10">
      <c r="A255" s="208" t="s">
        <v>4326</v>
      </c>
      <c r="B255" s="201" t="s">
        <v>5947</v>
      </c>
      <c r="C255" s="197" t="s">
        <v>955</v>
      </c>
      <c r="D255" s="198" t="s">
        <v>345</v>
      </c>
      <c r="E255" s="541">
        <v>1</v>
      </c>
      <c r="F255" s="200">
        <v>1900</v>
      </c>
      <c r="G255" s="199">
        <f t="shared" si="10"/>
        <v>1900</v>
      </c>
      <c r="H255" s="198" t="s">
        <v>4128</v>
      </c>
      <c r="I255" s="542" t="s">
        <v>6506</v>
      </c>
      <c r="J255" s="540" t="s">
        <v>762</v>
      </c>
    </row>
    <row r="256" s="138" customFormat="1" customHeight="1" outlineLevel="2" spans="1:10">
      <c r="A256" s="208" t="s">
        <v>4327</v>
      </c>
      <c r="B256" s="197" t="s">
        <v>7950</v>
      </c>
      <c r="C256" s="201" t="s">
        <v>7951</v>
      </c>
      <c r="D256" s="198" t="s">
        <v>341</v>
      </c>
      <c r="E256" s="541">
        <f xml:space="preserve">9.75*2</f>
        <v>19.5</v>
      </c>
      <c r="F256" s="200">
        <v>19600</v>
      </c>
      <c r="G256" s="199">
        <f t="shared" si="10"/>
        <v>382200</v>
      </c>
      <c r="H256" s="198" t="s">
        <v>4128</v>
      </c>
      <c r="I256" s="542" t="s">
        <v>6506</v>
      </c>
      <c r="J256" s="540" t="s">
        <v>762</v>
      </c>
    </row>
    <row r="257" s="138" customFormat="1" customHeight="1" outlineLevel="2" spans="1:10">
      <c r="A257" s="208" t="s">
        <v>4328</v>
      </c>
      <c r="B257" s="201" t="s">
        <v>3690</v>
      </c>
      <c r="C257" s="197" t="s">
        <v>6140</v>
      </c>
      <c r="D257" s="198" t="s">
        <v>345</v>
      </c>
      <c r="E257" s="541">
        <v>1</v>
      </c>
      <c r="F257" s="200">
        <v>7920</v>
      </c>
      <c r="G257" s="199">
        <f t="shared" si="10"/>
        <v>7920</v>
      </c>
      <c r="H257" s="198" t="s">
        <v>4128</v>
      </c>
      <c r="I257" s="542" t="s">
        <v>6506</v>
      </c>
      <c r="J257" s="540" t="s">
        <v>762</v>
      </c>
    </row>
    <row r="258" s="138" customFormat="1" customHeight="1" outlineLevel="2" spans="1:10">
      <c r="A258" s="208" t="s">
        <v>4329</v>
      </c>
      <c r="B258" s="201" t="s">
        <v>5808</v>
      </c>
      <c r="C258" s="197" t="s">
        <v>5809</v>
      </c>
      <c r="D258" s="198" t="s">
        <v>345</v>
      </c>
      <c r="E258" s="541">
        <v>1</v>
      </c>
      <c r="F258" s="200">
        <v>2900</v>
      </c>
      <c r="G258" s="199">
        <f t="shared" si="10"/>
        <v>2900</v>
      </c>
      <c r="H258" s="198" t="s">
        <v>4128</v>
      </c>
      <c r="I258" s="542" t="s">
        <v>6506</v>
      </c>
      <c r="J258" s="540" t="s">
        <v>762</v>
      </c>
    </row>
    <row r="259" s="138" customFormat="1" customHeight="1" outlineLevel="2" spans="1:10">
      <c r="A259" s="208" t="s">
        <v>4330</v>
      </c>
      <c r="B259" s="201" t="s">
        <v>5939</v>
      </c>
      <c r="C259" s="197"/>
      <c r="D259" s="198" t="s">
        <v>345</v>
      </c>
      <c r="E259" s="541">
        <v>1</v>
      </c>
      <c r="F259" s="200">
        <v>1254</v>
      </c>
      <c r="G259" s="199">
        <f t="shared" si="10"/>
        <v>1254</v>
      </c>
      <c r="H259" s="198" t="s">
        <v>4128</v>
      </c>
      <c r="I259" s="542" t="s">
        <v>6506</v>
      </c>
      <c r="J259" s="540" t="s">
        <v>762</v>
      </c>
    </row>
    <row r="260" s="138" customFormat="1" customHeight="1" outlineLevel="2" spans="1:10">
      <c r="A260" s="208" t="s">
        <v>4331</v>
      </c>
      <c r="B260" s="201" t="s">
        <v>6000</v>
      </c>
      <c r="C260" s="197" t="s">
        <v>6001</v>
      </c>
      <c r="D260" s="198" t="s">
        <v>341</v>
      </c>
      <c r="E260" s="541">
        <v>3</v>
      </c>
      <c r="F260" s="200">
        <v>2550</v>
      </c>
      <c r="G260" s="199">
        <f t="shared" si="10"/>
        <v>7650</v>
      </c>
      <c r="H260" s="198" t="s">
        <v>4128</v>
      </c>
      <c r="I260" s="542" t="s">
        <v>6506</v>
      </c>
      <c r="J260" s="540" t="s">
        <v>762</v>
      </c>
    </row>
    <row r="261" s="138" customFormat="1" customHeight="1" outlineLevel="2" spans="1:10">
      <c r="A261" s="208" t="s">
        <v>4332</v>
      </c>
      <c r="B261" s="201" t="s">
        <v>6223</v>
      </c>
      <c r="C261" s="197" t="s">
        <v>6224</v>
      </c>
      <c r="D261" s="198" t="s">
        <v>345</v>
      </c>
      <c r="E261" s="541">
        <v>1</v>
      </c>
      <c r="F261" s="200">
        <v>150000</v>
      </c>
      <c r="G261" s="199">
        <f t="shared" si="10"/>
        <v>150000</v>
      </c>
      <c r="H261" s="198" t="s">
        <v>4128</v>
      </c>
      <c r="I261" s="542" t="s">
        <v>6506</v>
      </c>
      <c r="J261" s="540" t="s">
        <v>762</v>
      </c>
    </row>
    <row r="262" s="138" customFormat="1" customHeight="1" outlineLevel="2" spans="1:10">
      <c r="A262" s="208" t="s">
        <v>4333</v>
      </c>
      <c r="B262" s="201" t="s">
        <v>6064</v>
      </c>
      <c r="C262" s="197" t="s">
        <v>6069</v>
      </c>
      <c r="D262" s="198" t="s">
        <v>345</v>
      </c>
      <c r="E262" s="541">
        <v>2</v>
      </c>
      <c r="F262" s="200">
        <v>2400</v>
      </c>
      <c r="G262" s="199">
        <f t="shared" si="10"/>
        <v>4800</v>
      </c>
      <c r="H262" s="198" t="s">
        <v>4128</v>
      </c>
      <c r="I262" s="542" t="s">
        <v>6506</v>
      </c>
      <c r="J262" s="540" t="s">
        <v>762</v>
      </c>
    </row>
    <row r="263" s="138" customFormat="1" customHeight="1" outlineLevel="2" spans="1:10">
      <c r="A263" s="208" t="s">
        <v>4334</v>
      </c>
      <c r="B263" s="201" t="s">
        <v>5877</v>
      </c>
      <c r="C263" s="197" t="s">
        <v>5878</v>
      </c>
      <c r="D263" s="198" t="s">
        <v>345</v>
      </c>
      <c r="E263" s="541">
        <v>2</v>
      </c>
      <c r="F263" s="200">
        <v>6500</v>
      </c>
      <c r="G263" s="199">
        <f t="shared" si="10"/>
        <v>13000</v>
      </c>
      <c r="H263" s="198" t="s">
        <v>4128</v>
      </c>
      <c r="I263" s="542" t="s">
        <v>6506</v>
      </c>
      <c r="J263" s="540" t="s">
        <v>762</v>
      </c>
    </row>
    <row r="264" s="138" customFormat="1" customHeight="1" outlineLevel="2" spans="1:10">
      <c r="A264" s="208" t="s">
        <v>7952</v>
      </c>
      <c r="B264" s="201" t="s">
        <v>6188</v>
      </c>
      <c r="C264" s="197" t="s">
        <v>6189</v>
      </c>
      <c r="D264" s="198" t="s">
        <v>345</v>
      </c>
      <c r="E264" s="541">
        <v>1</v>
      </c>
      <c r="F264" s="200">
        <v>6000</v>
      </c>
      <c r="G264" s="199">
        <f t="shared" si="10"/>
        <v>6000</v>
      </c>
      <c r="H264" s="198" t="s">
        <v>4128</v>
      </c>
      <c r="I264" s="542" t="s">
        <v>6506</v>
      </c>
      <c r="J264" s="540" t="s">
        <v>762</v>
      </c>
    </row>
    <row r="265" s="138" customFormat="1" customHeight="1" outlineLevel="2" spans="1:10">
      <c r="A265" s="170"/>
      <c r="B265" s="544" t="s">
        <v>3755</v>
      </c>
      <c r="C265" s="494"/>
      <c r="D265" s="52"/>
      <c r="E265" s="78"/>
      <c r="F265" s="200"/>
      <c r="G265" s="199"/>
      <c r="H265" s="198" t="s">
        <v>4128</v>
      </c>
      <c r="I265" s="535" t="s">
        <v>6508</v>
      </c>
      <c r="J265" s="543"/>
    </row>
    <row r="266" s="138" customFormat="1" customHeight="1" outlineLevel="2" spans="1:10">
      <c r="A266" s="208" t="s">
        <v>4336</v>
      </c>
      <c r="B266" s="201" t="s">
        <v>3915</v>
      </c>
      <c r="C266" s="197" t="s">
        <v>6234</v>
      </c>
      <c r="D266" s="198" t="s">
        <v>345</v>
      </c>
      <c r="E266" s="541">
        <v>1</v>
      </c>
      <c r="F266" s="200">
        <v>2920</v>
      </c>
      <c r="G266" s="199">
        <f t="shared" ref="G266:G287" si="11" xml:space="preserve">F266*E266</f>
        <v>2920</v>
      </c>
      <c r="H266" s="198" t="s">
        <v>4128</v>
      </c>
      <c r="I266" s="542" t="s">
        <v>6508</v>
      </c>
      <c r="J266" s="540" t="s">
        <v>762</v>
      </c>
    </row>
    <row r="267" s="138" customFormat="1" customHeight="1" outlineLevel="2" spans="1:10">
      <c r="A267" s="208" t="s">
        <v>4337</v>
      </c>
      <c r="B267" s="201" t="s">
        <v>3920</v>
      </c>
      <c r="C267" s="197" t="s">
        <v>5949</v>
      </c>
      <c r="D267" s="198" t="s">
        <v>345</v>
      </c>
      <c r="E267" s="541">
        <v>1</v>
      </c>
      <c r="F267" s="200">
        <v>330</v>
      </c>
      <c r="G267" s="199">
        <f t="shared" si="11"/>
        <v>330</v>
      </c>
      <c r="H267" s="198" t="s">
        <v>4128</v>
      </c>
      <c r="I267" s="542" t="s">
        <v>6508</v>
      </c>
      <c r="J267" s="540" t="s">
        <v>762</v>
      </c>
    </row>
    <row r="268" s="138" customFormat="1" customHeight="1" outlineLevel="2" spans="1:10">
      <c r="A268" s="208" t="s">
        <v>4338</v>
      </c>
      <c r="B268" s="201" t="s">
        <v>3617</v>
      </c>
      <c r="C268" s="197" t="s">
        <v>5822</v>
      </c>
      <c r="D268" s="198" t="s">
        <v>345</v>
      </c>
      <c r="E268" s="541">
        <v>1</v>
      </c>
      <c r="F268" s="200">
        <v>4200</v>
      </c>
      <c r="G268" s="199">
        <f t="shared" si="11"/>
        <v>4200</v>
      </c>
      <c r="H268" s="198" t="s">
        <v>4128</v>
      </c>
      <c r="I268" s="542" t="s">
        <v>6508</v>
      </c>
      <c r="J268" s="540" t="s">
        <v>762</v>
      </c>
    </row>
    <row r="269" s="138" customFormat="1" customHeight="1" outlineLevel="2" spans="1:10">
      <c r="A269" s="208" t="s">
        <v>4339</v>
      </c>
      <c r="B269" s="201" t="s">
        <v>7870</v>
      </c>
      <c r="C269" s="197" t="s">
        <v>5918</v>
      </c>
      <c r="D269" s="198" t="s">
        <v>345</v>
      </c>
      <c r="E269" s="541">
        <v>1</v>
      </c>
      <c r="F269" s="200">
        <v>1300</v>
      </c>
      <c r="G269" s="199">
        <f t="shared" si="11"/>
        <v>1300</v>
      </c>
      <c r="H269" s="198" t="s">
        <v>4128</v>
      </c>
      <c r="I269" s="542" t="s">
        <v>6508</v>
      </c>
      <c r="J269" s="540" t="s">
        <v>762</v>
      </c>
    </row>
    <row r="270" s="138" customFormat="1" customHeight="1" outlineLevel="2" spans="1:10">
      <c r="A270" s="208" t="s">
        <v>4340</v>
      </c>
      <c r="B270" s="197" t="s">
        <v>7953</v>
      </c>
      <c r="C270" s="201" t="s">
        <v>7954</v>
      </c>
      <c r="D270" s="198" t="s">
        <v>345</v>
      </c>
      <c r="E270" s="541">
        <v>1</v>
      </c>
      <c r="F270" s="200">
        <v>6700</v>
      </c>
      <c r="G270" s="199">
        <f t="shared" si="11"/>
        <v>6700</v>
      </c>
      <c r="H270" s="198" t="s">
        <v>4128</v>
      </c>
      <c r="I270" s="542" t="s">
        <v>6508</v>
      </c>
      <c r="J270" s="540" t="s">
        <v>762</v>
      </c>
    </row>
    <row r="271" s="138" customFormat="1" customHeight="1" outlineLevel="2" spans="1:10">
      <c r="A271" s="208" t="s">
        <v>4341</v>
      </c>
      <c r="B271" s="197" t="s">
        <v>7955</v>
      </c>
      <c r="C271" s="197" t="s">
        <v>5768</v>
      </c>
      <c r="D271" s="198" t="s">
        <v>345</v>
      </c>
      <c r="E271" s="541">
        <v>1</v>
      </c>
      <c r="F271" s="200">
        <v>2250</v>
      </c>
      <c r="G271" s="199">
        <f t="shared" si="11"/>
        <v>2250</v>
      </c>
      <c r="H271" s="198" t="s">
        <v>4128</v>
      </c>
      <c r="I271" s="542" t="s">
        <v>6508</v>
      </c>
      <c r="J271" s="540" t="s">
        <v>762</v>
      </c>
    </row>
    <row r="272" s="138" customFormat="1" customHeight="1" outlineLevel="2" spans="1:10">
      <c r="A272" s="208" t="s">
        <v>4342</v>
      </c>
      <c r="B272" s="201" t="s">
        <v>6194</v>
      </c>
      <c r="C272" s="197" t="s">
        <v>6195</v>
      </c>
      <c r="D272" s="198" t="s">
        <v>345</v>
      </c>
      <c r="E272" s="541">
        <v>1</v>
      </c>
      <c r="F272" s="200">
        <v>14460</v>
      </c>
      <c r="G272" s="199">
        <f t="shared" si="11"/>
        <v>14460</v>
      </c>
      <c r="H272" s="198" t="s">
        <v>4128</v>
      </c>
      <c r="I272" s="542" t="s">
        <v>6508</v>
      </c>
      <c r="J272" s="540" t="s">
        <v>762</v>
      </c>
    </row>
    <row r="273" s="138" customFormat="1" customHeight="1" outlineLevel="2" spans="1:10">
      <c r="A273" s="208" t="s">
        <v>4343</v>
      </c>
      <c r="B273" s="201" t="s">
        <v>6031</v>
      </c>
      <c r="C273" s="197" t="s">
        <v>6033</v>
      </c>
      <c r="D273" s="198" t="s">
        <v>345</v>
      </c>
      <c r="E273" s="541">
        <v>1</v>
      </c>
      <c r="F273" s="200">
        <v>1100</v>
      </c>
      <c r="G273" s="199">
        <f t="shared" si="11"/>
        <v>1100</v>
      </c>
      <c r="H273" s="198" t="s">
        <v>4128</v>
      </c>
      <c r="I273" s="542" t="s">
        <v>6508</v>
      </c>
      <c r="J273" s="540" t="s">
        <v>762</v>
      </c>
    </row>
    <row r="274" s="138" customFormat="1" customHeight="1" outlineLevel="2" spans="1:10">
      <c r="A274" s="208" t="s">
        <v>4344</v>
      </c>
      <c r="B274" s="201" t="s">
        <v>5896</v>
      </c>
      <c r="C274" s="197" t="s">
        <v>5955</v>
      </c>
      <c r="D274" s="198" t="s">
        <v>345</v>
      </c>
      <c r="E274" s="541">
        <v>1</v>
      </c>
      <c r="F274" s="200">
        <v>6000</v>
      </c>
      <c r="G274" s="199">
        <f t="shared" si="11"/>
        <v>6000</v>
      </c>
      <c r="H274" s="198" t="s">
        <v>4128</v>
      </c>
      <c r="I274" s="542" t="s">
        <v>6508</v>
      </c>
      <c r="J274" s="540" t="s">
        <v>762</v>
      </c>
    </row>
    <row r="275" s="138" customFormat="1" customHeight="1" outlineLevel="2" spans="1:10">
      <c r="A275" s="208" t="s">
        <v>4345</v>
      </c>
      <c r="B275" s="201" t="s">
        <v>3413</v>
      </c>
      <c r="C275" s="197" t="s">
        <v>7082</v>
      </c>
      <c r="D275" s="198" t="s">
        <v>345</v>
      </c>
      <c r="E275" s="541">
        <v>1</v>
      </c>
      <c r="F275" s="200">
        <v>4500</v>
      </c>
      <c r="G275" s="199">
        <f t="shared" si="11"/>
        <v>4500</v>
      </c>
      <c r="H275" s="198" t="s">
        <v>4128</v>
      </c>
      <c r="I275" s="542" t="s">
        <v>6508</v>
      </c>
      <c r="J275" s="540" t="s">
        <v>762</v>
      </c>
    </row>
    <row r="276" s="138" customFormat="1" customHeight="1" outlineLevel="2" spans="1:10">
      <c r="A276" s="208" t="s">
        <v>4346</v>
      </c>
      <c r="B276" s="201" t="s">
        <v>5885</v>
      </c>
      <c r="C276" s="197" t="s">
        <v>5886</v>
      </c>
      <c r="D276" s="198" t="s">
        <v>345</v>
      </c>
      <c r="E276" s="541">
        <v>1</v>
      </c>
      <c r="F276" s="200">
        <v>25000</v>
      </c>
      <c r="G276" s="199">
        <f t="shared" si="11"/>
        <v>25000</v>
      </c>
      <c r="H276" s="198" t="s">
        <v>4128</v>
      </c>
      <c r="I276" s="542" t="s">
        <v>6508</v>
      </c>
      <c r="J276" s="540" t="s">
        <v>762</v>
      </c>
    </row>
    <row r="277" s="138" customFormat="1" customHeight="1" outlineLevel="2" spans="1:10">
      <c r="A277" s="208" t="s">
        <v>4347</v>
      </c>
      <c r="B277" s="201" t="s">
        <v>3376</v>
      </c>
      <c r="C277" s="197" t="s">
        <v>5871</v>
      </c>
      <c r="D277" s="198" t="s">
        <v>345</v>
      </c>
      <c r="E277" s="541">
        <v>1</v>
      </c>
      <c r="F277" s="200">
        <v>7500</v>
      </c>
      <c r="G277" s="199">
        <f t="shared" si="11"/>
        <v>7500</v>
      </c>
      <c r="H277" s="198" t="s">
        <v>4128</v>
      </c>
      <c r="I277" s="542" t="s">
        <v>6508</v>
      </c>
      <c r="J277" s="540" t="s">
        <v>762</v>
      </c>
    </row>
    <row r="278" s="138" customFormat="1" customHeight="1" outlineLevel="2" spans="1:10">
      <c r="A278" s="208" t="s">
        <v>4348</v>
      </c>
      <c r="B278" s="201" t="s">
        <v>5896</v>
      </c>
      <c r="C278" s="197" t="s">
        <v>7200</v>
      </c>
      <c r="D278" s="198" t="s">
        <v>345</v>
      </c>
      <c r="E278" s="541">
        <v>1</v>
      </c>
      <c r="F278" s="200">
        <v>4800</v>
      </c>
      <c r="G278" s="199">
        <f t="shared" si="11"/>
        <v>4800</v>
      </c>
      <c r="H278" s="198" t="s">
        <v>4128</v>
      </c>
      <c r="I278" s="542" t="s">
        <v>6508</v>
      </c>
      <c r="J278" s="540" t="s">
        <v>762</v>
      </c>
    </row>
    <row r="279" s="138" customFormat="1" customHeight="1" outlineLevel="2" spans="1:10">
      <c r="A279" s="208" t="s">
        <v>4349</v>
      </c>
      <c r="B279" s="201" t="s">
        <v>6077</v>
      </c>
      <c r="C279" s="197" t="s">
        <v>6078</v>
      </c>
      <c r="D279" s="198" t="s">
        <v>345</v>
      </c>
      <c r="E279" s="541">
        <v>1</v>
      </c>
      <c r="F279" s="200">
        <v>2400</v>
      </c>
      <c r="G279" s="199">
        <f t="shared" si="11"/>
        <v>2400</v>
      </c>
      <c r="H279" s="198" t="s">
        <v>4128</v>
      </c>
      <c r="I279" s="542" t="s">
        <v>6508</v>
      </c>
      <c r="J279" s="540" t="s">
        <v>762</v>
      </c>
    </row>
    <row r="280" s="138" customFormat="1" customHeight="1" outlineLevel="2" spans="1:10">
      <c r="A280" s="208" t="s">
        <v>4350</v>
      </c>
      <c r="B280" s="197" t="s">
        <v>7956</v>
      </c>
      <c r="C280" s="197"/>
      <c r="D280" s="198" t="s">
        <v>345</v>
      </c>
      <c r="E280" s="541">
        <v>1</v>
      </c>
      <c r="F280" s="200">
        <v>7000</v>
      </c>
      <c r="G280" s="199">
        <f t="shared" si="11"/>
        <v>7000</v>
      </c>
      <c r="H280" s="198" t="s">
        <v>4128</v>
      </c>
      <c r="I280" s="542" t="s">
        <v>6508</v>
      </c>
      <c r="J280" s="540" t="s">
        <v>762</v>
      </c>
    </row>
    <row r="281" s="138" customFormat="1" customHeight="1" outlineLevel="2" spans="1:10">
      <c r="A281" s="208" t="s">
        <v>7694</v>
      </c>
      <c r="B281" s="201" t="s">
        <v>7957</v>
      </c>
      <c r="C281" s="201" t="s">
        <v>6652</v>
      </c>
      <c r="D281" s="198" t="s">
        <v>345</v>
      </c>
      <c r="E281" s="541">
        <v>1</v>
      </c>
      <c r="F281" s="200">
        <v>24000</v>
      </c>
      <c r="G281" s="199">
        <f t="shared" si="11"/>
        <v>24000</v>
      </c>
      <c r="H281" s="198" t="s">
        <v>4128</v>
      </c>
      <c r="I281" s="542" t="s">
        <v>6508</v>
      </c>
      <c r="J281" s="540" t="s">
        <v>762</v>
      </c>
    </row>
    <row r="282" s="138" customFormat="1" customHeight="1" outlineLevel="2" spans="1:10">
      <c r="A282" s="208" t="s">
        <v>7958</v>
      </c>
      <c r="B282" s="201" t="s">
        <v>6740</v>
      </c>
      <c r="C282" s="197" t="s">
        <v>7959</v>
      </c>
      <c r="D282" s="198" t="s">
        <v>345</v>
      </c>
      <c r="E282" s="541">
        <v>1</v>
      </c>
      <c r="F282" s="200">
        <v>6960</v>
      </c>
      <c r="G282" s="199">
        <f t="shared" si="11"/>
        <v>6960</v>
      </c>
      <c r="H282" s="198" t="s">
        <v>4128</v>
      </c>
      <c r="I282" s="542" t="s">
        <v>6508</v>
      </c>
      <c r="J282" s="540" t="s">
        <v>762</v>
      </c>
    </row>
    <row r="283" s="138" customFormat="1" customHeight="1" outlineLevel="2" spans="1:10">
      <c r="A283" s="208" t="s">
        <v>7960</v>
      </c>
      <c r="B283" s="201" t="s">
        <v>6075</v>
      </c>
      <c r="C283" s="197"/>
      <c r="D283" s="198" t="s">
        <v>345</v>
      </c>
      <c r="E283" s="541">
        <v>1</v>
      </c>
      <c r="F283" s="200">
        <v>1078</v>
      </c>
      <c r="G283" s="199">
        <f t="shared" si="11"/>
        <v>1078</v>
      </c>
      <c r="H283" s="198" t="s">
        <v>4128</v>
      </c>
      <c r="I283" s="542" t="s">
        <v>6508</v>
      </c>
      <c r="J283" s="540" t="s">
        <v>762</v>
      </c>
    </row>
    <row r="284" s="138" customFormat="1" customHeight="1" outlineLevel="2" spans="1:10">
      <c r="A284" s="208" t="s">
        <v>7961</v>
      </c>
      <c r="B284" s="201" t="s">
        <v>6296</v>
      </c>
      <c r="C284" s="197" t="s">
        <v>6297</v>
      </c>
      <c r="D284" s="198" t="s">
        <v>345</v>
      </c>
      <c r="E284" s="541">
        <v>1</v>
      </c>
      <c r="F284" s="200">
        <v>8160</v>
      </c>
      <c r="G284" s="199">
        <f t="shared" si="11"/>
        <v>8160</v>
      </c>
      <c r="H284" s="198" t="s">
        <v>4128</v>
      </c>
      <c r="I284" s="542" t="s">
        <v>6508</v>
      </c>
      <c r="J284" s="540" t="s">
        <v>762</v>
      </c>
    </row>
    <row r="285" s="138" customFormat="1" customHeight="1" outlineLevel="2" spans="1:10">
      <c r="A285" s="208" t="s">
        <v>7962</v>
      </c>
      <c r="B285" s="201" t="s">
        <v>3504</v>
      </c>
      <c r="C285" s="197" t="s">
        <v>6294</v>
      </c>
      <c r="D285" s="198" t="s">
        <v>345</v>
      </c>
      <c r="E285" s="541">
        <v>2</v>
      </c>
      <c r="F285" s="200">
        <v>8640</v>
      </c>
      <c r="G285" s="199">
        <f t="shared" si="11"/>
        <v>17280</v>
      </c>
      <c r="H285" s="198" t="s">
        <v>4128</v>
      </c>
      <c r="I285" s="542" t="s">
        <v>6508</v>
      </c>
      <c r="J285" s="540" t="s">
        <v>762</v>
      </c>
    </row>
    <row r="286" s="138" customFormat="1" customHeight="1" outlineLevel="2" spans="1:10">
      <c r="A286" s="208" t="s">
        <v>7963</v>
      </c>
      <c r="B286" s="201" t="s">
        <v>3251</v>
      </c>
      <c r="C286" s="197" t="s">
        <v>7964</v>
      </c>
      <c r="D286" s="198" t="s">
        <v>341</v>
      </c>
      <c r="E286" s="541">
        <v>4.6</v>
      </c>
      <c r="F286" s="200">
        <v>850</v>
      </c>
      <c r="G286" s="199">
        <f t="shared" si="11"/>
        <v>3910</v>
      </c>
      <c r="H286" s="198" t="s">
        <v>4128</v>
      </c>
      <c r="I286" s="542" t="s">
        <v>6508</v>
      </c>
      <c r="J286" s="540" t="s">
        <v>762</v>
      </c>
    </row>
    <row r="287" s="138" customFormat="1" customHeight="1" outlineLevel="2" spans="1:10">
      <c r="A287" s="208" t="s">
        <v>7965</v>
      </c>
      <c r="B287" s="197" t="s">
        <v>7906</v>
      </c>
      <c r="C287" s="197" t="s">
        <v>7966</v>
      </c>
      <c r="D287" s="198" t="s">
        <v>341</v>
      </c>
      <c r="E287" s="541">
        <v>4.6</v>
      </c>
      <c r="F287" s="200">
        <v>19180</v>
      </c>
      <c r="G287" s="199">
        <f t="shared" si="11"/>
        <v>88228</v>
      </c>
      <c r="H287" s="198" t="s">
        <v>4128</v>
      </c>
      <c r="I287" s="542" t="s">
        <v>6508</v>
      </c>
      <c r="J287" s="540" t="s">
        <v>762</v>
      </c>
    </row>
    <row r="288" s="138" customFormat="1" customHeight="1" outlineLevel="2" spans="1:10">
      <c r="A288" s="170"/>
      <c r="B288" s="453" t="s">
        <v>3756</v>
      </c>
      <c r="C288" s="494"/>
      <c r="D288" s="52"/>
      <c r="E288" s="78"/>
      <c r="F288" s="200"/>
      <c r="G288" s="199"/>
      <c r="H288" s="198" t="s">
        <v>4128</v>
      </c>
      <c r="I288" s="535" t="s">
        <v>6510</v>
      </c>
      <c r="J288" s="543"/>
    </row>
    <row r="289" s="138" customFormat="1" customHeight="1" outlineLevel="2" spans="1:10">
      <c r="A289" s="208" t="s">
        <v>4352</v>
      </c>
      <c r="B289" s="201" t="s">
        <v>6064</v>
      </c>
      <c r="C289" s="197" t="s">
        <v>6069</v>
      </c>
      <c r="D289" s="198" t="s">
        <v>345</v>
      </c>
      <c r="E289" s="541">
        <v>2</v>
      </c>
      <c r="F289" s="200">
        <v>2400</v>
      </c>
      <c r="G289" s="199">
        <f xml:space="preserve">F289*E289</f>
        <v>4800</v>
      </c>
      <c r="H289" s="198" t="s">
        <v>4128</v>
      </c>
      <c r="I289" s="542" t="s">
        <v>6510</v>
      </c>
      <c r="J289" s="540" t="s">
        <v>762</v>
      </c>
    </row>
    <row r="290" s="138" customFormat="1" customHeight="1" outlineLevel="2" spans="1:10">
      <c r="A290" s="208" t="s">
        <v>7695</v>
      </c>
      <c r="B290" s="201" t="s">
        <v>6064</v>
      </c>
      <c r="C290" s="197" t="s">
        <v>6067</v>
      </c>
      <c r="D290" s="198" t="s">
        <v>345</v>
      </c>
      <c r="E290" s="541">
        <v>1</v>
      </c>
      <c r="F290" s="200">
        <v>2400</v>
      </c>
      <c r="G290" s="199">
        <f xml:space="preserve">F290*E290</f>
        <v>2400</v>
      </c>
      <c r="H290" s="198" t="s">
        <v>4128</v>
      </c>
      <c r="I290" s="542" t="s">
        <v>6510</v>
      </c>
      <c r="J290" s="540" t="s">
        <v>762</v>
      </c>
    </row>
    <row r="291" s="138" customFormat="1" customHeight="1" outlineLevel="2" spans="1:10">
      <c r="A291" s="170" t="s">
        <v>4353</v>
      </c>
      <c r="B291" s="544" t="s">
        <v>4354</v>
      </c>
      <c r="C291" s="494"/>
      <c r="D291" s="52"/>
      <c r="E291" s="78"/>
      <c r="F291" s="200"/>
      <c r="G291" s="199"/>
      <c r="H291" s="198" t="s">
        <v>4128</v>
      </c>
      <c r="I291" s="535" t="s">
        <v>6511</v>
      </c>
      <c r="J291" s="543"/>
    </row>
    <row r="292" s="521" customFormat="1" customHeight="1" outlineLevel="2" spans="1:10">
      <c r="A292" s="170"/>
      <c r="B292" s="544" t="s">
        <v>3758</v>
      </c>
      <c r="C292" s="202"/>
      <c r="D292" s="62"/>
      <c r="E292" s="552"/>
      <c r="F292" s="537"/>
      <c r="G292" s="199"/>
      <c r="H292" s="534" t="s">
        <v>4128</v>
      </c>
      <c r="I292" s="535" t="s">
        <v>6511</v>
      </c>
      <c r="J292" s="538"/>
    </row>
    <row r="293" s="138" customFormat="1" customHeight="1" outlineLevel="2" spans="1:10">
      <c r="A293" s="208" t="s">
        <v>4356</v>
      </c>
      <c r="B293" s="201" t="s">
        <v>5989</v>
      </c>
      <c r="C293" s="197" t="s">
        <v>5990</v>
      </c>
      <c r="D293" s="198" t="s">
        <v>345</v>
      </c>
      <c r="E293" s="541">
        <v>1</v>
      </c>
      <c r="F293" s="200">
        <v>580</v>
      </c>
      <c r="G293" s="199">
        <f t="shared" ref="G293:G324" si="12" xml:space="preserve">F293*E293</f>
        <v>580</v>
      </c>
      <c r="H293" s="198" t="s">
        <v>4128</v>
      </c>
      <c r="I293" s="542" t="s">
        <v>6511</v>
      </c>
      <c r="J293" s="540" t="s">
        <v>762</v>
      </c>
    </row>
    <row r="294" s="138" customFormat="1" customHeight="1" outlineLevel="2" spans="1:10">
      <c r="A294" s="208" t="s">
        <v>4357</v>
      </c>
      <c r="B294" s="201" t="s">
        <v>3385</v>
      </c>
      <c r="C294" s="197" t="s">
        <v>5873</v>
      </c>
      <c r="D294" s="198" t="s">
        <v>345</v>
      </c>
      <c r="E294" s="541">
        <v>1</v>
      </c>
      <c r="F294" s="200">
        <v>1160</v>
      </c>
      <c r="G294" s="199">
        <f t="shared" si="12"/>
        <v>1160</v>
      </c>
      <c r="H294" s="198" t="s">
        <v>4128</v>
      </c>
      <c r="I294" s="542" t="s">
        <v>6511</v>
      </c>
      <c r="J294" s="540" t="s">
        <v>762</v>
      </c>
    </row>
    <row r="295" s="138" customFormat="1" customHeight="1" outlineLevel="2" spans="1:10">
      <c r="A295" s="208" t="s">
        <v>4358</v>
      </c>
      <c r="B295" s="201" t="s">
        <v>5933</v>
      </c>
      <c r="C295" s="197" t="s">
        <v>5934</v>
      </c>
      <c r="D295" s="198" t="s">
        <v>345</v>
      </c>
      <c r="E295" s="541">
        <v>1</v>
      </c>
      <c r="F295" s="200">
        <v>1327</v>
      </c>
      <c r="G295" s="199">
        <f t="shared" si="12"/>
        <v>1327</v>
      </c>
      <c r="H295" s="198" t="s">
        <v>4128</v>
      </c>
      <c r="I295" s="542" t="s">
        <v>6511</v>
      </c>
      <c r="J295" s="540" t="s">
        <v>762</v>
      </c>
    </row>
    <row r="296" s="138" customFormat="1" customHeight="1" outlineLevel="2" spans="1:10">
      <c r="A296" s="208" t="s">
        <v>4359</v>
      </c>
      <c r="B296" s="201" t="s">
        <v>3631</v>
      </c>
      <c r="C296" s="197" t="s">
        <v>6195</v>
      </c>
      <c r="D296" s="198" t="s">
        <v>345</v>
      </c>
      <c r="E296" s="541">
        <v>2</v>
      </c>
      <c r="F296" s="200">
        <v>12560</v>
      </c>
      <c r="G296" s="199">
        <f t="shared" si="12"/>
        <v>25120</v>
      </c>
      <c r="H296" s="198" t="s">
        <v>4128</v>
      </c>
      <c r="I296" s="542" t="s">
        <v>6511</v>
      </c>
      <c r="J296" s="540" t="s">
        <v>762</v>
      </c>
    </row>
    <row r="297" s="138" customFormat="1" customHeight="1" outlineLevel="2" spans="1:10">
      <c r="A297" s="208" t="s">
        <v>4360</v>
      </c>
      <c r="B297" s="201" t="s">
        <v>3809</v>
      </c>
      <c r="C297" s="197" t="s">
        <v>5796</v>
      </c>
      <c r="D297" s="198" t="s">
        <v>345</v>
      </c>
      <c r="E297" s="541">
        <v>1</v>
      </c>
      <c r="F297" s="200">
        <v>14000</v>
      </c>
      <c r="G297" s="199">
        <f t="shared" si="12"/>
        <v>14000</v>
      </c>
      <c r="H297" s="198" t="s">
        <v>4128</v>
      </c>
      <c r="I297" s="542" t="s">
        <v>6511</v>
      </c>
      <c r="J297" s="540" t="s">
        <v>762</v>
      </c>
    </row>
    <row r="298" s="138" customFormat="1" customHeight="1" outlineLevel="2" spans="1:10">
      <c r="A298" s="208" t="s">
        <v>4361</v>
      </c>
      <c r="B298" s="201" t="s">
        <v>3617</v>
      </c>
      <c r="C298" s="197" t="s">
        <v>5822</v>
      </c>
      <c r="D298" s="198" t="s">
        <v>345</v>
      </c>
      <c r="E298" s="541">
        <v>1</v>
      </c>
      <c r="F298" s="200">
        <v>4200</v>
      </c>
      <c r="G298" s="199">
        <f t="shared" si="12"/>
        <v>4200</v>
      </c>
      <c r="H298" s="198" t="s">
        <v>4128</v>
      </c>
      <c r="I298" s="542" t="s">
        <v>6511</v>
      </c>
      <c r="J298" s="540" t="s">
        <v>762</v>
      </c>
    </row>
    <row r="299" s="138" customFormat="1" customHeight="1" outlineLevel="2" spans="1:10">
      <c r="A299" s="208" t="s">
        <v>4362</v>
      </c>
      <c r="B299" s="201" t="s">
        <v>7870</v>
      </c>
      <c r="C299" s="197" t="s">
        <v>5909</v>
      </c>
      <c r="D299" s="198" t="s">
        <v>345</v>
      </c>
      <c r="E299" s="541">
        <v>1</v>
      </c>
      <c r="F299" s="200">
        <v>1400</v>
      </c>
      <c r="G299" s="199">
        <f t="shared" si="12"/>
        <v>1400</v>
      </c>
      <c r="H299" s="198" t="s">
        <v>4128</v>
      </c>
      <c r="I299" s="542" t="s">
        <v>6511</v>
      </c>
      <c r="J299" s="540" t="s">
        <v>762</v>
      </c>
    </row>
    <row r="300" s="138" customFormat="1" customHeight="1" outlineLevel="2" spans="1:10">
      <c r="A300" s="208" t="s">
        <v>4363</v>
      </c>
      <c r="B300" s="201" t="s">
        <v>3920</v>
      </c>
      <c r="C300" s="197" t="s">
        <v>5949</v>
      </c>
      <c r="D300" s="198" t="s">
        <v>345</v>
      </c>
      <c r="E300" s="541">
        <v>1</v>
      </c>
      <c r="F300" s="200">
        <v>330</v>
      </c>
      <c r="G300" s="199">
        <f t="shared" si="12"/>
        <v>330</v>
      </c>
      <c r="H300" s="198" t="s">
        <v>4128</v>
      </c>
      <c r="I300" s="542" t="s">
        <v>6511</v>
      </c>
      <c r="J300" s="540" t="s">
        <v>762</v>
      </c>
    </row>
    <row r="301" s="138" customFormat="1" customHeight="1" outlineLevel="2" spans="1:10">
      <c r="A301" s="208" t="s">
        <v>4364</v>
      </c>
      <c r="B301" s="201" t="s">
        <v>6048</v>
      </c>
      <c r="C301" s="197" t="s">
        <v>6049</v>
      </c>
      <c r="D301" s="198" t="s">
        <v>345</v>
      </c>
      <c r="E301" s="541">
        <v>1</v>
      </c>
      <c r="F301" s="200">
        <v>2800</v>
      </c>
      <c r="G301" s="199">
        <f t="shared" si="12"/>
        <v>2800</v>
      </c>
      <c r="H301" s="198" t="s">
        <v>4128</v>
      </c>
      <c r="I301" s="542" t="s">
        <v>6511</v>
      </c>
      <c r="J301" s="540" t="s">
        <v>762</v>
      </c>
    </row>
    <row r="302" s="138" customFormat="1" customHeight="1" outlineLevel="2" spans="1:10">
      <c r="A302" s="208" t="s">
        <v>4365</v>
      </c>
      <c r="B302" s="201" t="s">
        <v>3915</v>
      </c>
      <c r="C302" s="197" t="s">
        <v>6234</v>
      </c>
      <c r="D302" s="198" t="s">
        <v>345</v>
      </c>
      <c r="E302" s="541">
        <v>1</v>
      </c>
      <c r="F302" s="200">
        <v>2920</v>
      </c>
      <c r="G302" s="199">
        <f t="shared" si="12"/>
        <v>2920</v>
      </c>
      <c r="H302" s="198" t="s">
        <v>4128</v>
      </c>
      <c r="I302" s="542" t="s">
        <v>6511</v>
      </c>
      <c r="J302" s="540" t="s">
        <v>762</v>
      </c>
    </row>
    <row r="303" s="138" customFormat="1" customHeight="1" outlineLevel="2" spans="1:10">
      <c r="A303" s="208" t="s">
        <v>4366</v>
      </c>
      <c r="B303" s="201" t="s">
        <v>3580</v>
      </c>
      <c r="C303" s="197" t="s">
        <v>6209</v>
      </c>
      <c r="D303" s="198" t="s">
        <v>345</v>
      </c>
      <c r="E303" s="541">
        <v>1</v>
      </c>
      <c r="F303" s="200">
        <v>9160</v>
      </c>
      <c r="G303" s="199">
        <f t="shared" si="12"/>
        <v>9160</v>
      </c>
      <c r="H303" s="198" t="s">
        <v>4128</v>
      </c>
      <c r="I303" s="542" t="s">
        <v>6511</v>
      </c>
      <c r="J303" s="540" t="s">
        <v>762</v>
      </c>
    </row>
    <row r="304" s="520" customFormat="1" customHeight="1" outlineLevel="2" spans="1:10">
      <c r="A304" s="208" t="s">
        <v>4367</v>
      </c>
      <c r="B304" s="201" t="s">
        <v>6005</v>
      </c>
      <c r="C304" s="197" t="s">
        <v>6012</v>
      </c>
      <c r="D304" s="198" t="s">
        <v>345</v>
      </c>
      <c r="E304" s="78">
        <v>1</v>
      </c>
      <c r="F304" s="200">
        <v>900</v>
      </c>
      <c r="G304" s="199">
        <f t="shared" si="12"/>
        <v>900</v>
      </c>
      <c r="H304" s="198" t="s">
        <v>4128</v>
      </c>
      <c r="I304" s="542" t="s">
        <v>6511</v>
      </c>
      <c r="J304" s="540" t="s">
        <v>762</v>
      </c>
    </row>
    <row r="305" s="520" customFormat="1" customHeight="1" outlineLevel="2" spans="1:10">
      <c r="A305" s="208" t="s">
        <v>4368</v>
      </c>
      <c r="B305" s="201" t="s">
        <v>3413</v>
      </c>
      <c r="C305" s="197" t="s">
        <v>7082</v>
      </c>
      <c r="D305" s="198" t="s">
        <v>345</v>
      </c>
      <c r="E305" s="541">
        <v>1</v>
      </c>
      <c r="F305" s="200">
        <v>4500</v>
      </c>
      <c r="G305" s="199">
        <f t="shared" si="12"/>
        <v>4500</v>
      </c>
      <c r="H305" s="198" t="s">
        <v>4128</v>
      </c>
      <c r="I305" s="542" t="s">
        <v>6511</v>
      </c>
      <c r="J305" s="540" t="s">
        <v>762</v>
      </c>
    </row>
    <row r="306" s="520" customFormat="1" customHeight="1" outlineLevel="2" spans="1:10">
      <c r="A306" s="208" t="s">
        <v>4369</v>
      </c>
      <c r="B306" s="201" t="s">
        <v>6113</v>
      </c>
      <c r="C306" s="197" t="s">
        <v>6114</v>
      </c>
      <c r="D306" s="198" t="s">
        <v>345</v>
      </c>
      <c r="E306" s="541">
        <v>1</v>
      </c>
      <c r="F306" s="200">
        <v>2970</v>
      </c>
      <c r="G306" s="199">
        <f t="shared" si="12"/>
        <v>2970</v>
      </c>
      <c r="H306" s="198" t="s">
        <v>4128</v>
      </c>
      <c r="I306" s="542" t="s">
        <v>6511</v>
      </c>
      <c r="J306" s="540" t="s">
        <v>762</v>
      </c>
    </row>
    <row r="307" s="520" customFormat="1" customHeight="1" outlineLevel="2" spans="1:10">
      <c r="A307" s="208" t="s">
        <v>4370</v>
      </c>
      <c r="B307" s="201" t="s">
        <v>5833</v>
      </c>
      <c r="C307" s="197" t="s">
        <v>5834</v>
      </c>
      <c r="D307" s="198" t="s">
        <v>345</v>
      </c>
      <c r="E307" s="541">
        <v>1</v>
      </c>
      <c r="F307" s="200">
        <v>5900</v>
      </c>
      <c r="G307" s="199">
        <f t="shared" si="12"/>
        <v>5900</v>
      </c>
      <c r="H307" s="198" t="s">
        <v>4128</v>
      </c>
      <c r="I307" s="542" t="s">
        <v>6511</v>
      </c>
      <c r="J307" s="540" t="s">
        <v>762</v>
      </c>
    </row>
    <row r="308" s="520" customFormat="1" customHeight="1" outlineLevel="2" spans="1:10">
      <c r="A308" s="208" t="s">
        <v>4371</v>
      </c>
      <c r="B308" s="201" t="s">
        <v>5861</v>
      </c>
      <c r="C308" s="197" t="s">
        <v>5866</v>
      </c>
      <c r="D308" s="198" t="s">
        <v>345</v>
      </c>
      <c r="E308" s="541">
        <v>2</v>
      </c>
      <c r="F308" s="200">
        <v>2760</v>
      </c>
      <c r="G308" s="199">
        <f t="shared" si="12"/>
        <v>5520</v>
      </c>
      <c r="H308" s="198" t="s">
        <v>4128</v>
      </c>
      <c r="I308" s="542" t="s">
        <v>6511</v>
      </c>
      <c r="J308" s="540" t="s">
        <v>762</v>
      </c>
    </row>
    <row r="309" s="520" customFormat="1" customHeight="1" outlineLevel="2" spans="1:10">
      <c r="A309" s="208" t="s">
        <v>4372</v>
      </c>
      <c r="B309" s="201" t="s">
        <v>3580</v>
      </c>
      <c r="C309" s="197" t="s">
        <v>6207</v>
      </c>
      <c r="D309" s="198" t="s">
        <v>345</v>
      </c>
      <c r="E309" s="541">
        <v>2</v>
      </c>
      <c r="F309" s="200">
        <v>8880</v>
      </c>
      <c r="G309" s="199">
        <f t="shared" si="12"/>
        <v>17760</v>
      </c>
      <c r="H309" s="198" t="s">
        <v>4128</v>
      </c>
      <c r="I309" s="542" t="s">
        <v>6511</v>
      </c>
      <c r="J309" s="540" t="s">
        <v>762</v>
      </c>
    </row>
    <row r="310" s="520" customFormat="1" customHeight="1" outlineLevel="2" spans="1:10">
      <c r="A310" s="208" t="s">
        <v>4373</v>
      </c>
      <c r="B310" s="201" t="s">
        <v>3445</v>
      </c>
      <c r="C310" s="197" t="s">
        <v>7967</v>
      </c>
      <c r="D310" s="198" t="s">
        <v>345</v>
      </c>
      <c r="E310" s="541">
        <v>2</v>
      </c>
      <c r="F310" s="200">
        <v>5100</v>
      </c>
      <c r="G310" s="199">
        <f t="shared" si="12"/>
        <v>10200</v>
      </c>
      <c r="H310" s="198" t="s">
        <v>4128</v>
      </c>
      <c r="I310" s="542" t="s">
        <v>6511</v>
      </c>
      <c r="J310" s="540" t="s">
        <v>762</v>
      </c>
    </row>
    <row r="311" s="520" customFormat="1" customHeight="1" outlineLevel="2" spans="1:10">
      <c r="A311" s="208" t="s">
        <v>4374</v>
      </c>
      <c r="B311" s="201" t="s">
        <v>7968</v>
      </c>
      <c r="C311" s="201" t="s">
        <v>6652</v>
      </c>
      <c r="D311" s="198" t="s">
        <v>345</v>
      </c>
      <c r="E311" s="541">
        <v>1</v>
      </c>
      <c r="F311" s="200">
        <v>24000</v>
      </c>
      <c r="G311" s="199">
        <f t="shared" si="12"/>
        <v>24000</v>
      </c>
      <c r="H311" s="198" t="s">
        <v>4128</v>
      </c>
      <c r="I311" s="542" t="s">
        <v>6511</v>
      </c>
      <c r="J311" s="540" t="s">
        <v>762</v>
      </c>
    </row>
    <row r="312" s="520" customFormat="1" customHeight="1" outlineLevel="2" spans="1:10">
      <c r="A312" s="208" t="s">
        <v>4375</v>
      </c>
      <c r="B312" s="197" t="s">
        <v>7969</v>
      </c>
      <c r="C312" s="197"/>
      <c r="D312" s="198" t="s">
        <v>345</v>
      </c>
      <c r="E312" s="541">
        <v>1</v>
      </c>
      <c r="F312" s="200">
        <v>7000</v>
      </c>
      <c r="G312" s="199">
        <f t="shared" si="12"/>
        <v>7000</v>
      </c>
      <c r="H312" s="198" t="s">
        <v>4128</v>
      </c>
      <c r="I312" s="542" t="s">
        <v>6511</v>
      </c>
      <c r="J312" s="540" t="s">
        <v>762</v>
      </c>
    </row>
    <row r="313" s="520" customFormat="1" customHeight="1" outlineLevel="2" spans="1:10">
      <c r="A313" s="208" t="s">
        <v>4376</v>
      </c>
      <c r="B313" s="197" t="s">
        <v>7906</v>
      </c>
      <c r="C313" s="197" t="s">
        <v>5760</v>
      </c>
      <c r="D313" s="198" t="s">
        <v>341</v>
      </c>
      <c r="E313" s="541">
        <v>5.2</v>
      </c>
      <c r="F313" s="200">
        <v>17500</v>
      </c>
      <c r="G313" s="199">
        <f t="shared" si="12"/>
        <v>91000</v>
      </c>
      <c r="H313" s="198" t="s">
        <v>4128</v>
      </c>
      <c r="I313" s="542" t="s">
        <v>6511</v>
      </c>
      <c r="J313" s="540" t="s">
        <v>762</v>
      </c>
    </row>
    <row r="314" s="520" customFormat="1" customHeight="1" outlineLevel="2" spans="1:10">
      <c r="A314" s="208" t="s">
        <v>4377</v>
      </c>
      <c r="B314" s="201" t="s">
        <v>3251</v>
      </c>
      <c r="C314" s="197" t="s">
        <v>7970</v>
      </c>
      <c r="D314" s="198" t="s">
        <v>341</v>
      </c>
      <c r="E314" s="541">
        <v>5.9</v>
      </c>
      <c r="F314" s="200">
        <v>850</v>
      </c>
      <c r="G314" s="199">
        <f t="shared" si="12"/>
        <v>5015</v>
      </c>
      <c r="H314" s="198" t="s">
        <v>4128</v>
      </c>
      <c r="I314" s="542" t="s">
        <v>6511</v>
      </c>
      <c r="J314" s="540" t="s">
        <v>762</v>
      </c>
    </row>
    <row r="315" s="520" customFormat="1" customHeight="1" outlineLevel="2" spans="1:10">
      <c r="A315" s="208" t="s">
        <v>4378</v>
      </c>
      <c r="B315" s="201" t="s">
        <v>7971</v>
      </c>
      <c r="C315" s="197" t="s">
        <v>6227</v>
      </c>
      <c r="D315" s="198" t="s">
        <v>345</v>
      </c>
      <c r="E315" s="541">
        <v>1</v>
      </c>
      <c r="F315" s="200">
        <v>77170</v>
      </c>
      <c r="G315" s="199">
        <f t="shared" si="12"/>
        <v>77170</v>
      </c>
      <c r="H315" s="198" t="s">
        <v>4128</v>
      </c>
      <c r="I315" s="542" t="s">
        <v>6511</v>
      </c>
      <c r="J315" s="540" t="s">
        <v>762</v>
      </c>
    </row>
    <row r="316" s="520" customFormat="1" customHeight="1" outlineLevel="2" spans="1:10">
      <c r="A316" s="208" t="s">
        <v>4379</v>
      </c>
      <c r="B316" s="201" t="s">
        <v>7972</v>
      </c>
      <c r="C316" s="197" t="s">
        <v>5906</v>
      </c>
      <c r="D316" s="198" t="s">
        <v>345</v>
      </c>
      <c r="E316" s="541">
        <v>1</v>
      </c>
      <c r="F316" s="200">
        <v>4500</v>
      </c>
      <c r="G316" s="199">
        <f t="shared" si="12"/>
        <v>4500</v>
      </c>
      <c r="H316" s="198" t="s">
        <v>4128</v>
      </c>
      <c r="I316" s="542" t="s">
        <v>6511</v>
      </c>
      <c r="J316" s="540" t="s">
        <v>762</v>
      </c>
    </row>
    <row r="317" s="520" customFormat="1" customHeight="1" outlineLevel="2" spans="1:10">
      <c r="A317" s="208" t="s">
        <v>4380</v>
      </c>
      <c r="B317" s="201" t="s">
        <v>7947</v>
      </c>
      <c r="C317" s="197" t="s">
        <v>6288</v>
      </c>
      <c r="D317" s="198" t="s">
        <v>345</v>
      </c>
      <c r="E317" s="541">
        <v>1</v>
      </c>
      <c r="F317" s="200">
        <v>17330</v>
      </c>
      <c r="G317" s="199">
        <f t="shared" si="12"/>
        <v>17330</v>
      </c>
      <c r="H317" s="198" t="s">
        <v>4128</v>
      </c>
      <c r="I317" s="542" t="s">
        <v>6511</v>
      </c>
      <c r="J317" s="540" t="s">
        <v>762</v>
      </c>
    </row>
    <row r="318" s="520" customFormat="1" customHeight="1" outlineLevel="2" spans="1:10">
      <c r="A318" s="208" t="s">
        <v>4381</v>
      </c>
      <c r="B318" s="201" t="s">
        <v>6290</v>
      </c>
      <c r="C318" s="197" t="s">
        <v>6292</v>
      </c>
      <c r="D318" s="198" t="s">
        <v>345</v>
      </c>
      <c r="E318" s="541">
        <v>1</v>
      </c>
      <c r="F318" s="200">
        <v>24170</v>
      </c>
      <c r="G318" s="199">
        <f t="shared" si="12"/>
        <v>24170</v>
      </c>
      <c r="H318" s="198" t="s">
        <v>4128</v>
      </c>
      <c r="I318" s="542" t="s">
        <v>6511</v>
      </c>
      <c r="J318" s="540" t="s">
        <v>762</v>
      </c>
    </row>
    <row r="319" s="520" customFormat="1" customHeight="1" outlineLevel="2" spans="1:10">
      <c r="A319" s="208" t="s">
        <v>4382</v>
      </c>
      <c r="B319" s="201" t="s">
        <v>6124</v>
      </c>
      <c r="C319" s="197" t="s">
        <v>6127</v>
      </c>
      <c r="D319" s="198" t="s">
        <v>345</v>
      </c>
      <c r="E319" s="541">
        <v>1</v>
      </c>
      <c r="F319" s="200">
        <v>3200</v>
      </c>
      <c r="G319" s="199">
        <f t="shared" si="12"/>
        <v>3200</v>
      </c>
      <c r="H319" s="198" t="s">
        <v>4128</v>
      </c>
      <c r="I319" s="542" t="s">
        <v>6511</v>
      </c>
      <c r="J319" s="540" t="s">
        <v>762</v>
      </c>
    </row>
    <row r="320" s="520" customFormat="1" customHeight="1" outlineLevel="2" spans="1:10">
      <c r="A320" s="208" t="s">
        <v>4383</v>
      </c>
      <c r="B320" s="201" t="s">
        <v>3426</v>
      </c>
      <c r="C320" s="197" t="s">
        <v>5936</v>
      </c>
      <c r="D320" s="198" t="s">
        <v>345</v>
      </c>
      <c r="E320" s="541">
        <v>1</v>
      </c>
      <c r="F320" s="200">
        <v>14470</v>
      </c>
      <c r="G320" s="199">
        <f t="shared" si="12"/>
        <v>14470</v>
      </c>
      <c r="H320" s="198" t="s">
        <v>4128</v>
      </c>
      <c r="I320" s="542" t="s">
        <v>6511</v>
      </c>
      <c r="J320" s="540" t="s">
        <v>762</v>
      </c>
    </row>
    <row r="321" s="520" customFormat="1" customHeight="1" outlineLevel="2" spans="1:10">
      <c r="A321" s="208" t="s">
        <v>7705</v>
      </c>
      <c r="B321" s="201" t="s">
        <v>6721</v>
      </c>
      <c r="C321" s="197" t="s">
        <v>7973</v>
      </c>
      <c r="D321" s="198" t="s">
        <v>345</v>
      </c>
      <c r="E321" s="541">
        <v>1</v>
      </c>
      <c r="F321" s="200">
        <v>9460</v>
      </c>
      <c r="G321" s="199">
        <f t="shared" si="12"/>
        <v>9460</v>
      </c>
      <c r="H321" s="198" t="s">
        <v>4128</v>
      </c>
      <c r="I321" s="542" t="s">
        <v>6511</v>
      </c>
      <c r="J321" s="540" t="s">
        <v>762</v>
      </c>
    </row>
    <row r="322" s="520" customFormat="1" customHeight="1" outlineLevel="2" spans="1:10">
      <c r="A322" s="208" t="s">
        <v>7706</v>
      </c>
      <c r="B322" s="201" t="s">
        <v>6124</v>
      </c>
      <c r="C322" s="197" t="s">
        <v>6129</v>
      </c>
      <c r="D322" s="198" t="s">
        <v>345</v>
      </c>
      <c r="E322" s="541">
        <v>1</v>
      </c>
      <c r="F322" s="200">
        <v>1950</v>
      </c>
      <c r="G322" s="199">
        <f t="shared" si="12"/>
        <v>1950</v>
      </c>
      <c r="H322" s="198" t="s">
        <v>4128</v>
      </c>
      <c r="I322" s="542" t="s">
        <v>6511</v>
      </c>
      <c r="J322" s="540" t="s">
        <v>762</v>
      </c>
    </row>
    <row r="323" s="520" customFormat="1" customHeight="1" outlineLevel="2" spans="1:10">
      <c r="A323" s="208" t="s">
        <v>7974</v>
      </c>
      <c r="B323" s="201" t="s">
        <v>6075</v>
      </c>
      <c r="C323" s="197"/>
      <c r="D323" s="198" t="s">
        <v>345</v>
      </c>
      <c r="E323" s="541">
        <v>1</v>
      </c>
      <c r="F323" s="200">
        <v>1078</v>
      </c>
      <c r="G323" s="199">
        <f t="shared" si="12"/>
        <v>1078</v>
      </c>
      <c r="H323" s="198" t="s">
        <v>4128</v>
      </c>
      <c r="I323" s="542" t="s">
        <v>6511</v>
      </c>
      <c r="J323" s="540" t="s">
        <v>762</v>
      </c>
    </row>
    <row r="324" s="520" customFormat="1" customHeight="1" outlineLevel="2" spans="1:10">
      <c r="A324" s="208" t="s">
        <v>7975</v>
      </c>
      <c r="B324" s="201" t="s">
        <v>6277</v>
      </c>
      <c r="C324" s="197" t="s">
        <v>6278</v>
      </c>
      <c r="D324" s="198" t="s">
        <v>345</v>
      </c>
      <c r="E324" s="541">
        <v>1</v>
      </c>
      <c r="F324" s="200">
        <v>4560</v>
      </c>
      <c r="G324" s="199">
        <f t="shared" si="12"/>
        <v>4560</v>
      </c>
      <c r="H324" s="198" t="s">
        <v>4128</v>
      </c>
      <c r="I324" s="542" t="s">
        <v>6511</v>
      </c>
      <c r="J324" s="540" t="s">
        <v>762</v>
      </c>
    </row>
    <row r="325" s="520" customFormat="1" customHeight="1" outlineLevel="2" spans="1:10">
      <c r="A325" s="170"/>
      <c r="B325" s="544" t="s">
        <v>3760</v>
      </c>
      <c r="C325" s="494"/>
      <c r="D325" s="52"/>
      <c r="E325" s="78"/>
      <c r="F325" s="200"/>
      <c r="G325" s="199"/>
      <c r="H325" s="198" t="s">
        <v>4128</v>
      </c>
      <c r="I325" s="535" t="s">
        <v>6513</v>
      </c>
      <c r="J325" s="543"/>
    </row>
    <row r="326" s="520" customFormat="1" customHeight="1" outlineLevel="2" spans="1:10">
      <c r="A326" s="208" t="s">
        <v>4385</v>
      </c>
      <c r="B326" s="201" t="s">
        <v>5933</v>
      </c>
      <c r="C326" s="197" t="s">
        <v>5934</v>
      </c>
      <c r="D326" s="198" t="s">
        <v>345</v>
      </c>
      <c r="E326" s="541">
        <v>1</v>
      </c>
      <c r="F326" s="200">
        <v>1327</v>
      </c>
      <c r="G326" s="199">
        <f t="shared" ref="G326:G338" si="13" xml:space="preserve">F326*E326</f>
        <v>1327</v>
      </c>
      <c r="H326" s="198" t="s">
        <v>4128</v>
      </c>
      <c r="I326" s="542" t="s">
        <v>6513</v>
      </c>
      <c r="J326" s="540" t="s">
        <v>762</v>
      </c>
    </row>
    <row r="327" s="520" customFormat="1" customHeight="1" outlineLevel="2" spans="1:10">
      <c r="A327" s="208" t="s">
        <v>4386</v>
      </c>
      <c r="B327" s="201" t="s">
        <v>6064</v>
      </c>
      <c r="C327" s="197" t="s">
        <v>6065</v>
      </c>
      <c r="D327" s="198" t="s">
        <v>345</v>
      </c>
      <c r="E327" s="541">
        <v>1</v>
      </c>
      <c r="F327" s="200">
        <v>2200</v>
      </c>
      <c r="G327" s="199">
        <f t="shared" si="13"/>
        <v>2200</v>
      </c>
      <c r="H327" s="198" t="s">
        <v>4128</v>
      </c>
      <c r="I327" s="542" t="s">
        <v>6513</v>
      </c>
      <c r="J327" s="540" t="s">
        <v>762</v>
      </c>
    </row>
    <row r="328" s="520" customFormat="1" customHeight="1" outlineLevel="2" spans="1:10">
      <c r="A328" s="208" t="s">
        <v>4387</v>
      </c>
      <c r="B328" s="201" t="s">
        <v>3915</v>
      </c>
      <c r="C328" s="197" t="s">
        <v>6234</v>
      </c>
      <c r="D328" s="198" t="s">
        <v>345</v>
      </c>
      <c r="E328" s="541">
        <v>1</v>
      </c>
      <c r="F328" s="200">
        <v>2920</v>
      </c>
      <c r="G328" s="199">
        <f t="shared" si="13"/>
        <v>2920</v>
      </c>
      <c r="H328" s="198" t="s">
        <v>4128</v>
      </c>
      <c r="I328" s="542" t="s">
        <v>6513</v>
      </c>
      <c r="J328" s="540" t="s">
        <v>762</v>
      </c>
    </row>
    <row r="329" s="138" customFormat="1" customHeight="1" outlineLevel="2" spans="1:10">
      <c r="A329" s="208" t="s">
        <v>4388</v>
      </c>
      <c r="B329" s="201" t="s">
        <v>6029</v>
      </c>
      <c r="C329" s="197" t="s">
        <v>6624</v>
      </c>
      <c r="D329" s="198" t="s">
        <v>345</v>
      </c>
      <c r="E329" s="541">
        <v>1</v>
      </c>
      <c r="F329" s="200">
        <v>4000</v>
      </c>
      <c r="G329" s="199">
        <f t="shared" si="13"/>
        <v>4000</v>
      </c>
      <c r="H329" s="198" t="s">
        <v>4128</v>
      </c>
      <c r="I329" s="542" t="s">
        <v>6513</v>
      </c>
      <c r="J329" s="540" t="s">
        <v>762</v>
      </c>
    </row>
    <row r="330" s="138" customFormat="1" customHeight="1" outlineLevel="2" spans="1:10">
      <c r="A330" s="208" t="s">
        <v>4389</v>
      </c>
      <c r="B330" s="201" t="s">
        <v>7870</v>
      </c>
      <c r="C330" s="197" t="s">
        <v>7976</v>
      </c>
      <c r="D330" s="198" t="s">
        <v>345</v>
      </c>
      <c r="E330" s="541">
        <v>1</v>
      </c>
      <c r="F330" s="200">
        <v>1200</v>
      </c>
      <c r="G330" s="199">
        <f t="shared" si="13"/>
        <v>1200</v>
      </c>
      <c r="H330" s="198" t="s">
        <v>4128</v>
      </c>
      <c r="I330" s="542" t="s">
        <v>6513</v>
      </c>
      <c r="J330" s="540" t="s">
        <v>762</v>
      </c>
    </row>
    <row r="331" s="138" customFormat="1" customHeight="1" outlineLevel="2" spans="1:10">
      <c r="A331" s="208" t="s">
        <v>4390</v>
      </c>
      <c r="B331" s="197" t="s">
        <v>7939</v>
      </c>
      <c r="C331" s="197"/>
      <c r="D331" s="198" t="s">
        <v>345</v>
      </c>
      <c r="E331" s="541">
        <v>1</v>
      </c>
      <c r="F331" s="200">
        <v>4620</v>
      </c>
      <c r="G331" s="199">
        <f t="shared" si="13"/>
        <v>4620</v>
      </c>
      <c r="H331" s="198" t="s">
        <v>4128</v>
      </c>
      <c r="I331" s="542" t="s">
        <v>6513</v>
      </c>
      <c r="J331" s="540" t="s">
        <v>762</v>
      </c>
    </row>
    <row r="332" s="138" customFormat="1" customHeight="1" outlineLevel="2" spans="1:10">
      <c r="A332" s="208" t="s">
        <v>4391</v>
      </c>
      <c r="B332" s="201" t="s">
        <v>5896</v>
      </c>
      <c r="C332" s="197" t="s">
        <v>5824</v>
      </c>
      <c r="D332" s="198" t="s">
        <v>345</v>
      </c>
      <c r="E332" s="541">
        <v>1</v>
      </c>
      <c r="F332" s="200">
        <v>5300</v>
      </c>
      <c r="G332" s="199">
        <f t="shared" si="13"/>
        <v>5300</v>
      </c>
      <c r="H332" s="198" t="s">
        <v>4128</v>
      </c>
      <c r="I332" s="542" t="s">
        <v>6513</v>
      </c>
      <c r="J332" s="540" t="s">
        <v>762</v>
      </c>
    </row>
    <row r="333" s="138" customFormat="1" customHeight="1" outlineLevel="2" spans="1:10">
      <c r="A333" s="208" t="s">
        <v>4392</v>
      </c>
      <c r="B333" s="201" t="s">
        <v>3413</v>
      </c>
      <c r="C333" s="197" t="s">
        <v>7080</v>
      </c>
      <c r="D333" s="198" t="s">
        <v>345</v>
      </c>
      <c r="E333" s="541">
        <v>1</v>
      </c>
      <c r="F333" s="200">
        <v>4000</v>
      </c>
      <c r="G333" s="199">
        <f t="shared" si="13"/>
        <v>4000</v>
      </c>
      <c r="H333" s="198" t="s">
        <v>4128</v>
      </c>
      <c r="I333" s="542" t="s">
        <v>6513</v>
      </c>
      <c r="J333" s="540" t="s">
        <v>762</v>
      </c>
    </row>
    <row r="334" s="138" customFormat="1" customHeight="1" outlineLevel="2" spans="1:10">
      <c r="A334" s="208" t="s">
        <v>4393</v>
      </c>
      <c r="B334" s="201" t="s">
        <v>6148</v>
      </c>
      <c r="C334" s="197"/>
      <c r="D334" s="198" t="s">
        <v>345</v>
      </c>
      <c r="E334" s="541">
        <v>1</v>
      </c>
      <c r="F334" s="200">
        <v>530</v>
      </c>
      <c r="G334" s="199">
        <f t="shared" si="13"/>
        <v>530</v>
      </c>
      <c r="H334" s="198" t="s">
        <v>4128</v>
      </c>
      <c r="I334" s="542" t="s">
        <v>6513</v>
      </c>
      <c r="J334" s="540" t="s">
        <v>762</v>
      </c>
    </row>
    <row r="335" s="138" customFormat="1" customHeight="1" outlineLevel="2" spans="1:10">
      <c r="A335" s="208" t="s">
        <v>4394</v>
      </c>
      <c r="B335" s="201" t="s">
        <v>3572</v>
      </c>
      <c r="C335" s="197" t="s">
        <v>6198</v>
      </c>
      <c r="D335" s="198" t="s">
        <v>345</v>
      </c>
      <c r="E335" s="541">
        <v>1</v>
      </c>
      <c r="F335" s="200">
        <v>6000</v>
      </c>
      <c r="G335" s="199">
        <f t="shared" si="13"/>
        <v>6000</v>
      </c>
      <c r="H335" s="198" t="s">
        <v>4128</v>
      </c>
      <c r="I335" s="542" t="s">
        <v>6513</v>
      </c>
      <c r="J335" s="540" t="s">
        <v>762</v>
      </c>
    </row>
    <row r="336" s="138" customFormat="1" customHeight="1" outlineLevel="2" spans="1:10">
      <c r="A336" s="208" t="s">
        <v>4395</v>
      </c>
      <c r="B336" s="201" t="s">
        <v>3580</v>
      </c>
      <c r="C336" s="197" t="s">
        <v>6209</v>
      </c>
      <c r="D336" s="198" t="s">
        <v>345</v>
      </c>
      <c r="E336" s="541">
        <v>1</v>
      </c>
      <c r="F336" s="200">
        <v>9160</v>
      </c>
      <c r="G336" s="199">
        <f t="shared" si="13"/>
        <v>9160</v>
      </c>
      <c r="H336" s="198" t="s">
        <v>4128</v>
      </c>
      <c r="I336" s="542" t="s">
        <v>6513</v>
      </c>
      <c r="J336" s="540" t="s">
        <v>762</v>
      </c>
    </row>
    <row r="337" s="138" customFormat="1" customHeight="1" outlineLevel="2" spans="1:10">
      <c r="A337" s="208" t="s">
        <v>4396</v>
      </c>
      <c r="B337" s="201" t="s">
        <v>6077</v>
      </c>
      <c r="C337" s="197" t="s">
        <v>6078</v>
      </c>
      <c r="D337" s="198" t="s">
        <v>345</v>
      </c>
      <c r="E337" s="541">
        <v>1</v>
      </c>
      <c r="F337" s="200">
        <v>2400</v>
      </c>
      <c r="G337" s="199">
        <f t="shared" si="13"/>
        <v>2400</v>
      </c>
      <c r="H337" s="198" t="s">
        <v>4128</v>
      </c>
      <c r="I337" s="542" t="s">
        <v>6513</v>
      </c>
      <c r="J337" s="540" t="s">
        <v>762</v>
      </c>
    </row>
    <row r="338" s="138" customFormat="1" customHeight="1" outlineLevel="2" spans="1:10">
      <c r="A338" s="208" t="s">
        <v>4397</v>
      </c>
      <c r="B338" s="201" t="s">
        <v>5896</v>
      </c>
      <c r="C338" s="197" t="s">
        <v>6049</v>
      </c>
      <c r="D338" s="198" t="s">
        <v>345</v>
      </c>
      <c r="E338" s="541">
        <v>1</v>
      </c>
      <c r="F338" s="200">
        <v>4800</v>
      </c>
      <c r="G338" s="199">
        <f t="shared" si="13"/>
        <v>4800</v>
      </c>
      <c r="H338" s="198" t="s">
        <v>4128</v>
      </c>
      <c r="I338" s="542" t="s">
        <v>6513</v>
      </c>
      <c r="J338" s="540" t="s">
        <v>762</v>
      </c>
    </row>
    <row r="339" s="138" customFormat="1" customHeight="1" outlineLevel="2" spans="1:10">
      <c r="A339" s="170"/>
      <c r="B339" s="544" t="s">
        <v>3761</v>
      </c>
      <c r="C339" s="494"/>
      <c r="D339" s="52"/>
      <c r="E339" s="78"/>
      <c r="F339" s="200"/>
      <c r="G339" s="199"/>
      <c r="H339" s="198" t="s">
        <v>4128</v>
      </c>
      <c r="I339" s="535" t="s">
        <v>6515</v>
      </c>
      <c r="J339" s="543"/>
    </row>
    <row r="340" s="138" customFormat="1" customHeight="1" outlineLevel="2" spans="1:10">
      <c r="A340" s="208" t="s">
        <v>4401</v>
      </c>
      <c r="B340" s="201" t="s">
        <v>3428</v>
      </c>
      <c r="C340" s="197"/>
      <c r="D340" s="198" t="s">
        <v>345</v>
      </c>
      <c r="E340" s="541">
        <v>1</v>
      </c>
      <c r="F340" s="200">
        <v>1360</v>
      </c>
      <c r="G340" s="199">
        <f t="shared" ref="G340:G352" si="14" xml:space="preserve">F340*E340</f>
        <v>1360</v>
      </c>
      <c r="H340" s="198" t="s">
        <v>4128</v>
      </c>
      <c r="I340" s="542" t="s">
        <v>6515</v>
      </c>
      <c r="J340" s="540" t="s">
        <v>762</v>
      </c>
    </row>
    <row r="341" s="138" customFormat="1" customHeight="1" outlineLevel="2" spans="1:10">
      <c r="A341" s="208" t="s">
        <v>4402</v>
      </c>
      <c r="B341" s="201" t="s">
        <v>3300</v>
      </c>
      <c r="C341" s="197" t="s">
        <v>5831</v>
      </c>
      <c r="D341" s="198" t="s">
        <v>345</v>
      </c>
      <c r="E341" s="541">
        <v>1</v>
      </c>
      <c r="F341" s="200">
        <v>6500</v>
      </c>
      <c r="G341" s="199">
        <f t="shared" si="14"/>
        <v>6500</v>
      </c>
      <c r="H341" s="198" t="s">
        <v>4128</v>
      </c>
      <c r="I341" s="542" t="s">
        <v>6515</v>
      </c>
      <c r="J341" s="540" t="s">
        <v>762</v>
      </c>
    </row>
    <row r="342" s="138" customFormat="1" customHeight="1" outlineLevel="2" spans="1:10">
      <c r="A342" s="208" t="s">
        <v>4403</v>
      </c>
      <c r="B342" s="201" t="s">
        <v>3428</v>
      </c>
      <c r="C342" s="197"/>
      <c r="D342" s="198" t="s">
        <v>345</v>
      </c>
      <c r="E342" s="541">
        <v>1</v>
      </c>
      <c r="F342" s="200">
        <v>1360</v>
      </c>
      <c r="G342" s="199">
        <f t="shared" si="14"/>
        <v>1360</v>
      </c>
      <c r="H342" s="198" t="s">
        <v>4128</v>
      </c>
      <c r="I342" s="542" t="s">
        <v>6515</v>
      </c>
      <c r="J342" s="540" t="s">
        <v>762</v>
      </c>
    </row>
    <row r="343" s="138" customFormat="1" customHeight="1" outlineLevel="2" spans="1:10">
      <c r="A343" s="208" t="s">
        <v>4404</v>
      </c>
      <c r="B343" s="201" t="s">
        <v>6182</v>
      </c>
      <c r="C343" s="197" t="s">
        <v>6183</v>
      </c>
      <c r="D343" s="198" t="s">
        <v>345</v>
      </c>
      <c r="E343" s="541">
        <v>1</v>
      </c>
      <c r="F343" s="200">
        <v>3556</v>
      </c>
      <c r="G343" s="199">
        <f t="shared" si="14"/>
        <v>3556</v>
      </c>
      <c r="H343" s="198" t="s">
        <v>4128</v>
      </c>
      <c r="I343" s="542" t="s">
        <v>6515</v>
      </c>
      <c r="J343" s="540" t="s">
        <v>762</v>
      </c>
    </row>
    <row r="344" s="138" customFormat="1" customHeight="1" outlineLevel="2" spans="1:10">
      <c r="A344" s="208" t="s">
        <v>4405</v>
      </c>
      <c r="B344" s="201" t="s">
        <v>3428</v>
      </c>
      <c r="C344" s="197"/>
      <c r="D344" s="198" t="s">
        <v>345</v>
      </c>
      <c r="E344" s="541">
        <v>1</v>
      </c>
      <c r="F344" s="200">
        <v>1360</v>
      </c>
      <c r="G344" s="199">
        <f t="shared" si="14"/>
        <v>1360</v>
      </c>
      <c r="H344" s="198" t="s">
        <v>4128</v>
      </c>
      <c r="I344" s="542" t="s">
        <v>6515</v>
      </c>
      <c r="J344" s="540" t="s">
        <v>762</v>
      </c>
    </row>
    <row r="345" s="138" customFormat="1" ht="81.95" customHeight="1" outlineLevel="2" spans="1:10">
      <c r="A345" s="208" t="s">
        <v>4406</v>
      </c>
      <c r="B345" s="201" t="s">
        <v>3413</v>
      </c>
      <c r="C345" s="197" t="s">
        <v>7977</v>
      </c>
      <c r="D345" s="198" t="s">
        <v>345</v>
      </c>
      <c r="E345" s="541">
        <v>1</v>
      </c>
      <c r="F345" s="200">
        <v>4900</v>
      </c>
      <c r="G345" s="199">
        <f t="shared" si="14"/>
        <v>4900</v>
      </c>
      <c r="H345" s="198" t="s">
        <v>4128</v>
      </c>
      <c r="I345" s="542" t="s">
        <v>6515</v>
      </c>
      <c r="J345" s="540" t="s">
        <v>762</v>
      </c>
    </row>
    <row r="346" s="138" customFormat="1" customHeight="1" outlineLevel="2" spans="1:10">
      <c r="A346" s="208" t="s">
        <v>4407</v>
      </c>
      <c r="B346" s="201" t="s">
        <v>6197</v>
      </c>
      <c r="C346" s="197" t="s">
        <v>6198</v>
      </c>
      <c r="D346" s="198" t="s">
        <v>345</v>
      </c>
      <c r="E346" s="541">
        <v>1</v>
      </c>
      <c r="F346" s="200">
        <v>10700</v>
      </c>
      <c r="G346" s="199">
        <f t="shared" si="14"/>
        <v>10700</v>
      </c>
      <c r="H346" s="198" t="s">
        <v>4128</v>
      </c>
      <c r="I346" s="542" t="s">
        <v>6515</v>
      </c>
      <c r="J346" s="540" t="s">
        <v>762</v>
      </c>
    </row>
    <row r="347" s="138" customFormat="1" customHeight="1" outlineLevel="2" spans="1:10">
      <c r="A347" s="208" t="s">
        <v>4408</v>
      </c>
      <c r="B347" s="201" t="s">
        <v>3385</v>
      </c>
      <c r="C347" s="197" t="s">
        <v>5875</v>
      </c>
      <c r="D347" s="198" t="s">
        <v>345</v>
      </c>
      <c r="E347" s="541">
        <v>1</v>
      </c>
      <c r="F347" s="200">
        <v>900</v>
      </c>
      <c r="G347" s="199">
        <f t="shared" si="14"/>
        <v>900</v>
      </c>
      <c r="H347" s="198" t="s">
        <v>4128</v>
      </c>
      <c r="I347" s="542" t="s">
        <v>6515</v>
      </c>
      <c r="J347" s="540" t="s">
        <v>762</v>
      </c>
    </row>
    <row r="348" s="138" customFormat="1" customHeight="1" outlineLevel="2" spans="1:10">
      <c r="A348" s="208" t="s">
        <v>4409</v>
      </c>
      <c r="B348" s="201" t="s">
        <v>5989</v>
      </c>
      <c r="C348" s="197" t="s">
        <v>5990</v>
      </c>
      <c r="D348" s="198" t="s">
        <v>345</v>
      </c>
      <c r="E348" s="541">
        <v>1</v>
      </c>
      <c r="F348" s="200">
        <v>580</v>
      </c>
      <c r="G348" s="199">
        <f t="shared" si="14"/>
        <v>580</v>
      </c>
      <c r="H348" s="198" t="s">
        <v>4128</v>
      </c>
      <c r="I348" s="542" t="s">
        <v>6515</v>
      </c>
      <c r="J348" s="540" t="s">
        <v>762</v>
      </c>
    </row>
    <row r="349" s="138" customFormat="1" customHeight="1" outlineLevel="2" spans="1:10">
      <c r="A349" s="208" t="s">
        <v>4410</v>
      </c>
      <c r="B349" s="201" t="s">
        <v>5933</v>
      </c>
      <c r="C349" s="197" t="s">
        <v>5934</v>
      </c>
      <c r="D349" s="198" t="s">
        <v>345</v>
      </c>
      <c r="E349" s="541">
        <v>1</v>
      </c>
      <c r="F349" s="200">
        <v>1327</v>
      </c>
      <c r="G349" s="199">
        <f t="shared" si="14"/>
        <v>1327</v>
      </c>
      <c r="H349" s="198" t="s">
        <v>4128</v>
      </c>
      <c r="I349" s="542" t="s">
        <v>6515</v>
      </c>
      <c r="J349" s="540" t="s">
        <v>762</v>
      </c>
    </row>
    <row r="350" s="138" customFormat="1" customHeight="1" outlineLevel="2" spans="1:10">
      <c r="A350" s="208" t="s">
        <v>4411</v>
      </c>
      <c r="B350" s="201" t="s">
        <v>5896</v>
      </c>
      <c r="C350" s="197" t="s">
        <v>5903</v>
      </c>
      <c r="D350" s="198" t="s">
        <v>345</v>
      </c>
      <c r="E350" s="541">
        <v>1</v>
      </c>
      <c r="F350" s="200">
        <v>5000</v>
      </c>
      <c r="G350" s="199">
        <f t="shared" si="14"/>
        <v>5000</v>
      </c>
      <c r="H350" s="198" t="s">
        <v>4128</v>
      </c>
      <c r="I350" s="542" t="s">
        <v>6515</v>
      </c>
      <c r="J350" s="540" t="s">
        <v>762</v>
      </c>
    </row>
    <row r="351" s="138" customFormat="1" customHeight="1" outlineLevel="2" spans="1:10">
      <c r="A351" s="208" t="s">
        <v>4412</v>
      </c>
      <c r="B351" s="201" t="s">
        <v>5896</v>
      </c>
      <c r="C351" s="197" t="s">
        <v>5900</v>
      </c>
      <c r="D351" s="198" t="s">
        <v>345</v>
      </c>
      <c r="E351" s="541">
        <v>1</v>
      </c>
      <c r="F351" s="200">
        <v>5300</v>
      </c>
      <c r="G351" s="199">
        <f t="shared" si="14"/>
        <v>5300</v>
      </c>
      <c r="H351" s="198" t="s">
        <v>4128</v>
      </c>
      <c r="I351" s="542" t="s">
        <v>6515</v>
      </c>
      <c r="J351" s="540" t="s">
        <v>762</v>
      </c>
    </row>
    <row r="352" s="138" customFormat="1" customHeight="1" outlineLevel="2" spans="1:10">
      <c r="A352" s="208" t="s">
        <v>4413</v>
      </c>
      <c r="B352" s="201" t="s">
        <v>3413</v>
      </c>
      <c r="C352" s="197" t="s">
        <v>7080</v>
      </c>
      <c r="D352" s="198" t="s">
        <v>345</v>
      </c>
      <c r="E352" s="541">
        <v>1</v>
      </c>
      <c r="F352" s="200">
        <v>4000</v>
      </c>
      <c r="G352" s="199">
        <f t="shared" si="14"/>
        <v>4000</v>
      </c>
      <c r="H352" s="198" t="s">
        <v>4128</v>
      </c>
      <c r="I352" s="542" t="s">
        <v>6515</v>
      </c>
      <c r="J352" s="540" t="s">
        <v>762</v>
      </c>
    </row>
    <row r="353" s="138" customFormat="1" customHeight="1" outlineLevel="2" spans="1:10">
      <c r="A353" s="170"/>
      <c r="B353" s="544" t="s">
        <v>3764</v>
      </c>
      <c r="C353" s="494"/>
      <c r="D353" s="52"/>
      <c r="E353" s="78"/>
      <c r="F353" s="200"/>
      <c r="G353" s="199"/>
      <c r="H353" s="198" t="s">
        <v>4128</v>
      </c>
      <c r="I353" s="535" t="s">
        <v>6517</v>
      </c>
      <c r="J353" s="543"/>
    </row>
    <row r="354" s="138" customFormat="1" customHeight="1" outlineLevel="2" spans="1:10">
      <c r="A354" s="208" t="s">
        <v>4417</v>
      </c>
      <c r="B354" s="201" t="s">
        <v>5989</v>
      </c>
      <c r="C354" s="197" t="s">
        <v>5990</v>
      </c>
      <c r="D354" s="198" t="s">
        <v>345</v>
      </c>
      <c r="E354" s="541">
        <v>1</v>
      </c>
      <c r="F354" s="200">
        <v>580</v>
      </c>
      <c r="G354" s="199">
        <f t="shared" ref="G354:G366" si="15" xml:space="preserve">F354*E354</f>
        <v>580</v>
      </c>
      <c r="H354" s="198" t="s">
        <v>4128</v>
      </c>
      <c r="I354" s="542" t="s">
        <v>6517</v>
      </c>
      <c r="J354" s="540" t="s">
        <v>762</v>
      </c>
    </row>
    <row r="355" s="138" customFormat="1" customHeight="1" outlineLevel="2" spans="1:10">
      <c r="A355" s="208" t="s">
        <v>4418</v>
      </c>
      <c r="B355" s="201" t="s">
        <v>5888</v>
      </c>
      <c r="C355" s="197" t="s">
        <v>5889</v>
      </c>
      <c r="D355" s="198" t="s">
        <v>345</v>
      </c>
      <c r="E355" s="541">
        <v>1</v>
      </c>
      <c r="F355" s="200">
        <v>7500</v>
      </c>
      <c r="G355" s="199">
        <f t="shared" si="15"/>
        <v>7500</v>
      </c>
      <c r="H355" s="198" t="s">
        <v>4128</v>
      </c>
      <c r="I355" s="542" t="s">
        <v>6517</v>
      </c>
      <c r="J355" s="540" t="s">
        <v>762</v>
      </c>
    </row>
    <row r="356" s="138" customFormat="1" customHeight="1" outlineLevel="2" spans="1:10">
      <c r="A356" s="208" t="s">
        <v>4419</v>
      </c>
      <c r="B356" s="201" t="s">
        <v>6113</v>
      </c>
      <c r="C356" s="197" t="s">
        <v>6114</v>
      </c>
      <c r="D356" s="198" t="s">
        <v>345</v>
      </c>
      <c r="E356" s="541">
        <v>1</v>
      </c>
      <c r="F356" s="200">
        <v>2970</v>
      </c>
      <c r="G356" s="199">
        <f t="shared" si="15"/>
        <v>2970</v>
      </c>
      <c r="H356" s="198" t="s">
        <v>4128</v>
      </c>
      <c r="I356" s="542" t="s">
        <v>6517</v>
      </c>
      <c r="J356" s="540" t="s">
        <v>762</v>
      </c>
    </row>
    <row r="357" s="138" customFormat="1" customHeight="1" outlineLevel="2" spans="1:10">
      <c r="A357" s="208" t="s">
        <v>4420</v>
      </c>
      <c r="B357" s="201" t="s">
        <v>3920</v>
      </c>
      <c r="C357" s="197" t="s">
        <v>5949</v>
      </c>
      <c r="D357" s="198" t="s">
        <v>345</v>
      </c>
      <c r="E357" s="541">
        <v>1</v>
      </c>
      <c r="F357" s="200">
        <v>330</v>
      </c>
      <c r="G357" s="199">
        <f t="shared" si="15"/>
        <v>330</v>
      </c>
      <c r="H357" s="198" t="s">
        <v>4128</v>
      </c>
      <c r="I357" s="542" t="s">
        <v>6517</v>
      </c>
      <c r="J357" s="540" t="s">
        <v>762</v>
      </c>
    </row>
    <row r="358" s="138" customFormat="1" customHeight="1" outlineLevel="2" spans="1:10">
      <c r="A358" s="208" t="s">
        <v>4421</v>
      </c>
      <c r="B358" s="201" t="s">
        <v>5933</v>
      </c>
      <c r="C358" s="197" t="s">
        <v>5934</v>
      </c>
      <c r="D358" s="198" t="s">
        <v>345</v>
      </c>
      <c r="E358" s="541">
        <v>1</v>
      </c>
      <c r="F358" s="200">
        <v>1327</v>
      </c>
      <c r="G358" s="199">
        <f t="shared" si="15"/>
        <v>1327</v>
      </c>
      <c r="H358" s="198" t="s">
        <v>4128</v>
      </c>
      <c r="I358" s="542" t="s">
        <v>6517</v>
      </c>
      <c r="J358" s="540" t="s">
        <v>762</v>
      </c>
    </row>
    <row r="359" s="138" customFormat="1" customHeight="1" outlineLevel="2" spans="1:10">
      <c r="A359" s="208" t="s">
        <v>4422</v>
      </c>
      <c r="B359" s="201" t="s">
        <v>3385</v>
      </c>
      <c r="C359" s="197" t="s">
        <v>5875</v>
      </c>
      <c r="D359" s="198" t="s">
        <v>345</v>
      </c>
      <c r="E359" s="541">
        <v>1</v>
      </c>
      <c r="F359" s="200">
        <v>900</v>
      </c>
      <c r="G359" s="199">
        <f t="shared" si="15"/>
        <v>900</v>
      </c>
      <c r="H359" s="198" t="s">
        <v>4128</v>
      </c>
      <c r="I359" s="542" t="s">
        <v>6517</v>
      </c>
      <c r="J359" s="540" t="s">
        <v>762</v>
      </c>
    </row>
    <row r="360" s="138" customFormat="1" customHeight="1" outlineLevel="2" spans="1:10">
      <c r="A360" s="208" t="s">
        <v>4423</v>
      </c>
      <c r="B360" s="201" t="s">
        <v>3401</v>
      </c>
      <c r="C360" s="197" t="s">
        <v>5911</v>
      </c>
      <c r="D360" s="198" t="s">
        <v>345</v>
      </c>
      <c r="E360" s="541">
        <v>1</v>
      </c>
      <c r="F360" s="200">
        <v>1800</v>
      </c>
      <c r="G360" s="199">
        <f t="shared" si="15"/>
        <v>1800</v>
      </c>
      <c r="H360" s="198" t="s">
        <v>4128</v>
      </c>
      <c r="I360" s="542" t="s">
        <v>6517</v>
      </c>
      <c r="J360" s="540" t="s">
        <v>762</v>
      </c>
    </row>
    <row r="361" s="138" customFormat="1" customHeight="1" outlineLevel="2" spans="1:10">
      <c r="A361" s="208" t="s">
        <v>4424</v>
      </c>
      <c r="B361" s="197" t="s">
        <v>7978</v>
      </c>
      <c r="C361" s="197" t="s">
        <v>5774</v>
      </c>
      <c r="D361" s="198" t="s">
        <v>345</v>
      </c>
      <c r="E361" s="541">
        <v>1</v>
      </c>
      <c r="F361" s="200">
        <v>7212</v>
      </c>
      <c r="G361" s="199">
        <f t="shared" si="15"/>
        <v>7212</v>
      </c>
      <c r="H361" s="198" t="s">
        <v>4128</v>
      </c>
      <c r="I361" s="542" t="s">
        <v>6517</v>
      </c>
      <c r="J361" s="540" t="s">
        <v>762</v>
      </c>
    </row>
    <row r="362" s="138" customFormat="1" customHeight="1" outlineLevel="2" spans="1:10">
      <c r="A362" s="208" t="s">
        <v>4425</v>
      </c>
      <c r="B362" s="201" t="s">
        <v>5939</v>
      </c>
      <c r="C362" s="197"/>
      <c r="D362" s="198" t="s">
        <v>345</v>
      </c>
      <c r="E362" s="541">
        <v>1</v>
      </c>
      <c r="F362" s="200">
        <v>1254</v>
      </c>
      <c r="G362" s="199">
        <f t="shared" si="15"/>
        <v>1254</v>
      </c>
      <c r="H362" s="198" t="s">
        <v>4128</v>
      </c>
      <c r="I362" s="542" t="s">
        <v>6517</v>
      </c>
      <c r="J362" s="540" t="s">
        <v>762</v>
      </c>
    </row>
    <row r="363" s="520" customFormat="1" customHeight="1" outlineLevel="2" spans="1:10">
      <c r="A363" s="208" t="s">
        <v>4426</v>
      </c>
      <c r="B363" s="201" t="s">
        <v>6000</v>
      </c>
      <c r="C363" s="197" t="s">
        <v>6003</v>
      </c>
      <c r="D363" s="198" t="s">
        <v>341</v>
      </c>
      <c r="E363" s="541">
        <v>1</v>
      </c>
      <c r="F363" s="200">
        <v>2350</v>
      </c>
      <c r="G363" s="199">
        <f t="shared" si="15"/>
        <v>2350</v>
      </c>
      <c r="H363" s="198" t="s">
        <v>4128</v>
      </c>
      <c r="I363" s="542" t="s">
        <v>6517</v>
      </c>
      <c r="J363" s="540" t="s">
        <v>762</v>
      </c>
    </row>
    <row r="364" s="520" customFormat="1" customHeight="1" outlineLevel="2" spans="1:10">
      <c r="A364" s="208" t="s">
        <v>4427</v>
      </c>
      <c r="B364" s="201" t="s">
        <v>3442</v>
      </c>
      <c r="C364" s="197" t="s">
        <v>5822</v>
      </c>
      <c r="D364" s="198" t="s">
        <v>345</v>
      </c>
      <c r="E364" s="541">
        <v>1</v>
      </c>
      <c r="F364" s="200">
        <v>2400</v>
      </c>
      <c r="G364" s="199">
        <f t="shared" si="15"/>
        <v>2400</v>
      </c>
      <c r="H364" s="198" t="s">
        <v>4128</v>
      </c>
      <c r="I364" s="542" t="s">
        <v>6517</v>
      </c>
      <c r="J364" s="540" t="s">
        <v>762</v>
      </c>
    </row>
    <row r="365" s="520" customFormat="1" customHeight="1" outlineLevel="2" spans="1:10">
      <c r="A365" s="208" t="s">
        <v>4428</v>
      </c>
      <c r="B365" s="201" t="s">
        <v>3401</v>
      </c>
      <c r="C365" s="197" t="s">
        <v>5913</v>
      </c>
      <c r="D365" s="198" t="s">
        <v>345</v>
      </c>
      <c r="E365" s="541">
        <v>1</v>
      </c>
      <c r="F365" s="200">
        <v>1500</v>
      </c>
      <c r="G365" s="199">
        <f t="shared" si="15"/>
        <v>1500</v>
      </c>
      <c r="H365" s="198" t="s">
        <v>4128</v>
      </c>
      <c r="I365" s="542" t="s">
        <v>6517</v>
      </c>
      <c r="J365" s="540" t="s">
        <v>762</v>
      </c>
    </row>
    <row r="366" s="520" customFormat="1" customHeight="1" outlineLevel="2" spans="1:10">
      <c r="A366" s="208" t="s">
        <v>4429</v>
      </c>
      <c r="B366" s="201" t="s">
        <v>6188</v>
      </c>
      <c r="C366" s="197" t="s">
        <v>6189</v>
      </c>
      <c r="D366" s="198" t="s">
        <v>345</v>
      </c>
      <c r="E366" s="541">
        <v>1</v>
      </c>
      <c r="F366" s="200">
        <v>6000</v>
      </c>
      <c r="G366" s="199">
        <f t="shared" si="15"/>
        <v>6000</v>
      </c>
      <c r="H366" s="198" t="s">
        <v>4128</v>
      </c>
      <c r="I366" s="542" t="s">
        <v>6517</v>
      </c>
      <c r="J366" s="540" t="s">
        <v>762</v>
      </c>
    </row>
    <row r="367" s="520" customFormat="1" customHeight="1" outlineLevel="2" spans="1:10">
      <c r="A367" s="170"/>
      <c r="B367" s="544" t="s">
        <v>7979</v>
      </c>
      <c r="C367" s="494"/>
      <c r="D367" s="52"/>
      <c r="E367" s="78"/>
      <c r="F367" s="200"/>
      <c r="G367" s="199"/>
      <c r="H367" s="198" t="s">
        <v>4128</v>
      </c>
      <c r="I367" s="535" t="s">
        <v>6519</v>
      </c>
      <c r="J367" s="543"/>
    </row>
    <row r="368" s="520" customFormat="1" customHeight="1" outlineLevel="2" spans="1:10">
      <c r="A368" s="208" t="s">
        <v>4807</v>
      </c>
      <c r="B368" s="201" t="s">
        <v>5989</v>
      </c>
      <c r="C368" s="197" t="s">
        <v>5990</v>
      </c>
      <c r="D368" s="198" t="s">
        <v>345</v>
      </c>
      <c r="E368" s="541">
        <v>1</v>
      </c>
      <c r="F368" s="200">
        <v>580</v>
      </c>
      <c r="G368" s="199">
        <f t="shared" ref="G368:G376" si="16" xml:space="preserve">F368*E368</f>
        <v>580</v>
      </c>
      <c r="H368" s="198" t="s">
        <v>4128</v>
      </c>
      <c r="I368" s="542" t="s">
        <v>6519</v>
      </c>
      <c r="J368" s="540" t="s">
        <v>762</v>
      </c>
    </row>
    <row r="369" s="520" customFormat="1" customHeight="1" outlineLevel="2" spans="1:10">
      <c r="A369" s="208" t="s">
        <v>4808</v>
      </c>
      <c r="B369" s="201" t="s">
        <v>3617</v>
      </c>
      <c r="C369" s="197" t="s">
        <v>5955</v>
      </c>
      <c r="D369" s="198" t="s">
        <v>345</v>
      </c>
      <c r="E369" s="541">
        <v>1</v>
      </c>
      <c r="F369" s="200">
        <v>4200</v>
      </c>
      <c r="G369" s="199">
        <f t="shared" si="16"/>
        <v>4200</v>
      </c>
      <c r="H369" s="198" t="s">
        <v>4128</v>
      </c>
      <c r="I369" s="542" t="s">
        <v>6519</v>
      </c>
      <c r="J369" s="540" t="s">
        <v>762</v>
      </c>
    </row>
    <row r="370" s="520" customFormat="1" customHeight="1" outlineLevel="2" spans="1:10">
      <c r="A370" s="208" t="s">
        <v>4809</v>
      </c>
      <c r="B370" s="201" t="s">
        <v>5896</v>
      </c>
      <c r="C370" s="197" t="s">
        <v>7198</v>
      </c>
      <c r="D370" s="198" t="s">
        <v>345</v>
      </c>
      <c r="E370" s="541">
        <v>1</v>
      </c>
      <c r="F370" s="200">
        <v>5000</v>
      </c>
      <c r="G370" s="199">
        <f t="shared" si="16"/>
        <v>5000</v>
      </c>
      <c r="H370" s="198" t="s">
        <v>4128</v>
      </c>
      <c r="I370" s="542" t="s">
        <v>6519</v>
      </c>
      <c r="J370" s="540" t="s">
        <v>762</v>
      </c>
    </row>
    <row r="371" s="520" customFormat="1" customHeight="1" outlineLevel="2" spans="1:10">
      <c r="A371" s="208" t="s">
        <v>4810</v>
      </c>
      <c r="B371" s="201" t="s">
        <v>3413</v>
      </c>
      <c r="C371" s="197" t="s">
        <v>5927</v>
      </c>
      <c r="D371" s="198" t="s">
        <v>345</v>
      </c>
      <c r="E371" s="541">
        <v>1</v>
      </c>
      <c r="F371" s="200">
        <v>4000</v>
      </c>
      <c r="G371" s="199">
        <f t="shared" si="16"/>
        <v>4000</v>
      </c>
      <c r="H371" s="198" t="s">
        <v>4128</v>
      </c>
      <c r="I371" s="542" t="s">
        <v>6519</v>
      </c>
      <c r="J371" s="540" t="s">
        <v>762</v>
      </c>
    </row>
    <row r="372" s="520" customFormat="1" customHeight="1" outlineLevel="2" spans="1:10">
      <c r="A372" s="208" t="s">
        <v>4811</v>
      </c>
      <c r="B372" s="201" t="s">
        <v>3580</v>
      </c>
      <c r="C372" s="197" t="s">
        <v>5900</v>
      </c>
      <c r="D372" s="198" t="s">
        <v>345</v>
      </c>
      <c r="E372" s="541">
        <v>1</v>
      </c>
      <c r="F372" s="200">
        <v>9600</v>
      </c>
      <c r="G372" s="199">
        <f t="shared" si="16"/>
        <v>9600</v>
      </c>
      <c r="H372" s="198" t="s">
        <v>4128</v>
      </c>
      <c r="I372" s="542" t="s">
        <v>6519</v>
      </c>
      <c r="J372" s="540" t="s">
        <v>762</v>
      </c>
    </row>
    <row r="373" s="520" customFormat="1" customHeight="1" outlineLevel="2" spans="1:10">
      <c r="A373" s="208" t="s">
        <v>4812</v>
      </c>
      <c r="B373" s="201" t="s">
        <v>3413</v>
      </c>
      <c r="C373" s="197" t="s">
        <v>5929</v>
      </c>
      <c r="D373" s="198" t="s">
        <v>345</v>
      </c>
      <c r="E373" s="541">
        <v>1</v>
      </c>
      <c r="F373" s="200">
        <v>4500</v>
      </c>
      <c r="G373" s="199">
        <f t="shared" si="16"/>
        <v>4500</v>
      </c>
      <c r="H373" s="198" t="s">
        <v>4128</v>
      </c>
      <c r="I373" s="542" t="s">
        <v>6519</v>
      </c>
      <c r="J373" s="540" t="s">
        <v>762</v>
      </c>
    </row>
    <row r="374" s="520" customFormat="1" customHeight="1" outlineLevel="2" spans="1:10">
      <c r="A374" s="208" t="s">
        <v>4813</v>
      </c>
      <c r="B374" s="201" t="s">
        <v>6005</v>
      </c>
      <c r="C374" s="197" t="s">
        <v>6006</v>
      </c>
      <c r="D374" s="198" t="s">
        <v>345</v>
      </c>
      <c r="E374" s="541">
        <v>1</v>
      </c>
      <c r="F374" s="200">
        <v>900</v>
      </c>
      <c r="G374" s="199">
        <f t="shared" si="16"/>
        <v>900</v>
      </c>
      <c r="H374" s="198" t="s">
        <v>4128</v>
      </c>
      <c r="I374" s="542" t="s">
        <v>6519</v>
      </c>
      <c r="J374" s="540" t="s">
        <v>762</v>
      </c>
    </row>
    <row r="375" s="520" customFormat="1" customHeight="1" outlineLevel="2" spans="1:10">
      <c r="A375" s="208" t="s">
        <v>4814</v>
      </c>
      <c r="B375" s="201" t="s">
        <v>6197</v>
      </c>
      <c r="C375" s="197" t="s">
        <v>6198</v>
      </c>
      <c r="D375" s="198" t="s">
        <v>345</v>
      </c>
      <c r="E375" s="541">
        <v>1</v>
      </c>
      <c r="F375" s="200">
        <v>10700</v>
      </c>
      <c r="G375" s="199">
        <f t="shared" si="16"/>
        <v>10700</v>
      </c>
      <c r="H375" s="198" t="s">
        <v>4128</v>
      </c>
      <c r="I375" s="542" t="s">
        <v>6519</v>
      </c>
      <c r="J375" s="540" t="s">
        <v>762</v>
      </c>
    </row>
    <row r="376" s="520" customFormat="1" customHeight="1" outlineLevel="2" spans="1:10">
      <c r="A376" s="208" t="s">
        <v>4815</v>
      </c>
      <c r="B376" s="201" t="s">
        <v>5877</v>
      </c>
      <c r="C376" s="197" t="s">
        <v>5880</v>
      </c>
      <c r="D376" s="198" t="s">
        <v>345</v>
      </c>
      <c r="E376" s="541">
        <v>1</v>
      </c>
      <c r="F376" s="200">
        <v>6000</v>
      </c>
      <c r="G376" s="199">
        <f t="shared" si="16"/>
        <v>6000</v>
      </c>
      <c r="H376" s="198" t="s">
        <v>4128</v>
      </c>
      <c r="I376" s="542" t="s">
        <v>6519</v>
      </c>
      <c r="J376" s="540" t="s">
        <v>762</v>
      </c>
    </row>
    <row r="377" s="138" customFormat="1" customHeight="1" outlineLevel="2" spans="1:10">
      <c r="A377" s="553"/>
      <c r="B377" s="544" t="s">
        <v>3767</v>
      </c>
      <c r="C377" s="554"/>
      <c r="D377" s="62"/>
      <c r="E377" s="84"/>
      <c r="F377" s="200"/>
      <c r="G377" s="199"/>
      <c r="H377" s="52" t="s">
        <v>4435</v>
      </c>
      <c r="I377" s="542" t="s">
        <v>6504</v>
      </c>
      <c r="J377" s="543"/>
    </row>
    <row r="378" s="138" customFormat="1" customHeight="1" outlineLevel="2" spans="1:10">
      <c r="A378" s="555" t="s">
        <v>4434</v>
      </c>
      <c r="B378" s="201" t="s">
        <v>3322</v>
      </c>
      <c r="C378" s="201" t="s">
        <v>7980</v>
      </c>
      <c r="D378" s="65" t="s">
        <v>345</v>
      </c>
      <c r="E378" s="556">
        <v>1</v>
      </c>
      <c r="F378" s="200">
        <v>13141</v>
      </c>
      <c r="G378" s="199">
        <f t="shared" ref="G378:G385" si="17" xml:space="preserve">F378*E378</f>
        <v>13141</v>
      </c>
      <c r="H378" s="52" t="s">
        <v>4435</v>
      </c>
      <c r="I378" s="542" t="s">
        <v>6504</v>
      </c>
      <c r="J378" s="540" t="s">
        <v>762</v>
      </c>
    </row>
    <row r="379" s="138" customFormat="1" customHeight="1" outlineLevel="2" spans="1:10">
      <c r="A379" s="555" t="s">
        <v>4832</v>
      </c>
      <c r="B379" s="201" t="s">
        <v>3649</v>
      </c>
      <c r="C379" s="201" t="s">
        <v>3650</v>
      </c>
      <c r="D379" s="65" t="s">
        <v>345</v>
      </c>
      <c r="E379" s="556">
        <v>1</v>
      </c>
      <c r="F379" s="200">
        <v>2200</v>
      </c>
      <c r="G379" s="199">
        <f t="shared" si="17"/>
        <v>2200</v>
      </c>
      <c r="H379" s="52" t="s">
        <v>4435</v>
      </c>
      <c r="I379" s="542" t="s">
        <v>6504</v>
      </c>
      <c r="J379" s="540" t="s">
        <v>762</v>
      </c>
    </row>
    <row r="380" s="138" customFormat="1" customHeight="1" outlineLevel="2" spans="1:10">
      <c r="A380" s="555" t="s">
        <v>4833</v>
      </c>
      <c r="B380" s="201" t="s">
        <v>3378</v>
      </c>
      <c r="C380" s="197" t="s">
        <v>3381</v>
      </c>
      <c r="D380" s="65" t="s">
        <v>345</v>
      </c>
      <c r="E380" s="556">
        <v>1</v>
      </c>
      <c r="F380" s="200">
        <v>4800</v>
      </c>
      <c r="G380" s="199">
        <f t="shared" si="17"/>
        <v>4800</v>
      </c>
      <c r="H380" s="52" t="s">
        <v>4435</v>
      </c>
      <c r="I380" s="542" t="s">
        <v>6504</v>
      </c>
      <c r="J380" s="540" t="s">
        <v>762</v>
      </c>
    </row>
    <row r="381" s="138" customFormat="1" customHeight="1" outlineLevel="2" spans="1:10">
      <c r="A381" s="555" t="s">
        <v>4834</v>
      </c>
      <c r="B381" s="201" t="s">
        <v>3651</v>
      </c>
      <c r="C381" s="201" t="s">
        <v>7981</v>
      </c>
      <c r="D381" s="65" t="s">
        <v>428</v>
      </c>
      <c r="E381" s="556">
        <v>385</v>
      </c>
      <c r="F381" s="200">
        <v>260</v>
      </c>
      <c r="G381" s="199">
        <f t="shared" si="17"/>
        <v>100100</v>
      </c>
      <c r="H381" s="52" t="s">
        <v>4435</v>
      </c>
      <c r="I381" s="542" t="s">
        <v>6504</v>
      </c>
      <c r="J381" s="540" t="s">
        <v>762</v>
      </c>
    </row>
    <row r="382" s="138" customFormat="1" customHeight="1" outlineLevel="2" spans="1:10">
      <c r="A382" s="555" t="s">
        <v>4835</v>
      </c>
      <c r="B382" s="557" t="s">
        <v>5739</v>
      </c>
      <c r="C382" s="197" t="s">
        <v>5740</v>
      </c>
      <c r="D382" s="65" t="s">
        <v>229</v>
      </c>
      <c r="E382" s="556">
        <v>13</v>
      </c>
      <c r="F382" s="200">
        <v>950</v>
      </c>
      <c r="G382" s="199">
        <f t="shared" si="17"/>
        <v>12350</v>
      </c>
      <c r="H382" s="52" t="s">
        <v>4435</v>
      </c>
      <c r="I382" s="542" t="s">
        <v>6504</v>
      </c>
      <c r="J382" s="540" t="s">
        <v>762</v>
      </c>
    </row>
    <row r="383" s="138" customFormat="1" customHeight="1" outlineLevel="2" spans="1:10">
      <c r="A383" s="555" t="s">
        <v>4836</v>
      </c>
      <c r="B383" s="201" t="s">
        <v>3374</v>
      </c>
      <c r="C383" s="197" t="s">
        <v>3887</v>
      </c>
      <c r="D383" s="65" t="s">
        <v>229</v>
      </c>
      <c r="E383" s="556">
        <v>1</v>
      </c>
      <c r="F383" s="200">
        <v>3000</v>
      </c>
      <c r="G383" s="199">
        <f t="shared" si="17"/>
        <v>3000</v>
      </c>
      <c r="H383" s="52" t="s">
        <v>4435</v>
      </c>
      <c r="I383" s="542" t="s">
        <v>6504</v>
      </c>
      <c r="J383" s="540" t="s">
        <v>762</v>
      </c>
    </row>
    <row r="384" s="138" customFormat="1" customHeight="1" outlineLevel="2" spans="1:10">
      <c r="A384" s="555" t="s">
        <v>4837</v>
      </c>
      <c r="B384" s="558" t="s">
        <v>3654</v>
      </c>
      <c r="C384" s="559" t="s">
        <v>3655</v>
      </c>
      <c r="D384" s="560" t="s">
        <v>341</v>
      </c>
      <c r="E384" s="561">
        <v>50</v>
      </c>
      <c r="F384" s="200">
        <v>50</v>
      </c>
      <c r="G384" s="199">
        <f t="shared" si="17"/>
        <v>2500</v>
      </c>
      <c r="H384" s="52" t="s">
        <v>4435</v>
      </c>
      <c r="I384" s="542" t="s">
        <v>6504</v>
      </c>
      <c r="J384" s="540" t="s">
        <v>762</v>
      </c>
    </row>
    <row r="385" s="138" customFormat="1" customHeight="1" outlineLevel="2" spans="1:10">
      <c r="A385" s="555" t="s">
        <v>4838</v>
      </c>
      <c r="B385" s="201" t="s">
        <v>3256</v>
      </c>
      <c r="C385" s="201" t="s">
        <v>7982</v>
      </c>
      <c r="D385" s="65" t="s">
        <v>428</v>
      </c>
      <c r="E385" s="556">
        <v>196</v>
      </c>
      <c r="F385" s="200">
        <v>1198</v>
      </c>
      <c r="G385" s="199">
        <f t="shared" si="17"/>
        <v>234808</v>
      </c>
      <c r="H385" s="52" t="s">
        <v>4435</v>
      </c>
      <c r="I385" s="542" t="s">
        <v>6504</v>
      </c>
      <c r="J385" s="540" t="s">
        <v>762</v>
      </c>
    </row>
    <row r="386" s="138" customFormat="1" customHeight="1" outlineLevel="2" spans="1:10">
      <c r="A386" s="553"/>
      <c r="B386" s="453" t="s">
        <v>3768</v>
      </c>
      <c r="C386" s="554"/>
      <c r="D386" s="62"/>
      <c r="E386" s="84"/>
      <c r="F386" s="200"/>
      <c r="G386" s="199"/>
      <c r="H386" s="52" t="s">
        <v>4435</v>
      </c>
      <c r="I386" s="542" t="s">
        <v>7983</v>
      </c>
      <c r="J386" s="543"/>
    </row>
    <row r="387" s="138" customFormat="1" customHeight="1" outlineLevel="2" spans="1:10">
      <c r="A387" s="555" t="s">
        <v>4437</v>
      </c>
      <c r="B387" s="201" t="s">
        <v>3322</v>
      </c>
      <c r="C387" s="201" t="s">
        <v>7984</v>
      </c>
      <c r="D387" s="65" t="s">
        <v>345</v>
      </c>
      <c r="E387" s="556">
        <v>1</v>
      </c>
      <c r="F387" s="200">
        <v>12284</v>
      </c>
      <c r="G387" s="199">
        <f t="shared" ref="G387:G394" si="18" xml:space="preserve">F387*E387</f>
        <v>12284</v>
      </c>
      <c r="H387" s="52" t="s">
        <v>4435</v>
      </c>
      <c r="I387" s="542" t="s">
        <v>7983</v>
      </c>
      <c r="J387" s="540" t="s">
        <v>762</v>
      </c>
    </row>
    <row r="388" s="138" customFormat="1" customHeight="1" outlineLevel="2" spans="1:10">
      <c r="A388" s="555" t="s">
        <v>4856</v>
      </c>
      <c r="B388" s="201" t="s">
        <v>3649</v>
      </c>
      <c r="C388" s="201" t="s">
        <v>3650</v>
      </c>
      <c r="D388" s="65" t="s">
        <v>345</v>
      </c>
      <c r="E388" s="556">
        <v>1</v>
      </c>
      <c r="F388" s="200">
        <v>2200</v>
      </c>
      <c r="G388" s="199">
        <f t="shared" si="18"/>
        <v>2200</v>
      </c>
      <c r="H388" s="52" t="s">
        <v>4435</v>
      </c>
      <c r="I388" s="542" t="s">
        <v>7983</v>
      </c>
      <c r="J388" s="540" t="s">
        <v>762</v>
      </c>
    </row>
    <row r="389" s="138" customFormat="1" customHeight="1" outlineLevel="2" spans="1:10">
      <c r="A389" s="555" t="s">
        <v>4857</v>
      </c>
      <c r="B389" s="201" t="s">
        <v>3378</v>
      </c>
      <c r="C389" s="197" t="s">
        <v>3381</v>
      </c>
      <c r="D389" s="65" t="s">
        <v>345</v>
      </c>
      <c r="E389" s="556">
        <v>1</v>
      </c>
      <c r="F389" s="200">
        <v>4800</v>
      </c>
      <c r="G389" s="199">
        <f t="shared" si="18"/>
        <v>4800</v>
      </c>
      <c r="H389" s="52" t="s">
        <v>4435</v>
      </c>
      <c r="I389" s="542" t="s">
        <v>7983</v>
      </c>
      <c r="J389" s="540" t="s">
        <v>762</v>
      </c>
    </row>
    <row r="390" s="138" customFormat="1" customHeight="1" outlineLevel="2" spans="1:10">
      <c r="A390" s="555" t="s">
        <v>4858</v>
      </c>
      <c r="B390" s="201" t="s">
        <v>3651</v>
      </c>
      <c r="C390" s="201" t="s">
        <v>7981</v>
      </c>
      <c r="D390" s="65" t="s">
        <v>428</v>
      </c>
      <c r="E390" s="556">
        <v>350</v>
      </c>
      <c r="F390" s="200">
        <v>260</v>
      </c>
      <c r="G390" s="199">
        <f t="shared" si="18"/>
        <v>91000</v>
      </c>
      <c r="H390" s="52" t="s">
        <v>4435</v>
      </c>
      <c r="I390" s="542" t="s">
        <v>7983</v>
      </c>
      <c r="J390" s="540" t="s">
        <v>762</v>
      </c>
    </row>
    <row r="391" s="138" customFormat="1" customHeight="1" outlineLevel="2" spans="1:10">
      <c r="A391" s="555" t="s">
        <v>4859</v>
      </c>
      <c r="B391" s="557" t="s">
        <v>5739</v>
      </c>
      <c r="C391" s="197" t="s">
        <v>5740</v>
      </c>
      <c r="D391" s="65" t="s">
        <v>229</v>
      </c>
      <c r="E391" s="556">
        <v>8</v>
      </c>
      <c r="F391" s="200">
        <v>950</v>
      </c>
      <c r="G391" s="199">
        <f t="shared" si="18"/>
        <v>7600</v>
      </c>
      <c r="H391" s="52" t="s">
        <v>4435</v>
      </c>
      <c r="I391" s="542" t="s">
        <v>7983</v>
      </c>
      <c r="J391" s="540" t="s">
        <v>762</v>
      </c>
    </row>
    <row r="392" s="138" customFormat="1" customHeight="1" outlineLevel="2" spans="1:10">
      <c r="A392" s="555" t="s">
        <v>4860</v>
      </c>
      <c r="B392" s="201" t="s">
        <v>3374</v>
      </c>
      <c r="C392" s="197" t="s">
        <v>3887</v>
      </c>
      <c r="D392" s="65" t="s">
        <v>229</v>
      </c>
      <c r="E392" s="556">
        <v>1</v>
      </c>
      <c r="F392" s="200">
        <v>3000</v>
      </c>
      <c r="G392" s="199">
        <f t="shared" si="18"/>
        <v>3000</v>
      </c>
      <c r="H392" s="52" t="s">
        <v>4435</v>
      </c>
      <c r="I392" s="542" t="s">
        <v>7983</v>
      </c>
      <c r="J392" s="540" t="s">
        <v>762</v>
      </c>
    </row>
    <row r="393" s="138" customFormat="1" customHeight="1" outlineLevel="2" spans="1:10">
      <c r="A393" s="555" t="s">
        <v>4861</v>
      </c>
      <c r="B393" s="558" t="s">
        <v>3654</v>
      </c>
      <c r="C393" s="559" t="s">
        <v>3655</v>
      </c>
      <c r="D393" s="560" t="s">
        <v>341</v>
      </c>
      <c r="E393" s="561">
        <v>50</v>
      </c>
      <c r="F393" s="200">
        <v>50</v>
      </c>
      <c r="G393" s="199">
        <f t="shared" si="18"/>
        <v>2500</v>
      </c>
      <c r="H393" s="52" t="s">
        <v>4435</v>
      </c>
      <c r="I393" s="542" t="s">
        <v>7983</v>
      </c>
      <c r="J393" s="540" t="s">
        <v>762</v>
      </c>
    </row>
    <row r="394" s="138" customFormat="1" customHeight="1" outlineLevel="2" spans="1:10">
      <c r="A394" s="555" t="s">
        <v>4862</v>
      </c>
      <c r="B394" s="201" t="s">
        <v>3256</v>
      </c>
      <c r="C394" s="201" t="s">
        <v>7982</v>
      </c>
      <c r="D394" s="65" t="s">
        <v>428</v>
      </c>
      <c r="E394" s="556">
        <v>80</v>
      </c>
      <c r="F394" s="200">
        <v>1198</v>
      </c>
      <c r="G394" s="199">
        <f t="shared" si="18"/>
        <v>95840</v>
      </c>
      <c r="H394" s="65" t="s">
        <v>4128</v>
      </c>
      <c r="I394" s="542" t="s">
        <v>7983</v>
      </c>
      <c r="J394" s="540" t="s">
        <v>762</v>
      </c>
    </row>
    <row r="395" s="138" customFormat="1" customHeight="1" outlineLevel="2" spans="1:10">
      <c r="A395" s="553"/>
      <c r="B395" s="453" t="s">
        <v>3771</v>
      </c>
      <c r="C395" s="554"/>
      <c r="D395" s="62"/>
      <c r="E395" s="84"/>
      <c r="F395" s="200"/>
      <c r="G395" s="199"/>
      <c r="H395" s="52" t="s">
        <v>4435</v>
      </c>
      <c r="I395" s="542" t="s">
        <v>6511</v>
      </c>
      <c r="J395" s="543"/>
    </row>
    <row r="396" s="138" customFormat="1" customHeight="1" outlineLevel="2" spans="1:10">
      <c r="A396" s="555" t="s">
        <v>4439</v>
      </c>
      <c r="B396" s="201" t="s">
        <v>3322</v>
      </c>
      <c r="C396" s="201" t="s">
        <v>7985</v>
      </c>
      <c r="D396" s="65" t="s">
        <v>345</v>
      </c>
      <c r="E396" s="556">
        <v>1</v>
      </c>
      <c r="F396" s="200">
        <v>7990</v>
      </c>
      <c r="G396" s="199">
        <f t="shared" ref="G396:G402" si="19" xml:space="preserve">F396*E396</f>
        <v>7990</v>
      </c>
      <c r="H396" s="65" t="s">
        <v>4128</v>
      </c>
      <c r="I396" s="542" t="s">
        <v>6511</v>
      </c>
      <c r="J396" s="540" t="s">
        <v>762</v>
      </c>
    </row>
    <row r="397" s="138" customFormat="1" customHeight="1" outlineLevel="2" spans="1:10">
      <c r="A397" s="555" t="s">
        <v>4868</v>
      </c>
      <c r="B397" s="201" t="s">
        <v>3378</v>
      </c>
      <c r="C397" s="197" t="s">
        <v>3383</v>
      </c>
      <c r="D397" s="65" t="s">
        <v>345</v>
      </c>
      <c r="E397" s="556">
        <v>1</v>
      </c>
      <c r="F397" s="200">
        <v>3300</v>
      </c>
      <c r="G397" s="199">
        <f t="shared" si="19"/>
        <v>3300</v>
      </c>
      <c r="H397" s="52" t="s">
        <v>4435</v>
      </c>
      <c r="I397" s="542" t="s">
        <v>6511</v>
      </c>
      <c r="J397" s="540" t="s">
        <v>762</v>
      </c>
    </row>
    <row r="398" s="138" customFormat="1" customHeight="1" outlineLevel="2" spans="1:10">
      <c r="A398" s="555" t="s">
        <v>4869</v>
      </c>
      <c r="B398" s="201" t="s">
        <v>3651</v>
      </c>
      <c r="C398" s="201" t="s">
        <v>7981</v>
      </c>
      <c r="D398" s="65" t="s">
        <v>428</v>
      </c>
      <c r="E398" s="556">
        <v>180</v>
      </c>
      <c r="F398" s="200">
        <v>260</v>
      </c>
      <c r="G398" s="199">
        <f t="shared" si="19"/>
        <v>46800</v>
      </c>
      <c r="H398" s="52" t="s">
        <v>4435</v>
      </c>
      <c r="I398" s="542" t="s">
        <v>6511</v>
      </c>
      <c r="J398" s="540" t="s">
        <v>762</v>
      </c>
    </row>
    <row r="399" s="138" customFormat="1" customHeight="1" outlineLevel="2" spans="1:10">
      <c r="A399" s="555" t="s">
        <v>4870</v>
      </c>
      <c r="B399" s="557" t="s">
        <v>5739</v>
      </c>
      <c r="C399" s="197" t="s">
        <v>5740</v>
      </c>
      <c r="D399" s="65" t="s">
        <v>229</v>
      </c>
      <c r="E399" s="556">
        <v>5</v>
      </c>
      <c r="F399" s="200">
        <v>950</v>
      </c>
      <c r="G399" s="199">
        <f t="shared" si="19"/>
        <v>4750</v>
      </c>
      <c r="H399" s="52" t="s">
        <v>4435</v>
      </c>
      <c r="I399" s="542" t="s">
        <v>6511</v>
      </c>
      <c r="J399" s="540" t="s">
        <v>762</v>
      </c>
    </row>
    <row r="400" s="138" customFormat="1" customHeight="1" outlineLevel="2" spans="1:10">
      <c r="A400" s="555" t="s">
        <v>4871</v>
      </c>
      <c r="B400" s="201" t="s">
        <v>3374</v>
      </c>
      <c r="C400" s="197" t="s">
        <v>3887</v>
      </c>
      <c r="D400" s="65" t="s">
        <v>229</v>
      </c>
      <c r="E400" s="556">
        <v>1</v>
      </c>
      <c r="F400" s="200">
        <v>3000</v>
      </c>
      <c r="G400" s="199">
        <f t="shared" si="19"/>
        <v>3000</v>
      </c>
      <c r="H400" s="52" t="s">
        <v>4435</v>
      </c>
      <c r="I400" s="542" t="s">
        <v>6511</v>
      </c>
      <c r="J400" s="540" t="s">
        <v>762</v>
      </c>
    </row>
    <row r="401" s="138" customFormat="1" customHeight="1" outlineLevel="2" spans="1:10">
      <c r="A401" s="555" t="s">
        <v>4872</v>
      </c>
      <c r="B401" s="558" t="s">
        <v>3654</v>
      </c>
      <c r="C401" s="559" t="s">
        <v>3655</v>
      </c>
      <c r="D401" s="560" t="s">
        <v>341</v>
      </c>
      <c r="E401" s="561">
        <v>50</v>
      </c>
      <c r="F401" s="200">
        <v>50</v>
      </c>
      <c r="G401" s="199">
        <f t="shared" si="19"/>
        <v>2500</v>
      </c>
      <c r="H401" s="52" t="s">
        <v>4435</v>
      </c>
      <c r="I401" s="542" t="s">
        <v>6511</v>
      </c>
      <c r="J401" s="540" t="s">
        <v>762</v>
      </c>
    </row>
    <row r="402" s="138" customFormat="1" customHeight="1" outlineLevel="2" spans="1:10">
      <c r="A402" s="555" t="s">
        <v>4873</v>
      </c>
      <c r="B402" s="201" t="s">
        <v>3256</v>
      </c>
      <c r="C402" s="201" t="s">
        <v>7982</v>
      </c>
      <c r="D402" s="65" t="s">
        <v>428</v>
      </c>
      <c r="E402" s="556">
        <v>120</v>
      </c>
      <c r="F402" s="200">
        <v>1198</v>
      </c>
      <c r="G402" s="199">
        <f t="shared" si="19"/>
        <v>143760</v>
      </c>
      <c r="H402" s="52" t="s">
        <v>4435</v>
      </c>
      <c r="I402" s="542" t="s">
        <v>6511</v>
      </c>
      <c r="J402" s="540" t="s">
        <v>762</v>
      </c>
    </row>
    <row r="403" s="138" customFormat="1" customHeight="1" outlineLevel="2" spans="1:10">
      <c r="A403" s="553" t="s">
        <v>4440</v>
      </c>
      <c r="B403" s="453" t="s">
        <v>4081</v>
      </c>
      <c r="C403" s="197"/>
      <c r="D403" s="52"/>
      <c r="E403" s="556"/>
      <c r="F403" s="200"/>
      <c r="G403" s="199"/>
      <c r="H403" s="65" t="s">
        <v>4444</v>
      </c>
      <c r="I403" s="542"/>
      <c r="J403" s="543"/>
    </row>
    <row r="404" s="138" customFormat="1" customHeight="1" outlineLevel="2" spans="1:10">
      <c r="A404" s="170"/>
      <c r="B404" s="544" t="s">
        <v>3780</v>
      </c>
      <c r="C404" s="494"/>
      <c r="D404" s="52"/>
      <c r="E404" s="78"/>
      <c r="F404" s="200"/>
      <c r="G404" s="199"/>
      <c r="H404" s="65" t="s">
        <v>4444</v>
      </c>
      <c r="I404" s="62" t="s">
        <v>7986</v>
      </c>
      <c r="J404" s="543"/>
    </row>
    <row r="405" s="138" customFormat="1" customHeight="1" outlineLevel="2" spans="1:10">
      <c r="A405" s="208" t="s">
        <v>4442</v>
      </c>
      <c r="B405" s="201" t="s">
        <v>5989</v>
      </c>
      <c r="C405" s="197" t="s">
        <v>5990</v>
      </c>
      <c r="D405" s="198" t="s">
        <v>345</v>
      </c>
      <c r="E405" s="541">
        <v>1</v>
      </c>
      <c r="F405" s="200">
        <v>580</v>
      </c>
      <c r="G405" s="199">
        <f t="shared" ref="G405:G411" si="20" xml:space="preserve">F405*E405</f>
        <v>580</v>
      </c>
      <c r="H405" s="65" t="s">
        <v>4444</v>
      </c>
      <c r="I405" s="52" t="s">
        <v>7986</v>
      </c>
      <c r="J405" s="540" t="s">
        <v>762</v>
      </c>
    </row>
    <row r="406" s="138" customFormat="1" customHeight="1" outlineLevel="2" spans="1:10">
      <c r="A406" s="208" t="s">
        <v>4443</v>
      </c>
      <c r="B406" s="201" t="s">
        <v>5850</v>
      </c>
      <c r="C406" s="197" t="s">
        <v>5851</v>
      </c>
      <c r="D406" s="198" t="s">
        <v>345</v>
      </c>
      <c r="E406" s="541">
        <v>2</v>
      </c>
      <c r="F406" s="200">
        <v>1200</v>
      </c>
      <c r="G406" s="199">
        <f t="shared" si="20"/>
        <v>2400</v>
      </c>
      <c r="H406" s="65" t="s">
        <v>4444</v>
      </c>
      <c r="I406" s="52" t="s">
        <v>7986</v>
      </c>
      <c r="J406" s="540" t="s">
        <v>762</v>
      </c>
    </row>
    <row r="407" s="138" customFormat="1" customHeight="1" outlineLevel="2" spans="1:10">
      <c r="A407" s="208" t="s">
        <v>4445</v>
      </c>
      <c r="B407" s="201" t="s">
        <v>5850</v>
      </c>
      <c r="C407" s="197" t="s">
        <v>5853</v>
      </c>
      <c r="D407" s="198" t="s">
        <v>345</v>
      </c>
      <c r="E407" s="541">
        <v>4</v>
      </c>
      <c r="F407" s="200">
        <v>1500</v>
      </c>
      <c r="G407" s="199">
        <f t="shared" si="20"/>
        <v>6000</v>
      </c>
      <c r="H407" s="65" t="s">
        <v>4444</v>
      </c>
      <c r="I407" s="52" t="s">
        <v>7986</v>
      </c>
      <c r="J407" s="540" t="s">
        <v>762</v>
      </c>
    </row>
    <row r="408" s="138" customFormat="1" customHeight="1" outlineLevel="2" spans="1:10">
      <c r="A408" s="208" t="s">
        <v>4446</v>
      </c>
      <c r="B408" s="201" t="s">
        <v>6064</v>
      </c>
      <c r="C408" s="197" t="s">
        <v>6067</v>
      </c>
      <c r="D408" s="198" t="s">
        <v>345</v>
      </c>
      <c r="E408" s="541">
        <v>2</v>
      </c>
      <c r="F408" s="200">
        <v>2400</v>
      </c>
      <c r="G408" s="199">
        <f t="shared" si="20"/>
        <v>4800</v>
      </c>
      <c r="H408" s="65" t="s">
        <v>4444</v>
      </c>
      <c r="I408" s="52" t="s">
        <v>7986</v>
      </c>
      <c r="J408" s="540" t="s">
        <v>762</v>
      </c>
    </row>
    <row r="409" s="138" customFormat="1" customHeight="1" outlineLevel="2" spans="1:10">
      <c r="A409" s="208" t="s">
        <v>4956</v>
      </c>
      <c r="B409" s="201" t="s">
        <v>6064</v>
      </c>
      <c r="C409" s="197" t="s">
        <v>6071</v>
      </c>
      <c r="D409" s="198" t="s">
        <v>345</v>
      </c>
      <c r="E409" s="541">
        <v>5</v>
      </c>
      <c r="F409" s="200">
        <v>2600</v>
      </c>
      <c r="G409" s="199">
        <f t="shared" si="20"/>
        <v>13000</v>
      </c>
      <c r="H409" s="65" t="s">
        <v>4444</v>
      </c>
      <c r="I409" s="52" t="s">
        <v>7986</v>
      </c>
      <c r="J409" s="540" t="s">
        <v>762</v>
      </c>
    </row>
    <row r="410" s="138" customFormat="1" customHeight="1" outlineLevel="2" spans="1:10">
      <c r="A410" s="208" t="s">
        <v>4957</v>
      </c>
      <c r="B410" s="201" t="s">
        <v>6064</v>
      </c>
      <c r="C410" s="197" t="s">
        <v>6071</v>
      </c>
      <c r="D410" s="198" t="s">
        <v>345</v>
      </c>
      <c r="E410" s="541">
        <v>2</v>
      </c>
      <c r="F410" s="200">
        <v>2700</v>
      </c>
      <c r="G410" s="199">
        <f t="shared" si="20"/>
        <v>5400</v>
      </c>
      <c r="H410" s="65" t="s">
        <v>4444</v>
      </c>
      <c r="I410" s="52" t="s">
        <v>7986</v>
      </c>
      <c r="J410" s="540" t="s">
        <v>762</v>
      </c>
    </row>
    <row r="411" s="138" customFormat="1" customHeight="1" outlineLevel="2" spans="1:10">
      <c r="A411" s="208" t="s">
        <v>7987</v>
      </c>
      <c r="B411" s="201" t="s">
        <v>5989</v>
      </c>
      <c r="C411" s="197" t="s">
        <v>5990</v>
      </c>
      <c r="D411" s="198" t="s">
        <v>345</v>
      </c>
      <c r="E411" s="541">
        <v>1</v>
      </c>
      <c r="F411" s="200">
        <v>580</v>
      </c>
      <c r="G411" s="199">
        <f t="shared" si="20"/>
        <v>580</v>
      </c>
      <c r="H411" s="65" t="s">
        <v>4444</v>
      </c>
      <c r="I411" s="52" t="s">
        <v>7986</v>
      </c>
      <c r="J411" s="540" t="s">
        <v>762</v>
      </c>
    </row>
    <row r="412" s="138" customFormat="1" customHeight="1" outlineLevel="2" spans="1:10">
      <c r="A412" s="170"/>
      <c r="B412" s="453" t="s">
        <v>3782</v>
      </c>
      <c r="C412" s="197"/>
      <c r="D412" s="542"/>
      <c r="E412" s="541"/>
      <c r="F412" s="200"/>
      <c r="G412" s="199"/>
      <c r="H412" s="65" t="s">
        <v>4444</v>
      </c>
      <c r="I412" s="62" t="s">
        <v>7988</v>
      </c>
      <c r="J412" s="543"/>
    </row>
    <row r="413" s="138" customFormat="1" customHeight="1" outlineLevel="2" spans="1:10">
      <c r="A413" s="208" t="s">
        <v>4448</v>
      </c>
      <c r="B413" s="201" t="s">
        <v>3385</v>
      </c>
      <c r="C413" s="197" t="s">
        <v>5875</v>
      </c>
      <c r="D413" s="198" t="s">
        <v>345</v>
      </c>
      <c r="E413" s="541">
        <v>1</v>
      </c>
      <c r="F413" s="200">
        <v>900</v>
      </c>
      <c r="G413" s="199">
        <f t="shared" ref="G413:G419" si="21" xml:space="preserve">F413*E413</f>
        <v>900</v>
      </c>
      <c r="H413" s="65" t="s">
        <v>4444</v>
      </c>
      <c r="I413" s="52" t="s">
        <v>7988</v>
      </c>
      <c r="J413" s="540" t="s">
        <v>762</v>
      </c>
    </row>
    <row r="414" s="138" customFormat="1" customHeight="1" outlineLevel="2" spans="1:10">
      <c r="A414" s="208" t="s">
        <v>4449</v>
      </c>
      <c r="B414" s="201" t="s">
        <v>3392</v>
      </c>
      <c r="C414" s="197" t="s">
        <v>6630</v>
      </c>
      <c r="D414" s="74" t="s">
        <v>3318</v>
      </c>
      <c r="E414" s="541">
        <v>1</v>
      </c>
      <c r="F414" s="200">
        <v>79302</v>
      </c>
      <c r="G414" s="199">
        <f t="shared" si="21"/>
        <v>79302</v>
      </c>
      <c r="H414" s="65" t="s">
        <v>4444</v>
      </c>
      <c r="I414" s="52" t="s">
        <v>7988</v>
      </c>
      <c r="J414" s="540" t="s">
        <v>762</v>
      </c>
    </row>
    <row r="415" s="138" customFormat="1" customHeight="1" outlineLevel="2" spans="1:10">
      <c r="A415" s="208" t="s">
        <v>4450</v>
      </c>
      <c r="B415" s="201" t="s">
        <v>6064</v>
      </c>
      <c r="C415" s="197" t="s">
        <v>6071</v>
      </c>
      <c r="D415" s="198" t="s">
        <v>345</v>
      </c>
      <c r="E415" s="541">
        <v>2</v>
      </c>
      <c r="F415" s="200">
        <v>2600</v>
      </c>
      <c r="G415" s="199">
        <f t="shared" si="21"/>
        <v>5200</v>
      </c>
      <c r="H415" s="65" t="s">
        <v>4444</v>
      </c>
      <c r="I415" s="52" t="s">
        <v>7988</v>
      </c>
      <c r="J415" s="540" t="s">
        <v>762</v>
      </c>
    </row>
    <row r="416" s="138" customFormat="1" customHeight="1" outlineLevel="2" spans="1:10">
      <c r="A416" s="208" t="s">
        <v>4451</v>
      </c>
      <c r="B416" s="201" t="s">
        <v>6064</v>
      </c>
      <c r="C416" s="197" t="s">
        <v>6067</v>
      </c>
      <c r="D416" s="198" t="s">
        <v>345</v>
      </c>
      <c r="E416" s="541">
        <v>2</v>
      </c>
      <c r="F416" s="200">
        <v>2400</v>
      </c>
      <c r="G416" s="199">
        <f t="shared" si="21"/>
        <v>4800</v>
      </c>
      <c r="H416" s="65" t="s">
        <v>4444</v>
      </c>
      <c r="I416" s="52" t="s">
        <v>7988</v>
      </c>
      <c r="J416" s="540" t="s">
        <v>762</v>
      </c>
    </row>
    <row r="417" s="138" customFormat="1" customHeight="1" outlineLevel="2" spans="1:10">
      <c r="A417" s="208" t="s">
        <v>7722</v>
      </c>
      <c r="B417" s="201" t="s">
        <v>3316</v>
      </c>
      <c r="C417" s="197" t="s">
        <v>6617</v>
      </c>
      <c r="D417" s="74" t="s">
        <v>3318</v>
      </c>
      <c r="E417" s="541">
        <v>1</v>
      </c>
      <c r="F417" s="200">
        <v>81374</v>
      </c>
      <c r="G417" s="199">
        <f t="shared" si="21"/>
        <v>81374</v>
      </c>
      <c r="H417" s="65" t="s">
        <v>4444</v>
      </c>
      <c r="I417" s="52" t="s">
        <v>7988</v>
      </c>
      <c r="J417" s="540" t="s">
        <v>762</v>
      </c>
    </row>
    <row r="418" s="138" customFormat="1" customHeight="1" outlineLevel="2" spans="1:10">
      <c r="A418" s="208" t="s">
        <v>7723</v>
      </c>
      <c r="B418" s="201" t="s">
        <v>6064</v>
      </c>
      <c r="C418" s="197" t="s">
        <v>6067</v>
      </c>
      <c r="D418" s="198" t="s">
        <v>345</v>
      </c>
      <c r="E418" s="541">
        <v>4</v>
      </c>
      <c r="F418" s="200">
        <v>2400</v>
      </c>
      <c r="G418" s="199">
        <f t="shared" si="21"/>
        <v>9600</v>
      </c>
      <c r="H418" s="65" t="s">
        <v>4444</v>
      </c>
      <c r="I418" s="52" t="s">
        <v>7988</v>
      </c>
      <c r="J418" s="540" t="s">
        <v>762</v>
      </c>
    </row>
    <row r="419" s="138" customFormat="1" customHeight="1" outlineLevel="2" spans="1:10">
      <c r="A419" s="208" t="s">
        <v>7989</v>
      </c>
      <c r="B419" s="201" t="s">
        <v>6064</v>
      </c>
      <c r="C419" s="197" t="s">
        <v>6069</v>
      </c>
      <c r="D419" s="198" t="s">
        <v>345</v>
      </c>
      <c r="E419" s="541">
        <v>1</v>
      </c>
      <c r="F419" s="200">
        <v>2400</v>
      </c>
      <c r="G419" s="199">
        <f t="shared" si="21"/>
        <v>2400</v>
      </c>
      <c r="H419" s="65" t="s">
        <v>4444</v>
      </c>
      <c r="I419" s="52" t="s">
        <v>7988</v>
      </c>
      <c r="J419" s="540" t="s">
        <v>762</v>
      </c>
    </row>
    <row r="420" s="138" customFormat="1" customHeight="1" outlineLevel="2" spans="1:10">
      <c r="A420" s="170"/>
      <c r="B420" s="453" t="s">
        <v>3784</v>
      </c>
      <c r="C420" s="197"/>
      <c r="D420" s="542"/>
      <c r="E420" s="541"/>
      <c r="F420" s="200"/>
      <c r="G420" s="199"/>
      <c r="H420" s="65" t="s">
        <v>4444</v>
      </c>
      <c r="I420" s="62" t="s">
        <v>7990</v>
      </c>
      <c r="J420" s="543"/>
    </row>
    <row r="421" s="138" customFormat="1" customHeight="1" outlineLevel="2" spans="1:10">
      <c r="A421" s="208" t="s">
        <v>4453</v>
      </c>
      <c r="B421" s="201" t="s">
        <v>3915</v>
      </c>
      <c r="C421" s="197" t="s">
        <v>6234</v>
      </c>
      <c r="D421" s="198" t="s">
        <v>345</v>
      </c>
      <c r="E421" s="541">
        <v>1</v>
      </c>
      <c r="F421" s="200">
        <v>2920</v>
      </c>
      <c r="G421" s="199">
        <f t="shared" ref="G421:G428" si="22" xml:space="preserve">F421*E421</f>
        <v>2920</v>
      </c>
      <c r="H421" s="65" t="s">
        <v>4444</v>
      </c>
      <c r="I421" s="52" t="s">
        <v>7990</v>
      </c>
      <c r="J421" s="540" t="s">
        <v>762</v>
      </c>
    </row>
    <row r="422" s="138" customFormat="1" customHeight="1" outlineLevel="2" spans="1:10">
      <c r="A422" s="208" t="s">
        <v>4454</v>
      </c>
      <c r="B422" s="201" t="s">
        <v>3310</v>
      </c>
      <c r="C422" s="197" t="s">
        <v>6625</v>
      </c>
      <c r="D422" s="198" t="s">
        <v>345</v>
      </c>
      <c r="E422" s="541">
        <v>1</v>
      </c>
      <c r="F422" s="200">
        <v>3700</v>
      </c>
      <c r="G422" s="199">
        <f t="shared" si="22"/>
        <v>3700</v>
      </c>
      <c r="H422" s="65" t="s">
        <v>4444</v>
      </c>
      <c r="I422" s="52" t="s">
        <v>7990</v>
      </c>
      <c r="J422" s="540" t="s">
        <v>762</v>
      </c>
    </row>
    <row r="423" s="138" customFormat="1" customHeight="1" outlineLevel="2" spans="1:10">
      <c r="A423" s="208" t="s">
        <v>4455</v>
      </c>
      <c r="B423" s="201" t="s">
        <v>7870</v>
      </c>
      <c r="C423" s="197" t="s">
        <v>7976</v>
      </c>
      <c r="D423" s="198" t="s">
        <v>345</v>
      </c>
      <c r="E423" s="541">
        <v>1</v>
      </c>
      <c r="F423" s="200">
        <v>1200</v>
      </c>
      <c r="G423" s="199">
        <f t="shared" si="22"/>
        <v>1200</v>
      </c>
      <c r="H423" s="65" t="s">
        <v>4444</v>
      </c>
      <c r="I423" s="52" t="s">
        <v>7990</v>
      </c>
      <c r="J423" s="540" t="s">
        <v>762</v>
      </c>
    </row>
    <row r="424" s="138" customFormat="1" customHeight="1" outlineLevel="2" spans="1:10">
      <c r="A424" s="208" t="s">
        <v>4456</v>
      </c>
      <c r="B424" s="201" t="s">
        <v>3920</v>
      </c>
      <c r="C424" s="197" t="s">
        <v>5949</v>
      </c>
      <c r="D424" s="198" t="s">
        <v>345</v>
      </c>
      <c r="E424" s="541">
        <v>1</v>
      </c>
      <c r="F424" s="200">
        <v>330</v>
      </c>
      <c r="G424" s="199">
        <f t="shared" si="22"/>
        <v>330</v>
      </c>
      <c r="H424" s="65" t="s">
        <v>4444</v>
      </c>
      <c r="I424" s="52" t="s">
        <v>7990</v>
      </c>
      <c r="J424" s="540" t="s">
        <v>762</v>
      </c>
    </row>
    <row r="425" s="138" customFormat="1" customHeight="1" outlineLevel="2" spans="1:10">
      <c r="A425" s="208" t="s">
        <v>4457</v>
      </c>
      <c r="B425" s="201" t="s">
        <v>7870</v>
      </c>
      <c r="C425" s="197" t="s">
        <v>5923</v>
      </c>
      <c r="D425" s="198" t="s">
        <v>345</v>
      </c>
      <c r="E425" s="541">
        <v>1</v>
      </c>
      <c r="F425" s="200">
        <v>1500</v>
      </c>
      <c r="G425" s="199">
        <f t="shared" si="22"/>
        <v>1500</v>
      </c>
      <c r="H425" s="65" t="s">
        <v>4444</v>
      </c>
      <c r="I425" s="52" t="s">
        <v>7990</v>
      </c>
      <c r="J425" s="540" t="s">
        <v>762</v>
      </c>
    </row>
    <row r="426" s="138" customFormat="1" customHeight="1" outlineLevel="2" spans="1:10">
      <c r="A426" s="208" t="s">
        <v>4458</v>
      </c>
      <c r="B426" s="201" t="s">
        <v>3310</v>
      </c>
      <c r="C426" s="197" t="s">
        <v>5822</v>
      </c>
      <c r="D426" s="198" t="s">
        <v>345</v>
      </c>
      <c r="E426" s="541">
        <v>1</v>
      </c>
      <c r="F426" s="200">
        <v>4200</v>
      </c>
      <c r="G426" s="199">
        <f t="shared" si="22"/>
        <v>4200</v>
      </c>
      <c r="H426" s="65" t="s">
        <v>4444</v>
      </c>
      <c r="I426" s="52" t="s">
        <v>7990</v>
      </c>
      <c r="J426" s="540" t="s">
        <v>762</v>
      </c>
    </row>
    <row r="427" s="138" customFormat="1" customHeight="1" outlineLevel="2" spans="1:10">
      <c r="A427" s="208" t="s">
        <v>4459</v>
      </c>
      <c r="B427" s="201" t="s">
        <v>3809</v>
      </c>
      <c r="C427" s="197" t="s">
        <v>5796</v>
      </c>
      <c r="D427" s="198" t="s">
        <v>345</v>
      </c>
      <c r="E427" s="541">
        <v>1</v>
      </c>
      <c r="F427" s="200">
        <v>14000</v>
      </c>
      <c r="G427" s="199">
        <f t="shared" si="22"/>
        <v>14000</v>
      </c>
      <c r="H427" s="65" t="s">
        <v>4444</v>
      </c>
      <c r="I427" s="52" t="s">
        <v>7990</v>
      </c>
      <c r="J427" s="540" t="s">
        <v>762</v>
      </c>
    </row>
    <row r="428" s="138" customFormat="1" customHeight="1" outlineLevel="2" spans="1:10">
      <c r="A428" s="208" t="s">
        <v>4460</v>
      </c>
      <c r="B428" s="201" t="s">
        <v>6689</v>
      </c>
      <c r="C428" s="197" t="s">
        <v>6690</v>
      </c>
      <c r="D428" s="198" t="s">
        <v>345</v>
      </c>
      <c r="E428" s="541">
        <v>1</v>
      </c>
      <c r="F428" s="200">
        <v>1350</v>
      </c>
      <c r="G428" s="199">
        <f t="shared" si="22"/>
        <v>1350</v>
      </c>
      <c r="H428" s="65" t="s">
        <v>4444</v>
      </c>
      <c r="I428" s="52" t="s">
        <v>7990</v>
      </c>
      <c r="J428" s="540" t="s">
        <v>762</v>
      </c>
    </row>
    <row r="429" s="521" customFormat="1" customHeight="1" outlineLevel="2" spans="1:10">
      <c r="A429" s="170"/>
      <c r="B429" s="544" t="s">
        <v>7991</v>
      </c>
      <c r="C429" s="202"/>
      <c r="D429" s="62"/>
      <c r="E429" s="552"/>
      <c r="F429" s="537"/>
      <c r="G429" s="199"/>
      <c r="H429" s="55" t="s">
        <v>4444</v>
      </c>
      <c r="I429" s="62" t="s">
        <v>7990</v>
      </c>
      <c r="J429" s="538"/>
    </row>
    <row r="430" s="138" customFormat="1" customHeight="1" outlineLevel="2" spans="1:10">
      <c r="A430" s="208" t="s">
        <v>4483</v>
      </c>
      <c r="B430" s="201" t="s">
        <v>5808</v>
      </c>
      <c r="C430" s="197" t="s">
        <v>5809</v>
      </c>
      <c r="D430" s="198" t="s">
        <v>345</v>
      </c>
      <c r="E430" s="541">
        <v>1</v>
      </c>
      <c r="F430" s="200">
        <v>2900</v>
      </c>
      <c r="G430" s="199">
        <f t="shared" ref="G430:G466" si="23" xml:space="preserve">F430*E430</f>
        <v>2900</v>
      </c>
      <c r="H430" s="65" t="s">
        <v>4444</v>
      </c>
      <c r="I430" s="52" t="s">
        <v>7990</v>
      </c>
      <c r="J430" s="540" t="s">
        <v>762</v>
      </c>
    </row>
    <row r="431" s="138" customFormat="1" customHeight="1" outlineLevel="2" spans="1:10">
      <c r="A431" s="208" t="s">
        <v>4484</v>
      </c>
      <c r="B431" s="201" t="s">
        <v>3809</v>
      </c>
      <c r="C431" s="197" t="s">
        <v>5796</v>
      </c>
      <c r="D431" s="198" t="s">
        <v>345</v>
      </c>
      <c r="E431" s="541">
        <v>1</v>
      </c>
      <c r="F431" s="200">
        <v>14000</v>
      </c>
      <c r="G431" s="199">
        <f t="shared" si="23"/>
        <v>14000</v>
      </c>
      <c r="H431" s="65" t="s">
        <v>4444</v>
      </c>
      <c r="I431" s="52" t="s">
        <v>7990</v>
      </c>
      <c r="J431" s="540" t="s">
        <v>762</v>
      </c>
    </row>
    <row r="432" s="138" customFormat="1" customHeight="1" outlineLevel="2" spans="1:10">
      <c r="A432" s="208" t="s">
        <v>4485</v>
      </c>
      <c r="B432" s="201" t="s">
        <v>3295</v>
      </c>
      <c r="C432" s="197" t="s">
        <v>5822</v>
      </c>
      <c r="D432" s="198" t="s">
        <v>345</v>
      </c>
      <c r="E432" s="541">
        <v>1</v>
      </c>
      <c r="F432" s="200">
        <v>2900</v>
      </c>
      <c r="G432" s="199">
        <f t="shared" si="23"/>
        <v>2900</v>
      </c>
      <c r="H432" s="65" t="s">
        <v>4444</v>
      </c>
      <c r="I432" s="52" t="s">
        <v>7990</v>
      </c>
      <c r="J432" s="540" t="s">
        <v>762</v>
      </c>
    </row>
    <row r="433" s="138" customFormat="1" customHeight="1" outlineLevel="2" spans="1:10">
      <c r="A433" s="208" t="s">
        <v>4961</v>
      </c>
      <c r="B433" s="201" t="s">
        <v>7870</v>
      </c>
      <c r="C433" s="197" t="s">
        <v>5923</v>
      </c>
      <c r="D433" s="198" t="s">
        <v>345</v>
      </c>
      <c r="E433" s="541">
        <v>1</v>
      </c>
      <c r="F433" s="200">
        <v>1500</v>
      </c>
      <c r="G433" s="199">
        <f t="shared" si="23"/>
        <v>1500</v>
      </c>
      <c r="H433" s="65" t="s">
        <v>4444</v>
      </c>
      <c r="I433" s="52" t="s">
        <v>7990</v>
      </c>
      <c r="J433" s="540" t="s">
        <v>762</v>
      </c>
    </row>
    <row r="434" s="138" customFormat="1" customHeight="1" outlineLevel="2" spans="1:10">
      <c r="A434" s="208" t="s">
        <v>7992</v>
      </c>
      <c r="B434" s="201" t="s">
        <v>3920</v>
      </c>
      <c r="C434" s="197" t="s">
        <v>5949</v>
      </c>
      <c r="D434" s="198" t="s">
        <v>345</v>
      </c>
      <c r="E434" s="541">
        <v>2</v>
      </c>
      <c r="F434" s="200">
        <v>330</v>
      </c>
      <c r="G434" s="199">
        <f t="shared" si="23"/>
        <v>660</v>
      </c>
      <c r="H434" s="65" t="s">
        <v>4444</v>
      </c>
      <c r="I434" s="52" t="s">
        <v>7990</v>
      </c>
      <c r="J434" s="540" t="s">
        <v>762</v>
      </c>
    </row>
    <row r="435" s="138" customFormat="1" customHeight="1" outlineLevel="2" spans="1:10">
      <c r="A435" s="208" t="s">
        <v>7993</v>
      </c>
      <c r="B435" s="201" t="s">
        <v>3617</v>
      </c>
      <c r="C435" s="197" t="s">
        <v>6053</v>
      </c>
      <c r="D435" s="198" t="s">
        <v>345</v>
      </c>
      <c r="E435" s="541">
        <v>1</v>
      </c>
      <c r="F435" s="200">
        <v>4400</v>
      </c>
      <c r="G435" s="199">
        <f t="shared" si="23"/>
        <v>4400</v>
      </c>
      <c r="H435" s="65" t="s">
        <v>4444</v>
      </c>
      <c r="I435" s="52" t="s">
        <v>7990</v>
      </c>
      <c r="J435" s="540" t="s">
        <v>762</v>
      </c>
    </row>
    <row r="436" s="138" customFormat="1" customHeight="1" outlineLevel="2" spans="1:10">
      <c r="A436" s="208" t="s">
        <v>7994</v>
      </c>
      <c r="B436" s="201" t="s">
        <v>7870</v>
      </c>
      <c r="C436" s="197" t="s">
        <v>7208</v>
      </c>
      <c r="D436" s="198" t="s">
        <v>345</v>
      </c>
      <c r="E436" s="541">
        <v>1</v>
      </c>
      <c r="F436" s="200">
        <v>1300</v>
      </c>
      <c r="G436" s="199">
        <f t="shared" si="23"/>
        <v>1300</v>
      </c>
      <c r="H436" s="65" t="s">
        <v>4444</v>
      </c>
      <c r="I436" s="52" t="s">
        <v>7990</v>
      </c>
      <c r="J436" s="540" t="s">
        <v>762</v>
      </c>
    </row>
    <row r="437" s="138" customFormat="1" customHeight="1" outlineLevel="2" spans="1:10">
      <c r="A437" s="208" t="s">
        <v>7995</v>
      </c>
      <c r="B437" s="201" t="s">
        <v>3915</v>
      </c>
      <c r="C437" s="197" t="s">
        <v>6234</v>
      </c>
      <c r="D437" s="198" t="s">
        <v>345</v>
      </c>
      <c r="E437" s="541">
        <v>1</v>
      </c>
      <c r="F437" s="200">
        <v>2920</v>
      </c>
      <c r="G437" s="199">
        <f t="shared" si="23"/>
        <v>2920</v>
      </c>
      <c r="H437" s="65" t="s">
        <v>4444</v>
      </c>
      <c r="I437" s="52" t="s">
        <v>7990</v>
      </c>
      <c r="J437" s="540" t="s">
        <v>762</v>
      </c>
    </row>
    <row r="438" s="138" customFormat="1" customHeight="1" outlineLevel="2" spans="1:10">
      <c r="A438" s="208" t="s">
        <v>7996</v>
      </c>
      <c r="B438" s="201" t="s">
        <v>6113</v>
      </c>
      <c r="C438" s="197"/>
      <c r="D438" s="198" t="s">
        <v>345</v>
      </c>
      <c r="E438" s="541">
        <v>1</v>
      </c>
      <c r="F438" s="200">
        <v>2970</v>
      </c>
      <c r="G438" s="199">
        <f t="shared" si="23"/>
        <v>2970</v>
      </c>
      <c r="H438" s="65" t="s">
        <v>4444</v>
      </c>
      <c r="I438" s="52" t="s">
        <v>7990</v>
      </c>
      <c r="J438" s="540" t="s">
        <v>762</v>
      </c>
    </row>
    <row r="439" s="138" customFormat="1" customHeight="1" outlineLevel="2" spans="1:10">
      <c r="A439" s="208" t="s">
        <v>7997</v>
      </c>
      <c r="B439" s="201" t="s">
        <v>3295</v>
      </c>
      <c r="C439" s="197" t="s">
        <v>5820</v>
      </c>
      <c r="D439" s="198" t="s">
        <v>345</v>
      </c>
      <c r="E439" s="541">
        <v>1</v>
      </c>
      <c r="F439" s="200">
        <v>2300</v>
      </c>
      <c r="G439" s="199">
        <f t="shared" si="23"/>
        <v>2300</v>
      </c>
      <c r="H439" s="65" t="s">
        <v>4444</v>
      </c>
      <c r="I439" s="52" t="s">
        <v>7990</v>
      </c>
      <c r="J439" s="540" t="s">
        <v>762</v>
      </c>
    </row>
    <row r="440" s="138" customFormat="1" customHeight="1" outlineLevel="2" spans="1:10">
      <c r="A440" s="208" t="s">
        <v>7998</v>
      </c>
      <c r="B440" s="201" t="s">
        <v>7870</v>
      </c>
      <c r="C440" s="197" t="s">
        <v>5918</v>
      </c>
      <c r="D440" s="198" t="s">
        <v>345</v>
      </c>
      <c r="E440" s="541">
        <v>1</v>
      </c>
      <c r="F440" s="200">
        <v>1300</v>
      </c>
      <c r="G440" s="199">
        <f t="shared" si="23"/>
        <v>1300</v>
      </c>
      <c r="H440" s="65" t="s">
        <v>4444</v>
      </c>
      <c r="I440" s="52" t="s">
        <v>7990</v>
      </c>
      <c r="J440" s="540" t="s">
        <v>762</v>
      </c>
    </row>
    <row r="441" s="138" customFormat="1" customHeight="1" outlineLevel="2" spans="1:10">
      <c r="A441" s="208" t="s">
        <v>7999</v>
      </c>
      <c r="B441" s="201" t="s">
        <v>6055</v>
      </c>
      <c r="C441" s="197" t="s">
        <v>5824</v>
      </c>
      <c r="D441" s="198" t="s">
        <v>345</v>
      </c>
      <c r="E441" s="541">
        <v>1</v>
      </c>
      <c r="F441" s="200">
        <v>3700</v>
      </c>
      <c r="G441" s="199">
        <f t="shared" si="23"/>
        <v>3700</v>
      </c>
      <c r="H441" s="65" t="s">
        <v>4444</v>
      </c>
      <c r="I441" s="52" t="s">
        <v>7990</v>
      </c>
      <c r="J441" s="540" t="s">
        <v>762</v>
      </c>
    </row>
    <row r="442" s="138" customFormat="1" customHeight="1" outlineLevel="2" spans="1:10">
      <c r="A442" s="208" t="s">
        <v>8000</v>
      </c>
      <c r="B442" s="201" t="s">
        <v>7870</v>
      </c>
      <c r="C442" s="197" t="s">
        <v>5909</v>
      </c>
      <c r="D442" s="198" t="s">
        <v>345</v>
      </c>
      <c r="E442" s="541">
        <v>1</v>
      </c>
      <c r="F442" s="200">
        <v>1400</v>
      </c>
      <c r="G442" s="199">
        <f t="shared" si="23"/>
        <v>1400</v>
      </c>
      <c r="H442" s="65" t="s">
        <v>4444</v>
      </c>
      <c r="I442" s="52" t="s">
        <v>7990</v>
      </c>
      <c r="J442" s="540" t="s">
        <v>762</v>
      </c>
    </row>
    <row r="443" s="138" customFormat="1" customHeight="1" outlineLevel="2" spans="1:10">
      <c r="A443" s="208" t="s">
        <v>8001</v>
      </c>
      <c r="B443" s="201" t="s">
        <v>6113</v>
      </c>
      <c r="C443" s="197" t="s">
        <v>6114</v>
      </c>
      <c r="D443" s="198" t="s">
        <v>345</v>
      </c>
      <c r="E443" s="541">
        <v>1</v>
      </c>
      <c r="F443" s="200">
        <v>2970</v>
      </c>
      <c r="G443" s="199">
        <f t="shared" si="23"/>
        <v>2970</v>
      </c>
      <c r="H443" s="65" t="s">
        <v>4444</v>
      </c>
      <c r="I443" s="52" t="s">
        <v>7990</v>
      </c>
      <c r="J443" s="540" t="s">
        <v>762</v>
      </c>
    </row>
    <row r="444" s="138" customFormat="1" customHeight="1" outlineLevel="2" spans="1:10">
      <c r="A444" s="208" t="s">
        <v>8002</v>
      </c>
      <c r="B444" s="201" t="s">
        <v>5933</v>
      </c>
      <c r="C444" s="197" t="s">
        <v>5934</v>
      </c>
      <c r="D444" s="198" t="s">
        <v>345</v>
      </c>
      <c r="E444" s="541">
        <v>1</v>
      </c>
      <c r="F444" s="200">
        <v>1327</v>
      </c>
      <c r="G444" s="199">
        <f t="shared" si="23"/>
        <v>1327</v>
      </c>
      <c r="H444" s="65" t="s">
        <v>4444</v>
      </c>
      <c r="I444" s="52" t="s">
        <v>7990</v>
      </c>
      <c r="J444" s="540" t="s">
        <v>762</v>
      </c>
    </row>
    <row r="445" s="138" customFormat="1" customHeight="1" outlineLevel="2" spans="1:10">
      <c r="A445" s="208" t="s">
        <v>8003</v>
      </c>
      <c r="B445" s="201" t="s">
        <v>5989</v>
      </c>
      <c r="C445" s="197" t="s">
        <v>5990</v>
      </c>
      <c r="D445" s="198" t="s">
        <v>345</v>
      </c>
      <c r="E445" s="541">
        <v>1</v>
      </c>
      <c r="F445" s="200">
        <v>580</v>
      </c>
      <c r="G445" s="199">
        <f t="shared" si="23"/>
        <v>580</v>
      </c>
      <c r="H445" s="65" t="s">
        <v>4444</v>
      </c>
      <c r="I445" s="52" t="s">
        <v>7990</v>
      </c>
      <c r="J445" s="540" t="s">
        <v>762</v>
      </c>
    </row>
    <row r="446" s="138" customFormat="1" customHeight="1" outlineLevel="2" spans="1:10">
      <c r="A446" s="208" t="s">
        <v>8004</v>
      </c>
      <c r="B446" s="201" t="s">
        <v>3385</v>
      </c>
      <c r="C446" s="197" t="s">
        <v>5873</v>
      </c>
      <c r="D446" s="198" t="s">
        <v>345</v>
      </c>
      <c r="E446" s="541">
        <v>2</v>
      </c>
      <c r="F446" s="200">
        <v>1160</v>
      </c>
      <c r="G446" s="199">
        <f t="shared" si="23"/>
        <v>2320</v>
      </c>
      <c r="H446" s="65" t="s">
        <v>4444</v>
      </c>
      <c r="I446" s="52" t="s">
        <v>7990</v>
      </c>
      <c r="J446" s="540" t="s">
        <v>762</v>
      </c>
    </row>
    <row r="447" s="138" customFormat="1" customHeight="1" outlineLevel="2" spans="1:10">
      <c r="A447" s="208" t="s">
        <v>8005</v>
      </c>
      <c r="B447" s="201" t="s">
        <v>3915</v>
      </c>
      <c r="C447" s="197" t="s">
        <v>6234</v>
      </c>
      <c r="D447" s="198" t="s">
        <v>345</v>
      </c>
      <c r="E447" s="541">
        <v>1</v>
      </c>
      <c r="F447" s="200">
        <v>2920</v>
      </c>
      <c r="G447" s="199">
        <f t="shared" si="23"/>
        <v>2920</v>
      </c>
      <c r="H447" s="65" t="s">
        <v>4444</v>
      </c>
      <c r="I447" s="52" t="s">
        <v>7990</v>
      </c>
      <c r="J447" s="540" t="s">
        <v>762</v>
      </c>
    </row>
    <row r="448" s="138" customFormat="1" customHeight="1" outlineLevel="2" spans="1:10">
      <c r="A448" s="208" t="s">
        <v>8006</v>
      </c>
      <c r="B448" s="201" t="s">
        <v>3920</v>
      </c>
      <c r="C448" s="197" t="s">
        <v>5949</v>
      </c>
      <c r="D448" s="198" t="s">
        <v>345</v>
      </c>
      <c r="E448" s="541">
        <v>2</v>
      </c>
      <c r="F448" s="200">
        <v>330</v>
      </c>
      <c r="G448" s="199">
        <f t="shared" si="23"/>
        <v>660</v>
      </c>
      <c r="H448" s="65" t="s">
        <v>4444</v>
      </c>
      <c r="I448" s="52" t="s">
        <v>7990</v>
      </c>
      <c r="J448" s="540" t="s">
        <v>762</v>
      </c>
    </row>
    <row r="449" s="138" customFormat="1" customHeight="1" outlineLevel="2" spans="1:10">
      <c r="A449" s="208" t="s">
        <v>8007</v>
      </c>
      <c r="B449" s="201" t="s">
        <v>5816</v>
      </c>
      <c r="C449" s="197" t="s">
        <v>5809</v>
      </c>
      <c r="D449" s="198" t="s">
        <v>345</v>
      </c>
      <c r="E449" s="541">
        <v>1</v>
      </c>
      <c r="F449" s="200">
        <v>2000</v>
      </c>
      <c r="G449" s="199">
        <f t="shared" si="23"/>
        <v>2000</v>
      </c>
      <c r="H449" s="65" t="s">
        <v>4444</v>
      </c>
      <c r="I449" s="52" t="s">
        <v>7990</v>
      </c>
      <c r="J449" s="540" t="s">
        <v>762</v>
      </c>
    </row>
    <row r="450" s="138" customFormat="1" customHeight="1" outlineLevel="2" spans="1:10">
      <c r="A450" s="208" t="s">
        <v>8008</v>
      </c>
      <c r="B450" s="201" t="s">
        <v>5808</v>
      </c>
      <c r="C450" s="197" t="s">
        <v>5809</v>
      </c>
      <c r="D450" s="198" t="s">
        <v>345</v>
      </c>
      <c r="E450" s="541">
        <v>3</v>
      </c>
      <c r="F450" s="200">
        <v>2900</v>
      </c>
      <c r="G450" s="199">
        <f t="shared" si="23"/>
        <v>8700</v>
      </c>
      <c r="H450" s="65" t="s">
        <v>4444</v>
      </c>
      <c r="I450" s="52" t="s">
        <v>7990</v>
      </c>
      <c r="J450" s="540" t="s">
        <v>762</v>
      </c>
    </row>
    <row r="451" s="138" customFormat="1" customHeight="1" outlineLevel="2" spans="1:10">
      <c r="A451" s="208" t="s">
        <v>8009</v>
      </c>
      <c r="B451" s="201" t="s">
        <v>7870</v>
      </c>
      <c r="C451" s="197" t="s">
        <v>5921</v>
      </c>
      <c r="D451" s="198" t="s">
        <v>345</v>
      </c>
      <c r="E451" s="541">
        <v>1</v>
      </c>
      <c r="F451" s="200">
        <v>1400</v>
      </c>
      <c r="G451" s="199">
        <f t="shared" si="23"/>
        <v>1400</v>
      </c>
      <c r="H451" s="65" t="s">
        <v>4444</v>
      </c>
      <c r="I451" s="52" t="s">
        <v>7990</v>
      </c>
      <c r="J451" s="540" t="s">
        <v>762</v>
      </c>
    </row>
    <row r="452" s="138" customFormat="1" customHeight="1" outlineLevel="2" spans="1:10">
      <c r="A452" s="208" t="s">
        <v>8010</v>
      </c>
      <c r="B452" s="201" t="s">
        <v>3809</v>
      </c>
      <c r="C452" s="197" t="s">
        <v>5796</v>
      </c>
      <c r="D452" s="198" t="s">
        <v>345</v>
      </c>
      <c r="E452" s="541">
        <v>1</v>
      </c>
      <c r="F452" s="200">
        <v>14000</v>
      </c>
      <c r="G452" s="199">
        <f t="shared" si="23"/>
        <v>14000</v>
      </c>
      <c r="H452" s="65" t="s">
        <v>4444</v>
      </c>
      <c r="I452" s="52" t="s">
        <v>7990</v>
      </c>
      <c r="J452" s="540" t="s">
        <v>762</v>
      </c>
    </row>
    <row r="453" s="138" customFormat="1" customHeight="1" outlineLevel="2" spans="1:10">
      <c r="A453" s="208" t="s">
        <v>8011</v>
      </c>
      <c r="B453" s="201" t="s">
        <v>7870</v>
      </c>
      <c r="C453" s="197" t="s">
        <v>5923</v>
      </c>
      <c r="D453" s="198" t="s">
        <v>345</v>
      </c>
      <c r="E453" s="541">
        <v>1</v>
      </c>
      <c r="F453" s="200">
        <v>1500</v>
      </c>
      <c r="G453" s="199">
        <f t="shared" si="23"/>
        <v>1500</v>
      </c>
      <c r="H453" s="65" t="s">
        <v>4444</v>
      </c>
      <c r="I453" s="52" t="s">
        <v>7990</v>
      </c>
      <c r="J453" s="540" t="s">
        <v>762</v>
      </c>
    </row>
    <row r="454" s="138" customFormat="1" customHeight="1" outlineLevel="2" spans="1:10">
      <c r="A454" s="208" t="s">
        <v>8012</v>
      </c>
      <c r="B454" s="201" t="s">
        <v>5816</v>
      </c>
      <c r="C454" s="197" t="s">
        <v>5809</v>
      </c>
      <c r="D454" s="198" t="s">
        <v>345</v>
      </c>
      <c r="E454" s="541">
        <v>1</v>
      </c>
      <c r="F454" s="200">
        <v>2000</v>
      </c>
      <c r="G454" s="199">
        <f t="shared" si="23"/>
        <v>2000</v>
      </c>
      <c r="H454" s="65" t="s">
        <v>4444</v>
      </c>
      <c r="I454" s="52" t="s">
        <v>7990</v>
      </c>
      <c r="J454" s="540" t="s">
        <v>762</v>
      </c>
    </row>
    <row r="455" s="138" customFormat="1" customHeight="1" outlineLevel="2" spans="1:10">
      <c r="A455" s="208" t="s">
        <v>8013</v>
      </c>
      <c r="B455" s="201" t="s">
        <v>5989</v>
      </c>
      <c r="C455" s="197" t="s">
        <v>5990</v>
      </c>
      <c r="D455" s="198" t="s">
        <v>345</v>
      </c>
      <c r="E455" s="541">
        <v>1</v>
      </c>
      <c r="F455" s="200">
        <v>580</v>
      </c>
      <c r="G455" s="199">
        <f t="shared" si="23"/>
        <v>580</v>
      </c>
      <c r="H455" s="65" t="s">
        <v>4444</v>
      </c>
      <c r="I455" s="52" t="s">
        <v>7990</v>
      </c>
      <c r="J455" s="540" t="s">
        <v>762</v>
      </c>
    </row>
    <row r="456" s="138" customFormat="1" customHeight="1" outlineLevel="2" spans="1:10">
      <c r="A456" s="208" t="s">
        <v>8014</v>
      </c>
      <c r="B456" s="201" t="s">
        <v>5933</v>
      </c>
      <c r="C456" s="197" t="s">
        <v>5934</v>
      </c>
      <c r="D456" s="198" t="s">
        <v>345</v>
      </c>
      <c r="E456" s="541">
        <v>1</v>
      </c>
      <c r="F456" s="200">
        <v>1327</v>
      </c>
      <c r="G456" s="199">
        <f t="shared" si="23"/>
        <v>1327</v>
      </c>
      <c r="H456" s="65" t="s">
        <v>4444</v>
      </c>
      <c r="I456" s="52" t="s">
        <v>7990</v>
      </c>
      <c r="J456" s="540" t="s">
        <v>762</v>
      </c>
    </row>
    <row r="457" s="138" customFormat="1" customHeight="1" outlineLevel="2" spans="1:10">
      <c r="A457" s="208" t="s">
        <v>8015</v>
      </c>
      <c r="B457" s="201" t="s">
        <v>7871</v>
      </c>
      <c r="C457" s="197" t="s">
        <v>6058</v>
      </c>
      <c r="D457" s="198" t="s">
        <v>345</v>
      </c>
      <c r="E457" s="541">
        <v>2</v>
      </c>
      <c r="F457" s="200">
        <v>5300</v>
      </c>
      <c r="G457" s="199">
        <f t="shared" si="23"/>
        <v>10600</v>
      </c>
      <c r="H457" s="65" t="s">
        <v>4444</v>
      </c>
      <c r="I457" s="52" t="s">
        <v>7990</v>
      </c>
      <c r="J457" s="540" t="s">
        <v>762</v>
      </c>
    </row>
    <row r="458" s="138" customFormat="1" customHeight="1" outlineLevel="2" spans="1:10">
      <c r="A458" s="208" t="s">
        <v>8016</v>
      </c>
      <c r="B458" s="201" t="s">
        <v>3295</v>
      </c>
      <c r="C458" s="197" t="s">
        <v>5820</v>
      </c>
      <c r="D458" s="198" t="s">
        <v>345</v>
      </c>
      <c r="E458" s="541">
        <v>1</v>
      </c>
      <c r="F458" s="200">
        <v>2300</v>
      </c>
      <c r="G458" s="199">
        <f t="shared" si="23"/>
        <v>2300</v>
      </c>
      <c r="H458" s="65" t="s">
        <v>4444</v>
      </c>
      <c r="I458" s="52" t="s">
        <v>7990</v>
      </c>
      <c r="J458" s="540" t="s">
        <v>762</v>
      </c>
    </row>
    <row r="459" s="138" customFormat="1" customHeight="1" outlineLevel="2" spans="1:10">
      <c r="A459" s="208" t="s">
        <v>8017</v>
      </c>
      <c r="B459" s="201" t="s">
        <v>7870</v>
      </c>
      <c r="C459" s="197" t="s">
        <v>5918</v>
      </c>
      <c r="D459" s="198" t="s">
        <v>345</v>
      </c>
      <c r="E459" s="541">
        <v>1</v>
      </c>
      <c r="F459" s="200">
        <v>1300</v>
      </c>
      <c r="G459" s="199">
        <f t="shared" si="23"/>
        <v>1300</v>
      </c>
      <c r="H459" s="65" t="s">
        <v>4444</v>
      </c>
      <c r="I459" s="52" t="s">
        <v>7990</v>
      </c>
      <c r="J459" s="540" t="s">
        <v>762</v>
      </c>
    </row>
    <row r="460" s="138" customFormat="1" customHeight="1" outlineLevel="2" spans="1:10">
      <c r="A460" s="208" t="s">
        <v>8018</v>
      </c>
      <c r="B460" s="201" t="s">
        <v>6064</v>
      </c>
      <c r="C460" s="197" t="s">
        <v>6067</v>
      </c>
      <c r="D460" s="198" t="s">
        <v>345</v>
      </c>
      <c r="E460" s="541">
        <v>1</v>
      </c>
      <c r="F460" s="200">
        <v>2400</v>
      </c>
      <c r="G460" s="199">
        <f t="shared" si="23"/>
        <v>2400</v>
      </c>
      <c r="H460" s="65" t="s">
        <v>4444</v>
      </c>
      <c r="I460" s="52" t="s">
        <v>7990</v>
      </c>
      <c r="J460" s="540" t="s">
        <v>762</v>
      </c>
    </row>
    <row r="461" s="138" customFormat="1" customHeight="1" outlineLevel="2" spans="1:10">
      <c r="A461" s="208" t="s">
        <v>8019</v>
      </c>
      <c r="B461" s="201" t="s">
        <v>6055</v>
      </c>
      <c r="C461" s="197" t="s">
        <v>5824</v>
      </c>
      <c r="D461" s="198" t="s">
        <v>345</v>
      </c>
      <c r="E461" s="541">
        <v>1</v>
      </c>
      <c r="F461" s="200">
        <v>3700</v>
      </c>
      <c r="G461" s="199">
        <f t="shared" si="23"/>
        <v>3700</v>
      </c>
      <c r="H461" s="65" t="s">
        <v>4444</v>
      </c>
      <c r="I461" s="52" t="s">
        <v>7990</v>
      </c>
      <c r="J461" s="540" t="s">
        <v>762</v>
      </c>
    </row>
    <row r="462" s="138" customFormat="1" customHeight="1" outlineLevel="2" spans="1:10">
      <c r="A462" s="208" t="s">
        <v>8020</v>
      </c>
      <c r="B462" s="201" t="s">
        <v>7870</v>
      </c>
      <c r="C462" s="197" t="s">
        <v>5909</v>
      </c>
      <c r="D462" s="198" t="s">
        <v>345</v>
      </c>
      <c r="E462" s="541">
        <v>1</v>
      </c>
      <c r="F462" s="200">
        <v>1400</v>
      </c>
      <c r="G462" s="199">
        <f t="shared" si="23"/>
        <v>1400</v>
      </c>
      <c r="H462" s="65" t="s">
        <v>4444</v>
      </c>
      <c r="I462" s="52" t="s">
        <v>7990</v>
      </c>
      <c r="J462" s="540" t="s">
        <v>762</v>
      </c>
    </row>
    <row r="463" s="138" customFormat="1" customHeight="1" outlineLevel="2" spans="1:10">
      <c r="A463" s="208" t="s">
        <v>8021</v>
      </c>
      <c r="B463" s="201" t="s">
        <v>3617</v>
      </c>
      <c r="C463" s="197" t="s">
        <v>5822</v>
      </c>
      <c r="D463" s="198" t="s">
        <v>345</v>
      </c>
      <c r="E463" s="541">
        <v>1</v>
      </c>
      <c r="F463" s="200">
        <v>4200</v>
      </c>
      <c r="G463" s="199">
        <f t="shared" si="23"/>
        <v>4200</v>
      </c>
      <c r="H463" s="65" t="s">
        <v>4444</v>
      </c>
      <c r="I463" s="52" t="s">
        <v>7990</v>
      </c>
      <c r="J463" s="540" t="s">
        <v>762</v>
      </c>
    </row>
    <row r="464" s="138" customFormat="1" customHeight="1" outlineLevel="2" spans="1:10">
      <c r="A464" s="208" t="s">
        <v>8022</v>
      </c>
      <c r="B464" s="201" t="s">
        <v>7870</v>
      </c>
      <c r="C464" s="197" t="s">
        <v>5822</v>
      </c>
      <c r="D464" s="198" t="s">
        <v>345</v>
      </c>
      <c r="E464" s="541">
        <v>1</v>
      </c>
      <c r="F464" s="200">
        <v>4200</v>
      </c>
      <c r="G464" s="199">
        <f t="shared" si="23"/>
        <v>4200</v>
      </c>
      <c r="H464" s="65" t="s">
        <v>4444</v>
      </c>
      <c r="I464" s="52" t="s">
        <v>7990</v>
      </c>
      <c r="J464" s="540" t="s">
        <v>762</v>
      </c>
    </row>
    <row r="465" s="138" customFormat="1" customHeight="1" outlineLevel="2" spans="1:10">
      <c r="A465" s="208" t="s">
        <v>8023</v>
      </c>
      <c r="B465" s="201" t="s">
        <v>3920</v>
      </c>
      <c r="C465" s="197" t="s">
        <v>5949</v>
      </c>
      <c r="D465" s="198" t="s">
        <v>345</v>
      </c>
      <c r="E465" s="541">
        <v>1</v>
      </c>
      <c r="F465" s="200">
        <v>330</v>
      </c>
      <c r="G465" s="199">
        <f t="shared" si="23"/>
        <v>330</v>
      </c>
      <c r="H465" s="65" t="s">
        <v>4444</v>
      </c>
      <c r="I465" s="52" t="s">
        <v>7990</v>
      </c>
      <c r="J465" s="540" t="s">
        <v>762</v>
      </c>
    </row>
    <row r="466" s="138" customFormat="1" customHeight="1" outlineLevel="2" spans="1:10">
      <c r="A466" s="208" t="s">
        <v>8024</v>
      </c>
      <c r="B466" s="201" t="s">
        <v>7872</v>
      </c>
      <c r="C466" s="197" t="s">
        <v>6204</v>
      </c>
      <c r="D466" s="198" t="s">
        <v>345</v>
      </c>
      <c r="E466" s="541">
        <v>2</v>
      </c>
      <c r="F466" s="200">
        <v>37380</v>
      </c>
      <c r="G466" s="199">
        <f t="shared" si="23"/>
        <v>74760</v>
      </c>
      <c r="H466" s="65" t="s">
        <v>4444</v>
      </c>
      <c r="I466" s="52" t="s">
        <v>7990</v>
      </c>
      <c r="J466" s="540" t="s">
        <v>762</v>
      </c>
    </row>
    <row r="467" s="138" customFormat="1" customHeight="1" outlineLevel="2" spans="1:10">
      <c r="A467" s="170"/>
      <c r="B467" s="544" t="s">
        <v>8025</v>
      </c>
      <c r="C467" s="494"/>
      <c r="D467" s="52"/>
      <c r="E467" s="78"/>
      <c r="F467" s="200"/>
      <c r="G467" s="199"/>
      <c r="H467" s="65" t="s">
        <v>4444</v>
      </c>
      <c r="I467" s="62" t="s">
        <v>8026</v>
      </c>
      <c r="J467" s="543"/>
    </row>
    <row r="468" s="138" customFormat="1" customHeight="1" outlineLevel="2" spans="1:10">
      <c r="A468" s="208" t="s">
        <v>4487</v>
      </c>
      <c r="B468" s="201" t="s">
        <v>6064</v>
      </c>
      <c r="C468" s="197" t="s">
        <v>6071</v>
      </c>
      <c r="D468" s="198" t="s">
        <v>345</v>
      </c>
      <c r="E468" s="541">
        <v>8</v>
      </c>
      <c r="F468" s="200">
        <v>2600</v>
      </c>
      <c r="G468" s="199">
        <f xml:space="preserve">F468*E468</f>
        <v>20800</v>
      </c>
      <c r="H468" s="65" t="s">
        <v>4444</v>
      </c>
      <c r="I468" s="52" t="s">
        <v>8026</v>
      </c>
      <c r="J468" s="540" t="s">
        <v>762</v>
      </c>
    </row>
    <row r="469" s="138" customFormat="1" customHeight="1" outlineLevel="2" spans="1:10">
      <c r="A469" s="170"/>
      <c r="B469" s="544" t="s">
        <v>8027</v>
      </c>
      <c r="C469" s="494"/>
      <c r="D469" s="52"/>
      <c r="E469" s="78"/>
      <c r="F469" s="200"/>
      <c r="G469" s="199"/>
      <c r="H469" s="65" t="s">
        <v>4444</v>
      </c>
      <c r="I469" s="62" t="s">
        <v>8028</v>
      </c>
      <c r="J469" s="543"/>
    </row>
    <row r="470" s="138" customFormat="1" customHeight="1" outlineLevel="2" spans="1:10">
      <c r="A470" s="208" t="s">
        <v>4497</v>
      </c>
      <c r="B470" s="201" t="s">
        <v>5989</v>
      </c>
      <c r="C470" s="197" t="s">
        <v>5990</v>
      </c>
      <c r="D470" s="198" t="s">
        <v>345</v>
      </c>
      <c r="E470" s="541">
        <v>1</v>
      </c>
      <c r="F470" s="200">
        <v>580</v>
      </c>
      <c r="G470" s="199">
        <f t="shared" ref="G470:G477" si="24" xml:space="preserve">F470*E470</f>
        <v>580</v>
      </c>
      <c r="H470" s="65" t="s">
        <v>4444</v>
      </c>
      <c r="I470" s="52" t="s">
        <v>8028</v>
      </c>
      <c r="J470" s="540" t="s">
        <v>762</v>
      </c>
    </row>
    <row r="471" s="138" customFormat="1" customHeight="1" outlineLevel="2" spans="1:10">
      <c r="A471" s="208" t="s">
        <v>4498</v>
      </c>
      <c r="B471" s="201" t="s">
        <v>5933</v>
      </c>
      <c r="C471" s="197" t="s">
        <v>5934</v>
      </c>
      <c r="D471" s="198" t="s">
        <v>345</v>
      </c>
      <c r="E471" s="541">
        <v>2</v>
      </c>
      <c r="F471" s="200">
        <v>1327</v>
      </c>
      <c r="G471" s="199">
        <f t="shared" si="24"/>
        <v>2654</v>
      </c>
      <c r="H471" s="65" t="s">
        <v>4444</v>
      </c>
      <c r="I471" s="52" t="s">
        <v>8028</v>
      </c>
      <c r="J471" s="540" t="s">
        <v>762</v>
      </c>
    </row>
    <row r="472" s="138" customFormat="1" customHeight="1" outlineLevel="2" spans="1:10">
      <c r="A472" s="208" t="s">
        <v>4499</v>
      </c>
      <c r="B472" s="201" t="s">
        <v>6214</v>
      </c>
      <c r="C472" s="197" t="s">
        <v>6215</v>
      </c>
      <c r="D472" s="198" t="s">
        <v>345</v>
      </c>
      <c r="E472" s="541">
        <v>2</v>
      </c>
      <c r="F472" s="200">
        <v>2071</v>
      </c>
      <c r="G472" s="199">
        <f t="shared" si="24"/>
        <v>4142</v>
      </c>
      <c r="H472" s="65" t="s">
        <v>4444</v>
      </c>
      <c r="I472" s="52" t="s">
        <v>8028</v>
      </c>
      <c r="J472" s="540" t="s">
        <v>762</v>
      </c>
    </row>
    <row r="473" s="138" customFormat="1" customHeight="1" outlineLevel="2" spans="1:10">
      <c r="A473" s="208" t="s">
        <v>4500</v>
      </c>
      <c r="B473" s="201" t="s">
        <v>3300</v>
      </c>
      <c r="C473" s="197" t="s">
        <v>5828</v>
      </c>
      <c r="D473" s="198" t="s">
        <v>345</v>
      </c>
      <c r="E473" s="541">
        <v>1</v>
      </c>
      <c r="F473" s="200">
        <v>6100</v>
      </c>
      <c r="G473" s="199">
        <f t="shared" si="24"/>
        <v>6100</v>
      </c>
      <c r="H473" s="65" t="s">
        <v>4444</v>
      </c>
      <c r="I473" s="52" t="s">
        <v>8028</v>
      </c>
      <c r="J473" s="540" t="s">
        <v>762</v>
      </c>
    </row>
    <row r="474" s="138" customFormat="1" customHeight="1" outlineLevel="2" spans="1:10">
      <c r="A474" s="208" t="s">
        <v>4501</v>
      </c>
      <c r="B474" s="201" t="s">
        <v>7870</v>
      </c>
      <c r="C474" s="197" t="s">
        <v>7882</v>
      </c>
      <c r="D474" s="198" t="s">
        <v>345</v>
      </c>
      <c r="E474" s="541">
        <v>2</v>
      </c>
      <c r="F474" s="200">
        <v>1500</v>
      </c>
      <c r="G474" s="199">
        <f t="shared" si="24"/>
        <v>3000</v>
      </c>
      <c r="H474" s="65" t="s">
        <v>4444</v>
      </c>
      <c r="I474" s="52" t="s">
        <v>8028</v>
      </c>
      <c r="J474" s="540" t="s">
        <v>762</v>
      </c>
    </row>
    <row r="475" s="138" customFormat="1" customHeight="1" outlineLevel="2" spans="1:10">
      <c r="A475" s="208" t="s">
        <v>4502</v>
      </c>
      <c r="B475" s="201" t="s">
        <v>5896</v>
      </c>
      <c r="C475" s="197" t="s">
        <v>5828</v>
      </c>
      <c r="D475" s="198" t="s">
        <v>345</v>
      </c>
      <c r="E475" s="541">
        <v>3</v>
      </c>
      <c r="F475" s="200">
        <v>6000</v>
      </c>
      <c r="G475" s="199">
        <f t="shared" si="24"/>
        <v>18000</v>
      </c>
      <c r="H475" s="65" t="s">
        <v>4444</v>
      </c>
      <c r="I475" s="52" t="s">
        <v>8028</v>
      </c>
      <c r="J475" s="540" t="s">
        <v>762</v>
      </c>
    </row>
    <row r="476" s="138" customFormat="1" customHeight="1" outlineLevel="2" spans="1:10">
      <c r="A476" s="208" t="s">
        <v>7724</v>
      </c>
      <c r="B476" s="201" t="s">
        <v>3413</v>
      </c>
      <c r="C476" s="197" t="s">
        <v>7897</v>
      </c>
      <c r="D476" s="198" t="s">
        <v>345</v>
      </c>
      <c r="E476" s="541">
        <v>2</v>
      </c>
      <c r="F476" s="200">
        <v>4500</v>
      </c>
      <c r="G476" s="199">
        <f t="shared" si="24"/>
        <v>9000</v>
      </c>
      <c r="H476" s="65" t="s">
        <v>4444</v>
      </c>
      <c r="I476" s="52" t="s">
        <v>8028</v>
      </c>
      <c r="J476" s="540" t="s">
        <v>762</v>
      </c>
    </row>
    <row r="477" s="138" customFormat="1" customHeight="1" outlineLevel="2" spans="1:10">
      <c r="A477" s="208" t="s">
        <v>8029</v>
      </c>
      <c r="B477" s="201" t="s">
        <v>6148</v>
      </c>
      <c r="C477" s="197"/>
      <c r="D477" s="198" t="s">
        <v>345</v>
      </c>
      <c r="E477" s="541">
        <v>1</v>
      </c>
      <c r="F477" s="200">
        <v>530</v>
      </c>
      <c r="G477" s="199">
        <f t="shared" si="24"/>
        <v>530</v>
      </c>
      <c r="H477" s="65" t="s">
        <v>4444</v>
      </c>
      <c r="I477" s="52" t="s">
        <v>8028</v>
      </c>
      <c r="J477" s="540" t="s">
        <v>762</v>
      </c>
    </row>
    <row r="478" s="138" customFormat="1" customHeight="1" outlineLevel="2" spans="1:10">
      <c r="A478" s="170"/>
      <c r="B478" s="544" t="s">
        <v>8030</v>
      </c>
      <c r="C478" s="494"/>
      <c r="D478" s="52"/>
      <c r="E478" s="78"/>
      <c r="F478" s="200"/>
      <c r="G478" s="199"/>
      <c r="H478" s="65" t="s">
        <v>4444</v>
      </c>
      <c r="I478" s="62" t="s">
        <v>8031</v>
      </c>
      <c r="J478" s="543"/>
    </row>
    <row r="479" s="520" customFormat="1" customHeight="1" outlineLevel="2" spans="1:10">
      <c r="A479" s="208" t="s">
        <v>8032</v>
      </c>
      <c r="B479" s="201" t="s">
        <v>5989</v>
      </c>
      <c r="C479" s="197" t="s">
        <v>5990</v>
      </c>
      <c r="D479" s="198" t="s">
        <v>345</v>
      </c>
      <c r="E479" s="541">
        <v>2</v>
      </c>
      <c r="F479" s="200">
        <v>580</v>
      </c>
      <c r="G479" s="199">
        <f t="shared" ref="G479:G490" si="25" xml:space="preserve">F479*E479</f>
        <v>1160</v>
      </c>
      <c r="H479" s="65" t="s">
        <v>4444</v>
      </c>
      <c r="I479" s="52" t="s">
        <v>8031</v>
      </c>
      <c r="J479" s="540" t="s">
        <v>762</v>
      </c>
    </row>
    <row r="480" s="520" customFormat="1" customHeight="1" outlineLevel="2" spans="1:10">
      <c r="A480" s="208" t="s">
        <v>8033</v>
      </c>
      <c r="B480" s="201" t="s">
        <v>3385</v>
      </c>
      <c r="C480" s="197" t="s">
        <v>5873</v>
      </c>
      <c r="D480" s="198" t="s">
        <v>345</v>
      </c>
      <c r="E480" s="541">
        <v>1</v>
      </c>
      <c r="F480" s="200">
        <v>1160</v>
      </c>
      <c r="G480" s="199">
        <f t="shared" si="25"/>
        <v>1160</v>
      </c>
      <c r="H480" s="65" t="s">
        <v>4444</v>
      </c>
      <c r="I480" s="52" t="s">
        <v>8031</v>
      </c>
      <c r="J480" s="540" t="s">
        <v>762</v>
      </c>
    </row>
    <row r="481" s="520" customFormat="1" customHeight="1" outlineLevel="2" spans="1:10">
      <c r="A481" s="208" t="s">
        <v>8034</v>
      </c>
      <c r="B481" s="201" t="s">
        <v>6113</v>
      </c>
      <c r="C481" s="197"/>
      <c r="D481" s="198" t="s">
        <v>345</v>
      </c>
      <c r="E481" s="541">
        <v>1</v>
      </c>
      <c r="F481" s="200">
        <v>2970</v>
      </c>
      <c r="G481" s="199">
        <f t="shared" si="25"/>
        <v>2970</v>
      </c>
      <c r="H481" s="65" t="s">
        <v>4444</v>
      </c>
      <c r="I481" s="52" t="s">
        <v>8031</v>
      </c>
      <c r="J481" s="540" t="s">
        <v>762</v>
      </c>
    </row>
    <row r="482" s="138" customFormat="1" customHeight="1" outlineLevel="2" spans="1:10">
      <c r="A482" s="208" t="s">
        <v>8035</v>
      </c>
      <c r="B482" s="201" t="s">
        <v>3920</v>
      </c>
      <c r="C482" s="197" t="s">
        <v>5949</v>
      </c>
      <c r="D482" s="198" t="s">
        <v>345</v>
      </c>
      <c r="E482" s="541">
        <v>3</v>
      </c>
      <c r="F482" s="200">
        <v>330</v>
      </c>
      <c r="G482" s="199">
        <f t="shared" si="25"/>
        <v>990</v>
      </c>
      <c r="H482" s="65" t="s">
        <v>4444</v>
      </c>
      <c r="I482" s="52" t="s">
        <v>8031</v>
      </c>
      <c r="J482" s="540" t="s">
        <v>762</v>
      </c>
    </row>
    <row r="483" s="138" customFormat="1" customHeight="1" outlineLevel="2" spans="1:10">
      <c r="A483" s="208" t="s">
        <v>8036</v>
      </c>
      <c r="B483" s="201" t="s">
        <v>7899</v>
      </c>
      <c r="C483" s="197" t="s">
        <v>6151</v>
      </c>
      <c r="D483" s="198" t="s">
        <v>345</v>
      </c>
      <c r="E483" s="541">
        <v>1</v>
      </c>
      <c r="F483" s="200">
        <v>90000</v>
      </c>
      <c r="G483" s="199">
        <f t="shared" si="25"/>
        <v>90000</v>
      </c>
      <c r="H483" s="65" t="s">
        <v>4444</v>
      </c>
      <c r="I483" s="52" t="s">
        <v>8031</v>
      </c>
      <c r="J483" s="540" t="s">
        <v>762</v>
      </c>
    </row>
    <row r="484" s="138" customFormat="1" customHeight="1" outlineLevel="2" spans="1:10">
      <c r="A484" s="208" t="s">
        <v>8037</v>
      </c>
      <c r="B484" s="201" t="s">
        <v>5939</v>
      </c>
      <c r="C484" s="197"/>
      <c r="D484" s="198" t="s">
        <v>345</v>
      </c>
      <c r="E484" s="541">
        <v>1</v>
      </c>
      <c r="F484" s="200">
        <v>1254</v>
      </c>
      <c r="G484" s="199">
        <f t="shared" si="25"/>
        <v>1254</v>
      </c>
      <c r="H484" s="65" t="s">
        <v>4444</v>
      </c>
      <c r="I484" s="52" t="s">
        <v>8031</v>
      </c>
      <c r="J484" s="540" t="s">
        <v>762</v>
      </c>
    </row>
    <row r="485" s="138" customFormat="1" customHeight="1" outlineLevel="2" spans="1:10">
      <c r="A485" s="208" t="s">
        <v>8038</v>
      </c>
      <c r="B485" s="201" t="s">
        <v>5967</v>
      </c>
      <c r="C485" s="197" t="s">
        <v>5822</v>
      </c>
      <c r="D485" s="198" t="s">
        <v>345</v>
      </c>
      <c r="E485" s="541">
        <v>1</v>
      </c>
      <c r="F485" s="200">
        <v>2612</v>
      </c>
      <c r="G485" s="199">
        <f t="shared" si="25"/>
        <v>2612</v>
      </c>
      <c r="H485" s="65" t="s">
        <v>4444</v>
      </c>
      <c r="I485" s="52" t="s">
        <v>8031</v>
      </c>
      <c r="J485" s="540" t="s">
        <v>762</v>
      </c>
    </row>
    <row r="486" s="138" customFormat="1" customHeight="1" outlineLevel="2" spans="1:10">
      <c r="A486" s="208" t="s">
        <v>8039</v>
      </c>
      <c r="B486" s="201" t="s">
        <v>5808</v>
      </c>
      <c r="C486" s="197" t="s">
        <v>5809</v>
      </c>
      <c r="D486" s="198" t="s">
        <v>345</v>
      </c>
      <c r="E486" s="541">
        <v>1</v>
      </c>
      <c r="F486" s="200">
        <v>2900</v>
      </c>
      <c r="G486" s="199">
        <f t="shared" si="25"/>
        <v>2900</v>
      </c>
      <c r="H486" s="65" t="s">
        <v>4444</v>
      </c>
      <c r="I486" s="52" t="s">
        <v>8031</v>
      </c>
      <c r="J486" s="540" t="s">
        <v>762</v>
      </c>
    </row>
    <row r="487" s="138" customFormat="1" customHeight="1" outlineLevel="2" spans="1:10">
      <c r="A487" s="208" t="s">
        <v>8040</v>
      </c>
      <c r="B487" s="201" t="s">
        <v>3385</v>
      </c>
      <c r="C487" s="197" t="s">
        <v>5875</v>
      </c>
      <c r="D487" s="198" t="s">
        <v>345</v>
      </c>
      <c r="E487" s="541">
        <v>1</v>
      </c>
      <c r="F487" s="200">
        <v>900</v>
      </c>
      <c r="G487" s="199">
        <f t="shared" si="25"/>
        <v>900</v>
      </c>
      <c r="H487" s="65" t="s">
        <v>4444</v>
      </c>
      <c r="I487" s="52" t="s">
        <v>8031</v>
      </c>
      <c r="J487" s="540" t="s">
        <v>762</v>
      </c>
    </row>
    <row r="488" s="138" customFormat="1" customHeight="1" outlineLevel="2" spans="1:10">
      <c r="A488" s="208" t="s">
        <v>8041</v>
      </c>
      <c r="B488" s="201" t="s">
        <v>5969</v>
      </c>
      <c r="C488" s="197" t="s">
        <v>8042</v>
      </c>
      <c r="D488" s="198" t="s">
        <v>345</v>
      </c>
      <c r="E488" s="541">
        <v>1</v>
      </c>
      <c r="F488" s="200">
        <v>3500</v>
      </c>
      <c r="G488" s="199">
        <f t="shared" si="25"/>
        <v>3500</v>
      </c>
      <c r="H488" s="65" t="s">
        <v>4444</v>
      </c>
      <c r="I488" s="52" t="s">
        <v>8031</v>
      </c>
      <c r="J488" s="540" t="s">
        <v>762</v>
      </c>
    </row>
    <row r="489" s="138" customFormat="1" customHeight="1" outlineLevel="2" spans="1:10">
      <c r="A489" s="208" t="s">
        <v>8043</v>
      </c>
      <c r="B489" s="201" t="s">
        <v>5933</v>
      </c>
      <c r="C489" s="197" t="s">
        <v>5934</v>
      </c>
      <c r="D489" s="198" t="s">
        <v>345</v>
      </c>
      <c r="E489" s="541">
        <v>1</v>
      </c>
      <c r="F489" s="200">
        <v>1327</v>
      </c>
      <c r="G489" s="199">
        <f t="shared" si="25"/>
        <v>1327</v>
      </c>
      <c r="H489" s="65" t="s">
        <v>4444</v>
      </c>
      <c r="I489" s="52" t="s">
        <v>8031</v>
      </c>
      <c r="J489" s="540" t="s">
        <v>762</v>
      </c>
    </row>
    <row r="490" s="138" customFormat="1" customHeight="1" outlineLevel="2" spans="1:10">
      <c r="A490" s="208" t="s">
        <v>8044</v>
      </c>
      <c r="B490" s="201" t="s">
        <v>6113</v>
      </c>
      <c r="C490" s="197" t="s">
        <v>6114</v>
      </c>
      <c r="D490" s="198" t="s">
        <v>345</v>
      </c>
      <c r="E490" s="541">
        <v>1</v>
      </c>
      <c r="F490" s="200">
        <v>2970</v>
      </c>
      <c r="G490" s="199">
        <f t="shared" si="25"/>
        <v>2970</v>
      </c>
      <c r="H490" s="65" t="s">
        <v>4444</v>
      </c>
      <c r="I490" s="52" t="s">
        <v>8031</v>
      </c>
      <c r="J490" s="540" t="s">
        <v>762</v>
      </c>
    </row>
    <row r="491" s="138" customFormat="1" customHeight="1" outlineLevel="2" spans="1:10">
      <c r="A491" s="170"/>
      <c r="B491" s="308" t="s">
        <v>8045</v>
      </c>
      <c r="C491" s="197"/>
      <c r="D491" s="542"/>
      <c r="E491" s="541"/>
      <c r="F491" s="200"/>
      <c r="G491" s="199"/>
      <c r="H491" s="65" t="s">
        <v>4444</v>
      </c>
      <c r="I491" s="62" t="s">
        <v>8046</v>
      </c>
      <c r="J491" s="543"/>
    </row>
    <row r="492" s="138" customFormat="1" customHeight="1" outlineLevel="2" spans="1:10">
      <c r="A492" s="208" t="s">
        <v>4510</v>
      </c>
      <c r="B492" s="201" t="s">
        <v>6113</v>
      </c>
      <c r="C492" s="197"/>
      <c r="D492" s="198" t="s">
        <v>345</v>
      </c>
      <c r="E492" s="541">
        <v>1</v>
      </c>
      <c r="F492" s="200">
        <v>2970</v>
      </c>
      <c r="G492" s="199">
        <f xml:space="preserve">F492*E492</f>
        <v>2970</v>
      </c>
      <c r="H492" s="65" t="s">
        <v>4444</v>
      </c>
      <c r="I492" s="52" t="s">
        <v>8046</v>
      </c>
      <c r="J492" s="540" t="s">
        <v>762</v>
      </c>
    </row>
    <row r="493" s="138" customFormat="1" customHeight="1" outlineLevel="2" spans="1:10">
      <c r="A493" s="170"/>
      <c r="B493" s="544" t="s">
        <v>3791</v>
      </c>
      <c r="C493" s="494"/>
      <c r="D493" s="52"/>
      <c r="E493" s="78"/>
      <c r="F493" s="200"/>
      <c r="G493" s="199"/>
      <c r="H493" s="65" t="s">
        <v>4444</v>
      </c>
      <c r="I493" s="62" t="s">
        <v>8047</v>
      </c>
      <c r="J493" s="543"/>
    </row>
    <row r="494" s="138" customFormat="1" customHeight="1" outlineLevel="2" spans="1:10">
      <c r="A494" s="208" t="s">
        <v>4514</v>
      </c>
      <c r="B494" s="201" t="s">
        <v>5855</v>
      </c>
      <c r="C494" s="197" t="s">
        <v>5856</v>
      </c>
      <c r="D494" s="198" t="s">
        <v>345</v>
      </c>
      <c r="E494" s="541">
        <v>1</v>
      </c>
      <c r="F494" s="200">
        <v>1700</v>
      </c>
      <c r="G494" s="199">
        <f xml:space="preserve">F494*E494</f>
        <v>1700</v>
      </c>
      <c r="H494" s="65" t="s">
        <v>4444</v>
      </c>
      <c r="I494" s="52" t="s">
        <v>8047</v>
      </c>
      <c r="J494" s="540" t="s">
        <v>762</v>
      </c>
    </row>
    <row r="495" s="138" customFormat="1" customHeight="1" outlineLevel="2" spans="1:10">
      <c r="A495" s="208" t="s">
        <v>4515</v>
      </c>
      <c r="B495" s="201" t="s">
        <v>5893</v>
      </c>
      <c r="C495" s="197" t="s">
        <v>5894</v>
      </c>
      <c r="D495" s="198" t="s">
        <v>345</v>
      </c>
      <c r="E495" s="541">
        <v>1</v>
      </c>
      <c r="F495" s="200">
        <v>900</v>
      </c>
      <c r="G495" s="199">
        <f xml:space="preserve">F495*E495</f>
        <v>900</v>
      </c>
      <c r="H495" s="65" t="s">
        <v>4444</v>
      </c>
      <c r="I495" s="52" t="s">
        <v>8047</v>
      </c>
      <c r="J495" s="540" t="s">
        <v>762</v>
      </c>
    </row>
    <row r="496" s="138" customFormat="1" customHeight="1" outlineLevel="2" spans="1:10">
      <c r="A496" s="208" t="s">
        <v>4516</v>
      </c>
      <c r="B496" s="201" t="s">
        <v>6064</v>
      </c>
      <c r="C496" s="197" t="s">
        <v>6067</v>
      </c>
      <c r="D496" s="198" t="s">
        <v>345</v>
      </c>
      <c r="E496" s="541">
        <v>1</v>
      </c>
      <c r="F496" s="200">
        <v>2400</v>
      </c>
      <c r="G496" s="199">
        <f xml:space="preserve">F496*E496</f>
        <v>2400</v>
      </c>
      <c r="H496" s="65" t="s">
        <v>4444</v>
      </c>
      <c r="I496" s="52" t="s">
        <v>8047</v>
      </c>
      <c r="J496" s="540" t="s">
        <v>762</v>
      </c>
    </row>
    <row r="497" s="138" customFormat="1" customHeight="1" outlineLevel="2" spans="1:10">
      <c r="A497" s="170"/>
      <c r="B497" s="544" t="s">
        <v>3792</v>
      </c>
      <c r="C497" s="494"/>
      <c r="D497" s="52"/>
      <c r="E497" s="78"/>
      <c r="F497" s="200"/>
      <c r="G497" s="199"/>
      <c r="H497" s="65" t="s">
        <v>4444</v>
      </c>
      <c r="I497" s="62" t="s">
        <v>1612</v>
      </c>
      <c r="J497" s="543"/>
    </row>
    <row r="498" s="138" customFormat="1" customHeight="1" outlineLevel="2" spans="1:10">
      <c r="A498" s="208" t="s">
        <v>4521</v>
      </c>
      <c r="B498" s="201" t="s">
        <v>5989</v>
      </c>
      <c r="C498" s="197" t="s">
        <v>5990</v>
      </c>
      <c r="D498" s="198" t="s">
        <v>345</v>
      </c>
      <c r="E498" s="541">
        <v>1</v>
      </c>
      <c r="F498" s="200">
        <v>580</v>
      </c>
      <c r="G498" s="199">
        <f t="shared" ref="G498:G557" si="26" xml:space="preserve">F498*E498</f>
        <v>580</v>
      </c>
      <c r="H498" s="65" t="s">
        <v>4444</v>
      </c>
      <c r="I498" s="52" t="s">
        <v>1612</v>
      </c>
      <c r="J498" s="540" t="s">
        <v>762</v>
      </c>
    </row>
    <row r="499" s="138" customFormat="1" customHeight="1" outlineLevel="2" spans="1:10">
      <c r="A499" s="208" t="s">
        <v>4522</v>
      </c>
      <c r="B499" s="201" t="s">
        <v>3385</v>
      </c>
      <c r="C499" s="197" t="s">
        <v>5873</v>
      </c>
      <c r="D499" s="198" t="s">
        <v>345</v>
      </c>
      <c r="E499" s="541">
        <v>1</v>
      </c>
      <c r="F499" s="200">
        <v>1160</v>
      </c>
      <c r="G499" s="199">
        <f t="shared" si="26"/>
        <v>1160</v>
      </c>
      <c r="H499" s="65" t="s">
        <v>4444</v>
      </c>
      <c r="I499" s="52" t="s">
        <v>1612</v>
      </c>
      <c r="J499" s="540" t="s">
        <v>762</v>
      </c>
    </row>
    <row r="500" s="138" customFormat="1" customHeight="1" outlineLevel="2" spans="1:10">
      <c r="A500" s="208" t="s">
        <v>4523</v>
      </c>
      <c r="B500" s="201" t="s">
        <v>6064</v>
      </c>
      <c r="C500" s="197" t="s">
        <v>6071</v>
      </c>
      <c r="D500" s="198" t="s">
        <v>345</v>
      </c>
      <c r="E500" s="541">
        <v>1</v>
      </c>
      <c r="F500" s="200">
        <v>2600</v>
      </c>
      <c r="G500" s="199">
        <f t="shared" si="26"/>
        <v>2600</v>
      </c>
      <c r="H500" s="65" t="s">
        <v>4444</v>
      </c>
      <c r="I500" s="52" t="s">
        <v>1612</v>
      </c>
      <c r="J500" s="540" t="s">
        <v>762</v>
      </c>
    </row>
    <row r="501" s="138" customFormat="1" customHeight="1" outlineLevel="2" spans="1:10">
      <c r="A501" s="208" t="s">
        <v>4524</v>
      </c>
      <c r="B501" s="201" t="s">
        <v>5933</v>
      </c>
      <c r="C501" s="197" t="s">
        <v>5934</v>
      </c>
      <c r="D501" s="198" t="s">
        <v>345</v>
      </c>
      <c r="E501" s="541">
        <v>2</v>
      </c>
      <c r="F501" s="200">
        <v>1327</v>
      </c>
      <c r="G501" s="199">
        <f t="shared" si="26"/>
        <v>2654</v>
      </c>
      <c r="H501" s="65" t="s">
        <v>4444</v>
      </c>
      <c r="I501" s="52" t="s">
        <v>1612</v>
      </c>
      <c r="J501" s="540" t="s">
        <v>762</v>
      </c>
    </row>
    <row r="502" s="138" customFormat="1" customHeight="1" outlineLevel="2" spans="1:10">
      <c r="A502" s="208" t="s">
        <v>4525</v>
      </c>
      <c r="B502" s="201" t="s">
        <v>6113</v>
      </c>
      <c r="C502" s="197" t="s">
        <v>6116</v>
      </c>
      <c r="D502" s="198" t="s">
        <v>345</v>
      </c>
      <c r="E502" s="541">
        <v>2</v>
      </c>
      <c r="F502" s="200">
        <v>3520</v>
      </c>
      <c r="G502" s="199">
        <f t="shared" si="26"/>
        <v>7040</v>
      </c>
      <c r="H502" s="65" t="s">
        <v>4444</v>
      </c>
      <c r="I502" s="52" t="s">
        <v>1612</v>
      </c>
      <c r="J502" s="540" t="s">
        <v>762</v>
      </c>
    </row>
    <row r="503" s="138" customFormat="1" customHeight="1" outlineLevel="2" spans="1:10">
      <c r="A503" s="208" t="s">
        <v>4526</v>
      </c>
      <c r="B503" s="201" t="s">
        <v>3915</v>
      </c>
      <c r="C503" s="197" t="s">
        <v>6234</v>
      </c>
      <c r="D503" s="198" t="s">
        <v>345</v>
      </c>
      <c r="E503" s="541">
        <v>1</v>
      </c>
      <c r="F503" s="200">
        <v>2920</v>
      </c>
      <c r="G503" s="199">
        <f t="shared" si="26"/>
        <v>2920</v>
      </c>
      <c r="H503" s="65" t="s">
        <v>4444</v>
      </c>
      <c r="I503" s="52" t="s">
        <v>1612</v>
      </c>
      <c r="J503" s="540" t="s">
        <v>762</v>
      </c>
    </row>
    <row r="504" s="138" customFormat="1" customHeight="1" outlineLevel="2" spans="1:10">
      <c r="A504" s="208" t="s">
        <v>4527</v>
      </c>
      <c r="B504" s="201" t="s">
        <v>3920</v>
      </c>
      <c r="C504" s="197" t="s">
        <v>5949</v>
      </c>
      <c r="D504" s="198" t="s">
        <v>345</v>
      </c>
      <c r="E504" s="541">
        <v>1</v>
      </c>
      <c r="F504" s="200">
        <v>330</v>
      </c>
      <c r="G504" s="199">
        <f t="shared" si="26"/>
        <v>330</v>
      </c>
      <c r="H504" s="65" t="s">
        <v>4444</v>
      </c>
      <c r="I504" s="52" t="s">
        <v>1612</v>
      </c>
      <c r="J504" s="540" t="s">
        <v>762</v>
      </c>
    </row>
    <row r="505" s="138" customFormat="1" customHeight="1" outlineLevel="2" spans="1:10">
      <c r="A505" s="208" t="s">
        <v>4528</v>
      </c>
      <c r="B505" s="201" t="s">
        <v>3295</v>
      </c>
      <c r="C505" s="197" t="s">
        <v>6624</v>
      </c>
      <c r="D505" s="198" t="s">
        <v>345</v>
      </c>
      <c r="E505" s="541">
        <v>1</v>
      </c>
      <c r="F505" s="200">
        <v>2700</v>
      </c>
      <c r="G505" s="199">
        <f t="shared" si="26"/>
        <v>2700</v>
      </c>
      <c r="H505" s="65" t="s">
        <v>4444</v>
      </c>
      <c r="I505" s="52" t="s">
        <v>1612</v>
      </c>
      <c r="J505" s="540" t="s">
        <v>762</v>
      </c>
    </row>
    <row r="506" s="138" customFormat="1" customHeight="1" outlineLevel="2" spans="1:10">
      <c r="A506" s="208" t="s">
        <v>4529</v>
      </c>
      <c r="B506" s="201" t="s">
        <v>7870</v>
      </c>
      <c r="C506" s="197" t="s">
        <v>7976</v>
      </c>
      <c r="D506" s="198" t="s">
        <v>345</v>
      </c>
      <c r="E506" s="541">
        <v>1</v>
      </c>
      <c r="F506" s="200">
        <v>1200</v>
      </c>
      <c r="G506" s="199">
        <f t="shared" si="26"/>
        <v>1200</v>
      </c>
      <c r="H506" s="65" t="s">
        <v>4444</v>
      </c>
      <c r="I506" s="52" t="s">
        <v>1612</v>
      </c>
      <c r="J506" s="540" t="s">
        <v>762</v>
      </c>
    </row>
    <row r="507" s="138" customFormat="1" customHeight="1" outlineLevel="2" spans="1:10">
      <c r="A507" s="208" t="s">
        <v>4530</v>
      </c>
      <c r="B507" s="201" t="s">
        <v>3631</v>
      </c>
      <c r="C507" s="197" t="s">
        <v>6195</v>
      </c>
      <c r="D507" s="198" t="s">
        <v>345</v>
      </c>
      <c r="E507" s="541">
        <v>3</v>
      </c>
      <c r="F507" s="200">
        <v>12560</v>
      </c>
      <c r="G507" s="199">
        <f t="shared" si="26"/>
        <v>37680</v>
      </c>
      <c r="H507" s="65" t="s">
        <v>4444</v>
      </c>
      <c r="I507" s="52" t="s">
        <v>1612</v>
      </c>
      <c r="J507" s="540" t="s">
        <v>762</v>
      </c>
    </row>
    <row r="508" s="138" customFormat="1" customHeight="1" outlineLevel="2" spans="1:10">
      <c r="A508" s="208" t="s">
        <v>4531</v>
      </c>
      <c r="B508" s="201" t="s">
        <v>3629</v>
      </c>
      <c r="C508" s="197" t="s">
        <v>6195</v>
      </c>
      <c r="D508" s="198" t="s">
        <v>345</v>
      </c>
      <c r="E508" s="541">
        <v>1</v>
      </c>
      <c r="F508" s="200">
        <v>13660</v>
      </c>
      <c r="G508" s="199">
        <f t="shared" si="26"/>
        <v>13660</v>
      </c>
      <c r="H508" s="65" t="s">
        <v>4444</v>
      </c>
      <c r="I508" s="52" t="s">
        <v>1612</v>
      </c>
      <c r="J508" s="540" t="s">
        <v>762</v>
      </c>
    </row>
    <row r="509" s="138" customFormat="1" customHeight="1" outlineLevel="2" spans="1:10">
      <c r="A509" s="208" t="s">
        <v>4532</v>
      </c>
      <c r="B509" s="201" t="s">
        <v>3920</v>
      </c>
      <c r="C509" s="197" t="s">
        <v>5949</v>
      </c>
      <c r="D509" s="198" t="s">
        <v>345</v>
      </c>
      <c r="E509" s="541">
        <v>1</v>
      </c>
      <c r="F509" s="200">
        <v>330</v>
      </c>
      <c r="G509" s="199">
        <f t="shared" si="26"/>
        <v>330</v>
      </c>
      <c r="H509" s="65" t="s">
        <v>4444</v>
      </c>
      <c r="I509" s="52" t="s">
        <v>1612</v>
      </c>
      <c r="J509" s="540" t="s">
        <v>762</v>
      </c>
    </row>
    <row r="510" s="138" customFormat="1" customHeight="1" outlineLevel="2" spans="1:10">
      <c r="A510" s="208" t="s">
        <v>4533</v>
      </c>
      <c r="B510" s="201" t="s">
        <v>7870</v>
      </c>
      <c r="C510" s="197" t="s">
        <v>7084</v>
      </c>
      <c r="D510" s="198" t="s">
        <v>345</v>
      </c>
      <c r="E510" s="541">
        <v>1</v>
      </c>
      <c r="F510" s="200">
        <v>1200</v>
      </c>
      <c r="G510" s="199">
        <f t="shared" si="26"/>
        <v>1200</v>
      </c>
      <c r="H510" s="65" t="s">
        <v>4444</v>
      </c>
      <c r="I510" s="52" t="s">
        <v>1612</v>
      </c>
      <c r="J510" s="540" t="s">
        <v>762</v>
      </c>
    </row>
    <row r="511" s="138" customFormat="1" customHeight="1" outlineLevel="2" spans="1:10">
      <c r="A511" s="208" t="s">
        <v>4534</v>
      </c>
      <c r="B511" s="201" t="s">
        <v>3295</v>
      </c>
      <c r="C511" s="197" t="s">
        <v>5824</v>
      </c>
      <c r="D511" s="198" t="s">
        <v>345</v>
      </c>
      <c r="E511" s="541">
        <v>1</v>
      </c>
      <c r="F511" s="200">
        <v>2600</v>
      </c>
      <c r="G511" s="199">
        <f t="shared" si="26"/>
        <v>2600</v>
      </c>
      <c r="H511" s="65" t="s">
        <v>4444</v>
      </c>
      <c r="I511" s="52" t="s">
        <v>1612</v>
      </c>
      <c r="J511" s="540" t="s">
        <v>762</v>
      </c>
    </row>
    <row r="512" s="138" customFormat="1" customHeight="1" outlineLevel="2" spans="1:10">
      <c r="A512" s="208" t="s">
        <v>4535</v>
      </c>
      <c r="B512" s="201" t="s">
        <v>3915</v>
      </c>
      <c r="C512" s="197" t="s">
        <v>6234</v>
      </c>
      <c r="D512" s="198" t="s">
        <v>345</v>
      </c>
      <c r="E512" s="541">
        <v>1</v>
      </c>
      <c r="F512" s="200">
        <v>2920</v>
      </c>
      <c r="G512" s="199">
        <f t="shared" si="26"/>
        <v>2920</v>
      </c>
      <c r="H512" s="65" t="s">
        <v>4444</v>
      </c>
      <c r="I512" s="52" t="s">
        <v>1612</v>
      </c>
      <c r="J512" s="540" t="s">
        <v>762</v>
      </c>
    </row>
    <row r="513" s="138" customFormat="1" customHeight="1" outlineLevel="2" spans="1:10">
      <c r="A513" s="208" t="s">
        <v>4536</v>
      </c>
      <c r="B513" s="201" t="s">
        <v>6048</v>
      </c>
      <c r="C513" s="197" t="s">
        <v>6673</v>
      </c>
      <c r="D513" s="198" t="s">
        <v>345</v>
      </c>
      <c r="E513" s="541">
        <v>1</v>
      </c>
      <c r="F513" s="200">
        <v>2400</v>
      </c>
      <c r="G513" s="199">
        <f t="shared" si="26"/>
        <v>2400</v>
      </c>
      <c r="H513" s="65" t="s">
        <v>4444</v>
      </c>
      <c r="I513" s="52" t="s">
        <v>1612</v>
      </c>
      <c r="J513" s="540" t="s">
        <v>762</v>
      </c>
    </row>
    <row r="514" s="138" customFormat="1" customHeight="1" outlineLevel="2" spans="1:10">
      <c r="A514" s="208" t="s">
        <v>4537</v>
      </c>
      <c r="B514" s="201" t="s">
        <v>5813</v>
      </c>
      <c r="C514" s="197" t="s">
        <v>5814</v>
      </c>
      <c r="D514" s="198" t="s">
        <v>345</v>
      </c>
      <c r="E514" s="541">
        <v>1</v>
      </c>
      <c r="F514" s="200">
        <v>5500</v>
      </c>
      <c r="G514" s="199">
        <f t="shared" si="26"/>
        <v>5500</v>
      </c>
      <c r="H514" s="65" t="s">
        <v>4444</v>
      </c>
      <c r="I514" s="52" t="s">
        <v>1612</v>
      </c>
      <c r="J514" s="540" t="s">
        <v>762</v>
      </c>
    </row>
    <row r="515" s="138" customFormat="1" customHeight="1" outlineLevel="2" spans="1:10">
      <c r="A515" s="208" t="s">
        <v>4538</v>
      </c>
      <c r="B515" s="201" t="s">
        <v>5939</v>
      </c>
      <c r="C515" s="197"/>
      <c r="D515" s="198" t="s">
        <v>345</v>
      </c>
      <c r="E515" s="541">
        <v>1</v>
      </c>
      <c r="F515" s="200">
        <v>1254</v>
      </c>
      <c r="G515" s="199">
        <f t="shared" si="26"/>
        <v>1254</v>
      </c>
      <c r="H515" s="65" t="s">
        <v>4444</v>
      </c>
      <c r="I515" s="52" t="s">
        <v>1612</v>
      </c>
      <c r="J515" s="540" t="s">
        <v>762</v>
      </c>
    </row>
    <row r="516" s="138" customFormat="1" customHeight="1" outlineLevel="2" spans="1:10">
      <c r="A516" s="208" t="s">
        <v>4539</v>
      </c>
      <c r="B516" s="201" t="s">
        <v>5908</v>
      </c>
      <c r="C516" s="197" t="s">
        <v>5909</v>
      </c>
      <c r="D516" s="198" t="s">
        <v>345</v>
      </c>
      <c r="E516" s="541">
        <v>1</v>
      </c>
      <c r="F516" s="200">
        <v>1350</v>
      </c>
      <c r="G516" s="199">
        <f t="shared" si="26"/>
        <v>1350</v>
      </c>
      <c r="H516" s="65" t="s">
        <v>4444</v>
      </c>
      <c r="I516" s="52" t="s">
        <v>1612</v>
      </c>
      <c r="J516" s="540" t="s">
        <v>762</v>
      </c>
    </row>
    <row r="517" s="138" customFormat="1" customHeight="1" outlineLevel="2" spans="1:10">
      <c r="A517" s="208" t="s">
        <v>4540</v>
      </c>
      <c r="B517" s="201" t="s">
        <v>6064</v>
      </c>
      <c r="C517" s="197" t="s">
        <v>8048</v>
      </c>
      <c r="D517" s="198" t="s">
        <v>345</v>
      </c>
      <c r="E517" s="541">
        <v>1</v>
      </c>
      <c r="F517" s="200">
        <v>2200</v>
      </c>
      <c r="G517" s="199">
        <f t="shared" si="26"/>
        <v>2200</v>
      </c>
      <c r="H517" s="65" t="s">
        <v>4444</v>
      </c>
      <c r="I517" s="52" t="s">
        <v>1612</v>
      </c>
      <c r="J517" s="540" t="s">
        <v>762</v>
      </c>
    </row>
    <row r="518" s="138" customFormat="1" customHeight="1" outlineLevel="2" spans="1:10">
      <c r="A518" s="208" t="s">
        <v>4541</v>
      </c>
      <c r="B518" s="201" t="s">
        <v>5861</v>
      </c>
      <c r="C518" s="197" t="s">
        <v>5862</v>
      </c>
      <c r="D518" s="198" t="s">
        <v>345</v>
      </c>
      <c r="E518" s="541">
        <v>2</v>
      </c>
      <c r="F518" s="200">
        <v>2160</v>
      </c>
      <c r="G518" s="199">
        <f t="shared" si="26"/>
        <v>4320</v>
      </c>
      <c r="H518" s="65" t="s">
        <v>4444</v>
      </c>
      <c r="I518" s="52" t="s">
        <v>1612</v>
      </c>
      <c r="J518" s="540" t="s">
        <v>762</v>
      </c>
    </row>
    <row r="519" s="138" customFormat="1" customHeight="1" outlineLevel="2" spans="1:10">
      <c r="A519" s="208" t="s">
        <v>4542</v>
      </c>
      <c r="B519" s="201" t="s">
        <v>3580</v>
      </c>
      <c r="C519" s="197" t="s">
        <v>6209</v>
      </c>
      <c r="D519" s="198" t="s">
        <v>345</v>
      </c>
      <c r="E519" s="541">
        <v>4</v>
      </c>
      <c r="F519" s="200">
        <v>9160</v>
      </c>
      <c r="G519" s="199">
        <f t="shared" si="26"/>
        <v>36640</v>
      </c>
      <c r="H519" s="65" t="s">
        <v>4444</v>
      </c>
      <c r="I519" s="52" t="s">
        <v>1612</v>
      </c>
      <c r="J519" s="540" t="s">
        <v>762</v>
      </c>
    </row>
    <row r="520" s="138" customFormat="1" customHeight="1" outlineLevel="2" spans="1:10">
      <c r="A520" s="208" t="s">
        <v>4543</v>
      </c>
      <c r="B520" s="201" t="s">
        <v>5861</v>
      </c>
      <c r="C520" s="197" t="s">
        <v>5864</v>
      </c>
      <c r="D520" s="198" t="s">
        <v>345</v>
      </c>
      <c r="E520" s="541">
        <v>2</v>
      </c>
      <c r="F520" s="200">
        <v>2280</v>
      </c>
      <c r="G520" s="199">
        <f t="shared" si="26"/>
        <v>4560</v>
      </c>
      <c r="H520" s="65" t="s">
        <v>4444</v>
      </c>
      <c r="I520" s="52" t="s">
        <v>1612</v>
      </c>
      <c r="J520" s="540" t="s">
        <v>762</v>
      </c>
    </row>
    <row r="521" s="138" customFormat="1" customHeight="1" outlineLevel="2" spans="1:10">
      <c r="A521" s="208" t="s">
        <v>4544</v>
      </c>
      <c r="B521" s="562" t="s">
        <v>5896</v>
      </c>
      <c r="C521" s="197" t="s">
        <v>6621</v>
      </c>
      <c r="D521" s="198" t="s">
        <v>345</v>
      </c>
      <c r="E521" s="541">
        <v>6</v>
      </c>
      <c r="F521" s="200">
        <v>6600</v>
      </c>
      <c r="G521" s="199">
        <f t="shared" si="26"/>
        <v>39600</v>
      </c>
      <c r="H521" s="65" t="s">
        <v>4444</v>
      </c>
      <c r="I521" s="52" t="s">
        <v>1612</v>
      </c>
      <c r="J521" s="540" t="s">
        <v>762</v>
      </c>
    </row>
    <row r="522" s="138" customFormat="1" customHeight="1" outlineLevel="2" spans="1:10">
      <c r="A522" s="208" t="s">
        <v>4545</v>
      </c>
      <c r="B522" s="201" t="s">
        <v>6280</v>
      </c>
      <c r="C522" s="197" t="s">
        <v>6281</v>
      </c>
      <c r="D522" s="198" t="s">
        <v>345</v>
      </c>
      <c r="E522" s="541">
        <v>3</v>
      </c>
      <c r="F522" s="200">
        <v>20000</v>
      </c>
      <c r="G522" s="199">
        <f t="shared" si="26"/>
        <v>60000</v>
      </c>
      <c r="H522" s="65" t="s">
        <v>4444</v>
      </c>
      <c r="I522" s="52" t="s">
        <v>1612</v>
      </c>
      <c r="J522" s="540" t="s">
        <v>762</v>
      </c>
    </row>
    <row r="523" s="138" customFormat="1" customHeight="1" outlineLevel="2" spans="1:10">
      <c r="A523" s="208" t="s">
        <v>4546</v>
      </c>
      <c r="B523" s="201" t="s">
        <v>6005</v>
      </c>
      <c r="C523" s="197" t="s">
        <v>6655</v>
      </c>
      <c r="D523" s="198" t="s">
        <v>345</v>
      </c>
      <c r="E523" s="541">
        <v>7</v>
      </c>
      <c r="F523" s="200">
        <v>1200</v>
      </c>
      <c r="G523" s="199">
        <f t="shared" si="26"/>
        <v>8400</v>
      </c>
      <c r="H523" s="65" t="s">
        <v>4444</v>
      </c>
      <c r="I523" s="52" t="s">
        <v>1612</v>
      </c>
      <c r="J523" s="540" t="s">
        <v>762</v>
      </c>
    </row>
    <row r="524" s="138" customFormat="1" customHeight="1" outlineLevel="2" spans="1:10">
      <c r="A524" s="208" t="s">
        <v>4547</v>
      </c>
      <c r="B524" s="201" t="s">
        <v>6721</v>
      </c>
      <c r="C524" s="197" t="s">
        <v>7245</v>
      </c>
      <c r="D524" s="198" t="s">
        <v>345</v>
      </c>
      <c r="E524" s="541">
        <v>1</v>
      </c>
      <c r="F524" s="200">
        <v>9460</v>
      </c>
      <c r="G524" s="199">
        <f t="shared" si="26"/>
        <v>9460</v>
      </c>
      <c r="H524" s="65" t="s">
        <v>4444</v>
      </c>
      <c r="I524" s="52" t="s">
        <v>1612</v>
      </c>
      <c r="J524" s="540" t="s">
        <v>762</v>
      </c>
    </row>
    <row r="525" s="138" customFormat="1" customHeight="1" outlineLevel="2" spans="1:10">
      <c r="A525" s="208" t="s">
        <v>4548</v>
      </c>
      <c r="B525" s="201" t="s">
        <v>6283</v>
      </c>
      <c r="C525" s="197" t="s">
        <v>6281</v>
      </c>
      <c r="D525" s="198" t="s">
        <v>345</v>
      </c>
      <c r="E525" s="541">
        <v>1</v>
      </c>
      <c r="F525" s="200">
        <v>17960</v>
      </c>
      <c r="G525" s="199">
        <f t="shared" si="26"/>
        <v>17960</v>
      </c>
      <c r="H525" s="65" t="s">
        <v>4444</v>
      </c>
      <c r="I525" s="52" t="s">
        <v>1612</v>
      </c>
      <c r="J525" s="540" t="s">
        <v>762</v>
      </c>
    </row>
    <row r="526" s="138" customFormat="1" customHeight="1" outlineLevel="2" spans="1:10">
      <c r="A526" s="208" t="s">
        <v>4549</v>
      </c>
      <c r="B526" s="201" t="s">
        <v>3509</v>
      </c>
      <c r="C526" s="197" t="s">
        <v>8049</v>
      </c>
      <c r="D526" s="198" t="s">
        <v>345</v>
      </c>
      <c r="E526" s="541">
        <v>1</v>
      </c>
      <c r="F526" s="200">
        <v>6000</v>
      </c>
      <c r="G526" s="199">
        <f t="shared" si="26"/>
        <v>6000</v>
      </c>
      <c r="H526" s="65" t="s">
        <v>4444</v>
      </c>
      <c r="I526" s="52" t="s">
        <v>1612</v>
      </c>
      <c r="J526" s="540" t="s">
        <v>762</v>
      </c>
    </row>
    <row r="527" s="138" customFormat="1" customHeight="1" outlineLevel="2" spans="1:10">
      <c r="A527" s="208" t="s">
        <v>4550</v>
      </c>
      <c r="B527" s="197" t="s">
        <v>7906</v>
      </c>
      <c r="C527" s="197" t="s">
        <v>8050</v>
      </c>
      <c r="D527" s="198" t="s">
        <v>341</v>
      </c>
      <c r="E527" s="541">
        <v>13.15</v>
      </c>
      <c r="F527" s="200">
        <v>19180</v>
      </c>
      <c r="G527" s="199">
        <f t="shared" si="26"/>
        <v>252217</v>
      </c>
      <c r="H527" s="65" t="s">
        <v>4444</v>
      </c>
      <c r="I527" s="52" t="s">
        <v>1612</v>
      </c>
      <c r="J527" s="540" t="s">
        <v>762</v>
      </c>
    </row>
    <row r="528" s="138" customFormat="1" customHeight="1" outlineLevel="2" spans="1:10">
      <c r="A528" s="208" t="s">
        <v>4551</v>
      </c>
      <c r="B528" s="201" t="s">
        <v>3251</v>
      </c>
      <c r="C528" s="197" t="s">
        <v>8051</v>
      </c>
      <c r="D528" s="198" t="s">
        <v>341</v>
      </c>
      <c r="E528" s="541">
        <v>13</v>
      </c>
      <c r="F528" s="200">
        <v>850</v>
      </c>
      <c r="G528" s="199">
        <f t="shared" si="26"/>
        <v>11050</v>
      </c>
      <c r="H528" s="65" t="s">
        <v>4444</v>
      </c>
      <c r="I528" s="52" t="s">
        <v>1612</v>
      </c>
      <c r="J528" s="540" t="s">
        <v>762</v>
      </c>
    </row>
    <row r="529" s="138" customFormat="1" customHeight="1" outlineLevel="2" spans="1:10">
      <c r="A529" s="208" t="s">
        <v>4552</v>
      </c>
      <c r="B529" s="201" t="s">
        <v>8052</v>
      </c>
      <c r="C529" s="201" t="s">
        <v>6652</v>
      </c>
      <c r="D529" s="198" t="s">
        <v>345</v>
      </c>
      <c r="E529" s="541">
        <v>1</v>
      </c>
      <c r="F529" s="200">
        <v>24000</v>
      </c>
      <c r="G529" s="199">
        <f t="shared" si="26"/>
        <v>24000</v>
      </c>
      <c r="H529" s="65" t="s">
        <v>4444</v>
      </c>
      <c r="I529" s="52" t="s">
        <v>1612</v>
      </c>
      <c r="J529" s="540" t="s">
        <v>762</v>
      </c>
    </row>
    <row r="530" s="138" customFormat="1" customHeight="1" outlineLevel="2" spans="1:10">
      <c r="A530" s="208" t="s">
        <v>8053</v>
      </c>
      <c r="B530" s="201" t="s">
        <v>8054</v>
      </c>
      <c r="C530" s="201" t="s">
        <v>6652</v>
      </c>
      <c r="D530" s="198" t="s">
        <v>345</v>
      </c>
      <c r="E530" s="541">
        <v>1</v>
      </c>
      <c r="F530" s="200">
        <v>24000</v>
      </c>
      <c r="G530" s="199">
        <f t="shared" si="26"/>
        <v>24000</v>
      </c>
      <c r="H530" s="65" t="s">
        <v>4444</v>
      </c>
      <c r="I530" s="52" t="s">
        <v>1612</v>
      </c>
      <c r="J530" s="540" t="s">
        <v>762</v>
      </c>
    </row>
    <row r="531" s="138" customFormat="1" customHeight="1" outlineLevel="2" spans="1:10">
      <c r="A531" s="208" t="s">
        <v>7726</v>
      </c>
      <c r="B531" s="197" t="s">
        <v>8055</v>
      </c>
      <c r="C531" s="197"/>
      <c r="D531" s="198" t="s">
        <v>345</v>
      </c>
      <c r="E531" s="541">
        <v>1</v>
      </c>
      <c r="F531" s="200">
        <v>7000</v>
      </c>
      <c r="G531" s="199">
        <f t="shared" si="26"/>
        <v>7000</v>
      </c>
      <c r="H531" s="65" t="s">
        <v>4444</v>
      </c>
      <c r="I531" s="52" t="s">
        <v>1612</v>
      </c>
      <c r="J531" s="540" t="s">
        <v>762</v>
      </c>
    </row>
    <row r="532" s="138" customFormat="1" customHeight="1" outlineLevel="2" spans="1:10">
      <c r="A532" s="208" t="s">
        <v>7727</v>
      </c>
      <c r="B532" s="197" t="s">
        <v>8056</v>
      </c>
      <c r="C532" s="197"/>
      <c r="D532" s="198" t="s">
        <v>345</v>
      </c>
      <c r="E532" s="541">
        <v>1</v>
      </c>
      <c r="F532" s="200">
        <v>7000</v>
      </c>
      <c r="G532" s="199">
        <f t="shared" si="26"/>
        <v>7000</v>
      </c>
      <c r="H532" s="65" t="s">
        <v>4444</v>
      </c>
      <c r="I532" s="52" t="s">
        <v>1612</v>
      </c>
      <c r="J532" s="540" t="s">
        <v>762</v>
      </c>
    </row>
    <row r="533" s="138" customFormat="1" customHeight="1" outlineLevel="2" spans="1:10">
      <c r="A533" s="208" t="s">
        <v>7728</v>
      </c>
      <c r="B533" s="201" t="s">
        <v>5989</v>
      </c>
      <c r="C533" s="197" t="s">
        <v>5990</v>
      </c>
      <c r="D533" s="198" t="s">
        <v>345</v>
      </c>
      <c r="E533" s="541">
        <v>1</v>
      </c>
      <c r="F533" s="200">
        <v>580</v>
      </c>
      <c r="G533" s="199">
        <f t="shared" si="26"/>
        <v>580</v>
      </c>
      <c r="H533" s="65" t="s">
        <v>4444</v>
      </c>
      <c r="I533" s="52" t="s">
        <v>1612</v>
      </c>
      <c r="J533" s="540" t="s">
        <v>762</v>
      </c>
    </row>
    <row r="534" s="138" customFormat="1" customHeight="1" outlineLevel="2" spans="1:10">
      <c r="A534" s="208" t="s">
        <v>7730</v>
      </c>
      <c r="B534" s="201" t="s">
        <v>3385</v>
      </c>
      <c r="C534" s="197" t="s">
        <v>5873</v>
      </c>
      <c r="D534" s="198" t="s">
        <v>345</v>
      </c>
      <c r="E534" s="541">
        <v>1</v>
      </c>
      <c r="F534" s="200">
        <v>1160</v>
      </c>
      <c r="G534" s="199">
        <f t="shared" si="26"/>
        <v>1160</v>
      </c>
      <c r="H534" s="65" t="s">
        <v>4444</v>
      </c>
      <c r="I534" s="52" t="s">
        <v>1612</v>
      </c>
      <c r="J534" s="540" t="s">
        <v>762</v>
      </c>
    </row>
    <row r="535" s="138" customFormat="1" customHeight="1" outlineLevel="2" spans="1:10">
      <c r="A535" s="208" t="s">
        <v>7731</v>
      </c>
      <c r="B535" s="201" t="s">
        <v>5933</v>
      </c>
      <c r="C535" s="197" t="s">
        <v>5934</v>
      </c>
      <c r="D535" s="198" t="s">
        <v>345</v>
      </c>
      <c r="E535" s="541">
        <v>1</v>
      </c>
      <c r="F535" s="200">
        <v>1327</v>
      </c>
      <c r="G535" s="199">
        <f t="shared" si="26"/>
        <v>1327</v>
      </c>
      <c r="H535" s="65" t="s">
        <v>4444</v>
      </c>
      <c r="I535" s="52" t="s">
        <v>1612</v>
      </c>
      <c r="J535" s="540" t="s">
        <v>762</v>
      </c>
    </row>
    <row r="536" s="138" customFormat="1" customHeight="1" outlineLevel="2" spans="1:10">
      <c r="A536" s="208" t="s">
        <v>7732</v>
      </c>
      <c r="B536" s="201" t="s">
        <v>5808</v>
      </c>
      <c r="C536" s="197" t="s">
        <v>5811</v>
      </c>
      <c r="D536" s="198" t="s">
        <v>345</v>
      </c>
      <c r="E536" s="541">
        <v>1</v>
      </c>
      <c r="F536" s="200">
        <v>3200</v>
      </c>
      <c r="G536" s="199">
        <f t="shared" si="26"/>
        <v>3200</v>
      </c>
      <c r="H536" s="65" t="s">
        <v>4444</v>
      </c>
      <c r="I536" s="52" t="s">
        <v>1612</v>
      </c>
      <c r="J536" s="540" t="s">
        <v>762</v>
      </c>
    </row>
    <row r="537" s="138" customFormat="1" customHeight="1" outlineLevel="2" spans="1:10">
      <c r="A537" s="208" t="s">
        <v>8057</v>
      </c>
      <c r="B537" s="197" t="s">
        <v>7906</v>
      </c>
      <c r="C537" s="197" t="s">
        <v>5756</v>
      </c>
      <c r="D537" s="198" t="s">
        <v>341</v>
      </c>
      <c r="E537" s="541">
        <v>8.1</v>
      </c>
      <c r="F537" s="200">
        <v>18900</v>
      </c>
      <c r="G537" s="199">
        <f t="shared" si="26"/>
        <v>153090</v>
      </c>
      <c r="H537" s="65" t="s">
        <v>4444</v>
      </c>
      <c r="I537" s="52" t="s">
        <v>1612</v>
      </c>
      <c r="J537" s="540" t="s">
        <v>762</v>
      </c>
    </row>
    <row r="538" s="138" customFormat="1" customHeight="1" outlineLevel="2" spans="1:10">
      <c r="A538" s="208" t="s">
        <v>8058</v>
      </c>
      <c r="B538" s="201" t="s">
        <v>6005</v>
      </c>
      <c r="C538" s="197" t="s">
        <v>6656</v>
      </c>
      <c r="D538" s="198" t="s">
        <v>345</v>
      </c>
      <c r="E538" s="541">
        <v>1</v>
      </c>
      <c r="F538" s="200">
        <v>900</v>
      </c>
      <c r="G538" s="199">
        <f t="shared" si="26"/>
        <v>900</v>
      </c>
      <c r="H538" s="65" t="s">
        <v>4444</v>
      </c>
      <c r="I538" s="52" t="s">
        <v>1612</v>
      </c>
      <c r="J538" s="540" t="s">
        <v>762</v>
      </c>
    </row>
    <row r="539" s="138" customFormat="1" customHeight="1" outlineLevel="2" spans="1:10">
      <c r="A539" s="208" t="s">
        <v>8059</v>
      </c>
      <c r="B539" s="201" t="s">
        <v>6740</v>
      </c>
      <c r="C539" s="197" t="s">
        <v>6741</v>
      </c>
      <c r="D539" s="198" t="s">
        <v>345</v>
      </c>
      <c r="E539" s="541">
        <v>1</v>
      </c>
      <c r="F539" s="200">
        <v>6960</v>
      </c>
      <c r="G539" s="199">
        <f t="shared" si="26"/>
        <v>6960</v>
      </c>
      <c r="H539" s="65" t="s">
        <v>4444</v>
      </c>
      <c r="I539" s="52" t="s">
        <v>1612</v>
      </c>
      <c r="J539" s="540" t="s">
        <v>762</v>
      </c>
    </row>
    <row r="540" s="138" customFormat="1" customHeight="1" outlineLevel="2" spans="1:10">
      <c r="A540" s="208" t="s">
        <v>8060</v>
      </c>
      <c r="B540" s="201" t="s">
        <v>6075</v>
      </c>
      <c r="C540" s="197"/>
      <c r="D540" s="198" t="s">
        <v>345</v>
      </c>
      <c r="E540" s="541">
        <v>1</v>
      </c>
      <c r="F540" s="200">
        <v>1078</v>
      </c>
      <c r="G540" s="199">
        <f t="shared" si="26"/>
        <v>1078</v>
      </c>
      <c r="H540" s="65" t="s">
        <v>4444</v>
      </c>
      <c r="I540" s="52" t="s">
        <v>1612</v>
      </c>
      <c r="J540" s="540" t="s">
        <v>762</v>
      </c>
    </row>
    <row r="541" s="138" customFormat="1" customHeight="1" outlineLevel="2" spans="1:10">
      <c r="A541" s="208" t="s">
        <v>8061</v>
      </c>
      <c r="B541" s="201" t="s">
        <v>7912</v>
      </c>
      <c r="C541" s="492" t="s">
        <v>5859</v>
      </c>
      <c r="D541" s="198" t="s">
        <v>345</v>
      </c>
      <c r="E541" s="541">
        <v>1</v>
      </c>
      <c r="F541" s="200">
        <v>37600</v>
      </c>
      <c r="G541" s="199">
        <f t="shared" si="26"/>
        <v>37600</v>
      </c>
      <c r="H541" s="65" t="s">
        <v>4444</v>
      </c>
      <c r="I541" s="52" t="s">
        <v>1612</v>
      </c>
      <c r="J541" s="540" t="s">
        <v>762</v>
      </c>
    </row>
    <row r="542" s="138" customFormat="1" customHeight="1" outlineLevel="2" spans="1:10">
      <c r="A542" s="208" t="s">
        <v>8062</v>
      </c>
      <c r="B542" s="201" t="s">
        <v>8063</v>
      </c>
      <c r="C542" s="197" t="s">
        <v>6230</v>
      </c>
      <c r="D542" s="198" t="s">
        <v>345</v>
      </c>
      <c r="E542" s="541">
        <v>1</v>
      </c>
      <c r="F542" s="200">
        <v>204370</v>
      </c>
      <c r="G542" s="199">
        <f t="shared" si="26"/>
        <v>204370</v>
      </c>
      <c r="H542" s="65" t="s">
        <v>4444</v>
      </c>
      <c r="I542" s="52" t="s">
        <v>1612</v>
      </c>
      <c r="J542" s="540" t="s">
        <v>762</v>
      </c>
    </row>
    <row r="543" s="138" customFormat="1" customHeight="1" outlineLevel="2" spans="1:10">
      <c r="A543" s="208" t="s">
        <v>8064</v>
      </c>
      <c r="B543" s="201" t="s">
        <v>6299</v>
      </c>
      <c r="C543" s="197" t="s">
        <v>6300</v>
      </c>
      <c r="D543" s="198" t="s">
        <v>345</v>
      </c>
      <c r="E543" s="541">
        <v>1</v>
      </c>
      <c r="F543" s="200">
        <v>23760</v>
      </c>
      <c r="G543" s="199">
        <f t="shared" si="26"/>
        <v>23760</v>
      </c>
      <c r="H543" s="65" t="s">
        <v>4444</v>
      </c>
      <c r="I543" s="52" t="s">
        <v>1612</v>
      </c>
      <c r="J543" s="540" t="s">
        <v>762</v>
      </c>
    </row>
    <row r="544" s="138" customFormat="1" customHeight="1" outlineLevel="2" spans="1:10">
      <c r="A544" s="208" t="s">
        <v>8065</v>
      </c>
      <c r="B544" s="201" t="s">
        <v>3251</v>
      </c>
      <c r="C544" s="197" t="s">
        <v>7915</v>
      </c>
      <c r="D544" s="198" t="s">
        <v>341</v>
      </c>
      <c r="E544" s="541">
        <v>8.1</v>
      </c>
      <c r="F544" s="200">
        <v>850</v>
      </c>
      <c r="G544" s="199">
        <f t="shared" si="26"/>
        <v>6885</v>
      </c>
      <c r="H544" s="65" t="s">
        <v>4444</v>
      </c>
      <c r="I544" s="52" t="s">
        <v>1612</v>
      </c>
      <c r="J544" s="540" t="s">
        <v>762</v>
      </c>
    </row>
    <row r="545" s="138" customFormat="1" customHeight="1" outlineLevel="2" spans="1:10">
      <c r="A545" s="208" t="s">
        <v>8066</v>
      </c>
      <c r="B545" s="201" t="s">
        <v>5954</v>
      </c>
      <c r="C545" s="197" t="s">
        <v>6639</v>
      </c>
      <c r="D545" s="198" t="s">
        <v>345</v>
      </c>
      <c r="E545" s="541">
        <v>2</v>
      </c>
      <c r="F545" s="200">
        <v>3600</v>
      </c>
      <c r="G545" s="199">
        <f t="shared" si="26"/>
        <v>7200</v>
      </c>
      <c r="H545" s="65" t="s">
        <v>4444</v>
      </c>
      <c r="I545" s="52" t="s">
        <v>1612</v>
      </c>
      <c r="J545" s="540" t="s">
        <v>762</v>
      </c>
    </row>
    <row r="546" s="138" customFormat="1" customHeight="1" outlineLevel="2" spans="1:10">
      <c r="A546" s="208" t="s">
        <v>8067</v>
      </c>
      <c r="B546" s="201" t="s">
        <v>5989</v>
      </c>
      <c r="C546" s="197" t="s">
        <v>5990</v>
      </c>
      <c r="D546" s="198" t="s">
        <v>345</v>
      </c>
      <c r="E546" s="541">
        <v>1</v>
      </c>
      <c r="F546" s="200">
        <v>580</v>
      </c>
      <c r="G546" s="199">
        <f t="shared" si="26"/>
        <v>580</v>
      </c>
      <c r="H546" s="65" t="s">
        <v>4444</v>
      </c>
      <c r="I546" s="52" t="s">
        <v>1612</v>
      </c>
      <c r="J546" s="540" t="s">
        <v>762</v>
      </c>
    </row>
    <row r="547" s="138" customFormat="1" customHeight="1" outlineLevel="2" spans="1:10">
      <c r="A547" s="208" t="s">
        <v>8068</v>
      </c>
      <c r="B547" s="197" t="s">
        <v>7906</v>
      </c>
      <c r="C547" s="197" t="s">
        <v>8069</v>
      </c>
      <c r="D547" s="198" t="s">
        <v>341</v>
      </c>
      <c r="E547" s="541">
        <v>3.25</v>
      </c>
      <c r="F547" s="200">
        <v>18900</v>
      </c>
      <c r="G547" s="199">
        <f t="shared" si="26"/>
        <v>61425</v>
      </c>
      <c r="H547" s="65" t="s">
        <v>4444</v>
      </c>
      <c r="I547" s="52" t="s">
        <v>1612</v>
      </c>
      <c r="J547" s="540" t="s">
        <v>762</v>
      </c>
    </row>
    <row r="548" s="138" customFormat="1" customHeight="1" outlineLevel="2" spans="1:10">
      <c r="A548" s="208" t="s">
        <v>8070</v>
      </c>
      <c r="B548" s="201" t="s">
        <v>6005</v>
      </c>
      <c r="C548" s="197" t="s">
        <v>6010</v>
      </c>
      <c r="D548" s="198" t="s">
        <v>345</v>
      </c>
      <c r="E548" s="541">
        <v>1</v>
      </c>
      <c r="F548" s="200">
        <v>1200</v>
      </c>
      <c r="G548" s="199">
        <f t="shared" si="26"/>
        <v>1200</v>
      </c>
      <c r="H548" s="65" t="s">
        <v>4444</v>
      </c>
      <c r="I548" s="52" t="s">
        <v>1612</v>
      </c>
      <c r="J548" s="540" t="s">
        <v>762</v>
      </c>
    </row>
    <row r="549" s="138" customFormat="1" customHeight="1" outlineLevel="2" spans="1:10">
      <c r="A549" s="208" t="s">
        <v>8071</v>
      </c>
      <c r="B549" s="201" t="s">
        <v>3251</v>
      </c>
      <c r="C549" s="197" t="s">
        <v>8072</v>
      </c>
      <c r="D549" s="198" t="s">
        <v>341</v>
      </c>
      <c r="E549" s="541">
        <v>3.3</v>
      </c>
      <c r="F549" s="200">
        <v>850</v>
      </c>
      <c r="G549" s="199">
        <f t="shared" si="26"/>
        <v>2805</v>
      </c>
      <c r="H549" s="65" t="s">
        <v>4444</v>
      </c>
      <c r="I549" s="52" t="s">
        <v>1612</v>
      </c>
      <c r="J549" s="540" t="s">
        <v>762</v>
      </c>
    </row>
    <row r="550" s="138" customFormat="1" customHeight="1" outlineLevel="2" spans="1:10">
      <c r="A550" s="208" t="s">
        <v>8073</v>
      </c>
      <c r="B550" s="201" t="s">
        <v>6302</v>
      </c>
      <c r="C550" s="197" t="s">
        <v>6303</v>
      </c>
      <c r="D550" s="198" t="s">
        <v>345</v>
      </c>
      <c r="E550" s="541">
        <v>1</v>
      </c>
      <c r="F550" s="200">
        <v>18000</v>
      </c>
      <c r="G550" s="199">
        <f t="shared" si="26"/>
        <v>18000</v>
      </c>
      <c r="H550" s="65" t="s">
        <v>4444</v>
      </c>
      <c r="I550" s="52" t="s">
        <v>1612</v>
      </c>
      <c r="J550" s="540" t="s">
        <v>762</v>
      </c>
    </row>
    <row r="551" s="138" customFormat="1" customHeight="1" outlineLevel="2" spans="1:10">
      <c r="A551" s="208" t="s">
        <v>8074</v>
      </c>
      <c r="B551" s="201" t="s">
        <v>6721</v>
      </c>
      <c r="C551" s="197" t="s">
        <v>6722</v>
      </c>
      <c r="D551" s="198" t="s">
        <v>345</v>
      </c>
      <c r="E551" s="541">
        <v>1</v>
      </c>
      <c r="F551" s="200">
        <v>9460</v>
      </c>
      <c r="G551" s="199">
        <f t="shared" si="26"/>
        <v>9460</v>
      </c>
      <c r="H551" s="65" t="s">
        <v>4444</v>
      </c>
      <c r="I551" s="52" t="s">
        <v>1612</v>
      </c>
      <c r="J551" s="540" t="s">
        <v>762</v>
      </c>
    </row>
    <row r="552" s="138" customFormat="1" customHeight="1" outlineLevel="2" spans="1:10">
      <c r="A552" s="208" t="s">
        <v>8075</v>
      </c>
      <c r="B552" s="201" t="s">
        <v>6005</v>
      </c>
      <c r="C552" s="197" t="s">
        <v>8076</v>
      </c>
      <c r="D552" s="198" t="s">
        <v>345</v>
      </c>
      <c r="E552" s="541">
        <v>1</v>
      </c>
      <c r="F552" s="200">
        <v>1200</v>
      </c>
      <c r="G552" s="199">
        <f t="shared" si="26"/>
        <v>1200</v>
      </c>
      <c r="H552" s="65" t="s">
        <v>4444</v>
      </c>
      <c r="I552" s="52" t="s">
        <v>1612</v>
      </c>
      <c r="J552" s="540" t="s">
        <v>762</v>
      </c>
    </row>
    <row r="553" s="138" customFormat="1" customHeight="1" outlineLevel="2" spans="1:10">
      <c r="A553" s="208" t="s">
        <v>8077</v>
      </c>
      <c r="B553" s="201" t="s">
        <v>5896</v>
      </c>
      <c r="C553" s="197" t="s">
        <v>6639</v>
      </c>
      <c r="D553" s="198" t="s">
        <v>345</v>
      </c>
      <c r="E553" s="541">
        <v>2</v>
      </c>
      <c r="F553" s="200">
        <v>5300</v>
      </c>
      <c r="G553" s="199">
        <f t="shared" si="26"/>
        <v>10600</v>
      </c>
      <c r="H553" s="65" t="s">
        <v>4444</v>
      </c>
      <c r="I553" s="52" t="s">
        <v>1612</v>
      </c>
      <c r="J553" s="540" t="s">
        <v>762</v>
      </c>
    </row>
    <row r="554" s="138" customFormat="1" customHeight="1" outlineLevel="2" spans="1:10">
      <c r="A554" s="208" t="s">
        <v>8078</v>
      </c>
      <c r="B554" s="201" t="s">
        <v>6113</v>
      </c>
      <c r="C554" s="197" t="s">
        <v>6116</v>
      </c>
      <c r="D554" s="198" t="s">
        <v>345</v>
      </c>
      <c r="E554" s="541">
        <v>1</v>
      </c>
      <c r="F554" s="200">
        <v>3520</v>
      </c>
      <c r="G554" s="199">
        <f t="shared" si="26"/>
        <v>3520</v>
      </c>
      <c r="H554" s="65" t="s">
        <v>4444</v>
      </c>
      <c r="I554" s="52" t="s">
        <v>1612</v>
      </c>
      <c r="J554" s="540" t="s">
        <v>762</v>
      </c>
    </row>
    <row r="555" s="138" customFormat="1" customHeight="1" outlineLevel="2" spans="1:10">
      <c r="A555" s="208" t="s">
        <v>8079</v>
      </c>
      <c r="B555" s="201" t="s">
        <v>5933</v>
      </c>
      <c r="C555" s="197" t="s">
        <v>5934</v>
      </c>
      <c r="D555" s="198" t="s">
        <v>345</v>
      </c>
      <c r="E555" s="541">
        <v>1</v>
      </c>
      <c r="F555" s="200">
        <v>1327</v>
      </c>
      <c r="G555" s="199">
        <f t="shared" si="26"/>
        <v>1327</v>
      </c>
      <c r="H555" s="65" t="s">
        <v>4444</v>
      </c>
      <c r="I555" s="52" t="s">
        <v>1612</v>
      </c>
      <c r="J555" s="540" t="s">
        <v>762</v>
      </c>
    </row>
    <row r="556" s="138" customFormat="1" customHeight="1" outlineLevel="2" spans="1:10">
      <c r="A556" s="208" t="s">
        <v>8080</v>
      </c>
      <c r="B556" s="201" t="s">
        <v>3385</v>
      </c>
      <c r="C556" s="197" t="s">
        <v>5873</v>
      </c>
      <c r="D556" s="198" t="s">
        <v>345</v>
      </c>
      <c r="E556" s="541">
        <v>1</v>
      </c>
      <c r="F556" s="200">
        <v>1160</v>
      </c>
      <c r="G556" s="199">
        <f t="shared" si="26"/>
        <v>1160</v>
      </c>
      <c r="H556" s="65" t="s">
        <v>4444</v>
      </c>
      <c r="I556" s="52" t="s">
        <v>1612</v>
      </c>
      <c r="J556" s="540" t="s">
        <v>762</v>
      </c>
    </row>
    <row r="557" s="138" customFormat="1" customHeight="1" outlineLevel="2" spans="1:10">
      <c r="A557" s="208" t="s">
        <v>8081</v>
      </c>
      <c r="B557" s="201" t="s">
        <v>5989</v>
      </c>
      <c r="C557" s="197" t="s">
        <v>5990</v>
      </c>
      <c r="D557" s="198" t="s">
        <v>345</v>
      </c>
      <c r="E557" s="541">
        <v>1</v>
      </c>
      <c r="F557" s="200">
        <v>580</v>
      </c>
      <c r="G557" s="199">
        <f t="shared" si="26"/>
        <v>580</v>
      </c>
      <c r="H557" s="65" t="s">
        <v>4444</v>
      </c>
      <c r="I557" s="52" t="s">
        <v>1612</v>
      </c>
      <c r="J557" s="540" t="s">
        <v>762</v>
      </c>
    </row>
    <row r="558" s="138" customFormat="1" customHeight="1" outlineLevel="2" spans="1:10">
      <c r="A558" s="170"/>
      <c r="B558" s="544" t="s">
        <v>3793</v>
      </c>
      <c r="C558" s="494"/>
      <c r="D558" s="52"/>
      <c r="E558" s="78"/>
      <c r="F558" s="200"/>
      <c r="G558" s="199"/>
      <c r="H558" s="65" t="s">
        <v>4444</v>
      </c>
      <c r="I558" s="62" t="s">
        <v>1613</v>
      </c>
      <c r="J558" s="543"/>
    </row>
    <row r="559" s="138" customFormat="1" customHeight="1" outlineLevel="2" spans="1:10">
      <c r="A559" s="208" t="s">
        <v>4554</v>
      </c>
      <c r="B559" s="201" t="s">
        <v>3295</v>
      </c>
      <c r="C559" s="197" t="s">
        <v>6306</v>
      </c>
      <c r="D559" s="198" t="s">
        <v>345</v>
      </c>
      <c r="E559" s="541">
        <v>1</v>
      </c>
      <c r="F559" s="200">
        <v>1900</v>
      </c>
      <c r="G559" s="199">
        <f t="shared" ref="G559:G568" si="27" xml:space="preserve">F559*E559</f>
        <v>1900</v>
      </c>
      <c r="H559" s="65" t="s">
        <v>4444</v>
      </c>
      <c r="I559" s="52" t="s">
        <v>1613</v>
      </c>
      <c r="J559" s="540" t="s">
        <v>762</v>
      </c>
    </row>
    <row r="560" s="138" customFormat="1" customHeight="1" outlineLevel="2" spans="1:10">
      <c r="A560" s="208" t="s">
        <v>4555</v>
      </c>
      <c r="B560" s="201" t="s">
        <v>3631</v>
      </c>
      <c r="C560" s="197" t="s">
        <v>6195</v>
      </c>
      <c r="D560" s="198" t="s">
        <v>345</v>
      </c>
      <c r="E560" s="541">
        <v>1</v>
      </c>
      <c r="F560" s="200">
        <v>12560</v>
      </c>
      <c r="G560" s="199">
        <f t="shared" si="27"/>
        <v>12560</v>
      </c>
      <c r="H560" s="65" t="s">
        <v>4444</v>
      </c>
      <c r="I560" s="52" t="s">
        <v>1613</v>
      </c>
      <c r="J560" s="540" t="s">
        <v>762</v>
      </c>
    </row>
    <row r="561" s="138" customFormat="1" customHeight="1" outlineLevel="2" spans="1:10">
      <c r="A561" s="208" t="s">
        <v>4556</v>
      </c>
      <c r="B561" s="201" t="s">
        <v>6232</v>
      </c>
      <c r="C561" s="197"/>
      <c r="D561" s="198" t="s">
        <v>345</v>
      </c>
      <c r="E561" s="541">
        <v>1</v>
      </c>
      <c r="F561" s="200">
        <v>10000</v>
      </c>
      <c r="G561" s="199">
        <f t="shared" si="27"/>
        <v>10000</v>
      </c>
      <c r="H561" s="65" t="s">
        <v>4444</v>
      </c>
      <c r="I561" s="52" t="s">
        <v>1613</v>
      </c>
      <c r="J561" s="540" t="s">
        <v>762</v>
      </c>
    </row>
    <row r="562" s="138" customFormat="1" customHeight="1" outlineLevel="2" spans="1:10">
      <c r="A562" s="208" t="s">
        <v>4557</v>
      </c>
      <c r="B562" s="201" t="s">
        <v>5882</v>
      </c>
      <c r="C562" s="197" t="s">
        <v>5883</v>
      </c>
      <c r="D562" s="198" t="s">
        <v>345</v>
      </c>
      <c r="E562" s="541">
        <v>1</v>
      </c>
      <c r="F562" s="200">
        <v>6500</v>
      </c>
      <c r="G562" s="199">
        <f t="shared" si="27"/>
        <v>6500</v>
      </c>
      <c r="H562" s="65" t="s">
        <v>4444</v>
      </c>
      <c r="I562" s="52" t="s">
        <v>1613</v>
      </c>
      <c r="J562" s="540" t="s">
        <v>762</v>
      </c>
    </row>
    <row r="563" s="138" customFormat="1" customHeight="1" outlineLevel="2" spans="1:10">
      <c r="A563" s="208" t="s">
        <v>4558</v>
      </c>
      <c r="B563" s="201" t="s">
        <v>5986</v>
      </c>
      <c r="C563" s="197" t="s">
        <v>5987</v>
      </c>
      <c r="D563" s="198" t="s">
        <v>345</v>
      </c>
      <c r="E563" s="541">
        <v>1</v>
      </c>
      <c r="F563" s="200">
        <v>3600</v>
      </c>
      <c r="G563" s="199">
        <f t="shared" si="27"/>
        <v>3600</v>
      </c>
      <c r="H563" s="65" t="s">
        <v>4444</v>
      </c>
      <c r="I563" s="52" t="s">
        <v>1613</v>
      </c>
      <c r="J563" s="540" t="s">
        <v>762</v>
      </c>
    </row>
    <row r="564" s="138" customFormat="1" customHeight="1" outlineLevel="2" spans="1:10">
      <c r="A564" s="208" t="s">
        <v>4559</v>
      </c>
      <c r="B564" s="201" t="s">
        <v>6077</v>
      </c>
      <c r="C564" s="197" t="s">
        <v>6078</v>
      </c>
      <c r="D564" s="198" t="s">
        <v>345</v>
      </c>
      <c r="E564" s="541">
        <v>1</v>
      </c>
      <c r="F564" s="200">
        <v>2400</v>
      </c>
      <c r="G564" s="199">
        <f t="shared" si="27"/>
        <v>2400</v>
      </c>
      <c r="H564" s="65" t="s">
        <v>4444</v>
      </c>
      <c r="I564" s="52" t="s">
        <v>1613</v>
      </c>
      <c r="J564" s="540" t="s">
        <v>762</v>
      </c>
    </row>
    <row r="565" s="138" customFormat="1" customHeight="1" outlineLevel="2" spans="1:10">
      <c r="A565" s="208" t="s">
        <v>4560</v>
      </c>
      <c r="B565" s="197" t="s">
        <v>7906</v>
      </c>
      <c r="C565" s="197" t="s">
        <v>5758</v>
      </c>
      <c r="D565" s="198" t="s">
        <v>341</v>
      </c>
      <c r="E565" s="541">
        <v>1.6</v>
      </c>
      <c r="F565" s="200">
        <v>16100</v>
      </c>
      <c r="G565" s="199">
        <f t="shared" si="27"/>
        <v>25760</v>
      </c>
      <c r="H565" s="65" t="s">
        <v>4444</v>
      </c>
      <c r="I565" s="52" t="s">
        <v>1613</v>
      </c>
      <c r="J565" s="540" t="s">
        <v>762</v>
      </c>
    </row>
    <row r="566" s="138" customFormat="1" customHeight="1" outlineLevel="2" spans="1:10">
      <c r="A566" s="208" t="s">
        <v>4561</v>
      </c>
      <c r="B566" s="201" t="s">
        <v>6699</v>
      </c>
      <c r="C566" s="197" t="s">
        <v>6700</v>
      </c>
      <c r="D566" s="198" t="s">
        <v>345</v>
      </c>
      <c r="E566" s="541">
        <v>2</v>
      </c>
      <c r="F566" s="200">
        <v>4400</v>
      </c>
      <c r="G566" s="199">
        <f t="shared" si="27"/>
        <v>8800</v>
      </c>
      <c r="H566" s="65" t="s">
        <v>4444</v>
      </c>
      <c r="I566" s="52" t="s">
        <v>1613</v>
      </c>
      <c r="J566" s="540" t="s">
        <v>762</v>
      </c>
    </row>
    <row r="567" s="138" customFormat="1" customHeight="1" outlineLevel="2" spans="1:10">
      <c r="A567" s="208" t="s">
        <v>4562</v>
      </c>
      <c r="B567" s="201" t="s">
        <v>8082</v>
      </c>
      <c r="C567" s="201" t="s">
        <v>6652</v>
      </c>
      <c r="D567" s="198" t="s">
        <v>345</v>
      </c>
      <c r="E567" s="541">
        <v>1</v>
      </c>
      <c r="F567" s="200">
        <v>24000</v>
      </c>
      <c r="G567" s="199">
        <f t="shared" si="27"/>
        <v>24000</v>
      </c>
      <c r="H567" s="65" t="s">
        <v>4444</v>
      </c>
      <c r="I567" s="52" t="s">
        <v>1613</v>
      </c>
      <c r="J567" s="540" t="s">
        <v>762</v>
      </c>
    </row>
    <row r="568" s="138" customFormat="1" customHeight="1" outlineLevel="2" spans="1:10">
      <c r="A568" s="208" t="s">
        <v>4563</v>
      </c>
      <c r="B568" s="197" t="s">
        <v>8083</v>
      </c>
      <c r="C568" s="197"/>
      <c r="D568" s="198" t="s">
        <v>345</v>
      </c>
      <c r="E568" s="541">
        <v>1</v>
      </c>
      <c r="F568" s="200">
        <v>7000</v>
      </c>
      <c r="G568" s="199">
        <f t="shared" si="27"/>
        <v>7000</v>
      </c>
      <c r="H568" s="65" t="s">
        <v>4444</v>
      </c>
      <c r="I568" s="52" t="s">
        <v>1613</v>
      </c>
      <c r="J568" s="540" t="s">
        <v>762</v>
      </c>
    </row>
    <row r="569" s="138" customFormat="1" customHeight="1" outlineLevel="2" spans="1:10">
      <c r="A569" s="170"/>
      <c r="B569" s="544" t="s">
        <v>3794</v>
      </c>
      <c r="C569" s="494"/>
      <c r="D569" s="52"/>
      <c r="E569" s="78"/>
      <c r="F569" s="200"/>
      <c r="G569" s="199"/>
      <c r="H569" s="65" t="s">
        <v>4444</v>
      </c>
      <c r="I569" s="62" t="s">
        <v>1614</v>
      </c>
      <c r="J569" s="543"/>
    </row>
    <row r="570" s="138" customFormat="1" customHeight="1" outlineLevel="2" spans="1:10">
      <c r="A570" s="208" t="s">
        <v>4574</v>
      </c>
      <c r="B570" s="201" t="s">
        <v>5933</v>
      </c>
      <c r="C570" s="197" t="s">
        <v>5934</v>
      </c>
      <c r="D570" s="198" t="s">
        <v>345</v>
      </c>
      <c r="E570" s="541">
        <v>1</v>
      </c>
      <c r="F570" s="200">
        <v>1327</v>
      </c>
      <c r="G570" s="199">
        <f t="shared" ref="G570:G582" si="28" xml:space="preserve">F570*E570</f>
        <v>1327</v>
      </c>
      <c r="H570" s="65" t="s">
        <v>4444</v>
      </c>
      <c r="I570" s="52" t="s">
        <v>1614</v>
      </c>
      <c r="J570" s="540" t="s">
        <v>762</v>
      </c>
    </row>
    <row r="571" s="138" customFormat="1" customHeight="1" outlineLevel="2" spans="1:10">
      <c r="A571" s="208" t="s">
        <v>4575</v>
      </c>
      <c r="B571" s="201" t="s">
        <v>6077</v>
      </c>
      <c r="C571" s="197" t="s">
        <v>6080</v>
      </c>
      <c r="D571" s="198" t="s">
        <v>345</v>
      </c>
      <c r="E571" s="541">
        <v>1</v>
      </c>
      <c r="F571" s="200">
        <v>2200</v>
      </c>
      <c r="G571" s="199">
        <f t="shared" si="28"/>
        <v>2200</v>
      </c>
      <c r="H571" s="65" t="s">
        <v>4444</v>
      </c>
      <c r="I571" s="52" t="s">
        <v>1614</v>
      </c>
      <c r="J571" s="540" t="s">
        <v>762</v>
      </c>
    </row>
    <row r="572" s="138" customFormat="1" customHeight="1" outlineLevel="2" spans="1:10">
      <c r="A572" s="208" t="s">
        <v>4576</v>
      </c>
      <c r="B572" s="201" t="s">
        <v>6148</v>
      </c>
      <c r="C572" s="197"/>
      <c r="D572" s="198" t="s">
        <v>345</v>
      </c>
      <c r="E572" s="541">
        <v>1</v>
      </c>
      <c r="F572" s="200">
        <v>530</v>
      </c>
      <c r="G572" s="199">
        <f t="shared" si="28"/>
        <v>530</v>
      </c>
      <c r="H572" s="65" t="s">
        <v>4444</v>
      </c>
      <c r="I572" s="52" t="s">
        <v>1614</v>
      </c>
      <c r="J572" s="540" t="s">
        <v>762</v>
      </c>
    </row>
    <row r="573" s="138" customFormat="1" customHeight="1" outlineLevel="2" spans="1:10">
      <c r="A573" s="208" t="s">
        <v>4577</v>
      </c>
      <c r="B573" s="201" t="s">
        <v>3572</v>
      </c>
      <c r="C573" s="197" t="s">
        <v>6198</v>
      </c>
      <c r="D573" s="198" t="s">
        <v>345</v>
      </c>
      <c r="E573" s="541">
        <v>1</v>
      </c>
      <c r="F573" s="200">
        <v>6000</v>
      </c>
      <c r="G573" s="199">
        <f t="shared" si="28"/>
        <v>6000</v>
      </c>
      <c r="H573" s="65" t="s">
        <v>4444</v>
      </c>
      <c r="I573" s="52" t="s">
        <v>1614</v>
      </c>
      <c r="J573" s="540" t="s">
        <v>762</v>
      </c>
    </row>
    <row r="574" s="138" customFormat="1" customHeight="1" outlineLevel="2" spans="1:10">
      <c r="A574" s="208" t="s">
        <v>4578</v>
      </c>
      <c r="B574" s="201" t="s">
        <v>3915</v>
      </c>
      <c r="C574" s="197" t="s">
        <v>6234</v>
      </c>
      <c r="D574" s="198" t="s">
        <v>345</v>
      </c>
      <c r="E574" s="541">
        <v>1</v>
      </c>
      <c r="F574" s="200">
        <v>2920</v>
      </c>
      <c r="G574" s="199">
        <f t="shared" si="28"/>
        <v>2920</v>
      </c>
      <c r="H574" s="65" t="s">
        <v>4444</v>
      </c>
      <c r="I574" s="52" t="s">
        <v>1614</v>
      </c>
      <c r="J574" s="540" t="s">
        <v>762</v>
      </c>
    </row>
    <row r="575" s="138" customFormat="1" customHeight="1" outlineLevel="2" spans="1:10">
      <c r="A575" s="208" t="s">
        <v>4579</v>
      </c>
      <c r="B575" s="201" t="s">
        <v>6029</v>
      </c>
      <c r="C575" s="197" t="s">
        <v>5824</v>
      </c>
      <c r="D575" s="198" t="s">
        <v>345</v>
      </c>
      <c r="E575" s="541">
        <v>1</v>
      </c>
      <c r="F575" s="200">
        <v>4000</v>
      </c>
      <c r="G575" s="199">
        <f t="shared" si="28"/>
        <v>4000</v>
      </c>
      <c r="H575" s="65" t="s">
        <v>4444</v>
      </c>
      <c r="I575" s="52" t="s">
        <v>1614</v>
      </c>
      <c r="J575" s="540" t="s">
        <v>762</v>
      </c>
    </row>
    <row r="576" s="138" customFormat="1" customHeight="1" outlineLevel="2" spans="1:10">
      <c r="A576" s="208" t="s">
        <v>4580</v>
      </c>
      <c r="B576" s="201" t="s">
        <v>7870</v>
      </c>
      <c r="C576" s="197" t="s">
        <v>5925</v>
      </c>
      <c r="D576" s="198" t="s">
        <v>345</v>
      </c>
      <c r="E576" s="541">
        <v>1</v>
      </c>
      <c r="F576" s="200">
        <v>1600</v>
      </c>
      <c r="G576" s="199">
        <f t="shared" si="28"/>
        <v>1600</v>
      </c>
      <c r="H576" s="65" t="s">
        <v>4444</v>
      </c>
      <c r="I576" s="52" t="s">
        <v>1614</v>
      </c>
      <c r="J576" s="540" t="s">
        <v>762</v>
      </c>
    </row>
    <row r="577" s="138" customFormat="1" customHeight="1" outlineLevel="2" spans="1:10">
      <c r="A577" s="208" t="s">
        <v>4581</v>
      </c>
      <c r="B577" s="197" t="s">
        <v>7939</v>
      </c>
      <c r="C577" s="197"/>
      <c r="D577" s="198" t="s">
        <v>345</v>
      </c>
      <c r="E577" s="541">
        <v>1</v>
      </c>
      <c r="F577" s="200">
        <v>4620</v>
      </c>
      <c r="G577" s="199">
        <f t="shared" si="28"/>
        <v>4620</v>
      </c>
      <c r="H577" s="65" t="s">
        <v>4444</v>
      </c>
      <c r="I577" s="52" t="s">
        <v>1614</v>
      </c>
      <c r="J577" s="540" t="s">
        <v>762</v>
      </c>
    </row>
    <row r="578" s="138" customFormat="1" customHeight="1" outlineLevel="2" spans="1:10">
      <c r="A578" s="208" t="s">
        <v>4582</v>
      </c>
      <c r="B578" s="201" t="s">
        <v>3445</v>
      </c>
      <c r="C578" s="197" t="s">
        <v>8084</v>
      </c>
      <c r="D578" s="198" t="s">
        <v>345</v>
      </c>
      <c r="E578" s="541">
        <v>1</v>
      </c>
      <c r="F578" s="200">
        <v>6300</v>
      </c>
      <c r="G578" s="199">
        <f t="shared" si="28"/>
        <v>6300</v>
      </c>
      <c r="H578" s="65" t="s">
        <v>4444</v>
      </c>
      <c r="I578" s="52" t="s">
        <v>1614</v>
      </c>
      <c r="J578" s="540" t="s">
        <v>762</v>
      </c>
    </row>
    <row r="579" s="138" customFormat="1" customHeight="1" outlineLevel="2" spans="1:10">
      <c r="A579" s="208" t="s">
        <v>4583</v>
      </c>
      <c r="B579" s="201" t="s">
        <v>3580</v>
      </c>
      <c r="C579" s="197" t="s">
        <v>6209</v>
      </c>
      <c r="D579" s="198" t="s">
        <v>345</v>
      </c>
      <c r="E579" s="541">
        <v>1</v>
      </c>
      <c r="F579" s="200">
        <v>9160</v>
      </c>
      <c r="G579" s="199">
        <f t="shared" si="28"/>
        <v>9160</v>
      </c>
      <c r="H579" s="65" t="s">
        <v>4444</v>
      </c>
      <c r="I579" s="52" t="s">
        <v>1614</v>
      </c>
      <c r="J579" s="540" t="s">
        <v>762</v>
      </c>
    </row>
    <row r="580" s="138" customFormat="1" customHeight="1" outlineLevel="2" spans="1:10">
      <c r="A580" s="208" t="s">
        <v>4584</v>
      </c>
      <c r="B580" s="201" t="s">
        <v>6031</v>
      </c>
      <c r="C580" s="197" t="s">
        <v>5799</v>
      </c>
      <c r="D580" s="198" t="s">
        <v>345</v>
      </c>
      <c r="E580" s="541">
        <v>1</v>
      </c>
      <c r="F580" s="200">
        <v>1320</v>
      </c>
      <c r="G580" s="199">
        <f t="shared" si="28"/>
        <v>1320</v>
      </c>
      <c r="H580" s="65" t="s">
        <v>4444</v>
      </c>
      <c r="I580" s="52" t="s">
        <v>1614</v>
      </c>
      <c r="J580" s="540" t="s">
        <v>762</v>
      </c>
    </row>
    <row r="581" s="138" customFormat="1" customHeight="1" outlineLevel="2" spans="1:10">
      <c r="A581" s="208" t="s">
        <v>4585</v>
      </c>
      <c r="B581" s="201" t="s">
        <v>3445</v>
      </c>
      <c r="C581" s="197" t="s">
        <v>6675</v>
      </c>
      <c r="D581" s="198" t="s">
        <v>345</v>
      </c>
      <c r="E581" s="541">
        <v>1</v>
      </c>
      <c r="F581" s="200">
        <v>6300</v>
      </c>
      <c r="G581" s="199">
        <f t="shared" si="28"/>
        <v>6300</v>
      </c>
      <c r="H581" s="65" t="s">
        <v>4444</v>
      </c>
      <c r="I581" s="52" t="s">
        <v>1614</v>
      </c>
      <c r="J581" s="540" t="s">
        <v>762</v>
      </c>
    </row>
    <row r="582" s="138" customFormat="1" customHeight="1" outlineLevel="2" spans="1:10">
      <c r="A582" s="208" t="s">
        <v>4586</v>
      </c>
      <c r="B582" s="201" t="s">
        <v>6077</v>
      </c>
      <c r="C582" s="197" t="s">
        <v>6078</v>
      </c>
      <c r="D582" s="198" t="s">
        <v>345</v>
      </c>
      <c r="E582" s="541">
        <v>1</v>
      </c>
      <c r="F582" s="200">
        <v>2400</v>
      </c>
      <c r="G582" s="199">
        <f t="shared" si="28"/>
        <v>2400</v>
      </c>
      <c r="H582" s="65" t="s">
        <v>4444</v>
      </c>
      <c r="I582" s="52" t="s">
        <v>1614</v>
      </c>
      <c r="J582" s="540" t="s">
        <v>762</v>
      </c>
    </row>
    <row r="583" s="138" customFormat="1" customHeight="1" outlineLevel="2" spans="1:10">
      <c r="A583" s="170"/>
      <c r="B583" s="544" t="s">
        <v>3795</v>
      </c>
      <c r="C583" s="494"/>
      <c r="D583" s="52"/>
      <c r="E583" s="78"/>
      <c r="F583" s="200"/>
      <c r="G583" s="199"/>
      <c r="H583" s="65" t="s">
        <v>4444</v>
      </c>
      <c r="I583" s="62" t="s">
        <v>1615</v>
      </c>
      <c r="J583" s="543"/>
    </row>
    <row r="584" s="138" customFormat="1" customHeight="1" outlineLevel="2" spans="1:10">
      <c r="A584" s="208" t="s">
        <v>4591</v>
      </c>
      <c r="B584" s="201" t="s">
        <v>6022</v>
      </c>
      <c r="C584" s="197" t="s">
        <v>6668</v>
      </c>
      <c r="D584" s="198" t="s">
        <v>345</v>
      </c>
      <c r="E584" s="541">
        <v>1</v>
      </c>
      <c r="F584" s="200">
        <v>5200</v>
      </c>
      <c r="G584" s="199">
        <f t="shared" ref="G584:G590" si="29" xml:space="preserve">F584*E584</f>
        <v>5200</v>
      </c>
      <c r="H584" s="65" t="s">
        <v>4444</v>
      </c>
      <c r="I584" s="52" t="s">
        <v>1615</v>
      </c>
      <c r="J584" s="540" t="s">
        <v>762</v>
      </c>
    </row>
    <row r="585" s="138" customFormat="1" customHeight="1" outlineLevel="2" spans="1:10">
      <c r="A585" s="208" t="s">
        <v>4592</v>
      </c>
      <c r="B585" s="201" t="s">
        <v>6077</v>
      </c>
      <c r="C585" s="197" t="s">
        <v>6080</v>
      </c>
      <c r="D585" s="198" t="s">
        <v>345</v>
      </c>
      <c r="E585" s="541">
        <v>1</v>
      </c>
      <c r="F585" s="200">
        <v>2200</v>
      </c>
      <c r="G585" s="199">
        <f t="shared" si="29"/>
        <v>2200</v>
      </c>
      <c r="H585" s="65" t="s">
        <v>4444</v>
      </c>
      <c r="I585" s="52" t="s">
        <v>1615</v>
      </c>
      <c r="J585" s="540" t="s">
        <v>762</v>
      </c>
    </row>
    <row r="586" s="138" customFormat="1" customHeight="1" outlineLevel="2" spans="1:10">
      <c r="A586" s="208" t="s">
        <v>4593</v>
      </c>
      <c r="B586" s="201" t="s">
        <v>6148</v>
      </c>
      <c r="C586" s="197"/>
      <c r="D586" s="198" t="s">
        <v>345</v>
      </c>
      <c r="E586" s="541">
        <v>2</v>
      </c>
      <c r="F586" s="200">
        <v>530</v>
      </c>
      <c r="G586" s="199">
        <f t="shared" si="29"/>
        <v>1060</v>
      </c>
      <c r="H586" s="65" t="s">
        <v>4444</v>
      </c>
      <c r="I586" s="52" t="s">
        <v>1615</v>
      </c>
      <c r="J586" s="540" t="s">
        <v>762</v>
      </c>
    </row>
    <row r="587" s="138" customFormat="1" customHeight="1" outlineLevel="2" spans="1:10">
      <c r="A587" s="208" t="s">
        <v>4594</v>
      </c>
      <c r="B587" s="201" t="s">
        <v>6108</v>
      </c>
      <c r="C587" s="197" t="s">
        <v>5955</v>
      </c>
      <c r="D587" s="198" t="s">
        <v>345</v>
      </c>
      <c r="E587" s="541">
        <v>3</v>
      </c>
      <c r="F587" s="200">
        <v>8100</v>
      </c>
      <c r="G587" s="199">
        <f t="shared" si="29"/>
        <v>24300</v>
      </c>
      <c r="H587" s="65" t="s">
        <v>4444</v>
      </c>
      <c r="I587" s="52" t="s">
        <v>1615</v>
      </c>
      <c r="J587" s="540" t="s">
        <v>762</v>
      </c>
    </row>
    <row r="588" s="138" customFormat="1" customHeight="1" outlineLevel="2" spans="1:10">
      <c r="A588" s="208" t="s">
        <v>4595</v>
      </c>
      <c r="B588" s="201" t="s">
        <v>6022</v>
      </c>
      <c r="C588" s="197" t="s">
        <v>5828</v>
      </c>
      <c r="D588" s="198" t="s">
        <v>345</v>
      </c>
      <c r="E588" s="541">
        <v>1</v>
      </c>
      <c r="F588" s="200">
        <v>4000</v>
      </c>
      <c r="G588" s="199">
        <f t="shared" si="29"/>
        <v>4000</v>
      </c>
      <c r="H588" s="65" t="s">
        <v>4444</v>
      </c>
      <c r="I588" s="52" t="s">
        <v>1615</v>
      </c>
      <c r="J588" s="540" t="s">
        <v>762</v>
      </c>
    </row>
    <row r="589" s="138" customFormat="1" customHeight="1" outlineLevel="2" spans="1:10">
      <c r="A589" s="208" t="s">
        <v>4596</v>
      </c>
      <c r="B589" s="201" t="s">
        <v>5896</v>
      </c>
      <c r="C589" s="197" t="s">
        <v>8085</v>
      </c>
      <c r="D589" s="198" t="s">
        <v>345</v>
      </c>
      <c r="E589" s="541">
        <v>1</v>
      </c>
      <c r="F589" s="200">
        <v>6000</v>
      </c>
      <c r="G589" s="199">
        <f t="shared" si="29"/>
        <v>6000</v>
      </c>
      <c r="H589" s="65" t="s">
        <v>4444</v>
      </c>
      <c r="I589" s="52" t="s">
        <v>1615</v>
      </c>
      <c r="J589" s="540" t="s">
        <v>762</v>
      </c>
    </row>
    <row r="590" s="138" customFormat="1" customHeight="1" outlineLevel="2" spans="1:10">
      <c r="A590" s="208" t="s">
        <v>4597</v>
      </c>
      <c r="B590" s="201" t="s">
        <v>6077</v>
      </c>
      <c r="C590" s="197" t="s">
        <v>6078</v>
      </c>
      <c r="D590" s="198" t="s">
        <v>345</v>
      </c>
      <c r="E590" s="541">
        <v>1</v>
      </c>
      <c r="F590" s="200">
        <v>2400</v>
      </c>
      <c r="G590" s="199">
        <f t="shared" si="29"/>
        <v>2400</v>
      </c>
      <c r="H590" s="65" t="s">
        <v>4444</v>
      </c>
      <c r="I590" s="52" t="s">
        <v>1615</v>
      </c>
      <c r="J590" s="540" t="s">
        <v>762</v>
      </c>
    </row>
    <row r="591" s="138" customFormat="1" customHeight="1" outlineLevel="2" spans="1:10">
      <c r="A591" s="170"/>
      <c r="B591" s="544" t="s">
        <v>3796</v>
      </c>
      <c r="C591" s="494"/>
      <c r="D591" s="52"/>
      <c r="E591" s="78"/>
      <c r="F591" s="200"/>
      <c r="G591" s="199"/>
      <c r="H591" s="65" t="s">
        <v>4444</v>
      </c>
      <c r="I591" s="62" t="s">
        <v>1616</v>
      </c>
      <c r="J591" s="543"/>
    </row>
    <row r="592" s="138" customFormat="1" customHeight="1" outlineLevel="2" spans="1:10">
      <c r="A592" s="208" t="s">
        <v>4602</v>
      </c>
      <c r="B592" s="201" t="s">
        <v>5989</v>
      </c>
      <c r="C592" s="197" t="s">
        <v>5990</v>
      </c>
      <c r="D592" s="198" t="s">
        <v>345</v>
      </c>
      <c r="E592" s="541">
        <v>1</v>
      </c>
      <c r="F592" s="200">
        <v>580</v>
      </c>
      <c r="G592" s="199">
        <f t="shared" ref="G592:G612" si="30" xml:space="preserve">F592*E592</f>
        <v>580</v>
      </c>
      <c r="H592" s="65" t="s">
        <v>4444</v>
      </c>
      <c r="I592" s="52" t="s">
        <v>1616</v>
      </c>
      <c r="J592" s="540" t="s">
        <v>762</v>
      </c>
    </row>
    <row r="593" s="138" customFormat="1" customHeight="1" outlineLevel="2" spans="1:10">
      <c r="A593" s="208" t="s">
        <v>4603</v>
      </c>
      <c r="B593" s="201" t="s">
        <v>8086</v>
      </c>
      <c r="C593" s="201" t="s">
        <v>6652</v>
      </c>
      <c r="D593" s="198" t="s">
        <v>345</v>
      </c>
      <c r="E593" s="541">
        <v>1</v>
      </c>
      <c r="F593" s="200">
        <v>24000</v>
      </c>
      <c r="G593" s="199">
        <f t="shared" si="30"/>
        <v>24000</v>
      </c>
      <c r="H593" s="65" t="s">
        <v>4444</v>
      </c>
      <c r="I593" s="52" t="s">
        <v>1616</v>
      </c>
      <c r="J593" s="540" t="s">
        <v>762</v>
      </c>
    </row>
    <row r="594" s="138" customFormat="1" customHeight="1" outlineLevel="2" spans="1:10">
      <c r="A594" s="208" t="s">
        <v>4604</v>
      </c>
      <c r="B594" s="197" t="s">
        <v>8087</v>
      </c>
      <c r="C594" s="197"/>
      <c r="D594" s="198" t="s">
        <v>345</v>
      </c>
      <c r="E594" s="541">
        <v>1</v>
      </c>
      <c r="F594" s="200">
        <v>7000</v>
      </c>
      <c r="G594" s="199">
        <f t="shared" si="30"/>
        <v>7000</v>
      </c>
      <c r="H594" s="65" t="s">
        <v>4444</v>
      </c>
      <c r="I594" s="52" t="s">
        <v>1616</v>
      </c>
      <c r="J594" s="540" t="s">
        <v>762</v>
      </c>
    </row>
    <row r="595" s="138" customFormat="1" customHeight="1" outlineLevel="2" spans="1:10">
      <c r="A595" s="208" t="s">
        <v>4605</v>
      </c>
      <c r="B595" s="201" t="s">
        <v>3580</v>
      </c>
      <c r="C595" s="197" t="s">
        <v>5900</v>
      </c>
      <c r="D595" s="198" t="s">
        <v>345</v>
      </c>
      <c r="E595" s="541">
        <v>1</v>
      </c>
      <c r="F595" s="200">
        <v>9400</v>
      </c>
      <c r="G595" s="199">
        <f t="shared" si="30"/>
        <v>9400</v>
      </c>
      <c r="H595" s="65" t="s">
        <v>4444</v>
      </c>
      <c r="I595" s="52" t="s">
        <v>1616</v>
      </c>
      <c r="J595" s="540" t="s">
        <v>762</v>
      </c>
    </row>
    <row r="596" s="138" customFormat="1" customHeight="1" outlineLevel="2" spans="1:10">
      <c r="A596" s="208" t="s">
        <v>4606</v>
      </c>
      <c r="B596" s="201" t="s">
        <v>5798</v>
      </c>
      <c r="C596" s="197" t="s">
        <v>5799</v>
      </c>
      <c r="D596" s="198" t="s">
        <v>345</v>
      </c>
      <c r="E596" s="541">
        <v>1</v>
      </c>
      <c r="F596" s="200">
        <v>1680</v>
      </c>
      <c r="G596" s="199">
        <f t="shared" si="30"/>
        <v>1680</v>
      </c>
      <c r="H596" s="65" t="s">
        <v>4444</v>
      </c>
      <c r="I596" s="52" t="s">
        <v>1616</v>
      </c>
      <c r="J596" s="540" t="s">
        <v>762</v>
      </c>
    </row>
    <row r="597" s="138" customFormat="1" customHeight="1" outlineLevel="2" spans="1:10">
      <c r="A597" s="208" t="s">
        <v>4607</v>
      </c>
      <c r="B597" s="201" t="s">
        <v>6137</v>
      </c>
      <c r="C597" s="197" t="s">
        <v>6138</v>
      </c>
      <c r="D597" s="198" t="s">
        <v>341</v>
      </c>
      <c r="E597" s="541">
        <v>1.8</v>
      </c>
      <c r="F597" s="200">
        <v>2350</v>
      </c>
      <c r="G597" s="199">
        <f t="shared" si="30"/>
        <v>4230</v>
      </c>
      <c r="H597" s="65" t="s">
        <v>4444</v>
      </c>
      <c r="I597" s="52" t="s">
        <v>1616</v>
      </c>
      <c r="J597" s="540" t="s">
        <v>762</v>
      </c>
    </row>
    <row r="598" s="138" customFormat="1" customHeight="1" outlineLevel="2" spans="1:10">
      <c r="A598" s="208" t="s">
        <v>4608</v>
      </c>
      <c r="B598" s="201" t="s">
        <v>6745</v>
      </c>
      <c r="C598" s="197" t="s">
        <v>5900</v>
      </c>
      <c r="D598" s="198" t="s">
        <v>345</v>
      </c>
      <c r="E598" s="541">
        <v>1</v>
      </c>
      <c r="F598" s="200">
        <v>9200</v>
      </c>
      <c r="G598" s="199">
        <f t="shared" si="30"/>
        <v>9200</v>
      </c>
      <c r="H598" s="65" t="s">
        <v>4444</v>
      </c>
      <c r="I598" s="52" t="s">
        <v>1616</v>
      </c>
      <c r="J598" s="540" t="s">
        <v>762</v>
      </c>
    </row>
    <row r="599" s="138" customFormat="1" customHeight="1" outlineLevel="2" spans="1:10">
      <c r="A599" s="208" t="s">
        <v>4609</v>
      </c>
      <c r="B599" s="201" t="s">
        <v>3445</v>
      </c>
      <c r="C599" s="197" t="s">
        <v>5811</v>
      </c>
      <c r="D599" s="198" t="s">
        <v>345</v>
      </c>
      <c r="E599" s="541">
        <v>1</v>
      </c>
      <c r="F599" s="200">
        <v>4300</v>
      </c>
      <c r="G599" s="199">
        <f t="shared" si="30"/>
        <v>4300</v>
      </c>
      <c r="H599" s="65" t="s">
        <v>4444</v>
      </c>
      <c r="I599" s="52" t="s">
        <v>1616</v>
      </c>
      <c r="J599" s="540" t="s">
        <v>762</v>
      </c>
    </row>
    <row r="600" s="138" customFormat="1" customHeight="1" outlineLevel="2" spans="1:10">
      <c r="A600" s="208" t="s">
        <v>4610</v>
      </c>
      <c r="B600" s="201" t="s">
        <v>5896</v>
      </c>
      <c r="C600" s="197" t="s">
        <v>5811</v>
      </c>
      <c r="D600" s="198" t="s">
        <v>345</v>
      </c>
      <c r="E600" s="541">
        <v>2</v>
      </c>
      <c r="F600" s="200">
        <v>4800</v>
      </c>
      <c r="G600" s="199">
        <f t="shared" si="30"/>
        <v>9600</v>
      </c>
      <c r="H600" s="65" t="s">
        <v>4444</v>
      </c>
      <c r="I600" s="52" t="s">
        <v>1616</v>
      </c>
      <c r="J600" s="540" t="s">
        <v>762</v>
      </c>
    </row>
    <row r="601" s="138" customFormat="1" customHeight="1" outlineLevel="2" spans="1:10">
      <c r="A601" s="208" t="s">
        <v>4611</v>
      </c>
      <c r="B601" s="201" t="s">
        <v>6108</v>
      </c>
      <c r="C601" s="197" t="s">
        <v>5955</v>
      </c>
      <c r="D601" s="198" t="s">
        <v>345</v>
      </c>
      <c r="E601" s="541">
        <v>6</v>
      </c>
      <c r="F601" s="200">
        <v>8100</v>
      </c>
      <c r="G601" s="199">
        <f t="shared" si="30"/>
        <v>48600</v>
      </c>
      <c r="H601" s="65" t="s">
        <v>4444</v>
      </c>
      <c r="I601" s="52" t="s">
        <v>1616</v>
      </c>
      <c r="J601" s="540" t="s">
        <v>762</v>
      </c>
    </row>
    <row r="602" s="138" customFormat="1" customHeight="1" outlineLevel="2" spans="1:10">
      <c r="A602" s="208" t="s">
        <v>4612</v>
      </c>
      <c r="B602" s="201" t="s">
        <v>6118</v>
      </c>
      <c r="C602" s="197" t="s">
        <v>6119</v>
      </c>
      <c r="D602" s="198" t="s">
        <v>345</v>
      </c>
      <c r="E602" s="541">
        <v>1</v>
      </c>
      <c r="F602" s="200">
        <v>2800</v>
      </c>
      <c r="G602" s="199">
        <f t="shared" si="30"/>
        <v>2800</v>
      </c>
      <c r="H602" s="65" t="s">
        <v>4444</v>
      </c>
      <c r="I602" s="52" t="s">
        <v>1616</v>
      </c>
      <c r="J602" s="540" t="s">
        <v>762</v>
      </c>
    </row>
    <row r="603" s="138" customFormat="1" customHeight="1" outlineLevel="2" spans="1:10">
      <c r="A603" s="208" t="s">
        <v>4613</v>
      </c>
      <c r="B603" s="201" t="s">
        <v>5896</v>
      </c>
      <c r="C603" s="197" t="s">
        <v>5955</v>
      </c>
      <c r="D603" s="198" t="s">
        <v>345</v>
      </c>
      <c r="E603" s="541">
        <v>1</v>
      </c>
      <c r="F603" s="200">
        <v>6000</v>
      </c>
      <c r="G603" s="199">
        <f t="shared" si="30"/>
        <v>6000</v>
      </c>
      <c r="H603" s="65" t="s">
        <v>4444</v>
      </c>
      <c r="I603" s="52" t="s">
        <v>1616</v>
      </c>
      <c r="J603" s="540" t="s">
        <v>762</v>
      </c>
    </row>
    <row r="604" s="138" customFormat="1" customHeight="1" outlineLevel="2" spans="1:10">
      <c r="A604" s="208" t="s">
        <v>4614</v>
      </c>
      <c r="B604" s="201" t="s">
        <v>6148</v>
      </c>
      <c r="C604" s="197"/>
      <c r="D604" s="198" t="s">
        <v>345</v>
      </c>
      <c r="E604" s="541">
        <v>4</v>
      </c>
      <c r="F604" s="200">
        <v>530</v>
      </c>
      <c r="G604" s="199">
        <f t="shared" si="30"/>
        <v>2120</v>
      </c>
      <c r="H604" s="65" t="s">
        <v>4444</v>
      </c>
      <c r="I604" s="52" t="s">
        <v>1616</v>
      </c>
      <c r="J604" s="540" t="s">
        <v>762</v>
      </c>
    </row>
    <row r="605" s="138" customFormat="1" customHeight="1" outlineLevel="2" spans="1:10">
      <c r="A605" s="208" t="s">
        <v>4615</v>
      </c>
      <c r="B605" s="201" t="s">
        <v>5989</v>
      </c>
      <c r="C605" s="197" t="s">
        <v>5990</v>
      </c>
      <c r="D605" s="198" t="s">
        <v>345</v>
      </c>
      <c r="E605" s="541">
        <v>3</v>
      </c>
      <c r="F605" s="200">
        <v>580</v>
      </c>
      <c r="G605" s="199">
        <f t="shared" si="30"/>
        <v>1740</v>
      </c>
      <c r="H605" s="65" t="s">
        <v>4444</v>
      </c>
      <c r="I605" s="52" t="s">
        <v>1616</v>
      </c>
      <c r="J605" s="540" t="s">
        <v>762</v>
      </c>
    </row>
    <row r="606" s="138" customFormat="1" customHeight="1" outlineLevel="2" spans="1:10">
      <c r="A606" s="208" t="s">
        <v>4616</v>
      </c>
      <c r="B606" s="201" t="s">
        <v>3300</v>
      </c>
      <c r="C606" s="197" t="s">
        <v>5811</v>
      </c>
      <c r="D606" s="198" t="s">
        <v>345</v>
      </c>
      <c r="E606" s="541">
        <v>1</v>
      </c>
      <c r="F606" s="200">
        <v>4900</v>
      </c>
      <c r="G606" s="199">
        <f t="shared" si="30"/>
        <v>4900</v>
      </c>
      <c r="H606" s="65" t="s">
        <v>4444</v>
      </c>
      <c r="I606" s="52" t="s">
        <v>1616</v>
      </c>
      <c r="J606" s="540" t="s">
        <v>762</v>
      </c>
    </row>
    <row r="607" s="138" customFormat="1" customHeight="1" outlineLevel="2" spans="1:10">
      <c r="A607" s="208" t="s">
        <v>4617</v>
      </c>
      <c r="B607" s="201" t="s">
        <v>5836</v>
      </c>
      <c r="C607" s="197" t="s">
        <v>5900</v>
      </c>
      <c r="D607" s="198" t="s">
        <v>345</v>
      </c>
      <c r="E607" s="541">
        <v>1</v>
      </c>
      <c r="F607" s="200">
        <v>5600</v>
      </c>
      <c r="G607" s="199">
        <f t="shared" si="30"/>
        <v>5600</v>
      </c>
      <c r="H607" s="65" t="s">
        <v>4444</v>
      </c>
      <c r="I607" s="52" t="s">
        <v>1616</v>
      </c>
      <c r="J607" s="540" t="s">
        <v>762</v>
      </c>
    </row>
    <row r="608" s="138" customFormat="1" customHeight="1" outlineLevel="2" spans="1:10">
      <c r="A608" s="208" t="s">
        <v>4618</v>
      </c>
      <c r="B608" s="197" t="s">
        <v>7906</v>
      </c>
      <c r="C608" s="197" t="s">
        <v>6138</v>
      </c>
      <c r="D608" s="198" t="s">
        <v>341</v>
      </c>
      <c r="E608" s="541">
        <v>1.8</v>
      </c>
      <c r="F608" s="200">
        <v>16100</v>
      </c>
      <c r="G608" s="199">
        <f t="shared" si="30"/>
        <v>28980</v>
      </c>
      <c r="H608" s="65" t="s">
        <v>4444</v>
      </c>
      <c r="I608" s="52" t="s">
        <v>1616</v>
      </c>
      <c r="J608" s="540" t="s">
        <v>762</v>
      </c>
    </row>
    <row r="609" s="138" customFormat="1" customHeight="1" outlineLevel="2" spans="1:10">
      <c r="A609" s="208" t="s">
        <v>4619</v>
      </c>
      <c r="B609" s="201" t="s">
        <v>7947</v>
      </c>
      <c r="C609" s="197" t="s">
        <v>6286</v>
      </c>
      <c r="D609" s="198" t="s">
        <v>345</v>
      </c>
      <c r="E609" s="541">
        <v>1</v>
      </c>
      <c r="F609" s="200">
        <v>16166</v>
      </c>
      <c r="G609" s="199">
        <f t="shared" si="30"/>
        <v>16166</v>
      </c>
      <c r="H609" s="65" t="s">
        <v>4444</v>
      </c>
      <c r="I609" s="52" t="s">
        <v>1616</v>
      </c>
      <c r="J609" s="540" t="s">
        <v>762</v>
      </c>
    </row>
    <row r="610" s="138" customFormat="1" customHeight="1" outlineLevel="2" spans="1:10">
      <c r="A610" s="208" t="s">
        <v>4620</v>
      </c>
      <c r="B610" s="201" t="s">
        <v>6305</v>
      </c>
      <c r="C610" s="197" t="s">
        <v>6306</v>
      </c>
      <c r="D610" s="198" t="s">
        <v>345</v>
      </c>
      <c r="E610" s="541">
        <v>1</v>
      </c>
      <c r="F610" s="200">
        <v>22556</v>
      </c>
      <c r="G610" s="199">
        <f t="shared" si="30"/>
        <v>22556</v>
      </c>
      <c r="H610" s="65" t="s">
        <v>4444</v>
      </c>
      <c r="I610" s="52" t="s">
        <v>1616</v>
      </c>
      <c r="J610" s="540" t="s">
        <v>762</v>
      </c>
    </row>
    <row r="611" s="138" customFormat="1" customHeight="1" outlineLevel="2" spans="1:10">
      <c r="A611" s="208" t="s">
        <v>8088</v>
      </c>
      <c r="B611" s="201" t="s">
        <v>6290</v>
      </c>
      <c r="C611" s="197" t="s">
        <v>6286</v>
      </c>
      <c r="D611" s="198" t="s">
        <v>345</v>
      </c>
      <c r="E611" s="541">
        <v>1</v>
      </c>
      <c r="F611" s="200">
        <v>15370</v>
      </c>
      <c r="G611" s="199">
        <f t="shared" si="30"/>
        <v>15370</v>
      </c>
      <c r="H611" s="65" t="s">
        <v>4444</v>
      </c>
      <c r="I611" s="52" t="s">
        <v>1616</v>
      </c>
      <c r="J611" s="540" t="s">
        <v>762</v>
      </c>
    </row>
    <row r="612" s="138" customFormat="1" customHeight="1" outlineLevel="2" spans="1:10">
      <c r="A612" s="208" t="s">
        <v>8089</v>
      </c>
      <c r="B612" s="201" t="s">
        <v>6124</v>
      </c>
      <c r="C612" s="197" t="s">
        <v>6125</v>
      </c>
      <c r="D612" s="198" t="s">
        <v>345</v>
      </c>
      <c r="E612" s="541">
        <v>1</v>
      </c>
      <c r="F612" s="200">
        <v>1950</v>
      </c>
      <c r="G612" s="199">
        <f t="shared" si="30"/>
        <v>1950</v>
      </c>
      <c r="H612" s="65" t="s">
        <v>4444</v>
      </c>
      <c r="I612" s="52" t="s">
        <v>1616</v>
      </c>
      <c r="J612" s="540" t="s">
        <v>762</v>
      </c>
    </row>
    <row r="613" s="138" customFormat="1" customHeight="1" outlineLevel="2" spans="1:10">
      <c r="A613" s="170"/>
      <c r="B613" s="544" t="s">
        <v>3797</v>
      </c>
      <c r="C613" s="494"/>
      <c r="D613" s="52"/>
      <c r="E613" s="78"/>
      <c r="F613" s="200"/>
      <c r="G613" s="199"/>
      <c r="H613" s="65" t="s">
        <v>4444</v>
      </c>
      <c r="I613" s="62" t="s">
        <v>1618</v>
      </c>
      <c r="J613" s="543"/>
    </row>
    <row r="614" s="138" customFormat="1" customHeight="1" outlineLevel="2" spans="1:10">
      <c r="A614" s="208" t="s">
        <v>4622</v>
      </c>
      <c r="B614" s="201" t="s">
        <v>5989</v>
      </c>
      <c r="C614" s="197" t="s">
        <v>5990</v>
      </c>
      <c r="D614" s="198" t="s">
        <v>345</v>
      </c>
      <c r="E614" s="541">
        <v>3</v>
      </c>
      <c r="F614" s="200">
        <v>580</v>
      </c>
      <c r="G614" s="199">
        <f t="shared" ref="G614:G630" si="31" xml:space="preserve">F614*E614</f>
        <v>1740</v>
      </c>
      <c r="H614" s="65" t="s">
        <v>4444</v>
      </c>
      <c r="I614" s="52" t="s">
        <v>1618</v>
      </c>
      <c r="J614" s="540" t="s">
        <v>762</v>
      </c>
    </row>
    <row r="615" s="138" customFormat="1" customHeight="1" outlineLevel="2" spans="1:10">
      <c r="A615" s="208" t="s">
        <v>4623</v>
      </c>
      <c r="B615" s="201" t="s">
        <v>3385</v>
      </c>
      <c r="C615" s="197" t="s">
        <v>5875</v>
      </c>
      <c r="D615" s="198" t="s">
        <v>345</v>
      </c>
      <c r="E615" s="541">
        <v>2</v>
      </c>
      <c r="F615" s="200">
        <v>900</v>
      </c>
      <c r="G615" s="199">
        <f t="shared" si="31"/>
        <v>1800</v>
      </c>
      <c r="H615" s="65" t="s">
        <v>4444</v>
      </c>
      <c r="I615" s="52" t="s">
        <v>1618</v>
      </c>
      <c r="J615" s="540" t="s">
        <v>762</v>
      </c>
    </row>
    <row r="616" s="138" customFormat="1" customHeight="1" outlineLevel="2" spans="1:10">
      <c r="A616" s="208" t="s">
        <v>4624</v>
      </c>
      <c r="B616" s="201" t="s">
        <v>5933</v>
      </c>
      <c r="C616" s="197" t="s">
        <v>5934</v>
      </c>
      <c r="D616" s="198" t="s">
        <v>345</v>
      </c>
      <c r="E616" s="541">
        <v>1</v>
      </c>
      <c r="F616" s="200">
        <v>1327</v>
      </c>
      <c r="G616" s="199">
        <f t="shared" si="31"/>
        <v>1327</v>
      </c>
      <c r="H616" s="65" t="s">
        <v>4444</v>
      </c>
      <c r="I616" s="52" t="s">
        <v>1618</v>
      </c>
      <c r="J616" s="540" t="s">
        <v>762</v>
      </c>
    </row>
    <row r="617" s="138" customFormat="1" customHeight="1" outlineLevel="2" spans="1:10">
      <c r="A617" s="208" t="s">
        <v>4625</v>
      </c>
      <c r="B617" s="201" t="s">
        <v>6113</v>
      </c>
      <c r="C617" s="197" t="s">
        <v>6114</v>
      </c>
      <c r="D617" s="198" t="s">
        <v>345</v>
      </c>
      <c r="E617" s="541">
        <v>1</v>
      </c>
      <c r="F617" s="200">
        <v>2970</v>
      </c>
      <c r="G617" s="199">
        <f t="shared" si="31"/>
        <v>2970</v>
      </c>
      <c r="H617" s="65" t="s">
        <v>4444</v>
      </c>
      <c r="I617" s="52" t="s">
        <v>1618</v>
      </c>
      <c r="J617" s="540" t="s">
        <v>762</v>
      </c>
    </row>
    <row r="618" s="138" customFormat="1" customHeight="1" outlineLevel="2" spans="1:10">
      <c r="A618" s="208" t="s">
        <v>4626</v>
      </c>
      <c r="B618" s="201" t="s">
        <v>5808</v>
      </c>
      <c r="C618" s="197" t="s">
        <v>7199</v>
      </c>
      <c r="D618" s="198" t="s">
        <v>345</v>
      </c>
      <c r="E618" s="541">
        <v>3</v>
      </c>
      <c r="F618" s="200">
        <v>2900</v>
      </c>
      <c r="G618" s="199">
        <f t="shared" si="31"/>
        <v>8700</v>
      </c>
      <c r="H618" s="65" t="s">
        <v>4444</v>
      </c>
      <c r="I618" s="52" t="s">
        <v>1618</v>
      </c>
      <c r="J618" s="540" t="s">
        <v>762</v>
      </c>
    </row>
    <row r="619" s="138" customFormat="1" customHeight="1" outlineLevel="2" spans="1:10">
      <c r="A619" s="208" t="s">
        <v>4627</v>
      </c>
      <c r="B619" s="201" t="s">
        <v>6048</v>
      </c>
      <c r="C619" s="197" t="s">
        <v>7949</v>
      </c>
      <c r="D619" s="198" t="s">
        <v>345</v>
      </c>
      <c r="E619" s="541">
        <v>1</v>
      </c>
      <c r="F619" s="200">
        <v>2800</v>
      </c>
      <c r="G619" s="199">
        <f t="shared" si="31"/>
        <v>2800</v>
      </c>
      <c r="H619" s="65" t="s">
        <v>4444</v>
      </c>
      <c r="I619" s="52" t="s">
        <v>1618</v>
      </c>
      <c r="J619" s="540" t="s">
        <v>762</v>
      </c>
    </row>
    <row r="620" s="138" customFormat="1" customHeight="1" outlineLevel="2" spans="1:10">
      <c r="A620" s="208" t="s">
        <v>4629</v>
      </c>
      <c r="B620" s="201" t="s">
        <v>3920</v>
      </c>
      <c r="C620" s="197" t="s">
        <v>5949</v>
      </c>
      <c r="D620" s="198" t="s">
        <v>345</v>
      </c>
      <c r="E620" s="541">
        <v>1</v>
      </c>
      <c r="F620" s="200">
        <v>330</v>
      </c>
      <c r="G620" s="199">
        <f t="shared" si="31"/>
        <v>330</v>
      </c>
      <c r="H620" s="65" t="s">
        <v>4444</v>
      </c>
      <c r="I620" s="52" t="s">
        <v>1618</v>
      </c>
      <c r="J620" s="540" t="s">
        <v>762</v>
      </c>
    </row>
    <row r="621" s="138" customFormat="1" customHeight="1" outlineLevel="2" spans="1:10">
      <c r="A621" s="208" t="s">
        <v>4630</v>
      </c>
      <c r="B621" s="201" t="s">
        <v>5947</v>
      </c>
      <c r="C621" s="197" t="s">
        <v>7087</v>
      </c>
      <c r="D621" s="198" t="s">
        <v>345</v>
      </c>
      <c r="E621" s="541">
        <v>1</v>
      </c>
      <c r="F621" s="200">
        <v>1900</v>
      </c>
      <c r="G621" s="199">
        <f t="shared" si="31"/>
        <v>1900</v>
      </c>
      <c r="H621" s="65" t="s">
        <v>4444</v>
      </c>
      <c r="I621" s="52" t="s">
        <v>1618</v>
      </c>
      <c r="J621" s="540" t="s">
        <v>762</v>
      </c>
    </row>
    <row r="622" s="138" customFormat="1" customHeight="1" outlineLevel="2" spans="1:10">
      <c r="A622" s="208" t="s">
        <v>4631</v>
      </c>
      <c r="B622" s="197" t="s">
        <v>7950</v>
      </c>
      <c r="C622" s="201" t="s">
        <v>7951</v>
      </c>
      <c r="D622" s="198" t="s">
        <v>341</v>
      </c>
      <c r="E622" s="541">
        <f xml:space="preserve">9.75*2</f>
        <v>19.5</v>
      </c>
      <c r="F622" s="200">
        <v>19600</v>
      </c>
      <c r="G622" s="199">
        <f t="shared" si="31"/>
        <v>382200</v>
      </c>
      <c r="H622" s="65" t="s">
        <v>4444</v>
      </c>
      <c r="I622" s="52" t="s">
        <v>1618</v>
      </c>
      <c r="J622" s="540" t="s">
        <v>762</v>
      </c>
    </row>
    <row r="623" s="138" customFormat="1" customHeight="1" outlineLevel="2" spans="1:10">
      <c r="A623" s="208" t="s">
        <v>4632</v>
      </c>
      <c r="B623" s="201" t="s">
        <v>3690</v>
      </c>
      <c r="C623" s="197" t="s">
        <v>6140</v>
      </c>
      <c r="D623" s="198" t="s">
        <v>345</v>
      </c>
      <c r="E623" s="541">
        <v>1</v>
      </c>
      <c r="F623" s="200">
        <v>7920</v>
      </c>
      <c r="G623" s="199">
        <f t="shared" si="31"/>
        <v>7920</v>
      </c>
      <c r="H623" s="65" t="s">
        <v>4444</v>
      </c>
      <c r="I623" s="52" t="s">
        <v>1618</v>
      </c>
      <c r="J623" s="540" t="s">
        <v>762</v>
      </c>
    </row>
    <row r="624" s="138" customFormat="1" customHeight="1" outlineLevel="2" spans="1:10">
      <c r="A624" s="208" t="s">
        <v>4633</v>
      </c>
      <c r="B624" s="201" t="s">
        <v>5808</v>
      </c>
      <c r="C624" s="197" t="s">
        <v>5809</v>
      </c>
      <c r="D624" s="198" t="s">
        <v>345</v>
      </c>
      <c r="E624" s="541">
        <v>1</v>
      </c>
      <c r="F624" s="200">
        <v>2900</v>
      </c>
      <c r="G624" s="199">
        <f t="shared" si="31"/>
        <v>2900</v>
      </c>
      <c r="H624" s="65" t="s">
        <v>4444</v>
      </c>
      <c r="I624" s="52" t="s">
        <v>1618</v>
      </c>
      <c r="J624" s="540" t="s">
        <v>762</v>
      </c>
    </row>
    <row r="625" s="138" customFormat="1" customHeight="1" outlineLevel="2" spans="1:10">
      <c r="A625" s="208" t="s">
        <v>4634</v>
      </c>
      <c r="B625" s="201" t="s">
        <v>5939</v>
      </c>
      <c r="C625" s="197"/>
      <c r="D625" s="198" t="s">
        <v>345</v>
      </c>
      <c r="E625" s="541">
        <v>1</v>
      </c>
      <c r="F625" s="200">
        <v>1254</v>
      </c>
      <c r="G625" s="199">
        <f t="shared" si="31"/>
        <v>1254</v>
      </c>
      <c r="H625" s="65" t="s">
        <v>4444</v>
      </c>
      <c r="I625" s="52" t="s">
        <v>1618</v>
      </c>
      <c r="J625" s="540" t="s">
        <v>762</v>
      </c>
    </row>
    <row r="626" s="138" customFormat="1" customHeight="1" outlineLevel="2" spans="1:10">
      <c r="A626" s="208" t="s">
        <v>4635</v>
      </c>
      <c r="B626" s="201" t="s">
        <v>6000</v>
      </c>
      <c r="C626" s="197" t="s">
        <v>6001</v>
      </c>
      <c r="D626" s="198" t="s">
        <v>341</v>
      </c>
      <c r="E626" s="541">
        <v>3</v>
      </c>
      <c r="F626" s="200">
        <v>2550</v>
      </c>
      <c r="G626" s="199">
        <f t="shared" si="31"/>
        <v>7650</v>
      </c>
      <c r="H626" s="65" t="s">
        <v>4444</v>
      </c>
      <c r="I626" s="52" t="s">
        <v>1618</v>
      </c>
      <c r="J626" s="540" t="s">
        <v>762</v>
      </c>
    </row>
    <row r="627" s="138" customFormat="1" customHeight="1" outlineLevel="2" spans="1:10">
      <c r="A627" s="208" t="s">
        <v>4636</v>
      </c>
      <c r="B627" s="201" t="s">
        <v>6223</v>
      </c>
      <c r="C627" s="197" t="s">
        <v>6224</v>
      </c>
      <c r="D627" s="198" t="s">
        <v>345</v>
      </c>
      <c r="E627" s="541">
        <v>1</v>
      </c>
      <c r="F627" s="200">
        <v>150000</v>
      </c>
      <c r="G627" s="199">
        <f t="shared" si="31"/>
        <v>150000</v>
      </c>
      <c r="H627" s="65" t="s">
        <v>4444</v>
      </c>
      <c r="I627" s="52" t="s">
        <v>1618</v>
      </c>
      <c r="J627" s="540" t="s">
        <v>762</v>
      </c>
    </row>
    <row r="628" s="138" customFormat="1" customHeight="1" outlineLevel="2" spans="1:10">
      <c r="A628" s="208" t="s">
        <v>4637</v>
      </c>
      <c r="B628" s="201" t="s">
        <v>6064</v>
      </c>
      <c r="C628" s="197" t="s">
        <v>6069</v>
      </c>
      <c r="D628" s="198" t="s">
        <v>345</v>
      </c>
      <c r="E628" s="541">
        <v>2</v>
      </c>
      <c r="F628" s="200">
        <v>2400</v>
      </c>
      <c r="G628" s="199">
        <f t="shared" si="31"/>
        <v>4800</v>
      </c>
      <c r="H628" s="65" t="s">
        <v>4444</v>
      </c>
      <c r="I628" s="52" t="s">
        <v>1618</v>
      </c>
      <c r="J628" s="540" t="s">
        <v>762</v>
      </c>
    </row>
    <row r="629" s="138" customFormat="1" customHeight="1" outlineLevel="2" spans="1:10">
      <c r="A629" s="208" t="s">
        <v>4638</v>
      </c>
      <c r="B629" s="201" t="s">
        <v>5877</v>
      </c>
      <c r="C629" s="197" t="s">
        <v>5878</v>
      </c>
      <c r="D629" s="198" t="s">
        <v>345</v>
      </c>
      <c r="E629" s="541">
        <v>2</v>
      </c>
      <c r="F629" s="200">
        <v>6500</v>
      </c>
      <c r="G629" s="199">
        <f t="shared" si="31"/>
        <v>13000</v>
      </c>
      <c r="H629" s="65" t="s">
        <v>4444</v>
      </c>
      <c r="I629" s="52" t="s">
        <v>1618</v>
      </c>
      <c r="J629" s="540" t="s">
        <v>762</v>
      </c>
    </row>
    <row r="630" s="138" customFormat="1" customHeight="1" outlineLevel="2" spans="1:10">
      <c r="A630" s="208" t="s">
        <v>8090</v>
      </c>
      <c r="B630" s="201" t="s">
        <v>6188</v>
      </c>
      <c r="C630" s="197" t="s">
        <v>6189</v>
      </c>
      <c r="D630" s="198" t="s">
        <v>345</v>
      </c>
      <c r="E630" s="541">
        <v>1</v>
      </c>
      <c r="F630" s="200">
        <v>6000</v>
      </c>
      <c r="G630" s="199">
        <f t="shared" si="31"/>
        <v>6000</v>
      </c>
      <c r="H630" s="65" t="s">
        <v>4444</v>
      </c>
      <c r="I630" s="52" t="s">
        <v>1618</v>
      </c>
      <c r="J630" s="540" t="s">
        <v>762</v>
      </c>
    </row>
    <row r="631" s="138" customFormat="1" customHeight="1" outlineLevel="2" spans="1:10">
      <c r="A631" s="170"/>
      <c r="B631" s="544" t="s">
        <v>3798</v>
      </c>
      <c r="C631" s="494"/>
      <c r="D631" s="52"/>
      <c r="E631" s="78"/>
      <c r="F631" s="200"/>
      <c r="G631" s="199"/>
      <c r="H631" s="65" t="s">
        <v>4444</v>
      </c>
      <c r="I631" s="62" t="s">
        <v>1619</v>
      </c>
      <c r="J631" s="543"/>
    </row>
    <row r="632" s="138" customFormat="1" customHeight="1" outlineLevel="2" spans="1:10">
      <c r="A632" s="208" t="s">
        <v>4640</v>
      </c>
      <c r="B632" s="201" t="s">
        <v>8091</v>
      </c>
      <c r="C632" s="201" t="s">
        <v>6652</v>
      </c>
      <c r="D632" s="198" t="s">
        <v>345</v>
      </c>
      <c r="E632" s="541">
        <v>1</v>
      </c>
      <c r="F632" s="200">
        <v>24000</v>
      </c>
      <c r="G632" s="199">
        <f t="shared" ref="G632:G646" si="32" xml:space="preserve">F632*E632</f>
        <v>24000</v>
      </c>
      <c r="H632" s="65" t="s">
        <v>4444</v>
      </c>
      <c r="I632" s="52" t="s">
        <v>1619</v>
      </c>
      <c r="J632" s="540" t="s">
        <v>762</v>
      </c>
    </row>
    <row r="633" s="138" customFormat="1" customHeight="1" outlineLevel="2" spans="1:10">
      <c r="A633" s="208" t="s">
        <v>4641</v>
      </c>
      <c r="B633" s="201" t="s">
        <v>6031</v>
      </c>
      <c r="C633" s="197" t="s">
        <v>6033</v>
      </c>
      <c r="D633" s="198" t="s">
        <v>345</v>
      </c>
      <c r="E633" s="541">
        <v>1</v>
      </c>
      <c r="F633" s="200">
        <v>1100</v>
      </c>
      <c r="G633" s="199">
        <f t="shared" si="32"/>
        <v>1100</v>
      </c>
      <c r="H633" s="65" t="s">
        <v>4444</v>
      </c>
      <c r="I633" s="52" t="s">
        <v>1619</v>
      </c>
      <c r="J633" s="540" t="s">
        <v>762</v>
      </c>
    </row>
    <row r="634" s="138" customFormat="1" customHeight="1" outlineLevel="2" spans="1:10">
      <c r="A634" s="208" t="s">
        <v>4642</v>
      </c>
      <c r="B634" s="201" t="s">
        <v>6194</v>
      </c>
      <c r="C634" s="197" t="s">
        <v>6195</v>
      </c>
      <c r="D634" s="198" t="s">
        <v>345</v>
      </c>
      <c r="E634" s="541">
        <v>1</v>
      </c>
      <c r="F634" s="200">
        <v>14460</v>
      </c>
      <c r="G634" s="199">
        <f t="shared" si="32"/>
        <v>14460</v>
      </c>
      <c r="H634" s="65" t="s">
        <v>4444</v>
      </c>
      <c r="I634" s="52" t="s">
        <v>1619</v>
      </c>
      <c r="J634" s="540" t="s">
        <v>762</v>
      </c>
    </row>
    <row r="635" s="138" customFormat="1" customHeight="1" outlineLevel="2" spans="1:10">
      <c r="A635" s="208" t="s">
        <v>4643</v>
      </c>
      <c r="B635" s="201" t="s">
        <v>5885</v>
      </c>
      <c r="C635" s="197" t="s">
        <v>5886</v>
      </c>
      <c r="D635" s="198" t="s">
        <v>345</v>
      </c>
      <c r="E635" s="541">
        <v>1</v>
      </c>
      <c r="F635" s="200">
        <v>25000</v>
      </c>
      <c r="G635" s="199">
        <f t="shared" si="32"/>
        <v>25000</v>
      </c>
      <c r="H635" s="65" t="s">
        <v>4444</v>
      </c>
      <c r="I635" s="52" t="s">
        <v>1619</v>
      </c>
      <c r="J635" s="540" t="s">
        <v>762</v>
      </c>
    </row>
    <row r="636" s="138" customFormat="1" customHeight="1" outlineLevel="2" spans="1:10">
      <c r="A636" s="208" t="s">
        <v>4644</v>
      </c>
      <c r="B636" s="201" t="s">
        <v>3915</v>
      </c>
      <c r="C636" s="197" t="s">
        <v>6234</v>
      </c>
      <c r="D636" s="198" t="s">
        <v>345</v>
      </c>
      <c r="E636" s="541">
        <v>1</v>
      </c>
      <c r="F636" s="200">
        <v>2920</v>
      </c>
      <c r="G636" s="199">
        <f t="shared" si="32"/>
        <v>2920</v>
      </c>
      <c r="H636" s="65" t="s">
        <v>4444</v>
      </c>
      <c r="I636" s="52" t="s">
        <v>1619</v>
      </c>
      <c r="J636" s="540" t="s">
        <v>762</v>
      </c>
    </row>
    <row r="637" s="138" customFormat="1" customHeight="1" outlineLevel="2" spans="1:10">
      <c r="A637" s="208" t="s">
        <v>4645</v>
      </c>
      <c r="B637" s="201" t="s">
        <v>3295</v>
      </c>
      <c r="C637" s="197" t="s">
        <v>5822</v>
      </c>
      <c r="D637" s="198" t="s">
        <v>345</v>
      </c>
      <c r="E637" s="541">
        <v>1</v>
      </c>
      <c r="F637" s="200">
        <v>2900</v>
      </c>
      <c r="G637" s="199">
        <f t="shared" si="32"/>
        <v>2900</v>
      </c>
      <c r="H637" s="65" t="s">
        <v>4444</v>
      </c>
      <c r="I637" s="52" t="s">
        <v>1619</v>
      </c>
      <c r="J637" s="540" t="s">
        <v>762</v>
      </c>
    </row>
    <row r="638" s="138" customFormat="1" customHeight="1" outlineLevel="2" spans="1:10">
      <c r="A638" s="208" t="s">
        <v>4646</v>
      </c>
      <c r="B638" s="201" t="s">
        <v>6077</v>
      </c>
      <c r="C638" s="197" t="s">
        <v>6078</v>
      </c>
      <c r="D638" s="198" t="s">
        <v>345</v>
      </c>
      <c r="E638" s="541">
        <v>1</v>
      </c>
      <c r="F638" s="200">
        <v>2400</v>
      </c>
      <c r="G638" s="199">
        <f t="shared" si="32"/>
        <v>2400</v>
      </c>
      <c r="H638" s="65" t="s">
        <v>4444</v>
      </c>
      <c r="I638" s="52" t="s">
        <v>1619</v>
      </c>
      <c r="J638" s="540" t="s">
        <v>762</v>
      </c>
    </row>
    <row r="639" s="138" customFormat="1" customHeight="1" outlineLevel="2" spans="1:10">
      <c r="A639" s="208" t="s">
        <v>4647</v>
      </c>
      <c r="B639" s="201" t="s">
        <v>3376</v>
      </c>
      <c r="C639" s="197" t="s">
        <v>6629</v>
      </c>
      <c r="D639" s="198" t="s">
        <v>345</v>
      </c>
      <c r="E639" s="541">
        <v>1</v>
      </c>
      <c r="F639" s="200">
        <v>7000</v>
      </c>
      <c r="G639" s="199">
        <f t="shared" si="32"/>
        <v>7000</v>
      </c>
      <c r="H639" s="65" t="s">
        <v>4444</v>
      </c>
      <c r="I639" s="52" t="s">
        <v>1619</v>
      </c>
      <c r="J639" s="540" t="s">
        <v>762</v>
      </c>
    </row>
    <row r="640" s="138" customFormat="1" customHeight="1" outlineLevel="2" spans="1:10">
      <c r="A640" s="208" t="s">
        <v>4648</v>
      </c>
      <c r="B640" s="201" t="s">
        <v>6740</v>
      </c>
      <c r="C640" s="197" t="s">
        <v>7959</v>
      </c>
      <c r="D640" s="198" t="s">
        <v>345</v>
      </c>
      <c r="E640" s="541">
        <v>1</v>
      </c>
      <c r="F640" s="200">
        <v>6960</v>
      </c>
      <c r="G640" s="199">
        <f t="shared" si="32"/>
        <v>6960</v>
      </c>
      <c r="H640" s="65" t="s">
        <v>4444</v>
      </c>
      <c r="I640" s="52" t="s">
        <v>1619</v>
      </c>
      <c r="J640" s="540" t="s">
        <v>762</v>
      </c>
    </row>
    <row r="641" s="138" customFormat="1" customHeight="1" outlineLevel="2" spans="1:10">
      <c r="A641" s="208" t="s">
        <v>7738</v>
      </c>
      <c r="B641" s="201" t="s">
        <v>6075</v>
      </c>
      <c r="C641" s="197"/>
      <c r="D641" s="198" t="s">
        <v>345</v>
      </c>
      <c r="E641" s="541">
        <v>1</v>
      </c>
      <c r="F641" s="200">
        <v>1078</v>
      </c>
      <c r="G641" s="199">
        <f t="shared" si="32"/>
        <v>1078</v>
      </c>
      <c r="H641" s="65" t="s">
        <v>4444</v>
      </c>
      <c r="I641" s="52" t="s">
        <v>1619</v>
      </c>
      <c r="J641" s="540" t="s">
        <v>762</v>
      </c>
    </row>
    <row r="642" s="138" customFormat="1" customHeight="1" outlineLevel="2" spans="1:10">
      <c r="A642" s="208" t="s">
        <v>8092</v>
      </c>
      <c r="B642" s="201" t="s">
        <v>3251</v>
      </c>
      <c r="C642" s="197" t="s">
        <v>8093</v>
      </c>
      <c r="D642" s="198" t="s">
        <v>341</v>
      </c>
      <c r="E642" s="541">
        <v>4.5</v>
      </c>
      <c r="F642" s="200">
        <v>850</v>
      </c>
      <c r="G642" s="199">
        <f t="shared" si="32"/>
        <v>3825</v>
      </c>
      <c r="H642" s="65" t="s">
        <v>4444</v>
      </c>
      <c r="I642" s="52" t="s">
        <v>1619</v>
      </c>
      <c r="J642" s="540" t="s">
        <v>762</v>
      </c>
    </row>
    <row r="643" s="138" customFormat="1" customHeight="1" outlineLevel="2" spans="1:10">
      <c r="A643" s="208" t="s">
        <v>8094</v>
      </c>
      <c r="B643" s="197" t="s">
        <v>7906</v>
      </c>
      <c r="C643" s="197" t="s">
        <v>8095</v>
      </c>
      <c r="D643" s="198" t="s">
        <v>341</v>
      </c>
      <c r="E643" s="541">
        <v>4.5</v>
      </c>
      <c r="F643" s="200">
        <v>19180</v>
      </c>
      <c r="G643" s="199">
        <f t="shared" si="32"/>
        <v>86310</v>
      </c>
      <c r="H643" s="65" t="s">
        <v>4444</v>
      </c>
      <c r="I643" s="52" t="s">
        <v>1619</v>
      </c>
      <c r="J643" s="540" t="s">
        <v>762</v>
      </c>
    </row>
    <row r="644" s="138" customFormat="1" customHeight="1" outlineLevel="2" spans="1:10">
      <c r="A644" s="208" t="s">
        <v>8096</v>
      </c>
      <c r="B644" s="201" t="s">
        <v>6296</v>
      </c>
      <c r="C644" s="197" t="s">
        <v>6297</v>
      </c>
      <c r="D644" s="198" t="s">
        <v>345</v>
      </c>
      <c r="E644" s="541">
        <v>1</v>
      </c>
      <c r="F644" s="200">
        <v>8160</v>
      </c>
      <c r="G644" s="199">
        <f t="shared" si="32"/>
        <v>8160</v>
      </c>
      <c r="H644" s="65" t="s">
        <v>4444</v>
      </c>
      <c r="I644" s="52" t="s">
        <v>1619</v>
      </c>
      <c r="J644" s="540" t="s">
        <v>762</v>
      </c>
    </row>
    <row r="645" s="138" customFormat="1" customHeight="1" outlineLevel="2" spans="1:10">
      <c r="A645" s="208" t="s">
        <v>8097</v>
      </c>
      <c r="B645" s="201" t="s">
        <v>3504</v>
      </c>
      <c r="C645" s="197" t="s">
        <v>6294</v>
      </c>
      <c r="D645" s="198" t="s">
        <v>345</v>
      </c>
      <c r="E645" s="541">
        <v>2</v>
      </c>
      <c r="F645" s="200">
        <v>8640</v>
      </c>
      <c r="G645" s="199">
        <f t="shared" si="32"/>
        <v>17280</v>
      </c>
      <c r="H645" s="65" t="s">
        <v>4444</v>
      </c>
      <c r="I645" s="52" t="s">
        <v>1619</v>
      </c>
      <c r="J645" s="540" t="s">
        <v>762</v>
      </c>
    </row>
    <row r="646" s="138" customFormat="1" customHeight="1" outlineLevel="2" spans="1:10">
      <c r="A646" s="208" t="s">
        <v>8098</v>
      </c>
      <c r="B646" s="197" t="s">
        <v>8099</v>
      </c>
      <c r="C646" s="197"/>
      <c r="D646" s="198" t="s">
        <v>345</v>
      </c>
      <c r="E646" s="541">
        <v>1</v>
      </c>
      <c r="F646" s="200">
        <v>7000</v>
      </c>
      <c r="G646" s="199">
        <f t="shared" si="32"/>
        <v>7000</v>
      </c>
      <c r="H646" s="65" t="s">
        <v>4444</v>
      </c>
      <c r="I646" s="52" t="s">
        <v>1619</v>
      </c>
      <c r="J646" s="540" t="s">
        <v>762</v>
      </c>
    </row>
    <row r="647" s="138" customFormat="1" customHeight="1" outlineLevel="2" spans="1:10">
      <c r="A647" s="170" t="s">
        <v>4649</v>
      </c>
      <c r="B647" s="544" t="s">
        <v>3962</v>
      </c>
      <c r="C647" s="494"/>
      <c r="D647" s="52"/>
      <c r="E647" s="78"/>
      <c r="F647" s="200"/>
      <c r="G647" s="199"/>
      <c r="H647" s="65" t="s">
        <v>4444</v>
      </c>
      <c r="I647" s="62" t="s">
        <v>1621</v>
      </c>
      <c r="J647" s="543"/>
    </row>
    <row r="648" s="138" customFormat="1" customHeight="1" outlineLevel="2" spans="1:10">
      <c r="A648" s="170"/>
      <c r="B648" s="544" t="s">
        <v>3799</v>
      </c>
      <c r="C648" s="494"/>
      <c r="D648" s="52"/>
      <c r="E648" s="78"/>
      <c r="F648" s="200"/>
      <c r="G648" s="199"/>
      <c r="H648" s="65"/>
      <c r="I648" s="62"/>
      <c r="J648" s="543"/>
    </row>
    <row r="649" s="138" customFormat="1" customHeight="1" outlineLevel="2" spans="1:10">
      <c r="A649" s="208" t="s">
        <v>4651</v>
      </c>
      <c r="B649" s="201" t="s">
        <v>3915</v>
      </c>
      <c r="C649" s="197" t="s">
        <v>6234</v>
      </c>
      <c r="D649" s="198" t="s">
        <v>345</v>
      </c>
      <c r="E649" s="541">
        <v>1</v>
      </c>
      <c r="F649" s="200">
        <v>2920</v>
      </c>
      <c r="G649" s="199">
        <f t="shared" ref="G649:G681" si="33" xml:space="preserve">F649*E649</f>
        <v>2920</v>
      </c>
      <c r="H649" s="65" t="s">
        <v>4444</v>
      </c>
      <c r="I649" s="52" t="s">
        <v>1621</v>
      </c>
      <c r="J649" s="540" t="s">
        <v>762</v>
      </c>
    </row>
    <row r="650" s="138" customFormat="1" customHeight="1" outlineLevel="2" spans="1:10">
      <c r="A650" s="208" t="s">
        <v>4652</v>
      </c>
      <c r="B650" s="201" t="s">
        <v>3516</v>
      </c>
      <c r="C650" s="197" t="s">
        <v>5822</v>
      </c>
      <c r="D650" s="198" t="s">
        <v>345</v>
      </c>
      <c r="E650" s="541">
        <v>1</v>
      </c>
      <c r="F650" s="200">
        <v>4900</v>
      </c>
      <c r="G650" s="199">
        <f t="shared" si="33"/>
        <v>4900</v>
      </c>
      <c r="H650" s="65" t="s">
        <v>4444</v>
      </c>
      <c r="I650" s="52" t="s">
        <v>1621</v>
      </c>
      <c r="J650" s="540" t="s">
        <v>762</v>
      </c>
    </row>
    <row r="651" s="138" customFormat="1" customHeight="1" outlineLevel="2" spans="1:10">
      <c r="A651" s="208" t="s">
        <v>4653</v>
      </c>
      <c r="B651" s="201" t="s">
        <v>3809</v>
      </c>
      <c r="C651" s="197" t="s">
        <v>5796</v>
      </c>
      <c r="D651" s="198" t="s">
        <v>345</v>
      </c>
      <c r="E651" s="541">
        <v>1</v>
      </c>
      <c r="F651" s="200">
        <v>14000</v>
      </c>
      <c r="G651" s="199">
        <f t="shared" si="33"/>
        <v>14000</v>
      </c>
      <c r="H651" s="65" t="s">
        <v>4444</v>
      </c>
      <c r="I651" s="52" t="s">
        <v>1621</v>
      </c>
      <c r="J651" s="540" t="s">
        <v>762</v>
      </c>
    </row>
    <row r="652" s="138" customFormat="1" customHeight="1" outlineLevel="2" spans="1:10">
      <c r="A652" s="208" t="s">
        <v>4654</v>
      </c>
      <c r="B652" s="201" t="s">
        <v>6064</v>
      </c>
      <c r="C652" s="197" t="s">
        <v>6065</v>
      </c>
      <c r="D652" s="198" t="s">
        <v>345</v>
      </c>
      <c r="E652" s="541">
        <v>1</v>
      </c>
      <c r="F652" s="200">
        <v>2200</v>
      </c>
      <c r="G652" s="199">
        <f t="shared" si="33"/>
        <v>2200</v>
      </c>
      <c r="H652" s="65" t="s">
        <v>4444</v>
      </c>
      <c r="I652" s="52" t="s">
        <v>1621</v>
      </c>
      <c r="J652" s="540" t="s">
        <v>762</v>
      </c>
    </row>
    <row r="653" s="138" customFormat="1" customHeight="1" outlineLevel="2" spans="1:10">
      <c r="A653" s="208" t="s">
        <v>4655</v>
      </c>
      <c r="B653" s="201" t="s">
        <v>3920</v>
      </c>
      <c r="C653" s="197" t="s">
        <v>5949</v>
      </c>
      <c r="D653" s="198" t="s">
        <v>345</v>
      </c>
      <c r="E653" s="541">
        <v>1</v>
      </c>
      <c r="F653" s="200">
        <v>330</v>
      </c>
      <c r="G653" s="199">
        <f t="shared" si="33"/>
        <v>330</v>
      </c>
      <c r="H653" s="65" t="s">
        <v>4444</v>
      </c>
      <c r="I653" s="52" t="s">
        <v>1621</v>
      </c>
      <c r="J653" s="540" t="s">
        <v>762</v>
      </c>
    </row>
    <row r="654" s="138" customFormat="1" customHeight="1" outlineLevel="2" spans="1:10">
      <c r="A654" s="208" t="s">
        <v>4656</v>
      </c>
      <c r="B654" s="201" t="s">
        <v>3580</v>
      </c>
      <c r="C654" s="197" t="s">
        <v>6207</v>
      </c>
      <c r="D654" s="198" t="s">
        <v>345</v>
      </c>
      <c r="E654" s="541">
        <v>1</v>
      </c>
      <c r="F654" s="200">
        <v>8880</v>
      </c>
      <c r="G654" s="199">
        <f t="shared" si="33"/>
        <v>8880</v>
      </c>
      <c r="H654" s="65" t="s">
        <v>4444</v>
      </c>
      <c r="I654" s="52" t="s">
        <v>1621</v>
      </c>
      <c r="J654" s="540" t="s">
        <v>762</v>
      </c>
    </row>
    <row r="655" s="138" customFormat="1" customHeight="1" outlineLevel="2" spans="1:10">
      <c r="A655" s="208" t="s">
        <v>4657</v>
      </c>
      <c r="B655" s="201" t="s">
        <v>3413</v>
      </c>
      <c r="C655" s="197" t="s">
        <v>7080</v>
      </c>
      <c r="D655" s="198" t="s">
        <v>345</v>
      </c>
      <c r="E655" s="541">
        <v>1</v>
      </c>
      <c r="F655" s="200">
        <v>4000</v>
      </c>
      <c r="G655" s="199">
        <f t="shared" si="33"/>
        <v>4000</v>
      </c>
      <c r="H655" s="65" t="s">
        <v>4444</v>
      </c>
      <c r="I655" s="52" t="s">
        <v>1621</v>
      </c>
      <c r="J655" s="540" t="s">
        <v>762</v>
      </c>
    </row>
    <row r="656" s="138" customFormat="1" customHeight="1" outlineLevel="2" spans="1:10">
      <c r="A656" s="208" t="s">
        <v>4658</v>
      </c>
      <c r="B656" s="201" t="s">
        <v>3572</v>
      </c>
      <c r="C656" s="197" t="s">
        <v>6198</v>
      </c>
      <c r="D656" s="198" t="s">
        <v>345</v>
      </c>
      <c r="E656" s="541">
        <v>1</v>
      </c>
      <c r="F656" s="200">
        <v>6000</v>
      </c>
      <c r="G656" s="199">
        <f t="shared" si="33"/>
        <v>6000</v>
      </c>
      <c r="H656" s="65" t="s">
        <v>4444</v>
      </c>
      <c r="I656" s="52" t="s">
        <v>1621</v>
      </c>
      <c r="J656" s="540" t="s">
        <v>762</v>
      </c>
    </row>
    <row r="657" s="138" customFormat="1" customHeight="1" outlineLevel="2" spans="1:10">
      <c r="A657" s="208" t="s">
        <v>4659</v>
      </c>
      <c r="B657" s="201" t="s">
        <v>6713</v>
      </c>
      <c r="C657" s="197" t="s">
        <v>6198</v>
      </c>
      <c r="D657" s="198" t="s">
        <v>345</v>
      </c>
      <c r="E657" s="541">
        <v>1</v>
      </c>
      <c r="F657" s="200">
        <v>6000</v>
      </c>
      <c r="G657" s="199">
        <f t="shared" si="33"/>
        <v>6000</v>
      </c>
      <c r="H657" s="65" t="s">
        <v>4444</v>
      </c>
      <c r="I657" s="52" t="s">
        <v>1621</v>
      </c>
      <c r="J657" s="540" t="s">
        <v>762</v>
      </c>
    </row>
    <row r="658" s="138" customFormat="1" customHeight="1" outlineLevel="2" spans="1:10">
      <c r="A658" s="208" t="s">
        <v>4660</v>
      </c>
      <c r="B658" s="201" t="s">
        <v>6113</v>
      </c>
      <c r="C658" s="197"/>
      <c r="D658" s="198" t="s">
        <v>345</v>
      </c>
      <c r="E658" s="541">
        <v>1</v>
      </c>
      <c r="F658" s="200">
        <v>2970</v>
      </c>
      <c r="G658" s="199">
        <f t="shared" si="33"/>
        <v>2970</v>
      </c>
      <c r="H658" s="65" t="s">
        <v>4444</v>
      </c>
      <c r="I658" s="52" t="s">
        <v>1621</v>
      </c>
      <c r="J658" s="540" t="s">
        <v>762</v>
      </c>
    </row>
    <row r="659" s="138" customFormat="1" customHeight="1" outlineLevel="2" spans="1:10">
      <c r="A659" s="208" t="s">
        <v>4661</v>
      </c>
      <c r="B659" s="201" t="s">
        <v>8100</v>
      </c>
      <c r="C659" s="197" t="s">
        <v>6706</v>
      </c>
      <c r="D659" s="198" t="s">
        <v>345</v>
      </c>
      <c r="E659" s="541">
        <v>1</v>
      </c>
      <c r="F659" s="200">
        <v>6080</v>
      </c>
      <c r="G659" s="199">
        <f t="shared" si="33"/>
        <v>6080</v>
      </c>
      <c r="H659" s="65" t="s">
        <v>4444</v>
      </c>
      <c r="I659" s="52" t="s">
        <v>1621</v>
      </c>
      <c r="J659" s="540" t="s">
        <v>762</v>
      </c>
    </row>
    <row r="660" s="138" customFormat="1" customHeight="1" outlineLevel="2" spans="1:10">
      <c r="A660" s="208" t="s">
        <v>4662</v>
      </c>
      <c r="B660" s="201" t="s">
        <v>3428</v>
      </c>
      <c r="C660" s="197"/>
      <c r="D660" s="198" t="s">
        <v>345</v>
      </c>
      <c r="E660" s="541">
        <v>1</v>
      </c>
      <c r="F660" s="200">
        <v>1360</v>
      </c>
      <c r="G660" s="199">
        <f t="shared" si="33"/>
        <v>1360</v>
      </c>
      <c r="H660" s="65" t="s">
        <v>4444</v>
      </c>
      <c r="I660" s="52" t="s">
        <v>1621</v>
      </c>
      <c r="J660" s="540" t="s">
        <v>762</v>
      </c>
    </row>
    <row r="661" s="138" customFormat="1" customHeight="1" outlineLevel="2" spans="1:10">
      <c r="A661" s="208" t="s">
        <v>4663</v>
      </c>
      <c r="B661" s="201" t="s">
        <v>5989</v>
      </c>
      <c r="C661" s="197" t="s">
        <v>5990</v>
      </c>
      <c r="D661" s="198" t="s">
        <v>345</v>
      </c>
      <c r="E661" s="541">
        <v>1</v>
      </c>
      <c r="F661" s="200">
        <v>580</v>
      </c>
      <c r="G661" s="199">
        <f t="shared" si="33"/>
        <v>580</v>
      </c>
      <c r="H661" s="65" t="s">
        <v>4444</v>
      </c>
      <c r="I661" s="52" t="s">
        <v>1621</v>
      </c>
      <c r="J661" s="540" t="s">
        <v>762</v>
      </c>
    </row>
    <row r="662" s="138" customFormat="1" customHeight="1" outlineLevel="2" spans="1:10">
      <c r="A662" s="208" t="s">
        <v>4664</v>
      </c>
      <c r="B662" s="201" t="s">
        <v>3385</v>
      </c>
      <c r="C662" s="197" t="s">
        <v>5873</v>
      </c>
      <c r="D662" s="198" t="s">
        <v>345</v>
      </c>
      <c r="E662" s="541">
        <v>1</v>
      </c>
      <c r="F662" s="200">
        <v>1160</v>
      </c>
      <c r="G662" s="199">
        <f t="shared" si="33"/>
        <v>1160</v>
      </c>
      <c r="H662" s="65" t="s">
        <v>4444</v>
      </c>
      <c r="I662" s="52" t="s">
        <v>1621</v>
      </c>
      <c r="J662" s="540" t="s">
        <v>762</v>
      </c>
    </row>
    <row r="663" s="138" customFormat="1" customHeight="1" outlineLevel="2" spans="1:10">
      <c r="A663" s="208" t="s">
        <v>4665</v>
      </c>
      <c r="B663" s="201" t="s">
        <v>5933</v>
      </c>
      <c r="C663" s="197" t="s">
        <v>5934</v>
      </c>
      <c r="D663" s="198" t="s">
        <v>345</v>
      </c>
      <c r="E663" s="541">
        <v>1</v>
      </c>
      <c r="F663" s="200">
        <v>1327</v>
      </c>
      <c r="G663" s="199">
        <f t="shared" si="33"/>
        <v>1327</v>
      </c>
      <c r="H663" s="65" t="s">
        <v>4444</v>
      </c>
      <c r="I663" s="52" t="s">
        <v>1621</v>
      </c>
      <c r="J663" s="540" t="s">
        <v>762</v>
      </c>
    </row>
    <row r="664" s="138" customFormat="1" customHeight="1" outlineLevel="2" spans="1:10">
      <c r="A664" s="208" t="s">
        <v>4666</v>
      </c>
      <c r="B664" s="201" t="s">
        <v>3295</v>
      </c>
      <c r="C664" s="197" t="s">
        <v>5822</v>
      </c>
      <c r="D664" s="198" t="s">
        <v>345</v>
      </c>
      <c r="E664" s="541">
        <v>1</v>
      </c>
      <c r="F664" s="200">
        <v>2900</v>
      </c>
      <c r="G664" s="199">
        <f t="shared" si="33"/>
        <v>2900</v>
      </c>
      <c r="H664" s="65" t="s">
        <v>4444</v>
      </c>
      <c r="I664" s="52" t="s">
        <v>1621</v>
      </c>
      <c r="J664" s="540" t="s">
        <v>762</v>
      </c>
    </row>
    <row r="665" s="138" customFormat="1" customHeight="1" outlineLevel="2" spans="1:10">
      <c r="A665" s="208" t="s">
        <v>4667</v>
      </c>
      <c r="B665" s="201" t="s">
        <v>3413</v>
      </c>
      <c r="C665" s="197" t="s">
        <v>7082</v>
      </c>
      <c r="D665" s="198" t="s">
        <v>345</v>
      </c>
      <c r="E665" s="541">
        <v>1</v>
      </c>
      <c r="F665" s="200">
        <v>4500</v>
      </c>
      <c r="G665" s="199">
        <f t="shared" si="33"/>
        <v>4500</v>
      </c>
      <c r="H665" s="65" t="s">
        <v>4444</v>
      </c>
      <c r="I665" s="52" t="s">
        <v>1621</v>
      </c>
      <c r="J665" s="540" t="s">
        <v>762</v>
      </c>
    </row>
    <row r="666" s="138" customFormat="1" customHeight="1" outlineLevel="2" spans="1:10">
      <c r="A666" s="208" t="s">
        <v>4668</v>
      </c>
      <c r="B666" s="201" t="s">
        <v>3920</v>
      </c>
      <c r="C666" s="197" t="s">
        <v>5949</v>
      </c>
      <c r="D666" s="198" t="s">
        <v>345</v>
      </c>
      <c r="E666" s="541">
        <v>1</v>
      </c>
      <c r="F666" s="200">
        <v>330</v>
      </c>
      <c r="G666" s="199">
        <f t="shared" si="33"/>
        <v>330</v>
      </c>
      <c r="H666" s="65" t="s">
        <v>4444</v>
      </c>
      <c r="I666" s="52" t="s">
        <v>1621</v>
      </c>
      <c r="J666" s="540" t="s">
        <v>762</v>
      </c>
    </row>
    <row r="667" s="138" customFormat="1" customHeight="1" outlineLevel="2" spans="1:10">
      <c r="A667" s="208" t="s">
        <v>4669</v>
      </c>
      <c r="B667" s="201" t="s">
        <v>3445</v>
      </c>
      <c r="C667" s="197" t="s">
        <v>6624</v>
      </c>
      <c r="D667" s="198" t="s">
        <v>345</v>
      </c>
      <c r="E667" s="541">
        <v>1</v>
      </c>
      <c r="F667" s="200">
        <v>5100</v>
      </c>
      <c r="G667" s="199">
        <f t="shared" si="33"/>
        <v>5100</v>
      </c>
      <c r="H667" s="65" t="s">
        <v>4444</v>
      </c>
      <c r="I667" s="52" t="s">
        <v>1621</v>
      </c>
      <c r="J667" s="540" t="s">
        <v>762</v>
      </c>
    </row>
    <row r="668" s="138" customFormat="1" customHeight="1" outlineLevel="2" spans="1:10">
      <c r="A668" s="208" t="s">
        <v>4670</v>
      </c>
      <c r="B668" s="201" t="s">
        <v>3445</v>
      </c>
      <c r="C668" s="197" t="s">
        <v>6624</v>
      </c>
      <c r="D668" s="198" t="s">
        <v>345</v>
      </c>
      <c r="E668" s="541">
        <v>1</v>
      </c>
      <c r="F668" s="200">
        <v>5100</v>
      </c>
      <c r="G668" s="199">
        <f t="shared" si="33"/>
        <v>5100</v>
      </c>
      <c r="H668" s="65" t="s">
        <v>4444</v>
      </c>
      <c r="I668" s="52" t="s">
        <v>1621</v>
      </c>
      <c r="J668" s="540" t="s">
        <v>762</v>
      </c>
    </row>
    <row r="669" s="138" customFormat="1" customHeight="1" outlineLevel="2" spans="1:10">
      <c r="A669" s="208" t="s">
        <v>4671</v>
      </c>
      <c r="B669" s="562" t="s">
        <v>5896</v>
      </c>
      <c r="C669" s="197" t="s">
        <v>6622</v>
      </c>
      <c r="D669" s="198" t="s">
        <v>345</v>
      </c>
      <c r="E669" s="541">
        <v>2</v>
      </c>
      <c r="F669" s="200">
        <v>6000</v>
      </c>
      <c r="G669" s="199">
        <f t="shared" si="33"/>
        <v>12000</v>
      </c>
      <c r="H669" s="65" t="s">
        <v>4444</v>
      </c>
      <c r="I669" s="52" t="s">
        <v>1621</v>
      </c>
      <c r="J669" s="540" t="s">
        <v>762</v>
      </c>
    </row>
    <row r="670" s="138" customFormat="1" customHeight="1" outlineLevel="2" spans="1:10">
      <c r="A670" s="208" t="s">
        <v>4672</v>
      </c>
      <c r="B670" s="201" t="s">
        <v>6750</v>
      </c>
      <c r="C670" s="197" t="s">
        <v>6751</v>
      </c>
      <c r="D670" s="198" t="s">
        <v>345</v>
      </c>
      <c r="E670" s="541">
        <v>1</v>
      </c>
      <c r="F670" s="200">
        <v>30384</v>
      </c>
      <c r="G670" s="199">
        <f t="shared" si="33"/>
        <v>30384</v>
      </c>
      <c r="H670" s="65" t="s">
        <v>4444</v>
      </c>
      <c r="I670" s="52" t="s">
        <v>1621</v>
      </c>
      <c r="J670" s="540" t="s">
        <v>762</v>
      </c>
    </row>
    <row r="671" s="138" customFormat="1" customHeight="1" outlineLevel="2" spans="1:10">
      <c r="A671" s="208" t="s">
        <v>4673</v>
      </c>
      <c r="B671" s="201" t="s">
        <v>6640</v>
      </c>
      <c r="C671" s="197" t="s">
        <v>6641</v>
      </c>
      <c r="D671" s="198" t="s">
        <v>345</v>
      </c>
      <c r="E671" s="541">
        <v>1</v>
      </c>
      <c r="F671" s="200">
        <v>5100</v>
      </c>
      <c r="G671" s="199">
        <f t="shared" si="33"/>
        <v>5100</v>
      </c>
      <c r="H671" s="65" t="s">
        <v>4444</v>
      </c>
      <c r="I671" s="52" t="s">
        <v>1621</v>
      </c>
      <c r="J671" s="540" t="s">
        <v>762</v>
      </c>
    </row>
    <row r="672" s="138" customFormat="1" customHeight="1" outlineLevel="2" spans="1:10">
      <c r="A672" s="208" t="s">
        <v>4674</v>
      </c>
      <c r="B672" s="201" t="s">
        <v>6719</v>
      </c>
      <c r="C672" s="197" t="s">
        <v>6720</v>
      </c>
      <c r="D672" s="198" t="s">
        <v>345</v>
      </c>
      <c r="E672" s="541">
        <v>1</v>
      </c>
      <c r="F672" s="200">
        <v>11860</v>
      </c>
      <c r="G672" s="199">
        <f t="shared" si="33"/>
        <v>11860</v>
      </c>
      <c r="H672" s="65" t="s">
        <v>4444</v>
      </c>
      <c r="I672" s="52" t="s">
        <v>1621</v>
      </c>
      <c r="J672" s="540" t="s">
        <v>762</v>
      </c>
    </row>
    <row r="673" s="138" customFormat="1" customHeight="1" outlineLevel="2" spans="1:10">
      <c r="A673" s="208" t="s">
        <v>4675</v>
      </c>
      <c r="B673" s="201" t="s">
        <v>6005</v>
      </c>
      <c r="C673" s="197" t="s">
        <v>6654</v>
      </c>
      <c r="D673" s="198" t="s">
        <v>345</v>
      </c>
      <c r="E673" s="541">
        <v>1</v>
      </c>
      <c r="F673" s="200">
        <v>1200</v>
      </c>
      <c r="G673" s="199">
        <f t="shared" si="33"/>
        <v>1200</v>
      </c>
      <c r="H673" s="65" t="s">
        <v>4444</v>
      </c>
      <c r="I673" s="52" t="s">
        <v>1621</v>
      </c>
      <c r="J673" s="540" t="s">
        <v>762</v>
      </c>
    </row>
    <row r="674" s="138" customFormat="1" customHeight="1" outlineLevel="2" spans="1:10">
      <c r="A674" s="208" t="s">
        <v>4676</v>
      </c>
      <c r="B674" s="201" t="s">
        <v>6721</v>
      </c>
      <c r="C674" s="197" t="s">
        <v>7245</v>
      </c>
      <c r="D674" s="198" t="s">
        <v>345</v>
      </c>
      <c r="E674" s="541">
        <v>1</v>
      </c>
      <c r="F674" s="200">
        <v>9460</v>
      </c>
      <c r="G674" s="199">
        <f t="shared" si="33"/>
        <v>9460</v>
      </c>
      <c r="H674" s="65" t="s">
        <v>4444</v>
      </c>
      <c r="I674" s="52" t="s">
        <v>1621</v>
      </c>
      <c r="J674" s="540" t="s">
        <v>762</v>
      </c>
    </row>
    <row r="675" s="138" customFormat="1" customHeight="1" outlineLevel="2" spans="1:10">
      <c r="A675" s="208" t="s">
        <v>7746</v>
      </c>
      <c r="B675" s="201" t="s">
        <v>6737</v>
      </c>
      <c r="C675" s="492" t="s">
        <v>6738</v>
      </c>
      <c r="D675" s="198" t="s">
        <v>345</v>
      </c>
      <c r="E675" s="541">
        <v>1</v>
      </c>
      <c r="F675" s="200">
        <v>15000</v>
      </c>
      <c r="G675" s="199">
        <f t="shared" si="33"/>
        <v>15000</v>
      </c>
      <c r="H675" s="65" t="s">
        <v>4444</v>
      </c>
      <c r="I675" s="52" t="s">
        <v>1621</v>
      </c>
      <c r="J675" s="540" t="s">
        <v>762</v>
      </c>
    </row>
    <row r="676" s="138" customFormat="1" customHeight="1" outlineLevel="2" spans="1:10">
      <c r="A676" s="208" t="s">
        <v>7748</v>
      </c>
      <c r="B676" s="201" t="s">
        <v>6075</v>
      </c>
      <c r="C676" s="197"/>
      <c r="D676" s="198" t="s">
        <v>345</v>
      </c>
      <c r="E676" s="541">
        <v>1</v>
      </c>
      <c r="F676" s="200">
        <v>1078</v>
      </c>
      <c r="G676" s="199">
        <f t="shared" si="33"/>
        <v>1078</v>
      </c>
      <c r="H676" s="65" t="s">
        <v>4444</v>
      </c>
      <c r="I676" s="52" t="s">
        <v>1621</v>
      </c>
      <c r="J676" s="540" t="s">
        <v>762</v>
      </c>
    </row>
    <row r="677" s="138" customFormat="1" customHeight="1" outlineLevel="2" spans="1:10">
      <c r="A677" s="208" t="s">
        <v>7749</v>
      </c>
      <c r="B677" s="201" t="s">
        <v>6277</v>
      </c>
      <c r="C677" s="197" t="s">
        <v>6278</v>
      </c>
      <c r="D677" s="198" t="s">
        <v>345</v>
      </c>
      <c r="E677" s="541">
        <v>1</v>
      </c>
      <c r="F677" s="200">
        <v>4560</v>
      </c>
      <c r="G677" s="199">
        <f t="shared" si="33"/>
        <v>4560</v>
      </c>
      <c r="H677" s="65" t="s">
        <v>4444</v>
      </c>
      <c r="I677" s="52" t="s">
        <v>1621</v>
      </c>
      <c r="J677" s="540" t="s">
        <v>762</v>
      </c>
    </row>
    <row r="678" s="138" customFormat="1" customHeight="1" outlineLevel="2" spans="1:10">
      <c r="A678" s="208" t="s">
        <v>8101</v>
      </c>
      <c r="B678" s="201" t="s">
        <v>3251</v>
      </c>
      <c r="C678" s="197" t="s">
        <v>8102</v>
      </c>
      <c r="D678" s="198" t="s">
        <v>341</v>
      </c>
      <c r="E678" s="541">
        <v>5.7</v>
      </c>
      <c r="F678" s="200">
        <v>850</v>
      </c>
      <c r="G678" s="199">
        <f t="shared" si="33"/>
        <v>4845</v>
      </c>
      <c r="H678" s="65" t="s">
        <v>4444</v>
      </c>
      <c r="I678" s="52" t="s">
        <v>1621</v>
      </c>
      <c r="J678" s="540" t="s">
        <v>762</v>
      </c>
    </row>
    <row r="679" s="138" customFormat="1" customHeight="1" outlineLevel="2" spans="1:10">
      <c r="A679" s="208" t="s">
        <v>8103</v>
      </c>
      <c r="B679" s="197" t="s">
        <v>7906</v>
      </c>
      <c r="C679" s="197" t="s">
        <v>8104</v>
      </c>
      <c r="D679" s="198" t="s">
        <v>341</v>
      </c>
      <c r="E679" s="541">
        <v>5.7</v>
      </c>
      <c r="F679" s="200">
        <v>19180</v>
      </c>
      <c r="G679" s="199">
        <f t="shared" si="33"/>
        <v>109326</v>
      </c>
      <c r="H679" s="65" t="s">
        <v>4444</v>
      </c>
      <c r="I679" s="52" t="s">
        <v>1621</v>
      </c>
      <c r="J679" s="540" t="s">
        <v>762</v>
      </c>
    </row>
    <row r="680" s="138" customFormat="1" customHeight="1" outlineLevel="2" spans="1:10">
      <c r="A680" s="208" t="s">
        <v>8105</v>
      </c>
      <c r="B680" s="197" t="s">
        <v>8106</v>
      </c>
      <c r="C680" s="197"/>
      <c r="D680" s="198" t="s">
        <v>345</v>
      </c>
      <c r="E680" s="541">
        <v>1</v>
      </c>
      <c r="F680" s="200">
        <v>7000</v>
      </c>
      <c r="G680" s="199">
        <f t="shared" si="33"/>
        <v>7000</v>
      </c>
      <c r="H680" s="65" t="s">
        <v>4444</v>
      </c>
      <c r="I680" s="52" t="s">
        <v>1621</v>
      </c>
      <c r="J680" s="540" t="s">
        <v>762</v>
      </c>
    </row>
    <row r="681" s="138" customFormat="1" customHeight="1" outlineLevel="2" spans="1:10">
      <c r="A681" s="208" t="s">
        <v>8107</v>
      </c>
      <c r="B681" s="201" t="s">
        <v>8108</v>
      </c>
      <c r="C681" s="201" t="s">
        <v>6652</v>
      </c>
      <c r="D681" s="198" t="s">
        <v>345</v>
      </c>
      <c r="E681" s="541">
        <v>1</v>
      </c>
      <c r="F681" s="200">
        <v>24000</v>
      </c>
      <c r="G681" s="199">
        <f t="shared" si="33"/>
        <v>24000</v>
      </c>
      <c r="H681" s="65" t="s">
        <v>4444</v>
      </c>
      <c r="I681" s="52" t="s">
        <v>1621</v>
      </c>
      <c r="J681" s="540" t="s">
        <v>762</v>
      </c>
    </row>
    <row r="682" s="138" customFormat="1" customHeight="1" outlineLevel="2" spans="1:10">
      <c r="A682" s="170"/>
      <c r="B682" s="544" t="s">
        <v>3800</v>
      </c>
      <c r="C682" s="494"/>
      <c r="D682" s="52"/>
      <c r="E682" s="78"/>
      <c r="F682" s="200"/>
      <c r="G682" s="199"/>
      <c r="H682" s="65" t="s">
        <v>4444</v>
      </c>
      <c r="I682" s="62" t="s">
        <v>6593</v>
      </c>
      <c r="J682" s="543"/>
    </row>
    <row r="683" s="138" customFormat="1" customHeight="1" outlineLevel="2" spans="1:10">
      <c r="A683" s="208" t="s">
        <v>8109</v>
      </c>
      <c r="B683" s="201" t="s">
        <v>5989</v>
      </c>
      <c r="C683" s="197" t="s">
        <v>5990</v>
      </c>
      <c r="D683" s="198" t="s">
        <v>345</v>
      </c>
      <c r="E683" s="541">
        <v>1</v>
      </c>
      <c r="F683" s="200">
        <v>580</v>
      </c>
      <c r="G683" s="199">
        <f t="shared" ref="G683:G696" si="34" xml:space="preserve">F683*E683</f>
        <v>580</v>
      </c>
      <c r="H683" s="65" t="s">
        <v>4444</v>
      </c>
      <c r="I683" s="52" t="s">
        <v>6593</v>
      </c>
      <c r="J683" s="540" t="s">
        <v>762</v>
      </c>
    </row>
    <row r="684" s="138" customFormat="1" customHeight="1" outlineLevel="2" spans="1:10">
      <c r="A684" s="208" t="s">
        <v>8110</v>
      </c>
      <c r="B684" s="201" t="s">
        <v>6709</v>
      </c>
      <c r="C684" s="197" t="s">
        <v>6710</v>
      </c>
      <c r="D684" s="198" t="s">
        <v>345</v>
      </c>
      <c r="E684" s="541">
        <v>1</v>
      </c>
      <c r="F684" s="200">
        <v>4269</v>
      </c>
      <c r="G684" s="199">
        <f t="shared" si="34"/>
        <v>4269</v>
      </c>
      <c r="H684" s="65" t="s">
        <v>4444</v>
      </c>
      <c r="I684" s="52" t="s">
        <v>6593</v>
      </c>
      <c r="J684" s="540" t="s">
        <v>762</v>
      </c>
    </row>
    <row r="685" s="138" customFormat="1" customHeight="1" outlineLevel="2" spans="1:10">
      <c r="A685" s="208" t="s">
        <v>8111</v>
      </c>
      <c r="B685" s="201" t="s">
        <v>5888</v>
      </c>
      <c r="C685" s="197" t="s">
        <v>5889</v>
      </c>
      <c r="D685" s="198" t="s">
        <v>345</v>
      </c>
      <c r="E685" s="541">
        <v>1</v>
      </c>
      <c r="F685" s="200">
        <v>7500</v>
      </c>
      <c r="G685" s="199">
        <f t="shared" si="34"/>
        <v>7500</v>
      </c>
      <c r="H685" s="65" t="s">
        <v>4444</v>
      </c>
      <c r="I685" s="52" t="s">
        <v>6593</v>
      </c>
      <c r="J685" s="540" t="s">
        <v>762</v>
      </c>
    </row>
    <row r="686" s="138" customFormat="1" customHeight="1" outlineLevel="2" spans="1:10">
      <c r="A686" s="208" t="s">
        <v>8112</v>
      </c>
      <c r="B686" s="201" t="s">
        <v>5989</v>
      </c>
      <c r="C686" s="197" t="s">
        <v>5990</v>
      </c>
      <c r="D686" s="198" t="s">
        <v>345</v>
      </c>
      <c r="E686" s="541">
        <v>1</v>
      </c>
      <c r="F686" s="200">
        <v>580</v>
      </c>
      <c r="G686" s="199">
        <f t="shared" si="34"/>
        <v>580</v>
      </c>
      <c r="H686" s="65" t="s">
        <v>4444</v>
      </c>
      <c r="I686" s="52" t="s">
        <v>6593</v>
      </c>
      <c r="J686" s="540" t="s">
        <v>762</v>
      </c>
    </row>
    <row r="687" s="138" customFormat="1" customHeight="1" outlineLevel="2" spans="1:10">
      <c r="A687" s="208" t="s">
        <v>8113</v>
      </c>
      <c r="B687" s="201" t="s">
        <v>3385</v>
      </c>
      <c r="C687" s="197" t="s">
        <v>5875</v>
      </c>
      <c r="D687" s="198" t="s">
        <v>345</v>
      </c>
      <c r="E687" s="541">
        <v>1</v>
      </c>
      <c r="F687" s="200">
        <v>900</v>
      </c>
      <c r="G687" s="199">
        <f t="shared" si="34"/>
        <v>900</v>
      </c>
      <c r="H687" s="65" t="s">
        <v>4444</v>
      </c>
      <c r="I687" s="52" t="s">
        <v>6593</v>
      </c>
      <c r="J687" s="540" t="s">
        <v>762</v>
      </c>
    </row>
    <row r="688" s="138" customFormat="1" customHeight="1" outlineLevel="2" spans="1:10">
      <c r="A688" s="208" t="s">
        <v>8114</v>
      </c>
      <c r="B688" s="201" t="s">
        <v>3920</v>
      </c>
      <c r="C688" s="197" t="s">
        <v>5949</v>
      </c>
      <c r="D688" s="198" t="s">
        <v>345</v>
      </c>
      <c r="E688" s="541">
        <v>1</v>
      </c>
      <c r="F688" s="200">
        <v>330</v>
      </c>
      <c r="G688" s="199">
        <f t="shared" si="34"/>
        <v>330</v>
      </c>
      <c r="H688" s="65" t="s">
        <v>4444</v>
      </c>
      <c r="I688" s="52" t="s">
        <v>6593</v>
      </c>
      <c r="J688" s="540" t="s">
        <v>762</v>
      </c>
    </row>
    <row r="689" s="138" customFormat="1" customHeight="1" outlineLevel="2" spans="1:10">
      <c r="A689" s="208" t="s">
        <v>8115</v>
      </c>
      <c r="B689" s="201" t="s">
        <v>3401</v>
      </c>
      <c r="C689" s="197" t="s">
        <v>5913</v>
      </c>
      <c r="D689" s="198" t="s">
        <v>345</v>
      </c>
      <c r="E689" s="541">
        <v>1</v>
      </c>
      <c r="F689" s="200">
        <v>1500</v>
      </c>
      <c r="G689" s="199">
        <f t="shared" si="34"/>
        <v>1500</v>
      </c>
      <c r="H689" s="65" t="s">
        <v>4444</v>
      </c>
      <c r="I689" s="52" t="s">
        <v>6593</v>
      </c>
      <c r="J689" s="540" t="s">
        <v>762</v>
      </c>
    </row>
    <row r="690" s="138" customFormat="1" customHeight="1" outlineLevel="2" spans="1:10">
      <c r="A690" s="208" t="s">
        <v>8116</v>
      </c>
      <c r="B690" s="201" t="s">
        <v>3619</v>
      </c>
      <c r="C690" s="197" t="s">
        <v>6675</v>
      </c>
      <c r="D690" s="198" t="s">
        <v>345</v>
      </c>
      <c r="E690" s="541">
        <v>1</v>
      </c>
      <c r="F690" s="200">
        <v>4312</v>
      </c>
      <c r="G690" s="199">
        <f t="shared" si="34"/>
        <v>4312</v>
      </c>
      <c r="H690" s="65" t="s">
        <v>4444</v>
      </c>
      <c r="I690" s="52" t="s">
        <v>6593</v>
      </c>
      <c r="J690" s="540" t="s">
        <v>762</v>
      </c>
    </row>
    <row r="691" s="138" customFormat="1" customHeight="1" outlineLevel="2" spans="1:10">
      <c r="A691" s="208" t="s">
        <v>8117</v>
      </c>
      <c r="B691" s="201" t="s">
        <v>5939</v>
      </c>
      <c r="C691" s="197"/>
      <c r="D691" s="198" t="s">
        <v>345</v>
      </c>
      <c r="E691" s="541">
        <v>1</v>
      </c>
      <c r="F691" s="200">
        <v>1254</v>
      </c>
      <c r="G691" s="199">
        <f t="shared" si="34"/>
        <v>1254</v>
      </c>
      <c r="H691" s="65" t="s">
        <v>4444</v>
      </c>
      <c r="I691" s="52" t="s">
        <v>6593</v>
      </c>
      <c r="J691" s="540" t="s">
        <v>762</v>
      </c>
    </row>
    <row r="692" s="138" customFormat="1" customHeight="1" outlineLevel="2" spans="1:10">
      <c r="A692" s="208" t="s">
        <v>8118</v>
      </c>
      <c r="B692" s="201" t="s">
        <v>6000</v>
      </c>
      <c r="C692" s="197" t="s">
        <v>6003</v>
      </c>
      <c r="D692" s="198" t="s">
        <v>341</v>
      </c>
      <c r="E692" s="541">
        <v>1</v>
      </c>
      <c r="F692" s="200">
        <v>2350</v>
      </c>
      <c r="G692" s="199">
        <f t="shared" si="34"/>
        <v>2350</v>
      </c>
      <c r="H692" s="65" t="s">
        <v>4444</v>
      </c>
      <c r="I692" s="52" t="s">
        <v>6593</v>
      </c>
      <c r="J692" s="540" t="s">
        <v>762</v>
      </c>
    </row>
    <row r="693" s="138" customFormat="1" customHeight="1" outlineLevel="2" spans="1:10">
      <c r="A693" s="208" t="s">
        <v>8119</v>
      </c>
      <c r="B693" s="201" t="s">
        <v>3442</v>
      </c>
      <c r="C693" s="197" t="s">
        <v>5824</v>
      </c>
      <c r="D693" s="198" t="s">
        <v>345</v>
      </c>
      <c r="E693" s="541">
        <v>1</v>
      </c>
      <c r="F693" s="200">
        <v>2200</v>
      </c>
      <c r="G693" s="199">
        <f t="shared" si="34"/>
        <v>2200</v>
      </c>
      <c r="H693" s="65" t="s">
        <v>4444</v>
      </c>
      <c r="I693" s="52" t="s">
        <v>6593</v>
      </c>
      <c r="J693" s="540" t="s">
        <v>762</v>
      </c>
    </row>
    <row r="694" s="138" customFormat="1" customHeight="1" outlineLevel="2" spans="1:10">
      <c r="A694" s="208" t="s">
        <v>8120</v>
      </c>
      <c r="B694" s="201" t="s">
        <v>3401</v>
      </c>
      <c r="C694" s="197" t="s">
        <v>6631</v>
      </c>
      <c r="D694" s="198" t="s">
        <v>345</v>
      </c>
      <c r="E694" s="541">
        <v>1</v>
      </c>
      <c r="F694" s="200">
        <v>1300</v>
      </c>
      <c r="G694" s="199">
        <f t="shared" si="34"/>
        <v>1300</v>
      </c>
      <c r="H694" s="65" t="s">
        <v>4444</v>
      </c>
      <c r="I694" s="52" t="s">
        <v>6593</v>
      </c>
      <c r="J694" s="540" t="s">
        <v>762</v>
      </c>
    </row>
    <row r="695" s="138" customFormat="1" customHeight="1" outlineLevel="2" spans="1:10">
      <c r="A695" s="208" t="s">
        <v>8121</v>
      </c>
      <c r="B695" s="201" t="s">
        <v>5933</v>
      </c>
      <c r="C695" s="197" t="s">
        <v>5934</v>
      </c>
      <c r="D695" s="198" t="s">
        <v>345</v>
      </c>
      <c r="E695" s="541">
        <v>1</v>
      </c>
      <c r="F695" s="200">
        <v>1327</v>
      </c>
      <c r="G695" s="199">
        <f t="shared" si="34"/>
        <v>1327</v>
      </c>
      <c r="H695" s="65" t="s">
        <v>4444</v>
      </c>
      <c r="I695" s="52" t="s">
        <v>6593</v>
      </c>
      <c r="J695" s="540" t="s">
        <v>762</v>
      </c>
    </row>
    <row r="696" s="138" customFormat="1" customHeight="1" outlineLevel="2" spans="1:10">
      <c r="A696" s="208" t="s">
        <v>8122</v>
      </c>
      <c r="B696" s="201" t="s">
        <v>6113</v>
      </c>
      <c r="C696" s="197" t="s">
        <v>6114</v>
      </c>
      <c r="D696" s="198" t="s">
        <v>345</v>
      </c>
      <c r="E696" s="541">
        <v>1</v>
      </c>
      <c r="F696" s="200">
        <v>2970</v>
      </c>
      <c r="G696" s="199">
        <f t="shared" si="34"/>
        <v>2970</v>
      </c>
      <c r="H696" s="65" t="s">
        <v>4444</v>
      </c>
      <c r="I696" s="52" t="s">
        <v>6593</v>
      </c>
      <c r="J696" s="540" t="s">
        <v>762</v>
      </c>
    </row>
    <row r="697" s="138" customFormat="1" customHeight="1" outlineLevel="2" spans="1:10">
      <c r="A697" s="553"/>
      <c r="B697" s="544" t="s">
        <v>3801</v>
      </c>
      <c r="C697" s="554"/>
      <c r="D697" s="62"/>
      <c r="E697" s="84"/>
      <c r="F697" s="200"/>
      <c r="G697" s="199"/>
      <c r="H697" s="65" t="s">
        <v>4444</v>
      </c>
      <c r="I697" s="52" t="s">
        <v>1612</v>
      </c>
      <c r="J697" s="543"/>
    </row>
    <row r="698" s="138" customFormat="1" customHeight="1" outlineLevel="2" spans="1:10">
      <c r="A698" s="555" t="s">
        <v>4679</v>
      </c>
      <c r="B698" s="201" t="s">
        <v>3322</v>
      </c>
      <c r="C698" s="201" t="s">
        <v>7980</v>
      </c>
      <c r="D698" s="65" t="s">
        <v>345</v>
      </c>
      <c r="E698" s="556">
        <v>1</v>
      </c>
      <c r="F698" s="200">
        <v>13141</v>
      </c>
      <c r="G698" s="199">
        <f t="shared" ref="G698:G705" si="35" xml:space="preserve">F698*E698</f>
        <v>13141</v>
      </c>
      <c r="H698" s="65" t="s">
        <v>4444</v>
      </c>
      <c r="I698" s="52" t="s">
        <v>1612</v>
      </c>
      <c r="J698" s="540" t="s">
        <v>762</v>
      </c>
    </row>
    <row r="699" s="138" customFormat="1" customHeight="1" outlineLevel="2" spans="1:10">
      <c r="A699" s="555" t="s">
        <v>7754</v>
      </c>
      <c r="B699" s="201" t="s">
        <v>3649</v>
      </c>
      <c r="C699" s="201" t="s">
        <v>3650</v>
      </c>
      <c r="D699" s="65" t="s">
        <v>345</v>
      </c>
      <c r="E699" s="556">
        <v>1</v>
      </c>
      <c r="F699" s="200">
        <v>2200</v>
      </c>
      <c r="G699" s="199">
        <f t="shared" si="35"/>
        <v>2200</v>
      </c>
      <c r="H699" s="65" t="s">
        <v>4444</v>
      </c>
      <c r="I699" s="52" t="s">
        <v>1612</v>
      </c>
      <c r="J699" s="540" t="s">
        <v>762</v>
      </c>
    </row>
    <row r="700" s="138" customFormat="1" customHeight="1" outlineLevel="2" spans="1:10">
      <c r="A700" s="555" t="s">
        <v>7755</v>
      </c>
      <c r="B700" s="201" t="s">
        <v>3378</v>
      </c>
      <c r="C700" s="197" t="s">
        <v>3381</v>
      </c>
      <c r="D700" s="65" t="s">
        <v>345</v>
      </c>
      <c r="E700" s="556">
        <v>1</v>
      </c>
      <c r="F700" s="200">
        <v>4800</v>
      </c>
      <c r="G700" s="199">
        <f t="shared" si="35"/>
        <v>4800</v>
      </c>
      <c r="H700" s="65" t="s">
        <v>4444</v>
      </c>
      <c r="I700" s="52" t="s">
        <v>1612</v>
      </c>
      <c r="J700" s="540" t="s">
        <v>762</v>
      </c>
    </row>
    <row r="701" s="138" customFormat="1" customHeight="1" outlineLevel="2" spans="1:10">
      <c r="A701" s="555" t="s">
        <v>7756</v>
      </c>
      <c r="B701" s="201" t="s">
        <v>3651</v>
      </c>
      <c r="C701" s="201" t="s">
        <v>7981</v>
      </c>
      <c r="D701" s="65" t="s">
        <v>428</v>
      </c>
      <c r="E701" s="556">
        <v>480</v>
      </c>
      <c r="F701" s="200">
        <v>260</v>
      </c>
      <c r="G701" s="199">
        <f t="shared" si="35"/>
        <v>124800</v>
      </c>
      <c r="H701" s="65" t="s">
        <v>4444</v>
      </c>
      <c r="I701" s="52" t="s">
        <v>1612</v>
      </c>
      <c r="J701" s="540" t="s">
        <v>762</v>
      </c>
    </row>
    <row r="702" s="138" customFormat="1" customHeight="1" outlineLevel="2" spans="1:10">
      <c r="A702" s="555" t="s">
        <v>7757</v>
      </c>
      <c r="B702" s="557" t="s">
        <v>5739</v>
      </c>
      <c r="C702" s="197" t="s">
        <v>5740</v>
      </c>
      <c r="D702" s="65" t="s">
        <v>229</v>
      </c>
      <c r="E702" s="556">
        <v>13</v>
      </c>
      <c r="F702" s="200">
        <v>950</v>
      </c>
      <c r="G702" s="199">
        <f t="shared" si="35"/>
        <v>12350</v>
      </c>
      <c r="H702" s="65" t="s">
        <v>4444</v>
      </c>
      <c r="I702" s="52" t="s">
        <v>1612</v>
      </c>
      <c r="J702" s="540" t="s">
        <v>762</v>
      </c>
    </row>
    <row r="703" s="138" customFormat="1" customHeight="1" outlineLevel="2" spans="1:10">
      <c r="A703" s="555" t="s">
        <v>7758</v>
      </c>
      <c r="B703" s="201" t="s">
        <v>3374</v>
      </c>
      <c r="C703" s="197" t="s">
        <v>3887</v>
      </c>
      <c r="D703" s="65" t="s">
        <v>229</v>
      </c>
      <c r="E703" s="556">
        <v>1</v>
      </c>
      <c r="F703" s="200">
        <v>3000</v>
      </c>
      <c r="G703" s="199">
        <f t="shared" si="35"/>
        <v>3000</v>
      </c>
      <c r="H703" s="65" t="s">
        <v>4444</v>
      </c>
      <c r="I703" s="52" t="s">
        <v>1612</v>
      </c>
      <c r="J703" s="540" t="s">
        <v>762</v>
      </c>
    </row>
    <row r="704" s="138" customFormat="1" customHeight="1" outlineLevel="2" spans="1:10">
      <c r="A704" s="555" t="s">
        <v>7759</v>
      </c>
      <c r="B704" s="558" t="s">
        <v>3654</v>
      </c>
      <c r="C704" s="559" t="s">
        <v>3655</v>
      </c>
      <c r="D704" s="560" t="s">
        <v>341</v>
      </c>
      <c r="E704" s="561">
        <v>50</v>
      </c>
      <c r="F704" s="200">
        <v>50</v>
      </c>
      <c r="G704" s="199">
        <f t="shared" si="35"/>
        <v>2500</v>
      </c>
      <c r="H704" s="65" t="s">
        <v>4444</v>
      </c>
      <c r="I704" s="52" t="s">
        <v>1612</v>
      </c>
      <c r="J704" s="540" t="s">
        <v>762</v>
      </c>
    </row>
    <row r="705" s="138" customFormat="1" customHeight="1" outlineLevel="2" spans="1:10">
      <c r="A705" s="555" t="s">
        <v>7760</v>
      </c>
      <c r="B705" s="201" t="s">
        <v>3256</v>
      </c>
      <c r="C705" s="201" t="s">
        <v>7982</v>
      </c>
      <c r="D705" s="65" t="s">
        <v>428</v>
      </c>
      <c r="E705" s="556">
        <v>240</v>
      </c>
      <c r="F705" s="200">
        <v>1198</v>
      </c>
      <c r="G705" s="199">
        <f t="shared" si="35"/>
        <v>287520</v>
      </c>
      <c r="H705" s="65" t="s">
        <v>4444</v>
      </c>
      <c r="I705" s="52" t="s">
        <v>1612</v>
      </c>
      <c r="J705" s="540" t="s">
        <v>762</v>
      </c>
    </row>
    <row r="706" s="138" customFormat="1" customHeight="1" outlineLevel="2" spans="1:10">
      <c r="A706" s="553"/>
      <c r="B706" s="453" t="s">
        <v>3802</v>
      </c>
      <c r="C706" s="554"/>
      <c r="D706" s="62"/>
      <c r="E706" s="84"/>
      <c r="F706" s="200"/>
      <c r="G706" s="199"/>
      <c r="H706" s="65" t="s">
        <v>4444</v>
      </c>
      <c r="I706" s="52" t="s">
        <v>8123</v>
      </c>
      <c r="J706" s="543"/>
    </row>
    <row r="707" s="138" customFormat="1" customHeight="1" outlineLevel="2" spans="1:10">
      <c r="A707" s="555" t="s">
        <v>4681</v>
      </c>
      <c r="B707" s="201" t="s">
        <v>3322</v>
      </c>
      <c r="C707" s="201" t="s">
        <v>7984</v>
      </c>
      <c r="D707" s="65" t="s">
        <v>345</v>
      </c>
      <c r="E707" s="556">
        <v>1</v>
      </c>
      <c r="F707" s="200">
        <v>12284</v>
      </c>
      <c r="G707" s="199">
        <f t="shared" ref="G707:G714" si="36" xml:space="preserve">F707*E707</f>
        <v>12284</v>
      </c>
      <c r="H707" s="65" t="s">
        <v>4444</v>
      </c>
      <c r="I707" s="52" t="s">
        <v>8123</v>
      </c>
      <c r="J707" s="540" t="s">
        <v>762</v>
      </c>
    </row>
    <row r="708" s="138" customFormat="1" customHeight="1" outlineLevel="2" spans="1:10">
      <c r="A708" s="555" t="s">
        <v>7761</v>
      </c>
      <c r="B708" s="201" t="s">
        <v>3649</v>
      </c>
      <c r="C708" s="201" t="s">
        <v>3650</v>
      </c>
      <c r="D708" s="65" t="s">
        <v>345</v>
      </c>
      <c r="E708" s="556">
        <v>1</v>
      </c>
      <c r="F708" s="200">
        <v>2200</v>
      </c>
      <c r="G708" s="199">
        <f t="shared" si="36"/>
        <v>2200</v>
      </c>
      <c r="H708" s="65" t="s">
        <v>4444</v>
      </c>
      <c r="I708" s="52" t="s">
        <v>8123</v>
      </c>
      <c r="J708" s="540" t="s">
        <v>762</v>
      </c>
    </row>
    <row r="709" s="138" customFormat="1" customHeight="1" outlineLevel="2" spans="1:10">
      <c r="A709" s="555" t="s">
        <v>7762</v>
      </c>
      <c r="B709" s="201" t="s">
        <v>3378</v>
      </c>
      <c r="C709" s="197" t="s">
        <v>3381</v>
      </c>
      <c r="D709" s="65" t="s">
        <v>345</v>
      </c>
      <c r="E709" s="556">
        <v>1</v>
      </c>
      <c r="F709" s="200">
        <v>4800</v>
      </c>
      <c r="G709" s="199">
        <f t="shared" si="36"/>
        <v>4800</v>
      </c>
      <c r="H709" s="65" t="s">
        <v>4444</v>
      </c>
      <c r="I709" s="52" t="s">
        <v>8123</v>
      </c>
      <c r="J709" s="540" t="s">
        <v>762</v>
      </c>
    </row>
    <row r="710" s="138" customFormat="1" customHeight="1" outlineLevel="2" spans="1:10">
      <c r="A710" s="555" t="s">
        <v>7763</v>
      </c>
      <c r="B710" s="201" t="s">
        <v>5737</v>
      </c>
      <c r="C710" s="201" t="s">
        <v>5730</v>
      </c>
      <c r="D710" s="65" t="s">
        <v>229</v>
      </c>
      <c r="E710" s="556">
        <v>1</v>
      </c>
      <c r="F710" s="200">
        <v>500</v>
      </c>
      <c r="G710" s="199">
        <f t="shared" si="36"/>
        <v>500</v>
      </c>
      <c r="H710" s="65" t="s">
        <v>4444</v>
      </c>
      <c r="I710" s="52" t="s">
        <v>8123</v>
      </c>
      <c r="J710" s="540" t="s">
        <v>762</v>
      </c>
    </row>
    <row r="711" s="138" customFormat="1" customHeight="1" outlineLevel="2" spans="1:10">
      <c r="A711" s="555" t="s">
        <v>7764</v>
      </c>
      <c r="B711" s="557" t="s">
        <v>5739</v>
      </c>
      <c r="C711" s="197" t="s">
        <v>5740</v>
      </c>
      <c r="D711" s="65" t="s">
        <v>229</v>
      </c>
      <c r="E711" s="556">
        <v>8</v>
      </c>
      <c r="F711" s="200">
        <v>950</v>
      </c>
      <c r="G711" s="199">
        <f t="shared" si="36"/>
        <v>7600</v>
      </c>
      <c r="H711" s="65" t="s">
        <v>4444</v>
      </c>
      <c r="I711" s="52" t="s">
        <v>8123</v>
      </c>
      <c r="J711" s="540" t="s">
        <v>762</v>
      </c>
    </row>
    <row r="712" s="138" customFormat="1" customHeight="1" outlineLevel="2" spans="1:10">
      <c r="A712" s="555" t="s">
        <v>7765</v>
      </c>
      <c r="B712" s="201" t="s">
        <v>3374</v>
      </c>
      <c r="C712" s="197" t="s">
        <v>3887</v>
      </c>
      <c r="D712" s="65" t="s">
        <v>229</v>
      </c>
      <c r="E712" s="556">
        <v>1</v>
      </c>
      <c r="F712" s="200">
        <v>3000</v>
      </c>
      <c r="G712" s="199">
        <f t="shared" si="36"/>
        <v>3000</v>
      </c>
      <c r="H712" s="65" t="s">
        <v>4444</v>
      </c>
      <c r="I712" s="52" t="s">
        <v>8123</v>
      </c>
      <c r="J712" s="540" t="s">
        <v>762</v>
      </c>
    </row>
    <row r="713" s="138" customFormat="1" customHeight="1" outlineLevel="2" spans="1:10">
      <c r="A713" s="555" t="s">
        <v>7766</v>
      </c>
      <c r="B713" s="558" t="s">
        <v>3654</v>
      </c>
      <c r="C713" s="559" t="s">
        <v>3655</v>
      </c>
      <c r="D713" s="560" t="s">
        <v>341</v>
      </c>
      <c r="E713" s="561">
        <v>50</v>
      </c>
      <c r="F713" s="200">
        <v>50</v>
      </c>
      <c r="G713" s="199">
        <f t="shared" si="36"/>
        <v>2500</v>
      </c>
      <c r="H713" s="65" t="s">
        <v>4444</v>
      </c>
      <c r="I713" s="52" t="s">
        <v>8123</v>
      </c>
      <c r="J713" s="540" t="s">
        <v>762</v>
      </c>
    </row>
    <row r="714" s="138" customFormat="1" customHeight="1" outlineLevel="2" spans="1:10">
      <c r="A714" s="555" t="s">
        <v>7767</v>
      </c>
      <c r="B714" s="201" t="s">
        <v>3256</v>
      </c>
      <c r="C714" s="201" t="s">
        <v>7982</v>
      </c>
      <c r="D714" s="65" t="s">
        <v>428</v>
      </c>
      <c r="E714" s="556">
        <v>120</v>
      </c>
      <c r="F714" s="200">
        <v>1198</v>
      </c>
      <c r="G714" s="199">
        <f t="shared" si="36"/>
        <v>143760</v>
      </c>
      <c r="H714" s="65" t="s">
        <v>4444</v>
      </c>
      <c r="I714" s="52" t="s">
        <v>8123</v>
      </c>
      <c r="J714" s="540" t="s">
        <v>762</v>
      </c>
    </row>
    <row r="715" s="138" customFormat="1" customHeight="1" outlineLevel="2" spans="1:10">
      <c r="A715" s="553"/>
      <c r="B715" s="544" t="s">
        <v>3803</v>
      </c>
      <c r="C715" s="554"/>
      <c r="D715" s="62"/>
      <c r="E715" s="84"/>
      <c r="F715" s="200"/>
      <c r="G715" s="199"/>
      <c r="H715" s="65" t="s">
        <v>4444</v>
      </c>
      <c r="I715" s="52" t="s">
        <v>1621</v>
      </c>
      <c r="J715" s="543"/>
    </row>
    <row r="716" s="138" customFormat="1" customHeight="1" outlineLevel="2" spans="1:10">
      <c r="A716" s="555" t="s">
        <v>4683</v>
      </c>
      <c r="B716" s="201" t="s">
        <v>3322</v>
      </c>
      <c r="C716" s="201" t="s">
        <v>8124</v>
      </c>
      <c r="D716" s="65" t="s">
        <v>345</v>
      </c>
      <c r="E716" s="556">
        <v>1</v>
      </c>
      <c r="F716" s="200">
        <v>10653</v>
      </c>
      <c r="G716" s="199">
        <f t="shared" ref="G716:G723" si="37" xml:space="preserve">F716*E716</f>
        <v>10653</v>
      </c>
      <c r="H716" s="65" t="s">
        <v>4444</v>
      </c>
      <c r="I716" s="52" t="s">
        <v>1621</v>
      </c>
      <c r="J716" s="540" t="s">
        <v>762</v>
      </c>
    </row>
    <row r="717" s="138" customFormat="1" customHeight="1" outlineLevel="2" spans="1:10">
      <c r="A717" s="555" t="s">
        <v>7768</v>
      </c>
      <c r="B717" s="201" t="s">
        <v>3649</v>
      </c>
      <c r="C717" s="201" t="s">
        <v>3650</v>
      </c>
      <c r="D717" s="65" t="s">
        <v>345</v>
      </c>
      <c r="E717" s="556">
        <v>1</v>
      </c>
      <c r="F717" s="200">
        <v>2200</v>
      </c>
      <c r="G717" s="199">
        <f t="shared" si="37"/>
        <v>2200</v>
      </c>
      <c r="H717" s="65" t="s">
        <v>4444</v>
      </c>
      <c r="I717" s="52" t="s">
        <v>1621</v>
      </c>
      <c r="J717" s="540" t="s">
        <v>762</v>
      </c>
    </row>
    <row r="718" s="138" customFormat="1" customHeight="1" outlineLevel="2" spans="1:10">
      <c r="A718" s="555" t="s">
        <v>7769</v>
      </c>
      <c r="B718" s="201" t="s">
        <v>3378</v>
      </c>
      <c r="C718" s="197" t="s">
        <v>3383</v>
      </c>
      <c r="D718" s="65" t="s">
        <v>345</v>
      </c>
      <c r="E718" s="556">
        <v>1</v>
      </c>
      <c r="F718" s="200">
        <v>3300</v>
      </c>
      <c r="G718" s="199">
        <f t="shared" si="37"/>
        <v>3300</v>
      </c>
      <c r="H718" s="65" t="s">
        <v>4444</v>
      </c>
      <c r="I718" s="52" t="s">
        <v>1621</v>
      </c>
      <c r="J718" s="540" t="s">
        <v>762</v>
      </c>
    </row>
    <row r="719" s="138" customFormat="1" customHeight="1" outlineLevel="2" spans="1:10">
      <c r="A719" s="555" t="s">
        <v>7770</v>
      </c>
      <c r="B719" s="201" t="s">
        <v>3651</v>
      </c>
      <c r="C719" s="201" t="s">
        <v>7981</v>
      </c>
      <c r="D719" s="65" t="s">
        <v>428</v>
      </c>
      <c r="E719" s="556">
        <v>130</v>
      </c>
      <c r="F719" s="200">
        <v>260</v>
      </c>
      <c r="G719" s="199">
        <f t="shared" si="37"/>
        <v>33800</v>
      </c>
      <c r="H719" s="65" t="s">
        <v>4444</v>
      </c>
      <c r="I719" s="52" t="s">
        <v>1621</v>
      </c>
      <c r="J719" s="540" t="s">
        <v>762</v>
      </c>
    </row>
    <row r="720" s="138" customFormat="1" customHeight="1" outlineLevel="2" spans="1:10">
      <c r="A720" s="555" t="s">
        <v>7771</v>
      </c>
      <c r="B720" s="557" t="s">
        <v>5739</v>
      </c>
      <c r="C720" s="197" t="s">
        <v>5740</v>
      </c>
      <c r="D720" s="65" t="s">
        <v>229</v>
      </c>
      <c r="E720" s="556">
        <v>6</v>
      </c>
      <c r="F720" s="200">
        <v>950</v>
      </c>
      <c r="G720" s="199">
        <f t="shared" si="37"/>
        <v>5700</v>
      </c>
      <c r="H720" s="65" t="s">
        <v>4444</v>
      </c>
      <c r="I720" s="52" t="s">
        <v>1621</v>
      </c>
      <c r="J720" s="540" t="s">
        <v>762</v>
      </c>
    </row>
    <row r="721" s="138" customFormat="1" customHeight="1" outlineLevel="2" spans="1:10">
      <c r="A721" s="555" t="s">
        <v>7772</v>
      </c>
      <c r="B721" s="201" t="s">
        <v>3374</v>
      </c>
      <c r="C721" s="197" t="s">
        <v>3887</v>
      </c>
      <c r="D721" s="65" t="s">
        <v>229</v>
      </c>
      <c r="E721" s="556">
        <v>1</v>
      </c>
      <c r="F721" s="200">
        <v>3000</v>
      </c>
      <c r="G721" s="199">
        <f t="shared" si="37"/>
        <v>3000</v>
      </c>
      <c r="H721" s="65" t="s">
        <v>4444</v>
      </c>
      <c r="I721" s="52" t="s">
        <v>1621</v>
      </c>
      <c r="J721" s="540" t="s">
        <v>762</v>
      </c>
    </row>
    <row r="722" s="138" customFormat="1" customHeight="1" outlineLevel="2" spans="1:10">
      <c r="A722" s="555" t="s">
        <v>7773</v>
      </c>
      <c r="B722" s="558" t="s">
        <v>3654</v>
      </c>
      <c r="C722" s="559" t="s">
        <v>3655</v>
      </c>
      <c r="D722" s="560" t="s">
        <v>341</v>
      </c>
      <c r="E722" s="561">
        <v>50</v>
      </c>
      <c r="F722" s="200">
        <v>50</v>
      </c>
      <c r="G722" s="199">
        <f t="shared" si="37"/>
        <v>2500</v>
      </c>
      <c r="H722" s="65" t="s">
        <v>4444</v>
      </c>
      <c r="I722" s="52" t="s">
        <v>1621</v>
      </c>
      <c r="J722" s="540" t="s">
        <v>762</v>
      </c>
    </row>
    <row r="723" s="138" customFormat="1" customHeight="1" outlineLevel="2" spans="1:10">
      <c r="A723" s="555" t="s">
        <v>7774</v>
      </c>
      <c r="B723" s="201" t="s">
        <v>3256</v>
      </c>
      <c r="C723" s="201" t="s">
        <v>7982</v>
      </c>
      <c r="D723" s="65" t="s">
        <v>428</v>
      </c>
      <c r="E723" s="556">
        <v>60</v>
      </c>
      <c r="F723" s="200">
        <v>1198</v>
      </c>
      <c r="G723" s="199">
        <f t="shared" si="37"/>
        <v>71880</v>
      </c>
      <c r="H723" s="65" t="s">
        <v>4444</v>
      </c>
      <c r="I723" s="52" t="s">
        <v>1621</v>
      </c>
      <c r="J723" s="540" t="s">
        <v>762</v>
      </c>
    </row>
    <row r="724" s="520" customFormat="1" customHeight="1" outlineLevel="1" spans="1:10">
      <c r="A724" s="54" t="s">
        <v>43</v>
      </c>
      <c r="B724" s="453" t="s">
        <v>3711</v>
      </c>
      <c r="C724" s="492"/>
      <c r="D724" s="73"/>
      <c r="E724" s="73"/>
      <c r="F724" s="200"/>
      <c r="G724" s="199"/>
      <c r="H724" s="198" t="s">
        <v>4684</v>
      </c>
      <c r="I724" s="542"/>
      <c r="J724" s="563"/>
    </row>
    <row r="725" s="520" customFormat="1" customHeight="1" outlineLevel="2" spans="1:10">
      <c r="A725" s="54"/>
      <c r="B725" s="453" t="s">
        <v>3724</v>
      </c>
      <c r="C725" s="492"/>
      <c r="D725" s="73"/>
      <c r="E725" s="73"/>
      <c r="F725" s="200"/>
      <c r="G725" s="199"/>
      <c r="H725" s="198"/>
      <c r="I725" s="542"/>
      <c r="J725" s="563"/>
    </row>
    <row r="726" s="520" customFormat="1" customHeight="1" outlineLevel="2" spans="1:10">
      <c r="A726" s="173">
        <v>1</v>
      </c>
      <c r="B726" s="201" t="s">
        <v>3717</v>
      </c>
      <c r="C726" s="197" t="s">
        <v>6537</v>
      </c>
      <c r="D726" s="198" t="s">
        <v>186</v>
      </c>
      <c r="E726" s="541">
        <v>120</v>
      </c>
      <c r="F726" s="200">
        <v>2200</v>
      </c>
      <c r="G726" s="199">
        <f t="shared" ref="G726:G738" si="38" xml:space="preserve">F726*E726</f>
        <v>264000</v>
      </c>
      <c r="H726" s="198" t="s">
        <v>4684</v>
      </c>
      <c r="I726" s="542"/>
      <c r="J726" s="540" t="s">
        <v>762</v>
      </c>
    </row>
    <row r="727" s="520" customFormat="1" customHeight="1" outlineLevel="2" spans="1:10">
      <c r="A727" s="173">
        <v>2</v>
      </c>
      <c r="B727" s="201" t="s">
        <v>3717</v>
      </c>
      <c r="C727" s="197" t="s">
        <v>6538</v>
      </c>
      <c r="D727" s="198" t="s">
        <v>186</v>
      </c>
      <c r="E727" s="541">
        <v>40</v>
      </c>
      <c r="F727" s="200">
        <v>1820</v>
      </c>
      <c r="G727" s="199">
        <f t="shared" si="38"/>
        <v>72800</v>
      </c>
      <c r="H727" s="198" t="s">
        <v>4684</v>
      </c>
      <c r="I727" s="542"/>
      <c r="J727" s="540" t="s">
        <v>762</v>
      </c>
    </row>
    <row r="728" s="520" customFormat="1" customHeight="1" outlineLevel="2" spans="1:10">
      <c r="A728" s="173">
        <v>3</v>
      </c>
      <c r="B728" s="201" t="s">
        <v>3720</v>
      </c>
      <c r="C728" s="197" t="s">
        <v>6539</v>
      </c>
      <c r="D728" s="198" t="s">
        <v>186</v>
      </c>
      <c r="E728" s="541">
        <v>10</v>
      </c>
      <c r="F728" s="200">
        <v>8600</v>
      </c>
      <c r="G728" s="199">
        <f t="shared" si="38"/>
        <v>86000</v>
      </c>
      <c r="H728" s="198" t="s">
        <v>4684</v>
      </c>
      <c r="I728" s="542"/>
      <c r="J728" s="540" t="s">
        <v>762</v>
      </c>
    </row>
    <row r="729" s="520" customFormat="1" customHeight="1" outlineLevel="2" spans="1:10">
      <c r="A729" s="173">
        <v>4</v>
      </c>
      <c r="B729" s="201" t="s">
        <v>3716</v>
      </c>
      <c r="C729" s="197" t="s">
        <v>6540</v>
      </c>
      <c r="D729" s="198" t="s">
        <v>186</v>
      </c>
      <c r="E729" s="541">
        <v>4</v>
      </c>
      <c r="F729" s="200">
        <v>9600</v>
      </c>
      <c r="G729" s="199">
        <f t="shared" si="38"/>
        <v>38400</v>
      </c>
      <c r="H729" s="198" t="s">
        <v>4684</v>
      </c>
      <c r="I729" s="542"/>
      <c r="J729" s="540" t="s">
        <v>762</v>
      </c>
    </row>
    <row r="730" s="520" customFormat="1" customHeight="1" outlineLevel="2" spans="1:10">
      <c r="A730" s="173">
        <v>5</v>
      </c>
      <c r="B730" s="201" t="s">
        <v>3712</v>
      </c>
      <c r="C730" s="197"/>
      <c r="D730" s="198" t="s">
        <v>158</v>
      </c>
      <c r="E730" s="541">
        <v>40</v>
      </c>
      <c r="F730" s="200">
        <v>960</v>
      </c>
      <c r="G730" s="199">
        <f t="shared" si="38"/>
        <v>38400</v>
      </c>
      <c r="H730" s="198" t="s">
        <v>4684</v>
      </c>
      <c r="I730" s="542"/>
      <c r="J730" s="540" t="s">
        <v>762</v>
      </c>
    </row>
    <row r="731" s="520" customFormat="1" customHeight="1" outlineLevel="2" spans="1:10">
      <c r="A731" s="173">
        <v>6</v>
      </c>
      <c r="B731" s="564" t="s">
        <v>6543</v>
      </c>
      <c r="C731" s="564" t="s">
        <v>6544</v>
      </c>
      <c r="D731" s="74" t="s">
        <v>345</v>
      </c>
      <c r="E731" s="73">
        <v>2</v>
      </c>
      <c r="F731" s="200">
        <v>6100</v>
      </c>
      <c r="G731" s="199">
        <f t="shared" si="38"/>
        <v>12200</v>
      </c>
      <c r="H731" s="198" t="s">
        <v>4684</v>
      </c>
      <c r="I731" s="542"/>
      <c r="J731" s="540" t="s">
        <v>762</v>
      </c>
    </row>
    <row r="732" s="520" customFormat="1" customHeight="1" outlineLevel="2" spans="1:10">
      <c r="A732" s="173">
        <v>7</v>
      </c>
      <c r="B732" s="564" t="s">
        <v>6548</v>
      </c>
      <c r="C732" s="492" t="s">
        <v>6549</v>
      </c>
      <c r="D732" s="74" t="s">
        <v>345</v>
      </c>
      <c r="E732" s="73">
        <v>32</v>
      </c>
      <c r="F732" s="200">
        <v>3600</v>
      </c>
      <c r="G732" s="199">
        <f t="shared" si="38"/>
        <v>115200</v>
      </c>
      <c r="H732" s="198" t="s">
        <v>4684</v>
      </c>
      <c r="I732" s="542"/>
      <c r="J732" s="540" t="s">
        <v>762</v>
      </c>
    </row>
    <row r="733" s="520" customFormat="1" customHeight="1" outlineLevel="2" spans="1:10">
      <c r="A733" s="173">
        <v>8</v>
      </c>
      <c r="B733" s="201" t="s">
        <v>6530</v>
      </c>
      <c r="C733" s="492" t="s">
        <v>6531</v>
      </c>
      <c r="D733" s="74" t="s">
        <v>345</v>
      </c>
      <c r="E733" s="73">
        <v>2</v>
      </c>
      <c r="F733" s="200">
        <v>9900</v>
      </c>
      <c r="G733" s="199">
        <f t="shared" si="38"/>
        <v>19800</v>
      </c>
      <c r="H733" s="198" t="s">
        <v>4684</v>
      </c>
      <c r="I733" s="542"/>
      <c r="J733" s="540" t="s">
        <v>762</v>
      </c>
    </row>
    <row r="734" s="520" customFormat="1" customHeight="1" outlineLevel="2" spans="1:10">
      <c r="A734" s="173">
        <v>9</v>
      </c>
      <c r="B734" s="201" t="s">
        <v>6550</v>
      </c>
      <c r="C734" s="492" t="s">
        <v>8125</v>
      </c>
      <c r="D734" s="74" t="s">
        <v>345</v>
      </c>
      <c r="E734" s="73">
        <v>2</v>
      </c>
      <c r="F734" s="200">
        <v>3600</v>
      </c>
      <c r="G734" s="199">
        <f t="shared" si="38"/>
        <v>7200</v>
      </c>
      <c r="H734" s="198" t="s">
        <v>4684</v>
      </c>
      <c r="I734" s="542"/>
      <c r="J734" s="540" t="s">
        <v>762</v>
      </c>
    </row>
    <row r="735" s="520" customFormat="1" customHeight="1" outlineLevel="2" spans="1:10">
      <c r="A735" s="173">
        <v>10</v>
      </c>
      <c r="B735" s="201" t="s">
        <v>6552</v>
      </c>
      <c r="C735" s="492" t="s">
        <v>8126</v>
      </c>
      <c r="D735" s="74" t="s">
        <v>345</v>
      </c>
      <c r="E735" s="73">
        <v>2</v>
      </c>
      <c r="F735" s="200">
        <v>9600</v>
      </c>
      <c r="G735" s="199">
        <f t="shared" si="38"/>
        <v>19200</v>
      </c>
      <c r="H735" s="198" t="s">
        <v>4684</v>
      </c>
      <c r="I735" s="542"/>
      <c r="J735" s="540" t="s">
        <v>762</v>
      </c>
    </row>
    <row r="736" s="520" customFormat="1" customHeight="1" outlineLevel="2" spans="1:10">
      <c r="A736" s="173">
        <v>11</v>
      </c>
      <c r="B736" s="201" t="s">
        <v>6554</v>
      </c>
      <c r="C736" s="492" t="s">
        <v>6555</v>
      </c>
      <c r="D736" s="74" t="s">
        <v>345</v>
      </c>
      <c r="E736" s="73">
        <v>2</v>
      </c>
      <c r="F736" s="200">
        <v>6400</v>
      </c>
      <c r="G736" s="199">
        <f t="shared" si="38"/>
        <v>12800</v>
      </c>
      <c r="H736" s="198" t="s">
        <v>4684</v>
      </c>
      <c r="I736" s="542"/>
      <c r="J736" s="540" t="s">
        <v>762</v>
      </c>
    </row>
    <row r="737" s="520" customFormat="1" customHeight="1" outlineLevel="2" spans="1:10">
      <c r="A737" s="173">
        <v>12</v>
      </c>
      <c r="B737" s="564" t="s">
        <v>3264</v>
      </c>
      <c r="C737" s="201" t="s">
        <v>3265</v>
      </c>
      <c r="D737" s="198" t="s">
        <v>186</v>
      </c>
      <c r="E737" s="541">
        <v>300</v>
      </c>
      <c r="F737" s="200">
        <v>960</v>
      </c>
      <c r="G737" s="199">
        <f t="shared" si="38"/>
        <v>288000</v>
      </c>
      <c r="H737" s="542"/>
      <c r="I737" s="542"/>
      <c r="J737" s="540" t="s">
        <v>762</v>
      </c>
    </row>
    <row r="738" s="520" customFormat="1" customHeight="1" outlineLevel="2" spans="1:10">
      <c r="A738" s="173">
        <v>13</v>
      </c>
      <c r="B738" s="201" t="s">
        <v>4075</v>
      </c>
      <c r="C738" s="564" t="s">
        <v>8127</v>
      </c>
      <c r="D738" s="74" t="s">
        <v>229</v>
      </c>
      <c r="E738" s="73">
        <v>3000</v>
      </c>
      <c r="F738" s="200">
        <v>28</v>
      </c>
      <c r="G738" s="199">
        <f t="shared" si="38"/>
        <v>84000</v>
      </c>
      <c r="H738" s="198" t="s">
        <v>4684</v>
      </c>
      <c r="I738" s="542"/>
      <c r="J738" s="540" t="s">
        <v>762</v>
      </c>
    </row>
    <row r="739" s="520" customFormat="1" customHeight="1" outlineLevel="1" spans="1:10">
      <c r="A739" s="54" t="s">
        <v>46</v>
      </c>
      <c r="B739" s="453" t="s">
        <v>8128</v>
      </c>
      <c r="C739" s="197"/>
      <c r="D739" s="52"/>
      <c r="E739" s="52"/>
      <c r="F739" s="539"/>
      <c r="G739" s="199"/>
      <c r="H739" s="198" t="s">
        <v>4684</v>
      </c>
      <c r="I739" s="52"/>
      <c r="J739" s="52"/>
    </row>
    <row r="740" s="520" customFormat="1" customHeight="1" outlineLevel="2" spans="1:10">
      <c r="A740" s="54"/>
      <c r="B740" s="453" t="s">
        <v>8129</v>
      </c>
      <c r="C740" s="197"/>
      <c r="D740" s="52"/>
      <c r="E740" s="52"/>
      <c r="F740" s="539"/>
      <c r="G740" s="199"/>
      <c r="H740" s="198"/>
      <c r="I740" s="52"/>
      <c r="J740" s="52"/>
    </row>
    <row r="741" s="520" customFormat="1" customHeight="1" outlineLevel="2" spans="1:10">
      <c r="A741" s="173">
        <v>1</v>
      </c>
      <c r="B741" s="201" t="s">
        <v>8130</v>
      </c>
      <c r="C741" s="201" t="s">
        <v>6310</v>
      </c>
      <c r="D741" s="65" t="s">
        <v>229</v>
      </c>
      <c r="E741" s="52">
        <v>100</v>
      </c>
      <c r="F741" s="200">
        <v>76</v>
      </c>
      <c r="G741" s="199">
        <f t="shared" ref="G741:G804" si="39" xml:space="preserve">F741*E741</f>
        <v>7600</v>
      </c>
      <c r="H741" s="198" t="s">
        <v>4684</v>
      </c>
      <c r="I741" s="52"/>
      <c r="J741" s="540" t="s">
        <v>762</v>
      </c>
    </row>
    <row r="742" s="520" customFormat="1" customHeight="1" outlineLevel="2" spans="1:10">
      <c r="A742" s="173">
        <v>2</v>
      </c>
      <c r="B742" s="201" t="s">
        <v>8131</v>
      </c>
      <c r="C742" s="201" t="s">
        <v>6313</v>
      </c>
      <c r="D742" s="65" t="s">
        <v>229</v>
      </c>
      <c r="E742" s="52">
        <v>50</v>
      </c>
      <c r="F742" s="200">
        <v>55</v>
      </c>
      <c r="G742" s="199">
        <f t="shared" si="39"/>
        <v>2750</v>
      </c>
      <c r="H742" s="198" t="s">
        <v>4684</v>
      </c>
      <c r="I742" s="52"/>
      <c r="J742" s="540" t="s">
        <v>762</v>
      </c>
    </row>
    <row r="743" s="520" customFormat="1" customHeight="1" outlineLevel="2" spans="1:10">
      <c r="A743" s="173">
        <v>3</v>
      </c>
      <c r="B743" s="201" t="s">
        <v>8132</v>
      </c>
      <c r="C743" s="201" t="s">
        <v>6316</v>
      </c>
      <c r="D743" s="65" t="s">
        <v>229</v>
      </c>
      <c r="E743" s="52">
        <v>50</v>
      </c>
      <c r="F743" s="200">
        <v>35</v>
      </c>
      <c r="G743" s="199">
        <f t="shared" si="39"/>
        <v>1750</v>
      </c>
      <c r="H743" s="198" t="s">
        <v>4684</v>
      </c>
      <c r="I743" s="52"/>
      <c r="J743" s="540" t="s">
        <v>762</v>
      </c>
    </row>
    <row r="744" s="520" customFormat="1" customHeight="1" outlineLevel="2" spans="1:10">
      <c r="A744" s="173">
        <v>4</v>
      </c>
      <c r="B744" s="201" t="s">
        <v>8133</v>
      </c>
      <c r="C744" s="201" t="s">
        <v>6310</v>
      </c>
      <c r="D744" s="65" t="s">
        <v>229</v>
      </c>
      <c r="E744" s="52">
        <v>100</v>
      </c>
      <c r="F744" s="200">
        <v>76</v>
      </c>
      <c r="G744" s="199">
        <f t="shared" si="39"/>
        <v>7600</v>
      </c>
      <c r="H744" s="198" t="s">
        <v>4684</v>
      </c>
      <c r="I744" s="52"/>
      <c r="J744" s="540" t="s">
        <v>762</v>
      </c>
    </row>
    <row r="745" s="520" customFormat="1" customHeight="1" outlineLevel="2" spans="1:10">
      <c r="A745" s="173">
        <v>5</v>
      </c>
      <c r="B745" s="201" t="s">
        <v>8134</v>
      </c>
      <c r="C745" s="201" t="s">
        <v>6313</v>
      </c>
      <c r="D745" s="65" t="s">
        <v>229</v>
      </c>
      <c r="E745" s="52">
        <v>50</v>
      </c>
      <c r="F745" s="200">
        <v>55</v>
      </c>
      <c r="G745" s="199">
        <f t="shared" si="39"/>
        <v>2750</v>
      </c>
      <c r="H745" s="198" t="s">
        <v>4684</v>
      </c>
      <c r="I745" s="52"/>
      <c r="J745" s="540" t="s">
        <v>762</v>
      </c>
    </row>
    <row r="746" s="520" customFormat="1" customHeight="1" outlineLevel="2" spans="1:10">
      <c r="A746" s="173">
        <v>6</v>
      </c>
      <c r="B746" s="201" t="s">
        <v>8135</v>
      </c>
      <c r="C746" s="201" t="s">
        <v>6316</v>
      </c>
      <c r="D746" s="65" t="s">
        <v>229</v>
      </c>
      <c r="E746" s="52">
        <v>5</v>
      </c>
      <c r="F746" s="200">
        <v>35</v>
      </c>
      <c r="G746" s="199">
        <f t="shared" si="39"/>
        <v>175</v>
      </c>
      <c r="H746" s="198" t="s">
        <v>4684</v>
      </c>
      <c r="I746" s="52"/>
      <c r="J746" s="540" t="s">
        <v>762</v>
      </c>
    </row>
    <row r="747" s="520" customFormat="1" customHeight="1" outlineLevel="2" spans="1:10">
      <c r="A747" s="173">
        <v>7</v>
      </c>
      <c r="B747" s="201" t="s">
        <v>8136</v>
      </c>
      <c r="C747" s="201" t="s">
        <v>6310</v>
      </c>
      <c r="D747" s="65" t="s">
        <v>229</v>
      </c>
      <c r="E747" s="52">
        <v>15</v>
      </c>
      <c r="F747" s="200">
        <v>76</v>
      </c>
      <c r="G747" s="199">
        <f t="shared" si="39"/>
        <v>1140</v>
      </c>
      <c r="H747" s="198" t="s">
        <v>4684</v>
      </c>
      <c r="I747" s="52"/>
      <c r="J747" s="540" t="s">
        <v>762</v>
      </c>
    </row>
    <row r="748" s="520" customFormat="1" customHeight="1" outlineLevel="2" spans="1:10">
      <c r="A748" s="173">
        <v>8</v>
      </c>
      <c r="B748" s="201" t="s">
        <v>8137</v>
      </c>
      <c r="C748" s="201" t="s">
        <v>6313</v>
      </c>
      <c r="D748" s="65" t="s">
        <v>229</v>
      </c>
      <c r="E748" s="52">
        <v>100</v>
      </c>
      <c r="F748" s="200">
        <v>55</v>
      </c>
      <c r="G748" s="199">
        <f t="shared" si="39"/>
        <v>5500</v>
      </c>
      <c r="H748" s="198" t="s">
        <v>4684</v>
      </c>
      <c r="I748" s="52"/>
      <c r="J748" s="540" t="s">
        <v>762</v>
      </c>
    </row>
    <row r="749" s="520" customFormat="1" customHeight="1" outlineLevel="2" spans="1:10">
      <c r="A749" s="173">
        <v>9</v>
      </c>
      <c r="B749" s="201" t="s">
        <v>8138</v>
      </c>
      <c r="C749" s="201" t="s">
        <v>6316</v>
      </c>
      <c r="D749" s="65" t="s">
        <v>229</v>
      </c>
      <c r="E749" s="52">
        <v>50</v>
      </c>
      <c r="F749" s="200">
        <v>35</v>
      </c>
      <c r="G749" s="199">
        <f t="shared" si="39"/>
        <v>1750</v>
      </c>
      <c r="H749" s="198" t="s">
        <v>4684</v>
      </c>
      <c r="I749" s="52"/>
      <c r="J749" s="540" t="s">
        <v>762</v>
      </c>
    </row>
    <row r="750" s="520" customFormat="1" customHeight="1" outlineLevel="2" spans="1:10">
      <c r="A750" s="173">
        <v>10</v>
      </c>
      <c r="B750" s="201" t="s">
        <v>8139</v>
      </c>
      <c r="C750" s="201" t="s">
        <v>6310</v>
      </c>
      <c r="D750" s="65" t="s">
        <v>229</v>
      </c>
      <c r="E750" s="52">
        <v>100</v>
      </c>
      <c r="F750" s="200">
        <v>76</v>
      </c>
      <c r="G750" s="199">
        <f t="shared" si="39"/>
        <v>7600</v>
      </c>
      <c r="H750" s="198" t="s">
        <v>4684</v>
      </c>
      <c r="I750" s="52"/>
      <c r="J750" s="540" t="s">
        <v>762</v>
      </c>
    </row>
    <row r="751" s="138" customFormat="1" customHeight="1" outlineLevel="2" spans="1:10">
      <c r="A751" s="173">
        <v>11</v>
      </c>
      <c r="B751" s="201" t="s">
        <v>8140</v>
      </c>
      <c r="C751" s="201" t="s">
        <v>6313</v>
      </c>
      <c r="D751" s="65" t="s">
        <v>229</v>
      </c>
      <c r="E751" s="52">
        <v>50</v>
      </c>
      <c r="F751" s="200">
        <v>55</v>
      </c>
      <c r="G751" s="199">
        <f t="shared" si="39"/>
        <v>2750</v>
      </c>
      <c r="H751" s="198" t="s">
        <v>4684</v>
      </c>
      <c r="I751" s="52"/>
      <c r="J751" s="540" t="s">
        <v>762</v>
      </c>
    </row>
    <row r="752" s="138" customFormat="1" customHeight="1" outlineLevel="2" spans="1:10">
      <c r="A752" s="173">
        <v>12</v>
      </c>
      <c r="B752" s="201" t="s">
        <v>8141</v>
      </c>
      <c r="C752" s="201" t="s">
        <v>6316</v>
      </c>
      <c r="D752" s="65" t="s">
        <v>229</v>
      </c>
      <c r="E752" s="52">
        <v>50</v>
      </c>
      <c r="F752" s="200">
        <v>35</v>
      </c>
      <c r="G752" s="199">
        <f t="shared" si="39"/>
        <v>1750</v>
      </c>
      <c r="H752" s="198" t="s">
        <v>4684</v>
      </c>
      <c r="I752" s="52"/>
      <c r="J752" s="540" t="s">
        <v>762</v>
      </c>
    </row>
    <row r="753" s="138" customFormat="1" customHeight="1" outlineLevel="2" spans="1:10">
      <c r="A753" s="173">
        <v>13</v>
      </c>
      <c r="B753" s="201" t="s">
        <v>8142</v>
      </c>
      <c r="C753" s="201" t="s">
        <v>6310</v>
      </c>
      <c r="D753" s="65" t="s">
        <v>229</v>
      </c>
      <c r="E753" s="52">
        <v>100</v>
      </c>
      <c r="F753" s="200">
        <v>76</v>
      </c>
      <c r="G753" s="199">
        <f t="shared" si="39"/>
        <v>7600</v>
      </c>
      <c r="H753" s="198" t="s">
        <v>4684</v>
      </c>
      <c r="I753" s="52"/>
      <c r="J753" s="540" t="s">
        <v>762</v>
      </c>
    </row>
    <row r="754" s="138" customFormat="1" customHeight="1" outlineLevel="2" spans="1:10">
      <c r="A754" s="173">
        <v>14</v>
      </c>
      <c r="B754" s="201" t="s">
        <v>8143</v>
      </c>
      <c r="C754" s="201" t="s">
        <v>6313</v>
      </c>
      <c r="D754" s="65" t="s">
        <v>229</v>
      </c>
      <c r="E754" s="52">
        <v>50</v>
      </c>
      <c r="F754" s="200">
        <v>55</v>
      </c>
      <c r="G754" s="199">
        <f t="shared" si="39"/>
        <v>2750</v>
      </c>
      <c r="H754" s="198" t="s">
        <v>4684</v>
      </c>
      <c r="I754" s="52"/>
      <c r="J754" s="540" t="s">
        <v>762</v>
      </c>
    </row>
    <row r="755" s="138" customFormat="1" customHeight="1" outlineLevel="2" spans="1:10">
      <c r="A755" s="173">
        <v>15</v>
      </c>
      <c r="B755" s="201" t="s">
        <v>8144</v>
      </c>
      <c r="C755" s="201" t="s">
        <v>6316</v>
      </c>
      <c r="D755" s="65" t="s">
        <v>229</v>
      </c>
      <c r="E755" s="52">
        <v>50</v>
      </c>
      <c r="F755" s="200">
        <v>35</v>
      </c>
      <c r="G755" s="199">
        <f t="shared" si="39"/>
        <v>1750</v>
      </c>
      <c r="H755" s="198" t="s">
        <v>4684</v>
      </c>
      <c r="I755" s="52"/>
      <c r="J755" s="540" t="s">
        <v>762</v>
      </c>
    </row>
    <row r="756" s="138" customFormat="1" customHeight="1" outlineLevel="2" spans="1:10">
      <c r="A756" s="173">
        <v>16</v>
      </c>
      <c r="B756" s="201" t="s">
        <v>3833</v>
      </c>
      <c r="C756" s="201" t="s">
        <v>8145</v>
      </c>
      <c r="D756" s="65" t="s">
        <v>229</v>
      </c>
      <c r="E756" s="52">
        <v>100</v>
      </c>
      <c r="F756" s="200">
        <v>32</v>
      </c>
      <c r="G756" s="199">
        <f t="shared" si="39"/>
        <v>3200</v>
      </c>
      <c r="H756" s="198" t="s">
        <v>4684</v>
      </c>
      <c r="I756" s="52"/>
      <c r="J756" s="540" t="s">
        <v>762</v>
      </c>
    </row>
    <row r="757" s="138" customFormat="1" customHeight="1" outlineLevel="2" spans="1:10">
      <c r="A757" s="173">
        <v>17</v>
      </c>
      <c r="B757" s="201" t="s">
        <v>4689</v>
      </c>
      <c r="C757" s="201" t="s">
        <v>8146</v>
      </c>
      <c r="D757" s="65" t="s">
        <v>229</v>
      </c>
      <c r="E757" s="52">
        <v>100</v>
      </c>
      <c r="F757" s="200">
        <v>24</v>
      </c>
      <c r="G757" s="199">
        <f t="shared" si="39"/>
        <v>2400</v>
      </c>
      <c r="H757" s="198" t="s">
        <v>4684</v>
      </c>
      <c r="I757" s="52"/>
      <c r="J757" s="540" t="s">
        <v>762</v>
      </c>
    </row>
    <row r="758" s="138" customFormat="1" customHeight="1" outlineLevel="2" spans="1:10">
      <c r="A758" s="173">
        <v>18</v>
      </c>
      <c r="B758" s="201" t="s">
        <v>8147</v>
      </c>
      <c r="C758" s="201" t="s">
        <v>8148</v>
      </c>
      <c r="D758" s="65" t="s">
        <v>229</v>
      </c>
      <c r="E758" s="52">
        <v>50</v>
      </c>
      <c r="F758" s="200">
        <v>24</v>
      </c>
      <c r="G758" s="199">
        <f t="shared" si="39"/>
        <v>1200</v>
      </c>
      <c r="H758" s="198" t="s">
        <v>4684</v>
      </c>
      <c r="I758" s="52"/>
      <c r="J758" s="540" t="s">
        <v>762</v>
      </c>
    </row>
    <row r="759" s="138" customFormat="1" customHeight="1" outlineLevel="2" spans="1:10">
      <c r="A759" s="173">
        <v>19</v>
      </c>
      <c r="B759" s="201" t="s">
        <v>6348</v>
      </c>
      <c r="C759" s="201" t="s">
        <v>8127</v>
      </c>
      <c r="D759" s="65" t="s">
        <v>229</v>
      </c>
      <c r="E759" s="52">
        <v>30</v>
      </c>
      <c r="F759" s="200">
        <v>42</v>
      </c>
      <c r="G759" s="199">
        <f t="shared" si="39"/>
        <v>1260</v>
      </c>
      <c r="H759" s="198" t="s">
        <v>4684</v>
      </c>
      <c r="I759" s="52"/>
      <c r="J759" s="540" t="s">
        <v>762</v>
      </c>
    </row>
    <row r="760" s="138" customFormat="1" customHeight="1" outlineLevel="2" spans="1:10">
      <c r="A760" s="173">
        <v>20</v>
      </c>
      <c r="B760" s="201" t="s">
        <v>6350</v>
      </c>
      <c r="C760" s="201" t="s">
        <v>8127</v>
      </c>
      <c r="D760" s="65" t="s">
        <v>229</v>
      </c>
      <c r="E760" s="52">
        <v>30</v>
      </c>
      <c r="F760" s="200">
        <v>34</v>
      </c>
      <c r="G760" s="199">
        <f t="shared" si="39"/>
        <v>1020</v>
      </c>
      <c r="H760" s="198" t="s">
        <v>4684</v>
      </c>
      <c r="I760" s="52"/>
      <c r="J760" s="540" t="s">
        <v>762</v>
      </c>
    </row>
    <row r="761" s="138" customFormat="1" customHeight="1" outlineLevel="2" spans="1:10">
      <c r="A761" s="173">
        <v>21</v>
      </c>
      <c r="B761" s="201" t="s">
        <v>6352</v>
      </c>
      <c r="C761" s="201" t="s">
        <v>8127</v>
      </c>
      <c r="D761" s="65" t="s">
        <v>229</v>
      </c>
      <c r="E761" s="52">
        <v>60</v>
      </c>
      <c r="F761" s="200">
        <v>14</v>
      </c>
      <c r="G761" s="199">
        <f t="shared" si="39"/>
        <v>840</v>
      </c>
      <c r="H761" s="198" t="s">
        <v>4684</v>
      </c>
      <c r="I761" s="52"/>
      <c r="J761" s="540" t="s">
        <v>762</v>
      </c>
    </row>
    <row r="762" s="138" customFormat="1" customHeight="1" outlineLevel="2" spans="1:10">
      <c r="A762" s="173">
        <v>22</v>
      </c>
      <c r="B762" s="201" t="s">
        <v>6354</v>
      </c>
      <c r="C762" s="201" t="s">
        <v>8127</v>
      </c>
      <c r="D762" s="65" t="s">
        <v>229</v>
      </c>
      <c r="E762" s="52">
        <v>60</v>
      </c>
      <c r="F762" s="200">
        <v>8</v>
      </c>
      <c r="G762" s="199">
        <f t="shared" si="39"/>
        <v>480</v>
      </c>
      <c r="H762" s="198" t="s">
        <v>4684</v>
      </c>
      <c r="I762" s="52"/>
      <c r="J762" s="540" t="s">
        <v>762</v>
      </c>
    </row>
    <row r="763" s="138" customFormat="1" customHeight="1" outlineLevel="2" spans="1:10">
      <c r="A763" s="173">
        <v>23</v>
      </c>
      <c r="B763" s="201" t="s">
        <v>6356</v>
      </c>
      <c r="C763" s="201" t="s">
        <v>6357</v>
      </c>
      <c r="D763" s="65" t="s">
        <v>229</v>
      </c>
      <c r="E763" s="52">
        <v>20</v>
      </c>
      <c r="F763" s="200">
        <v>45</v>
      </c>
      <c r="G763" s="199">
        <f t="shared" si="39"/>
        <v>900</v>
      </c>
      <c r="H763" s="198" t="s">
        <v>4684</v>
      </c>
      <c r="I763" s="52"/>
      <c r="J763" s="540" t="s">
        <v>762</v>
      </c>
    </row>
    <row r="764" s="138" customFormat="1" customHeight="1" outlineLevel="2" spans="1:10">
      <c r="A764" s="173">
        <v>24</v>
      </c>
      <c r="B764" s="201" t="s">
        <v>6359</v>
      </c>
      <c r="C764" s="201" t="s">
        <v>8127</v>
      </c>
      <c r="D764" s="65" t="s">
        <v>705</v>
      </c>
      <c r="E764" s="52">
        <v>20</v>
      </c>
      <c r="F764" s="200">
        <v>120</v>
      </c>
      <c r="G764" s="199">
        <f t="shared" si="39"/>
        <v>2400</v>
      </c>
      <c r="H764" s="198" t="s">
        <v>4684</v>
      </c>
      <c r="I764" s="52"/>
      <c r="J764" s="540" t="s">
        <v>762</v>
      </c>
    </row>
    <row r="765" s="138" customFormat="1" customHeight="1" outlineLevel="2" spans="1:10">
      <c r="A765" s="173">
        <v>25</v>
      </c>
      <c r="B765" s="201" t="s">
        <v>6361</v>
      </c>
      <c r="C765" s="201" t="s">
        <v>8127</v>
      </c>
      <c r="D765" s="65" t="s">
        <v>705</v>
      </c>
      <c r="E765" s="52">
        <v>40</v>
      </c>
      <c r="F765" s="200">
        <v>120</v>
      </c>
      <c r="G765" s="199">
        <f t="shared" si="39"/>
        <v>4800</v>
      </c>
      <c r="H765" s="198" t="s">
        <v>4684</v>
      </c>
      <c r="I765" s="52"/>
      <c r="J765" s="540" t="s">
        <v>762</v>
      </c>
    </row>
    <row r="766" s="138" customFormat="1" customHeight="1" outlineLevel="2" spans="1:10">
      <c r="A766" s="173">
        <v>26</v>
      </c>
      <c r="B766" s="201" t="s">
        <v>6363</v>
      </c>
      <c r="C766" s="201" t="s">
        <v>8127</v>
      </c>
      <c r="D766" s="65" t="s">
        <v>705</v>
      </c>
      <c r="E766" s="52">
        <v>25</v>
      </c>
      <c r="F766" s="200">
        <v>120</v>
      </c>
      <c r="G766" s="199">
        <f t="shared" si="39"/>
        <v>3000</v>
      </c>
      <c r="H766" s="198" t="s">
        <v>4684</v>
      </c>
      <c r="I766" s="52"/>
      <c r="J766" s="540" t="s">
        <v>762</v>
      </c>
    </row>
    <row r="767" s="138" customFormat="1" customHeight="1" outlineLevel="2" spans="1:10">
      <c r="A767" s="173">
        <v>27</v>
      </c>
      <c r="B767" s="201" t="s">
        <v>6365</v>
      </c>
      <c r="C767" s="201" t="s">
        <v>8127</v>
      </c>
      <c r="D767" s="65" t="s">
        <v>705</v>
      </c>
      <c r="E767" s="52">
        <v>20</v>
      </c>
      <c r="F767" s="200">
        <v>120</v>
      </c>
      <c r="G767" s="199">
        <f t="shared" si="39"/>
        <v>2400</v>
      </c>
      <c r="H767" s="198" t="s">
        <v>4684</v>
      </c>
      <c r="I767" s="52"/>
      <c r="J767" s="540" t="s">
        <v>762</v>
      </c>
    </row>
    <row r="768" s="138" customFormat="1" customHeight="1" outlineLevel="2" spans="1:10">
      <c r="A768" s="173">
        <v>28</v>
      </c>
      <c r="B768" s="201" t="s">
        <v>6367</v>
      </c>
      <c r="C768" s="201" t="s">
        <v>8127</v>
      </c>
      <c r="D768" s="65" t="s">
        <v>705</v>
      </c>
      <c r="E768" s="52">
        <v>20</v>
      </c>
      <c r="F768" s="200">
        <v>120</v>
      </c>
      <c r="G768" s="199">
        <f t="shared" si="39"/>
        <v>2400</v>
      </c>
      <c r="H768" s="198" t="s">
        <v>4684</v>
      </c>
      <c r="I768" s="52"/>
      <c r="J768" s="540" t="s">
        <v>762</v>
      </c>
    </row>
    <row r="769" s="138" customFormat="1" customHeight="1" outlineLevel="2" spans="1:10">
      <c r="A769" s="173">
        <v>29</v>
      </c>
      <c r="B769" s="201" t="s">
        <v>6369</v>
      </c>
      <c r="C769" s="201" t="s">
        <v>8127</v>
      </c>
      <c r="D769" s="65" t="s">
        <v>705</v>
      </c>
      <c r="E769" s="52">
        <v>50</v>
      </c>
      <c r="F769" s="200">
        <v>12</v>
      </c>
      <c r="G769" s="199">
        <f t="shared" si="39"/>
        <v>600</v>
      </c>
      <c r="H769" s="198" t="s">
        <v>4684</v>
      </c>
      <c r="I769" s="52"/>
      <c r="J769" s="540" t="s">
        <v>762</v>
      </c>
    </row>
    <row r="770" s="138" customFormat="1" customHeight="1" outlineLevel="2" spans="1:10">
      <c r="A770" s="173">
        <v>30</v>
      </c>
      <c r="B770" s="201" t="s">
        <v>6371</v>
      </c>
      <c r="C770" s="201" t="s">
        <v>8127</v>
      </c>
      <c r="D770" s="65" t="s">
        <v>705</v>
      </c>
      <c r="E770" s="52">
        <v>50</v>
      </c>
      <c r="F770" s="200">
        <v>7</v>
      </c>
      <c r="G770" s="199">
        <f t="shared" si="39"/>
        <v>350</v>
      </c>
      <c r="H770" s="198" t="s">
        <v>4684</v>
      </c>
      <c r="I770" s="52"/>
      <c r="J770" s="540" t="s">
        <v>762</v>
      </c>
    </row>
    <row r="771" s="138" customFormat="1" customHeight="1" outlineLevel="2" spans="1:10">
      <c r="A771" s="173">
        <v>31</v>
      </c>
      <c r="B771" s="201" t="s">
        <v>6373</v>
      </c>
      <c r="C771" s="201" t="s">
        <v>8127</v>
      </c>
      <c r="D771" s="65" t="s">
        <v>705</v>
      </c>
      <c r="E771" s="52">
        <v>15</v>
      </c>
      <c r="F771" s="200">
        <v>45</v>
      </c>
      <c r="G771" s="199">
        <f t="shared" si="39"/>
        <v>675</v>
      </c>
      <c r="H771" s="198" t="s">
        <v>4684</v>
      </c>
      <c r="I771" s="52"/>
      <c r="J771" s="540" t="s">
        <v>762</v>
      </c>
    </row>
    <row r="772" s="138" customFormat="1" customHeight="1" outlineLevel="2" spans="1:10">
      <c r="A772" s="173">
        <v>32</v>
      </c>
      <c r="B772" s="201" t="s">
        <v>6375</v>
      </c>
      <c r="C772" s="201" t="s">
        <v>8127</v>
      </c>
      <c r="D772" s="65" t="s">
        <v>705</v>
      </c>
      <c r="E772" s="52">
        <v>30</v>
      </c>
      <c r="F772" s="200">
        <v>15</v>
      </c>
      <c r="G772" s="199">
        <f t="shared" si="39"/>
        <v>450</v>
      </c>
      <c r="H772" s="198" t="s">
        <v>4684</v>
      </c>
      <c r="I772" s="52"/>
      <c r="J772" s="540" t="s">
        <v>762</v>
      </c>
    </row>
    <row r="773" s="138" customFormat="1" customHeight="1" outlineLevel="2" spans="1:10">
      <c r="A773" s="173">
        <v>33</v>
      </c>
      <c r="B773" s="201" t="s">
        <v>6377</v>
      </c>
      <c r="C773" s="564" t="s">
        <v>8127</v>
      </c>
      <c r="D773" s="65" t="s">
        <v>705</v>
      </c>
      <c r="E773" s="52">
        <v>6</v>
      </c>
      <c r="F773" s="200">
        <v>370</v>
      </c>
      <c r="G773" s="199">
        <f t="shared" si="39"/>
        <v>2220</v>
      </c>
      <c r="H773" s="198" t="s">
        <v>4684</v>
      </c>
      <c r="I773" s="52"/>
      <c r="J773" s="540" t="s">
        <v>762</v>
      </c>
    </row>
    <row r="774" s="138" customFormat="1" customHeight="1" outlineLevel="2" spans="1:10">
      <c r="A774" s="173">
        <v>34</v>
      </c>
      <c r="B774" s="201" t="s">
        <v>6379</v>
      </c>
      <c r="C774" s="201" t="s">
        <v>8127</v>
      </c>
      <c r="D774" s="65" t="s">
        <v>705</v>
      </c>
      <c r="E774" s="52">
        <v>20</v>
      </c>
      <c r="F774" s="200">
        <v>130</v>
      </c>
      <c r="G774" s="199">
        <f t="shared" si="39"/>
        <v>2600</v>
      </c>
      <c r="H774" s="198" t="s">
        <v>4684</v>
      </c>
      <c r="I774" s="52"/>
      <c r="J774" s="540" t="s">
        <v>762</v>
      </c>
    </row>
    <row r="775" s="138" customFormat="1" customHeight="1" outlineLevel="2" spans="1:10">
      <c r="A775" s="173">
        <v>35</v>
      </c>
      <c r="B775" s="201" t="s">
        <v>6383</v>
      </c>
      <c r="C775" s="201" t="s">
        <v>8149</v>
      </c>
      <c r="D775" s="65" t="s">
        <v>229</v>
      </c>
      <c r="E775" s="52">
        <v>20</v>
      </c>
      <c r="F775" s="200">
        <v>450</v>
      </c>
      <c r="G775" s="199">
        <f t="shared" si="39"/>
        <v>9000</v>
      </c>
      <c r="H775" s="198" t="s">
        <v>4684</v>
      </c>
      <c r="I775" s="52"/>
      <c r="J775" s="540" t="s">
        <v>762</v>
      </c>
    </row>
    <row r="776" s="138" customFormat="1" customHeight="1" outlineLevel="2" spans="1:10">
      <c r="A776" s="173">
        <v>36</v>
      </c>
      <c r="B776" s="201" t="s">
        <v>6386</v>
      </c>
      <c r="C776" s="201" t="s">
        <v>8150</v>
      </c>
      <c r="D776" s="65" t="s">
        <v>229</v>
      </c>
      <c r="E776" s="52">
        <v>20</v>
      </c>
      <c r="F776" s="200">
        <v>280</v>
      </c>
      <c r="G776" s="199">
        <f t="shared" si="39"/>
        <v>5600</v>
      </c>
      <c r="H776" s="198" t="s">
        <v>4684</v>
      </c>
      <c r="I776" s="52"/>
      <c r="J776" s="540" t="s">
        <v>762</v>
      </c>
    </row>
    <row r="777" s="138" customFormat="1" customHeight="1" outlineLevel="2" spans="1:10">
      <c r="A777" s="173">
        <v>37</v>
      </c>
      <c r="B777" s="201" t="s">
        <v>6389</v>
      </c>
      <c r="C777" s="201" t="s">
        <v>8150</v>
      </c>
      <c r="D777" s="65" t="s">
        <v>229</v>
      </c>
      <c r="E777" s="52">
        <v>2</v>
      </c>
      <c r="F777" s="200">
        <v>280</v>
      </c>
      <c r="G777" s="199">
        <f t="shared" si="39"/>
        <v>560</v>
      </c>
      <c r="H777" s="198" t="s">
        <v>4684</v>
      </c>
      <c r="I777" s="52"/>
      <c r="J777" s="540" t="s">
        <v>762</v>
      </c>
    </row>
    <row r="778" s="138" customFormat="1" customHeight="1" outlineLevel="2" spans="1:10">
      <c r="A778" s="173">
        <v>38</v>
      </c>
      <c r="B778" s="201" t="s">
        <v>6391</v>
      </c>
      <c r="C778" s="201" t="s">
        <v>8151</v>
      </c>
      <c r="D778" s="65" t="s">
        <v>229</v>
      </c>
      <c r="E778" s="52">
        <v>20</v>
      </c>
      <c r="F778" s="200">
        <v>480</v>
      </c>
      <c r="G778" s="199">
        <f t="shared" si="39"/>
        <v>9600</v>
      </c>
      <c r="H778" s="198" t="s">
        <v>4684</v>
      </c>
      <c r="I778" s="52"/>
      <c r="J778" s="540" t="s">
        <v>762</v>
      </c>
    </row>
    <row r="779" s="138" customFormat="1" customHeight="1" outlineLevel="2" spans="1:10">
      <c r="A779" s="173">
        <v>39</v>
      </c>
      <c r="B779" s="201" t="s">
        <v>6394</v>
      </c>
      <c r="C779" s="201" t="s">
        <v>8150</v>
      </c>
      <c r="D779" s="65" t="s">
        <v>229</v>
      </c>
      <c r="E779" s="52">
        <v>20</v>
      </c>
      <c r="F779" s="200">
        <v>280</v>
      </c>
      <c r="G779" s="199">
        <f t="shared" si="39"/>
        <v>5600</v>
      </c>
      <c r="H779" s="198" t="s">
        <v>4684</v>
      </c>
      <c r="I779" s="52"/>
      <c r="J779" s="540" t="s">
        <v>762</v>
      </c>
    </row>
    <row r="780" s="138" customFormat="1" customHeight="1" outlineLevel="2" spans="1:10">
      <c r="A780" s="173">
        <v>40</v>
      </c>
      <c r="B780" s="201" t="s">
        <v>6396</v>
      </c>
      <c r="C780" s="201" t="s">
        <v>8150</v>
      </c>
      <c r="D780" s="65" t="s">
        <v>229</v>
      </c>
      <c r="E780" s="52">
        <v>20</v>
      </c>
      <c r="F780" s="200">
        <v>280</v>
      </c>
      <c r="G780" s="199">
        <f t="shared" si="39"/>
        <v>5600</v>
      </c>
      <c r="H780" s="198" t="s">
        <v>4684</v>
      </c>
      <c r="I780" s="52"/>
      <c r="J780" s="540" t="s">
        <v>762</v>
      </c>
    </row>
    <row r="781" s="138" customFormat="1" customHeight="1" outlineLevel="2" spans="1:10">
      <c r="A781" s="173">
        <v>41</v>
      </c>
      <c r="B781" s="201" t="s">
        <v>6398</v>
      </c>
      <c r="C781" s="201" t="s">
        <v>8152</v>
      </c>
      <c r="D781" s="65" t="s">
        <v>705</v>
      </c>
      <c r="E781" s="52">
        <v>10</v>
      </c>
      <c r="F781" s="200">
        <v>780</v>
      </c>
      <c r="G781" s="199">
        <f t="shared" si="39"/>
        <v>7800</v>
      </c>
      <c r="H781" s="198" t="s">
        <v>4684</v>
      </c>
      <c r="I781" s="52"/>
      <c r="J781" s="540" t="s">
        <v>762</v>
      </c>
    </row>
    <row r="782" s="138" customFormat="1" customHeight="1" outlineLevel="2" spans="1:10">
      <c r="A782" s="173">
        <v>42</v>
      </c>
      <c r="B782" s="201" t="s">
        <v>6401</v>
      </c>
      <c r="C782" s="564" t="s">
        <v>6402</v>
      </c>
      <c r="D782" s="65" t="s">
        <v>229</v>
      </c>
      <c r="E782" s="52">
        <v>50</v>
      </c>
      <c r="F782" s="200">
        <v>32</v>
      </c>
      <c r="G782" s="199">
        <f t="shared" si="39"/>
        <v>1600</v>
      </c>
      <c r="H782" s="198" t="s">
        <v>4684</v>
      </c>
      <c r="I782" s="52"/>
      <c r="J782" s="540" t="s">
        <v>762</v>
      </c>
    </row>
    <row r="783" s="138" customFormat="1" customHeight="1" outlineLevel="2" spans="1:10">
      <c r="A783" s="173">
        <v>43</v>
      </c>
      <c r="B783" s="201" t="s">
        <v>6404</v>
      </c>
      <c r="C783" s="564" t="s">
        <v>8153</v>
      </c>
      <c r="D783" s="65" t="s">
        <v>229</v>
      </c>
      <c r="E783" s="52">
        <v>6</v>
      </c>
      <c r="F783" s="200">
        <v>9</v>
      </c>
      <c r="G783" s="199">
        <f t="shared" si="39"/>
        <v>54</v>
      </c>
      <c r="H783" s="198" t="s">
        <v>4684</v>
      </c>
      <c r="I783" s="52"/>
      <c r="J783" s="540" t="s">
        <v>762</v>
      </c>
    </row>
    <row r="784" s="138" customFormat="1" customHeight="1" outlineLevel="2" spans="1:10">
      <c r="A784" s="173">
        <v>44</v>
      </c>
      <c r="B784" s="201" t="s">
        <v>6407</v>
      </c>
      <c r="C784" s="564" t="s">
        <v>8127</v>
      </c>
      <c r="D784" s="65" t="s">
        <v>229</v>
      </c>
      <c r="E784" s="52">
        <v>15</v>
      </c>
      <c r="F784" s="200">
        <v>13</v>
      </c>
      <c r="G784" s="199">
        <f t="shared" si="39"/>
        <v>195</v>
      </c>
      <c r="H784" s="198" t="s">
        <v>4684</v>
      </c>
      <c r="I784" s="52"/>
      <c r="J784" s="540" t="s">
        <v>762</v>
      </c>
    </row>
    <row r="785" s="138" customFormat="1" customHeight="1" outlineLevel="2" spans="1:10">
      <c r="A785" s="173">
        <v>45</v>
      </c>
      <c r="B785" s="201" t="s">
        <v>6409</v>
      </c>
      <c r="C785" s="564" t="s">
        <v>8127</v>
      </c>
      <c r="D785" s="65" t="s">
        <v>229</v>
      </c>
      <c r="E785" s="52">
        <v>10</v>
      </c>
      <c r="F785" s="200">
        <v>13</v>
      </c>
      <c r="G785" s="199">
        <f t="shared" si="39"/>
        <v>130</v>
      </c>
      <c r="H785" s="198" t="s">
        <v>4684</v>
      </c>
      <c r="I785" s="52"/>
      <c r="J785" s="540" t="s">
        <v>762</v>
      </c>
    </row>
    <row r="786" s="138" customFormat="1" customHeight="1" outlineLevel="2" spans="1:10">
      <c r="A786" s="173">
        <v>46</v>
      </c>
      <c r="B786" s="201" t="s">
        <v>6411</v>
      </c>
      <c r="C786" s="564" t="s">
        <v>8127</v>
      </c>
      <c r="D786" s="65" t="s">
        <v>229</v>
      </c>
      <c r="E786" s="52">
        <v>25</v>
      </c>
      <c r="F786" s="200">
        <v>32</v>
      </c>
      <c r="G786" s="199">
        <f t="shared" si="39"/>
        <v>800</v>
      </c>
      <c r="H786" s="198" t="s">
        <v>4684</v>
      </c>
      <c r="I786" s="52"/>
      <c r="J786" s="540" t="s">
        <v>762</v>
      </c>
    </row>
    <row r="787" s="138" customFormat="1" customHeight="1" outlineLevel="2" spans="1:10">
      <c r="A787" s="173">
        <v>47</v>
      </c>
      <c r="B787" s="201" t="s">
        <v>6413</v>
      </c>
      <c r="C787" s="564" t="s">
        <v>8127</v>
      </c>
      <c r="D787" s="65" t="s">
        <v>229</v>
      </c>
      <c r="E787" s="52">
        <v>25</v>
      </c>
      <c r="F787" s="200">
        <v>90</v>
      </c>
      <c r="G787" s="199">
        <f t="shared" si="39"/>
        <v>2250</v>
      </c>
      <c r="H787" s="198" t="s">
        <v>4684</v>
      </c>
      <c r="I787" s="52"/>
      <c r="J787" s="540" t="s">
        <v>762</v>
      </c>
    </row>
    <row r="788" s="138" customFormat="1" customHeight="1" outlineLevel="2" spans="1:10">
      <c r="A788" s="173">
        <v>48</v>
      </c>
      <c r="B788" s="201" t="s">
        <v>6415</v>
      </c>
      <c r="C788" s="564" t="s">
        <v>8127</v>
      </c>
      <c r="D788" s="65" t="s">
        <v>229</v>
      </c>
      <c r="E788" s="52">
        <v>25</v>
      </c>
      <c r="F788" s="200">
        <v>64</v>
      </c>
      <c r="G788" s="199">
        <f t="shared" si="39"/>
        <v>1600</v>
      </c>
      <c r="H788" s="198" t="s">
        <v>4684</v>
      </c>
      <c r="I788" s="52"/>
      <c r="J788" s="540" t="s">
        <v>762</v>
      </c>
    </row>
    <row r="789" s="138" customFormat="1" customHeight="1" outlineLevel="2" spans="1:10">
      <c r="A789" s="173">
        <v>49</v>
      </c>
      <c r="B789" s="201" t="s">
        <v>6256</v>
      </c>
      <c r="C789" s="564" t="s">
        <v>8127</v>
      </c>
      <c r="D789" s="65" t="s">
        <v>229</v>
      </c>
      <c r="E789" s="52">
        <v>40</v>
      </c>
      <c r="F789" s="200">
        <v>30</v>
      </c>
      <c r="G789" s="199">
        <f t="shared" si="39"/>
        <v>1200</v>
      </c>
      <c r="H789" s="198" t="s">
        <v>4684</v>
      </c>
      <c r="I789" s="52"/>
      <c r="J789" s="540" t="s">
        <v>762</v>
      </c>
    </row>
    <row r="790" s="138" customFormat="1" customHeight="1" outlineLevel="2" spans="1:10">
      <c r="A790" s="173">
        <v>50</v>
      </c>
      <c r="B790" s="201" t="s">
        <v>6259</v>
      </c>
      <c r="C790" s="564" t="s">
        <v>8127</v>
      </c>
      <c r="D790" s="65" t="s">
        <v>229</v>
      </c>
      <c r="E790" s="52">
        <v>40</v>
      </c>
      <c r="F790" s="200">
        <v>50</v>
      </c>
      <c r="G790" s="199">
        <f t="shared" si="39"/>
        <v>2000</v>
      </c>
      <c r="H790" s="198" t="s">
        <v>4684</v>
      </c>
      <c r="I790" s="52"/>
      <c r="J790" s="540" t="s">
        <v>762</v>
      </c>
    </row>
    <row r="791" s="138" customFormat="1" customHeight="1" outlineLevel="2" spans="1:10">
      <c r="A791" s="173">
        <v>51</v>
      </c>
      <c r="B791" s="201" t="s">
        <v>6261</v>
      </c>
      <c r="C791" s="564" t="s">
        <v>8154</v>
      </c>
      <c r="D791" s="65" t="s">
        <v>5059</v>
      </c>
      <c r="E791" s="52">
        <v>40</v>
      </c>
      <c r="F791" s="200">
        <v>52</v>
      </c>
      <c r="G791" s="199">
        <f t="shared" si="39"/>
        <v>2080</v>
      </c>
      <c r="H791" s="198" t="s">
        <v>4684</v>
      </c>
      <c r="I791" s="52"/>
      <c r="J791" s="540" t="s">
        <v>762</v>
      </c>
    </row>
    <row r="792" s="138" customFormat="1" customHeight="1" outlineLevel="2" spans="1:10">
      <c r="A792" s="173">
        <v>52</v>
      </c>
      <c r="B792" s="201" t="s">
        <v>6264</v>
      </c>
      <c r="C792" s="564" t="s">
        <v>8127</v>
      </c>
      <c r="D792" s="65" t="s">
        <v>229</v>
      </c>
      <c r="E792" s="52">
        <v>36</v>
      </c>
      <c r="F792" s="200">
        <v>45</v>
      </c>
      <c r="G792" s="199">
        <f t="shared" si="39"/>
        <v>1620</v>
      </c>
      <c r="H792" s="198" t="s">
        <v>4684</v>
      </c>
      <c r="I792" s="52"/>
      <c r="J792" s="540" t="s">
        <v>762</v>
      </c>
    </row>
    <row r="793" s="138" customFormat="1" customHeight="1" outlineLevel="2" spans="1:10">
      <c r="A793" s="173">
        <v>53</v>
      </c>
      <c r="B793" s="201" t="s">
        <v>6420</v>
      </c>
      <c r="C793" s="564" t="s">
        <v>8127</v>
      </c>
      <c r="D793" s="65" t="s">
        <v>229</v>
      </c>
      <c r="E793" s="52">
        <v>25</v>
      </c>
      <c r="F793" s="200">
        <v>45</v>
      </c>
      <c r="G793" s="199">
        <f t="shared" si="39"/>
        <v>1125</v>
      </c>
      <c r="H793" s="198" t="s">
        <v>4684</v>
      </c>
      <c r="I793" s="52"/>
      <c r="J793" s="540" t="s">
        <v>762</v>
      </c>
    </row>
    <row r="794" s="138" customFormat="1" customHeight="1" outlineLevel="2" spans="1:10">
      <c r="A794" s="173">
        <v>54</v>
      </c>
      <c r="B794" s="201" t="s">
        <v>6422</v>
      </c>
      <c r="C794" s="564" t="s">
        <v>8127</v>
      </c>
      <c r="D794" s="65" t="s">
        <v>229</v>
      </c>
      <c r="E794" s="52">
        <v>30</v>
      </c>
      <c r="F794" s="200">
        <v>36</v>
      </c>
      <c r="G794" s="199">
        <f t="shared" si="39"/>
        <v>1080</v>
      </c>
      <c r="H794" s="198" t="s">
        <v>4684</v>
      </c>
      <c r="I794" s="52"/>
      <c r="J794" s="540" t="s">
        <v>762</v>
      </c>
    </row>
    <row r="795" s="138" customFormat="1" customHeight="1" outlineLevel="2" spans="1:10">
      <c r="A795" s="173">
        <v>55</v>
      </c>
      <c r="B795" s="201" t="s">
        <v>6424</v>
      </c>
      <c r="C795" s="564" t="s">
        <v>8155</v>
      </c>
      <c r="D795" s="65" t="s">
        <v>229</v>
      </c>
      <c r="E795" s="52">
        <v>1500</v>
      </c>
      <c r="F795" s="200">
        <v>20</v>
      </c>
      <c r="G795" s="199">
        <f t="shared" si="39"/>
        <v>30000</v>
      </c>
      <c r="H795" s="198" t="s">
        <v>4684</v>
      </c>
      <c r="I795" s="52"/>
      <c r="J795" s="540" t="s">
        <v>762</v>
      </c>
    </row>
    <row r="796" s="138" customFormat="1" customHeight="1" outlineLevel="2" spans="1:10">
      <c r="A796" s="173">
        <v>56</v>
      </c>
      <c r="B796" s="201" t="s">
        <v>6427</v>
      </c>
      <c r="C796" s="201" t="s">
        <v>8156</v>
      </c>
      <c r="D796" s="65" t="s">
        <v>229</v>
      </c>
      <c r="E796" s="52">
        <v>6</v>
      </c>
      <c r="F796" s="200">
        <v>24</v>
      </c>
      <c r="G796" s="199">
        <f t="shared" si="39"/>
        <v>144</v>
      </c>
      <c r="H796" s="198" t="s">
        <v>4684</v>
      </c>
      <c r="I796" s="52"/>
      <c r="J796" s="540" t="s">
        <v>762</v>
      </c>
    </row>
    <row r="797" s="138" customFormat="1" customHeight="1" outlineLevel="2" spans="1:10">
      <c r="A797" s="173">
        <v>57</v>
      </c>
      <c r="B797" s="201" t="s">
        <v>8157</v>
      </c>
      <c r="C797" s="201" t="s">
        <v>8158</v>
      </c>
      <c r="D797" s="65" t="s">
        <v>229</v>
      </c>
      <c r="E797" s="52">
        <v>60</v>
      </c>
      <c r="F797" s="200">
        <v>120</v>
      </c>
      <c r="G797" s="199">
        <f t="shared" si="39"/>
        <v>7200</v>
      </c>
      <c r="H797" s="198" t="s">
        <v>4684</v>
      </c>
      <c r="I797" s="52"/>
      <c r="J797" s="540" t="s">
        <v>762</v>
      </c>
    </row>
    <row r="798" s="138" customFormat="1" customHeight="1" outlineLevel="2" spans="1:10">
      <c r="A798" s="173">
        <v>58</v>
      </c>
      <c r="B798" s="201" t="s">
        <v>8159</v>
      </c>
      <c r="C798" s="201" t="s">
        <v>8160</v>
      </c>
      <c r="D798" s="65" t="s">
        <v>229</v>
      </c>
      <c r="E798" s="52">
        <v>60</v>
      </c>
      <c r="F798" s="200">
        <v>75</v>
      </c>
      <c r="G798" s="199">
        <f t="shared" si="39"/>
        <v>4500</v>
      </c>
      <c r="H798" s="198" t="s">
        <v>4684</v>
      </c>
      <c r="I798" s="52"/>
      <c r="J798" s="540" t="s">
        <v>762</v>
      </c>
    </row>
    <row r="799" s="138" customFormat="1" customHeight="1" outlineLevel="2" spans="1:10">
      <c r="A799" s="173">
        <v>59</v>
      </c>
      <c r="B799" s="201" t="s">
        <v>8161</v>
      </c>
      <c r="C799" s="201" t="s">
        <v>8162</v>
      </c>
      <c r="D799" s="65" t="s">
        <v>229</v>
      </c>
      <c r="E799" s="52">
        <v>60</v>
      </c>
      <c r="F799" s="200">
        <v>35</v>
      </c>
      <c r="G799" s="199">
        <f t="shared" si="39"/>
        <v>2100</v>
      </c>
      <c r="H799" s="198" t="s">
        <v>4684</v>
      </c>
      <c r="I799" s="52"/>
      <c r="J799" s="540" t="s">
        <v>762</v>
      </c>
    </row>
    <row r="800" s="138" customFormat="1" customHeight="1" outlineLevel="2" spans="1:10">
      <c r="A800" s="173">
        <v>60</v>
      </c>
      <c r="B800" s="201" t="s">
        <v>6439</v>
      </c>
      <c r="C800" s="564" t="s">
        <v>8163</v>
      </c>
      <c r="D800" s="65" t="s">
        <v>5059</v>
      </c>
      <c r="E800" s="52">
        <v>15</v>
      </c>
      <c r="F800" s="200">
        <v>9</v>
      </c>
      <c r="G800" s="199">
        <f t="shared" si="39"/>
        <v>135</v>
      </c>
      <c r="H800" s="198" t="s">
        <v>4684</v>
      </c>
      <c r="I800" s="52"/>
      <c r="J800" s="540" t="s">
        <v>762</v>
      </c>
    </row>
    <row r="801" s="138" customFormat="1" customHeight="1" outlineLevel="2" spans="1:10">
      <c r="A801" s="173">
        <v>61</v>
      </c>
      <c r="B801" s="201" t="s">
        <v>6442</v>
      </c>
      <c r="C801" s="564" t="s">
        <v>8164</v>
      </c>
      <c r="D801" s="65" t="s">
        <v>705</v>
      </c>
      <c r="E801" s="52">
        <v>15</v>
      </c>
      <c r="F801" s="200">
        <v>18</v>
      </c>
      <c r="G801" s="199">
        <f t="shared" si="39"/>
        <v>270</v>
      </c>
      <c r="H801" s="198" t="s">
        <v>4684</v>
      </c>
      <c r="I801" s="52"/>
      <c r="J801" s="540" t="s">
        <v>762</v>
      </c>
    </row>
    <row r="802" s="138" customFormat="1" customHeight="1" outlineLevel="2" spans="1:10">
      <c r="A802" s="173">
        <v>62</v>
      </c>
      <c r="B802" s="201" t="s">
        <v>6445</v>
      </c>
      <c r="C802" s="564" t="s">
        <v>6446</v>
      </c>
      <c r="D802" s="65" t="s">
        <v>5059</v>
      </c>
      <c r="E802" s="52">
        <v>50</v>
      </c>
      <c r="F802" s="200">
        <v>2</v>
      </c>
      <c r="G802" s="199">
        <f t="shared" si="39"/>
        <v>100</v>
      </c>
      <c r="H802" s="198" t="s">
        <v>4684</v>
      </c>
      <c r="I802" s="52"/>
      <c r="J802" s="540" t="s">
        <v>762</v>
      </c>
    </row>
    <row r="803" s="138" customFormat="1" customHeight="1" outlineLevel="2" spans="1:10">
      <c r="A803" s="173">
        <v>63</v>
      </c>
      <c r="B803" s="201" t="s">
        <v>6448</v>
      </c>
      <c r="C803" s="564" t="s">
        <v>6446</v>
      </c>
      <c r="D803" s="65" t="s">
        <v>3814</v>
      </c>
      <c r="E803" s="52">
        <v>10</v>
      </c>
      <c r="F803" s="200">
        <v>5</v>
      </c>
      <c r="G803" s="199">
        <f t="shared" si="39"/>
        <v>50</v>
      </c>
      <c r="H803" s="542"/>
      <c r="I803" s="52"/>
      <c r="J803" s="540" t="s">
        <v>762</v>
      </c>
    </row>
    <row r="804" s="138" customFormat="1" customHeight="1" outlineLevel="2" spans="1:10">
      <c r="A804" s="173">
        <v>64</v>
      </c>
      <c r="B804" s="201" t="s">
        <v>6266</v>
      </c>
      <c r="C804" s="564" t="s">
        <v>8127</v>
      </c>
      <c r="D804" s="65" t="s">
        <v>705</v>
      </c>
      <c r="E804" s="52">
        <v>25</v>
      </c>
      <c r="F804" s="200">
        <v>30</v>
      </c>
      <c r="G804" s="199">
        <f t="shared" si="39"/>
        <v>750</v>
      </c>
      <c r="H804" s="198" t="s">
        <v>4684</v>
      </c>
      <c r="I804" s="52"/>
      <c r="J804" s="540" t="s">
        <v>762</v>
      </c>
    </row>
    <row r="805" s="138" customFormat="1" customHeight="1" outlineLevel="2" spans="1:10">
      <c r="A805" s="173">
        <v>65</v>
      </c>
      <c r="B805" s="201" t="s">
        <v>6452</v>
      </c>
      <c r="C805" s="564" t="s">
        <v>6453</v>
      </c>
      <c r="D805" s="65" t="s">
        <v>3814</v>
      </c>
      <c r="E805" s="52">
        <v>10</v>
      </c>
      <c r="F805" s="200">
        <v>56</v>
      </c>
      <c r="G805" s="199">
        <f t="shared" ref="G805:G824" si="40" xml:space="preserve">F805*E805</f>
        <v>560</v>
      </c>
      <c r="H805" s="198" t="s">
        <v>4684</v>
      </c>
      <c r="I805" s="52"/>
      <c r="J805" s="540" t="s">
        <v>762</v>
      </c>
    </row>
    <row r="806" s="138" customFormat="1" customHeight="1" outlineLevel="2" spans="1:10">
      <c r="A806" s="173">
        <v>66</v>
      </c>
      <c r="B806" s="201" t="s">
        <v>6455</v>
      </c>
      <c r="C806" s="564" t="s">
        <v>6456</v>
      </c>
      <c r="D806" s="65" t="s">
        <v>229</v>
      </c>
      <c r="E806" s="52">
        <v>60</v>
      </c>
      <c r="F806" s="200">
        <v>7</v>
      </c>
      <c r="G806" s="199">
        <f t="shared" si="40"/>
        <v>420</v>
      </c>
      <c r="H806" s="198" t="s">
        <v>4684</v>
      </c>
      <c r="I806" s="52"/>
      <c r="J806" s="540" t="s">
        <v>762</v>
      </c>
    </row>
    <row r="807" s="138" customFormat="1" customHeight="1" outlineLevel="2" spans="1:10">
      <c r="A807" s="173">
        <v>67</v>
      </c>
      <c r="B807" s="201" t="s">
        <v>6268</v>
      </c>
      <c r="C807" s="564" t="s">
        <v>8127</v>
      </c>
      <c r="D807" s="65" t="s">
        <v>229</v>
      </c>
      <c r="E807" s="52">
        <v>60</v>
      </c>
      <c r="F807" s="200">
        <v>9</v>
      </c>
      <c r="G807" s="199">
        <f t="shared" si="40"/>
        <v>540</v>
      </c>
      <c r="H807" s="198" t="s">
        <v>4684</v>
      </c>
      <c r="I807" s="52"/>
      <c r="J807" s="540" t="s">
        <v>762</v>
      </c>
    </row>
    <row r="808" s="138" customFormat="1" customHeight="1" outlineLevel="2" spans="1:10">
      <c r="A808" s="173">
        <v>68</v>
      </c>
      <c r="B808" s="201" t="s">
        <v>8165</v>
      </c>
      <c r="C808" s="201" t="s">
        <v>8166</v>
      </c>
      <c r="D808" s="65" t="s">
        <v>229</v>
      </c>
      <c r="E808" s="52">
        <v>200</v>
      </c>
      <c r="F808" s="200">
        <v>95</v>
      </c>
      <c r="G808" s="199">
        <f t="shared" si="40"/>
        <v>19000</v>
      </c>
      <c r="H808" s="198" t="s">
        <v>4684</v>
      </c>
      <c r="I808" s="52"/>
      <c r="J808" s="540" t="s">
        <v>762</v>
      </c>
    </row>
    <row r="809" s="138" customFormat="1" customHeight="1" outlineLevel="2" spans="1:10">
      <c r="A809" s="173">
        <v>69</v>
      </c>
      <c r="B809" s="201" t="s">
        <v>8167</v>
      </c>
      <c r="C809" s="201" t="s">
        <v>8168</v>
      </c>
      <c r="D809" s="65" t="s">
        <v>229</v>
      </c>
      <c r="E809" s="52">
        <v>60</v>
      </c>
      <c r="F809" s="200">
        <v>76</v>
      </c>
      <c r="G809" s="199">
        <f t="shared" si="40"/>
        <v>4560</v>
      </c>
      <c r="H809" s="198" t="s">
        <v>4684</v>
      </c>
      <c r="I809" s="52"/>
      <c r="J809" s="540" t="s">
        <v>762</v>
      </c>
    </row>
    <row r="810" s="138" customFormat="1" customHeight="1" outlineLevel="2" spans="1:10">
      <c r="A810" s="173">
        <v>70</v>
      </c>
      <c r="B810" s="201" t="s">
        <v>8169</v>
      </c>
      <c r="C810" s="201" t="s">
        <v>8170</v>
      </c>
      <c r="D810" s="65" t="s">
        <v>229</v>
      </c>
      <c r="E810" s="52">
        <v>200</v>
      </c>
      <c r="F810" s="200">
        <v>176</v>
      </c>
      <c r="G810" s="199">
        <f t="shared" si="40"/>
        <v>35200</v>
      </c>
      <c r="H810" s="198" t="s">
        <v>4684</v>
      </c>
      <c r="I810" s="52"/>
      <c r="J810" s="540" t="s">
        <v>762</v>
      </c>
    </row>
    <row r="811" s="138" customFormat="1" customHeight="1" outlineLevel="2" spans="1:10">
      <c r="A811" s="173">
        <v>71</v>
      </c>
      <c r="B811" s="201" t="s">
        <v>6467</v>
      </c>
      <c r="C811" s="201" t="s">
        <v>8171</v>
      </c>
      <c r="D811" s="65" t="s">
        <v>229</v>
      </c>
      <c r="E811" s="52">
        <v>120</v>
      </c>
      <c r="F811" s="200">
        <v>155</v>
      </c>
      <c r="G811" s="199">
        <f t="shared" si="40"/>
        <v>18600</v>
      </c>
      <c r="H811" s="198" t="s">
        <v>4684</v>
      </c>
      <c r="I811" s="52"/>
      <c r="J811" s="540" t="s">
        <v>762</v>
      </c>
    </row>
    <row r="812" s="138" customFormat="1" customHeight="1" outlineLevel="2" spans="1:10">
      <c r="A812" s="173">
        <v>72</v>
      </c>
      <c r="B812" s="201" t="s">
        <v>6470</v>
      </c>
      <c r="C812" s="201" t="s">
        <v>8171</v>
      </c>
      <c r="D812" s="65" t="s">
        <v>229</v>
      </c>
      <c r="E812" s="52">
        <v>60</v>
      </c>
      <c r="F812" s="200">
        <v>155</v>
      </c>
      <c r="G812" s="199">
        <f t="shared" si="40"/>
        <v>9300</v>
      </c>
      <c r="H812" s="198" t="s">
        <v>4684</v>
      </c>
      <c r="I812" s="52"/>
      <c r="J812" s="540" t="s">
        <v>762</v>
      </c>
    </row>
    <row r="813" s="138" customFormat="1" customHeight="1" outlineLevel="2" spans="1:10">
      <c r="A813" s="173">
        <v>73</v>
      </c>
      <c r="B813" s="201" t="s">
        <v>6472</v>
      </c>
      <c r="C813" s="201" t="s">
        <v>8171</v>
      </c>
      <c r="D813" s="65" t="s">
        <v>229</v>
      </c>
      <c r="E813" s="52">
        <v>60</v>
      </c>
      <c r="F813" s="200">
        <v>175</v>
      </c>
      <c r="G813" s="199">
        <f t="shared" si="40"/>
        <v>10500</v>
      </c>
      <c r="H813" s="198" t="s">
        <v>4684</v>
      </c>
      <c r="I813" s="52"/>
      <c r="J813" s="540" t="s">
        <v>762</v>
      </c>
    </row>
    <row r="814" s="138" customFormat="1" customHeight="1" outlineLevel="2" spans="1:10">
      <c r="A814" s="173">
        <v>74</v>
      </c>
      <c r="B814" s="201" t="s">
        <v>6474</v>
      </c>
      <c r="C814" s="201" t="s">
        <v>6475</v>
      </c>
      <c r="D814" s="65" t="s">
        <v>229</v>
      </c>
      <c r="E814" s="52">
        <v>30</v>
      </c>
      <c r="F814" s="200">
        <v>32</v>
      </c>
      <c r="G814" s="199">
        <f t="shared" si="40"/>
        <v>960</v>
      </c>
      <c r="H814" s="198" t="s">
        <v>4684</v>
      </c>
      <c r="I814" s="52"/>
      <c r="J814" s="540" t="s">
        <v>762</v>
      </c>
    </row>
    <row r="815" s="138" customFormat="1" customHeight="1" outlineLevel="2" spans="1:10">
      <c r="A815" s="173">
        <v>75</v>
      </c>
      <c r="B815" s="564" t="s">
        <v>6270</v>
      </c>
      <c r="C815" s="564" t="s">
        <v>8172</v>
      </c>
      <c r="D815" s="74" t="s">
        <v>229</v>
      </c>
      <c r="E815" s="73">
        <v>20</v>
      </c>
      <c r="F815" s="200">
        <v>950</v>
      </c>
      <c r="G815" s="199">
        <f t="shared" si="40"/>
        <v>19000</v>
      </c>
      <c r="H815" s="198" t="s">
        <v>4684</v>
      </c>
      <c r="I815" s="52"/>
      <c r="J815" s="540" t="s">
        <v>762</v>
      </c>
    </row>
    <row r="816" s="138" customFormat="1" customHeight="1" outlineLevel="2" spans="1:10">
      <c r="A816" s="173">
        <v>76</v>
      </c>
      <c r="B816" s="564" t="s">
        <v>6273</v>
      </c>
      <c r="C816" s="564" t="s">
        <v>8173</v>
      </c>
      <c r="D816" s="74" t="s">
        <v>229</v>
      </c>
      <c r="E816" s="73">
        <v>10</v>
      </c>
      <c r="F816" s="200">
        <v>120</v>
      </c>
      <c r="G816" s="199">
        <f t="shared" si="40"/>
        <v>1200</v>
      </c>
      <c r="H816" s="198" t="s">
        <v>4684</v>
      </c>
      <c r="I816" s="52"/>
      <c r="J816" s="540" t="s">
        <v>762</v>
      </c>
    </row>
    <row r="817" s="138" customFormat="1" customHeight="1" outlineLevel="2" spans="1:11">
      <c r="A817" s="173">
        <v>77</v>
      </c>
      <c r="B817" s="564" t="s">
        <v>8174</v>
      </c>
      <c r="C817" s="201" t="s">
        <v>8175</v>
      </c>
      <c r="D817" s="74" t="s">
        <v>229</v>
      </c>
      <c r="E817" s="73">
        <v>22</v>
      </c>
      <c r="F817" s="200">
        <v>780</v>
      </c>
      <c r="G817" s="199">
        <f t="shared" si="40"/>
        <v>17160</v>
      </c>
      <c r="H817" s="198" t="s">
        <v>4684</v>
      </c>
      <c r="I817" s="52"/>
      <c r="J817" s="540" t="s">
        <v>762</v>
      </c>
    </row>
    <row r="818" s="138" customFormat="1" customHeight="1" outlineLevel="2" spans="1:11">
      <c r="A818" s="173">
        <v>78</v>
      </c>
      <c r="B818" s="564" t="s">
        <v>8176</v>
      </c>
      <c r="C818" s="201" t="s">
        <v>8177</v>
      </c>
      <c r="D818" s="74" t="s">
        <v>229</v>
      </c>
      <c r="E818" s="73">
        <v>28</v>
      </c>
      <c r="F818" s="200">
        <v>650</v>
      </c>
      <c r="G818" s="199">
        <f t="shared" si="40"/>
        <v>18200</v>
      </c>
      <c r="H818" s="198" t="s">
        <v>4684</v>
      </c>
      <c r="I818" s="52"/>
      <c r="J818" s="540" t="s">
        <v>762</v>
      </c>
    </row>
    <row r="819" s="138" customFormat="1" customHeight="1" outlineLevel="2" spans="1:11">
      <c r="A819" s="173">
        <v>79</v>
      </c>
      <c r="B819" s="564" t="s">
        <v>8178</v>
      </c>
      <c r="C819" s="201" t="s">
        <v>8177</v>
      </c>
      <c r="D819" s="74" t="s">
        <v>229</v>
      </c>
      <c r="E819" s="73">
        <v>12</v>
      </c>
      <c r="F819" s="200">
        <v>350</v>
      </c>
      <c r="G819" s="199">
        <f t="shared" si="40"/>
        <v>4200</v>
      </c>
      <c r="H819" s="198" t="s">
        <v>4684</v>
      </c>
      <c r="I819" s="52"/>
      <c r="J819" s="540" t="s">
        <v>762</v>
      </c>
    </row>
    <row r="820" s="138" customFormat="1" customHeight="1" outlineLevel="2" spans="1:11">
      <c r="A820" s="173">
        <v>80</v>
      </c>
      <c r="B820" s="564" t="s">
        <v>8179</v>
      </c>
      <c r="C820" s="201" t="s">
        <v>8180</v>
      </c>
      <c r="D820" s="74" t="s">
        <v>229</v>
      </c>
      <c r="E820" s="73">
        <v>12</v>
      </c>
      <c r="F820" s="200">
        <v>290</v>
      </c>
      <c r="G820" s="199">
        <f t="shared" si="40"/>
        <v>3480</v>
      </c>
      <c r="H820" s="198" t="s">
        <v>4684</v>
      </c>
      <c r="I820" s="52"/>
      <c r="J820" s="540" t="s">
        <v>762</v>
      </c>
    </row>
    <row r="821" s="138" customFormat="1" customHeight="1" outlineLevel="2" spans="1:11">
      <c r="A821" s="173">
        <v>81</v>
      </c>
      <c r="B821" s="564" t="s">
        <v>8181</v>
      </c>
      <c r="C821" s="201" t="s">
        <v>8182</v>
      </c>
      <c r="D821" s="74" t="s">
        <v>229</v>
      </c>
      <c r="E821" s="73">
        <v>30</v>
      </c>
      <c r="F821" s="200">
        <v>150</v>
      </c>
      <c r="G821" s="199">
        <f t="shared" si="40"/>
        <v>4500</v>
      </c>
      <c r="H821" s="198" t="s">
        <v>4684</v>
      </c>
      <c r="I821" s="52"/>
      <c r="J821" s="540" t="s">
        <v>762</v>
      </c>
    </row>
    <row r="822" s="138" customFormat="1" customHeight="1" outlineLevel="2" spans="1:11">
      <c r="A822" s="173">
        <v>82</v>
      </c>
      <c r="B822" s="201" t="s">
        <v>8183</v>
      </c>
      <c r="C822" s="564" t="s">
        <v>8184</v>
      </c>
      <c r="D822" s="74" t="s">
        <v>229</v>
      </c>
      <c r="E822" s="73">
        <v>15</v>
      </c>
      <c r="F822" s="200">
        <v>85</v>
      </c>
      <c r="G822" s="199">
        <f t="shared" si="40"/>
        <v>1275</v>
      </c>
      <c r="H822" s="198" t="s">
        <v>4684</v>
      </c>
      <c r="I822" s="52"/>
      <c r="J822" s="540" t="s">
        <v>762</v>
      </c>
    </row>
    <row r="823" s="138" customFormat="1" customHeight="1" outlineLevel="2" spans="1:11">
      <c r="A823" s="173">
        <v>83</v>
      </c>
      <c r="B823" s="201" t="s">
        <v>8185</v>
      </c>
      <c r="C823" s="564" t="s">
        <v>8186</v>
      </c>
      <c r="D823" s="74" t="s">
        <v>229</v>
      </c>
      <c r="E823" s="73">
        <v>15</v>
      </c>
      <c r="F823" s="200">
        <v>65</v>
      </c>
      <c r="G823" s="199">
        <f t="shared" si="40"/>
        <v>975</v>
      </c>
      <c r="H823" s="198" t="s">
        <v>4684</v>
      </c>
      <c r="I823" s="52"/>
      <c r="J823" s="540" t="s">
        <v>762</v>
      </c>
    </row>
    <row r="824" s="138" customFormat="1" customHeight="1" outlineLevel="2" spans="1:11">
      <c r="A824" s="173">
        <v>84</v>
      </c>
      <c r="B824" s="201" t="s">
        <v>6497</v>
      </c>
      <c r="C824" s="201" t="s">
        <v>8187</v>
      </c>
      <c r="D824" s="74" t="s">
        <v>345</v>
      </c>
      <c r="E824" s="73">
        <v>20</v>
      </c>
      <c r="F824" s="200">
        <v>950</v>
      </c>
      <c r="G824" s="199">
        <f t="shared" si="40"/>
        <v>19000</v>
      </c>
      <c r="H824" s="198" t="s">
        <v>4684</v>
      </c>
      <c r="I824" s="52"/>
      <c r="J824" s="540" t="s">
        <v>762</v>
      </c>
    </row>
    <row r="825" s="521" customFormat="1" customHeight="1" spans="1:11">
      <c r="A825" s="531" t="s">
        <v>8188</v>
      </c>
      <c r="B825" s="81" t="s">
        <v>609</v>
      </c>
      <c r="C825" s="60"/>
      <c r="D825" s="59"/>
      <c r="E825" s="61">
        <f xml:space="preserve">SUM(E826:E1359)</f>
        <v>7994.25</v>
      </c>
      <c r="F825" s="60"/>
      <c r="G825" s="565">
        <f xml:space="preserve">SUM(G826:G1359)</f>
        <v>6546025</v>
      </c>
      <c r="H825" s="566"/>
      <c r="I825" s="55"/>
      <c r="J825" s="552"/>
    </row>
    <row r="826" s="138" customFormat="1" customHeight="1" outlineLevel="1" spans="1:11">
      <c r="A826" s="54" t="s">
        <v>38</v>
      </c>
      <c r="B826" s="544" t="s">
        <v>3244</v>
      </c>
      <c r="C826" s="492"/>
      <c r="D826" s="73"/>
      <c r="E826" s="78"/>
      <c r="F826" s="567"/>
      <c r="G826" s="199"/>
      <c r="H826" s="198" t="s">
        <v>4962</v>
      </c>
      <c r="I826" s="73"/>
      <c r="J826" s="568"/>
    </row>
    <row r="827" s="138" customFormat="1" customHeight="1" outlineLevel="2" spans="1:11">
      <c r="A827" s="170" t="s">
        <v>4124</v>
      </c>
      <c r="B827" s="544" t="s">
        <v>3805</v>
      </c>
      <c r="C827" s="492"/>
      <c r="D827" s="73"/>
      <c r="E827" s="78"/>
      <c r="F827" s="567"/>
      <c r="G827" s="199"/>
      <c r="H827" s="74" t="s">
        <v>4798</v>
      </c>
      <c r="I827" s="73"/>
      <c r="J827" s="568"/>
      <c r="K827" s="569"/>
    </row>
    <row r="828" s="138" customFormat="1" customHeight="1" outlineLevel="2" spans="1:11">
      <c r="A828" s="170"/>
      <c r="B828" s="544" t="s">
        <v>3726</v>
      </c>
      <c r="C828" s="492"/>
      <c r="D828" s="73"/>
      <c r="E828" s="78"/>
      <c r="F828" s="567"/>
      <c r="G828" s="199"/>
      <c r="H828" s="74" t="s">
        <v>4798</v>
      </c>
      <c r="I828" s="84" t="s">
        <v>8189</v>
      </c>
      <c r="J828" s="568"/>
    </row>
    <row r="829" s="138" customFormat="1" customHeight="1" outlineLevel="2" spans="1:11">
      <c r="A829" s="208" t="s">
        <v>4127</v>
      </c>
      <c r="B829" s="201" t="s">
        <v>5989</v>
      </c>
      <c r="C829" s="197" t="s">
        <v>5990</v>
      </c>
      <c r="D829" s="198" t="s">
        <v>345</v>
      </c>
      <c r="E829" s="541">
        <v>1</v>
      </c>
      <c r="F829" s="200">
        <v>580</v>
      </c>
      <c r="G829" s="199">
        <f t="shared" ref="G829:G836" si="41" xml:space="preserve">F829*E829</f>
        <v>580</v>
      </c>
      <c r="H829" s="74" t="s">
        <v>4798</v>
      </c>
      <c r="I829" s="73" t="s">
        <v>8189</v>
      </c>
      <c r="J829" s="540" t="s">
        <v>762</v>
      </c>
    </row>
    <row r="830" s="138" customFormat="1" customHeight="1" outlineLevel="2" spans="1:11">
      <c r="A830" s="208" t="s">
        <v>4129</v>
      </c>
      <c r="B830" s="201" t="s">
        <v>3385</v>
      </c>
      <c r="C830" s="197" t="s">
        <v>5875</v>
      </c>
      <c r="D830" s="198" t="s">
        <v>345</v>
      </c>
      <c r="E830" s="541">
        <v>1</v>
      </c>
      <c r="F830" s="200">
        <v>900</v>
      </c>
      <c r="G830" s="199">
        <f t="shared" si="41"/>
        <v>900</v>
      </c>
      <c r="H830" s="74" t="s">
        <v>4798</v>
      </c>
      <c r="I830" s="73" t="s">
        <v>8189</v>
      </c>
      <c r="J830" s="540" t="s">
        <v>762</v>
      </c>
    </row>
    <row r="831" s="138" customFormat="1" customHeight="1" outlineLevel="2" spans="1:11">
      <c r="A831" s="208" t="s">
        <v>4130</v>
      </c>
      <c r="B831" s="201" t="s">
        <v>3920</v>
      </c>
      <c r="C831" s="197" t="s">
        <v>5949</v>
      </c>
      <c r="D831" s="198" t="s">
        <v>345</v>
      </c>
      <c r="E831" s="541">
        <v>2</v>
      </c>
      <c r="F831" s="200">
        <v>330</v>
      </c>
      <c r="G831" s="199">
        <f t="shared" si="41"/>
        <v>660</v>
      </c>
      <c r="H831" s="74" t="s">
        <v>4798</v>
      </c>
      <c r="I831" s="73" t="s">
        <v>8189</v>
      </c>
      <c r="J831" s="540" t="s">
        <v>762</v>
      </c>
    </row>
    <row r="832" s="138" customFormat="1" customHeight="1" outlineLevel="2" spans="1:11">
      <c r="A832" s="208" t="s">
        <v>4694</v>
      </c>
      <c r="B832" s="201" t="s">
        <v>7899</v>
      </c>
      <c r="C832" s="180" t="s">
        <v>6151</v>
      </c>
      <c r="D832" s="198" t="s">
        <v>345</v>
      </c>
      <c r="E832" s="541">
        <v>1</v>
      </c>
      <c r="F832" s="200">
        <v>90000</v>
      </c>
      <c r="G832" s="199">
        <f t="shared" si="41"/>
        <v>90000</v>
      </c>
      <c r="H832" s="74" t="s">
        <v>4798</v>
      </c>
      <c r="I832" s="73" t="s">
        <v>8189</v>
      </c>
      <c r="J832" s="540" t="s">
        <v>762</v>
      </c>
    </row>
    <row r="833" s="138" customFormat="1" customHeight="1" outlineLevel="2" spans="1:10">
      <c r="A833" s="208" t="s">
        <v>7866</v>
      </c>
      <c r="B833" s="201" t="s">
        <v>6113</v>
      </c>
      <c r="C833" s="180"/>
      <c r="D833" s="198" t="s">
        <v>345</v>
      </c>
      <c r="E833" s="541">
        <v>1</v>
      </c>
      <c r="F833" s="200">
        <v>2970</v>
      </c>
      <c r="G833" s="199">
        <f t="shared" si="41"/>
        <v>2970</v>
      </c>
      <c r="H833" s="74" t="s">
        <v>4798</v>
      </c>
      <c r="I833" s="73" t="s">
        <v>8189</v>
      </c>
      <c r="J833" s="540" t="s">
        <v>762</v>
      </c>
    </row>
    <row r="834" s="138" customFormat="1" customHeight="1" outlineLevel="2" spans="1:10">
      <c r="A834" s="208" t="s">
        <v>8190</v>
      </c>
      <c r="B834" s="201" t="s">
        <v>5967</v>
      </c>
      <c r="C834" s="492" t="s">
        <v>5822</v>
      </c>
      <c r="D834" s="198" t="s">
        <v>345</v>
      </c>
      <c r="E834" s="541">
        <v>1</v>
      </c>
      <c r="F834" s="200">
        <v>2612</v>
      </c>
      <c r="G834" s="199">
        <f t="shared" si="41"/>
        <v>2612</v>
      </c>
      <c r="H834" s="74" t="s">
        <v>4798</v>
      </c>
      <c r="I834" s="73" t="s">
        <v>8189</v>
      </c>
      <c r="J834" s="540" t="s">
        <v>762</v>
      </c>
    </row>
    <row r="835" s="138" customFormat="1" customHeight="1" outlineLevel="2" spans="1:10">
      <c r="A835" s="208" t="s">
        <v>8191</v>
      </c>
      <c r="B835" s="201" t="s">
        <v>5939</v>
      </c>
      <c r="C835" s="492"/>
      <c r="D835" s="198" t="s">
        <v>345</v>
      </c>
      <c r="E835" s="541">
        <v>1</v>
      </c>
      <c r="F835" s="200">
        <v>1254</v>
      </c>
      <c r="G835" s="199">
        <f t="shared" si="41"/>
        <v>1254</v>
      </c>
      <c r="H835" s="74" t="s">
        <v>4798</v>
      </c>
      <c r="I835" s="73" t="s">
        <v>8189</v>
      </c>
      <c r="J835" s="540" t="s">
        <v>762</v>
      </c>
    </row>
    <row r="836" s="138" customFormat="1" customHeight="1" outlineLevel="2" spans="1:10">
      <c r="A836" s="208" t="s">
        <v>8192</v>
      </c>
      <c r="B836" s="201" t="s">
        <v>5933</v>
      </c>
      <c r="C836" s="197" t="s">
        <v>5934</v>
      </c>
      <c r="D836" s="198" t="s">
        <v>345</v>
      </c>
      <c r="E836" s="541">
        <v>1</v>
      </c>
      <c r="F836" s="200">
        <v>1327</v>
      </c>
      <c r="G836" s="199">
        <f t="shared" si="41"/>
        <v>1327</v>
      </c>
      <c r="H836" s="74" t="s">
        <v>4798</v>
      </c>
      <c r="I836" s="73" t="s">
        <v>8189</v>
      </c>
      <c r="J836" s="540" t="s">
        <v>762</v>
      </c>
    </row>
    <row r="837" s="138" customFormat="1" customHeight="1" outlineLevel="2" spans="1:10">
      <c r="A837" s="170"/>
      <c r="B837" s="544" t="s">
        <v>3728</v>
      </c>
      <c r="C837" s="494"/>
      <c r="D837" s="73"/>
      <c r="E837" s="78"/>
      <c r="F837" s="200"/>
      <c r="G837" s="199"/>
      <c r="H837" s="74" t="s">
        <v>4798</v>
      </c>
      <c r="I837" s="84" t="s">
        <v>8193</v>
      </c>
      <c r="J837" s="543"/>
    </row>
    <row r="838" s="138" customFormat="1" customHeight="1" outlineLevel="2" spans="1:10">
      <c r="A838" s="208" t="s">
        <v>4132</v>
      </c>
      <c r="B838" s="201" t="s">
        <v>5989</v>
      </c>
      <c r="C838" s="197" t="s">
        <v>5990</v>
      </c>
      <c r="D838" s="198" t="s">
        <v>345</v>
      </c>
      <c r="E838" s="541">
        <v>1</v>
      </c>
      <c r="F838" s="200">
        <v>580</v>
      </c>
      <c r="G838" s="199">
        <f xml:space="preserve">F838*E838</f>
        <v>580</v>
      </c>
      <c r="H838" s="74" t="s">
        <v>4798</v>
      </c>
      <c r="I838" s="73" t="s">
        <v>8193</v>
      </c>
      <c r="J838" s="540" t="s">
        <v>762</v>
      </c>
    </row>
    <row r="839" s="138" customFormat="1" customHeight="1" outlineLevel="2" spans="1:10">
      <c r="A839" s="208" t="s">
        <v>4133</v>
      </c>
      <c r="B839" s="201" t="s">
        <v>3385</v>
      </c>
      <c r="C839" s="492" t="s">
        <v>7077</v>
      </c>
      <c r="D839" s="198" t="s">
        <v>345</v>
      </c>
      <c r="E839" s="541">
        <v>1</v>
      </c>
      <c r="F839" s="200">
        <v>1560</v>
      </c>
      <c r="G839" s="199">
        <f xml:space="preserve">F839*E839</f>
        <v>1560</v>
      </c>
      <c r="H839" s="74" t="s">
        <v>4798</v>
      </c>
      <c r="I839" s="73" t="s">
        <v>8193</v>
      </c>
      <c r="J839" s="540" t="s">
        <v>762</v>
      </c>
    </row>
    <row r="840" s="138" customFormat="1" customHeight="1" outlineLevel="2" spans="1:10">
      <c r="A840" s="208" t="s">
        <v>4695</v>
      </c>
      <c r="B840" s="201" t="s">
        <v>6064</v>
      </c>
      <c r="C840" s="492" t="s">
        <v>6071</v>
      </c>
      <c r="D840" s="198" t="s">
        <v>345</v>
      </c>
      <c r="E840" s="541">
        <v>2</v>
      </c>
      <c r="F840" s="200">
        <v>2600</v>
      </c>
      <c r="G840" s="199">
        <f xml:space="preserve">F840*E840</f>
        <v>5200</v>
      </c>
      <c r="H840" s="74" t="s">
        <v>4798</v>
      </c>
      <c r="I840" s="73" t="s">
        <v>8193</v>
      </c>
      <c r="J840" s="540" t="s">
        <v>762</v>
      </c>
    </row>
    <row r="841" s="138" customFormat="1" customHeight="1" outlineLevel="2" spans="1:10">
      <c r="A841" s="170"/>
      <c r="B841" s="544" t="s">
        <v>3730</v>
      </c>
      <c r="C841" s="494"/>
      <c r="D841" s="73"/>
      <c r="E841" s="78"/>
      <c r="F841" s="200"/>
      <c r="G841" s="199"/>
      <c r="H841" s="74" t="s">
        <v>4798</v>
      </c>
      <c r="I841" s="84" t="s">
        <v>8194</v>
      </c>
      <c r="J841" s="543"/>
    </row>
    <row r="842" s="138" customFormat="1" customHeight="1" outlineLevel="2" spans="1:10">
      <c r="A842" s="208" t="s">
        <v>4135</v>
      </c>
      <c r="B842" s="201" t="s">
        <v>5933</v>
      </c>
      <c r="C842" s="197" t="s">
        <v>5934</v>
      </c>
      <c r="D842" s="198" t="s">
        <v>345</v>
      </c>
      <c r="E842" s="541">
        <v>1</v>
      </c>
      <c r="F842" s="200">
        <v>1327</v>
      </c>
      <c r="G842" s="199">
        <f t="shared" ref="G842:G848" si="42" xml:space="preserve">F842*E842</f>
        <v>1327</v>
      </c>
      <c r="H842" s="74" t="s">
        <v>4798</v>
      </c>
      <c r="I842" s="73" t="s">
        <v>8194</v>
      </c>
      <c r="J842" s="540" t="s">
        <v>762</v>
      </c>
    </row>
    <row r="843" s="138" customFormat="1" customHeight="1" outlineLevel="2" spans="1:10">
      <c r="A843" s="208" t="s">
        <v>4136</v>
      </c>
      <c r="B843" s="201" t="s">
        <v>6064</v>
      </c>
      <c r="C843" s="492" t="s">
        <v>6071</v>
      </c>
      <c r="D843" s="198" t="s">
        <v>345</v>
      </c>
      <c r="E843" s="541">
        <v>1</v>
      </c>
      <c r="F843" s="200">
        <v>2700</v>
      </c>
      <c r="G843" s="199">
        <f t="shared" si="42"/>
        <v>2700</v>
      </c>
      <c r="H843" s="74" t="s">
        <v>4798</v>
      </c>
      <c r="I843" s="73" t="s">
        <v>8194</v>
      </c>
      <c r="J843" s="540" t="s">
        <v>762</v>
      </c>
    </row>
    <row r="844" s="138" customFormat="1" customHeight="1" outlineLevel="2" spans="1:10">
      <c r="A844" s="208" t="s">
        <v>4137</v>
      </c>
      <c r="B844" s="201" t="s">
        <v>6064</v>
      </c>
      <c r="C844" s="492" t="s">
        <v>6067</v>
      </c>
      <c r="D844" s="198" t="s">
        <v>345</v>
      </c>
      <c r="E844" s="541">
        <v>1</v>
      </c>
      <c r="F844" s="200">
        <v>2400</v>
      </c>
      <c r="G844" s="199">
        <f t="shared" si="42"/>
        <v>2400</v>
      </c>
      <c r="H844" s="74" t="s">
        <v>4798</v>
      </c>
      <c r="I844" s="73" t="s">
        <v>8194</v>
      </c>
      <c r="J844" s="540" t="s">
        <v>762</v>
      </c>
    </row>
    <row r="845" s="138" customFormat="1" customHeight="1" outlineLevel="2" spans="1:10">
      <c r="A845" s="208" t="s">
        <v>4138</v>
      </c>
      <c r="B845" s="201" t="s">
        <v>6064</v>
      </c>
      <c r="C845" s="492" t="s">
        <v>6071</v>
      </c>
      <c r="D845" s="198" t="s">
        <v>345</v>
      </c>
      <c r="E845" s="541">
        <v>1</v>
      </c>
      <c r="F845" s="200">
        <v>2600</v>
      </c>
      <c r="G845" s="199">
        <f t="shared" si="42"/>
        <v>2600</v>
      </c>
      <c r="H845" s="74" t="s">
        <v>4798</v>
      </c>
      <c r="I845" s="73" t="s">
        <v>8194</v>
      </c>
      <c r="J845" s="540" t="s">
        <v>762</v>
      </c>
    </row>
    <row r="846" s="138" customFormat="1" customHeight="1" outlineLevel="2" spans="1:10">
      <c r="A846" s="208" t="s">
        <v>4139</v>
      </c>
      <c r="B846" s="201" t="s">
        <v>5850</v>
      </c>
      <c r="C846" s="492" t="s">
        <v>5853</v>
      </c>
      <c r="D846" s="198" t="s">
        <v>345</v>
      </c>
      <c r="E846" s="541">
        <v>2</v>
      </c>
      <c r="F846" s="200">
        <v>1500</v>
      </c>
      <c r="G846" s="199">
        <f t="shared" si="42"/>
        <v>3000</v>
      </c>
      <c r="H846" s="74" t="s">
        <v>4798</v>
      </c>
      <c r="I846" s="73" t="s">
        <v>8194</v>
      </c>
      <c r="J846" s="540" t="s">
        <v>762</v>
      </c>
    </row>
    <row r="847" s="138" customFormat="1" customHeight="1" outlineLevel="2" spans="1:10">
      <c r="A847" s="208" t="s">
        <v>4140</v>
      </c>
      <c r="B847" s="201" t="s">
        <v>5850</v>
      </c>
      <c r="C847" s="492" t="s">
        <v>5851</v>
      </c>
      <c r="D847" s="198" t="s">
        <v>345</v>
      </c>
      <c r="E847" s="541">
        <v>4</v>
      </c>
      <c r="F847" s="200">
        <v>1200</v>
      </c>
      <c r="G847" s="199">
        <f t="shared" si="42"/>
        <v>4800</v>
      </c>
      <c r="H847" s="74" t="s">
        <v>4798</v>
      </c>
      <c r="I847" s="73" t="s">
        <v>8194</v>
      </c>
      <c r="J847" s="540" t="s">
        <v>762</v>
      </c>
    </row>
    <row r="848" s="138" customFormat="1" customHeight="1" outlineLevel="2" spans="1:10">
      <c r="A848" s="208" t="s">
        <v>4141</v>
      </c>
      <c r="B848" s="201" t="s">
        <v>3385</v>
      </c>
      <c r="C848" s="197" t="s">
        <v>5875</v>
      </c>
      <c r="D848" s="198" t="s">
        <v>345</v>
      </c>
      <c r="E848" s="541">
        <v>1</v>
      </c>
      <c r="F848" s="200">
        <v>900</v>
      </c>
      <c r="G848" s="199">
        <f t="shared" si="42"/>
        <v>900</v>
      </c>
      <c r="H848" s="74" t="s">
        <v>4798</v>
      </c>
      <c r="I848" s="73" t="s">
        <v>8194</v>
      </c>
      <c r="J848" s="540" t="s">
        <v>762</v>
      </c>
    </row>
    <row r="849" s="138" customFormat="1" customHeight="1" outlineLevel="2" spans="1:10">
      <c r="A849" s="170"/>
      <c r="B849" s="453" t="s">
        <v>3731</v>
      </c>
      <c r="C849" s="197"/>
      <c r="D849" s="542"/>
      <c r="E849" s="541"/>
      <c r="F849" s="200"/>
      <c r="G849" s="199"/>
      <c r="H849" s="74" t="s">
        <v>4798</v>
      </c>
      <c r="I849" s="84" t="s">
        <v>8195</v>
      </c>
      <c r="J849" s="543"/>
    </row>
    <row r="850" s="138" customFormat="1" customHeight="1" outlineLevel="2" spans="1:10">
      <c r="A850" s="208" t="s">
        <v>4174</v>
      </c>
      <c r="B850" s="201" t="s">
        <v>3392</v>
      </c>
      <c r="C850" s="492" t="s">
        <v>7078</v>
      </c>
      <c r="D850" s="74" t="s">
        <v>3318</v>
      </c>
      <c r="E850" s="541">
        <v>1</v>
      </c>
      <c r="F850" s="200">
        <v>78026</v>
      </c>
      <c r="G850" s="199">
        <f xml:space="preserve">F850*E850</f>
        <v>78026</v>
      </c>
      <c r="H850" s="74" t="s">
        <v>4798</v>
      </c>
      <c r="I850" s="73" t="s">
        <v>8195</v>
      </c>
      <c r="J850" s="540" t="s">
        <v>762</v>
      </c>
    </row>
    <row r="851" s="138" customFormat="1" customHeight="1" outlineLevel="2" spans="1:10">
      <c r="A851" s="208" t="s">
        <v>4175</v>
      </c>
      <c r="B851" s="201" t="s">
        <v>6064</v>
      </c>
      <c r="C851" s="492" t="s">
        <v>6071</v>
      </c>
      <c r="D851" s="198" t="s">
        <v>345</v>
      </c>
      <c r="E851" s="541">
        <v>4</v>
      </c>
      <c r="F851" s="200">
        <v>2600</v>
      </c>
      <c r="G851" s="199">
        <f xml:space="preserve">F851*E851</f>
        <v>10400</v>
      </c>
      <c r="H851" s="74" t="s">
        <v>4798</v>
      </c>
      <c r="I851" s="73" t="s">
        <v>8195</v>
      </c>
      <c r="J851" s="540" t="s">
        <v>762</v>
      </c>
    </row>
    <row r="852" s="138" customFormat="1" customHeight="1" outlineLevel="2" spans="1:10">
      <c r="A852" s="208" t="s">
        <v>4176</v>
      </c>
      <c r="B852" s="201" t="s">
        <v>3316</v>
      </c>
      <c r="C852" s="492" t="s">
        <v>7055</v>
      </c>
      <c r="D852" s="74" t="s">
        <v>3318</v>
      </c>
      <c r="E852" s="541">
        <v>1</v>
      </c>
      <c r="F852" s="200">
        <v>71528</v>
      </c>
      <c r="G852" s="199">
        <f xml:space="preserve">F852*E852</f>
        <v>71528</v>
      </c>
      <c r="H852" s="74" t="s">
        <v>4798</v>
      </c>
      <c r="I852" s="73" t="s">
        <v>8195</v>
      </c>
      <c r="J852" s="540" t="s">
        <v>762</v>
      </c>
    </row>
    <row r="853" s="138" customFormat="1" customHeight="1" outlineLevel="2" spans="1:10">
      <c r="A853" s="208" t="s">
        <v>4177</v>
      </c>
      <c r="B853" s="201" t="s">
        <v>6064</v>
      </c>
      <c r="C853" s="492" t="s">
        <v>6067</v>
      </c>
      <c r="D853" s="198" t="s">
        <v>345</v>
      </c>
      <c r="E853" s="541">
        <v>4</v>
      </c>
      <c r="F853" s="200">
        <v>2400</v>
      </c>
      <c r="G853" s="199">
        <f xml:space="preserve">F853*E853</f>
        <v>9600</v>
      </c>
      <c r="H853" s="74" t="s">
        <v>4798</v>
      </c>
      <c r="I853" s="73" t="s">
        <v>8195</v>
      </c>
      <c r="J853" s="540" t="s">
        <v>762</v>
      </c>
    </row>
    <row r="854" s="138" customFormat="1" customHeight="1" outlineLevel="2" spans="1:10">
      <c r="A854" s="208" t="s">
        <v>7623</v>
      </c>
      <c r="B854" s="201" t="s">
        <v>6064</v>
      </c>
      <c r="C854" s="492" t="s">
        <v>7112</v>
      </c>
      <c r="D854" s="198" t="s">
        <v>345</v>
      </c>
      <c r="E854" s="541">
        <v>1</v>
      </c>
      <c r="F854" s="200">
        <v>2000</v>
      </c>
      <c r="G854" s="199">
        <f xml:space="preserve">F854*E854</f>
        <v>2000</v>
      </c>
      <c r="H854" s="74" t="s">
        <v>4798</v>
      </c>
      <c r="I854" s="73" t="s">
        <v>8195</v>
      </c>
      <c r="J854" s="540" t="s">
        <v>762</v>
      </c>
    </row>
    <row r="855" s="138" customFormat="1" customHeight="1" outlineLevel="2" spans="1:10">
      <c r="A855" s="170"/>
      <c r="B855" s="453" t="s">
        <v>3733</v>
      </c>
      <c r="C855" s="492"/>
      <c r="D855" s="542"/>
      <c r="E855" s="541"/>
      <c r="F855" s="200"/>
      <c r="G855" s="199"/>
      <c r="H855" s="74" t="s">
        <v>4798</v>
      </c>
      <c r="I855" s="84" t="s">
        <v>8196</v>
      </c>
      <c r="J855" s="543"/>
    </row>
    <row r="856" s="138" customFormat="1" customHeight="1" outlineLevel="2" spans="1:10">
      <c r="A856" s="208" t="s">
        <v>4179</v>
      </c>
      <c r="B856" s="201" t="s">
        <v>5816</v>
      </c>
      <c r="C856" s="492" t="s">
        <v>6624</v>
      </c>
      <c r="D856" s="198" t="s">
        <v>345</v>
      </c>
      <c r="E856" s="541">
        <v>1</v>
      </c>
      <c r="F856" s="200">
        <v>2500</v>
      </c>
      <c r="G856" s="199">
        <f t="shared" ref="G856:G886" si="43" xml:space="preserve">F856*E856</f>
        <v>2500</v>
      </c>
      <c r="H856" s="74" t="s">
        <v>4798</v>
      </c>
      <c r="I856" s="73" t="s">
        <v>8196</v>
      </c>
      <c r="J856" s="540" t="s">
        <v>762</v>
      </c>
    </row>
    <row r="857" s="138" customFormat="1" customHeight="1" outlineLevel="2" spans="1:10">
      <c r="A857" s="208" t="s">
        <v>4180</v>
      </c>
      <c r="B857" s="201" t="s">
        <v>7870</v>
      </c>
      <c r="C857" s="492" t="s">
        <v>7082</v>
      </c>
      <c r="D857" s="198" t="s">
        <v>345</v>
      </c>
      <c r="E857" s="541">
        <v>1</v>
      </c>
      <c r="F857" s="200">
        <v>3000</v>
      </c>
      <c r="G857" s="199">
        <f t="shared" si="43"/>
        <v>3000</v>
      </c>
      <c r="H857" s="74" t="s">
        <v>4798</v>
      </c>
      <c r="I857" s="73" t="s">
        <v>8196</v>
      </c>
      <c r="J857" s="540" t="s">
        <v>762</v>
      </c>
    </row>
    <row r="858" s="520" customFormat="1" customHeight="1" outlineLevel="2" spans="1:10">
      <c r="A858" s="208" t="s">
        <v>4698</v>
      </c>
      <c r="B858" s="201" t="s">
        <v>3920</v>
      </c>
      <c r="C858" s="197" t="s">
        <v>5949</v>
      </c>
      <c r="D858" s="198" t="s">
        <v>345</v>
      </c>
      <c r="E858" s="541">
        <v>1</v>
      </c>
      <c r="F858" s="200">
        <v>330</v>
      </c>
      <c r="G858" s="199">
        <f t="shared" si="43"/>
        <v>330</v>
      </c>
      <c r="H858" s="74" t="s">
        <v>4798</v>
      </c>
      <c r="I858" s="73" t="s">
        <v>8196</v>
      </c>
      <c r="J858" s="540" t="s">
        <v>762</v>
      </c>
    </row>
    <row r="859" s="138" customFormat="1" customHeight="1" outlineLevel="2" spans="1:10">
      <c r="A859" s="208" t="s">
        <v>4699</v>
      </c>
      <c r="B859" s="201" t="s">
        <v>5808</v>
      </c>
      <c r="C859" s="492" t="s">
        <v>5809</v>
      </c>
      <c r="D859" s="198" t="s">
        <v>345</v>
      </c>
      <c r="E859" s="541">
        <v>3</v>
      </c>
      <c r="F859" s="200">
        <v>2900</v>
      </c>
      <c r="G859" s="199">
        <f t="shared" si="43"/>
        <v>8700</v>
      </c>
      <c r="H859" s="74" t="s">
        <v>4798</v>
      </c>
      <c r="I859" s="73" t="s">
        <v>8196</v>
      </c>
      <c r="J859" s="540" t="s">
        <v>762</v>
      </c>
    </row>
    <row r="860" s="138" customFormat="1" customHeight="1" outlineLevel="2" spans="1:10">
      <c r="A860" s="208" t="s">
        <v>4700</v>
      </c>
      <c r="B860" s="201" t="s">
        <v>3809</v>
      </c>
      <c r="C860" s="197" t="s">
        <v>5796</v>
      </c>
      <c r="D860" s="198" t="s">
        <v>345</v>
      </c>
      <c r="E860" s="541">
        <v>1</v>
      </c>
      <c r="F860" s="200">
        <v>14000</v>
      </c>
      <c r="G860" s="199">
        <f t="shared" si="43"/>
        <v>14000</v>
      </c>
      <c r="H860" s="74" t="s">
        <v>4798</v>
      </c>
      <c r="I860" s="73" t="s">
        <v>8196</v>
      </c>
      <c r="J860" s="540" t="s">
        <v>762</v>
      </c>
    </row>
    <row r="861" s="138" customFormat="1" customHeight="1" outlineLevel="2" spans="1:10">
      <c r="A861" s="208" t="s">
        <v>4701</v>
      </c>
      <c r="B861" s="201" t="s">
        <v>5816</v>
      </c>
      <c r="C861" s="492" t="s">
        <v>6624</v>
      </c>
      <c r="D861" s="198" t="s">
        <v>345</v>
      </c>
      <c r="E861" s="541">
        <v>1</v>
      </c>
      <c r="F861" s="200">
        <v>2500</v>
      </c>
      <c r="G861" s="199">
        <f t="shared" si="43"/>
        <v>2500</v>
      </c>
      <c r="H861" s="74" t="s">
        <v>4798</v>
      </c>
      <c r="I861" s="73" t="s">
        <v>8196</v>
      </c>
      <c r="J861" s="540" t="s">
        <v>762</v>
      </c>
    </row>
    <row r="862" s="138" customFormat="1" customHeight="1" outlineLevel="2" spans="1:10">
      <c r="A862" s="208" t="s">
        <v>4702</v>
      </c>
      <c r="B862" s="201" t="s">
        <v>7870</v>
      </c>
      <c r="C862" s="492" t="s">
        <v>7082</v>
      </c>
      <c r="D862" s="198" t="s">
        <v>345</v>
      </c>
      <c r="E862" s="541">
        <v>1</v>
      </c>
      <c r="F862" s="200">
        <v>3000</v>
      </c>
      <c r="G862" s="199">
        <f t="shared" si="43"/>
        <v>3000</v>
      </c>
      <c r="H862" s="74" t="s">
        <v>4798</v>
      </c>
      <c r="I862" s="73" t="s">
        <v>8196</v>
      </c>
      <c r="J862" s="540" t="s">
        <v>762</v>
      </c>
    </row>
    <row r="863" s="138" customFormat="1" customHeight="1" outlineLevel="2" spans="1:10">
      <c r="A863" s="208" t="s">
        <v>4703</v>
      </c>
      <c r="B863" s="201" t="s">
        <v>7870</v>
      </c>
      <c r="C863" s="492" t="s">
        <v>6638</v>
      </c>
      <c r="D863" s="198" t="s">
        <v>345</v>
      </c>
      <c r="E863" s="541">
        <v>1</v>
      </c>
      <c r="F863" s="200">
        <v>2800</v>
      </c>
      <c r="G863" s="199">
        <f t="shared" si="43"/>
        <v>2800</v>
      </c>
      <c r="H863" s="74" t="s">
        <v>4798</v>
      </c>
      <c r="I863" s="73" t="s">
        <v>8196</v>
      </c>
      <c r="J863" s="540" t="s">
        <v>762</v>
      </c>
    </row>
    <row r="864" s="138" customFormat="1" customHeight="1" outlineLevel="2" spans="1:10">
      <c r="A864" s="208" t="s">
        <v>4704</v>
      </c>
      <c r="B864" s="201" t="s">
        <v>5933</v>
      </c>
      <c r="C864" s="197" t="s">
        <v>5934</v>
      </c>
      <c r="D864" s="198" t="s">
        <v>345</v>
      </c>
      <c r="E864" s="541">
        <v>1</v>
      </c>
      <c r="F864" s="200">
        <v>1327</v>
      </c>
      <c r="G864" s="199">
        <f t="shared" si="43"/>
        <v>1327</v>
      </c>
      <c r="H864" s="74" t="s">
        <v>4798</v>
      </c>
      <c r="I864" s="73" t="s">
        <v>8196</v>
      </c>
      <c r="J864" s="540" t="s">
        <v>762</v>
      </c>
    </row>
    <row r="865" s="138" customFormat="1" customHeight="1" outlineLevel="2" spans="1:10">
      <c r="A865" s="208" t="s">
        <v>4705</v>
      </c>
      <c r="B865" s="201" t="s">
        <v>6113</v>
      </c>
      <c r="C865" s="492" t="s">
        <v>6116</v>
      </c>
      <c r="D865" s="198" t="s">
        <v>345</v>
      </c>
      <c r="E865" s="541">
        <v>1</v>
      </c>
      <c r="F865" s="200">
        <v>3520</v>
      </c>
      <c r="G865" s="199">
        <f t="shared" si="43"/>
        <v>3520</v>
      </c>
      <c r="H865" s="74" t="s">
        <v>4798</v>
      </c>
      <c r="I865" s="73" t="s">
        <v>8196</v>
      </c>
      <c r="J865" s="540" t="s">
        <v>762</v>
      </c>
    </row>
    <row r="866" s="138" customFormat="1" customHeight="1" outlineLevel="2" spans="1:10">
      <c r="A866" s="208" t="s">
        <v>4706</v>
      </c>
      <c r="B866" s="201" t="s">
        <v>7870</v>
      </c>
      <c r="C866" s="492" t="s">
        <v>7082</v>
      </c>
      <c r="D866" s="198" t="s">
        <v>345</v>
      </c>
      <c r="E866" s="541">
        <v>1</v>
      </c>
      <c r="F866" s="200">
        <v>3000</v>
      </c>
      <c r="G866" s="199">
        <f t="shared" si="43"/>
        <v>3000</v>
      </c>
      <c r="H866" s="74" t="s">
        <v>4798</v>
      </c>
      <c r="I866" s="73" t="s">
        <v>8196</v>
      </c>
      <c r="J866" s="540" t="s">
        <v>762</v>
      </c>
    </row>
    <row r="867" s="138" customFormat="1" customHeight="1" outlineLevel="2" spans="1:10">
      <c r="A867" s="208" t="s">
        <v>4707</v>
      </c>
      <c r="B867" s="201" t="s">
        <v>3617</v>
      </c>
      <c r="C867" s="492" t="s">
        <v>5822</v>
      </c>
      <c r="D867" s="198" t="s">
        <v>345</v>
      </c>
      <c r="E867" s="541">
        <v>1</v>
      </c>
      <c r="F867" s="200">
        <v>4200</v>
      </c>
      <c r="G867" s="199">
        <f t="shared" si="43"/>
        <v>4200</v>
      </c>
      <c r="H867" s="74" t="s">
        <v>4798</v>
      </c>
      <c r="I867" s="73" t="s">
        <v>8196</v>
      </c>
      <c r="J867" s="540" t="s">
        <v>762</v>
      </c>
    </row>
    <row r="868" s="138" customFormat="1" customHeight="1" outlineLevel="2" spans="1:10">
      <c r="A868" s="208" t="s">
        <v>4708</v>
      </c>
      <c r="B868" s="201" t="s">
        <v>6055</v>
      </c>
      <c r="C868" s="492" t="s">
        <v>5814</v>
      </c>
      <c r="D868" s="198" t="s">
        <v>345</v>
      </c>
      <c r="E868" s="541">
        <v>1</v>
      </c>
      <c r="F868" s="200">
        <v>4400</v>
      </c>
      <c r="G868" s="199">
        <f t="shared" si="43"/>
        <v>4400</v>
      </c>
      <c r="H868" s="74" t="s">
        <v>4798</v>
      </c>
      <c r="I868" s="73" t="s">
        <v>8196</v>
      </c>
      <c r="J868" s="540" t="s">
        <v>762</v>
      </c>
    </row>
    <row r="869" s="138" customFormat="1" customHeight="1" outlineLevel="2" spans="1:10">
      <c r="A869" s="208" t="s">
        <v>4709</v>
      </c>
      <c r="B869" s="201" t="s">
        <v>7870</v>
      </c>
      <c r="C869" s="492" t="s">
        <v>7080</v>
      </c>
      <c r="D869" s="198" t="s">
        <v>345</v>
      </c>
      <c r="E869" s="541">
        <v>1</v>
      </c>
      <c r="F869" s="200">
        <v>2800</v>
      </c>
      <c r="G869" s="199">
        <f t="shared" si="43"/>
        <v>2800</v>
      </c>
      <c r="H869" s="74" t="s">
        <v>4798</v>
      </c>
      <c r="I869" s="73" t="s">
        <v>8196</v>
      </c>
      <c r="J869" s="540" t="s">
        <v>762</v>
      </c>
    </row>
    <row r="870" s="138" customFormat="1" customHeight="1" outlineLevel="2" spans="1:10">
      <c r="A870" s="208" t="s">
        <v>4710</v>
      </c>
      <c r="B870" s="201" t="s">
        <v>3915</v>
      </c>
      <c r="C870" s="197" t="s">
        <v>6234</v>
      </c>
      <c r="D870" s="198" t="s">
        <v>345</v>
      </c>
      <c r="E870" s="541">
        <v>1</v>
      </c>
      <c r="F870" s="200">
        <v>2920</v>
      </c>
      <c r="G870" s="199">
        <f t="shared" si="43"/>
        <v>2920</v>
      </c>
      <c r="H870" s="74" t="s">
        <v>4798</v>
      </c>
      <c r="I870" s="73" t="s">
        <v>8196</v>
      </c>
      <c r="J870" s="540" t="s">
        <v>762</v>
      </c>
    </row>
    <row r="871" s="138" customFormat="1" customHeight="1" outlineLevel="2" spans="1:10">
      <c r="A871" s="208" t="s">
        <v>4711</v>
      </c>
      <c r="B871" s="201" t="s">
        <v>7871</v>
      </c>
      <c r="C871" s="492" t="s">
        <v>7103</v>
      </c>
      <c r="D871" s="198" t="s">
        <v>345</v>
      </c>
      <c r="E871" s="541">
        <v>2</v>
      </c>
      <c r="F871" s="200">
        <v>4200</v>
      </c>
      <c r="G871" s="199">
        <f t="shared" si="43"/>
        <v>8400</v>
      </c>
      <c r="H871" s="74" t="s">
        <v>4798</v>
      </c>
      <c r="I871" s="73" t="s">
        <v>8196</v>
      </c>
      <c r="J871" s="540" t="s">
        <v>762</v>
      </c>
    </row>
    <row r="872" s="138" customFormat="1" customHeight="1" outlineLevel="2" spans="1:10">
      <c r="A872" s="208" t="s">
        <v>4712</v>
      </c>
      <c r="B872" s="201" t="s">
        <v>5989</v>
      </c>
      <c r="C872" s="197" t="s">
        <v>5990</v>
      </c>
      <c r="D872" s="198" t="s">
        <v>345</v>
      </c>
      <c r="E872" s="541">
        <v>1</v>
      </c>
      <c r="F872" s="200">
        <v>580</v>
      </c>
      <c r="G872" s="199">
        <f t="shared" si="43"/>
        <v>580</v>
      </c>
      <c r="H872" s="74" t="s">
        <v>4798</v>
      </c>
      <c r="I872" s="73" t="s">
        <v>8196</v>
      </c>
      <c r="J872" s="540" t="s">
        <v>762</v>
      </c>
    </row>
    <row r="873" s="138" customFormat="1" customHeight="1" outlineLevel="2" spans="1:10">
      <c r="A873" s="208" t="s">
        <v>4713</v>
      </c>
      <c r="B873" s="201" t="s">
        <v>5808</v>
      </c>
      <c r="C873" s="492" t="s">
        <v>5820</v>
      </c>
      <c r="D873" s="198" t="s">
        <v>345</v>
      </c>
      <c r="E873" s="541">
        <v>1</v>
      </c>
      <c r="F873" s="200">
        <v>3200</v>
      </c>
      <c r="G873" s="199">
        <f t="shared" si="43"/>
        <v>3200</v>
      </c>
      <c r="H873" s="74" t="s">
        <v>4798</v>
      </c>
      <c r="I873" s="73" t="s">
        <v>8196</v>
      </c>
      <c r="J873" s="540" t="s">
        <v>762</v>
      </c>
    </row>
    <row r="874" s="138" customFormat="1" customHeight="1" outlineLevel="2" spans="1:10">
      <c r="A874" s="208" t="s">
        <v>4714</v>
      </c>
      <c r="B874" s="201" t="s">
        <v>3809</v>
      </c>
      <c r="C874" s="197" t="s">
        <v>5796</v>
      </c>
      <c r="D874" s="198" t="s">
        <v>345</v>
      </c>
      <c r="E874" s="541">
        <v>1</v>
      </c>
      <c r="F874" s="200">
        <v>14000</v>
      </c>
      <c r="G874" s="199">
        <f t="shared" si="43"/>
        <v>14000</v>
      </c>
      <c r="H874" s="74" t="s">
        <v>4798</v>
      </c>
      <c r="I874" s="73" t="s">
        <v>8196</v>
      </c>
      <c r="J874" s="540" t="s">
        <v>762</v>
      </c>
    </row>
    <row r="875" s="138" customFormat="1" customHeight="1" outlineLevel="2" spans="1:10">
      <c r="A875" s="208" t="s">
        <v>4715</v>
      </c>
      <c r="B875" s="201" t="s">
        <v>6048</v>
      </c>
      <c r="C875" s="492" t="s">
        <v>5824</v>
      </c>
      <c r="D875" s="198" t="s">
        <v>345</v>
      </c>
      <c r="E875" s="541">
        <v>1</v>
      </c>
      <c r="F875" s="200">
        <v>3200</v>
      </c>
      <c r="G875" s="199">
        <f t="shared" si="43"/>
        <v>3200</v>
      </c>
      <c r="H875" s="74" t="s">
        <v>4798</v>
      </c>
      <c r="I875" s="73" t="s">
        <v>8196</v>
      </c>
      <c r="J875" s="540" t="s">
        <v>762</v>
      </c>
    </row>
    <row r="876" s="138" customFormat="1" customHeight="1" outlineLevel="2" spans="1:10">
      <c r="A876" s="208" t="s">
        <v>8197</v>
      </c>
      <c r="B876" s="201" t="s">
        <v>7870</v>
      </c>
      <c r="C876" s="492" t="s">
        <v>7080</v>
      </c>
      <c r="D876" s="198" t="s">
        <v>345</v>
      </c>
      <c r="E876" s="541">
        <v>1</v>
      </c>
      <c r="F876" s="200">
        <v>2800</v>
      </c>
      <c r="G876" s="199">
        <f t="shared" si="43"/>
        <v>2800</v>
      </c>
      <c r="H876" s="74" t="s">
        <v>4798</v>
      </c>
      <c r="I876" s="73" t="s">
        <v>8196</v>
      </c>
      <c r="J876" s="540" t="s">
        <v>762</v>
      </c>
    </row>
    <row r="877" s="138" customFormat="1" customHeight="1" outlineLevel="2" spans="1:10">
      <c r="A877" s="208" t="s">
        <v>8198</v>
      </c>
      <c r="B877" s="201" t="s">
        <v>3617</v>
      </c>
      <c r="C877" s="492" t="s">
        <v>5822</v>
      </c>
      <c r="D877" s="198" t="s">
        <v>345</v>
      </c>
      <c r="E877" s="541">
        <v>1</v>
      </c>
      <c r="F877" s="200">
        <v>4200</v>
      </c>
      <c r="G877" s="199">
        <f t="shared" si="43"/>
        <v>4200</v>
      </c>
      <c r="H877" s="74" t="s">
        <v>4798</v>
      </c>
      <c r="I877" s="73" t="s">
        <v>8196</v>
      </c>
      <c r="J877" s="540" t="s">
        <v>762</v>
      </c>
    </row>
    <row r="878" customHeight="1" outlineLevel="2" spans="1:10">
      <c r="A878" s="208" t="s">
        <v>8199</v>
      </c>
      <c r="B878" s="201" t="s">
        <v>7870</v>
      </c>
      <c r="C878" s="492" t="s">
        <v>7082</v>
      </c>
      <c r="D878" s="198" t="s">
        <v>345</v>
      </c>
      <c r="E878" s="541">
        <v>1</v>
      </c>
      <c r="F878" s="200">
        <v>3000</v>
      </c>
      <c r="G878" s="199">
        <f t="shared" si="43"/>
        <v>3000</v>
      </c>
      <c r="H878" s="74" t="s">
        <v>4798</v>
      </c>
      <c r="I878" s="73" t="s">
        <v>8196</v>
      </c>
      <c r="J878" s="540" t="s">
        <v>762</v>
      </c>
    </row>
    <row r="879" customHeight="1" outlineLevel="2" spans="1:10">
      <c r="A879" s="208" t="s">
        <v>8200</v>
      </c>
      <c r="B879" s="201" t="s">
        <v>3920</v>
      </c>
      <c r="C879" s="197" t="s">
        <v>5949</v>
      </c>
      <c r="D879" s="198" t="s">
        <v>345</v>
      </c>
      <c r="E879" s="541">
        <v>1</v>
      </c>
      <c r="F879" s="200">
        <v>330</v>
      </c>
      <c r="G879" s="199">
        <f t="shared" si="43"/>
        <v>330</v>
      </c>
      <c r="H879" s="74" t="s">
        <v>4798</v>
      </c>
      <c r="I879" s="73" t="s">
        <v>8196</v>
      </c>
      <c r="J879" s="540" t="s">
        <v>762</v>
      </c>
    </row>
    <row r="880" customHeight="1" outlineLevel="2" spans="1:10">
      <c r="A880" s="208" t="s">
        <v>8201</v>
      </c>
      <c r="B880" s="201" t="s">
        <v>6048</v>
      </c>
      <c r="C880" s="492" t="s">
        <v>7075</v>
      </c>
      <c r="D880" s="198" t="s">
        <v>345</v>
      </c>
      <c r="E880" s="541">
        <v>1</v>
      </c>
      <c r="F880" s="200">
        <v>3000</v>
      </c>
      <c r="G880" s="199">
        <f t="shared" si="43"/>
        <v>3000</v>
      </c>
      <c r="H880" s="74" t="s">
        <v>4798</v>
      </c>
      <c r="I880" s="73" t="s">
        <v>8196</v>
      </c>
      <c r="J880" s="540" t="s">
        <v>762</v>
      </c>
    </row>
    <row r="881" customHeight="1" outlineLevel="2" spans="1:10">
      <c r="A881" s="208" t="s">
        <v>8202</v>
      </c>
      <c r="B881" s="201" t="s">
        <v>7870</v>
      </c>
      <c r="C881" s="492" t="s">
        <v>6637</v>
      </c>
      <c r="D881" s="198" t="s">
        <v>345</v>
      </c>
      <c r="E881" s="541">
        <v>1</v>
      </c>
      <c r="F881" s="200">
        <v>2600</v>
      </c>
      <c r="G881" s="199">
        <f t="shared" si="43"/>
        <v>2600</v>
      </c>
      <c r="H881" s="74" t="s">
        <v>4798</v>
      </c>
      <c r="I881" s="73" t="s">
        <v>8196</v>
      </c>
      <c r="J881" s="540" t="s">
        <v>762</v>
      </c>
    </row>
    <row r="882" customHeight="1" outlineLevel="2" spans="1:10">
      <c r="A882" s="208" t="s">
        <v>8203</v>
      </c>
      <c r="B882" s="201" t="s">
        <v>3310</v>
      </c>
      <c r="C882" s="492" t="s">
        <v>5824</v>
      </c>
      <c r="D882" s="198" t="s">
        <v>345</v>
      </c>
      <c r="E882" s="541">
        <v>2</v>
      </c>
      <c r="F882" s="200">
        <v>3700</v>
      </c>
      <c r="G882" s="199">
        <f t="shared" si="43"/>
        <v>7400</v>
      </c>
      <c r="H882" s="74" t="s">
        <v>4798</v>
      </c>
      <c r="I882" s="73" t="s">
        <v>8196</v>
      </c>
      <c r="J882" s="540" t="s">
        <v>762</v>
      </c>
    </row>
    <row r="883" customHeight="1" outlineLevel="2" spans="1:10">
      <c r="A883" s="208" t="s">
        <v>8204</v>
      </c>
      <c r="B883" s="201" t="s">
        <v>7870</v>
      </c>
      <c r="C883" s="492" t="s">
        <v>7080</v>
      </c>
      <c r="D883" s="198" t="s">
        <v>345</v>
      </c>
      <c r="E883" s="541">
        <v>2</v>
      </c>
      <c r="F883" s="200">
        <v>2800</v>
      </c>
      <c r="G883" s="199">
        <f t="shared" si="43"/>
        <v>5600</v>
      </c>
      <c r="H883" s="74" t="s">
        <v>4798</v>
      </c>
      <c r="I883" s="73" t="s">
        <v>8196</v>
      </c>
      <c r="J883" s="540" t="s">
        <v>762</v>
      </c>
    </row>
    <row r="884" customHeight="1" outlineLevel="2" spans="1:10">
      <c r="A884" s="208" t="s">
        <v>8205</v>
      </c>
      <c r="B884" s="201" t="s">
        <v>3915</v>
      </c>
      <c r="C884" s="197" t="s">
        <v>6234</v>
      </c>
      <c r="D884" s="198" t="s">
        <v>345</v>
      </c>
      <c r="E884" s="541">
        <v>1</v>
      </c>
      <c r="F884" s="200">
        <v>2920</v>
      </c>
      <c r="G884" s="199">
        <f t="shared" si="43"/>
        <v>2920</v>
      </c>
      <c r="H884" s="74" t="s">
        <v>4798</v>
      </c>
      <c r="I884" s="73" t="s">
        <v>8196</v>
      </c>
      <c r="J884" s="540" t="s">
        <v>762</v>
      </c>
    </row>
    <row r="885" customHeight="1" outlineLevel="2" spans="1:10">
      <c r="A885" s="208" t="s">
        <v>8206</v>
      </c>
      <c r="B885" s="201" t="s">
        <v>6048</v>
      </c>
      <c r="C885" s="492" t="s">
        <v>7075</v>
      </c>
      <c r="D885" s="198" t="s">
        <v>345</v>
      </c>
      <c r="E885" s="541">
        <v>1</v>
      </c>
      <c r="F885" s="200">
        <v>3000</v>
      </c>
      <c r="G885" s="199">
        <f t="shared" si="43"/>
        <v>3000</v>
      </c>
      <c r="H885" s="74" t="s">
        <v>4798</v>
      </c>
      <c r="I885" s="73" t="s">
        <v>8196</v>
      </c>
      <c r="J885" s="540" t="s">
        <v>762</v>
      </c>
    </row>
    <row r="886" customHeight="1" outlineLevel="2" spans="1:10">
      <c r="A886" s="208" t="s">
        <v>8207</v>
      </c>
      <c r="B886" s="201" t="s">
        <v>7870</v>
      </c>
      <c r="C886" s="492" t="s">
        <v>7083</v>
      </c>
      <c r="D886" s="198" t="s">
        <v>345</v>
      </c>
      <c r="E886" s="541">
        <v>1</v>
      </c>
      <c r="F886" s="200">
        <v>1900</v>
      </c>
      <c r="G886" s="199">
        <f t="shared" si="43"/>
        <v>1900</v>
      </c>
      <c r="H886" s="74" t="s">
        <v>4798</v>
      </c>
      <c r="I886" s="73" t="s">
        <v>8196</v>
      </c>
      <c r="J886" s="540" t="s">
        <v>762</v>
      </c>
    </row>
    <row r="887" customHeight="1" outlineLevel="2" spans="1:10">
      <c r="A887" s="170"/>
      <c r="B887" s="453" t="s">
        <v>3735</v>
      </c>
      <c r="C887" s="197"/>
      <c r="D887" s="542"/>
      <c r="E887" s="541"/>
      <c r="F887" s="200"/>
      <c r="G887" s="199"/>
      <c r="H887" s="74" t="s">
        <v>4798</v>
      </c>
      <c r="I887" s="84" t="s">
        <v>8208</v>
      </c>
      <c r="J887" s="543"/>
    </row>
    <row r="888" customHeight="1" outlineLevel="2" spans="1:10">
      <c r="A888" s="208" t="s">
        <v>4182</v>
      </c>
      <c r="B888" s="201" t="s">
        <v>6064</v>
      </c>
      <c r="C888" s="492" t="s">
        <v>6071</v>
      </c>
      <c r="D888" s="198" t="s">
        <v>345</v>
      </c>
      <c r="E888" s="541">
        <v>1</v>
      </c>
      <c r="F888" s="200">
        <v>2600</v>
      </c>
      <c r="G888" s="199">
        <f t="shared" ref="G888:G900" si="44" xml:space="preserve">F888*E888</f>
        <v>2600</v>
      </c>
      <c r="H888" s="74" t="s">
        <v>4798</v>
      </c>
      <c r="I888" s="73" t="s">
        <v>8208</v>
      </c>
      <c r="J888" s="540" t="s">
        <v>762</v>
      </c>
    </row>
    <row r="889" customHeight="1" outlineLevel="2" spans="1:10">
      <c r="A889" s="208" t="s">
        <v>4183</v>
      </c>
      <c r="B889" s="201" t="s">
        <v>3295</v>
      </c>
      <c r="C889" s="492" t="s">
        <v>5822</v>
      </c>
      <c r="D889" s="198" t="s">
        <v>345</v>
      </c>
      <c r="E889" s="541">
        <v>1</v>
      </c>
      <c r="F889" s="200">
        <v>2900</v>
      </c>
      <c r="G889" s="199">
        <f t="shared" si="44"/>
        <v>2900</v>
      </c>
      <c r="H889" s="74" t="s">
        <v>4798</v>
      </c>
      <c r="I889" s="73" t="s">
        <v>8208</v>
      </c>
      <c r="J889" s="540" t="s">
        <v>762</v>
      </c>
    </row>
    <row r="890" customHeight="1" outlineLevel="2" spans="1:10">
      <c r="A890" s="208" t="s">
        <v>4184</v>
      </c>
      <c r="B890" s="201" t="s">
        <v>3920</v>
      </c>
      <c r="C890" s="197" t="s">
        <v>5949</v>
      </c>
      <c r="D890" s="198" t="s">
        <v>345</v>
      </c>
      <c r="E890" s="541">
        <v>1</v>
      </c>
      <c r="F890" s="200">
        <v>330</v>
      </c>
      <c r="G890" s="199">
        <f t="shared" si="44"/>
        <v>330</v>
      </c>
      <c r="H890" s="74" t="s">
        <v>4798</v>
      </c>
      <c r="I890" s="73" t="s">
        <v>8208</v>
      </c>
      <c r="J890" s="540" t="s">
        <v>762</v>
      </c>
    </row>
    <row r="891" customHeight="1" outlineLevel="2" spans="1:10">
      <c r="A891" s="208" t="s">
        <v>4185</v>
      </c>
      <c r="B891" s="201" t="s">
        <v>6048</v>
      </c>
      <c r="C891" s="492" t="s">
        <v>5822</v>
      </c>
      <c r="D891" s="198" t="s">
        <v>345</v>
      </c>
      <c r="E891" s="541">
        <v>1</v>
      </c>
      <c r="F891" s="200">
        <v>3500</v>
      </c>
      <c r="G891" s="199">
        <f t="shared" si="44"/>
        <v>3500</v>
      </c>
      <c r="H891" s="74" t="s">
        <v>4798</v>
      </c>
      <c r="I891" s="73" t="s">
        <v>8208</v>
      </c>
      <c r="J891" s="540" t="s">
        <v>762</v>
      </c>
    </row>
    <row r="892" customHeight="1" outlineLevel="2" spans="1:10">
      <c r="A892" s="208" t="s">
        <v>4186</v>
      </c>
      <c r="B892" s="201" t="s">
        <v>3629</v>
      </c>
      <c r="C892" s="492" t="s">
        <v>6195</v>
      </c>
      <c r="D892" s="198" t="s">
        <v>345</v>
      </c>
      <c r="E892" s="541">
        <v>2</v>
      </c>
      <c r="F892" s="200">
        <v>13660</v>
      </c>
      <c r="G892" s="199">
        <f t="shared" si="44"/>
        <v>27320</v>
      </c>
      <c r="H892" s="74" t="s">
        <v>4798</v>
      </c>
      <c r="I892" s="73" t="s">
        <v>8208</v>
      </c>
      <c r="J892" s="540" t="s">
        <v>762</v>
      </c>
    </row>
    <row r="893" customHeight="1" outlineLevel="2" spans="1:10">
      <c r="A893" s="208" t="s">
        <v>4187</v>
      </c>
      <c r="B893" s="201" t="s">
        <v>3631</v>
      </c>
      <c r="C893" s="492" t="s">
        <v>6195</v>
      </c>
      <c r="D893" s="198" t="s">
        <v>345</v>
      </c>
      <c r="E893" s="541">
        <v>1</v>
      </c>
      <c r="F893" s="200">
        <v>12560</v>
      </c>
      <c r="G893" s="199">
        <f t="shared" si="44"/>
        <v>12560</v>
      </c>
      <c r="H893" s="74" t="s">
        <v>4798</v>
      </c>
      <c r="I893" s="73" t="s">
        <v>8208</v>
      </c>
      <c r="J893" s="540" t="s">
        <v>762</v>
      </c>
    </row>
    <row r="894" customHeight="1" outlineLevel="2" spans="1:10">
      <c r="A894" s="208" t="s">
        <v>4188</v>
      </c>
      <c r="B894" s="201" t="s">
        <v>3915</v>
      </c>
      <c r="C894" s="197" t="s">
        <v>6234</v>
      </c>
      <c r="D894" s="198" t="s">
        <v>345</v>
      </c>
      <c r="E894" s="541">
        <v>1</v>
      </c>
      <c r="F894" s="200">
        <v>2920</v>
      </c>
      <c r="G894" s="199">
        <f t="shared" si="44"/>
        <v>2920</v>
      </c>
      <c r="H894" s="74" t="s">
        <v>4798</v>
      </c>
      <c r="I894" s="73" t="s">
        <v>8208</v>
      </c>
      <c r="J894" s="540" t="s">
        <v>762</v>
      </c>
    </row>
    <row r="895" customHeight="1" outlineLevel="2" spans="1:10">
      <c r="A895" s="208" t="s">
        <v>4189</v>
      </c>
      <c r="B895" s="201" t="s">
        <v>3617</v>
      </c>
      <c r="C895" s="492" t="s">
        <v>5814</v>
      </c>
      <c r="D895" s="198" t="s">
        <v>345</v>
      </c>
      <c r="E895" s="541">
        <v>1</v>
      </c>
      <c r="F895" s="200">
        <v>4600</v>
      </c>
      <c r="G895" s="199">
        <f t="shared" si="44"/>
        <v>4600</v>
      </c>
      <c r="H895" s="74" t="s">
        <v>4798</v>
      </c>
      <c r="I895" s="73" t="s">
        <v>8208</v>
      </c>
      <c r="J895" s="540" t="s">
        <v>762</v>
      </c>
    </row>
    <row r="896" customHeight="1" outlineLevel="2" spans="1:10">
      <c r="A896" s="208" t="s">
        <v>4190</v>
      </c>
      <c r="B896" s="201" t="s">
        <v>7870</v>
      </c>
      <c r="C896" s="492" t="s">
        <v>7081</v>
      </c>
      <c r="D896" s="198" t="s">
        <v>345</v>
      </c>
      <c r="E896" s="541">
        <v>1</v>
      </c>
      <c r="F896" s="200">
        <v>2800</v>
      </c>
      <c r="G896" s="199">
        <f t="shared" si="44"/>
        <v>2800</v>
      </c>
      <c r="H896" s="74" t="s">
        <v>4798</v>
      </c>
      <c r="I896" s="73" t="s">
        <v>8208</v>
      </c>
      <c r="J896" s="540" t="s">
        <v>762</v>
      </c>
    </row>
    <row r="897" customHeight="1" outlineLevel="2" spans="1:10">
      <c r="A897" s="208" t="s">
        <v>4717</v>
      </c>
      <c r="B897" s="201" t="s">
        <v>3920</v>
      </c>
      <c r="C897" s="197" t="s">
        <v>5949</v>
      </c>
      <c r="D897" s="198" t="s">
        <v>345</v>
      </c>
      <c r="E897" s="541">
        <v>1</v>
      </c>
      <c r="F897" s="200">
        <v>330</v>
      </c>
      <c r="G897" s="199">
        <f t="shared" si="44"/>
        <v>330</v>
      </c>
      <c r="H897" s="74" t="s">
        <v>4798</v>
      </c>
      <c r="I897" s="73" t="s">
        <v>8208</v>
      </c>
      <c r="J897" s="540" t="s">
        <v>762</v>
      </c>
    </row>
    <row r="898" customHeight="1" outlineLevel="2" spans="1:10">
      <c r="A898" s="208" t="s">
        <v>4718</v>
      </c>
      <c r="B898" s="201" t="s">
        <v>5861</v>
      </c>
      <c r="C898" s="492" t="s">
        <v>5864</v>
      </c>
      <c r="D898" s="198" t="s">
        <v>345</v>
      </c>
      <c r="E898" s="541">
        <v>3</v>
      </c>
      <c r="F898" s="200">
        <v>2280</v>
      </c>
      <c r="G898" s="199">
        <f t="shared" si="44"/>
        <v>6840</v>
      </c>
      <c r="H898" s="74" t="s">
        <v>4798</v>
      </c>
      <c r="I898" s="73" t="s">
        <v>8208</v>
      </c>
      <c r="J898" s="540" t="s">
        <v>762</v>
      </c>
    </row>
    <row r="899" customHeight="1" outlineLevel="2" spans="1:10">
      <c r="A899" s="208" t="s">
        <v>4719</v>
      </c>
      <c r="B899" s="201" t="s">
        <v>6022</v>
      </c>
      <c r="C899" s="492" t="s">
        <v>5955</v>
      </c>
      <c r="D899" s="198" t="s">
        <v>345</v>
      </c>
      <c r="E899" s="541">
        <v>3</v>
      </c>
      <c r="F899" s="200">
        <v>4000</v>
      </c>
      <c r="G899" s="199">
        <f t="shared" si="44"/>
        <v>12000</v>
      </c>
      <c r="H899" s="74" t="s">
        <v>4798</v>
      </c>
      <c r="I899" s="73" t="s">
        <v>8208</v>
      </c>
      <c r="J899" s="540" t="s">
        <v>762</v>
      </c>
    </row>
    <row r="900" customHeight="1" outlineLevel="2" spans="1:10">
      <c r="A900" s="208" t="s">
        <v>4720</v>
      </c>
      <c r="B900" s="201" t="s">
        <v>3580</v>
      </c>
      <c r="C900" s="492" t="s">
        <v>6209</v>
      </c>
      <c r="D900" s="198" t="s">
        <v>345</v>
      </c>
      <c r="E900" s="541">
        <v>3</v>
      </c>
      <c r="F900" s="200">
        <v>9160</v>
      </c>
      <c r="G900" s="199">
        <f t="shared" si="44"/>
        <v>27480</v>
      </c>
      <c r="H900" s="74" t="s">
        <v>4798</v>
      </c>
      <c r="I900" s="73" t="s">
        <v>8208</v>
      </c>
      <c r="J900" s="540" t="s">
        <v>762</v>
      </c>
    </row>
    <row r="901" s="521" customFormat="1" customHeight="1" outlineLevel="2" spans="1:10">
      <c r="A901" s="170"/>
      <c r="B901" s="544" t="s">
        <v>8209</v>
      </c>
      <c r="C901" s="202"/>
      <c r="D901" s="84"/>
      <c r="E901" s="552"/>
      <c r="F901" s="537"/>
      <c r="G901" s="199"/>
      <c r="H901" s="570" t="s">
        <v>4798</v>
      </c>
      <c r="I901" s="84" t="s">
        <v>8208</v>
      </c>
      <c r="J901" s="538"/>
    </row>
    <row r="902" customHeight="1" outlineLevel="2" spans="1:10">
      <c r="A902" s="208" t="s">
        <v>4192</v>
      </c>
      <c r="B902" s="201" t="s">
        <v>6064</v>
      </c>
      <c r="C902" s="492" t="s">
        <v>6071</v>
      </c>
      <c r="D902" s="198" t="s">
        <v>345</v>
      </c>
      <c r="E902" s="541">
        <v>2</v>
      </c>
      <c r="F902" s="200">
        <v>2600</v>
      </c>
      <c r="G902" s="199">
        <f t="shared" ref="G902:G938" si="45" xml:space="preserve">F902*E902</f>
        <v>5200</v>
      </c>
      <c r="H902" s="74" t="s">
        <v>4798</v>
      </c>
      <c r="I902" s="73" t="s">
        <v>8208</v>
      </c>
      <c r="J902" s="540" t="s">
        <v>762</v>
      </c>
    </row>
    <row r="903" customHeight="1" outlineLevel="2" spans="1:10">
      <c r="A903" s="208" t="s">
        <v>4193</v>
      </c>
      <c r="B903" s="201" t="s">
        <v>5813</v>
      </c>
      <c r="C903" s="492" t="s">
        <v>5898</v>
      </c>
      <c r="D903" s="198" t="s">
        <v>345</v>
      </c>
      <c r="E903" s="541">
        <v>1</v>
      </c>
      <c r="F903" s="200">
        <v>5100</v>
      </c>
      <c r="G903" s="199">
        <f t="shared" si="45"/>
        <v>5100</v>
      </c>
      <c r="H903" s="74" t="s">
        <v>4798</v>
      </c>
      <c r="I903" s="73" t="s">
        <v>8208</v>
      </c>
      <c r="J903" s="540" t="s">
        <v>762</v>
      </c>
    </row>
    <row r="904" customHeight="1" outlineLevel="2" spans="1:10">
      <c r="A904" s="208" t="s">
        <v>4194</v>
      </c>
      <c r="B904" s="201" t="s">
        <v>5939</v>
      </c>
      <c r="C904" s="492"/>
      <c r="D904" s="198" t="s">
        <v>345</v>
      </c>
      <c r="E904" s="541">
        <v>1</v>
      </c>
      <c r="F904" s="200">
        <v>1254</v>
      </c>
      <c r="G904" s="199">
        <f t="shared" si="45"/>
        <v>1254</v>
      </c>
      <c r="H904" s="74" t="s">
        <v>4798</v>
      </c>
      <c r="I904" s="73" t="s">
        <v>8208</v>
      </c>
      <c r="J904" s="540" t="s">
        <v>762</v>
      </c>
    </row>
    <row r="905" customHeight="1" outlineLevel="2" spans="1:10">
      <c r="A905" s="208" t="s">
        <v>4196</v>
      </c>
      <c r="B905" s="201" t="s">
        <v>5816</v>
      </c>
      <c r="C905" s="492" t="s">
        <v>7075</v>
      </c>
      <c r="D905" s="198" t="s">
        <v>345</v>
      </c>
      <c r="E905" s="541">
        <v>1</v>
      </c>
      <c r="F905" s="200">
        <v>2300</v>
      </c>
      <c r="G905" s="199">
        <f t="shared" si="45"/>
        <v>2300</v>
      </c>
      <c r="H905" s="74" t="s">
        <v>4798</v>
      </c>
      <c r="I905" s="73" t="s">
        <v>8208</v>
      </c>
      <c r="J905" s="540" t="s">
        <v>762</v>
      </c>
    </row>
    <row r="906" customHeight="1" outlineLevel="2" spans="1:10">
      <c r="A906" s="208" t="s">
        <v>4197</v>
      </c>
      <c r="B906" s="201" t="s">
        <v>3920</v>
      </c>
      <c r="C906" s="197" t="s">
        <v>5949</v>
      </c>
      <c r="D906" s="198" t="s">
        <v>345</v>
      </c>
      <c r="E906" s="541">
        <v>1</v>
      </c>
      <c r="F906" s="200">
        <v>330</v>
      </c>
      <c r="G906" s="199">
        <f t="shared" si="45"/>
        <v>330</v>
      </c>
      <c r="H906" s="74" t="s">
        <v>4798</v>
      </c>
      <c r="I906" s="73" t="s">
        <v>8208</v>
      </c>
      <c r="J906" s="540" t="s">
        <v>762</v>
      </c>
    </row>
    <row r="907" customHeight="1" outlineLevel="2" spans="1:10">
      <c r="A907" s="208" t="s">
        <v>4722</v>
      </c>
      <c r="B907" s="201" t="s">
        <v>5933</v>
      </c>
      <c r="C907" s="197" t="s">
        <v>5934</v>
      </c>
      <c r="D907" s="198" t="s">
        <v>345</v>
      </c>
      <c r="E907" s="541">
        <v>1</v>
      </c>
      <c r="F907" s="200">
        <v>1327</v>
      </c>
      <c r="G907" s="199">
        <f t="shared" si="45"/>
        <v>1327</v>
      </c>
      <c r="H907" s="74" t="s">
        <v>4798</v>
      </c>
      <c r="I907" s="73" t="s">
        <v>8208</v>
      </c>
      <c r="J907" s="540" t="s">
        <v>762</v>
      </c>
    </row>
    <row r="908" customHeight="1" outlineLevel="2" spans="1:10">
      <c r="A908" s="208" t="s">
        <v>4198</v>
      </c>
      <c r="B908" s="201" t="s">
        <v>6113</v>
      </c>
      <c r="C908" s="492"/>
      <c r="D908" s="198" t="s">
        <v>345</v>
      </c>
      <c r="E908" s="541">
        <v>1</v>
      </c>
      <c r="F908" s="200">
        <v>2970</v>
      </c>
      <c r="G908" s="199">
        <f t="shared" si="45"/>
        <v>2970</v>
      </c>
      <c r="H908" s="74" t="s">
        <v>4798</v>
      </c>
      <c r="I908" s="73" t="s">
        <v>8208</v>
      </c>
      <c r="J908" s="540" t="s">
        <v>762</v>
      </c>
    </row>
    <row r="909" customHeight="1" outlineLevel="2" spans="1:10">
      <c r="A909" s="208" t="s">
        <v>4723</v>
      </c>
      <c r="B909" s="201" t="s">
        <v>5808</v>
      </c>
      <c r="C909" s="492" t="s">
        <v>5820</v>
      </c>
      <c r="D909" s="198" t="s">
        <v>345</v>
      </c>
      <c r="E909" s="541">
        <v>1</v>
      </c>
      <c r="F909" s="200">
        <v>3200</v>
      </c>
      <c r="G909" s="199">
        <f t="shared" si="45"/>
        <v>3200</v>
      </c>
      <c r="H909" s="74" t="s">
        <v>4798</v>
      </c>
      <c r="I909" s="73" t="s">
        <v>8208</v>
      </c>
      <c r="J909" s="540" t="s">
        <v>762</v>
      </c>
    </row>
    <row r="910" customHeight="1" outlineLevel="2" spans="1:10">
      <c r="A910" s="208" t="s">
        <v>4724</v>
      </c>
      <c r="B910" s="201" t="s">
        <v>7076</v>
      </c>
      <c r="C910" s="492" t="s">
        <v>5824</v>
      </c>
      <c r="D910" s="198" t="s">
        <v>345</v>
      </c>
      <c r="E910" s="541">
        <v>1</v>
      </c>
      <c r="F910" s="200">
        <v>2900</v>
      </c>
      <c r="G910" s="199">
        <f t="shared" si="45"/>
        <v>2900</v>
      </c>
      <c r="H910" s="74" t="s">
        <v>4798</v>
      </c>
      <c r="I910" s="73" t="s">
        <v>8208</v>
      </c>
      <c r="J910" s="540" t="s">
        <v>762</v>
      </c>
    </row>
    <row r="911" customHeight="1" outlineLevel="2" spans="1:10">
      <c r="A911" s="208" t="s">
        <v>4725</v>
      </c>
      <c r="B911" s="201" t="s">
        <v>7870</v>
      </c>
      <c r="C911" s="492" t="s">
        <v>7080</v>
      </c>
      <c r="D911" s="198" t="s">
        <v>345</v>
      </c>
      <c r="E911" s="541">
        <v>1</v>
      </c>
      <c r="F911" s="200">
        <v>2800</v>
      </c>
      <c r="G911" s="199">
        <f t="shared" si="45"/>
        <v>2800</v>
      </c>
      <c r="H911" s="74" t="s">
        <v>4798</v>
      </c>
      <c r="I911" s="73" t="s">
        <v>8208</v>
      </c>
      <c r="J911" s="540" t="s">
        <v>762</v>
      </c>
    </row>
    <row r="912" customHeight="1" outlineLevel="2" spans="1:10">
      <c r="A912" s="208" t="s">
        <v>4726</v>
      </c>
      <c r="B912" s="201" t="s">
        <v>8210</v>
      </c>
      <c r="C912" s="65" t="s">
        <v>6652</v>
      </c>
      <c r="D912" s="198" t="s">
        <v>345</v>
      </c>
      <c r="E912" s="541">
        <v>1</v>
      </c>
      <c r="F912" s="200">
        <v>24000</v>
      </c>
      <c r="G912" s="199">
        <f t="shared" si="45"/>
        <v>24000</v>
      </c>
      <c r="H912" s="74" t="s">
        <v>4798</v>
      </c>
      <c r="I912" s="73" t="s">
        <v>8208</v>
      </c>
      <c r="J912" s="540" t="s">
        <v>762</v>
      </c>
    </row>
    <row r="913" customHeight="1" outlineLevel="2" spans="1:10">
      <c r="A913" s="208" t="s">
        <v>4727</v>
      </c>
      <c r="B913" s="197" t="s">
        <v>8211</v>
      </c>
      <c r="C913" s="492"/>
      <c r="D913" s="198" t="s">
        <v>345</v>
      </c>
      <c r="E913" s="541">
        <v>1</v>
      </c>
      <c r="F913" s="200">
        <v>7000</v>
      </c>
      <c r="G913" s="199">
        <f t="shared" si="45"/>
        <v>7000</v>
      </c>
      <c r="H913" s="74" t="s">
        <v>4798</v>
      </c>
      <c r="I913" s="73" t="s">
        <v>8208</v>
      </c>
      <c r="J913" s="540" t="s">
        <v>762</v>
      </c>
    </row>
    <row r="914" customHeight="1" outlineLevel="2" spans="1:10">
      <c r="A914" s="208" t="s">
        <v>4728</v>
      </c>
      <c r="B914" s="201" t="s">
        <v>3609</v>
      </c>
      <c r="C914" s="492" t="s">
        <v>6622</v>
      </c>
      <c r="D914" s="198" t="s">
        <v>345</v>
      </c>
      <c r="E914" s="541">
        <v>1</v>
      </c>
      <c r="F914" s="200">
        <v>6200</v>
      </c>
      <c r="G914" s="199">
        <f t="shared" si="45"/>
        <v>6200</v>
      </c>
      <c r="H914" s="74" t="s">
        <v>4798</v>
      </c>
      <c r="I914" s="73" t="s">
        <v>8208</v>
      </c>
      <c r="J914" s="540" t="s">
        <v>762</v>
      </c>
    </row>
    <row r="915" customHeight="1" outlineLevel="2" spans="1:10">
      <c r="A915" s="208" t="s">
        <v>4729</v>
      </c>
      <c r="B915" s="201" t="s">
        <v>3368</v>
      </c>
      <c r="C915" s="492" t="s">
        <v>5864</v>
      </c>
      <c r="D915" s="198" t="s">
        <v>345</v>
      </c>
      <c r="E915" s="541">
        <v>1</v>
      </c>
      <c r="F915" s="200">
        <v>2280</v>
      </c>
      <c r="G915" s="199">
        <f t="shared" si="45"/>
        <v>2280</v>
      </c>
      <c r="H915" s="74" t="s">
        <v>4798</v>
      </c>
      <c r="I915" s="73" t="s">
        <v>8208</v>
      </c>
      <c r="J915" s="540" t="s">
        <v>762</v>
      </c>
    </row>
    <row r="916" customHeight="1" outlineLevel="2" spans="1:10">
      <c r="A916" s="208" t="s">
        <v>4730</v>
      </c>
      <c r="B916" s="201" t="s">
        <v>3609</v>
      </c>
      <c r="C916" s="492" t="s">
        <v>6622</v>
      </c>
      <c r="D916" s="198" t="s">
        <v>345</v>
      </c>
      <c r="E916" s="541">
        <v>1</v>
      </c>
      <c r="F916" s="200">
        <v>6200</v>
      </c>
      <c r="G916" s="199">
        <f t="shared" si="45"/>
        <v>6200</v>
      </c>
      <c r="H916" s="74" t="s">
        <v>4798</v>
      </c>
      <c r="I916" s="73" t="s">
        <v>8208</v>
      </c>
      <c r="J916" s="540" t="s">
        <v>762</v>
      </c>
    </row>
    <row r="917" customHeight="1" outlineLevel="2" spans="1:10">
      <c r="A917" s="208" t="s">
        <v>4731</v>
      </c>
      <c r="B917" s="201" t="s">
        <v>3438</v>
      </c>
      <c r="C917" s="492" t="s">
        <v>7088</v>
      </c>
      <c r="D917" s="198" t="s">
        <v>345</v>
      </c>
      <c r="E917" s="541">
        <v>2</v>
      </c>
      <c r="F917" s="200">
        <v>3500</v>
      </c>
      <c r="G917" s="199">
        <f t="shared" si="45"/>
        <v>7000</v>
      </c>
      <c r="H917" s="74" t="s">
        <v>4798</v>
      </c>
      <c r="I917" s="73" t="s">
        <v>8208</v>
      </c>
      <c r="J917" s="540" t="s">
        <v>762</v>
      </c>
    </row>
    <row r="918" customHeight="1" outlineLevel="2" spans="1:10">
      <c r="A918" s="208" t="s">
        <v>4732</v>
      </c>
      <c r="B918" s="197" t="s">
        <v>7906</v>
      </c>
      <c r="C918" s="492" t="s">
        <v>8212</v>
      </c>
      <c r="D918" s="74" t="s">
        <v>341</v>
      </c>
      <c r="E918" s="541">
        <v>9.2</v>
      </c>
      <c r="F918" s="200">
        <v>19180</v>
      </c>
      <c r="G918" s="199">
        <f t="shared" si="45"/>
        <v>176456</v>
      </c>
      <c r="H918" s="74" t="s">
        <v>4798</v>
      </c>
      <c r="I918" s="73" t="s">
        <v>8208</v>
      </c>
      <c r="J918" s="540" t="s">
        <v>762</v>
      </c>
    </row>
    <row r="919" customHeight="1" outlineLevel="2" spans="1:10">
      <c r="A919" s="208" t="s">
        <v>4733</v>
      </c>
      <c r="B919" s="201" t="s">
        <v>3251</v>
      </c>
      <c r="C919" s="492" t="s">
        <v>8213</v>
      </c>
      <c r="D919" s="74" t="s">
        <v>341</v>
      </c>
      <c r="E919" s="541">
        <v>9.2</v>
      </c>
      <c r="F919" s="200">
        <v>850</v>
      </c>
      <c r="G919" s="199">
        <f t="shared" si="45"/>
        <v>7820</v>
      </c>
      <c r="H919" s="74" t="s">
        <v>4798</v>
      </c>
      <c r="I919" s="73" t="s">
        <v>8208</v>
      </c>
      <c r="J919" s="540" t="s">
        <v>762</v>
      </c>
    </row>
    <row r="920" customHeight="1" outlineLevel="2" spans="1:10">
      <c r="A920" s="208" t="s">
        <v>4734</v>
      </c>
      <c r="B920" s="201" t="s">
        <v>6740</v>
      </c>
      <c r="C920" s="492" t="s">
        <v>6741</v>
      </c>
      <c r="D920" s="198" t="s">
        <v>345</v>
      </c>
      <c r="E920" s="541">
        <v>1</v>
      </c>
      <c r="F920" s="200">
        <v>6960</v>
      </c>
      <c r="G920" s="199">
        <f t="shared" si="45"/>
        <v>6960</v>
      </c>
      <c r="H920" s="74" t="s">
        <v>4798</v>
      </c>
      <c r="I920" s="73" t="s">
        <v>8208</v>
      </c>
      <c r="J920" s="540" t="s">
        <v>762</v>
      </c>
    </row>
    <row r="921" customHeight="1" outlineLevel="2" spans="1:10">
      <c r="A921" s="208" t="s">
        <v>4735</v>
      </c>
      <c r="B921" s="201" t="s">
        <v>6075</v>
      </c>
      <c r="C921" s="492"/>
      <c r="D921" s="198" t="s">
        <v>345</v>
      </c>
      <c r="E921" s="541">
        <v>1</v>
      </c>
      <c r="F921" s="200">
        <v>1078</v>
      </c>
      <c r="G921" s="199">
        <f t="shared" si="45"/>
        <v>1078</v>
      </c>
      <c r="H921" s="74" t="s">
        <v>4798</v>
      </c>
      <c r="I921" s="73" t="s">
        <v>8208</v>
      </c>
      <c r="J921" s="540" t="s">
        <v>762</v>
      </c>
    </row>
    <row r="922" customHeight="1" outlineLevel="2" spans="1:10">
      <c r="A922" s="208" t="s">
        <v>4736</v>
      </c>
      <c r="B922" s="201" t="s">
        <v>7912</v>
      </c>
      <c r="C922" s="492" t="s">
        <v>5859</v>
      </c>
      <c r="D922" s="198" t="s">
        <v>345</v>
      </c>
      <c r="E922" s="541">
        <v>1</v>
      </c>
      <c r="F922" s="200">
        <v>37600</v>
      </c>
      <c r="G922" s="199">
        <f t="shared" si="45"/>
        <v>37600</v>
      </c>
      <c r="H922" s="74" t="s">
        <v>4798</v>
      </c>
      <c r="I922" s="73" t="s">
        <v>8208</v>
      </c>
      <c r="J922" s="540" t="s">
        <v>762</v>
      </c>
    </row>
    <row r="923" customHeight="1" outlineLevel="2" spans="1:10">
      <c r="A923" s="208" t="s">
        <v>4737</v>
      </c>
      <c r="B923" s="201" t="s">
        <v>8063</v>
      </c>
      <c r="C923" s="197" t="s">
        <v>6230</v>
      </c>
      <c r="D923" s="198" t="s">
        <v>345</v>
      </c>
      <c r="E923" s="541">
        <v>1</v>
      </c>
      <c r="F923" s="200">
        <v>204370</v>
      </c>
      <c r="G923" s="199">
        <f t="shared" si="45"/>
        <v>204370</v>
      </c>
      <c r="H923" s="74" t="s">
        <v>4798</v>
      </c>
      <c r="I923" s="73" t="s">
        <v>8208</v>
      </c>
      <c r="J923" s="540" t="s">
        <v>762</v>
      </c>
    </row>
    <row r="924" customHeight="1" outlineLevel="2" spans="1:10">
      <c r="A924" s="208" t="s">
        <v>4738</v>
      </c>
      <c r="B924" s="201" t="s">
        <v>7150</v>
      </c>
      <c r="C924" s="197" t="s">
        <v>7151</v>
      </c>
      <c r="D924" s="198" t="s">
        <v>345</v>
      </c>
      <c r="E924" s="541">
        <v>1</v>
      </c>
      <c r="F924" s="200">
        <v>23760</v>
      </c>
      <c r="G924" s="199">
        <f t="shared" si="45"/>
        <v>23760</v>
      </c>
      <c r="H924" s="74" t="s">
        <v>4798</v>
      </c>
      <c r="I924" s="73" t="s">
        <v>8208</v>
      </c>
      <c r="J924" s="540" t="s">
        <v>762</v>
      </c>
    </row>
    <row r="925" customHeight="1" outlineLevel="2" spans="1:10">
      <c r="A925" s="208" t="s">
        <v>4739</v>
      </c>
      <c r="B925" s="201" t="s">
        <v>6302</v>
      </c>
      <c r="C925" s="492" t="s">
        <v>6303</v>
      </c>
      <c r="D925" s="198" t="s">
        <v>345</v>
      </c>
      <c r="E925" s="541">
        <v>1</v>
      </c>
      <c r="F925" s="200">
        <v>18000</v>
      </c>
      <c r="G925" s="199">
        <f t="shared" si="45"/>
        <v>18000</v>
      </c>
      <c r="H925" s="74" t="s">
        <v>4798</v>
      </c>
      <c r="I925" s="73" t="s">
        <v>8208</v>
      </c>
      <c r="J925" s="540" t="s">
        <v>762</v>
      </c>
    </row>
    <row r="926" customHeight="1" outlineLevel="2" spans="1:10">
      <c r="A926" s="208" t="s">
        <v>4740</v>
      </c>
      <c r="B926" s="201" t="s">
        <v>7158</v>
      </c>
      <c r="C926" s="492" t="s">
        <v>7159</v>
      </c>
      <c r="D926" s="198" t="s">
        <v>345</v>
      </c>
      <c r="E926" s="541">
        <v>1</v>
      </c>
      <c r="F926" s="200">
        <v>9460</v>
      </c>
      <c r="G926" s="199">
        <f t="shared" si="45"/>
        <v>9460</v>
      </c>
      <c r="H926" s="74" t="s">
        <v>4798</v>
      </c>
      <c r="I926" s="73" t="s">
        <v>8208</v>
      </c>
      <c r="J926" s="540" t="s">
        <v>762</v>
      </c>
    </row>
    <row r="927" customHeight="1" outlineLevel="2" spans="1:10">
      <c r="A927" s="208" t="s">
        <v>4741</v>
      </c>
      <c r="B927" s="201" t="s">
        <v>3251</v>
      </c>
      <c r="C927" s="492" t="s">
        <v>8213</v>
      </c>
      <c r="D927" s="74" t="s">
        <v>341</v>
      </c>
      <c r="E927" s="541">
        <v>9.2</v>
      </c>
      <c r="F927" s="200">
        <v>850</v>
      </c>
      <c r="G927" s="199">
        <f t="shared" si="45"/>
        <v>7820</v>
      </c>
      <c r="H927" s="74" t="s">
        <v>4798</v>
      </c>
      <c r="I927" s="73" t="s">
        <v>8208</v>
      </c>
      <c r="J927" s="540" t="s">
        <v>762</v>
      </c>
    </row>
    <row r="928" customHeight="1" outlineLevel="2" spans="1:10">
      <c r="A928" s="208" t="s">
        <v>4742</v>
      </c>
      <c r="B928" s="197" t="s">
        <v>7906</v>
      </c>
      <c r="C928" s="492" t="s">
        <v>8212</v>
      </c>
      <c r="D928" s="74" t="s">
        <v>341</v>
      </c>
      <c r="E928" s="541">
        <v>9.2</v>
      </c>
      <c r="F928" s="200">
        <v>19180</v>
      </c>
      <c r="G928" s="199">
        <f t="shared" si="45"/>
        <v>176456</v>
      </c>
      <c r="H928" s="74" t="s">
        <v>4798</v>
      </c>
      <c r="I928" s="73" t="s">
        <v>8208</v>
      </c>
      <c r="J928" s="540" t="s">
        <v>762</v>
      </c>
    </row>
    <row r="929" customHeight="1" outlineLevel="2" spans="1:10">
      <c r="A929" s="208" t="s">
        <v>4743</v>
      </c>
      <c r="B929" s="201" t="s">
        <v>6005</v>
      </c>
      <c r="C929" s="492" t="s">
        <v>6654</v>
      </c>
      <c r="D929" s="198" t="s">
        <v>345</v>
      </c>
      <c r="E929" s="541">
        <v>5</v>
      </c>
      <c r="F929" s="200">
        <v>1200</v>
      </c>
      <c r="G929" s="199">
        <f t="shared" si="45"/>
        <v>6000</v>
      </c>
      <c r="H929" s="74" t="s">
        <v>4798</v>
      </c>
      <c r="I929" s="73" t="s">
        <v>8208</v>
      </c>
      <c r="J929" s="540" t="s">
        <v>762</v>
      </c>
    </row>
    <row r="930" customHeight="1" outlineLevel="2" spans="1:10">
      <c r="A930" s="208" t="s">
        <v>4744</v>
      </c>
      <c r="B930" s="201" t="s">
        <v>6280</v>
      </c>
      <c r="C930" s="492" t="s">
        <v>6281</v>
      </c>
      <c r="D930" s="198" t="s">
        <v>345</v>
      </c>
      <c r="E930" s="541">
        <v>2</v>
      </c>
      <c r="F930" s="200">
        <v>20000</v>
      </c>
      <c r="G930" s="199">
        <f t="shared" si="45"/>
        <v>40000</v>
      </c>
      <c r="H930" s="74" t="s">
        <v>4798</v>
      </c>
      <c r="I930" s="73" t="s">
        <v>8208</v>
      </c>
      <c r="J930" s="540" t="s">
        <v>762</v>
      </c>
    </row>
    <row r="931" customHeight="1" outlineLevel="2" spans="1:10">
      <c r="A931" s="208" t="s">
        <v>7794</v>
      </c>
      <c r="B931" s="201" t="s">
        <v>7243</v>
      </c>
      <c r="C931" s="492" t="s">
        <v>6281</v>
      </c>
      <c r="D931" s="198" t="s">
        <v>345</v>
      </c>
      <c r="E931" s="541">
        <v>1</v>
      </c>
      <c r="F931" s="200">
        <v>17960</v>
      </c>
      <c r="G931" s="199">
        <f t="shared" si="45"/>
        <v>17960</v>
      </c>
      <c r="H931" s="74" t="s">
        <v>4798</v>
      </c>
      <c r="I931" s="73" t="s">
        <v>8208</v>
      </c>
      <c r="J931" s="540" t="s">
        <v>762</v>
      </c>
    </row>
    <row r="932" customHeight="1" outlineLevel="2" spans="1:10">
      <c r="A932" s="208" t="s">
        <v>7795</v>
      </c>
      <c r="B932" s="201" t="s">
        <v>7158</v>
      </c>
      <c r="C932" s="492" t="s">
        <v>7245</v>
      </c>
      <c r="D932" s="198" t="s">
        <v>345</v>
      </c>
      <c r="E932" s="541">
        <v>1</v>
      </c>
      <c r="F932" s="200">
        <v>9460</v>
      </c>
      <c r="G932" s="199">
        <f t="shared" si="45"/>
        <v>9460</v>
      </c>
      <c r="H932" s="74" t="s">
        <v>4798</v>
      </c>
      <c r="I932" s="73" t="s">
        <v>8208</v>
      </c>
      <c r="J932" s="540" t="s">
        <v>762</v>
      </c>
    </row>
    <row r="933" customHeight="1" outlineLevel="2" spans="1:10">
      <c r="A933" s="208" t="s">
        <v>7796</v>
      </c>
      <c r="B933" s="562" t="s">
        <v>5896</v>
      </c>
      <c r="C933" s="492" t="s">
        <v>6622</v>
      </c>
      <c r="D933" s="198" t="s">
        <v>345</v>
      </c>
      <c r="E933" s="541">
        <v>5</v>
      </c>
      <c r="F933" s="200">
        <v>6000</v>
      </c>
      <c r="G933" s="199">
        <f t="shared" si="45"/>
        <v>30000</v>
      </c>
      <c r="H933" s="74" t="s">
        <v>4798</v>
      </c>
      <c r="I933" s="73" t="s">
        <v>8208</v>
      </c>
      <c r="J933" s="540" t="s">
        <v>762</v>
      </c>
    </row>
    <row r="934" customHeight="1" outlineLevel="2" spans="1:10">
      <c r="A934" s="208" t="s">
        <v>7797</v>
      </c>
      <c r="B934" s="197" t="s">
        <v>8214</v>
      </c>
      <c r="C934" s="492"/>
      <c r="D934" s="198" t="s">
        <v>345</v>
      </c>
      <c r="E934" s="541">
        <v>1</v>
      </c>
      <c r="F934" s="200">
        <v>7000</v>
      </c>
      <c r="G934" s="199">
        <f t="shared" si="45"/>
        <v>7000</v>
      </c>
      <c r="H934" s="74" t="s">
        <v>4798</v>
      </c>
      <c r="I934" s="73" t="s">
        <v>8208</v>
      </c>
      <c r="J934" s="540" t="s">
        <v>762</v>
      </c>
    </row>
    <row r="935" customHeight="1" outlineLevel="2" spans="1:10">
      <c r="A935" s="208" t="s">
        <v>8215</v>
      </c>
      <c r="B935" s="201" t="s">
        <v>8216</v>
      </c>
      <c r="C935" s="65" t="s">
        <v>6652</v>
      </c>
      <c r="D935" s="198" t="s">
        <v>345</v>
      </c>
      <c r="E935" s="541">
        <v>1</v>
      </c>
      <c r="F935" s="200">
        <v>24000</v>
      </c>
      <c r="G935" s="199">
        <f t="shared" si="45"/>
        <v>24000</v>
      </c>
      <c r="H935" s="74" t="s">
        <v>4798</v>
      </c>
      <c r="I935" s="73" t="s">
        <v>8208</v>
      </c>
      <c r="J935" s="540" t="s">
        <v>762</v>
      </c>
    </row>
    <row r="936" customHeight="1" outlineLevel="2" spans="1:10">
      <c r="A936" s="208" t="s">
        <v>8217</v>
      </c>
      <c r="B936" s="201" t="s">
        <v>7098</v>
      </c>
      <c r="C936" s="492" t="s">
        <v>7099</v>
      </c>
      <c r="D936" s="198" t="s">
        <v>345</v>
      </c>
      <c r="E936" s="541">
        <v>4</v>
      </c>
      <c r="F936" s="200">
        <v>7600</v>
      </c>
      <c r="G936" s="199">
        <f t="shared" si="45"/>
        <v>30400</v>
      </c>
      <c r="H936" s="74" t="s">
        <v>4798</v>
      </c>
      <c r="I936" s="73" t="s">
        <v>8208</v>
      </c>
      <c r="J936" s="540" t="s">
        <v>762</v>
      </c>
    </row>
    <row r="937" customHeight="1" outlineLevel="2" spans="1:10">
      <c r="A937" s="208" t="s">
        <v>8218</v>
      </c>
      <c r="B937" s="201" t="s">
        <v>7073</v>
      </c>
      <c r="C937" s="492" t="s">
        <v>7074</v>
      </c>
      <c r="D937" s="198" t="s">
        <v>345</v>
      </c>
      <c r="E937" s="541">
        <v>2</v>
      </c>
      <c r="F937" s="200">
        <v>6000</v>
      </c>
      <c r="G937" s="199">
        <f t="shared" si="45"/>
        <v>12000</v>
      </c>
      <c r="H937" s="74" t="s">
        <v>4798</v>
      </c>
      <c r="I937" s="73" t="s">
        <v>8208</v>
      </c>
      <c r="J937" s="540" t="s">
        <v>762</v>
      </c>
    </row>
    <row r="938" customHeight="1" outlineLevel="2" spans="1:10">
      <c r="A938" s="208" t="s">
        <v>8219</v>
      </c>
      <c r="B938" s="201" t="s">
        <v>7098</v>
      </c>
      <c r="C938" s="492" t="s">
        <v>6119</v>
      </c>
      <c r="D938" s="198" t="s">
        <v>345</v>
      </c>
      <c r="E938" s="541">
        <v>1</v>
      </c>
      <c r="F938" s="200">
        <v>7600</v>
      </c>
      <c r="G938" s="199">
        <f t="shared" si="45"/>
        <v>7600</v>
      </c>
      <c r="H938" s="74" t="s">
        <v>4798</v>
      </c>
      <c r="I938" s="73" t="s">
        <v>8208</v>
      </c>
      <c r="J938" s="540" t="s">
        <v>762</v>
      </c>
    </row>
    <row r="939" customHeight="1" outlineLevel="2" spans="1:10">
      <c r="A939" s="170"/>
      <c r="B939" s="544" t="s">
        <v>8220</v>
      </c>
      <c r="C939" s="494"/>
      <c r="D939" s="73"/>
      <c r="E939" s="78"/>
      <c r="F939" s="200"/>
      <c r="G939" s="199"/>
      <c r="H939" s="74" t="s">
        <v>4798</v>
      </c>
      <c r="I939" s="84" t="s">
        <v>8221</v>
      </c>
      <c r="J939" s="543"/>
    </row>
    <row r="940" customHeight="1" outlineLevel="2" spans="1:10">
      <c r="A940" s="208" t="s">
        <v>4200</v>
      </c>
      <c r="B940" s="201" t="s">
        <v>5989</v>
      </c>
      <c r="C940" s="197" t="s">
        <v>5990</v>
      </c>
      <c r="D940" s="198" t="s">
        <v>345</v>
      </c>
      <c r="E940" s="541">
        <v>1</v>
      </c>
      <c r="F940" s="200">
        <v>580</v>
      </c>
      <c r="G940" s="199">
        <f t="shared" ref="G940:G967" si="46" xml:space="preserve">F940*E940</f>
        <v>580</v>
      </c>
      <c r="H940" s="74" t="s">
        <v>4798</v>
      </c>
      <c r="I940" s="73" t="s">
        <v>8221</v>
      </c>
      <c r="J940" s="540" t="s">
        <v>762</v>
      </c>
    </row>
    <row r="941" customHeight="1" outlineLevel="2" spans="1:10">
      <c r="A941" s="208" t="s">
        <v>4201</v>
      </c>
      <c r="B941" s="201" t="s">
        <v>5933</v>
      </c>
      <c r="C941" s="197" t="s">
        <v>5934</v>
      </c>
      <c r="D941" s="198" t="s">
        <v>345</v>
      </c>
      <c r="E941" s="541">
        <v>1</v>
      </c>
      <c r="F941" s="200">
        <v>1327</v>
      </c>
      <c r="G941" s="199">
        <f t="shared" si="46"/>
        <v>1327</v>
      </c>
      <c r="H941" s="74" t="s">
        <v>4798</v>
      </c>
      <c r="I941" s="73" t="s">
        <v>8221</v>
      </c>
      <c r="J941" s="540" t="s">
        <v>762</v>
      </c>
    </row>
    <row r="942" customHeight="1" outlineLevel="2" spans="1:10">
      <c r="A942" s="208" t="s">
        <v>4202</v>
      </c>
      <c r="B942" s="201" t="s">
        <v>3915</v>
      </c>
      <c r="C942" s="197" t="s">
        <v>6234</v>
      </c>
      <c r="D942" s="198" t="s">
        <v>345</v>
      </c>
      <c r="E942" s="541">
        <v>1</v>
      </c>
      <c r="F942" s="200">
        <v>2920</v>
      </c>
      <c r="G942" s="199">
        <f t="shared" si="46"/>
        <v>2920</v>
      </c>
      <c r="H942" s="74" t="s">
        <v>4798</v>
      </c>
      <c r="I942" s="73" t="s">
        <v>8221</v>
      </c>
      <c r="J942" s="540" t="s">
        <v>762</v>
      </c>
    </row>
    <row r="943" customHeight="1" outlineLevel="2" spans="1:10">
      <c r="A943" s="208" t="s">
        <v>4203</v>
      </c>
      <c r="B943" s="201" t="s">
        <v>3617</v>
      </c>
      <c r="C943" s="492" t="s">
        <v>5822</v>
      </c>
      <c r="D943" s="198" t="s">
        <v>345</v>
      </c>
      <c r="E943" s="541">
        <v>1</v>
      </c>
      <c r="F943" s="200">
        <v>4200</v>
      </c>
      <c r="G943" s="199">
        <f t="shared" si="46"/>
        <v>4200</v>
      </c>
      <c r="H943" s="74" t="s">
        <v>4798</v>
      </c>
      <c r="I943" s="73" t="s">
        <v>8221</v>
      </c>
      <c r="J943" s="540" t="s">
        <v>762</v>
      </c>
    </row>
    <row r="944" customHeight="1" outlineLevel="2" spans="1:10">
      <c r="A944" s="208" t="s">
        <v>4204</v>
      </c>
      <c r="B944" s="201" t="s">
        <v>7870</v>
      </c>
      <c r="C944" s="492" t="s">
        <v>7079</v>
      </c>
      <c r="D944" s="198" t="s">
        <v>345</v>
      </c>
      <c r="E944" s="541">
        <v>1</v>
      </c>
      <c r="F944" s="200">
        <v>2600</v>
      </c>
      <c r="G944" s="199">
        <f t="shared" si="46"/>
        <v>2600</v>
      </c>
      <c r="H944" s="74" t="s">
        <v>4798</v>
      </c>
      <c r="I944" s="73" t="s">
        <v>8221</v>
      </c>
      <c r="J944" s="540" t="s">
        <v>762</v>
      </c>
    </row>
    <row r="945" customHeight="1" outlineLevel="2" spans="1:10">
      <c r="A945" s="208" t="s">
        <v>4746</v>
      </c>
      <c r="B945" s="201" t="s">
        <v>3920</v>
      </c>
      <c r="C945" s="197" t="s">
        <v>5949</v>
      </c>
      <c r="D945" s="198" t="s">
        <v>345</v>
      </c>
      <c r="E945" s="541">
        <v>1</v>
      </c>
      <c r="F945" s="200">
        <v>330</v>
      </c>
      <c r="G945" s="199">
        <f t="shared" si="46"/>
        <v>330</v>
      </c>
      <c r="H945" s="74" t="s">
        <v>4798</v>
      </c>
      <c r="I945" s="73" t="s">
        <v>8221</v>
      </c>
      <c r="J945" s="540" t="s">
        <v>762</v>
      </c>
    </row>
    <row r="946" customHeight="1" outlineLevel="2" spans="1:10">
      <c r="A946" s="208" t="s">
        <v>4747</v>
      </c>
      <c r="B946" s="201" t="s">
        <v>6048</v>
      </c>
      <c r="C946" s="492" t="s">
        <v>5824</v>
      </c>
      <c r="D946" s="198" t="s">
        <v>345</v>
      </c>
      <c r="E946" s="541">
        <v>1</v>
      </c>
      <c r="F946" s="200">
        <v>3200</v>
      </c>
      <c r="G946" s="199">
        <f t="shared" si="46"/>
        <v>3200</v>
      </c>
      <c r="H946" s="74" t="s">
        <v>4798</v>
      </c>
      <c r="I946" s="73" t="s">
        <v>8221</v>
      </c>
      <c r="J946" s="540" t="s">
        <v>762</v>
      </c>
    </row>
    <row r="947" customHeight="1" outlineLevel="2" spans="1:10">
      <c r="A947" s="208" t="s">
        <v>4748</v>
      </c>
      <c r="B947" s="201" t="s">
        <v>7870</v>
      </c>
      <c r="C947" s="492" t="s">
        <v>7080</v>
      </c>
      <c r="D947" s="198" t="s">
        <v>345</v>
      </c>
      <c r="E947" s="541">
        <v>1</v>
      </c>
      <c r="F947" s="200">
        <v>2800</v>
      </c>
      <c r="G947" s="199">
        <f t="shared" si="46"/>
        <v>2800</v>
      </c>
      <c r="H947" s="74" t="s">
        <v>4798</v>
      </c>
      <c r="I947" s="73" t="s">
        <v>8221</v>
      </c>
      <c r="J947" s="540" t="s">
        <v>762</v>
      </c>
    </row>
    <row r="948" customHeight="1" outlineLevel="2" spans="1:10">
      <c r="A948" s="208" t="s">
        <v>4749</v>
      </c>
      <c r="B948" s="201" t="s">
        <v>6064</v>
      </c>
      <c r="C948" s="492" t="s">
        <v>6067</v>
      </c>
      <c r="D948" s="198" t="s">
        <v>345</v>
      </c>
      <c r="E948" s="541">
        <v>1</v>
      </c>
      <c r="F948" s="200">
        <v>2400</v>
      </c>
      <c r="G948" s="199">
        <f t="shared" si="46"/>
        <v>2400</v>
      </c>
      <c r="H948" s="74" t="s">
        <v>4798</v>
      </c>
      <c r="I948" s="73" t="s">
        <v>8221</v>
      </c>
      <c r="J948" s="540" t="s">
        <v>762</v>
      </c>
    </row>
    <row r="949" customHeight="1" outlineLevel="2" spans="1:10">
      <c r="A949" s="208" t="s">
        <v>4750</v>
      </c>
      <c r="B949" s="201" t="s">
        <v>6194</v>
      </c>
      <c r="C949" s="492" t="s">
        <v>6195</v>
      </c>
      <c r="D949" s="198" t="s">
        <v>345</v>
      </c>
      <c r="E949" s="541">
        <v>1</v>
      </c>
      <c r="F949" s="200">
        <v>14460</v>
      </c>
      <c r="G949" s="199">
        <f t="shared" si="46"/>
        <v>14460</v>
      </c>
      <c r="H949" s="74" t="s">
        <v>4798</v>
      </c>
      <c r="I949" s="73" t="s">
        <v>8221</v>
      </c>
      <c r="J949" s="540" t="s">
        <v>762</v>
      </c>
    </row>
    <row r="950" customHeight="1" outlineLevel="2" spans="1:10">
      <c r="A950" s="208" t="s">
        <v>4751</v>
      </c>
      <c r="B950" s="201" t="s">
        <v>5885</v>
      </c>
      <c r="C950" s="492" t="s">
        <v>5886</v>
      </c>
      <c r="D950" s="198" t="s">
        <v>345</v>
      </c>
      <c r="E950" s="541">
        <v>1</v>
      </c>
      <c r="F950" s="200">
        <v>25000</v>
      </c>
      <c r="G950" s="199">
        <f t="shared" si="46"/>
        <v>25000</v>
      </c>
      <c r="H950" s="74" t="s">
        <v>4798</v>
      </c>
      <c r="I950" s="73" t="s">
        <v>8221</v>
      </c>
      <c r="J950" s="540" t="s">
        <v>762</v>
      </c>
    </row>
    <row r="951" customHeight="1" outlineLevel="2" spans="1:10">
      <c r="A951" s="208" t="s">
        <v>4752</v>
      </c>
      <c r="B951" s="201" t="s">
        <v>6113</v>
      </c>
      <c r="C951" s="492" t="s">
        <v>6114</v>
      </c>
      <c r="D951" s="198" t="s">
        <v>345</v>
      </c>
      <c r="E951" s="541">
        <v>1</v>
      </c>
      <c r="F951" s="200">
        <v>2970</v>
      </c>
      <c r="G951" s="199">
        <f t="shared" si="46"/>
        <v>2970</v>
      </c>
      <c r="H951" s="74" t="s">
        <v>4798</v>
      </c>
      <c r="I951" s="73" t="s">
        <v>8221</v>
      </c>
      <c r="J951" s="540" t="s">
        <v>762</v>
      </c>
    </row>
    <row r="952" customHeight="1" outlineLevel="2" spans="1:10">
      <c r="A952" s="208" t="s">
        <v>4753</v>
      </c>
      <c r="B952" s="201" t="s">
        <v>8222</v>
      </c>
      <c r="C952" s="65" t="s">
        <v>6652</v>
      </c>
      <c r="D952" s="198" t="s">
        <v>345</v>
      </c>
      <c r="E952" s="541">
        <v>1</v>
      </c>
      <c r="F952" s="200">
        <v>24000</v>
      </c>
      <c r="G952" s="199">
        <f t="shared" si="46"/>
        <v>24000</v>
      </c>
      <c r="H952" s="74" t="s">
        <v>4798</v>
      </c>
      <c r="I952" s="73" t="s">
        <v>8221</v>
      </c>
      <c r="J952" s="540" t="s">
        <v>762</v>
      </c>
    </row>
    <row r="953" customHeight="1" outlineLevel="2" spans="1:10">
      <c r="A953" s="208" t="s">
        <v>4754</v>
      </c>
      <c r="B953" s="197" t="s">
        <v>8223</v>
      </c>
      <c r="C953" s="492"/>
      <c r="D953" s="198" t="s">
        <v>345</v>
      </c>
      <c r="E953" s="541">
        <v>1</v>
      </c>
      <c r="F953" s="200">
        <v>7000</v>
      </c>
      <c r="G953" s="199">
        <f t="shared" si="46"/>
        <v>7000</v>
      </c>
      <c r="H953" s="74" t="s">
        <v>4798</v>
      </c>
      <c r="I953" s="73" t="s">
        <v>8221</v>
      </c>
      <c r="J953" s="540" t="s">
        <v>762</v>
      </c>
    </row>
    <row r="954" customHeight="1" outlineLevel="2" spans="1:10">
      <c r="A954" s="208" t="s">
        <v>4755</v>
      </c>
      <c r="B954" s="201" t="s">
        <v>6031</v>
      </c>
      <c r="C954" s="492" t="s">
        <v>5799</v>
      </c>
      <c r="D954" s="198" t="s">
        <v>345</v>
      </c>
      <c r="E954" s="541">
        <v>1</v>
      </c>
      <c r="F954" s="200">
        <v>1320</v>
      </c>
      <c r="G954" s="199">
        <f t="shared" si="46"/>
        <v>1320</v>
      </c>
      <c r="H954" s="74" t="s">
        <v>4798</v>
      </c>
      <c r="I954" s="73" t="s">
        <v>8221</v>
      </c>
      <c r="J954" s="540" t="s">
        <v>762</v>
      </c>
    </row>
    <row r="955" customHeight="1" outlineLevel="2" spans="1:10">
      <c r="A955" s="208" t="s">
        <v>4756</v>
      </c>
      <c r="B955" s="201" t="s">
        <v>3295</v>
      </c>
      <c r="C955" s="492" t="s">
        <v>5811</v>
      </c>
      <c r="D955" s="198" t="s">
        <v>345</v>
      </c>
      <c r="E955" s="541">
        <v>1</v>
      </c>
      <c r="F955" s="200">
        <v>2300</v>
      </c>
      <c r="G955" s="199">
        <f t="shared" si="46"/>
        <v>2300</v>
      </c>
      <c r="H955" s="74" t="s">
        <v>4798</v>
      </c>
      <c r="I955" s="73" t="s">
        <v>8221</v>
      </c>
      <c r="J955" s="540" t="s">
        <v>762</v>
      </c>
    </row>
    <row r="956" customHeight="1" outlineLevel="2" spans="1:10">
      <c r="A956" s="208" t="s">
        <v>4757</v>
      </c>
      <c r="B956" s="201" t="s">
        <v>7870</v>
      </c>
      <c r="C956" s="492" t="s">
        <v>7079</v>
      </c>
      <c r="D956" s="198" t="s">
        <v>345</v>
      </c>
      <c r="E956" s="541">
        <v>1</v>
      </c>
      <c r="F956" s="200">
        <v>2600</v>
      </c>
      <c r="G956" s="199">
        <f t="shared" si="46"/>
        <v>2600</v>
      </c>
      <c r="H956" s="74" t="s">
        <v>4798</v>
      </c>
      <c r="I956" s="73" t="s">
        <v>8221</v>
      </c>
      <c r="J956" s="540" t="s">
        <v>762</v>
      </c>
    </row>
    <row r="957" customHeight="1" outlineLevel="2" spans="1:10">
      <c r="A957" s="208" t="s">
        <v>4758</v>
      </c>
      <c r="B957" s="201" t="s">
        <v>5896</v>
      </c>
      <c r="C957" s="492" t="s">
        <v>5900</v>
      </c>
      <c r="D957" s="198" t="s">
        <v>345</v>
      </c>
      <c r="E957" s="541">
        <v>1</v>
      </c>
      <c r="F957" s="200">
        <v>5300</v>
      </c>
      <c r="G957" s="199">
        <f t="shared" si="46"/>
        <v>5300</v>
      </c>
      <c r="H957" s="74" t="s">
        <v>4798</v>
      </c>
      <c r="I957" s="73" t="s">
        <v>8221</v>
      </c>
      <c r="J957" s="540" t="s">
        <v>762</v>
      </c>
    </row>
    <row r="958" customHeight="1" outlineLevel="2" spans="1:10">
      <c r="A958" s="208" t="s">
        <v>4759</v>
      </c>
      <c r="B958" s="201" t="s">
        <v>3413</v>
      </c>
      <c r="C958" s="492" t="s">
        <v>7080</v>
      </c>
      <c r="D958" s="198" t="s">
        <v>345</v>
      </c>
      <c r="E958" s="541">
        <v>1</v>
      </c>
      <c r="F958" s="200">
        <v>4000</v>
      </c>
      <c r="G958" s="199">
        <f t="shared" si="46"/>
        <v>4000</v>
      </c>
      <c r="H958" s="74" t="s">
        <v>4798</v>
      </c>
      <c r="I958" s="73" t="s">
        <v>8221</v>
      </c>
      <c r="J958" s="540" t="s">
        <v>762</v>
      </c>
    </row>
    <row r="959" customHeight="1" outlineLevel="2" spans="1:10">
      <c r="A959" s="208" t="s">
        <v>7799</v>
      </c>
      <c r="B959" s="201" t="s">
        <v>3376</v>
      </c>
      <c r="C959" s="492" t="s">
        <v>5871</v>
      </c>
      <c r="D959" s="198" t="s">
        <v>345</v>
      </c>
      <c r="E959" s="541">
        <v>1</v>
      </c>
      <c r="F959" s="200">
        <v>7500</v>
      </c>
      <c r="G959" s="199">
        <f t="shared" si="46"/>
        <v>7500</v>
      </c>
      <c r="H959" s="74" t="s">
        <v>4798</v>
      </c>
      <c r="I959" s="73" t="s">
        <v>8221</v>
      </c>
      <c r="J959" s="540" t="s">
        <v>762</v>
      </c>
    </row>
    <row r="960" customHeight="1" outlineLevel="2" spans="1:10">
      <c r="A960" s="208" t="s">
        <v>7800</v>
      </c>
      <c r="B960" s="201" t="s">
        <v>5989</v>
      </c>
      <c r="C960" s="197" t="s">
        <v>5990</v>
      </c>
      <c r="D960" s="198" t="s">
        <v>345</v>
      </c>
      <c r="E960" s="541">
        <v>1</v>
      </c>
      <c r="F960" s="200">
        <v>580</v>
      </c>
      <c r="G960" s="199">
        <f t="shared" si="46"/>
        <v>580</v>
      </c>
      <c r="H960" s="74" t="s">
        <v>4798</v>
      </c>
      <c r="I960" s="73" t="s">
        <v>8221</v>
      </c>
      <c r="J960" s="540" t="s">
        <v>762</v>
      </c>
    </row>
    <row r="961" customHeight="1" outlineLevel="2" spans="1:10">
      <c r="A961" s="208" t="s">
        <v>7801</v>
      </c>
      <c r="B961" s="201" t="s">
        <v>3385</v>
      </c>
      <c r="C961" s="492" t="s">
        <v>7077</v>
      </c>
      <c r="D961" s="198" t="s">
        <v>345</v>
      </c>
      <c r="E961" s="541">
        <v>1</v>
      </c>
      <c r="F961" s="200">
        <v>1560</v>
      </c>
      <c r="G961" s="199">
        <f t="shared" si="46"/>
        <v>1560</v>
      </c>
      <c r="H961" s="74" t="s">
        <v>4798</v>
      </c>
      <c r="I961" s="73" t="s">
        <v>8221</v>
      </c>
      <c r="J961" s="540" t="s">
        <v>762</v>
      </c>
    </row>
    <row r="962" customHeight="1" outlineLevel="2" spans="1:10">
      <c r="A962" s="208" t="s">
        <v>8224</v>
      </c>
      <c r="B962" s="197" t="s">
        <v>7906</v>
      </c>
      <c r="C962" s="492" t="s">
        <v>7065</v>
      </c>
      <c r="D962" s="74" t="s">
        <v>341</v>
      </c>
      <c r="E962" s="541">
        <v>4.8</v>
      </c>
      <c r="F962" s="200">
        <v>18620</v>
      </c>
      <c r="G962" s="199">
        <f t="shared" si="46"/>
        <v>89376</v>
      </c>
      <c r="H962" s="74" t="s">
        <v>4798</v>
      </c>
      <c r="I962" s="73" t="s">
        <v>8221</v>
      </c>
      <c r="J962" s="540" t="s">
        <v>762</v>
      </c>
    </row>
    <row r="963" customHeight="1" outlineLevel="2" spans="1:10">
      <c r="A963" s="208" t="s">
        <v>8225</v>
      </c>
      <c r="B963" s="201" t="s">
        <v>3251</v>
      </c>
      <c r="C963" s="492" t="s">
        <v>8226</v>
      </c>
      <c r="D963" s="74" t="s">
        <v>341</v>
      </c>
      <c r="E963" s="541">
        <v>4.8</v>
      </c>
      <c r="F963" s="200">
        <v>850</v>
      </c>
      <c r="G963" s="199">
        <f t="shared" si="46"/>
        <v>4080</v>
      </c>
      <c r="H963" s="74" t="s">
        <v>4798</v>
      </c>
      <c r="I963" s="73" t="s">
        <v>8221</v>
      </c>
      <c r="J963" s="540" t="s">
        <v>762</v>
      </c>
    </row>
    <row r="964" customHeight="1" outlineLevel="2" spans="1:10">
      <c r="A964" s="208" t="s">
        <v>8227</v>
      </c>
      <c r="B964" s="201" t="s">
        <v>3504</v>
      </c>
      <c r="C964" s="492" t="s">
        <v>6294</v>
      </c>
      <c r="D964" s="198" t="s">
        <v>345</v>
      </c>
      <c r="E964" s="541">
        <v>2</v>
      </c>
      <c r="F964" s="200">
        <v>8640</v>
      </c>
      <c r="G964" s="199">
        <f t="shared" si="46"/>
        <v>17280</v>
      </c>
      <c r="H964" s="74" t="s">
        <v>4798</v>
      </c>
      <c r="I964" s="73" t="s">
        <v>8221</v>
      </c>
      <c r="J964" s="540" t="s">
        <v>762</v>
      </c>
    </row>
    <row r="965" customHeight="1" outlineLevel="2" spans="1:10">
      <c r="A965" s="208" t="s">
        <v>8228</v>
      </c>
      <c r="B965" s="201" t="s">
        <v>6296</v>
      </c>
      <c r="C965" s="492" t="s">
        <v>6297</v>
      </c>
      <c r="D965" s="198" t="s">
        <v>345</v>
      </c>
      <c r="E965" s="541">
        <v>1</v>
      </c>
      <c r="F965" s="200">
        <v>8160</v>
      </c>
      <c r="G965" s="199">
        <f t="shared" si="46"/>
        <v>8160</v>
      </c>
      <c r="H965" s="74" t="s">
        <v>4798</v>
      </c>
      <c r="I965" s="73" t="s">
        <v>8221</v>
      </c>
      <c r="J965" s="540" t="s">
        <v>762</v>
      </c>
    </row>
    <row r="966" customHeight="1" outlineLevel="2" spans="1:10">
      <c r="A966" s="208" t="s">
        <v>8229</v>
      </c>
      <c r="B966" s="201" t="s">
        <v>6740</v>
      </c>
      <c r="C966" s="492" t="s">
        <v>6741</v>
      </c>
      <c r="D966" s="198" t="s">
        <v>345</v>
      </c>
      <c r="E966" s="541">
        <v>1</v>
      </c>
      <c r="F966" s="200">
        <v>6960</v>
      </c>
      <c r="G966" s="199">
        <f t="shared" si="46"/>
        <v>6960</v>
      </c>
      <c r="H966" s="74" t="s">
        <v>4798</v>
      </c>
      <c r="I966" s="73" t="s">
        <v>8221</v>
      </c>
      <c r="J966" s="540" t="s">
        <v>762</v>
      </c>
    </row>
    <row r="967" customHeight="1" outlineLevel="2" spans="1:10">
      <c r="A967" s="208" t="s">
        <v>8230</v>
      </c>
      <c r="B967" s="201" t="s">
        <v>6075</v>
      </c>
      <c r="C967" s="492"/>
      <c r="D967" s="198" t="s">
        <v>345</v>
      </c>
      <c r="E967" s="541">
        <v>1</v>
      </c>
      <c r="F967" s="200">
        <v>1078</v>
      </c>
      <c r="G967" s="199">
        <f t="shared" si="46"/>
        <v>1078</v>
      </c>
      <c r="H967" s="74" t="s">
        <v>4798</v>
      </c>
      <c r="I967" s="73" t="s">
        <v>8221</v>
      </c>
      <c r="J967" s="540" t="s">
        <v>762</v>
      </c>
    </row>
    <row r="968" customHeight="1" outlineLevel="2" spans="1:10">
      <c r="A968" s="170"/>
      <c r="B968" s="544" t="s">
        <v>3740</v>
      </c>
      <c r="C968" s="494"/>
      <c r="D968" s="73"/>
      <c r="E968" s="78"/>
      <c r="F968" s="200"/>
      <c r="G968" s="199"/>
      <c r="H968" s="74" t="s">
        <v>4798</v>
      </c>
      <c r="I968" s="84" t="s">
        <v>8231</v>
      </c>
      <c r="J968" s="543"/>
    </row>
    <row r="969" customHeight="1" outlineLevel="2" spans="1:10">
      <c r="A969" s="208" t="s">
        <v>4761</v>
      </c>
      <c r="B969" s="201" t="s">
        <v>5989</v>
      </c>
      <c r="C969" s="197" t="s">
        <v>5990</v>
      </c>
      <c r="D969" s="198" t="s">
        <v>345</v>
      </c>
      <c r="E969" s="541">
        <v>1</v>
      </c>
      <c r="F969" s="200">
        <v>580</v>
      </c>
      <c r="G969" s="199">
        <f t="shared" ref="G969:G983" si="47" xml:space="preserve">F969*E969</f>
        <v>580</v>
      </c>
      <c r="H969" s="74" t="s">
        <v>4798</v>
      </c>
      <c r="I969" s="73" t="s">
        <v>8231</v>
      </c>
      <c r="J969" s="540" t="s">
        <v>762</v>
      </c>
    </row>
    <row r="970" customHeight="1" outlineLevel="2" spans="1:10">
      <c r="A970" s="208" t="s">
        <v>4762</v>
      </c>
      <c r="B970" s="201" t="s">
        <v>5933</v>
      </c>
      <c r="C970" s="197" t="s">
        <v>5934</v>
      </c>
      <c r="D970" s="198" t="s">
        <v>345</v>
      </c>
      <c r="E970" s="541">
        <v>1</v>
      </c>
      <c r="F970" s="200">
        <v>1327</v>
      </c>
      <c r="G970" s="199">
        <f t="shared" si="47"/>
        <v>1327</v>
      </c>
      <c r="H970" s="74" t="s">
        <v>4798</v>
      </c>
      <c r="I970" s="73" t="s">
        <v>8231</v>
      </c>
      <c r="J970" s="540" t="s">
        <v>762</v>
      </c>
    </row>
    <row r="971" customHeight="1" outlineLevel="2" spans="1:10">
      <c r="A971" s="208" t="s">
        <v>4763</v>
      </c>
      <c r="B971" s="201" t="s">
        <v>3572</v>
      </c>
      <c r="C971" s="197" t="s">
        <v>6198</v>
      </c>
      <c r="D971" s="198" t="s">
        <v>345</v>
      </c>
      <c r="E971" s="541">
        <v>1</v>
      </c>
      <c r="F971" s="200">
        <v>6000</v>
      </c>
      <c r="G971" s="199">
        <f t="shared" si="47"/>
        <v>6000</v>
      </c>
      <c r="H971" s="74" t="s">
        <v>4798</v>
      </c>
      <c r="I971" s="73" t="s">
        <v>8231</v>
      </c>
      <c r="J971" s="540" t="s">
        <v>762</v>
      </c>
    </row>
    <row r="972" customHeight="1" outlineLevel="2" spans="1:10">
      <c r="A972" s="208" t="s">
        <v>4764</v>
      </c>
      <c r="B972" s="201" t="s">
        <v>3915</v>
      </c>
      <c r="C972" s="197" t="s">
        <v>6234</v>
      </c>
      <c r="D972" s="198" t="s">
        <v>345</v>
      </c>
      <c r="E972" s="541">
        <v>1</v>
      </c>
      <c r="F972" s="200">
        <v>2920</v>
      </c>
      <c r="G972" s="199">
        <f t="shared" si="47"/>
        <v>2920</v>
      </c>
      <c r="H972" s="74" t="s">
        <v>4798</v>
      </c>
      <c r="I972" s="73" t="s">
        <v>8231</v>
      </c>
      <c r="J972" s="540" t="s">
        <v>762</v>
      </c>
    </row>
    <row r="973" customHeight="1" outlineLevel="2" spans="1:10">
      <c r="A973" s="208" t="s">
        <v>4765</v>
      </c>
      <c r="B973" s="197" t="s">
        <v>7939</v>
      </c>
      <c r="C973" s="492"/>
      <c r="D973" s="198" t="s">
        <v>345</v>
      </c>
      <c r="E973" s="541">
        <v>1</v>
      </c>
      <c r="F973" s="200">
        <v>4620</v>
      </c>
      <c r="G973" s="199">
        <f t="shared" si="47"/>
        <v>4620</v>
      </c>
      <c r="H973" s="74" t="s">
        <v>4798</v>
      </c>
      <c r="I973" s="73" t="s">
        <v>8231</v>
      </c>
      <c r="J973" s="540" t="s">
        <v>762</v>
      </c>
    </row>
    <row r="974" customHeight="1" outlineLevel="2" spans="1:10">
      <c r="A974" s="208" t="s">
        <v>4766</v>
      </c>
      <c r="B974" s="201" t="s">
        <v>6029</v>
      </c>
      <c r="C974" s="492" t="s">
        <v>5824</v>
      </c>
      <c r="D974" s="198" t="s">
        <v>345</v>
      </c>
      <c r="E974" s="541">
        <v>1</v>
      </c>
      <c r="F974" s="200">
        <v>4000</v>
      </c>
      <c r="G974" s="199">
        <f t="shared" si="47"/>
        <v>4000</v>
      </c>
      <c r="H974" s="74" t="s">
        <v>4798</v>
      </c>
      <c r="I974" s="73" t="s">
        <v>8231</v>
      </c>
      <c r="J974" s="540" t="s">
        <v>762</v>
      </c>
    </row>
    <row r="975" customHeight="1" outlineLevel="2" spans="1:10">
      <c r="A975" s="208" t="s">
        <v>4767</v>
      </c>
      <c r="B975" s="201" t="s">
        <v>7870</v>
      </c>
      <c r="C975" s="492" t="s">
        <v>7084</v>
      </c>
      <c r="D975" s="198" t="s">
        <v>345</v>
      </c>
      <c r="E975" s="541">
        <v>1</v>
      </c>
      <c r="F975" s="200">
        <v>1200</v>
      </c>
      <c r="G975" s="199">
        <f t="shared" si="47"/>
        <v>1200</v>
      </c>
      <c r="H975" s="74" t="s">
        <v>4798</v>
      </c>
      <c r="I975" s="73" t="s">
        <v>8231</v>
      </c>
      <c r="J975" s="540" t="s">
        <v>762</v>
      </c>
    </row>
    <row r="976" customHeight="1" outlineLevel="2" spans="1:10">
      <c r="A976" s="208" t="s">
        <v>4768</v>
      </c>
      <c r="B976" s="201" t="s">
        <v>7073</v>
      </c>
      <c r="C976" s="492" t="s">
        <v>7074</v>
      </c>
      <c r="D976" s="198" t="s">
        <v>345</v>
      </c>
      <c r="E976" s="541">
        <v>2</v>
      </c>
      <c r="F976" s="200">
        <v>6000</v>
      </c>
      <c r="G976" s="199">
        <f t="shared" si="47"/>
        <v>12000</v>
      </c>
      <c r="H976" s="74" t="s">
        <v>4798</v>
      </c>
      <c r="I976" s="73" t="s">
        <v>8231</v>
      </c>
      <c r="J976" s="540" t="s">
        <v>762</v>
      </c>
    </row>
    <row r="977" customHeight="1" outlineLevel="2" spans="1:10">
      <c r="A977" s="208" t="s">
        <v>4769</v>
      </c>
      <c r="B977" s="201" t="s">
        <v>3413</v>
      </c>
      <c r="C977" s="492" t="s">
        <v>7079</v>
      </c>
      <c r="D977" s="198" t="s">
        <v>345</v>
      </c>
      <c r="E977" s="541">
        <v>1</v>
      </c>
      <c r="F977" s="200">
        <v>3500</v>
      </c>
      <c r="G977" s="199">
        <f t="shared" si="47"/>
        <v>3500</v>
      </c>
      <c r="H977" s="74" t="s">
        <v>4798</v>
      </c>
      <c r="I977" s="73" t="s">
        <v>8231</v>
      </c>
      <c r="J977" s="540" t="s">
        <v>762</v>
      </c>
    </row>
    <row r="978" customHeight="1" outlineLevel="2" spans="1:10">
      <c r="A978" s="208" t="s">
        <v>4770</v>
      </c>
      <c r="B978" s="197" t="s">
        <v>7940</v>
      </c>
      <c r="C978" s="492" t="s">
        <v>7070</v>
      </c>
      <c r="D978" s="198" t="s">
        <v>345</v>
      </c>
      <c r="E978" s="541">
        <v>1</v>
      </c>
      <c r="F978" s="200">
        <v>9400</v>
      </c>
      <c r="G978" s="199">
        <f t="shared" si="47"/>
        <v>9400</v>
      </c>
      <c r="H978" s="74" t="s">
        <v>4798</v>
      </c>
      <c r="I978" s="73" t="s">
        <v>8231</v>
      </c>
      <c r="J978" s="540" t="s">
        <v>762</v>
      </c>
    </row>
    <row r="979" customHeight="1" outlineLevel="2" spans="1:10">
      <c r="A979" s="208" t="s">
        <v>4771</v>
      </c>
      <c r="B979" s="201" t="s">
        <v>3445</v>
      </c>
      <c r="C979" s="492" t="s">
        <v>5824</v>
      </c>
      <c r="D979" s="198" t="s">
        <v>345</v>
      </c>
      <c r="E979" s="541">
        <v>1</v>
      </c>
      <c r="F979" s="200">
        <v>5100</v>
      </c>
      <c r="G979" s="199">
        <f t="shared" si="47"/>
        <v>5100</v>
      </c>
      <c r="H979" s="74" t="s">
        <v>4798</v>
      </c>
      <c r="I979" s="73" t="s">
        <v>8231</v>
      </c>
      <c r="J979" s="540" t="s">
        <v>762</v>
      </c>
    </row>
    <row r="980" customHeight="1" outlineLevel="2" spans="1:10">
      <c r="A980" s="208" t="s">
        <v>4772</v>
      </c>
      <c r="B980" s="201" t="s">
        <v>6031</v>
      </c>
      <c r="C980" s="492" t="s">
        <v>6033</v>
      </c>
      <c r="D980" s="198" t="s">
        <v>345</v>
      </c>
      <c r="E980" s="541">
        <v>1</v>
      </c>
      <c r="F980" s="200">
        <v>1100</v>
      </c>
      <c r="G980" s="199">
        <f t="shared" si="47"/>
        <v>1100</v>
      </c>
      <c r="H980" s="74" t="s">
        <v>4798</v>
      </c>
      <c r="I980" s="73" t="s">
        <v>8231</v>
      </c>
      <c r="J980" s="540" t="s">
        <v>762</v>
      </c>
    </row>
    <row r="981" customHeight="1" outlineLevel="2" spans="1:10">
      <c r="A981" s="208" t="s">
        <v>4773</v>
      </c>
      <c r="B981" s="201" t="s">
        <v>6148</v>
      </c>
      <c r="C981" s="492"/>
      <c r="D981" s="198" t="s">
        <v>345</v>
      </c>
      <c r="E981" s="541">
        <v>1</v>
      </c>
      <c r="F981" s="200">
        <v>530</v>
      </c>
      <c r="G981" s="199">
        <f t="shared" si="47"/>
        <v>530</v>
      </c>
      <c r="H981" s="74" t="s">
        <v>4798</v>
      </c>
      <c r="I981" s="73" t="s">
        <v>8231</v>
      </c>
      <c r="J981" s="540" t="s">
        <v>762</v>
      </c>
    </row>
    <row r="982" customHeight="1" outlineLevel="2" spans="1:10">
      <c r="A982" s="208" t="s">
        <v>4774</v>
      </c>
      <c r="B982" s="201" t="s">
        <v>3580</v>
      </c>
      <c r="C982" s="492" t="s">
        <v>6209</v>
      </c>
      <c r="D982" s="198" t="s">
        <v>345</v>
      </c>
      <c r="E982" s="541">
        <v>1</v>
      </c>
      <c r="F982" s="200">
        <v>9160</v>
      </c>
      <c r="G982" s="199">
        <f t="shared" si="47"/>
        <v>9160</v>
      </c>
      <c r="H982" s="74" t="s">
        <v>4798</v>
      </c>
      <c r="I982" s="73" t="s">
        <v>8231</v>
      </c>
      <c r="J982" s="540" t="s">
        <v>762</v>
      </c>
    </row>
    <row r="983" customHeight="1" outlineLevel="2" spans="1:10">
      <c r="A983" s="208" t="s">
        <v>4775</v>
      </c>
      <c r="B983" s="201" t="s">
        <v>5896</v>
      </c>
      <c r="C983" s="492" t="s">
        <v>7075</v>
      </c>
      <c r="D983" s="198" t="s">
        <v>345</v>
      </c>
      <c r="E983" s="541">
        <v>1</v>
      </c>
      <c r="F983" s="200">
        <v>5000</v>
      </c>
      <c r="G983" s="199">
        <f t="shared" si="47"/>
        <v>5000</v>
      </c>
      <c r="H983" s="74" t="s">
        <v>4798</v>
      </c>
      <c r="I983" s="73" t="s">
        <v>8231</v>
      </c>
      <c r="J983" s="540" t="s">
        <v>762</v>
      </c>
    </row>
    <row r="984" customHeight="1" outlineLevel="2" spans="1:10">
      <c r="A984" s="170"/>
      <c r="B984" s="544" t="s">
        <v>3741</v>
      </c>
      <c r="C984" s="494"/>
      <c r="D984" s="73"/>
      <c r="E984" s="78"/>
      <c r="F984" s="200"/>
      <c r="G984" s="199"/>
      <c r="H984" s="74" t="s">
        <v>4798</v>
      </c>
      <c r="I984" s="84" t="s">
        <v>8232</v>
      </c>
      <c r="J984" s="543"/>
    </row>
    <row r="985" customHeight="1" outlineLevel="2" spans="1:10">
      <c r="A985" s="208" t="s">
        <v>4206</v>
      </c>
      <c r="B985" s="201" t="s">
        <v>6137</v>
      </c>
      <c r="C985" s="492" t="s">
        <v>7134</v>
      </c>
      <c r="D985" s="74" t="s">
        <v>341</v>
      </c>
      <c r="E985" s="541">
        <v>2</v>
      </c>
      <c r="F985" s="200">
        <v>2550</v>
      </c>
      <c r="G985" s="199">
        <f t="shared" ref="G985:G994" si="48" xml:space="preserve">F985*E985</f>
        <v>5100</v>
      </c>
      <c r="H985" s="74" t="s">
        <v>4798</v>
      </c>
      <c r="I985" s="73" t="s">
        <v>8232</v>
      </c>
      <c r="J985" s="540" t="s">
        <v>762</v>
      </c>
    </row>
    <row r="986" customHeight="1" outlineLevel="2" spans="1:10">
      <c r="A986" s="208" t="s">
        <v>4207</v>
      </c>
      <c r="B986" s="201" t="s">
        <v>6699</v>
      </c>
      <c r="C986" s="197" t="s">
        <v>6700</v>
      </c>
      <c r="D986" s="198" t="s">
        <v>345</v>
      </c>
      <c r="E986" s="541">
        <v>1</v>
      </c>
      <c r="F986" s="200">
        <v>4400</v>
      </c>
      <c r="G986" s="199">
        <f t="shared" si="48"/>
        <v>4400</v>
      </c>
      <c r="H986" s="74" t="s">
        <v>4798</v>
      </c>
      <c r="I986" s="73" t="s">
        <v>8232</v>
      </c>
      <c r="J986" s="540" t="s">
        <v>762</v>
      </c>
    </row>
    <row r="987" customHeight="1" outlineLevel="2" spans="1:10">
      <c r="A987" s="208" t="s">
        <v>4208</v>
      </c>
      <c r="B987" s="201" t="s">
        <v>8233</v>
      </c>
      <c r="C987" s="492" t="s">
        <v>7090</v>
      </c>
      <c r="D987" s="198" t="s">
        <v>345</v>
      </c>
      <c r="E987" s="541">
        <v>1</v>
      </c>
      <c r="F987" s="200">
        <v>21800</v>
      </c>
      <c r="G987" s="199">
        <f t="shared" si="48"/>
        <v>21800</v>
      </c>
      <c r="H987" s="74" t="s">
        <v>4798</v>
      </c>
      <c r="I987" s="73" t="s">
        <v>8232</v>
      </c>
      <c r="J987" s="540" t="s">
        <v>762</v>
      </c>
    </row>
    <row r="988" customHeight="1" outlineLevel="2" spans="1:10">
      <c r="A988" s="208" t="s">
        <v>4209</v>
      </c>
      <c r="B988" s="201" t="s">
        <v>8234</v>
      </c>
      <c r="C988" s="492" t="s">
        <v>7144</v>
      </c>
      <c r="D988" s="198" t="s">
        <v>345</v>
      </c>
      <c r="E988" s="541">
        <v>1</v>
      </c>
      <c r="F988" s="200">
        <v>19000</v>
      </c>
      <c r="G988" s="199">
        <f t="shared" si="48"/>
        <v>19000</v>
      </c>
      <c r="H988" s="74" t="s">
        <v>4798</v>
      </c>
      <c r="I988" s="73" t="s">
        <v>8232</v>
      </c>
      <c r="J988" s="540" t="s">
        <v>762</v>
      </c>
    </row>
    <row r="989" customHeight="1" outlineLevel="2" spans="1:10">
      <c r="A989" s="208" t="s">
        <v>4210</v>
      </c>
      <c r="B989" s="201" t="s">
        <v>3300</v>
      </c>
      <c r="C989" s="492" t="s">
        <v>5824</v>
      </c>
      <c r="D989" s="198" t="s">
        <v>345</v>
      </c>
      <c r="E989" s="541">
        <v>1</v>
      </c>
      <c r="F989" s="200">
        <v>5500</v>
      </c>
      <c r="G989" s="199">
        <f t="shared" si="48"/>
        <v>5500</v>
      </c>
      <c r="H989" s="74" t="s">
        <v>4798</v>
      </c>
      <c r="I989" s="73" t="s">
        <v>8232</v>
      </c>
      <c r="J989" s="540" t="s">
        <v>762</v>
      </c>
    </row>
    <row r="990" customHeight="1" outlineLevel="2" spans="1:10">
      <c r="A990" s="208" t="s">
        <v>4778</v>
      </c>
      <c r="B990" s="201" t="s">
        <v>3413</v>
      </c>
      <c r="C990" s="492" t="s">
        <v>7080</v>
      </c>
      <c r="D990" s="198" t="s">
        <v>345</v>
      </c>
      <c r="E990" s="541">
        <v>1</v>
      </c>
      <c r="F990" s="200">
        <v>4000</v>
      </c>
      <c r="G990" s="199">
        <f t="shared" si="48"/>
        <v>4000</v>
      </c>
      <c r="H990" s="74" t="s">
        <v>4798</v>
      </c>
      <c r="I990" s="73" t="s">
        <v>8232</v>
      </c>
      <c r="J990" s="540" t="s">
        <v>762</v>
      </c>
    </row>
    <row r="991" customHeight="1" outlineLevel="2" spans="1:10">
      <c r="A991" s="208" t="s">
        <v>4779</v>
      </c>
      <c r="B991" s="201" t="s">
        <v>5986</v>
      </c>
      <c r="C991" s="492" t="s">
        <v>5822</v>
      </c>
      <c r="D991" s="198" t="s">
        <v>345</v>
      </c>
      <c r="E991" s="541">
        <v>1</v>
      </c>
      <c r="F991" s="200">
        <v>3100</v>
      </c>
      <c r="G991" s="199">
        <f t="shared" si="48"/>
        <v>3100</v>
      </c>
      <c r="H991" s="74" t="s">
        <v>4798</v>
      </c>
      <c r="I991" s="73" t="s">
        <v>8232</v>
      </c>
      <c r="J991" s="540" t="s">
        <v>762</v>
      </c>
    </row>
    <row r="992" customHeight="1" outlineLevel="2" spans="1:10">
      <c r="A992" s="208" t="s">
        <v>4780</v>
      </c>
      <c r="B992" s="201" t="s">
        <v>3580</v>
      </c>
      <c r="C992" s="492" t="s">
        <v>6209</v>
      </c>
      <c r="D992" s="198" t="s">
        <v>345</v>
      </c>
      <c r="E992" s="541">
        <v>1</v>
      </c>
      <c r="F992" s="200">
        <v>9160</v>
      </c>
      <c r="G992" s="199">
        <f t="shared" si="48"/>
        <v>9160</v>
      </c>
      <c r="H992" s="74" t="s">
        <v>4798</v>
      </c>
      <c r="I992" s="73" t="s">
        <v>8232</v>
      </c>
      <c r="J992" s="540" t="s">
        <v>762</v>
      </c>
    </row>
    <row r="993" customHeight="1" outlineLevel="2" spans="1:10">
      <c r="A993" s="208" t="s">
        <v>4781</v>
      </c>
      <c r="B993" s="201" t="s">
        <v>3572</v>
      </c>
      <c r="C993" s="492" t="s">
        <v>6198</v>
      </c>
      <c r="D993" s="198" t="s">
        <v>345</v>
      </c>
      <c r="E993" s="541">
        <v>1</v>
      </c>
      <c r="F993" s="200">
        <v>6000</v>
      </c>
      <c r="G993" s="199">
        <f t="shared" si="48"/>
        <v>6000</v>
      </c>
      <c r="H993" s="74" t="s">
        <v>4798</v>
      </c>
      <c r="I993" s="73" t="s">
        <v>8232</v>
      </c>
      <c r="J993" s="540" t="s">
        <v>762</v>
      </c>
    </row>
    <row r="994" customHeight="1" outlineLevel="2" spans="1:10">
      <c r="A994" s="208" t="s">
        <v>4782</v>
      </c>
      <c r="B994" s="201" t="s">
        <v>7073</v>
      </c>
      <c r="C994" s="492" t="s">
        <v>7074</v>
      </c>
      <c r="D994" s="198" t="s">
        <v>345</v>
      </c>
      <c r="E994" s="541">
        <v>1</v>
      </c>
      <c r="F994" s="200">
        <v>6000</v>
      </c>
      <c r="G994" s="199">
        <f t="shared" si="48"/>
        <v>6000</v>
      </c>
      <c r="H994" s="74" t="s">
        <v>4798</v>
      </c>
      <c r="I994" s="73" t="s">
        <v>8232</v>
      </c>
      <c r="J994" s="540" t="s">
        <v>762</v>
      </c>
    </row>
    <row r="995" customHeight="1" outlineLevel="2" spans="1:10">
      <c r="A995" s="170"/>
      <c r="B995" s="544" t="s">
        <v>8235</v>
      </c>
      <c r="C995" s="494"/>
      <c r="D995" s="73"/>
      <c r="E995" s="78"/>
      <c r="F995" s="200"/>
      <c r="G995" s="199"/>
      <c r="H995" s="74" t="s">
        <v>4798</v>
      </c>
      <c r="I995" s="84" t="s">
        <v>8236</v>
      </c>
      <c r="J995" s="543"/>
    </row>
    <row r="996" customHeight="1" outlineLevel="2" spans="1:10">
      <c r="A996" s="208" t="s">
        <v>4212</v>
      </c>
      <c r="B996" s="201" t="s">
        <v>8237</v>
      </c>
      <c r="C996" s="65" t="s">
        <v>6652</v>
      </c>
      <c r="D996" s="198" t="s">
        <v>345</v>
      </c>
      <c r="E996" s="541">
        <v>1</v>
      </c>
      <c r="F996" s="200">
        <v>24000</v>
      </c>
      <c r="G996" s="199">
        <f t="shared" ref="G996:G1018" si="49" xml:space="preserve">F996*E996</f>
        <v>24000</v>
      </c>
      <c r="H996" s="74" t="s">
        <v>4798</v>
      </c>
      <c r="I996" s="73" t="s">
        <v>8236</v>
      </c>
      <c r="J996" s="540" t="s">
        <v>762</v>
      </c>
    </row>
    <row r="997" customHeight="1" outlineLevel="2" spans="1:10">
      <c r="A997" s="208" t="s">
        <v>4213</v>
      </c>
      <c r="B997" s="197" t="s">
        <v>8238</v>
      </c>
      <c r="C997" s="492"/>
      <c r="D997" s="198" t="s">
        <v>345</v>
      </c>
      <c r="E997" s="541">
        <v>1</v>
      </c>
      <c r="F997" s="200">
        <v>7000</v>
      </c>
      <c r="G997" s="199">
        <f t="shared" si="49"/>
        <v>7000</v>
      </c>
      <c r="H997" s="74" t="s">
        <v>4798</v>
      </c>
      <c r="I997" s="73" t="s">
        <v>8236</v>
      </c>
      <c r="J997" s="540" t="s">
        <v>762</v>
      </c>
    </row>
    <row r="998" customHeight="1" outlineLevel="2" spans="1:10">
      <c r="A998" s="208" t="s">
        <v>4214</v>
      </c>
      <c r="B998" s="201" t="s">
        <v>5989</v>
      </c>
      <c r="C998" s="197" t="s">
        <v>5990</v>
      </c>
      <c r="D998" s="198" t="s">
        <v>345</v>
      </c>
      <c r="E998" s="541">
        <v>1</v>
      </c>
      <c r="F998" s="200">
        <v>580</v>
      </c>
      <c r="G998" s="199">
        <f t="shared" si="49"/>
        <v>580</v>
      </c>
      <c r="H998" s="74" t="s">
        <v>4798</v>
      </c>
      <c r="I998" s="73" t="s">
        <v>8236</v>
      </c>
      <c r="J998" s="540" t="s">
        <v>762</v>
      </c>
    </row>
    <row r="999" customHeight="1" outlineLevel="2" spans="1:10">
      <c r="A999" s="208" t="s">
        <v>4215</v>
      </c>
      <c r="B999" s="201" t="s">
        <v>3580</v>
      </c>
      <c r="C999" s="492" t="s">
        <v>5900</v>
      </c>
      <c r="D999" s="198" t="s">
        <v>345</v>
      </c>
      <c r="E999" s="541">
        <v>1</v>
      </c>
      <c r="F999" s="200">
        <v>9400</v>
      </c>
      <c r="G999" s="199">
        <f t="shared" si="49"/>
        <v>9400</v>
      </c>
      <c r="H999" s="74" t="s">
        <v>4798</v>
      </c>
      <c r="I999" s="73" t="s">
        <v>8236</v>
      </c>
      <c r="J999" s="540" t="s">
        <v>762</v>
      </c>
    </row>
    <row r="1000" customHeight="1" outlineLevel="2" spans="1:10">
      <c r="A1000" s="208" t="s">
        <v>4216</v>
      </c>
      <c r="B1000" s="197" t="s">
        <v>8239</v>
      </c>
      <c r="C1000" s="492" t="s">
        <v>7072</v>
      </c>
      <c r="D1000" s="198" t="s">
        <v>345</v>
      </c>
      <c r="E1000" s="541">
        <v>1</v>
      </c>
      <c r="F1000" s="200">
        <v>10200</v>
      </c>
      <c r="G1000" s="199">
        <f t="shared" si="49"/>
        <v>10200</v>
      </c>
      <c r="H1000" s="74" t="s">
        <v>4798</v>
      </c>
      <c r="I1000" s="73" t="s">
        <v>8236</v>
      </c>
      <c r="J1000" s="540" t="s">
        <v>762</v>
      </c>
    </row>
    <row r="1001" customHeight="1" outlineLevel="2" spans="1:10">
      <c r="A1001" s="208" t="s">
        <v>4217</v>
      </c>
      <c r="B1001" s="201" t="s">
        <v>5836</v>
      </c>
      <c r="C1001" s="492" t="s">
        <v>5811</v>
      </c>
      <c r="D1001" s="198" t="s">
        <v>345</v>
      </c>
      <c r="E1001" s="541">
        <v>1</v>
      </c>
      <c r="F1001" s="200">
        <v>5100</v>
      </c>
      <c r="G1001" s="199">
        <f t="shared" si="49"/>
        <v>5100</v>
      </c>
      <c r="H1001" s="74" t="s">
        <v>4798</v>
      </c>
      <c r="I1001" s="73" t="s">
        <v>8236</v>
      </c>
      <c r="J1001" s="540" t="s">
        <v>762</v>
      </c>
    </row>
    <row r="1002" customHeight="1" outlineLevel="2" spans="1:10">
      <c r="A1002" s="208" t="s">
        <v>4218</v>
      </c>
      <c r="B1002" s="201" t="s">
        <v>3580</v>
      </c>
      <c r="C1002" s="492" t="s">
        <v>5955</v>
      </c>
      <c r="D1002" s="198" t="s">
        <v>345</v>
      </c>
      <c r="E1002" s="541">
        <v>1</v>
      </c>
      <c r="F1002" s="200">
        <v>9680</v>
      </c>
      <c r="G1002" s="199">
        <f t="shared" si="49"/>
        <v>9680</v>
      </c>
      <c r="H1002" s="74" t="s">
        <v>4798</v>
      </c>
      <c r="I1002" s="73" t="s">
        <v>8236</v>
      </c>
      <c r="J1002" s="540" t="s">
        <v>762</v>
      </c>
    </row>
    <row r="1003" customHeight="1" outlineLevel="2" spans="1:10">
      <c r="A1003" s="208" t="s">
        <v>4219</v>
      </c>
      <c r="B1003" s="201" t="s">
        <v>5896</v>
      </c>
      <c r="C1003" s="492" t="s">
        <v>5955</v>
      </c>
      <c r="D1003" s="198" t="s">
        <v>345</v>
      </c>
      <c r="E1003" s="541">
        <v>7</v>
      </c>
      <c r="F1003" s="200">
        <v>6000</v>
      </c>
      <c r="G1003" s="199">
        <f t="shared" si="49"/>
        <v>42000</v>
      </c>
      <c r="H1003" s="74" t="s">
        <v>4798</v>
      </c>
      <c r="I1003" s="73" t="s">
        <v>8236</v>
      </c>
      <c r="J1003" s="540" t="s">
        <v>762</v>
      </c>
    </row>
    <row r="1004" customHeight="1" outlineLevel="2" spans="1:10">
      <c r="A1004" s="208" t="s">
        <v>4220</v>
      </c>
      <c r="B1004" s="201" t="s">
        <v>5896</v>
      </c>
      <c r="C1004" s="492" t="s">
        <v>5838</v>
      </c>
      <c r="D1004" s="198" t="s">
        <v>345</v>
      </c>
      <c r="E1004" s="541">
        <v>2</v>
      </c>
      <c r="F1004" s="200">
        <v>5000</v>
      </c>
      <c r="G1004" s="199">
        <f t="shared" si="49"/>
        <v>10000</v>
      </c>
      <c r="H1004" s="74" t="s">
        <v>4798</v>
      </c>
      <c r="I1004" s="73" t="s">
        <v>8236</v>
      </c>
      <c r="J1004" s="540" t="s">
        <v>762</v>
      </c>
    </row>
    <row r="1005" customHeight="1" outlineLevel="2" spans="1:10">
      <c r="A1005" s="208" t="s">
        <v>4221</v>
      </c>
      <c r="B1005" s="201" t="s">
        <v>5836</v>
      </c>
      <c r="C1005" s="492" t="s">
        <v>5900</v>
      </c>
      <c r="D1005" s="198" t="s">
        <v>345</v>
      </c>
      <c r="E1005" s="541">
        <v>1</v>
      </c>
      <c r="F1005" s="200">
        <v>5600</v>
      </c>
      <c r="G1005" s="199">
        <f t="shared" si="49"/>
        <v>5600</v>
      </c>
      <c r="H1005" s="74" t="s">
        <v>4798</v>
      </c>
      <c r="I1005" s="73" t="s">
        <v>8236</v>
      </c>
      <c r="J1005" s="540" t="s">
        <v>762</v>
      </c>
    </row>
    <row r="1006" customHeight="1" outlineLevel="2" spans="1:10">
      <c r="A1006" s="208" t="s">
        <v>4222</v>
      </c>
      <c r="B1006" s="201" t="s">
        <v>5836</v>
      </c>
      <c r="C1006" s="492" t="s">
        <v>5900</v>
      </c>
      <c r="D1006" s="198" t="s">
        <v>345</v>
      </c>
      <c r="E1006" s="541">
        <v>1</v>
      </c>
      <c r="F1006" s="200">
        <v>5600</v>
      </c>
      <c r="G1006" s="199">
        <f t="shared" si="49"/>
        <v>5600</v>
      </c>
      <c r="H1006" s="74" t="s">
        <v>4798</v>
      </c>
      <c r="I1006" s="73" t="s">
        <v>8236</v>
      </c>
      <c r="J1006" s="540" t="s">
        <v>762</v>
      </c>
    </row>
    <row r="1007" customHeight="1" outlineLevel="2" spans="1:10">
      <c r="A1007" s="208" t="s">
        <v>4223</v>
      </c>
      <c r="B1007" s="201" t="s">
        <v>6148</v>
      </c>
      <c r="C1007" s="492"/>
      <c r="D1007" s="198" t="s">
        <v>345</v>
      </c>
      <c r="E1007" s="541">
        <v>7</v>
      </c>
      <c r="F1007" s="200">
        <v>530</v>
      </c>
      <c r="G1007" s="199">
        <f t="shared" si="49"/>
        <v>3710</v>
      </c>
      <c r="H1007" s="74" t="s">
        <v>4798</v>
      </c>
      <c r="I1007" s="73" t="s">
        <v>8236</v>
      </c>
      <c r="J1007" s="540" t="s">
        <v>762</v>
      </c>
    </row>
    <row r="1008" customHeight="1" outlineLevel="2" spans="1:10">
      <c r="A1008" s="208" t="s">
        <v>4224</v>
      </c>
      <c r="B1008" s="201" t="s">
        <v>7101</v>
      </c>
      <c r="C1008" s="492" t="s">
        <v>7102</v>
      </c>
      <c r="D1008" s="198" t="s">
        <v>345</v>
      </c>
      <c r="E1008" s="541">
        <v>4</v>
      </c>
      <c r="F1008" s="200">
        <v>6800</v>
      </c>
      <c r="G1008" s="199">
        <f t="shared" si="49"/>
        <v>27200</v>
      </c>
      <c r="H1008" s="74" t="s">
        <v>4798</v>
      </c>
      <c r="I1008" s="73" t="s">
        <v>8236</v>
      </c>
      <c r="J1008" s="540" t="s">
        <v>762</v>
      </c>
    </row>
    <row r="1009" customHeight="1" outlineLevel="2" spans="1:10">
      <c r="A1009" s="208" t="s">
        <v>4225</v>
      </c>
      <c r="B1009" s="201" t="s">
        <v>7100</v>
      </c>
      <c r="C1009" s="492" t="s">
        <v>5955</v>
      </c>
      <c r="D1009" s="198" t="s">
        <v>345</v>
      </c>
      <c r="E1009" s="541">
        <v>5</v>
      </c>
      <c r="F1009" s="200">
        <v>8100</v>
      </c>
      <c r="G1009" s="199">
        <f t="shared" si="49"/>
        <v>40500</v>
      </c>
      <c r="H1009" s="74" t="s">
        <v>4798</v>
      </c>
      <c r="I1009" s="73" t="s">
        <v>8236</v>
      </c>
      <c r="J1009" s="540" t="s">
        <v>762</v>
      </c>
    </row>
    <row r="1010" customHeight="1" outlineLevel="2" spans="1:10">
      <c r="A1010" s="208" t="s">
        <v>4226</v>
      </c>
      <c r="B1010" s="201" t="s">
        <v>6118</v>
      </c>
      <c r="C1010" s="492" t="s">
        <v>5900</v>
      </c>
      <c r="D1010" s="198" t="s">
        <v>345</v>
      </c>
      <c r="E1010" s="541">
        <v>2</v>
      </c>
      <c r="F1010" s="200">
        <v>2800</v>
      </c>
      <c r="G1010" s="199">
        <f t="shared" si="49"/>
        <v>5600</v>
      </c>
      <c r="H1010" s="74" t="s">
        <v>4798</v>
      </c>
      <c r="I1010" s="73" t="s">
        <v>8236</v>
      </c>
      <c r="J1010" s="540" t="s">
        <v>762</v>
      </c>
    </row>
    <row r="1011" customHeight="1" outlineLevel="2" spans="1:10">
      <c r="A1011" s="208" t="s">
        <v>4227</v>
      </c>
      <c r="B1011" s="201" t="s">
        <v>3580</v>
      </c>
      <c r="C1011" s="492" t="s">
        <v>5900</v>
      </c>
      <c r="D1011" s="198" t="s">
        <v>345</v>
      </c>
      <c r="E1011" s="541">
        <v>1</v>
      </c>
      <c r="F1011" s="200">
        <v>9400</v>
      </c>
      <c r="G1011" s="199">
        <f t="shared" si="49"/>
        <v>9400</v>
      </c>
      <c r="H1011" s="74" t="s">
        <v>4798</v>
      </c>
      <c r="I1011" s="73" t="s">
        <v>8236</v>
      </c>
      <c r="J1011" s="540" t="s">
        <v>762</v>
      </c>
    </row>
    <row r="1012" customHeight="1" outlineLevel="2" spans="1:10">
      <c r="A1012" s="208" t="s">
        <v>4228</v>
      </c>
      <c r="B1012" s="201" t="s">
        <v>5798</v>
      </c>
      <c r="C1012" s="492" t="s">
        <v>5799</v>
      </c>
      <c r="D1012" s="198" t="s">
        <v>345</v>
      </c>
      <c r="E1012" s="541">
        <v>1</v>
      </c>
      <c r="F1012" s="200">
        <v>1680</v>
      </c>
      <c r="G1012" s="199">
        <f t="shared" si="49"/>
        <v>1680</v>
      </c>
      <c r="H1012" s="74" t="s">
        <v>4798</v>
      </c>
      <c r="I1012" s="73" t="s">
        <v>8236</v>
      </c>
      <c r="J1012" s="540" t="s">
        <v>762</v>
      </c>
    </row>
    <row r="1013" customHeight="1" outlineLevel="2" spans="1:10">
      <c r="A1013" s="208" t="s">
        <v>4229</v>
      </c>
      <c r="B1013" s="197" t="s">
        <v>7906</v>
      </c>
      <c r="C1013" s="492" t="s">
        <v>8240</v>
      </c>
      <c r="D1013" s="74" t="s">
        <v>341</v>
      </c>
      <c r="E1013" s="541">
        <v>4.55</v>
      </c>
      <c r="F1013" s="200">
        <v>16100</v>
      </c>
      <c r="G1013" s="199">
        <f t="shared" si="49"/>
        <v>73255</v>
      </c>
      <c r="H1013" s="74" t="s">
        <v>4798</v>
      </c>
      <c r="I1013" s="73" t="s">
        <v>8236</v>
      </c>
      <c r="J1013" s="540" t="s">
        <v>762</v>
      </c>
    </row>
    <row r="1014" customHeight="1" outlineLevel="2" spans="1:10">
      <c r="A1014" s="208" t="s">
        <v>4230</v>
      </c>
      <c r="B1014" s="201" t="s">
        <v>6745</v>
      </c>
      <c r="C1014" s="492" t="s">
        <v>5900</v>
      </c>
      <c r="D1014" s="198" t="s">
        <v>345</v>
      </c>
      <c r="E1014" s="541">
        <v>1</v>
      </c>
      <c r="F1014" s="200">
        <v>9200</v>
      </c>
      <c r="G1014" s="199">
        <f t="shared" si="49"/>
        <v>9200</v>
      </c>
      <c r="H1014" s="74" t="s">
        <v>4798</v>
      </c>
      <c r="I1014" s="73" t="s">
        <v>8236</v>
      </c>
      <c r="J1014" s="540" t="s">
        <v>762</v>
      </c>
    </row>
    <row r="1015" customHeight="1" outlineLevel="2" spans="1:10">
      <c r="A1015" s="208" t="s">
        <v>4231</v>
      </c>
      <c r="B1015" s="201" t="s">
        <v>7085</v>
      </c>
      <c r="C1015" s="492" t="s">
        <v>7086</v>
      </c>
      <c r="D1015" s="198" t="s">
        <v>345</v>
      </c>
      <c r="E1015" s="541">
        <v>3</v>
      </c>
      <c r="F1015" s="200">
        <v>2650</v>
      </c>
      <c r="G1015" s="199">
        <f t="shared" si="49"/>
        <v>7950</v>
      </c>
      <c r="H1015" s="74" t="s">
        <v>4798</v>
      </c>
      <c r="I1015" s="73" t="s">
        <v>8236</v>
      </c>
      <c r="J1015" s="540" t="s">
        <v>762</v>
      </c>
    </row>
    <row r="1016" customHeight="1" outlineLevel="2" spans="1:10">
      <c r="A1016" s="208" t="s">
        <v>4232</v>
      </c>
      <c r="B1016" s="201" t="s">
        <v>6305</v>
      </c>
      <c r="C1016" s="492" t="s">
        <v>6306</v>
      </c>
      <c r="D1016" s="198" t="s">
        <v>345</v>
      </c>
      <c r="E1016" s="541">
        <v>1</v>
      </c>
      <c r="F1016" s="200">
        <v>22556</v>
      </c>
      <c r="G1016" s="199">
        <f t="shared" si="49"/>
        <v>22556</v>
      </c>
      <c r="H1016" s="74" t="s">
        <v>4798</v>
      </c>
      <c r="I1016" s="73" t="s">
        <v>8236</v>
      </c>
      <c r="J1016" s="540" t="s">
        <v>762</v>
      </c>
    </row>
    <row r="1017" customHeight="1" outlineLevel="2" spans="1:10">
      <c r="A1017" s="208" t="s">
        <v>4233</v>
      </c>
      <c r="B1017" s="201" t="s">
        <v>6290</v>
      </c>
      <c r="C1017" s="492" t="s">
        <v>6306</v>
      </c>
      <c r="D1017" s="198" t="s">
        <v>345</v>
      </c>
      <c r="E1017" s="541">
        <v>1</v>
      </c>
      <c r="F1017" s="200">
        <v>21410</v>
      </c>
      <c r="G1017" s="199">
        <f t="shared" si="49"/>
        <v>21410</v>
      </c>
      <c r="H1017" s="74" t="s">
        <v>4798</v>
      </c>
      <c r="I1017" s="73" t="s">
        <v>8236</v>
      </c>
      <c r="J1017" s="540" t="s">
        <v>762</v>
      </c>
    </row>
    <row r="1018" customHeight="1" outlineLevel="2" spans="1:10">
      <c r="A1018" s="208" t="s">
        <v>4234</v>
      </c>
      <c r="B1018" s="201" t="s">
        <v>7947</v>
      </c>
      <c r="C1018" s="492" t="s">
        <v>6286</v>
      </c>
      <c r="D1018" s="198" t="s">
        <v>345</v>
      </c>
      <c r="E1018" s="541">
        <v>1</v>
      </c>
      <c r="F1018" s="200">
        <v>16166</v>
      </c>
      <c r="G1018" s="199">
        <f t="shared" si="49"/>
        <v>16166</v>
      </c>
      <c r="H1018" s="74" t="s">
        <v>4798</v>
      </c>
      <c r="I1018" s="73" t="s">
        <v>8236</v>
      </c>
      <c r="J1018" s="540" t="s">
        <v>762</v>
      </c>
    </row>
    <row r="1019" customHeight="1" outlineLevel="2" spans="1:10">
      <c r="A1019" s="170"/>
      <c r="B1019" s="544" t="s">
        <v>3746</v>
      </c>
      <c r="C1019" s="494"/>
      <c r="D1019" s="73"/>
      <c r="E1019" s="78"/>
      <c r="F1019" s="200"/>
      <c r="G1019" s="199"/>
      <c r="H1019" s="74" t="s">
        <v>4798</v>
      </c>
      <c r="I1019" s="84" t="s">
        <v>8241</v>
      </c>
      <c r="J1019" s="543"/>
    </row>
    <row r="1020" customHeight="1" outlineLevel="2" spans="1:10">
      <c r="A1020" s="208" t="s">
        <v>4247</v>
      </c>
      <c r="B1020" s="201" t="s">
        <v>7132</v>
      </c>
      <c r="C1020" s="492" t="s">
        <v>7099</v>
      </c>
      <c r="D1020" s="198" t="s">
        <v>345</v>
      </c>
      <c r="E1020" s="541">
        <v>1</v>
      </c>
      <c r="F1020" s="200">
        <v>6500</v>
      </c>
      <c r="G1020" s="199">
        <f t="shared" ref="G1020:G1026" si="50" xml:space="preserve">F1020*E1020</f>
        <v>6500</v>
      </c>
      <c r="H1020" s="74" t="s">
        <v>4798</v>
      </c>
      <c r="I1020" s="73" t="s">
        <v>8241</v>
      </c>
      <c r="J1020" s="540" t="s">
        <v>762</v>
      </c>
    </row>
    <row r="1021" customHeight="1" outlineLevel="2" spans="1:10">
      <c r="A1021" s="208" t="s">
        <v>4248</v>
      </c>
      <c r="B1021" s="201" t="s">
        <v>3413</v>
      </c>
      <c r="C1021" s="492" t="s">
        <v>5931</v>
      </c>
      <c r="D1021" s="198" t="s">
        <v>345</v>
      </c>
      <c r="E1021" s="541">
        <v>1</v>
      </c>
      <c r="F1021" s="200">
        <v>4900</v>
      </c>
      <c r="G1021" s="199">
        <f t="shared" si="50"/>
        <v>4900</v>
      </c>
      <c r="H1021" s="74" t="s">
        <v>4798</v>
      </c>
      <c r="I1021" s="73" t="s">
        <v>8241</v>
      </c>
      <c r="J1021" s="540" t="s">
        <v>762</v>
      </c>
    </row>
    <row r="1022" customHeight="1" outlineLevel="2" spans="1:10">
      <c r="A1022" s="208" t="s">
        <v>4249</v>
      </c>
      <c r="B1022" s="201" t="s">
        <v>6214</v>
      </c>
      <c r="C1022" s="197" t="s">
        <v>6215</v>
      </c>
      <c r="D1022" s="198" t="s">
        <v>345</v>
      </c>
      <c r="E1022" s="541">
        <v>1</v>
      </c>
      <c r="F1022" s="200">
        <v>2071</v>
      </c>
      <c r="G1022" s="199">
        <f t="shared" si="50"/>
        <v>2071</v>
      </c>
      <c r="H1022" s="74" t="s">
        <v>4798</v>
      </c>
      <c r="I1022" s="73" t="s">
        <v>8241</v>
      </c>
      <c r="J1022" s="540" t="s">
        <v>762</v>
      </c>
    </row>
    <row r="1023" customHeight="1" outlineLevel="2" spans="1:10">
      <c r="A1023" s="208" t="s">
        <v>4250</v>
      </c>
      <c r="B1023" s="201" t="s">
        <v>5896</v>
      </c>
      <c r="C1023" s="492" t="s">
        <v>5838</v>
      </c>
      <c r="D1023" s="198" t="s">
        <v>345</v>
      </c>
      <c r="E1023" s="541">
        <v>1</v>
      </c>
      <c r="F1023" s="200">
        <v>5000</v>
      </c>
      <c r="G1023" s="199">
        <f t="shared" si="50"/>
        <v>5000</v>
      </c>
      <c r="H1023" s="74" t="s">
        <v>4798</v>
      </c>
      <c r="I1023" s="73" t="s">
        <v>8241</v>
      </c>
      <c r="J1023" s="540" t="s">
        <v>762</v>
      </c>
    </row>
    <row r="1024" customHeight="1" outlineLevel="2" spans="1:10">
      <c r="A1024" s="208" t="s">
        <v>4251</v>
      </c>
      <c r="B1024" s="201" t="s">
        <v>3413</v>
      </c>
      <c r="C1024" s="492" t="s">
        <v>5927</v>
      </c>
      <c r="D1024" s="198" t="s">
        <v>345</v>
      </c>
      <c r="E1024" s="541">
        <v>1</v>
      </c>
      <c r="F1024" s="200">
        <v>4000</v>
      </c>
      <c r="G1024" s="199">
        <f t="shared" si="50"/>
        <v>4000</v>
      </c>
      <c r="H1024" s="74" t="s">
        <v>4798</v>
      </c>
      <c r="I1024" s="73" t="s">
        <v>8241</v>
      </c>
      <c r="J1024" s="540" t="s">
        <v>762</v>
      </c>
    </row>
    <row r="1025" customHeight="1" outlineLevel="2" spans="1:10">
      <c r="A1025" s="208" t="s">
        <v>4252</v>
      </c>
      <c r="B1025" s="201" t="s">
        <v>5896</v>
      </c>
      <c r="C1025" s="492" t="s">
        <v>5838</v>
      </c>
      <c r="D1025" s="198" t="s">
        <v>345</v>
      </c>
      <c r="E1025" s="541">
        <v>1</v>
      </c>
      <c r="F1025" s="200">
        <v>5000</v>
      </c>
      <c r="G1025" s="199">
        <f t="shared" si="50"/>
        <v>5000</v>
      </c>
      <c r="H1025" s="74" t="s">
        <v>4798</v>
      </c>
      <c r="I1025" s="73" t="s">
        <v>8241</v>
      </c>
      <c r="J1025" s="540" t="s">
        <v>762</v>
      </c>
    </row>
    <row r="1026" customHeight="1" outlineLevel="2" spans="1:10">
      <c r="A1026" s="208" t="s">
        <v>4253</v>
      </c>
      <c r="B1026" s="201" t="s">
        <v>3413</v>
      </c>
      <c r="C1026" s="492" t="s">
        <v>5927</v>
      </c>
      <c r="D1026" s="198" t="s">
        <v>345</v>
      </c>
      <c r="E1026" s="541">
        <v>1</v>
      </c>
      <c r="F1026" s="200">
        <v>4000</v>
      </c>
      <c r="G1026" s="199">
        <f t="shared" si="50"/>
        <v>4000</v>
      </c>
      <c r="H1026" s="74" t="s">
        <v>4798</v>
      </c>
      <c r="I1026" s="73" t="s">
        <v>8241</v>
      </c>
      <c r="J1026" s="540" t="s">
        <v>762</v>
      </c>
    </row>
    <row r="1027" customHeight="1" outlineLevel="2" spans="1:10">
      <c r="A1027" s="170"/>
      <c r="B1027" s="544" t="s">
        <v>3748</v>
      </c>
      <c r="C1027" s="494"/>
      <c r="D1027" s="73"/>
      <c r="E1027" s="78"/>
      <c r="F1027" s="200"/>
      <c r="G1027" s="199"/>
      <c r="H1027" s="74" t="s">
        <v>4798</v>
      </c>
      <c r="I1027" s="84" t="s">
        <v>8242</v>
      </c>
      <c r="J1027" s="543"/>
    </row>
    <row r="1028" customHeight="1" outlineLevel="2" spans="1:10">
      <c r="A1028" s="208" t="s">
        <v>4269</v>
      </c>
      <c r="B1028" s="201" t="s">
        <v>5989</v>
      </c>
      <c r="C1028" s="197" t="s">
        <v>5990</v>
      </c>
      <c r="D1028" s="198" t="s">
        <v>345</v>
      </c>
      <c r="E1028" s="541">
        <v>1</v>
      </c>
      <c r="F1028" s="200">
        <v>580</v>
      </c>
      <c r="G1028" s="199">
        <f t="shared" ref="G1028:G1043" si="51" xml:space="preserve">F1028*E1028</f>
        <v>580</v>
      </c>
      <c r="H1028" s="74" t="s">
        <v>4798</v>
      </c>
      <c r="I1028" s="73" t="s">
        <v>8242</v>
      </c>
      <c r="J1028" s="540" t="s">
        <v>762</v>
      </c>
    </row>
    <row r="1029" customHeight="1" outlineLevel="2" spans="1:10">
      <c r="A1029" s="208" t="s">
        <v>4270</v>
      </c>
      <c r="B1029" s="201" t="s">
        <v>5933</v>
      </c>
      <c r="C1029" s="197" t="s">
        <v>5934</v>
      </c>
      <c r="D1029" s="198" t="s">
        <v>345</v>
      </c>
      <c r="E1029" s="541">
        <v>1</v>
      </c>
      <c r="F1029" s="200">
        <v>1327</v>
      </c>
      <c r="G1029" s="199">
        <f t="shared" si="51"/>
        <v>1327</v>
      </c>
      <c r="H1029" s="74" t="s">
        <v>4798</v>
      </c>
      <c r="I1029" s="73" t="s">
        <v>8242</v>
      </c>
      <c r="J1029" s="540" t="s">
        <v>762</v>
      </c>
    </row>
    <row r="1030" customHeight="1" outlineLevel="2" spans="1:10">
      <c r="A1030" s="208" t="s">
        <v>4271</v>
      </c>
      <c r="B1030" s="201" t="s">
        <v>6113</v>
      </c>
      <c r="C1030" s="492" t="s">
        <v>6114</v>
      </c>
      <c r="D1030" s="198" t="s">
        <v>345</v>
      </c>
      <c r="E1030" s="541">
        <v>1</v>
      </c>
      <c r="F1030" s="200">
        <v>2970</v>
      </c>
      <c r="G1030" s="199">
        <f t="shared" si="51"/>
        <v>2970</v>
      </c>
      <c r="H1030" s="74" t="s">
        <v>4798</v>
      </c>
      <c r="I1030" s="73" t="s">
        <v>8242</v>
      </c>
      <c r="J1030" s="540" t="s">
        <v>762</v>
      </c>
    </row>
    <row r="1031" customHeight="1" outlineLevel="2" spans="1:10">
      <c r="A1031" s="208" t="s">
        <v>4272</v>
      </c>
      <c r="B1031" s="201" t="s">
        <v>6064</v>
      </c>
      <c r="C1031" s="492" t="s">
        <v>6071</v>
      </c>
      <c r="D1031" s="198" t="s">
        <v>345</v>
      </c>
      <c r="E1031" s="541">
        <v>1</v>
      </c>
      <c r="F1031" s="200">
        <v>2600</v>
      </c>
      <c r="G1031" s="199">
        <f t="shared" si="51"/>
        <v>2600</v>
      </c>
      <c r="H1031" s="74" t="s">
        <v>4798</v>
      </c>
      <c r="I1031" s="73" t="s">
        <v>8242</v>
      </c>
      <c r="J1031" s="540" t="s">
        <v>762</v>
      </c>
    </row>
    <row r="1032" customHeight="1" outlineLevel="2" spans="1:10">
      <c r="A1032" s="208" t="s">
        <v>4273</v>
      </c>
      <c r="B1032" s="201" t="s">
        <v>6000</v>
      </c>
      <c r="C1032" s="492" t="s">
        <v>7097</v>
      </c>
      <c r="D1032" s="74" t="s">
        <v>341</v>
      </c>
      <c r="E1032" s="541">
        <v>2.8</v>
      </c>
      <c r="F1032" s="200">
        <v>2550</v>
      </c>
      <c r="G1032" s="199">
        <f t="shared" si="51"/>
        <v>7140</v>
      </c>
      <c r="H1032" s="74" t="s">
        <v>4798</v>
      </c>
      <c r="I1032" s="73" t="s">
        <v>8242</v>
      </c>
      <c r="J1032" s="540" t="s">
        <v>762</v>
      </c>
    </row>
    <row r="1033" customHeight="1" outlineLevel="2" spans="1:10">
      <c r="A1033" s="208" t="s">
        <v>4274</v>
      </c>
      <c r="B1033" s="201" t="s">
        <v>6223</v>
      </c>
      <c r="C1033" s="492" t="s">
        <v>6224</v>
      </c>
      <c r="D1033" s="198" t="s">
        <v>345</v>
      </c>
      <c r="E1033" s="541">
        <v>1</v>
      </c>
      <c r="F1033" s="200">
        <v>150000</v>
      </c>
      <c r="G1033" s="199">
        <f t="shared" si="51"/>
        <v>150000</v>
      </c>
      <c r="H1033" s="74" t="s">
        <v>4798</v>
      </c>
      <c r="I1033" s="73" t="s">
        <v>8242</v>
      </c>
      <c r="J1033" s="540" t="s">
        <v>762</v>
      </c>
    </row>
    <row r="1034" customHeight="1" outlineLevel="2" spans="1:10">
      <c r="A1034" s="208" t="s">
        <v>4275</v>
      </c>
      <c r="B1034" s="201" t="s">
        <v>3438</v>
      </c>
      <c r="C1034" s="492" t="s">
        <v>5811</v>
      </c>
      <c r="D1034" s="198" t="s">
        <v>345</v>
      </c>
      <c r="E1034" s="541">
        <v>1</v>
      </c>
      <c r="F1034" s="200">
        <v>3000</v>
      </c>
      <c r="G1034" s="199">
        <f t="shared" si="51"/>
        <v>3000</v>
      </c>
      <c r="H1034" s="74" t="s">
        <v>4798</v>
      </c>
      <c r="I1034" s="73" t="s">
        <v>8242</v>
      </c>
      <c r="J1034" s="540" t="s">
        <v>762</v>
      </c>
    </row>
    <row r="1035" customHeight="1" outlineLevel="2" spans="1:10">
      <c r="A1035" s="208" t="s">
        <v>4276</v>
      </c>
      <c r="B1035" s="201" t="s">
        <v>3434</v>
      </c>
      <c r="C1035" s="492" t="s">
        <v>7087</v>
      </c>
      <c r="D1035" s="198" t="s">
        <v>345</v>
      </c>
      <c r="E1035" s="541">
        <v>1</v>
      </c>
      <c r="F1035" s="200">
        <v>1900</v>
      </c>
      <c r="G1035" s="199">
        <f t="shared" si="51"/>
        <v>1900</v>
      </c>
      <c r="H1035" s="74" t="s">
        <v>4798</v>
      </c>
      <c r="I1035" s="73" t="s">
        <v>8242</v>
      </c>
      <c r="J1035" s="540" t="s">
        <v>762</v>
      </c>
    </row>
    <row r="1036" customHeight="1" outlineLevel="2" spans="1:10">
      <c r="A1036" s="208" t="s">
        <v>4277</v>
      </c>
      <c r="B1036" s="201" t="s">
        <v>3642</v>
      </c>
      <c r="C1036" s="492" t="s">
        <v>7127</v>
      </c>
      <c r="D1036" s="198" t="s">
        <v>345</v>
      </c>
      <c r="E1036" s="541">
        <v>1</v>
      </c>
      <c r="F1036" s="200">
        <v>4600</v>
      </c>
      <c r="G1036" s="199">
        <f t="shared" si="51"/>
        <v>4600</v>
      </c>
      <c r="H1036" s="74" t="s">
        <v>4798</v>
      </c>
      <c r="I1036" s="73" t="s">
        <v>8242</v>
      </c>
      <c r="J1036" s="540" t="s">
        <v>762</v>
      </c>
    </row>
    <row r="1037" customHeight="1" outlineLevel="2" spans="1:10">
      <c r="A1037" s="208" t="s">
        <v>4278</v>
      </c>
      <c r="B1037" s="201" t="s">
        <v>3920</v>
      </c>
      <c r="C1037" s="197" t="s">
        <v>5949</v>
      </c>
      <c r="D1037" s="198" t="s">
        <v>345</v>
      </c>
      <c r="E1037" s="541">
        <v>2</v>
      </c>
      <c r="F1037" s="200">
        <v>330</v>
      </c>
      <c r="G1037" s="199">
        <f t="shared" si="51"/>
        <v>660</v>
      </c>
      <c r="H1037" s="74" t="s">
        <v>4798</v>
      </c>
      <c r="I1037" s="73" t="s">
        <v>8242</v>
      </c>
      <c r="J1037" s="540" t="s">
        <v>762</v>
      </c>
    </row>
    <row r="1038" customHeight="1" outlineLevel="2" spans="1:10">
      <c r="A1038" s="208" t="s">
        <v>4279</v>
      </c>
      <c r="B1038" s="201" t="s">
        <v>5808</v>
      </c>
      <c r="C1038" s="492" t="s">
        <v>6688</v>
      </c>
      <c r="D1038" s="198" t="s">
        <v>345</v>
      </c>
      <c r="E1038" s="541">
        <v>1</v>
      </c>
      <c r="F1038" s="200">
        <v>2900</v>
      </c>
      <c r="G1038" s="199">
        <f t="shared" si="51"/>
        <v>2900</v>
      </c>
      <c r="H1038" s="74" t="s">
        <v>4798</v>
      </c>
      <c r="I1038" s="73" t="s">
        <v>8242</v>
      </c>
      <c r="J1038" s="540" t="s">
        <v>762</v>
      </c>
    </row>
    <row r="1039" customHeight="1" outlineLevel="2" spans="1:10">
      <c r="A1039" s="208" t="s">
        <v>4280</v>
      </c>
      <c r="B1039" s="201" t="s">
        <v>5813</v>
      </c>
      <c r="C1039" s="492" t="s">
        <v>5898</v>
      </c>
      <c r="D1039" s="198" t="s">
        <v>345</v>
      </c>
      <c r="E1039" s="541">
        <v>1</v>
      </c>
      <c r="F1039" s="200">
        <v>5100</v>
      </c>
      <c r="G1039" s="199">
        <f t="shared" si="51"/>
        <v>5100</v>
      </c>
      <c r="H1039" s="74" t="s">
        <v>4798</v>
      </c>
      <c r="I1039" s="73" t="s">
        <v>8242</v>
      </c>
      <c r="J1039" s="540" t="s">
        <v>762</v>
      </c>
    </row>
    <row r="1040" customHeight="1" outlineLevel="2" spans="1:10">
      <c r="A1040" s="208" t="s">
        <v>4281</v>
      </c>
      <c r="B1040" s="201" t="s">
        <v>5908</v>
      </c>
      <c r="C1040" s="492" t="s">
        <v>5909</v>
      </c>
      <c r="D1040" s="198" t="s">
        <v>345</v>
      </c>
      <c r="E1040" s="541">
        <v>1</v>
      </c>
      <c r="F1040" s="200">
        <v>1350</v>
      </c>
      <c r="G1040" s="199">
        <f t="shared" si="51"/>
        <v>1350</v>
      </c>
      <c r="H1040" s="74" t="s">
        <v>4798</v>
      </c>
      <c r="I1040" s="73" t="s">
        <v>8242</v>
      </c>
      <c r="J1040" s="540" t="s">
        <v>762</v>
      </c>
    </row>
    <row r="1041" customHeight="1" outlineLevel="2" spans="1:10">
      <c r="A1041" s="208" t="s">
        <v>4282</v>
      </c>
      <c r="B1041" s="201" t="s">
        <v>5888</v>
      </c>
      <c r="C1041" s="492" t="s">
        <v>5889</v>
      </c>
      <c r="D1041" s="198" t="s">
        <v>345</v>
      </c>
      <c r="E1041" s="541">
        <v>3</v>
      </c>
      <c r="F1041" s="200">
        <v>7500</v>
      </c>
      <c r="G1041" s="199">
        <f t="shared" si="51"/>
        <v>22500</v>
      </c>
      <c r="H1041" s="74" t="s">
        <v>4798</v>
      </c>
      <c r="I1041" s="73" t="s">
        <v>8242</v>
      </c>
      <c r="J1041" s="540" t="s">
        <v>762</v>
      </c>
    </row>
    <row r="1042" customHeight="1" outlineLevel="2" spans="1:10">
      <c r="A1042" s="208" t="s">
        <v>4283</v>
      </c>
      <c r="B1042" s="201" t="s">
        <v>6188</v>
      </c>
      <c r="C1042" s="197" t="s">
        <v>6189</v>
      </c>
      <c r="D1042" s="198" t="s">
        <v>345</v>
      </c>
      <c r="E1042" s="541">
        <v>1</v>
      </c>
      <c r="F1042" s="200">
        <v>6000</v>
      </c>
      <c r="G1042" s="199">
        <f t="shared" si="51"/>
        <v>6000</v>
      </c>
      <c r="H1042" s="74" t="s">
        <v>4798</v>
      </c>
      <c r="I1042" s="73" t="s">
        <v>8242</v>
      </c>
      <c r="J1042" s="540" t="s">
        <v>762</v>
      </c>
    </row>
    <row r="1043" customHeight="1" outlineLevel="2" spans="1:10">
      <c r="A1043" s="208" t="s">
        <v>4284</v>
      </c>
      <c r="B1043" s="201" t="s">
        <v>3613</v>
      </c>
      <c r="C1043" s="492" t="s">
        <v>7105</v>
      </c>
      <c r="D1043" s="198" t="s">
        <v>345</v>
      </c>
      <c r="E1043" s="541">
        <v>2</v>
      </c>
      <c r="F1043" s="200">
        <v>7500</v>
      </c>
      <c r="G1043" s="199">
        <f t="shared" si="51"/>
        <v>15000</v>
      </c>
      <c r="H1043" s="74" t="s">
        <v>4798</v>
      </c>
      <c r="I1043" s="73" t="s">
        <v>8242</v>
      </c>
      <c r="J1043" s="540" t="s">
        <v>762</v>
      </c>
    </row>
    <row r="1044" customHeight="1" outlineLevel="2" spans="1:10">
      <c r="A1044" s="553"/>
      <c r="B1044" s="544" t="s">
        <v>3750</v>
      </c>
      <c r="C1044" s="209"/>
      <c r="D1044" s="62"/>
      <c r="E1044" s="84"/>
      <c r="F1044" s="200"/>
      <c r="G1044" s="199"/>
      <c r="H1044" s="65" t="s">
        <v>4798</v>
      </c>
      <c r="I1044" s="52" t="s">
        <v>8243</v>
      </c>
      <c r="J1044" s="543"/>
    </row>
    <row r="1045" customHeight="1" outlineLevel="2" spans="1:10">
      <c r="A1045" s="555" t="s">
        <v>4286</v>
      </c>
      <c r="B1045" s="201" t="s">
        <v>3322</v>
      </c>
      <c r="C1045" s="201" t="s">
        <v>8244</v>
      </c>
      <c r="D1045" s="65" t="s">
        <v>345</v>
      </c>
      <c r="E1045" s="556">
        <v>1</v>
      </c>
      <c r="F1045" s="200">
        <v>26707</v>
      </c>
      <c r="G1045" s="199">
        <f t="shared" ref="G1045:G1052" si="52" xml:space="preserve">F1045*E1045</f>
        <v>26707</v>
      </c>
      <c r="H1045" s="65" t="s">
        <v>4798</v>
      </c>
      <c r="I1045" s="52" t="s">
        <v>8243</v>
      </c>
      <c r="J1045" s="540" t="s">
        <v>762</v>
      </c>
    </row>
    <row r="1046" customHeight="1" outlineLevel="2" spans="1:10">
      <c r="A1046" s="555" t="s">
        <v>4287</v>
      </c>
      <c r="B1046" s="201" t="s">
        <v>3649</v>
      </c>
      <c r="C1046" s="201" t="s">
        <v>3650</v>
      </c>
      <c r="D1046" s="65" t="s">
        <v>345</v>
      </c>
      <c r="E1046" s="556">
        <v>1</v>
      </c>
      <c r="F1046" s="200">
        <v>2200</v>
      </c>
      <c r="G1046" s="199">
        <f t="shared" si="52"/>
        <v>2200</v>
      </c>
      <c r="H1046" s="65" t="s">
        <v>4798</v>
      </c>
      <c r="I1046" s="52" t="s">
        <v>8243</v>
      </c>
      <c r="J1046" s="540" t="s">
        <v>762</v>
      </c>
    </row>
    <row r="1047" customHeight="1" outlineLevel="2" spans="1:10">
      <c r="A1047" s="555" t="s">
        <v>4288</v>
      </c>
      <c r="B1047" s="201" t="s">
        <v>3378</v>
      </c>
      <c r="C1047" s="197" t="s">
        <v>3379</v>
      </c>
      <c r="D1047" s="65" t="s">
        <v>345</v>
      </c>
      <c r="E1047" s="556">
        <v>1</v>
      </c>
      <c r="F1047" s="200">
        <v>7960</v>
      </c>
      <c r="G1047" s="199">
        <f t="shared" si="52"/>
        <v>7960</v>
      </c>
      <c r="H1047" s="65" t="s">
        <v>4798</v>
      </c>
      <c r="I1047" s="52" t="s">
        <v>8243</v>
      </c>
      <c r="J1047" s="540" t="s">
        <v>762</v>
      </c>
    </row>
    <row r="1048" customHeight="1" outlineLevel="2" spans="1:10">
      <c r="A1048" s="555" t="s">
        <v>4289</v>
      </c>
      <c r="B1048" s="201" t="s">
        <v>3651</v>
      </c>
      <c r="C1048" s="201" t="s">
        <v>7981</v>
      </c>
      <c r="D1048" s="65" t="s">
        <v>428</v>
      </c>
      <c r="E1048" s="556">
        <v>420</v>
      </c>
      <c r="F1048" s="200">
        <v>260</v>
      </c>
      <c r="G1048" s="199">
        <f t="shared" si="52"/>
        <v>109200</v>
      </c>
      <c r="H1048" s="65" t="s">
        <v>4798</v>
      </c>
      <c r="I1048" s="52" t="s">
        <v>8243</v>
      </c>
      <c r="J1048" s="540" t="s">
        <v>762</v>
      </c>
    </row>
    <row r="1049" customHeight="1" outlineLevel="2" spans="1:10">
      <c r="A1049" s="555" t="s">
        <v>4290</v>
      </c>
      <c r="B1049" s="557" t="s">
        <v>5739</v>
      </c>
      <c r="C1049" s="197" t="s">
        <v>5740</v>
      </c>
      <c r="D1049" s="65" t="s">
        <v>229</v>
      </c>
      <c r="E1049" s="556">
        <v>22</v>
      </c>
      <c r="F1049" s="200">
        <v>950</v>
      </c>
      <c r="G1049" s="199">
        <f t="shared" si="52"/>
        <v>20900</v>
      </c>
      <c r="H1049" s="65" t="s">
        <v>4798</v>
      </c>
      <c r="I1049" s="52" t="s">
        <v>8243</v>
      </c>
      <c r="J1049" s="540" t="s">
        <v>762</v>
      </c>
    </row>
    <row r="1050" customHeight="1" outlineLevel="2" spans="1:10">
      <c r="A1050" s="555" t="s">
        <v>4291</v>
      </c>
      <c r="B1050" s="201" t="s">
        <v>3374</v>
      </c>
      <c r="C1050" s="197" t="s">
        <v>3887</v>
      </c>
      <c r="D1050" s="65" t="s">
        <v>229</v>
      </c>
      <c r="E1050" s="556">
        <v>1</v>
      </c>
      <c r="F1050" s="200">
        <v>3000</v>
      </c>
      <c r="G1050" s="199">
        <f t="shared" si="52"/>
        <v>3000</v>
      </c>
      <c r="H1050" s="65" t="s">
        <v>4798</v>
      </c>
      <c r="I1050" s="52" t="s">
        <v>8243</v>
      </c>
      <c r="J1050" s="540" t="s">
        <v>762</v>
      </c>
    </row>
    <row r="1051" customHeight="1" outlineLevel="2" spans="1:10">
      <c r="A1051" s="555" t="s">
        <v>4292</v>
      </c>
      <c r="B1051" s="558" t="s">
        <v>3654</v>
      </c>
      <c r="C1051" s="559" t="s">
        <v>3655</v>
      </c>
      <c r="D1051" s="560" t="s">
        <v>341</v>
      </c>
      <c r="E1051" s="561">
        <v>50</v>
      </c>
      <c r="F1051" s="200">
        <v>50</v>
      </c>
      <c r="G1051" s="199">
        <f t="shared" si="52"/>
        <v>2500</v>
      </c>
      <c r="H1051" s="65" t="s">
        <v>4798</v>
      </c>
      <c r="I1051" s="52" t="s">
        <v>8243</v>
      </c>
      <c r="J1051" s="540" t="s">
        <v>762</v>
      </c>
    </row>
    <row r="1052" customHeight="1" outlineLevel="2" spans="1:10">
      <c r="A1052" s="555" t="s">
        <v>4293</v>
      </c>
      <c r="B1052" s="201" t="s">
        <v>3256</v>
      </c>
      <c r="C1052" s="201" t="s">
        <v>7982</v>
      </c>
      <c r="D1052" s="65" t="s">
        <v>428</v>
      </c>
      <c r="E1052" s="556">
        <v>302</v>
      </c>
      <c r="F1052" s="200">
        <v>1198</v>
      </c>
      <c r="G1052" s="199">
        <f t="shared" si="52"/>
        <v>361796</v>
      </c>
      <c r="H1052" s="65" t="s">
        <v>4798</v>
      </c>
      <c r="I1052" s="52" t="s">
        <v>8243</v>
      </c>
      <c r="J1052" s="540" t="s">
        <v>762</v>
      </c>
    </row>
    <row r="1053" customHeight="1" outlineLevel="2" spans="1:10">
      <c r="A1053" s="553"/>
      <c r="B1053" s="544" t="s">
        <v>3752</v>
      </c>
      <c r="C1053" s="209"/>
      <c r="D1053" s="62"/>
      <c r="E1053" s="84"/>
      <c r="F1053" s="200"/>
      <c r="G1053" s="199"/>
      <c r="H1053" s="65" t="s">
        <v>4798</v>
      </c>
      <c r="I1053" s="52" t="s">
        <v>8245</v>
      </c>
      <c r="J1053" s="543"/>
    </row>
    <row r="1054" customHeight="1" outlineLevel="2" spans="1:10">
      <c r="A1054" s="555" t="s">
        <v>4298</v>
      </c>
      <c r="B1054" s="201" t="s">
        <v>3322</v>
      </c>
      <c r="C1054" s="201" t="s">
        <v>8246</v>
      </c>
      <c r="D1054" s="65" t="s">
        <v>345</v>
      </c>
      <c r="E1054" s="556">
        <v>1</v>
      </c>
      <c r="F1054" s="200">
        <v>9269</v>
      </c>
      <c r="G1054" s="199">
        <f t="shared" ref="G1054:G1061" si="53" xml:space="preserve">F1054*E1054</f>
        <v>9269</v>
      </c>
      <c r="H1054" s="65" t="s">
        <v>4798</v>
      </c>
      <c r="I1054" s="52" t="s">
        <v>8245</v>
      </c>
      <c r="J1054" s="540" t="s">
        <v>762</v>
      </c>
    </row>
    <row r="1055" customHeight="1" outlineLevel="2" spans="1:10">
      <c r="A1055" s="555" t="s">
        <v>4299</v>
      </c>
      <c r="B1055" s="201" t="s">
        <v>3649</v>
      </c>
      <c r="C1055" s="201" t="s">
        <v>3650</v>
      </c>
      <c r="D1055" s="65" t="s">
        <v>345</v>
      </c>
      <c r="E1055" s="556">
        <v>1</v>
      </c>
      <c r="F1055" s="200">
        <v>2200</v>
      </c>
      <c r="G1055" s="199">
        <f t="shared" si="53"/>
        <v>2200</v>
      </c>
      <c r="H1055" s="65" t="s">
        <v>4798</v>
      </c>
      <c r="I1055" s="52" t="s">
        <v>8245</v>
      </c>
      <c r="J1055" s="540" t="s">
        <v>762</v>
      </c>
    </row>
    <row r="1056" customHeight="1" outlineLevel="2" spans="1:10">
      <c r="A1056" s="555" t="s">
        <v>4300</v>
      </c>
      <c r="B1056" s="201" t="s">
        <v>3378</v>
      </c>
      <c r="C1056" s="197" t="s">
        <v>3384</v>
      </c>
      <c r="D1056" s="65" t="s">
        <v>345</v>
      </c>
      <c r="E1056" s="556">
        <v>1</v>
      </c>
      <c r="F1056" s="200">
        <v>3700</v>
      </c>
      <c r="G1056" s="199">
        <f t="shared" si="53"/>
        <v>3700</v>
      </c>
      <c r="H1056" s="65" t="s">
        <v>4798</v>
      </c>
      <c r="I1056" s="52" t="s">
        <v>8245</v>
      </c>
      <c r="J1056" s="540" t="s">
        <v>762</v>
      </c>
    </row>
    <row r="1057" customHeight="1" outlineLevel="2" spans="1:10">
      <c r="A1057" s="555" t="s">
        <v>4301</v>
      </c>
      <c r="B1057" s="201" t="s">
        <v>3651</v>
      </c>
      <c r="C1057" s="201" t="s">
        <v>7981</v>
      </c>
      <c r="D1057" s="65" t="s">
        <v>428</v>
      </c>
      <c r="E1057" s="556">
        <v>180</v>
      </c>
      <c r="F1057" s="200">
        <v>260</v>
      </c>
      <c r="G1057" s="199">
        <f t="shared" si="53"/>
        <v>46800</v>
      </c>
      <c r="H1057" s="65" t="s">
        <v>4798</v>
      </c>
      <c r="I1057" s="52" t="s">
        <v>8245</v>
      </c>
      <c r="J1057" s="540" t="s">
        <v>762</v>
      </c>
    </row>
    <row r="1058" customHeight="1" outlineLevel="2" spans="1:10">
      <c r="A1058" s="555" t="s">
        <v>4302</v>
      </c>
      <c r="B1058" s="557" t="s">
        <v>5739</v>
      </c>
      <c r="C1058" s="197" t="s">
        <v>5740</v>
      </c>
      <c r="D1058" s="65" t="s">
        <v>229</v>
      </c>
      <c r="E1058" s="556">
        <v>7</v>
      </c>
      <c r="F1058" s="200">
        <v>950</v>
      </c>
      <c r="G1058" s="199">
        <f t="shared" si="53"/>
        <v>6650</v>
      </c>
      <c r="H1058" s="65" t="s">
        <v>4798</v>
      </c>
      <c r="I1058" s="52" t="s">
        <v>8245</v>
      </c>
      <c r="J1058" s="540" t="s">
        <v>762</v>
      </c>
    </row>
    <row r="1059" customHeight="1" outlineLevel="2" spans="1:10">
      <c r="A1059" s="555" t="s">
        <v>4303</v>
      </c>
      <c r="B1059" s="201" t="s">
        <v>3374</v>
      </c>
      <c r="C1059" s="197" t="s">
        <v>3887</v>
      </c>
      <c r="D1059" s="65" t="s">
        <v>229</v>
      </c>
      <c r="E1059" s="556">
        <v>1</v>
      </c>
      <c r="F1059" s="200">
        <v>3000</v>
      </c>
      <c r="G1059" s="199">
        <f t="shared" si="53"/>
        <v>3000</v>
      </c>
      <c r="H1059" s="65" t="s">
        <v>4798</v>
      </c>
      <c r="I1059" s="52" t="s">
        <v>8245</v>
      </c>
      <c r="J1059" s="540" t="s">
        <v>762</v>
      </c>
    </row>
    <row r="1060" customHeight="1" outlineLevel="2" spans="1:10">
      <c r="A1060" s="555" t="s">
        <v>4304</v>
      </c>
      <c r="B1060" s="558" t="s">
        <v>3654</v>
      </c>
      <c r="C1060" s="559" t="s">
        <v>3655</v>
      </c>
      <c r="D1060" s="560" t="s">
        <v>341</v>
      </c>
      <c r="E1060" s="561">
        <v>50</v>
      </c>
      <c r="F1060" s="200">
        <v>50</v>
      </c>
      <c r="G1060" s="199">
        <f t="shared" si="53"/>
        <v>2500</v>
      </c>
      <c r="H1060" s="65" t="s">
        <v>4798</v>
      </c>
      <c r="I1060" s="52" t="s">
        <v>8245</v>
      </c>
      <c r="J1060" s="540" t="s">
        <v>762</v>
      </c>
    </row>
    <row r="1061" customHeight="1" outlineLevel="2" spans="1:10">
      <c r="A1061" s="555" t="s">
        <v>4305</v>
      </c>
      <c r="B1061" s="201" t="s">
        <v>3256</v>
      </c>
      <c r="C1061" s="201" t="s">
        <v>7982</v>
      </c>
      <c r="D1061" s="65" t="s">
        <v>428</v>
      </c>
      <c r="E1061" s="556">
        <v>64</v>
      </c>
      <c r="F1061" s="200">
        <v>1198</v>
      </c>
      <c r="G1061" s="199">
        <f t="shared" si="53"/>
        <v>76672</v>
      </c>
      <c r="H1061" s="65" t="s">
        <v>4798</v>
      </c>
      <c r="I1061" s="52" t="s">
        <v>8245</v>
      </c>
      <c r="J1061" s="540" t="s">
        <v>762</v>
      </c>
    </row>
    <row r="1062" customHeight="1" outlineLevel="2" spans="1:10">
      <c r="A1062" s="553"/>
      <c r="B1062" s="544" t="s">
        <v>3753</v>
      </c>
      <c r="C1062" s="209"/>
      <c r="D1062" s="62"/>
      <c r="E1062" s="84"/>
      <c r="F1062" s="200"/>
      <c r="G1062" s="199"/>
      <c r="H1062" s="65" t="s">
        <v>4798</v>
      </c>
      <c r="I1062" s="52" t="s">
        <v>8242</v>
      </c>
      <c r="J1062" s="543"/>
    </row>
    <row r="1063" customHeight="1" outlineLevel="2" spans="1:10">
      <c r="A1063" s="555" t="s">
        <v>4319</v>
      </c>
      <c r="B1063" s="201" t="s">
        <v>3322</v>
      </c>
      <c r="C1063" s="201" t="s">
        <v>8247</v>
      </c>
      <c r="D1063" s="65" t="s">
        <v>345</v>
      </c>
      <c r="E1063" s="556">
        <v>1</v>
      </c>
      <c r="F1063" s="200">
        <v>6319</v>
      </c>
      <c r="G1063" s="199">
        <f t="shared" ref="G1063:G1070" si="54" xml:space="preserve">F1063*E1063</f>
        <v>6319</v>
      </c>
      <c r="H1063" s="65" t="s">
        <v>4798</v>
      </c>
      <c r="I1063" s="52" t="s">
        <v>8242</v>
      </c>
      <c r="J1063" s="540" t="s">
        <v>762</v>
      </c>
    </row>
    <row r="1064" customHeight="1" outlineLevel="2" spans="1:10">
      <c r="A1064" s="555" t="s">
        <v>4320</v>
      </c>
      <c r="B1064" s="201" t="s">
        <v>3649</v>
      </c>
      <c r="C1064" s="201" t="s">
        <v>3650</v>
      </c>
      <c r="D1064" s="65" t="s">
        <v>345</v>
      </c>
      <c r="E1064" s="556">
        <v>1</v>
      </c>
      <c r="F1064" s="200">
        <v>2200</v>
      </c>
      <c r="G1064" s="199">
        <f t="shared" si="54"/>
        <v>2200</v>
      </c>
      <c r="H1064" s="65" t="s">
        <v>4798</v>
      </c>
      <c r="I1064" s="52" t="s">
        <v>8242</v>
      </c>
      <c r="J1064" s="540" t="s">
        <v>762</v>
      </c>
    </row>
    <row r="1065" customHeight="1" outlineLevel="2" spans="1:10">
      <c r="A1065" s="555" t="s">
        <v>4321</v>
      </c>
      <c r="B1065" s="201" t="s">
        <v>3378</v>
      </c>
      <c r="C1065" s="197" t="s">
        <v>3382</v>
      </c>
      <c r="D1065" s="65" t="s">
        <v>345</v>
      </c>
      <c r="E1065" s="556">
        <v>1</v>
      </c>
      <c r="F1065" s="200">
        <v>3300</v>
      </c>
      <c r="G1065" s="199">
        <f t="shared" si="54"/>
        <v>3300</v>
      </c>
      <c r="H1065" s="65" t="s">
        <v>4798</v>
      </c>
      <c r="I1065" s="52" t="s">
        <v>8242</v>
      </c>
      <c r="J1065" s="540" t="s">
        <v>762</v>
      </c>
    </row>
    <row r="1066" customHeight="1" outlineLevel="2" spans="1:10">
      <c r="A1066" s="555" t="s">
        <v>4322</v>
      </c>
      <c r="B1066" s="201" t="s">
        <v>3651</v>
      </c>
      <c r="C1066" s="201" t="s">
        <v>7981</v>
      </c>
      <c r="D1066" s="65" t="s">
        <v>428</v>
      </c>
      <c r="E1066" s="556">
        <v>150</v>
      </c>
      <c r="F1066" s="200">
        <v>260</v>
      </c>
      <c r="G1066" s="199">
        <f t="shared" si="54"/>
        <v>39000</v>
      </c>
      <c r="H1066" s="65" t="s">
        <v>4798</v>
      </c>
      <c r="I1066" s="52" t="s">
        <v>8242</v>
      </c>
      <c r="J1066" s="540" t="s">
        <v>762</v>
      </c>
    </row>
    <row r="1067" customHeight="1" outlineLevel="2" spans="1:10">
      <c r="A1067" s="555" t="s">
        <v>4323</v>
      </c>
      <c r="B1067" s="557" t="s">
        <v>5739</v>
      </c>
      <c r="C1067" s="197" t="s">
        <v>5740</v>
      </c>
      <c r="D1067" s="65" t="s">
        <v>229</v>
      </c>
      <c r="E1067" s="556">
        <v>1</v>
      </c>
      <c r="F1067" s="200">
        <v>950</v>
      </c>
      <c r="G1067" s="199">
        <f t="shared" si="54"/>
        <v>950</v>
      </c>
      <c r="H1067" s="65" t="s">
        <v>4798</v>
      </c>
      <c r="I1067" s="52" t="s">
        <v>8242</v>
      </c>
      <c r="J1067" s="540" t="s">
        <v>762</v>
      </c>
    </row>
    <row r="1068" customHeight="1" outlineLevel="2" spans="1:10">
      <c r="A1068" s="555" t="s">
        <v>4324</v>
      </c>
      <c r="B1068" s="201" t="s">
        <v>3374</v>
      </c>
      <c r="C1068" s="197" t="s">
        <v>3887</v>
      </c>
      <c r="D1068" s="65" t="s">
        <v>229</v>
      </c>
      <c r="E1068" s="556">
        <v>1</v>
      </c>
      <c r="F1068" s="200">
        <v>3000</v>
      </c>
      <c r="G1068" s="199">
        <f t="shared" si="54"/>
        <v>3000</v>
      </c>
      <c r="H1068" s="65" t="s">
        <v>4798</v>
      </c>
      <c r="I1068" s="52" t="s">
        <v>8242</v>
      </c>
      <c r="J1068" s="540" t="s">
        <v>762</v>
      </c>
    </row>
    <row r="1069" customHeight="1" outlineLevel="2" spans="1:10">
      <c r="A1069" s="555" t="s">
        <v>4325</v>
      </c>
      <c r="B1069" s="558" t="s">
        <v>3654</v>
      </c>
      <c r="C1069" s="559" t="s">
        <v>3655</v>
      </c>
      <c r="D1069" s="560" t="s">
        <v>341</v>
      </c>
      <c r="E1069" s="561">
        <v>50</v>
      </c>
      <c r="F1069" s="200">
        <v>50</v>
      </c>
      <c r="G1069" s="199">
        <f t="shared" si="54"/>
        <v>2500</v>
      </c>
      <c r="H1069" s="65" t="s">
        <v>4798</v>
      </c>
      <c r="I1069" s="52" t="s">
        <v>8242</v>
      </c>
      <c r="J1069" s="540" t="s">
        <v>762</v>
      </c>
    </row>
    <row r="1070" customHeight="1" outlineLevel="2" spans="1:10">
      <c r="A1070" s="555" t="s">
        <v>4326</v>
      </c>
      <c r="B1070" s="201" t="s">
        <v>3256</v>
      </c>
      <c r="C1070" s="201" t="s">
        <v>7982</v>
      </c>
      <c r="D1070" s="65" t="s">
        <v>428</v>
      </c>
      <c r="E1070" s="556">
        <v>25</v>
      </c>
      <c r="F1070" s="200">
        <v>1198</v>
      </c>
      <c r="G1070" s="199">
        <f t="shared" si="54"/>
        <v>29950</v>
      </c>
      <c r="H1070" s="65" t="s">
        <v>4798</v>
      </c>
      <c r="I1070" s="52" t="s">
        <v>8242</v>
      </c>
      <c r="J1070" s="540" t="s">
        <v>762</v>
      </c>
    </row>
    <row r="1071" s="521" customFormat="1" customHeight="1" outlineLevel="2" spans="1:10">
      <c r="A1071" s="170" t="s">
        <v>4353</v>
      </c>
      <c r="B1071" s="544" t="s">
        <v>4089</v>
      </c>
      <c r="C1071" s="202"/>
      <c r="D1071" s="84"/>
      <c r="E1071" s="552"/>
      <c r="F1071" s="537"/>
      <c r="G1071" s="199"/>
      <c r="H1071" s="570" t="s">
        <v>4802</v>
      </c>
      <c r="I1071" s="84"/>
      <c r="J1071" s="538"/>
    </row>
    <row r="1072" customHeight="1" outlineLevel="2" spans="1:10">
      <c r="A1072" s="571"/>
      <c r="B1072" s="544" t="s">
        <v>3757</v>
      </c>
      <c r="C1072" s="494"/>
      <c r="D1072" s="73"/>
      <c r="E1072" s="209"/>
      <c r="F1072" s="200"/>
      <c r="G1072" s="199"/>
      <c r="H1072" s="74" t="s">
        <v>4802</v>
      </c>
      <c r="I1072" s="62" t="s">
        <v>8248</v>
      </c>
      <c r="J1072" s="543"/>
    </row>
    <row r="1073" customHeight="1" outlineLevel="2" spans="1:10">
      <c r="A1073" s="555" t="s">
        <v>4356</v>
      </c>
      <c r="B1073" s="564" t="s">
        <v>3385</v>
      </c>
      <c r="C1073" s="197" t="s">
        <v>5873</v>
      </c>
      <c r="D1073" s="198" t="s">
        <v>345</v>
      </c>
      <c r="E1073" s="209">
        <v>1</v>
      </c>
      <c r="F1073" s="200">
        <v>1160</v>
      </c>
      <c r="G1073" s="199">
        <f t="shared" ref="G1073:G1081" si="55" xml:space="preserve">F1073*E1073</f>
        <v>1160</v>
      </c>
      <c r="H1073" s="74" t="s">
        <v>4802</v>
      </c>
      <c r="I1073" s="52" t="s">
        <v>8248</v>
      </c>
      <c r="J1073" s="540" t="s">
        <v>762</v>
      </c>
    </row>
    <row r="1074" customHeight="1" outlineLevel="2" spans="1:10">
      <c r="A1074" s="555" t="s">
        <v>4357</v>
      </c>
      <c r="B1074" s="564" t="s">
        <v>5989</v>
      </c>
      <c r="C1074" s="197" t="s">
        <v>5990</v>
      </c>
      <c r="D1074" s="198" t="s">
        <v>345</v>
      </c>
      <c r="E1074" s="209">
        <v>1</v>
      </c>
      <c r="F1074" s="200">
        <v>580</v>
      </c>
      <c r="G1074" s="199">
        <f t="shared" si="55"/>
        <v>580</v>
      </c>
      <c r="H1074" s="74" t="s">
        <v>4802</v>
      </c>
      <c r="I1074" s="52" t="s">
        <v>8248</v>
      </c>
      <c r="J1074" s="540" t="s">
        <v>762</v>
      </c>
    </row>
    <row r="1075" customHeight="1" outlineLevel="2" spans="1:10">
      <c r="A1075" s="555" t="s">
        <v>4358</v>
      </c>
      <c r="B1075" s="564" t="s">
        <v>3385</v>
      </c>
      <c r="C1075" s="197" t="s">
        <v>5875</v>
      </c>
      <c r="D1075" s="198" t="s">
        <v>345</v>
      </c>
      <c r="E1075" s="209">
        <v>1</v>
      </c>
      <c r="F1075" s="200">
        <v>900</v>
      </c>
      <c r="G1075" s="199">
        <f t="shared" si="55"/>
        <v>900</v>
      </c>
      <c r="H1075" s="74" t="s">
        <v>4802</v>
      </c>
      <c r="I1075" s="52" t="s">
        <v>8248</v>
      </c>
      <c r="J1075" s="540" t="s">
        <v>762</v>
      </c>
    </row>
    <row r="1076" customHeight="1" outlineLevel="2" spans="1:10">
      <c r="A1076" s="555" t="s">
        <v>4359</v>
      </c>
      <c r="B1076" s="564" t="s">
        <v>5967</v>
      </c>
      <c r="C1076" s="492" t="s">
        <v>5900</v>
      </c>
      <c r="D1076" s="198" t="s">
        <v>345</v>
      </c>
      <c r="E1076" s="209">
        <v>1</v>
      </c>
      <c r="F1076" s="200">
        <v>2412</v>
      </c>
      <c r="G1076" s="199">
        <f t="shared" si="55"/>
        <v>2412</v>
      </c>
      <c r="H1076" s="74" t="s">
        <v>4802</v>
      </c>
      <c r="I1076" s="52" t="s">
        <v>8248</v>
      </c>
      <c r="J1076" s="540" t="s">
        <v>762</v>
      </c>
    </row>
    <row r="1077" customHeight="1" outlineLevel="2" spans="1:10">
      <c r="A1077" s="555" t="s">
        <v>4360</v>
      </c>
      <c r="B1077" s="564" t="s">
        <v>5933</v>
      </c>
      <c r="C1077" s="492" t="s">
        <v>5934</v>
      </c>
      <c r="D1077" s="198" t="s">
        <v>345</v>
      </c>
      <c r="E1077" s="209">
        <v>1</v>
      </c>
      <c r="F1077" s="200">
        <v>1327</v>
      </c>
      <c r="G1077" s="199">
        <f t="shared" si="55"/>
        <v>1327</v>
      </c>
      <c r="H1077" s="74" t="s">
        <v>4802</v>
      </c>
      <c r="I1077" s="52" t="s">
        <v>8248</v>
      </c>
      <c r="J1077" s="540" t="s">
        <v>762</v>
      </c>
    </row>
    <row r="1078" customHeight="1" outlineLevel="2" spans="1:10">
      <c r="A1078" s="555" t="s">
        <v>4361</v>
      </c>
      <c r="B1078" s="564" t="s">
        <v>3920</v>
      </c>
      <c r="C1078" s="197" t="s">
        <v>5949</v>
      </c>
      <c r="D1078" s="198" t="s">
        <v>345</v>
      </c>
      <c r="E1078" s="209">
        <v>2</v>
      </c>
      <c r="F1078" s="200">
        <v>330</v>
      </c>
      <c r="G1078" s="199">
        <f t="shared" si="55"/>
        <v>660</v>
      </c>
      <c r="H1078" s="74" t="s">
        <v>4802</v>
      </c>
      <c r="I1078" s="52" t="s">
        <v>8248</v>
      </c>
      <c r="J1078" s="540" t="s">
        <v>762</v>
      </c>
    </row>
    <row r="1079" customHeight="1" outlineLevel="2" spans="1:10">
      <c r="A1079" s="555" t="s">
        <v>4362</v>
      </c>
      <c r="B1079" s="201" t="s">
        <v>5939</v>
      </c>
      <c r="C1079" s="492"/>
      <c r="D1079" s="198" t="s">
        <v>345</v>
      </c>
      <c r="E1079" s="209">
        <v>1</v>
      </c>
      <c r="F1079" s="200">
        <v>1254</v>
      </c>
      <c r="G1079" s="199">
        <f t="shared" si="55"/>
        <v>1254</v>
      </c>
      <c r="H1079" s="74" t="s">
        <v>4802</v>
      </c>
      <c r="I1079" s="52" t="s">
        <v>8248</v>
      </c>
      <c r="J1079" s="540" t="s">
        <v>762</v>
      </c>
    </row>
    <row r="1080" customHeight="1" outlineLevel="2" spans="1:10">
      <c r="A1080" s="555" t="s">
        <v>4363</v>
      </c>
      <c r="B1080" s="201" t="s">
        <v>6113</v>
      </c>
      <c r="C1080" s="492"/>
      <c r="D1080" s="198" t="s">
        <v>345</v>
      </c>
      <c r="E1080" s="209">
        <v>1</v>
      </c>
      <c r="F1080" s="200">
        <v>2970</v>
      </c>
      <c r="G1080" s="199">
        <f t="shared" si="55"/>
        <v>2970</v>
      </c>
      <c r="H1080" s="74" t="s">
        <v>4802</v>
      </c>
      <c r="I1080" s="52" t="s">
        <v>8248</v>
      </c>
      <c r="J1080" s="540" t="s">
        <v>762</v>
      </c>
    </row>
    <row r="1081" customHeight="1" outlineLevel="2" spans="1:10">
      <c r="A1081" s="555" t="s">
        <v>4364</v>
      </c>
      <c r="B1081" s="201" t="s">
        <v>7899</v>
      </c>
      <c r="C1081" s="180" t="s">
        <v>6151</v>
      </c>
      <c r="D1081" s="198" t="s">
        <v>345</v>
      </c>
      <c r="E1081" s="209">
        <v>1</v>
      </c>
      <c r="F1081" s="200">
        <v>90000</v>
      </c>
      <c r="G1081" s="199">
        <f t="shared" si="55"/>
        <v>90000</v>
      </c>
      <c r="H1081" s="74" t="s">
        <v>4802</v>
      </c>
      <c r="I1081" s="52" t="s">
        <v>8248</v>
      </c>
      <c r="J1081" s="540" t="s">
        <v>762</v>
      </c>
    </row>
    <row r="1082" customHeight="1" outlineLevel="2" spans="1:10">
      <c r="A1082" s="571"/>
      <c r="B1082" s="544" t="s">
        <v>3759</v>
      </c>
      <c r="C1082" s="492"/>
      <c r="D1082" s="542"/>
      <c r="E1082" s="209"/>
      <c r="F1082" s="200"/>
      <c r="G1082" s="199"/>
      <c r="H1082" s="74" t="s">
        <v>4802</v>
      </c>
      <c r="I1082" s="62" t="s">
        <v>8249</v>
      </c>
      <c r="J1082" s="543"/>
    </row>
    <row r="1083" customHeight="1" outlineLevel="2" spans="1:10">
      <c r="A1083" s="555" t="s">
        <v>4385</v>
      </c>
      <c r="B1083" s="564" t="s">
        <v>6064</v>
      </c>
      <c r="C1083" s="492" t="s">
        <v>6065</v>
      </c>
      <c r="D1083" s="198" t="s">
        <v>345</v>
      </c>
      <c r="E1083" s="209">
        <v>2</v>
      </c>
      <c r="F1083" s="200">
        <v>2200</v>
      </c>
      <c r="G1083" s="199">
        <f xml:space="preserve">F1083*E1083</f>
        <v>4400</v>
      </c>
      <c r="H1083" s="74" t="s">
        <v>4802</v>
      </c>
      <c r="I1083" s="52" t="s">
        <v>8249</v>
      </c>
      <c r="J1083" s="540" t="s">
        <v>762</v>
      </c>
    </row>
    <row r="1084" customHeight="1" outlineLevel="2" spans="1:10">
      <c r="A1084" s="555" t="s">
        <v>4386</v>
      </c>
      <c r="B1084" s="564" t="s">
        <v>6064</v>
      </c>
      <c r="C1084" s="492" t="s">
        <v>6071</v>
      </c>
      <c r="D1084" s="198" t="s">
        <v>345</v>
      </c>
      <c r="E1084" s="209">
        <v>2</v>
      </c>
      <c r="F1084" s="200">
        <v>2600</v>
      </c>
      <c r="G1084" s="199">
        <f xml:space="preserve">F1084*E1084</f>
        <v>5200</v>
      </c>
      <c r="H1084" s="74" t="s">
        <v>4802</v>
      </c>
      <c r="I1084" s="52" t="s">
        <v>8249</v>
      </c>
      <c r="J1084" s="540" t="s">
        <v>762</v>
      </c>
    </row>
    <row r="1085" customHeight="1" outlineLevel="2" spans="1:10">
      <c r="A1085" s="571"/>
      <c r="B1085" s="544" t="s">
        <v>3762</v>
      </c>
      <c r="C1085" s="180"/>
      <c r="D1085" s="73"/>
      <c r="E1085" s="209"/>
      <c r="F1085" s="200"/>
      <c r="G1085" s="199"/>
      <c r="H1085" s="74" t="s">
        <v>4802</v>
      </c>
      <c r="I1085" s="62" t="s">
        <v>8250</v>
      </c>
      <c r="J1085" s="543"/>
    </row>
    <row r="1086" customHeight="1" outlineLevel="2" spans="1:10">
      <c r="A1086" s="555" t="s">
        <v>4401</v>
      </c>
      <c r="B1086" s="564" t="s">
        <v>3385</v>
      </c>
      <c r="C1086" s="197" t="s">
        <v>5875</v>
      </c>
      <c r="D1086" s="198" t="s">
        <v>345</v>
      </c>
      <c r="E1086" s="209">
        <v>1</v>
      </c>
      <c r="F1086" s="200">
        <v>900</v>
      </c>
      <c r="G1086" s="199">
        <f t="shared" ref="G1086:G1092" si="56" xml:space="preserve">F1086*E1086</f>
        <v>900</v>
      </c>
      <c r="H1086" s="74" t="s">
        <v>4802</v>
      </c>
      <c r="I1086" s="52" t="s">
        <v>8250</v>
      </c>
      <c r="J1086" s="540" t="s">
        <v>762</v>
      </c>
    </row>
    <row r="1087" customHeight="1" outlineLevel="2" spans="1:10">
      <c r="A1087" s="555" t="s">
        <v>4402</v>
      </c>
      <c r="B1087" s="564" t="s">
        <v>3392</v>
      </c>
      <c r="C1087" s="492" t="s">
        <v>7205</v>
      </c>
      <c r="D1087" s="74" t="s">
        <v>3318</v>
      </c>
      <c r="E1087" s="209">
        <v>1</v>
      </c>
      <c r="F1087" s="200">
        <v>56963</v>
      </c>
      <c r="G1087" s="199">
        <f t="shared" si="56"/>
        <v>56963</v>
      </c>
      <c r="H1087" s="74" t="s">
        <v>4802</v>
      </c>
      <c r="I1087" s="52" t="s">
        <v>8250</v>
      </c>
      <c r="J1087" s="540" t="s">
        <v>762</v>
      </c>
    </row>
    <row r="1088" customHeight="1" outlineLevel="2" spans="1:10">
      <c r="A1088" s="555" t="s">
        <v>4403</v>
      </c>
      <c r="B1088" s="564" t="s">
        <v>6064</v>
      </c>
      <c r="C1088" s="492" t="s">
        <v>7224</v>
      </c>
      <c r="D1088" s="198" t="s">
        <v>345</v>
      </c>
      <c r="E1088" s="209">
        <v>1</v>
      </c>
      <c r="F1088" s="200">
        <v>2800</v>
      </c>
      <c r="G1088" s="199">
        <f t="shared" si="56"/>
        <v>2800</v>
      </c>
      <c r="H1088" s="74" t="s">
        <v>4802</v>
      </c>
      <c r="I1088" s="52" t="s">
        <v>8250</v>
      </c>
      <c r="J1088" s="540" t="s">
        <v>762</v>
      </c>
    </row>
    <row r="1089" customHeight="1" outlineLevel="2" spans="1:10">
      <c r="A1089" s="555" t="s">
        <v>4404</v>
      </c>
      <c r="B1089" s="564" t="s">
        <v>6064</v>
      </c>
      <c r="C1089" s="492" t="s">
        <v>6067</v>
      </c>
      <c r="D1089" s="198" t="s">
        <v>345</v>
      </c>
      <c r="E1089" s="209">
        <v>1</v>
      </c>
      <c r="F1089" s="200">
        <v>2400</v>
      </c>
      <c r="G1089" s="199">
        <f t="shared" si="56"/>
        <v>2400</v>
      </c>
      <c r="H1089" s="74" t="s">
        <v>4802</v>
      </c>
      <c r="I1089" s="52" t="s">
        <v>8250</v>
      </c>
      <c r="J1089" s="540" t="s">
        <v>762</v>
      </c>
    </row>
    <row r="1090" customHeight="1" outlineLevel="2" spans="1:10">
      <c r="A1090" s="555" t="s">
        <v>4405</v>
      </c>
      <c r="B1090" s="564" t="s">
        <v>3316</v>
      </c>
      <c r="C1090" s="492" t="s">
        <v>7188</v>
      </c>
      <c r="D1090" s="74" t="s">
        <v>3318</v>
      </c>
      <c r="E1090" s="209">
        <v>1</v>
      </c>
      <c r="F1090" s="200">
        <v>57610</v>
      </c>
      <c r="G1090" s="199">
        <f t="shared" si="56"/>
        <v>57610</v>
      </c>
      <c r="H1090" s="74" t="s">
        <v>4802</v>
      </c>
      <c r="I1090" s="52" t="s">
        <v>8250</v>
      </c>
      <c r="J1090" s="540" t="s">
        <v>762</v>
      </c>
    </row>
    <row r="1091" customHeight="1" outlineLevel="2" spans="1:10">
      <c r="A1091" s="555" t="s">
        <v>4406</v>
      </c>
      <c r="B1091" s="564" t="s">
        <v>6064</v>
      </c>
      <c r="C1091" s="492" t="s">
        <v>6071</v>
      </c>
      <c r="D1091" s="198" t="s">
        <v>345</v>
      </c>
      <c r="E1091" s="209">
        <v>1</v>
      </c>
      <c r="F1091" s="200">
        <v>2600</v>
      </c>
      <c r="G1091" s="199">
        <f t="shared" si="56"/>
        <v>2600</v>
      </c>
      <c r="H1091" s="74" t="s">
        <v>4802</v>
      </c>
      <c r="I1091" s="52" t="s">
        <v>8250</v>
      </c>
      <c r="J1091" s="540" t="s">
        <v>762</v>
      </c>
    </row>
    <row r="1092" customHeight="1" outlineLevel="2" spans="1:10">
      <c r="A1092" s="555" t="s">
        <v>4407</v>
      </c>
      <c r="B1092" s="564" t="s">
        <v>6064</v>
      </c>
      <c r="C1092" s="492" t="s">
        <v>6067</v>
      </c>
      <c r="D1092" s="198" t="s">
        <v>345</v>
      </c>
      <c r="E1092" s="209">
        <v>1</v>
      </c>
      <c r="F1092" s="200">
        <v>2400</v>
      </c>
      <c r="G1092" s="199">
        <f t="shared" si="56"/>
        <v>2400</v>
      </c>
      <c r="H1092" s="74" t="s">
        <v>4802</v>
      </c>
      <c r="I1092" s="52" t="s">
        <v>8250</v>
      </c>
      <c r="J1092" s="540" t="s">
        <v>762</v>
      </c>
    </row>
    <row r="1093" customHeight="1" outlineLevel="2" spans="1:10">
      <c r="A1093" s="571"/>
      <c r="B1093" s="544" t="s">
        <v>3763</v>
      </c>
      <c r="C1093" s="492"/>
      <c r="D1093" s="542"/>
      <c r="E1093" s="209"/>
      <c r="F1093" s="200"/>
      <c r="G1093" s="199"/>
      <c r="H1093" s="74" t="s">
        <v>4802</v>
      </c>
      <c r="I1093" s="62" t="s">
        <v>8251</v>
      </c>
      <c r="J1093" s="543"/>
    </row>
    <row r="1094" customHeight="1" outlineLevel="2" spans="1:10">
      <c r="A1094" s="555" t="s">
        <v>4417</v>
      </c>
      <c r="B1094" s="201" t="s">
        <v>3428</v>
      </c>
      <c r="C1094" s="492"/>
      <c r="D1094" s="198" t="s">
        <v>345</v>
      </c>
      <c r="E1094" s="209">
        <v>1</v>
      </c>
      <c r="F1094" s="200">
        <v>1360</v>
      </c>
      <c r="G1094" s="199">
        <f t="shared" ref="G1094:G1099" si="57" xml:space="preserve">F1094*E1094</f>
        <v>1360</v>
      </c>
      <c r="H1094" s="74" t="s">
        <v>4802</v>
      </c>
      <c r="I1094" s="52" t="s">
        <v>8251</v>
      </c>
      <c r="J1094" s="540" t="s">
        <v>762</v>
      </c>
    </row>
    <row r="1095" customHeight="1" outlineLevel="2" spans="1:10">
      <c r="A1095" s="555" t="s">
        <v>4418</v>
      </c>
      <c r="B1095" s="564" t="s">
        <v>6064</v>
      </c>
      <c r="C1095" s="492" t="s">
        <v>6067</v>
      </c>
      <c r="D1095" s="198" t="s">
        <v>345</v>
      </c>
      <c r="E1095" s="209">
        <v>2</v>
      </c>
      <c r="F1095" s="200">
        <v>2400</v>
      </c>
      <c r="G1095" s="199">
        <f t="shared" si="57"/>
        <v>4800</v>
      </c>
      <c r="H1095" s="74" t="s">
        <v>4802</v>
      </c>
      <c r="I1095" s="52" t="s">
        <v>8251</v>
      </c>
      <c r="J1095" s="540" t="s">
        <v>762</v>
      </c>
    </row>
    <row r="1096" customHeight="1" outlineLevel="2" spans="1:10">
      <c r="A1096" s="555" t="s">
        <v>4419</v>
      </c>
      <c r="B1096" s="564" t="s">
        <v>5877</v>
      </c>
      <c r="C1096" s="492" t="s">
        <v>5889</v>
      </c>
      <c r="D1096" s="198" t="s">
        <v>345</v>
      </c>
      <c r="E1096" s="209">
        <v>1</v>
      </c>
      <c r="F1096" s="200">
        <v>7500</v>
      </c>
      <c r="G1096" s="199">
        <f t="shared" si="57"/>
        <v>7500</v>
      </c>
      <c r="H1096" s="74" t="s">
        <v>4802</v>
      </c>
      <c r="I1096" s="52" t="s">
        <v>8251</v>
      </c>
      <c r="J1096" s="540" t="s">
        <v>762</v>
      </c>
    </row>
    <row r="1097" customHeight="1" outlineLevel="2" spans="1:10">
      <c r="A1097" s="555" t="s">
        <v>4420</v>
      </c>
      <c r="B1097" s="564" t="s">
        <v>5933</v>
      </c>
      <c r="C1097" s="492" t="s">
        <v>5934</v>
      </c>
      <c r="D1097" s="198" t="s">
        <v>345</v>
      </c>
      <c r="E1097" s="209">
        <v>1</v>
      </c>
      <c r="F1097" s="200">
        <v>1327</v>
      </c>
      <c r="G1097" s="199">
        <f t="shared" si="57"/>
        <v>1327</v>
      </c>
      <c r="H1097" s="74" t="s">
        <v>4802</v>
      </c>
      <c r="I1097" s="52" t="s">
        <v>8251</v>
      </c>
      <c r="J1097" s="540" t="s">
        <v>762</v>
      </c>
    </row>
    <row r="1098" customHeight="1" outlineLevel="2" spans="1:10">
      <c r="A1098" s="555" t="s">
        <v>4421</v>
      </c>
      <c r="B1098" s="564" t="s">
        <v>6113</v>
      </c>
      <c r="C1098" s="492" t="s">
        <v>6114</v>
      </c>
      <c r="D1098" s="198" t="s">
        <v>345</v>
      </c>
      <c r="E1098" s="209">
        <v>1</v>
      </c>
      <c r="F1098" s="200">
        <v>2970</v>
      </c>
      <c r="G1098" s="199">
        <f t="shared" si="57"/>
        <v>2970</v>
      </c>
      <c r="H1098" s="74" t="s">
        <v>4802</v>
      </c>
      <c r="I1098" s="52" t="s">
        <v>8251</v>
      </c>
      <c r="J1098" s="540" t="s">
        <v>762</v>
      </c>
    </row>
    <row r="1099" customHeight="1" outlineLevel="2" spans="1:10">
      <c r="A1099" s="555" t="s">
        <v>4422</v>
      </c>
      <c r="B1099" s="564" t="s">
        <v>5989</v>
      </c>
      <c r="C1099" s="197" t="s">
        <v>5990</v>
      </c>
      <c r="D1099" s="198" t="s">
        <v>345</v>
      </c>
      <c r="E1099" s="209">
        <v>1</v>
      </c>
      <c r="F1099" s="200">
        <v>580</v>
      </c>
      <c r="G1099" s="199">
        <f t="shared" si="57"/>
        <v>580</v>
      </c>
      <c r="H1099" s="74" t="s">
        <v>4802</v>
      </c>
      <c r="I1099" s="52" t="s">
        <v>8251</v>
      </c>
      <c r="J1099" s="540" t="s">
        <v>762</v>
      </c>
    </row>
    <row r="1100" customHeight="1" outlineLevel="2" spans="1:10">
      <c r="A1100" s="571"/>
      <c r="B1100" s="544" t="s">
        <v>3765</v>
      </c>
      <c r="C1100" s="197"/>
      <c r="D1100" s="542"/>
      <c r="E1100" s="209"/>
      <c r="F1100" s="200"/>
      <c r="G1100" s="199"/>
      <c r="H1100" s="74" t="s">
        <v>4802</v>
      </c>
      <c r="I1100" s="62" t="s">
        <v>8252</v>
      </c>
      <c r="J1100" s="543"/>
    </row>
    <row r="1101" customHeight="1" outlineLevel="2" spans="1:10">
      <c r="A1101" s="555" t="s">
        <v>4807</v>
      </c>
      <c r="B1101" s="564" t="s">
        <v>5989</v>
      </c>
      <c r="C1101" s="197" t="s">
        <v>5990</v>
      </c>
      <c r="D1101" s="198" t="s">
        <v>345</v>
      </c>
      <c r="E1101" s="209">
        <v>1</v>
      </c>
      <c r="F1101" s="200">
        <v>580</v>
      </c>
      <c r="G1101" s="199">
        <f t="shared" ref="G1101:G1125" si="58" xml:space="preserve">F1101*E1101</f>
        <v>580</v>
      </c>
      <c r="H1101" s="74" t="s">
        <v>4802</v>
      </c>
      <c r="I1101" s="52" t="s">
        <v>8252</v>
      </c>
      <c r="J1101" s="540" t="s">
        <v>762</v>
      </c>
    </row>
    <row r="1102" customHeight="1" outlineLevel="2" spans="1:10">
      <c r="A1102" s="555" t="s">
        <v>4808</v>
      </c>
      <c r="B1102" s="564" t="s">
        <v>5808</v>
      </c>
      <c r="C1102" s="492" t="s">
        <v>5809</v>
      </c>
      <c r="D1102" s="198" t="s">
        <v>345</v>
      </c>
      <c r="E1102" s="209">
        <v>1</v>
      </c>
      <c r="F1102" s="200">
        <v>2900</v>
      </c>
      <c r="G1102" s="199">
        <f t="shared" si="58"/>
        <v>2900</v>
      </c>
      <c r="H1102" s="74" t="s">
        <v>4802</v>
      </c>
      <c r="I1102" s="52" t="s">
        <v>8252</v>
      </c>
      <c r="J1102" s="540" t="s">
        <v>762</v>
      </c>
    </row>
    <row r="1103" customHeight="1" outlineLevel="2" spans="1:10">
      <c r="A1103" s="555" t="s">
        <v>4809</v>
      </c>
      <c r="B1103" s="201" t="s">
        <v>3809</v>
      </c>
      <c r="C1103" s="197" t="s">
        <v>5796</v>
      </c>
      <c r="D1103" s="198" t="s">
        <v>345</v>
      </c>
      <c r="E1103" s="209">
        <v>1</v>
      </c>
      <c r="F1103" s="200">
        <v>14000</v>
      </c>
      <c r="G1103" s="199">
        <f t="shared" si="58"/>
        <v>14000</v>
      </c>
      <c r="H1103" s="74" t="s">
        <v>4802</v>
      </c>
      <c r="I1103" s="52" t="s">
        <v>8252</v>
      </c>
      <c r="J1103" s="540" t="s">
        <v>762</v>
      </c>
    </row>
    <row r="1104" customHeight="1" outlineLevel="2" spans="1:10">
      <c r="A1104" s="555" t="s">
        <v>4810</v>
      </c>
      <c r="B1104" s="564" t="s">
        <v>3617</v>
      </c>
      <c r="C1104" s="492" t="s">
        <v>6053</v>
      </c>
      <c r="D1104" s="198" t="s">
        <v>345</v>
      </c>
      <c r="E1104" s="209">
        <v>1</v>
      </c>
      <c r="F1104" s="200">
        <v>4400</v>
      </c>
      <c r="G1104" s="199">
        <f t="shared" si="58"/>
        <v>4400</v>
      </c>
      <c r="H1104" s="74" t="s">
        <v>4802</v>
      </c>
      <c r="I1104" s="52" t="s">
        <v>8252</v>
      </c>
      <c r="J1104" s="540" t="s">
        <v>762</v>
      </c>
    </row>
    <row r="1105" customHeight="1" outlineLevel="2" spans="1:10">
      <c r="A1105" s="555" t="s">
        <v>4811</v>
      </c>
      <c r="B1105" s="564" t="s">
        <v>7870</v>
      </c>
      <c r="C1105" s="492" t="s">
        <v>5925</v>
      </c>
      <c r="D1105" s="198" t="s">
        <v>345</v>
      </c>
      <c r="E1105" s="209">
        <v>1</v>
      </c>
      <c r="F1105" s="200">
        <v>1600</v>
      </c>
      <c r="G1105" s="199">
        <f t="shared" si="58"/>
        <v>1600</v>
      </c>
      <c r="H1105" s="74" t="s">
        <v>4802</v>
      </c>
      <c r="I1105" s="52" t="s">
        <v>8252</v>
      </c>
      <c r="J1105" s="540" t="s">
        <v>762</v>
      </c>
    </row>
    <row r="1106" customHeight="1" outlineLevel="2" spans="1:10">
      <c r="A1106" s="555" t="s">
        <v>4812</v>
      </c>
      <c r="B1106" s="564" t="s">
        <v>3920</v>
      </c>
      <c r="C1106" s="197" t="s">
        <v>5949</v>
      </c>
      <c r="D1106" s="198" t="s">
        <v>345</v>
      </c>
      <c r="E1106" s="209">
        <v>2</v>
      </c>
      <c r="F1106" s="200">
        <v>330</v>
      </c>
      <c r="G1106" s="199">
        <f t="shared" si="58"/>
        <v>660</v>
      </c>
      <c r="H1106" s="74" t="s">
        <v>4802</v>
      </c>
      <c r="I1106" s="52" t="s">
        <v>8252</v>
      </c>
      <c r="J1106" s="540" t="s">
        <v>762</v>
      </c>
    </row>
    <row r="1107" customHeight="1" outlineLevel="2" spans="1:10">
      <c r="A1107" s="555" t="s">
        <v>4813</v>
      </c>
      <c r="B1107" s="564" t="s">
        <v>6113</v>
      </c>
      <c r="C1107" s="492" t="s">
        <v>6114</v>
      </c>
      <c r="D1107" s="198" t="s">
        <v>345</v>
      </c>
      <c r="E1107" s="209">
        <v>1</v>
      </c>
      <c r="F1107" s="200">
        <v>2970</v>
      </c>
      <c r="G1107" s="199">
        <f t="shared" si="58"/>
        <v>2970</v>
      </c>
      <c r="H1107" s="74" t="s">
        <v>4802</v>
      </c>
      <c r="I1107" s="52" t="s">
        <v>8252</v>
      </c>
      <c r="J1107" s="540" t="s">
        <v>762</v>
      </c>
    </row>
    <row r="1108" customHeight="1" outlineLevel="2" spans="1:10">
      <c r="A1108" s="555" t="s">
        <v>4814</v>
      </c>
      <c r="B1108" s="201" t="s">
        <v>5933</v>
      </c>
      <c r="C1108" s="492" t="s">
        <v>5934</v>
      </c>
      <c r="D1108" s="198" t="s">
        <v>345</v>
      </c>
      <c r="E1108" s="209">
        <v>1</v>
      </c>
      <c r="F1108" s="200">
        <v>1327</v>
      </c>
      <c r="G1108" s="199">
        <f t="shared" si="58"/>
        <v>1327</v>
      </c>
      <c r="H1108" s="74" t="s">
        <v>4802</v>
      </c>
      <c r="I1108" s="52" t="s">
        <v>8252</v>
      </c>
      <c r="J1108" s="540" t="s">
        <v>762</v>
      </c>
    </row>
    <row r="1109" customHeight="1" outlineLevel="2" spans="1:10">
      <c r="A1109" s="555" t="s">
        <v>4815</v>
      </c>
      <c r="B1109" s="564" t="s">
        <v>6048</v>
      </c>
      <c r="C1109" s="492" t="s">
        <v>5824</v>
      </c>
      <c r="D1109" s="198" t="s">
        <v>345</v>
      </c>
      <c r="E1109" s="209">
        <v>1</v>
      </c>
      <c r="F1109" s="200">
        <v>3200</v>
      </c>
      <c r="G1109" s="199">
        <f t="shared" si="58"/>
        <v>3200</v>
      </c>
      <c r="H1109" s="74" t="s">
        <v>4802</v>
      </c>
      <c r="I1109" s="52" t="s">
        <v>8252</v>
      </c>
      <c r="J1109" s="540" t="s">
        <v>762</v>
      </c>
    </row>
    <row r="1110" customHeight="1" outlineLevel="2" spans="1:10">
      <c r="A1110" s="555" t="s">
        <v>4816</v>
      </c>
      <c r="B1110" s="564" t="s">
        <v>7870</v>
      </c>
      <c r="C1110" s="492" t="s">
        <v>7210</v>
      </c>
      <c r="D1110" s="198" t="s">
        <v>345</v>
      </c>
      <c r="E1110" s="209">
        <v>1</v>
      </c>
      <c r="F1110" s="200">
        <v>2492</v>
      </c>
      <c r="G1110" s="199">
        <f t="shared" si="58"/>
        <v>2492</v>
      </c>
      <c r="H1110" s="74" t="s">
        <v>4802</v>
      </c>
      <c r="I1110" s="52" t="s">
        <v>8252</v>
      </c>
      <c r="J1110" s="540" t="s">
        <v>762</v>
      </c>
    </row>
    <row r="1111" customHeight="1" outlineLevel="2" spans="1:10">
      <c r="A1111" s="555" t="s">
        <v>4817</v>
      </c>
      <c r="B1111" s="564" t="s">
        <v>3295</v>
      </c>
      <c r="C1111" s="492" t="s">
        <v>7198</v>
      </c>
      <c r="D1111" s="198" t="s">
        <v>345</v>
      </c>
      <c r="E1111" s="209">
        <v>1</v>
      </c>
      <c r="F1111" s="200">
        <v>2600</v>
      </c>
      <c r="G1111" s="199">
        <f t="shared" si="58"/>
        <v>2600</v>
      </c>
      <c r="H1111" s="74" t="s">
        <v>4802</v>
      </c>
      <c r="I1111" s="52" t="s">
        <v>8252</v>
      </c>
      <c r="J1111" s="540" t="s">
        <v>762</v>
      </c>
    </row>
    <row r="1112" customHeight="1" outlineLevel="2" spans="1:10">
      <c r="A1112" s="555" t="s">
        <v>4818</v>
      </c>
      <c r="B1112" s="564" t="s">
        <v>3915</v>
      </c>
      <c r="C1112" s="197" t="s">
        <v>6234</v>
      </c>
      <c r="D1112" s="198" t="s">
        <v>345</v>
      </c>
      <c r="E1112" s="209">
        <v>1</v>
      </c>
      <c r="F1112" s="200">
        <v>2920</v>
      </c>
      <c r="G1112" s="199">
        <f t="shared" si="58"/>
        <v>2920</v>
      </c>
      <c r="H1112" s="74" t="s">
        <v>4802</v>
      </c>
      <c r="I1112" s="52" t="s">
        <v>8252</v>
      </c>
      <c r="J1112" s="540" t="s">
        <v>762</v>
      </c>
    </row>
    <row r="1113" customHeight="1" outlineLevel="2" spans="1:10">
      <c r="A1113" s="555" t="s">
        <v>4819</v>
      </c>
      <c r="B1113" s="201" t="s">
        <v>7871</v>
      </c>
      <c r="C1113" s="492" t="s">
        <v>7222</v>
      </c>
      <c r="D1113" s="198" t="s">
        <v>345</v>
      </c>
      <c r="E1113" s="209">
        <v>1</v>
      </c>
      <c r="F1113" s="200">
        <v>4600</v>
      </c>
      <c r="G1113" s="199">
        <f t="shared" si="58"/>
        <v>4600</v>
      </c>
      <c r="H1113" s="74" t="s">
        <v>4802</v>
      </c>
      <c r="I1113" s="52" t="s">
        <v>8252</v>
      </c>
      <c r="J1113" s="540" t="s">
        <v>762</v>
      </c>
    </row>
    <row r="1114" customHeight="1" outlineLevel="2" spans="1:10">
      <c r="A1114" s="555" t="s">
        <v>4820</v>
      </c>
      <c r="B1114" s="201" t="s">
        <v>3310</v>
      </c>
      <c r="C1114" s="492" t="s">
        <v>5824</v>
      </c>
      <c r="D1114" s="198" t="s">
        <v>345</v>
      </c>
      <c r="E1114" s="209">
        <v>1</v>
      </c>
      <c r="F1114" s="200">
        <v>3700</v>
      </c>
      <c r="G1114" s="199">
        <f t="shared" si="58"/>
        <v>3700</v>
      </c>
      <c r="H1114" s="74" t="s">
        <v>4802</v>
      </c>
      <c r="I1114" s="52" t="s">
        <v>8252</v>
      </c>
      <c r="J1114" s="540" t="s">
        <v>762</v>
      </c>
    </row>
    <row r="1115" customHeight="1" outlineLevel="2" spans="1:10">
      <c r="A1115" s="555" t="s">
        <v>4821</v>
      </c>
      <c r="B1115" s="564" t="s">
        <v>7870</v>
      </c>
      <c r="C1115" s="492" t="s">
        <v>5909</v>
      </c>
      <c r="D1115" s="198" t="s">
        <v>345</v>
      </c>
      <c r="E1115" s="209">
        <v>1</v>
      </c>
      <c r="F1115" s="200">
        <v>1400</v>
      </c>
      <c r="G1115" s="199">
        <f t="shared" si="58"/>
        <v>1400</v>
      </c>
      <c r="H1115" s="74" t="s">
        <v>4802</v>
      </c>
      <c r="I1115" s="52" t="s">
        <v>8252</v>
      </c>
      <c r="J1115" s="540" t="s">
        <v>762</v>
      </c>
    </row>
    <row r="1116" customHeight="1" outlineLevel="2" spans="1:10">
      <c r="A1116" s="555" t="s">
        <v>4822</v>
      </c>
      <c r="B1116" s="564" t="s">
        <v>3920</v>
      </c>
      <c r="C1116" s="197" t="s">
        <v>5949</v>
      </c>
      <c r="D1116" s="198" t="s">
        <v>345</v>
      </c>
      <c r="E1116" s="209">
        <v>1</v>
      </c>
      <c r="F1116" s="200">
        <v>330</v>
      </c>
      <c r="G1116" s="199">
        <f t="shared" si="58"/>
        <v>330</v>
      </c>
      <c r="H1116" s="74" t="s">
        <v>4802</v>
      </c>
      <c r="I1116" s="52" t="s">
        <v>8252</v>
      </c>
      <c r="J1116" s="540" t="s">
        <v>762</v>
      </c>
    </row>
    <row r="1117" customHeight="1" outlineLevel="2" spans="1:10">
      <c r="A1117" s="555" t="s">
        <v>4823</v>
      </c>
      <c r="B1117" s="564" t="s">
        <v>6048</v>
      </c>
      <c r="C1117" s="492" t="s">
        <v>7198</v>
      </c>
      <c r="D1117" s="198" t="s">
        <v>345</v>
      </c>
      <c r="E1117" s="209">
        <v>1</v>
      </c>
      <c r="F1117" s="200">
        <v>3200</v>
      </c>
      <c r="G1117" s="199">
        <f t="shared" si="58"/>
        <v>3200</v>
      </c>
      <c r="H1117" s="74" t="s">
        <v>4802</v>
      </c>
      <c r="I1117" s="52" t="s">
        <v>8252</v>
      </c>
      <c r="J1117" s="540" t="s">
        <v>762</v>
      </c>
    </row>
    <row r="1118" customHeight="1" outlineLevel="2" spans="1:10">
      <c r="A1118" s="555" t="s">
        <v>4824</v>
      </c>
      <c r="B1118" s="564" t="s">
        <v>7870</v>
      </c>
      <c r="C1118" s="492" t="s">
        <v>5921</v>
      </c>
      <c r="D1118" s="198" t="s">
        <v>345</v>
      </c>
      <c r="E1118" s="209">
        <v>1</v>
      </c>
      <c r="F1118" s="200">
        <v>1400</v>
      </c>
      <c r="G1118" s="199">
        <f t="shared" si="58"/>
        <v>1400</v>
      </c>
      <c r="H1118" s="74" t="s">
        <v>4802</v>
      </c>
      <c r="I1118" s="52" t="s">
        <v>8252</v>
      </c>
      <c r="J1118" s="540" t="s">
        <v>762</v>
      </c>
    </row>
    <row r="1119" customHeight="1" outlineLevel="2" spans="1:10">
      <c r="A1119" s="555" t="s">
        <v>4825</v>
      </c>
      <c r="B1119" s="564" t="s">
        <v>3920</v>
      </c>
      <c r="C1119" s="197" t="s">
        <v>5949</v>
      </c>
      <c r="D1119" s="198" t="s">
        <v>345</v>
      </c>
      <c r="E1119" s="209">
        <v>1</v>
      </c>
      <c r="F1119" s="200">
        <v>330</v>
      </c>
      <c r="G1119" s="199">
        <f t="shared" si="58"/>
        <v>330</v>
      </c>
      <c r="H1119" s="74" t="s">
        <v>4802</v>
      </c>
      <c r="I1119" s="52" t="s">
        <v>8252</v>
      </c>
      <c r="J1119" s="540" t="s">
        <v>762</v>
      </c>
    </row>
    <row r="1120" customHeight="1" outlineLevel="2" spans="1:10">
      <c r="A1120" s="555" t="s">
        <v>4826</v>
      </c>
      <c r="B1120" s="564" t="s">
        <v>3915</v>
      </c>
      <c r="C1120" s="197" t="s">
        <v>6234</v>
      </c>
      <c r="D1120" s="198" t="s">
        <v>345</v>
      </c>
      <c r="E1120" s="209">
        <v>1</v>
      </c>
      <c r="F1120" s="200">
        <v>2920</v>
      </c>
      <c r="G1120" s="199">
        <f t="shared" si="58"/>
        <v>2920</v>
      </c>
      <c r="H1120" s="74" t="s">
        <v>4802</v>
      </c>
      <c r="I1120" s="52" t="s">
        <v>8252</v>
      </c>
      <c r="J1120" s="540" t="s">
        <v>762</v>
      </c>
    </row>
    <row r="1121" customHeight="1" outlineLevel="2" spans="1:10">
      <c r="A1121" s="555" t="s">
        <v>4827</v>
      </c>
      <c r="B1121" s="564" t="s">
        <v>3617</v>
      </c>
      <c r="C1121" s="492" t="s">
        <v>5898</v>
      </c>
      <c r="D1121" s="198" t="s">
        <v>345</v>
      </c>
      <c r="E1121" s="209">
        <v>1</v>
      </c>
      <c r="F1121" s="200">
        <v>4400</v>
      </c>
      <c r="G1121" s="199">
        <f t="shared" si="58"/>
        <v>4400</v>
      </c>
      <c r="H1121" s="74" t="s">
        <v>4802</v>
      </c>
      <c r="I1121" s="52" t="s">
        <v>8252</v>
      </c>
      <c r="J1121" s="540" t="s">
        <v>762</v>
      </c>
    </row>
    <row r="1122" customHeight="1" outlineLevel="2" spans="1:10">
      <c r="A1122" s="555" t="s">
        <v>4828</v>
      </c>
      <c r="B1122" s="564" t="s">
        <v>7870</v>
      </c>
      <c r="C1122" s="492" t="s">
        <v>5921</v>
      </c>
      <c r="D1122" s="198" t="s">
        <v>345</v>
      </c>
      <c r="E1122" s="209">
        <v>1</v>
      </c>
      <c r="F1122" s="200">
        <v>1400</v>
      </c>
      <c r="G1122" s="199">
        <f t="shared" si="58"/>
        <v>1400</v>
      </c>
      <c r="H1122" s="74" t="s">
        <v>4802</v>
      </c>
      <c r="I1122" s="52" t="s">
        <v>8252</v>
      </c>
      <c r="J1122" s="540" t="s">
        <v>762</v>
      </c>
    </row>
    <row r="1123" customHeight="1" outlineLevel="2" spans="1:10">
      <c r="A1123" s="555" t="s">
        <v>4829</v>
      </c>
      <c r="B1123" s="564" t="s">
        <v>6048</v>
      </c>
      <c r="C1123" s="492" t="s">
        <v>5898</v>
      </c>
      <c r="D1123" s="198" t="s">
        <v>345</v>
      </c>
      <c r="E1123" s="209">
        <v>1</v>
      </c>
      <c r="F1123" s="200">
        <v>3800</v>
      </c>
      <c r="G1123" s="199">
        <f t="shared" si="58"/>
        <v>3800</v>
      </c>
      <c r="H1123" s="74" t="s">
        <v>4802</v>
      </c>
      <c r="I1123" s="52" t="s">
        <v>8252</v>
      </c>
      <c r="J1123" s="540" t="s">
        <v>762</v>
      </c>
    </row>
    <row r="1124" customHeight="1" outlineLevel="2" spans="1:10">
      <c r="A1124" s="555" t="s">
        <v>4830</v>
      </c>
      <c r="B1124" s="564" t="s">
        <v>7870</v>
      </c>
      <c r="C1124" s="492" t="s">
        <v>7209</v>
      </c>
      <c r="D1124" s="198" t="s">
        <v>345</v>
      </c>
      <c r="E1124" s="209">
        <v>1</v>
      </c>
      <c r="F1124" s="200">
        <v>1600</v>
      </c>
      <c r="G1124" s="199">
        <f t="shared" si="58"/>
        <v>1600</v>
      </c>
      <c r="H1124" s="74" t="s">
        <v>4802</v>
      </c>
      <c r="I1124" s="52" t="s">
        <v>8252</v>
      </c>
      <c r="J1124" s="540" t="s">
        <v>762</v>
      </c>
    </row>
    <row r="1125" customHeight="1" outlineLevel="2" spans="1:10">
      <c r="A1125" s="555" t="s">
        <v>8253</v>
      </c>
      <c r="B1125" s="564" t="s">
        <v>7073</v>
      </c>
      <c r="C1125" s="492" t="s">
        <v>7074</v>
      </c>
      <c r="D1125" s="198" t="s">
        <v>345</v>
      </c>
      <c r="E1125" s="209">
        <v>1</v>
      </c>
      <c r="F1125" s="200">
        <v>6000</v>
      </c>
      <c r="G1125" s="199">
        <f t="shared" si="58"/>
        <v>6000</v>
      </c>
      <c r="H1125" s="74" t="s">
        <v>4802</v>
      </c>
      <c r="I1125" s="52" t="s">
        <v>8252</v>
      </c>
      <c r="J1125" s="540" t="s">
        <v>762</v>
      </c>
    </row>
    <row r="1126" customHeight="1" outlineLevel="2" spans="1:10">
      <c r="A1126" s="571"/>
      <c r="B1126" s="544" t="s">
        <v>3766</v>
      </c>
      <c r="C1126" s="494"/>
      <c r="D1126" s="73"/>
      <c r="E1126" s="209"/>
      <c r="F1126" s="200"/>
      <c r="G1126" s="199"/>
      <c r="H1126" s="74" t="s">
        <v>4802</v>
      </c>
      <c r="I1126" s="62" t="s">
        <v>8254</v>
      </c>
      <c r="J1126" s="543"/>
    </row>
    <row r="1127" customHeight="1" outlineLevel="2" spans="1:10">
      <c r="A1127" s="555" t="s">
        <v>4434</v>
      </c>
      <c r="B1127" s="564" t="s">
        <v>5908</v>
      </c>
      <c r="C1127" s="492" t="s">
        <v>5909</v>
      </c>
      <c r="D1127" s="198" t="s">
        <v>345</v>
      </c>
      <c r="E1127" s="209">
        <v>1</v>
      </c>
      <c r="F1127" s="200">
        <v>1350</v>
      </c>
      <c r="G1127" s="199">
        <f t="shared" ref="G1127:G1156" si="59" xml:space="preserve">F1127*E1127</f>
        <v>1350</v>
      </c>
      <c r="H1127" s="74" t="s">
        <v>4802</v>
      </c>
      <c r="I1127" s="52" t="s">
        <v>8254</v>
      </c>
      <c r="J1127" s="540" t="s">
        <v>762</v>
      </c>
    </row>
    <row r="1128" customHeight="1" outlineLevel="2" spans="1:10">
      <c r="A1128" s="555" t="s">
        <v>4832</v>
      </c>
      <c r="B1128" s="564" t="s">
        <v>5813</v>
      </c>
      <c r="C1128" s="492" t="s">
        <v>5898</v>
      </c>
      <c r="D1128" s="198" t="s">
        <v>345</v>
      </c>
      <c r="E1128" s="209">
        <v>1</v>
      </c>
      <c r="F1128" s="200">
        <v>5100</v>
      </c>
      <c r="G1128" s="199">
        <f t="shared" si="59"/>
        <v>5100</v>
      </c>
      <c r="H1128" s="74" t="s">
        <v>4802</v>
      </c>
      <c r="I1128" s="52" t="s">
        <v>8254</v>
      </c>
      <c r="J1128" s="540" t="s">
        <v>762</v>
      </c>
    </row>
    <row r="1129" customHeight="1" outlineLevel="2" spans="1:10">
      <c r="A1129" s="555" t="s">
        <v>4833</v>
      </c>
      <c r="B1129" s="564" t="s">
        <v>5939</v>
      </c>
      <c r="C1129" s="492"/>
      <c r="D1129" s="198" t="s">
        <v>345</v>
      </c>
      <c r="E1129" s="209">
        <v>1</v>
      </c>
      <c r="F1129" s="200">
        <v>1254</v>
      </c>
      <c r="G1129" s="199">
        <f t="shared" si="59"/>
        <v>1254</v>
      </c>
      <c r="H1129" s="74" t="s">
        <v>4802</v>
      </c>
      <c r="I1129" s="52" t="s">
        <v>8254</v>
      </c>
      <c r="J1129" s="540" t="s">
        <v>762</v>
      </c>
    </row>
    <row r="1130" customHeight="1" outlineLevel="2" spans="1:10">
      <c r="A1130" s="555" t="s">
        <v>4834</v>
      </c>
      <c r="B1130" s="197" t="s">
        <v>7906</v>
      </c>
      <c r="C1130" s="492" t="s">
        <v>8255</v>
      </c>
      <c r="D1130" s="74" t="s">
        <v>341</v>
      </c>
      <c r="E1130" s="209">
        <v>10.2</v>
      </c>
      <c r="F1130" s="200">
        <v>19180</v>
      </c>
      <c r="G1130" s="199">
        <f t="shared" si="59"/>
        <v>195636</v>
      </c>
      <c r="H1130" s="74" t="s">
        <v>4802</v>
      </c>
      <c r="I1130" s="52" t="s">
        <v>8254</v>
      </c>
      <c r="J1130" s="540" t="s">
        <v>762</v>
      </c>
    </row>
    <row r="1131" customHeight="1" outlineLevel="2" spans="1:10">
      <c r="A1131" s="555" t="s">
        <v>4835</v>
      </c>
      <c r="B1131" s="564" t="s">
        <v>3251</v>
      </c>
      <c r="C1131" s="492" t="s">
        <v>8256</v>
      </c>
      <c r="D1131" s="74" t="s">
        <v>341</v>
      </c>
      <c r="E1131" s="209">
        <v>11.6</v>
      </c>
      <c r="F1131" s="200">
        <v>850</v>
      </c>
      <c r="G1131" s="199">
        <f t="shared" si="59"/>
        <v>9860</v>
      </c>
      <c r="H1131" s="74" t="s">
        <v>4802</v>
      </c>
      <c r="I1131" s="52" t="s">
        <v>8254</v>
      </c>
      <c r="J1131" s="540" t="s">
        <v>762</v>
      </c>
    </row>
    <row r="1132" customHeight="1" outlineLevel="2" spans="1:10">
      <c r="A1132" s="555" t="s">
        <v>4836</v>
      </c>
      <c r="B1132" s="564" t="s">
        <v>6075</v>
      </c>
      <c r="C1132" s="492"/>
      <c r="D1132" s="198" t="s">
        <v>345</v>
      </c>
      <c r="E1132" s="209">
        <v>1</v>
      </c>
      <c r="F1132" s="200">
        <v>1078</v>
      </c>
      <c r="G1132" s="199">
        <f t="shared" si="59"/>
        <v>1078</v>
      </c>
      <c r="H1132" s="74" t="s">
        <v>4802</v>
      </c>
      <c r="I1132" s="52" t="s">
        <v>8254</v>
      </c>
      <c r="J1132" s="540" t="s">
        <v>762</v>
      </c>
    </row>
    <row r="1133" customHeight="1" outlineLevel="2" spans="1:10">
      <c r="A1133" s="555" t="s">
        <v>4837</v>
      </c>
      <c r="B1133" s="564" t="s">
        <v>6740</v>
      </c>
      <c r="C1133" s="492" t="s">
        <v>6741</v>
      </c>
      <c r="D1133" s="198" t="s">
        <v>345</v>
      </c>
      <c r="E1133" s="209">
        <v>1</v>
      </c>
      <c r="F1133" s="200">
        <v>6960</v>
      </c>
      <c r="G1133" s="199">
        <f t="shared" si="59"/>
        <v>6960</v>
      </c>
      <c r="H1133" s="74" t="s">
        <v>4802</v>
      </c>
      <c r="I1133" s="52" t="s">
        <v>8254</v>
      </c>
      <c r="J1133" s="540" t="s">
        <v>762</v>
      </c>
    </row>
    <row r="1134" customHeight="1" outlineLevel="2" spans="1:10">
      <c r="A1134" s="555" t="s">
        <v>4838</v>
      </c>
      <c r="B1134" s="564" t="s">
        <v>6730</v>
      </c>
      <c r="C1134" s="197" t="s">
        <v>7246</v>
      </c>
      <c r="D1134" s="198" t="s">
        <v>345</v>
      </c>
      <c r="E1134" s="209">
        <v>1</v>
      </c>
      <c r="F1134" s="200">
        <v>17520</v>
      </c>
      <c r="G1134" s="199">
        <f t="shared" si="59"/>
        <v>17520</v>
      </c>
      <c r="H1134" s="74" t="s">
        <v>4802</v>
      </c>
      <c r="I1134" s="52" t="s">
        <v>8254</v>
      </c>
      <c r="J1134" s="540" t="s">
        <v>762</v>
      </c>
    </row>
    <row r="1135" customHeight="1" outlineLevel="2" spans="1:10">
      <c r="A1135" s="555" t="s">
        <v>4839</v>
      </c>
      <c r="B1135" s="564" t="s">
        <v>6737</v>
      </c>
      <c r="C1135" s="492" t="s">
        <v>6738</v>
      </c>
      <c r="D1135" s="198" t="s">
        <v>345</v>
      </c>
      <c r="E1135" s="209">
        <v>1</v>
      </c>
      <c r="F1135" s="200">
        <v>15000</v>
      </c>
      <c r="G1135" s="199">
        <f t="shared" si="59"/>
        <v>15000</v>
      </c>
      <c r="H1135" s="74" t="s">
        <v>4802</v>
      </c>
      <c r="I1135" s="52" t="s">
        <v>8254</v>
      </c>
      <c r="J1135" s="540" t="s">
        <v>762</v>
      </c>
    </row>
    <row r="1136" customHeight="1" outlineLevel="2" spans="1:10">
      <c r="A1136" s="555" t="s">
        <v>4840</v>
      </c>
      <c r="B1136" s="564" t="s">
        <v>7158</v>
      </c>
      <c r="C1136" s="492" t="s">
        <v>7245</v>
      </c>
      <c r="D1136" s="198" t="s">
        <v>345</v>
      </c>
      <c r="E1136" s="209">
        <v>2</v>
      </c>
      <c r="F1136" s="200">
        <v>9460</v>
      </c>
      <c r="G1136" s="199">
        <f t="shared" si="59"/>
        <v>18920</v>
      </c>
      <c r="H1136" s="74" t="s">
        <v>4802</v>
      </c>
      <c r="I1136" s="52" t="s">
        <v>8254</v>
      </c>
      <c r="J1136" s="540" t="s">
        <v>762</v>
      </c>
    </row>
    <row r="1137" customHeight="1" outlineLevel="2" spans="1:10">
      <c r="A1137" s="555" t="s">
        <v>4841</v>
      </c>
      <c r="B1137" s="564" t="s">
        <v>7243</v>
      </c>
      <c r="C1137" s="492" t="s">
        <v>7244</v>
      </c>
      <c r="D1137" s="198" t="s">
        <v>345</v>
      </c>
      <c r="E1137" s="209">
        <v>1</v>
      </c>
      <c r="F1137" s="200">
        <v>17960</v>
      </c>
      <c r="G1137" s="199">
        <f t="shared" si="59"/>
        <v>17960</v>
      </c>
      <c r="H1137" s="74" t="s">
        <v>4802</v>
      </c>
      <c r="I1137" s="52" t="s">
        <v>8254</v>
      </c>
      <c r="J1137" s="540" t="s">
        <v>762</v>
      </c>
    </row>
    <row r="1138" customHeight="1" outlineLevel="2" spans="1:10">
      <c r="A1138" s="555" t="s">
        <v>4842</v>
      </c>
      <c r="B1138" s="564" t="s">
        <v>6642</v>
      </c>
      <c r="C1138" s="492" t="s">
        <v>7218</v>
      </c>
      <c r="D1138" s="198" t="s">
        <v>345</v>
      </c>
      <c r="E1138" s="209">
        <v>1</v>
      </c>
      <c r="F1138" s="200">
        <v>1500</v>
      </c>
      <c r="G1138" s="199">
        <f t="shared" si="59"/>
        <v>1500</v>
      </c>
      <c r="H1138" s="74" t="s">
        <v>4802</v>
      </c>
      <c r="I1138" s="52" t="s">
        <v>8254</v>
      </c>
      <c r="J1138" s="540" t="s">
        <v>762</v>
      </c>
    </row>
    <row r="1139" customHeight="1" outlineLevel="2" spans="1:10">
      <c r="A1139" s="555" t="s">
        <v>4843</v>
      </c>
      <c r="B1139" s="564" t="s">
        <v>6642</v>
      </c>
      <c r="C1139" s="492" t="s">
        <v>6016</v>
      </c>
      <c r="D1139" s="198" t="s">
        <v>345</v>
      </c>
      <c r="E1139" s="209">
        <v>1</v>
      </c>
      <c r="F1139" s="200">
        <v>1200</v>
      </c>
      <c r="G1139" s="199">
        <f t="shared" si="59"/>
        <v>1200</v>
      </c>
      <c r="H1139" s="74" t="s">
        <v>4802</v>
      </c>
      <c r="I1139" s="52" t="s">
        <v>8254</v>
      </c>
      <c r="J1139" s="540" t="s">
        <v>762</v>
      </c>
    </row>
    <row r="1140" customHeight="1" outlineLevel="2" spans="1:10">
      <c r="A1140" s="555" t="s">
        <v>4844</v>
      </c>
      <c r="B1140" s="564" t="s">
        <v>7247</v>
      </c>
      <c r="C1140" s="492" t="s">
        <v>7248</v>
      </c>
      <c r="D1140" s="198" t="s">
        <v>345</v>
      </c>
      <c r="E1140" s="209">
        <v>1</v>
      </c>
      <c r="F1140" s="200">
        <v>14000</v>
      </c>
      <c r="G1140" s="199">
        <f t="shared" si="59"/>
        <v>14000</v>
      </c>
      <c r="H1140" s="74" t="s">
        <v>4802</v>
      </c>
      <c r="I1140" s="52" t="s">
        <v>8254</v>
      </c>
      <c r="J1140" s="540" t="s">
        <v>762</v>
      </c>
    </row>
    <row r="1141" customHeight="1" outlineLevel="2" spans="1:10">
      <c r="A1141" s="555" t="s">
        <v>4845</v>
      </c>
      <c r="B1141" s="572" t="s">
        <v>3609</v>
      </c>
      <c r="C1141" s="492" t="s">
        <v>6621</v>
      </c>
      <c r="D1141" s="198" t="s">
        <v>345</v>
      </c>
      <c r="E1141" s="209">
        <v>4</v>
      </c>
      <c r="F1141" s="200">
        <v>7600</v>
      </c>
      <c r="G1141" s="199">
        <f t="shared" si="59"/>
        <v>30400</v>
      </c>
      <c r="H1141" s="74" t="s">
        <v>4802</v>
      </c>
      <c r="I1141" s="52" t="s">
        <v>8254</v>
      </c>
      <c r="J1141" s="540" t="s">
        <v>762</v>
      </c>
    </row>
    <row r="1142" customHeight="1" outlineLevel="2" spans="1:10">
      <c r="A1142" s="555" t="s">
        <v>4846</v>
      </c>
      <c r="B1142" s="197" t="s">
        <v>8257</v>
      </c>
      <c r="C1142" s="492"/>
      <c r="D1142" s="198" t="s">
        <v>345</v>
      </c>
      <c r="E1142" s="209">
        <v>1</v>
      </c>
      <c r="F1142" s="200">
        <v>7000</v>
      </c>
      <c r="G1142" s="199">
        <f t="shared" si="59"/>
        <v>7000</v>
      </c>
      <c r="H1142" s="74" t="s">
        <v>4802</v>
      </c>
      <c r="I1142" s="52" t="s">
        <v>8254</v>
      </c>
      <c r="J1142" s="540" t="s">
        <v>762</v>
      </c>
    </row>
    <row r="1143" customHeight="1" outlineLevel="2" spans="1:10">
      <c r="A1143" s="555" t="s">
        <v>4847</v>
      </c>
      <c r="B1143" s="201" t="s">
        <v>8258</v>
      </c>
      <c r="C1143" s="65" t="s">
        <v>6652</v>
      </c>
      <c r="D1143" s="198" t="s">
        <v>345</v>
      </c>
      <c r="E1143" s="209">
        <v>1</v>
      </c>
      <c r="F1143" s="200">
        <v>24000</v>
      </c>
      <c r="G1143" s="199">
        <f t="shared" si="59"/>
        <v>24000</v>
      </c>
      <c r="H1143" s="74" t="s">
        <v>4802</v>
      </c>
      <c r="I1143" s="52" t="s">
        <v>8254</v>
      </c>
      <c r="J1143" s="540" t="s">
        <v>762</v>
      </c>
    </row>
    <row r="1144" customHeight="1" outlineLevel="2" spans="1:10">
      <c r="A1144" s="555" t="s">
        <v>4848</v>
      </c>
      <c r="B1144" s="564" t="s">
        <v>5861</v>
      </c>
      <c r="C1144" s="492" t="s">
        <v>7203</v>
      </c>
      <c r="D1144" s="198" t="s">
        <v>345</v>
      </c>
      <c r="E1144" s="209">
        <v>1</v>
      </c>
      <c r="F1144" s="200">
        <v>4200</v>
      </c>
      <c r="G1144" s="199">
        <f t="shared" si="59"/>
        <v>4200</v>
      </c>
      <c r="H1144" s="74" t="s">
        <v>4802</v>
      </c>
      <c r="I1144" s="52" t="s">
        <v>8254</v>
      </c>
      <c r="J1144" s="540" t="s">
        <v>762</v>
      </c>
    </row>
    <row r="1145" customHeight="1" outlineLevel="2" spans="1:10">
      <c r="A1145" s="555" t="s">
        <v>4849</v>
      </c>
      <c r="B1145" s="564" t="s">
        <v>3580</v>
      </c>
      <c r="C1145" s="492" t="s">
        <v>6209</v>
      </c>
      <c r="D1145" s="198" t="s">
        <v>345</v>
      </c>
      <c r="E1145" s="209">
        <v>2</v>
      </c>
      <c r="F1145" s="200">
        <v>9160</v>
      </c>
      <c r="G1145" s="199">
        <f t="shared" si="59"/>
        <v>18320</v>
      </c>
      <c r="H1145" s="74" t="s">
        <v>4802</v>
      </c>
      <c r="I1145" s="52" t="s">
        <v>8254</v>
      </c>
      <c r="J1145" s="540" t="s">
        <v>762</v>
      </c>
    </row>
    <row r="1146" customHeight="1" outlineLevel="2" spans="1:10">
      <c r="A1146" s="555" t="s">
        <v>4850</v>
      </c>
      <c r="B1146" s="564" t="s">
        <v>3915</v>
      </c>
      <c r="C1146" s="197" t="s">
        <v>6234</v>
      </c>
      <c r="D1146" s="198" t="s">
        <v>345</v>
      </c>
      <c r="E1146" s="209">
        <v>1</v>
      </c>
      <c r="F1146" s="200">
        <v>2920</v>
      </c>
      <c r="G1146" s="199">
        <f t="shared" si="59"/>
        <v>2920</v>
      </c>
      <c r="H1146" s="74" t="s">
        <v>4802</v>
      </c>
      <c r="I1146" s="52" t="s">
        <v>8254</v>
      </c>
      <c r="J1146" s="540" t="s">
        <v>762</v>
      </c>
    </row>
    <row r="1147" customHeight="1" outlineLevel="2" spans="1:10">
      <c r="A1147" s="555" t="s">
        <v>4851</v>
      </c>
      <c r="B1147" s="564" t="s">
        <v>3920</v>
      </c>
      <c r="C1147" s="197" t="s">
        <v>5949</v>
      </c>
      <c r="D1147" s="198" t="s">
        <v>345</v>
      </c>
      <c r="E1147" s="209">
        <v>1</v>
      </c>
      <c r="F1147" s="200">
        <v>330</v>
      </c>
      <c r="G1147" s="199">
        <f t="shared" si="59"/>
        <v>330</v>
      </c>
      <c r="H1147" s="74" t="s">
        <v>4802</v>
      </c>
      <c r="I1147" s="52" t="s">
        <v>8254</v>
      </c>
      <c r="J1147" s="540" t="s">
        <v>762</v>
      </c>
    </row>
    <row r="1148" customHeight="1" outlineLevel="2" spans="1:10">
      <c r="A1148" s="555" t="s">
        <v>4852</v>
      </c>
      <c r="B1148" s="564" t="s">
        <v>3617</v>
      </c>
      <c r="C1148" s="492" t="s">
        <v>6053</v>
      </c>
      <c r="D1148" s="198" t="s">
        <v>345</v>
      </c>
      <c r="E1148" s="209">
        <v>1</v>
      </c>
      <c r="F1148" s="200">
        <v>4400</v>
      </c>
      <c r="G1148" s="199">
        <f t="shared" si="59"/>
        <v>4400</v>
      </c>
      <c r="H1148" s="74" t="s">
        <v>4802</v>
      </c>
      <c r="I1148" s="52" t="s">
        <v>8254</v>
      </c>
      <c r="J1148" s="540" t="s">
        <v>762</v>
      </c>
    </row>
    <row r="1149" customHeight="1" outlineLevel="2" spans="1:10">
      <c r="A1149" s="555" t="s">
        <v>4853</v>
      </c>
      <c r="B1149" s="564" t="s">
        <v>7870</v>
      </c>
      <c r="C1149" s="492" t="s">
        <v>7208</v>
      </c>
      <c r="D1149" s="198" t="s">
        <v>345</v>
      </c>
      <c r="E1149" s="209">
        <v>1</v>
      </c>
      <c r="F1149" s="200">
        <v>1300</v>
      </c>
      <c r="G1149" s="199">
        <f t="shared" si="59"/>
        <v>1300</v>
      </c>
      <c r="H1149" s="74" t="s">
        <v>4802</v>
      </c>
      <c r="I1149" s="52" t="s">
        <v>8254</v>
      </c>
      <c r="J1149" s="540" t="s">
        <v>762</v>
      </c>
    </row>
    <row r="1150" customHeight="1" outlineLevel="2" spans="1:10">
      <c r="A1150" s="555" t="s">
        <v>4854</v>
      </c>
      <c r="B1150" s="564" t="s">
        <v>3631</v>
      </c>
      <c r="C1150" s="492" t="s">
        <v>6195</v>
      </c>
      <c r="D1150" s="198" t="s">
        <v>345</v>
      </c>
      <c r="E1150" s="209">
        <v>1</v>
      </c>
      <c r="F1150" s="200">
        <v>12560</v>
      </c>
      <c r="G1150" s="199">
        <f t="shared" si="59"/>
        <v>12560</v>
      </c>
      <c r="H1150" s="74" t="s">
        <v>4802</v>
      </c>
      <c r="I1150" s="52" t="s">
        <v>8254</v>
      </c>
      <c r="J1150" s="540" t="s">
        <v>762</v>
      </c>
    </row>
    <row r="1151" customHeight="1" outlineLevel="2" spans="1:10">
      <c r="A1151" s="555" t="s">
        <v>8259</v>
      </c>
      <c r="B1151" s="564" t="s">
        <v>3629</v>
      </c>
      <c r="C1151" s="492" t="s">
        <v>6195</v>
      </c>
      <c r="D1151" s="198" t="s">
        <v>345</v>
      </c>
      <c r="E1151" s="209">
        <v>1</v>
      </c>
      <c r="F1151" s="200">
        <v>13660</v>
      </c>
      <c r="G1151" s="199">
        <f t="shared" si="59"/>
        <v>13660</v>
      </c>
      <c r="H1151" s="74" t="s">
        <v>4802</v>
      </c>
      <c r="I1151" s="52" t="s">
        <v>8254</v>
      </c>
      <c r="J1151" s="540" t="s">
        <v>762</v>
      </c>
    </row>
    <row r="1152" customHeight="1" outlineLevel="2" spans="1:10">
      <c r="A1152" s="555" t="s">
        <v>8260</v>
      </c>
      <c r="B1152" s="564" t="s">
        <v>7073</v>
      </c>
      <c r="C1152" s="492" t="s">
        <v>7074</v>
      </c>
      <c r="D1152" s="198" t="s">
        <v>345</v>
      </c>
      <c r="E1152" s="209">
        <v>1</v>
      </c>
      <c r="F1152" s="200">
        <v>6000</v>
      </c>
      <c r="G1152" s="199">
        <f t="shared" si="59"/>
        <v>6000</v>
      </c>
      <c r="H1152" s="74" t="s">
        <v>4802</v>
      </c>
      <c r="I1152" s="52" t="s">
        <v>8254</v>
      </c>
      <c r="J1152" s="540" t="s">
        <v>762</v>
      </c>
    </row>
    <row r="1153" customHeight="1" outlineLevel="2" spans="1:10">
      <c r="A1153" s="555" t="s">
        <v>8261</v>
      </c>
      <c r="B1153" s="564" t="s">
        <v>5896</v>
      </c>
      <c r="C1153" s="492" t="s">
        <v>7206</v>
      </c>
      <c r="D1153" s="198" t="s">
        <v>345</v>
      </c>
      <c r="E1153" s="209">
        <v>1</v>
      </c>
      <c r="F1153" s="200">
        <v>6800</v>
      </c>
      <c r="G1153" s="199">
        <f t="shared" si="59"/>
        <v>6800</v>
      </c>
      <c r="H1153" s="74" t="s">
        <v>4802</v>
      </c>
      <c r="I1153" s="52" t="s">
        <v>8254</v>
      </c>
      <c r="J1153" s="540" t="s">
        <v>762</v>
      </c>
    </row>
    <row r="1154" customHeight="1" outlineLevel="2" spans="1:10">
      <c r="A1154" s="555" t="s">
        <v>8262</v>
      </c>
      <c r="B1154" s="564" t="s">
        <v>5989</v>
      </c>
      <c r="C1154" s="197" t="s">
        <v>5990</v>
      </c>
      <c r="D1154" s="198" t="s">
        <v>345</v>
      </c>
      <c r="E1154" s="209">
        <v>1</v>
      </c>
      <c r="F1154" s="200">
        <v>580</v>
      </c>
      <c r="G1154" s="199">
        <f t="shared" si="59"/>
        <v>580</v>
      </c>
      <c r="H1154" s="74" t="s">
        <v>4802</v>
      </c>
      <c r="I1154" s="52" t="s">
        <v>8254</v>
      </c>
      <c r="J1154" s="540" t="s">
        <v>762</v>
      </c>
    </row>
    <row r="1155" customHeight="1" outlineLevel="2" spans="1:10">
      <c r="A1155" s="555" t="s">
        <v>8263</v>
      </c>
      <c r="B1155" s="564" t="s">
        <v>3385</v>
      </c>
      <c r="C1155" s="197" t="s">
        <v>5873</v>
      </c>
      <c r="D1155" s="198" t="s">
        <v>345</v>
      </c>
      <c r="E1155" s="209">
        <v>1</v>
      </c>
      <c r="F1155" s="200">
        <v>1160</v>
      </c>
      <c r="G1155" s="199">
        <f t="shared" si="59"/>
        <v>1160</v>
      </c>
      <c r="H1155" s="74" t="s">
        <v>4802</v>
      </c>
      <c r="I1155" s="52" t="s">
        <v>8254</v>
      </c>
      <c r="J1155" s="540" t="s">
        <v>762</v>
      </c>
    </row>
    <row r="1156" customHeight="1" outlineLevel="2" spans="1:10">
      <c r="A1156" s="555" t="s">
        <v>8264</v>
      </c>
      <c r="B1156" s="564" t="s">
        <v>5933</v>
      </c>
      <c r="C1156" s="492" t="s">
        <v>5934</v>
      </c>
      <c r="D1156" s="198" t="s">
        <v>345</v>
      </c>
      <c r="E1156" s="209">
        <v>1</v>
      </c>
      <c r="F1156" s="200">
        <v>1327</v>
      </c>
      <c r="G1156" s="199">
        <f t="shared" si="59"/>
        <v>1327</v>
      </c>
      <c r="H1156" s="74" t="s">
        <v>4802</v>
      </c>
      <c r="I1156" s="52" t="s">
        <v>8254</v>
      </c>
      <c r="J1156" s="540" t="s">
        <v>762</v>
      </c>
    </row>
    <row r="1157" customHeight="1" outlineLevel="2" spans="1:10">
      <c r="A1157" s="571"/>
      <c r="B1157" s="544" t="s">
        <v>3769</v>
      </c>
      <c r="C1157" s="494"/>
      <c r="D1157" s="73"/>
      <c r="E1157" s="209"/>
      <c r="F1157" s="200"/>
      <c r="G1157" s="199"/>
      <c r="H1157" s="74" t="s">
        <v>4802</v>
      </c>
      <c r="I1157" s="62" t="s">
        <v>8265</v>
      </c>
      <c r="J1157" s="543"/>
    </row>
    <row r="1158" customHeight="1" outlineLevel="2" spans="1:10">
      <c r="A1158" s="555" t="s">
        <v>4437</v>
      </c>
      <c r="B1158" s="564" t="s">
        <v>5933</v>
      </c>
      <c r="C1158" s="492" t="s">
        <v>5934</v>
      </c>
      <c r="D1158" s="198" t="s">
        <v>345</v>
      </c>
      <c r="E1158" s="209">
        <v>1</v>
      </c>
      <c r="F1158" s="200">
        <v>1327</v>
      </c>
      <c r="G1158" s="199">
        <f t="shared" ref="G1158:G1167" si="60" xml:space="preserve">F1158*E1158</f>
        <v>1327</v>
      </c>
      <c r="H1158" s="74" t="s">
        <v>4802</v>
      </c>
      <c r="I1158" s="52" t="s">
        <v>8265</v>
      </c>
      <c r="J1158" s="540" t="s">
        <v>762</v>
      </c>
    </row>
    <row r="1159" customHeight="1" outlineLevel="2" spans="1:10">
      <c r="A1159" s="555" t="s">
        <v>4856</v>
      </c>
      <c r="B1159" s="564" t="s">
        <v>6148</v>
      </c>
      <c r="C1159" s="492"/>
      <c r="D1159" s="198" t="s">
        <v>345</v>
      </c>
      <c r="E1159" s="209">
        <v>1</v>
      </c>
      <c r="F1159" s="200">
        <v>530</v>
      </c>
      <c r="G1159" s="199">
        <f t="shared" si="60"/>
        <v>530</v>
      </c>
      <c r="H1159" s="74" t="s">
        <v>4802</v>
      </c>
      <c r="I1159" s="52" t="s">
        <v>8265</v>
      </c>
      <c r="J1159" s="540" t="s">
        <v>762</v>
      </c>
    </row>
    <row r="1160" customHeight="1" outlineLevel="2" spans="1:10">
      <c r="A1160" s="555" t="s">
        <v>4857</v>
      </c>
      <c r="B1160" s="564" t="s">
        <v>3580</v>
      </c>
      <c r="C1160" s="492" t="s">
        <v>5900</v>
      </c>
      <c r="D1160" s="198" t="s">
        <v>345</v>
      </c>
      <c r="E1160" s="209">
        <v>1</v>
      </c>
      <c r="F1160" s="200">
        <v>9400</v>
      </c>
      <c r="G1160" s="199">
        <f t="shared" si="60"/>
        <v>9400</v>
      </c>
      <c r="H1160" s="74" t="s">
        <v>4802</v>
      </c>
      <c r="I1160" s="52" t="s">
        <v>8265</v>
      </c>
      <c r="J1160" s="540" t="s">
        <v>762</v>
      </c>
    </row>
    <row r="1161" customHeight="1" outlineLevel="2" spans="1:10">
      <c r="A1161" s="555" t="s">
        <v>4858</v>
      </c>
      <c r="B1161" s="564" t="s">
        <v>7228</v>
      </c>
      <c r="C1161" s="492" t="s">
        <v>7229</v>
      </c>
      <c r="D1161" s="198" t="s">
        <v>345</v>
      </c>
      <c r="E1161" s="209">
        <v>1</v>
      </c>
      <c r="F1161" s="200">
        <v>3600</v>
      </c>
      <c r="G1161" s="199">
        <f t="shared" si="60"/>
        <v>3600</v>
      </c>
      <c r="H1161" s="74" t="s">
        <v>4802</v>
      </c>
      <c r="I1161" s="52" t="s">
        <v>8265</v>
      </c>
      <c r="J1161" s="540" t="s">
        <v>762</v>
      </c>
    </row>
    <row r="1162" customHeight="1" outlineLevel="2" spans="1:10">
      <c r="A1162" s="555" t="s">
        <v>4859</v>
      </c>
      <c r="B1162" s="564" t="s">
        <v>7073</v>
      </c>
      <c r="C1162" s="492" t="s">
        <v>7074</v>
      </c>
      <c r="D1162" s="198" t="s">
        <v>345</v>
      </c>
      <c r="E1162" s="209">
        <v>1</v>
      </c>
      <c r="F1162" s="200">
        <v>6000</v>
      </c>
      <c r="G1162" s="199">
        <f t="shared" si="60"/>
        <v>6000</v>
      </c>
      <c r="H1162" s="74" t="s">
        <v>4802</v>
      </c>
      <c r="I1162" s="52" t="s">
        <v>8265</v>
      </c>
      <c r="J1162" s="540" t="s">
        <v>762</v>
      </c>
    </row>
    <row r="1163" customHeight="1" outlineLevel="2" spans="1:10">
      <c r="A1163" s="555" t="s">
        <v>4860</v>
      </c>
      <c r="B1163" s="564" t="s">
        <v>6671</v>
      </c>
      <c r="C1163" s="492" t="s">
        <v>7221</v>
      </c>
      <c r="D1163" s="198" t="s">
        <v>345</v>
      </c>
      <c r="E1163" s="209">
        <v>1</v>
      </c>
      <c r="F1163" s="200">
        <v>770</v>
      </c>
      <c r="G1163" s="199">
        <f t="shared" si="60"/>
        <v>770</v>
      </c>
      <c r="H1163" s="74" t="s">
        <v>4802</v>
      </c>
      <c r="I1163" s="52" t="s">
        <v>8265</v>
      </c>
      <c r="J1163" s="540" t="s">
        <v>762</v>
      </c>
    </row>
    <row r="1164" customHeight="1" outlineLevel="2" spans="1:10">
      <c r="A1164" s="555" t="s">
        <v>4861</v>
      </c>
      <c r="B1164" s="564" t="s">
        <v>3413</v>
      </c>
      <c r="C1164" s="492" t="s">
        <v>7213</v>
      </c>
      <c r="D1164" s="198" t="s">
        <v>345</v>
      </c>
      <c r="E1164" s="209">
        <v>1</v>
      </c>
      <c r="F1164" s="200">
        <v>3500</v>
      </c>
      <c r="G1164" s="199">
        <f t="shared" si="60"/>
        <v>3500</v>
      </c>
      <c r="H1164" s="74" t="s">
        <v>4802</v>
      </c>
      <c r="I1164" s="52" t="s">
        <v>8265</v>
      </c>
      <c r="J1164" s="540" t="s">
        <v>762</v>
      </c>
    </row>
    <row r="1165" customHeight="1" outlineLevel="2" spans="1:10">
      <c r="A1165" s="555" t="s">
        <v>4862</v>
      </c>
      <c r="B1165" s="201" t="s">
        <v>3428</v>
      </c>
      <c r="C1165" s="492"/>
      <c r="D1165" s="198" t="s">
        <v>345</v>
      </c>
      <c r="E1165" s="209">
        <v>1</v>
      </c>
      <c r="F1165" s="200">
        <v>1360</v>
      </c>
      <c r="G1165" s="199">
        <f t="shared" si="60"/>
        <v>1360</v>
      </c>
      <c r="H1165" s="74" t="s">
        <v>4802</v>
      </c>
      <c r="I1165" s="52" t="s">
        <v>8265</v>
      </c>
      <c r="J1165" s="540" t="s">
        <v>762</v>
      </c>
    </row>
    <row r="1166" customHeight="1" outlineLevel="2" spans="1:10">
      <c r="A1166" s="555" t="s">
        <v>4863</v>
      </c>
      <c r="B1166" s="564" t="s">
        <v>6029</v>
      </c>
      <c r="C1166" s="492" t="s">
        <v>5955</v>
      </c>
      <c r="D1166" s="198" t="s">
        <v>345</v>
      </c>
      <c r="E1166" s="209">
        <v>1</v>
      </c>
      <c r="F1166" s="200">
        <v>4400</v>
      </c>
      <c r="G1166" s="199">
        <f t="shared" si="60"/>
        <v>4400</v>
      </c>
      <c r="H1166" s="74" t="s">
        <v>4802</v>
      </c>
      <c r="I1166" s="52" t="s">
        <v>8265</v>
      </c>
      <c r="J1166" s="540" t="s">
        <v>762</v>
      </c>
    </row>
    <row r="1167" customHeight="1" outlineLevel="2" spans="1:10">
      <c r="A1167" s="555" t="s">
        <v>4864</v>
      </c>
      <c r="B1167" s="564" t="s">
        <v>3915</v>
      </c>
      <c r="C1167" s="197" t="s">
        <v>6234</v>
      </c>
      <c r="D1167" s="198" t="s">
        <v>345</v>
      </c>
      <c r="E1167" s="209">
        <v>1</v>
      </c>
      <c r="F1167" s="200">
        <v>2920</v>
      </c>
      <c r="G1167" s="199">
        <f t="shared" si="60"/>
        <v>2920</v>
      </c>
      <c r="H1167" s="74" t="s">
        <v>4802</v>
      </c>
      <c r="I1167" s="52" t="s">
        <v>8265</v>
      </c>
      <c r="J1167" s="540" t="s">
        <v>762</v>
      </c>
    </row>
    <row r="1168" customHeight="1" outlineLevel="2" spans="1:10">
      <c r="A1168" s="571"/>
      <c r="B1168" s="544" t="s">
        <v>3770</v>
      </c>
      <c r="C1168" s="494"/>
      <c r="D1168" s="73"/>
      <c r="E1168" s="209"/>
      <c r="F1168" s="200"/>
      <c r="G1168" s="199"/>
      <c r="H1168" s="74" t="s">
        <v>4802</v>
      </c>
      <c r="I1168" s="62" t="s">
        <v>8266</v>
      </c>
      <c r="J1168" s="543"/>
    </row>
    <row r="1169" customHeight="1" outlineLevel="2" spans="1:10">
      <c r="A1169" s="555" t="s">
        <v>4439</v>
      </c>
      <c r="B1169" s="564" t="s">
        <v>5933</v>
      </c>
      <c r="C1169" s="492" t="s">
        <v>5934</v>
      </c>
      <c r="D1169" s="198" t="s">
        <v>345</v>
      </c>
      <c r="E1169" s="209">
        <v>1</v>
      </c>
      <c r="F1169" s="200">
        <v>1327</v>
      </c>
      <c r="G1169" s="199">
        <f t="shared" ref="G1169:G1179" si="61" xml:space="preserve">F1169*E1169</f>
        <v>1327</v>
      </c>
      <c r="H1169" s="74" t="s">
        <v>4802</v>
      </c>
      <c r="I1169" s="52" t="s">
        <v>8266</v>
      </c>
      <c r="J1169" s="540" t="s">
        <v>762</v>
      </c>
    </row>
    <row r="1170" customHeight="1" outlineLevel="2" spans="1:10">
      <c r="A1170" s="555" t="s">
        <v>4868</v>
      </c>
      <c r="B1170" s="564" t="s">
        <v>3580</v>
      </c>
      <c r="C1170" s="492" t="s">
        <v>5900</v>
      </c>
      <c r="D1170" s="198" t="s">
        <v>345</v>
      </c>
      <c r="E1170" s="209">
        <v>1</v>
      </c>
      <c r="F1170" s="200">
        <v>9400</v>
      </c>
      <c r="G1170" s="199">
        <f t="shared" si="61"/>
        <v>9400</v>
      </c>
      <c r="H1170" s="74" t="s">
        <v>4802</v>
      </c>
      <c r="I1170" s="52" t="s">
        <v>8266</v>
      </c>
      <c r="J1170" s="540" t="s">
        <v>762</v>
      </c>
    </row>
    <row r="1171" customHeight="1" outlineLevel="2" spans="1:10">
      <c r="A1171" s="555" t="s">
        <v>4869</v>
      </c>
      <c r="B1171" s="564" t="s">
        <v>3413</v>
      </c>
      <c r="C1171" s="492" t="s">
        <v>7080</v>
      </c>
      <c r="D1171" s="198" t="s">
        <v>345</v>
      </c>
      <c r="E1171" s="209">
        <v>1</v>
      </c>
      <c r="F1171" s="200">
        <v>4000</v>
      </c>
      <c r="G1171" s="199">
        <f t="shared" si="61"/>
        <v>4000</v>
      </c>
      <c r="H1171" s="74" t="s">
        <v>4802</v>
      </c>
      <c r="I1171" s="52" t="s">
        <v>8266</v>
      </c>
      <c r="J1171" s="540" t="s">
        <v>762</v>
      </c>
    </row>
    <row r="1172" customHeight="1" outlineLevel="2" spans="1:10">
      <c r="A1172" s="555" t="s">
        <v>4870</v>
      </c>
      <c r="B1172" s="564" t="s">
        <v>5836</v>
      </c>
      <c r="C1172" s="492" t="s">
        <v>7200</v>
      </c>
      <c r="D1172" s="198" t="s">
        <v>345</v>
      </c>
      <c r="E1172" s="209">
        <v>1</v>
      </c>
      <c r="F1172" s="200">
        <v>4900</v>
      </c>
      <c r="G1172" s="199">
        <f t="shared" si="61"/>
        <v>4900</v>
      </c>
      <c r="H1172" s="74" t="s">
        <v>4802</v>
      </c>
      <c r="I1172" s="52" t="s">
        <v>8266</v>
      </c>
      <c r="J1172" s="540" t="s">
        <v>762</v>
      </c>
    </row>
    <row r="1173" customHeight="1" outlineLevel="2" spans="1:10">
      <c r="A1173" s="555" t="s">
        <v>4871</v>
      </c>
      <c r="B1173" s="564" t="s">
        <v>3413</v>
      </c>
      <c r="C1173" s="492" t="s">
        <v>7212</v>
      </c>
      <c r="D1173" s="198" t="s">
        <v>345</v>
      </c>
      <c r="E1173" s="209">
        <v>1</v>
      </c>
      <c r="F1173" s="200">
        <v>3500</v>
      </c>
      <c r="G1173" s="199">
        <f t="shared" si="61"/>
        <v>3500</v>
      </c>
      <c r="H1173" s="74" t="s">
        <v>4802</v>
      </c>
      <c r="I1173" s="52" t="s">
        <v>8266</v>
      </c>
      <c r="J1173" s="540" t="s">
        <v>762</v>
      </c>
    </row>
    <row r="1174" customHeight="1" outlineLevel="2" spans="1:10">
      <c r="A1174" s="555" t="s">
        <v>4872</v>
      </c>
      <c r="B1174" s="564" t="s">
        <v>7201</v>
      </c>
      <c r="C1174" s="492" t="s">
        <v>5811</v>
      </c>
      <c r="D1174" s="198" t="s">
        <v>345</v>
      </c>
      <c r="E1174" s="209">
        <v>1</v>
      </c>
      <c r="F1174" s="200">
        <v>9800</v>
      </c>
      <c r="G1174" s="199">
        <f t="shared" si="61"/>
        <v>9800</v>
      </c>
      <c r="H1174" s="74" t="s">
        <v>4802</v>
      </c>
      <c r="I1174" s="52" t="s">
        <v>8266</v>
      </c>
      <c r="J1174" s="540" t="s">
        <v>762</v>
      </c>
    </row>
    <row r="1175" customHeight="1" outlineLevel="2" spans="1:10">
      <c r="A1175" s="555" t="s">
        <v>4873</v>
      </c>
      <c r="B1175" s="564" t="s">
        <v>7249</v>
      </c>
      <c r="C1175" s="492" t="s">
        <v>7250</v>
      </c>
      <c r="D1175" s="198" t="s">
        <v>345</v>
      </c>
      <c r="E1175" s="209">
        <v>1</v>
      </c>
      <c r="F1175" s="200">
        <v>15000</v>
      </c>
      <c r="G1175" s="199">
        <f t="shared" si="61"/>
        <v>15000</v>
      </c>
      <c r="H1175" s="74" t="s">
        <v>4802</v>
      </c>
      <c r="I1175" s="52" t="s">
        <v>8266</v>
      </c>
      <c r="J1175" s="540" t="s">
        <v>762</v>
      </c>
    </row>
    <row r="1176" customHeight="1" outlineLevel="2" spans="1:10">
      <c r="A1176" s="555" t="s">
        <v>4874</v>
      </c>
      <c r="B1176" s="564" t="s">
        <v>7239</v>
      </c>
      <c r="C1176" s="492" t="s">
        <v>7240</v>
      </c>
      <c r="D1176" s="198" t="s">
        <v>345</v>
      </c>
      <c r="E1176" s="209">
        <v>1</v>
      </c>
      <c r="F1176" s="200">
        <v>7020</v>
      </c>
      <c r="G1176" s="199">
        <f t="shared" si="61"/>
        <v>7020</v>
      </c>
      <c r="H1176" s="74" t="s">
        <v>4802</v>
      </c>
      <c r="I1176" s="52" t="s">
        <v>8266</v>
      </c>
      <c r="J1176" s="540" t="s">
        <v>762</v>
      </c>
    </row>
    <row r="1177" customHeight="1" outlineLevel="2" spans="1:10">
      <c r="A1177" s="555" t="s">
        <v>4875</v>
      </c>
      <c r="B1177" s="197" t="s">
        <v>7906</v>
      </c>
      <c r="C1177" s="492" t="s">
        <v>8267</v>
      </c>
      <c r="D1177" s="74" t="s">
        <v>341</v>
      </c>
      <c r="E1177" s="209">
        <v>3.9</v>
      </c>
      <c r="F1177" s="200">
        <v>16100</v>
      </c>
      <c r="G1177" s="199">
        <f t="shared" si="61"/>
        <v>62790</v>
      </c>
      <c r="H1177" s="74" t="s">
        <v>4802</v>
      </c>
      <c r="I1177" s="52" t="s">
        <v>8266</v>
      </c>
      <c r="J1177" s="540" t="s">
        <v>762</v>
      </c>
    </row>
    <row r="1178" customHeight="1" outlineLevel="2" spans="1:10">
      <c r="A1178" s="555" t="s">
        <v>4876</v>
      </c>
      <c r="B1178" s="197" t="s">
        <v>8268</v>
      </c>
      <c r="C1178" s="492"/>
      <c r="D1178" s="198" t="s">
        <v>345</v>
      </c>
      <c r="E1178" s="209">
        <v>1</v>
      </c>
      <c r="F1178" s="200">
        <v>7000</v>
      </c>
      <c r="G1178" s="199">
        <f t="shared" si="61"/>
        <v>7000</v>
      </c>
      <c r="H1178" s="74" t="s">
        <v>4802</v>
      </c>
      <c r="I1178" s="52" t="s">
        <v>8266</v>
      </c>
      <c r="J1178" s="540" t="s">
        <v>762</v>
      </c>
    </row>
    <row r="1179" customHeight="1" outlineLevel="2" spans="1:10">
      <c r="A1179" s="555" t="s">
        <v>4877</v>
      </c>
      <c r="B1179" s="201" t="s">
        <v>8269</v>
      </c>
      <c r="C1179" s="65" t="s">
        <v>6652</v>
      </c>
      <c r="D1179" s="198" t="s">
        <v>345</v>
      </c>
      <c r="E1179" s="209">
        <v>1</v>
      </c>
      <c r="F1179" s="200">
        <v>24000</v>
      </c>
      <c r="G1179" s="199">
        <f t="shared" si="61"/>
        <v>24000</v>
      </c>
      <c r="H1179" s="74" t="s">
        <v>4802</v>
      </c>
      <c r="I1179" s="52" t="s">
        <v>8266</v>
      </c>
      <c r="J1179" s="540" t="s">
        <v>762</v>
      </c>
    </row>
    <row r="1180" customHeight="1" outlineLevel="2" spans="1:10">
      <c r="A1180" s="571"/>
      <c r="B1180" s="544" t="s">
        <v>3772</v>
      </c>
      <c r="C1180" s="494"/>
      <c r="D1180" s="73"/>
      <c r="E1180" s="209"/>
      <c r="F1180" s="200"/>
      <c r="G1180" s="199"/>
      <c r="H1180" s="74" t="s">
        <v>4802</v>
      </c>
      <c r="I1180" s="62" t="s">
        <v>8270</v>
      </c>
      <c r="J1180" s="543"/>
    </row>
    <row r="1181" customHeight="1" outlineLevel="2" spans="1:10">
      <c r="A1181" s="555" t="s">
        <v>4882</v>
      </c>
      <c r="B1181" s="564" t="s">
        <v>5836</v>
      </c>
      <c r="C1181" s="492" t="s">
        <v>7199</v>
      </c>
      <c r="D1181" s="198" t="s">
        <v>345</v>
      </c>
      <c r="E1181" s="209">
        <v>1</v>
      </c>
      <c r="F1181" s="200">
        <v>4900</v>
      </c>
      <c r="G1181" s="199">
        <f t="shared" ref="G1181:G1188" si="62" xml:space="preserve">F1181*E1181</f>
        <v>4900</v>
      </c>
      <c r="H1181" s="74" t="s">
        <v>4802</v>
      </c>
      <c r="I1181" s="52" t="s">
        <v>8270</v>
      </c>
      <c r="J1181" s="540" t="s">
        <v>762</v>
      </c>
    </row>
    <row r="1182" customHeight="1" outlineLevel="2" spans="1:10">
      <c r="A1182" s="555" t="s">
        <v>4883</v>
      </c>
      <c r="B1182" s="564" t="s">
        <v>3413</v>
      </c>
      <c r="C1182" s="492" t="s">
        <v>7211</v>
      </c>
      <c r="D1182" s="198" t="s">
        <v>345</v>
      </c>
      <c r="E1182" s="209">
        <v>1</v>
      </c>
      <c r="F1182" s="200">
        <v>3500</v>
      </c>
      <c r="G1182" s="199">
        <f t="shared" si="62"/>
        <v>3500</v>
      </c>
      <c r="H1182" s="74" t="s">
        <v>4802</v>
      </c>
      <c r="I1182" s="52" t="s">
        <v>8270</v>
      </c>
      <c r="J1182" s="540" t="s">
        <v>762</v>
      </c>
    </row>
    <row r="1183" customHeight="1" outlineLevel="2" spans="1:10">
      <c r="A1183" s="555" t="s">
        <v>4884</v>
      </c>
      <c r="B1183" s="564" t="s">
        <v>7098</v>
      </c>
      <c r="C1183" s="492" t="s">
        <v>5900</v>
      </c>
      <c r="D1183" s="198" t="s">
        <v>345</v>
      </c>
      <c r="E1183" s="209">
        <v>1</v>
      </c>
      <c r="F1183" s="200">
        <v>6300</v>
      </c>
      <c r="G1183" s="199">
        <f t="shared" si="62"/>
        <v>6300</v>
      </c>
      <c r="H1183" s="74" t="s">
        <v>4802</v>
      </c>
      <c r="I1183" s="52" t="s">
        <v>8270</v>
      </c>
      <c r="J1183" s="540" t="s">
        <v>762</v>
      </c>
    </row>
    <row r="1184" customHeight="1" outlineLevel="2" spans="1:10">
      <c r="A1184" s="555" t="s">
        <v>4885</v>
      </c>
      <c r="B1184" s="564" t="s">
        <v>3413</v>
      </c>
      <c r="C1184" s="492" t="s">
        <v>7080</v>
      </c>
      <c r="D1184" s="198" t="s">
        <v>345</v>
      </c>
      <c r="E1184" s="209">
        <v>1</v>
      </c>
      <c r="F1184" s="200">
        <v>4000</v>
      </c>
      <c r="G1184" s="199">
        <f t="shared" si="62"/>
        <v>4000</v>
      </c>
      <c r="H1184" s="74" t="s">
        <v>4802</v>
      </c>
      <c r="I1184" s="52" t="s">
        <v>8270</v>
      </c>
      <c r="J1184" s="540" t="s">
        <v>762</v>
      </c>
    </row>
    <row r="1185" customHeight="1" outlineLevel="2" spans="1:10">
      <c r="A1185" s="555" t="s">
        <v>4886</v>
      </c>
      <c r="B1185" s="564" t="s">
        <v>3372</v>
      </c>
      <c r="C1185" s="492" t="s">
        <v>7204</v>
      </c>
      <c r="D1185" s="74" t="s">
        <v>341</v>
      </c>
      <c r="E1185" s="209">
        <v>3.8</v>
      </c>
      <c r="F1185" s="200">
        <v>3000</v>
      </c>
      <c r="G1185" s="199">
        <f t="shared" si="62"/>
        <v>11400</v>
      </c>
      <c r="H1185" s="74" t="s">
        <v>4802</v>
      </c>
      <c r="I1185" s="52" t="s">
        <v>8270</v>
      </c>
      <c r="J1185" s="540" t="s">
        <v>762</v>
      </c>
    </row>
    <row r="1186" customHeight="1" outlineLevel="2" spans="1:10">
      <c r="A1186" s="555" t="s">
        <v>4887</v>
      </c>
      <c r="B1186" s="564" t="s">
        <v>7217</v>
      </c>
      <c r="C1186" s="492" t="s">
        <v>5811</v>
      </c>
      <c r="D1186" s="198" t="s">
        <v>345</v>
      </c>
      <c r="E1186" s="209">
        <v>1</v>
      </c>
      <c r="F1186" s="200">
        <v>6800</v>
      </c>
      <c r="G1186" s="199">
        <f t="shared" si="62"/>
        <v>6800</v>
      </c>
      <c r="H1186" s="74" t="s">
        <v>4802</v>
      </c>
      <c r="I1186" s="52" t="s">
        <v>8270</v>
      </c>
      <c r="J1186" s="540" t="s">
        <v>762</v>
      </c>
    </row>
    <row r="1187" customHeight="1" outlineLevel="2" spans="1:10">
      <c r="A1187" s="555" t="s">
        <v>4888</v>
      </c>
      <c r="B1187" s="564" t="s">
        <v>7101</v>
      </c>
      <c r="C1187" s="492" t="s">
        <v>7200</v>
      </c>
      <c r="D1187" s="198" t="s">
        <v>345</v>
      </c>
      <c r="E1187" s="209">
        <v>1</v>
      </c>
      <c r="F1187" s="200">
        <v>6800</v>
      </c>
      <c r="G1187" s="199">
        <f t="shared" si="62"/>
        <v>6800</v>
      </c>
      <c r="H1187" s="74" t="s">
        <v>4802</v>
      </c>
      <c r="I1187" s="52" t="s">
        <v>8270</v>
      </c>
      <c r="J1187" s="540" t="s">
        <v>762</v>
      </c>
    </row>
    <row r="1188" customHeight="1" outlineLevel="2" spans="1:10">
      <c r="A1188" s="555" t="s">
        <v>4889</v>
      </c>
      <c r="B1188" s="564" t="s">
        <v>6108</v>
      </c>
      <c r="C1188" s="492" t="s">
        <v>5900</v>
      </c>
      <c r="D1188" s="198" t="s">
        <v>345</v>
      </c>
      <c r="E1188" s="209">
        <v>1</v>
      </c>
      <c r="F1188" s="200">
        <v>7500</v>
      </c>
      <c r="G1188" s="199">
        <f t="shared" si="62"/>
        <v>7500</v>
      </c>
      <c r="H1188" s="74" t="s">
        <v>4802</v>
      </c>
      <c r="I1188" s="52" t="s">
        <v>8270</v>
      </c>
      <c r="J1188" s="540" t="s">
        <v>762</v>
      </c>
    </row>
    <row r="1189" customHeight="1" outlineLevel="2" spans="1:10">
      <c r="A1189" s="571"/>
      <c r="B1189" s="544" t="s">
        <v>3773</v>
      </c>
      <c r="C1189" s="494"/>
      <c r="D1189" s="73"/>
      <c r="E1189" s="209"/>
      <c r="F1189" s="200"/>
      <c r="G1189" s="199"/>
      <c r="H1189" s="74" t="s">
        <v>4802</v>
      </c>
      <c r="I1189" s="62" t="s">
        <v>8271</v>
      </c>
      <c r="J1189" s="543"/>
    </row>
    <row r="1190" customHeight="1" outlineLevel="2" spans="1:10">
      <c r="A1190" s="555" t="s">
        <v>4893</v>
      </c>
      <c r="B1190" s="564" t="s">
        <v>5836</v>
      </c>
      <c r="C1190" s="492" t="s">
        <v>5955</v>
      </c>
      <c r="D1190" s="198" t="s">
        <v>345</v>
      </c>
      <c r="E1190" s="209">
        <v>1</v>
      </c>
      <c r="F1190" s="200">
        <v>6100</v>
      </c>
      <c r="G1190" s="199">
        <f xml:space="preserve">F1190*E1190</f>
        <v>6100</v>
      </c>
      <c r="H1190" s="74" t="s">
        <v>4802</v>
      </c>
      <c r="I1190" s="52" t="s">
        <v>8271</v>
      </c>
      <c r="J1190" s="540" t="s">
        <v>762</v>
      </c>
    </row>
    <row r="1191" customHeight="1" outlineLevel="2" spans="1:10">
      <c r="A1191" s="555" t="s">
        <v>4894</v>
      </c>
      <c r="B1191" s="564" t="s">
        <v>3413</v>
      </c>
      <c r="C1191" s="492" t="s">
        <v>7082</v>
      </c>
      <c r="D1191" s="198" t="s">
        <v>345</v>
      </c>
      <c r="E1191" s="209">
        <v>1</v>
      </c>
      <c r="F1191" s="200">
        <v>4500</v>
      </c>
      <c r="G1191" s="199">
        <f xml:space="preserve">F1191*E1191</f>
        <v>4500</v>
      </c>
      <c r="H1191" s="74" t="s">
        <v>4802</v>
      </c>
      <c r="I1191" s="52" t="s">
        <v>8271</v>
      </c>
      <c r="J1191" s="540" t="s">
        <v>762</v>
      </c>
    </row>
    <row r="1192" customHeight="1" outlineLevel="2" spans="1:10">
      <c r="A1192" s="555" t="s">
        <v>4895</v>
      </c>
      <c r="B1192" s="564" t="s">
        <v>6197</v>
      </c>
      <c r="C1192" s="197" t="s">
        <v>6198</v>
      </c>
      <c r="D1192" s="198" t="s">
        <v>345</v>
      </c>
      <c r="E1192" s="209">
        <v>1</v>
      </c>
      <c r="F1192" s="200">
        <v>9100</v>
      </c>
      <c r="G1192" s="199">
        <f xml:space="preserve">F1192*E1192</f>
        <v>9100</v>
      </c>
      <c r="H1192" s="74" t="s">
        <v>4802</v>
      </c>
      <c r="I1192" s="52" t="s">
        <v>8271</v>
      </c>
      <c r="J1192" s="540" t="s">
        <v>762</v>
      </c>
    </row>
    <row r="1193" customHeight="1" outlineLevel="2" spans="1:10">
      <c r="A1193" s="555" t="s">
        <v>4896</v>
      </c>
      <c r="B1193" s="564" t="s">
        <v>3580</v>
      </c>
      <c r="C1193" s="492" t="s">
        <v>5900</v>
      </c>
      <c r="D1193" s="198" t="s">
        <v>345</v>
      </c>
      <c r="E1193" s="209">
        <v>1</v>
      </c>
      <c r="F1193" s="200">
        <v>9400</v>
      </c>
      <c r="G1193" s="199">
        <f xml:space="preserve">F1193*E1193</f>
        <v>9400</v>
      </c>
      <c r="H1193" s="74" t="s">
        <v>4802</v>
      </c>
      <c r="I1193" s="52" t="s">
        <v>8271</v>
      </c>
      <c r="J1193" s="540" t="s">
        <v>762</v>
      </c>
    </row>
    <row r="1194" customHeight="1" outlineLevel="2" spans="1:10">
      <c r="A1194" s="571"/>
      <c r="B1194" s="544" t="s">
        <v>3774</v>
      </c>
      <c r="C1194" s="494"/>
      <c r="D1194" s="73"/>
      <c r="E1194" s="209"/>
      <c r="F1194" s="200"/>
      <c r="G1194" s="199"/>
      <c r="H1194" s="74" t="s">
        <v>4802</v>
      </c>
      <c r="I1194" s="62" t="s">
        <v>8272</v>
      </c>
      <c r="J1194" s="543"/>
    </row>
    <row r="1195" customHeight="1" outlineLevel="2" spans="1:10">
      <c r="A1195" s="555" t="s">
        <v>4905</v>
      </c>
      <c r="B1195" s="564" t="s">
        <v>5836</v>
      </c>
      <c r="C1195" s="492" t="s">
        <v>5811</v>
      </c>
      <c r="D1195" s="198" t="s">
        <v>345</v>
      </c>
      <c r="E1195" s="209">
        <v>1</v>
      </c>
      <c r="F1195" s="200">
        <v>5100</v>
      </c>
      <c r="G1195" s="199">
        <f t="shared" ref="G1195:G1203" si="63" xml:space="preserve">F1195*E1195</f>
        <v>5100</v>
      </c>
      <c r="H1195" s="74" t="s">
        <v>4802</v>
      </c>
      <c r="I1195" s="52" t="s">
        <v>8272</v>
      </c>
      <c r="J1195" s="540" t="s">
        <v>762</v>
      </c>
    </row>
    <row r="1196" customHeight="1" outlineLevel="2" spans="1:10">
      <c r="A1196" s="555" t="s">
        <v>4906</v>
      </c>
      <c r="B1196" s="564" t="s">
        <v>3413</v>
      </c>
      <c r="C1196" s="492" t="s">
        <v>7079</v>
      </c>
      <c r="D1196" s="198" t="s">
        <v>345</v>
      </c>
      <c r="E1196" s="209">
        <v>1</v>
      </c>
      <c r="F1196" s="200">
        <v>3500</v>
      </c>
      <c r="G1196" s="199">
        <f t="shared" si="63"/>
        <v>3500</v>
      </c>
      <c r="H1196" s="74" t="s">
        <v>4802</v>
      </c>
      <c r="I1196" s="52" t="s">
        <v>8272</v>
      </c>
      <c r="J1196" s="540" t="s">
        <v>762</v>
      </c>
    </row>
    <row r="1197" customHeight="1" outlineLevel="2" spans="1:10">
      <c r="A1197" s="555" t="s">
        <v>4907</v>
      </c>
      <c r="B1197" s="197" t="s">
        <v>7906</v>
      </c>
      <c r="C1197" s="492" t="s">
        <v>8273</v>
      </c>
      <c r="D1197" s="74" t="s">
        <v>341</v>
      </c>
      <c r="E1197" s="209">
        <v>1.3</v>
      </c>
      <c r="F1197" s="200">
        <v>16100</v>
      </c>
      <c r="G1197" s="199">
        <f t="shared" si="63"/>
        <v>20930</v>
      </c>
      <c r="H1197" s="74" t="s">
        <v>4802</v>
      </c>
      <c r="I1197" s="52" t="s">
        <v>8272</v>
      </c>
      <c r="J1197" s="540" t="s">
        <v>762</v>
      </c>
    </row>
    <row r="1198" customHeight="1" outlineLevel="2" spans="1:10">
      <c r="A1198" s="555" t="s">
        <v>4908</v>
      </c>
      <c r="B1198" s="564" t="s">
        <v>5896</v>
      </c>
      <c r="C1198" s="492" t="s">
        <v>7207</v>
      </c>
      <c r="D1198" s="198" t="s">
        <v>345</v>
      </c>
      <c r="E1198" s="209">
        <v>1</v>
      </c>
      <c r="F1198" s="200">
        <v>4000</v>
      </c>
      <c r="G1198" s="199">
        <f t="shared" si="63"/>
        <v>4000</v>
      </c>
      <c r="H1198" s="74" t="s">
        <v>4802</v>
      </c>
      <c r="I1198" s="52" t="s">
        <v>8272</v>
      </c>
      <c r="J1198" s="540" t="s">
        <v>762</v>
      </c>
    </row>
    <row r="1199" customHeight="1" outlineLevel="2" spans="1:10">
      <c r="A1199" s="555" t="s">
        <v>4909</v>
      </c>
      <c r="B1199" s="564" t="s">
        <v>7947</v>
      </c>
      <c r="C1199" s="197" t="s">
        <v>6286</v>
      </c>
      <c r="D1199" s="198" t="s">
        <v>345</v>
      </c>
      <c r="E1199" s="541">
        <v>1</v>
      </c>
      <c r="F1199" s="200">
        <v>16166</v>
      </c>
      <c r="G1199" s="199">
        <f t="shared" si="63"/>
        <v>16166</v>
      </c>
      <c r="H1199" s="74" t="s">
        <v>4802</v>
      </c>
      <c r="I1199" s="52" t="s">
        <v>8272</v>
      </c>
      <c r="J1199" s="540" t="s">
        <v>762</v>
      </c>
    </row>
    <row r="1200" customHeight="1" outlineLevel="2" spans="1:10">
      <c r="A1200" s="555" t="s">
        <v>4910</v>
      </c>
      <c r="B1200" s="564" t="s">
        <v>3580</v>
      </c>
      <c r="C1200" s="492" t="s">
        <v>5900</v>
      </c>
      <c r="D1200" s="198" t="s">
        <v>345</v>
      </c>
      <c r="E1200" s="209">
        <v>1</v>
      </c>
      <c r="F1200" s="200">
        <v>9400</v>
      </c>
      <c r="G1200" s="199">
        <f t="shared" si="63"/>
        <v>9400</v>
      </c>
      <c r="H1200" s="74" t="s">
        <v>4802</v>
      </c>
      <c r="I1200" s="52" t="s">
        <v>8272</v>
      </c>
      <c r="J1200" s="540" t="s">
        <v>762</v>
      </c>
    </row>
    <row r="1201" customHeight="1" outlineLevel="2" spans="1:10">
      <c r="A1201" s="555" t="s">
        <v>4911</v>
      </c>
      <c r="B1201" s="197" t="s">
        <v>7906</v>
      </c>
      <c r="C1201" s="492" t="s">
        <v>8274</v>
      </c>
      <c r="D1201" s="74" t="s">
        <v>341</v>
      </c>
      <c r="E1201" s="209">
        <v>3.2</v>
      </c>
      <c r="F1201" s="200">
        <v>16100</v>
      </c>
      <c r="G1201" s="199">
        <f t="shared" si="63"/>
        <v>51520</v>
      </c>
      <c r="H1201" s="74" t="s">
        <v>4802</v>
      </c>
      <c r="I1201" s="52" t="s">
        <v>8272</v>
      </c>
      <c r="J1201" s="540" t="s">
        <v>762</v>
      </c>
    </row>
    <row r="1202" customHeight="1" outlineLevel="2" spans="1:10">
      <c r="A1202" s="555" t="s">
        <v>4912</v>
      </c>
      <c r="B1202" s="197" t="s">
        <v>8275</v>
      </c>
      <c r="C1202" s="492"/>
      <c r="D1202" s="198" t="s">
        <v>345</v>
      </c>
      <c r="E1202" s="209">
        <v>1</v>
      </c>
      <c r="F1202" s="200">
        <v>7000</v>
      </c>
      <c r="G1202" s="199">
        <f t="shared" si="63"/>
        <v>7000</v>
      </c>
      <c r="H1202" s="74" t="s">
        <v>4802</v>
      </c>
      <c r="I1202" s="52" t="s">
        <v>8272</v>
      </c>
      <c r="J1202" s="540" t="s">
        <v>762</v>
      </c>
    </row>
    <row r="1203" customHeight="1" outlineLevel="2" spans="1:10">
      <c r="A1203" s="555" t="s">
        <v>4913</v>
      </c>
      <c r="B1203" s="201" t="s">
        <v>8276</v>
      </c>
      <c r="C1203" s="65" t="s">
        <v>6652</v>
      </c>
      <c r="D1203" s="198" t="s">
        <v>345</v>
      </c>
      <c r="E1203" s="209">
        <v>1</v>
      </c>
      <c r="F1203" s="200">
        <v>24000</v>
      </c>
      <c r="G1203" s="199">
        <f t="shared" si="63"/>
        <v>24000</v>
      </c>
      <c r="H1203" s="74" t="s">
        <v>4802</v>
      </c>
      <c r="I1203" s="52" t="s">
        <v>8272</v>
      </c>
      <c r="J1203" s="540" t="s">
        <v>762</v>
      </c>
    </row>
    <row r="1204" customHeight="1" outlineLevel="2" spans="1:10">
      <c r="A1204" s="571"/>
      <c r="B1204" s="544" t="s">
        <v>3775</v>
      </c>
      <c r="C1204" s="494"/>
      <c r="D1204" s="73"/>
      <c r="E1204" s="209"/>
      <c r="F1204" s="200"/>
      <c r="G1204" s="199"/>
      <c r="H1204" s="74" t="s">
        <v>4802</v>
      </c>
      <c r="I1204" s="62" t="s">
        <v>8277</v>
      </c>
      <c r="J1204" s="543"/>
    </row>
    <row r="1205" customHeight="1" outlineLevel="2" spans="1:10">
      <c r="A1205" s="555" t="s">
        <v>4919</v>
      </c>
      <c r="B1205" s="564" t="s">
        <v>5933</v>
      </c>
      <c r="C1205" s="492" t="s">
        <v>5934</v>
      </c>
      <c r="D1205" s="198" t="s">
        <v>345</v>
      </c>
      <c r="E1205" s="209">
        <v>1</v>
      </c>
      <c r="F1205" s="200">
        <v>1327</v>
      </c>
      <c r="G1205" s="199">
        <f t="shared" ref="G1205:G1213" si="64" xml:space="preserve">F1205*E1205</f>
        <v>1327</v>
      </c>
      <c r="H1205" s="74" t="s">
        <v>4802</v>
      </c>
      <c r="I1205" s="52" t="s">
        <v>8277</v>
      </c>
      <c r="J1205" s="540" t="s">
        <v>762</v>
      </c>
    </row>
    <row r="1206" customHeight="1" outlineLevel="2" spans="1:10">
      <c r="A1206" s="555" t="s">
        <v>4920</v>
      </c>
      <c r="B1206" s="564" t="s">
        <v>5836</v>
      </c>
      <c r="C1206" s="492" t="s">
        <v>5811</v>
      </c>
      <c r="D1206" s="198" t="s">
        <v>345</v>
      </c>
      <c r="E1206" s="209">
        <v>1</v>
      </c>
      <c r="F1206" s="200">
        <v>5100</v>
      </c>
      <c r="G1206" s="199">
        <f t="shared" si="64"/>
        <v>5100</v>
      </c>
      <c r="H1206" s="74" t="s">
        <v>4802</v>
      </c>
      <c r="I1206" s="52" t="s">
        <v>8277</v>
      </c>
      <c r="J1206" s="540" t="s">
        <v>762</v>
      </c>
    </row>
    <row r="1207" customHeight="1" outlineLevel="2" spans="1:10">
      <c r="A1207" s="555" t="s">
        <v>4921</v>
      </c>
      <c r="B1207" s="564" t="s">
        <v>3413</v>
      </c>
      <c r="C1207" s="492" t="s">
        <v>7079</v>
      </c>
      <c r="D1207" s="198" t="s">
        <v>345</v>
      </c>
      <c r="E1207" s="209">
        <v>1</v>
      </c>
      <c r="F1207" s="200">
        <v>3500</v>
      </c>
      <c r="G1207" s="199">
        <f t="shared" si="64"/>
        <v>3500</v>
      </c>
      <c r="H1207" s="74" t="s">
        <v>4802</v>
      </c>
      <c r="I1207" s="52" t="s">
        <v>8277</v>
      </c>
      <c r="J1207" s="540" t="s">
        <v>762</v>
      </c>
    </row>
    <row r="1208" customHeight="1" outlineLevel="2" spans="1:10">
      <c r="A1208" s="555" t="s">
        <v>4922</v>
      </c>
      <c r="B1208" s="564" t="s">
        <v>3578</v>
      </c>
      <c r="C1208" s="492" t="s">
        <v>7235</v>
      </c>
      <c r="D1208" s="198" t="s">
        <v>345</v>
      </c>
      <c r="E1208" s="209">
        <v>1</v>
      </c>
      <c r="F1208" s="200">
        <v>22000</v>
      </c>
      <c r="G1208" s="199">
        <f t="shared" si="64"/>
        <v>22000</v>
      </c>
      <c r="H1208" s="74" t="s">
        <v>4802</v>
      </c>
      <c r="I1208" s="52" t="s">
        <v>8277</v>
      </c>
      <c r="J1208" s="540" t="s">
        <v>762</v>
      </c>
    </row>
    <row r="1209" customHeight="1" outlineLevel="2" spans="1:10">
      <c r="A1209" s="555" t="s">
        <v>4923</v>
      </c>
      <c r="B1209" s="564" t="s">
        <v>7230</v>
      </c>
      <c r="C1209" s="492" t="s">
        <v>7231</v>
      </c>
      <c r="D1209" s="198" t="s">
        <v>345</v>
      </c>
      <c r="E1209" s="209">
        <v>1</v>
      </c>
      <c r="F1209" s="200">
        <v>1700</v>
      </c>
      <c r="G1209" s="199">
        <f t="shared" si="64"/>
        <v>1700</v>
      </c>
      <c r="H1209" s="74" t="s">
        <v>4802</v>
      </c>
      <c r="I1209" s="52" t="s">
        <v>8277</v>
      </c>
      <c r="J1209" s="540" t="s">
        <v>762</v>
      </c>
    </row>
    <row r="1210" customHeight="1" outlineLevel="2" spans="1:10">
      <c r="A1210" s="555" t="s">
        <v>4924</v>
      </c>
      <c r="B1210" s="564" t="s">
        <v>3580</v>
      </c>
      <c r="C1210" s="492" t="s">
        <v>5900</v>
      </c>
      <c r="D1210" s="198" t="s">
        <v>345</v>
      </c>
      <c r="E1210" s="209">
        <v>1</v>
      </c>
      <c r="F1210" s="200">
        <v>9400</v>
      </c>
      <c r="G1210" s="199">
        <f t="shared" si="64"/>
        <v>9400</v>
      </c>
      <c r="H1210" s="74" t="s">
        <v>4802</v>
      </c>
      <c r="I1210" s="52" t="s">
        <v>8277</v>
      </c>
      <c r="J1210" s="540" t="s">
        <v>762</v>
      </c>
    </row>
    <row r="1211" customHeight="1" outlineLevel="2" spans="1:10">
      <c r="A1211" s="555" t="s">
        <v>4925</v>
      </c>
      <c r="B1211" s="564" t="s">
        <v>7234</v>
      </c>
      <c r="C1211" s="492" t="s">
        <v>5820</v>
      </c>
      <c r="D1211" s="198" t="s">
        <v>345</v>
      </c>
      <c r="E1211" s="209">
        <v>1</v>
      </c>
      <c r="F1211" s="200">
        <v>29840</v>
      </c>
      <c r="G1211" s="199">
        <f t="shared" si="64"/>
        <v>29840</v>
      </c>
      <c r="H1211" s="74" t="s">
        <v>4802</v>
      </c>
      <c r="I1211" s="52" t="s">
        <v>8277</v>
      </c>
      <c r="J1211" s="540" t="s">
        <v>762</v>
      </c>
    </row>
    <row r="1212" customHeight="1" outlineLevel="2" spans="1:10">
      <c r="A1212" s="555" t="s">
        <v>4926</v>
      </c>
      <c r="B1212" s="564" t="s">
        <v>6724</v>
      </c>
      <c r="C1212" s="492" t="s">
        <v>5900</v>
      </c>
      <c r="D1212" s="198" t="s">
        <v>345</v>
      </c>
      <c r="E1212" s="209">
        <v>1</v>
      </c>
      <c r="F1212" s="200">
        <v>9200</v>
      </c>
      <c r="G1212" s="199">
        <f t="shared" si="64"/>
        <v>9200</v>
      </c>
      <c r="H1212" s="74" t="s">
        <v>4802</v>
      </c>
      <c r="I1212" s="52" t="s">
        <v>8277</v>
      </c>
      <c r="J1212" s="540" t="s">
        <v>762</v>
      </c>
    </row>
    <row r="1213" customHeight="1" outlineLevel="2" spans="1:10">
      <c r="A1213" s="555" t="s">
        <v>4927</v>
      </c>
      <c r="B1213" s="197" t="s">
        <v>7906</v>
      </c>
      <c r="C1213" s="492" t="s">
        <v>8278</v>
      </c>
      <c r="D1213" s="74" t="s">
        <v>341</v>
      </c>
      <c r="E1213" s="209">
        <v>1.5</v>
      </c>
      <c r="F1213" s="200">
        <v>16100</v>
      </c>
      <c r="G1213" s="199">
        <f t="shared" si="64"/>
        <v>24150</v>
      </c>
      <c r="H1213" s="74" t="s">
        <v>4802</v>
      </c>
      <c r="I1213" s="52" t="s">
        <v>8277</v>
      </c>
      <c r="J1213" s="540" t="s">
        <v>762</v>
      </c>
    </row>
    <row r="1214" customHeight="1" outlineLevel="2" spans="1:10">
      <c r="A1214" s="571"/>
      <c r="B1214" s="544" t="s">
        <v>3776</v>
      </c>
      <c r="C1214" s="494"/>
      <c r="D1214" s="73"/>
      <c r="E1214" s="209"/>
      <c r="F1214" s="200"/>
      <c r="G1214" s="199"/>
      <c r="H1214" s="74" t="s">
        <v>4802</v>
      </c>
      <c r="I1214" s="62" t="s">
        <v>8279</v>
      </c>
      <c r="J1214" s="543"/>
    </row>
    <row r="1215" customHeight="1" outlineLevel="2" spans="1:10">
      <c r="A1215" s="555" t="s">
        <v>4932</v>
      </c>
      <c r="B1215" s="564" t="s">
        <v>5989</v>
      </c>
      <c r="C1215" s="197" t="s">
        <v>5990</v>
      </c>
      <c r="D1215" s="198" t="s">
        <v>345</v>
      </c>
      <c r="E1215" s="209">
        <v>1</v>
      </c>
      <c r="F1215" s="200">
        <v>580</v>
      </c>
      <c r="G1215" s="199">
        <f t="shared" ref="G1215:G1231" si="65" xml:space="preserve">F1215*E1215</f>
        <v>580</v>
      </c>
      <c r="H1215" s="74" t="s">
        <v>4802</v>
      </c>
      <c r="I1215" s="52" t="s">
        <v>8279</v>
      </c>
      <c r="J1215" s="540" t="s">
        <v>762</v>
      </c>
    </row>
    <row r="1216" customHeight="1" outlineLevel="2" spans="1:10">
      <c r="A1216" s="555" t="s">
        <v>4933</v>
      </c>
      <c r="B1216" s="564" t="s">
        <v>6064</v>
      </c>
      <c r="C1216" s="492" t="s">
        <v>6067</v>
      </c>
      <c r="D1216" s="198" t="s">
        <v>345</v>
      </c>
      <c r="E1216" s="209">
        <v>1</v>
      </c>
      <c r="F1216" s="200">
        <v>2400</v>
      </c>
      <c r="G1216" s="199">
        <f t="shared" si="65"/>
        <v>2400</v>
      </c>
      <c r="H1216" s="74" t="s">
        <v>4802</v>
      </c>
      <c r="I1216" s="52" t="s">
        <v>8279</v>
      </c>
      <c r="J1216" s="540" t="s">
        <v>762</v>
      </c>
    </row>
    <row r="1217" customHeight="1" outlineLevel="2" spans="1:10">
      <c r="A1217" s="555" t="s">
        <v>4934</v>
      </c>
      <c r="B1217" s="564" t="s">
        <v>3516</v>
      </c>
      <c r="C1217" s="492" t="s">
        <v>5898</v>
      </c>
      <c r="D1217" s="198" t="s">
        <v>345</v>
      </c>
      <c r="E1217" s="209">
        <v>1</v>
      </c>
      <c r="F1217" s="200">
        <v>5100</v>
      </c>
      <c r="G1217" s="199">
        <f t="shared" si="65"/>
        <v>5100</v>
      </c>
      <c r="H1217" s="74" t="s">
        <v>4802</v>
      </c>
      <c r="I1217" s="52" t="s">
        <v>8279</v>
      </c>
      <c r="J1217" s="540" t="s">
        <v>762</v>
      </c>
    </row>
    <row r="1218" customHeight="1" outlineLevel="2" spans="1:10">
      <c r="A1218" s="555" t="s">
        <v>4935</v>
      </c>
      <c r="B1218" s="564" t="s">
        <v>5933</v>
      </c>
      <c r="C1218" s="492" t="s">
        <v>5934</v>
      </c>
      <c r="D1218" s="198" t="s">
        <v>345</v>
      </c>
      <c r="E1218" s="209">
        <v>1</v>
      </c>
      <c r="F1218" s="200">
        <v>1327</v>
      </c>
      <c r="G1218" s="199">
        <f t="shared" si="65"/>
        <v>1327</v>
      </c>
      <c r="H1218" s="74" t="s">
        <v>4802</v>
      </c>
      <c r="I1218" s="52" t="s">
        <v>8279</v>
      </c>
      <c r="J1218" s="540" t="s">
        <v>762</v>
      </c>
    </row>
    <row r="1219" customHeight="1" outlineLevel="2" spans="1:10">
      <c r="A1219" s="555" t="s">
        <v>4936</v>
      </c>
      <c r="B1219" s="564" t="s">
        <v>6113</v>
      </c>
      <c r="C1219" s="492" t="s">
        <v>6114</v>
      </c>
      <c r="D1219" s="198" t="s">
        <v>345</v>
      </c>
      <c r="E1219" s="209">
        <v>1</v>
      </c>
      <c r="F1219" s="200">
        <v>2970</v>
      </c>
      <c r="G1219" s="199">
        <f t="shared" si="65"/>
        <v>2970</v>
      </c>
      <c r="H1219" s="74" t="s">
        <v>4802</v>
      </c>
      <c r="I1219" s="52" t="s">
        <v>8279</v>
      </c>
      <c r="J1219" s="540" t="s">
        <v>762</v>
      </c>
    </row>
    <row r="1220" customHeight="1" outlineLevel="2" spans="1:10">
      <c r="A1220" s="555" t="s">
        <v>4937</v>
      </c>
      <c r="B1220" s="564" t="s">
        <v>3920</v>
      </c>
      <c r="C1220" s="197" t="s">
        <v>5949</v>
      </c>
      <c r="D1220" s="198" t="s">
        <v>345</v>
      </c>
      <c r="E1220" s="209">
        <v>1</v>
      </c>
      <c r="F1220" s="200">
        <v>330</v>
      </c>
      <c r="G1220" s="199">
        <f t="shared" si="65"/>
        <v>330</v>
      </c>
      <c r="H1220" s="74" t="s">
        <v>4802</v>
      </c>
      <c r="I1220" s="52" t="s">
        <v>8279</v>
      </c>
      <c r="J1220" s="540" t="s">
        <v>762</v>
      </c>
    </row>
    <row r="1221" customHeight="1" outlineLevel="2" spans="1:10">
      <c r="A1221" s="555" t="s">
        <v>4938</v>
      </c>
      <c r="B1221" s="564" t="s">
        <v>5861</v>
      </c>
      <c r="C1221" s="492" t="s">
        <v>7202</v>
      </c>
      <c r="D1221" s="198" t="s">
        <v>345</v>
      </c>
      <c r="E1221" s="209">
        <v>1</v>
      </c>
      <c r="F1221" s="200">
        <v>2040</v>
      </c>
      <c r="G1221" s="199">
        <f t="shared" si="65"/>
        <v>2040</v>
      </c>
      <c r="H1221" s="74" t="s">
        <v>4802</v>
      </c>
      <c r="I1221" s="52" t="s">
        <v>8279</v>
      </c>
      <c r="J1221" s="540" t="s">
        <v>762</v>
      </c>
    </row>
    <row r="1222" customHeight="1" outlineLevel="2" spans="1:10">
      <c r="A1222" s="555" t="s">
        <v>4939</v>
      </c>
      <c r="B1222" s="201" t="s">
        <v>3619</v>
      </c>
      <c r="C1222" s="492" t="s">
        <v>7223</v>
      </c>
      <c r="D1222" s="198" t="s">
        <v>345</v>
      </c>
      <c r="E1222" s="209">
        <v>1</v>
      </c>
      <c r="F1222" s="200">
        <v>4612</v>
      </c>
      <c r="G1222" s="199">
        <f t="shared" si="65"/>
        <v>4612</v>
      </c>
      <c r="H1222" s="74" t="s">
        <v>4802</v>
      </c>
      <c r="I1222" s="52" t="s">
        <v>8279</v>
      </c>
      <c r="J1222" s="540" t="s">
        <v>762</v>
      </c>
    </row>
    <row r="1223" customHeight="1" outlineLevel="2" spans="1:10">
      <c r="A1223" s="555" t="s">
        <v>4940</v>
      </c>
      <c r="B1223" s="564" t="s">
        <v>5939</v>
      </c>
      <c r="C1223" s="492"/>
      <c r="D1223" s="198" t="s">
        <v>345</v>
      </c>
      <c r="E1223" s="209">
        <v>1</v>
      </c>
      <c r="F1223" s="200">
        <v>1254</v>
      </c>
      <c r="G1223" s="199">
        <f t="shared" si="65"/>
        <v>1254</v>
      </c>
      <c r="H1223" s="74" t="s">
        <v>4802</v>
      </c>
      <c r="I1223" s="52" t="s">
        <v>8279</v>
      </c>
      <c r="J1223" s="540" t="s">
        <v>762</v>
      </c>
    </row>
    <row r="1224" customHeight="1" outlineLevel="2" spans="1:10">
      <c r="A1224" s="555" t="s">
        <v>4941</v>
      </c>
      <c r="B1224" s="564" t="s">
        <v>6000</v>
      </c>
      <c r="C1224" s="197" t="s">
        <v>6003</v>
      </c>
      <c r="D1224" s="198" t="s">
        <v>345</v>
      </c>
      <c r="E1224" s="209">
        <v>2</v>
      </c>
      <c r="F1224" s="200">
        <v>2350</v>
      </c>
      <c r="G1224" s="199">
        <f t="shared" si="65"/>
        <v>4700</v>
      </c>
      <c r="H1224" s="74" t="s">
        <v>4802</v>
      </c>
      <c r="I1224" s="52" t="s">
        <v>8279</v>
      </c>
      <c r="J1224" s="540" t="s">
        <v>762</v>
      </c>
    </row>
    <row r="1225" customHeight="1" outlineLevel="2" spans="1:10">
      <c r="A1225" s="555" t="s">
        <v>4942</v>
      </c>
      <c r="B1225" s="564" t="s">
        <v>7241</v>
      </c>
      <c r="C1225" s="492" t="s">
        <v>7242</v>
      </c>
      <c r="D1225" s="198" t="s">
        <v>345</v>
      </c>
      <c r="E1225" s="209">
        <v>1</v>
      </c>
      <c r="F1225" s="200">
        <v>129469</v>
      </c>
      <c r="G1225" s="199">
        <f t="shared" si="65"/>
        <v>129469</v>
      </c>
      <c r="H1225" s="74" t="s">
        <v>4802</v>
      </c>
      <c r="I1225" s="52" t="s">
        <v>8279</v>
      </c>
      <c r="J1225" s="540" t="s">
        <v>762</v>
      </c>
    </row>
    <row r="1226" customHeight="1" outlineLevel="2" spans="1:10">
      <c r="A1226" s="555" t="s">
        <v>4943</v>
      </c>
      <c r="B1226" s="564" t="s">
        <v>3442</v>
      </c>
      <c r="C1226" s="492" t="s">
        <v>7214</v>
      </c>
      <c r="D1226" s="198" t="s">
        <v>345</v>
      </c>
      <c r="E1226" s="209">
        <v>1</v>
      </c>
      <c r="F1226" s="200">
        <v>2200</v>
      </c>
      <c r="G1226" s="199">
        <f t="shared" si="65"/>
        <v>2200</v>
      </c>
      <c r="H1226" s="74" t="s">
        <v>4802</v>
      </c>
      <c r="I1226" s="52" t="s">
        <v>8279</v>
      </c>
      <c r="J1226" s="540" t="s">
        <v>762</v>
      </c>
    </row>
    <row r="1227" customHeight="1" outlineLevel="2" spans="1:10">
      <c r="A1227" s="555" t="s">
        <v>4944</v>
      </c>
      <c r="B1227" s="201" t="s">
        <v>3401</v>
      </c>
      <c r="C1227" s="197" t="s">
        <v>6631</v>
      </c>
      <c r="D1227" s="198" t="s">
        <v>345</v>
      </c>
      <c r="E1227" s="209">
        <v>1</v>
      </c>
      <c r="F1227" s="200">
        <v>1300</v>
      </c>
      <c r="G1227" s="199">
        <f t="shared" si="65"/>
        <v>1300</v>
      </c>
      <c r="H1227" s="74" t="s">
        <v>4802</v>
      </c>
      <c r="I1227" s="52" t="s">
        <v>8279</v>
      </c>
      <c r="J1227" s="540" t="s">
        <v>762</v>
      </c>
    </row>
    <row r="1228" customHeight="1" outlineLevel="2" spans="1:10">
      <c r="A1228" s="555" t="s">
        <v>4945</v>
      </c>
      <c r="B1228" s="564" t="s">
        <v>6064</v>
      </c>
      <c r="C1228" s="492" t="s">
        <v>6067</v>
      </c>
      <c r="D1228" s="198" t="s">
        <v>345</v>
      </c>
      <c r="E1228" s="209">
        <v>1</v>
      </c>
      <c r="F1228" s="200">
        <v>2400</v>
      </c>
      <c r="G1228" s="199">
        <f t="shared" si="65"/>
        <v>2400</v>
      </c>
      <c r="H1228" s="74" t="s">
        <v>4802</v>
      </c>
      <c r="I1228" s="52" t="s">
        <v>8279</v>
      </c>
      <c r="J1228" s="540" t="s">
        <v>762</v>
      </c>
    </row>
    <row r="1229" customHeight="1" outlineLevel="2" spans="1:10">
      <c r="A1229" s="555" t="s">
        <v>4946</v>
      </c>
      <c r="B1229" s="201" t="s">
        <v>5888</v>
      </c>
      <c r="C1229" s="492" t="s">
        <v>5889</v>
      </c>
      <c r="D1229" s="198" t="s">
        <v>345</v>
      </c>
      <c r="E1229" s="209">
        <v>1</v>
      </c>
      <c r="F1229" s="200">
        <v>7500</v>
      </c>
      <c r="G1229" s="199">
        <f t="shared" si="65"/>
        <v>7500</v>
      </c>
      <c r="H1229" s="74" t="s">
        <v>4802</v>
      </c>
      <c r="I1229" s="52" t="s">
        <v>8279</v>
      </c>
      <c r="J1229" s="540" t="s">
        <v>762</v>
      </c>
    </row>
    <row r="1230" customHeight="1" outlineLevel="2" spans="1:10">
      <c r="A1230" s="555" t="s">
        <v>4947</v>
      </c>
      <c r="B1230" s="564" t="s">
        <v>6064</v>
      </c>
      <c r="C1230" s="492" t="s">
        <v>6065</v>
      </c>
      <c r="D1230" s="198" t="s">
        <v>345</v>
      </c>
      <c r="E1230" s="209">
        <v>1</v>
      </c>
      <c r="F1230" s="200">
        <v>2200</v>
      </c>
      <c r="G1230" s="199">
        <f t="shared" si="65"/>
        <v>2200</v>
      </c>
      <c r="H1230" s="74" t="s">
        <v>4802</v>
      </c>
      <c r="I1230" s="52" t="s">
        <v>8279</v>
      </c>
      <c r="J1230" s="540" t="s">
        <v>762</v>
      </c>
    </row>
    <row r="1231" customHeight="1" outlineLevel="2" spans="1:10">
      <c r="A1231" s="555" t="s">
        <v>8280</v>
      </c>
      <c r="B1231" s="201" t="s">
        <v>6188</v>
      </c>
      <c r="C1231" s="197" t="s">
        <v>6189</v>
      </c>
      <c r="D1231" s="198" t="s">
        <v>345</v>
      </c>
      <c r="E1231" s="209">
        <v>1</v>
      </c>
      <c r="F1231" s="200">
        <v>6000</v>
      </c>
      <c r="G1231" s="199">
        <f t="shared" si="65"/>
        <v>6000</v>
      </c>
      <c r="H1231" s="74" t="s">
        <v>4802</v>
      </c>
      <c r="I1231" s="52" t="s">
        <v>8279</v>
      </c>
      <c r="J1231" s="540" t="s">
        <v>762</v>
      </c>
    </row>
    <row r="1232" customHeight="1" outlineLevel="2" spans="1:10">
      <c r="A1232" s="553"/>
      <c r="B1232" s="544" t="s">
        <v>3777</v>
      </c>
      <c r="C1232" s="209"/>
      <c r="D1232" s="62"/>
      <c r="E1232" s="84"/>
      <c r="F1232" s="200"/>
      <c r="G1232" s="199"/>
      <c r="H1232" s="65" t="s">
        <v>4802</v>
      </c>
      <c r="I1232" s="52" t="s">
        <v>8254</v>
      </c>
      <c r="J1232" s="540" t="s">
        <v>762</v>
      </c>
    </row>
    <row r="1233" customHeight="1" outlineLevel="2" spans="1:10">
      <c r="A1233" s="555" t="s">
        <v>4949</v>
      </c>
      <c r="B1233" s="201" t="s">
        <v>3322</v>
      </c>
      <c r="C1233" s="201" t="s">
        <v>3327</v>
      </c>
      <c r="D1233" s="65" t="s">
        <v>345</v>
      </c>
      <c r="E1233" s="556">
        <v>1</v>
      </c>
      <c r="F1233" s="200">
        <v>11884</v>
      </c>
      <c r="G1233" s="199">
        <f t="shared" ref="G1233:G1240" si="66" xml:space="preserve">F1233*E1233</f>
        <v>11884</v>
      </c>
      <c r="H1233" s="65" t="s">
        <v>4802</v>
      </c>
      <c r="I1233" s="52" t="s">
        <v>8254</v>
      </c>
      <c r="J1233" s="540" t="s">
        <v>762</v>
      </c>
    </row>
    <row r="1234" customHeight="1" outlineLevel="2" spans="1:10">
      <c r="A1234" s="555" t="s">
        <v>7841</v>
      </c>
      <c r="B1234" s="201" t="s">
        <v>3649</v>
      </c>
      <c r="C1234" s="201" t="s">
        <v>3650</v>
      </c>
      <c r="D1234" s="65" t="s">
        <v>345</v>
      </c>
      <c r="E1234" s="556">
        <v>1</v>
      </c>
      <c r="F1234" s="200">
        <v>2200</v>
      </c>
      <c r="G1234" s="199">
        <f t="shared" si="66"/>
        <v>2200</v>
      </c>
      <c r="H1234" s="52" t="s">
        <v>4950</v>
      </c>
      <c r="I1234" s="52" t="s">
        <v>8254</v>
      </c>
      <c r="J1234" s="540" t="s">
        <v>762</v>
      </c>
    </row>
    <row r="1235" customHeight="1" outlineLevel="2" spans="1:10">
      <c r="A1235" s="555" t="s">
        <v>7842</v>
      </c>
      <c r="B1235" s="201" t="s">
        <v>3378</v>
      </c>
      <c r="C1235" s="197" t="s">
        <v>3384</v>
      </c>
      <c r="D1235" s="65" t="s">
        <v>345</v>
      </c>
      <c r="E1235" s="556">
        <v>1</v>
      </c>
      <c r="F1235" s="200">
        <v>3700</v>
      </c>
      <c r="G1235" s="199">
        <f t="shared" si="66"/>
        <v>3700</v>
      </c>
      <c r="H1235" s="52" t="s">
        <v>4950</v>
      </c>
      <c r="I1235" s="52" t="s">
        <v>8254</v>
      </c>
      <c r="J1235" s="540" t="s">
        <v>762</v>
      </c>
    </row>
    <row r="1236" customHeight="1" outlineLevel="2" spans="1:10">
      <c r="A1236" s="555" t="s">
        <v>7843</v>
      </c>
      <c r="B1236" s="201" t="s">
        <v>3651</v>
      </c>
      <c r="C1236" s="201" t="s">
        <v>7981</v>
      </c>
      <c r="D1236" s="65" t="s">
        <v>428</v>
      </c>
      <c r="E1236" s="556">
        <v>450</v>
      </c>
      <c r="F1236" s="200">
        <v>260</v>
      </c>
      <c r="G1236" s="199">
        <f t="shared" si="66"/>
        <v>117000</v>
      </c>
      <c r="H1236" s="52" t="s">
        <v>4950</v>
      </c>
      <c r="I1236" s="52" t="s">
        <v>8254</v>
      </c>
      <c r="J1236" s="540" t="s">
        <v>762</v>
      </c>
    </row>
    <row r="1237" customHeight="1" outlineLevel="2" spans="1:10">
      <c r="A1237" s="555" t="s">
        <v>7844</v>
      </c>
      <c r="B1237" s="557" t="s">
        <v>5739</v>
      </c>
      <c r="C1237" s="197" t="s">
        <v>5740</v>
      </c>
      <c r="D1237" s="65" t="s">
        <v>229</v>
      </c>
      <c r="E1237" s="556">
        <v>9</v>
      </c>
      <c r="F1237" s="200">
        <v>950</v>
      </c>
      <c r="G1237" s="199">
        <f t="shared" si="66"/>
        <v>8550</v>
      </c>
      <c r="H1237" s="52" t="s">
        <v>4950</v>
      </c>
      <c r="I1237" s="52" t="s">
        <v>8254</v>
      </c>
      <c r="J1237" s="540" t="s">
        <v>762</v>
      </c>
    </row>
    <row r="1238" customHeight="1" outlineLevel="2" spans="1:10">
      <c r="A1238" s="555" t="s">
        <v>7845</v>
      </c>
      <c r="B1238" s="201" t="s">
        <v>3374</v>
      </c>
      <c r="C1238" s="197" t="s">
        <v>3887</v>
      </c>
      <c r="D1238" s="65" t="s">
        <v>229</v>
      </c>
      <c r="E1238" s="556">
        <v>1</v>
      </c>
      <c r="F1238" s="200">
        <v>3000</v>
      </c>
      <c r="G1238" s="199">
        <f t="shared" si="66"/>
        <v>3000</v>
      </c>
      <c r="H1238" s="52" t="s">
        <v>4950</v>
      </c>
      <c r="I1238" s="52" t="s">
        <v>8254</v>
      </c>
      <c r="J1238" s="540" t="s">
        <v>762</v>
      </c>
    </row>
    <row r="1239" customHeight="1" outlineLevel="2" spans="1:10">
      <c r="A1239" s="555" t="s">
        <v>7846</v>
      </c>
      <c r="B1239" s="558" t="s">
        <v>3654</v>
      </c>
      <c r="C1239" s="559" t="s">
        <v>3655</v>
      </c>
      <c r="D1239" s="560" t="s">
        <v>341</v>
      </c>
      <c r="E1239" s="561">
        <v>50</v>
      </c>
      <c r="F1239" s="200">
        <v>50</v>
      </c>
      <c r="G1239" s="199">
        <f t="shared" si="66"/>
        <v>2500</v>
      </c>
      <c r="H1239" s="65" t="s">
        <v>4802</v>
      </c>
      <c r="I1239" s="52" t="s">
        <v>8254</v>
      </c>
      <c r="J1239" s="540" t="s">
        <v>762</v>
      </c>
    </row>
    <row r="1240" customHeight="1" outlineLevel="2" spans="1:10">
      <c r="A1240" s="555" t="s">
        <v>7847</v>
      </c>
      <c r="B1240" s="201" t="s">
        <v>3256</v>
      </c>
      <c r="C1240" s="201" t="s">
        <v>7982</v>
      </c>
      <c r="D1240" s="65" t="s">
        <v>428</v>
      </c>
      <c r="E1240" s="556">
        <v>90</v>
      </c>
      <c r="F1240" s="200">
        <v>1198</v>
      </c>
      <c r="G1240" s="199">
        <f t="shared" si="66"/>
        <v>107820</v>
      </c>
      <c r="H1240" s="52" t="s">
        <v>4950</v>
      </c>
      <c r="I1240" s="52" t="s">
        <v>8254</v>
      </c>
      <c r="J1240" s="540" t="s">
        <v>762</v>
      </c>
    </row>
    <row r="1241" customHeight="1" outlineLevel="2" spans="1:10">
      <c r="A1241" s="553"/>
      <c r="B1241" s="544" t="s">
        <v>3778</v>
      </c>
      <c r="C1241" s="209"/>
      <c r="D1241" s="62"/>
      <c r="E1241" s="84"/>
      <c r="F1241" s="200"/>
      <c r="G1241" s="199"/>
      <c r="H1241" s="52" t="s">
        <v>4950</v>
      </c>
      <c r="I1241" s="52" t="s">
        <v>8279</v>
      </c>
      <c r="J1241" s="543"/>
    </row>
    <row r="1242" customHeight="1" outlineLevel="2" spans="1:10">
      <c r="A1242" s="555" t="s">
        <v>4953</v>
      </c>
      <c r="B1242" s="201" t="s">
        <v>3322</v>
      </c>
      <c r="C1242" s="201" t="s">
        <v>8281</v>
      </c>
      <c r="D1242" s="65" t="s">
        <v>345</v>
      </c>
      <c r="E1242" s="556">
        <v>1</v>
      </c>
      <c r="F1242" s="200">
        <v>12284</v>
      </c>
      <c r="G1242" s="199">
        <f t="shared" ref="G1242:G1249" si="67" xml:space="preserve">F1242*E1242</f>
        <v>12284</v>
      </c>
      <c r="H1242" s="52" t="s">
        <v>4950</v>
      </c>
      <c r="I1242" s="52" t="s">
        <v>8279</v>
      </c>
      <c r="J1242" s="540" t="s">
        <v>762</v>
      </c>
    </row>
    <row r="1243" customHeight="1" outlineLevel="2" spans="1:10">
      <c r="A1243" s="555" t="s">
        <v>7848</v>
      </c>
      <c r="B1243" s="201" t="s">
        <v>3649</v>
      </c>
      <c r="C1243" s="201" t="s">
        <v>3650</v>
      </c>
      <c r="D1243" s="65" t="s">
        <v>345</v>
      </c>
      <c r="E1243" s="556">
        <v>1</v>
      </c>
      <c r="F1243" s="200">
        <v>2200</v>
      </c>
      <c r="G1243" s="199">
        <f t="shared" si="67"/>
        <v>2200</v>
      </c>
      <c r="H1243" s="52" t="s">
        <v>4950</v>
      </c>
      <c r="I1243" s="52" t="s">
        <v>8279</v>
      </c>
      <c r="J1243" s="540" t="s">
        <v>762</v>
      </c>
    </row>
    <row r="1244" customHeight="1" outlineLevel="2" spans="1:10">
      <c r="A1244" s="555" t="s">
        <v>7849</v>
      </c>
      <c r="B1244" s="201" t="s">
        <v>3378</v>
      </c>
      <c r="C1244" s="197" t="s">
        <v>3381</v>
      </c>
      <c r="D1244" s="65" t="s">
        <v>345</v>
      </c>
      <c r="E1244" s="556">
        <v>1</v>
      </c>
      <c r="F1244" s="200">
        <v>5136</v>
      </c>
      <c r="G1244" s="199">
        <f t="shared" si="67"/>
        <v>5136</v>
      </c>
      <c r="H1244" s="52" t="s">
        <v>4950</v>
      </c>
      <c r="I1244" s="52" t="s">
        <v>8279</v>
      </c>
      <c r="J1244" s="540" t="s">
        <v>762</v>
      </c>
    </row>
    <row r="1245" customHeight="1" outlineLevel="2" spans="1:10">
      <c r="A1245" s="555" t="s">
        <v>7850</v>
      </c>
      <c r="B1245" s="201" t="s">
        <v>3651</v>
      </c>
      <c r="C1245" s="201" t="s">
        <v>7981</v>
      </c>
      <c r="D1245" s="65" t="s">
        <v>428</v>
      </c>
      <c r="E1245" s="556">
        <v>420</v>
      </c>
      <c r="F1245" s="200">
        <v>260</v>
      </c>
      <c r="G1245" s="199">
        <f t="shared" si="67"/>
        <v>109200</v>
      </c>
      <c r="H1245" s="52" t="s">
        <v>4950</v>
      </c>
      <c r="I1245" s="52" t="s">
        <v>8279</v>
      </c>
      <c r="J1245" s="540" t="s">
        <v>762</v>
      </c>
    </row>
    <row r="1246" customHeight="1" outlineLevel="2" spans="1:10">
      <c r="A1246" s="555" t="s">
        <v>7851</v>
      </c>
      <c r="B1246" s="557" t="s">
        <v>5739</v>
      </c>
      <c r="C1246" s="197" t="s">
        <v>5740</v>
      </c>
      <c r="D1246" s="65" t="s">
        <v>229</v>
      </c>
      <c r="E1246" s="556">
        <v>15</v>
      </c>
      <c r="F1246" s="200">
        <v>950</v>
      </c>
      <c r="G1246" s="199">
        <f t="shared" si="67"/>
        <v>14250</v>
      </c>
      <c r="H1246" s="52" t="s">
        <v>4950</v>
      </c>
      <c r="I1246" s="52" t="s">
        <v>8279</v>
      </c>
      <c r="J1246" s="540" t="s">
        <v>762</v>
      </c>
    </row>
    <row r="1247" customHeight="1" outlineLevel="2" spans="1:10">
      <c r="A1247" s="555" t="s">
        <v>7852</v>
      </c>
      <c r="B1247" s="201" t="s">
        <v>3374</v>
      </c>
      <c r="C1247" s="197" t="s">
        <v>3887</v>
      </c>
      <c r="D1247" s="65" t="s">
        <v>229</v>
      </c>
      <c r="E1247" s="556">
        <v>1</v>
      </c>
      <c r="F1247" s="200">
        <v>3000</v>
      </c>
      <c r="G1247" s="199">
        <f t="shared" si="67"/>
        <v>3000</v>
      </c>
      <c r="H1247" s="52" t="s">
        <v>4950</v>
      </c>
      <c r="I1247" s="52" t="s">
        <v>8279</v>
      </c>
      <c r="J1247" s="540" t="s">
        <v>762</v>
      </c>
    </row>
    <row r="1248" customHeight="1" outlineLevel="2" spans="1:10">
      <c r="A1248" s="555" t="s">
        <v>7853</v>
      </c>
      <c r="B1248" s="558" t="s">
        <v>3654</v>
      </c>
      <c r="C1248" s="559" t="s">
        <v>3655</v>
      </c>
      <c r="D1248" s="560" t="s">
        <v>341</v>
      </c>
      <c r="E1248" s="561">
        <v>50</v>
      </c>
      <c r="F1248" s="200">
        <v>50</v>
      </c>
      <c r="G1248" s="199">
        <f t="shared" si="67"/>
        <v>2500</v>
      </c>
      <c r="H1248" s="52" t="s">
        <v>4950</v>
      </c>
      <c r="I1248" s="52" t="s">
        <v>8279</v>
      </c>
      <c r="J1248" s="540" t="s">
        <v>762</v>
      </c>
    </row>
    <row r="1249" customHeight="1" outlineLevel="2" spans="1:10">
      <c r="A1249" s="555" t="s">
        <v>7854</v>
      </c>
      <c r="B1249" s="201" t="s">
        <v>3256</v>
      </c>
      <c r="C1249" s="201" t="s">
        <v>7982</v>
      </c>
      <c r="D1249" s="65" t="s">
        <v>428</v>
      </c>
      <c r="E1249" s="556">
        <v>65</v>
      </c>
      <c r="F1249" s="200">
        <v>1198</v>
      </c>
      <c r="G1249" s="199">
        <f t="shared" si="67"/>
        <v>77870</v>
      </c>
      <c r="H1249" s="52" t="s">
        <v>4950</v>
      </c>
      <c r="I1249" s="52" t="s">
        <v>8279</v>
      </c>
      <c r="J1249" s="540" t="s">
        <v>762</v>
      </c>
    </row>
    <row r="1250" customHeight="1" outlineLevel="2" spans="1:10">
      <c r="A1250" s="553" t="s">
        <v>4440</v>
      </c>
      <c r="B1250" s="544" t="s">
        <v>3885</v>
      </c>
      <c r="C1250" s="494"/>
      <c r="D1250" s="73"/>
      <c r="E1250" s="209"/>
      <c r="F1250" s="200"/>
      <c r="G1250" s="199"/>
      <c r="H1250" s="74" t="s">
        <v>4955</v>
      </c>
      <c r="I1250" s="73"/>
      <c r="J1250" s="543"/>
    </row>
    <row r="1251" customHeight="1" outlineLevel="2" spans="1:10">
      <c r="A1251" s="571"/>
      <c r="B1251" s="544" t="s">
        <v>3779</v>
      </c>
      <c r="C1251" s="494"/>
      <c r="D1251" s="73"/>
      <c r="E1251" s="209"/>
      <c r="F1251" s="200"/>
      <c r="G1251" s="199"/>
      <c r="H1251" s="74" t="s">
        <v>4955</v>
      </c>
      <c r="I1251" s="62" t="s">
        <v>8282</v>
      </c>
      <c r="J1251" s="540" t="s">
        <v>762</v>
      </c>
    </row>
    <row r="1252" customHeight="1" outlineLevel="2" spans="1:10">
      <c r="A1252" s="555" t="s">
        <v>4442</v>
      </c>
      <c r="B1252" s="564" t="s">
        <v>5877</v>
      </c>
      <c r="C1252" s="492" t="s">
        <v>7259</v>
      </c>
      <c r="D1252" s="198" t="s">
        <v>345</v>
      </c>
      <c r="E1252" s="209">
        <v>1</v>
      </c>
      <c r="F1252" s="200">
        <v>7000</v>
      </c>
      <c r="G1252" s="199">
        <f xml:space="preserve">F1252*E1252</f>
        <v>7000</v>
      </c>
      <c r="H1252" s="74" t="s">
        <v>4955</v>
      </c>
      <c r="I1252" s="52" t="s">
        <v>8282</v>
      </c>
      <c r="J1252" s="540" t="s">
        <v>762</v>
      </c>
    </row>
    <row r="1253" customHeight="1" outlineLevel="2" spans="1:10">
      <c r="A1253" s="555" t="s">
        <v>4443</v>
      </c>
      <c r="B1253" s="564" t="s">
        <v>5896</v>
      </c>
      <c r="C1253" s="492" t="s">
        <v>5903</v>
      </c>
      <c r="D1253" s="198" t="s">
        <v>345</v>
      </c>
      <c r="E1253" s="209">
        <v>1</v>
      </c>
      <c r="F1253" s="200">
        <v>5000</v>
      </c>
      <c r="G1253" s="199">
        <f xml:space="preserve">F1253*E1253</f>
        <v>5000</v>
      </c>
      <c r="H1253" s="74" t="s">
        <v>4955</v>
      </c>
      <c r="I1253" s="52" t="s">
        <v>8282</v>
      </c>
      <c r="J1253" s="540" t="s">
        <v>762</v>
      </c>
    </row>
    <row r="1254" customHeight="1" outlineLevel="2" spans="1:10">
      <c r="A1254" s="555" t="s">
        <v>4445</v>
      </c>
      <c r="B1254" s="564" t="s">
        <v>3413</v>
      </c>
      <c r="C1254" s="492" t="s">
        <v>7079</v>
      </c>
      <c r="D1254" s="198" t="s">
        <v>345</v>
      </c>
      <c r="E1254" s="209">
        <v>2</v>
      </c>
      <c r="F1254" s="200">
        <v>3500</v>
      </c>
      <c r="G1254" s="199">
        <f xml:space="preserve">F1254*E1254</f>
        <v>7000</v>
      </c>
      <c r="H1254" s="74" t="s">
        <v>4955</v>
      </c>
      <c r="I1254" s="52" t="s">
        <v>8282</v>
      </c>
      <c r="J1254" s="540" t="s">
        <v>762</v>
      </c>
    </row>
    <row r="1255" customHeight="1" outlineLevel="2" spans="1:10">
      <c r="A1255" s="555" t="s">
        <v>4446</v>
      </c>
      <c r="B1255" s="564" t="s">
        <v>3478</v>
      </c>
      <c r="C1255" s="492" t="s">
        <v>7207</v>
      </c>
      <c r="D1255" s="198" t="s">
        <v>345</v>
      </c>
      <c r="E1255" s="209">
        <v>1</v>
      </c>
      <c r="F1255" s="200">
        <v>1450</v>
      </c>
      <c r="G1255" s="199">
        <f xml:space="preserve">F1255*E1255</f>
        <v>1450</v>
      </c>
      <c r="H1255" s="74" t="s">
        <v>4955</v>
      </c>
      <c r="I1255" s="52" t="s">
        <v>8282</v>
      </c>
      <c r="J1255" s="540" t="s">
        <v>762</v>
      </c>
    </row>
    <row r="1256" customHeight="1" outlineLevel="2" spans="1:10">
      <c r="A1256" s="555" t="s">
        <v>4956</v>
      </c>
      <c r="B1256" s="564" t="s">
        <v>5836</v>
      </c>
      <c r="C1256" s="492" t="s">
        <v>5828</v>
      </c>
      <c r="D1256" s="198" t="s">
        <v>345</v>
      </c>
      <c r="E1256" s="209">
        <v>1</v>
      </c>
      <c r="F1256" s="200">
        <v>6100</v>
      </c>
      <c r="G1256" s="199">
        <f xml:space="preserve">F1256*E1256</f>
        <v>6100</v>
      </c>
      <c r="H1256" s="74" t="s">
        <v>4955</v>
      </c>
      <c r="I1256" s="52" t="s">
        <v>8282</v>
      </c>
      <c r="J1256" s="540" t="s">
        <v>762</v>
      </c>
    </row>
    <row r="1257" customHeight="1" outlineLevel="2" spans="1:10">
      <c r="A1257" s="571"/>
      <c r="B1257" s="544" t="s">
        <v>3781</v>
      </c>
      <c r="C1257" s="494"/>
      <c r="D1257" s="73"/>
      <c r="E1257" s="209"/>
      <c r="F1257" s="200"/>
      <c r="G1257" s="199"/>
      <c r="H1257" s="74" t="s">
        <v>4955</v>
      </c>
      <c r="I1257" s="62" t="s">
        <v>8283</v>
      </c>
      <c r="J1257" s="543"/>
    </row>
    <row r="1258" customHeight="1" outlineLevel="2" spans="1:10">
      <c r="A1258" s="555" t="s">
        <v>4448</v>
      </c>
      <c r="B1258" s="201" t="s">
        <v>3428</v>
      </c>
      <c r="C1258" s="492"/>
      <c r="D1258" s="198" t="s">
        <v>345</v>
      </c>
      <c r="E1258" s="209">
        <v>1</v>
      </c>
      <c r="F1258" s="200">
        <v>1360</v>
      </c>
      <c r="G1258" s="199">
        <f xml:space="preserve">F1258*E1258</f>
        <v>1360</v>
      </c>
      <c r="H1258" s="74" t="s">
        <v>4955</v>
      </c>
      <c r="I1258" s="52" t="s">
        <v>8283</v>
      </c>
      <c r="J1258" s="540" t="s">
        <v>762</v>
      </c>
    </row>
    <row r="1259" customHeight="1" outlineLevel="2" spans="1:10">
      <c r="A1259" s="571"/>
      <c r="B1259" s="453" t="s">
        <v>3783</v>
      </c>
      <c r="C1259" s="494"/>
      <c r="D1259" s="73"/>
      <c r="E1259" s="209"/>
      <c r="F1259" s="200"/>
      <c r="G1259" s="199"/>
      <c r="H1259" s="74" t="s">
        <v>4955</v>
      </c>
      <c r="I1259" s="62" t="s">
        <v>8284</v>
      </c>
      <c r="J1259" s="543"/>
    </row>
    <row r="1260" customHeight="1" outlineLevel="2" spans="1:10">
      <c r="A1260" s="555" t="s">
        <v>4453</v>
      </c>
      <c r="B1260" s="564" t="s">
        <v>3247</v>
      </c>
      <c r="C1260" s="492" t="s">
        <v>7256</v>
      </c>
      <c r="D1260" s="198" t="s">
        <v>345</v>
      </c>
      <c r="E1260" s="209">
        <v>12</v>
      </c>
      <c r="F1260" s="200">
        <v>9916</v>
      </c>
      <c r="G1260" s="199">
        <f xml:space="preserve">F1260*E1260</f>
        <v>118992</v>
      </c>
      <c r="H1260" s="74" t="s">
        <v>4955</v>
      </c>
      <c r="I1260" s="52" t="s">
        <v>8284</v>
      </c>
      <c r="J1260" s="540" t="s">
        <v>762</v>
      </c>
    </row>
    <row r="1261" customHeight="1" outlineLevel="2" spans="1:10">
      <c r="A1261" s="555" t="s">
        <v>4454</v>
      </c>
      <c r="B1261" s="564" t="s">
        <v>3481</v>
      </c>
      <c r="C1261" s="197" t="s">
        <v>6661</v>
      </c>
      <c r="D1261" s="198" t="s">
        <v>345</v>
      </c>
      <c r="E1261" s="209">
        <v>8</v>
      </c>
      <c r="F1261" s="200">
        <v>12720</v>
      </c>
      <c r="G1261" s="199">
        <f xml:space="preserve">F1261*E1261</f>
        <v>101760</v>
      </c>
      <c r="H1261" s="74" t="s">
        <v>4955</v>
      </c>
      <c r="I1261" s="52" t="s">
        <v>8284</v>
      </c>
      <c r="J1261" s="540" t="s">
        <v>762</v>
      </c>
    </row>
    <row r="1262" customHeight="1" outlineLevel="2" spans="1:10">
      <c r="A1262" s="571"/>
      <c r="B1262" s="544" t="s">
        <v>3786</v>
      </c>
      <c r="C1262" s="494"/>
      <c r="D1262" s="73"/>
      <c r="E1262" s="209"/>
      <c r="F1262" s="200"/>
      <c r="G1262" s="199"/>
      <c r="H1262" s="74" t="s">
        <v>4955</v>
      </c>
      <c r="I1262" s="62" t="s">
        <v>8285</v>
      </c>
      <c r="J1262" s="543"/>
    </row>
    <row r="1263" customHeight="1" outlineLevel="2" spans="1:10">
      <c r="A1263" s="555" t="s">
        <v>4483</v>
      </c>
      <c r="B1263" s="564" t="s">
        <v>5989</v>
      </c>
      <c r="C1263" s="197" t="s">
        <v>5990</v>
      </c>
      <c r="D1263" s="198" t="s">
        <v>345</v>
      </c>
      <c r="E1263" s="209">
        <v>1</v>
      </c>
      <c r="F1263" s="200">
        <v>580</v>
      </c>
      <c r="G1263" s="199">
        <f xml:space="preserve">F1263*E1263</f>
        <v>580</v>
      </c>
      <c r="H1263" s="74" t="s">
        <v>4955</v>
      </c>
      <c r="I1263" s="52" t="s">
        <v>8285</v>
      </c>
      <c r="J1263" s="540" t="s">
        <v>762</v>
      </c>
    </row>
    <row r="1264" customHeight="1" outlineLevel="2" spans="1:10">
      <c r="A1264" s="555" t="s">
        <v>4484</v>
      </c>
      <c r="B1264" s="564" t="s">
        <v>3385</v>
      </c>
      <c r="C1264" s="197" t="s">
        <v>5875</v>
      </c>
      <c r="D1264" s="198" t="s">
        <v>345</v>
      </c>
      <c r="E1264" s="209">
        <v>1</v>
      </c>
      <c r="F1264" s="200">
        <v>900</v>
      </c>
      <c r="G1264" s="199">
        <f xml:space="preserve">F1264*E1264</f>
        <v>900</v>
      </c>
      <c r="H1264" s="74" t="s">
        <v>4955</v>
      </c>
      <c r="I1264" s="52" t="s">
        <v>8285</v>
      </c>
      <c r="J1264" s="540" t="s">
        <v>762</v>
      </c>
    </row>
    <row r="1265" customHeight="1" outlineLevel="2" spans="1:10">
      <c r="A1265" s="555" t="s">
        <v>4485</v>
      </c>
      <c r="B1265" s="564" t="s">
        <v>5933</v>
      </c>
      <c r="C1265" s="492" t="s">
        <v>5934</v>
      </c>
      <c r="D1265" s="198" t="s">
        <v>345</v>
      </c>
      <c r="E1265" s="209">
        <v>1</v>
      </c>
      <c r="F1265" s="200">
        <v>1327</v>
      </c>
      <c r="G1265" s="199">
        <f xml:space="preserve">F1265*E1265</f>
        <v>1327</v>
      </c>
      <c r="H1265" s="74" t="s">
        <v>4955</v>
      </c>
      <c r="I1265" s="52" t="s">
        <v>8285</v>
      </c>
      <c r="J1265" s="540" t="s">
        <v>762</v>
      </c>
    </row>
    <row r="1266" customHeight="1" outlineLevel="1" spans="1:10">
      <c r="A1266" s="208" t="s">
        <v>43</v>
      </c>
      <c r="B1266" s="544" t="s">
        <v>3711</v>
      </c>
      <c r="C1266" s="197"/>
      <c r="D1266" s="52"/>
      <c r="E1266" s="52"/>
      <c r="F1266" s="539"/>
      <c r="G1266" s="199"/>
      <c r="H1266" s="198" t="s">
        <v>4962</v>
      </c>
      <c r="I1266" s="52"/>
      <c r="J1266" s="52"/>
    </row>
    <row r="1267" customHeight="1" outlineLevel="2" spans="1:10">
      <c r="A1267" s="208"/>
      <c r="B1267" s="453" t="s">
        <v>3804</v>
      </c>
      <c r="C1267" s="197"/>
      <c r="D1267" s="52"/>
      <c r="E1267" s="52"/>
      <c r="F1267" s="539"/>
      <c r="G1267" s="199"/>
      <c r="H1267" s="198"/>
      <c r="I1267" s="52"/>
      <c r="J1267" s="52"/>
    </row>
    <row r="1268" customHeight="1" outlineLevel="2" spans="1:10">
      <c r="A1268" s="173">
        <v>1</v>
      </c>
      <c r="B1268" s="201" t="s">
        <v>3717</v>
      </c>
      <c r="C1268" s="197" t="s">
        <v>6537</v>
      </c>
      <c r="D1268" s="198" t="s">
        <v>186</v>
      </c>
      <c r="E1268" s="541">
        <v>120</v>
      </c>
      <c r="F1268" s="200">
        <v>2200</v>
      </c>
      <c r="G1268" s="199">
        <f t="shared" ref="G1268:G1278" si="68" xml:space="preserve">F1268*E1268</f>
        <v>264000</v>
      </c>
      <c r="H1268" s="198" t="s">
        <v>4962</v>
      </c>
      <c r="I1268" s="542"/>
      <c r="J1268" s="540" t="s">
        <v>762</v>
      </c>
    </row>
    <row r="1269" customHeight="1" outlineLevel="2" spans="1:10">
      <c r="A1269" s="173">
        <v>2</v>
      </c>
      <c r="B1269" s="201" t="s">
        <v>3717</v>
      </c>
      <c r="C1269" s="197" t="s">
        <v>6538</v>
      </c>
      <c r="D1269" s="198" t="s">
        <v>186</v>
      </c>
      <c r="E1269" s="541">
        <v>40</v>
      </c>
      <c r="F1269" s="200">
        <v>1820</v>
      </c>
      <c r="G1269" s="199">
        <f t="shared" si="68"/>
        <v>72800</v>
      </c>
      <c r="H1269" s="198" t="s">
        <v>4962</v>
      </c>
      <c r="I1269" s="542"/>
      <c r="J1269" s="540" t="s">
        <v>762</v>
      </c>
    </row>
    <row r="1270" customHeight="1" outlineLevel="2" spans="1:10">
      <c r="A1270" s="173">
        <v>3</v>
      </c>
      <c r="B1270" s="201" t="s">
        <v>3720</v>
      </c>
      <c r="C1270" s="197" t="s">
        <v>6539</v>
      </c>
      <c r="D1270" s="198" t="s">
        <v>186</v>
      </c>
      <c r="E1270" s="541">
        <v>10</v>
      </c>
      <c r="F1270" s="200">
        <v>9600</v>
      </c>
      <c r="G1270" s="199">
        <f t="shared" si="68"/>
        <v>96000</v>
      </c>
      <c r="H1270" s="198" t="s">
        <v>4962</v>
      </c>
      <c r="I1270" s="542"/>
      <c r="J1270" s="540" t="s">
        <v>762</v>
      </c>
    </row>
    <row r="1271" customHeight="1" outlineLevel="2" spans="1:10">
      <c r="A1271" s="173">
        <v>4</v>
      </c>
      <c r="B1271" s="201" t="s">
        <v>3714</v>
      </c>
      <c r="C1271" s="197" t="s">
        <v>7253</v>
      </c>
      <c r="D1271" s="198" t="s">
        <v>186</v>
      </c>
      <c r="E1271" s="541">
        <v>4</v>
      </c>
      <c r="F1271" s="200">
        <v>19200</v>
      </c>
      <c r="G1271" s="199">
        <f t="shared" si="68"/>
        <v>76800</v>
      </c>
      <c r="H1271" s="198" t="s">
        <v>4962</v>
      </c>
      <c r="I1271" s="542"/>
      <c r="J1271" s="540" t="s">
        <v>762</v>
      </c>
    </row>
    <row r="1272" customHeight="1" outlineLevel="2" spans="1:10">
      <c r="A1272" s="173">
        <v>5</v>
      </c>
      <c r="B1272" s="201" t="s">
        <v>3712</v>
      </c>
      <c r="C1272" s="197"/>
      <c r="D1272" s="198" t="s">
        <v>158</v>
      </c>
      <c r="E1272" s="541">
        <v>80</v>
      </c>
      <c r="F1272" s="200">
        <v>960</v>
      </c>
      <c r="G1272" s="199">
        <f t="shared" si="68"/>
        <v>76800</v>
      </c>
      <c r="H1272" s="198" t="s">
        <v>4962</v>
      </c>
      <c r="I1272" s="542"/>
      <c r="J1272" s="540" t="s">
        <v>762</v>
      </c>
    </row>
    <row r="1273" customHeight="1" outlineLevel="2" spans="1:10">
      <c r="A1273" s="173">
        <v>6</v>
      </c>
      <c r="B1273" s="564" t="s">
        <v>6548</v>
      </c>
      <c r="C1273" s="492" t="s">
        <v>6549</v>
      </c>
      <c r="D1273" s="74" t="s">
        <v>345</v>
      </c>
      <c r="E1273" s="73">
        <v>32</v>
      </c>
      <c r="F1273" s="200">
        <v>3600</v>
      </c>
      <c r="G1273" s="199">
        <f t="shared" si="68"/>
        <v>115200</v>
      </c>
      <c r="H1273" s="198" t="s">
        <v>4962</v>
      </c>
      <c r="I1273" s="542"/>
      <c r="J1273" s="540" t="s">
        <v>762</v>
      </c>
    </row>
    <row r="1274" customHeight="1" outlineLevel="2" spans="1:10">
      <c r="A1274" s="173">
        <v>7</v>
      </c>
      <c r="B1274" s="201" t="s">
        <v>6530</v>
      </c>
      <c r="C1274" s="492" t="s">
        <v>6531</v>
      </c>
      <c r="D1274" s="74" t="s">
        <v>345</v>
      </c>
      <c r="E1274" s="73">
        <v>2</v>
      </c>
      <c r="F1274" s="200">
        <v>9900</v>
      </c>
      <c r="G1274" s="199">
        <f t="shared" si="68"/>
        <v>19800</v>
      </c>
      <c r="H1274" s="198" t="s">
        <v>4962</v>
      </c>
      <c r="I1274" s="542"/>
      <c r="J1274" s="540" t="s">
        <v>762</v>
      </c>
    </row>
    <row r="1275" customHeight="1" outlineLevel="2" spans="1:10">
      <c r="A1275" s="173">
        <v>8</v>
      </c>
      <c r="B1275" s="201" t="s">
        <v>6550</v>
      </c>
      <c r="C1275" s="492" t="s">
        <v>8125</v>
      </c>
      <c r="D1275" s="74" t="s">
        <v>345</v>
      </c>
      <c r="E1275" s="73">
        <v>2</v>
      </c>
      <c r="F1275" s="200">
        <v>3600</v>
      </c>
      <c r="G1275" s="199">
        <f t="shared" si="68"/>
        <v>7200</v>
      </c>
      <c r="H1275" s="198" t="s">
        <v>4962</v>
      </c>
      <c r="I1275" s="542"/>
      <c r="J1275" s="540" t="s">
        <v>762</v>
      </c>
    </row>
    <row r="1276" customHeight="1" outlineLevel="2" spans="1:10">
      <c r="A1276" s="173">
        <v>9</v>
      </c>
      <c r="B1276" s="201" t="s">
        <v>6552</v>
      </c>
      <c r="C1276" s="492" t="s">
        <v>8126</v>
      </c>
      <c r="D1276" s="74" t="s">
        <v>345</v>
      </c>
      <c r="E1276" s="73">
        <v>2</v>
      </c>
      <c r="F1276" s="200">
        <v>9600</v>
      </c>
      <c r="G1276" s="199">
        <f t="shared" si="68"/>
        <v>19200</v>
      </c>
      <c r="H1276" s="198" t="s">
        <v>4962</v>
      </c>
      <c r="I1276" s="542"/>
      <c r="J1276" s="540" t="s">
        <v>762</v>
      </c>
    </row>
    <row r="1277" customHeight="1" outlineLevel="2" spans="1:10">
      <c r="A1277" s="173">
        <v>10</v>
      </c>
      <c r="B1277" s="201" t="s">
        <v>6554</v>
      </c>
      <c r="C1277" s="492" t="s">
        <v>6555</v>
      </c>
      <c r="D1277" s="74" t="s">
        <v>345</v>
      </c>
      <c r="E1277" s="73">
        <v>2</v>
      </c>
      <c r="F1277" s="200">
        <v>6400</v>
      </c>
      <c r="G1277" s="199">
        <f t="shared" si="68"/>
        <v>12800</v>
      </c>
      <c r="H1277" s="198" t="s">
        <v>4962</v>
      </c>
      <c r="I1277" s="542"/>
      <c r="J1277" s="540" t="s">
        <v>762</v>
      </c>
    </row>
    <row r="1278" customHeight="1" outlineLevel="2" spans="1:10">
      <c r="A1278" s="173">
        <v>11</v>
      </c>
      <c r="B1278" s="201" t="s">
        <v>4075</v>
      </c>
      <c r="C1278" s="564" t="s">
        <v>8127</v>
      </c>
      <c r="D1278" s="74" t="s">
        <v>229</v>
      </c>
      <c r="E1278" s="73">
        <v>500</v>
      </c>
      <c r="F1278" s="200">
        <v>28</v>
      </c>
      <c r="G1278" s="199">
        <f t="shared" si="68"/>
        <v>14000</v>
      </c>
      <c r="H1278" s="198" t="s">
        <v>4962</v>
      </c>
      <c r="I1278" s="542"/>
      <c r="J1278" s="540" t="s">
        <v>762</v>
      </c>
    </row>
    <row r="1279" customHeight="1" outlineLevel="1" spans="1:10">
      <c r="A1279" s="54" t="s">
        <v>46</v>
      </c>
      <c r="B1279" s="453" t="s">
        <v>8128</v>
      </c>
      <c r="C1279" s="197"/>
      <c r="D1279" s="542"/>
      <c r="E1279" s="541"/>
      <c r="F1279" s="200"/>
      <c r="G1279" s="199"/>
      <c r="H1279" s="198" t="s">
        <v>4962</v>
      </c>
      <c r="I1279" s="52"/>
      <c r="J1279" s="65" t="s">
        <v>762</v>
      </c>
    </row>
    <row r="1280" customHeight="1" outlineLevel="2" spans="1:10">
      <c r="A1280" s="54"/>
      <c r="B1280" s="453" t="s">
        <v>8286</v>
      </c>
      <c r="C1280" s="197"/>
      <c r="D1280" s="542"/>
      <c r="E1280" s="541"/>
      <c r="F1280" s="200"/>
      <c r="G1280" s="199"/>
      <c r="H1280" s="198"/>
      <c r="I1280" s="52"/>
      <c r="J1280" s="65"/>
    </row>
    <row r="1281" customHeight="1" outlineLevel="2" spans="1:10">
      <c r="A1281" s="173">
        <v>1</v>
      </c>
      <c r="B1281" s="201" t="s">
        <v>8130</v>
      </c>
      <c r="C1281" s="201" t="s">
        <v>6310</v>
      </c>
      <c r="D1281" s="65" t="s">
        <v>229</v>
      </c>
      <c r="E1281" s="52">
        <v>80</v>
      </c>
      <c r="F1281" s="200">
        <v>76</v>
      </c>
      <c r="G1281" s="199">
        <f t="shared" ref="G1281:G1344" si="69" xml:space="preserve">F1281*E1281</f>
        <v>6080</v>
      </c>
      <c r="H1281" s="198" t="s">
        <v>8287</v>
      </c>
      <c r="I1281" s="52"/>
      <c r="J1281" s="540" t="s">
        <v>762</v>
      </c>
    </row>
    <row r="1282" customHeight="1" outlineLevel="2" spans="1:10">
      <c r="A1282" s="173">
        <v>2</v>
      </c>
      <c r="B1282" s="201" t="s">
        <v>8131</v>
      </c>
      <c r="C1282" s="201" t="s">
        <v>6313</v>
      </c>
      <c r="D1282" s="65" t="s">
        <v>229</v>
      </c>
      <c r="E1282" s="52">
        <v>40</v>
      </c>
      <c r="F1282" s="200">
        <v>55</v>
      </c>
      <c r="G1282" s="199">
        <f t="shared" si="69"/>
        <v>2200</v>
      </c>
      <c r="H1282" s="198" t="s">
        <v>8287</v>
      </c>
      <c r="I1282" s="52"/>
      <c r="J1282" s="540" t="s">
        <v>762</v>
      </c>
    </row>
    <row r="1283" customHeight="1" outlineLevel="2" spans="1:10">
      <c r="A1283" s="173">
        <v>3</v>
      </c>
      <c r="B1283" s="201" t="s">
        <v>8132</v>
      </c>
      <c r="C1283" s="201" t="s">
        <v>6316</v>
      </c>
      <c r="D1283" s="65" t="s">
        <v>229</v>
      </c>
      <c r="E1283" s="52">
        <v>40</v>
      </c>
      <c r="F1283" s="200">
        <v>35</v>
      </c>
      <c r="G1283" s="199">
        <f t="shared" si="69"/>
        <v>1400</v>
      </c>
      <c r="H1283" s="198" t="s">
        <v>8287</v>
      </c>
      <c r="I1283" s="52"/>
      <c r="J1283" s="540" t="s">
        <v>762</v>
      </c>
    </row>
    <row r="1284" customHeight="1" outlineLevel="2" spans="1:10">
      <c r="A1284" s="173">
        <v>4</v>
      </c>
      <c r="B1284" s="201" t="s">
        <v>8133</v>
      </c>
      <c r="C1284" s="201" t="s">
        <v>6310</v>
      </c>
      <c r="D1284" s="65" t="s">
        <v>229</v>
      </c>
      <c r="E1284" s="52">
        <v>80</v>
      </c>
      <c r="F1284" s="200">
        <v>76</v>
      </c>
      <c r="G1284" s="199">
        <f t="shared" si="69"/>
        <v>6080</v>
      </c>
      <c r="H1284" s="198" t="s">
        <v>8287</v>
      </c>
      <c r="I1284" s="52"/>
      <c r="J1284" s="540" t="s">
        <v>762</v>
      </c>
    </row>
    <row r="1285" customHeight="1" outlineLevel="2" spans="1:10">
      <c r="A1285" s="173">
        <v>5</v>
      </c>
      <c r="B1285" s="201" t="s">
        <v>8134</v>
      </c>
      <c r="C1285" s="201" t="s">
        <v>6313</v>
      </c>
      <c r="D1285" s="65" t="s">
        <v>229</v>
      </c>
      <c r="E1285" s="52">
        <v>40</v>
      </c>
      <c r="F1285" s="200">
        <v>55</v>
      </c>
      <c r="G1285" s="199">
        <f t="shared" si="69"/>
        <v>2200</v>
      </c>
      <c r="H1285" s="198" t="s">
        <v>8287</v>
      </c>
      <c r="I1285" s="52"/>
      <c r="J1285" s="540" t="s">
        <v>762</v>
      </c>
    </row>
    <row r="1286" customHeight="1" outlineLevel="2" spans="1:10">
      <c r="A1286" s="173">
        <v>6</v>
      </c>
      <c r="B1286" s="201" t="s">
        <v>8135</v>
      </c>
      <c r="C1286" s="201" t="s">
        <v>6316</v>
      </c>
      <c r="D1286" s="65" t="s">
        <v>229</v>
      </c>
      <c r="E1286" s="52">
        <v>20</v>
      </c>
      <c r="F1286" s="200">
        <v>35</v>
      </c>
      <c r="G1286" s="199">
        <f t="shared" si="69"/>
        <v>700</v>
      </c>
      <c r="H1286" s="198" t="s">
        <v>8287</v>
      </c>
      <c r="I1286" s="52"/>
      <c r="J1286" s="540" t="s">
        <v>762</v>
      </c>
    </row>
    <row r="1287" customHeight="1" outlineLevel="2" spans="1:10">
      <c r="A1287" s="173">
        <v>7</v>
      </c>
      <c r="B1287" s="201" t="s">
        <v>8136</v>
      </c>
      <c r="C1287" s="201" t="s">
        <v>6310</v>
      </c>
      <c r="D1287" s="65" t="s">
        <v>229</v>
      </c>
      <c r="E1287" s="52">
        <v>20</v>
      </c>
      <c r="F1287" s="200">
        <v>76</v>
      </c>
      <c r="G1287" s="199">
        <f t="shared" si="69"/>
        <v>1520</v>
      </c>
      <c r="H1287" s="198" t="s">
        <v>8287</v>
      </c>
      <c r="I1287" s="52"/>
      <c r="J1287" s="540" t="s">
        <v>762</v>
      </c>
    </row>
    <row r="1288" customHeight="1" outlineLevel="2" spans="1:10">
      <c r="A1288" s="173">
        <v>8</v>
      </c>
      <c r="B1288" s="201" t="s">
        <v>8137</v>
      </c>
      <c r="C1288" s="201" t="s">
        <v>6313</v>
      </c>
      <c r="D1288" s="65" t="s">
        <v>229</v>
      </c>
      <c r="E1288" s="52">
        <v>80</v>
      </c>
      <c r="F1288" s="200">
        <v>55</v>
      </c>
      <c r="G1288" s="199">
        <f t="shared" si="69"/>
        <v>4400</v>
      </c>
      <c r="H1288" s="198" t="s">
        <v>8287</v>
      </c>
      <c r="I1288" s="52"/>
      <c r="J1288" s="540" t="s">
        <v>762</v>
      </c>
    </row>
    <row r="1289" customHeight="1" outlineLevel="2" spans="1:10">
      <c r="A1289" s="173">
        <v>9</v>
      </c>
      <c r="B1289" s="201" t="s">
        <v>8138</v>
      </c>
      <c r="C1289" s="201" t="s">
        <v>6316</v>
      </c>
      <c r="D1289" s="65" t="s">
        <v>229</v>
      </c>
      <c r="E1289" s="52">
        <v>40</v>
      </c>
      <c r="F1289" s="200">
        <v>35</v>
      </c>
      <c r="G1289" s="199">
        <f t="shared" si="69"/>
        <v>1400</v>
      </c>
      <c r="H1289" s="198" t="s">
        <v>8287</v>
      </c>
      <c r="I1289" s="52"/>
      <c r="J1289" s="540" t="s">
        <v>762</v>
      </c>
    </row>
    <row r="1290" customHeight="1" outlineLevel="2" spans="1:10">
      <c r="A1290" s="173">
        <v>10</v>
      </c>
      <c r="B1290" s="201" t="s">
        <v>8139</v>
      </c>
      <c r="C1290" s="201" t="s">
        <v>6310</v>
      </c>
      <c r="D1290" s="65" t="s">
        <v>229</v>
      </c>
      <c r="E1290" s="52">
        <v>80</v>
      </c>
      <c r="F1290" s="200">
        <v>76</v>
      </c>
      <c r="G1290" s="199">
        <f t="shared" si="69"/>
        <v>6080</v>
      </c>
      <c r="H1290" s="198" t="s">
        <v>8287</v>
      </c>
      <c r="I1290" s="52"/>
      <c r="J1290" s="540" t="s">
        <v>762</v>
      </c>
    </row>
    <row r="1291" customHeight="1" outlineLevel="2" spans="1:10">
      <c r="A1291" s="173">
        <v>11</v>
      </c>
      <c r="B1291" s="201" t="s">
        <v>8140</v>
      </c>
      <c r="C1291" s="201" t="s">
        <v>6313</v>
      </c>
      <c r="D1291" s="65" t="s">
        <v>229</v>
      </c>
      <c r="E1291" s="52">
        <v>40</v>
      </c>
      <c r="F1291" s="200">
        <v>55</v>
      </c>
      <c r="G1291" s="199">
        <f t="shared" si="69"/>
        <v>2200</v>
      </c>
      <c r="H1291" s="198" t="s">
        <v>8287</v>
      </c>
      <c r="I1291" s="52"/>
      <c r="J1291" s="540" t="s">
        <v>762</v>
      </c>
    </row>
    <row r="1292" customHeight="1" outlineLevel="2" spans="1:10">
      <c r="A1292" s="173">
        <v>12</v>
      </c>
      <c r="B1292" s="201" t="s">
        <v>8141</v>
      </c>
      <c r="C1292" s="201" t="s">
        <v>6316</v>
      </c>
      <c r="D1292" s="65" t="s">
        <v>229</v>
      </c>
      <c r="E1292" s="52">
        <v>40</v>
      </c>
      <c r="F1292" s="200">
        <v>35</v>
      </c>
      <c r="G1292" s="199">
        <f t="shared" si="69"/>
        <v>1400</v>
      </c>
      <c r="H1292" s="198" t="s">
        <v>8287</v>
      </c>
      <c r="I1292" s="52"/>
      <c r="J1292" s="540" t="s">
        <v>762</v>
      </c>
    </row>
    <row r="1293" customHeight="1" outlineLevel="2" spans="1:10">
      <c r="A1293" s="173">
        <v>13</v>
      </c>
      <c r="B1293" s="201" t="s">
        <v>8142</v>
      </c>
      <c r="C1293" s="201" t="s">
        <v>6310</v>
      </c>
      <c r="D1293" s="65" t="s">
        <v>229</v>
      </c>
      <c r="E1293" s="52">
        <v>80</v>
      </c>
      <c r="F1293" s="200">
        <v>76</v>
      </c>
      <c r="G1293" s="199">
        <f t="shared" si="69"/>
        <v>6080</v>
      </c>
      <c r="H1293" s="198" t="s">
        <v>8287</v>
      </c>
      <c r="I1293" s="52"/>
      <c r="J1293" s="540" t="s">
        <v>762</v>
      </c>
    </row>
    <row r="1294" customHeight="1" outlineLevel="2" spans="1:10">
      <c r="A1294" s="173">
        <v>14</v>
      </c>
      <c r="B1294" s="201" t="s">
        <v>8143</v>
      </c>
      <c r="C1294" s="201" t="s">
        <v>6313</v>
      </c>
      <c r="D1294" s="65" t="s">
        <v>229</v>
      </c>
      <c r="E1294" s="52">
        <v>50</v>
      </c>
      <c r="F1294" s="200">
        <v>55</v>
      </c>
      <c r="G1294" s="199">
        <f t="shared" si="69"/>
        <v>2750</v>
      </c>
      <c r="H1294" s="198" t="s">
        <v>8287</v>
      </c>
      <c r="I1294" s="52"/>
      <c r="J1294" s="540" t="s">
        <v>762</v>
      </c>
    </row>
    <row r="1295" customHeight="1" outlineLevel="2" spans="1:10">
      <c r="A1295" s="173">
        <v>15</v>
      </c>
      <c r="B1295" s="201" t="s">
        <v>8144</v>
      </c>
      <c r="C1295" s="201" t="s">
        <v>6316</v>
      </c>
      <c r="D1295" s="65" t="s">
        <v>229</v>
      </c>
      <c r="E1295" s="52">
        <v>50</v>
      </c>
      <c r="F1295" s="200">
        <v>35</v>
      </c>
      <c r="G1295" s="199">
        <f t="shared" si="69"/>
        <v>1750</v>
      </c>
      <c r="H1295" s="198" t="s">
        <v>8287</v>
      </c>
      <c r="I1295" s="52"/>
      <c r="J1295" s="540" t="s">
        <v>762</v>
      </c>
    </row>
    <row r="1296" customHeight="1" outlineLevel="2" spans="1:10">
      <c r="A1296" s="173">
        <v>16</v>
      </c>
      <c r="B1296" s="201" t="s">
        <v>3833</v>
      </c>
      <c r="C1296" s="201" t="s">
        <v>8145</v>
      </c>
      <c r="D1296" s="65" t="s">
        <v>229</v>
      </c>
      <c r="E1296" s="52">
        <v>80</v>
      </c>
      <c r="F1296" s="200">
        <v>32</v>
      </c>
      <c r="G1296" s="199">
        <f t="shared" si="69"/>
        <v>2560</v>
      </c>
      <c r="H1296" s="198" t="s">
        <v>8287</v>
      </c>
      <c r="I1296" s="52"/>
      <c r="J1296" s="540" t="s">
        <v>762</v>
      </c>
    </row>
    <row r="1297" customHeight="1" outlineLevel="2" spans="1:10">
      <c r="A1297" s="173">
        <v>17</v>
      </c>
      <c r="B1297" s="201" t="s">
        <v>4689</v>
      </c>
      <c r="C1297" s="201" t="s">
        <v>8146</v>
      </c>
      <c r="D1297" s="65" t="s">
        <v>229</v>
      </c>
      <c r="E1297" s="52">
        <v>80</v>
      </c>
      <c r="F1297" s="200">
        <v>24</v>
      </c>
      <c r="G1297" s="199">
        <f t="shared" si="69"/>
        <v>1920</v>
      </c>
      <c r="H1297" s="198" t="s">
        <v>8287</v>
      </c>
      <c r="I1297" s="52"/>
      <c r="J1297" s="540" t="s">
        <v>762</v>
      </c>
    </row>
    <row r="1298" customHeight="1" outlineLevel="2" spans="1:10">
      <c r="A1298" s="173">
        <v>18</v>
      </c>
      <c r="B1298" s="201" t="s">
        <v>8147</v>
      </c>
      <c r="C1298" s="201" t="s">
        <v>8148</v>
      </c>
      <c r="D1298" s="65" t="s">
        <v>229</v>
      </c>
      <c r="E1298" s="52">
        <v>50</v>
      </c>
      <c r="F1298" s="200">
        <v>24</v>
      </c>
      <c r="G1298" s="199">
        <f t="shared" si="69"/>
        <v>1200</v>
      </c>
      <c r="H1298" s="198" t="s">
        <v>8287</v>
      </c>
      <c r="I1298" s="52"/>
      <c r="J1298" s="540" t="s">
        <v>762</v>
      </c>
    </row>
    <row r="1299" customHeight="1" outlineLevel="2" spans="1:10">
      <c r="A1299" s="173">
        <v>19</v>
      </c>
      <c r="B1299" s="201" t="s">
        <v>6352</v>
      </c>
      <c r="C1299" s="201" t="s">
        <v>8127</v>
      </c>
      <c r="D1299" s="65" t="s">
        <v>229</v>
      </c>
      <c r="E1299" s="52">
        <v>60</v>
      </c>
      <c r="F1299" s="200">
        <v>14</v>
      </c>
      <c r="G1299" s="199">
        <f t="shared" si="69"/>
        <v>840</v>
      </c>
      <c r="H1299" s="198" t="s">
        <v>8287</v>
      </c>
      <c r="I1299" s="52"/>
      <c r="J1299" s="540" t="s">
        <v>762</v>
      </c>
    </row>
    <row r="1300" customHeight="1" outlineLevel="2" spans="1:10">
      <c r="A1300" s="173">
        <v>20</v>
      </c>
      <c r="B1300" s="201" t="s">
        <v>6354</v>
      </c>
      <c r="C1300" s="201" t="s">
        <v>8127</v>
      </c>
      <c r="D1300" s="65" t="s">
        <v>229</v>
      </c>
      <c r="E1300" s="52">
        <v>60</v>
      </c>
      <c r="F1300" s="200">
        <v>8</v>
      </c>
      <c r="G1300" s="199">
        <f t="shared" si="69"/>
        <v>480</v>
      </c>
      <c r="H1300" s="198" t="s">
        <v>8287</v>
      </c>
      <c r="I1300" s="52"/>
      <c r="J1300" s="540" t="s">
        <v>762</v>
      </c>
    </row>
    <row r="1301" customHeight="1" outlineLevel="2" spans="1:10">
      <c r="A1301" s="173">
        <v>21</v>
      </c>
      <c r="B1301" s="201" t="s">
        <v>6356</v>
      </c>
      <c r="C1301" s="201" t="s">
        <v>6357</v>
      </c>
      <c r="D1301" s="65" t="s">
        <v>229</v>
      </c>
      <c r="E1301" s="52">
        <v>20</v>
      </c>
      <c r="F1301" s="200">
        <v>45</v>
      </c>
      <c r="G1301" s="199">
        <f t="shared" si="69"/>
        <v>900</v>
      </c>
      <c r="H1301" s="198" t="s">
        <v>8287</v>
      </c>
      <c r="I1301" s="52"/>
      <c r="J1301" s="540" t="s">
        <v>762</v>
      </c>
    </row>
    <row r="1302" customHeight="1" outlineLevel="2" spans="1:10">
      <c r="A1302" s="173">
        <v>22</v>
      </c>
      <c r="B1302" s="201" t="s">
        <v>6359</v>
      </c>
      <c r="C1302" s="201" t="s">
        <v>8127</v>
      </c>
      <c r="D1302" s="65" t="s">
        <v>705</v>
      </c>
      <c r="E1302" s="52">
        <v>20</v>
      </c>
      <c r="F1302" s="200">
        <v>120</v>
      </c>
      <c r="G1302" s="199">
        <f t="shared" si="69"/>
        <v>2400</v>
      </c>
      <c r="H1302" s="198" t="s">
        <v>8287</v>
      </c>
      <c r="I1302" s="52"/>
      <c r="J1302" s="540" t="s">
        <v>762</v>
      </c>
    </row>
    <row r="1303" customHeight="1" outlineLevel="2" spans="1:10">
      <c r="A1303" s="173">
        <v>23</v>
      </c>
      <c r="B1303" s="201" t="s">
        <v>6361</v>
      </c>
      <c r="C1303" s="201" t="s">
        <v>8127</v>
      </c>
      <c r="D1303" s="65" t="s">
        <v>705</v>
      </c>
      <c r="E1303" s="52">
        <v>40</v>
      </c>
      <c r="F1303" s="200">
        <v>120</v>
      </c>
      <c r="G1303" s="199">
        <f t="shared" si="69"/>
        <v>4800</v>
      </c>
      <c r="H1303" s="198" t="s">
        <v>8287</v>
      </c>
      <c r="I1303" s="52"/>
      <c r="J1303" s="540" t="s">
        <v>762</v>
      </c>
    </row>
    <row r="1304" customHeight="1" outlineLevel="2" spans="1:10">
      <c r="A1304" s="173">
        <v>24</v>
      </c>
      <c r="B1304" s="201" t="s">
        <v>6363</v>
      </c>
      <c r="C1304" s="201" t="s">
        <v>8127</v>
      </c>
      <c r="D1304" s="65" t="s">
        <v>705</v>
      </c>
      <c r="E1304" s="52">
        <v>25</v>
      </c>
      <c r="F1304" s="200">
        <v>120</v>
      </c>
      <c r="G1304" s="199">
        <f t="shared" si="69"/>
        <v>3000</v>
      </c>
      <c r="H1304" s="198" t="s">
        <v>8287</v>
      </c>
      <c r="I1304" s="52"/>
      <c r="J1304" s="540" t="s">
        <v>762</v>
      </c>
    </row>
    <row r="1305" customHeight="1" outlineLevel="2" spans="1:10">
      <c r="A1305" s="173">
        <v>25</v>
      </c>
      <c r="B1305" s="201" t="s">
        <v>6365</v>
      </c>
      <c r="C1305" s="201" t="s">
        <v>8127</v>
      </c>
      <c r="D1305" s="65" t="s">
        <v>705</v>
      </c>
      <c r="E1305" s="52">
        <v>20</v>
      </c>
      <c r="F1305" s="200">
        <v>120</v>
      </c>
      <c r="G1305" s="199">
        <f t="shared" si="69"/>
        <v>2400</v>
      </c>
      <c r="H1305" s="198" t="s">
        <v>8287</v>
      </c>
      <c r="I1305" s="52"/>
      <c r="J1305" s="540" t="s">
        <v>762</v>
      </c>
    </row>
    <row r="1306" customHeight="1" outlineLevel="2" spans="1:10">
      <c r="A1306" s="173">
        <v>26</v>
      </c>
      <c r="B1306" s="201" t="s">
        <v>6367</v>
      </c>
      <c r="C1306" s="201" t="s">
        <v>8127</v>
      </c>
      <c r="D1306" s="65" t="s">
        <v>705</v>
      </c>
      <c r="E1306" s="52">
        <v>20</v>
      </c>
      <c r="F1306" s="200">
        <v>120</v>
      </c>
      <c r="G1306" s="199">
        <f t="shared" si="69"/>
        <v>2400</v>
      </c>
      <c r="H1306" s="198" t="s">
        <v>8287</v>
      </c>
      <c r="I1306" s="52"/>
      <c r="J1306" s="540" t="s">
        <v>762</v>
      </c>
    </row>
    <row r="1307" customHeight="1" outlineLevel="2" spans="1:10">
      <c r="A1307" s="173">
        <v>27</v>
      </c>
      <c r="B1307" s="201" t="s">
        <v>6369</v>
      </c>
      <c r="C1307" s="201" t="s">
        <v>8127</v>
      </c>
      <c r="D1307" s="65" t="s">
        <v>705</v>
      </c>
      <c r="E1307" s="52">
        <v>50</v>
      </c>
      <c r="F1307" s="200">
        <v>12</v>
      </c>
      <c r="G1307" s="199">
        <f t="shared" si="69"/>
        <v>600</v>
      </c>
      <c r="H1307" s="198" t="s">
        <v>8287</v>
      </c>
      <c r="I1307" s="52"/>
      <c r="J1307" s="540" t="s">
        <v>762</v>
      </c>
    </row>
    <row r="1308" customHeight="1" outlineLevel="2" spans="1:10">
      <c r="A1308" s="173">
        <v>28</v>
      </c>
      <c r="B1308" s="201" t="s">
        <v>6371</v>
      </c>
      <c r="C1308" s="201" t="s">
        <v>8127</v>
      </c>
      <c r="D1308" s="65" t="s">
        <v>705</v>
      </c>
      <c r="E1308" s="52">
        <v>50</v>
      </c>
      <c r="F1308" s="200">
        <v>7</v>
      </c>
      <c r="G1308" s="199">
        <f t="shared" si="69"/>
        <v>350</v>
      </c>
      <c r="H1308" s="198" t="s">
        <v>8287</v>
      </c>
      <c r="I1308" s="52"/>
      <c r="J1308" s="540" t="s">
        <v>762</v>
      </c>
    </row>
    <row r="1309" customHeight="1" outlineLevel="2" spans="1:10">
      <c r="A1309" s="173">
        <v>29</v>
      </c>
      <c r="B1309" s="201" t="s">
        <v>6373</v>
      </c>
      <c r="C1309" s="201" t="s">
        <v>8127</v>
      </c>
      <c r="D1309" s="65" t="s">
        <v>705</v>
      </c>
      <c r="E1309" s="52">
        <v>15</v>
      </c>
      <c r="F1309" s="200">
        <v>45</v>
      </c>
      <c r="G1309" s="199">
        <f t="shared" si="69"/>
        <v>675</v>
      </c>
      <c r="H1309" s="198" t="s">
        <v>8287</v>
      </c>
      <c r="I1309" s="52"/>
      <c r="J1309" s="540" t="s">
        <v>762</v>
      </c>
    </row>
    <row r="1310" customHeight="1" outlineLevel="2" spans="1:10">
      <c r="A1310" s="173">
        <v>30</v>
      </c>
      <c r="B1310" s="201" t="s">
        <v>6375</v>
      </c>
      <c r="C1310" s="201" t="s">
        <v>8127</v>
      </c>
      <c r="D1310" s="65" t="s">
        <v>705</v>
      </c>
      <c r="E1310" s="52">
        <v>30</v>
      </c>
      <c r="F1310" s="200">
        <v>15</v>
      </c>
      <c r="G1310" s="199">
        <f t="shared" si="69"/>
        <v>450</v>
      </c>
      <c r="H1310" s="198" t="s">
        <v>8287</v>
      </c>
      <c r="I1310" s="52"/>
      <c r="J1310" s="540" t="s">
        <v>762</v>
      </c>
    </row>
    <row r="1311" customHeight="1" outlineLevel="2" spans="1:10">
      <c r="A1311" s="173">
        <v>31</v>
      </c>
      <c r="B1311" s="201" t="s">
        <v>6379</v>
      </c>
      <c r="C1311" s="201" t="s">
        <v>8127</v>
      </c>
      <c r="D1311" s="65" t="s">
        <v>705</v>
      </c>
      <c r="E1311" s="52">
        <v>20</v>
      </c>
      <c r="F1311" s="200">
        <v>130</v>
      </c>
      <c r="G1311" s="199">
        <f t="shared" si="69"/>
        <v>2600</v>
      </c>
      <c r="H1311" s="198" t="s">
        <v>8287</v>
      </c>
      <c r="I1311" s="52"/>
      <c r="J1311" s="540" t="s">
        <v>762</v>
      </c>
    </row>
    <row r="1312" customHeight="1" outlineLevel="2" spans="1:10">
      <c r="A1312" s="173">
        <v>32</v>
      </c>
      <c r="B1312" s="201" t="s">
        <v>6383</v>
      </c>
      <c r="C1312" s="201" t="s">
        <v>8149</v>
      </c>
      <c r="D1312" s="65" t="s">
        <v>229</v>
      </c>
      <c r="E1312" s="52">
        <v>20</v>
      </c>
      <c r="F1312" s="200">
        <v>450</v>
      </c>
      <c r="G1312" s="199">
        <f t="shared" si="69"/>
        <v>9000</v>
      </c>
      <c r="H1312" s="198" t="s">
        <v>8287</v>
      </c>
      <c r="I1312" s="52"/>
      <c r="J1312" s="540" t="s">
        <v>762</v>
      </c>
    </row>
    <row r="1313" customHeight="1" outlineLevel="2" spans="1:10">
      <c r="A1313" s="173">
        <v>33</v>
      </c>
      <c r="B1313" s="201" t="s">
        <v>6386</v>
      </c>
      <c r="C1313" s="201" t="s">
        <v>8150</v>
      </c>
      <c r="D1313" s="65" t="s">
        <v>229</v>
      </c>
      <c r="E1313" s="52">
        <v>20</v>
      </c>
      <c r="F1313" s="200">
        <v>280</v>
      </c>
      <c r="G1313" s="199">
        <f t="shared" si="69"/>
        <v>5600</v>
      </c>
      <c r="H1313" s="198" t="s">
        <v>8287</v>
      </c>
      <c r="I1313" s="52"/>
      <c r="J1313" s="540" t="s">
        <v>762</v>
      </c>
    </row>
    <row r="1314" customHeight="1" outlineLevel="2" spans="1:10">
      <c r="A1314" s="173">
        <v>34</v>
      </c>
      <c r="B1314" s="201" t="s">
        <v>6389</v>
      </c>
      <c r="C1314" s="201" t="s">
        <v>8150</v>
      </c>
      <c r="D1314" s="65" t="s">
        <v>229</v>
      </c>
      <c r="E1314" s="52">
        <v>2</v>
      </c>
      <c r="F1314" s="200">
        <v>280</v>
      </c>
      <c r="G1314" s="199">
        <f t="shared" si="69"/>
        <v>560</v>
      </c>
      <c r="H1314" s="198" t="s">
        <v>8287</v>
      </c>
      <c r="I1314" s="52"/>
      <c r="J1314" s="540" t="s">
        <v>762</v>
      </c>
    </row>
    <row r="1315" customHeight="1" outlineLevel="2" spans="1:10">
      <c r="A1315" s="173">
        <v>35</v>
      </c>
      <c r="B1315" s="201" t="s">
        <v>6391</v>
      </c>
      <c r="C1315" s="201" t="s">
        <v>8151</v>
      </c>
      <c r="D1315" s="65" t="s">
        <v>229</v>
      </c>
      <c r="E1315" s="52">
        <v>20</v>
      </c>
      <c r="F1315" s="200">
        <v>480</v>
      </c>
      <c r="G1315" s="199">
        <f t="shared" si="69"/>
        <v>9600</v>
      </c>
      <c r="H1315" s="198" t="s">
        <v>8287</v>
      </c>
      <c r="I1315" s="52"/>
      <c r="J1315" s="540" t="s">
        <v>762</v>
      </c>
    </row>
    <row r="1316" customHeight="1" outlineLevel="2" spans="1:10">
      <c r="A1316" s="173">
        <v>36</v>
      </c>
      <c r="B1316" s="201" t="s">
        <v>6394</v>
      </c>
      <c r="C1316" s="201" t="s">
        <v>8150</v>
      </c>
      <c r="D1316" s="65" t="s">
        <v>229</v>
      </c>
      <c r="E1316" s="52">
        <v>20</v>
      </c>
      <c r="F1316" s="200">
        <v>280</v>
      </c>
      <c r="G1316" s="199">
        <f t="shared" si="69"/>
        <v>5600</v>
      </c>
      <c r="H1316" s="198" t="s">
        <v>8287</v>
      </c>
      <c r="I1316" s="52"/>
      <c r="J1316" s="540" t="s">
        <v>762</v>
      </c>
    </row>
    <row r="1317" customHeight="1" outlineLevel="2" spans="1:10">
      <c r="A1317" s="173">
        <v>37</v>
      </c>
      <c r="B1317" s="201" t="s">
        <v>6396</v>
      </c>
      <c r="C1317" s="201" t="s">
        <v>8150</v>
      </c>
      <c r="D1317" s="65" t="s">
        <v>229</v>
      </c>
      <c r="E1317" s="52">
        <v>20</v>
      </c>
      <c r="F1317" s="200">
        <v>280</v>
      </c>
      <c r="G1317" s="199">
        <f t="shared" si="69"/>
        <v>5600</v>
      </c>
      <c r="H1317" s="198" t="s">
        <v>8287</v>
      </c>
      <c r="I1317" s="52"/>
      <c r="J1317" s="540" t="s">
        <v>762</v>
      </c>
    </row>
    <row r="1318" customHeight="1" outlineLevel="2" spans="1:10">
      <c r="A1318" s="173">
        <v>38</v>
      </c>
      <c r="B1318" s="201" t="s">
        <v>6398</v>
      </c>
      <c r="C1318" s="201" t="s">
        <v>8152</v>
      </c>
      <c r="D1318" s="65" t="s">
        <v>705</v>
      </c>
      <c r="E1318" s="52">
        <v>10</v>
      </c>
      <c r="F1318" s="200">
        <v>780</v>
      </c>
      <c r="G1318" s="199">
        <f t="shared" si="69"/>
        <v>7800</v>
      </c>
      <c r="H1318" s="198" t="s">
        <v>8287</v>
      </c>
      <c r="I1318" s="52"/>
      <c r="J1318" s="540" t="s">
        <v>762</v>
      </c>
    </row>
    <row r="1319" customHeight="1" outlineLevel="2" spans="1:10">
      <c r="A1319" s="173">
        <v>39</v>
      </c>
      <c r="B1319" s="201" t="s">
        <v>6401</v>
      </c>
      <c r="C1319" s="201" t="s">
        <v>6402</v>
      </c>
      <c r="D1319" s="65" t="s">
        <v>229</v>
      </c>
      <c r="E1319" s="52">
        <v>50</v>
      </c>
      <c r="F1319" s="200">
        <v>32</v>
      </c>
      <c r="G1319" s="199">
        <f t="shared" si="69"/>
        <v>1600</v>
      </c>
      <c r="H1319" s="198" t="s">
        <v>8287</v>
      </c>
      <c r="I1319" s="52"/>
      <c r="J1319" s="540" t="s">
        <v>762</v>
      </c>
    </row>
    <row r="1320" customHeight="1" outlineLevel="2" spans="1:10">
      <c r="A1320" s="173">
        <v>40</v>
      </c>
      <c r="B1320" s="201" t="s">
        <v>6404</v>
      </c>
      <c r="C1320" s="201" t="s">
        <v>8153</v>
      </c>
      <c r="D1320" s="65" t="s">
        <v>229</v>
      </c>
      <c r="E1320" s="52">
        <v>6</v>
      </c>
      <c r="F1320" s="200">
        <v>9</v>
      </c>
      <c r="G1320" s="199">
        <f t="shared" si="69"/>
        <v>54</v>
      </c>
      <c r="H1320" s="198" t="s">
        <v>8287</v>
      </c>
      <c r="I1320" s="52"/>
      <c r="J1320" s="540" t="s">
        <v>762</v>
      </c>
    </row>
    <row r="1321" customHeight="1" outlineLevel="2" spans="1:10">
      <c r="A1321" s="173">
        <v>41</v>
      </c>
      <c r="B1321" s="201" t="s">
        <v>6407</v>
      </c>
      <c r="C1321" s="201" t="s">
        <v>8127</v>
      </c>
      <c r="D1321" s="65" t="s">
        <v>229</v>
      </c>
      <c r="E1321" s="52">
        <v>15</v>
      </c>
      <c r="F1321" s="200">
        <v>13</v>
      </c>
      <c r="G1321" s="199">
        <f t="shared" si="69"/>
        <v>195</v>
      </c>
      <c r="H1321" s="198" t="s">
        <v>8287</v>
      </c>
      <c r="I1321" s="52"/>
      <c r="J1321" s="540" t="s">
        <v>762</v>
      </c>
    </row>
    <row r="1322" customHeight="1" outlineLevel="2" spans="1:10">
      <c r="A1322" s="173">
        <v>42</v>
      </c>
      <c r="B1322" s="201" t="s">
        <v>6409</v>
      </c>
      <c r="C1322" s="201" t="s">
        <v>8127</v>
      </c>
      <c r="D1322" s="65" t="s">
        <v>229</v>
      </c>
      <c r="E1322" s="52">
        <v>10</v>
      </c>
      <c r="F1322" s="200">
        <v>13</v>
      </c>
      <c r="G1322" s="199">
        <f t="shared" si="69"/>
        <v>130</v>
      </c>
      <c r="H1322" s="198" t="s">
        <v>8287</v>
      </c>
      <c r="I1322" s="52"/>
      <c r="J1322" s="540" t="s">
        <v>762</v>
      </c>
    </row>
    <row r="1323" customHeight="1" outlineLevel="2" spans="1:10">
      <c r="A1323" s="173">
        <v>43</v>
      </c>
      <c r="B1323" s="201" t="s">
        <v>6411</v>
      </c>
      <c r="C1323" s="201" t="s">
        <v>8127</v>
      </c>
      <c r="D1323" s="65" t="s">
        <v>229</v>
      </c>
      <c r="E1323" s="52">
        <v>25</v>
      </c>
      <c r="F1323" s="200">
        <v>32</v>
      </c>
      <c r="G1323" s="199">
        <f t="shared" si="69"/>
        <v>800</v>
      </c>
      <c r="H1323" s="198" t="s">
        <v>8287</v>
      </c>
      <c r="I1323" s="52"/>
      <c r="J1323" s="540" t="s">
        <v>762</v>
      </c>
    </row>
    <row r="1324" customHeight="1" outlineLevel="2" spans="1:10">
      <c r="A1324" s="173">
        <v>44</v>
      </c>
      <c r="B1324" s="201" t="s">
        <v>6413</v>
      </c>
      <c r="C1324" s="201" t="s">
        <v>8127</v>
      </c>
      <c r="D1324" s="65" t="s">
        <v>229</v>
      </c>
      <c r="E1324" s="52">
        <v>25</v>
      </c>
      <c r="F1324" s="200">
        <v>90</v>
      </c>
      <c r="G1324" s="199">
        <f t="shared" si="69"/>
        <v>2250</v>
      </c>
      <c r="H1324" s="198" t="s">
        <v>8287</v>
      </c>
      <c r="I1324" s="52"/>
      <c r="J1324" s="540" t="s">
        <v>762</v>
      </c>
    </row>
    <row r="1325" customHeight="1" outlineLevel="2" spans="1:10">
      <c r="A1325" s="173">
        <v>45</v>
      </c>
      <c r="B1325" s="201" t="s">
        <v>6415</v>
      </c>
      <c r="C1325" s="201" t="s">
        <v>8127</v>
      </c>
      <c r="D1325" s="65" t="s">
        <v>229</v>
      </c>
      <c r="E1325" s="52">
        <v>25</v>
      </c>
      <c r="F1325" s="200">
        <v>64</v>
      </c>
      <c r="G1325" s="199">
        <f t="shared" si="69"/>
        <v>1600</v>
      </c>
      <c r="H1325" s="198" t="s">
        <v>8287</v>
      </c>
      <c r="I1325" s="52"/>
      <c r="J1325" s="540" t="s">
        <v>762</v>
      </c>
    </row>
    <row r="1326" customHeight="1" outlineLevel="2" spans="1:10">
      <c r="A1326" s="173">
        <v>46</v>
      </c>
      <c r="B1326" s="201" t="s">
        <v>6256</v>
      </c>
      <c r="C1326" s="201" t="s">
        <v>8127</v>
      </c>
      <c r="D1326" s="65" t="s">
        <v>229</v>
      </c>
      <c r="E1326" s="52">
        <v>40</v>
      </c>
      <c r="F1326" s="200">
        <v>30</v>
      </c>
      <c r="G1326" s="199">
        <f t="shared" si="69"/>
        <v>1200</v>
      </c>
      <c r="H1326" s="198" t="s">
        <v>8287</v>
      </c>
      <c r="I1326" s="52"/>
      <c r="J1326" s="540" t="s">
        <v>762</v>
      </c>
    </row>
    <row r="1327" customHeight="1" outlineLevel="2" spans="1:10">
      <c r="A1327" s="173">
        <v>47</v>
      </c>
      <c r="B1327" s="201" t="s">
        <v>6259</v>
      </c>
      <c r="C1327" s="201" t="s">
        <v>8127</v>
      </c>
      <c r="D1327" s="65" t="s">
        <v>229</v>
      </c>
      <c r="E1327" s="52">
        <v>40</v>
      </c>
      <c r="F1327" s="200">
        <v>50</v>
      </c>
      <c r="G1327" s="199">
        <f t="shared" si="69"/>
        <v>2000</v>
      </c>
      <c r="H1327" s="198" t="s">
        <v>8287</v>
      </c>
      <c r="I1327" s="52"/>
      <c r="J1327" s="540" t="s">
        <v>762</v>
      </c>
    </row>
    <row r="1328" customHeight="1" outlineLevel="2" spans="1:10">
      <c r="A1328" s="173">
        <v>48</v>
      </c>
      <c r="B1328" s="201" t="s">
        <v>6261</v>
      </c>
      <c r="C1328" s="201" t="s">
        <v>8154</v>
      </c>
      <c r="D1328" s="65" t="s">
        <v>5059</v>
      </c>
      <c r="E1328" s="52">
        <v>40</v>
      </c>
      <c r="F1328" s="200">
        <v>52</v>
      </c>
      <c r="G1328" s="199">
        <f t="shared" si="69"/>
        <v>2080</v>
      </c>
      <c r="H1328" s="198" t="s">
        <v>8287</v>
      </c>
      <c r="I1328" s="52"/>
      <c r="J1328" s="540" t="s">
        <v>762</v>
      </c>
    </row>
    <row r="1329" customHeight="1" outlineLevel="2" spans="1:10">
      <c r="A1329" s="173">
        <v>49</v>
      </c>
      <c r="B1329" s="201" t="s">
        <v>6264</v>
      </c>
      <c r="C1329" s="201" t="s">
        <v>8127</v>
      </c>
      <c r="D1329" s="65" t="s">
        <v>229</v>
      </c>
      <c r="E1329" s="52">
        <v>36</v>
      </c>
      <c r="F1329" s="200">
        <v>45</v>
      </c>
      <c r="G1329" s="199">
        <f t="shared" si="69"/>
        <v>1620</v>
      </c>
      <c r="H1329" s="198" t="s">
        <v>8287</v>
      </c>
      <c r="I1329" s="52"/>
      <c r="J1329" s="540" t="s">
        <v>762</v>
      </c>
    </row>
    <row r="1330" customHeight="1" outlineLevel="2" spans="1:10">
      <c r="A1330" s="173">
        <v>50</v>
      </c>
      <c r="B1330" s="201" t="s">
        <v>6420</v>
      </c>
      <c r="C1330" s="201" t="s">
        <v>8127</v>
      </c>
      <c r="D1330" s="65" t="s">
        <v>229</v>
      </c>
      <c r="E1330" s="52">
        <v>25</v>
      </c>
      <c r="F1330" s="200">
        <v>45</v>
      </c>
      <c r="G1330" s="199">
        <f t="shared" si="69"/>
        <v>1125</v>
      </c>
      <c r="H1330" s="198" t="s">
        <v>8287</v>
      </c>
      <c r="I1330" s="52"/>
      <c r="J1330" s="540" t="s">
        <v>762</v>
      </c>
    </row>
    <row r="1331" customHeight="1" outlineLevel="2" spans="1:10">
      <c r="A1331" s="173">
        <v>51</v>
      </c>
      <c r="B1331" s="201" t="s">
        <v>6422</v>
      </c>
      <c r="C1331" s="201" t="s">
        <v>8127</v>
      </c>
      <c r="D1331" s="65" t="s">
        <v>229</v>
      </c>
      <c r="E1331" s="52">
        <v>30</v>
      </c>
      <c r="F1331" s="200">
        <v>36</v>
      </c>
      <c r="G1331" s="199">
        <f t="shared" si="69"/>
        <v>1080</v>
      </c>
      <c r="H1331" s="198" t="s">
        <v>8287</v>
      </c>
      <c r="I1331" s="52"/>
      <c r="J1331" s="540" t="s">
        <v>762</v>
      </c>
    </row>
    <row r="1332" customHeight="1" outlineLevel="2" spans="1:10">
      <c r="A1332" s="173">
        <v>52</v>
      </c>
      <c r="B1332" s="201" t="s">
        <v>6424</v>
      </c>
      <c r="C1332" s="201" t="s">
        <v>8155</v>
      </c>
      <c r="D1332" s="65" t="s">
        <v>229</v>
      </c>
      <c r="E1332" s="52">
        <v>1200</v>
      </c>
      <c r="F1332" s="200">
        <v>20</v>
      </c>
      <c r="G1332" s="199">
        <f t="shared" si="69"/>
        <v>24000</v>
      </c>
      <c r="H1332" s="198" t="s">
        <v>8287</v>
      </c>
      <c r="I1332" s="52"/>
      <c r="J1332" s="540" t="s">
        <v>762</v>
      </c>
    </row>
    <row r="1333" customHeight="1" outlineLevel="2" spans="1:10">
      <c r="A1333" s="173">
        <v>53</v>
      </c>
      <c r="B1333" s="201" t="s">
        <v>6427</v>
      </c>
      <c r="C1333" s="201" t="s">
        <v>8156</v>
      </c>
      <c r="D1333" s="65" t="s">
        <v>229</v>
      </c>
      <c r="E1333" s="52">
        <v>6</v>
      </c>
      <c r="F1333" s="200">
        <v>24</v>
      </c>
      <c r="G1333" s="199">
        <f t="shared" si="69"/>
        <v>144</v>
      </c>
      <c r="H1333" s="198" t="s">
        <v>8287</v>
      </c>
      <c r="I1333" s="52"/>
      <c r="J1333" s="540" t="s">
        <v>762</v>
      </c>
    </row>
    <row r="1334" customHeight="1" outlineLevel="2" spans="1:10">
      <c r="A1334" s="173">
        <v>54</v>
      </c>
      <c r="B1334" s="201" t="s">
        <v>8157</v>
      </c>
      <c r="C1334" s="201" t="s">
        <v>8158</v>
      </c>
      <c r="D1334" s="65" t="s">
        <v>229</v>
      </c>
      <c r="E1334" s="52">
        <v>60</v>
      </c>
      <c r="F1334" s="200">
        <v>120</v>
      </c>
      <c r="G1334" s="199">
        <f t="shared" si="69"/>
        <v>7200</v>
      </c>
      <c r="H1334" s="198" t="s">
        <v>8287</v>
      </c>
      <c r="I1334" s="52"/>
      <c r="J1334" s="540" t="s">
        <v>762</v>
      </c>
    </row>
    <row r="1335" customHeight="1" outlineLevel="2" spans="1:10">
      <c r="A1335" s="173">
        <v>55</v>
      </c>
      <c r="B1335" s="201" t="s">
        <v>8159</v>
      </c>
      <c r="C1335" s="201" t="s">
        <v>8160</v>
      </c>
      <c r="D1335" s="65" t="s">
        <v>229</v>
      </c>
      <c r="E1335" s="52">
        <v>60</v>
      </c>
      <c r="F1335" s="200">
        <v>75</v>
      </c>
      <c r="G1335" s="199">
        <f t="shared" si="69"/>
        <v>4500</v>
      </c>
      <c r="H1335" s="198" t="s">
        <v>8287</v>
      </c>
      <c r="I1335" s="52"/>
      <c r="J1335" s="540" t="s">
        <v>762</v>
      </c>
    </row>
    <row r="1336" customHeight="1" outlineLevel="2" spans="1:10">
      <c r="A1336" s="173">
        <v>56</v>
      </c>
      <c r="B1336" s="201" t="s">
        <v>8161</v>
      </c>
      <c r="C1336" s="201" t="s">
        <v>8162</v>
      </c>
      <c r="D1336" s="65" t="s">
        <v>229</v>
      </c>
      <c r="E1336" s="52">
        <v>60</v>
      </c>
      <c r="F1336" s="200">
        <v>35</v>
      </c>
      <c r="G1336" s="199">
        <f t="shared" si="69"/>
        <v>2100</v>
      </c>
      <c r="H1336" s="198" t="s">
        <v>8287</v>
      </c>
      <c r="I1336" s="52"/>
      <c r="J1336" s="540" t="s">
        <v>762</v>
      </c>
    </row>
    <row r="1337" customHeight="1" outlineLevel="2" spans="1:10">
      <c r="A1337" s="173">
        <v>57</v>
      </c>
      <c r="B1337" s="201" t="s">
        <v>6439</v>
      </c>
      <c r="C1337" s="201" t="s">
        <v>8163</v>
      </c>
      <c r="D1337" s="65" t="s">
        <v>5059</v>
      </c>
      <c r="E1337" s="52">
        <v>15</v>
      </c>
      <c r="F1337" s="200">
        <v>9</v>
      </c>
      <c r="G1337" s="199">
        <f t="shared" si="69"/>
        <v>135</v>
      </c>
      <c r="H1337" s="198" t="s">
        <v>8287</v>
      </c>
      <c r="I1337" s="52"/>
      <c r="J1337" s="540" t="s">
        <v>762</v>
      </c>
    </row>
    <row r="1338" customHeight="1" outlineLevel="2" spans="1:10">
      <c r="A1338" s="173">
        <v>58</v>
      </c>
      <c r="B1338" s="201" t="s">
        <v>6442</v>
      </c>
      <c r="C1338" s="201" t="s">
        <v>8164</v>
      </c>
      <c r="D1338" s="65" t="s">
        <v>705</v>
      </c>
      <c r="E1338" s="52">
        <v>15</v>
      </c>
      <c r="F1338" s="200">
        <v>18</v>
      </c>
      <c r="G1338" s="199">
        <f t="shared" si="69"/>
        <v>270</v>
      </c>
      <c r="H1338" s="198" t="s">
        <v>8287</v>
      </c>
      <c r="I1338" s="52"/>
      <c r="J1338" s="540" t="s">
        <v>762</v>
      </c>
    </row>
    <row r="1339" customHeight="1" outlineLevel="2" spans="1:10">
      <c r="A1339" s="173">
        <v>59</v>
      </c>
      <c r="B1339" s="201" t="s">
        <v>6266</v>
      </c>
      <c r="C1339" s="201" t="s">
        <v>8127</v>
      </c>
      <c r="D1339" s="65" t="s">
        <v>705</v>
      </c>
      <c r="E1339" s="52">
        <v>25</v>
      </c>
      <c r="F1339" s="200">
        <v>30</v>
      </c>
      <c r="G1339" s="199">
        <f t="shared" si="69"/>
        <v>750</v>
      </c>
      <c r="H1339" s="198" t="s">
        <v>8287</v>
      </c>
      <c r="I1339" s="52"/>
      <c r="J1339" s="540" t="s">
        <v>762</v>
      </c>
    </row>
    <row r="1340" customHeight="1" outlineLevel="2" spans="1:10">
      <c r="A1340" s="173">
        <v>60</v>
      </c>
      <c r="B1340" s="201" t="s">
        <v>6452</v>
      </c>
      <c r="C1340" s="201" t="s">
        <v>6453</v>
      </c>
      <c r="D1340" s="65" t="s">
        <v>3814</v>
      </c>
      <c r="E1340" s="52">
        <v>10</v>
      </c>
      <c r="F1340" s="200">
        <v>56</v>
      </c>
      <c r="G1340" s="199">
        <f t="shared" si="69"/>
        <v>560</v>
      </c>
      <c r="H1340" s="198" t="s">
        <v>8287</v>
      </c>
      <c r="I1340" s="52"/>
      <c r="J1340" s="540" t="s">
        <v>762</v>
      </c>
    </row>
    <row r="1341" customHeight="1" outlineLevel="2" spans="1:10">
      <c r="A1341" s="173">
        <v>61</v>
      </c>
      <c r="B1341" s="201" t="s">
        <v>6455</v>
      </c>
      <c r="C1341" s="201" t="s">
        <v>6456</v>
      </c>
      <c r="D1341" s="65" t="s">
        <v>229</v>
      </c>
      <c r="E1341" s="52">
        <v>60</v>
      </c>
      <c r="F1341" s="200">
        <v>7</v>
      </c>
      <c r="G1341" s="199">
        <f t="shared" si="69"/>
        <v>420</v>
      </c>
      <c r="H1341" s="198" t="s">
        <v>8287</v>
      </c>
      <c r="I1341" s="52"/>
      <c r="J1341" s="540" t="s">
        <v>762</v>
      </c>
    </row>
    <row r="1342" customHeight="1" outlineLevel="2" spans="1:10">
      <c r="A1342" s="173">
        <v>62</v>
      </c>
      <c r="B1342" s="201" t="s">
        <v>6268</v>
      </c>
      <c r="C1342" s="201" t="s">
        <v>8127</v>
      </c>
      <c r="D1342" s="65" t="s">
        <v>229</v>
      </c>
      <c r="E1342" s="52">
        <v>60</v>
      </c>
      <c r="F1342" s="200">
        <v>9</v>
      </c>
      <c r="G1342" s="199">
        <f t="shared" si="69"/>
        <v>540</v>
      </c>
      <c r="H1342" s="198" t="s">
        <v>8287</v>
      </c>
      <c r="I1342" s="52"/>
      <c r="J1342" s="540" t="s">
        <v>762</v>
      </c>
    </row>
    <row r="1343" customHeight="1" outlineLevel="2" spans="1:10">
      <c r="A1343" s="173">
        <v>63</v>
      </c>
      <c r="B1343" s="201" t="s">
        <v>8165</v>
      </c>
      <c r="C1343" s="201" t="s">
        <v>8166</v>
      </c>
      <c r="D1343" s="65" t="s">
        <v>229</v>
      </c>
      <c r="E1343" s="52">
        <v>150</v>
      </c>
      <c r="F1343" s="200">
        <v>95</v>
      </c>
      <c r="G1343" s="199">
        <f t="shared" si="69"/>
        <v>14250</v>
      </c>
      <c r="H1343" s="198" t="s">
        <v>8287</v>
      </c>
      <c r="I1343" s="52"/>
      <c r="J1343" s="540" t="s">
        <v>762</v>
      </c>
    </row>
    <row r="1344" customHeight="1" outlineLevel="2" spans="1:10">
      <c r="A1344" s="173">
        <v>64</v>
      </c>
      <c r="B1344" s="201" t="s">
        <v>8167</v>
      </c>
      <c r="C1344" s="201" t="s">
        <v>8168</v>
      </c>
      <c r="D1344" s="65" t="s">
        <v>229</v>
      </c>
      <c r="E1344" s="52">
        <v>60</v>
      </c>
      <c r="F1344" s="200">
        <v>76</v>
      </c>
      <c r="G1344" s="199">
        <f t="shared" si="69"/>
        <v>4560</v>
      </c>
      <c r="H1344" s="198" t="s">
        <v>8287</v>
      </c>
      <c r="I1344" s="52"/>
      <c r="J1344" s="540" t="s">
        <v>762</v>
      </c>
    </row>
    <row r="1345" customHeight="1" outlineLevel="2" spans="1:10">
      <c r="A1345" s="173">
        <v>65</v>
      </c>
      <c r="B1345" s="201" t="s">
        <v>8169</v>
      </c>
      <c r="C1345" s="201" t="s">
        <v>8170</v>
      </c>
      <c r="D1345" s="65" t="s">
        <v>229</v>
      </c>
      <c r="E1345" s="52">
        <v>150</v>
      </c>
      <c r="F1345" s="200">
        <v>176</v>
      </c>
      <c r="G1345" s="199">
        <f t="shared" ref="G1345:G1359" si="70" xml:space="preserve">F1345*E1345</f>
        <v>26400</v>
      </c>
      <c r="H1345" s="198" t="s">
        <v>8287</v>
      </c>
      <c r="I1345" s="52"/>
      <c r="J1345" s="540" t="s">
        <v>762</v>
      </c>
    </row>
    <row r="1346" customHeight="1" outlineLevel="2" spans="1:10">
      <c r="A1346" s="173">
        <v>66</v>
      </c>
      <c r="B1346" s="201" t="s">
        <v>6467</v>
      </c>
      <c r="C1346" s="201" t="s">
        <v>8171</v>
      </c>
      <c r="D1346" s="65" t="s">
        <v>229</v>
      </c>
      <c r="E1346" s="52">
        <v>50</v>
      </c>
      <c r="F1346" s="200">
        <v>155</v>
      </c>
      <c r="G1346" s="199">
        <f t="shared" si="70"/>
        <v>7750</v>
      </c>
      <c r="H1346" s="198" t="s">
        <v>8287</v>
      </c>
      <c r="I1346" s="52"/>
      <c r="J1346" s="540" t="s">
        <v>762</v>
      </c>
    </row>
    <row r="1347" customHeight="1" outlineLevel="2" spans="1:10">
      <c r="A1347" s="173">
        <v>67</v>
      </c>
      <c r="B1347" s="201" t="s">
        <v>6470</v>
      </c>
      <c r="C1347" s="201" t="s">
        <v>8171</v>
      </c>
      <c r="D1347" s="65" t="s">
        <v>229</v>
      </c>
      <c r="E1347" s="52">
        <v>50</v>
      </c>
      <c r="F1347" s="200">
        <v>155</v>
      </c>
      <c r="G1347" s="199">
        <f t="shared" si="70"/>
        <v>7750</v>
      </c>
      <c r="H1347" s="198" t="s">
        <v>8287</v>
      </c>
      <c r="I1347" s="52"/>
      <c r="J1347" s="540" t="s">
        <v>762</v>
      </c>
    </row>
    <row r="1348" customHeight="1" outlineLevel="2" spans="1:10">
      <c r="A1348" s="173">
        <v>68</v>
      </c>
      <c r="B1348" s="201" t="s">
        <v>6472</v>
      </c>
      <c r="C1348" s="201" t="s">
        <v>8171</v>
      </c>
      <c r="D1348" s="65" t="s">
        <v>229</v>
      </c>
      <c r="E1348" s="52">
        <v>50</v>
      </c>
      <c r="F1348" s="200">
        <v>175</v>
      </c>
      <c r="G1348" s="199">
        <f t="shared" si="70"/>
        <v>8750</v>
      </c>
      <c r="H1348" s="198" t="s">
        <v>8287</v>
      </c>
      <c r="I1348" s="52"/>
      <c r="J1348" s="540" t="s">
        <v>762</v>
      </c>
    </row>
    <row r="1349" customHeight="1" outlineLevel="2" spans="1:10">
      <c r="A1349" s="173">
        <v>69</v>
      </c>
      <c r="B1349" s="201" t="s">
        <v>6474</v>
      </c>
      <c r="C1349" s="201" t="s">
        <v>6475</v>
      </c>
      <c r="D1349" s="65" t="s">
        <v>229</v>
      </c>
      <c r="E1349" s="52">
        <v>30</v>
      </c>
      <c r="F1349" s="200">
        <v>32</v>
      </c>
      <c r="G1349" s="199">
        <f t="shared" si="70"/>
        <v>960</v>
      </c>
      <c r="H1349" s="198" t="s">
        <v>8287</v>
      </c>
      <c r="I1349" s="52"/>
      <c r="J1349" s="540" t="s">
        <v>762</v>
      </c>
    </row>
    <row r="1350" customHeight="1" outlineLevel="2" spans="1:10">
      <c r="A1350" s="173">
        <v>70</v>
      </c>
      <c r="B1350" s="564" t="s">
        <v>6270</v>
      </c>
      <c r="C1350" s="201" t="s">
        <v>8172</v>
      </c>
      <c r="D1350" s="74" t="s">
        <v>229</v>
      </c>
      <c r="E1350" s="73">
        <v>20</v>
      </c>
      <c r="F1350" s="200">
        <v>950</v>
      </c>
      <c r="G1350" s="199">
        <f t="shared" si="70"/>
        <v>19000</v>
      </c>
      <c r="H1350" s="198" t="s">
        <v>8287</v>
      </c>
      <c r="I1350" s="52"/>
      <c r="J1350" s="540" t="s">
        <v>762</v>
      </c>
    </row>
    <row r="1351" customHeight="1" outlineLevel="2" spans="1:10">
      <c r="A1351" s="173">
        <v>71</v>
      </c>
      <c r="B1351" s="564" t="s">
        <v>6273</v>
      </c>
      <c r="C1351" s="201" t="s">
        <v>8173</v>
      </c>
      <c r="D1351" s="74" t="s">
        <v>229</v>
      </c>
      <c r="E1351" s="73">
        <v>10</v>
      </c>
      <c r="F1351" s="200">
        <v>120</v>
      </c>
      <c r="G1351" s="199">
        <f t="shared" si="70"/>
        <v>1200</v>
      </c>
      <c r="H1351" s="198" t="s">
        <v>8287</v>
      </c>
      <c r="I1351" s="52"/>
      <c r="J1351" s="540" t="s">
        <v>762</v>
      </c>
    </row>
    <row r="1352" customHeight="1" outlineLevel="2" spans="1:10">
      <c r="A1352" s="173">
        <v>72</v>
      </c>
      <c r="B1352" s="564" t="s">
        <v>8174</v>
      </c>
      <c r="C1352" s="201" t="s">
        <v>8175</v>
      </c>
      <c r="D1352" s="74" t="s">
        <v>229</v>
      </c>
      <c r="E1352" s="73">
        <v>30</v>
      </c>
      <c r="F1352" s="200">
        <v>780</v>
      </c>
      <c r="G1352" s="199">
        <f t="shared" si="70"/>
        <v>23400</v>
      </c>
      <c r="H1352" s="198" t="s">
        <v>8287</v>
      </c>
      <c r="I1352" s="52"/>
      <c r="J1352" s="540" t="s">
        <v>762</v>
      </c>
    </row>
    <row r="1353" customHeight="1" outlineLevel="2" spans="1:10">
      <c r="A1353" s="173">
        <v>73</v>
      </c>
      <c r="B1353" s="564" t="s">
        <v>8176</v>
      </c>
      <c r="C1353" s="201" t="s">
        <v>8177</v>
      </c>
      <c r="D1353" s="74" t="s">
        <v>229</v>
      </c>
      <c r="E1353" s="73">
        <v>12</v>
      </c>
      <c r="F1353" s="200">
        <v>650</v>
      </c>
      <c r="G1353" s="199">
        <f t="shared" si="70"/>
        <v>7800</v>
      </c>
      <c r="H1353" s="198" t="s">
        <v>8287</v>
      </c>
      <c r="I1353" s="52"/>
      <c r="J1353" s="540" t="s">
        <v>762</v>
      </c>
    </row>
    <row r="1354" customHeight="1" outlineLevel="2" spans="1:10">
      <c r="A1354" s="173">
        <v>74</v>
      </c>
      <c r="B1354" s="564" t="s">
        <v>8178</v>
      </c>
      <c r="C1354" s="201" t="s">
        <v>8177</v>
      </c>
      <c r="D1354" s="74" t="s">
        <v>229</v>
      </c>
      <c r="E1354" s="73">
        <v>12</v>
      </c>
      <c r="F1354" s="200">
        <v>350</v>
      </c>
      <c r="G1354" s="199">
        <f t="shared" si="70"/>
        <v>4200</v>
      </c>
      <c r="H1354" s="198" t="s">
        <v>8287</v>
      </c>
      <c r="I1354" s="52"/>
      <c r="J1354" s="540" t="s">
        <v>762</v>
      </c>
    </row>
    <row r="1355" customHeight="1" outlineLevel="2" spans="1:10">
      <c r="A1355" s="173">
        <v>75</v>
      </c>
      <c r="B1355" s="564" t="s">
        <v>8179</v>
      </c>
      <c r="C1355" s="201" t="s">
        <v>8180</v>
      </c>
      <c r="D1355" s="74" t="s">
        <v>229</v>
      </c>
      <c r="E1355" s="73">
        <v>12</v>
      </c>
      <c r="F1355" s="200">
        <v>290</v>
      </c>
      <c r="G1355" s="199">
        <f t="shared" si="70"/>
        <v>3480</v>
      </c>
      <c r="H1355" s="198" t="s">
        <v>8287</v>
      </c>
      <c r="I1355" s="52"/>
      <c r="J1355" s="540" t="s">
        <v>762</v>
      </c>
    </row>
    <row r="1356" customHeight="1" outlineLevel="2" spans="1:10">
      <c r="A1356" s="173">
        <v>76</v>
      </c>
      <c r="B1356" s="564" t="s">
        <v>8181</v>
      </c>
      <c r="C1356" s="201" t="s">
        <v>8182</v>
      </c>
      <c r="D1356" s="74" t="s">
        <v>229</v>
      </c>
      <c r="E1356" s="73">
        <v>30</v>
      </c>
      <c r="F1356" s="200">
        <v>150</v>
      </c>
      <c r="G1356" s="199">
        <f t="shared" si="70"/>
        <v>4500</v>
      </c>
      <c r="H1356" s="198" t="s">
        <v>8287</v>
      </c>
      <c r="I1356" s="52"/>
      <c r="J1356" s="540" t="s">
        <v>762</v>
      </c>
    </row>
    <row r="1357" customHeight="1" outlineLevel="2" spans="1:10">
      <c r="A1357" s="173">
        <v>77</v>
      </c>
      <c r="B1357" s="201" t="s">
        <v>8183</v>
      </c>
      <c r="C1357" s="201" t="s">
        <v>8184</v>
      </c>
      <c r="D1357" s="74" t="s">
        <v>229</v>
      </c>
      <c r="E1357" s="73">
        <v>15</v>
      </c>
      <c r="F1357" s="200">
        <v>85</v>
      </c>
      <c r="G1357" s="199">
        <f t="shared" si="70"/>
        <v>1275</v>
      </c>
      <c r="H1357" s="198" t="s">
        <v>8287</v>
      </c>
      <c r="I1357" s="52"/>
      <c r="J1357" s="540" t="s">
        <v>762</v>
      </c>
    </row>
    <row r="1358" customHeight="1" outlineLevel="2" spans="1:10">
      <c r="A1358" s="173">
        <v>78</v>
      </c>
      <c r="B1358" s="201" t="s">
        <v>8185</v>
      </c>
      <c r="C1358" s="201" t="s">
        <v>8186</v>
      </c>
      <c r="D1358" s="74" t="s">
        <v>229</v>
      </c>
      <c r="E1358" s="73">
        <v>15</v>
      </c>
      <c r="F1358" s="200">
        <v>65</v>
      </c>
      <c r="G1358" s="199">
        <f t="shared" si="70"/>
        <v>975</v>
      </c>
      <c r="H1358" s="198" t="s">
        <v>8287</v>
      </c>
      <c r="I1358" s="52"/>
      <c r="J1358" s="540" t="s">
        <v>762</v>
      </c>
    </row>
    <row r="1359" customHeight="1" outlineLevel="2" spans="1:10">
      <c r="A1359" s="173">
        <v>79</v>
      </c>
      <c r="B1359" s="201" t="s">
        <v>6497</v>
      </c>
      <c r="C1359" s="201" t="s">
        <v>8187</v>
      </c>
      <c r="D1359" s="74" t="s">
        <v>345</v>
      </c>
      <c r="E1359" s="73">
        <v>10</v>
      </c>
      <c r="F1359" s="200">
        <v>950</v>
      </c>
      <c r="G1359" s="199">
        <f t="shared" si="70"/>
        <v>9500</v>
      </c>
      <c r="H1359" s="198" t="s">
        <v>8287</v>
      </c>
      <c r="I1359" s="52"/>
      <c r="J1359" s="540" t="s">
        <v>762</v>
      </c>
    </row>
    <row r="1360" customHeight="1" spans="1:10">
      <c r="A1360" s="59"/>
      <c r="B1360" s="573" t="s">
        <v>8288</v>
      </c>
      <c r="C1360" s="60"/>
      <c r="D1360" s="60"/>
      <c r="E1360" s="565">
        <f xml:space="preserve">E3+E825</f>
        <v>20242.15</v>
      </c>
      <c r="F1360" s="574"/>
      <c r="G1360" s="565">
        <f xml:space="preserve">G3+G825</f>
        <v>16761231</v>
      </c>
      <c r="H1360" s="60"/>
      <c r="I1360" s="62"/>
      <c r="J1360" s="538"/>
    </row>
  </sheetData>
  <sheetProtection formatCells="0" formatColumns="0" formatRows="0" insertRows="0" insertColumns="0" insertHyperlinks="0" deleteColumns="0" deleteRows="0" sort="0" autoFilter="0" pivotTables="0"/>
  <autoFilter xmlns:etc="http://www.wps.cn/officeDocument/2017/etCustomData" ref="A2:XFD1360" etc:filterBottomFollowUsedRange="0">
    <extLst/>
  </autoFilter>
  <mergeCells count="2">
    <mergeCell ref="A1:H1"/>
    <mergeCell ref="B1360:C1360"/>
  </mergeCells>
  <pageMargins left="0.75" right="0.75" top="1" bottom="1" header="0.5" footer="0.5"/>
  <pageSetup paperSize="9" scale="4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9"/>
  <sheetViews>
    <sheetView view="pageBreakPreview" zoomScale="85" zoomScaleNormal="100" workbookViewId="0">
      <pane xSplit="2" ySplit="2" topLeftCell="C3" activePane="bottomRight" state="frozen"/>
      <selection/>
      <selection pane="topRight"/>
      <selection pane="bottomLeft"/>
      <selection pane="bottomRight" activeCell="C124" sqref="$A1:$XFD1048576"/>
    </sheetView>
  </sheetViews>
  <sheetFormatPr defaultColWidth="9" defaultRowHeight="30" customHeight="1"/>
  <cols>
    <col min="1" max="1" width="7.63333333333333" style="499" customWidth="1"/>
    <col min="2" max="2" width="22" style="499" customWidth="1"/>
    <col min="3" max="3" width="28.6333333333333" style="502" customWidth="1"/>
    <col min="4" max="5" width="9.75" style="499" customWidth="1"/>
    <col min="6" max="6" width="10.1333333333333" style="503" customWidth="1"/>
    <col min="7" max="7" width="11.5" style="503" customWidth="1"/>
    <col min="8" max="8" width="14.3833333333333" style="502" customWidth="1"/>
    <col min="9" max="10" width="14.3833333333333" style="499" customWidth="1"/>
    <col min="11" max="16384" width="9" style="504"/>
  </cols>
  <sheetData>
    <row r="1" s="499" customFormat="1" ht="35.1" customHeight="1" spans="1:10">
      <c r="A1" s="505" t="s">
        <v>8289</v>
      </c>
      <c r="B1" s="506"/>
      <c r="C1" s="506"/>
      <c r="D1" s="506"/>
      <c r="E1" s="506"/>
      <c r="F1" s="506"/>
      <c r="G1" s="506"/>
      <c r="H1" s="506"/>
      <c r="I1" s="507"/>
      <c r="J1" s="508"/>
    </row>
    <row r="2" ht="35.1" customHeight="1" spans="1:10">
      <c r="A2" s="445" t="s">
        <v>2737</v>
      </c>
      <c r="B2" s="27" t="s">
        <v>147</v>
      </c>
      <c r="C2" s="445" t="s">
        <v>148</v>
      </c>
      <c r="D2" s="445" t="s">
        <v>2740</v>
      </c>
      <c r="E2" s="445" t="s">
        <v>2739</v>
      </c>
      <c r="F2" s="509" t="s">
        <v>8290</v>
      </c>
      <c r="G2" s="509" t="s">
        <v>153</v>
      </c>
      <c r="H2" s="445" t="s">
        <v>2744</v>
      </c>
      <c r="I2" s="27" t="s">
        <v>8291</v>
      </c>
      <c r="J2" s="445" t="s">
        <v>8292</v>
      </c>
    </row>
    <row r="3" s="500" customFormat="1" ht="35.1" customHeight="1" spans="1:10">
      <c r="A3" s="60" t="s">
        <v>4124</v>
      </c>
      <c r="B3" s="81" t="s">
        <v>8293</v>
      </c>
      <c r="C3" s="495"/>
      <c r="D3" s="60"/>
      <c r="E3" s="60">
        <f xml:space="preserve">SUM(E4:E46)</f>
        <v>3783</v>
      </c>
      <c r="F3" s="61"/>
      <c r="G3" s="61">
        <f xml:space="preserve">SUM(G4:G46)</f>
        <v>779499</v>
      </c>
      <c r="H3" s="495"/>
      <c r="I3" s="60"/>
      <c r="J3" s="60"/>
    </row>
    <row r="4" s="501" customFormat="1" ht="35.1" customHeight="1" outlineLevel="1" spans="1:10">
      <c r="A4" s="52">
        <v>1</v>
      </c>
      <c r="B4" s="52" t="s">
        <v>8294</v>
      </c>
      <c r="C4" s="197" t="s">
        <v>8295</v>
      </c>
      <c r="D4" s="52" t="s">
        <v>2824</v>
      </c>
      <c r="E4" s="52">
        <v>11</v>
      </c>
      <c r="F4" s="64">
        <v>3000</v>
      </c>
      <c r="G4" s="64">
        <f t="shared" ref="G4:G46" si="0" xml:space="preserve">E4*F4</f>
        <v>33000</v>
      </c>
      <c r="H4" s="197" t="s">
        <v>8296</v>
      </c>
      <c r="I4" s="52" t="s">
        <v>8297</v>
      </c>
      <c r="J4" s="52"/>
    </row>
    <row r="5" s="501" customFormat="1" ht="35.1" customHeight="1" outlineLevel="1" spans="1:10">
      <c r="A5" s="52">
        <v>2</v>
      </c>
      <c r="B5" s="52" t="s">
        <v>8298</v>
      </c>
      <c r="C5" s="197" t="s">
        <v>8299</v>
      </c>
      <c r="D5" s="52" t="s">
        <v>2824</v>
      </c>
      <c r="E5" s="52">
        <v>4</v>
      </c>
      <c r="F5" s="64">
        <v>1000</v>
      </c>
      <c r="G5" s="64">
        <f t="shared" si="0"/>
        <v>4000</v>
      </c>
      <c r="H5" s="197" t="s">
        <v>8300</v>
      </c>
      <c r="I5" s="52" t="s">
        <v>8297</v>
      </c>
      <c r="J5" s="52"/>
    </row>
    <row r="6" s="501" customFormat="1" ht="35.1" customHeight="1" outlineLevel="1" spans="1:10">
      <c r="A6" s="52">
        <v>3</v>
      </c>
      <c r="B6" s="52" t="s">
        <v>8301</v>
      </c>
      <c r="C6" s="197" t="s">
        <v>8302</v>
      </c>
      <c r="D6" s="52" t="s">
        <v>2774</v>
      </c>
      <c r="E6" s="52">
        <v>40</v>
      </c>
      <c r="F6" s="64">
        <v>200</v>
      </c>
      <c r="G6" s="64">
        <f t="shared" si="0"/>
        <v>8000</v>
      </c>
      <c r="H6" s="197" t="s">
        <v>8303</v>
      </c>
      <c r="I6" s="52" t="s">
        <v>8297</v>
      </c>
      <c r="J6" s="52"/>
    </row>
    <row r="7" s="501" customFormat="1" ht="35.1" customHeight="1" outlineLevel="1" spans="1:10">
      <c r="A7" s="52">
        <v>4</v>
      </c>
      <c r="B7" s="52" t="s">
        <v>8304</v>
      </c>
      <c r="C7" s="197" t="s">
        <v>8305</v>
      </c>
      <c r="D7" s="52" t="s">
        <v>2824</v>
      </c>
      <c r="E7" s="52">
        <v>5</v>
      </c>
      <c r="F7" s="64">
        <v>100</v>
      </c>
      <c r="G7" s="64">
        <f t="shared" si="0"/>
        <v>500</v>
      </c>
      <c r="H7" s="197" t="s">
        <v>8306</v>
      </c>
      <c r="I7" s="52" t="s">
        <v>8297</v>
      </c>
      <c r="J7" s="52"/>
    </row>
    <row r="8" s="501" customFormat="1" ht="35.1" customHeight="1" outlineLevel="1" spans="1:10">
      <c r="A8" s="52">
        <v>5</v>
      </c>
      <c r="B8" s="52" t="s">
        <v>8307</v>
      </c>
      <c r="C8" s="197" t="s">
        <v>8308</v>
      </c>
      <c r="D8" s="52" t="s">
        <v>2774</v>
      </c>
      <c r="E8" s="52">
        <v>46</v>
      </c>
      <c r="F8" s="64">
        <v>1200</v>
      </c>
      <c r="G8" s="64">
        <f t="shared" si="0"/>
        <v>55200</v>
      </c>
      <c r="H8" s="197" t="s">
        <v>8309</v>
      </c>
      <c r="I8" s="52" t="s">
        <v>8297</v>
      </c>
      <c r="J8" s="52"/>
    </row>
    <row r="9" s="501" customFormat="1" ht="35.1" customHeight="1" outlineLevel="1" spans="1:10">
      <c r="A9" s="52">
        <v>6</v>
      </c>
      <c r="B9" s="52" t="s">
        <v>8310</v>
      </c>
      <c r="C9" s="197" t="s">
        <v>8311</v>
      </c>
      <c r="D9" s="52" t="s">
        <v>2774</v>
      </c>
      <c r="E9" s="52">
        <v>9</v>
      </c>
      <c r="F9" s="64">
        <v>50</v>
      </c>
      <c r="G9" s="64">
        <f t="shared" si="0"/>
        <v>450</v>
      </c>
      <c r="H9" s="197" t="s">
        <v>8312</v>
      </c>
      <c r="I9" s="52" t="s">
        <v>8297</v>
      </c>
      <c r="J9" s="52"/>
    </row>
    <row r="10" s="501" customFormat="1" ht="35.1" customHeight="1" outlineLevel="1" spans="1:10">
      <c r="A10" s="52">
        <v>7</v>
      </c>
      <c r="B10" s="52" t="s">
        <v>8313</v>
      </c>
      <c r="C10" s="197" t="s">
        <v>8314</v>
      </c>
      <c r="D10" s="52" t="s">
        <v>8315</v>
      </c>
      <c r="E10" s="52">
        <v>3210</v>
      </c>
      <c r="F10" s="64">
        <v>6</v>
      </c>
      <c r="G10" s="64">
        <f t="shared" si="0"/>
        <v>19260</v>
      </c>
      <c r="H10" s="197" t="s">
        <v>8316</v>
      </c>
      <c r="I10" s="52" t="s">
        <v>8297</v>
      </c>
      <c r="J10" s="52"/>
    </row>
    <row r="11" s="501" customFormat="1" ht="35.1" customHeight="1" outlineLevel="1" spans="1:10">
      <c r="A11" s="52">
        <v>8</v>
      </c>
      <c r="B11" s="52" t="s">
        <v>8317</v>
      </c>
      <c r="C11" s="197" t="s">
        <v>8318</v>
      </c>
      <c r="D11" s="52" t="s">
        <v>2774</v>
      </c>
      <c r="E11" s="52">
        <v>50</v>
      </c>
      <c r="F11" s="64">
        <v>450</v>
      </c>
      <c r="G11" s="64">
        <f t="shared" si="0"/>
        <v>22500</v>
      </c>
      <c r="H11" s="197" t="s">
        <v>8319</v>
      </c>
      <c r="I11" s="52" t="s">
        <v>8297</v>
      </c>
      <c r="J11" s="52"/>
    </row>
    <row r="12" s="501" customFormat="1" ht="35.1" customHeight="1" outlineLevel="1" spans="1:10">
      <c r="A12" s="52">
        <v>9</v>
      </c>
      <c r="B12" s="52" t="s">
        <v>8320</v>
      </c>
      <c r="C12" s="197" t="s">
        <v>8321</v>
      </c>
      <c r="D12" s="52" t="s">
        <v>2824</v>
      </c>
      <c r="E12" s="52">
        <v>2</v>
      </c>
      <c r="F12" s="64">
        <v>300</v>
      </c>
      <c r="G12" s="64">
        <f t="shared" si="0"/>
        <v>600</v>
      </c>
      <c r="H12" s="197" t="s">
        <v>8322</v>
      </c>
      <c r="I12" s="52" t="s">
        <v>8297</v>
      </c>
      <c r="J12" s="52"/>
    </row>
    <row r="13" s="501" customFormat="1" ht="35.1" customHeight="1" outlineLevel="1" spans="1:10">
      <c r="A13" s="52">
        <v>10</v>
      </c>
      <c r="B13" s="52" t="s">
        <v>8323</v>
      </c>
      <c r="C13" s="197" t="s">
        <v>8324</v>
      </c>
      <c r="D13" s="52" t="s">
        <v>2824</v>
      </c>
      <c r="E13" s="52">
        <v>2</v>
      </c>
      <c r="F13" s="64">
        <v>200</v>
      </c>
      <c r="G13" s="64">
        <f t="shared" si="0"/>
        <v>400</v>
      </c>
      <c r="H13" s="197" t="s">
        <v>8325</v>
      </c>
      <c r="I13" s="52" t="s">
        <v>8297</v>
      </c>
      <c r="J13" s="52"/>
    </row>
    <row r="14" s="501" customFormat="1" ht="35.1" customHeight="1" outlineLevel="1" spans="1:10">
      <c r="A14" s="52">
        <v>11</v>
      </c>
      <c r="B14" s="52" t="s">
        <v>8326</v>
      </c>
      <c r="C14" s="197" t="s">
        <v>8327</v>
      </c>
      <c r="D14" s="52" t="s">
        <v>2774</v>
      </c>
      <c r="E14" s="52">
        <v>19</v>
      </c>
      <c r="F14" s="64">
        <v>100</v>
      </c>
      <c r="G14" s="64">
        <f t="shared" si="0"/>
        <v>1900</v>
      </c>
      <c r="H14" s="197" t="s">
        <v>8328</v>
      </c>
      <c r="I14" s="52" t="s">
        <v>8297</v>
      </c>
      <c r="J14" s="52"/>
    </row>
    <row r="15" s="501" customFormat="1" ht="35.1" customHeight="1" outlineLevel="1" spans="1:10">
      <c r="A15" s="52">
        <v>12</v>
      </c>
      <c r="B15" s="52" t="s">
        <v>8329</v>
      </c>
      <c r="C15" s="197" t="s">
        <v>8330</v>
      </c>
      <c r="D15" s="52" t="s">
        <v>2774</v>
      </c>
      <c r="E15" s="52">
        <v>2</v>
      </c>
      <c r="F15" s="64">
        <v>500</v>
      </c>
      <c r="G15" s="64">
        <f t="shared" si="0"/>
        <v>1000</v>
      </c>
      <c r="H15" s="197" t="s">
        <v>8331</v>
      </c>
      <c r="I15" s="52" t="s">
        <v>8297</v>
      </c>
      <c r="J15" s="52"/>
    </row>
    <row r="16" s="501" customFormat="1" ht="35.1" customHeight="1" outlineLevel="1" spans="1:10">
      <c r="A16" s="52">
        <v>13</v>
      </c>
      <c r="B16" s="52" t="s">
        <v>8332</v>
      </c>
      <c r="C16" s="197" t="s">
        <v>8333</v>
      </c>
      <c r="D16" s="52" t="s">
        <v>2774</v>
      </c>
      <c r="E16" s="52">
        <v>1</v>
      </c>
      <c r="F16" s="64">
        <v>500</v>
      </c>
      <c r="G16" s="64">
        <f t="shared" si="0"/>
        <v>500</v>
      </c>
      <c r="H16" s="197" t="s">
        <v>8334</v>
      </c>
      <c r="I16" s="52" t="s">
        <v>8297</v>
      </c>
      <c r="J16" s="52"/>
    </row>
    <row r="17" s="501" customFormat="1" ht="35.1" customHeight="1" outlineLevel="1" spans="1:10">
      <c r="A17" s="52">
        <v>14</v>
      </c>
      <c r="B17" s="52" t="s">
        <v>8335</v>
      </c>
      <c r="C17" s="197" t="s">
        <v>8336</v>
      </c>
      <c r="D17" s="52" t="s">
        <v>2774</v>
      </c>
      <c r="E17" s="52">
        <v>21</v>
      </c>
      <c r="F17" s="64">
        <v>300</v>
      </c>
      <c r="G17" s="64">
        <f t="shared" si="0"/>
        <v>6300</v>
      </c>
      <c r="H17" s="197" t="s">
        <v>8337</v>
      </c>
      <c r="I17" s="52" t="s">
        <v>8297</v>
      </c>
      <c r="J17" s="52"/>
    </row>
    <row r="18" s="501" customFormat="1" ht="35.1" customHeight="1" outlineLevel="1" spans="1:10">
      <c r="A18" s="52">
        <v>15</v>
      </c>
      <c r="B18" s="52" t="s">
        <v>8338</v>
      </c>
      <c r="C18" s="197" t="s">
        <v>8339</v>
      </c>
      <c r="D18" s="52" t="s">
        <v>2824</v>
      </c>
      <c r="E18" s="52">
        <v>5</v>
      </c>
      <c r="F18" s="64">
        <v>2500</v>
      </c>
      <c r="G18" s="64">
        <f t="shared" si="0"/>
        <v>12500</v>
      </c>
      <c r="H18" s="197" t="s">
        <v>8340</v>
      </c>
      <c r="I18" s="52" t="s">
        <v>8297</v>
      </c>
      <c r="J18" s="52"/>
    </row>
    <row r="19" s="501" customFormat="1" ht="35.1" customHeight="1" outlineLevel="1" spans="1:10">
      <c r="A19" s="52">
        <v>16</v>
      </c>
      <c r="B19" s="52" t="s">
        <v>8341</v>
      </c>
      <c r="C19" s="197" t="s">
        <v>8339</v>
      </c>
      <c r="D19" s="52" t="s">
        <v>2824</v>
      </c>
      <c r="E19" s="52">
        <v>9</v>
      </c>
      <c r="F19" s="64">
        <v>4000</v>
      </c>
      <c r="G19" s="64">
        <f t="shared" si="0"/>
        <v>36000</v>
      </c>
      <c r="H19" s="197" t="s">
        <v>8342</v>
      </c>
      <c r="I19" s="52" t="s">
        <v>8297</v>
      </c>
      <c r="J19" s="52"/>
    </row>
    <row r="20" s="501" customFormat="1" ht="35.1" customHeight="1" outlineLevel="1" spans="1:10">
      <c r="A20" s="52">
        <v>17</v>
      </c>
      <c r="B20" s="52" t="s">
        <v>8343</v>
      </c>
      <c r="C20" s="197" t="s">
        <v>8344</v>
      </c>
      <c r="D20" s="52" t="s">
        <v>2824</v>
      </c>
      <c r="E20" s="52">
        <v>1</v>
      </c>
      <c r="F20" s="64">
        <v>2500</v>
      </c>
      <c r="G20" s="64">
        <f t="shared" si="0"/>
        <v>2500</v>
      </c>
      <c r="H20" s="197" t="s">
        <v>8345</v>
      </c>
      <c r="I20" s="52" t="s">
        <v>8297</v>
      </c>
      <c r="J20" s="52"/>
    </row>
    <row r="21" s="501" customFormat="1" ht="35.1" customHeight="1" outlineLevel="1" spans="1:10">
      <c r="A21" s="52">
        <v>18</v>
      </c>
      <c r="B21" s="52" t="s">
        <v>8346</v>
      </c>
      <c r="C21" s="197" t="s">
        <v>8347</v>
      </c>
      <c r="D21" s="52" t="s">
        <v>2824</v>
      </c>
      <c r="E21" s="52">
        <v>1</v>
      </c>
      <c r="F21" s="64">
        <v>2500</v>
      </c>
      <c r="G21" s="64">
        <f t="shared" si="0"/>
        <v>2500</v>
      </c>
      <c r="H21" s="197" t="s">
        <v>8348</v>
      </c>
      <c r="I21" s="52" t="s">
        <v>8297</v>
      </c>
      <c r="J21" s="52"/>
    </row>
    <row r="22" s="501" customFormat="1" ht="35.1" customHeight="1" outlineLevel="1" spans="1:10">
      <c r="A22" s="52">
        <v>19</v>
      </c>
      <c r="B22" s="52" t="s">
        <v>8349</v>
      </c>
      <c r="C22" s="197" t="s">
        <v>8350</v>
      </c>
      <c r="D22" s="52" t="s">
        <v>2824</v>
      </c>
      <c r="E22" s="52">
        <v>1</v>
      </c>
      <c r="F22" s="64">
        <v>2000</v>
      </c>
      <c r="G22" s="64">
        <f t="shared" si="0"/>
        <v>2000</v>
      </c>
      <c r="H22" s="197" t="s">
        <v>8345</v>
      </c>
      <c r="I22" s="52" t="s">
        <v>8297</v>
      </c>
      <c r="J22" s="52"/>
    </row>
    <row r="23" s="501" customFormat="1" ht="35.1" customHeight="1" outlineLevel="1" spans="1:10">
      <c r="A23" s="52">
        <v>20</v>
      </c>
      <c r="B23" s="52" t="s">
        <v>8351</v>
      </c>
      <c r="C23" s="197" t="s">
        <v>8352</v>
      </c>
      <c r="D23" s="52" t="s">
        <v>2824</v>
      </c>
      <c r="E23" s="52">
        <v>3</v>
      </c>
      <c r="F23" s="64">
        <v>1400</v>
      </c>
      <c r="G23" s="64">
        <f t="shared" si="0"/>
        <v>4200</v>
      </c>
      <c r="H23" s="197" t="s">
        <v>8353</v>
      </c>
      <c r="I23" s="52" t="s">
        <v>8297</v>
      </c>
      <c r="J23" s="52"/>
    </row>
    <row r="24" s="501" customFormat="1" ht="35.1" customHeight="1" outlineLevel="1" spans="1:10">
      <c r="A24" s="52">
        <v>21</v>
      </c>
      <c r="B24" s="52" t="s">
        <v>8354</v>
      </c>
      <c r="C24" s="197" t="s">
        <v>8355</v>
      </c>
      <c r="D24" s="52" t="s">
        <v>2824</v>
      </c>
      <c r="E24" s="52">
        <v>15</v>
      </c>
      <c r="F24" s="64">
        <v>700</v>
      </c>
      <c r="G24" s="64">
        <f t="shared" si="0"/>
        <v>10500</v>
      </c>
      <c r="H24" s="197" t="s">
        <v>8356</v>
      </c>
      <c r="I24" s="52" t="s">
        <v>8297</v>
      </c>
      <c r="J24" s="52"/>
    </row>
    <row r="25" s="501" customFormat="1" ht="35.1" customHeight="1" outlineLevel="1" spans="1:10">
      <c r="A25" s="52">
        <v>22</v>
      </c>
      <c r="B25" s="52" t="s">
        <v>8357</v>
      </c>
      <c r="C25" s="197" t="s">
        <v>8358</v>
      </c>
      <c r="D25" s="52" t="s">
        <v>2824</v>
      </c>
      <c r="E25" s="52">
        <v>1</v>
      </c>
      <c r="F25" s="64">
        <v>2000</v>
      </c>
      <c r="G25" s="64">
        <f t="shared" si="0"/>
        <v>2000</v>
      </c>
      <c r="H25" s="197" t="s">
        <v>8359</v>
      </c>
      <c r="I25" s="52" t="s">
        <v>8297</v>
      </c>
      <c r="J25" s="52"/>
    </row>
    <row r="26" s="501" customFormat="1" ht="35.1" customHeight="1" outlineLevel="1" spans="1:10">
      <c r="A26" s="52">
        <v>23</v>
      </c>
      <c r="B26" s="52" t="s">
        <v>8360</v>
      </c>
      <c r="C26" s="197" t="s">
        <v>8361</v>
      </c>
      <c r="D26" s="52" t="s">
        <v>2774</v>
      </c>
      <c r="E26" s="52">
        <v>149</v>
      </c>
      <c r="F26" s="64">
        <v>600</v>
      </c>
      <c r="G26" s="64">
        <f t="shared" si="0"/>
        <v>89400</v>
      </c>
      <c r="H26" s="197" t="s">
        <v>8362</v>
      </c>
      <c r="I26" s="52" t="s">
        <v>8297</v>
      </c>
      <c r="J26" s="52"/>
    </row>
    <row r="27" s="501" customFormat="1" ht="35.1" customHeight="1" outlineLevel="1" spans="1:10">
      <c r="A27" s="52">
        <v>24</v>
      </c>
      <c r="B27" s="52" t="s">
        <v>8363</v>
      </c>
      <c r="C27" s="197" t="s">
        <v>8364</v>
      </c>
      <c r="D27" s="52" t="s">
        <v>2774</v>
      </c>
      <c r="E27" s="52">
        <v>7</v>
      </c>
      <c r="F27" s="64">
        <v>1500</v>
      </c>
      <c r="G27" s="64">
        <f t="shared" si="0"/>
        <v>10500</v>
      </c>
      <c r="H27" s="197" t="s">
        <v>8365</v>
      </c>
      <c r="I27" s="52" t="s">
        <v>8297</v>
      </c>
      <c r="J27" s="52"/>
    </row>
    <row r="28" s="501" customFormat="1" ht="35.1" customHeight="1" outlineLevel="1" spans="1:10">
      <c r="A28" s="52">
        <v>25</v>
      </c>
      <c r="B28" s="52" t="s">
        <v>8366</v>
      </c>
      <c r="C28" s="197" t="s">
        <v>8367</v>
      </c>
      <c r="D28" s="52" t="s">
        <v>2774</v>
      </c>
      <c r="E28" s="52">
        <v>2</v>
      </c>
      <c r="F28" s="64">
        <v>300</v>
      </c>
      <c r="G28" s="64">
        <f t="shared" si="0"/>
        <v>600</v>
      </c>
      <c r="H28" s="197" t="s">
        <v>8368</v>
      </c>
      <c r="I28" s="52" t="s">
        <v>8297</v>
      </c>
      <c r="J28" s="52"/>
    </row>
    <row r="29" s="501" customFormat="1" ht="35.1" customHeight="1" outlineLevel="1" spans="1:10">
      <c r="A29" s="52">
        <v>26</v>
      </c>
      <c r="B29" s="52" t="s">
        <v>8369</v>
      </c>
      <c r="C29" s="197" t="s">
        <v>8370</v>
      </c>
      <c r="D29" s="52" t="s">
        <v>2774</v>
      </c>
      <c r="E29" s="52">
        <v>50</v>
      </c>
      <c r="F29" s="64">
        <v>200</v>
      </c>
      <c r="G29" s="64">
        <f t="shared" si="0"/>
        <v>10000</v>
      </c>
      <c r="H29" s="197" t="s">
        <v>8371</v>
      </c>
      <c r="I29" s="52" t="s">
        <v>8297</v>
      </c>
      <c r="J29" s="52"/>
    </row>
    <row r="30" s="501" customFormat="1" ht="35.1" customHeight="1" outlineLevel="1" spans="1:10">
      <c r="A30" s="52">
        <v>27</v>
      </c>
      <c r="B30" s="52" t="s">
        <v>8372</v>
      </c>
      <c r="C30" s="197" t="s">
        <v>8373</v>
      </c>
      <c r="D30" s="52" t="s">
        <v>2774</v>
      </c>
      <c r="E30" s="52">
        <v>11</v>
      </c>
      <c r="F30" s="64">
        <v>200</v>
      </c>
      <c r="G30" s="64">
        <f t="shared" si="0"/>
        <v>2200</v>
      </c>
      <c r="H30" s="197" t="s">
        <v>8374</v>
      </c>
      <c r="I30" s="52" t="s">
        <v>8297</v>
      </c>
      <c r="J30" s="52"/>
    </row>
    <row r="31" s="501" customFormat="1" ht="35.1" customHeight="1" outlineLevel="1" spans="1:10">
      <c r="A31" s="52">
        <v>28</v>
      </c>
      <c r="B31" s="52" t="s">
        <v>8375</v>
      </c>
      <c r="C31" s="197" t="s">
        <v>8376</v>
      </c>
      <c r="D31" s="52" t="s">
        <v>2774</v>
      </c>
      <c r="E31" s="52">
        <v>1</v>
      </c>
      <c r="F31" s="64">
        <v>8000</v>
      </c>
      <c r="G31" s="64">
        <f t="shared" si="0"/>
        <v>8000</v>
      </c>
      <c r="H31" s="197"/>
      <c r="I31" s="52" t="s">
        <v>8377</v>
      </c>
      <c r="J31" s="52"/>
    </row>
    <row r="32" s="501" customFormat="1" ht="35.1" customHeight="1" outlineLevel="1" spans="1:10">
      <c r="A32" s="52">
        <v>29</v>
      </c>
      <c r="B32" s="52" t="s">
        <v>8378</v>
      </c>
      <c r="C32" s="197" t="s">
        <v>8379</v>
      </c>
      <c r="D32" s="52" t="s">
        <v>2774</v>
      </c>
      <c r="E32" s="52">
        <v>1</v>
      </c>
      <c r="F32" s="64">
        <v>1000</v>
      </c>
      <c r="G32" s="64">
        <f t="shared" si="0"/>
        <v>1000</v>
      </c>
      <c r="H32" s="197"/>
      <c r="I32" s="52" t="s">
        <v>8380</v>
      </c>
      <c r="J32" s="52"/>
    </row>
    <row r="33" s="501" customFormat="1" ht="35.1" customHeight="1" outlineLevel="1" spans="1:10">
      <c r="A33" s="52">
        <v>30</v>
      </c>
      <c r="B33" s="52" t="s">
        <v>8381</v>
      </c>
      <c r="C33" s="197" t="s">
        <v>8382</v>
      </c>
      <c r="D33" s="52" t="s">
        <v>2774</v>
      </c>
      <c r="E33" s="52">
        <v>2</v>
      </c>
      <c r="F33" s="64">
        <v>7000</v>
      </c>
      <c r="G33" s="64">
        <f t="shared" si="0"/>
        <v>14000</v>
      </c>
      <c r="H33" s="197"/>
      <c r="I33" s="52" t="s">
        <v>8380</v>
      </c>
      <c r="J33" s="52"/>
    </row>
    <row r="34" s="501" customFormat="1" ht="35.1" customHeight="1" outlineLevel="1" spans="1:10">
      <c r="A34" s="52">
        <v>31</v>
      </c>
      <c r="B34" s="52" t="s">
        <v>8383</v>
      </c>
      <c r="C34" s="197" t="s">
        <v>8384</v>
      </c>
      <c r="D34" s="52" t="s">
        <v>2774</v>
      </c>
      <c r="E34" s="52">
        <v>13</v>
      </c>
      <c r="F34" s="64">
        <v>4153</v>
      </c>
      <c r="G34" s="64">
        <f t="shared" si="0"/>
        <v>53989</v>
      </c>
      <c r="H34" s="197"/>
      <c r="I34" s="52" t="s">
        <v>8380</v>
      </c>
      <c r="J34" s="52"/>
    </row>
    <row r="35" s="501" customFormat="1" ht="35.1" customHeight="1" outlineLevel="1" spans="1:10">
      <c r="A35" s="52">
        <v>32</v>
      </c>
      <c r="B35" s="52" t="s">
        <v>8385</v>
      </c>
      <c r="C35" s="510" t="s">
        <v>8386</v>
      </c>
      <c r="D35" s="52" t="s">
        <v>2774</v>
      </c>
      <c r="E35" s="52">
        <v>2</v>
      </c>
      <c r="F35" s="64">
        <v>9500</v>
      </c>
      <c r="G35" s="64">
        <f t="shared" si="0"/>
        <v>19000</v>
      </c>
      <c r="H35" s="197"/>
      <c r="I35" s="52" t="s">
        <v>8387</v>
      </c>
      <c r="J35" s="52"/>
    </row>
    <row r="36" s="501" customFormat="1" ht="35.1" customHeight="1" outlineLevel="1" spans="1:10">
      <c r="A36" s="52">
        <v>33</v>
      </c>
      <c r="B36" s="52" t="s">
        <v>8388</v>
      </c>
      <c r="C36" s="510" t="s">
        <v>8389</v>
      </c>
      <c r="D36" s="52" t="s">
        <v>2768</v>
      </c>
      <c r="E36" s="52">
        <v>35</v>
      </c>
      <c r="F36" s="64">
        <v>4000</v>
      </c>
      <c r="G36" s="64">
        <f t="shared" si="0"/>
        <v>140000</v>
      </c>
      <c r="H36" s="197"/>
      <c r="I36" s="52" t="s">
        <v>8390</v>
      </c>
      <c r="J36" s="52"/>
    </row>
    <row r="37" s="501" customFormat="1" ht="35.1" customHeight="1" outlineLevel="1" spans="1:10">
      <c r="A37" s="52">
        <v>34</v>
      </c>
      <c r="B37" s="52" t="s">
        <v>8391</v>
      </c>
      <c r="C37" s="510" t="s">
        <v>8392</v>
      </c>
      <c r="D37" s="52" t="s">
        <v>2768</v>
      </c>
      <c r="E37" s="52">
        <v>35</v>
      </c>
      <c r="F37" s="64">
        <v>4000</v>
      </c>
      <c r="G37" s="64">
        <f t="shared" si="0"/>
        <v>140000</v>
      </c>
      <c r="H37" s="197"/>
      <c r="I37" s="52" t="s">
        <v>8390</v>
      </c>
      <c r="J37" s="52"/>
    </row>
    <row r="38" s="501" customFormat="1" ht="35.1" customHeight="1" outlineLevel="1" spans="1:10">
      <c r="A38" s="52">
        <v>35</v>
      </c>
      <c r="B38" s="52" t="s">
        <v>8393</v>
      </c>
      <c r="C38" s="510" t="s">
        <v>8394</v>
      </c>
      <c r="D38" s="52" t="s">
        <v>2774</v>
      </c>
      <c r="E38" s="52">
        <v>2</v>
      </c>
      <c r="F38" s="64">
        <v>2000</v>
      </c>
      <c r="G38" s="64">
        <f t="shared" si="0"/>
        <v>4000</v>
      </c>
      <c r="H38" s="197" t="s">
        <v>8395</v>
      </c>
      <c r="I38" s="52" t="s">
        <v>8396</v>
      </c>
      <c r="J38" s="52"/>
    </row>
    <row r="39" s="501" customFormat="1" ht="35.1" customHeight="1" outlineLevel="1" spans="1:10">
      <c r="A39" s="52">
        <v>36</v>
      </c>
      <c r="B39" s="52" t="s">
        <v>8397</v>
      </c>
      <c r="C39" s="1045" t="s">
        <v>8398</v>
      </c>
      <c r="D39" s="52" t="s">
        <v>2774</v>
      </c>
      <c r="E39" s="52">
        <v>3</v>
      </c>
      <c r="F39" s="64">
        <v>3000</v>
      </c>
      <c r="G39" s="64">
        <f t="shared" si="0"/>
        <v>9000</v>
      </c>
      <c r="H39" s="197" t="s">
        <v>8399</v>
      </c>
      <c r="I39" s="52" t="s">
        <v>8400</v>
      </c>
      <c r="J39" s="52"/>
    </row>
    <row r="40" s="501" customFormat="1" ht="52.5" customHeight="1" outlineLevel="1" spans="1:10">
      <c r="A40" s="52">
        <v>37</v>
      </c>
      <c r="B40" s="52" t="s">
        <v>8401</v>
      </c>
      <c r="C40" s="511" t="s">
        <v>8402</v>
      </c>
      <c r="D40" s="52" t="s">
        <v>2774</v>
      </c>
      <c r="E40" s="52">
        <v>1</v>
      </c>
      <c r="F40" s="64">
        <v>3000</v>
      </c>
      <c r="G40" s="64">
        <f t="shared" si="0"/>
        <v>3000</v>
      </c>
      <c r="H40" s="197" t="s">
        <v>8403</v>
      </c>
      <c r="I40" s="52" t="s">
        <v>8404</v>
      </c>
      <c r="J40" s="52"/>
    </row>
    <row r="41" s="501" customFormat="1" ht="35.1" customHeight="1" outlineLevel="1" spans="1:10">
      <c r="A41" s="52">
        <v>38</v>
      </c>
      <c r="B41" s="52" t="s">
        <v>8405</v>
      </c>
      <c r="C41" s="512" t="s">
        <v>8406</v>
      </c>
      <c r="D41" s="52" t="s">
        <v>2824</v>
      </c>
      <c r="E41" s="52">
        <v>2</v>
      </c>
      <c r="F41" s="64">
        <v>2000</v>
      </c>
      <c r="G41" s="64">
        <f t="shared" si="0"/>
        <v>4000</v>
      </c>
      <c r="H41" s="197" t="s">
        <v>8407</v>
      </c>
      <c r="I41" s="52" t="s">
        <v>8408</v>
      </c>
      <c r="J41" s="52"/>
    </row>
    <row r="42" s="501" customFormat="1" ht="35.1" customHeight="1" outlineLevel="1" spans="1:10">
      <c r="A42" s="52">
        <v>39</v>
      </c>
      <c r="B42" s="52" t="s">
        <v>8409</v>
      </c>
      <c r="C42" s="197" t="s">
        <v>8410</v>
      </c>
      <c r="D42" s="52" t="s">
        <v>2824</v>
      </c>
      <c r="E42" s="52">
        <v>2</v>
      </c>
      <c r="F42" s="64">
        <v>5000</v>
      </c>
      <c r="G42" s="64">
        <f t="shared" si="0"/>
        <v>10000</v>
      </c>
      <c r="H42" s="197" t="s">
        <v>8411</v>
      </c>
      <c r="I42" s="52" t="s">
        <v>8412</v>
      </c>
      <c r="J42" s="52"/>
    </row>
    <row r="43" s="501" customFormat="1" ht="35.1" customHeight="1" outlineLevel="1" spans="1:10">
      <c r="A43" s="52">
        <v>40</v>
      </c>
      <c r="B43" s="52" t="s">
        <v>8413</v>
      </c>
      <c r="C43" s="197" t="s">
        <v>8414</v>
      </c>
      <c r="D43" s="52" t="s">
        <v>2824</v>
      </c>
      <c r="E43" s="52">
        <v>2</v>
      </c>
      <c r="F43" s="64">
        <v>5000</v>
      </c>
      <c r="G43" s="64">
        <f t="shared" si="0"/>
        <v>10000</v>
      </c>
      <c r="H43" s="197" t="s">
        <v>8415</v>
      </c>
      <c r="I43" s="52" t="s">
        <v>8412</v>
      </c>
      <c r="J43" s="52"/>
    </row>
    <row r="44" s="501" customFormat="1" ht="35.1" customHeight="1" outlineLevel="1" spans="1:10">
      <c r="A44" s="52">
        <v>41</v>
      </c>
      <c r="B44" s="52" t="s">
        <v>8416</v>
      </c>
      <c r="C44" s="197" t="s">
        <v>8417</v>
      </c>
      <c r="D44" s="52" t="s">
        <v>2774</v>
      </c>
      <c r="E44" s="52">
        <v>2</v>
      </c>
      <c r="F44" s="64">
        <v>5000</v>
      </c>
      <c r="G44" s="64">
        <f t="shared" si="0"/>
        <v>10000</v>
      </c>
      <c r="H44" s="197" t="s">
        <v>8418</v>
      </c>
      <c r="I44" s="52" t="s">
        <v>8412</v>
      </c>
      <c r="J44" s="52"/>
    </row>
    <row r="45" s="501" customFormat="1" ht="35.1" customHeight="1" outlineLevel="1" spans="1:10">
      <c r="A45" s="52">
        <v>42</v>
      </c>
      <c r="B45" s="52" t="s">
        <v>8419</v>
      </c>
      <c r="C45" s="197" t="s">
        <v>8420</v>
      </c>
      <c r="D45" s="52" t="s">
        <v>2774</v>
      </c>
      <c r="E45" s="52">
        <v>2</v>
      </c>
      <c r="F45" s="64">
        <v>5000</v>
      </c>
      <c r="G45" s="64">
        <f t="shared" si="0"/>
        <v>10000</v>
      </c>
      <c r="H45" s="197" t="s">
        <v>8421</v>
      </c>
      <c r="I45" s="52" t="s">
        <v>8412</v>
      </c>
      <c r="J45" s="52"/>
    </row>
    <row r="46" s="501" customFormat="1" ht="35.1" customHeight="1" outlineLevel="1" spans="1:10">
      <c r="A46" s="52">
        <v>43</v>
      </c>
      <c r="B46" s="52" t="s">
        <v>8422</v>
      </c>
      <c r="C46" s="197" t="s">
        <v>8423</v>
      </c>
      <c r="D46" s="52" t="s">
        <v>2824</v>
      </c>
      <c r="E46" s="52">
        <v>1</v>
      </c>
      <c r="F46" s="64">
        <v>5000</v>
      </c>
      <c r="G46" s="64">
        <f t="shared" si="0"/>
        <v>5000</v>
      </c>
      <c r="H46" s="197" t="s">
        <v>8424</v>
      </c>
      <c r="I46" s="52" t="s">
        <v>8412</v>
      </c>
      <c r="J46" s="52"/>
    </row>
    <row r="47" s="500" customFormat="1" ht="35.1" customHeight="1" spans="1:10">
      <c r="A47" s="60" t="s">
        <v>4353</v>
      </c>
      <c r="B47" s="81" t="s">
        <v>741</v>
      </c>
      <c r="C47" s="495"/>
      <c r="D47" s="60"/>
      <c r="E47" s="60">
        <f xml:space="preserve">SUM(E48:E138)</f>
        <v>8760</v>
      </c>
      <c r="F47" s="61"/>
      <c r="G47" s="61">
        <f xml:space="preserve">SUM(G48:G138)</f>
        <v>14279980</v>
      </c>
      <c r="H47" s="495"/>
      <c r="I47" s="60"/>
      <c r="J47" s="60"/>
    </row>
    <row r="48" s="501" customFormat="1" ht="35.1" customHeight="1" outlineLevel="1" spans="1:10">
      <c r="A48" s="52">
        <v>1</v>
      </c>
      <c r="B48" s="52" t="s">
        <v>8425</v>
      </c>
      <c r="C48" s="197" t="s">
        <v>8426</v>
      </c>
      <c r="D48" s="52" t="s">
        <v>2824</v>
      </c>
      <c r="E48" s="52">
        <v>180</v>
      </c>
      <c r="F48" s="64">
        <v>8000</v>
      </c>
      <c r="G48" s="64">
        <f t="shared" ref="G48:G111" si="1" xml:space="preserve">E48*F48</f>
        <v>1440000</v>
      </c>
      <c r="H48" s="197" t="s">
        <v>8427</v>
      </c>
      <c r="I48" s="52" t="s">
        <v>8297</v>
      </c>
      <c r="J48" s="52"/>
    </row>
    <row r="49" s="501" customFormat="1" ht="35.1" customHeight="1" outlineLevel="1" spans="1:10">
      <c r="A49" s="52">
        <v>2</v>
      </c>
      <c r="B49" s="52" t="s">
        <v>8428</v>
      </c>
      <c r="C49" s="197" t="s">
        <v>8429</v>
      </c>
      <c r="D49" s="52" t="s">
        <v>2824</v>
      </c>
      <c r="E49" s="52">
        <v>108</v>
      </c>
      <c r="F49" s="64">
        <v>8000</v>
      </c>
      <c r="G49" s="64">
        <f t="shared" si="1"/>
        <v>864000</v>
      </c>
      <c r="H49" s="197" t="s">
        <v>8430</v>
      </c>
      <c r="I49" s="52" t="s">
        <v>8297</v>
      </c>
      <c r="J49" s="52"/>
    </row>
    <row r="50" s="501" customFormat="1" ht="35.1" customHeight="1" outlineLevel="1" spans="1:10">
      <c r="A50" s="52">
        <v>3</v>
      </c>
      <c r="B50" s="52" t="s">
        <v>8431</v>
      </c>
      <c r="C50" s="197" t="s">
        <v>8432</v>
      </c>
      <c r="D50" s="52" t="s">
        <v>2824</v>
      </c>
      <c r="E50" s="52">
        <v>36</v>
      </c>
      <c r="F50" s="64">
        <v>4000</v>
      </c>
      <c r="G50" s="64">
        <f t="shared" si="1"/>
        <v>144000</v>
      </c>
      <c r="H50" s="197" t="s">
        <v>8433</v>
      </c>
      <c r="I50" s="52" t="s">
        <v>8297</v>
      </c>
      <c r="J50" s="52"/>
    </row>
    <row r="51" s="501" customFormat="1" ht="35.1" customHeight="1" outlineLevel="1" spans="1:10">
      <c r="A51" s="52">
        <v>4</v>
      </c>
      <c r="B51" s="52" t="s">
        <v>8313</v>
      </c>
      <c r="C51" s="197" t="s">
        <v>8314</v>
      </c>
      <c r="D51" s="52" t="s">
        <v>2774</v>
      </c>
      <c r="E51" s="52">
        <v>1800</v>
      </c>
      <c r="F51" s="64">
        <v>6</v>
      </c>
      <c r="G51" s="64">
        <f t="shared" si="1"/>
        <v>10800</v>
      </c>
      <c r="H51" s="201" t="s">
        <v>8434</v>
      </c>
      <c r="I51" s="52" t="s">
        <v>8297</v>
      </c>
      <c r="J51" s="52"/>
    </row>
    <row r="52" s="501" customFormat="1" ht="35.1" customHeight="1" outlineLevel="1" spans="1:10">
      <c r="A52" s="52">
        <v>5</v>
      </c>
      <c r="B52" s="52" t="s">
        <v>8326</v>
      </c>
      <c r="C52" s="197" t="s">
        <v>8327</v>
      </c>
      <c r="D52" s="52" t="s">
        <v>2774</v>
      </c>
      <c r="E52" s="52">
        <v>720</v>
      </c>
      <c r="F52" s="64">
        <v>100</v>
      </c>
      <c r="G52" s="64">
        <f t="shared" si="1"/>
        <v>72000</v>
      </c>
      <c r="H52" s="197" t="s">
        <v>8435</v>
      </c>
      <c r="I52" s="52" t="s">
        <v>8297</v>
      </c>
      <c r="J52" s="52"/>
    </row>
    <row r="53" s="501" customFormat="1" ht="35.1" customHeight="1" outlineLevel="1" spans="1:10">
      <c r="A53" s="52">
        <v>6</v>
      </c>
      <c r="B53" s="52" t="s">
        <v>8323</v>
      </c>
      <c r="C53" s="197" t="s">
        <v>8324</v>
      </c>
      <c r="D53" s="52" t="s">
        <v>2774</v>
      </c>
      <c r="E53" s="52">
        <v>36</v>
      </c>
      <c r="F53" s="64">
        <v>200</v>
      </c>
      <c r="G53" s="64">
        <f t="shared" si="1"/>
        <v>7200</v>
      </c>
      <c r="H53" s="197" t="s">
        <v>8436</v>
      </c>
      <c r="I53" s="52" t="s">
        <v>8297</v>
      </c>
      <c r="J53" s="52"/>
    </row>
    <row r="54" s="501" customFormat="1" ht="35.1" customHeight="1" outlineLevel="1" spans="1:10">
      <c r="A54" s="52">
        <v>7</v>
      </c>
      <c r="B54" s="52" t="s">
        <v>8301</v>
      </c>
      <c r="C54" s="197" t="s">
        <v>8302</v>
      </c>
      <c r="D54" s="52" t="s">
        <v>2774</v>
      </c>
      <c r="E54" s="52">
        <v>180</v>
      </c>
      <c r="F54" s="64">
        <v>200</v>
      </c>
      <c r="G54" s="64">
        <f t="shared" si="1"/>
        <v>36000</v>
      </c>
      <c r="H54" s="197" t="s">
        <v>8437</v>
      </c>
      <c r="I54" s="52" t="s">
        <v>8297</v>
      </c>
      <c r="J54" s="52"/>
    </row>
    <row r="55" s="501" customFormat="1" ht="35.1" customHeight="1" outlineLevel="1" spans="1:10">
      <c r="A55" s="52">
        <v>8</v>
      </c>
      <c r="B55" s="52" t="s">
        <v>8320</v>
      </c>
      <c r="C55" s="197" t="s">
        <v>8321</v>
      </c>
      <c r="D55" s="52" t="s">
        <v>2774</v>
      </c>
      <c r="E55" s="52">
        <v>36</v>
      </c>
      <c r="F55" s="64">
        <v>300</v>
      </c>
      <c r="G55" s="64">
        <f t="shared" si="1"/>
        <v>10800</v>
      </c>
      <c r="H55" s="197" t="s">
        <v>8436</v>
      </c>
      <c r="I55" s="52" t="s">
        <v>8297</v>
      </c>
      <c r="J55" s="52"/>
    </row>
    <row r="56" s="501" customFormat="1" ht="35.1" customHeight="1" outlineLevel="1" spans="1:10">
      <c r="A56" s="52">
        <v>9</v>
      </c>
      <c r="B56" s="52" t="s">
        <v>8317</v>
      </c>
      <c r="C56" s="197" t="s">
        <v>8318</v>
      </c>
      <c r="D56" s="52" t="s">
        <v>2774</v>
      </c>
      <c r="E56" s="52">
        <v>180</v>
      </c>
      <c r="F56" s="64">
        <v>450</v>
      </c>
      <c r="G56" s="64">
        <f t="shared" si="1"/>
        <v>81000</v>
      </c>
      <c r="H56" s="197" t="s">
        <v>8437</v>
      </c>
      <c r="I56" s="52" t="s">
        <v>8297</v>
      </c>
      <c r="J56" s="52"/>
    </row>
    <row r="57" s="501" customFormat="1" ht="35.1" customHeight="1" outlineLevel="1" spans="1:10">
      <c r="A57" s="52">
        <v>10</v>
      </c>
      <c r="B57" s="52" t="s">
        <v>8304</v>
      </c>
      <c r="C57" s="197" t="s">
        <v>8305</v>
      </c>
      <c r="D57" s="52" t="s">
        <v>2774</v>
      </c>
      <c r="E57" s="52">
        <v>36</v>
      </c>
      <c r="F57" s="64">
        <v>100</v>
      </c>
      <c r="G57" s="64">
        <f t="shared" si="1"/>
        <v>3600</v>
      </c>
      <c r="H57" s="197" t="s">
        <v>8436</v>
      </c>
      <c r="I57" s="52" t="s">
        <v>8297</v>
      </c>
      <c r="J57" s="52"/>
    </row>
    <row r="58" s="501" customFormat="1" ht="35.1" customHeight="1" outlineLevel="1" spans="1:10">
      <c r="A58" s="52">
        <v>11</v>
      </c>
      <c r="B58" s="52" t="s">
        <v>8360</v>
      </c>
      <c r="C58" s="197" t="s">
        <v>8361</v>
      </c>
      <c r="D58" s="52" t="s">
        <v>2774</v>
      </c>
      <c r="E58" s="52">
        <v>1236</v>
      </c>
      <c r="F58" s="64">
        <v>600</v>
      </c>
      <c r="G58" s="64">
        <f t="shared" si="1"/>
        <v>741600</v>
      </c>
      <c r="H58" s="197" t="s">
        <v>8438</v>
      </c>
      <c r="I58" s="52" t="s">
        <v>8297</v>
      </c>
      <c r="J58" s="52"/>
    </row>
    <row r="59" s="501" customFormat="1" ht="35.1" customHeight="1" outlineLevel="1" spans="1:10">
      <c r="A59" s="52">
        <v>12</v>
      </c>
      <c r="B59" s="52" t="s">
        <v>8354</v>
      </c>
      <c r="C59" s="197" t="s">
        <v>8355</v>
      </c>
      <c r="D59" s="52" t="s">
        <v>2774</v>
      </c>
      <c r="E59" s="52">
        <v>72</v>
      </c>
      <c r="F59" s="64">
        <v>700</v>
      </c>
      <c r="G59" s="64">
        <f t="shared" si="1"/>
        <v>50400</v>
      </c>
      <c r="H59" s="197" t="s">
        <v>8439</v>
      </c>
      <c r="I59" s="52" t="s">
        <v>8297</v>
      </c>
      <c r="J59" s="52"/>
    </row>
    <row r="60" s="501" customFormat="1" ht="35.1" customHeight="1" outlineLevel="1" spans="1:10">
      <c r="A60" s="52">
        <v>13</v>
      </c>
      <c r="B60" s="52" t="s">
        <v>8440</v>
      </c>
      <c r="C60" s="197" t="s">
        <v>8441</v>
      </c>
      <c r="D60" s="52" t="s">
        <v>2774</v>
      </c>
      <c r="E60" s="52">
        <v>216</v>
      </c>
      <c r="F60" s="64">
        <v>1000</v>
      </c>
      <c r="G60" s="64">
        <f t="shared" si="1"/>
        <v>216000</v>
      </c>
      <c r="H60" s="197" t="s">
        <v>8442</v>
      </c>
      <c r="I60" s="52" t="s">
        <v>8297</v>
      </c>
      <c r="J60" s="52"/>
    </row>
    <row r="61" s="501" customFormat="1" ht="35.1" customHeight="1" outlineLevel="1" spans="1:10">
      <c r="A61" s="52">
        <v>14</v>
      </c>
      <c r="B61" s="52" t="s">
        <v>8443</v>
      </c>
      <c r="C61" s="197" t="s">
        <v>8308</v>
      </c>
      <c r="D61" s="52" t="s">
        <v>2774</v>
      </c>
      <c r="E61" s="52">
        <v>216</v>
      </c>
      <c r="F61" s="64">
        <v>1200</v>
      </c>
      <c r="G61" s="64">
        <f t="shared" si="1"/>
        <v>259200</v>
      </c>
      <c r="H61" s="197" t="s">
        <v>8442</v>
      </c>
      <c r="I61" s="52" t="s">
        <v>8297</v>
      </c>
      <c r="J61" s="52"/>
    </row>
    <row r="62" s="501" customFormat="1" ht="35.1" customHeight="1" outlineLevel="1" spans="1:10">
      <c r="A62" s="52">
        <v>15</v>
      </c>
      <c r="B62" s="52" t="s">
        <v>8351</v>
      </c>
      <c r="C62" s="197" t="s">
        <v>8352</v>
      </c>
      <c r="D62" s="52" t="s">
        <v>2774</v>
      </c>
      <c r="E62" s="52">
        <v>108</v>
      </c>
      <c r="F62" s="64">
        <v>1400</v>
      </c>
      <c r="G62" s="64">
        <f t="shared" si="1"/>
        <v>151200</v>
      </c>
      <c r="H62" s="197" t="s">
        <v>8442</v>
      </c>
      <c r="I62" s="52" t="s">
        <v>8297</v>
      </c>
      <c r="J62" s="52"/>
    </row>
    <row r="63" s="501" customFormat="1" ht="35.1" customHeight="1" outlineLevel="1" spans="1:10">
      <c r="A63" s="52">
        <v>16</v>
      </c>
      <c r="B63" s="52" t="s">
        <v>8363</v>
      </c>
      <c r="C63" s="197" t="s">
        <v>8364</v>
      </c>
      <c r="D63" s="52" t="s">
        <v>2774</v>
      </c>
      <c r="E63" s="52">
        <v>108</v>
      </c>
      <c r="F63" s="64">
        <v>1500</v>
      </c>
      <c r="G63" s="64">
        <f t="shared" si="1"/>
        <v>162000</v>
      </c>
      <c r="H63" s="197" t="s">
        <v>8444</v>
      </c>
      <c r="I63" s="52" t="s">
        <v>8297</v>
      </c>
      <c r="J63" s="52"/>
    </row>
    <row r="64" s="501" customFormat="1" ht="35.1" customHeight="1" outlineLevel="1" spans="1:10">
      <c r="A64" s="52">
        <v>17</v>
      </c>
      <c r="B64" s="52" t="s">
        <v>8349</v>
      </c>
      <c r="C64" s="197" t="s">
        <v>8350</v>
      </c>
      <c r="D64" s="52" t="s">
        <v>2774</v>
      </c>
      <c r="E64" s="52">
        <v>72</v>
      </c>
      <c r="F64" s="64">
        <v>2000</v>
      </c>
      <c r="G64" s="64">
        <f t="shared" si="1"/>
        <v>144000</v>
      </c>
      <c r="H64" s="197" t="s">
        <v>8439</v>
      </c>
      <c r="I64" s="52" t="s">
        <v>8297</v>
      </c>
      <c r="J64" s="52"/>
    </row>
    <row r="65" s="501" customFormat="1" ht="35.1" customHeight="1" outlineLevel="1" spans="1:10">
      <c r="A65" s="52">
        <v>18</v>
      </c>
      <c r="B65" s="52" t="s">
        <v>8357</v>
      </c>
      <c r="C65" s="197" t="s">
        <v>8358</v>
      </c>
      <c r="D65" s="52" t="s">
        <v>2774</v>
      </c>
      <c r="E65" s="52">
        <v>72</v>
      </c>
      <c r="F65" s="64">
        <v>2000</v>
      </c>
      <c r="G65" s="64">
        <f t="shared" si="1"/>
        <v>144000</v>
      </c>
      <c r="H65" s="197" t="s">
        <v>8439</v>
      </c>
      <c r="I65" s="52" t="s">
        <v>8297</v>
      </c>
      <c r="J65" s="52"/>
    </row>
    <row r="66" s="501" customFormat="1" ht="35.1" customHeight="1" outlineLevel="1" spans="1:10">
      <c r="A66" s="52">
        <v>19</v>
      </c>
      <c r="B66" s="52" t="s">
        <v>8445</v>
      </c>
      <c r="C66" s="197" t="s">
        <v>8446</v>
      </c>
      <c r="D66" s="52" t="s">
        <v>2774</v>
      </c>
      <c r="E66" s="52">
        <v>36</v>
      </c>
      <c r="F66" s="64">
        <v>200</v>
      </c>
      <c r="G66" s="64">
        <f t="shared" si="1"/>
        <v>7200</v>
      </c>
      <c r="H66" s="197" t="s">
        <v>8436</v>
      </c>
      <c r="I66" s="52" t="s">
        <v>8297</v>
      </c>
      <c r="J66" s="52"/>
    </row>
    <row r="67" s="501" customFormat="1" ht="35.1" customHeight="1" outlineLevel="1" spans="1:10">
      <c r="A67" s="52">
        <v>20</v>
      </c>
      <c r="B67" s="52" t="s">
        <v>8343</v>
      </c>
      <c r="C67" s="197" t="s">
        <v>8344</v>
      </c>
      <c r="D67" s="52" t="s">
        <v>2774</v>
      </c>
      <c r="E67" s="52">
        <v>72</v>
      </c>
      <c r="F67" s="64">
        <v>2500</v>
      </c>
      <c r="G67" s="64">
        <f t="shared" si="1"/>
        <v>180000</v>
      </c>
      <c r="H67" s="197" t="s">
        <v>8439</v>
      </c>
      <c r="I67" s="52" t="s">
        <v>8297</v>
      </c>
      <c r="J67" s="52"/>
    </row>
    <row r="68" s="501" customFormat="1" ht="35.1" customHeight="1" outlineLevel="1" spans="1:10">
      <c r="A68" s="52">
        <v>21</v>
      </c>
      <c r="B68" s="52" t="s">
        <v>8338</v>
      </c>
      <c r="C68" s="197" t="s">
        <v>8339</v>
      </c>
      <c r="D68" s="52" t="s">
        <v>2774</v>
      </c>
      <c r="E68" s="52">
        <v>144</v>
      </c>
      <c r="F68" s="64">
        <v>2500</v>
      </c>
      <c r="G68" s="64">
        <f t="shared" si="1"/>
        <v>360000</v>
      </c>
      <c r="H68" s="197" t="s">
        <v>8447</v>
      </c>
      <c r="I68" s="52" t="s">
        <v>8297</v>
      </c>
      <c r="J68" s="52"/>
    </row>
    <row r="69" s="501" customFormat="1" ht="35.1" customHeight="1" outlineLevel="1" spans="1:10">
      <c r="A69" s="52">
        <v>22</v>
      </c>
      <c r="B69" s="52" t="s">
        <v>8346</v>
      </c>
      <c r="C69" s="197" t="s">
        <v>8347</v>
      </c>
      <c r="D69" s="52" t="s">
        <v>2774</v>
      </c>
      <c r="E69" s="52">
        <v>36</v>
      </c>
      <c r="F69" s="64">
        <v>2500</v>
      </c>
      <c r="G69" s="64">
        <f t="shared" si="1"/>
        <v>90000</v>
      </c>
      <c r="H69" s="197" t="s">
        <v>8436</v>
      </c>
      <c r="I69" s="52" t="s">
        <v>8297</v>
      </c>
      <c r="J69" s="52"/>
    </row>
    <row r="70" s="501" customFormat="1" ht="35.1" customHeight="1" outlineLevel="1" spans="1:10">
      <c r="A70" s="52">
        <v>23</v>
      </c>
      <c r="B70" s="52" t="s">
        <v>8335</v>
      </c>
      <c r="C70" s="197" t="s">
        <v>8336</v>
      </c>
      <c r="D70" s="52" t="s">
        <v>2774</v>
      </c>
      <c r="E70" s="52">
        <v>72</v>
      </c>
      <c r="F70" s="64">
        <v>300</v>
      </c>
      <c r="G70" s="64">
        <f t="shared" si="1"/>
        <v>21600</v>
      </c>
      <c r="H70" s="197" t="s">
        <v>8439</v>
      </c>
      <c r="I70" s="52" t="s">
        <v>8297</v>
      </c>
      <c r="J70" s="52"/>
    </row>
    <row r="71" s="501" customFormat="1" ht="35.1" customHeight="1" outlineLevel="1" spans="1:10">
      <c r="A71" s="52">
        <v>24</v>
      </c>
      <c r="B71" s="52" t="s">
        <v>8298</v>
      </c>
      <c r="C71" s="197" t="s">
        <v>8299</v>
      </c>
      <c r="D71" s="52" t="s">
        <v>2774</v>
      </c>
      <c r="E71" s="52">
        <v>72</v>
      </c>
      <c r="F71" s="64">
        <v>1000</v>
      </c>
      <c r="G71" s="64">
        <f t="shared" si="1"/>
        <v>72000</v>
      </c>
      <c r="H71" s="197" t="s">
        <v>8439</v>
      </c>
      <c r="I71" s="52" t="s">
        <v>8297</v>
      </c>
      <c r="J71" s="52"/>
    </row>
    <row r="72" s="501" customFormat="1" ht="35.1" customHeight="1" outlineLevel="1" spans="1:10">
      <c r="A72" s="52">
        <v>25</v>
      </c>
      <c r="B72" s="52" t="s">
        <v>8448</v>
      </c>
      <c r="C72" s="197" t="s">
        <v>8339</v>
      </c>
      <c r="D72" s="52" t="s">
        <v>2774</v>
      </c>
      <c r="E72" s="52">
        <v>36</v>
      </c>
      <c r="F72" s="64">
        <v>4000</v>
      </c>
      <c r="G72" s="64">
        <f t="shared" si="1"/>
        <v>144000</v>
      </c>
      <c r="H72" s="197" t="s">
        <v>8436</v>
      </c>
      <c r="I72" s="52" t="s">
        <v>8297</v>
      </c>
      <c r="J72" s="52"/>
    </row>
    <row r="73" s="501" customFormat="1" ht="35.1" customHeight="1" outlineLevel="1" spans="1:10">
      <c r="A73" s="52">
        <v>26</v>
      </c>
      <c r="B73" s="52" t="s">
        <v>8341</v>
      </c>
      <c r="C73" s="197" t="s">
        <v>8339</v>
      </c>
      <c r="D73" s="52" t="s">
        <v>2774</v>
      </c>
      <c r="E73" s="52">
        <v>288</v>
      </c>
      <c r="F73" s="64">
        <v>4000</v>
      </c>
      <c r="G73" s="64">
        <f t="shared" si="1"/>
        <v>1152000</v>
      </c>
      <c r="H73" s="197" t="s">
        <v>8449</v>
      </c>
      <c r="I73" s="52" t="s">
        <v>8297</v>
      </c>
      <c r="J73" s="52"/>
    </row>
    <row r="74" s="501" customFormat="1" ht="35.1" customHeight="1" outlineLevel="1" spans="1:10">
      <c r="A74" s="52">
        <v>27</v>
      </c>
      <c r="B74" s="52" t="s">
        <v>8294</v>
      </c>
      <c r="C74" s="197" t="s">
        <v>8295</v>
      </c>
      <c r="D74" s="52" t="s">
        <v>2774</v>
      </c>
      <c r="E74" s="52">
        <v>36</v>
      </c>
      <c r="F74" s="64">
        <v>3000</v>
      </c>
      <c r="G74" s="64">
        <f t="shared" si="1"/>
        <v>108000</v>
      </c>
      <c r="H74" s="197" t="s">
        <v>8436</v>
      </c>
      <c r="I74" s="52" t="s">
        <v>8297</v>
      </c>
      <c r="J74" s="52"/>
    </row>
    <row r="75" s="501" customFormat="1" ht="35.1" customHeight="1" outlineLevel="1" spans="1:10">
      <c r="A75" s="52">
        <v>28</v>
      </c>
      <c r="B75" s="52" t="s">
        <v>8450</v>
      </c>
      <c r="C75" s="197" t="s">
        <v>8451</v>
      </c>
      <c r="D75" s="52" t="s">
        <v>2774</v>
      </c>
      <c r="E75" s="52">
        <v>36</v>
      </c>
      <c r="F75" s="64">
        <v>8000</v>
      </c>
      <c r="G75" s="64">
        <f t="shared" si="1"/>
        <v>288000</v>
      </c>
      <c r="H75" s="197" t="s">
        <v>8436</v>
      </c>
      <c r="I75" s="52" t="s">
        <v>8297</v>
      </c>
      <c r="J75" s="52"/>
    </row>
    <row r="76" s="501" customFormat="1" ht="35.1" customHeight="1" outlineLevel="1" spans="1:10">
      <c r="A76" s="52">
        <v>29</v>
      </c>
      <c r="B76" s="52" t="s">
        <v>8452</v>
      </c>
      <c r="C76" s="197" t="s">
        <v>8453</v>
      </c>
      <c r="D76" s="52" t="s">
        <v>2774</v>
      </c>
      <c r="E76" s="52">
        <v>1</v>
      </c>
      <c r="F76" s="64">
        <v>7200</v>
      </c>
      <c r="G76" s="64">
        <f t="shared" si="1"/>
        <v>7200</v>
      </c>
      <c r="H76" s="197"/>
      <c r="I76" s="52" t="s">
        <v>8377</v>
      </c>
      <c r="J76" s="52"/>
    </row>
    <row r="77" s="501" customFormat="1" ht="35.1" customHeight="1" outlineLevel="1" spans="1:10">
      <c r="A77" s="52">
        <v>30</v>
      </c>
      <c r="B77" s="52" t="s">
        <v>8454</v>
      </c>
      <c r="C77" s="197" t="s">
        <v>8455</v>
      </c>
      <c r="D77" s="52" t="s">
        <v>2774</v>
      </c>
      <c r="E77" s="52">
        <v>2</v>
      </c>
      <c r="F77" s="64">
        <v>150</v>
      </c>
      <c r="G77" s="64">
        <f t="shared" si="1"/>
        <v>300</v>
      </c>
      <c r="H77" s="197"/>
      <c r="I77" s="52" t="s">
        <v>8377</v>
      </c>
      <c r="J77" s="52"/>
    </row>
    <row r="78" s="501" customFormat="1" ht="35.1" customHeight="1" outlineLevel="1" spans="1:10">
      <c r="A78" s="52">
        <v>31</v>
      </c>
      <c r="B78" s="52" t="s">
        <v>8456</v>
      </c>
      <c r="C78" s="197" t="s">
        <v>8457</v>
      </c>
      <c r="D78" s="52" t="s">
        <v>2774</v>
      </c>
      <c r="E78" s="52">
        <v>2</v>
      </c>
      <c r="F78" s="64">
        <v>8000</v>
      </c>
      <c r="G78" s="64">
        <f t="shared" si="1"/>
        <v>16000</v>
      </c>
      <c r="H78" s="197"/>
      <c r="I78" s="52" t="s">
        <v>8377</v>
      </c>
      <c r="J78" s="52"/>
    </row>
    <row r="79" s="501" customFormat="1" ht="35.1" customHeight="1" outlineLevel="1" spans="1:10">
      <c r="A79" s="52">
        <v>32</v>
      </c>
      <c r="B79" s="52" t="s">
        <v>8458</v>
      </c>
      <c r="C79" s="197" t="s">
        <v>8459</v>
      </c>
      <c r="D79" s="52" t="s">
        <v>2774</v>
      </c>
      <c r="E79" s="52">
        <v>2</v>
      </c>
      <c r="F79" s="64">
        <v>8000</v>
      </c>
      <c r="G79" s="64">
        <f t="shared" si="1"/>
        <v>16000</v>
      </c>
      <c r="H79" s="197"/>
      <c r="I79" s="52" t="s">
        <v>8377</v>
      </c>
      <c r="J79" s="52"/>
    </row>
    <row r="80" s="501" customFormat="1" ht="35.1" customHeight="1" outlineLevel="1" spans="1:10">
      <c r="A80" s="52">
        <v>33</v>
      </c>
      <c r="B80" s="52" t="s">
        <v>8460</v>
      </c>
      <c r="C80" s="197" t="s">
        <v>8461</v>
      </c>
      <c r="D80" s="52" t="s">
        <v>2774</v>
      </c>
      <c r="E80" s="52">
        <v>2</v>
      </c>
      <c r="F80" s="64">
        <v>2000</v>
      </c>
      <c r="G80" s="64">
        <f t="shared" si="1"/>
        <v>4000</v>
      </c>
      <c r="H80" s="197"/>
      <c r="I80" s="52" t="s">
        <v>8377</v>
      </c>
      <c r="J80" s="52"/>
    </row>
    <row r="81" s="501" customFormat="1" ht="35.1" customHeight="1" outlineLevel="1" spans="1:10">
      <c r="A81" s="52">
        <v>34</v>
      </c>
      <c r="B81" s="52" t="s">
        <v>8462</v>
      </c>
      <c r="C81" s="197" t="s">
        <v>8463</v>
      </c>
      <c r="D81" s="52" t="s">
        <v>2774</v>
      </c>
      <c r="E81" s="52">
        <v>2</v>
      </c>
      <c r="F81" s="64">
        <v>3000</v>
      </c>
      <c r="G81" s="64">
        <f t="shared" si="1"/>
        <v>6000</v>
      </c>
      <c r="H81" s="197"/>
      <c r="I81" s="52" t="s">
        <v>8377</v>
      </c>
      <c r="J81" s="52"/>
    </row>
    <row r="82" s="501" customFormat="1" ht="35.1" customHeight="1" outlineLevel="1" spans="1:10">
      <c r="A82" s="52">
        <v>35</v>
      </c>
      <c r="B82" s="52" t="s">
        <v>8464</v>
      </c>
      <c r="C82" s="197" t="s">
        <v>8465</v>
      </c>
      <c r="D82" s="52" t="s">
        <v>2774</v>
      </c>
      <c r="E82" s="52">
        <v>2</v>
      </c>
      <c r="F82" s="64">
        <v>3000</v>
      </c>
      <c r="G82" s="64">
        <f t="shared" si="1"/>
        <v>6000</v>
      </c>
      <c r="H82" s="197"/>
      <c r="I82" s="52" t="s">
        <v>8377</v>
      </c>
      <c r="J82" s="52"/>
    </row>
    <row r="83" s="501" customFormat="1" ht="35.1" customHeight="1" outlineLevel="1" spans="1:10">
      <c r="A83" s="52">
        <v>36</v>
      </c>
      <c r="B83" s="52" t="s">
        <v>8466</v>
      </c>
      <c r="C83" s="197" t="s">
        <v>8467</v>
      </c>
      <c r="D83" s="52" t="s">
        <v>2774</v>
      </c>
      <c r="E83" s="52">
        <v>2</v>
      </c>
      <c r="F83" s="64">
        <v>4500</v>
      </c>
      <c r="G83" s="64">
        <f t="shared" si="1"/>
        <v>9000</v>
      </c>
      <c r="H83" s="197"/>
      <c r="I83" s="52" t="s">
        <v>8377</v>
      </c>
      <c r="J83" s="52"/>
    </row>
    <row r="84" s="501" customFormat="1" ht="35.1" customHeight="1" outlineLevel="1" spans="1:10">
      <c r="A84" s="52">
        <v>37</v>
      </c>
      <c r="B84" s="52" t="s">
        <v>8468</v>
      </c>
      <c r="C84" s="197" t="s">
        <v>8469</v>
      </c>
      <c r="D84" s="52" t="s">
        <v>2774</v>
      </c>
      <c r="E84" s="52">
        <v>2</v>
      </c>
      <c r="F84" s="64">
        <v>800</v>
      </c>
      <c r="G84" s="64">
        <f t="shared" si="1"/>
        <v>1600</v>
      </c>
      <c r="H84" s="197"/>
      <c r="I84" s="52" t="s">
        <v>8377</v>
      </c>
      <c r="J84" s="52"/>
    </row>
    <row r="85" s="501" customFormat="1" ht="35.1" customHeight="1" outlineLevel="1" spans="1:10">
      <c r="A85" s="52">
        <v>38</v>
      </c>
      <c r="B85" s="52" t="s">
        <v>8470</v>
      </c>
      <c r="C85" s="197" t="s">
        <v>8471</v>
      </c>
      <c r="D85" s="52" t="s">
        <v>2774</v>
      </c>
      <c r="E85" s="52">
        <v>2</v>
      </c>
      <c r="F85" s="64">
        <v>800</v>
      </c>
      <c r="G85" s="64">
        <f t="shared" si="1"/>
        <v>1600</v>
      </c>
      <c r="H85" s="197"/>
      <c r="I85" s="52" t="s">
        <v>8377</v>
      </c>
      <c r="J85" s="52"/>
    </row>
    <row r="86" s="501" customFormat="1" ht="35.1" customHeight="1" outlineLevel="1" spans="1:10">
      <c r="A86" s="52">
        <v>39</v>
      </c>
      <c r="B86" s="52" t="s">
        <v>8472</v>
      </c>
      <c r="C86" s="197" t="s">
        <v>8473</v>
      </c>
      <c r="D86" s="52" t="s">
        <v>2774</v>
      </c>
      <c r="E86" s="52">
        <v>2</v>
      </c>
      <c r="F86" s="64">
        <v>1000</v>
      </c>
      <c r="G86" s="64">
        <f t="shared" si="1"/>
        <v>2000</v>
      </c>
      <c r="H86" s="197"/>
      <c r="I86" s="52" t="s">
        <v>8377</v>
      </c>
      <c r="J86" s="52"/>
    </row>
    <row r="87" s="501" customFormat="1" ht="35.1" customHeight="1" outlineLevel="1" spans="1:10">
      <c r="A87" s="52">
        <v>40</v>
      </c>
      <c r="B87" s="52" t="s">
        <v>8474</v>
      </c>
      <c r="C87" s="197" t="s">
        <v>8475</v>
      </c>
      <c r="D87" s="52" t="s">
        <v>2774</v>
      </c>
      <c r="E87" s="52">
        <v>2</v>
      </c>
      <c r="F87" s="64">
        <v>1500</v>
      </c>
      <c r="G87" s="64">
        <f t="shared" si="1"/>
        <v>3000</v>
      </c>
      <c r="H87" s="197"/>
      <c r="I87" s="52" t="s">
        <v>8377</v>
      </c>
      <c r="J87" s="52"/>
    </row>
    <row r="88" s="501" customFormat="1" ht="35.1" customHeight="1" outlineLevel="1" spans="1:10">
      <c r="A88" s="52">
        <v>41</v>
      </c>
      <c r="B88" s="52" t="s">
        <v>8476</v>
      </c>
      <c r="C88" s="197" t="s">
        <v>8477</v>
      </c>
      <c r="D88" s="52" t="s">
        <v>2774</v>
      </c>
      <c r="E88" s="52">
        <v>2</v>
      </c>
      <c r="F88" s="64">
        <v>4500</v>
      </c>
      <c r="G88" s="64">
        <f t="shared" si="1"/>
        <v>9000</v>
      </c>
      <c r="H88" s="197"/>
      <c r="I88" s="52" t="s">
        <v>8377</v>
      </c>
      <c r="J88" s="52"/>
    </row>
    <row r="89" s="501" customFormat="1" ht="35.1" customHeight="1" outlineLevel="1" spans="1:10">
      <c r="A89" s="52">
        <v>42</v>
      </c>
      <c r="B89" s="52" t="s">
        <v>8478</v>
      </c>
      <c r="C89" s="197" t="s">
        <v>8479</v>
      </c>
      <c r="D89" s="52" t="s">
        <v>2774</v>
      </c>
      <c r="E89" s="52">
        <v>5</v>
      </c>
      <c r="F89" s="64">
        <v>1650</v>
      </c>
      <c r="G89" s="64">
        <f t="shared" si="1"/>
        <v>8250</v>
      </c>
      <c r="H89" s="197"/>
      <c r="I89" s="52" t="s">
        <v>8377</v>
      </c>
      <c r="J89" s="52"/>
    </row>
    <row r="90" s="501" customFormat="1" ht="35.1" customHeight="1" outlineLevel="1" spans="1:10">
      <c r="A90" s="52">
        <v>43</v>
      </c>
      <c r="B90" s="52" t="s">
        <v>8480</v>
      </c>
      <c r="C90" s="197" t="s">
        <v>8481</v>
      </c>
      <c r="D90" s="52" t="s">
        <v>2774</v>
      </c>
      <c r="E90" s="52">
        <v>5</v>
      </c>
      <c r="F90" s="64">
        <v>400</v>
      </c>
      <c r="G90" s="64">
        <f t="shared" si="1"/>
        <v>2000</v>
      </c>
      <c r="H90" s="197"/>
      <c r="I90" s="52" t="s">
        <v>8377</v>
      </c>
      <c r="J90" s="52"/>
    </row>
    <row r="91" s="501" customFormat="1" ht="35.1" customHeight="1" outlineLevel="1" spans="1:10">
      <c r="A91" s="52">
        <v>44</v>
      </c>
      <c r="B91" s="52" t="s">
        <v>8482</v>
      </c>
      <c r="C91" s="197" t="s">
        <v>8483</v>
      </c>
      <c r="D91" s="52" t="s">
        <v>2774</v>
      </c>
      <c r="E91" s="52">
        <v>2</v>
      </c>
      <c r="F91" s="64">
        <v>7000</v>
      </c>
      <c r="G91" s="64">
        <f t="shared" si="1"/>
        <v>14000</v>
      </c>
      <c r="H91" s="197"/>
      <c r="I91" s="52" t="s">
        <v>8377</v>
      </c>
      <c r="J91" s="52"/>
    </row>
    <row r="92" s="501" customFormat="1" ht="35.1" customHeight="1" outlineLevel="1" spans="1:10">
      <c r="A92" s="52">
        <v>45</v>
      </c>
      <c r="B92" s="52" t="s">
        <v>8484</v>
      </c>
      <c r="C92" s="197" t="s">
        <v>8485</v>
      </c>
      <c r="D92" s="52" t="s">
        <v>2774</v>
      </c>
      <c r="E92" s="52">
        <v>2</v>
      </c>
      <c r="F92" s="64">
        <v>5500</v>
      </c>
      <c r="G92" s="64">
        <f t="shared" si="1"/>
        <v>11000</v>
      </c>
      <c r="H92" s="197"/>
      <c r="I92" s="52" t="s">
        <v>8377</v>
      </c>
      <c r="J92" s="52"/>
    </row>
    <row r="93" s="501" customFormat="1" ht="35.1" customHeight="1" outlineLevel="1" spans="1:10">
      <c r="A93" s="52">
        <v>46</v>
      </c>
      <c r="B93" s="52" t="s">
        <v>8486</v>
      </c>
      <c r="C93" s="197" t="s">
        <v>8487</v>
      </c>
      <c r="D93" s="52" t="s">
        <v>2774</v>
      </c>
      <c r="E93" s="52">
        <v>5</v>
      </c>
      <c r="F93" s="64">
        <v>2000</v>
      </c>
      <c r="G93" s="64">
        <f t="shared" si="1"/>
        <v>10000</v>
      </c>
      <c r="H93" s="197"/>
      <c r="I93" s="52" t="s">
        <v>8377</v>
      </c>
      <c r="J93" s="52"/>
    </row>
    <row r="94" s="501" customFormat="1" ht="35.1" customHeight="1" outlineLevel="1" spans="1:10">
      <c r="A94" s="52">
        <v>47</v>
      </c>
      <c r="B94" s="52" t="s">
        <v>8488</v>
      </c>
      <c r="C94" s="197" t="s">
        <v>8483</v>
      </c>
      <c r="D94" s="52" t="s">
        <v>2774</v>
      </c>
      <c r="E94" s="52">
        <v>2</v>
      </c>
      <c r="F94" s="64">
        <v>8000</v>
      </c>
      <c r="G94" s="64">
        <f t="shared" si="1"/>
        <v>16000</v>
      </c>
      <c r="H94" s="197"/>
      <c r="I94" s="52" t="s">
        <v>8377</v>
      </c>
      <c r="J94" s="52"/>
    </row>
    <row r="95" s="501" customFormat="1" ht="35.1" customHeight="1" outlineLevel="1" spans="1:10">
      <c r="A95" s="52">
        <v>48</v>
      </c>
      <c r="B95" s="52" t="s">
        <v>8489</v>
      </c>
      <c r="C95" s="197" t="s">
        <v>8490</v>
      </c>
      <c r="D95" s="52" t="s">
        <v>2774</v>
      </c>
      <c r="E95" s="52">
        <v>4</v>
      </c>
      <c r="F95" s="64">
        <v>1200</v>
      </c>
      <c r="G95" s="64">
        <f t="shared" si="1"/>
        <v>4800</v>
      </c>
      <c r="H95" s="197"/>
      <c r="I95" s="52" t="s">
        <v>8377</v>
      </c>
      <c r="J95" s="52"/>
    </row>
    <row r="96" s="501" customFormat="1" ht="35.1" customHeight="1" outlineLevel="1" spans="1:10">
      <c r="A96" s="52">
        <v>49</v>
      </c>
      <c r="B96" s="52" t="s">
        <v>8491</v>
      </c>
      <c r="C96" s="197" t="s">
        <v>8492</v>
      </c>
      <c r="D96" s="52" t="s">
        <v>2774</v>
      </c>
      <c r="E96" s="52">
        <v>4</v>
      </c>
      <c r="F96" s="64">
        <v>1300</v>
      </c>
      <c r="G96" s="64">
        <f t="shared" si="1"/>
        <v>5200</v>
      </c>
      <c r="H96" s="197"/>
      <c r="I96" s="52" t="s">
        <v>8377</v>
      </c>
      <c r="J96" s="52"/>
    </row>
    <row r="97" s="501" customFormat="1" ht="35.1" customHeight="1" outlineLevel="1" spans="1:10">
      <c r="A97" s="52">
        <v>50</v>
      </c>
      <c r="B97" s="52" t="s">
        <v>8493</v>
      </c>
      <c r="C97" s="197" t="s">
        <v>8492</v>
      </c>
      <c r="D97" s="52" t="s">
        <v>2774</v>
      </c>
      <c r="E97" s="52">
        <v>1</v>
      </c>
      <c r="F97" s="64">
        <v>8000</v>
      </c>
      <c r="G97" s="64">
        <f t="shared" si="1"/>
        <v>8000</v>
      </c>
      <c r="H97" s="197"/>
      <c r="I97" s="52" t="s">
        <v>8377</v>
      </c>
      <c r="J97" s="52"/>
    </row>
    <row r="98" s="501" customFormat="1" ht="35.1" customHeight="1" outlineLevel="1" spans="1:10">
      <c r="A98" s="52">
        <v>51</v>
      </c>
      <c r="B98" s="52" t="s">
        <v>8494</v>
      </c>
      <c r="C98" s="197" t="s">
        <v>8495</v>
      </c>
      <c r="D98" s="52" t="s">
        <v>2774</v>
      </c>
      <c r="E98" s="52">
        <v>3</v>
      </c>
      <c r="F98" s="64">
        <v>4000</v>
      </c>
      <c r="G98" s="64">
        <f t="shared" si="1"/>
        <v>12000</v>
      </c>
      <c r="H98" s="197"/>
      <c r="I98" s="52" t="s">
        <v>8377</v>
      </c>
      <c r="J98" s="52"/>
    </row>
    <row r="99" s="501" customFormat="1" ht="35.1" customHeight="1" outlineLevel="1" spans="1:10">
      <c r="A99" s="52">
        <v>52</v>
      </c>
      <c r="B99" s="52" t="s">
        <v>8496</v>
      </c>
      <c r="C99" s="197" t="s">
        <v>8497</v>
      </c>
      <c r="D99" s="52" t="s">
        <v>2774</v>
      </c>
      <c r="E99" s="52">
        <v>3</v>
      </c>
      <c r="F99" s="64">
        <v>4500</v>
      </c>
      <c r="G99" s="64">
        <f t="shared" si="1"/>
        <v>13500</v>
      </c>
      <c r="H99" s="197"/>
      <c r="I99" s="52" t="s">
        <v>8377</v>
      </c>
      <c r="J99" s="52"/>
    </row>
    <row r="100" s="501" customFormat="1" ht="35.1" customHeight="1" outlineLevel="1" spans="1:10">
      <c r="A100" s="52">
        <v>53</v>
      </c>
      <c r="B100" s="52" t="s">
        <v>8498</v>
      </c>
      <c r="C100" s="197" t="s">
        <v>8499</v>
      </c>
      <c r="D100" s="52" t="s">
        <v>2774</v>
      </c>
      <c r="E100" s="52">
        <v>3</v>
      </c>
      <c r="F100" s="64">
        <v>3000</v>
      </c>
      <c r="G100" s="64">
        <f t="shared" si="1"/>
        <v>9000</v>
      </c>
      <c r="H100" s="197"/>
      <c r="I100" s="52" t="s">
        <v>8377</v>
      </c>
      <c r="J100" s="52"/>
    </row>
    <row r="101" s="501" customFormat="1" ht="35.1" customHeight="1" outlineLevel="1" spans="1:10">
      <c r="A101" s="52">
        <v>54</v>
      </c>
      <c r="B101" s="52" t="s">
        <v>8500</v>
      </c>
      <c r="C101" s="197" t="s">
        <v>8501</v>
      </c>
      <c r="D101" s="52" t="s">
        <v>2774</v>
      </c>
      <c r="E101" s="52">
        <v>3</v>
      </c>
      <c r="F101" s="64">
        <v>5000</v>
      </c>
      <c r="G101" s="64">
        <f t="shared" si="1"/>
        <v>15000</v>
      </c>
      <c r="H101" s="197"/>
      <c r="I101" s="52" t="s">
        <v>8377</v>
      </c>
      <c r="J101" s="52"/>
    </row>
    <row r="102" s="501" customFormat="1" ht="35.1" customHeight="1" outlineLevel="1" spans="1:10">
      <c r="A102" s="52">
        <v>55</v>
      </c>
      <c r="B102" s="52" t="s">
        <v>8502</v>
      </c>
      <c r="C102" s="197" t="s">
        <v>8503</v>
      </c>
      <c r="D102" s="52" t="s">
        <v>2774</v>
      </c>
      <c r="E102" s="52">
        <v>3</v>
      </c>
      <c r="F102" s="64">
        <v>5000</v>
      </c>
      <c r="G102" s="64">
        <f t="shared" si="1"/>
        <v>15000</v>
      </c>
      <c r="H102" s="197"/>
      <c r="I102" s="52" t="s">
        <v>8377</v>
      </c>
      <c r="J102" s="52"/>
    </row>
    <row r="103" s="501" customFormat="1" ht="35.1" customHeight="1" outlineLevel="1" spans="1:10">
      <c r="A103" s="52">
        <v>56</v>
      </c>
      <c r="B103" s="52" t="s">
        <v>8504</v>
      </c>
      <c r="C103" s="197" t="s">
        <v>8505</v>
      </c>
      <c r="D103" s="52" t="s">
        <v>2774</v>
      </c>
      <c r="E103" s="52">
        <v>3</v>
      </c>
      <c r="F103" s="64">
        <v>3000</v>
      </c>
      <c r="G103" s="64">
        <f t="shared" si="1"/>
        <v>9000</v>
      </c>
      <c r="H103" s="197"/>
      <c r="I103" s="52" t="s">
        <v>8377</v>
      </c>
      <c r="J103" s="52"/>
    </row>
    <row r="104" s="501" customFormat="1" ht="35.1" customHeight="1" outlineLevel="1" spans="1:10">
      <c r="A104" s="52">
        <v>57</v>
      </c>
      <c r="B104" s="52" t="s">
        <v>8506</v>
      </c>
      <c r="C104" s="197" t="s">
        <v>8507</v>
      </c>
      <c r="D104" s="52" t="s">
        <v>2774</v>
      </c>
      <c r="E104" s="52">
        <v>3</v>
      </c>
      <c r="F104" s="64">
        <v>1000</v>
      </c>
      <c r="G104" s="64">
        <f t="shared" si="1"/>
        <v>3000</v>
      </c>
      <c r="H104" s="197"/>
      <c r="I104" s="52" t="s">
        <v>8377</v>
      </c>
      <c r="J104" s="52"/>
    </row>
    <row r="105" s="501" customFormat="1" ht="35.1" customHeight="1" outlineLevel="1" spans="1:10">
      <c r="A105" s="52">
        <v>58</v>
      </c>
      <c r="B105" s="52" t="s">
        <v>8508</v>
      </c>
      <c r="C105" s="197" t="s">
        <v>8509</v>
      </c>
      <c r="D105" s="52" t="s">
        <v>2774</v>
      </c>
      <c r="E105" s="52">
        <v>3</v>
      </c>
      <c r="F105" s="64">
        <v>3000</v>
      </c>
      <c r="G105" s="64">
        <f t="shared" si="1"/>
        <v>9000</v>
      </c>
      <c r="H105" s="197"/>
      <c r="I105" s="52" t="s">
        <v>8377</v>
      </c>
      <c r="J105" s="52"/>
    </row>
    <row r="106" s="501" customFormat="1" ht="35.1" customHeight="1" outlineLevel="1" spans="1:10">
      <c r="A106" s="52">
        <v>59</v>
      </c>
      <c r="B106" s="52" t="s">
        <v>8510</v>
      </c>
      <c r="C106" s="197" t="s">
        <v>8511</v>
      </c>
      <c r="D106" s="52" t="s">
        <v>2774</v>
      </c>
      <c r="E106" s="52">
        <v>3</v>
      </c>
      <c r="F106" s="64">
        <v>1000</v>
      </c>
      <c r="G106" s="64">
        <f t="shared" si="1"/>
        <v>3000</v>
      </c>
      <c r="H106" s="197"/>
      <c r="I106" s="52" t="s">
        <v>8377</v>
      </c>
      <c r="J106" s="52"/>
    </row>
    <row r="107" s="501" customFormat="1" ht="35.1" customHeight="1" outlineLevel="1" spans="1:10">
      <c r="A107" s="52">
        <v>60</v>
      </c>
      <c r="B107" s="52" t="s">
        <v>8512</v>
      </c>
      <c r="C107" s="197" t="s">
        <v>8513</v>
      </c>
      <c r="D107" s="52" t="s">
        <v>2774</v>
      </c>
      <c r="E107" s="52">
        <v>2</v>
      </c>
      <c r="F107" s="64">
        <v>3000</v>
      </c>
      <c r="G107" s="64">
        <f t="shared" si="1"/>
        <v>6000</v>
      </c>
      <c r="H107" s="197"/>
      <c r="I107" s="52" t="s">
        <v>8377</v>
      </c>
      <c r="J107" s="52"/>
    </row>
    <row r="108" s="501" customFormat="1" ht="35.1" customHeight="1" outlineLevel="1" spans="1:10">
      <c r="A108" s="52">
        <v>61</v>
      </c>
      <c r="B108" s="52" t="s">
        <v>8514</v>
      </c>
      <c r="C108" s="197" t="s">
        <v>8515</v>
      </c>
      <c r="D108" s="52" t="s">
        <v>2774</v>
      </c>
      <c r="E108" s="52">
        <v>2</v>
      </c>
      <c r="F108" s="64">
        <v>3000</v>
      </c>
      <c r="G108" s="64">
        <f t="shared" si="1"/>
        <v>6000</v>
      </c>
      <c r="H108" s="197"/>
      <c r="I108" s="52" t="s">
        <v>8377</v>
      </c>
      <c r="J108" s="52"/>
    </row>
    <row r="109" s="501" customFormat="1" ht="35.1" customHeight="1" outlineLevel="1" spans="1:10">
      <c r="A109" s="52">
        <v>62</v>
      </c>
      <c r="B109" s="52" t="s">
        <v>8516</v>
      </c>
      <c r="C109" s="197" t="s">
        <v>8517</v>
      </c>
      <c r="D109" s="52" t="s">
        <v>2774</v>
      </c>
      <c r="E109" s="52">
        <v>5</v>
      </c>
      <c r="F109" s="64">
        <v>2200</v>
      </c>
      <c r="G109" s="64">
        <f t="shared" si="1"/>
        <v>11000</v>
      </c>
      <c r="H109" s="197"/>
      <c r="I109" s="52" t="s">
        <v>8377</v>
      </c>
      <c r="J109" s="52"/>
    </row>
    <row r="110" s="501" customFormat="1" ht="35.1" customHeight="1" outlineLevel="1" spans="1:10">
      <c r="A110" s="52">
        <v>63</v>
      </c>
      <c r="B110" s="52" t="s">
        <v>8518</v>
      </c>
      <c r="C110" s="197" t="s">
        <v>8519</v>
      </c>
      <c r="D110" s="52" t="s">
        <v>2774</v>
      </c>
      <c r="E110" s="52">
        <v>5</v>
      </c>
      <c r="F110" s="64">
        <v>690</v>
      </c>
      <c r="G110" s="64">
        <f t="shared" si="1"/>
        <v>3450</v>
      </c>
      <c r="H110" s="197"/>
      <c r="I110" s="52" t="s">
        <v>8377</v>
      </c>
      <c r="J110" s="52"/>
    </row>
    <row r="111" s="501" customFormat="1" ht="35.1" customHeight="1" outlineLevel="1" spans="1:10">
      <c r="A111" s="52">
        <v>64</v>
      </c>
      <c r="B111" s="52" t="s">
        <v>8520</v>
      </c>
      <c r="C111" s="197" t="s">
        <v>8521</v>
      </c>
      <c r="D111" s="52" t="s">
        <v>2774</v>
      </c>
      <c r="E111" s="52">
        <v>5</v>
      </c>
      <c r="F111" s="64">
        <v>490</v>
      </c>
      <c r="G111" s="64">
        <f t="shared" si="1"/>
        <v>2450</v>
      </c>
      <c r="H111" s="197"/>
      <c r="I111" s="52" t="s">
        <v>8377</v>
      </c>
      <c r="J111" s="52"/>
    </row>
    <row r="112" s="501" customFormat="1" ht="35.1" customHeight="1" outlineLevel="1" spans="1:10">
      <c r="A112" s="52">
        <v>65</v>
      </c>
      <c r="B112" s="52" t="s">
        <v>8522</v>
      </c>
      <c r="C112" s="197" t="s">
        <v>8523</v>
      </c>
      <c r="D112" s="52" t="s">
        <v>2774</v>
      </c>
      <c r="E112" s="52">
        <v>5</v>
      </c>
      <c r="F112" s="64">
        <v>2150</v>
      </c>
      <c r="G112" s="64">
        <f t="shared" ref="G112:G137" si="2" xml:space="preserve">E112*F112</f>
        <v>10750</v>
      </c>
      <c r="H112" s="197"/>
      <c r="I112" s="52" t="s">
        <v>8377</v>
      </c>
      <c r="J112" s="52"/>
    </row>
    <row r="113" s="501" customFormat="1" ht="35.1" customHeight="1" outlineLevel="1" spans="1:10">
      <c r="A113" s="52">
        <v>66</v>
      </c>
      <c r="B113" s="52" t="s">
        <v>8524</v>
      </c>
      <c r="C113" s="197" t="s">
        <v>8525</v>
      </c>
      <c r="D113" s="52" t="s">
        <v>2774</v>
      </c>
      <c r="E113" s="52">
        <v>1</v>
      </c>
      <c r="F113" s="64">
        <v>2000</v>
      </c>
      <c r="G113" s="64">
        <f t="shared" si="2"/>
        <v>2000</v>
      </c>
      <c r="H113" s="197"/>
      <c r="I113" s="52" t="s">
        <v>8377</v>
      </c>
      <c r="J113" s="52"/>
    </row>
    <row r="114" s="501" customFormat="1" ht="35.1" customHeight="1" outlineLevel="1" spans="1:10">
      <c r="A114" s="52">
        <v>67</v>
      </c>
      <c r="B114" s="52" t="s">
        <v>8526</v>
      </c>
      <c r="C114" s="197" t="s">
        <v>8527</v>
      </c>
      <c r="D114" s="52" t="s">
        <v>2774</v>
      </c>
      <c r="E114" s="52">
        <v>4</v>
      </c>
      <c r="F114" s="64">
        <v>1200</v>
      </c>
      <c r="G114" s="64">
        <f t="shared" si="2"/>
        <v>4800</v>
      </c>
      <c r="H114" s="197"/>
      <c r="I114" s="52" t="s">
        <v>8377</v>
      </c>
      <c r="J114" s="52"/>
    </row>
    <row r="115" s="501" customFormat="1" ht="35.1" customHeight="1" outlineLevel="1" spans="1:10">
      <c r="A115" s="52">
        <v>68</v>
      </c>
      <c r="B115" s="52" t="s">
        <v>8528</v>
      </c>
      <c r="C115" s="197" t="s">
        <v>8529</v>
      </c>
      <c r="D115" s="52" t="s">
        <v>2774</v>
      </c>
      <c r="E115" s="52">
        <v>4</v>
      </c>
      <c r="F115" s="64">
        <v>520</v>
      </c>
      <c r="G115" s="64">
        <f t="shared" si="2"/>
        <v>2080</v>
      </c>
      <c r="H115" s="197"/>
      <c r="I115" s="52" t="s">
        <v>8377</v>
      </c>
      <c r="J115" s="52"/>
    </row>
    <row r="116" s="501" customFormat="1" ht="35.1" customHeight="1" outlineLevel="1" spans="1:10">
      <c r="A116" s="52">
        <v>69</v>
      </c>
      <c r="B116" s="52" t="s">
        <v>8530</v>
      </c>
      <c r="C116" s="197" t="s">
        <v>8531</v>
      </c>
      <c r="D116" s="52" t="s">
        <v>2774</v>
      </c>
      <c r="E116" s="52">
        <v>4</v>
      </c>
      <c r="F116" s="64">
        <v>600</v>
      </c>
      <c r="G116" s="64">
        <f t="shared" si="2"/>
        <v>2400</v>
      </c>
      <c r="H116" s="197"/>
      <c r="I116" s="52" t="s">
        <v>8377</v>
      </c>
      <c r="J116" s="52"/>
    </row>
    <row r="117" s="501" customFormat="1" ht="35.1" customHeight="1" outlineLevel="1" spans="1:10">
      <c r="A117" s="52">
        <v>70</v>
      </c>
      <c r="B117" s="52" t="s">
        <v>8532</v>
      </c>
      <c r="C117" s="197" t="s">
        <v>8533</v>
      </c>
      <c r="D117" s="52" t="s">
        <v>2774</v>
      </c>
      <c r="E117" s="52">
        <v>10</v>
      </c>
      <c r="F117" s="64">
        <v>7000</v>
      </c>
      <c r="G117" s="64">
        <f t="shared" si="2"/>
        <v>70000</v>
      </c>
      <c r="H117" s="197"/>
      <c r="I117" s="52" t="s">
        <v>8377</v>
      </c>
      <c r="J117" s="52"/>
    </row>
    <row r="118" s="501" customFormat="1" ht="35.1" customHeight="1" outlineLevel="1" spans="1:10">
      <c r="A118" s="52">
        <v>71</v>
      </c>
      <c r="B118" s="52" t="s">
        <v>8326</v>
      </c>
      <c r="C118" s="197" t="s">
        <v>8534</v>
      </c>
      <c r="D118" s="52" t="s">
        <v>2774</v>
      </c>
      <c r="E118" s="52">
        <v>10</v>
      </c>
      <c r="F118" s="64">
        <v>100</v>
      </c>
      <c r="G118" s="64">
        <f t="shared" si="2"/>
        <v>1000</v>
      </c>
      <c r="H118" s="197"/>
      <c r="I118" s="52" t="s">
        <v>8377</v>
      </c>
      <c r="J118" s="52"/>
    </row>
    <row r="119" s="501" customFormat="1" ht="35.1" customHeight="1" outlineLevel="1" spans="1:10">
      <c r="A119" s="52">
        <v>72</v>
      </c>
      <c r="B119" s="52" t="s">
        <v>8401</v>
      </c>
      <c r="C119" s="197" t="s">
        <v>8535</v>
      </c>
      <c r="D119" s="52" t="s">
        <v>2774</v>
      </c>
      <c r="E119" s="52">
        <v>2</v>
      </c>
      <c r="F119" s="64">
        <v>3000</v>
      </c>
      <c r="G119" s="64">
        <f t="shared" si="2"/>
        <v>6000</v>
      </c>
      <c r="H119" s="197"/>
      <c r="I119" s="52" t="s">
        <v>8377</v>
      </c>
      <c r="J119" s="52"/>
    </row>
    <row r="120" s="501" customFormat="1" ht="35.1" customHeight="1" outlineLevel="1" spans="1:10">
      <c r="A120" s="52">
        <v>73</v>
      </c>
      <c r="B120" s="52" t="s">
        <v>8536</v>
      </c>
      <c r="C120" s="197" t="s">
        <v>8537</v>
      </c>
      <c r="D120" s="52" t="s">
        <v>2774</v>
      </c>
      <c r="E120" s="52">
        <v>2</v>
      </c>
      <c r="F120" s="64">
        <v>2000</v>
      </c>
      <c r="G120" s="64">
        <f t="shared" si="2"/>
        <v>4000</v>
      </c>
      <c r="H120" s="197"/>
      <c r="I120" s="52" t="s">
        <v>8377</v>
      </c>
      <c r="J120" s="52"/>
    </row>
    <row r="121" s="501" customFormat="1" ht="35.1" customHeight="1" outlineLevel="1" spans="1:10">
      <c r="A121" s="52">
        <v>74</v>
      </c>
      <c r="B121" s="52" t="s">
        <v>8298</v>
      </c>
      <c r="C121" s="197" t="s">
        <v>8538</v>
      </c>
      <c r="D121" s="52" t="s">
        <v>2774</v>
      </c>
      <c r="E121" s="52">
        <v>10</v>
      </c>
      <c r="F121" s="64">
        <v>4000</v>
      </c>
      <c r="G121" s="64">
        <f t="shared" si="2"/>
        <v>40000</v>
      </c>
      <c r="H121" s="197"/>
      <c r="I121" s="52" t="s">
        <v>8377</v>
      </c>
      <c r="J121" s="52"/>
    </row>
    <row r="122" s="501" customFormat="1" ht="35.1" customHeight="1" outlineLevel="1" spans="1:10">
      <c r="A122" s="52">
        <v>75</v>
      </c>
      <c r="B122" s="52" t="s">
        <v>8335</v>
      </c>
      <c r="C122" s="197" t="s">
        <v>8539</v>
      </c>
      <c r="D122" s="52" t="s">
        <v>2774</v>
      </c>
      <c r="E122" s="52">
        <v>10</v>
      </c>
      <c r="F122" s="64">
        <v>3000</v>
      </c>
      <c r="G122" s="64">
        <f t="shared" si="2"/>
        <v>30000</v>
      </c>
      <c r="H122" s="197"/>
      <c r="I122" s="52" t="s">
        <v>8377</v>
      </c>
      <c r="J122" s="52"/>
    </row>
    <row r="123" s="501" customFormat="1" ht="35.1" customHeight="1" outlineLevel="1" spans="1:10">
      <c r="A123" s="52">
        <v>76</v>
      </c>
      <c r="B123" s="52" t="s">
        <v>8304</v>
      </c>
      <c r="C123" s="197" t="s">
        <v>8540</v>
      </c>
      <c r="D123" s="52" t="s">
        <v>2774</v>
      </c>
      <c r="E123" s="52">
        <v>2</v>
      </c>
      <c r="F123" s="64">
        <v>500</v>
      </c>
      <c r="G123" s="64">
        <f t="shared" si="2"/>
        <v>1000</v>
      </c>
      <c r="H123" s="197"/>
      <c r="I123" s="52" t="s">
        <v>8377</v>
      </c>
      <c r="J123" s="52"/>
    </row>
    <row r="124" s="501" customFormat="1" ht="35.1" customHeight="1" outlineLevel="1" spans="1:10">
      <c r="A124" s="52">
        <v>77</v>
      </c>
      <c r="B124" s="52" t="s">
        <v>8341</v>
      </c>
      <c r="C124" s="197" t="s">
        <v>8541</v>
      </c>
      <c r="D124" s="52" t="s">
        <v>2774</v>
      </c>
      <c r="E124" s="52">
        <v>6</v>
      </c>
      <c r="F124" s="64">
        <v>4000</v>
      </c>
      <c r="G124" s="64">
        <f t="shared" si="2"/>
        <v>24000</v>
      </c>
      <c r="H124" s="197"/>
      <c r="I124" s="52" t="s">
        <v>8377</v>
      </c>
      <c r="J124" s="52"/>
    </row>
    <row r="125" s="501" customFormat="1" ht="35.1" customHeight="1" outlineLevel="1" spans="1:10">
      <c r="A125" s="52">
        <v>78</v>
      </c>
      <c r="B125" s="52" t="s">
        <v>8357</v>
      </c>
      <c r="C125" s="197" t="s">
        <v>8542</v>
      </c>
      <c r="D125" s="52" t="s">
        <v>2774</v>
      </c>
      <c r="E125" s="52">
        <v>2</v>
      </c>
      <c r="F125" s="64">
        <v>2000</v>
      </c>
      <c r="G125" s="64">
        <f t="shared" si="2"/>
        <v>4000</v>
      </c>
      <c r="H125" s="197"/>
      <c r="I125" s="52" t="s">
        <v>8377</v>
      </c>
      <c r="J125" s="52"/>
    </row>
    <row r="126" s="501" customFormat="1" ht="35.1" customHeight="1" outlineLevel="1" spans="1:10">
      <c r="A126" s="52">
        <v>79</v>
      </c>
      <c r="B126" s="52" t="s">
        <v>8543</v>
      </c>
      <c r="C126" s="197" t="s">
        <v>8544</v>
      </c>
      <c r="D126" s="52" t="s">
        <v>2774</v>
      </c>
      <c r="E126" s="52">
        <v>10</v>
      </c>
      <c r="F126" s="64">
        <v>3000</v>
      </c>
      <c r="G126" s="64">
        <f t="shared" si="2"/>
        <v>30000</v>
      </c>
      <c r="H126" s="197"/>
      <c r="I126" s="52" t="s">
        <v>8377</v>
      </c>
      <c r="J126" s="52"/>
    </row>
    <row r="127" s="501" customFormat="1" ht="35.1" customHeight="1" outlineLevel="1" spans="1:10">
      <c r="A127" s="52">
        <v>80</v>
      </c>
      <c r="B127" s="52" t="s">
        <v>8545</v>
      </c>
      <c r="C127" s="197" t="s">
        <v>8546</v>
      </c>
      <c r="D127" s="52" t="s">
        <v>2774</v>
      </c>
      <c r="E127" s="52">
        <v>8</v>
      </c>
      <c r="F127" s="64">
        <v>5000</v>
      </c>
      <c r="G127" s="64">
        <f t="shared" si="2"/>
        <v>40000</v>
      </c>
      <c r="H127" s="197"/>
      <c r="I127" s="52" t="s">
        <v>8377</v>
      </c>
      <c r="J127" s="52"/>
    </row>
    <row r="128" s="501" customFormat="1" ht="35.1" customHeight="1" outlineLevel="1" spans="1:10">
      <c r="A128" s="52">
        <v>81</v>
      </c>
      <c r="B128" s="52" t="s">
        <v>8547</v>
      </c>
      <c r="C128" s="197" t="s">
        <v>8548</v>
      </c>
      <c r="D128" s="52" t="s">
        <v>2774</v>
      </c>
      <c r="E128" s="52">
        <v>6</v>
      </c>
      <c r="F128" s="64">
        <v>2000</v>
      </c>
      <c r="G128" s="64">
        <f t="shared" si="2"/>
        <v>12000</v>
      </c>
      <c r="H128" s="197"/>
      <c r="I128" s="52" t="s">
        <v>8377</v>
      </c>
      <c r="J128" s="52"/>
    </row>
    <row r="129" s="501" customFormat="1" ht="35.1" customHeight="1" outlineLevel="1" spans="1:10">
      <c r="A129" s="52">
        <v>82</v>
      </c>
      <c r="B129" s="52" t="s">
        <v>8425</v>
      </c>
      <c r="C129" s="513" t="s">
        <v>8549</v>
      </c>
      <c r="D129" s="52" t="s">
        <v>2824</v>
      </c>
      <c r="E129" s="52">
        <v>1</v>
      </c>
      <c r="F129" s="64">
        <v>8000</v>
      </c>
      <c r="G129" s="64">
        <f t="shared" si="2"/>
        <v>8000</v>
      </c>
      <c r="H129" s="197"/>
      <c r="I129" s="52" t="s">
        <v>8377</v>
      </c>
      <c r="J129" s="52"/>
    </row>
    <row r="130" s="501" customFormat="1" ht="35.1" customHeight="1" outlineLevel="1" spans="1:10">
      <c r="A130" s="52">
        <v>83</v>
      </c>
      <c r="B130" s="52" t="s">
        <v>8428</v>
      </c>
      <c r="C130" s="513" t="s">
        <v>8550</v>
      </c>
      <c r="D130" s="52" t="s">
        <v>2824</v>
      </c>
      <c r="E130" s="52">
        <v>1</v>
      </c>
      <c r="F130" s="64">
        <v>8000</v>
      </c>
      <c r="G130" s="64">
        <f t="shared" si="2"/>
        <v>8000</v>
      </c>
      <c r="H130" s="197"/>
      <c r="I130" s="52" t="s">
        <v>8377</v>
      </c>
      <c r="J130" s="52"/>
    </row>
    <row r="131" s="501" customFormat="1" ht="35.1" customHeight="1" outlineLevel="1" spans="1:10">
      <c r="A131" s="52">
        <v>84</v>
      </c>
      <c r="B131" s="52" t="s">
        <v>8383</v>
      </c>
      <c r="C131" s="512" t="s">
        <v>8551</v>
      </c>
      <c r="D131" s="52" t="s">
        <v>2774</v>
      </c>
      <c r="E131" s="52">
        <v>5</v>
      </c>
      <c r="F131" s="64">
        <v>3000</v>
      </c>
      <c r="G131" s="64">
        <f t="shared" si="2"/>
        <v>15000</v>
      </c>
      <c r="H131" s="197"/>
      <c r="I131" s="52" t="s">
        <v>8552</v>
      </c>
      <c r="J131" s="52"/>
    </row>
    <row r="132" s="501" customFormat="1" ht="35.1" customHeight="1" outlineLevel="1" spans="1:10">
      <c r="A132" s="67">
        <v>85</v>
      </c>
      <c r="B132" s="67" t="s">
        <v>8553</v>
      </c>
      <c r="C132" s="321" t="s">
        <v>8554</v>
      </c>
      <c r="D132" s="67" t="s">
        <v>2774</v>
      </c>
      <c r="E132" s="67">
        <v>60</v>
      </c>
      <c r="F132" s="66">
        <v>8000</v>
      </c>
      <c r="G132" s="66">
        <f t="shared" si="2"/>
        <v>480000</v>
      </c>
      <c r="H132" s="321"/>
      <c r="I132" s="67" t="s">
        <v>8555</v>
      </c>
      <c r="J132" s="67"/>
    </row>
    <row r="133" s="44" customFormat="1" ht="35.1" customHeight="1" outlineLevel="1" spans="1:10">
      <c r="A133" s="52">
        <v>86</v>
      </c>
      <c r="B133" s="179" t="s">
        <v>8556</v>
      </c>
      <c r="C133" s="179" t="s">
        <v>8557</v>
      </c>
      <c r="D133" s="192" t="s">
        <v>8558</v>
      </c>
      <c r="E133" s="196">
        <v>1020</v>
      </c>
      <c r="F133" s="206">
        <v>5000</v>
      </c>
      <c r="G133" s="206">
        <f t="shared" si="2"/>
        <v>5100000</v>
      </c>
      <c r="H133" s="309"/>
      <c r="I133" s="514" t="s">
        <v>1141</v>
      </c>
      <c r="J133" s="196"/>
    </row>
    <row r="134" s="44" customFormat="1" ht="35.1" customHeight="1" outlineLevel="1" spans="1:10">
      <c r="A134" s="67">
        <v>87</v>
      </c>
      <c r="B134" s="179" t="s">
        <v>8559</v>
      </c>
      <c r="C134" s="179" t="s">
        <v>699</v>
      </c>
      <c r="D134" s="192" t="s">
        <v>229</v>
      </c>
      <c r="E134" s="196">
        <v>1020</v>
      </c>
      <c r="F134" s="206">
        <v>700</v>
      </c>
      <c r="G134" s="206">
        <f t="shared" si="2"/>
        <v>714000</v>
      </c>
      <c r="H134" s="309"/>
      <c r="I134" s="514" t="s">
        <v>1141</v>
      </c>
      <c r="J134" s="196"/>
    </row>
    <row r="135" s="44" customFormat="1" ht="35.1" customHeight="1" outlineLevel="1" spans="1:10">
      <c r="A135" s="52">
        <v>88</v>
      </c>
      <c r="B135" s="179" t="s">
        <v>8560</v>
      </c>
      <c r="C135" s="179" t="s">
        <v>8561</v>
      </c>
      <c r="D135" s="192" t="s">
        <v>158</v>
      </c>
      <c r="E135" s="196">
        <v>36</v>
      </c>
      <c r="F135" s="206">
        <v>2500</v>
      </c>
      <c r="G135" s="206">
        <f t="shared" si="2"/>
        <v>90000</v>
      </c>
      <c r="H135" s="309"/>
      <c r="I135" s="514" t="s">
        <v>1141</v>
      </c>
      <c r="J135" s="196"/>
    </row>
    <row r="136" s="44" customFormat="1" ht="35.1" customHeight="1" outlineLevel="1" spans="1:10">
      <c r="A136" s="67">
        <v>89</v>
      </c>
      <c r="B136" s="515" t="s">
        <v>8562</v>
      </c>
      <c r="C136" s="515" t="s">
        <v>8563</v>
      </c>
      <c r="D136" s="192" t="s">
        <v>158</v>
      </c>
      <c r="E136" s="196">
        <v>36</v>
      </c>
      <c r="F136" s="206">
        <v>3000</v>
      </c>
      <c r="G136" s="206">
        <f t="shared" si="2"/>
        <v>108000</v>
      </c>
      <c r="H136" s="309"/>
      <c r="I136" s="514" t="s">
        <v>1141</v>
      </c>
      <c r="J136" s="196"/>
    </row>
    <row r="137" s="44" customFormat="1" ht="35.1" customHeight="1" outlineLevel="1" spans="1:10">
      <c r="A137" s="52">
        <v>90</v>
      </c>
      <c r="B137" s="515" t="s">
        <v>8564</v>
      </c>
      <c r="C137" s="515" t="s">
        <v>8565</v>
      </c>
      <c r="D137" s="192" t="s">
        <v>229</v>
      </c>
      <c r="E137" s="196">
        <v>36</v>
      </c>
      <c r="F137" s="206">
        <v>500</v>
      </c>
      <c r="G137" s="206">
        <f t="shared" si="2"/>
        <v>18000</v>
      </c>
      <c r="H137" s="309"/>
      <c r="I137" s="514" t="s">
        <v>1141</v>
      </c>
      <c r="J137" s="196"/>
    </row>
    <row r="138" s="44" customFormat="1" ht="35.1" customHeight="1" outlineLevel="1" spans="1:10">
      <c r="A138" s="52">
        <v>90</v>
      </c>
      <c r="B138" s="179" t="s">
        <v>8566</v>
      </c>
      <c r="C138" s="196" t="s">
        <v>8567</v>
      </c>
      <c r="D138" s="192" t="s">
        <v>158</v>
      </c>
      <c r="E138" s="186">
        <v>108</v>
      </c>
      <c r="F138" s="194">
        <v>2000</v>
      </c>
      <c r="G138" s="194">
        <f xml:space="preserve">F138*E138</f>
        <v>216000</v>
      </c>
      <c r="H138" s="309"/>
      <c r="I138" s="514" t="s">
        <v>1141</v>
      </c>
      <c r="J138" s="196"/>
    </row>
    <row r="139" customHeight="1" spans="1:10">
      <c r="A139" s="516"/>
      <c r="B139" s="516" t="s">
        <v>8568</v>
      </c>
      <c r="C139" s="517"/>
      <c r="D139" s="516"/>
      <c r="E139" s="516">
        <f xml:space="preserve">E3+E47</f>
        <v>12543</v>
      </c>
      <c r="F139" s="518"/>
      <c r="G139" s="518">
        <f xml:space="preserve">G3+G47</f>
        <v>15059479</v>
      </c>
      <c r="H139" s="519"/>
    </row>
  </sheetData>
  <sheetProtection formatCells="0" formatColumns="0" formatRows="0" insertRows="0" insertColumns="0" insertHyperlinks="0" deleteColumns="0" deleteRows="0" sort="0" autoFilter="0" pivotTables="0"/>
  <autoFilter xmlns:etc="http://www.wps.cn/officeDocument/2017/etCustomData" ref="A2:J139" etc:filterBottomFollowUsedRange="0">
    <extLst/>
  </autoFilter>
  <mergeCells count="1">
    <mergeCell ref="A1:I1"/>
  </mergeCells>
  <pageMargins left="0.75" right="0.75" top="1" bottom="1" header="0.5" footer="0.5"/>
  <pageSetup paperSize="9" scale="41"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6"/>
  <sheetViews>
    <sheetView view="pageBreakPreview" zoomScale="90" zoomScaleNormal="100" workbookViewId="0">
      <pane ySplit="3" topLeftCell="A4" activePane="bottomLeft" state="frozen"/>
      <selection/>
      <selection pane="bottomLeft" activeCell="C124" sqref="$A1:$XFD1048576"/>
    </sheetView>
  </sheetViews>
  <sheetFormatPr defaultColWidth="9" defaultRowHeight="25" customHeight="1"/>
  <cols>
    <col min="1" max="1" width="13.3333333333333" style="336" customWidth="1"/>
    <col min="2" max="2" width="17.4916666666667" style="336" customWidth="1"/>
    <col min="3" max="3" width="25.275" style="473" customWidth="1"/>
    <col min="4" max="4" width="6.75" style="336" customWidth="1"/>
    <col min="5" max="5" width="8.19166666666667" style="336" customWidth="1"/>
    <col min="6" max="6" width="14.5833333333333" style="474" customWidth="1"/>
    <col min="7" max="7" width="10.4166666666667" style="474" customWidth="1"/>
    <col min="8" max="8" width="9.575" style="475" customWidth="1"/>
    <col min="9" max="9" width="9" style="476"/>
    <col min="10" max="11" width="9" style="470"/>
    <col min="12" max="12" width="23.325" style="473" customWidth="1"/>
    <col min="13" max="13" width="9.725" style="336" hidden="1" customWidth="1"/>
    <col min="14" max="14" width="11.7166666666667" style="336" hidden="1" customWidth="1"/>
    <col min="15" max="16384" width="9" style="470"/>
  </cols>
  <sheetData>
    <row r="1" customHeight="1" spans="1:14">
      <c r="A1" s="477" t="s">
        <v>8289</v>
      </c>
      <c r="B1" s="478"/>
      <c r="C1" s="478"/>
      <c r="D1" s="478"/>
      <c r="E1" s="478"/>
      <c r="F1" s="478"/>
      <c r="G1" s="478"/>
      <c r="H1" s="478"/>
      <c r="I1" s="478"/>
      <c r="J1" s="478"/>
      <c r="K1" s="478"/>
      <c r="L1" s="479"/>
    </row>
    <row r="2" s="336" customFormat="1" customHeight="1" spans="1:14">
      <c r="A2" s="327" t="s">
        <v>2737</v>
      </c>
      <c r="B2" s="327" t="s">
        <v>8569</v>
      </c>
      <c r="C2" s="327" t="s">
        <v>148</v>
      </c>
      <c r="D2" s="327" t="s">
        <v>2740</v>
      </c>
      <c r="E2" s="226"/>
      <c r="F2" s="480"/>
      <c r="G2" s="481"/>
      <c r="H2" s="55" t="s">
        <v>8570</v>
      </c>
      <c r="I2" s="62"/>
      <c r="J2" s="55" t="s">
        <v>8571</v>
      </c>
      <c r="K2" s="62"/>
      <c r="L2" s="204"/>
      <c r="M2" s="482"/>
      <c r="N2" s="204"/>
    </row>
    <row r="3" s="470" customFormat="1" ht="38" customHeight="1" spans="1:14">
      <c r="A3" s="190"/>
      <c r="B3" s="190"/>
      <c r="C3" s="190"/>
      <c r="D3" s="190"/>
      <c r="E3" s="55" t="s">
        <v>151</v>
      </c>
      <c r="F3" s="171" t="s">
        <v>8290</v>
      </c>
      <c r="G3" s="171" t="s">
        <v>153</v>
      </c>
      <c r="H3" s="56" t="s">
        <v>151</v>
      </c>
      <c r="I3" s="56" t="s">
        <v>8572</v>
      </c>
      <c r="J3" s="56" t="s">
        <v>151</v>
      </c>
      <c r="K3" s="56" t="s">
        <v>8572</v>
      </c>
      <c r="L3" s="62" t="s">
        <v>2744</v>
      </c>
      <c r="M3" s="481" t="s">
        <v>8573</v>
      </c>
      <c r="N3" s="62" t="s">
        <v>8574</v>
      </c>
    </row>
    <row r="4" s="470" customFormat="1" customHeight="1" spans="1:14">
      <c r="A4" s="62" t="s">
        <v>8575</v>
      </c>
      <c r="B4" s="62"/>
      <c r="C4" s="62"/>
      <c r="D4" s="62"/>
      <c r="E4" s="62"/>
      <c r="F4" s="64"/>
      <c r="G4" s="171">
        <f xml:space="preserve">SUM(G5:G21)</f>
        <v>1419100</v>
      </c>
      <c r="H4" s="483"/>
      <c r="I4" s="484"/>
      <c r="J4" s="485"/>
      <c r="K4" s="485"/>
      <c r="L4" s="62"/>
      <c r="M4" s="481"/>
      <c r="N4" s="62"/>
    </row>
    <row r="5" s="470" customFormat="1" customHeight="1" outlineLevel="1" spans="1:14">
      <c r="A5" s="52">
        <v>1</v>
      </c>
      <c r="B5" s="52" t="s">
        <v>8393</v>
      </c>
      <c r="C5" s="197" t="s">
        <v>8576</v>
      </c>
      <c r="D5" s="52" t="s">
        <v>2774</v>
      </c>
      <c r="E5" s="52"/>
      <c r="F5" s="64">
        <v>2000</v>
      </c>
      <c r="G5" s="64">
        <f t="shared" ref="G5:G21" si="0" xml:space="preserve">E5*F5</f>
        <v>0</v>
      </c>
      <c r="H5" s="483"/>
      <c r="I5" s="484"/>
      <c r="J5" s="485"/>
      <c r="K5" s="485"/>
      <c r="L5" s="197" t="s">
        <v>8395</v>
      </c>
      <c r="M5" s="486" t="s">
        <v>8396</v>
      </c>
      <c r="N5" s="52" t="s">
        <v>8577</v>
      </c>
    </row>
    <row r="6" s="470" customFormat="1" customHeight="1" outlineLevel="1" spans="1:14">
      <c r="A6" s="52">
        <v>2</v>
      </c>
      <c r="B6" s="52" t="s">
        <v>8578</v>
      </c>
      <c r="C6" s="197" t="s">
        <v>8355</v>
      </c>
      <c r="D6" s="52" t="s">
        <v>2824</v>
      </c>
      <c r="E6" s="52">
        <v>55</v>
      </c>
      <c r="F6" s="64">
        <v>700</v>
      </c>
      <c r="G6" s="64">
        <f t="shared" si="0"/>
        <v>38500</v>
      </c>
      <c r="H6" s="78">
        <v>55</v>
      </c>
      <c r="I6" s="484">
        <f t="shared" ref="I6:I69" si="1" xml:space="preserve">H6*F6</f>
        <v>38500</v>
      </c>
      <c r="J6" s="485"/>
      <c r="K6" s="485"/>
      <c r="L6" s="197" t="s">
        <v>8579</v>
      </c>
      <c r="M6" s="486" t="s">
        <v>8297</v>
      </c>
      <c r="N6" s="187" t="s">
        <v>8580</v>
      </c>
    </row>
    <row r="7" s="470" customFormat="1" customHeight="1" outlineLevel="1" spans="1:14">
      <c r="A7" s="52">
        <v>3</v>
      </c>
      <c r="B7" s="52" t="s">
        <v>8581</v>
      </c>
      <c r="C7" s="197" t="s">
        <v>8582</v>
      </c>
      <c r="D7" s="52" t="s">
        <v>2824</v>
      </c>
      <c r="E7" s="52">
        <v>1</v>
      </c>
      <c r="F7" s="64">
        <v>800</v>
      </c>
      <c r="G7" s="64">
        <f t="shared" si="0"/>
        <v>800</v>
      </c>
      <c r="H7" s="483">
        <f xml:space="preserve">E7</f>
        <v>1</v>
      </c>
      <c r="I7" s="484">
        <f t="shared" si="1"/>
        <v>800</v>
      </c>
      <c r="J7" s="485"/>
      <c r="K7" s="485"/>
      <c r="L7" s="197"/>
      <c r="M7" s="486" t="s">
        <v>8552</v>
      </c>
      <c r="N7" s="52" t="s">
        <v>8583</v>
      </c>
    </row>
    <row r="8" s="470" customFormat="1" customHeight="1" outlineLevel="1" spans="1:14">
      <c r="A8" s="52">
        <v>4</v>
      </c>
      <c r="B8" s="52" t="s">
        <v>8349</v>
      </c>
      <c r="C8" s="197" t="s">
        <v>8350</v>
      </c>
      <c r="D8" s="52" t="s">
        <v>2824</v>
      </c>
      <c r="E8" s="52">
        <v>37</v>
      </c>
      <c r="F8" s="64">
        <v>2000</v>
      </c>
      <c r="G8" s="64">
        <f t="shared" si="0"/>
        <v>74000</v>
      </c>
      <c r="H8" s="78">
        <v>37</v>
      </c>
      <c r="I8" s="484">
        <f t="shared" si="1"/>
        <v>74000</v>
      </c>
      <c r="J8" s="485"/>
      <c r="K8" s="485"/>
      <c r="L8" s="197" t="s">
        <v>8584</v>
      </c>
      <c r="M8" s="486" t="s">
        <v>8297</v>
      </c>
      <c r="N8" s="187" t="s">
        <v>8580</v>
      </c>
    </row>
    <row r="9" s="470" customFormat="1" customHeight="1" outlineLevel="1" spans="1:14">
      <c r="A9" s="52">
        <v>5</v>
      </c>
      <c r="B9" s="52" t="s">
        <v>8343</v>
      </c>
      <c r="C9" s="197" t="s">
        <v>8344</v>
      </c>
      <c r="D9" s="52" t="s">
        <v>2824</v>
      </c>
      <c r="E9" s="52">
        <v>19</v>
      </c>
      <c r="F9" s="64">
        <v>2500</v>
      </c>
      <c r="G9" s="64">
        <f t="shared" si="0"/>
        <v>47500</v>
      </c>
      <c r="H9" s="78">
        <v>19</v>
      </c>
      <c r="I9" s="484">
        <f t="shared" si="1"/>
        <v>47500</v>
      </c>
      <c r="J9" s="485"/>
      <c r="K9" s="485"/>
      <c r="L9" s="197" t="s">
        <v>8585</v>
      </c>
      <c r="M9" s="486" t="s">
        <v>8297</v>
      </c>
      <c r="N9" s="187" t="s">
        <v>8580</v>
      </c>
    </row>
    <row r="10" s="470" customFormat="1" customHeight="1" outlineLevel="1" spans="1:14">
      <c r="A10" s="52">
        <v>6</v>
      </c>
      <c r="B10" s="52" t="s">
        <v>8338</v>
      </c>
      <c r="C10" s="197" t="s">
        <v>8339</v>
      </c>
      <c r="D10" s="52" t="s">
        <v>2824</v>
      </c>
      <c r="E10" s="52">
        <v>79</v>
      </c>
      <c r="F10" s="64">
        <v>2500</v>
      </c>
      <c r="G10" s="64">
        <f t="shared" si="0"/>
        <v>197500</v>
      </c>
      <c r="H10" s="78">
        <v>79</v>
      </c>
      <c r="I10" s="484">
        <f t="shared" si="1"/>
        <v>197500</v>
      </c>
      <c r="J10" s="485"/>
      <c r="K10" s="485"/>
      <c r="L10" s="197" t="s">
        <v>8586</v>
      </c>
      <c r="M10" s="486" t="s">
        <v>8297</v>
      </c>
      <c r="N10" s="187" t="s">
        <v>8580</v>
      </c>
    </row>
    <row r="11" s="470" customFormat="1" customHeight="1" outlineLevel="1" spans="1:14">
      <c r="A11" s="52">
        <v>7</v>
      </c>
      <c r="B11" s="52" t="s">
        <v>8346</v>
      </c>
      <c r="C11" s="197" t="s">
        <v>8347</v>
      </c>
      <c r="D11" s="52" t="s">
        <v>2824</v>
      </c>
      <c r="E11" s="52">
        <v>20</v>
      </c>
      <c r="F11" s="64">
        <v>2500</v>
      </c>
      <c r="G11" s="64">
        <f t="shared" si="0"/>
        <v>50000</v>
      </c>
      <c r="H11" s="78">
        <v>20</v>
      </c>
      <c r="I11" s="484">
        <f t="shared" si="1"/>
        <v>50000</v>
      </c>
      <c r="J11" s="485"/>
      <c r="K11" s="485"/>
      <c r="L11" s="197" t="s">
        <v>8587</v>
      </c>
      <c r="M11" s="486" t="s">
        <v>8297</v>
      </c>
      <c r="N11" s="187" t="s">
        <v>8583</v>
      </c>
    </row>
    <row r="12" s="470" customFormat="1" customHeight="1" outlineLevel="1" spans="1:14">
      <c r="A12" s="52">
        <v>8</v>
      </c>
      <c r="B12" s="52" t="s">
        <v>8448</v>
      </c>
      <c r="C12" s="197" t="s">
        <v>8339</v>
      </c>
      <c r="D12" s="52" t="s">
        <v>2774</v>
      </c>
      <c r="E12" s="52">
        <v>18</v>
      </c>
      <c r="F12" s="64">
        <v>4000</v>
      </c>
      <c r="G12" s="64">
        <f t="shared" si="0"/>
        <v>72000</v>
      </c>
      <c r="H12" s="78">
        <v>18</v>
      </c>
      <c r="I12" s="484">
        <f t="shared" si="1"/>
        <v>72000</v>
      </c>
      <c r="J12" s="485"/>
      <c r="K12" s="485"/>
      <c r="L12" s="197" t="s">
        <v>8436</v>
      </c>
      <c r="M12" s="486" t="s">
        <v>8297</v>
      </c>
      <c r="N12" s="187" t="s">
        <v>8583</v>
      </c>
    </row>
    <row r="13" s="470" customFormat="1" customHeight="1" outlineLevel="1" spans="1:14">
      <c r="A13" s="52">
        <v>9</v>
      </c>
      <c r="B13" s="52" t="s">
        <v>8341</v>
      </c>
      <c r="C13" s="197" t="s">
        <v>8339</v>
      </c>
      <c r="D13" s="52" t="s">
        <v>2824</v>
      </c>
      <c r="E13" s="52">
        <v>115</v>
      </c>
      <c r="F13" s="64">
        <v>4000</v>
      </c>
      <c r="G13" s="64">
        <f t="shared" si="0"/>
        <v>460000</v>
      </c>
      <c r="H13" s="78">
        <v>115</v>
      </c>
      <c r="I13" s="484">
        <f t="shared" si="1"/>
        <v>460000</v>
      </c>
      <c r="J13" s="485"/>
      <c r="K13" s="485"/>
      <c r="L13" s="197" t="s">
        <v>8588</v>
      </c>
      <c r="M13" s="486" t="s">
        <v>8589</v>
      </c>
      <c r="N13" s="187" t="s">
        <v>8580</v>
      </c>
    </row>
    <row r="14" s="470" customFormat="1" customHeight="1" outlineLevel="1" spans="1:14">
      <c r="A14" s="52">
        <v>10</v>
      </c>
      <c r="B14" s="52" t="s">
        <v>8590</v>
      </c>
      <c r="C14" s="197" t="s">
        <v>8591</v>
      </c>
      <c r="D14" s="52" t="s">
        <v>2824</v>
      </c>
      <c r="E14" s="52">
        <v>1</v>
      </c>
      <c r="F14" s="64">
        <v>3000</v>
      </c>
      <c r="G14" s="64">
        <f t="shared" si="0"/>
        <v>3000</v>
      </c>
      <c r="H14" s="483">
        <f xml:space="preserve">E14</f>
        <v>1</v>
      </c>
      <c r="I14" s="484">
        <f t="shared" si="1"/>
        <v>3000</v>
      </c>
      <c r="J14" s="485"/>
      <c r="K14" s="485"/>
      <c r="L14" s="197"/>
      <c r="M14" s="486" t="s">
        <v>8592</v>
      </c>
      <c r="N14" s="52" t="s">
        <v>8583</v>
      </c>
    </row>
    <row r="15" s="470" customFormat="1" customHeight="1" outlineLevel="1" spans="1:14">
      <c r="A15" s="52">
        <v>11</v>
      </c>
      <c r="B15" s="52" t="s">
        <v>8593</v>
      </c>
      <c r="C15" s="197" t="s">
        <v>8594</v>
      </c>
      <c r="D15" s="52" t="s">
        <v>2824</v>
      </c>
      <c r="E15" s="52">
        <v>1</v>
      </c>
      <c r="F15" s="64">
        <v>2500</v>
      </c>
      <c r="G15" s="64">
        <f t="shared" si="0"/>
        <v>2500</v>
      </c>
      <c r="H15" s="483">
        <f xml:space="preserve">E15</f>
        <v>1</v>
      </c>
      <c r="I15" s="484">
        <f t="shared" si="1"/>
        <v>2500</v>
      </c>
      <c r="J15" s="485"/>
      <c r="K15" s="485"/>
      <c r="L15" s="197" t="s">
        <v>8595</v>
      </c>
      <c r="M15" s="486" t="s">
        <v>8400</v>
      </c>
      <c r="N15" s="52" t="s">
        <v>8583</v>
      </c>
    </row>
    <row r="16" s="470" customFormat="1" customHeight="1" outlineLevel="1" spans="1:14">
      <c r="A16" s="52">
        <v>12</v>
      </c>
      <c r="B16" s="52" t="s">
        <v>8596</v>
      </c>
      <c r="C16" s="197" t="s">
        <v>8597</v>
      </c>
      <c r="D16" s="52" t="s">
        <v>2824</v>
      </c>
      <c r="E16" s="52">
        <v>2</v>
      </c>
      <c r="F16" s="64">
        <v>5000</v>
      </c>
      <c r="G16" s="64">
        <f t="shared" si="0"/>
        <v>10000</v>
      </c>
      <c r="H16" s="483">
        <f xml:space="preserve">E16</f>
        <v>2</v>
      </c>
      <c r="I16" s="484">
        <f t="shared" si="1"/>
        <v>10000</v>
      </c>
      <c r="J16" s="485"/>
      <c r="K16" s="485"/>
      <c r="L16" s="197" t="s">
        <v>8598</v>
      </c>
      <c r="M16" s="486" t="s">
        <v>8400</v>
      </c>
      <c r="N16" s="52" t="s">
        <v>8583</v>
      </c>
    </row>
    <row r="17" s="470" customFormat="1" customHeight="1" outlineLevel="1" spans="1:14">
      <c r="A17" s="52">
        <v>13</v>
      </c>
      <c r="B17" s="52" t="s">
        <v>8599</v>
      </c>
      <c r="C17" s="197" t="s">
        <v>8600</v>
      </c>
      <c r="D17" s="52" t="s">
        <v>2824</v>
      </c>
      <c r="E17" s="52">
        <v>2</v>
      </c>
      <c r="F17" s="64">
        <v>2500</v>
      </c>
      <c r="G17" s="64">
        <f t="shared" si="0"/>
        <v>5000</v>
      </c>
      <c r="H17" s="483">
        <f xml:space="preserve">E17</f>
        <v>2</v>
      </c>
      <c r="I17" s="484">
        <f t="shared" si="1"/>
        <v>5000</v>
      </c>
      <c r="J17" s="485"/>
      <c r="K17" s="485"/>
      <c r="L17" s="197"/>
      <c r="M17" s="486" t="s">
        <v>8552</v>
      </c>
      <c r="N17" s="52" t="s">
        <v>8583</v>
      </c>
    </row>
    <row r="18" s="470" customFormat="1" customHeight="1" outlineLevel="1" spans="1:14">
      <c r="A18" s="52">
        <v>14</v>
      </c>
      <c r="B18" s="52" t="s">
        <v>8601</v>
      </c>
      <c r="C18" s="197" t="s">
        <v>8602</v>
      </c>
      <c r="D18" s="52" t="s">
        <v>2824</v>
      </c>
      <c r="E18" s="52">
        <v>2</v>
      </c>
      <c r="F18" s="64">
        <v>4000</v>
      </c>
      <c r="G18" s="64">
        <f t="shared" si="0"/>
        <v>8000</v>
      </c>
      <c r="H18" s="483">
        <f xml:space="preserve">E18</f>
        <v>2</v>
      </c>
      <c r="I18" s="484">
        <f t="shared" si="1"/>
        <v>8000</v>
      </c>
      <c r="J18" s="485"/>
      <c r="K18" s="485"/>
      <c r="L18" s="197"/>
      <c r="M18" s="486"/>
      <c r="N18" s="52" t="s">
        <v>8603</v>
      </c>
    </row>
    <row r="19" s="470" customFormat="1" customHeight="1" outlineLevel="1" spans="1:14">
      <c r="A19" s="52">
        <v>15</v>
      </c>
      <c r="B19" s="78" t="s">
        <v>8604</v>
      </c>
      <c r="C19" s="78" t="s">
        <v>8605</v>
      </c>
      <c r="D19" s="52" t="s">
        <v>2824</v>
      </c>
      <c r="E19" s="78">
        <v>54</v>
      </c>
      <c r="F19" s="64">
        <v>5000</v>
      </c>
      <c r="G19" s="64">
        <f t="shared" si="0"/>
        <v>270000</v>
      </c>
      <c r="H19" s="78">
        <v>54</v>
      </c>
      <c r="I19" s="484">
        <f t="shared" si="1"/>
        <v>270000</v>
      </c>
      <c r="J19" s="485"/>
      <c r="K19" s="485"/>
      <c r="L19" s="78" t="s">
        <v>8606</v>
      </c>
      <c r="M19" s="486" t="s">
        <v>8297</v>
      </c>
      <c r="N19" s="187" t="s">
        <v>8583</v>
      </c>
    </row>
    <row r="20" s="470" customFormat="1" customHeight="1" outlineLevel="1" spans="1:14">
      <c r="A20" s="52">
        <v>16</v>
      </c>
      <c r="B20" s="78" t="s">
        <v>8607</v>
      </c>
      <c r="C20" s="78" t="s">
        <v>8608</v>
      </c>
      <c r="D20" s="52" t="s">
        <v>2824</v>
      </c>
      <c r="E20" s="78">
        <v>18</v>
      </c>
      <c r="F20" s="78">
        <v>9900</v>
      </c>
      <c r="G20" s="64">
        <f t="shared" si="0"/>
        <v>178200</v>
      </c>
      <c r="H20" s="78">
        <v>18</v>
      </c>
      <c r="I20" s="484">
        <f t="shared" si="1"/>
        <v>178200</v>
      </c>
      <c r="J20" s="485"/>
      <c r="K20" s="485"/>
      <c r="L20" s="78" t="s">
        <v>8609</v>
      </c>
      <c r="M20" s="486" t="s">
        <v>8297</v>
      </c>
      <c r="N20" s="187" t="s">
        <v>8583</v>
      </c>
    </row>
    <row r="21" s="470" customFormat="1" customHeight="1" outlineLevel="1" spans="1:14">
      <c r="A21" s="52">
        <v>17</v>
      </c>
      <c r="B21" s="52" t="s">
        <v>8610</v>
      </c>
      <c r="C21" s="197" t="s">
        <v>8611</v>
      </c>
      <c r="D21" s="52" t="s">
        <v>2824</v>
      </c>
      <c r="E21" s="52">
        <v>7</v>
      </c>
      <c r="F21" s="64">
        <v>300</v>
      </c>
      <c r="G21" s="64">
        <f t="shared" si="0"/>
        <v>2100</v>
      </c>
      <c r="H21" s="78">
        <v>7</v>
      </c>
      <c r="I21" s="484">
        <f t="shared" si="1"/>
        <v>2100</v>
      </c>
      <c r="J21" s="485"/>
      <c r="K21" s="485"/>
      <c r="L21" s="197"/>
      <c r="M21" s="486" t="s">
        <v>8297</v>
      </c>
      <c r="N21" s="187" t="s">
        <v>8583</v>
      </c>
    </row>
    <row r="22" s="470" customFormat="1" customHeight="1" spans="1:14">
      <c r="A22" s="62" t="s">
        <v>8612</v>
      </c>
      <c r="B22" s="62"/>
      <c r="C22" s="62"/>
      <c r="D22" s="62"/>
      <c r="E22" s="62"/>
      <c r="F22" s="64"/>
      <c r="G22" s="171">
        <f xml:space="preserve">SUM(G23:G29)</f>
        <v>171000</v>
      </c>
      <c r="H22" s="483"/>
      <c r="I22" s="484">
        <f t="shared" si="1"/>
        <v>0</v>
      </c>
      <c r="J22" s="485"/>
      <c r="K22" s="485"/>
      <c r="L22" s="62"/>
      <c r="M22" s="481"/>
      <c r="N22" s="62"/>
    </row>
    <row r="23" s="470" customFormat="1" customHeight="1" outlineLevel="1" spans="1:14">
      <c r="A23" s="52">
        <v>1</v>
      </c>
      <c r="B23" s="52" t="s">
        <v>8545</v>
      </c>
      <c r="C23" s="197" t="s">
        <v>8613</v>
      </c>
      <c r="D23" s="52" t="s">
        <v>2751</v>
      </c>
      <c r="E23" s="52"/>
      <c r="F23" s="64">
        <v>5000</v>
      </c>
      <c r="G23" s="64">
        <f t="shared" ref="G23:G29" si="2" xml:space="preserve">E23*F23</f>
        <v>0</v>
      </c>
      <c r="H23" s="78"/>
      <c r="I23" s="484">
        <f t="shared" si="1"/>
        <v>0</v>
      </c>
      <c r="J23" s="485"/>
      <c r="K23" s="485"/>
      <c r="L23" s="197" t="s">
        <v>8614</v>
      </c>
      <c r="M23" s="486" t="s">
        <v>8615</v>
      </c>
      <c r="N23" s="187" t="s">
        <v>8583</v>
      </c>
    </row>
    <row r="24" s="470" customFormat="1" customHeight="1" outlineLevel="1" spans="1:14">
      <c r="A24" s="52">
        <v>2</v>
      </c>
      <c r="B24" s="52" t="s">
        <v>8616</v>
      </c>
      <c r="C24" s="197" t="s">
        <v>8617</v>
      </c>
      <c r="D24" s="52" t="s">
        <v>2751</v>
      </c>
      <c r="E24" s="52"/>
      <c r="F24" s="64">
        <v>10000</v>
      </c>
      <c r="G24" s="64">
        <f t="shared" si="2"/>
        <v>0</v>
      </c>
      <c r="H24" s="483"/>
      <c r="I24" s="484">
        <f t="shared" si="1"/>
        <v>0</v>
      </c>
      <c r="J24" s="485"/>
      <c r="K24" s="485"/>
      <c r="L24" s="197" t="s">
        <v>8618</v>
      </c>
      <c r="M24" s="220" t="s">
        <v>8297</v>
      </c>
      <c r="N24" s="52" t="s">
        <v>8583</v>
      </c>
    </row>
    <row r="25" s="470" customFormat="1" customHeight="1" outlineLevel="1" spans="1:14">
      <c r="A25" s="52">
        <v>3</v>
      </c>
      <c r="B25" s="52" t="s">
        <v>8547</v>
      </c>
      <c r="C25" s="197" t="s">
        <v>8548</v>
      </c>
      <c r="D25" s="52" t="s">
        <v>2774</v>
      </c>
      <c r="E25" s="52"/>
      <c r="F25" s="64">
        <v>2000</v>
      </c>
      <c r="G25" s="64">
        <f t="shared" si="2"/>
        <v>0</v>
      </c>
      <c r="H25" s="483"/>
      <c r="I25" s="484">
        <f t="shared" si="1"/>
        <v>0</v>
      </c>
      <c r="J25" s="485"/>
      <c r="K25" s="485"/>
      <c r="L25" s="197"/>
      <c r="M25" s="486" t="s">
        <v>8377</v>
      </c>
      <c r="N25" s="52" t="s">
        <v>8583</v>
      </c>
    </row>
    <row r="26" s="471" customFormat="1" customHeight="1" outlineLevel="1" spans="1:14">
      <c r="A26" s="52">
        <v>4</v>
      </c>
      <c r="B26" s="52" t="s">
        <v>8619</v>
      </c>
      <c r="C26" s="52" t="s">
        <v>8620</v>
      </c>
      <c r="D26" s="73" t="s">
        <v>2774</v>
      </c>
      <c r="E26" s="52"/>
      <c r="F26" s="64">
        <v>700</v>
      </c>
      <c r="G26" s="64">
        <f t="shared" si="2"/>
        <v>0</v>
      </c>
      <c r="H26" s="483"/>
      <c r="I26" s="484">
        <f t="shared" si="1"/>
        <v>0</v>
      </c>
      <c r="J26" s="485"/>
      <c r="K26" s="485"/>
      <c r="L26" s="197" t="s">
        <v>8621</v>
      </c>
      <c r="M26" s="220" t="s">
        <v>8297</v>
      </c>
      <c r="N26" s="52" t="s">
        <v>8583</v>
      </c>
    </row>
    <row r="27" s="471" customFormat="1" customHeight="1" outlineLevel="1" spans="1:14">
      <c r="A27" s="52">
        <v>5</v>
      </c>
      <c r="B27" s="52" t="s">
        <v>8622</v>
      </c>
      <c r="C27" s="52" t="s">
        <v>8623</v>
      </c>
      <c r="D27" s="73" t="s">
        <v>2751</v>
      </c>
      <c r="E27" s="52">
        <v>18</v>
      </c>
      <c r="F27" s="64">
        <v>2500</v>
      </c>
      <c r="G27" s="64">
        <f t="shared" si="2"/>
        <v>45000</v>
      </c>
      <c r="H27" s="483">
        <v>18</v>
      </c>
      <c r="I27" s="484">
        <f t="shared" si="1"/>
        <v>45000</v>
      </c>
      <c r="J27" s="485"/>
      <c r="K27" s="485"/>
      <c r="L27" s="197"/>
      <c r="M27" s="220" t="s">
        <v>8297</v>
      </c>
      <c r="N27" s="52" t="s">
        <v>8583</v>
      </c>
    </row>
    <row r="28" s="471" customFormat="1" customHeight="1" outlineLevel="1" spans="1:14">
      <c r="A28" s="52"/>
      <c r="B28" s="52" t="s">
        <v>8624</v>
      </c>
      <c r="C28" s="52" t="s">
        <v>8567</v>
      </c>
      <c r="D28" s="73" t="s">
        <v>2751</v>
      </c>
      <c r="E28" s="73">
        <v>90</v>
      </c>
      <c r="F28" s="172">
        <v>800</v>
      </c>
      <c r="G28" s="172">
        <f t="shared" si="2"/>
        <v>72000</v>
      </c>
      <c r="H28" s="483">
        <v>90</v>
      </c>
      <c r="I28" s="484">
        <f t="shared" si="1"/>
        <v>72000</v>
      </c>
      <c r="J28" s="485"/>
      <c r="K28" s="485"/>
      <c r="L28" s="197" t="s">
        <v>8625</v>
      </c>
      <c r="M28" s="486" t="s">
        <v>8297</v>
      </c>
      <c r="N28" s="52">
        <v>100800</v>
      </c>
    </row>
    <row r="29" s="471" customFormat="1" customHeight="1" outlineLevel="1" spans="1:14">
      <c r="A29" s="52">
        <v>6</v>
      </c>
      <c r="B29" s="52" t="s">
        <v>8626</v>
      </c>
      <c r="C29" s="52" t="s">
        <v>8627</v>
      </c>
      <c r="D29" s="73" t="s">
        <v>2751</v>
      </c>
      <c r="E29" s="52">
        <v>18</v>
      </c>
      <c r="F29" s="64">
        <v>3000</v>
      </c>
      <c r="G29" s="64">
        <f t="shared" si="2"/>
        <v>54000</v>
      </c>
      <c r="H29" s="483">
        <v>18</v>
      </c>
      <c r="I29" s="484">
        <f t="shared" si="1"/>
        <v>54000</v>
      </c>
      <c r="J29" s="485"/>
      <c r="K29" s="485"/>
      <c r="L29" s="197"/>
      <c r="M29" s="220" t="s">
        <v>8297</v>
      </c>
      <c r="N29" s="52" t="s">
        <v>8583</v>
      </c>
    </row>
    <row r="30" s="470" customFormat="1" customHeight="1" spans="1:14">
      <c r="A30" s="62" t="s">
        <v>8628</v>
      </c>
      <c r="B30" s="62"/>
      <c r="C30" s="62"/>
      <c r="D30" s="62"/>
      <c r="E30" s="62"/>
      <c r="F30" s="64"/>
      <c r="G30" s="171">
        <f xml:space="preserve">SUM(G31:G40)</f>
        <v>209700</v>
      </c>
      <c r="H30" s="483"/>
      <c r="I30" s="484">
        <f t="shared" si="1"/>
        <v>0</v>
      </c>
      <c r="J30" s="485"/>
      <c r="K30" s="485"/>
      <c r="L30" s="62"/>
      <c r="M30" s="481"/>
      <c r="N30" s="62"/>
    </row>
    <row r="31" s="470" customFormat="1" customHeight="1" outlineLevel="1" spans="1:14">
      <c r="A31" s="52">
        <v>1</v>
      </c>
      <c r="B31" s="52" t="s">
        <v>8294</v>
      </c>
      <c r="C31" s="197" t="s">
        <v>8295</v>
      </c>
      <c r="D31" s="52" t="s">
        <v>2824</v>
      </c>
      <c r="E31" s="52">
        <v>34</v>
      </c>
      <c r="F31" s="64">
        <v>3000</v>
      </c>
      <c r="G31" s="64">
        <f t="shared" ref="G31:G40" si="3" xml:space="preserve">E31*F31</f>
        <v>102000</v>
      </c>
      <c r="H31" s="483">
        <v>34</v>
      </c>
      <c r="I31" s="484">
        <f t="shared" si="1"/>
        <v>102000</v>
      </c>
      <c r="J31" s="485"/>
      <c r="K31" s="485"/>
      <c r="L31" s="197" t="s">
        <v>8629</v>
      </c>
      <c r="M31" s="486" t="s">
        <v>8630</v>
      </c>
      <c r="N31" s="52" t="s">
        <v>8631</v>
      </c>
    </row>
    <row r="32" s="470" customFormat="1" customHeight="1" outlineLevel="1" spans="1:14">
      <c r="A32" s="52">
        <v>2</v>
      </c>
      <c r="B32" s="52" t="s">
        <v>8323</v>
      </c>
      <c r="C32" s="197" t="s">
        <v>8324</v>
      </c>
      <c r="D32" s="52" t="s">
        <v>2824</v>
      </c>
      <c r="E32" s="52">
        <v>48</v>
      </c>
      <c r="F32" s="64">
        <v>200</v>
      </c>
      <c r="G32" s="64">
        <f t="shared" si="3"/>
        <v>9600</v>
      </c>
      <c r="H32" s="483">
        <v>48</v>
      </c>
      <c r="I32" s="484">
        <f t="shared" si="1"/>
        <v>9600</v>
      </c>
      <c r="J32" s="485"/>
      <c r="K32" s="485"/>
      <c r="L32" s="197" t="s">
        <v>8632</v>
      </c>
      <c r="M32" s="486" t="s">
        <v>8297</v>
      </c>
      <c r="N32" s="52" t="s">
        <v>8577</v>
      </c>
    </row>
    <row r="33" s="470" customFormat="1" customHeight="1" outlineLevel="1" spans="1:14">
      <c r="A33" s="52">
        <v>3</v>
      </c>
      <c r="B33" s="52" t="s">
        <v>8326</v>
      </c>
      <c r="C33" s="197" t="s">
        <v>8327</v>
      </c>
      <c r="D33" s="52" t="s">
        <v>2774</v>
      </c>
      <c r="E33" s="52">
        <v>208</v>
      </c>
      <c r="F33" s="64">
        <v>100</v>
      </c>
      <c r="G33" s="64">
        <f t="shared" si="3"/>
        <v>20800</v>
      </c>
      <c r="H33" s="483">
        <v>208</v>
      </c>
      <c r="I33" s="484">
        <f t="shared" si="1"/>
        <v>20800</v>
      </c>
      <c r="J33" s="487"/>
      <c r="K33" s="485"/>
      <c r="L33" s="197" t="s">
        <v>8633</v>
      </c>
      <c r="M33" s="486" t="s">
        <v>8634</v>
      </c>
      <c r="N33" s="52" t="s">
        <v>8577</v>
      </c>
    </row>
    <row r="34" s="470" customFormat="1" customHeight="1" outlineLevel="1" spans="1:14">
      <c r="A34" s="52">
        <v>4</v>
      </c>
      <c r="B34" s="52" t="s">
        <v>8381</v>
      </c>
      <c r="C34" s="197" t="s">
        <v>8382</v>
      </c>
      <c r="D34" s="52" t="s">
        <v>2774</v>
      </c>
      <c r="E34" s="52">
        <v>2</v>
      </c>
      <c r="F34" s="64">
        <v>7000</v>
      </c>
      <c r="G34" s="64">
        <f t="shared" si="3"/>
        <v>14000</v>
      </c>
      <c r="H34" s="483">
        <f t="shared" ref="H34:H39" si="4" xml:space="preserve">E34</f>
        <v>2</v>
      </c>
      <c r="I34" s="484">
        <f t="shared" si="1"/>
        <v>14000</v>
      </c>
      <c r="J34" s="485"/>
      <c r="K34" s="485"/>
      <c r="L34" s="197"/>
      <c r="M34" s="486" t="s">
        <v>8380</v>
      </c>
      <c r="N34" s="52" t="s">
        <v>8577</v>
      </c>
    </row>
    <row r="35" s="470" customFormat="1" customHeight="1" outlineLevel="1" spans="1:14">
      <c r="A35" s="52">
        <v>5</v>
      </c>
      <c r="B35" s="52" t="s">
        <v>8397</v>
      </c>
      <c r="C35" s="1045" t="s">
        <v>8635</v>
      </c>
      <c r="D35" s="52" t="s">
        <v>2774</v>
      </c>
      <c r="E35" s="52">
        <v>3</v>
      </c>
      <c r="F35" s="64">
        <v>3000</v>
      </c>
      <c r="G35" s="64">
        <f t="shared" si="3"/>
        <v>9000</v>
      </c>
      <c r="H35" s="483">
        <f t="shared" si="4"/>
        <v>3</v>
      </c>
      <c r="I35" s="484">
        <f t="shared" si="1"/>
        <v>9000</v>
      </c>
      <c r="J35" s="485"/>
      <c r="K35" s="485"/>
      <c r="L35" s="197" t="s">
        <v>8399</v>
      </c>
      <c r="M35" s="486" t="s">
        <v>8400</v>
      </c>
      <c r="N35" s="52" t="s">
        <v>8577</v>
      </c>
    </row>
    <row r="36" s="470" customFormat="1" customHeight="1" outlineLevel="1" spans="1:14">
      <c r="A36" s="52">
        <v>6</v>
      </c>
      <c r="B36" s="52" t="s">
        <v>8405</v>
      </c>
      <c r="C36" s="197" t="s">
        <v>8636</v>
      </c>
      <c r="D36" s="52" t="s">
        <v>2824</v>
      </c>
      <c r="E36" s="52">
        <v>2</v>
      </c>
      <c r="F36" s="64">
        <v>2000</v>
      </c>
      <c r="G36" s="64">
        <f t="shared" si="3"/>
        <v>4000</v>
      </c>
      <c r="H36" s="483">
        <f t="shared" si="4"/>
        <v>2</v>
      </c>
      <c r="I36" s="484">
        <f t="shared" si="1"/>
        <v>4000</v>
      </c>
      <c r="J36" s="485"/>
      <c r="K36" s="485"/>
      <c r="L36" s="197" t="s">
        <v>8407</v>
      </c>
      <c r="M36" s="486" t="s">
        <v>8408</v>
      </c>
      <c r="N36" s="52" t="s">
        <v>8577</v>
      </c>
    </row>
    <row r="37" s="470" customFormat="1" customHeight="1" outlineLevel="1" spans="1:14">
      <c r="A37" s="52">
        <v>7</v>
      </c>
      <c r="B37" s="52" t="s">
        <v>8413</v>
      </c>
      <c r="C37" s="197" t="s">
        <v>8414</v>
      </c>
      <c r="D37" s="52" t="s">
        <v>2824</v>
      </c>
      <c r="E37" s="52">
        <v>2</v>
      </c>
      <c r="F37" s="64">
        <v>5000</v>
      </c>
      <c r="G37" s="64">
        <f t="shared" si="3"/>
        <v>10000</v>
      </c>
      <c r="H37" s="483">
        <f t="shared" si="4"/>
        <v>2</v>
      </c>
      <c r="I37" s="484">
        <f t="shared" si="1"/>
        <v>10000</v>
      </c>
      <c r="J37" s="485"/>
      <c r="K37" s="485"/>
      <c r="L37" s="197" t="s">
        <v>8415</v>
      </c>
      <c r="M37" s="486" t="s">
        <v>8412</v>
      </c>
      <c r="N37" s="52" t="s">
        <v>8577</v>
      </c>
    </row>
    <row r="38" s="470" customFormat="1" customHeight="1" outlineLevel="1" spans="1:14">
      <c r="A38" s="52">
        <v>8</v>
      </c>
      <c r="B38" s="52" t="s">
        <v>8454</v>
      </c>
      <c r="C38" s="197" t="s">
        <v>8455</v>
      </c>
      <c r="D38" s="52" t="s">
        <v>2774</v>
      </c>
      <c r="E38" s="52">
        <v>2</v>
      </c>
      <c r="F38" s="64">
        <v>150</v>
      </c>
      <c r="G38" s="64">
        <f t="shared" si="3"/>
        <v>300</v>
      </c>
      <c r="H38" s="483">
        <f t="shared" si="4"/>
        <v>2</v>
      </c>
      <c r="I38" s="484">
        <f t="shared" si="1"/>
        <v>300</v>
      </c>
      <c r="J38" s="485"/>
      <c r="K38" s="485"/>
      <c r="L38" s="197"/>
      <c r="M38" s="486" t="s">
        <v>8377</v>
      </c>
      <c r="N38" s="52" t="s">
        <v>8583</v>
      </c>
    </row>
    <row r="39" s="470" customFormat="1" customHeight="1" outlineLevel="1" spans="1:14">
      <c r="A39" s="52">
        <v>9</v>
      </c>
      <c r="B39" s="52" t="s">
        <v>8536</v>
      </c>
      <c r="C39" s="197" t="s">
        <v>8537</v>
      </c>
      <c r="D39" s="52" t="s">
        <v>2774</v>
      </c>
      <c r="E39" s="52">
        <v>2</v>
      </c>
      <c r="F39" s="64">
        <v>2000</v>
      </c>
      <c r="G39" s="64">
        <f t="shared" si="3"/>
        <v>4000</v>
      </c>
      <c r="H39" s="483">
        <f t="shared" si="4"/>
        <v>2</v>
      </c>
      <c r="I39" s="484">
        <f t="shared" si="1"/>
        <v>4000</v>
      </c>
      <c r="J39" s="485"/>
      <c r="K39" s="485"/>
      <c r="L39" s="197"/>
      <c r="M39" s="486" t="s">
        <v>8377</v>
      </c>
      <c r="N39" s="52" t="s">
        <v>8583</v>
      </c>
    </row>
    <row r="40" s="470" customFormat="1" customHeight="1" outlineLevel="1" spans="1:14">
      <c r="A40" s="52">
        <v>10</v>
      </c>
      <c r="B40" s="52" t="s">
        <v>8637</v>
      </c>
      <c r="C40" s="52" t="s">
        <v>8638</v>
      </c>
      <c r="D40" s="52" t="s">
        <v>2774</v>
      </c>
      <c r="E40" s="52">
        <v>18</v>
      </c>
      <c r="F40" s="64">
        <v>2000</v>
      </c>
      <c r="G40" s="64">
        <f t="shared" si="3"/>
        <v>36000</v>
      </c>
      <c r="H40" s="483">
        <v>18</v>
      </c>
      <c r="I40" s="484">
        <f t="shared" si="1"/>
        <v>36000</v>
      </c>
      <c r="J40" s="485"/>
      <c r="K40" s="485"/>
      <c r="L40" s="52" t="s">
        <v>8639</v>
      </c>
      <c r="M40" s="486"/>
      <c r="N40" s="52"/>
    </row>
    <row r="41" s="470" customFormat="1" customHeight="1" spans="1:14">
      <c r="A41" s="62" t="s">
        <v>8640</v>
      </c>
      <c r="B41" s="62"/>
      <c r="C41" s="62"/>
      <c r="D41" s="62"/>
      <c r="E41" s="62"/>
      <c r="F41" s="64"/>
      <c r="G41" s="171">
        <f xml:space="preserve">SUM(G42:G46)</f>
        <v>191600</v>
      </c>
      <c r="H41" s="483"/>
      <c r="I41" s="484">
        <f t="shared" si="1"/>
        <v>0</v>
      </c>
      <c r="J41" s="485"/>
      <c r="K41" s="485"/>
      <c r="L41" s="62"/>
      <c r="M41" s="486" t="s">
        <v>8297</v>
      </c>
      <c r="N41" s="52" t="s">
        <v>8583</v>
      </c>
    </row>
    <row r="42" s="470" customFormat="1" customHeight="1" outlineLevel="1" spans="1:14">
      <c r="A42" s="52">
        <v>1</v>
      </c>
      <c r="B42" s="52" t="s">
        <v>8329</v>
      </c>
      <c r="C42" s="197" t="s">
        <v>8330</v>
      </c>
      <c r="D42" s="52" t="s">
        <v>2774</v>
      </c>
      <c r="E42" s="52">
        <v>2</v>
      </c>
      <c r="F42" s="64">
        <v>500</v>
      </c>
      <c r="G42" s="64">
        <f xml:space="preserve">E42*F42</f>
        <v>1000</v>
      </c>
      <c r="H42" s="483">
        <v>2</v>
      </c>
      <c r="I42" s="484">
        <f t="shared" si="1"/>
        <v>1000</v>
      </c>
      <c r="J42" s="485"/>
      <c r="K42" s="485"/>
      <c r="L42" s="197" t="s">
        <v>8331</v>
      </c>
      <c r="M42" s="486" t="s">
        <v>8297</v>
      </c>
      <c r="N42" s="52" t="s">
        <v>8577</v>
      </c>
    </row>
    <row r="43" s="470" customFormat="1" customHeight="1" outlineLevel="1" spans="1:14">
      <c r="A43" s="52">
        <v>2</v>
      </c>
      <c r="B43" s="52" t="s">
        <v>8641</v>
      </c>
      <c r="C43" s="197" t="s">
        <v>8367</v>
      </c>
      <c r="D43" s="52" t="s">
        <v>2774</v>
      </c>
      <c r="E43" s="52">
        <v>2</v>
      </c>
      <c r="F43" s="64">
        <v>300</v>
      </c>
      <c r="G43" s="64">
        <f xml:space="preserve">E43*F43</f>
        <v>600</v>
      </c>
      <c r="H43" s="483">
        <v>2</v>
      </c>
      <c r="I43" s="484">
        <f t="shared" si="1"/>
        <v>600</v>
      </c>
      <c r="J43" s="485"/>
      <c r="K43" s="485"/>
      <c r="L43" s="197" t="s">
        <v>8368</v>
      </c>
      <c r="M43" s="486" t="s">
        <v>8297</v>
      </c>
      <c r="N43" s="52" t="s">
        <v>8577</v>
      </c>
    </row>
    <row r="44" s="470" customFormat="1" customHeight="1" outlineLevel="1" spans="1:14">
      <c r="A44" s="52">
        <v>3</v>
      </c>
      <c r="B44" s="52" t="s">
        <v>8642</v>
      </c>
      <c r="C44" s="197" t="s">
        <v>8367</v>
      </c>
      <c r="D44" s="52" t="s">
        <v>2774</v>
      </c>
      <c r="E44" s="52">
        <v>3</v>
      </c>
      <c r="F44" s="64">
        <v>500</v>
      </c>
      <c r="G44" s="64">
        <f xml:space="preserve">E44*F44</f>
        <v>1500</v>
      </c>
      <c r="H44" s="483">
        <f xml:space="preserve">E44</f>
        <v>3</v>
      </c>
      <c r="I44" s="484">
        <f t="shared" si="1"/>
        <v>1500</v>
      </c>
      <c r="J44" s="485"/>
      <c r="K44" s="485"/>
      <c r="L44" s="197" t="s">
        <v>8643</v>
      </c>
      <c r="M44" s="486" t="s">
        <v>8644</v>
      </c>
      <c r="N44" s="52" t="s">
        <v>8583</v>
      </c>
    </row>
    <row r="45" s="470" customFormat="1" customHeight="1" outlineLevel="1" spans="1:14">
      <c r="A45" s="52">
        <v>4</v>
      </c>
      <c r="B45" s="52" t="s">
        <v>8363</v>
      </c>
      <c r="C45" s="197" t="s">
        <v>8364</v>
      </c>
      <c r="D45" s="52" t="s">
        <v>2774</v>
      </c>
      <c r="E45" s="52">
        <v>51</v>
      </c>
      <c r="F45" s="64">
        <v>1500</v>
      </c>
      <c r="G45" s="64">
        <f xml:space="preserve">E45*F45</f>
        <v>76500</v>
      </c>
      <c r="H45" s="483">
        <v>51</v>
      </c>
      <c r="I45" s="484">
        <f t="shared" si="1"/>
        <v>76500</v>
      </c>
      <c r="J45" s="485"/>
      <c r="K45" s="485"/>
      <c r="L45" s="197" t="s">
        <v>8645</v>
      </c>
      <c r="M45" s="486" t="s">
        <v>8297</v>
      </c>
      <c r="N45" s="52" t="s">
        <v>8580</v>
      </c>
    </row>
    <row r="46" s="470" customFormat="1" customHeight="1" outlineLevel="1" spans="1:14">
      <c r="A46" s="52">
        <v>5</v>
      </c>
      <c r="B46" s="52" t="s">
        <v>8357</v>
      </c>
      <c r="C46" s="197" t="s">
        <v>8358</v>
      </c>
      <c r="D46" s="52" t="s">
        <v>2774</v>
      </c>
      <c r="E46" s="52">
        <v>56</v>
      </c>
      <c r="F46" s="64">
        <v>2000</v>
      </c>
      <c r="G46" s="64">
        <f xml:space="preserve">E46*F46</f>
        <v>112000</v>
      </c>
      <c r="H46" s="483">
        <v>56</v>
      </c>
      <c r="I46" s="484">
        <f t="shared" si="1"/>
        <v>112000</v>
      </c>
      <c r="J46" s="485"/>
      <c r="K46" s="485"/>
      <c r="L46" s="197" t="s">
        <v>8646</v>
      </c>
      <c r="M46" s="486" t="s">
        <v>8589</v>
      </c>
      <c r="N46" s="52" t="s">
        <v>8580</v>
      </c>
    </row>
    <row r="47" s="470" customFormat="1" customHeight="1" spans="1:14">
      <c r="A47" s="62" t="s">
        <v>8647</v>
      </c>
      <c r="B47" s="62"/>
      <c r="C47" s="62"/>
      <c r="D47" s="62"/>
      <c r="E47" s="62"/>
      <c r="F47" s="64"/>
      <c r="G47" s="171">
        <f xml:space="preserve">SUM(G48:G52)</f>
        <v>1961000</v>
      </c>
      <c r="H47" s="483"/>
      <c r="I47" s="484">
        <f t="shared" si="1"/>
        <v>0</v>
      </c>
      <c r="J47" s="485"/>
      <c r="K47" s="485"/>
      <c r="L47" s="62"/>
      <c r="M47" s="481"/>
      <c r="N47" s="62"/>
    </row>
    <row r="48" s="470" customFormat="1" customHeight="1" outlineLevel="1" spans="1:14">
      <c r="A48" s="52">
        <v>1</v>
      </c>
      <c r="B48" s="52" t="s">
        <v>8425</v>
      </c>
      <c r="C48" s="197" t="s">
        <v>8648</v>
      </c>
      <c r="D48" s="52" t="s">
        <v>2824</v>
      </c>
      <c r="E48" s="52">
        <v>95</v>
      </c>
      <c r="F48" s="64">
        <v>8000</v>
      </c>
      <c r="G48" s="64">
        <f xml:space="preserve">E48*F48</f>
        <v>760000</v>
      </c>
      <c r="H48" s="483">
        <v>95</v>
      </c>
      <c r="I48" s="484">
        <f t="shared" si="1"/>
        <v>760000</v>
      </c>
      <c r="J48" s="485"/>
      <c r="K48" s="485"/>
      <c r="L48" s="197" t="s">
        <v>8649</v>
      </c>
      <c r="M48" s="486" t="s">
        <v>8589</v>
      </c>
      <c r="N48" s="52" t="s">
        <v>8583</v>
      </c>
    </row>
    <row r="49" s="470" customFormat="1" customHeight="1" outlineLevel="1" spans="1:14">
      <c r="A49" s="52">
        <v>2</v>
      </c>
      <c r="B49" s="52" t="s">
        <v>8428</v>
      </c>
      <c r="C49" s="197" t="s">
        <v>8650</v>
      </c>
      <c r="D49" s="52" t="s">
        <v>2824</v>
      </c>
      <c r="E49" s="52">
        <v>95</v>
      </c>
      <c r="F49" s="64">
        <v>8000</v>
      </c>
      <c r="G49" s="64">
        <f xml:space="preserve">E49*F49</f>
        <v>760000</v>
      </c>
      <c r="H49" s="488">
        <v>95</v>
      </c>
      <c r="I49" s="484">
        <f t="shared" si="1"/>
        <v>760000</v>
      </c>
      <c r="J49" s="485"/>
      <c r="K49" s="485"/>
      <c r="L49" s="197" t="s">
        <v>8651</v>
      </c>
      <c r="M49" s="486" t="s">
        <v>8297</v>
      </c>
      <c r="N49" s="52" t="s">
        <v>8583</v>
      </c>
    </row>
    <row r="50" s="470" customFormat="1" customHeight="1" outlineLevel="1" spans="1:14">
      <c r="A50" s="52">
        <v>3</v>
      </c>
      <c r="B50" s="52" t="s">
        <v>8431</v>
      </c>
      <c r="C50" s="197" t="s">
        <v>8432</v>
      </c>
      <c r="D50" s="52" t="s">
        <v>2824</v>
      </c>
      <c r="E50" s="52">
        <v>76</v>
      </c>
      <c r="F50" s="64">
        <v>4000</v>
      </c>
      <c r="G50" s="64">
        <f xml:space="preserve">E50*F50</f>
        <v>304000</v>
      </c>
      <c r="H50" s="488">
        <v>76</v>
      </c>
      <c r="I50" s="484">
        <f t="shared" si="1"/>
        <v>304000</v>
      </c>
      <c r="J50" s="485"/>
      <c r="K50" s="485"/>
      <c r="L50" s="197" t="s">
        <v>8652</v>
      </c>
      <c r="M50" s="486" t="s">
        <v>8297</v>
      </c>
      <c r="N50" s="52" t="s">
        <v>8583</v>
      </c>
    </row>
    <row r="51" s="470" customFormat="1" customHeight="1" outlineLevel="1" spans="1:14">
      <c r="A51" s="52">
        <v>4</v>
      </c>
      <c r="B51" s="52" t="s">
        <v>8653</v>
      </c>
      <c r="C51" s="197" t="s">
        <v>8441</v>
      </c>
      <c r="D51" s="52" t="s">
        <v>2774</v>
      </c>
      <c r="E51" s="52">
        <v>117</v>
      </c>
      <c r="F51" s="64">
        <v>1000</v>
      </c>
      <c r="G51" s="64">
        <f xml:space="preserve">E51*F51</f>
        <v>117000</v>
      </c>
      <c r="H51" s="488">
        <v>117</v>
      </c>
      <c r="I51" s="484">
        <f t="shared" si="1"/>
        <v>117000</v>
      </c>
      <c r="J51" s="485"/>
      <c r="K51" s="485"/>
      <c r="L51" s="197" t="s">
        <v>8442</v>
      </c>
      <c r="M51" s="486" t="s">
        <v>8297</v>
      </c>
      <c r="N51" s="52" t="s">
        <v>8583</v>
      </c>
    </row>
    <row r="52" s="470" customFormat="1" customHeight="1" outlineLevel="1" spans="1:14">
      <c r="A52" s="52">
        <v>5</v>
      </c>
      <c r="B52" s="78" t="s">
        <v>8654</v>
      </c>
      <c r="C52" s="489" t="s">
        <v>8655</v>
      </c>
      <c r="D52" s="52" t="s">
        <v>2774</v>
      </c>
      <c r="E52" s="52">
        <v>10</v>
      </c>
      <c r="F52" s="64">
        <v>2000</v>
      </c>
      <c r="G52" s="64">
        <f xml:space="preserve">E52*F52</f>
        <v>20000</v>
      </c>
      <c r="H52" s="488">
        <f xml:space="preserve">E52</f>
        <v>10</v>
      </c>
      <c r="I52" s="484">
        <f t="shared" si="1"/>
        <v>20000</v>
      </c>
      <c r="J52" s="485"/>
      <c r="K52" s="485"/>
      <c r="L52" s="197"/>
      <c r="M52" s="486" t="s">
        <v>8656</v>
      </c>
      <c r="N52" s="52" t="s">
        <v>8583</v>
      </c>
    </row>
    <row r="53" s="470" customFormat="1" customHeight="1" spans="1:14">
      <c r="A53" s="62" t="s">
        <v>8657</v>
      </c>
      <c r="B53" s="62"/>
      <c r="C53" s="62"/>
      <c r="D53" s="62"/>
      <c r="E53" s="62"/>
      <c r="F53" s="64"/>
      <c r="G53" s="171">
        <f xml:space="preserve">SUM(G54:G61)</f>
        <v>802450</v>
      </c>
      <c r="H53" s="483"/>
      <c r="I53" s="484">
        <f t="shared" si="1"/>
        <v>0</v>
      </c>
      <c r="J53" s="485"/>
      <c r="K53" s="485"/>
      <c r="L53" s="62"/>
      <c r="M53" s="481"/>
      <c r="N53" s="62"/>
    </row>
    <row r="54" s="470" customFormat="1" customHeight="1" outlineLevel="1" spans="1:14">
      <c r="A54" s="52">
        <v>1</v>
      </c>
      <c r="B54" s="52" t="s">
        <v>8310</v>
      </c>
      <c r="C54" s="197" t="s">
        <v>8311</v>
      </c>
      <c r="D54" s="52" t="s">
        <v>2774</v>
      </c>
      <c r="E54" s="52">
        <v>9</v>
      </c>
      <c r="F54" s="64">
        <v>50</v>
      </c>
      <c r="G54" s="64">
        <f t="shared" ref="G54:G61" si="5" xml:space="preserve">E54*F54</f>
        <v>450</v>
      </c>
      <c r="H54" s="488">
        <v>9</v>
      </c>
      <c r="I54" s="484">
        <f t="shared" si="1"/>
        <v>450</v>
      </c>
      <c r="J54" s="485"/>
      <c r="K54" s="485"/>
      <c r="L54" s="197" t="s">
        <v>8312</v>
      </c>
      <c r="M54" s="486" t="s">
        <v>8297</v>
      </c>
      <c r="N54" s="52" t="s">
        <v>8577</v>
      </c>
    </row>
    <row r="55" s="470" customFormat="1" customHeight="1" outlineLevel="1" spans="1:14">
      <c r="A55" s="52">
        <v>2</v>
      </c>
      <c r="B55" s="52" t="s">
        <v>8317</v>
      </c>
      <c r="C55" s="197" t="s">
        <v>8318</v>
      </c>
      <c r="D55" s="52" t="s">
        <v>2774</v>
      </c>
      <c r="E55" s="52">
        <v>270</v>
      </c>
      <c r="F55" s="64">
        <v>450</v>
      </c>
      <c r="G55" s="64">
        <f t="shared" si="5"/>
        <v>121500</v>
      </c>
      <c r="H55" s="488">
        <v>270</v>
      </c>
      <c r="I55" s="484">
        <f t="shared" si="1"/>
        <v>121500</v>
      </c>
      <c r="J55" s="485"/>
      <c r="K55" s="485"/>
      <c r="L55" s="197" t="s">
        <v>8658</v>
      </c>
      <c r="M55" s="486" t="s">
        <v>8297</v>
      </c>
      <c r="N55" s="52" t="s">
        <v>8580</v>
      </c>
    </row>
    <row r="56" s="470" customFormat="1" customHeight="1" outlineLevel="1" spans="1:14">
      <c r="A56" s="52">
        <v>3</v>
      </c>
      <c r="B56" s="64" t="s">
        <v>8659</v>
      </c>
      <c r="C56" s="64" t="s">
        <v>8660</v>
      </c>
      <c r="D56" s="52" t="s">
        <v>2774</v>
      </c>
      <c r="E56" s="78">
        <v>180</v>
      </c>
      <c r="F56" s="64">
        <v>50</v>
      </c>
      <c r="G56" s="64">
        <f t="shared" si="5"/>
        <v>9000</v>
      </c>
      <c r="H56" s="483">
        <v>180</v>
      </c>
      <c r="I56" s="484">
        <f t="shared" si="1"/>
        <v>9000</v>
      </c>
      <c r="J56" s="485"/>
      <c r="K56" s="485"/>
      <c r="L56" s="78" t="s">
        <v>8661</v>
      </c>
      <c r="M56" s="486" t="s">
        <v>8297</v>
      </c>
      <c r="N56" s="52"/>
    </row>
    <row r="57" s="470" customFormat="1" customHeight="1" outlineLevel="1" spans="1:14">
      <c r="A57" s="52">
        <v>4</v>
      </c>
      <c r="B57" s="52" t="s">
        <v>8662</v>
      </c>
      <c r="C57" s="197" t="s">
        <v>8308</v>
      </c>
      <c r="D57" s="52" t="s">
        <v>2774</v>
      </c>
      <c r="E57" s="52">
        <v>210</v>
      </c>
      <c r="F57" s="64">
        <v>1200</v>
      </c>
      <c r="G57" s="64">
        <f t="shared" si="5"/>
        <v>252000</v>
      </c>
      <c r="H57" s="488">
        <v>210</v>
      </c>
      <c r="I57" s="484">
        <f t="shared" si="1"/>
        <v>252000</v>
      </c>
      <c r="J57" s="485"/>
      <c r="K57" s="485"/>
      <c r="L57" s="197" t="s">
        <v>8663</v>
      </c>
      <c r="M57" s="486" t="s">
        <v>8664</v>
      </c>
      <c r="N57" s="52" t="s">
        <v>8665</v>
      </c>
    </row>
    <row r="58" s="470" customFormat="1" customHeight="1" outlineLevel="1" spans="1:14">
      <c r="A58" s="52">
        <v>5</v>
      </c>
      <c r="B58" s="52" t="s">
        <v>8666</v>
      </c>
      <c r="C58" s="197" t="s">
        <v>8667</v>
      </c>
      <c r="D58" s="52" t="s">
        <v>2774</v>
      </c>
      <c r="E58" s="52">
        <v>40</v>
      </c>
      <c r="F58" s="64">
        <v>9999</v>
      </c>
      <c r="G58" s="64">
        <f t="shared" si="5"/>
        <v>399960</v>
      </c>
      <c r="H58" s="488">
        <v>40</v>
      </c>
      <c r="I58" s="484">
        <f t="shared" si="1"/>
        <v>399960</v>
      </c>
      <c r="J58" s="485"/>
      <c r="K58" s="485"/>
      <c r="L58" s="197" t="s">
        <v>8668</v>
      </c>
      <c r="M58" s="486" t="s">
        <v>8664</v>
      </c>
      <c r="N58" s="52" t="s">
        <v>8583</v>
      </c>
    </row>
    <row r="59" s="470" customFormat="1" customHeight="1" outlineLevel="1" spans="1:14">
      <c r="A59" s="52">
        <v>6</v>
      </c>
      <c r="B59" s="52" t="s">
        <v>8669</v>
      </c>
      <c r="C59" s="197" t="s">
        <v>8670</v>
      </c>
      <c r="D59" s="52" t="s">
        <v>2824</v>
      </c>
      <c r="E59" s="52">
        <v>18</v>
      </c>
      <c r="F59" s="64">
        <v>350</v>
      </c>
      <c r="G59" s="64">
        <f t="shared" si="5"/>
        <v>6300</v>
      </c>
      <c r="H59" s="488">
        <v>18</v>
      </c>
      <c r="I59" s="484">
        <f t="shared" si="1"/>
        <v>6300</v>
      </c>
      <c r="J59" s="485"/>
      <c r="K59" s="485"/>
      <c r="L59" s="78" t="s">
        <v>8609</v>
      </c>
      <c r="M59" s="486" t="s">
        <v>8664</v>
      </c>
      <c r="N59" s="52" t="s">
        <v>8583</v>
      </c>
    </row>
    <row r="60" s="470" customFormat="1" customHeight="1" outlineLevel="1" spans="1:14">
      <c r="A60" s="52">
        <v>7</v>
      </c>
      <c r="B60" s="52" t="s">
        <v>8671</v>
      </c>
      <c r="C60" s="197" t="s">
        <v>8672</v>
      </c>
      <c r="D60" s="52" t="s">
        <v>2824</v>
      </c>
      <c r="E60" s="52">
        <v>18</v>
      </c>
      <c r="F60" s="64">
        <v>680</v>
      </c>
      <c r="G60" s="64">
        <f t="shared" si="5"/>
        <v>12240</v>
      </c>
      <c r="H60" s="488">
        <v>18</v>
      </c>
      <c r="I60" s="484">
        <f t="shared" si="1"/>
        <v>12240</v>
      </c>
      <c r="J60" s="485"/>
      <c r="K60" s="485"/>
      <c r="L60" s="78" t="s">
        <v>8609</v>
      </c>
      <c r="M60" s="486" t="s">
        <v>8664</v>
      </c>
      <c r="N60" s="52" t="s">
        <v>8583</v>
      </c>
    </row>
    <row r="61" s="470" customFormat="1" customHeight="1" outlineLevel="1" spans="1:14">
      <c r="A61" s="52">
        <v>8</v>
      </c>
      <c r="B61" s="52" t="s">
        <v>8673</v>
      </c>
      <c r="C61" s="197" t="s">
        <v>8540</v>
      </c>
      <c r="D61" s="52" t="s">
        <v>2774</v>
      </c>
      <c r="E61" s="52">
        <v>2</v>
      </c>
      <c r="F61" s="64">
        <v>500</v>
      </c>
      <c r="G61" s="64">
        <f t="shared" si="5"/>
        <v>1000</v>
      </c>
      <c r="H61" s="483">
        <f xml:space="preserve">E61</f>
        <v>2</v>
      </c>
      <c r="I61" s="484">
        <f t="shared" si="1"/>
        <v>1000</v>
      </c>
      <c r="J61" s="485"/>
      <c r="K61" s="485"/>
      <c r="L61" s="197"/>
      <c r="M61" s="486" t="s">
        <v>8377</v>
      </c>
      <c r="N61" s="52" t="s">
        <v>8583</v>
      </c>
    </row>
    <row r="62" s="470" customFormat="1" customHeight="1" spans="1:14">
      <c r="A62" s="62" t="s">
        <v>8674</v>
      </c>
      <c r="B62" s="62"/>
      <c r="C62" s="62"/>
      <c r="D62" s="62"/>
      <c r="E62" s="62"/>
      <c r="F62" s="64"/>
      <c r="G62" s="171">
        <f xml:space="preserve">SUM(G63:G64)</f>
        <v>68989</v>
      </c>
      <c r="H62" s="483"/>
      <c r="I62" s="484">
        <f t="shared" si="1"/>
        <v>0</v>
      </c>
      <c r="J62" s="485"/>
      <c r="K62" s="485"/>
      <c r="L62" s="62"/>
      <c r="M62" s="481"/>
      <c r="N62" s="62"/>
    </row>
    <row r="63" s="470" customFormat="1" customHeight="1" outlineLevel="1" spans="1:14">
      <c r="A63" s="52">
        <v>1</v>
      </c>
      <c r="B63" s="52" t="s">
        <v>8675</v>
      </c>
      <c r="C63" s="197" t="s">
        <v>8384</v>
      </c>
      <c r="D63" s="52" t="s">
        <v>2774</v>
      </c>
      <c r="E63" s="52">
        <v>13</v>
      </c>
      <c r="F63" s="64">
        <v>4153</v>
      </c>
      <c r="G63" s="64">
        <f xml:space="preserve">E63*F63</f>
        <v>53989</v>
      </c>
      <c r="H63" s="483">
        <f xml:space="preserve">E63</f>
        <v>13</v>
      </c>
      <c r="I63" s="484">
        <f t="shared" si="1"/>
        <v>53989</v>
      </c>
      <c r="J63" s="485"/>
      <c r="K63" s="485"/>
      <c r="L63" s="197"/>
      <c r="M63" s="486" t="s">
        <v>8380</v>
      </c>
      <c r="N63" s="52" t="s">
        <v>8583</v>
      </c>
    </row>
    <row r="64" s="470" customFormat="1" customHeight="1" outlineLevel="1" spans="1:14">
      <c r="A64" s="52">
        <v>2</v>
      </c>
      <c r="B64" s="52" t="s">
        <v>8676</v>
      </c>
      <c r="C64" s="197" t="s">
        <v>8677</v>
      </c>
      <c r="D64" s="52" t="s">
        <v>2774</v>
      </c>
      <c r="E64" s="52">
        <v>5</v>
      </c>
      <c r="F64" s="64">
        <v>3000</v>
      </c>
      <c r="G64" s="64">
        <f xml:space="preserve">E64*F64</f>
        <v>15000</v>
      </c>
      <c r="H64" s="483">
        <f xml:space="preserve">E64</f>
        <v>5</v>
      </c>
      <c r="I64" s="484">
        <f t="shared" si="1"/>
        <v>15000</v>
      </c>
      <c r="J64" s="485"/>
      <c r="K64" s="485"/>
      <c r="L64" s="197"/>
      <c r="M64" s="486" t="s">
        <v>8552</v>
      </c>
      <c r="N64" s="52" t="s">
        <v>8583</v>
      </c>
    </row>
    <row r="65" s="470" customFormat="1" customHeight="1" spans="1:14">
      <c r="A65" s="62" t="s">
        <v>8678</v>
      </c>
      <c r="B65" s="62"/>
      <c r="C65" s="62"/>
      <c r="D65" s="62"/>
      <c r="E65" s="62"/>
      <c r="F65" s="64"/>
      <c r="G65" s="171">
        <f xml:space="preserve">SUM(G66:G70)</f>
        <v>313200</v>
      </c>
      <c r="H65" s="483"/>
      <c r="I65" s="484">
        <f t="shared" si="1"/>
        <v>0</v>
      </c>
      <c r="J65" s="485"/>
      <c r="K65" s="485"/>
      <c r="L65" s="62"/>
      <c r="M65" s="481"/>
      <c r="N65" s="62"/>
    </row>
    <row r="66" s="470" customFormat="1" customHeight="1" outlineLevel="1" spans="1:14">
      <c r="A66" s="52">
        <v>1</v>
      </c>
      <c r="B66" s="52" t="s">
        <v>8372</v>
      </c>
      <c r="C66" s="197" t="s">
        <v>8373</v>
      </c>
      <c r="D66" s="52" t="s">
        <v>2774</v>
      </c>
      <c r="E66" s="52">
        <v>11</v>
      </c>
      <c r="F66" s="64">
        <v>200</v>
      </c>
      <c r="G66" s="64">
        <f xml:space="preserve">E66*F66</f>
        <v>2200</v>
      </c>
      <c r="H66" s="488">
        <v>11</v>
      </c>
      <c r="I66" s="484">
        <f t="shared" si="1"/>
        <v>2200</v>
      </c>
      <c r="J66" s="485"/>
      <c r="K66" s="485"/>
      <c r="L66" s="197" t="s">
        <v>8374</v>
      </c>
      <c r="M66" s="486" t="s">
        <v>8297</v>
      </c>
      <c r="N66" s="52" t="s">
        <v>8577</v>
      </c>
    </row>
    <row r="67" s="470" customFormat="1" customHeight="1" outlineLevel="1" spans="1:14">
      <c r="A67" s="52">
        <v>2</v>
      </c>
      <c r="B67" s="52" t="s">
        <v>8679</v>
      </c>
      <c r="C67" s="52" t="s">
        <v>8680</v>
      </c>
      <c r="D67" s="52" t="s">
        <v>2768</v>
      </c>
      <c r="E67" s="52">
        <v>270</v>
      </c>
      <c r="F67" s="64">
        <v>1000</v>
      </c>
      <c r="G67" s="64">
        <f xml:space="preserve">E67*F67</f>
        <v>270000</v>
      </c>
      <c r="H67" s="488">
        <v>270</v>
      </c>
      <c r="I67" s="484">
        <f t="shared" si="1"/>
        <v>270000</v>
      </c>
      <c r="J67" s="485"/>
      <c r="K67" s="485"/>
      <c r="L67" s="52" t="s">
        <v>8681</v>
      </c>
      <c r="M67" s="486" t="s">
        <v>8297</v>
      </c>
      <c r="N67" s="52" t="s">
        <v>8583</v>
      </c>
    </row>
    <row r="68" s="470" customFormat="1" customHeight="1" outlineLevel="1" spans="1:14">
      <c r="A68" s="52">
        <v>3</v>
      </c>
      <c r="B68" s="52" t="s">
        <v>8682</v>
      </c>
      <c r="C68" s="487" t="s">
        <v>8683</v>
      </c>
      <c r="D68" s="52" t="s">
        <v>2774</v>
      </c>
      <c r="E68" s="52">
        <v>1</v>
      </c>
      <c r="F68" s="64">
        <v>3000</v>
      </c>
      <c r="G68" s="64">
        <f xml:space="preserve">E68*F68</f>
        <v>3000</v>
      </c>
      <c r="H68" s="488">
        <f xml:space="preserve">E68</f>
        <v>1</v>
      </c>
      <c r="I68" s="484">
        <f t="shared" si="1"/>
        <v>3000</v>
      </c>
      <c r="J68" s="485"/>
      <c r="K68" s="485"/>
      <c r="L68" s="197" t="s">
        <v>8403</v>
      </c>
      <c r="M68" s="486" t="s">
        <v>8404</v>
      </c>
      <c r="N68" s="52" t="s">
        <v>8577</v>
      </c>
    </row>
    <row r="69" s="470" customFormat="1" customHeight="1" outlineLevel="1" spans="1:14">
      <c r="A69" s="52">
        <v>4</v>
      </c>
      <c r="B69" s="52" t="s">
        <v>8684</v>
      </c>
      <c r="C69" s="197" t="s">
        <v>8535</v>
      </c>
      <c r="D69" s="52" t="s">
        <v>2774</v>
      </c>
      <c r="E69" s="52">
        <v>2</v>
      </c>
      <c r="F69" s="64">
        <v>3000</v>
      </c>
      <c r="G69" s="64">
        <f xml:space="preserve">E69*F69</f>
        <v>6000</v>
      </c>
      <c r="H69" s="488">
        <f xml:space="preserve">E69</f>
        <v>2</v>
      </c>
      <c r="I69" s="484">
        <f t="shared" si="1"/>
        <v>6000</v>
      </c>
      <c r="J69" s="485"/>
      <c r="K69" s="485"/>
      <c r="L69" s="197"/>
      <c r="M69" s="486" t="s">
        <v>8377</v>
      </c>
      <c r="N69" s="52" t="s">
        <v>8583</v>
      </c>
    </row>
    <row r="70" s="470" customFormat="1" customHeight="1" outlineLevel="1" spans="1:14">
      <c r="A70" s="52">
        <v>5</v>
      </c>
      <c r="B70" s="73" t="s">
        <v>8685</v>
      </c>
      <c r="C70" s="73" t="s">
        <v>8686</v>
      </c>
      <c r="D70" s="52" t="s">
        <v>2774</v>
      </c>
      <c r="E70" s="73">
        <v>4</v>
      </c>
      <c r="F70" s="73">
        <v>8000</v>
      </c>
      <c r="G70" s="64">
        <f xml:space="preserve">E70*F70</f>
        <v>32000</v>
      </c>
      <c r="H70" s="488">
        <v>4</v>
      </c>
      <c r="I70" s="484">
        <f t="shared" ref="I70:I133" si="6" xml:space="preserve">H70*F70</f>
        <v>32000</v>
      </c>
      <c r="J70" s="485"/>
      <c r="K70" s="485"/>
      <c r="L70" s="197"/>
      <c r="M70" s="486" t="s">
        <v>8687</v>
      </c>
      <c r="N70" s="52" t="s">
        <v>8583</v>
      </c>
    </row>
    <row r="71" s="470" customFormat="1" customHeight="1" spans="1:14">
      <c r="A71" s="62" t="s">
        <v>8688</v>
      </c>
      <c r="B71" s="62"/>
      <c r="C71" s="62"/>
      <c r="D71" s="62"/>
      <c r="E71" s="62"/>
      <c r="F71" s="64"/>
      <c r="G71" s="171">
        <f xml:space="preserve">SUM(G72:G75)</f>
        <v>186000</v>
      </c>
      <c r="H71" s="483"/>
      <c r="I71" s="484">
        <f t="shared" si="6"/>
        <v>0</v>
      </c>
      <c r="J71" s="485"/>
      <c r="K71" s="485"/>
      <c r="L71" s="62"/>
      <c r="M71" s="481"/>
      <c r="N71" s="62"/>
    </row>
    <row r="72" s="470" customFormat="1" customHeight="1" outlineLevel="1" spans="1:14">
      <c r="A72" s="52">
        <v>1</v>
      </c>
      <c r="B72" s="52" t="s">
        <v>8689</v>
      </c>
      <c r="C72" s="197" t="s">
        <v>8299</v>
      </c>
      <c r="D72" s="52" t="s">
        <v>2774</v>
      </c>
      <c r="E72" s="52"/>
      <c r="F72" s="64">
        <v>1000</v>
      </c>
      <c r="G72" s="64">
        <f xml:space="preserve">E72*F72</f>
        <v>0</v>
      </c>
      <c r="H72" s="483"/>
      <c r="I72" s="484">
        <f t="shared" si="6"/>
        <v>0</v>
      </c>
      <c r="J72" s="485"/>
      <c r="K72" s="485"/>
      <c r="L72" s="197" t="s">
        <v>8690</v>
      </c>
      <c r="M72" s="486" t="s">
        <v>8691</v>
      </c>
      <c r="N72" s="52" t="s">
        <v>8580</v>
      </c>
    </row>
    <row r="73" s="470" customFormat="1" customHeight="1" outlineLevel="1" spans="1:14">
      <c r="A73" s="52">
        <v>2</v>
      </c>
      <c r="B73" s="52" t="s">
        <v>8692</v>
      </c>
      <c r="C73" s="197" t="s">
        <v>8538</v>
      </c>
      <c r="D73" s="52" t="s">
        <v>2774</v>
      </c>
      <c r="E73" s="52">
        <v>10</v>
      </c>
      <c r="F73" s="64">
        <v>4000</v>
      </c>
      <c r="G73" s="64">
        <f xml:space="preserve">E73*F73</f>
        <v>40000</v>
      </c>
      <c r="H73" s="483">
        <f xml:space="preserve">E73</f>
        <v>10</v>
      </c>
      <c r="I73" s="484">
        <f t="shared" si="6"/>
        <v>40000</v>
      </c>
      <c r="J73" s="485"/>
      <c r="K73" s="485"/>
      <c r="L73" s="197"/>
      <c r="M73" s="486" t="s">
        <v>8377</v>
      </c>
      <c r="N73" s="52" t="s">
        <v>8583</v>
      </c>
    </row>
    <row r="74" s="470" customFormat="1" customHeight="1" outlineLevel="1" spans="1:14">
      <c r="A74" s="52">
        <v>3</v>
      </c>
      <c r="B74" s="52" t="s">
        <v>8693</v>
      </c>
      <c r="C74" s="197" t="s">
        <v>8694</v>
      </c>
      <c r="D74" s="52" t="s">
        <v>2774</v>
      </c>
      <c r="E74" s="52">
        <v>1</v>
      </c>
      <c r="F74" s="64">
        <v>6000</v>
      </c>
      <c r="G74" s="64">
        <f xml:space="preserve">E74*F74</f>
        <v>6000</v>
      </c>
      <c r="H74" s="483">
        <f xml:space="preserve">E74</f>
        <v>1</v>
      </c>
      <c r="I74" s="484">
        <f t="shared" si="6"/>
        <v>6000</v>
      </c>
      <c r="J74" s="485"/>
      <c r="K74" s="485"/>
      <c r="L74" s="197" t="s">
        <v>8695</v>
      </c>
      <c r="M74" s="486" t="s">
        <v>8696</v>
      </c>
      <c r="N74" s="52" t="s">
        <v>8583</v>
      </c>
    </row>
    <row r="75" s="470" customFormat="1" customHeight="1" outlineLevel="1" spans="1:14">
      <c r="A75" s="52">
        <v>4</v>
      </c>
      <c r="B75" s="52" t="s">
        <v>8697</v>
      </c>
      <c r="C75" s="52" t="s">
        <v>8698</v>
      </c>
      <c r="D75" s="52" t="s">
        <v>2768</v>
      </c>
      <c r="E75" s="52">
        <v>40</v>
      </c>
      <c r="F75" s="64">
        <v>3500</v>
      </c>
      <c r="G75" s="64">
        <f xml:space="preserve">E75*F75</f>
        <v>140000</v>
      </c>
      <c r="H75" s="483">
        <v>40</v>
      </c>
      <c r="I75" s="484">
        <f t="shared" si="6"/>
        <v>140000</v>
      </c>
      <c r="J75" s="485"/>
      <c r="K75" s="485"/>
      <c r="L75" s="52" t="s">
        <v>8699</v>
      </c>
      <c r="M75" s="486" t="s">
        <v>8297</v>
      </c>
      <c r="N75" s="52"/>
    </row>
    <row r="76" s="470" customFormat="1" customHeight="1" spans="1:14">
      <c r="A76" s="62" t="s">
        <v>8700</v>
      </c>
      <c r="B76" s="62"/>
      <c r="C76" s="62"/>
      <c r="D76" s="62"/>
      <c r="E76" s="62"/>
      <c r="F76" s="64"/>
      <c r="G76" s="171">
        <f xml:space="preserve">SUM(G77:G82)</f>
        <v>385350</v>
      </c>
      <c r="H76" s="483"/>
      <c r="I76" s="484">
        <f t="shared" si="6"/>
        <v>0</v>
      </c>
      <c r="J76" s="485"/>
      <c r="K76" s="485"/>
      <c r="L76" s="62"/>
      <c r="M76" s="481"/>
      <c r="N76" s="62"/>
    </row>
    <row r="77" s="470" customFormat="1" customHeight="1" outlineLevel="1" spans="1:14">
      <c r="A77" s="52">
        <v>1</v>
      </c>
      <c r="B77" s="52" t="s">
        <v>8388</v>
      </c>
      <c r="C77" s="197" t="s">
        <v>8701</v>
      </c>
      <c r="D77" s="52" t="s">
        <v>2768</v>
      </c>
      <c r="E77" s="52">
        <v>35</v>
      </c>
      <c r="F77" s="64">
        <v>4000</v>
      </c>
      <c r="G77" s="64">
        <f t="shared" ref="G77:G82" si="7" xml:space="preserve">E77*F77</f>
        <v>140000</v>
      </c>
      <c r="H77" s="483">
        <f t="shared" ref="H77:H82" si="8" xml:space="preserve">E77</f>
        <v>35</v>
      </c>
      <c r="I77" s="484">
        <f t="shared" si="6"/>
        <v>140000</v>
      </c>
      <c r="J77" s="485"/>
      <c r="K77" s="485"/>
      <c r="L77" s="197"/>
      <c r="M77" s="486" t="s">
        <v>8390</v>
      </c>
      <c r="N77" s="52" t="s">
        <v>8577</v>
      </c>
    </row>
    <row r="78" s="470" customFormat="1" customHeight="1" outlineLevel="1" spans="1:14">
      <c r="A78" s="52">
        <v>2</v>
      </c>
      <c r="B78" s="52" t="s">
        <v>8391</v>
      </c>
      <c r="C78" s="197" t="s">
        <v>8702</v>
      </c>
      <c r="D78" s="52" t="s">
        <v>2768</v>
      </c>
      <c r="E78" s="52">
        <v>35</v>
      </c>
      <c r="F78" s="64">
        <v>4000</v>
      </c>
      <c r="G78" s="64">
        <f t="shared" si="7"/>
        <v>140000</v>
      </c>
      <c r="H78" s="483">
        <f t="shared" si="8"/>
        <v>35</v>
      </c>
      <c r="I78" s="484">
        <f t="shared" si="6"/>
        <v>140000</v>
      </c>
      <c r="J78" s="485"/>
      <c r="K78" s="485"/>
      <c r="L78" s="197"/>
      <c r="M78" s="486" t="s">
        <v>8390</v>
      </c>
      <c r="N78" s="52" t="s">
        <v>8577</v>
      </c>
    </row>
    <row r="79" s="470" customFormat="1" customHeight="1" outlineLevel="1" spans="1:14">
      <c r="A79" s="52">
        <v>3</v>
      </c>
      <c r="B79" s="52" t="s">
        <v>8703</v>
      </c>
      <c r="C79" s="197" t="s">
        <v>8704</v>
      </c>
      <c r="D79" s="52" t="s">
        <v>2768</v>
      </c>
      <c r="E79" s="52">
        <v>5</v>
      </c>
      <c r="F79" s="64">
        <v>150</v>
      </c>
      <c r="G79" s="64">
        <f t="shared" si="7"/>
        <v>750</v>
      </c>
      <c r="H79" s="483">
        <f t="shared" si="8"/>
        <v>5</v>
      </c>
      <c r="I79" s="484">
        <f t="shared" si="6"/>
        <v>750</v>
      </c>
      <c r="J79" s="485"/>
      <c r="K79" s="485"/>
      <c r="L79" s="52" t="s">
        <v>8705</v>
      </c>
      <c r="M79" s="486" t="s">
        <v>8706</v>
      </c>
      <c r="N79" s="52" t="s">
        <v>8583</v>
      </c>
    </row>
    <row r="80" s="470" customFormat="1" customHeight="1" outlineLevel="1" spans="1:14">
      <c r="A80" s="52">
        <v>4</v>
      </c>
      <c r="B80" s="52" t="s">
        <v>8707</v>
      </c>
      <c r="C80" s="197" t="s">
        <v>8708</v>
      </c>
      <c r="D80" s="52" t="s">
        <v>2768</v>
      </c>
      <c r="E80" s="52">
        <v>2</v>
      </c>
      <c r="F80" s="64">
        <v>500</v>
      </c>
      <c r="G80" s="64">
        <f t="shared" si="7"/>
        <v>1000</v>
      </c>
      <c r="H80" s="483">
        <f t="shared" si="8"/>
        <v>2</v>
      </c>
      <c r="I80" s="484">
        <f t="shared" si="6"/>
        <v>1000</v>
      </c>
      <c r="J80" s="485"/>
      <c r="K80" s="485"/>
      <c r="L80" s="52" t="s">
        <v>8709</v>
      </c>
      <c r="M80" s="486" t="s">
        <v>8706</v>
      </c>
      <c r="N80" s="52" t="s">
        <v>8583</v>
      </c>
    </row>
    <row r="81" s="470" customFormat="1" customHeight="1" outlineLevel="1" spans="1:14">
      <c r="A81" s="52">
        <v>5</v>
      </c>
      <c r="B81" s="52" t="s">
        <v>8710</v>
      </c>
      <c r="C81" s="197" t="s">
        <v>8711</v>
      </c>
      <c r="D81" s="52" t="s">
        <v>2768</v>
      </c>
      <c r="E81" s="52">
        <v>16</v>
      </c>
      <c r="F81" s="64">
        <v>4000</v>
      </c>
      <c r="G81" s="64">
        <f t="shared" si="7"/>
        <v>64000</v>
      </c>
      <c r="H81" s="483">
        <f t="shared" si="8"/>
        <v>16</v>
      </c>
      <c r="I81" s="484">
        <f t="shared" si="6"/>
        <v>64000</v>
      </c>
      <c r="J81" s="485"/>
      <c r="K81" s="485"/>
      <c r="L81" s="197"/>
      <c r="M81" s="486" t="s">
        <v>8712</v>
      </c>
      <c r="N81" s="52" t="s">
        <v>8583</v>
      </c>
    </row>
    <row r="82" s="470" customFormat="1" customHeight="1" outlineLevel="1" spans="1:14">
      <c r="A82" s="52">
        <v>6</v>
      </c>
      <c r="B82" s="52" t="s">
        <v>8713</v>
      </c>
      <c r="C82" s="197" t="s">
        <v>8714</v>
      </c>
      <c r="D82" s="52" t="s">
        <v>2768</v>
      </c>
      <c r="E82" s="52">
        <v>4</v>
      </c>
      <c r="F82" s="64">
        <v>9900</v>
      </c>
      <c r="G82" s="64">
        <f t="shared" si="7"/>
        <v>39600</v>
      </c>
      <c r="H82" s="483">
        <f t="shared" si="8"/>
        <v>4</v>
      </c>
      <c r="I82" s="484">
        <f t="shared" si="6"/>
        <v>39600</v>
      </c>
      <c r="J82" s="485"/>
      <c r="K82" s="485"/>
      <c r="L82" s="197"/>
      <c r="M82" s="486" t="s">
        <v>8715</v>
      </c>
      <c r="N82" s="52" t="s">
        <v>8583</v>
      </c>
    </row>
    <row r="83" s="470" customFormat="1" customHeight="1" spans="1:14">
      <c r="A83" s="62" t="s">
        <v>8716</v>
      </c>
      <c r="B83" s="62"/>
      <c r="C83" s="62"/>
      <c r="D83" s="62"/>
      <c r="E83" s="62"/>
      <c r="F83" s="64"/>
      <c r="G83" s="171">
        <f xml:space="preserve">SUM(G84:G292)</f>
        <v>3953610</v>
      </c>
      <c r="H83" s="483"/>
      <c r="I83" s="484">
        <f t="shared" si="6"/>
        <v>0</v>
      </c>
      <c r="J83" s="485"/>
      <c r="K83" s="485"/>
      <c r="L83" s="62"/>
      <c r="M83" s="481"/>
      <c r="N83" s="62"/>
    </row>
    <row r="84" s="470" customFormat="1" customHeight="1" outlineLevel="1" spans="1:14">
      <c r="A84" s="52">
        <v>1</v>
      </c>
      <c r="B84" s="52" t="s">
        <v>8717</v>
      </c>
      <c r="C84" s="197" t="s">
        <v>8302</v>
      </c>
      <c r="D84" s="52" t="s">
        <v>2774</v>
      </c>
      <c r="E84" s="52">
        <v>314</v>
      </c>
      <c r="F84" s="64">
        <v>200</v>
      </c>
      <c r="G84" s="64">
        <f t="shared" ref="G84:G147" si="9" xml:space="preserve">E84*F84</f>
        <v>62800</v>
      </c>
      <c r="H84" s="488">
        <v>314</v>
      </c>
      <c r="I84" s="484">
        <f t="shared" si="6"/>
        <v>62800</v>
      </c>
      <c r="J84" s="487"/>
      <c r="K84" s="485"/>
      <c r="L84" s="197" t="s">
        <v>8718</v>
      </c>
      <c r="M84" s="486" t="s">
        <v>8297</v>
      </c>
      <c r="N84" s="52" t="s">
        <v>8580</v>
      </c>
    </row>
    <row r="85" s="470" customFormat="1" customHeight="1" outlineLevel="1" spans="1:14">
      <c r="A85" s="52">
        <v>2</v>
      </c>
      <c r="B85" s="52" t="s">
        <v>8719</v>
      </c>
      <c r="C85" s="197" t="s">
        <v>8720</v>
      </c>
      <c r="D85" s="52" t="s">
        <v>2774</v>
      </c>
      <c r="E85" s="52">
        <v>55</v>
      </c>
      <c r="F85" s="64">
        <v>100</v>
      </c>
      <c r="G85" s="64">
        <f t="shared" si="9"/>
        <v>5500</v>
      </c>
      <c r="H85" s="488">
        <v>55</v>
      </c>
      <c r="I85" s="484">
        <f t="shared" si="6"/>
        <v>5500</v>
      </c>
      <c r="J85" s="485"/>
      <c r="K85" s="485"/>
      <c r="L85" s="197"/>
      <c r="M85" s="486" t="s">
        <v>8297</v>
      </c>
      <c r="N85" s="52" t="s">
        <v>8583</v>
      </c>
    </row>
    <row r="86" s="470" customFormat="1" customHeight="1" outlineLevel="1" spans="1:14">
      <c r="A86" s="52">
        <v>3</v>
      </c>
      <c r="B86" s="52" t="s">
        <v>8721</v>
      </c>
      <c r="C86" s="197" t="s">
        <v>8336</v>
      </c>
      <c r="D86" s="52" t="s">
        <v>2774</v>
      </c>
      <c r="E86" s="52">
        <v>58</v>
      </c>
      <c r="F86" s="64">
        <v>300</v>
      </c>
      <c r="G86" s="64">
        <f t="shared" si="9"/>
        <v>17400</v>
      </c>
      <c r="H86" s="488">
        <v>58</v>
      </c>
      <c r="I86" s="484">
        <f t="shared" si="6"/>
        <v>17400</v>
      </c>
      <c r="J86" s="485"/>
      <c r="K86" s="485"/>
      <c r="L86" s="197" t="s">
        <v>8722</v>
      </c>
      <c r="M86" s="486" t="s">
        <v>8297</v>
      </c>
      <c r="N86" s="52" t="s">
        <v>8580</v>
      </c>
    </row>
    <row r="87" s="470" customFormat="1" customHeight="1" outlineLevel="1" spans="1:14">
      <c r="A87" s="52">
        <v>4</v>
      </c>
      <c r="B87" s="52" t="s">
        <v>8351</v>
      </c>
      <c r="C87" s="197" t="s">
        <v>8352</v>
      </c>
      <c r="D87" s="52" t="s">
        <v>2824</v>
      </c>
      <c r="E87" s="52">
        <v>41</v>
      </c>
      <c r="F87" s="64">
        <v>1400</v>
      </c>
      <c r="G87" s="64">
        <f t="shared" si="9"/>
        <v>57400</v>
      </c>
      <c r="H87" s="488">
        <v>41</v>
      </c>
      <c r="I87" s="484">
        <f t="shared" si="6"/>
        <v>57400</v>
      </c>
      <c r="J87" s="485"/>
      <c r="K87" s="485"/>
      <c r="L87" s="197" t="s">
        <v>8723</v>
      </c>
      <c r="M87" s="486" t="s">
        <v>8297</v>
      </c>
      <c r="N87" s="52" t="s">
        <v>8580</v>
      </c>
    </row>
    <row r="88" s="470" customFormat="1" customHeight="1" outlineLevel="1" spans="1:14">
      <c r="A88" s="52">
        <v>5</v>
      </c>
      <c r="B88" s="52" t="s">
        <v>8724</v>
      </c>
      <c r="C88" s="197" t="s">
        <v>8361</v>
      </c>
      <c r="D88" s="52" t="s">
        <v>2774</v>
      </c>
      <c r="E88" s="52">
        <v>869</v>
      </c>
      <c r="F88" s="64">
        <v>600</v>
      </c>
      <c r="G88" s="64">
        <f t="shared" si="9"/>
        <v>521400</v>
      </c>
      <c r="H88" s="488">
        <v>869</v>
      </c>
      <c r="I88" s="484">
        <f t="shared" si="6"/>
        <v>521400</v>
      </c>
      <c r="J88" s="485"/>
      <c r="K88" s="485"/>
      <c r="L88" s="197" t="s">
        <v>8725</v>
      </c>
      <c r="M88" s="486" t="s">
        <v>8297</v>
      </c>
      <c r="N88" s="52" t="s">
        <v>8580</v>
      </c>
    </row>
    <row r="89" s="470" customFormat="1" customHeight="1" outlineLevel="1" spans="1:14">
      <c r="A89" s="52">
        <v>6</v>
      </c>
      <c r="B89" s="52" t="s">
        <v>8726</v>
      </c>
      <c r="C89" s="197" t="s">
        <v>8727</v>
      </c>
      <c r="D89" s="52" t="s">
        <v>2774</v>
      </c>
      <c r="E89" s="52">
        <v>80</v>
      </c>
      <c r="F89" s="64">
        <v>500</v>
      </c>
      <c r="G89" s="64">
        <f t="shared" si="9"/>
        <v>40000</v>
      </c>
      <c r="H89" s="488">
        <v>80</v>
      </c>
      <c r="I89" s="484">
        <f t="shared" si="6"/>
        <v>40000</v>
      </c>
      <c r="J89" s="485"/>
      <c r="K89" s="485"/>
      <c r="L89" s="197"/>
      <c r="M89" s="486" t="s">
        <v>8297</v>
      </c>
      <c r="N89" s="52" t="s">
        <v>8583</v>
      </c>
    </row>
    <row r="90" s="470" customFormat="1" customHeight="1" outlineLevel="1" spans="1:14">
      <c r="A90" s="52">
        <v>7</v>
      </c>
      <c r="B90" s="52" t="s">
        <v>8728</v>
      </c>
      <c r="C90" s="197" t="s">
        <v>8370</v>
      </c>
      <c r="D90" s="52" t="s">
        <v>2774</v>
      </c>
      <c r="E90" s="52">
        <v>772</v>
      </c>
      <c r="F90" s="64">
        <v>200</v>
      </c>
      <c r="G90" s="64">
        <f t="shared" si="9"/>
        <v>154400</v>
      </c>
      <c r="H90" s="488">
        <v>772</v>
      </c>
      <c r="I90" s="484">
        <f t="shared" si="6"/>
        <v>154400</v>
      </c>
      <c r="J90" s="485"/>
      <c r="K90" s="485"/>
      <c r="L90" s="197" t="s">
        <v>8729</v>
      </c>
      <c r="M90" s="486" t="s">
        <v>8297</v>
      </c>
      <c r="N90" s="52" t="s">
        <v>8577</v>
      </c>
    </row>
    <row r="91" s="470" customFormat="1" customHeight="1" outlineLevel="1" spans="1:14">
      <c r="A91" s="52">
        <v>8</v>
      </c>
      <c r="B91" s="52" t="s">
        <v>8730</v>
      </c>
      <c r="C91" s="197" t="s">
        <v>8731</v>
      </c>
      <c r="D91" s="52" t="s">
        <v>2774</v>
      </c>
      <c r="E91" s="52">
        <v>35</v>
      </c>
      <c r="F91" s="64">
        <v>500</v>
      </c>
      <c r="G91" s="64">
        <f t="shared" si="9"/>
        <v>17500</v>
      </c>
      <c r="H91" s="488">
        <v>35</v>
      </c>
      <c r="I91" s="484">
        <f t="shared" si="6"/>
        <v>17500</v>
      </c>
      <c r="J91" s="485"/>
      <c r="K91" s="485"/>
      <c r="L91" s="197"/>
      <c r="M91" s="486" t="s">
        <v>8297</v>
      </c>
      <c r="N91" s="52" t="s">
        <v>8583</v>
      </c>
    </row>
    <row r="92" s="470" customFormat="1" customHeight="1" outlineLevel="1" spans="1:14">
      <c r="A92" s="52">
        <v>9</v>
      </c>
      <c r="B92" s="52" t="s">
        <v>8378</v>
      </c>
      <c r="C92" s="197" t="s">
        <v>8379</v>
      </c>
      <c r="D92" s="52" t="s">
        <v>2774</v>
      </c>
      <c r="E92" s="52">
        <v>1</v>
      </c>
      <c r="F92" s="64">
        <v>1000</v>
      </c>
      <c r="G92" s="64">
        <f t="shared" si="9"/>
        <v>1000</v>
      </c>
      <c r="H92" s="483">
        <f t="shared" ref="H92:H97" si="10" xml:space="preserve">E92</f>
        <v>1</v>
      </c>
      <c r="I92" s="484">
        <f t="shared" si="6"/>
        <v>1000</v>
      </c>
      <c r="J92" s="485"/>
      <c r="K92" s="485"/>
      <c r="L92" s="197"/>
      <c r="M92" s="486" t="s">
        <v>8380</v>
      </c>
      <c r="N92" s="52" t="s">
        <v>8577</v>
      </c>
    </row>
    <row r="93" s="470" customFormat="1" customHeight="1" outlineLevel="1" spans="1:14">
      <c r="A93" s="52">
        <v>10</v>
      </c>
      <c r="B93" s="52" t="s">
        <v>8385</v>
      </c>
      <c r="C93" s="197" t="s">
        <v>8732</v>
      </c>
      <c r="D93" s="52" t="s">
        <v>2774</v>
      </c>
      <c r="E93" s="52">
        <v>2</v>
      </c>
      <c r="F93" s="64">
        <v>9500</v>
      </c>
      <c r="G93" s="64">
        <f t="shared" si="9"/>
        <v>19000</v>
      </c>
      <c r="H93" s="483">
        <f t="shared" si="10"/>
        <v>2</v>
      </c>
      <c r="I93" s="484">
        <f t="shared" si="6"/>
        <v>19000</v>
      </c>
      <c r="J93" s="485"/>
      <c r="K93" s="485"/>
      <c r="L93" s="197"/>
      <c r="M93" s="486" t="s">
        <v>8387</v>
      </c>
      <c r="N93" s="52" t="s">
        <v>8577</v>
      </c>
    </row>
    <row r="94" s="470" customFormat="1" customHeight="1" outlineLevel="1" spans="1:14">
      <c r="A94" s="52">
        <v>11</v>
      </c>
      <c r="B94" s="52" t="s">
        <v>8409</v>
      </c>
      <c r="C94" s="197" t="s">
        <v>8410</v>
      </c>
      <c r="D94" s="52" t="s">
        <v>2824</v>
      </c>
      <c r="E94" s="52">
        <v>2</v>
      </c>
      <c r="F94" s="64">
        <v>5000</v>
      </c>
      <c r="G94" s="64">
        <f t="shared" si="9"/>
        <v>10000</v>
      </c>
      <c r="H94" s="483">
        <f t="shared" si="10"/>
        <v>2</v>
      </c>
      <c r="I94" s="484">
        <f t="shared" si="6"/>
        <v>10000</v>
      </c>
      <c r="J94" s="485"/>
      <c r="K94" s="485"/>
      <c r="L94" s="197" t="s">
        <v>8411</v>
      </c>
      <c r="M94" s="486" t="s">
        <v>8412</v>
      </c>
      <c r="N94" s="52" t="s">
        <v>8577</v>
      </c>
    </row>
    <row r="95" s="470" customFormat="1" customHeight="1" outlineLevel="1" spans="1:14">
      <c r="A95" s="52">
        <v>12</v>
      </c>
      <c r="B95" s="52" t="s">
        <v>8416</v>
      </c>
      <c r="C95" s="197" t="s">
        <v>8417</v>
      </c>
      <c r="D95" s="52" t="s">
        <v>2774</v>
      </c>
      <c r="E95" s="52">
        <v>2</v>
      </c>
      <c r="F95" s="64">
        <v>5000</v>
      </c>
      <c r="G95" s="64">
        <f t="shared" si="9"/>
        <v>10000</v>
      </c>
      <c r="H95" s="483">
        <f t="shared" si="10"/>
        <v>2</v>
      </c>
      <c r="I95" s="484">
        <f t="shared" si="6"/>
        <v>10000</v>
      </c>
      <c r="J95" s="485"/>
      <c r="K95" s="485"/>
      <c r="L95" s="197" t="s">
        <v>8418</v>
      </c>
      <c r="M95" s="486" t="s">
        <v>8412</v>
      </c>
      <c r="N95" s="52" t="s">
        <v>8577</v>
      </c>
    </row>
    <row r="96" s="470" customFormat="1" customHeight="1" outlineLevel="1" spans="1:14">
      <c r="A96" s="52">
        <v>13</v>
      </c>
      <c r="B96" s="52" t="s">
        <v>8419</v>
      </c>
      <c r="C96" s="197" t="s">
        <v>8420</v>
      </c>
      <c r="D96" s="52" t="s">
        <v>2774</v>
      </c>
      <c r="E96" s="52">
        <v>2</v>
      </c>
      <c r="F96" s="64">
        <v>5000</v>
      </c>
      <c r="G96" s="64">
        <f t="shared" si="9"/>
        <v>10000</v>
      </c>
      <c r="H96" s="483">
        <f t="shared" si="10"/>
        <v>2</v>
      </c>
      <c r="I96" s="484">
        <f t="shared" si="6"/>
        <v>10000</v>
      </c>
      <c r="J96" s="485"/>
      <c r="K96" s="485"/>
      <c r="L96" s="197" t="s">
        <v>8421</v>
      </c>
      <c r="M96" s="486" t="s">
        <v>8412</v>
      </c>
      <c r="N96" s="52" t="s">
        <v>8577</v>
      </c>
    </row>
    <row r="97" s="470" customFormat="1" customHeight="1" outlineLevel="1" spans="1:14">
      <c r="A97" s="52">
        <v>14</v>
      </c>
      <c r="B97" s="52" t="s">
        <v>8422</v>
      </c>
      <c r="C97" s="197" t="s">
        <v>8423</v>
      </c>
      <c r="D97" s="52" t="s">
        <v>2824</v>
      </c>
      <c r="E97" s="52">
        <v>1</v>
      </c>
      <c r="F97" s="64">
        <v>5000</v>
      </c>
      <c r="G97" s="64">
        <f t="shared" si="9"/>
        <v>5000</v>
      </c>
      <c r="H97" s="483">
        <f t="shared" si="10"/>
        <v>1</v>
      </c>
      <c r="I97" s="484">
        <f t="shared" si="6"/>
        <v>5000</v>
      </c>
      <c r="J97" s="485"/>
      <c r="K97" s="485"/>
      <c r="L97" s="197" t="s">
        <v>8424</v>
      </c>
      <c r="M97" s="486" t="s">
        <v>8412</v>
      </c>
      <c r="N97" s="52" t="s">
        <v>8577</v>
      </c>
    </row>
    <row r="98" s="470" customFormat="1" customHeight="1" outlineLevel="1" spans="1:14">
      <c r="A98" s="52">
        <v>15</v>
      </c>
      <c r="B98" s="52" t="s">
        <v>8733</v>
      </c>
      <c r="C98" s="197" t="s">
        <v>8451</v>
      </c>
      <c r="D98" s="52" t="s">
        <v>2774</v>
      </c>
      <c r="E98" s="52">
        <v>18</v>
      </c>
      <c r="F98" s="64">
        <v>8000</v>
      </c>
      <c r="G98" s="64">
        <f t="shared" si="9"/>
        <v>144000</v>
      </c>
      <c r="H98" s="488">
        <v>18</v>
      </c>
      <c r="I98" s="484">
        <f t="shared" si="6"/>
        <v>144000</v>
      </c>
      <c r="J98" s="485"/>
      <c r="K98" s="485"/>
      <c r="L98" s="197" t="s">
        <v>8436</v>
      </c>
      <c r="M98" s="486" t="s">
        <v>8297</v>
      </c>
      <c r="N98" s="52" t="s">
        <v>8583</v>
      </c>
    </row>
    <row r="99" s="470" customFormat="1" customHeight="1" outlineLevel="1" spans="1:14">
      <c r="A99" s="52">
        <v>16</v>
      </c>
      <c r="B99" s="52" t="s">
        <v>8734</v>
      </c>
      <c r="C99" s="197" t="s">
        <v>8735</v>
      </c>
      <c r="D99" s="52" t="s">
        <v>2774</v>
      </c>
      <c r="E99" s="52">
        <v>1</v>
      </c>
      <c r="F99" s="64">
        <v>2500</v>
      </c>
      <c r="G99" s="64">
        <f t="shared" si="9"/>
        <v>2500</v>
      </c>
      <c r="H99" s="483">
        <f t="shared" ref="H99:H117" si="11" xml:space="preserve">E99</f>
        <v>1</v>
      </c>
      <c r="I99" s="484">
        <f t="shared" si="6"/>
        <v>2500</v>
      </c>
      <c r="J99" s="485"/>
      <c r="K99" s="485"/>
      <c r="L99" s="197"/>
      <c r="M99" s="486" t="s">
        <v>8736</v>
      </c>
      <c r="N99" s="52" t="s">
        <v>8583</v>
      </c>
    </row>
    <row r="100" s="470" customFormat="1" customHeight="1" outlineLevel="1" spans="1:14">
      <c r="A100" s="52">
        <v>17</v>
      </c>
      <c r="B100" s="52" t="s">
        <v>8532</v>
      </c>
      <c r="C100" s="197" t="s">
        <v>8533</v>
      </c>
      <c r="D100" s="52" t="s">
        <v>2774</v>
      </c>
      <c r="E100" s="52">
        <v>10</v>
      </c>
      <c r="F100" s="64">
        <v>7000</v>
      </c>
      <c r="G100" s="64">
        <f t="shared" si="9"/>
        <v>70000</v>
      </c>
      <c r="H100" s="483">
        <f t="shared" si="11"/>
        <v>10</v>
      </c>
      <c r="I100" s="484">
        <f t="shared" si="6"/>
        <v>70000</v>
      </c>
      <c r="J100" s="485"/>
      <c r="K100" s="485"/>
      <c r="L100" s="197"/>
      <c r="M100" s="486" t="s">
        <v>8377</v>
      </c>
      <c r="N100" s="52" t="s">
        <v>8583</v>
      </c>
    </row>
    <row r="101" s="470" customFormat="1" customHeight="1" outlineLevel="1" spans="1:14">
      <c r="A101" s="52">
        <v>18</v>
      </c>
      <c r="B101" s="52" t="s">
        <v>8737</v>
      </c>
      <c r="C101" s="197" t="s">
        <v>8539</v>
      </c>
      <c r="D101" s="52" t="s">
        <v>2774</v>
      </c>
      <c r="E101" s="52">
        <v>11</v>
      </c>
      <c r="F101" s="64">
        <v>3000</v>
      </c>
      <c r="G101" s="64">
        <f t="shared" si="9"/>
        <v>33000</v>
      </c>
      <c r="H101" s="483">
        <f t="shared" si="11"/>
        <v>11</v>
      </c>
      <c r="I101" s="484">
        <f t="shared" si="6"/>
        <v>33000</v>
      </c>
      <c r="J101" s="485"/>
      <c r="K101" s="485"/>
      <c r="L101" s="197"/>
      <c r="M101" s="486" t="s">
        <v>8738</v>
      </c>
      <c r="N101" s="52" t="s">
        <v>8583</v>
      </c>
    </row>
    <row r="102" s="470" customFormat="1" customHeight="1" outlineLevel="1" spans="1:14">
      <c r="A102" s="52">
        <v>19</v>
      </c>
      <c r="B102" s="52" t="s">
        <v>8543</v>
      </c>
      <c r="C102" s="197" t="s">
        <v>8544</v>
      </c>
      <c r="D102" s="52" t="s">
        <v>2774</v>
      </c>
      <c r="E102" s="52">
        <v>10</v>
      </c>
      <c r="F102" s="64">
        <v>3000</v>
      </c>
      <c r="G102" s="64">
        <f t="shared" si="9"/>
        <v>30000</v>
      </c>
      <c r="H102" s="483">
        <f t="shared" si="11"/>
        <v>10</v>
      </c>
      <c r="I102" s="484">
        <f t="shared" si="6"/>
        <v>30000</v>
      </c>
      <c r="J102" s="485"/>
      <c r="K102" s="485"/>
      <c r="L102" s="197"/>
      <c r="M102" s="486" t="s">
        <v>8377</v>
      </c>
      <c r="N102" s="52" t="s">
        <v>8583</v>
      </c>
    </row>
    <row r="103" s="470" customFormat="1" customHeight="1" outlineLevel="1" spans="1:14">
      <c r="A103" s="52">
        <v>20</v>
      </c>
      <c r="B103" s="52" t="s">
        <v>8553</v>
      </c>
      <c r="C103" s="197" t="s">
        <v>8554</v>
      </c>
      <c r="D103" s="52" t="s">
        <v>2774</v>
      </c>
      <c r="E103" s="52">
        <v>60</v>
      </c>
      <c r="F103" s="64">
        <v>8000</v>
      </c>
      <c r="G103" s="64">
        <f t="shared" si="9"/>
        <v>480000</v>
      </c>
      <c r="H103" s="483">
        <f t="shared" si="11"/>
        <v>60</v>
      </c>
      <c r="I103" s="484">
        <f t="shared" si="6"/>
        <v>480000</v>
      </c>
      <c r="J103" s="485"/>
      <c r="K103" s="485"/>
      <c r="L103" s="197"/>
      <c r="M103" s="490" t="s">
        <v>8555</v>
      </c>
      <c r="N103" s="52" t="s">
        <v>8583</v>
      </c>
    </row>
    <row r="104" s="471" customFormat="1" customHeight="1" outlineLevel="1" spans="1:14">
      <c r="A104" s="52">
        <v>21</v>
      </c>
      <c r="B104" s="52" t="s">
        <v>8739</v>
      </c>
      <c r="C104" s="197" t="s">
        <v>8740</v>
      </c>
      <c r="D104" s="73" t="s">
        <v>2824</v>
      </c>
      <c r="E104" s="52">
        <v>4</v>
      </c>
      <c r="F104" s="64">
        <v>500</v>
      </c>
      <c r="G104" s="64">
        <f t="shared" si="9"/>
        <v>2000</v>
      </c>
      <c r="H104" s="483">
        <f t="shared" si="11"/>
        <v>4</v>
      </c>
      <c r="I104" s="484">
        <f t="shared" si="6"/>
        <v>2000</v>
      </c>
      <c r="J104" s="485"/>
      <c r="K104" s="485"/>
      <c r="L104" s="197" t="s">
        <v>8741</v>
      </c>
      <c r="M104" s="490" t="s">
        <v>8742</v>
      </c>
      <c r="N104" s="67" t="s">
        <v>8583</v>
      </c>
    </row>
    <row r="105" s="471" customFormat="1" customHeight="1" outlineLevel="1" spans="1:14">
      <c r="A105" s="52">
        <v>22</v>
      </c>
      <c r="B105" s="52" t="s">
        <v>8743</v>
      </c>
      <c r="C105" s="197" t="s">
        <v>8744</v>
      </c>
      <c r="D105" s="73" t="s">
        <v>2768</v>
      </c>
      <c r="E105" s="52">
        <v>8</v>
      </c>
      <c r="F105" s="64">
        <v>500</v>
      </c>
      <c r="G105" s="64">
        <f t="shared" si="9"/>
        <v>4000</v>
      </c>
      <c r="H105" s="483">
        <f t="shared" si="11"/>
        <v>8</v>
      </c>
      <c r="I105" s="484">
        <f t="shared" si="6"/>
        <v>4000</v>
      </c>
      <c r="J105" s="485"/>
      <c r="K105" s="485"/>
      <c r="L105" s="197"/>
      <c r="M105" s="490" t="s">
        <v>8404</v>
      </c>
      <c r="N105" s="67" t="s">
        <v>8577</v>
      </c>
    </row>
    <row r="106" s="471" customFormat="1" customHeight="1" outlineLevel="1" spans="1:14">
      <c r="A106" s="52">
        <v>23</v>
      </c>
      <c r="B106" s="52" t="s">
        <v>8745</v>
      </c>
      <c r="C106" s="197" t="s">
        <v>8746</v>
      </c>
      <c r="D106" s="73" t="s">
        <v>2824</v>
      </c>
      <c r="E106" s="52">
        <v>1</v>
      </c>
      <c r="F106" s="64">
        <v>6000</v>
      </c>
      <c r="G106" s="64">
        <f t="shared" si="9"/>
        <v>6000</v>
      </c>
      <c r="H106" s="483">
        <f t="shared" si="11"/>
        <v>1</v>
      </c>
      <c r="I106" s="484">
        <f t="shared" si="6"/>
        <v>6000</v>
      </c>
      <c r="J106" s="485"/>
      <c r="K106" s="485"/>
      <c r="L106" s="197" t="s">
        <v>8747</v>
      </c>
      <c r="M106" s="490" t="s">
        <v>8404</v>
      </c>
      <c r="N106" s="67" t="s">
        <v>8577</v>
      </c>
    </row>
    <row r="107" s="471" customFormat="1" customHeight="1" outlineLevel="1" spans="1:14">
      <c r="A107" s="52">
        <v>24</v>
      </c>
      <c r="B107" s="52" t="s">
        <v>8748</v>
      </c>
      <c r="C107" s="197" t="s">
        <v>8749</v>
      </c>
      <c r="D107" s="73" t="s">
        <v>2824</v>
      </c>
      <c r="E107" s="52">
        <v>3</v>
      </c>
      <c r="F107" s="64">
        <v>2500</v>
      </c>
      <c r="G107" s="64">
        <f t="shared" si="9"/>
        <v>7500</v>
      </c>
      <c r="H107" s="483">
        <f t="shared" si="11"/>
        <v>3</v>
      </c>
      <c r="I107" s="484">
        <f t="shared" si="6"/>
        <v>7500</v>
      </c>
      <c r="J107" s="485"/>
      <c r="K107" s="485"/>
      <c r="L107" s="197" t="s">
        <v>8750</v>
      </c>
      <c r="M107" s="490" t="s">
        <v>8404</v>
      </c>
      <c r="N107" s="67" t="s">
        <v>8577</v>
      </c>
    </row>
    <row r="108" s="471" customFormat="1" customHeight="1" outlineLevel="1" spans="1:14">
      <c r="A108" s="52">
        <v>25</v>
      </c>
      <c r="B108" s="52" t="s">
        <v>8751</v>
      </c>
      <c r="C108" s="197" t="s">
        <v>8752</v>
      </c>
      <c r="D108" s="73" t="s">
        <v>2824</v>
      </c>
      <c r="E108" s="52">
        <v>2</v>
      </c>
      <c r="F108" s="64">
        <v>3500</v>
      </c>
      <c r="G108" s="64">
        <f t="shared" si="9"/>
        <v>7000</v>
      </c>
      <c r="H108" s="483">
        <f t="shared" si="11"/>
        <v>2</v>
      </c>
      <c r="I108" s="484">
        <f t="shared" si="6"/>
        <v>7000</v>
      </c>
      <c r="J108" s="485"/>
      <c r="K108" s="485"/>
      <c r="L108" s="197" t="s">
        <v>8753</v>
      </c>
      <c r="M108" s="490" t="s">
        <v>8404</v>
      </c>
      <c r="N108" s="67" t="s">
        <v>8577</v>
      </c>
    </row>
    <row r="109" s="471" customFormat="1" customHeight="1" outlineLevel="1" spans="1:14">
      <c r="A109" s="52">
        <v>26</v>
      </c>
      <c r="B109" s="52" t="s">
        <v>8754</v>
      </c>
      <c r="C109" s="197" t="s">
        <v>8744</v>
      </c>
      <c r="D109" s="73" t="s">
        <v>2824</v>
      </c>
      <c r="E109" s="52">
        <v>2</v>
      </c>
      <c r="F109" s="64">
        <v>3000</v>
      </c>
      <c r="G109" s="64">
        <f t="shared" si="9"/>
        <v>6000</v>
      </c>
      <c r="H109" s="483">
        <f t="shared" si="11"/>
        <v>2</v>
      </c>
      <c r="I109" s="484">
        <f t="shared" si="6"/>
        <v>6000</v>
      </c>
      <c r="J109" s="485"/>
      <c r="K109" s="485"/>
      <c r="L109" s="197"/>
      <c r="M109" s="490" t="s">
        <v>8404</v>
      </c>
      <c r="N109" s="67" t="s">
        <v>8577</v>
      </c>
    </row>
    <row r="110" s="471" customFormat="1" customHeight="1" outlineLevel="1" spans="1:14">
      <c r="A110" s="52">
        <v>27</v>
      </c>
      <c r="B110" s="52" t="s">
        <v>8755</v>
      </c>
      <c r="C110" s="197" t="s">
        <v>8756</v>
      </c>
      <c r="D110" s="73" t="s">
        <v>2824</v>
      </c>
      <c r="E110" s="52">
        <v>73</v>
      </c>
      <c r="F110" s="64">
        <v>300</v>
      </c>
      <c r="G110" s="64">
        <f t="shared" si="9"/>
        <v>21900</v>
      </c>
      <c r="H110" s="483">
        <f t="shared" si="11"/>
        <v>73</v>
      </c>
      <c r="I110" s="484">
        <f t="shared" si="6"/>
        <v>21900</v>
      </c>
      <c r="J110" s="485"/>
      <c r="K110" s="485"/>
      <c r="L110" s="197" t="s">
        <v>8757</v>
      </c>
      <c r="M110" s="490" t="s">
        <v>8696</v>
      </c>
      <c r="N110" s="67" t="s">
        <v>8583</v>
      </c>
    </row>
    <row r="111" s="471" customFormat="1" customHeight="1" outlineLevel="1" spans="1:14">
      <c r="A111" s="52">
        <v>28</v>
      </c>
      <c r="B111" s="52" t="s">
        <v>8758</v>
      </c>
      <c r="C111" s="197" t="s">
        <v>8759</v>
      </c>
      <c r="D111" s="73" t="s">
        <v>2824</v>
      </c>
      <c r="E111" s="52">
        <v>73</v>
      </c>
      <c r="F111" s="64">
        <v>300</v>
      </c>
      <c r="G111" s="64">
        <f t="shared" si="9"/>
        <v>21900</v>
      </c>
      <c r="H111" s="483">
        <f t="shared" si="11"/>
        <v>73</v>
      </c>
      <c r="I111" s="484">
        <f t="shared" si="6"/>
        <v>21900</v>
      </c>
      <c r="J111" s="485"/>
      <c r="K111" s="485"/>
      <c r="L111" s="197" t="s">
        <v>8760</v>
      </c>
      <c r="M111" s="490" t="s">
        <v>8696</v>
      </c>
      <c r="N111" s="67" t="s">
        <v>8583</v>
      </c>
    </row>
    <row r="112" s="471" customFormat="1" customHeight="1" outlineLevel="1" spans="1:14">
      <c r="A112" s="52">
        <v>29</v>
      </c>
      <c r="B112" s="52" t="s">
        <v>8761</v>
      </c>
      <c r="C112" s="197" t="s">
        <v>8762</v>
      </c>
      <c r="D112" s="73" t="s">
        <v>2824</v>
      </c>
      <c r="E112" s="52">
        <v>1</v>
      </c>
      <c r="F112" s="64">
        <v>1000</v>
      </c>
      <c r="G112" s="64">
        <f t="shared" si="9"/>
        <v>1000</v>
      </c>
      <c r="H112" s="483">
        <f t="shared" si="11"/>
        <v>1</v>
      </c>
      <c r="I112" s="484">
        <f t="shared" si="6"/>
        <v>1000</v>
      </c>
      <c r="J112" s="485"/>
      <c r="K112" s="485"/>
      <c r="L112" s="197"/>
      <c r="M112" s="490" t="s">
        <v>8696</v>
      </c>
      <c r="N112" s="67" t="s">
        <v>8583</v>
      </c>
    </row>
    <row r="113" s="471" customFormat="1" customHeight="1" outlineLevel="1" spans="1:14">
      <c r="A113" s="52">
        <v>30</v>
      </c>
      <c r="B113" s="52" t="s">
        <v>8763</v>
      </c>
      <c r="C113" s="197" t="s">
        <v>8746</v>
      </c>
      <c r="D113" s="73" t="s">
        <v>2824</v>
      </c>
      <c r="E113" s="52">
        <v>1</v>
      </c>
      <c r="F113" s="64">
        <v>1500</v>
      </c>
      <c r="G113" s="64">
        <f t="shared" si="9"/>
        <v>1500</v>
      </c>
      <c r="H113" s="483">
        <f t="shared" si="11"/>
        <v>1</v>
      </c>
      <c r="I113" s="484">
        <f t="shared" si="6"/>
        <v>1500</v>
      </c>
      <c r="J113" s="485"/>
      <c r="K113" s="485"/>
      <c r="L113" s="197" t="s">
        <v>8764</v>
      </c>
      <c r="M113" s="490" t="s">
        <v>8297</v>
      </c>
      <c r="N113" s="67" t="s">
        <v>8583</v>
      </c>
    </row>
    <row r="114" s="471" customFormat="1" customHeight="1" outlineLevel="1" spans="1:14">
      <c r="A114" s="52">
        <v>31</v>
      </c>
      <c r="B114" s="52" t="s">
        <v>8765</v>
      </c>
      <c r="C114" s="197" t="s">
        <v>8766</v>
      </c>
      <c r="D114" s="73" t="s">
        <v>2824</v>
      </c>
      <c r="E114" s="52">
        <v>4</v>
      </c>
      <c r="F114" s="64">
        <v>560</v>
      </c>
      <c r="G114" s="64">
        <f t="shared" si="9"/>
        <v>2240</v>
      </c>
      <c r="H114" s="483">
        <f t="shared" si="11"/>
        <v>4</v>
      </c>
      <c r="I114" s="484">
        <f t="shared" si="6"/>
        <v>2240</v>
      </c>
      <c r="J114" s="485"/>
      <c r="K114" s="485"/>
      <c r="L114" s="197"/>
      <c r="M114" s="490" t="s">
        <v>8552</v>
      </c>
      <c r="N114" s="67" t="s">
        <v>8583</v>
      </c>
    </row>
    <row r="115" s="471" customFormat="1" customHeight="1" outlineLevel="1" spans="1:14">
      <c r="A115" s="52">
        <v>32</v>
      </c>
      <c r="B115" s="52" t="s">
        <v>8767</v>
      </c>
      <c r="C115" s="197" t="s">
        <v>8768</v>
      </c>
      <c r="D115" s="73" t="s">
        <v>2824</v>
      </c>
      <c r="E115" s="52">
        <v>2</v>
      </c>
      <c r="F115" s="64">
        <v>2000</v>
      </c>
      <c r="G115" s="64">
        <f t="shared" si="9"/>
        <v>4000</v>
      </c>
      <c r="H115" s="483">
        <f t="shared" si="11"/>
        <v>2</v>
      </c>
      <c r="I115" s="484">
        <f t="shared" si="6"/>
        <v>4000</v>
      </c>
      <c r="J115" s="485"/>
      <c r="K115" s="485"/>
      <c r="L115" s="197"/>
      <c r="M115" s="490" t="s">
        <v>8552</v>
      </c>
      <c r="N115" s="67" t="s">
        <v>8583</v>
      </c>
    </row>
    <row r="116" s="471" customFormat="1" customHeight="1" outlineLevel="1" spans="1:14">
      <c r="A116" s="52">
        <v>33</v>
      </c>
      <c r="B116" s="52" t="s">
        <v>8769</v>
      </c>
      <c r="C116" s="197" t="s">
        <v>8770</v>
      </c>
      <c r="D116" s="73" t="s">
        <v>2824</v>
      </c>
      <c r="E116" s="52">
        <v>2</v>
      </c>
      <c r="F116" s="64">
        <v>800</v>
      </c>
      <c r="G116" s="64">
        <f t="shared" si="9"/>
        <v>1600</v>
      </c>
      <c r="H116" s="483">
        <f t="shared" si="11"/>
        <v>2</v>
      </c>
      <c r="I116" s="484">
        <f t="shared" si="6"/>
        <v>1600</v>
      </c>
      <c r="J116" s="485"/>
      <c r="K116" s="485"/>
      <c r="L116" s="197"/>
      <c r="M116" s="490" t="s">
        <v>8552</v>
      </c>
      <c r="N116" s="67" t="s">
        <v>8583</v>
      </c>
    </row>
    <row r="117" s="471" customFormat="1" customHeight="1" outlineLevel="1" spans="1:14">
      <c r="A117" s="52">
        <v>34</v>
      </c>
      <c r="B117" s="52" t="s">
        <v>8771</v>
      </c>
      <c r="C117" s="197" t="s">
        <v>8772</v>
      </c>
      <c r="D117" s="73" t="s">
        <v>2824</v>
      </c>
      <c r="E117" s="52">
        <v>2</v>
      </c>
      <c r="F117" s="64">
        <v>3000</v>
      </c>
      <c r="G117" s="64">
        <f t="shared" si="9"/>
        <v>6000</v>
      </c>
      <c r="H117" s="483">
        <f t="shared" si="11"/>
        <v>2</v>
      </c>
      <c r="I117" s="484">
        <f t="shared" si="6"/>
        <v>6000</v>
      </c>
      <c r="J117" s="485"/>
      <c r="K117" s="485"/>
      <c r="L117" s="197" t="s">
        <v>8773</v>
      </c>
      <c r="M117" s="490" t="s">
        <v>8736</v>
      </c>
      <c r="N117" s="67" t="s">
        <v>8583</v>
      </c>
    </row>
    <row r="118" s="471" customFormat="1" customHeight="1" outlineLevel="1" spans="1:14">
      <c r="A118" s="52">
        <v>35</v>
      </c>
      <c r="B118" s="73" t="s">
        <v>8774</v>
      </c>
      <c r="C118" s="73" t="s">
        <v>8775</v>
      </c>
      <c r="D118" s="73" t="s">
        <v>2774</v>
      </c>
      <c r="E118" s="73">
        <v>65</v>
      </c>
      <c r="F118" s="73">
        <v>200</v>
      </c>
      <c r="G118" s="64">
        <f t="shared" si="9"/>
        <v>13000</v>
      </c>
      <c r="H118" s="488">
        <v>65</v>
      </c>
      <c r="I118" s="484">
        <f t="shared" si="6"/>
        <v>13000</v>
      </c>
      <c r="J118" s="485"/>
      <c r="K118" s="485"/>
      <c r="L118" s="197" t="s">
        <v>8776</v>
      </c>
      <c r="M118" s="490" t="s">
        <v>8687</v>
      </c>
      <c r="N118" s="67" t="s">
        <v>8583</v>
      </c>
    </row>
    <row r="119" s="471" customFormat="1" customHeight="1" outlineLevel="1" spans="1:14">
      <c r="A119" s="52">
        <v>36</v>
      </c>
      <c r="B119" s="52" t="s">
        <v>8777</v>
      </c>
      <c r="C119" s="197" t="s">
        <v>8778</v>
      </c>
      <c r="D119" s="52" t="s">
        <v>2774</v>
      </c>
      <c r="E119" s="73"/>
      <c r="F119" s="78">
        <v>70</v>
      </c>
      <c r="G119" s="64">
        <f t="shared" si="9"/>
        <v>0</v>
      </c>
      <c r="H119" s="483"/>
      <c r="I119" s="484">
        <f t="shared" si="6"/>
        <v>0</v>
      </c>
      <c r="J119" s="485"/>
      <c r="K119" s="485"/>
      <c r="L119" s="52" t="s">
        <v>8779</v>
      </c>
      <c r="M119" s="490"/>
      <c r="N119" s="67"/>
    </row>
    <row r="120" s="471" customFormat="1" customHeight="1" outlineLevel="1" spans="1:14">
      <c r="A120" s="52">
        <v>37</v>
      </c>
      <c r="B120" s="73" t="s">
        <v>8780</v>
      </c>
      <c r="C120" s="73" t="s">
        <v>8781</v>
      </c>
      <c r="D120" s="73" t="s">
        <v>2774</v>
      </c>
      <c r="E120" s="73">
        <v>500</v>
      </c>
      <c r="F120" s="73">
        <v>150</v>
      </c>
      <c r="G120" s="64">
        <f t="shared" si="9"/>
        <v>75000</v>
      </c>
      <c r="H120" s="488">
        <v>500</v>
      </c>
      <c r="I120" s="484">
        <f t="shared" si="6"/>
        <v>75000</v>
      </c>
      <c r="J120" s="485"/>
      <c r="K120" s="485"/>
      <c r="L120" s="197" t="s">
        <v>8776</v>
      </c>
      <c r="M120" s="490" t="s">
        <v>8687</v>
      </c>
      <c r="N120" s="67" t="s">
        <v>8583</v>
      </c>
    </row>
    <row r="121" s="471" customFormat="1" customHeight="1" outlineLevel="1" spans="1:14">
      <c r="A121" s="52">
        <v>38</v>
      </c>
      <c r="B121" s="73" t="s">
        <v>8782</v>
      </c>
      <c r="C121" s="73" t="s">
        <v>8783</v>
      </c>
      <c r="D121" s="73" t="s">
        <v>2774</v>
      </c>
      <c r="E121" s="73">
        <v>65</v>
      </c>
      <c r="F121" s="73">
        <v>150</v>
      </c>
      <c r="G121" s="64">
        <f t="shared" si="9"/>
        <v>9750</v>
      </c>
      <c r="H121" s="488">
        <v>65</v>
      </c>
      <c r="I121" s="484">
        <f t="shared" si="6"/>
        <v>9750</v>
      </c>
      <c r="J121" s="485"/>
      <c r="K121" s="485"/>
      <c r="L121" s="197" t="s">
        <v>8776</v>
      </c>
      <c r="M121" s="490" t="s">
        <v>8687</v>
      </c>
      <c r="N121" s="67" t="s">
        <v>8583</v>
      </c>
    </row>
    <row r="122" s="471" customFormat="1" customHeight="1" outlineLevel="1" spans="1:14">
      <c r="A122" s="52">
        <v>39</v>
      </c>
      <c r="B122" s="73" t="s">
        <v>8784</v>
      </c>
      <c r="C122" s="73" t="s">
        <v>8785</v>
      </c>
      <c r="D122" s="73" t="s">
        <v>2774</v>
      </c>
      <c r="E122" s="73">
        <v>65</v>
      </c>
      <c r="F122" s="73">
        <v>200</v>
      </c>
      <c r="G122" s="64">
        <f t="shared" si="9"/>
        <v>13000</v>
      </c>
      <c r="H122" s="488">
        <v>65</v>
      </c>
      <c r="I122" s="484">
        <f t="shared" si="6"/>
        <v>13000</v>
      </c>
      <c r="J122" s="485"/>
      <c r="K122" s="485"/>
      <c r="L122" s="197" t="s">
        <v>8776</v>
      </c>
      <c r="M122" s="490" t="s">
        <v>8687</v>
      </c>
      <c r="N122" s="67" t="s">
        <v>8583</v>
      </c>
    </row>
    <row r="123" s="471" customFormat="1" customHeight="1" outlineLevel="1" spans="1:14">
      <c r="A123" s="52">
        <v>40</v>
      </c>
      <c r="B123" s="73" t="s">
        <v>8786</v>
      </c>
      <c r="C123" s="73" t="s">
        <v>8787</v>
      </c>
      <c r="D123" s="73" t="s">
        <v>2774</v>
      </c>
      <c r="E123" s="73">
        <v>65</v>
      </c>
      <c r="F123" s="73">
        <v>300</v>
      </c>
      <c r="G123" s="64">
        <f t="shared" si="9"/>
        <v>19500</v>
      </c>
      <c r="H123" s="488">
        <v>65</v>
      </c>
      <c r="I123" s="484">
        <f t="shared" si="6"/>
        <v>19500</v>
      </c>
      <c r="J123" s="485"/>
      <c r="K123" s="485"/>
      <c r="L123" s="197" t="s">
        <v>8776</v>
      </c>
      <c r="M123" s="490" t="s">
        <v>8687</v>
      </c>
      <c r="N123" s="67" t="s">
        <v>8583</v>
      </c>
    </row>
    <row r="124" s="471" customFormat="1" customHeight="1" outlineLevel="1" spans="1:14">
      <c r="A124" s="52">
        <v>41</v>
      </c>
      <c r="B124" s="73" t="s">
        <v>8788</v>
      </c>
      <c r="C124" s="73" t="s">
        <v>8787</v>
      </c>
      <c r="D124" s="73" t="s">
        <v>2774</v>
      </c>
      <c r="E124" s="73">
        <v>65</v>
      </c>
      <c r="F124" s="73">
        <v>300</v>
      </c>
      <c r="G124" s="64">
        <f t="shared" si="9"/>
        <v>19500</v>
      </c>
      <c r="H124" s="488">
        <v>65</v>
      </c>
      <c r="I124" s="484">
        <f t="shared" si="6"/>
        <v>19500</v>
      </c>
      <c r="J124" s="485"/>
      <c r="K124" s="485"/>
      <c r="L124" s="197" t="s">
        <v>8776</v>
      </c>
      <c r="M124" s="490" t="s">
        <v>8687</v>
      </c>
      <c r="N124" s="67" t="s">
        <v>8583</v>
      </c>
    </row>
    <row r="125" s="471" customFormat="1" customHeight="1" outlineLevel="1" spans="1:14">
      <c r="A125" s="52">
        <v>42</v>
      </c>
      <c r="B125" s="491" t="s">
        <v>8789</v>
      </c>
      <c r="C125" s="52" t="s">
        <v>8790</v>
      </c>
      <c r="D125" s="73" t="s">
        <v>2774</v>
      </c>
      <c r="E125" s="73">
        <v>26</v>
      </c>
      <c r="F125" s="73">
        <v>1500</v>
      </c>
      <c r="G125" s="64">
        <f t="shared" si="9"/>
        <v>39000</v>
      </c>
      <c r="H125" s="488">
        <v>26</v>
      </c>
      <c r="I125" s="484">
        <f t="shared" si="6"/>
        <v>39000</v>
      </c>
      <c r="J125" s="485"/>
      <c r="K125" s="485"/>
      <c r="L125" s="197"/>
      <c r="M125" s="490" t="s">
        <v>8297</v>
      </c>
      <c r="N125" s="67" t="s">
        <v>8583</v>
      </c>
    </row>
    <row r="126" s="471" customFormat="1" customHeight="1" outlineLevel="1" spans="1:14">
      <c r="A126" s="52">
        <v>43</v>
      </c>
      <c r="B126" s="73" t="s">
        <v>8791</v>
      </c>
      <c r="C126" s="492" t="s">
        <v>8611</v>
      </c>
      <c r="D126" s="73" t="s">
        <v>2774</v>
      </c>
      <c r="E126" s="73">
        <v>231</v>
      </c>
      <c r="F126" s="73">
        <v>100</v>
      </c>
      <c r="G126" s="73">
        <f t="shared" si="9"/>
        <v>23100</v>
      </c>
      <c r="H126" s="483">
        <v>231</v>
      </c>
      <c r="I126" s="484">
        <f t="shared" si="6"/>
        <v>23100</v>
      </c>
      <c r="J126" s="485"/>
      <c r="K126" s="485"/>
      <c r="L126" s="197"/>
      <c r="M126" s="490" t="s">
        <v>8297</v>
      </c>
      <c r="N126" s="67"/>
    </row>
    <row r="127" s="471" customFormat="1" customHeight="1" outlineLevel="1" spans="1:14">
      <c r="A127" s="52">
        <v>44</v>
      </c>
      <c r="B127" s="52" t="s">
        <v>8792</v>
      </c>
      <c r="C127" s="52" t="s">
        <v>8793</v>
      </c>
      <c r="D127" s="52" t="s">
        <v>8794</v>
      </c>
      <c r="E127" s="52">
        <v>1440</v>
      </c>
      <c r="F127" s="64">
        <v>50</v>
      </c>
      <c r="G127" s="64">
        <f t="shared" si="9"/>
        <v>72000</v>
      </c>
      <c r="H127" s="488">
        <v>1440</v>
      </c>
      <c r="I127" s="484">
        <f t="shared" si="6"/>
        <v>72000</v>
      </c>
      <c r="J127" s="485"/>
      <c r="K127" s="485"/>
      <c r="L127" s="52" t="s">
        <v>8795</v>
      </c>
      <c r="M127" s="490" t="s">
        <v>8297</v>
      </c>
      <c r="N127" s="67" t="s">
        <v>8583</v>
      </c>
    </row>
    <row r="128" s="471" customFormat="1" customHeight="1" outlineLevel="1" spans="1:14">
      <c r="A128" s="52">
        <v>45</v>
      </c>
      <c r="B128" s="52" t="s">
        <v>8796</v>
      </c>
      <c r="C128" s="52" t="s">
        <v>8797</v>
      </c>
      <c r="D128" s="52" t="s">
        <v>2774</v>
      </c>
      <c r="E128" s="52">
        <v>810</v>
      </c>
      <c r="F128" s="64">
        <v>30</v>
      </c>
      <c r="G128" s="64">
        <f t="shared" si="9"/>
        <v>24300</v>
      </c>
      <c r="H128" s="488">
        <v>810</v>
      </c>
      <c r="I128" s="484">
        <f t="shared" si="6"/>
        <v>24300</v>
      </c>
      <c r="J128" s="485"/>
      <c r="K128" s="485"/>
      <c r="L128" s="52" t="s">
        <v>8798</v>
      </c>
      <c r="M128" s="490" t="s">
        <v>8297</v>
      </c>
      <c r="N128" s="67" t="s">
        <v>8583</v>
      </c>
    </row>
    <row r="129" s="471" customFormat="1" customHeight="1" outlineLevel="1" spans="1:14">
      <c r="A129" s="52">
        <v>46</v>
      </c>
      <c r="B129" s="52" t="s">
        <v>8791</v>
      </c>
      <c r="C129" s="52" t="s">
        <v>8799</v>
      </c>
      <c r="D129" s="52" t="s">
        <v>2774</v>
      </c>
      <c r="E129" s="52">
        <v>144</v>
      </c>
      <c r="F129" s="64">
        <v>100</v>
      </c>
      <c r="G129" s="64">
        <f t="shared" si="9"/>
        <v>14400</v>
      </c>
      <c r="H129" s="488">
        <v>144</v>
      </c>
      <c r="I129" s="484">
        <f t="shared" si="6"/>
        <v>14400</v>
      </c>
      <c r="J129" s="485"/>
      <c r="K129" s="485"/>
      <c r="L129" s="52" t="s">
        <v>8800</v>
      </c>
      <c r="M129" s="490" t="s">
        <v>8297</v>
      </c>
      <c r="N129" s="67" t="s">
        <v>8583</v>
      </c>
    </row>
    <row r="130" s="471" customFormat="1" customHeight="1" outlineLevel="1" spans="1:14">
      <c r="A130" s="52">
        <v>47</v>
      </c>
      <c r="B130" s="52" t="s">
        <v>8801</v>
      </c>
      <c r="C130" s="52" t="s">
        <v>8802</v>
      </c>
      <c r="D130" s="52" t="s">
        <v>2774</v>
      </c>
      <c r="E130" s="52">
        <v>43</v>
      </c>
      <c r="F130" s="64">
        <v>500</v>
      </c>
      <c r="G130" s="64">
        <f t="shared" si="9"/>
        <v>21500</v>
      </c>
      <c r="H130" s="488">
        <v>43</v>
      </c>
      <c r="I130" s="484">
        <f t="shared" si="6"/>
        <v>21500</v>
      </c>
      <c r="J130" s="485"/>
      <c r="K130" s="485"/>
      <c r="L130" s="52" t="s">
        <v>8803</v>
      </c>
      <c r="M130" s="490" t="s">
        <v>8297</v>
      </c>
      <c r="N130" s="67" t="s">
        <v>8583</v>
      </c>
    </row>
    <row r="131" s="471" customFormat="1" customHeight="1" outlineLevel="1" spans="1:14">
      <c r="A131" s="52">
        <v>48</v>
      </c>
      <c r="B131" s="52" t="s">
        <v>8804</v>
      </c>
      <c r="C131" s="52" t="s">
        <v>8805</v>
      </c>
      <c r="D131" s="52" t="s">
        <v>2774</v>
      </c>
      <c r="E131" s="52">
        <v>36</v>
      </c>
      <c r="F131" s="64">
        <v>1200</v>
      </c>
      <c r="G131" s="64">
        <f t="shared" si="9"/>
        <v>43200</v>
      </c>
      <c r="H131" s="488">
        <v>36</v>
      </c>
      <c r="I131" s="484">
        <f t="shared" si="6"/>
        <v>43200</v>
      </c>
      <c r="J131" s="485"/>
      <c r="K131" s="485"/>
      <c r="L131" s="52" t="s">
        <v>8760</v>
      </c>
      <c r="M131" s="490" t="s">
        <v>8297</v>
      </c>
      <c r="N131" s="67" t="s">
        <v>8583</v>
      </c>
    </row>
    <row r="132" s="471" customFormat="1" customHeight="1" outlineLevel="1" spans="1:14">
      <c r="A132" s="52">
        <v>49</v>
      </c>
      <c r="B132" s="78" t="s">
        <v>8806</v>
      </c>
      <c r="C132" s="78" t="s">
        <v>8807</v>
      </c>
      <c r="D132" s="52" t="s">
        <v>2774</v>
      </c>
      <c r="E132" s="78">
        <v>36</v>
      </c>
      <c r="F132" s="64">
        <v>20</v>
      </c>
      <c r="G132" s="64">
        <f t="shared" si="9"/>
        <v>720</v>
      </c>
      <c r="H132" s="488">
        <v>36</v>
      </c>
      <c r="I132" s="484">
        <f t="shared" si="6"/>
        <v>720</v>
      </c>
      <c r="J132" s="485"/>
      <c r="K132" s="485"/>
      <c r="L132" s="78" t="s">
        <v>8760</v>
      </c>
      <c r="M132" s="490" t="s">
        <v>8297</v>
      </c>
      <c r="N132" s="67" t="s">
        <v>8583</v>
      </c>
    </row>
    <row r="133" s="471" customFormat="1" customHeight="1" outlineLevel="1" spans="1:14">
      <c r="A133" s="52">
        <v>50</v>
      </c>
      <c r="B133" s="78" t="s">
        <v>8808</v>
      </c>
      <c r="C133" s="78" t="s">
        <v>8809</v>
      </c>
      <c r="D133" s="52" t="s">
        <v>2774</v>
      </c>
      <c r="E133" s="78">
        <v>212</v>
      </c>
      <c r="F133" s="64">
        <v>50</v>
      </c>
      <c r="G133" s="64">
        <f t="shared" si="9"/>
        <v>10600</v>
      </c>
      <c r="H133" s="488">
        <v>212</v>
      </c>
      <c r="I133" s="484">
        <f t="shared" si="6"/>
        <v>10600</v>
      </c>
      <c r="J133" s="485"/>
      <c r="K133" s="485"/>
      <c r="L133" s="78" t="s">
        <v>8661</v>
      </c>
      <c r="M133" s="490" t="s">
        <v>8297</v>
      </c>
      <c r="N133" s="67" t="s">
        <v>8583</v>
      </c>
    </row>
    <row r="134" s="471" customFormat="1" customHeight="1" outlineLevel="1" spans="1:14">
      <c r="A134" s="52">
        <v>51</v>
      </c>
      <c r="B134" s="64" t="s">
        <v>8810</v>
      </c>
      <c r="C134" s="64" t="s">
        <v>8811</v>
      </c>
      <c r="D134" s="52" t="s">
        <v>2774</v>
      </c>
      <c r="E134" s="78">
        <v>18</v>
      </c>
      <c r="F134" s="64">
        <v>1000</v>
      </c>
      <c r="G134" s="64">
        <f t="shared" si="9"/>
        <v>18000</v>
      </c>
      <c r="H134" s="488">
        <v>18</v>
      </c>
      <c r="I134" s="484">
        <f t="shared" ref="I134:I197" si="12" xml:space="preserve">H134*F134</f>
        <v>18000</v>
      </c>
      <c r="J134" s="485"/>
      <c r="K134" s="485"/>
      <c r="L134" s="78" t="s">
        <v>8609</v>
      </c>
      <c r="M134" s="490" t="s">
        <v>8297</v>
      </c>
      <c r="N134" s="67" t="s">
        <v>8583</v>
      </c>
    </row>
    <row r="135" s="471" customFormat="1" customHeight="1" outlineLevel="1" spans="1:14">
      <c r="A135" s="52">
        <v>52</v>
      </c>
      <c r="B135" s="78" t="s">
        <v>8812</v>
      </c>
      <c r="C135" s="78" t="s">
        <v>8813</v>
      </c>
      <c r="D135" s="52" t="s">
        <v>2774</v>
      </c>
      <c r="E135" s="78">
        <v>90</v>
      </c>
      <c r="F135" s="78">
        <v>20</v>
      </c>
      <c r="G135" s="64">
        <f t="shared" si="9"/>
        <v>1800</v>
      </c>
      <c r="H135" s="488">
        <v>90</v>
      </c>
      <c r="I135" s="484">
        <f t="shared" si="12"/>
        <v>1800</v>
      </c>
      <c r="J135" s="485"/>
      <c r="K135" s="485"/>
      <c r="L135" s="78" t="s">
        <v>8814</v>
      </c>
      <c r="M135" s="490" t="s">
        <v>8297</v>
      </c>
      <c r="N135" s="67" t="s">
        <v>8583</v>
      </c>
    </row>
    <row r="136" s="471" customFormat="1" customHeight="1" outlineLevel="1" spans="1:14">
      <c r="A136" s="52">
        <v>53</v>
      </c>
      <c r="B136" s="78" t="s">
        <v>8815</v>
      </c>
      <c r="C136" s="78" t="s">
        <v>8816</v>
      </c>
      <c r="D136" s="52" t="s">
        <v>2774</v>
      </c>
      <c r="E136" s="78">
        <v>180</v>
      </c>
      <c r="F136" s="78">
        <v>50</v>
      </c>
      <c r="G136" s="64">
        <f t="shared" si="9"/>
        <v>9000</v>
      </c>
      <c r="H136" s="488">
        <v>180</v>
      </c>
      <c r="I136" s="484">
        <f t="shared" si="12"/>
        <v>9000</v>
      </c>
      <c r="J136" s="485"/>
      <c r="K136" s="485"/>
      <c r="L136" s="78" t="s">
        <v>8661</v>
      </c>
      <c r="M136" s="490" t="s">
        <v>8297</v>
      </c>
      <c r="N136" s="67" t="s">
        <v>8583</v>
      </c>
    </row>
    <row r="137" s="471" customFormat="1" customHeight="1" outlineLevel="1" spans="1:14">
      <c r="A137" s="52">
        <v>54</v>
      </c>
      <c r="B137" s="52" t="s">
        <v>8817</v>
      </c>
      <c r="C137" s="52" t="s">
        <v>8818</v>
      </c>
      <c r="D137" s="52" t="s">
        <v>2774</v>
      </c>
      <c r="E137" s="73">
        <v>500</v>
      </c>
      <c r="F137" s="78">
        <v>50</v>
      </c>
      <c r="G137" s="64">
        <f t="shared" si="9"/>
        <v>25000</v>
      </c>
      <c r="H137" s="488">
        <v>500</v>
      </c>
      <c r="I137" s="484">
        <f t="shared" si="12"/>
        <v>25000</v>
      </c>
      <c r="J137" s="485"/>
      <c r="K137" s="485"/>
      <c r="L137" s="52" t="s">
        <v>8779</v>
      </c>
      <c r="M137" s="490" t="s">
        <v>8297</v>
      </c>
      <c r="N137" s="67" t="s">
        <v>8583</v>
      </c>
    </row>
    <row r="138" s="471" customFormat="1" customHeight="1" outlineLevel="1" spans="1:14">
      <c r="A138" s="52">
        <v>55</v>
      </c>
      <c r="B138" s="52" t="s">
        <v>8819</v>
      </c>
      <c r="C138" s="52" t="s">
        <v>8807</v>
      </c>
      <c r="D138" s="52" t="s">
        <v>2774</v>
      </c>
      <c r="E138" s="73">
        <v>500</v>
      </c>
      <c r="F138" s="78">
        <v>60</v>
      </c>
      <c r="G138" s="64">
        <f t="shared" si="9"/>
        <v>30000</v>
      </c>
      <c r="H138" s="488">
        <v>500</v>
      </c>
      <c r="I138" s="484">
        <f t="shared" si="12"/>
        <v>30000</v>
      </c>
      <c r="J138" s="485"/>
      <c r="K138" s="485"/>
      <c r="L138" s="52" t="s">
        <v>8779</v>
      </c>
      <c r="M138" s="490" t="s">
        <v>8297</v>
      </c>
      <c r="N138" s="67" t="s">
        <v>8583</v>
      </c>
    </row>
    <row r="139" s="471" customFormat="1" customHeight="1" outlineLevel="1" spans="1:14">
      <c r="A139" s="52">
        <v>56</v>
      </c>
      <c r="B139" s="52" t="s">
        <v>8820</v>
      </c>
      <c r="C139" s="52" t="s">
        <v>8807</v>
      </c>
      <c r="D139" s="52" t="s">
        <v>2774</v>
      </c>
      <c r="E139" s="73">
        <v>500</v>
      </c>
      <c r="F139" s="78">
        <v>50</v>
      </c>
      <c r="G139" s="64">
        <f t="shared" si="9"/>
        <v>25000</v>
      </c>
      <c r="H139" s="488">
        <v>500</v>
      </c>
      <c r="I139" s="484">
        <f t="shared" si="12"/>
        <v>25000</v>
      </c>
      <c r="J139" s="485"/>
      <c r="K139" s="485"/>
      <c r="L139" s="52" t="s">
        <v>8779</v>
      </c>
      <c r="M139" s="490" t="s">
        <v>8297</v>
      </c>
      <c r="N139" s="67" t="s">
        <v>8583</v>
      </c>
    </row>
    <row r="140" s="471" customFormat="1" customHeight="1" outlineLevel="1" spans="1:14">
      <c r="A140" s="52">
        <v>57</v>
      </c>
      <c r="B140" s="52" t="s">
        <v>8821</v>
      </c>
      <c r="C140" s="52" t="s">
        <v>8807</v>
      </c>
      <c r="D140" s="52" t="s">
        <v>2774</v>
      </c>
      <c r="E140" s="73">
        <v>500</v>
      </c>
      <c r="F140" s="78">
        <v>80</v>
      </c>
      <c r="G140" s="64">
        <f t="shared" si="9"/>
        <v>40000</v>
      </c>
      <c r="H140" s="488">
        <v>500</v>
      </c>
      <c r="I140" s="484">
        <f t="shared" si="12"/>
        <v>40000</v>
      </c>
      <c r="J140" s="485"/>
      <c r="K140" s="485"/>
      <c r="L140" s="52" t="s">
        <v>8779</v>
      </c>
      <c r="M140" s="490" t="s">
        <v>8297</v>
      </c>
      <c r="N140" s="67" t="s">
        <v>8583</v>
      </c>
    </row>
    <row r="141" s="471" customFormat="1" customHeight="1" outlineLevel="1" spans="1:14">
      <c r="A141" s="52">
        <v>58</v>
      </c>
      <c r="B141" s="52" t="s">
        <v>8822</v>
      </c>
      <c r="C141" s="52" t="s">
        <v>8807</v>
      </c>
      <c r="D141" s="52" t="s">
        <v>2774</v>
      </c>
      <c r="E141" s="73">
        <v>500</v>
      </c>
      <c r="F141" s="64">
        <v>30</v>
      </c>
      <c r="G141" s="64">
        <f t="shared" si="9"/>
        <v>15000</v>
      </c>
      <c r="H141" s="488">
        <v>500</v>
      </c>
      <c r="I141" s="484">
        <f t="shared" si="12"/>
        <v>15000</v>
      </c>
      <c r="J141" s="485"/>
      <c r="K141" s="485"/>
      <c r="L141" s="52" t="s">
        <v>8779</v>
      </c>
      <c r="M141" s="490" t="s">
        <v>8297</v>
      </c>
      <c r="N141" s="67" t="s">
        <v>8583</v>
      </c>
    </row>
    <row r="142" s="471" customFormat="1" customHeight="1" outlineLevel="1" spans="1:14">
      <c r="A142" s="52">
        <v>59</v>
      </c>
      <c r="B142" s="52" t="s">
        <v>8782</v>
      </c>
      <c r="C142" s="52" t="s">
        <v>8807</v>
      </c>
      <c r="D142" s="52" t="s">
        <v>2774</v>
      </c>
      <c r="E142" s="73">
        <v>500</v>
      </c>
      <c r="F142" s="78">
        <v>50</v>
      </c>
      <c r="G142" s="64">
        <f t="shared" si="9"/>
        <v>25000</v>
      </c>
      <c r="H142" s="488">
        <v>500</v>
      </c>
      <c r="I142" s="484">
        <f t="shared" si="12"/>
        <v>25000</v>
      </c>
      <c r="J142" s="485"/>
      <c r="K142" s="485"/>
      <c r="L142" s="52" t="s">
        <v>8779</v>
      </c>
      <c r="M142" s="490" t="s">
        <v>8297</v>
      </c>
      <c r="N142" s="67" t="s">
        <v>8583</v>
      </c>
    </row>
    <row r="143" s="471" customFormat="1" customHeight="1" outlineLevel="1" spans="1:14">
      <c r="A143" s="52">
        <v>60</v>
      </c>
      <c r="B143" s="52" t="s">
        <v>8823</v>
      </c>
      <c r="C143" s="52" t="s">
        <v>8824</v>
      </c>
      <c r="D143" s="52" t="s">
        <v>2774</v>
      </c>
      <c r="E143" s="52">
        <v>225</v>
      </c>
      <c r="F143" s="78">
        <v>700</v>
      </c>
      <c r="G143" s="64">
        <f t="shared" si="9"/>
        <v>157500</v>
      </c>
      <c r="H143" s="488">
        <v>225</v>
      </c>
      <c r="I143" s="484">
        <f t="shared" si="12"/>
        <v>157500</v>
      </c>
      <c r="J143" s="485"/>
      <c r="K143" s="485"/>
      <c r="L143" s="197"/>
      <c r="M143" s="490" t="s">
        <v>8297</v>
      </c>
      <c r="N143" s="67" t="s">
        <v>8583</v>
      </c>
    </row>
    <row r="144" s="471" customFormat="1" customHeight="1" outlineLevel="1" spans="1:14">
      <c r="A144" s="52">
        <v>61</v>
      </c>
      <c r="B144" s="52" t="s">
        <v>8825</v>
      </c>
      <c r="C144" s="52" t="s">
        <v>8826</v>
      </c>
      <c r="D144" s="52" t="s">
        <v>2774</v>
      </c>
      <c r="E144" s="52">
        <v>90</v>
      </c>
      <c r="F144" s="78">
        <v>1000</v>
      </c>
      <c r="G144" s="64">
        <f t="shared" si="9"/>
        <v>90000</v>
      </c>
      <c r="H144" s="488">
        <v>90</v>
      </c>
      <c r="I144" s="484">
        <f t="shared" si="12"/>
        <v>90000</v>
      </c>
      <c r="J144" s="485"/>
      <c r="K144" s="485"/>
      <c r="L144" s="197"/>
      <c r="M144" s="490" t="s">
        <v>8297</v>
      </c>
      <c r="N144" s="67" t="s">
        <v>8583</v>
      </c>
    </row>
    <row r="145" s="471" customFormat="1" customHeight="1" outlineLevel="1" spans="1:14">
      <c r="A145" s="52">
        <v>62</v>
      </c>
      <c r="B145" s="52" t="s">
        <v>8827</v>
      </c>
      <c r="C145" s="52" t="s">
        <v>8807</v>
      </c>
      <c r="D145" s="52" t="s">
        <v>2774</v>
      </c>
      <c r="E145" s="52">
        <v>40</v>
      </c>
      <c r="F145" s="64">
        <v>900</v>
      </c>
      <c r="G145" s="64">
        <f t="shared" si="9"/>
        <v>36000</v>
      </c>
      <c r="H145" s="488">
        <v>40</v>
      </c>
      <c r="I145" s="484">
        <f t="shared" si="12"/>
        <v>36000</v>
      </c>
      <c r="J145" s="485"/>
      <c r="K145" s="485"/>
      <c r="L145" s="197"/>
      <c r="M145" s="490" t="s">
        <v>8297</v>
      </c>
      <c r="N145" s="67" t="s">
        <v>8583</v>
      </c>
    </row>
    <row r="146" s="471" customFormat="1" customHeight="1" outlineLevel="1" spans="1:14">
      <c r="A146" s="52">
        <v>63</v>
      </c>
      <c r="B146" s="491" t="s">
        <v>8828</v>
      </c>
      <c r="C146" s="52" t="s">
        <v>8829</v>
      </c>
      <c r="D146" s="73" t="s">
        <v>2774</v>
      </c>
      <c r="E146" s="73"/>
      <c r="F146" s="73">
        <v>1500</v>
      </c>
      <c r="G146" s="64">
        <f t="shared" si="9"/>
        <v>0</v>
      </c>
      <c r="H146" s="483"/>
      <c r="I146" s="484">
        <f t="shared" si="12"/>
        <v>0</v>
      </c>
      <c r="J146" s="485"/>
      <c r="K146" s="485"/>
      <c r="L146" s="197"/>
      <c r="M146" s="490"/>
      <c r="N146" s="67" t="s">
        <v>8603</v>
      </c>
    </row>
    <row r="147" s="471" customFormat="1" customHeight="1" outlineLevel="1" spans="1:14">
      <c r="A147" s="52">
        <v>64</v>
      </c>
      <c r="B147" s="491" t="s">
        <v>8830</v>
      </c>
      <c r="C147" s="52" t="s">
        <v>8831</v>
      </c>
      <c r="D147" s="73" t="s">
        <v>2774</v>
      </c>
      <c r="E147" s="73"/>
      <c r="F147" s="73">
        <v>10000</v>
      </c>
      <c r="G147" s="64">
        <f t="shared" si="9"/>
        <v>0</v>
      </c>
      <c r="H147" s="483"/>
      <c r="I147" s="484">
        <f t="shared" si="12"/>
        <v>0</v>
      </c>
      <c r="J147" s="485"/>
      <c r="K147" s="485"/>
      <c r="L147" s="197" t="s">
        <v>8832</v>
      </c>
      <c r="M147" s="490"/>
      <c r="N147" s="67"/>
    </row>
    <row r="148" s="471" customFormat="1" customHeight="1" outlineLevel="1" spans="1:14">
      <c r="A148" s="52">
        <v>65</v>
      </c>
      <c r="B148" s="491" t="s">
        <v>8833</v>
      </c>
      <c r="C148" s="52" t="s">
        <v>8834</v>
      </c>
      <c r="D148" s="73" t="s">
        <v>2774</v>
      </c>
      <c r="E148" s="73"/>
      <c r="F148" s="73">
        <v>10000</v>
      </c>
      <c r="G148" s="64">
        <f t="shared" ref="G148:G158" si="13" xml:space="preserve">E148*F148</f>
        <v>0</v>
      </c>
      <c r="H148" s="483"/>
      <c r="I148" s="484">
        <f t="shared" si="12"/>
        <v>0</v>
      </c>
      <c r="J148" s="485"/>
      <c r="K148" s="485"/>
      <c r="L148" s="197" t="s">
        <v>8835</v>
      </c>
      <c r="M148" s="490"/>
      <c r="N148" s="67"/>
    </row>
    <row r="149" s="471" customFormat="1" customHeight="1" outlineLevel="1" spans="1:14">
      <c r="A149" s="52">
        <v>66</v>
      </c>
      <c r="B149" s="491" t="s">
        <v>8836</v>
      </c>
      <c r="C149" s="52" t="s">
        <v>8837</v>
      </c>
      <c r="D149" s="73" t="s">
        <v>2824</v>
      </c>
      <c r="E149" s="73">
        <v>23</v>
      </c>
      <c r="F149" s="73">
        <v>10000</v>
      </c>
      <c r="G149" s="64">
        <f t="shared" si="13"/>
        <v>230000</v>
      </c>
      <c r="H149" s="483">
        <v>23</v>
      </c>
      <c r="I149" s="484">
        <f t="shared" si="12"/>
        <v>230000</v>
      </c>
      <c r="J149" s="485"/>
      <c r="K149" s="485"/>
      <c r="L149" s="197" t="s">
        <v>8838</v>
      </c>
      <c r="M149" s="490" t="s">
        <v>8297</v>
      </c>
      <c r="N149" s="67"/>
    </row>
    <row r="150" s="471" customFormat="1" customHeight="1" outlineLevel="1" spans="1:14">
      <c r="A150" s="52">
        <v>67</v>
      </c>
      <c r="B150" s="491" t="s">
        <v>8839</v>
      </c>
      <c r="C150" s="52" t="s">
        <v>8807</v>
      </c>
      <c r="D150" s="73" t="s">
        <v>2774</v>
      </c>
      <c r="E150" s="73"/>
      <c r="F150" s="73">
        <v>5800</v>
      </c>
      <c r="G150" s="64">
        <f t="shared" si="13"/>
        <v>0</v>
      </c>
      <c r="H150" s="483"/>
      <c r="I150" s="484">
        <f t="shared" si="12"/>
        <v>0</v>
      </c>
      <c r="J150" s="485"/>
      <c r="K150" s="485"/>
      <c r="L150" s="197"/>
      <c r="M150" s="490"/>
      <c r="N150" s="67"/>
    </row>
    <row r="151" s="471" customFormat="1" customHeight="1" outlineLevel="1" spans="1:14">
      <c r="A151" s="52">
        <v>68</v>
      </c>
      <c r="B151" s="491" t="s">
        <v>8840</v>
      </c>
      <c r="C151" s="52" t="s">
        <v>8807</v>
      </c>
      <c r="D151" s="73" t="s">
        <v>8841</v>
      </c>
      <c r="E151" s="73"/>
      <c r="F151" s="73">
        <v>3800</v>
      </c>
      <c r="G151" s="64">
        <f t="shared" si="13"/>
        <v>0</v>
      </c>
      <c r="H151" s="483"/>
      <c r="I151" s="484">
        <f t="shared" si="12"/>
        <v>0</v>
      </c>
      <c r="J151" s="485"/>
      <c r="K151" s="485"/>
      <c r="L151" s="197"/>
      <c r="M151" s="490"/>
      <c r="N151" s="67"/>
    </row>
    <row r="152" s="471" customFormat="1" customHeight="1" outlineLevel="1" spans="1:14">
      <c r="A152" s="52">
        <v>69</v>
      </c>
      <c r="B152" s="491" t="s">
        <v>8842</v>
      </c>
      <c r="C152" s="52" t="s">
        <v>8807</v>
      </c>
      <c r="D152" s="73" t="s">
        <v>8841</v>
      </c>
      <c r="E152" s="73"/>
      <c r="F152" s="73">
        <v>5500</v>
      </c>
      <c r="G152" s="64">
        <f t="shared" si="13"/>
        <v>0</v>
      </c>
      <c r="H152" s="483"/>
      <c r="I152" s="484">
        <f t="shared" si="12"/>
        <v>0</v>
      </c>
      <c r="J152" s="485"/>
      <c r="K152" s="485"/>
      <c r="L152" s="197"/>
      <c r="M152" s="490"/>
      <c r="N152" s="67"/>
    </row>
    <row r="153" s="471" customFormat="1" customHeight="1" outlineLevel="1" spans="1:14">
      <c r="A153" s="52">
        <v>70</v>
      </c>
      <c r="B153" s="491" t="s">
        <v>8843</v>
      </c>
      <c r="C153" s="52" t="s">
        <v>8807</v>
      </c>
      <c r="D153" s="73" t="s">
        <v>2774</v>
      </c>
      <c r="E153" s="73"/>
      <c r="F153" s="73">
        <v>6800</v>
      </c>
      <c r="G153" s="64">
        <f t="shared" si="13"/>
        <v>0</v>
      </c>
      <c r="H153" s="483"/>
      <c r="I153" s="484">
        <f t="shared" si="12"/>
        <v>0</v>
      </c>
      <c r="J153" s="485"/>
      <c r="K153" s="485"/>
      <c r="L153" s="197"/>
      <c r="M153" s="490"/>
      <c r="N153" s="67"/>
    </row>
    <row r="154" s="471" customFormat="1" customHeight="1" outlineLevel="1" spans="1:14">
      <c r="A154" s="52">
        <v>71</v>
      </c>
      <c r="B154" s="491" t="s">
        <v>8844</v>
      </c>
      <c r="C154" s="52" t="s">
        <v>8807</v>
      </c>
      <c r="D154" s="73" t="s">
        <v>2768</v>
      </c>
      <c r="E154" s="73"/>
      <c r="F154" s="73">
        <v>9800</v>
      </c>
      <c r="G154" s="64">
        <f t="shared" si="13"/>
        <v>0</v>
      </c>
      <c r="H154" s="483"/>
      <c r="I154" s="484">
        <f t="shared" si="12"/>
        <v>0</v>
      </c>
      <c r="J154" s="485"/>
      <c r="K154" s="485"/>
      <c r="L154" s="197"/>
      <c r="M154" s="490"/>
      <c r="N154" s="67"/>
    </row>
    <row r="155" s="471" customFormat="1" customHeight="1" outlineLevel="1" spans="1:14">
      <c r="A155" s="52">
        <v>72</v>
      </c>
      <c r="B155" s="491" t="s">
        <v>8845</v>
      </c>
      <c r="C155" s="52" t="s">
        <v>8807</v>
      </c>
      <c r="D155" s="73" t="s">
        <v>8841</v>
      </c>
      <c r="E155" s="73"/>
      <c r="F155" s="73">
        <v>1000</v>
      </c>
      <c r="G155" s="64">
        <f t="shared" si="13"/>
        <v>0</v>
      </c>
      <c r="H155" s="483"/>
      <c r="I155" s="484">
        <f t="shared" si="12"/>
        <v>0</v>
      </c>
      <c r="J155" s="485"/>
      <c r="K155" s="485"/>
      <c r="L155" s="197"/>
      <c r="M155" s="490"/>
      <c r="N155" s="67"/>
    </row>
    <row r="156" s="471" customFormat="1" customHeight="1" outlineLevel="1" spans="1:14">
      <c r="A156" s="52">
        <v>73</v>
      </c>
      <c r="B156" s="491" t="s">
        <v>8846</v>
      </c>
      <c r="C156" s="52" t="s">
        <v>8807</v>
      </c>
      <c r="D156" s="73" t="s">
        <v>8841</v>
      </c>
      <c r="E156" s="73"/>
      <c r="F156" s="73">
        <v>800</v>
      </c>
      <c r="G156" s="64">
        <f t="shared" si="13"/>
        <v>0</v>
      </c>
      <c r="H156" s="483"/>
      <c r="I156" s="484">
        <f t="shared" si="12"/>
        <v>0</v>
      </c>
      <c r="J156" s="485"/>
      <c r="K156" s="485"/>
      <c r="L156" s="197"/>
      <c r="M156" s="490"/>
      <c r="N156" s="67"/>
    </row>
    <row r="157" s="471" customFormat="1" customHeight="1" outlineLevel="1" spans="1:14">
      <c r="A157" s="52">
        <v>74</v>
      </c>
      <c r="B157" s="491" t="s">
        <v>8847</v>
      </c>
      <c r="C157" s="52" t="s">
        <v>8807</v>
      </c>
      <c r="D157" s="73" t="s">
        <v>8841</v>
      </c>
      <c r="E157" s="73"/>
      <c r="F157" s="73">
        <v>200</v>
      </c>
      <c r="G157" s="64">
        <f t="shared" si="13"/>
        <v>0</v>
      </c>
      <c r="H157" s="483"/>
      <c r="I157" s="484">
        <f t="shared" si="12"/>
        <v>0</v>
      </c>
      <c r="J157" s="485"/>
      <c r="K157" s="485"/>
      <c r="L157" s="197"/>
      <c r="M157" s="490"/>
      <c r="N157" s="67"/>
    </row>
    <row r="158" s="471" customFormat="1" customHeight="1" outlineLevel="1" spans="1:14">
      <c r="A158" s="52">
        <v>75</v>
      </c>
      <c r="B158" s="491" t="s">
        <v>8848</v>
      </c>
      <c r="C158" s="52" t="s">
        <v>8807</v>
      </c>
      <c r="D158" s="73" t="s">
        <v>8841</v>
      </c>
      <c r="E158" s="73"/>
      <c r="F158" s="73">
        <v>500</v>
      </c>
      <c r="G158" s="64">
        <f t="shared" si="13"/>
        <v>0</v>
      </c>
      <c r="H158" s="483"/>
      <c r="I158" s="484">
        <f t="shared" si="12"/>
        <v>0</v>
      </c>
      <c r="J158" s="485"/>
      <c r="K158" s="485"/>
      <c r="L158" s="197"/>
      <c r="M158" s="490"/>
      <c r="N158" s="67"/>
    </row>
    <row r="159" s="471" customFormat="1" customHeight="1" outlineLevel="1" spans="1:14">
      <c r="A159" s="52">
        <v>76</v>
      </c>
      <c r="B159" s="73" t="s">
        <v>8849</v>
      </c>
      <c r="C159" s="73" t="s">
        <v>8850</v>
      </c>
      <c r="D159" s="73" t="s">
        <v>8841</v>
      </c>
      <c r="E159" s="73"/>
      <c r="F159" s="172">
        <v>399.885552</v>
      </c>
      <c r="G159" s="172">
        <f t="shared" ref="G159:G190" si="14" xml:space="preserve">F159*E159</f>
        <v>0</v>
      </c>
      <c r="H159" s="483"/>
      <c r="I159" s="484">
        <f t="shared" si="12"/>
        <v>0</v>
      </c>
      <c r="J159" s="485"/>
      <c r="K159" s="485"/>
      <c r="L159" s="52"/>
      <c r="M159" s="490"/>
      <c r="N159" s="67"/>
    </row>
    <row r="160" s="471" customFormat="1" customHeight="1" outlineLevel="1" spans="1:14">
      <c r="A160" s="52">
        <v>77</v>
      </c>
      <c r="B160" s="73" t="s">
        <v>8851</v>
      </c>
      <c r="C160" s="73" t="s">
        <v>8852</v>
      </c>
      <c r="D160" s="73" t="s">
        <v>8841</v>
      </c>
      <c r="E160" s="73"/>
      <c r="F160" s="172">
        <v>561.24288</v>
      </c>
      <c r="G160" s="172">
        <f t="shared" si="14"/>
        <v>0</v>
      </c>
      <c r="H160" s="483"/>
      <c r="I160" s="484">
        <f t="shared" si="12"/>
        <v>0</v>
      </c>
      <c r="J160" s="485"/>
      <c r="K160" s="485"/>
      <c r="L160" s="52"/>
      <c r="M160" s="490"/>
      <c r="N160" s="67"/>
    </row>
    <row r="161" s="471" customFormat="1" customHeight="1" outlineLevel="1" spans="1:14">
      <c r="A161" s="52">
        <v>78</v>
      </c>
      <c r="B161" s="73" t="s">
        <v>8853</v>
      </c>
      <c r="C161" s="73" t="s">
        <v>8854</v>
      </c>
      <c r="D161" s="73" t="s">
        <v>8841</v>
      </c>
      <c r="E161" s="73"/>
      <c r="F161" s="172">
        <v>5224.235808</v>
      </c>
      <c r="G161" s="172">
        <f t="shared" si="14"/>
        <v>0</v>
      </c>
      <c r="H161" s="483"/>
      <c r="I161" s="484">
        <f t="shared" si="12"/>
        <v>0</v>
      </c>
      <c r="J161" s="485"/>
      <c r="K161" s="485"/>
      <c r="L161" s="52"/>
      <c r="M161" s="490"/>
      <c r="N161" s="67"/>
    </row>
    <row r="162" s="471" customFormat="1" customHeight="1" outlineLevel="1" spans="1:14">
      <c r="A162" s="52">
        <v>79</v>
      </c>
      <c r="B162" s="73" t="s">
        <v>8855</v>
      </c>
      <c r="C162" s="73" t="s">
        <v>8856</v>
      </c>
      <c r="D162" s="73" t="s">
        <v>8841</v>
      </c>
      <c r="E162" s="73"/>
      <c r="F162" s="172">
        <v>8509.82711835828</v>
      </c>
      <c r="G162" s="172">
        <f t="shared" si="14"/>
        <v>0</v>
      </c>
      <c r="H162" s="483"/>
      <c r="I162" s="484">
        <f t="shared" si="12"/>
        <v>0</v>
      </c>
      <c r="J162" s="485"/>
      <c r="K162" s="485"/>
      <c r="L162" s="52"/>
      <c r="M162" s="490"/>
      <c r="N162" s="67"/>
    </row>
    <row r="163" s="471" customFormat="1" customHeight="1" outlineLevel="1" spans="1:14">
      <c r="A163" s="52">
        <v>80</v>
      </c>
      <c r="B163" s="73" t="s">
        <v>8857</v>
      </c>
      <c r="C163" s="73" t="s">
        <v>8858</v>
      </c>
      <c r="D163" s="73" t="s">
        <v>8841</v>
      </c>
      <c r="E163" s="73"/>
      <c r="F163" s="172">
        <v>3711.218544</v>
      </c>
      <c r="G163" s="172">
        <f t="shared" si="14"/>
        <v>0</v>
      </c>
      <c r="H163" s="483"/>
      <c r="I163" s="484">
        <f t="shared" si="12"/>
        <v>0</v>
      </c>
      <c r="J163" s="485"/>
      <c r="K163" s="485"/>
      <c r="L163" s="52"/>
      <c r="M163" s="490"/>
      <c r="N163" s="67"/>
    </row>
    <row r="164" s="471" customFormat="1" customHeight="1" outlineLevel="1" spans="1:14">
      <c r="A164" s="52">
        <v>81</v>
      </c>
      <c r="B164" s="73" t="s">
        <v>8859</v>
      </c>
      <c r="C164" s="73" t="s">
        <v>8860</v>
      </c>
      <c r="D164" s="73" t="s">
        <v>8841</v>
      </c>
      <c r="E164" s="73"/>
      <c r="F164" s="172">
        <v>6648.389616</v>
      </c>
      <c r="G164" s="172">
        <f t="shared" si="14"/>
        <v>0</v>
      </c>
      <c r="H164" s="483"/>
      <c r="I164" s="484">
        <f t="shared" si="12"/>
        <v>0</v>
      </c>
      <c r="J164" s="485"/>
      <c r="K164" s="485"/>
      <c r="L164" s="52"/>
      <c r="M164" s="490"/>
      <c r="N164" s="67"/>
    </row>
    <row r="165" s="471" customFormat="1" customHeight="1" outlineLevel="1" spans="1:14">
      <c r="A165" s="52">
        <v>82</v>
      </c>
      <c r="B165" s="73" t="s">
        <v>8861</v>
      </c>
      <c r="C165" s="73" t="s">
        <v>8862</v>
      </c>
      <c r="D165" s="73" t="s">
        <v>8841</v>
      </c>
      <c r="E165" s="73"/>
      <c r="F165" s="172">
        <v>6865.871232</v>
      </c>
      <c r="G165" s="172">
        <f t="shared" si="14"/>
        <v>0</v>
      </c>
      <c r="H165" s="483"/>
      <c r="I165" s="484">
        <f t="shared" si="12"/>
        <v>0</v>
      </c>
      <c r="J165" s="485"/>
      <c r="K165" s="485"/>
      <c r="L165" s="52"/>
      <c r="M165" s="490"/>
      <c r="N165" s="67"/>
    </row>
    <row r="166" s="471" customFormat="1" customHeight="1" outlineLevel="1" spans="1:14">
      <c r="A166" s="52">
        <v>83</v>
      </c>
      <c r="B166" s="73" t="s">
        <v>8863</v>
      </c>
      <c r="C166" s="73" t="s">
        <v>8864</v>
      </c>
      <c r="D166" s="73" t="s">
        <v>8841</v>
      </c>
      <c r="E166" s="73"/>
      <c r="F166" s="172">
        <v>4990.384608</v>
      </c>
      <c r="G166" s="172">
        <f t="shared" si="14"/>
        <v>0</v>
      </c>
      <c r="H166" s="483"/>
      <c r="I166" s="484">
        <f t="shared" si="12"/>
        <v>0</v>
      </c>
      <c r="J166" s="485"/>
      <c r="K166" s="485"/>
      <c r="L166" s="52"/>
      <c r="M166" s="490"/>
      <c r="N166" s="67"/>
    </row>
    <row r="167" s="471" customFormat="1" customHeight="1" outlineLevel="1" spans="1:14">
      <c r="A167" s="52">
        <v>84</v>
      </c>
      <c r="B167" s="73" t="s">
        <v>8865</v>
      </c>
      <c r="C167" s="73" t="s">
        <v>8866</v>
      </c>
      <c r="D167" s="73" t="s">
        <v>8841</v>
      </c>
      <c r="E167" s="73"/>
      <c r="F167" s="172">
        <v>4674.685488</v>
      </c>
      <c r="G167" s="172">
        <f t="shared" si="14"/>
        <v>0</v>
      </c>
      <c r="H167" s="483"/>
      <c r="I167" s="484">
        <f t="shared" si="12"/>
        <v>0</v>
      </c>
      <c r="J167" s="485"/>
      <c r="K167" s="485"/>
      <c r="L167" s="52"/>
      <c r="M167" s="490"/>
      <c r="N167" s="67"/>
    </row>
    <row r="168" s="471" customFormat="1" customHeight="1" outlineLevel="1" spans="1:14">
      <c r="A168" s="52">
        <v>85</v>
      </c>
      <c r="B168" s="73" t="s">
        <v>8867</v>
      </c>
      <c r="C168" s="73" t="s">
        <v>8868</v>
      </c>
      <c r="D168" s="73" t="s">
        <v>8841</v>
      </c>
      <c r="E168" s="73"/>
      <c r="F168" s="172">
        <v>4370.678928</v>
      </c>
      <c r="G168" s="172">
        <f t="shared" si="14"/>
        <v>0</v>
      </c>
      <c r="H168" s="483"/>
      <c r="I168" s="484">
        <f t="shared" si="12"/>
        <v>0</v>
      </c>
      <c r="J168" s="485"/>
      <c r="K168" s="485"/>
      <c r="L168" s="52"/>
      <c r="M168" s="490"/>
      <c r="N168" s="67"/>
    </row>
    <row r="169" s="471" customFormat="1" customHeight="1" outlineLevel="1" spans="1:14">
      <c r="A169" s="52">
        <v>86</v>
      </c>
      <c r="B169" s="73" t="s">
        <v>8869</v>
      </c>
      <c r="C169" s="73" t="s">
        <v>8870</v>
      </c>
      <c r="D169" s="73" t="s">
        <v>8841</v>
      </c>
      <c r="E169" s="73"/>
      <c r="F169" s="172">
        <v>4370.678928</v>
      </c>
      <c r="G169" s="172">
        <f t="shared" si="14"/>
        <v>0</v>
      </c>
      <c r="H169" s="483"/>
      <c r="I169" s="484">
        <f t="shared" si="12"/>
        <v>0</v>
      </c>
      <c r="J169" s="485"/>
      <c r="K169" s="485"/>
      <c r="L169" s="52"/>
      <c r="M169" s="490"/>
      <c r="N169" s="67"/>
    </row>
    <row r="170" s="471" customFormat="1" customHeight="1" outlineLevel="1" spans="1:14">
      <c r="A170" s="52">
        <v>87</v>
      </c>
      <c r="B170" s="73" t="s">
        <v>8871</v>
      </c>
      <c r="C170" s="73" t="s">
        <v>8872</v>
      </c>
      <c r="D170" s="73" t="s">
        <v>8841</v>
      </c>
      <c r="E170" s="73"/>
      <c r="F170" s="172">
        <v>5058.201456</v>
      </c>
      <c r="G170" s="172">
        <f t="shared" si="14"/>
        <v>0</v>
      </c>
      <c r="H170" s="483"/>
      <c r="I170" s="484">
        <f t="shared" si="12"/>
        <v>0</v>
      </c>
      <c r="J170" s="485"/>
      <c r="K170" s="485"/>
      <c r="L170" s="52"/>
      <c r="M170" s="490"/>
      <c r="N170" s="67"/>
    </row>
    <row r="171" s="471" customFormat="1" customHeight="1" outlineLevel="1" spans="1:14">
      <c r="A171" s="52">
        <v>88</v>
      </c>
      <c r="B171" s="73" t="s">
        <v>8873</v>
      </c>
      <c r="C171" s="73" t="s">
        <v>8874</v>
      </c>
      <c r="D171" s="73" t="s">
        <v>8841</v>
      </c>
      <c r="E171" s="73"/>
      <c r="F171" s="172">
        <v>3641.063184</v>
      </c>
      <c r="G171" s="172">
        <f t="shared" si="14"/>
        <v>0</v>
      </c>
      <c r="H171" s="483"/>
      <c r="I171" s="484">
        <f t="shared" si="12"/>
        <v>0</v>
      </c>
      <c r="J171" s="485"/>
      <c r="K171" s="485"/>
      <c r="L171" s="52"/>
      <c r="M171" s="490"/>
      <c r="N171" s="67"/>
    </row>
    <row r="172" s="471" customFormat="1" customHeight="1" outlineLevel="1" spans="1:14">
      <c r="A172" s="52">
        <v>89</v>
      </c>
      <c r="B172" s="73" t="s">
        <v>8875</v>
      </c>
      <c r="C172" s="73" t="s">
        <v>8876</v>
      </c>
      <c r="D172" s="73" t="s">
        <v>8841</v>
      </c>
      <c r="E172" s="73"/>
      <c r="F172" s="172">
        <v>3970.793376</v>
      </c>
      <c r="G172" s="172">
        <f t="shared" si="14"/>
        <v>0</v>
      </c>
      <c r="H172" s="483"/>
      <c r="I172" s="484">
        <f t="shared" si="12"/>
        <v>0</v>
      </c>
      <c r="J172" s="485"/>
      <c r="K172" s="485"/>
      <c r="L172" s="52"/>
      <c r="M172" s="490"/>
      <c r="N172" s="67"/>
    </row>
    <row r="173" s="471" customFormat="1" customHeight="1" outlineLevel="1" spans="1:14">
      <c r="A173" s="52">
        <v>90</v>
      </c>
      <c r="B173" s="73" t="s">
        <v>8877</v>
      </c>
      <c r="C173" s="73" t="s">
        <v>8878</v>
      </c>
      <c r="D173" s="73" t="s">
        <v>8841</v>
      </c>
      <c r="E173" s="73"/>
      <c r="F173" s="172">
        <v>2319.803904</v>
      </c>
      <c r="G173" s="172">
        <f t="shared" si="14"/>
        <v>0</v>
      </c>
      <c r="H173" s="483"/>
      <c r="I173" s="484">
        <f t="shared" si="12"/>
        <v>0</v>
      </c>
      <c r="J173" s="485"/>
      <c r="K173" s="485"/>
      <c r="L173" s="52"/>
      <c r="M173" s="490"/>
      <c r="N173" s="67"/>
    </row>
    <row r="174" s="471" customFormat="1" customHeight="1" outlineLevel="1" spans="1:14">
      <c r="A174" s="52">
        <v>91</v>
      </c>
      <c r="B174" s="73" t="s">
        <v>8879</v>
      </c>
      <c r="C174" s="52" t="s">
        <v>8880</v>
      </c>
      <c r="D174" s="73" t="s">
        <v>8841</v>
      </c>
      <c r="E174" s="73"/>
      <c r="F174" s="172">
        <v>2320</v>
      </c>
      <c r="G174" s="172">
        <f t="shared" si="14"/>
        <v>0</v>
      </c>
      <c r="H174" s="483"/>
      <c r="I174" s="484">
        <f t="shared" si="12"/>
        <v>0</v>
      </c>
      <c r="J174" s="485"/>
      <c r="K174" s="485"/>
      <c r="L174" s="52"/>
      <c r="M174" s="490"/>
      <c r="N174" s="67"/>
    </row>
    <row r="175" s="471" customFormat="1" customHeight="1" outlineLevel="1" spans="1:14">
      <c r="A175" s="52">
        <v>92</v>
      </c>
      <c r="B175" s="73" t="s">
        <v>8881</v>
      </c>
      <c r="C175" s="73" t="s">
        <v>8882</v>
      </c>
      <c r="D175" s="73" t="s">
        <v>8841</v>
      </c>
      <c r="E175" s="73"/>
      <c r="F175" s="172">
        <v>390</v>
      </c>
      <c r="G175" s="172">
        <f t="shared" si="14"/>
        <v>0</v>
      </c>
      <c r="H175" s="483"/>
      <c r="I175" s="484">
        <f t="shared" si="12"/>
        <v>0</v>
      </c>
      <c r="J175" s="485"/>
      <c r="K175" s="485"/>
      <c r="L175" s="52"/>
      <c r="M175" s="490"/>
      <c r="N175" s="67"/>
    </row>
    <row r="176" s="471" customFormat="1" customHeight="1" outlineLevel="1" spans="1:14">
      <c r="A176" s="52">
        <v>93</v>
      </c>
      <c r="B176" s="73" t="s">
        <v>8883</v>
      </c>
      <c r="C176" s="73" t="s">
        <v>8884</v>
      </c>
      <c r="D176" s="73" t="s">
        <v>8841</v>
      </c>
      <c r="E176" s="73"/>
      <c r="F176" s="172">
        <v>390</v>
      </c>
      <c r="G176" s="172">
        <f t="shared" si="14"/>
        <v>0</v>
      </c>
      <c r="H176" s="483"/>
      <c r="I176" s="484">
        <f t="shared" si="12"/>
        <v>0</v>
      </c>
      <c r="J176" s="485"/>
      <c r="K176" s="485"/>
      <c r="L176" s="52"/>
      <c r="M176" s="490"/>
      <c r="N176" s="67"/>
    </row>
    <row r="177" s="471" customFormat="1" customHeight="1" outlineLevel="1" spans="1:14">
      <c r="A177" s="52">
        <v>94</v>
      </c>
      <c r="B177" s="73" t="s">
        <v>8885</v>
      </c>
      <c r="C177" s="73" t="s">
        <v>8886</v>
      </c>
      <c r="D177" s="73" t="s">
        <v>8841</v>
      </c>
      <c r="E177" s="73"/>
      <c r="F177" s="172">
        <v>3500</v>
      </c>
      <c r="G177" s="172">
        <f t="shared" si="14"/>
        <v>0</v>
      </c>
      <c r="H177" s="483"/>
      <c r="I177" s="484">
        <f t="shared" si="12"/>
        <v>0</v>
      </c>
      <c r="J177" s="485"/>
      <c r="K177" s="485"/>
      <c r="L177" s="52"/>
      <c r="M177" s="490"/>
      <c r="N177" s="67"/>
    </row>
    <row r="178" s="471" customFormat="1" customHeight="1" outlineLevel="1" spans="1:14">
      <c r="A178" s="52">
        <v>95</v>
      </c>
      <c r="B178" s="73" t="s">
        <v>8887</v>
      </c>
      <c r="C178" s="73" t="s">
        <v>8888</v>
      </c>
      <c r="D178" s="73" t="s">
        <v>8841</v>
      </c>
      <c r="E178" s="73"/>
      <c r="F178" s="172">
        <v>3500</v>
      </c>
      <c r="G178" s="172">
        <f t="shared" si="14"/>
        <v>0</v>
      </c>
      <c r="H178" s="483"/>
      <c r="I178" s="484">
        <f t="shared" si="12"/>
        <v>0</v>
      </c>
      <c r="J178" s="485"/>
      <c r="K178" s="485"/>
      <c r="L178" s="52"/>
      <c r="M178" s="490"/>
      <c r="N178" s="67"/>
    </row>
    <row r="179" s="471" customFormat="1" customHeight="1" outlineLevel="1" spans="1:14">
      <c r="A179" s="52">
        <v>96</v>
      </c>
      <c r="B179" s="73" t="s">
        <v>8889</v>
      </c>
      <c r="C179" s="73" t="s">
        <v>8890</v>
      </c>
      <c r="D179" s="73" t="s">
        <v>8841</v>
      </c>
      <c r="E179" s="73"/>
      <c r="F179" s="172">
        <v>3500</v>
      </c>
      <c r="G179" s="172">
        <f t="shared" si="14"/>
        <v>0</v>
      </c>
      <c r="H179" s="483"/>
      <c r="I179" s="484">
        <f t="shared" si="12"/>
        <v>0</v>
      </c>
      <c r="J179" s="485"/>
      <c r="K179" s="485"/>
      <c r="L179" s="52"/>
      <c r="M179" s="490"/>
      <c r="N179" s="67"/>
    </row>
    <row r="180" s="471" customFormat="1" customHeight="1" outlineLevel="1" spans="1:14">
      <c r="A180" s="52">
        <v>97</v>
      </c>
      <c r="B180" s="73" t="s">
        <v>8891</v>
      </c>
      <c r="C180" s="73" t="s">
        <v>8892</v>
      </c>
      <c r="D180" s="73" t="s">
        <v>8841</v>
      </c>
      <c r="E180" s="73"/>
      <c r="F180" s="172">
        <v>2268</v>
      </c>
      <c r="G180" s="172">
        <f t="shared" si="14"/>
        <v>0</v>
      </c>
      <c r="H180" s="483"/>
      <c r="I180" s="484">
        <f t="shared" si="12"/>
        <v>0</v>
      </c>
      <c r="J180" s="485"/>
      <c r="K180" s="485"/>
      <c r="L180" s="52"/>
      <c r="M180" s="490"/>
      <c r="N180" s="67"/>
    </row>
    <row r="181" s="471" customFormat="1" customHeight="1" outlineLevel="1" spans="1:14">
      <c r="A181" s="52">
        <v>98</v>
      </c>
      <c r="B181" s="73" t="s">
        <v>8893</v>
      </c>
      <c r="C181" s="73" t="s">
        <v>8894</v>
      </c>
      <c r="D181" s="73" t="s">
        <v>8841</v>
      </c>
      <c r="E181" s="73"/>
      <c r="F181" s="172">
        <v>2268</v>
      </c>
      <c r="G181" s="172">
        <f t="shared" si="14"/>
        <v>0</v>
      </c>
      <c r="H181" s="483"/>
      <c r="I181" s="484">
        <f t="shared" si="12"/>
        <v>0</v>
      </c>
      <c r="J181" s="485"/>
      <c r="K181" s="485"/>
      <c r="L181" s="52"/>
      <c r="M181" s="490"/>
      <c r="N181" s="67"/>
    </row>
    <row r="182" s="471" customFormat="1" customHeight="1" outlineLevel="1" spans="1:14">
      <c r="A182" s="52">
        <v>99</v>
      </c>
      <c r="B182" s="73" t="s">
        <v>8895</v>
      </c>
      <c r="C182" s="73" t="s">
        <v>8896</v>
      </c>
      <c r="D182" s="73" t="s">
        <v>8841</v>
      </c>
      <c r="E182" s="73"/>
      <c r="F182" s="172">
        <v>2970</v>
      </c>
      <c r="G182" s="172">
        <f t="shared" si="14"/>
        <v>0</v>
      </c>
      <c r="H182" s="483"/>
      <c r="I182" s="484">
        <f t="shared" si="12"/>
        <v>0</v>
      </c>
      <c r="J182" s="485"/>
      <c r="K182" s="485"/>
      <c r="L182" s="52"/>
      <c r="M182" s="490"/>
      <c r="N182" s="67"/>
    </row>
    <row r="183" s="471" customFormat="1" customHeight="1" outlineLevel="1" spans="1:14">
      <c r="A183" s="52">
        <v>100</v>
      </c>
      <c r="B183" s="73" t="s">
        <v>8897</v>
      </c>
      <c r="C183" s="73" t="s">
        <v>8898</v>
      </c>
      <c r="D183" s="73" t="s">
        <v>8841</v>
      </c>
      <c r="E183" s="73"/>
      <c r="F183" s="172">
        <v>2970</v>
      </c>
      <c r="G183" s="172">
        <f t="shared" si="14"/>
        <v>0</v>
      </c>
      <c r="H183" s="483"/>
      <c r="I183" s="484">
        <f t="shared" si="12"/>
        <v>0</v>
      </c>
      <c r="J183" s="485"/>
      <c r="K183" s="485"/>
      <c r="L183" s="52"/>
      <c r="M183" s="490"/>
      <c r="N183" s="67"/>
    </row>
    <row r="184" s="471" customFormat="1" customHeight="1" outlineLevel="1" spans="1:14">
      <c r="A184" s="52">
        <v>101</v>
      </c>
      <c r="B184" s="73" t="s">
        <v>8899</v>
      </c>
      <c r="C184" s="73" t="s">
        <v>8900</v>
      </c>
      <c r="D184" s="73" t="s">
        <v>8841</v>
      </c>
      <c r="E184" s="73"/>
      <c r="F184" s="172">
        <v>2592</v>
      </c>
      <c r="G184" s="172">
        <f t="shared" si="14"/>
        <v>0</v>
      </c>
      <c r="H184" s="483"/>
      <c r="I184" s="484">
        <f t="shared" si="12"/>
        <v>0</v>
      </c>
      <c r="J184" s="485"/>
      <c r="K184" s="485"/>
      <c r="L184" s="52"/>
      <c r="M184" s="490"/>
      <c r="N184" s="67"/>
    </row>
    <row r="185" s="471" customFormat="1" customHeight="1" outlineLevel="1" spans="1:14">
      <c r="A185" s="52">
        <v>102</v>
      </c>
      <c r="B185" s="73" t="s">
        <v>8901</v>
      </c>
      <c r="C185" s="73" t="s">
        <v>8902</v>
      </c>
      <c r="D185" s="73" t="s">
        <v>8841</v>
      </c>
      <c r="E185" s="73"/>
      <c r="F185" s="172">
        <v>2592</v>
      </c>
      <c r="G185" s="172">
        <f t="shared" si="14"/>
        <v>0</v>
      </c>
      <c r="H185" s="483"/>
      <c r="I185" s="484">
        <f t="shared" si="12"/>
        <v>0</v>
      </c>
      <c r="J185" s="485"/>
      <c r="K185" s="485"/>
      <c r="L185" s="52"/>
      <c r="M185" s="490"/>
      <c r="N185" s="67"/>
    </row>
    <row r="186" s="471" customFormat="1" customHeight="1" outlineLevel="1" spans="1:14">
      <c r="A186" s="52">
        <v>103</v>
      </c>
      <c r="B186" s="73" t="s">
        <v>8903</v>
      </c>
      <c r="C186" s="73" t="s">
        <v>8904</v>
      </c>
      <c r="D186" s="73" t="s">
        <v>8841</v>
      </c>
      <c r="E186" s="73"/>
      <c r="F186" s="172">
        <v>3000</v>
      </c>
      <c r="G186" s="172">
        <f t="shared" si="14"/>
        <v>0</v>
      </c>
      <c r="H186" s="483"/>
      <c r="I186" s="484">
        <f t="shared" si="12"/>
        <v>0</v>
      </c>
      <c r="J186" s="485"/>
      <c r="K186" s="485"/>
      <c r="L186" s="52"/>
      <c r="M186" s="490"/>
      <c r="N186" s="67"/>
    </row>
    <row r="187" s="471" customFormat="1" customHeight="1" outlineLevel="1" spans="1:14">
      <c r="A187" s="52">
        <v>104</v>
      </c>
      <c r="B187" s="73" t="s">
        <v>8905</v>
      </c>
      <c r="C187" s="73" t="s">
        <v>8906</v>
      </c>
      <c r="D187" s="73" t="s">
        <v>8841</v>
      </c>
      <c r="E187" s="73"/>
      <c r="F187" s="172">
        <v>2400</v>
      </c>
      <c r="G187" s="172">
        <f t="shared" si="14"/>
        <v>0</v>
      </c>
      <c r="H187" s="483"/>
      <c r="I187" s="484">
        <f t="shared" si="12"/>
        <v>0</v>
      </c>
      <c r="J187" s="485"/>
      <c r="K187" s="485"/>
      <c r="L187" s="52"/>
      <c r="M187" s="490"/>
      <c r="N187" s="67"/>
    </row>
    <row r="188" s="471" customFormat="1" customHeight="1" outlineLevel="1" spans="1:14">
      <c r="A188" s="52">
        <v>105</v>
      </c>
      <c r="B188" s="73" t="s">
        <v>8907</v>
      </c>
      <c r="C188" s="73" t="s">
        <v>8908</v>
      </c>
      <c r="D188" s="73" t="s">
        <v>8841</v>
      </c>
      <c r="E188" s="73"/>
      <c r="F188" s="172">
        <v>2400</v>
      </c>
      <c r="G188" s="172">
        <f t="shared" si="14"/>
        <v>0</v>
      </c>
      <c r="H188" s="483"/>
      <c r="I188" s="484">
        <f t="shared" si="12"/>
        <v>0</v>
      </c>
      <c r="J188" s="485"/>
      <c r="K188" s="485"/>
      <c r="L188" s="52"/>
      <c r="M188" s="490"/>
      <c r="N188" s="67"/>
    </row>
    <row r="189" s="471" customFormat="1" customHeight="1" outlineLevel="1" spans="1:14">
      <c r="A189" s="52">
        <v>106</v>
      </c>
      <c r="B189" s="73" t="s">
        <v>8909</v>
      </c>
      <c r="C189" s="73" t="s">
        <v>8910</v>
      </c>
      <c r="D189" s="73" t="s">
        <v>8841</v>
      </c>
      <c r="E189" s="73"/>
      <c r="F189" s="172">
        <v>500</v>
      </c>
      <c r="G189" s="172">
        <f t="shared" si="14"/>
        <v>0</v>
      </c>
      <c r="H189" s="483"/>
      <c r="I189" s="484">
        <f t="shared" si="12"/>
        <v>0</v>
      </c>
      <c r="J189" s="485"/>
      <c r="K189" s="485"/>
      <c r="L189" s="52"/>
      <c r="M189" s="490"/>
      <c r="N189" s="67"/>
    </row>
    <row r="190" s="471" customFormat="1" customHeight="1" outlineLevel="1" spans="1:14">
      <c r="A190" s="52">
        <v>107</v>
      </c>
      <c r="B190" s="73" t="s">
        <v>8911</v>
      </c>
      <c r="C190" s="52" t="s">
        <v>8912</v>
      </c>
      <c r="D190" s="73" t="s">
        <v>8841</v>
      </c>
      <c r="E190" s="73"/>
      <c r="F190" s="172">
        <v>800</v>
      </c>
      <c r="G190" s="172">
        <f t="shared" si="14"/>
        <v>0</v>
      </c>
      <c r="H190" s="483"/>
      <c r="I190" s="484">
        <f t="shared" si="12"/>
        <v>0</v>
      </c>
      <c r="J190" s="485"/>
      <c r="K190" s="485"/>
      <c r="L190" s="52"/>
      <c r="M190" s="490"/>
      <c r="N190" s="67"/>
    </row>
    <row r="191" s="471" customFormat="1" customHeight="1" outlineLevel="1" spans="1:14">
      <c r="A191" s="52">
        <v>108</v>
      </c>
      <c r="B191" s="52" t="s">
        <v>8913</v>
      </c>
      <c r="C191" s="197" t="s">
        <v>8376</v>
      </c>
      <c r="D191" s="52" t="s">
        <v>2774</v>
      </c>
      <c r="E191" s="52"/>
      <c r="F191" s="64">
        <v>8000</v>
      </c>
      <c r="G191" s="64">
        <f t="shared" ref="G191:G254" si="15" xml:space="preserve">E191*F191</f>
        <v>0</v>
      </c>
      <c r="H191" s="483"/>
      <c r="I191" s="484">
        <f t="shared" si="12"/>
        <v>0</v>
      </c>
      <c r="J191" s="485"/>
      <c r="K191" s="485"/>
      <c r="L191" s="197"/>
      <c r="M191" s="493" t="s">
        <v>8914</v>
      </c>
      <c r="N191" s="52" t="s">
        <v>8577</v>
      </c>
    </row>
    <row r="192" s="471" customFormat="1" customHeight="1" outlineLevel="1" spans="1:14">
      <c r="A192" s="52">
        <v>109</v>
      </c>
      <c r="B192" s="52" t="s">
        <v>8915</v>
      </c>
      <c r="C192" s="197" t="s">
        <v>8453</v>
      </c>
      <c r="D192" s="52" t="s">
        <v>2774</v>
      </c>
      <c r="E192" s="52"/>
      <c r="F192" s="64">
        <v>7200</v>
      </c>
      <c r="G192" s="64">
        <f t="shared" si="15"/>
        <v>0</v>
      </c>
      <c r="H192" s="483"/>
      <c r="I192" s="484">
        <f t="shared" si="12"/>
        <v>0</v>
      </c>
      <c r="J192" s="485"/>
      <c r="K192" s="485"/>
      <c r="L192" s="197"/>
      <c r="M192" s="493" t="s">
        <v>8914</v>
      </c>
      <c r="N192" s="52" t="s">
        <v>8583</v>
      </c>
    </row>
    <row r="193" s="471" customFormat="1" customHeight="1" outlineLevel="1" spans="1:14">
      <c r="A193" s="52">
        <v>110</v>
      </c>
      <c r="B193" s="197" t="s">
        <v>8916</v>
      </c>
      <c r="C193" s="197" t="s">
        <v>8457</v>
      </c>
      <c r="D193" s="52" t="s">
        <v>2774</v>
      </c>
      <c r="E193" s="52"/>
      <c r="F193" s="64">
        <v>8000</v>
      </c>
      <c r="G193" s="64">
        <f t="shared" si="15"/>
        <v>0</v>
      </c>
      <c r="H193" s="483"/>
      <c r="I193" s="484">
        <f t="shared" si="12"/>
        <v>0</v>
      </c>
      <c r="J193" s="485"/>
      <c r="K193" s="485"/>
      <c r="L193" s="197"/>
      <c r="M193" s="493" t="s">
        <v>8914</v>
      </c>
      <c r="N193" s="52" t="s">
        <v>8583</v>
      </c>
    </row>
    <row r="194" s="471" customFormat="1" customHeight="1" outlineLevel="1" spans="1:14">
      <c r="A194" s="52">
        <v>111</v>
      </c>
      <c r="B194" s="197" t="s">
        <v>8917</v>
      </c>
      <c r="C194" s="197" t="s">
        <v>8459</v>
      </c>
      <c r="D194" s="52" t="s">
        <v>2774</v>
      </c>
      <c r="E194" s="52"/>
      <c r="F194" s="64">
        <v>8000</v>
      </c>
      <c r="G194" s="64">
        <f t="shared" si="15"/>
        <v>0</v>
      </c>
      <c r="H194" s="483"/>
      <c r="I194" s="484">
        <f t="shared" si="12"/>
        <v>0</v>
      </c>
      <c r="J194" s="485"/>
      <c r="K194" s="485"/>
      <c r="L194" s="197"/>
      <c r="M194" s="493" t="s">
        <v>8914</v>
      </c>
      <c r="N194" s="52" t="s">
        <v>8583</v>
      </c>
    </row>
    <row r="195" s="471" customFormat="1" customHeight="1" outlineLevel="1" spans="1:14">
      <c r="A195" s="52">
        <v>112</v>
      </c>
      <c r="B195" s="197" t="s">
        <v>8918</v>
      </c>
      <c r="C195" s="197" t="s">
        <v>8461</v>
      </c>
      <c r="D195" s="52" t="s">
        <v>2774</v>
      </c>
      <c r="E195" s="52"/>
      <c r="F195" s="64">
        <v>2000</v>
      </c>
      <c r="G195" s="64">
        <f t="shared" si="15"/>
        <v>0</v>
      </c>
      <c r="H195" s="483"/>
      <c r="I195" s="484">
        <f t="shared" si="12"/>
        <v>0</v>
      </c>
      <c r="J195" s="485"/>
      <c r="K195" s="485"/>
      <c r="L195" s="197"/>
      <c r="M195" s="493" t="s">
        <v>8914</v>
      </c>
      <c r="N195" s="52" t="s">
        <v>8583</v>
      </c>
    </row>
    <row r="196" s="471" customFormat="1" customHeight="1" outlineLevel="1" spans="1:14">
      <c r="A196" s="52">
        <v>113</v>
      </c>
      <c r="B196" s="197" t="s">
        <v>8919</v>
      </c>
      <c r="C196" s="197" t="s">
        <v>8463</v>
      </c>
      <c r="D196" s="52" t="s">
        <v>2774</v>
      </c>
      <c r="E196" s="52"/>
      <c r="F196" s="64">
        <v>3000</v>
      </c>
      <c r="G196" s="64">
        <f t="shared" si="15"/>
        <v>0</v>
      </c>
      <c r="H196" s="483"/>
      <c r="I196" s="484">
        <f t="shared" si="12"/>
        <v>0</v>
      </c>
      <c r="J196" s="485"/>
      <c r="K196" s="485"/>
      <c r="L196" s="197"/>
      <c r="M196" s="493" t="s">
        <v>8914</v>
      </c>
      <c r="N196" s="52" t="s">
        <v>8583</v>
      </c>
    </row>
    <row r="197" s="471" customFormat="1" customHeight="1" outlineLevel="1" spans="1:14">
      <c r="A197" s="52">
        <v>114</v>
      </c>
      <c r="B197" s="197" t="s">
        <v>8920</v>
      </c>
      <c r="C197" s="197" t="s">
        <v>8465</v>
      </c>
      <c r="D197" s="52" t="s">
        <v>2774</v>
      </c>
      <c r="E197" s="52"/>
      <c r="F197" s="64">
        <v>3000</v>
      </c>
      <c r="G197" s="64">
        <f t="shared" si="15"/>
        <v>0</v>
      </c>
      <c r="H197" s="483"/>
      <c r="I197" s="484">
        <f t="shared" si="12"/>
        <v>0</v>
      </c>
      <c r="J197" s="485"/>
      <c r="K197" s="485"/>
      <c r="L197" s="197"/>
      <c r="M197" s="493" t="s">
        <v>8914</v>
      </c>
      <c r="N197" s="52" t="s">
        <v>8583</v>
      </c>
    </row>
    <row r="198" s="471" customFormat="1" customHeight="1" outlineLevel="1" spans="1:14">
      <c r="A198" s="52">
        <v>115</v>
      </c>
      <c r="B198" s="197" t="s">
        <v>8921</v>
      </c>
      <c r="C198" s="197" t="s">
        <v>8467</v>
      </c>
      <c r="D198" s="52" t="s">
        <v>2774</v>
      </c>
      <c r="E198" s="52"/>
      <c r="F198" s="64">
        <v>4500</v>
      </c>
      <c r="G198" s="64">
        <f t="shared" si="15"/>
        <v>0</v>
      </c>
      <c r="H198" s="483"/>
      <c r="I198" s="484">
        <f t="shared" ref="I198:I261" si="16" xml:space="preserve">H198*F198</f>
        <v>0</v>
      </c>
      <c r="J198" s="485"/>
      <c r="K198" s="485"/>
      <c r="L198" s="197"/>
      <c r="M198" s="493" t="s">
        <v>8914</v>
      </c>
      <c r="N198" s="52" t="s">
        <v>8583</v>
      </c>
    </row>
    <row r="199" s="471" customFormat="1" customHeight="1" outlineLevel="1" spans="1:14">
      <c r="A199" s="52">
        <v>116</v>
      </c>
      <c r="B199" s="197" t="s">
        <v>8922</v>
      </c>
      <c r="C199" s="197" t="s">
        <v>8469</v>
      </c>
      <c r="D199" s="52" t="s">
        <v>2774</v>
      </c>
      <c r="E199" s="52"/>
      <c r="F199" s="64">
        <v>800</v>
      </c>
      <c r="G199" s="64">
        <f t="shared" si="15"/>
        <v>0</v>
      </c>
      <c r="H199" s="483"/>
      <c r="I199" s="484">
        <f t="shared" si="16"/>
        <v>0</v>
      </c>
      <c r="J199" s="485"/>
      <c r="K199" s="485"/>
      <c r="L199" s="197"/>
      <c r="M199" s="493" t="s">
        <v>8914</v>
      </c>
      <c r="N199" s="52" t="s">
        <v>8583</v>
      </c>
    </row>
    <row r="200" s="471" customFormat="1" customHeight="1" outlineLevel="1" spans="1:14">
      <c r="A200" s="52">
        <v>117</v>
      </c>
      <c r="B200" s="197" t="s">
        <v>8923</v>
      </c>
      <c r="C200" s="197" t="s">
        <v>8471</v>
      </c>
      <c r="D200" s="52" t="s">
        <v>2774</v>
      </c>
      <c r="E200" s="52"/>
      <c r="F200" s="64">
        <v>800</v>
      </c>
      <c r="G200" s="64">
        <f t="shared" si="15"/>
        <v>0</v>
      </c>
      <c r="H200" s="483"/>
      <c r="I200" s="484">
        <f t="shared" si="16"/>
        <v>0</v>
      </c>
      <c r="J200" s="485"/>
      <c r="K200" s="485"/>
      <c r="L200" s="197"/>
      <c r="M200" s="493" t="s">
        <v>8914</v>
      </c>
      <c r="N200" s="52" t="s">
        <v>8583</v>
      </c>
    </row>
    <row r="201" s="471" customFormat="1" customHeight="1" outlineLevel="1" spans="1:14">
      <c r="A201" s="52">
        <v>118</v>
      </c>
      <c r="B201" s="197" t="s">
        <v>8924</v>
      </c>
      <c r="C201" s="197" t="s">
        <v>8473</v>
      </c>
      <c r="D201" s="52" t="s">
        <v>2774</v>
      </c>
      <c r="E201" s="52"/>
      <c r="F201" s="64">
        <v>1000</v>
      </c>
      <c r="G201" s="64">
        <f t="shared" si="15"/>
        <v>0</v>
      </c>
      <c r="H201" s="483"/>
      <c r="I201" s="484">
        <f t="shared" si="16"/>
        <v>0</v>
      </c>
      <c r="J201" s="485"/>
      <c r="K201" s="485"/>
      <c r="L201" s="197"/>
      <c r="M201" s="493" t="s">
        <v>8914</v>
      </c>
      <c r="N201" s="52" t="s">
        <v>8583</v>
      </c>
    </row>
    <row r="202" s="471" customFormat="1" customHeight="1" outlineLevel="1" spans="1:14">
      <c r="A202" s="52">
        <v>119</v>
      </c>
      <c r="B202" s="197" t="s">
        <v>8925</v>
      </c>
      <c r="C202" s="197" t="s">
        <v>8475</v>
      </c>
      <c r="D202" s="52" t="s">
        <v>2774</v>
      </c>
      <c r="E202" s="52"/>
      <c r="F202" s="64">
        <v>1500</v>
      </c>
      <c r="G202" s="64">
        <f t="shared" si="15"/>
        <v>0</v>
      </c>
      <c r="H202" s="483"/>
      <c r="I202" s="484">
        <f t="shared" si="16"/>
        <v>0</v>
      </c>
      <c r="J202" s="485"/>
      <c r="K202" s="485"/>
      <c r="L202" s="197"/>
      <c r="M202" s="493" t="s">
        <v>8914</v>
      </c>
      <c r="N202" s="52" t="s">
        <v>8583</v>
      </c>
    </row>
    <row r="203" s="471" customFormat="1" customHeight="1" outlineLevel="1" spans="1:14">
      <c r="A203" s="52">
        <v>120</v>
      </c>
      <c r="B203" s="52" t="s">
        <v>8926</v>
      </c>
      <c r="C203" s="197" t="s">
        <v>8477</v>
      </c>
      <c r="D203" s="52" t="s">
        <v>2774</v>
      </c>
      <c r="E203" s="52"/>
      <c r="F203" s="64">
        <v>4500</v>
      </c>
      <c r="G203" s="64">
        <f t="shared" si="15"/>
        <v>0</v>
      </c>
      <c r="H203" s="483"/>
      <c r="I203" s="484">
        <f t="shared" si="16"/>
        <v>0</v>
      </c>
      <c r="J203" s="485"/>
      <c r="K203" s="485"/>
      <c r="L203" s="197"/>
      <c r="M203" s="493" t="s">
        <v>8914</v>
      </c>
      <c r="N203" s="52" t="s">
        <v>8583</v>
      </c>
    </row>
    <row r="204" s="471" customFormat="1" customHeight="1" outlineLevel="1" spans="1:14">
      <c r="A204" s="52">
        <v>121</v>
      </c>
      <c r="B204" s="52" t="s">
        <v>8927</v>
      </c>
      <c r="C204" s="197" t="s">
        <v>8479</v>
      </c>
      <c r="D204" s="52" t="s">
        <v>2774</v>
      </c>
      <c r="E204" s="52"/>
      <c r="F204" s="64">
        <v>1650</v>
      </c>
      <c r="G204" s="64">
        <f t="shared" si="15"/>
        <v>0</v>
      </c>
      <c r="H204" s="483"/>
      <c r="I204" s="484">
        <f t="shared" si="16"/>
        <v>0</v>
      </c>
      <c r="J204" s="485"/>
      <c r="K204" s="485"/>
      <c r="L204" s="197"/>
      <c r="M204" s="493" t="s">
        <v>8914</v>
      </c>
      <c r="N204" s="52" t="s">
        <v>8583</v>
      </c>
    </row>
    <row r="205" s="471" customFormat="1" customHeight="1" outlineLevel="1" spans="1:14">
      <c r="A205" s="52">
        <v>122</v>
      </c>
      <c r="B205" s="52" t="s">
        <v>8928</v>
      </c>
      <c r="C205" s="197" t="s">
        <v>8481</v>
      </c>
      <c r="D205" s="52" t="s">
        <v>2774</v>
      </c>
      <c r="E205" s="52"/>
      <c r="F205" s="64">
        <v>400</v>
      </c>
      <c r="G205" s="64">
        <f t="shared" si="15"/>
        <v>0</v>
      </c>
      <c r="H205" s="483"/>
      <c r="I205" s="484">
        <f t="shared" si="16"/>
        <v>0</v>
      </c>
      <c r="J205" s="485"/>
      <c r="K205" s="485"/>
      <c r="L205" s="197"/>
      <c r="M205" s="493" t="s">
        <v>8914</v>
      </c>
      <c r="N205" s="52" t="s">
        <v>8583</v>
      </c>
    </row>
    <row r="206" s="471" customFormat="1" customHeight="1" outlineLevel="1" spans="1:14">
      <c r="A206" s="52">
        <v>123</v>
      </c>
      <c r="B206" s="52" t="s">
        <v>8929</v>
      </c>
      <c r="C206" s="197" t="s">
        <v>8483</v>
      </c>
      <c r="D206" s="52" t="s">
        <v>2774</v>
      </c>
      <c r="E206" s="52"/>
      <c r="F206" s="64">
        <v>7000</v>
      </c>
      <c r="G206" s="64">
        <f t="shared" si="15"/>
        <v>0</v>
      </c>
      <c r="H206" s="483"/>
      <c r="I206" s="484">
        <f t="shared" si="16"/>
        <v>0</v>
      </c>
      <c r="J206" s="485"/>
      <c r="K206" s="485"/>
      <c r="L206" s="197"/>
      <c r="M206" s="493" t="s">
        <v>8914</v>
      </c>
      <c r="N206" s="52" t="s">
        <v>8583</v>
      </c>
    </row>
    <row r="207" s="471" customFormat="1" customHeight="1" outlineLevel="1" spans="1:14">
      <c r="A207" s="52">
        <v>124</v>
      </c>
      <c r="B207" s="52" t="s">
        <v>8930</v>
      </c>
      <c r="C207" s="197" t="s">
        <v>8485</v>
      </c>
      <c r="D207" s="52" t="s">
        <v>2774</v>
      </c>
      <c r="E207" s="52"/>
      <c r="F207" s="64">
        <v>5500</v>
      </c>
      <c r="G207" s="64">
        <f t="shared" si="15"/>
        <v>0</v>
      </c>
      <c r="H207" s="483"/>
      <c r="I207" s="484">
        <f t="shared" si="16"/>
        <v>0</v>
      </c>
      <c r="J207" s="485"/>
      <c r="K207" s="485"/>
      <c r="L207" s="197"/>
      <c r="M207" s="493" t="s">
        <v>8914</v>
      </c>
      <c r="N207" s="52" t="s">
        <v>8583</v>
      </c>
    </row>
    <row r="208" s="471" customFormat="1" customHeight="1" outlineLevel="1" spans="1:14">
      <c r="A208" s="52">
        <v>125</v>
      </c>
      <c r="B208" s="52" t="s">
        <v>8931</v>
      </c>
      <c r="C208" s="197" t="s">
        <v>8487</v>
      </c>
      <c r="D208" s="52" t="s">
        <v>2774</v>
      </c>
      <c r="E208" s="52"/>
      <c r="F208" s="64">
        <v>2000</v>
      </c>
      <c r="G208" s="64">
        <f t="shared" si="15"/>
        <v>0</v>
      </c>
      <c r="H208" s="483"/>
      <c r="I208" s="484">
        <f t="shared" si="16"/>
        <v>0</v>
      </c>
      <c r="J208" s="485"/>
      <c r="K208" s="485"/>
      <c r="L208" s="197"/>
      <c r="M208" s="493" t="s">
        <v>8914</v>
      </c>
      <c r="N208" s="52" t="s">
        <v>8583</v>
      </c>
    </row>
    <row r="209" s="471" customFormat="1" customHeight="1" outlineLevel="1" spans="1:14">
      <c r="A209" s="52">
        <v>126</v>
      </c>
      <c r="B209" s="52" t="s">
        <v>8932</v>
      </c>
      <c r="C209" s="197" t="s">
        <v>8483</v>
      </c>
      <c r="D209" s="52" t="s">
        <v>2774</v>
      </c>
      <c r="E209" s="52"/>
      <c r="F209" s="64">
        <v>8000</v>
      </c>
      <c r="G209" s="64">
        <f t="shared" si="15"/>
        <v>0</v>
      </c>
      <c r="H209" s="483"/>
      <c r="I209" s="484">
        <f t="shared" si="16"/>
        <v>0</v>
      </c>
      <c r="J209" s="485"/>
      <c r="K209" s="485"/>
      <c r="L209" s="197"/>
      <c r="M209" s="493" t="s">
        <v>8914</v>
      </c>
      <c r="N209" s="52" t="s">
        <v>8583</v>
      </c>
    </row>
    <row r="210" s="471" customFormat="1" customHeight="1" outlineLevel="1" spans="1:14">
      <c r="A210" s="52">
        <v>127</v>
      </c>
      <c r="B210" s="52" t="s">
        <v>8933</v>
      </c>
      <c r="C210" s="197" t="s">
        <v>8490</v>
      </c>
      <c r="D210" s="52" t="s">
        <v>2774</v>
      </c>
      <c r="E210" s="52"/>
      <c r="F210" s="64">
        <v>1200</v>
      </c>
      <c r="G210" s="64">
        <f t="shared" si="15"/>
        <v>0</v>
      </c>
      <c r="H210" s="483"/>
      <c r="I210" s="484">
        <f t="shared" si="16"/>
        <v>0</v>
      </c>
      <c r="J210" s="485"/>
      <c r="K210" s="485"/>
      <c r="L210" s="197"/>
      <c r="M210" s="493" t="s">
        <v>8914</v>
      </c>
      <c r="N210" s="52" t="s">
        <v>8583</v>
      </c>
    </row>
    <row r="211" s="471" customFormat="1" customHeight="1" outlineLevel="1" spans="1:14">
      <c r="A211" s="52">
        <v>128</v>
      </c>
      <c r="B211" s="52" t="s">
        <v>8934</v>
      </c>
      <c r="C211" s="197" t="s">
        <v>8492</v>
      </c>
      <c r="D211" s="52" t="s">
        <v>2774</v>
      </c>
      <c r="E211" s="52"/>
      <c r="F211" s="64">
        <v>1300</v>
      </c>
      <c r="G211" s="64">
        <f t="shared" si="15"/>
        <v>0</v>
      </c>
      <c r="H211" s="483"/>
      <c r="I211" s="484">
        <f t="shared" si="16"/>
        <v>0</v>
      </c>
      <c r="J211" s="485"/>
      <c r="K211" s="485"/>
      <c r="L211" s="197"/>
      <c r="M211" s="493" t="s">
        <v>8914</v>
      </c>
      <c r="N211" s="52" t="s">
        <v>8583</v>
      </c>
    </row>
    <row r="212" s="471" customFormat="1" customHeight="1" outlineLevel="1" spans="1:14">
      <c r="A212" s="52">
        <v>129</v>
      </c>
      <c r="B212" s="52" t="s">
        <v>8935</v>
      </c>
      <c r="C212" s="197" t="s">
        <v>8492</v>
      </c>
      <c r="D212" s="52" t="s">
        <v>2774</v>
      </c>
      <c r="E212" s="52"/>
      <c r="F212" s="64">
        <v>8000</v>
      </c>
      <c r="G212" s="64">
        <f t="shared" si="15"/>
        <v>0</v>
      </c>
      <c r="H212" s="483"/>
      <c r="I212" s="484">
        <f t="shared" si="16"/>
        <v>0</v>
      </c>
      <c r="J212" s="485"/>
      <c r="K212" s="485"/>
      <c r="L212" s="197"/>
      <c r="M212" s="493" t="s">
        <v>8914</v>
      </c>
      <c r="N212" s="52" t="s">
        <v>8583</v>
      </c>
    </row>
    <row r="213" s="471" customFormat="1" customHeight="1" outlineLevel="1" spans="1:14">
      <c r="A213" s="52">
        <v>130</v>
      </c>
      <c r="B213" s="52" t="s">
        <v>8936</v>
      </c>
      <c r="C213" s="197" t="s">
        <v>8495</v>
      </c>
      <c r="D213" s="52" t="s">
        <v>2774</v>
      </c>
      <c r="E213" s="52"/>
      <c r="F213" s="64">
        <v>4000</v>
      </c>
      <c r="G213" s="64">
        <f t="shared" si="15"/>
        <v>0</v>
      </c>
      <c r="H213" s="483"/>
      <c r="I213" s="484">
        <f t="shared" si="16"/>
        <v>0</v>
      </c>
      <c r="J213" s="485"/>
      <c r="K213" s="485"/>
      <c r="L213" s="197"/>
      <c r="M213" s="493" t="s">
        <v>8914</v>
      </c>
      <c r="N213" s="52" t="s">
        <v>8583</v>
      </c>
    </row>
    <row r="214" s="471" customFormat="1" customHeight="1" outlineLevel="1" spans="1:14">
      <c r="A214" s="52">
        <v>131</v>
      </c>
      <c r="B214" s="52" t="s">
        <v>8937</v>
      </c>
      <c r="C214" s="197" t="s">
        <v>8497</v>
      </c>
      <c r="D214" s="52" t="s">
        <v>2774</v>
      </c>
      <c r="E214" s="52"/>
      <c r="F214" s="64">
        <v>4500</v>
      </c>
      <c r="G214" s="64">
        <f t="shared" si="15"/>
        <v>0</v>
      </c>
      <c r="H214" s="483"/>
      <c r="I214" s="484">
        <f t="shared" si="16"/>
        <v>0</v>
      </c>
      <c r="J214" s="485"/>
      <c r="K214" s="485"/>
      <c r="L214" s="197"/>
      <c r="M214" s="493" t="s">
        <v>8914</v>
      </c>
      <c r="N214" s="52" t="s">
        <v>8583</v>
      </c>
    </row>
    <row r="215" s="471" customFormat="1" customHeight="1" outlineLevel="1" spans="1:14">
      <c r="A215" s="52">
        <v>132</v>
      </c>
      <c r="B215" s="52" t="s">
        <v>8938</v>
      </c>
      <c r="C215" s="197" t="s">
        <v>8499</v>
      </c>
      <c r="D215" s="52" t="s">
        <v>2774</v>
      </c>
      <c r="E215" s="52"/>
      <c r="F215" s="64">
        <v>3000</v>
      </c>
      <c r="G215" s="64">
        <f t="shared" si="15"/>
        <v>0</v>
      </c>
      <c r="H215" s="483"/>
      <c r="I215" s="484">
        <f t="shared" si="16"/>
        <v>0</v>
      </c>
      <c r="J215" s="485"/>
      <c r="K215" s="485"/>
      <c r="L215" s="197"/>
      <c r="M215" s="493" t="s">
        <v>8914</v>
      </c>
      <c r="N215" s="52" t="s">
        <v>8583</v>
      </c>
    </row>
    <row r="216" s="471" customFormat="1" customHeight="1" outlineLevel="1" spans="1:14">
      <c r="A216" s="52">
        <v>133</v>
      </c>
      <c r="B216" s="52" t="s">
        <v>8939</v>
      </c>
      <c r="C216" s="197" t="s">
        <v>8501</v>
      </c>
      <c r="D216" s="52" t="s">
        <v>2774</v>
      </c>
      <c r="E216" s="52"/>
      <c r="F216" s="64">
        <v>5000</v>
      </c>
      <c r="G216" s="64">
        <f t="shared" si="15"/>
        <v>0</v>
      </c>
      <c r="H216" s="483"/>
      <c r="I216" s="484">
        <f t="shared" si="16"/>
        <v>0</v>
      </c>
      <c r="J216" s="485"/>
      <c r="K216" s="485"/>
      <c r="L216" s="197"/>
      <c r="M216" s="493" t="s">
        <v>8914</v>
      </c>
      <c r="N216" s="52" t="s">
        <v>8583</v>
      </c>
    </row>
    <row r="217" s="471" customFormat="1" customHeight="1" outlineLevel="1" spans="1:14">
      <c r="A217" s="52">
        <v>134</v>
      </c>
      <c r="B217" s="52" t="s">
        <v>8940</v>
      </c>
      <c r="C217" s="197" t="s">
        <v>8503</v>
      </c>
      <c r="D217" s="52" t="s">
        <v>2774</v>
      </c>
      <c r="E217" s="52"/>
      <c r="F217" s="64">
        <v>5000</v>
      </c>
      <c r="G217" s="64">
        <f t="shared" si="15"/>
        <v>0</v>
      </c>
      <c r="H217" s="483"/>
      <c r="I217" s="484">
        <f t="shared" si="16"/>
        <v>0</v>
      </c>
      <c r="J217" s="485"/>
      <c r="K217" s="485"/>
      <c r="L217" s="197"/>
      <c r="M217" s="493" t="s">
        <v>8914</v>
      </c>
      <c r="N217" s="52" t="s">
        <v>8583</v>
      </c>
    </row>
    <row r="218" s="471" customFormat="1" customHeight="1" outlineLevel="1" spans="1:14">
      <c r="A218" s="52">
        <v>135</v>
      </c>
      <c r="B218" s="52" t="s">
        <v>8941</v>
      </c>
      <c r="C218" s="197" t="s">
        <v>8505</v>
      </c>
      <c r="D218" s="52" t="s">
        <v>2774</v>
      </c>
      <c r="E218" s="52"/>
      <c r="F218" s="64">
        <v>3000</v>
      </c>
      <c r="G218" s="64">
        <f t="shared" si="15"/>
        <v>0</v>
      </c>
      <c r="H218" s="483"/>
      <c r="I218" s="484">
        <f t="shared" si="16"/>
        <v>0</v>
      </c>
      <c r="J218" s="485"/>
      <c r="K218" s="485"/>
      <c r="L218" s="197"/>
      <c r="M218" s="493" t="s">
        <v>8914</v>
      </c>
      <c r="N218" s="52" t="s">
        <v>8583</v>
      </c>
    </row>
    <row r="219" s="471" customFormat="1" customHeight="1" outlineLevel="1" spans="1:14">
      <c r="A219" s="52">
        <v>136</v>
      </c>
      <c r="B219" s="52" t="s">
        <v>8942</v>
      </c>
      <c r="C219" s="197" t="s">
        <v>8507</v>
      </c>
      <c r="D219" s="52" t="s">
        <v>2774</v>
      </c>
      <c r="E219" s="52"/>
      <c r="F219" s="64">
        <v>1000</v>
      </c>
      <c r="G219" s="64">
        <f t="shared" si="15"/>
        <v>0</v>
      </c>
      <c r="H219" s="483"/>
      <c r="I219" s="484">
        <f t="shared" si="16"/>
        <v>0</v>
      </c>
      <c r="J219" s="485"/>
      <c r="K219" s="485"/>
      <c r="L219" s="197"/>
      <c r="M219" s="493" t="s">
        <v>8914</v>
      </c>
      <c r="N219" s="52" t="s">
        <v>8583</v>
      </c>
    </row>
    <row r="220" s="471" customFormat="1" customHeight="1" outlineLevel="1" spans="1:14">
      <c r="A220" s="52">
        <v>137</v>
      </c>
      <c r="B220" s="52" t="s">
        <v>8943</v>
      </c>
      <c r="C220" s="197" t="s">
        <v>8509</v>
      </c>
      <c r="D220" s="52" t="s">
        <v>2774</v>
      </c>
      <c r="E220" s="52"/>
      <c r="F220" s="64">
        <v>3000</v>
      </c>
      <c r="G220" s="64">
        <f t="shared" si="15"/>
        <v>0</v>
      </c>
      <c r="H220" s="483"/>
      <c r="I220" s="484">
        <f t="shared" si="16"/>
        <v>0</v>
      </c>
      <c r="J220" s="485"/>
      <c r="K220" s="485"/>
      <c r="L220" s="197"/>
      <c r="M220" s="493" t="s">
        <v>8914</v>
      </c>
      <c r="N220" s="52" t="s">
        <v>8583</v>
      </c>
    </row>
    <row r="221" s="471" customFormat="1" customHeight="1" outlineLevel="1" spans="1:14">
      <c r="A221" s="52">
        <v>138</v>
      </c>
      <c r="B221" s="52" t="s">
        <v>8944</v>
      </c>
      <c r="C221" s="197" t="s">
        <v>8511</v>
      </c>
      <c r="D221" s="52" t="s">
        <v>2774</v>
      </c>
      <c r="E221" s="52"/>
      <c r="F221" s="64">
        <v>1000</v>
      </c>
      <c r="G221" s="64">
        <f t="shared" si="15"/>
        <v>0</v>
      </c>
      <c r="H221" s="483"/>
      <c r="I221" s="484">
        <f t="shared" si="16"/>
        <v>0</v>
      </c>
      <c r="J221" s="485"/>
      <c r="K221" s="485"/>
      <c r="L221" s="197"/>
      <c r="M221" s="493" t="s">
        <v>8914</v>
      </c>
      <c r="N221" s="52" t="s">
        <v>8583</v>
      </c>
    </row>
    <row r="222" s="471" customFormat="1" customHeight="1" outlineLevel="1" spans="1:14">
      <c r="A222" s="52">
        <v>139</v>
      </c>
      <c r="B222" s="52" t="s">
        <v>8945</v>
      </c>
      <c r="C222" s="197" t="s">
        <v>8513</v>
      </c>
      <c r="D222" s="52" t="s">
        <v>2774</v>
      </c>
      <c r="E222" s="52"/>
      <c r="F222" s="64">
        <v>3000</v>
      </c>
      <c r="G222" s="64">
        <f t="shared" si="15"/>
        <v>0</v>
      </c>
      <c r="H222" s="483"/>
      <c r="I222" s="484">
        <f t="shared" si="16"/>
        <v>0</v>
      </c>
      <c r="J222" s="485"/>
      <c r="K222" s="485"/>
      <c r="L222" s="197"/>
      <c r="M222" s="493" t="s">
        <v>8914</v>
      </c>
      <c r="N222" s="52" t="s">
        <v>8583</v>
      </c>
    </row>
    <row r="223" s="471" customFormat="1" customHeight="1" outlineLevel="1" spans="1:14">
      <c r="A223" s="52">
        <v>140</v>
      </c>
      <c r="B223" s="52" t="s">
        <v>8946</v>
      </c>
      <c r="C223" s="197" t="s">
        <v>8515</v>
      </c>
      <c r="D223" s="52" t="s">
        <v>2774</v>
      </c>
      <c r="E223" s="52"/>
      <c r="F223" s="64">
        <v>3000</v>
      </c>
      <c r="G223" s="64">
        <f t="shared" si="15"/>
        <v>0</v>
      </c>
      <c r="H223" s="483"/>
      <c r="I223" s="484">
        <f t="shared" si="16"/>
        <v>0</v>
      </c>
      <c r="J223" s="485"/>
      <c r="K223" s="485"/>
      <c r="L223" s="197"/>
      <c r="M223" s="493" t="s">
        <v>8914</v>
      </c>
      <c r="N223" s="52" t="s">
        <v>8583</v>
      </c>
    </row>
    <row r="224" s="471" customFormat="1" customHeight="1" outlineLevel="1" spans="1:14">
      <c r="A224" s="52">
        <v>141</v>
      </c>
      <c r="B224" s="52" t="s">
        <v>8947</v>
      </c>
      <c r="C224" s="197" t="s">
        <v>8517</v>
      </c>
      <c r="D224" s="52" t="s">
        <v>2774</v>
      </c>
      <c r="E224" s="52"/>
      <c r="F224" s="64">
        <v>2200</v>
      </c>
      <c r="G224" s="64">
        <f t="shared" si="15"/>
        <v>0</v>
      </c>
      <c r="H224" s="483"/>
      <c r="I224" s="484">
        <f t="shared" si="16"/>
        <v>0</v>
      </c>
      <c r="J224" s="485"/>
      <c r="K224" s="485"/>
      <c r="L224" s="197"/>
      <c r="M224" s="493" t="s">
        <v>8914</v>
      </c>
      <c r="N224" s="52" t="s">
        <v>8583</v>
      </c>
    </row>
    <row r="225" s="471" customFormat="1" customHeight="1" outlineLevel="1" spans="1:14">
      <c r="A225" s="52">
        <v>142</v>
      </c>
      <c r="B225" s="52" t="s">
        <v>8948</v>
      </c>
      <c r="C225" s="197" t="s">
        <v>8519</v>
      </c>
      <c r="D225" s="52" t="s">
        <v>2774</v>
      </c>
      <c r="E225" s="52"/>
      <c r="F225" s="64">
        <v>690</v>
      </c>
      <c r="G225" s="64">
        <f t="shared" si="15"/>
        <v>0</v>
      </c>
      <c r="H225" s="483"/>
      <c r="I225" s="484">
        <f t="shared" si="16"/>
        <v>0</v>
      </c>
      <c r="J225" s="485"/>
      <c r="K225" s="485"/>
      <c r="L225" s="197"/>
      <c r="M225" s="493" t="s">
        <v>8914</v>
      </c>
      <c r="N225" s="52" t="s">
        <v>8583</v>
      </c>
    </row>
    <row r="226" s="471" customFormat="1" customHeight="1" outlineLevel="1" spans="1:14">
      <c r="A226" s="52">
        <v>143</v>
      </c>
      <c r="B226" s="52" t="s">
        <v>8949</v>
      </c>
      <c r="C226" s="197" t="s">
        <v>8521</v>
      </c>
      <c r="D226" s="52" t="s">
        <v>2774</v>
      </c>
      <c r="E226" s="52"/>
      <c r="F226" s="64">
        <v>490</v>
      </c>
      <c r="G226" s="64">
        <f t="shared" si="15"/>
        <v>0</v>
      </c>
      <c r="H226" s="483"/>
      <c r="I226" s="484">
        <f t="shared" si="16"/>
        <v>0</v>
      </c>
      <c r="J226" s="485"/>
      <c r="K226" s="485"/>
      <c r="L226" s="197"/>
      <c r="M226" s="493" t="s">
        <v>8914</v>
      </c>
      <c r="N226" s="52" t="s">
        <v>8583</v>
      </c>
    </row>
    <row r="227" s="471" customFormat="1" customHeight="1" outlineLevel="1" spans="1:14">
      <c r="A227" s="52">
        <v>144</v>
      </c>
      <c r="B227" s="52" t="s">
        <v>8950</v>
      </c>
      <c r="C227" s="197" t="s">
        <v>8523</v>
      </c>
      <c r="D227" s="52" t="s">
        <v>2774</v>
      </c>
      <c r="E227" s="52"/>
      <c r="F227" s="64">
        <v>2150</v>
      </c>
      <c r="G227" s="64">
        <f t="shared" si="15"/>
        <v>0</v>
      </c>
      <c r="H227" s="483"/>
      <c r="I227" s="484">
        <f t="shared" si="16"/>
        <v>0</v>
      </c>
      <c r="J227" s="485"/>
      <c r="K227" s="485"/>
      <c r="L227" s="197"/>
      <c r="M227" s="493" t="s">
        <v>8914</v>
      </c>
      <c r="N227" s="52" t="s">
        <v>8583</v>
      </c>
    </row>
    <row r="228" s="471" customFormat="1" customHeight="1" outlineLevel="1" spans="1:14">
      <c r="A228" s="52">
        <v>145</v>
      </c>
      <c r="B228" s="52" t="s">
        <v>8951</v>
      </c>
      <c r="C228" s="197" t="s">
        <v>8525</v>
      </c>
      <c r="D228" s="52" t="s">
        <v>2774</v>
      </c>
      <c r="E228" s="52"/>
      <c r="F228" s="64">
        <v>2000</v>
      </c>
      <c r="G228" s="64">
        <f t="shared" si="15"/>
        <v>0</v>
      </c>
      <c r="H228" s="483"/>
      <c r="I228" s="484">
        <f t="shared" si="16"/>
        <v>0</v>
      </c>
      <c r="J228" s="485"/>
      <c r="K228" s="485"/>
      <c r="L228" s="197"/>
      <c r="M228" s="493" t="s">
        <v>8914</v>
      </c>
      <c r="N228" s="52" t="s">
        <v>8583</v>
      </c>
    </row>
    <row r="229" s="471" customFormat="1" customHeight="1" outlineLevel="1" spans="1:14">
      <c r="A229" s="52">
        <v>146</v>
      </c>
      <c r="B229" s="52" t="s">
        <v>8952</v>
      </c>
      <c r="C229" s="197" t="s">
        <v>8527</v>
      </c>
      <c r="D229" s="52" t="s">
        <v>2774</v>
      </c>
      <c r="E229" s="52"/>
      <c r="F229" s="64">
        <v>1200</v>
      </c>
      <c r="G229" s="64">
        <f t="shared" si="15"/>
        <v>0</v>
      </c>
      <c r="H229" s="483"/>
      <c r="I229" s="484">
        <f t="shared" si="16"/>
        <v>0</v>
      </c>
      <c r="J229" s="485"/>
      <c r="K229" s="485"/>
      <c r="L229" s="197"/>
      <c r="M229" s="493" t="s">
        <v>8914</v>
      </c>
      <c r="N229" s="52" t="s">
        <v>8583</v>
      </c>
    </row>
    <row r="230" s="471" customFormat="1" customHeight="1" outlineLevel="1" spans="1:14">
      <c r="A230" s="52">
        <v>147</v>
      </c>
      <c r="B230" s="52" t="s">
        <v>8953</v>
      </c>
      <c r="C230" s="197" t="s">
        <v>8529</v>
      </c>
      <c r="D230" s="52" t="s">
        <v>2774</v>
      </c>
      <c r="E230" s="52"/>
      <c r="F230" s="64">
        <v>520</v>
      </c>
      <c r="G230" s="64">
        <f t="shared" si="15"/>
        <v>0</v>
      </c>
      <c r="H230" s="483"/>
      <c r="I230" s="484">
        <f t="shared" si="16"/>
        <v>0</v>
      </c>
      <c r="J230" s="485"/>
      <c r="K230" s="485"/>
      <c r="L230" s="197"/>
      <c r="M230" s="493" t="s">
        <v>8914</v>
      </c>
      <c r="N230" s="52" t="s">
        <v>8583</v>
      </c>
    </row>
    <row r="231" s="471" customFormat="1" customHeight="1" outlineLevel="1" spans="1:14">
      <c r="A231" s="52">
        <v>148</v>
      </c>
      <c r="B231" s="52" t="s">
        <v>8954</v>
      </c>
      <c r="C231" s="197" t="s">
        <v>8531</v>
      </c>
      <c r="D231" s="52" t="s">
        <v>2774</v>
      </c>
      <c r="E231" s="52"/>
      <c r="F231" s="64">
        <v>600</v>
      </c>
      <c r="G231" s="64">
        <f t="shared" si="15"/>
        <v>0</v>
      </c>
      <c r="H231" s="483"/>
      <c r="I231" s="484">
        <f t="shared" si="16"/>
        <v>0</v>
      </c>
      <c r="J231" s="485"/>
      <c r="K231" s="485"/>
      <c r="L231" s="197"/>
      <c r="M231" s="493" t="s">
        <v>8914</v>
      </c>
      <c r="N231" s="52" t="s">
        <v>8583</v>
      </c>
    </row>
    <row r="232" s="471" customFormat="1" customHeight="1" outlineLevel="1" spans="1:14">
      <c r="A232" s="52">
        <v>149</v>
      </c>
      <c r="B232" s="52" t="s">
        <v>8955</v>
      </c>
      <c r="C232" s="52" t="s">
        <v>8956</v>
      </c>
      <c r="D232" s="52" t="s">
        <v>2774</v>
      </c>
      <c r="E232" s="52">
        <v>6</v>
      </c>
      <c r="F232" s="52">
        <v>300</v>
      </c>
      <c r="G232" s="52">
        <f t="shared" si="15"/>
        <v>1800</v>
      </c>
      <c r="H232" s="483"/>
      <c r="I232" s="484">
        <f t="shared" si="16"/>
        <v>0</v>
      </c>
      <c r="J232" s="485"/>
      <c r="K232" s="485"/>
      <c r="L232" s="52"/>
      <c r="M232" s="490" t="s">
        <v>8957</v>
      </c>
      <c r="N232" s="52" t="s">
        <v>8583</v>
      </c>
    </row>
    <row r="233" s="471" customFormat="1" customHeight="1" outlineLevel="1" spans="1:14">
      <c r="A233" s="52">
        <v>150</v>
      </c>
      <c r="B233" s="52" t="s">
        <v>8958</v>
      </c>
      <c r="C233" s="52" t="s">
        <v>8959</v>
      </c>
      <c r="D233" s="52" t="s">
        <v>2774</v>
      </c>
      <c r="E233" s="52">
        <v>10</v>
      </c>
      <c r="F233" s="52">
        <v>300</v>
      </c>
      <c r="G233" s="52">
        <f t="shared" si="15"/>
        <v>3000</v>
      </c>
      <c r="H233" s="483"/>
      <c r="I233" s="484">
        <f t="shared" si="16"/>
        <v>0</v>
      </c>
      <c r="J233" s="485"/>
      <c r="K233" s="485"/>
      <c r="L233" s="52"/>
      <c r="M233" s="490" t="s">
        <v>8957</v>
      </c>
      <c r="N233" s="52" t="s">
        <v>8583</v>
      </c>
    </row>
    <row r="234" s="471" customFormat="1" customHeight="1" outlineLevel="1" spans="1:14">
      <c r="A234" s="52">
        <v>151</v>
      </c>
      <c r="B234" s="52" t="s">
        <v>8960</v>
      </c>
      <c r="C234" s="52" t="s">
        <v>8961</v>
      </c>
      <c r="D234" s="52" t="s">
        <v>2774</v>
      </c>
      <c r="E234" s="52">
        <v>3</v>
      </c>
      <c r="F234" s="52">
        <v>9800</v>
      </c>
      <c r="G234" s="52">
        <f t="shared" si="15"/>
        <v>29400</v>
      </c>
      <c r="H234" s="483"/>
      <c r="I234" s="484">
        <f t="shared" si="16"/>
        <v>0</v>
      </c>
      <c r="J234" s="485"/>
      <c r="K234" s="485"/>
      <c r="L234" s="52"/>
      <c r="M234" s="490" t="s">
        <v>8957</v>
      </c>
      <c r="N234" s="52" t="s">
        <v>8583</v>
      </c>
    </row>
    <row r="235" s="471" customFormat="1" customHeight="1" outlineLevel="1" spans="1:14">
      <c r="A235" s="52">
        <v>152</v>
      </c>
      <c r="B235" s="52" t="s">
        <v>8960</v>
      </c>
      <c r="C235" s="52" t="s">
        <v>8962</v>
      </c>
      <c r="D235" s="52" t="s">
        <v>2774</v>
      </c>
      <c r="E235" s="52">
        <v>3</v>
      </c>
      <c r="F235" s="52">
        <v>9800</v>
      </c>
      <c r="G235" s="52">
        <f t="shared" si="15"/>
        <v>29400</v>
      </c>
      <c r="H235" s="483"/>
      <c r="I235" s="484">
        <f t="shared" si="16"/>
        <v>0</v>
      </c>
      <c r="J235" s="485"/>
      <c r="K235" s="485"/>
      <c r="L235" s="52"/>
      <c r="M235" s="490" t="s">
        <v>8957</v>
      </c>
      <c r="N235" s="52" t="s">
        <v>8583</v>
      </c>
    </row>
    <row r="236" s="471" customFormat="1" customHeight="1" outlineLevel="1" spans="1:14">
      <c r="A236" s="52">
        <v>153</v>
      </c>
      <c r="B236" s="52" t="s">
        <v>8963</v>
      </c>
      <c r="C236" s="52" t="s">
        <v>8964</v>
      </c>
      <c r="D236" s="52" t="s">
        <v>2774</v>
      </c>
      <c r="E236" s="52">
        <v>4</v>
      </c>
      <c r="F236" s="52">
        <v>9800</v>
      </c>
      <c r="G236" s="52">
        <f t="shared" si="15"/>
        <v>39200</v>
      </c>
      <c r="H236" s="483"/>
      <c r="I236" s="484">
        <f t="shared" si="16"/>
        <v>0</v>
      </c>
      <c r="J236" s="485"/>
      <c r="K236" s="485"/>
      <c r="L236" s="52"/>
      <c r="M236" s="490" t="s">
        <v>8957</v>
      </c>
      <c r="N236" s="52" t="s">
        <v>8583</v>
      </c>
    </row>
    <row r="237" s="471" customFormat="1" customHeight="1" outlineLevel="1" spans="1:14">
      <c r="A237" s="52">
        <v>154</v>
      </c>
      <c r="B237" s="52" t="s">
        <v>8965</v>
      </c>
      <c r="C237" s="52" t="s">
        <v>8964</v>
      </c>
      <c r="D237" s="52" t="s">
        <v>2774</v>
      </c>
      <c r="E237" s="52">
        <v>3</v>
      </c>
      <c r="F237" s="52">
        <v>9800</v>
      </c>
      <c r="G237" s="52">
        <f t="shared" si="15"/>
        <v>29400</v>
      </c>
      <c r="H237" s="483"/>
      <c r="I237" s="484">
        <f t="shared" si="16"/>
        <v>0</v>
      </c>
      <c r="J237" s="485"/>
      <c r="K237" s="485"/>
      <c r="L237" s="52"/>
      <c r="M237" s="490" t="s">
        <v>8957</v>
      </c>
      <c r="N237" s="52" t="s">
        <v>8583</v>
      </c>
    </row>
    <row r="238" s="471" customFormat="1" customHeight="1" outlineLevel="1" spans="1:14">
      <c r="A238" s="52">
        <v>155</v>
      </c>
      <c r="B238" s="52" t="s">
        <v>8966</v>
      </c>
      <c r="C238" s="52" t="s">
        <v>8967</v>
      </c>
      <c r="D238" s="52" t="s">
        <v>2774</v>
      </c>
      <c r="E238" s="52">
        <v>4</v>
      </c>
      <c r="F238" s="52">
        <v>9000</v>
      </c>
      <c r="G238" s="52">
        <f t="shared" si="15"/>
        <v>36000</v>
      </c>
      <c r="H238" s="483"/>
      <c r="I238" s="484">
        <f t="shared" si="16"/>
        <v>0</v>
      </c>
      <c r="J238" s="485"/>
      <c r="K238" s="485"/>
      <c r="L238" s="52"/>
      <c r="M238" s="490" t="s">
        <v>8957</v>
      </c>
      <c r="N238" s="52" t="s">
        <v>8583</v>
      </c>
    </row>
    <row r="239" s="471" customFormat="1" customHeight="1" outlineLevel="1" spans="1:14">
      <c r="A239" s="52">
        <v>156</v>
      </c>
      <c r="B239" s="52" t="s">
        <v>8968</v>
      </c>
      <c r="C239" s="52" t="s">
        <v>8969</v>
      </c>
      <c r="D239" s="52" t="s">
        <v>2774</v>
      </c>
      <c r="E239" s="52">
        <v>3</v>
      </c>
      <c r="F239" s="52">
        <v>8000</v>
      </c>
      <c r="G239" s="52">
        <f t="shared" si="15"/>
        <v>24000</v>
      </c>
      <c r="H239" s="483"/>
      <c r="I239" s="484">
        <f t="shared" si="16"/>
        <v>0</v>
      </c>
      <c r="J239" s="485"/>
      <c r="K239" s="485"/>
      <c r="L239" s="52"/>
      <c r="M239" s="490" t="s">
        <v>8957</v>
      </c>
      <c r="N239" s="52" t="s">
        <v>8583</v>
      </c>
    </row>
    <row r="240" s="471" customFormat="1" customHeight="1" outlineLevel="1" spans="1:14">
      <c r="A240" s="52">
        <v>157</v>
      </c>
      <c r="B240" s="52" t="s">
        <v>8970</v>
      </c>
      <c r="C240" s="52" t="s">
        <v>8971</v>
      </c>
      <c r="D240" s="52" t="s">
        <v>2774</v>
      </c>
      <c r="E240" s="52">
        <v>3</v>
      </c>
      <c r="F240" s="52">
        <v>9900</v>
      </c>
      <c r="G240" s="52">
        <f t="shared" si="15"/>
        <v>29700</v>
      </c>
      <c r="H240" s="483"/>
      <c r="I240" s="484">
        <f t="shared" si="16"/>
        <v>0</v>
      </c>
      <c r="J240" s="485"/>
      <c r="K240" s="485"/>
      <c r="L240" s="52"/>
      <c r="M240" s="490" t="s">
        <v>8957</v>
      </c>
      <c r="N240" s="52" t="s">
        <v>8583</v>
      </c>
    </row>
    <row r="241" s="471" customFormat="1" customHeight="1" outlineLevel="1" spans="1:14">
      <c r="A241" s="52">
        <v>158</v>
      </c>
      <c r="B241" s="52" t="s">
        <v>8972</v>
      </c>
      <c r="C241" s="52" t="s">
        <v>8973</v>
      </c>
      <c r="D241" s="52" t="s">
        <v>2774</v>
      </c>
      <c r="E241" s="52">
        <v>3</v>
      </c>
      <c r="F241" s="52">
        <v>9900</v>
      </c>
      <c r="G241" s="52">
        <f t="shared" si="15"/>
        <v>29700</v>
      </c>
      <c r="H241" s="483"/>
      <c r="I241" s="484">
        <f t="shared" si="16"/>
        <v>0</v>
      </c>
      <c r="J241" s="485"/>
      <c r="K241" s="485"/>
      <c r="L241" s="52"/>
      <c r="M241" s="490" t="s">
        <v>8957</v>
      </c>
      <c r="N241" s="52" t="s">
        <v>8583</v>
      </c>
    </row>
    <row r="242" s="471" customFormat="1" customHeight="1" outlineLevel="1" spans="1:14">
      <c r="A242" s="52">
        <v>159</v>
      </c>
      <c r="B242" s="52" t="s">
        <v>8974</v>
      </c>
      <c r="C242" s="52" t="s">
        <v>8975</v>
      </c>
      <c r="D242" s="52" t="s">
        <v>2774</v>
      </c>
      <c r="E242" s="52">
        <v>3</v>
      </c>
      <c r="F242" s="52">
        <v>9900</v>
      </c>
      <c r="G242" s="52">
        <f t="shared" si="15"/>
        <v>29700</v>
      </c>
      <c r="H242" s="483"/>
      <c r="I242" s="484">
        <f t="shared" si="16"/>
        <v>0</v>
      </c>
      <c r="J242" s="485"/>
      <c r="K242" s="485"/>
      <c r="L242" s="52"/>
      <c r="M242" s="490" t="s">
        <v>8957</v>
      </c>
      <c r="N242" s="52" t="s">
        <v>8583</v>
      </c>
    </row>
    <row r="243" s="471" customFormat="1" customHeight="1" outlineLevel="1" spans="1:14">
      <c r="A243" s="52">
        <v>160</v>
      </c>
      <c r="B243" s="52" t="s">
        <v>8976</v>
      </c>
      <c r="C243" s="52" t="s">
        <v>8977</v>
      </c>
      <c r="D243" s="52" t="s">
        <v>2774</v>
      </c>
      <c r="E243" s="52">
        <v>4</v>
      </c>
      <c r="F243" s="52">
        <v>800</v>
      </c>
      <c r="G243" s="52">
        <f t="shared" si="15"/>
        <v>3200</v>
      </c>
      <c r="H243" s="483"/>
      <c r="I243" s="484">
        <f t="shared" si="16"/>
        <v>0</v>
      </c>
      <c r="J243" s="485"/>
      <c r="K243" s="485"/>
      <c r="L243" s="52"/>
      <c r="M243" s="490" t="s">
        <v>8957</v>
      </c>
      <c r="N243" s="52" t="s">
        <v>8583</v>
      </c>
    </row>
    <row r="244" s="471" customFormat="1" customHeight="1" outlineLevel="1" spans="1:14">
      <c r="A244" s="52">
        <v>161</v>
      </c>
      <c r="B244" s="52" t="s">
        <v>8978</v>
      </c>
      <c r="C244" s="52" t="s">
        <v>8979</v>
      </c>
      <c r="D244" s="52" t="s">
        <v>2774</v>
      </c>
      <c r="E244" s="52">
        <v>4</v>
      </c>
      <c r="F244" s="52">
        <v>1000</v>
      </c>
      <c r="G244" s="52">
        <f t="shared" si="15"/>
        <v>4000</v>
      </c>
      <c r="H244" s="483"/>
      <c r="I244" s="484">
        <f t="shared" si="16"/>
        <v>0</v>
      </c>
      <c r="J244" s="485"/>
      <c r="K244" s="485"/>
      <c r="L244" s="52"/>
      <c r="M244" s="490" t="s">
        <v>8957</v>
      </c>
      <c r="N244" s="52" t="s">
        <v>8583</v>
      </c>
    </row>
    <row r="245" s="471" customFormat="1" customHeight="1" outlineLevel="1" spans="1:14">
      <c r="A245" s="52">
        <v>162</v>
      </c>
      <c r="B245" s="52" t="s">
        <v>8980</v>
      </c>
      <c r="C245" s="52" t="s">
        <v>8981</v>
      </c>
      <c r="D245" s="52" t="s">
        <v>2774</v>
      </c>
      <c r="E245" s="52">
        <v>4</v>
      </c>
      <c r="F245" s="52">
        <v>8000</v>
      </c>
      <c r="G245" s="52">
        <f t="shared" si="15"/>
        <v>32000</v>
      </c>
      <c r="H245" s="483"/>
      <c r="I245" s="484">
        <f t="shared" si="16"/>
        <v>0</v>
      </c>
      <c r="J245" s="485"/>
      <c r="K245" s="485"/>
      <c r="L245" s="52"/>
      <c r="M245" s="490" t="s">
        <v>8957</v>
      </c>
      <c r="N245" s="52" t="s">
        <v>8583</v>
      </c>
    </row>
    <row r="246" s="471" customFormat="1" customHeight="1" outlineLevel="1" spans="1:14">
      <c r="A246" s="52">
        <v>163</v>
      </c>
      <c r="B246" s="52" t="s">
        <v>8982</v>
      </c>
      <c r="C246" s="52" t="s">
        <v>8983</v>
      </c>
      <c r="D246" s="52" t="s">
        <v>2774</v>
      </c>
      <c r="E246" s="52">
        <v>7</v>
      </c>
      <c r="F246" s="52">
        <v>5000</v>
      </c>
      <c r="G246" s="52">
        <f t="shared" si="15"/>
        <v>35000</v>
      </c>
      <c r="H246" s="483"/>
      <c r="I246" s="484">
        <f t="shared" si="16"/>
        <v>0</v>
      </c>
      <c r="J246" s="485"/>
      <c r="K246" s="485"/>
      <c r="L246" s="52"/>
      <c r="M246" s="486" t="s">
        <v>8390</v>
      </c>
      <c r="N246" s="52" t="s">
        <v>8583</v>
      </c>
    </row>
    <row r="247" s="471" customFormat="1" customHeight="1" outlineLevel="1" spans="1:14">
      <c r="A247" s="52">
        <v>164</v>
      </c>
      <c r="B247" s="52" t="s">
        <v>8984</v>
      </c>
      <c r="C247" s="52" t="s">
        <v>8985</v>
      </c>
      <c r="D247" s="52" t="s">
        <v>2774</v>
      </c>
      <c r="E247" s="52">
        <v>7</v>
      </c>
      <c r="F247" s="52">
        <v>5000</v>
      </c>
      <c r="G247" s="52">
        <f t="shared" si="15"/>
        <v>35000</v>
      </c>
      <c r="H247" s="483"/>
      <c r="I247" s="484">
        <f t="shared" si="16"/>
        <v>0</v>
      </c>
      <c r="J247" s="485"/>
      <c r="K247" s="485"/>
      <c r="L247" s="52"/>
      <c r="M247" s="486" t="s">
        <v>8390</v>
      </c>
      <c r="N247" s="52" t="s">
        <v>8583</v>
      </c>
    </row>
    <row r="248" s="471" customFormat="1" customHeight="1" outlineLevel="1" spans="1:14">
      <c r="A248" s="52">
        <v>165</v>
      </c>
      <c r="B248" s="52" t="s">
        <v>8986</v>
      </c>
      <c r="C248" s="52" t="s">
        <v>8987</v>
      </c>
      <c r="D248" s="52" t="s">
        <v>2774</v>
      </c>
      <c r="E248" s="52">
        <v>7</v>
      </c>
      <c r="F248" s="52">
        <v>5000</v>
      </c>
      <c r="G248" s="52">
        <f t="shared" si="15"/>
        <v>35000</v>
      </c>
      <c r="H248" s="483"/>
      <c r="I248" s="484">
        <f t="shared" si="16"/>
        <v>0</v>
      </c>
      <c r="J248" s="485"/>
      <c r="K248" s="485"/>
      <c r="L248" s="52"/>
      <c r="M248" s="486" t="s">
        <v>8390</v>
      </c>
      <c r="N248" s="52" t="s">
        <v>8583</v>
      </c>
    </row>
    <row r="249" s="471" customFormat="1" customHeight="1" outlineLevel="1" spans="1:14">
      <c r="A249" s="52">
        <v>166</v>
      </c>
      <c r="B249" s="52" t="s">
        <v>8988</v>
      </c>
      <c r="C249" s="52" t="s">
        <v>8989</v>
      </c>
      <c r="D249" s="52" t="s">
        <v>2774</v>
      </c>
      <c r="E249" s="52">
        <v>2</v>
      </c>
      <c r="F249" s="52">
        <v>3000</v>
      </c>
      <c r="G249" s="52">
        <f t="shared" si="15"/>
        <v>6000</v>
      </c>
      <c r="H249" s="483"/>
      <c r="I249" s="484">
        <f t="shared" si="16"/>
        <v>0</v>
      </c>
      <c r="J249" s="485"/>
      <c r="K249" s="485"/>
      <c r="L249" s="52"/>
      <c r="M249" s="486" t="s">
        <v>8390</v>
      </c>
      <c r="N249" s="52" t="s">
        <v>8583</v>
      </c>
    </row>
    <row r="250" s="471" customFormat="1" customHeight="1" outlineLevel="1" spans="1:14">
      <c r="A250" s="52">
        <v>167</v>
      </c>
      <c r="B250" s="52" t="s">
        <v>8990</v>
      </c>
      <c r="C250" s="52" t="s">
        <v>8989</v>
      </c>
      <c r="D250" s="52" t="s">
        <v>2774</v>
      </c>
      <c r="E250" s="52">
        <v>2</v>
      </c>
      <c r="F250" s="52">
        <v>3000</v>
      </c>
      <c r="G250" s="52">
        <f t="shared" si="15"/>
        <v>6000</v>
      </c>
      <c r="H250" s="483"/>
      <c r="I250" s="484">
        <f t="shared" si="16"/>
        <v>0</v>
      </c>
      <c r="J250" s="485"/>
      <c r="K250" s="485"/>
      <c r="L250" s="52"/>
      <c r="M250" s="486" t="s">
        <v>8390</v>
      </c>
      <c r="N250" s="52" t="s">
        <v>8583</v>
      </c>
    </row>
    <row r="251" s="471" customFormat="1" customHeight="1" outlineLevel="1" spans="1:14">
      <c r="A251" s="52">
        <v>168</v>
      </c>
      <c r="B251" s="52" t="s">
        <v>8988</v>
      </c>
      <c r="C251" s="52" t="s">
        <v>8991</v>
      </c>
      <c r="D251" s="52" t="s">
        <v>2774</v>
      </c>
      <c r="E251" s="52">
        <v>2</v>
      </c>
      <c r="F251" s="52">
        <v>3000</v>
      </c>
      <c r="G251" s="52">
        <f t="shared" si="15"/>
        <v>6000</v>
      </c>
      <c r="H251" s="483"/>
      <c r="I251" s="484">
        <f t="shared" si="16"/>
        <v>0</v>
      </c>
      <c r="J251" s="485"/>
      <c r="K251" s="485"/>
      <c r="L251" s="52"/>
      <c r="M251" s="486" t="s">
        <v>8390</v>
      </c>
      <c r="N251" s="52" t="s">
        <v>8583</v>
      </c>
    </row>
    <row r="252" s="471" customFormat="1" customHeight="1" outlineLevel="1" spans="1:14">
      <c r="A252" s="52">
        <v>169</v>
      </c>
      <c r="B252" s="52" t="s">
        <v>8990</v>
      </c>
      <c r="C252" s="52" t="s">
        <v>8991</v>
      </c>
      <c r="D252" s="52" t="s">
        <v>2774</v>
      </c>
      <c r="E252" s="52">
        <v>2</v>
      </c>
      <c r="F252" s="52">
        <v>3000</v>
      </c>
      <c r="G252" s="52">
        <f t="shared" si="15"/>
        <v>6000</v>
      </c>
      <c r="H252" s="483"/>
      <c r="I252" s="484">
        <f t="shared" si="16"/>
        <v>0</v>
      </c>
      <c r="J252" s="485"/>
      <c r="K252" s="485"/>
      <c r="L252" s="52"/>
      <c r="M252" s="486" t="s">
        <v>8390</v>
      </c>
      <c r="N252" s="52" t="s">
        <v>8583</v>
      </c>
    </row>
    <row r="253" s="471" customFormat="1" customHeight="1" outlineLevel="1" spans="1:14">
      <c r="A253" s="52">
        <v>170</v>
      </c>
      <c r="B253" s="52" t="s">
        <v>8992</v>
      </c>
      <c r="C253" s="52" t="s">
        <v>8993</v>
      </c>
      <c r="D253" s="52" t="s">
        <v>2774</v>
      </c>
      <c r="E253" s="52">
        <v>2</v>
      </c>
      <c r="F253" s="52">
        <v>5200</v>
      </c>
      <c r="G253" s="52">
        <f t="shared" si="15"/>
        <v>10400</v>
      </c>
      <c r="H253" s="483"/>
      <c r="I253" s="484">
        <f t="shared" si="16"/>
        <v>0</v>
      </c>
      <c r="J253" s="485"/>
      <c r="K253" s="485"/>
      <c r="L253" s="52"/>
      <c r="M253" s="486" t="s">
        <v>8390</v>
      </c>
      <c r="N253" s="52" t="s">
        <v>8583</v>
      </c>
    </row>
    <row r="254" s="471" customFormat="1" customHeight="1" outlineLevel="1" spans="1:14">
      <c r="A254" s="52">
        <v>171</v>
      </c>
      <c r="B254" s="52" t="s">
        <v>8994</v>
      </c>
      <c r="C254" s="52" t="s">
        <v>8995</v>
      </c>
      <c r="D254" s="52" t="s">
        <v>2774</v>
      </c>
      <c r="E254" s="52">
        <v>3</v>
      </c>
      <c r="F254" s="52">
        <v>2700</v>
      </c>
      <c r="G254" s="52">
        <f t="shared" si="15"/>
        <v>8100</v>
      </c>
      <c r="H254" s="483"/>
      <c r="I254" s="484">
        <f t="shared" si="16"/>
        <v>0</v>
      </c>
      <c r="J254" s="485"/>
      <c r="K254" s="485"/>
      <c r="L254" s="52"/>
      <c r="M254" s="486" t="s">
        <v>8390</v>
      </c>
      <c r="N254" s="52" t="s">
        <v>8583</v>
      </c>
    </row>
    <row r="255" s="471" customFormat="1" customHeight="1" outlineLevel="1" spans="1:14">
      <c r="A255" s="52">
        <v>172</v>
      </c>
      <c r="B255" s="52" t="s">
        <v>8996</v>
      </c>
      <c r="C255" s="52" t="s">
        <v>8997</v>
      </c>
      <c r="D255" s="52" t="s">
        <v>2774</v>
      </c>
      <c r="E255" s="52"/>
      <c r="F255" s="52">
        <v>10000</v>
      </c>
      <c r="G255" s="52">
        <f t="shared" ref="G255:G288" si="17" xml:space="preserve">E255*F255</f>
        <v>0</v>
      </c>
      <c r="H255" s="483"/>
      <c r="I255" s="484">
        <f t="shared" si="16"/>
        <v>0</v>
      </c>
      <c r="J255" s="485"/>
      <c r="K255" s="485"/>
      <c r="L255" s="52"/>
      <c r="M255" s="493" t="s">
        <v>8914</v>
      </c>
      <c r="N255" s="52" t="s">
        <v>8583</v>
      </c>
    </row>
    <row r="256" s="471" customFormat="1" customHeight="1" outlineLevel="1" spans="1:14">
      <c r="A256" s="52">
        <v>173</v>
      </c>
      <c r="B256" s="52" t="s">
        <v>8998</v>
      </c>
      <c r="C256" s="52" t="s">
        <v>8999</v>
      </c>
      <c r="D256" s="52" t="s">
        <v>2774</v>
      </c>
      <c r="E256" s="52"/>
      <c r="F256" s="52">
        <v>10000</v>
      </c>
      <c r="G256" s="52">
        <f t="shared" si="17"/>
        <v>0</v>
      </c>
      <c r="H256" s="483"/>
      <c r="I256" s="484">
        <f t="shared" si="16"/>
        <v>0</v>
      </c>
      <c r="J256" s="485"/>
      <c r="K256" s="485"/>
      <c r="L256" s="52"/>
      <c r="M256" s="493" t="s">
        <v>8914</v>
      </c>
      <c r="N256" s="52" t="s">
        <v>8583</v>
      </c>
    </row>
    <row r="257" s="471" customFormat="1" customHeight="1" outlineLevel="1" spans="1:14">
      <c r="A257" s="52">
        <v>174</v>
      </c>
      <c r="B257" s="52" t="s">
        <v>9000</v>
      </c>
      <c r="C257" s="52" t="s">
        <v>9001</v>
      </c>
      <c r="D257" s="52" t="s">
        <v>2774</v>
      </c>
      <c r="E257" s="52"/>
      <c r="F257" s="52">
        <v>10000</v>
      </c>
      <c r="G257" s="52">
        <f t="shared" si="17"/>
        <v>0</v>
      </c>
      <c r="H257" s="483"/>
      <c r="I257" s="484">
        <f t="shared" si="16"/>
        <v>0</v>
      </c>
      <c r="J257" s="485"/>
      <c r="K257" s="485"/>
      <c r="L257" s="52"/>
      <c r="M257" s="493" t="s">
        <v>8914</v>
      </c>
      <c r="N257" s="52" t="s">
        <v>8583</v>
      </c>
    </row>
    <row r="258" s="471" customFormat="1" customHeight="1" outlineLevel="1" spans="1:14">
      <c r="A258" s="52">
        <v>175</v>
      </c>
      <c r="B258" s="52" t="s">
        <v>9002</v>
      </c>
      <c r="C258" s="52" t="s">
        <v>9003</v>
      </c>
      <c r="D258" s="52" t="s">
        <v>2774</v>
      </c>
      <c r="E258" s="52"/>
      <c r="F258" s="52">
        <v>10000</v>
      </c>
      <c r="G258" s="52">
        <f t="shared" si="17"/>
        <v>0</v>
      </c>
      <c r="H258" s="483"/>
      <c r="I258" s="484">
        <f t="shared" si="16"/>
        <v>0</v>
      </c>
      <c r="J258" s="485"/>
      <c r="K258" s="485"/>
      <c r="L258" s="52"/>
      <c r="M258" s="493" t="s">
        <v>8914</v>
      </c>
      <c r="N258" s="52" t="s">
        <v>8583</v>
      </c>
    </row>
    <row r="259" s="471" customFormat="1" customHeight="1" outlineLevel="1" spans="1:14">
      <c r="A259" s="52">
        <v>176</v>
      </c>
      <c r="B259" s="52" t="s">
        <v>9004</v>
      </c>
      <c r="C259" s="52" t="s">
        <v>9005</v>
      </c>
      <c r="D259" s="52" t="s">
        <v>2774</v>
      </c>
      <c r="E259" s="52"/>
      <c r="F259" s="52">
        <v>10000</v>
      </c>
      <c r="G259" s="52">
        <f t="shared" si="17"/>
        <v>0</v>
      </c>
      <c r="H259" s="483"/>
      <c r="I259" s="484">
        <f t="shared" si="16"/>
        <v>0</v>
      </c>
      <c r="J259" s="485"/>
      <c r="K259" s="485"/>
      <c r="L259" s="52"/>
      <c r="M259" s="493" t="s">
        <v>8914</v>
      </c>
      <c r="N259" s="52" t="s">
        <v>8583</v>
      </c>
    </row>
    <row r="260" s="471" customFormat="1" customHeight="1" outlineLevel="1" spans="1:14">
      <c r="A260" s="52">
        <v>177</v>
      </c>
      <c r="B260" s="52" t="s">
        <v>9006</v>
      </c>
      <c r="C260" s="52" t="s">
        <v>9007</v>
      </c>
      <c r="D260" s="52" t="s">
        <v>2774</v>
      </c>
      <c r="E260" s="52"/>
      <c r="F260" s="52">
        <v>10000</v>
      </c>
      <c r="G260" s="52">
        <f t="shared" si="17"/>
        <v>0</v>
      </c>
      <c r="H260" s="483"/>
      <c r="I260" s="484">
        <f t="shared" si="16"/>
        <v>0</v>
      </c>
      <c r="J260" s="485"/>
      <c r="K260" s="485"/>
      <c r="L260" s="52"/>
      <c r="M260" s="493" t="s">
        <v>8914</v>
      </c>
      <c r="N260" s="52" t="s">
        <v>8583</v>
      </c>
    </row>
    <row r="261" s="471" customFormat="1" customHeight="1" outlineLevel="1" spans="1:14">
      <c r="A261" s="52">
        <v>178</v>
      </c>
      <c r="B261" s="52" t="s">
        <v>9008</v>
      </c>
      <c r="C261" s="52" t="s">
        <v>9009</v>
      </c>
      <c r="D261" s="52" t="s">
        <v>2774</v>
      </c>
      <c r="E261" s="52">
        <v>4</v>
      </c>
      <c r="F261" s="52">
        <v>800</v>
      </c>
      <c r="G261" s="52">
        <f t="shared" si="17"/>
        <v>3200</v>
      </c>
      <c r="H261" s="483"/>
      <c r="I261" s="484">
        <f t="shared" si="16"/>
        <v>0</v>
      </c>
      <c r="J261" s="485"/>
      <c r="K261" s="485"/>
      <c r="L261" s="52"/>
      <c r="M261" s="486" t="s">
        <v>8706</v>
      </c>
      <c r="N261" s="52" t="s">
        <v>8583</v>
      </c>
    </row>
    <row r="262" s="471" customFormat="1" customHeight="1" outlineLevel="1" spans="1:14">
      <c r="A262" s="52">
        <v>179</v>
      </c>
      <c r="B262" s="52" t="s">
        <v>9010</v>
      </c>
      <c r="C262" s="52" t="s">
        <v>9011</v>
      </c>
      <c r="D262" s="52" t="s">
        <v>2774</v>
      </c>
      <c r="E262" s="52">
        <v>4</v>
      </c>
      <c r="F262" s="52">
        <v>800</v>
      </c>
      <c r="G262" s="52">
        <f t="shared" si="17"/>
        <v>3200</v>
      </c>
      <c r="H262" s="483"/>
      <c r="I262" s="484">
        <f t="shared" ref="I262:I292" si="18" xml:space="preserve">H262*F262</f>
        <v>0</v>
      </c>
      <c r="J262" s="485"/>
      <c r="K262" s="485"/>
      <c r="L262" s="52"/>
      <c r="M262" s="486" t="s">
        <v>8706</v>
      </c>
      <c r="N262" s="52" t="s">
        <v>8583</v>
      </c>
    </row>
    <row r="263" s="471" customFormat="1" customHeight="1" outlineLevel="1" spans="1:14">
      <c r="A263" s="52">
        <v>180</v>
      </c>
      <c r="B263" s="52" t="s">
        <v>9012</v>
      </c>
      <c r="C263" s="52" t="s">
        <v>9013</v>
      </c>
      <c r="D263" s="52" t="s">
        <v>2774</v>
      </c>
      <c r="E263" s="52">
        <v>4</v>
      </c>
      <c r="F263" s="52">
        <v>500</v>
      </c>
      <c r="G263" s="52">
        <f t="shared" si="17"/>
        <v>2000</v>
      </c>
      <c r="H263" s="483"/>
      <c r="I263" s="484">
        <f t="shared" si="18"/>
        <v>0</v>
      </c>
      <c r="J263" s="485"/>
      <c r="K263" s="485"/>
      <c r="L263" s="52"/>
      <c r="M263" s="486" t="s">
        <v>8706</v>
      </c>
      <c r="N263" s="52" t="s">
        <v>8583</v>
      </c>
    </row>
    <row r="264" s="471" customFormat="1" customHeight="1" outlineLevel="1" spans="1:14">
      <c r="A264" s="52">
        <v>181</v>
      </c>
      <c r="B264" s="52" t="s">
        <v>9014</v>
      </c>
      <c r="C264" s="52" t="s">
        <v>2787</v>
      </c>
      <c r="D264" s="52" t="s">
        <v>2774</v>
      </c>
      <c r="E264" s="52">
        <v>4</v>
      </c>
      <c r="F264" s="52">
        <v>600</v>
      </c>
      <c r="G264" s="52">
        <f t="shared" si="17"/>
        <v>2400</v>
      </c>
      <c r="H264" s="483"/>
      <c r="I264" s="484">
        <f t="shared" si="18"/>
        <v>0</v>
      </c>
      <c r="J264" s="485"/>
      <c r="K264" s="485"/>
      <c r="L264" s="52"/>
      <c r="M264" s="486" t="s">
        <v>8706</v>
      </c>
      <c r="N264" s="52" t="s">
        <v>8583</v>
      </c>
    </row>
    <row r="265" s="471" customFormat="1" customHeight="1" outlineLevel="1" spans="1:14">
      <c r="A265" s="52">
        <v>182</v>
      </c>
      <c r="B265" s="52" t="s">
        <v>9014</v>
      </c>
      <c r="C265" s="52" t="s">
        <v>2786</v>
      </c>
      <c r="D265" s="52" t="s">
        <v>2774</v>
      </c>
      <c r="E265" s="52">
        <v>4</v>
      </c>
      <c r="F265" s="52">
        <v>600</v>
      </c>
      <c r="G265" s="52">
        <f t="shared" si="17"/>
        <v>2400</v>
      </c>
      <c r="H265" s="483"/>
      <c r="I265" s="484">
        <f t="shared" si="18"/>
        <v>0</v>
      </c>
      <c r="J265" s="485"/>
      <c r="K265" s="485"/>
      <c r="L265" s="52"/>
      <c r="M265" s="486" t="s">
        <v>8706</v>
      </c>
      <c r="N265" s="52" t="s">
        <v>8583</v>
      </c>
    </row>
    <row r="266" s="471" customFormat="1" customHeight="1" outlineLevel="1" spans="1:14">
      <c r="A266" s="52">
        <v>183</v>
      </c>
      <c r="B266" s="52" t="s">
        <v>9015</v>
      </c>
      <c r="C266" s="52" t="s">
        <v>9016</v>
      </c>
      <c r="D266" s="52" t="s">
        <v>2768</v>
      </c>
      <c r="E266" s="52">
        <v>5</v>
      </c>
      <c r="F266" s="52">
        <v>7800</v>
      </c>
      <c r="G266" s="52">
        <f t="shared" si="17"/>
        <v>39000</v>
      </c>
      <c r="H266" s="483"/>
      <c r="I266" s="484">
        <f t="shared" si="18"/>
        <v>0</v>
      </c>
      <c r="J266" s="485"/>
      <c r="K266" s="485"/>
      <c r="L266" s="52"/>
      <c r="M266" s="486" t="s">
        <v>8706</v>
      </c>
      <c r="N266" s="52" t="s">
        <v>8583</v>
      </c>
    </row>
    <row r="267" s="471" customFormat="1" customHeight="1" outlineLevel="1" spans="1:14">
      <c r="A267" s="52">
        <v>184</v>
      </c>
      <c r="B267" s="52" t="s">
        <v>9017</v>
      </c>
      <c r="C267" s="52" t="s">
        <v>9018</v>
      </c>
      <c r="D267" s="52" t="s">
        <v>8841</v>
      </c>
      <c r="E267" s="52">
        <v>10</v>
      </c>
      <c r="F267" s="52">
        <v>1800</v>
      </c>
      <c r="G267" s="52">
        <f t="shared" si="17"/>
        <v>18000</v>
      </c>
      <c r="H267" s="483"/>
      <c r="I267" s="484">
        <f t="shared" si="18"/>
        <v>0</v>
      </c>
      <c r="J267" s="485"/>
      <c r="K267" s="485"/>
      <c r="L267" s="52"/>
      <c r="M267" s="486" t="s">
        <v>8706</v>
      </c>
      <c r="N267" s="52" t="s">
        <v>8583</v>
      </c>
    </row>
    <row r="268" s="471" customFormat="1" customHeight="1" outlineLevel="1" spans="1:14">
      <c r="A268" s="52">
        <v>185</v>
      </c>
      <c r="B268" s="52" t="s">
        <v>9017</v>
      </c>
      <c r="C268" s="52" t="s">
        <v>9019</v>
      </c>
      <c r="D268" s="52" t="s">
        <v>8841</v>
      </c>
      <c r="E268" s="52">
        <v>10</v>
      </c>
      <c r="F268" s="52">
        <v>1800</v>
      </c>
      <c r="G268" s="52">
        <f t="shared" si="17"/>
        <v>18000</v>
      </c>
      <c r="H268" s="483"/>
      <c r="I268" s="484">
        <f t="shared" si="18"/>
        <v>0</v>
      </c>
      <c r="J268" s="485"/>
      <c r="K268" s="485"/>
      <c r="L268" s="52"/>
      <c r="M268" s="486" t="s">
        <v>8706</v>
      </c>
      <c r="N268" s="52" t="s">
        <v>8583</v>
      </c>
    </row>
    <row r="269" s="471" customFormat="1" customHeight="1" outlineLevel="1" spans="1:14">
      <c r="A269" s="52">
        <v>186</v>
      </c>
      <c r="B269" s="52" t="s">
        <v>9020</v>
      </c>
      <c r="C269" s="52" t="s">
        <v>9018</v>
      </c>
      <c r="D269" s="52" t="s">
        <v>8841</v>
      </c>
      <c r="E269" s="52">
        <v>5</v>
      </c>
      <c r="F269" s="52">
        <v>1800</v>
      </c>
      <c r="G269" s="52">
        <f t="shared" si="17"/>
        <v>9000</v>
      </c>
      <c r="H269" s="483"/>
      <c r="I269" s="484">
        <f t="shared" si="18"/>
        <v>0</v>
      </c>
      <c r="J269" s="485"/>
      <c r="K269" s="485"/>
      <c r="L269" s="52"/>
      <c r="M269" s="486" t="s">
        <v>8706</v>
      </c>
      <c r="N269" s="52" t="s">
        <v>8583</v>
      </c>
    </row>
    <row r="270" s="471" customFormat="1" customHeight="1" outlineLevel="1" spans="1:14">
      <c r="A270" s="52">
        <v>187</v>
      </c>
      <c r="B270" s="52" t="s">
        <v>9020</v>
      </c>
      <c r="C270" s="52" t="s">
        <v>9019</v>
      </c>
      <c r="D270" s="52" t="s">
        <v>8841</v>
      </c>
      <c r="E270" s="52">
        <v>5</v>
      </c>
      <c r="F270" s="52">
        <v>1800</v>
      </c>
      <c r="G270" s="52">
        <f t="shared" si="17"/>
        <v>9000</v>
      </c>
      <c r="H270" s="483"/>
      <c r="I270" s="484">
        <f t="shared" si="18"/>
        <v>0</v>
      </c>
      <c r="J270" s="485"/>
      <c r="K270" s="485"/>
      <c r="L270" s="52"/>
      <c r="M270" s="486" t="s">
        <v>8706</v>
      </c>
      <c r="N270" s="52" t="s">
        <v>8583</v>
      </c>
    </row>
    <row r="271" s="471" customFormat="1" customHeight="1" outlineLevel="1" spans="1:14">
      <c r="A271" s="52">
        <v>188</v>
      </c>
      <c r="B271" s="52" t="s">
        <v>8845</v>
      </c>
      <c r="C271" s="52" t="s">
        <v>9021</v>
      </c>
      <c r="D271" s="52" t="s">
        <v>8841</v>
      </c>
      <c r="E271" s="52">
        <v>18</v>
      </c>
      <c r="F271" s="52">
        <v>800</v>
      </c>
      <c r="G271" s="52">
        <f t="shared" si="17"/>
        <v>14400</v>
      </c>
      <c r="H271" s="483"/>
      <c r="I271" s="484">
        <f t="shared" si="18"/>
        <v>0</v>
      </c>
      <c r="J271" s="485"/>
      <c r="K271" s="485"/>
      <c r="L271" s="52"/>
      <c r="M271" s="486" t="s">
        <v>8706</v>
      </c>
      <c r="N271" s="52" t="s">
        <v>8583</v>
      </c>
    </row>
    <row r="272" s="471" customFormat="1" customHeight="1" outlineLevel="1" spans="1:14">
      <c r="A272" s="52">
        <v>189</v>
      </c>
      <c r="B272" s="52" t="s">
        <v>9022</v>
      </c>
      <c r="C272" s="52" t="s">
        <v>9023</v>
      </c>
      <c r="D272" s="52" t="s">
        <v>8841</v>
      </c>
      <c r="E272" s="52">
        <v>10</v>
      </c>
      <c r="F272" s="52">
        <v>800</v>
      </c>
      <c r="G272" s="52">
        <f t="shared" si="17"/>
        <v>8000</v>
      </c>
      <c r="H272" s="483"/>
      <c r="I272" s="484">
        <f t="shared" si="18"/>
        <v>0</v>
      </c>
      <c r="J272" s="485"/>
      <c r="K272" s="485"/>
      <c r="L272" s="52"/>
      <c r="M272" s="486" t="s">
        <v>8706</v>
      </c>
      <c r="N272" s="52" t="s">
        <v>8583</v>
      </c>
    </row>
    <row r="273" s="471" customFormat="1" customHeight="1" outlineLevel="1" spans="1:14">
      <c r="A273" s="52">
        <v>190</v>
      </c>
      <c r="B273" s="52" t="s">
        <v>9024</v>
      </c>
      <c r="C273" s="52" t="s">
        <v>9025</v>
      </c>
      <c r="D273" s="52" t="s">
        <v>8841</v>
      </c>
      <c r="E273" s="52">
        <v>10</v>
      </c>
      <c r="F273" s="52">
        <v>800</v>
      </c>
      <c r="G273" s="52">
        <f t="shared" si="17"/>
        <v>8000</v>
      </c>
      <c r="H273" s="483"/>
      <c r="I273" s="484">
        <f t="shared" si="18"/>
        <v>0</v>
      </c>
      <c r="J273" s="485"/>
      <c r="K273" s="485"/>
      <c r="L273" s="52"/>
      <c r="M273" s="486" t="s">
        <v>8706</v>
      </c>
      <c r="N273" s="52" t="s">
        <v>8583</v>
      </c>
    </row>
    <row r="274" s="471" customFormat="1" customHeight="1" outlineLevel="1" spans="1:14">
      <c r="A274" s="52">
        <v>191</v>
      </c>
      <c r="B274" s="52" t="s">
        <v>9026</v>
      </c>
      <c r="C274" s="52" t="s">
        <v>9027</v>
      </c>
      <c r="D274" s="52" t="s">
        <v>8841</v>
      </c>
      <c r="E274" s="52">
        <v>10</v>
      </c>
      <c r="F274" s="52">
        <v>800</v>
      </c>
      <c r="G274" s="52">
        <f t="shared" si="17"/>
        <v>8000</v>
      </c>
      <c r="H274" s="483"/>
      <c r="I274" s="484">
        <f t="shared" si="18"/>
        <v>0</v>
      </c>
      <c r="J274" s="485"/>
      <c r="K274" s="485"/>
      <c r="L274" s="52"/>
      <c r="M274" s="486" t="s">
        <v>8706</v>
      </c>
      <c r="N274" s="52" t="s">
        <v>8583</v>
      </c>
    </row>
    <row r="275" s="471" customFormat="1" customHeight="1" outlineLevel="1" spans="1:14">
      <c r="A275" s="52">
        <v>192</v>
      </c>
      <c r="B275" s="52" t="s">
        <v>9028</v>
      </c>
      <c r="C275" s="52" t="s">
        <v>9029</v>
      </c>
      <c r="D275" s="52" t="s">
        <v>8841</v>
      </c>
      <c r="E275" s="52">
        <v>6</v>
      </c>
      <c r="F275" s="52">
        <v>800</v>
      </c>
      <c r="G275" s="52">
        <f t="shared" si="17"/>
        <v>4800</v>
      </c>
      <c r="H275" s="483"/>
      <c r="I275" s="484">
        <f t="shared" si="18"/>
        <v>0</v>
      </c>
      <c r="J275" s="485"/>
      <c r="K275" s="485"/>
      <c r="L275" s="52"/>
      <c r="M275" s="486" t="s">
        <v>8706</v>
      </c>
      <c r="N275" s="52" t="s">
        <v>8583</v>
      </c>
    </row>
    <row r="276" s="471" customFormat="1" customHeight="1" outlineLevel="1" spans="1:14">
      <c r="A276" s="52">
        <v>193</v>
      </c>
      <c r="B276" s="52" t="s">
        <v>9030</v>
      </c>
      <c r="C276" s="52" t="s">
        <v>9031</v>
      </c>
      <c r="D276" s="52" t="s">
        <v>8841</v>
      </c>
      <c r="E276" s="52">
        <v>6</v>
      </c>
      <c r="F276" s="52">
        <v>500</v>
      </c>
      <c r="G276" s="52">
        <f t="shared" si="17"/>
        <v>3000</v>
      </c>
      <c r="H276" s="483"/>
      <c r="I276" s="484">
        <f t="shared" si="18"/>
        <v>0</v>
      </c>
      <c r="J276" s="485"/>
      <c r="K276" s="485"/>
      <c r="L276" s="52"/>
      <c r="M276" s="486" t="s">
        <v>8706</v>
      </c>
      <c r="N276" s="52" t="s">
        <v>8583</v>
      </c>
    </row>
    <row r="277" s="471" customFormat="1" customHeight="1" outlineLevel="1" spans="1:14">
      <c r="A277" s="52">
        <v>194</v>
      </c>
      <c r="B277" s="52" t="s">
        <v>9032</v>
      </c>
      <c r="C277" s="52" t="s">
        <v>9033</v>
      </c>
      <c r="D277" s="52" t="s">
        <v>8841</v>
      </c>
      <c r="E277" s="52">
        <v>10</v>
      </c>
      <c r="F277" s="52">
        <v>500</v>
      </c>
      <c r="G277" s="52">
        <f t="shared" si="17"/>
        <v>5000</v>
      </c>
      <c r="H277" s="483"/>
      <c r="I277" s="484">
        <f t="shared" si="18"/>
        <v>0</v>
      </c>
      <c r="J277" s="485"/>
      <c r="K277" s="485"/>
      <c r="L277" s="52"/>
      <c r="M277" s="486" t="s">
        <v>8706</v>
      </c>
      <c r="N277" s="52" t="s">
        <v>8583</v>
      </c>
    </row>
    <row r="278" s="471" customFormat="1" customHeight="1" outlineLevel="1" spans="1:14">
      <c r="A278" s="52">
        <v>195</v>
      </c>
      <c r="B278" s="52" t="s">
        <v>9034</v>
      </c>
      <c r="C278" s="52" t="s">
        <v>9035</v>
      </c>
      <c r="D278" s="52" t="s">
        <v>8841</v>
      </c>
      <c r="E278" s="52">
        <v>10</v>
      </c>
      <c r="F278" s="52">
        <v>500</v>
      </c>
      <c r="G278" s="52">
        <f t="shared" si="17"/>
        <v>5000</v>
      </c>
      <c r="H278" s="483"/>
      <c r="I278" s="484">
        <f t="shared" si="18"/>
        <v>0</v>
      </c>
      <c r="J278" s="485"/>
      <c r="K278" s="485"/>
      <c r="L278" s="52"/>
      <c r="M278" s="486" t="s">
        <v>8706</v>
      </c>
      <c r="N278" s="52" t="s">
        <v>8583</v>
      </c>
    </row>
    <row r="279" s="471" customFormat="1" customHeight="1" outlineLevel="1" spans="1:14">
      <c r="A279" s="52">
        <v>196</v>
      </c>
      <c r="B279" s="52" t="s">
        <v>9036</v>
      </c>
      <c r="C279" s="52" t="s">
        <v>9037</v>
      </c>
      <c r="D279" s="52" t="s">
        <v>2774</v>
      </c>
      <c r="E279" s="52">
        <v>10</v>
      </c>
      <c r="F279" s="52">
        <v>800</v>
      </c>
      <c r="G279" s="52">
        <f t="shared" si="17"/>
        <v>8000</v>
      </c>
      <c r="H279" s="483"/>
      <c r="I279" s="484">
        <f t="shared" si="18"/>
        <v>0</v>
      </c>
      <c r="J279" s="485"/>
      <c r="K279" s="485"/>
      <c r="L279" s="52"/>
      <c r="M279" s="486" t="s">
        <v>8706</v>
      </c>
      <c r="N279" s="52" t="s">
        <v>8583</v>
      </c>
    </row>
    <row r="280" s="471" customFormat="1" customHeight="1" outlineLevel="1" spans="1:14">
      <c r="A280" s="52">
        <v>197</v>
      </c>
      <c r="B280" s="52" t="s">
        <v>9036</v>
      </c>
      <c r="C280" s="52" t="s">
        <v>9038</v>
      </c>
      <c r="D280" s="52" t="s">
        <v>2774</v>
      </c>
      <c r="E280" s="52">
        <v>10</v>
      </c>
      <c r="F280" s="52">
        <v>800</v>
      </c>
      <c r="G280" s="52">
        <f t="shared" si="17"/>
        <v>8000</v>
      </c>
      <c r="H280" s="483"/>
      <c r="I280" s="484">
        <f t="shared" si="18"/>
        <v>0</v>
      </c>
      <c r="J280" s="485"/>
      <c r="K280" s="485"/>
      <c r="L280" s="52"/>
      <c r="M280" s="486" t="s">
        <v>8706</v>
      </c>
      <c r="N280" s="52" t="s">
        <v>8583</v>
      </c>
    </row>
    <row r="281" s="471" customFormat="1" customHeight="1" outlineLevel="1" spans="1:14">
      <c r="A281" s="52">
        <v>198</v>
      </c>
      <c r="B281" s="52" t="s">
        <v>9039</v>
      </c>
      <c r="C281" s="52" t="s">
        <v>9040</v>
      </c>
      <c r="D281" s="52" t="s">
        <v>8841</v>
      </c>
      <c r="E281" s="52">
        <v>5</v>
      </c>
      <c r="F281" s="52">
        <v>9800</v>
      </c>
      <c r="G281" s="52">
        <f t="shared" si="17"/>
        <v>49000</v>
      </c>
      <c r="H281" s="483"/>
      <c r="I281" s="484">
        <f t="shared" si="18"/>
        <v>0</v>
      </c>
      <c r="J281" s="485"/>
      <c r="K281" s="485"/>
      <c r="L281" s="52"/>
      <c r="M281" s="486" t="s">
        <v>8706</v>
      </c>
      <c r="N281" s="52" t="s">
        <v>8583</v>
      </c>
    </row>
    <row r="282" s="471" customFormat="1" customHeight="1" outlineLevel="1" spans="1:14">
      <c r="A282" s="52">
        <v>199</v>
      </c>
      <c r="B282" s="52" t="s">
        <v>9041</v>
      </c>
      <c r="C282" s="52" t="s">
        <v>9042</v>
      </c>
      <c r="D282" s="52" t="s">
        <v>8841</v>
      </c>
      <c r="E282" s="52">
        <v>3</v>
      </c>
      <c r="F282" s="52">
        <v>3800</v>
      </c>
      <c r="G282" s="52">
        <f t="shared" si="17"/>
        <v>11400</v>
      </c>
      <c r="H282" s="483"/>
      <c r="I282" s="484">
        <f t="shared" si="18"/>
        <v>0</v>
      </c>
      <c r="J282" s="485"/>
      <c r="K282" s="485"/>
      <c r="L282" s="52"/>
      <c r="M282" s="486" t="s">
        <v>8706</v>
      </c>
      <c r="N282" s="52" t="s">
        <v>8583</v>
      </c>
    </row>
    <row r="283" s="471" customFormat="1" customHeight="1" outlineLevel="1" spans="1:14">
      <c r="A283" s="52">
        <v>200</v>
      </c>
      <c r="B283" s="52" t="s">
        <v>9043</v>
      </c>
      <c r="C283" s="52" t="s">
        <v>9044</v>
      </c>
      <c r="D283" s="52" t="s">
        <v>8841</v>
      </c>
      <c r="E283" s="52">
        <v>2</v>
      </c>
      <c r="F283" s="52">
        <v>3500</v>
      </c>
      <c r="G283" s="52">
        <f t="shared" si="17"/>
        <v>7000</v>
      </c>
      <c r="H283" s="483"/>
      <c r="I283" s="484">
        <f t="shared" si="18"/>
        <v>0</v>
      </c>
      <c r="J283" s="485"/>
      <c r="K283" s="485"/>
      <c r="L283" s="52"/>
      <c r="M283" s="486" t="s">
        <v>8706</v>
      </c>
      <c r="N283" s="52" t="s">
        <v>8583</v>
      </c>
    </row>
    <row r="284" s="471" customFormat="1" customHeight="1" outlineLevel="1" spans="1:14">
      <c r="A284" s="52">
        <v>201</v>
      </c>
      <c r="B284" s="52" t="s">
        <v>9045</v>
      </c>
      <c r="C284" s="52" t="s">
        <v>9046</v>
      </c>
      <c r="D284" s="52" t="s">
        <v>8841</v>
      </c>
      <c r="E284" s="52">
        <v>3</v>
      </c>
      <c r="F284" s="52">
        <v>5800</v>
      </c>
      <c r="G284" s="52">
        <f t="shared" si="17"/>
        <v>17400</v>
      </c>
      <c r="H284" s="483"/>
      <c r="I284" s="484">
        <f t="shared" si="18"/>
        <v>0</v>
      </c>
      <c r="J284" s="485"/>
      <c r="K284" s="485"/>
      <c r="L284" s="52"/>
      <c r="M284" s="486" t="s">
        <v>8706</v>
      </c>
      <c r="N284" s="52" t="s">
        <v>8583</v>
      </c>
    </row>
    <row r="285" s="471" customFormat="1" customHeight="1" outlineLevel="1" spans="1:14">
      <c r="A285" s="52">
        <v>202</v>
      </c>
      <c r="B285" s="52" t="s">
        <v>9047</v>
      </c>
      <c r="C285" s="52" t="s">
        <v>9042</v>
      </c>
      <c r="D285" s="52" t="s">
        <v>8841</v>
      </c>
      <c r="E285" s="52">
        <v>3</v>
      </c>
      <c r="F285" s="52">
        <v>5800</v>
      </c>
      <c r="G285" s="52">
        <f t="shared" si="17"/>
        <v>17400</v>
      </c>
      <c r="H285" s="483"/>
      <c r="I285" s="484">
        <f t="shared" si="18"/>
        <v>0</v>
      </c>
      <c r="J285" s="485"/>
      <c r="K285" s="485"/>
      <c r="L285" s="52"/>
      <c r="M285" s="486" t="s">
        <v>8706</v>
      </c>
      <c r="N285" s="52" t="s">
        <v>8583</v>
      </c>
    </row>
    <row r="286" s="471" customFormat="1" customHeight="1" outlineLevel="1" spans="1:14">
      <c r="A286" s="52">
        <v>203</v>
      </c>
      <c r="B286" s="52" t="s">
        <v>9048</v>
      </c>
      <c r="C286" s="52" t="s">
        <v>9049</v>
      </c>
      <c r="D286" s="52" t="s">
        <v>8841</v>
      </c>
      <c r="E286" s="52">
        <v>3</v>
      </c>
      <c r="F286" s="52">
        <v>4800</v>
      </c>
      <c r="G286" s="52">
        <f t="shared" si="17"/>
        <v>14400</v>
      </c>
      <c r="H286" s="483"/>
      <c r="I286" s="484">
        <f t="shared" si="18"/>
        <v>0</v>
      </c>
      <c r="J286" s="485"/>
      <c r="K286" s="485"/>
      <c r="L286" s="52"/>
      <c r="M286" s="486" t="s">
        <v>8706</v>
      </c>
      <c r="N286" s="52" t="s">
        <v>8583</v>
      </c>
    </row>
    <row r="287" s="471" customFormat="1" customHeight="1" outlineLevel="1" spans="1:14">
      <c r="A287" s="52">
        <v>204</v>
      </c>
      <c r="B287" s="52" t="s">
        <v>9050</v>
      </c>
      <c r="C287" s="52" t="s">
        <v>9042</v>
      </c>
      <c r="D287" s="52" t="s">
        <v>8841</v>
      </c>
      <c r="E287" s="52">
        <v>3</v>
      </c>
      <c r="F287" s="52">
        <v>5800</v>
      </c>
      <c r="G287" s="52">
        <f t="shared" si="17"/>
        <v>17400</v>
      </c>
      <c r="H287" s="483"/>
      <c r="I287" s="484">
        <f t="shared" si="18"/>
        <v>0</v>
      </c>
      <c r="J287" s="485"/>
      <c r="K287" s="485"/>
      <c r="L287" s="52"/>
      <c r="M287" s="486" t="s">
        <v>8706</v>
      </c>
      <c r="N287" s="52" t="s">
        <v>8583</v>
      </c>
    </row>
    <row r="288" s="471" customFormat="1" customHeight="1" outlineLevel="1" spans="1:14">
      <c r="A288" s="52">
        <v>205</v>
      </c>
      <c r="B288" s="52" t="s">
        <v>9051</v>
      </c>
      <c r="C288" s="52" t="s">
        <v>9044</v>
      </c>
      <c r="D288" s="52" t="s">
        <v>8841</v>
      </c>
      <c r="E288" s="52">
        <v>2</v>
      </c>
      <c r="F288" s="52">
        <v>4800</v>
      </c>
      <c r="G288" s="52">
        <f t="shared" si="17"/>
        <v>9600</v>
      </c>
      <c r="H288" s="483"/>
      <c r="I288" s="484">
        <f t="shared" si="18"/>
        <v>0</v>
      </c>
      <c r="J288" s="485"/>
      <c r="K288" s="485"/>
      <c r="L288" s="52"/>
      <c r="M288" s="486" t="s">
        <v>8706</v>
      </c>
      <c r="N288" s="52" t="s">
        <v>8583</v>
      </c>
    </row>
    <row r="289" s="471" customFormat="1" customHeight="1" outlineLevel="1" spans="1:14">
      <c r="A289" s="52">
        <v>206</v>
      </c>
      <c r="B289" s="180" t="s">
        <v>9052</v>
      </c>
      <c r="C289" s="180" t="s">
        <v>9053</v>
      </c>
      <c r="D289" s="73" t="s">
        <v>2774</v>
      </c>
      <c r="E289" s="64">
        <v>20</v>
      </c>
      <c r="F289" s="52">
        <v>9800</v>
      </c>
      <c r="G289" s="52">
        <f xml:space="preserve">F289*E289</f>
        <v>196000</v>
      </c>
      <c r="H289" s="483"/>
      <c r="I289" s="484">
        <f t="shared" si="18"/>
        <v>0</v>
      </c>
      <c r="J289" s="485"/>
      <c r="K289" s="485"/>
      <c r="L289" s="52"/>
      <c r="M289" s="486" t="s">
        <v>9054</v>
      </c>
      <c r="N289" s="52" t="s">
        <v>8583</v>
      </c>
    </row>
    <row r="290" s="471" customFormat="1" customHeight="1" outlineLevel="1" spans="1:14">
      <c r="A290" s="52">
        <v>207</v>
      </c>
      <c r="B290" s="180" t="s">
        <v>9055</v>
      </c>
      <c r="C290" s="180" t="s">
        <v>9056</v>
      </c>
      <c r="D290" s="73" t="s">
        <v>2774</v>
      </c>
      <c r="E290" s="64">
        <v>20</v>
      </c>
      <c r="F290" s="52">
        <v>3500</v>
      </c>
      <c r="G290" s="52">
        <f xml:space="preserve">F290*E290</f>
        <v>70000</v>
      </c>
      <c r="H290" s="483"/>
      <c r="I290" s="484">
        <f t="shared" si="18"/>
        <v>0</v>
      </c>
      <c r="J290" s="485"/>
      <c r="K290" s="485"/>
      <c r="L290" s="52"/>
      <c r="M290" s="486" t="s">
        <v>9054</v>
      </c>
      <c r="N290" s="52" t="s">
        <v>8583</v>
      </c>
    </row>
    <row r="291" s="471" customFormat="1" customHeight="1" outlineLevel="1" spans="1:14">
      <c r="A291" s="52">
        <v>208</v>
      </c>
      <c r="B291" s="52" t="s">
        <v>9057</v>
      </c>
      <c r="C291" s="197" t="s">
        <v>9058</v>
      </c>
      <c r="D291" s="52" t="s">
        <v>2774</v>
      </c>
      <c r="E291" s="52">
        <v>36</v>
      </c>
      <c r="F291" s="64">
        <v>200</v>
      </c>
      <c r="G291" s="172">
        <f xml:space="preserve">E291*F291</f>
        <v>7200</v>
      </c>
      <c r="H291" s="483">
        <v>36</v>
      </c>
      <c r="I291" s="484">
        <f t="shared" si="18"/>
        <v>7200</v>
      </c>
      <c r="J291" s="485"/>
      <c r="K291" s="485"/>
      <c r="L291" s="197" t="s">
        <v>9059</v>
      </c>
      <c r="M291" s="486" t="s">
        <v>8297</v>
      </c>
      <c r="N291" s="52"/>
    </row>
    <row r="292" s="471" customFormat="1" customHeight="1" outlineLevel="1" spans="1:14">
      <c r="A292" s="52">
        <v>209</v>
      </c>
      <c r="B292" s="180" t="s">
        <v>9060</v>
      </c>
      <c r="C292" s="180" t="s">
        <v>9061</v>
      </c>
      <c r="D292" s="73" t="s">
        <v>2774</v>
      </c>
      <c r="E292" s="52">
        <v>2</v>
      </c>
      <c r="F292" s="52">
        <v>3000</v>
      </c>
      <c r="G292" s="52">
        <f xml:space="preserve">F292*E292</f>
        <v>6000</v>
      </c>
      <c r="H292" s="483"/>
      <c r="I292" s="484">
        <f t="shared" si="18"/>
        <v>0</v>
      </c>
      <c r="J292" s="485"/>
      <c r="K292" s="485"/>
      <c r="L292" s="494"/>
      <c r="M292" s="486" t="s">
        <v>9054</v>
      </c>
      <c r="N292" s="52" t="s">
        <v>8583</v>
      </c>
    </row>
    <row r="293" s="472" customFormat="1" customHeight="1" spans="1:14">
      <c r="A293" s="60"/>
      <c r="B293" s="81" t="s">
        <v>145</v>
      </c>
      <c r="C293" s="495"/>
      <c r="D293" s="60"/>
      <c r="E293" s="60"/>
      <c r="F293" s="61"/>
      <c r="G293" s="61">
        <f xml:space="preserve">SUM(G83,G76,G71,G65,G62,G53,G47,G41,G30,G22,G4)</f>
        <v>9661999</v>
      </c>
      <c r="H293" s="496"/>
      <c r="I293" s="84">
        <f xml:space="preserve">SUM(I4:I292)</f>
        <v>8599999</v>
      </c>
      <c r="J293" s="497"/>
      <c r="K293" s="497"/>
      <c r="L293" s="495"/>
      <c r="M293" s="498"/>
      <c r="N293" s="60"/>
    </row>
    <row r="294" s="471" customFormat="1" customHeight="1"/>
    <row r="295" s="471" customFormat="1" customHeight="1"/>
    <row r="296" s="470" customFormat="1" customHeight="1"/>
    <row r="297" s="470" customFormat="1" customHeight="1"/>
    <row r="298" s="470" customFormat="1" customHeight="1"/>
    <row r="299" s="470" customFormat="1" customHeight="1"/>
    <row r="300" s="470" customFormat="1" customHeight="1"/>
    <row r="301" s="470" customFormat="1" customHeight="1"/>
    <row r="302" s="470" customFormat="1" customHeight="1"/>
    <row r="303" s="470" customFormat="1" customHeight="1"/>
    <row r="304" s="470" customFormat="1" customHeight="1"/>
    <row r="305" s="470" customFormat="1" customHeight="1"/>
    <row r="306" s="470" customFormat="1" customHeight="1"/>
    <row r="307" s="470" customFormat="1" customHeight="1"/>
    <row r="308" s="470" customFormat="1" customHeight="1"/>
    <row r="309" s="470" customFormat="1" customHeight="1"/>
    <row r="310" s="470" customFormat="1" customHeight="1"/>
    <row r="311" s="470" customFormat="1" customHeight="1"/>
    <row r="312" s="470" customFormat="1" customHeight="1"/>
    <row r="313" s="470" customFormat="1" customHeight="1"/>
    <row r="314" s="470" customFormat="1" customHeight="1"/>
    <row r="315" s="470" customFormat="1" customHeight="1"/>
    <row r="316" s="470" customFormat="1" customHeight="1"/>
  </sheetData>
  <sheetProtection formatCells="0" formatColumns="0" formatRows="0" insertRows="0" insertColumns="0" insertHyperlinks="0" deleteColumns="0" deleteRows="0" sort="0" autoFilter="0" pivotTables="0"/>
  <autoFilter xmlns:etc="http://www.wps.cn/officeDocument/2017/etCustomData" ref="A3:H298" etc:filterBottomFollowUsedRange="0">
    <extLst/>
  </autoFilter>
  <mergeCells count="7">
    <mergeCell ref="E2:G2"/>
    <mergeCell ref="H2:I2"/>
    <mergeCell ref="J2:K2"/>
    <mergeCell ref="A2:A3"/>
    <mergeCell ref="B2:B3"/>
    <mergeCell ref="C2:C3"/>
    <mergeCell ref="D2:D3"/>
  </mergeCells>
  <pageMargins left="0.751388888888889" right="0.751388888888889" top="1" bottom="1" header="0.5" footer="0.5"/>
  <pageSetup paperSize="9" scale="52"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view="pageBreakPreview" zoomScale="90" zoomScaleNormal="90" topLeftCell="A29" workbookViewId="0">
      <selection activeCell="C124" sqref="$A1:$XFD1048576"/>
    </sheetView>
  </sheetViews>
  <sheetFormatPr defaultColWidth="9" defaultRowHeight="50" customHeight="1"/>
  <cols>
    <col min="1" max="1" width="6.14166666666667" style="299" customWidth="1"/>
    <col min="2" max="2" width="10.5" style="299" customWidth="1"/>
    <col min="3" max="3" width="17.3833333333333" style="299" customWidth="1"/>
    <col min="4" max="4" width="9" style="299"/>
    <col min="5" max="5" width="46.6666666666667" style="299" customWidth="1"/>
    <col min="6" max="6" width="12.8833333333333" style="299" customWidth="1"/>
    <col min="7" max="7" width="5.21666666666667" style="299" customWidth="1"/>
    <col min="8" max="8" width="9" style="299"/>
    <col min="9" max="9" width="9" style="299" customWidth="1"/>
    <col min="10" max="10" width="10.3833333333333" style="300" customWidth="1"/>
    <col min="11" max="11" width="14.9916666666667" style="299" customWidth="1"/>
    <col min="12" max="12" width="9" style="374" hidden="1" customWidth="1"/>
    <col min="13" max="13" width="9" style="450" hidden="1" customWidth="1"/>
    <col min="14" max="16384" width="9" style="449"/>
  </cols>
  <sheetData>
    <row r="1" s="449" customFormat="1" ht="32" customHeight="1" spans="1:13">
      <c r="A1" s="303" t="s">
        <v>9062</v>
      </c>
      <c r="B1" s="303"/>
      <c r="C1" s="303"/>
      <c r="D1" s="303"/>
      <c r="E1" s="303"/>
      <c r="F1" s="303"/>
      <c r="G1" s="303"/>
      <c r="H1" s="303"/>
      <c r="I1" s="303"/>
      <c r="J1" s="303"/>
      <c r="K1" s="303"/>
      <c r="L1" s="451"/>
      <c r="M1" s="452"/>
    </row>
    <row r="2" s="449" customFormat="1" ht="40" customHeight="1" spans="1:13">
      <c r="A2" s="453" t="s">
        <v>9063</v>
      </c>
      <c r="B2" s="308"/>
      <c r="C2" s="308"/>
      <c r="D2" s="308"/>
      <c r="E2" s="308"/>
      <c r="F2" s="308"/>
      <c r="G2" s="308"/>
      <c r="H2" s="308"/>
      <c r="I2" s="308"/>
      <c r="J2" s="308"/>
      <c r="K2" s="308"/>
      <c r="L2" s="451"/>
      <c r="M2" s="452"/>
    </row>
    <row r="3" ht="39" customHeight="1" spans="1:13">
      <c r="A3" s="62" t="s">
        <v>2737</v>
      </c>
      <c r="B3" s="62" t="s">
        <v>9064</v>
      </c>
      <c r="C3" s="62" t="s">
        <v>8569</v>
      </c>
      <c r="D3" s="170" t="s">
        <v>9065</v>
      </c>
      <c r="E3" s="170" t="s">
        <v>9066</v>
      </c>
      <c r="F3" s="62" t="s">
        <v>9067</v>
      </c>
      <c r="G3" s="62" t="s">
        <v>2740</v>
      </c>
      <c r="H3" s="62" t="s">
        <v>2739</v>
      </c>
      <c r="I3" s="307" t="s">
        <v>8290</v>
      </c>
      <c r="J3" s="454" t="s">
        <v>153</v>
      </c>
      <c r="K3" s="62" t="s">
        <v>9068</v>
      </c>
    </row>
    <row r="4" s="449" customFormat="1" customHeight="1" spans="1:13">
      <c r="A4" s="52">
        <v>1</v>
      </c>
      <c r="B4" s="327" t="s">
        <v>9069</v>
      </c>
      <c r="C4" s="309" t="s">
        <v>9070</v>
      </c>
      <c r="D4" s="310" t="s">
        <v>9071</v>
      </c>
      <c r="E4" s="455" t="s">
        <v>9072</v>
      </c>
      <c r="F4" s="52" t="s">
        <v>9073</v>
      </c>
      <c r="G4" s="52" t="s">
        <v>9074</v>
      </c>
      <c r="H4" s="186">
        <v>2346</v>
      </c>
      <c r="I4" s="186">
        <v>175</v>
      </c>
      <c r="J4" s="268">
        <f t="shared" ref="J4:J39" si="0" xml:space="preserve">H4*I4</f>
        <v>410550</v>
      </c>
      <c r="K4" s="180" t="s">
        <v>9075</v>
      </c>
      <c r="L4" s="456">
        <f xml:space="preserve">1173*2</f>
        <v>2346</v>
      </c>
      <c r="M4" s="457"/>
    </row>
    <row r="5" s="449" customFormat="1" customHeight="1" spans="1:13">
      <c r="A5" s="52">
        <v>2</v>
      </c>
      <c r="B5" s="330"/>
      <c r="C5" s="309" t="s">
        <v>9076</v>
      </c>
      <c r="D5" s="312"/>
      <c r="E5" s="455" t="s">
        <v>9077</v>
      </c>
      <c r="F5" s="52" t="s">
        <v>9073</v>
      </c>
      <c r="G5" s="52" t="s">
        <v>9074</v>
      </c>
      <c r="H5" s="186">
        <v>2346</v>
      </c>
      <c r="I5" s="186">
        <v>203</v>
      </c>
      <c r="J5" s="268">
        <f t="shared" si="0"/>
        <v>476238</v>
      </c>
      <c r="K5" s="180" t="s">
        <v>9075</v>
      </c>
      <c r="L5" s="456"/>
      <c r="M5" s="457"/>
    </row>
    <row r="6" customHeight="1" spans="1:13">
      <c r="A6" s="52">
        <v>3</v>
      </c>
      <c r="B6" s="330"/>
      <c r="C6" s="309" t="s">
        <v>9078</v>
      </c>
      <c r="D6" s="312"/>
      <c r="E6" s="455" t="s">
        <v>9072</v>
      </c>
      <c r="F6" s="196" t="s">
        <v>9073</v>
      </c>
      <c r="G6" s="196" t="s">
        <v>9074</v>
      </c>
      <c r="H6" s="186">
        <f xml:space="preserve">L6*2</f>
        <v>1734</v>
      </c>
      <c r="I6" s="186">
        <v>175</v>
      </c>
      <c r="J6" s="268">
        <f t="shared" si="0"/>
        <v>303450</v>
      </c>
      <c r="K6" s="180" t="s">
        <v>9079</v>
      </c>
      <c r="L6" s="458">
        <v>867</v>
      </c>
    </row>
    <row r="7" customHeight="1" spans="1:13">
      <c r="A7" s="52">
        <v>4</v>
      </c>
      <c r="B7" s="330"/>
      <c r="C7" s="309" t="s">
        <v>9080</v>
      </c>
      <c r="D7" s="312"/>
      <c r="E7" s="455" t="s">
        <v>9072</v>
      </c>
      <c r="F7" s="196" t="s">
        <v>9073</v>
      </c>
      <c r="G7" s="196" t="s">
        <v>9081</v>
      </c>
      <c r="H7" s="186">
        <f xml:space="preserve">H6</f>
        <v>1734</v>
      </c>
      <c r="I7" s="186">
        <v>110</v>
      </c>
      <c r="J7" s="268">
        <f t="shared" si="0"/>
        <v>190740</v>
      </c>
      <c r="K7" s="180"/>
      <c r="L7" s="458"/>
    </row>
    <row r="8" customHeight="1" spans="1:13">
      <c r="A8" s="52">
        <v>5</v>
      </c>
      <c r="B8" s="330"/>
      <c r="C8" s="309" t="s">
        <v>9082</v>
      </c>
      <c r="D8" s="312"/>
      <c r="E8" s="455" t="s">
        <v>9077</v>
      </c>
      <c r="F8" s="196" t="s">
        <v>9073</v>
      </c>
      <c r="G8" s="196" t="s">
        <v>9074</v>
      </c>
      <c r="H8" s="186">
        <f xml:space="preserve">H6</f>
        <v>1734</v>
      </c>
      <c r="I8" s="186">
        <v>190</v>
      </c>
      <c r="J8" s="268">
        <f t="shared" si="0"/>
        <v>329460</v>
      </c>
      <c r="K8" s="180"/>
      <c r="L8" s="458"/>
    </row>
    <row r="9" customHeight="1" spans="1:13">
      <c r="A9" s="52">
        <v>6</v>
      </c>
      <c r="B9" s="330"/>
      <c r="C9" s="309" t="s">
        <v>9083</v>
      </c>
      <c r="D9" s="312"/>
      <c r="E9" s="455" t="s">
        <v>9077</v>
      </c>
      <c r="F9" s="196" t="s">
        <v>9073</v>
      </c>
      <c r="G9" s="196" t="s">
        <v>9074</v>
      </c>
      <c r="H9" s="186">
        <f xml:space="preserve">H6</f>
        <v>1734</v>
      </c>
      <c r="I9" s="186">
        <v>110</v>
      </c>
      <c r="J9" s="268">
        <f t="shared" si="0"/>
        <v>190740</v>
      </c>
      <c r="K9" s="180"/>
      <c r="L9" s="458"/>
    </row>
    <row r="10" customHeight="1" spans="1:13">
      <c r="A10" s="52">
        <v>7</v>
      </c>
      <c r="B10" s="330"/>
      <c r="C10" s="309" t="s">
        <v>9084</v>
      </c>
      <c r="D10" s="312"/>
      <c r="E10" s="455" t="s">
        <v>9072</v>
      </c>
      <c r="F10" s="196" t="s">
        <v>9073</v>
      </c>
      <c r="G10" s="196" t="s">
        <v>9074</v>
      </c>
      <c r="H10" s="186">
        <v>100</v>
      </c>
      <c r="I10" s="186">
        <v>180</v>
      </c>
      <c r="J10" s="268">
        <f t="shared" si="0"/>
        <v>18000</v>
      </c>
      <c r="K10" s="180" t="s">
        <v>9085</v>
      </c>
      <c r="L10" s="458"/>
    </row>
    <row r="11" customHeight="1" spans="1:13">
      <c r="A11" s="52">
        <v>8</v>
      </c>
      <c r="B11" s="330"/>
      <c r="C11" s="309" t="s">
        <v>9086</v>
      </c>
      <c r="D11" s="312"/>
      <c r="E11" s="455" t="s">
        <v>9072</v>
      </c>
      <c r="F11" s="196" t="s">
        <v>9073</v>
      </c>
      <c r="G11" s="196" t="s">
        <v>9074</v>
      </c>
      <c r="H11" s="186">
        <v>100</v>
      </c>
      <c r="I11" s="186">
        <v>110</v>
      </c>
      <c r="J11" s="268">
        <f t="shared" si="0"/>
        <v>11000</v>
      </c>
      <c r="K11" s="180" t="s">
        <v>9085</v>
      </c>
      <c r="L11" s="458"/>
    </row>
    <row r="12" customHeight="1" spans="1:13">
      <c r="A12" s="52">
        <v>9</v>
      </c>
      <c r="B12" s="330"/>
      <c r="C12" s="309" t="s">
        <v>9087</v>
      </c>
      <c r="D12" s="312"/>
      <c r="E12" s="455" t="s">
        <v>9077</v>
      </c>
      <c r="F12" s="196" t="s">
        <v>9073</v>
      </c>
      <c r="G12" s="196" t="s">
        <v>9074</v>
      </c>
      <c r="H12" s="186">
        <v>100</v>
      </c>
      <c r="I12" s="186">
        <v>200</v>
      </c>
      <c r="J12" s="268">
        <f t="shared" si="0"/>
        <v>20000</v>
      </c>
      <c r="K12" s="180" t="s">
        <v>9085</v>
      </c>
      <c r="L12" s="458"/>
    </row>
    <row r="13" customHeight="1" spans="1:13">
      <c r="A13" s="52">
        <v>10</v>
      </c>
      <c r="B13" s="330"/>
      <c r="C13" s="309" t="s">
        <v>9088</v>
      </c>
      <c r="D13" s="316"/>
      <c r="E13" s="455" t="s">
        <v>9077</v>
      </c>
      <c r="F13" s="196" t="s">
        <v>9073</v>
      </c>
      <c r="G13" s="196" t="s">
        <v>9074</v>
      </c>
      <c r="H13" s="186">
        <v>100</v>
      </c>
      <c r="I13" s="186">
        <v>110</v>
      </c>
      <c r="J13" s="268">
        <f t="shared" si="0"/>
        <v>11000</v>
      </c>
      <c r="K13" s="180" t="s">
        <v>9085</v>
      </c>
      <c r="L13" s="458"/>
    </row>
    <row r="14" customHeight="1" spans="1:13">
      <c r="A14" s="52">
        <v>13</v>
      </c>
      <c r="B14" s="330"/>
      <c r="C14" s="309" t="s">
        <v>9089</v>
      </c>
      <c r="D14" s="262" t="s">
        <v>9090</v>
      </c>
      <c r="E14" s="455" t="s">
        <v>9091</v>
      </c>
      <c r="F14" s="196" t="s">
        <v>9073</v>
      </c>
      <c r="G14" s="196" t="s">
        <v>9074</v>
      </c>
      <c r="H14" s="186">
        <f xml:space="preserve">L6</f>
        <v>867</v>
      </c>
      <c r="I14" s="186">
        <v>220</v>
      </c>
      <c r="J14" s="268">
        <f t="shared" si="0"/>
        <v>190740</v>
      </c>
      <c r="K14" s="180" t="s">
        <v>9079</v>
      </c>
      <c r="L14" s="458"/>
    </row>
    <row r="15" customHeight="1" spans="1:13">
      <c r="A15" s="52">
        <v>14</v>
      </c>
      <c r="B15" s="190"/>
      <c r="C15" s="309" t="s">
        <v>9092</v>
      </c>
      <c r="D15" s="262" t="s">
        <v>9093</v>
      </c>
      <c r="E15" s="455" t="s">
        <v>9094</v>
      </c>
      <c r="F15" s="196" t="s">
        <v>9073</v>
      </c>
      <c r="G15" s="196" t="s">
        <v>9074</v>
      </c>
      <c r="H15" s="186">
        <v>144</v>
      </c>
      <c r="I15" s="186">
        <v>300</v>
      </c>
      <c r="J15" s="268">
        <f t="shared" si="0"/>
        <v>43200</v>
      </c>
      <c r="K15" s="180" t="s">
        <v>9095</v>
      </c>
      <c r="L15" s="458">
        <f xml:space="preserve">36*4</f>
        <v>144</v>
      </c>
    </row>
    <row r="16" ht="34" customHeight="1" spans="1:13">
      <c r="A16" s="52">
        <v>15</v>
      </c>
      <c r="B16" s="327" t="s">
        <v>9096</v>
      </c>
      <c r="C16" s="309" t="s">
        <v>9097</v>
      </c>
      <c r="D16" s="262" t="s">
        <v>9071</v>
      </c>
      <c r="E16" s="197" t="s">
        <v>9098</v>
      </c>
      <c r="F16" s="179" t="s">
        <v>2941</v>
      </c>
      <c r="G16" s="196" t="s">
        <v>2774</v>
      </c>
      <c r="H16" s="186">
        <f xml:space="preserve">H6</f>
        <v>1734</v>
      </c>
      <c r="I16" s="318">
        <v>16</v>
      </c>
      <c r="J16" s="268">
        <f t="shared" si="0"/>
        <v>27744</v>
      </c>
      <c r="K16" s="180" t="s">
        <v>9079</v>
      </c>
      <c r="L16" s="458"/>
    </row>
    <row r="17" ht="31" customHeight="1" spans="1:14">
      <c r="A17" s="52">
        <v>16</v>
      </c>
      <c r="B17" s="330"/>
      <c r="C17" s="309" t="s">
        <v>9099</v>
      </c>
      <c r="D17" s="262" t="s">
        <v>9090</v>
      </c>
      <c r="E17" s="197" t="s">
        <v>9100</v>
      </c>
      <c r="F17" s="179" t="s">
        <v>2941</v>
      </c>
      <c r="G17" s="196" t="s">
        <v>2774</v>
      </c>
      <c r="H17" s="186">
        <f xml:space="preserve">H14</f>
        <v>867</v>
      </c>
      <c r="I17" s="318">
        <v>30</v>
      </c>
      <c r="J17" s="268">
        <f t="shared" si="0"/>
        <v>26010</v>
      </c>
      <c r="K17" s="180"/>
      <c r="L17" s="458"/>
    </row>
    <row r="18" customHeight="1" spans="1:14">
      <c r="A18" s="52">
        <v>17</v>
      </c>
      <c r="B18" s="190"/>
      <c r="C18" s="309" t="s">
        <v>9101</v>
      </c>
      <c r="D18" s="262" t="s">
        <v>9071</v>
      </c>
      <c r="E18" s="459" t="s">
        <v>9102</v>
      </c>
      <c r="F18" s="196" t="s">
        <v>9103</v>
      </c>
      <c r="G18" s="196" t="s">
        <v>9104</v>
      </c>
      <c r="H18" s="186">
        <f xml:space="preserve">H6</f>
        <v>1734</v>
      </c>
      <c r="I18" s="460">
        <v>200</v>
      </c>
      <c r="J18" s="461">
        <f t="shared" si="0"/>
        <v>346800</v>
      </c>
      <c r="K18" s="180"/>
      <c r="L18" s="458"/>
    </row>
    <row r="19" customHeight="1" spans="1:14">
      <c r="A19" s="52">
        <v>18</v>
      </c>
      <c r="B19" s="327" t="s">
        <v>9105</v>
      </c>
      <c r="C19" s="309" t="s">
        <v>9106</v>
      </c>
      <c r="D19" s="320" t="s">
        <v>9107</v>
      </c>
      <c r="E19" s="455" t="s">
        <v>9108</v>
      </c>
      <c r="F19" s="52" t="s">
        <v>9073</v>
      </c>
      <c r="G19" s="52" t="s">
        <v>2768</v>
      </c>
      <c r="H19" s="186">
        <v>3708</v>
      </c>
      <c r="I19" s="259">
        <v>165</v>
      </c>
      <c r="J19" s="462">
        <f t="shared" si="0"/>
        <v>611820</v>
      </c>
      <c r="K19" s="180" t="s">
        <v>9109</v>
      </c>
      <c r="L19" s="458">
        <f xml:space="preserve">1236*3</f>
        <v>3708</v>
      </c>
    </row>
    <row r="20" customHeight="1" spans="1:14">
      <c r="A20" s="52">
        <v>19</v>
      </c>
      <c r="B20" s="330"/>
      <c r="C20" s="309" t="s">
        <v>9110</v>
      </c>
      <c r="D20" s="463" t="s">
        <v>9107</v>
      </c>
      <c r="E20" s="455" t="s">
        <v>9108</v>
      </c>
      <c r="F20" s="52" t="s">
        <v>9073</v>
      </c>
      <c r="G20" s="52" t="s">
        <v>2768</v>
      </c>
      <c r="H20" s="186">
        <v>150</v>
      </c>
      <c r="I20" s="259">
        <v>165</v>
      </c>
      <c r="J20" s="462">
        <f t="shared" si="0"/>
        <v>24750</v>
      </c>
      <c r="K20" s="180" t="s">
        <v>9111</v>
      </c>
      <c r="L20" s="458"/>
    </row>
    <row r="21" customHeight="1" spans="1:14">
      <c r="A21" s="52">
        <v>20</v>
      </c>
      <c r="B21" s="330"/>
      <c r="C21" s="309" t="s">
        <v>9112</v>
      </c>
      <c r="D21" s="464"/>
      <c r="E21" s="455" t="s">
        <v>9108</v>
      </c>
      <c r="F21" s="52" t="s">
        <v>9073</v>
      </c>
      <c r="G21" s="52" t="s">
        <v>2768</v>
      </c>
      <c r="H21" s="186">
        <v>300</v>
      </c>
      <c r="I21" s="259">
        <v>180</v>
      </c>
      <c r="J21" s="172">
        <f t="shared" si="0"/>
        <v>54000</v>
      </c>
      <c r="K21" s="180" t="s">
        <v>9113</v>
      </c>
      <c r="L21" s="458"/>
    </row>
    <row r="22" customHeight="1" spans="1:14">
      <c r="A22" s="52">
        <v>21</v>
      </c>
      <c r="B22" s="327" t="s">
        <v>9114</v>
      </c>
      <c r="C22" s="309" t="s">
        <v>9115</v>
      </c>
      <c r="D22" s="310" t="s">
        <v>9071</v>
      </c>
      <c r="E22" s="459" t="s">
        <v>9116</v>
      </c>
      <c r="F22" s="196" t="s">
        <v>9117</v>
      </c>
      <c r="G22" s="196" t="s">
        <v>2774</v>
      </c>
      <c r="H22" s="196">
        <f xml:space="preserve">L24+300</f>
        <v>3060</v>
      </c>
      <c r="I22" s="465">
        <v>65</v>
      </c>
      <c r="J22" s="172">
        <f t="shared" si="0"/>
        <v>198900</v>
      </c>
      <c r="K22" s="180" t="s">
        <v>9118</v>
      </c>
      <c r="L22" s="458"/>
    </row>
    <row r="23" customHeight="1" spans="1:14">
      <c r="A23" s="52">
        <v>22</v>
      </c>
      <c r="B23" s="330"/>
      <c r="C23" s="309" t="s">
        <v>9119</v>
      </c>
      <c r="D23" s="312"/>
      <c r="E23" s="459" t="s">
        <v>9116</v>
      </c>
      <c r="F23" s="196" t="s">
        <v>9120</v>
      </c>
      <c r="G23" s="196" t="s">
        <v>2774</v>
      </c>
      <c r="H23" s="196">
        <v>100</v>
      </c>
      <c r="I23" s="465">
        <v>50</v>
      </c>
      <c r="J23" s="172">
        <f t="shared" si="0"/>
        <v>5000</v>
      </c>
      <c r="K23" s="180" t="s">
        <v>9121</v>
      </c>
      <c r="L23" s="458"/>
    </row>
    <row r="24" customHeight="1" spans="1:14">
      <c r="A24" s="52">
        <v>23</v>
      </c>
      <c r="B24" s="330"/>
      <c r="C24" s="309" t="s">
        <v>9122</v>
      </c>
      <c r="D24" s="312"/>
      <c r="E24" s="459" t="s">
        <v>9123</v>
      </c>
      <c r="F24" s="196" t="s">
        <v>9124</v>
      </c>
      <c r="G24" s="196" t="s">
        <v>9125</v>
      </c>
      <c r="H24" s="196">
        <f xml:space="preserve">2760+300</f>
        <v>3060</v>
      </c>
      <c r="I24" s="465">
        <v>280</v>
      </c>
      <c r="J24" s="172">
        <f t="shared" si="0"/>
        <v>856800</v>
      </c>
      <c r="K24" s="197" t="s">
        <v>9126</v>
      </c>
      <c r="L24" s="458">
        <f xml:space="preserve">(1200+36+36*4)*2</f>
        <v>2760</v>
      </c>
      <c r="N24" s="449">
        <f xml:space="preserve">300*I24</f>
        <v>84000</v>
      </c>
    </row>
    <row r="25" customHeight="1" spans="1:14">
      <c r="A25" s="52">
        <v>24</v>
      </c>
      <c r="B25" s="330"/>
      <c r="C25" s="309" t="s">
        <v>9127</v>
      </c>
      <c r="D25" s="466"/>
      <c r="E25" s="459" t="s">
        <v>9128</v>
      </c>
      <c r="F25" s="196" t="s">
        <v>9124</v>
      </c>
      <c r="G25" s="196" t="s">
        <v>9125</v>
      </c>
      <c r="H25" s="196">
        <f xml:space="preserve">2760+300</f>
        <v>3060</v>
      </c>
      <c r="I25" s="465">
        <v>120</v>
      </c>
      <c r="J25" s="172">
        <f t="shared" si="0"/>
        <v>367200</v>
      </c>
      <c r="K25" s="197"/>
      <c r="L25" s="458"/>
      <c r="N25" s="449">
        <f xml:space="preserve">300*I25</f>
        <v>36000</v>
      </c>
    </row>
    <row r="26" customHeight="1" spans="1:14">
      <c r="A26" s="52">
        <v>25</v>
      </c>
      <c r="B26" s="330"/>
      <c r="C26" s="467" t="s">
        <v>9129</v>
      </c>
      <c r="D26" s="173" t="s">
        <v>9071</v>
      </c>
      <c r="E26" s="455" t="s">
        <v>9130</v>
      </c>
      <c r="F26" s="196" t="s">
        <v>9131</v>
      </c>
      <c r="G26" s="196" t="s">
        <v>2774</v>
      </c>
      <c r="H26" s="196">
        <f xml:space="preserve">36*4*2</f>
        <v>288</v>
      </c>
      <c r="I26" s="465">
        <v>120</v>
      </c>
      <c r="J26" s="172">
        <f t="shared" si="0"/>
        <v>34560</v>
      </c>
      <c r="K26" s="68" t="s">
        <v>9132</v>
      </c>
      <c r="L26" s="458"/>
    </row>
    <row r="27" customHeight="1" spans="1:14">
      <c r="A27" s="52">
        <v>26</v>
      </c>
      <c r="B27" s="330"/>
      <c r="C27" s="467" t="s">
        <v>9133</v>
      </c>
      <c r="D27" s="173" t="s">
        <v>9090</v>
      </c>
      <c r="E27" s="455" t="s">
        <v>9130</v>
      </c>
      <c r="F27" s="196" t="s">
        <v>9134</v>
      </c>
      <c r="G27" s="196" t="s">
        <v>2774</v>
      </c>
      <c r="H27" s="196">
        <v>240</v>
      </c>
      <c r="I27" s="465">
        <v>120</v>
      </c>
      <c r="J27" s="172">
        <f t="shared" si="0"/>
        <v>28800</v>
      </c>
      <c r="K27" s="178"/>
      <c r="L27" s="458"/>
      <c r="N27" s="449">
        <f xml:space="preserve">J27+J28</f>
        <v>36000</v>
      </c>
    </row>
    <row r="28" customHeight="1" spans="1:14">
      <c r="A28" s="52">
        <v>27</v>
      </c>
      <c r="B28" s="330"/>
      <c r="C28" s="467" t="s">
        <v>9135</v>
      </c>
      <c r="D28" s="173" t="s">
        <v>9090</v>
      </c>
      <c r="E28" s="455" t="s">
        <v>9130</v>
      </c>
      <c r="F28" s="196" t="s">
        <v>9124</v>
      </c>
      <c r="G28" s="196" t="s">
        <v>2774</v>
      </c>
      <c r="H28" s="196">
        <v>60</v>
      </c>
      <c r="I28" s="465">
        <v>120</v>
      </c>
      <c r="J28" s="172">
        <f t="shared" si="0"/>
        <v>7200</v>
      </c>
      <c r="K28" s="178"/>
      <c r="L28" s="458"/>
    </row>
    <row r="29" customHeight="1" spans="1:14">
      <c r="A29" s="52">
        <v>28</v>
      </c>
      <c r="B29" s="330"/>
      <c r="C29" s="426" t="s">
        <v>9136</v>
      </c>
      <c r="D29" s="316" t="s">
        <v>9137</v>
      </c>
      <c r="E29" s="459" t="s">
        <v>9130</v>
      </c>
      <c r="F29" s="196" t="s">
        <v>9138</v>
      </c>
      <c r="G29" s="196" t="s">
        <v>2751</v>
      </c>
      <c r="H29" s="196">
        <f xml:space="preserve">36*4*4</f>
        <v>576</v>
      </c>
      <c r="I29" s="465">
        <v>40</v>
      </c>
      <c r="J29" s="172">
        <f t="shared" si="0"/>
        <v>23040</v>
      </c>
      <c r="K29" s="178"/>
      <c r="L29" s="458"/>
    </row>
    <row r="30" customHeight="1" spans="1:14">
      <c r="A30" s="52">
        <v>29</v>
      </c>
      <c r="B30" s="330"/>
      <c r="C30" s="426" t="s">
        <v>9139</v>
      </c>
      <c r="D30" s="316" t="s">
        <v>9090</v>
      </c>
      <c r="E30" s="459" t="s">
        <v>9130</v>
      </c>
      <c r="F30" s="196" t="s">
        <v>9138</v>
      </c>
      <c r="G30" s="196" t="s">
        <v>2751</v>
      </c>
      <c r="H30" s="196">
        <v>300</v>
      </c>
      <c r="I30" s="465">
        <v>40</v>
      </c>
      <c r="J30" s="172">
        <f t="shared" si="0"/>
        <v>12000</v>
      </c>
      <c r="K30" s="178"/>
      <c r="L30" s="458"/>
      <c r="N30" s="449">
        <f xml:space="preserve">J30</f>
        <v>12000</v>
      </c>
    </row>
    <row r="31" customHeight="1" spans="1:14">
      <c r="A31" s="52">
        <v>30</v>
      </c>
      <c r="B31" s="330"/>
      <c r="C31" s="426" t="s">
        <v>9140</v>
      </c>
      <c r="D31" s="262" t="s">
        <v>9071</v>
      </c>
      <c r="E31" s="459" t="s">
        <v>9141</v>
      </c>
      <c r="F31" s="196" t="s">
        <v>9142</v>
      </c>
      <c r="G31" s="196" t="s">
        <v>2751</v>
      </c>
      <c r="H31" s="196">
        <f t="shared" ref="H31:H33" si="1" xml:space="preserve">36*4*2</f>
        <v>288</v>
      </c>
      <c r="I31" s="465">
        <v>185</v>
      </c>
      <c r="J31" s="172">
        <f t="shared" si="0"/>
        <v>53280</v>
      </c>
      <c r="K31" s="178"/>
      <c r="L31" s="458"/>
    </row>
    <row r="32" customHeight="1" spans="1:14">
      <c r="A32" s="52">
        <v>31</v>
      </c>
      <c r="B32" s="330"/>
      <c r="C32" s="426" t="s">
        <v>9143</v>
      </c>
      <c r="D32" s="262" t="s">
        <v>9090</v>
      </c>
      <c r="E32" s="459" t="s">
        <v>9141</v>
      </c>
      <c r="F32" s="196" t="s">
        <v>9134</v>
      </c>
      <c r="G32" s="196" t="s">
        <v>2751</v>
      </c>
      <c r="H32" s="196">
        <v>240</v>
      </c>
      <c r="I32" s="465">
        <v>185</v>
      </c>
      <c r="J32" s="172">
        <f t="shared" si="0"/>
        <v>44400</v>
      </c>
      <c r="K32" s="178"/>
      <c r="L32" s="458"/>
      <c r="N32" s="449">
        <f xml:space="preserve">J32+J33</f>
        <v>55500</v>
      </c>
    </row>
    <row r="33" customHeight="1" spans="1:14">
      <c r="A33" s="52">
        <v>32</v>
      </c>
      <c r="B33" s="330"/>
      <c r="C33" s="426" t="s">
        <v>9144</v>
      </c>
      <c r="D33" s="262" t="s">
        <v>9090</v>
      </c>
      <c r="E33" s="459" t="s">
        <v>9141</v>
      </c>
      <c r="F33" s="196" t="s">
        <v>9124</v>
      </c>
      <c r="G33" s="196" t="s">
        <v>2751</v>
      </c>
      <c r="H33" s="196">
        <v>60</v>
      </c>
      <c r="I33" s="465">
        <v>185</v>
      </c>
      <c r="J33" s="172">
        <f t="shared" si="0"/>
        <v>11100</v>
      </c>
      <c r="K33" s="70"/>
      <c r="L33" s="458"/>
    </row>
    <row r="34" customHeight="1" spans="1:14">
      <c r="A34" s="52">
        <v>33</v>
      </c>
      <c r="B34" s="330"/>
      <c r="C34" s="309" t="s">
        <v>9145</v>
      </c>
      <c r="D34" s="262" t="s">
        <v>9107</v>
      </c>
      <c r="E34" s="459" t="s">
        <v>9146</v>
      </c>
      <c r="F34" s="196" t="s">
        <v>9147</v>
      </c>
      <c r="G34" s="196" t="s">
        <v>2774</v>
      </c>
      <c r="H34" s="196">
        <v>3708</v>
      </c>
      <c r="I34" s="465">
        <v>120</v>
      </c>
      <c r="J34" s="172">
        <f t="shared" si="0"/>
        <v>444960</v>
      </c>
      <c r="K34" s="197" t="s">
        <v>9148</v>
      </c>
      <c r="L34" s="458">
        <f xml:space="preserve">(1200+36)*3</f>
        <v>3708</v>
      </c>
    </row>
    <row r="35" customHeight="1" spans="1:14">
      <c r="A35" s="52">
        <v>34</v>
      </c>
      <c r="B35" s="330"/>
      <c r="C35" s="309" t="s">
        <v>9149</v>
      </c>
      <c r="D35" s="262" t="s">
        <v>9137</v>
      </c>
      <c r="E35" s="459" t="s">
        <v>9146</v>
      </c>
      <c r="F35" s="196" t="s">
        <v>9138</v>
      </c>
      <c r="G35" s="196" t="s">
        <v>2751</v>
      </c>
      <c r="H35" s="196">
        <v>5088</v>
      </c>
      <c r="I35" s="465">
        <v>40</v>
      </c>
      <c r="J35" s="172">
        <f t="shared" si="0"/>
        <v>203520</v>
      </c>
      <c r="K35" s="197"/>
      <c r="L35" s="458">
        <f xml:space="preserve">(1200+36)*4</f>
        <v>4944</v>
      </c>
    </row>
    <row r="36" customHeight="1" spans="1:14">
      <c r="A36" s="52">
        <v>35</v>
      </c>
      <c r="B36" s="330"/>
      <c r="C36" s="309" t="s">
        <v>9150</v>
      </c>
      <c r="D36" s="262" t="s">
        <v>9107</v>
      </c>
      <c r="E36" s="459" t="s">
        <v>9146</v>
      </c>
      <c r="F36" s="196" t="s">
        <v>9142</v>
      </c>
      <c r="G36" s="196" t="s">
        <v>2751</v>
      </c>
      <c r="H36" s="196">
        <v>3708</v>
      </c>
      <c r="I36" s="465">
        <v>185</v>
      </c>
      <c r="J36" s="172">
        <f t="shared" si="0"/>
        <v>685980</v>
      </c>
      <c r="K36" s="197"/>
    </row>
    <row r="37" ht="34" customHeight="1" spans="1:14">
      <c r="A37" s="52">
        <v>36</v>
      </c>
      <c r="B37" s="330"/>
      <c r="C37" s="201" t="s">
        <v>9151</v>
      </c>
      <c r="D37" s="262" t="s">
        <v>9090</v>
      </c>
      <c r="E37" s="201" t="s">
        <v>9152</v>
      </c>
      <c r="F37" s="65" t="s">
        <v>2941</v>
      </c>
      <c r="G37" s="52" t="s">
        <v>2774</v>
      </c>
      <c r="H37" s="52">
        <f xml:space="preserve">36*4</f>
        <v>144</v>
      </c>
      <c r="I37" s="187">
        <v>300</v>
      </c>
      <c r="J37" s="172">
        <f t="shared" si="0"/>
        <v>43200</v>
      </c>
      <c r="K37" s="197" t="s">
        <v>9153</v>
      </c>
      <c r="N37" s="449">
        <f xml:space="preserve">J38+J39</f>
        <v>90000</v>
      </c>
    </row>
    <row r="38" ht="33" customHeight="1" spans="1:14">
      <c r="A38" s="52">
        <v>37</v>
      </c>
      <c r="B38" s="330"/>
      <c r="C38" s="201" t="s">
        <v>9154</v>
      </c>
      <c r="D38" s="262" t="s">
        <v>9090</v>
      </c>
      <c r="E38" s="201" t="s">
        <v>9152</v>
      </c>
      <c r="F38" s="196" t="s">
        <v>9134</v>
      </c>
      <c r="G38" s="52" t="s">
        <v>2774</v>
      </c>
      <c r="H38" s="52">
        <v>240</v>
      </c>
      <c r="I38" s="187">
        <v>300</v>
      </c>
      <c r="J38" s="172">
        <f t="shared" si="0"/>
        <v>72000</v>
      </c>
      <c r="K38" s="68" t="s">
        <v>9155</v>
      </c>
    </row>
    <row r="39" ht="36" customHeight="1" spans="1:14">
      <c r="A39" s="52">
        <v>38</v>
      </c>
      <c r="B39" s="330"/>
      <c r="C39" s="201" t="s">
        <v>9156</v>
      </c>
      <c r="D39" s="262" t="s">
        <v>9090</v>
      </c>
      <c r="E39" s="201" t="s">
        <v>9152</v>
      </c>
      <c r="F39" s="196" t="s">
        <v>9124</v>
      </c>
      <c r="G39" s="52" t="s">
        <v>2774</v>
      </c>
      <c r="H39" s="52">
        <v>60</v>
      </c>
      <c r="I39" s="187">
        <v>300</v>
      </c>
      <c r="J39" s="172">
        <f t="shared" si="0"/>
        <v>18000</v>
      </c>
      <c r="K39" s="71"/>
    </row>
    <row r="40" customHeight="1" spans="1:14">
      <c r="A40" s="62"/>
      <c r="B40" s="62" t="s">
        <v>8568</v>
      </c>
      <c r="C40" s="62"/>
      <c r="D40" s="62"/>
      <c r="E40" s="62"/>
      <c r="F40" s="62"/>
      <c r="G40" s="62"/>
      <c r="H40" s="62">
        <f xml:space="preserve">SUM(H4:H39)</f>
        <v>45812</v>
      </c>
      <c r="I40" s="62"/>
      <c r="J40" s="171"/>
      <c r="K40" s="468" t="s">
        <v>9157</v>
      </c>
      <c r="N40" s="449">
        <f xml:space="preserve">SUM(N24:N37)</f>
        <v>313500</v>
      </c>
    </row>
    <row r="41" s="449" customFormat="1" customHeight="1" spans="1:14">
      <c r="A41" s="299"/>
      <c r="B41" s="299"/>
      <c r="C41" s="299"/>
      <c r="D41" s="299"/>
      <c r="E41" s="299"/>
      <c r="F41" s="299"/>
      <c r="G41" s="299"/>
      <c r="H41" s="299"/>
      <c r="I41" s="299"/>
      <c r="J41" s="300"/>
      <c r="K41" s="299"/>
      <c r="L41" s="374"/>
      <c r="M41" s="450"/>
    </row>
    <row r="42" customHeight="1" spans="1:14">
      <c r="J42" s="469"/>
    </row>
  </sheetData>
  <sheetProtection formatCells="0" formatColumns="0" formatRows="0" insertRows="0" insertColumns="0" insertHyperlinks="0" deleteColumns="0" deleteRows="0" sort="0" autoFilter="0" pivotTables="0"/>
  <mergeCells count="13">
    <mergeCell ref="A1:K1"/>
    <mergeCell ref="A2:K2"/>
    <mergeCell ref="B4:B15"/>
    <mergeCell ref="B16:B18"/>
    <mergeCell ref="B19:B21"/>
    <mergeCell ref="B22:B39"/>
    <mergeCell ref="D4:D13"/>
    <mergeCell ref="D20:D21"/>
    <mergeCell ref="D22:D25"/>
    <mergeCell ref="K24:K25"/>
    <mergeCell ref="K26:K33"/>
    <mergeCell ref="K34:K36"/>
    <mergeCell ref="K38:K39"/>
  </mergeCells>
  <pageMargins left="0.751388888888889" right="0.751388888888889" top="1" bottom="1" header="0.5" footer="0.5"/>
  <pageSetup paperSize="9" scale="58" orientation="portrait"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view="pageBreakPreview" zoomScaleNormal="100" workbookViewId="0">
      <selection activeCell="C124" sqref="$A1:$XFD1048576"/>
    </sheetView>
  </sheetViews>
  <sheetFormatPr defaultColWidth="9" defaultRowHeight="15.75" outlineLevelCol="6"/>
  <cols>
    <col min="1" max="1" width="6.75" style="442" customWidth="1"/>
    <col min="2" max="2" width="14.8833333333333" style="442" customWidth="1"/>
    <col min="3" max="3" width="6.75" style="442" customWidth="1"/>
    <col min="4" max="4" width="6.88333333333333" style="442" customWidth="1"/>
    <col min="5" max="5" width="29.25" style="442" customWidth="1"/>
    <col min="6" max="6" width="10" style="442" customWidth="1"/>
    <col min="7" max="7" width="33.6333333333333" style="443" customWidth="1"/>
    <col min="8" max="16384" width="9" style="442"/>
  </cols>
  <sheetData>
    <row r="1" ht="30.75" customHeight="1" spans="1:7">
      <c r="A1" s="444" t="s">
        <v>9158</v>
      </c>
      <c r="B1" s="444"/>
      <c r="C1" s="444"/>
      <c r="D1" s="444"/>
      <c r="E1" s="444"/>
      <c r="F1" s="444"/>
      <c r="G1" s="444"/>
    </row>
    <row r="2" ht="28.5" spans="1:7">
      <c r="A2" s="445" t="s">
        <v>2737</v>
      </c>
      <c r="B2" s="445" t="s">
        <v>5469</v>
      </c>
      <c r="C2" s="445" t="s">
        <v>9159</v>
      </c>
      <c r="D2" s="445" t="s">
        <v>2740</v>
      </c>
      <c r="E2" s="445" t="s">
        <v>2742</v>
      </c>
      <c r="F2" s="445" t="s">
        <v>2743</v>
      </c>
      <c r="G2" s="445" t="s">
        <v>2744</v>
      </c>
    </row>
    <row r="3" spans="1:7">
      <c r="A3" s="446">
        <v>1</v>
      </c>
      <c r="B3" s="446" t="s">
        <v>9125</v>
      </c>
      <c r="C3" s="446">
        <v>1</v>
      </c>
      <c r="D3" s="446" t="s">
        <v>2751</v>
      </c>
      <c r="E3" s="447" t="s">
        <v>9160</v>
      </c>
      <c r="F3" s="446">
        <v>5000</v>
      </c>
      <c r="G3" s="446"/>
    </row>
    <row r="4" s="441" customFormat="1" spans="1:7">
      <c r="A4" s="446">
        <v>2</v>
      </c>
      <c r="B4" s="446" t="s">
        <v>9161</v>
      </c>
      <c r="C4" s="446">
        <v>2</v>
      </c>
      <c r="D4" s="446" t="s">
        <v>9074</v>
      </c>
      <c r="E4" s="447" t="s">
        <v>9162</v>
      </c>
      <c r="F4" s="446">
        <v>300</v>
      </c>
      <c r="G4" s="446" t="s">
        <v>9163</v>
      </c>
    </row>
    <row r="5" spans="1:7">
      <c r="A5" s="446">
        <v>3</v>
      </c>
      <c r="B5" s="446" t="s">
        <v>9164</v>
      </c>
      <c r="C5" s="446">
        <v>2</v>
      </c>
      <c r="D5" s="446" t="s">
        <v>9074</v>
      </c>
      <c r="E5" s="447" t="s">
        <v>9162</v>
      </c>
      <c r="F5" s="446">
        <v>150</v>
      </c>
      <c r="G5" s="446" t="s">
        <v>9163</v>
      </c>
    </row>
    <row r="6" spans="1:7">
      <c r="A6" s="446">
        <v>4</v>
      </c>
      <c r="B6" s="446" t="s">
        <v>9165</v>
      </c>
      <c r="C6" s="446">
        <v>2</v>
      </c>
      <c r="D6" s="446" t="s">
        <v>9074</v>
      </c>
      <c r="E6" s="447" t="s">
        <v>9162</v>
      </c>
      <c r="F6" s="446">
        <v>500</v>
      </c>
      <c r="G6" s="446" t="s">
        <v>9163</v>
      </c>
    </row>
    <row r="7" spans="1:7">
      <c r="A7" s="446">
        <v>5</v>
      </c>
      <c r="B7" s="446" t="s">
        <v>9166</v>
      </c>
      <c r="C7" s="446">
        <v>2</v>
      </c>
      <c r="D7" s="446" t="s">
        <v>9081</v>
      </c>
      <c r="E7" s="447" t="s">
        <v>9167</v>
      </c>
      <c r="F7" s="446">
        <v>190</v>
      </c>
      <c r="G7" s="446" t="s">
        <v>9163</v>
      </c>
    </row>
    <row r="8" spans="1:7">
      <c r="A8" s="446">
        <v>6</v>
      </c>
      <c r="B8" s="446" t="s">
        <v>9168</v>
      </c>
      <c r="C8" s="446">
        <v>2</v>
      </c>
      <c r="D8" s="446" t="s">
        <v>2774</v>
      </c>
      <c r="E8" s="447" t="s">
        <v>9169</v>
      </c>
      <c r="F8" s="446">
        <v>65</v>
      </c>
      <c r="G8" s="446"/>
    </row>
    <row r="9" spans="1:7">
      <c r="A9" s="446">
        <v>7</v>
      </c>
      <c r="B9" s="446" t="s">
        <v>9170</v>
      </c>
      <c r="C9" s="446">
        <v>1</v>
      </c>
      <c r="D9" s="446" t="s">
        <v>2774</v>
      </c>
      <c r="E9" s="447" t="s">
        <v>9171</v>
      </c>
      <c r="F9" s="446">
        <v>700</v>
      </c>
      <c r="G9" s="446"/>
    </row>
    <row r="10" spans="1:7">
      <c r="A10" s="446">
        <v>8</v>
      </c>
      <c r="B10" s="446" t="s">
        <v>9172</v>
      </c>
      <c r="C10" s="446">
        <v>1</v>
      </c>
      <c r="D10" s="446" t="s">
        <v>2774</v>
      </c>
      <c r="E10" s="447" t="s">
        <v>9171</v>
      </c>
      <c r="F10" s="446">
        <v>80</v>
      </c>
      <c r="G10" s="446"/>
    </row>
    <row r="11" spans="1:7">
      <c r="A11" s="446">
        <v>9</v>
      </c>
      <c r="B11" s="446" t="s">
        <v>9173</v>
      </c>
      <c r="C11" s="446">
        <v>1</v>
      </c>
      <c r="D11" s="446" t="s">
        <v>2824</v>
      </c>
      <c r="E11" s="447" t="s">
        <v>9171</v>
      </c>
      <c r="F11" s="446">
        <v>50</v>
      </c>
      <c r="G11" s="446"/>
    </row>
    <row r="12" spans="1:7">
      <c r="A12" s="446">
        <v>10</v>
      </c>
      <c r="B12" s="446" t="s">
        <v>9174</v>
      </c>
      <c r="C12" s="446">
        <v>2</v>
      </c>
      <c r="D12" s="446" t="s">
        <v>9081</v>
      </c>
      <c r="E12" s="447" t="s">
        <v>9175</v>
      </c>
      <c r="F12" s="446">
        <v>100</v>
      </c>
      <c r="G12" s="446" t="s">
        <v>9176</v>
      </c>
    </row>
    <row r="13" spans="1:7">
      <c r="A13" s="446">
        <v>11</v>
      </c>
      <c r="B13" s="446" t="s">
        <v>9177</v>
      </c>
      <c r="C13" s="446">
        <v>4</v>
      </c>
      <c r="D13" s="446" t="s">
        <v>2774</v>
      </c>
      <c r="E13" s="447" t="s">
        <v>9178</v>
      </c>
      <c r="F13" s="446">
        <v>30</v>
      </c>
      <c r="G13" s="446" t="s">
        <v>9179</v>
      </c>
    </row>
    <row r="14" s="441" customFormat="1" spans="1:7">
      <c r="A14" s="446">
        <v>12</v>
      </c>
      <c r="B14" s="446" t="s">
        <v>9180</v>
      </c>
      <c r="C14" s="446">
        <v>2</v>
      </c>
      <c r="D14" s="446" t="s">
        <v>2768</v>
      </c>
      <c r="E14" s="447" t="s">
        <v>9181</v>
      </c>
      <c r="F14" s="446">
        <v>150</v>
      </c>
      <c r="G14" s="448" t="s">
        <v>9182</v>
      </c>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scale="81"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81"/>
  <sheetViews>
    <sheetView workbookViewId="0">
      <selection activeCell="C124" sqref="$A1:$XFD1048576"/>
    </sheetView>
  </sheetViews>
  <sheetFormatPr defaultColWidth="9" defaultRowHeight="15.75"/>
  <cols>
    <col min="1" max="1" width="6.75" style="374" customWidth="1"/>
    <col min="2" max="2" width="10.5" style="374" customWidth="1"/>
    <col min="3" max="3" width="12.8833333333333" style="374" customWidth="1"/>
    <col min="4" max="4" width="9" style="374"/>
    <col min="5" max="5" width="16.5" style="374" customWidth="1"/>
    <col min="6" max="6" width="11.6333333333333" style="374" customWidth="1"/>
    <col min="7" max="9" width="9" style="374"/>
    <col min="10" max="10" width="10.3833333333333" style="300"/>
    <col min="11" max="11" width="20.3833333333333" style="374" customWidth="1"/>
    <col min="12" max="14" width="9" style="372"/>
    <col min="15" max="15" width="11.1333333333333" style="372" customWidth="1"/>
    <col min="16" max="16" width="13.5" style="372" customWidth="1"/>
    <col min="17" max="17" width="10.75" style="372" customWidth="1"/>
    <col min="18" max="18" width="10.5" style="372" customWidth="1"/>
    <col min="19" max="19" width="11.75" style="372" customWidth="1"/>
    <col min="20" max="21" width="11.5" style="372" customWidth="1"/>
    <col min="22" max="22" width="12.5" style="372" customWidth="1"/>
    <col min="23" max="16384" width="9" style="372"/>
  </cols>
  <sheetData>
    <row r="1" s="371" customFormat="1" ht="35.1" customHeight="1" spans="1:22">
      <c r="A1" s="302" t="s">
        <v>9183</v>
      </c>
      <c r="B1" s="303"/>
      <c r="C1" s="303"/>
      <c r="D1" s="303"/>
      <c r="E1" s="303"/>
      <c r="F1" s="303"/>
      <c r="G1" s="303"/>
      <c r="H1" s="303"/>
      <c r="I1" s="303"/>
      <c r="J1" s="304"/>
      <c r="K1" s="303"/>
      <c r="M1" s="375"/>
      <c r="N1" s="376"/>
      <c r="O1" s="376"/>
      <c r="P1" s="377" t="s">
        <v>9184</v>
      </c>
      <c r="Q1" s="378" t="s">
        <v>9185</v>
      </c>
      <c r="R1" s="378" t="s">
        <v>9186</v>
      </c>
      <c r="S1" s="378" t="s">
        <v>9187</v>
      </c>
      <c r="T1" s="378" t="s">
        <v>9188</v>
      </c>
      <c r="U1" s="378" t="s">
        <v>9189</v>
      </c>
      <c r="V1" s="379" t="s">
        <v>9190</v>
      </c>
    </row>
    <row r="2" s="372" customFormat="1" ht="138" customHeight="1" spans="1:22">
      <c r="A2" s="380" t="s">
        <v>9191</v>
      </c>
      <c r="B2" s="381"/>
      <c r="C2" s="381"/>
      <c r="D2" s="381"/>
      <c r="E2" s="381"/>
      <c r="F2" s="382"/>
      <c r="G2" s="381"/>
      <c r="H2" s="381"/>
      <c r="I2" s="383"/>
      <c r="J2" s="383"/>
      <c r="K2" s="381"/>
      <c r="L2" s="372">
        <f xml:space="preserve">2040*0.85</f>
        <v>1734</v>
      </c>
      <c r="M2" s="384" t="s">
        <v>9192</v>
      </c>
      <c r="N2" s="385" t="s">
        <v>9193</v>
      </c>
      <c r="O2" s="385" t="s">
        <v>9194</v>
      </c>
      <c r="P2" s="386" t="s">
        <v>9195</v>
      </c>
      <c r="Q2" s="387" t="s">
        <v>9196</v>
      </c>
      <c r="R2" s="387" t="s">
        <v>9197</v>
      </c>
      <c r="S2" s="387" t="s">
        <v>9198</v>
      </c>
      <c r="T2" s="387" t="s">
        <v>9197</v>
      </c>
      <c r="U2" s="387" t="s">
        <v>9196</v>
      </c>
      <c r="V2" s="388" t="s">
        <v>9199</v>
      </c>
    </row>
    <row r="3" s="372" customFormat="1" ht="27.75" spans="1:22">
      <c r="A3" s="389" t="s">
        <v>9200</v>
      </c>
      <c r="B3" s="389" t="s">
        <v>9201</v>
      </c>
      <c r="C3" s="389" t="s">
        <v>9202</v>
      </c>
      <c r="D3" s="390" t="s">
        <v>9203</v>
      </c>
      <c r="E3" s="389" t="s">
        <v>9204</v>
      </c>
      <c r="F3" s="389" t="s">
        <v>9205</v>
      </c>
      <c r="G3" s="389" t="s">
        <v>9206</v>
      </c>
      <c r="H3" s="391" t="s">
        <v>9207</v>
      </c>
      <c r="I3" s="392" t="s">
        <v>9208</v>
      </c>
      <c r="J3" s="392" t="s">
        <v>9209</v>
      </c>
      <c r="K3" s="393" t="s">
        <v>9210</v>
      </c>
      <c r="L3" s="372">
        <f xml:space="preserve">2040*0.35</f>
        <v>714</v>
      </c>
      <c r="M3" s="384"/>
      <c r="N3" s="394" t="s">
        <v>9211</v>
      </c>
      <c r="O3" s="395" t="s">
        <v>9212</v>
      </c>
      <c r="P3" s="396"/>
      <c r="Q3" s="396"/>
      <c r="R3" s="396"/>
      <c r="S3" s="396"/>
      <c r="T3" s="396"/>
      <c r="U3" s="396"/>
      <c r="V3" s="397" t="s">
        <v>9213</v>
      </c>
    </row>
    <row r="4" s="373" customFormat="1" ht="24" spans="1:22">
      <c r="A4" s="398">
        <v>1</v>
      </c>
      <c r="B4" s="398" t="s">
        <v>9214</v>
      </c>
      <c r="C4" s="399" t="s">
        <v>9215</v>
      </c>
      <c r="D4" s="400" t="s">
        <v>9071</v>
      </c>
      <c r="E4" s="401" t="s">
        <v>9216</v>
      </c>
      <c r="F4" s="398" t="s">
        <v>9073</v>
      </c>
      <c r="G4" s="398" t="s">
        <v>9217</v>
      </c>
      <c r="H4" s="402"/>
      <c r="I4" s="186">
        <v>175</v>
      </c>
      <c r="J4" s="403"/>
      <c r="K4" s="404"/>
      <c r="L4" s="373">
        <f xml:space="preserve">2040*0.5</f>
        <v>1020</v>
      </c>
      <c r="M4" s="405" t="s">
        <v>9218</v>
      </c>
      <c r="N4" s="406" t="s">
        <v>9219</v>
      </c>
      <c r="O4" s="407" t="s">
        <v>9220</v>
      </c>
      <c r="P4" s="408" t="s">
        <v>9221</v>
      </c>
      <c r="Q4" s="408" t="s">
        <v>9222</v>
      </c>
      <c r="R4" s="408" t="s">
        <v>9222</v>
      </c>
      <c r="S4" s="408" t="s">
        <v>9222</v>
      </c>
      <c r="T4" s="408" t="s">
        <v>9222</v>
      </c>
      <c r="U4" s="408" t="s">
        <v>9222</v>
      </c>
      <c r="V4" s="408" t="s">
        <v>9223</v>
      </c>
    </row>
    <row r="5" s="373" customFormat="1" ht="24" spans="1:22">
      <c r="A5" s="398">
        <v>2</v>
      </c>
      <c r="B5" s="398"/>
      <c r="C5" s="399" t="s">
        <v>9224</v>
      </c>
      <c r="D5" s="409"/>
      <c r="E5" s="410"/>
      <c r="F5" s="398" t="s">
        <v>9073</v>
      </c>
      <c r="G5" s="398" t="s">
        <v>9217</v>
      </c>
      <c r="H5" s="402"/>
      <c r="I5" s="186">
        <v>203</v>
      </c>
      <c r="J5" s="403"/>
      <c r="K5" s="410"/>
      <c r="L5" s="373">
        <f xml:space="preserve">2040*0.08</f>
        <v>163.2</v>
      </c>
      <c r="M5" s="411"/>
      <c r="N5" s="412" t="s">
        <v>9225</v>
      </c>
      <c r="O5" s="407" t="s">
        <v>9226</v>
      </c>
      <c r="P5" s="408" t="s">
        <v>9227</v>
      </c>
      <c r="Q5" s="408" t="s">
        <v>9228</v>
      </c>
      <c r="R5" s="408" t="s">
        <v>9228</v>
      </c>
      <c r="S5" s="408" t="s">
        <v>9228</v>
      </c>
      <c r="T5" s="408" t="s">
        <v>9228</v>
      </c>
      <c r="U5" s="408" t="s">
        <v>9228</v>
      </c>
      <c r="V5" s="408" t="s">
        <v>9229</v>
      </c>
    </row>
    <row r="6" s="373" customFormat="1" ht="27" spans="1:22">
      <c r="A6" s="398">
        <v>3</v>
      </c>
      <c r="B6" s="398"/>
      <c r="C6" s="399" t="s">
        <v>9230</v>
      </c>
      <c r="D6" s="409"/>
      <c r="E6" s="401" t="s">
        <v>9216</v>
      </c>
      <c r="F6" s="398" t="s">
        <v>9073</v>
      </c>
      <c r="G6" s="398" t="s">
        <v>9231</v>
      </c>
      <c r="H6" s="402"/>
      <c r="I6" s="186">
        <v>180</v>
      </c>
      <c r="J6" s="403"/>
      <c r="K6" s="401"/>
      <c r="L6" s="313">
        <f xml:space="preserve">2040*0.07</f>
        <v>142.8</v>
      </c>
      <c r="M6" s="411"/>
      <c r="N6" s="413" t="s">
        <v>9232</v>
      </c>
      <c r="O6" s="407" t="s">
        <v>9226</v>
      </c>
      <c r="P6" s="408" t="s">
        <v>9227</v>
      </c>
      <c r="Q6" s="408" t="s">
        <v>9228</v>
      </c>
      <c r="R6" s="408" t="s">
        <v>9228</v>
      </c>
      <c r="S6" s="408" t="s">
        <v>9228</v>
      </c>
      <c r="T6" s="408" t="s">
        <v>9228</v>
      </c>
      <c r="U6" s="408" t="s">
        <v>9228</v>
      </c>
      <c r="V6" s="408" t="s">
        <v>9229</v>
      </c>
    </row>
    <row r="7" s="373" customFormat="1" ht="27" spans="1:22">
      <c r="A7" s="398">
        <v>4</v>
      </c>
      <c r="B7" s="398"/>
      <c r="C7" s="399" t="s">
        <v>9233</v>
      </c>
      <c r="D7" s="409"/>
      <c r="E7" s="410"/>
      <c r="F7" s="398" t="s">
        <v>9073</v>
      </c>
      <c r="G7" s="398" t="s">
        <v>9231</v>
      </c>
      <c r="H7" s="402"/>
      <c r="I7" s="186">
        <v>215</v>
      </c>
      <c r="J7" s="403"/>
      <c r="K7" s="410"/>
      <c r="L7" s="313"/>
      <c r="M7" s="411"/>
      <c r="N7" s="412" t="s">
        <v>9234</v>
      </c>
      <c r="O7" s="407" t="s">
        <v>9235</v>
      </c>
      <c r="P7" s="408" t="s">
        <v>9227</v>
      </c>
      <c r="Q7" s="408" t="s">
        <v>9228</v>
      </c>
      <c r="R7" s="408" t="s">
        <v>9228</v>
      </c>
      <c r="S7" s="408" t="s">
        <v>9228</v>
      </c>
      <c r="T7" s="408" t="s">
        <v>9228</v>
      </c>
      <c r="U7" s="408" t="s">
        <v>9228</v>
      </c>
      <c r="V7" s="408" t="s">
        <v>9229</v>
      </c>
    </row>
    <row r="8" s="372" customFormat="1" ht="36" spans="1:22">
      <c r="A8" s="398">
        <v>5</v>
      </c>
      <c r="B8" s="398"/>
      <c r="C8" s="399" t="s">
        <v>9236</v>
      </c>
      <c r="D8" s="409"/>
      <c r="E8" s="401" t="s">
        <v>9216</v>
      </c>
      <c r="F8" s="398" t="s">
        <v>9073</v>
      </c>
      <c r="G8" s="398" t="s">
        <v>9217</v>
      </c>
      <c r="H8" s="402"/>
      <c r="I8" s="186">
        <v>175</v>
      </c>
      <c r="J8" s="403"/>
      <c r="K8" s="401"/>
      <c r="L8" s="313"/>
      <c r="M8" s="411"/>
      <c r="N8" s="414" t="s">
        <v>9237</v>
      </c>
      <c r="O8" s="407" t="s">
        <v>9238</v>
      </c>
      <c r="P8" s="408" t="s">
        <v>9221</v>
      </c>
      <c r="Q8" s="408" t="s">
        <v>9222</v>
      </c>
      <c r="R8" s="408" t="s">
        <v>9222</v>
      </c>
      <c r="S8" s="408" t="s">
        <v>9222</v>
      </c>
      <c r="T8" s="408" t="s">
        <v>9222</v>
      </c>
      <c r="U8" s="408" t="s">
        <v>9222</v>
      </c>
      <c r="V8" s="408" t="s">
        <v>9223</v>
      </c>
    </row>
    <row r="9" s="372" customFormat="1" ht="36" spans="1:22">
      <c r="A9" s="398">
        <v>6</v>
      </c>
      <c r="B9" s="398"/>
      <c r="C9" s="399" t="s">
        <v>9239</v>
      </c>
      <c r="D9" s="409"/>
      <c r="E9" s="410"/>
      <c r="F9" s="398" t="s">
        <v>9073</v>
      </c>
      <c r="G9" s="398" t="s">
        <v>9217</v>
      </c>
      <c r="H9" s="402"/>
      <c r="I9" s="186">
        <v>110</v>
      </c>
      <c r="J9" s="403"/>
      <c r="K9" s="410"/>
      <c r="L9" s="313"/>
      <c r="M9" s="411"/>
      <c r="N9" s="414" t="s">
        <v>9240</v>
      </c>
      <c r="O9" s="407" t="s">
        <v>9241</v>
      </c>
      <c r="P9" s="408" t="s">
        <v>9221</v>
      </c>
      <c r="Q9" s="408" t="s">
        <v>9222</v>
      </c>
      <c r="R9" s="408" t="s">
        <v>9222</v>
      </c>
      <c r="S9" s="408" t="s">
        <v>9222</v>
      </c>
      <c r="T9" s="408" t="s">
        <v>9222</v>
      </c>
      <c r="U9" s="408" t="s">
        <v>9222</v>
      </c>
      <c r="V9" s="408" t="s">
        <v>9223</v>
      </c>
    </row>
    <row r="10" s="372" customFormat="1" ht="24" spans="1:22">
      <c r="A10" s="398">
        <v>7</v>
      </c>
      <c r="B10" s="398"/>
      <c r="C10" s="399" t="s">
        <v>9242</v>
      </c>
      <c r="D10" s="409"/>
      <c r="E10" s="401" t="s">
        <v>9216</v>
      </c>
      <c r="F10" s="398" t="s">
        <v>9073</v>
      </c>
      <c r="G10" s="398" t="s">
        <v>9217</v>
      </c>
      <c r="H10" s="402"/>
      <c r="I10" s="186">
        <v>190</v>
      </c>
      <c r="J10" s="403"/>
      <c r="K10" s="401"/>
      <c r="L10" s="313"/>
      <c r="M10" s="411"/>
      <c r="N10" s="414" t="s">
        <v>9243</v>
      </c>
      <c r="O10" s="407" t="s">
        <v>9244</v>
      </c>
      <c r="P10" s="408" t="s">
        <v>9221</v>
      </c>
      <c r="Q10" s="408" t="s">
        <v>9222</v>
      </c>
      <c r="R10" s="408" t="s">
        <v>9222</v>
      </c>
      <c r="S10" s="408" t="s">
        <v>9222</v>
      </c>
      <c r="T10" s="408" t="s">
        <v>9222</v>
      </c>
      <c r="U10" s="408" t="s">
        <v>9222</v>
      </c>
      <c r="V10" s="408" t="s">
        <v>9223</v>
      </c>
    </row>
    <row r="11" s="372" customFormat="1" ht="24" spans="1:22">
      <c r="A11" s="398">
        <v>8</v>
      </c>
      <c r="B11" s="398"/>
      <c r="C11" s="399" t="s">
        <v>9245</v>
      </c>
      <c r="D11" s="409"/>
      <c r="E11" s="410"/>
      <c r="F11" s="398" t="s">
        <v>9073</v>
      </c>
      <c r="G11" s="398" t="s">
        <v>9246</v>
      </c>
      <c r="H11" s="402"/>
      <c r="I11" s="186">
        <v>110</v>
      </c>
      <c r="J11" s="403"/>
      <c r="K11" s="415"/>
      <c r="L11" s="313"/>
      <c r="M11" s="411"/>
      <c r="N11" s="416" t="s">
        <v>9247</v>
      </c>
      <c r="O11" s="417" t="s">
        <v>9248</v>
      </c>
      <c r="P11" s="418" t="s">
        <v>9249</v>
      </c>
      <c r="Q11" s="418" t="s">
        <v>9249</v>
      </c>
      <c r="R11" s="418" t="s">
        <v>9249</v>
      </c>
      <c r="S11" s="418" t="s">
        <v>9249</v>
      </c>
      <c r="T11" s="418" t="s">
        <v>9249</v>
      </c>
      <c r="U11" s="418" t="s">
        <v>9249</v>
      </c>
      <c r="V11" s="418" t="s">
        <v>9249</v>
      </c>
    </row>
    <row r="12" s="372" customFormat="1" ht="24" spans="1:22">
      <c r="A12" s="398">
        <v>9</v>
      </c>
      <c r="B12" s="398"/>
      <c r="C12" s="399" t="s">
        <v>9250</v>
      </c>
      <c r="D12" s="409"/>
      <c r="E12" s="401" t="s">
        <v>9216</v>
      </c>
      <c r="F12" s="398" t="s">
        <v>9073</v>
      </c>
      <c r="G12" s="398" t="s">
        <v>9217</v>
      </c>
      <c r="H12" s="402"/>
      <c r="I12" s="186">
        <v>180</v>
      </c>
      <c r="J12" s="403"/>
      <c r="K12" s="410"/>
      <c r="L12" s="313"/>
      <c r="M12" s="411"/>
      <c r="N12" s="419" t="s">
        <v>9251</v>
      </c>
      <c r="O12" s="417" t="s">
        <v>9252</v>
      </c>
      <c r="P12" s="418" t="s">
        <v>9253</v>
      </c>
      <c r="Q12" s="418" t="s">
        <v>9253</v>
      </c>
      <c r="R12" s="418" t="s">
        <v>9253</v>
      </c>
      <c r="S12" s="418" t="s">
        <v>9253</v>
      </c>
      <c r="T12" s="418" t="s">
        <v>9253</v>
      </c>
      <c r="U12" s="418" t="s">
        <v>9253</v>
      </c>
      <c r="V12" s="418" t="s">
        <v>9253</v>
      </c>
    </row>
    <row r="13" s="372" customFormat="1" ht="27" spans="1:22">
      <c r="A13" s="398">
        <v>10</v>
      </c>
      <c r="B13" s="398"/>
      <c r="C13" s="399" t="s">
        <v>9254</v>
      </c>
      <c r="D13" s="409"/>
      <c r="E13" s="415"/>
      <c r="F13" s="398" t="s">
        <v>9073</v>
      </c>
      <c r="G13" s="398" t="s">
        <v>9217</v>
      </c>
      <c r="H13" s="402"/>
      <c r="I13" s="186">
        <v>110</v>
      </c>
      <c r="J13" s="403"/>
      <c r="K13" s="401"/>
      <c r="L13" s="313"/>
      <c r="M13" s="411"/>
      <c r="N13" s="419" t="s">
        <v>9255</v>
      </c>
      <c r="O13" s="417" t="s">
        <v>9256</v>
      </c>
      <c r="P13" s="418" t="s">
        <v>9253</v>
      </c>
      <c r="Q13" s="418" t="s">
        <v>9253</v>
      </c>
      <c r="R13" s="418" t="s">
        <v>9253</v>
      </c>
      <c r="S13" s="418" t="s">
        <v>9253</v>
      </c>
      <c r="T13" s="418" t="s">
        <v>9253</v>
      </c>
      <c r="U13" s="418" t="s">
        <v>9253</v>
      </c>
      <c r="V13" s="418" t="s">
        <v>9253</v>
      </c>
    </row>
    <row r="14" s="372" customFormat="1" ht="24" spans="1:22">
      <c r="A14" s="398">
        <v>11</v>
      </c>
      <c r="B14" s="398"/>
      <c r="C14" s="399" t="s">
        <v>9257</v>
      </c>
      <c r="D14" s="409"/>
      <c r="E14" s="415"/>
      <c r="F14" s="398" t="s">
        <v>9073</v>
      </c>
      <c r="G14" s="398" t="s">
        <v>9217</v>
      </c>
      <c r="H14" s="402"/>
      <c r="I14" s="186">
        <v>200</v>
      </c>
      <c r="J14" s="403"/>
      <c r="K14" s="415"/>
      <c r="L14" s="313"/>
      <c r="M14" s="411"/>
      <c r="N14" s="419" t="s">
        <v>9258</v>
      </c>
      <c r="O14" s="417" t="s">
        <v>9259</v>
      </c>
      <c r="P14" s="418" t="s">
        <v>9253</v>
      </c>
      <c r="Q14" s="418" t="s">
        <v>9253</v>
      </c>
      <c r="R14" s="418" t="s">
        <v>9253</v>
      </c>
      <c r="S14" s="418" t="s">
        <v>9253</v>
      </c>
      <c r="T14" s="418" t="s">
        <v>9253</v>
      </c>
      <c r="U14" s="418" t="s">
        <v>9253</v>
      </c>
      <c r="V14" s="418" t="s">
        <v>9253</v>
      </c>
    </row>
    <row r="15" s="372" customFormat="1" ht="27" spans="1:22">
      <c r="A15" s="398">
        <v>12</v>
      </c>
      <c r="B15" s="398"/>
      <c r="C15" s="399" t="s">
        <v>9260</v>
      </c>
      <c r="D15" s="420"/>
      <c r="E15" s="410"/>
      <c r="F15" s="398" t="s">
        <v>9073</v>
      </c>
      <c r="G15" s="398" t="s">
        <v>9217</v>
      </c>
      <c r="H15" s="402"/>
      <c r="I15" s="186">
        <v>110</v>
      </c>
      <c r="J15" s="403"/>
      <c r="K15" s="410"/>
      <c r="L15" s="313"/>
      <c r="M15" s="411"/>
      <c r="N15" s="413" t="s">
        <v>9261</v>
      </c>
      <c r="O15" s="421" t="s">
        <v>9226</v>
      </c>
      <c r="P15" s="418" t="s">
        <v>9249</v>
      </c>
      <c r="Q15" s="418" t="s">
        <v>9249</v>
      </c>
      <c r="R15" s="418" t="s">
        <v>9249</v>
      </c>
      <c r="S15" s="418" t="s">
        <v>9249</v>
      </c>
      <c r="T15" s="418" t="s">
        <v>9249</v>
      </c>
      <c r="U15" s="418" t="s">
        <v>9249</v>
      </c>
      <c r="V15" s="418" t="s">
        <v>9249</v>
      </c>
    </row>
    <row r="16" s="373" customFormat="1" ht="18" customHeight="1" spans="1:22">
      <c r="A16" s="398">
        <v>13</v>
      </c>
      <c r="B16" s="398"/>
      <c r="C16" s="399" t="s">
        <v>9262</v>
      </c>
      <c r="D16" s="422" t="s">
        <v>9071</v>
      </c>
      <c r="E16" s="401" t="s">
        <v>9216</v>
      </c>
      <c r="F16" s="398" t="s">
        <v>9073</v>
      </c>
      <c r="G16" s="398" t="s">
        <v>9217</v>
      </c>
      <c r="H16" s="398"/>
      <c r="I16" s="186">
        <v>180</v>
      </c>
      <c r="J16" s="403"/>
      <c r="K16" s="401"/>
      <c r="L16" s="313"/>
      <c r="M16" s="423"/>
      <c r="N16" s="413" t="s">
        <v>9263</v>
      </c>
      <c r="O16" s="421" t="s">
        <v>9226</v>
      </c>
      <c r="P16" s="418" t="s">
        <v>9249</v>
      </c>
      <c r="Q16" s="418" t="s">
        <v>9249</v>
      </c>
      <c r="R16" s="418" t="s">
        <v>9249</v>
      </c>
      <c r="S16" s="418" t="s">
        <v>9249</v>
      </c>
      <c r="T16" s="418" t="s">
        <v>9249</v>
      </c>
      <c r="U16" s="418" t="s">
        <v>9249</v>
      </c>
      <c r="V16" s="418" t="s">
        <v>9249</v>
      </c>
    </row>
    <row r="17" s="373" customFormat="1" spans="1:14">
      <c r="A17" s="398">
        <v>14</v>
      </c>
      <c r="B17" s="398"/>
      <c r="C17" s="399" t="s">
        <v>9264</v>
      </c>
      <c r="D17" s="422"/>
      <c r="E17" s="410"/>
      <c r="F17" s="398" t="s">
        <v>9073</v>
      </c>
      <c r="G17" s="398" t="s">
        <v>9217</v>
      </c>
      <c r="H17" s="398"/>
      <c r="I17" s="186">
        <v>200</v>
      </c>
      <c r="J17" s="403"/>
      <c r="K17" s="410"/>
      <c r="L17" s="313"/>
      <c r="M17" s="313"/>
      <c r="N17" s="313"/>
    </row>
    <row r="18" s="372" customFormat="1" ht="58.5" spans="1:14">
      <c r="A18" s="398">
        <v>15</v>
      </c>
      <c r="B18" s="398"/>
      <c r="C18" s="399" t="s">
        <v>9265</v>
      </c>
      <c r="D18" s="422" t="s">
        <v>9071</v>
      </c>
      <c r="E18" s="399" t="s">
        <v>9266</v>
      </c>
      <c r="F18" s="398" t="s">
        <v>9073</v>
      </c>
      <c r="G18" s="398" t="s">
        <v>9217</v>
      </c>
      <c r="H18" s="398"/>
      <c r="I18" s="186">
        <v>220</v>
      </c>
      <c r="J18" s="403"/>
      <c r="K18" s="398"/>
      <c r="L18" s="313"/>
      <c r="M18" s="313"/>
      <c r="N18" s="313"/>
    </row>
    <row r="19" s="372" customFormat="1" ht="28.5" spans="1:14">
      <c r="A19" s="398">
        <v>16</v>
      </c>
      <c r="B19" s="398"/>
      <c r="C19" s="399" t="s">
        <v>9267</v>
      </c>
      <c r="D19" s="422" t="s">
        <v>9268</v>
      </c>
      <c r="E19" s="399" t="s">
        <v>9269</v>
      </c>
      <c r="F19" s="398" t="s">
        <v>9073</v>
      </c>
      <c r="G19" s="398" t="s">
        <v>9217</v>
      </c>
      <c r="H19" s="398"/>
      <c r="I19" s="186">
        <v>300</v>
      </c>
      <c r="J19" s="403"/>
      <c r="K19" s="422"/>
      <c r="L19" s="313"/>
      <c r="M19" s="313"/>
      <c r="N19" s="313"/>
    </row>
    <row r="20" s="372" customFormat="1" ht="30" spans="1:14">
      <c r="A20" s="398">
        <v>17</v>
      </c>
      <c r="B20" s="401" t="s">
        <v>9270</v>
      </c>
      <c r="C20" s="399" t="s">
        <v>9271</v>
      </c>
      <c r="D20" s="409" t="s">
        <v>9071</v>
      </c>
      <c r="E20" s="424" t="s">
        <v>9272</v>
      </c>
      <c r="F20" s="398" t="s">
        <v>9273</v>
      </c>
      <c r="G20" s="398" t="s">
        <v>9274</v>
      </c>
      <c r="H20" s="398"/>
      <c r="I20" s="403"/>
      <c r="J20" s="403"/>
      <c r="K20" s="401"/>
      <c r="L20" s="313"/>
      <c r="M20" s="313"/>
      <c r="N20" s="313"/>
    </row>
    <row r="21" s="372" customFormat="1" ht="40.5" spans="1:14">
      <c r="A21" s="398">
        <v>18</v>
      </c>
      <c r="B21" s="415"/>
      <c r="C21" s="399" t="s">
        <v>9275</v>
      </c>
      <c r="D21" s="409"/>
      <c r="E21" s="399" t="s">
        <v>9276</v>
      </c>
      <c r="F21" s="398" t="s">
        <v>9273</v>
      </c>
      <c r="G21" s="398" t="s">
        <v>9277</v>
      </c>
      <c r="H21" s="398"/>
      <c r="I21" s="403">
        <v>16</v>
      </c>
      <c r="J21" s="403"/>
      <c r="K21" s="410"/>
      <c r="L21" s="313"/>
      <c r="M21" s="313"/>
      <c r="N21" s="313"/>
    </row>
    <row r="22" s="372" customFormat="1" spans="1:14">
      <c r="A22" s="398">
        <v>19</v>
      </c>
      <c r="B22" s="415"/>
      <c r="C22" s="425" t="s">
        <v>9278</v>
      </c>
      <c r="D22" s="262" t="s">
        <v>9090</v>
      </c>
      <c r="E22" s="426" t="s">
        <v>9279</v>
      </c>
      <c r="F22" s="179" t="s">
        <v>330</v>
      </c>
      <c r="G22" s="427" t="s">
        <v>229</v>
      </c>
      <c r="H22" s="398"/>
      <c r="I22" s="403">
        <v>30</v>
      </c>
      <c r="J22" s="403"/>
      <c r="K22" s="410"/>
      <c r="L22" s="313"/>
      <c r="M22" s="313"/>
      <c r="N22" s="313"/>
    </row>
    <row r="23" s="372" customFormat="1" ht="28.5" spans="1:14">
      <c r="A23" s="398">
        <v>20</v>
      </c>
      <c r="B23" s="415"/>
      <c r="C23" s="399" t="s">
        <v>9280</v>
      </c>
      <c r="D23" s="422" t="s">
        <v>9281</v>
      </c>
      <c r="E23" s="399" t="s">
        <v>9282</v>
      </c>
      <c r="F23" s="398" t="s">
        <v>9073</v>
      </c>
      <c r="G23" s="398" t="s">
        <v>9274</v>
      </c>
      <c r="H23" s="398"/>
      <c r="I23" s="403"/>
      <c r="J23" s="403"/>
      <c r="K23" s="398"/>
      <c r="L23" s="313"/>
      <c r="M23" s="313"/>
      <c r="N23" s="313"/>
    </row>
    <row r="24" s="372" customFormat="1" ht="42" spans="1:14">
      <c r="A24" s="398">
        <v>21</v>
      </c>
      <c r="B24" s="415"/>
      <c r="C24" s="399" t="s">
        <v>9283</v>
      </c>
      <c r="D24" s="422" t="s">
        <v>9281</v>
      </c>
      <c r="E24" s="399" t="s">
        <v>9284</v>
      </c>
      <c r="F24" s="398" t="s">
        <v>9103</v>
      </c>
      <c r="G24" s="398" t="s">
        <v>9285</v>
      </c>
      <c r="H24" s="398"/>
      <c r="I24" s="403"/>
      <c r="J24" s="403"/>
      <c r="K24" s="428"/>
      <c r="L24" s="313"/>
      <c r="M24" s="313"/>
      <c r="N24" s="313"/>
    </row>
    <row r="25" s="372" customFormat="1" spans="1:14">
      <c r="A25" s="398">
        <v>22</v>
      </c>
      <c r="B25" s="415"/>
      <c r="C25" s="399" t="s">
        <v>9286</v>
      </c>
      <c r="D25" s="422" t="s">
        <v>9281</v>
      </c>
      <c r="E25" s="399" t="s">
        <v>9287</v>
      </c>
      <c r="F25" s="398" t="s">
        <v>9103</v>
      </c>
      <c r="G25" s="398" t="s">
        <v>9285</v>
      </c>
      <c r="H25" s="398"/>
      <c r="I25" s="403"/>
      <c r="J25" s="403"/>
      <c r="K25" s="422"/>
      <c r="L25" s="313"/>
      <c r="M25" s="313"/>
      <c r="N25" s="313"/>
    </row>
    <row r="26" s="372" customFormat="1" ht="27" spans="1:14">
      <c r="A26" s="398">
        <v>23</v>
      </c>
      <c r="B26" s="415"/>
      <c r="C26" s="399" t="s">
        <v>9288</v>
      </c>
      <c r="D26" s="400" t="s">
        <v>9071</v>
      </c>
      <c r="E26" s="428" t="s">
        <v>9289</v>
      </c>
      <c r="F26" s="398" t="s">
        <v>9103</v>
      </c>
      <c r="G26" s="398" t="s">
        <v>9285</v>
      </c>
      <c r="H26" s="398"/>
      <c r="I26" s="403">
        <v>200</v>
      </c>
      <c r="J26" s="403"/>
      <c r="K26" s="401"/>
      <c r="L26" s="313"/>
      <c r="M26" s="313"/>
      <c r="N26" s="313"/>
    </row>
    <row r="27" s="372" customFormat="1" ht="57" spans="1:14">
      <c r="A27" s="398">
        <v>23</v>
      </c>
      <c r="B27" s="398" t="s">
        <v>9290</v>
      </c>
      <c r="C27" s="399" t="s">
        <v>9291</v>
      </c>
      <c r="D27" s="422" t="s">
        <v>9292</v>
      </c>
      <c r="E27" s="424" t="s">
        <v>9293</v>
      </c>
      <c r="F27" s="398" t="s">
        <v>9073</v>
      </c>
      <c r="G27" s="398" t="s">
        <v>9217</v>
      </c>
      <c r="H27" s="398"/>
      <c r="I27" s="403"/>
      <c r="J27" s="403"/>
      <c r="K27" s="398"/>
      <c r="L27" s="313"/>
      <c r="M27" s="313"/>
      <c r="N27" s="313"/>
    </row>
    <row r="28" s="372" customFormat="1" ht="28.5" spans="1:14">
      <c r="A28" s="398">
        <v>24</v>
      </c>
      <c r="B28" s="398"/>
      <c r="C28" s="429" t="s">
        <v>9294</v>
      </c>
      <c r="D28" s="409" t="s">
        <v>9292</v>
      </c>
      <c r="E28" s="428" t="s">
        <v>9295</v>
      </c>
      <c r="F28" s="398" t="s">
        <v>9073</v>
      </c>
      <c r="G28" s="398" t="s">
        <v>9231</v>
      </c>
      <c r="H28" s="398"/>
      <c r="I28" s="403"/>
      <c r="J28" s="403"/>
      <c r="K28" s="398"/>
      <c r="L28" s="313"/>
      <c r="M28" s="313"/>
      <c r="N28" s="313"/>
    </row>
    <row r="29" s="372" customFormat="1" ht="28.5" spans="1:14">
      <c r="A29" s="398">
        <v>25</v>
      </c>
      <c r="B29" s="398"/>
      <c r="C29" s="429" t="s">
        <v>9296</v>
      </c>
      <c r="D29" s="420"/>
      <c r="E29" s="428" t="s">
        <v>9295</v>
      </c>
      <c r="F29" s="398" t="s">
        <v>9073</v>
      </c>
      <c r="G29" s="398" t="s">
        <v>9231</v>
      </c>
      <c r="H29" s="398"/>
      <c r="I29" s="403"/>
      <c r="J29" s="403"/>
      <c r="K29" s="424"/>
      <c r="L29" s="313"/>
      <c r="M29" s="313"/>
      <c r="N29" s="313"/>
    </row>
    <row r="30" s="372" customFormat="1" spans="1:14">
      <c r="A30" s="398">
        <v>26</v>
      </c>
      <c r="B30" s="398"/>
      <c r="C30" s="429" t="s">
        <v>9297</v>
      </c>
      <c r="D30" s="400" t="s">
        <v>9071</v>
      </c>
      <c r="E30" s="430" t="s">
        <v>9298</v>
      </c>
      <c r="F30" s="398" t="s">
        <v>9073</v>
      </c>
      <c r="G30" s="398" t="s">
        <v>9231</v>
      </c>
      <c r="H30" s="398"/>
      <c r="I30" s="403"/>
      <c r="J30" s="403"/>
      <c r="K30" s="401"/>
      <c r="L30" s="313"/>
      <c r="M30" s="313"/>
      <c r="N30" s="313"/>
    </row>
    <row r="31" s="372" customFormat="1" spans="1:14">
      <c r="A31" s="398">
        <v>27</v>
      </c>
      <c r="B31" s="398"/>
      <c r="C31" s="429" t="s">
        <v>9299</v>
      </c>
      <c r="D31" s="420"/>
      <c r="E31" s="431"/>
      <c r="F31" s="398" t="s">
        <v>9073</v>
      </c>
      <c r="G31" s="398" t="s">
        <v>9231</v>
      </c>
      <c r="H31" s="398"/>
      <c r="I31" s="403"/>
      <c r="J31" s="403"/>
      <c r="K31" s="410"/>
      <c r="L31" s="313"/>
      <c r="M31" s="313"/>
      <c r="N31" s="313"/>
    </row>
    <row r="32" s="372" customFormat="1" ht="40.5" spans="1:14">
      <c r="A32" s="398">
        <v>28</v>
      </c>
      <c r="B32" s="398"/>
      <c r="C32" s="399" t="s">
        <v>9300</v>
      </c>
      <c r="D32" s="422" t="s">
        <v>9071</v>
      </c>
      <c r="E32" s="431"/>
      <c r="F32" s="398" t="s">
        <v>9073</v>
      </c>
      <c r="G32" s="398" t="s">
        <v>9231</v>
      </c>
      <c r="H32" s="398"/>
      <c r="I32" s="403"/>
      <c r="J32" s="403"/>
      <c r="K32" s="401"/>
      <c r="L32" s="313"/>
      <c r="M32" s="313"/>
      <c r="N32" s="313"/>
    </row>
    <row r="33" s="372" customFormat="1" ht="40.5" spans="1:14">
      <c r="A33" s="398">
        <v>29</v>
      </c>
      <c r="B33" s="398"/>
      <c r="C33" s="399" t="s">
        <v>9301</v>
      </c>
      <c r="D33" s="422"/>
      <c r="E33" s="432"/>
      <c r="F33" s="398" t="s">
        <v>9073</v>
      </c>
      <c r="G33" s="398" t="s">
        <v>9231</v>
      </c>
      <c r="H33" s="398"/>
      <c r="I33" s="403"/>
      <c r="J33" s="403"/>
      <c r="K33" s="410"/>
      <c r="L33" s="313"/>
      <c r="M33" s="313"/>
      <c r="N33" s="313"/>
    </row>
    <row r="34" s="372" customFormat="1" ht="42" spans="1:14">
      <c r="A34" s="398">
        <v>30</v>
      </c>
      <c r="B34" s="401" t="s">
        <v>9302</v>
      </c>
      <c r="C34" s="399" t="s">
        <v>9303</v>
      </c>
      <c r="D34" s="422" t="s">
        <v>6533</v>
      </c>
      <c r="E34" s="428" t="s">
        <v>9304</v>
      </c>
      <c r="F34" s="398" t="s">
        <v>9073</v>
      </c>
      <c r="G34" s="398" t="s">
        <v>9231</v>
      </c>
      <c r="H34" s="398"/>
      <c r="I34" s="403">
        <v>165</v>
      </c>
      <c r="J34" s="403"/>
      <c r="K34" s="398"/>
      <c r="L34" s="313"/>
      <c r="M34" s="313"/>
      <c r="N34" s="313"/>
    </row>
    <row r="35" s="372" customFormat="1" ht="42" spans="1:14">
      <c r="A35" s="398">
        <v>31</v>
      </c>
      <c r="B35" s="415"/>
      <c r="C35" s="399" t="s">
        <v>9305</v>
      </c>
      <c r="D35" s="422"/>
      <c r="E35" s="428" t="s">
        <v>9304</v>
      </c>
      <c r="F35" s="398" t="s">
        <v>9073</v>
      </c>
      <c r="G35" s="398" t="s">
        <v>9231</v>
      </c>
      <c r="H35" s="398"/>
      <c r="I35" s="403">
        <v>180</v>
      </c>
      <c r="J35" s="403"/>
      <c r="K35" s="398"/>
      <c r="L35" s="313"/>
      <c r="M35" s="313"/>
      <c r="N35" s="313"/>
    </row>
    <row r="36" s="372" customFormat="1" ht="42" spans="1:14">
      <c r="A36" s="398">
        <v>32</v>
      </c>
      <c r="B36" s="415"/>
      <c r="C36" s="399" t="s">
        <v>9306</v>
      </c>
      <c r="D36" s="422"/>
      <c r="E36" s="428" t="s">
        <v>9304</v>
      </c>
      <c r="F36" s="398" t="s">
        <v>9073</v>
      </c>
      <c r="G36" s="398" t="s">
        <v>9217</v>
      </c>
      <c r="H36" s="398"/>
      <c r="I36" s="403"/>
      <c r="J36" s="403"/>
      <c r="K36" s="398"/>
      <c r="L36" s="334"/>
      <c r="M36" s="334"/>
      <c r="N36" s="335"/>
    </row>
    <row r="37" s="372" customFormat="1" ht="42" spans="1:14">
      <c r="A37" s="398">
        <v>33</v>
      </c>
      <c r="B37" s="415"/>
      <c r="C37" s="399" t="s">
        <v>9307</v>
      </c>
      <c r="D37" s="422"/>
      <c r="E37" s="428" t="s">
        <v>9308</v>
      </c>
      <c r="F37" s="398" t="s">
        <v>9073</v>
      </c>
      <c r="G37" s="398" t="s">
        <v>9217</v>
      </c>
      <c r="H37" s="398"/>
      <c r="I37" s="403"/>
      <c r="J37" s="403"/>
      <c r="K37" s="398"/>
      <c r="L37" s="336"/>
      <c r="M37" s="336"/>
      <c r="N37" s="337"/>
    </row>
    <row r="38" s="372" customFormat="1" ht="27" spans="1:14">
      <c r="A38" s="398">
        <v>34</v>
      </c>
      <c r="B38" s="415"/>
      <c r="C38" s="399" t="s">
        <v>9309</v>
      </c>
      <c r="D38" s="422"/>
      <c r="E38" s="381" t="s">
        <v>9310</v>
      </c>
      <c r="F38" s="398" t="s">
        <v>9073</v>
      </c>
      <c r="G38" s="398" t="s">
        <v>9217</v>
      </c>
      <c r="H38" s="398"/>
      <c r="I38" s="403"/>
      <c r="J38" s="403"/>
      <c r="K38" s="401"/>
    </row>
    <row r="39" s="372" customFormat="1" ht="24" customHeight="1" spans="1:14">
      <c r="A39" s="398">
        <v>35</v>
      </c>
      <c r="B39" s="415"/>
      <c r="C39" s="399" t="s">
        <v>9311</v>
      </c>
      <c r="D39" s="422"/>
      <c r="E39" s="381"/>
      <c r="F39" s="398" t="s">
        <v>9073</v>
      </c>
      <c r="G39" s="398" t="s">
        <v>9217</v>
      </c>
      <c r="H39" s="398"/>
      <c r="I39" s="403"/>
      <c r="J39" s="403"/>
      <c r="K39" s="415"/>
    </row>
    <row r="40" s="372" customFormat="1" ht="32.1" customHeight="1" spans="1:14">
      <c r="A40" s="398">
        <v>36</v>
      </c>
      <c r="B40" s="415"/>
      <c r="C40" s="399" t="s">
        <v>9312</v>
      </c>
      <c r="D40" s="422"/>
      <c r="E40" s="381"/>
      <c r="F40" s="398" t="s">
        <v>9073</v>
      </c>
      <c r="G40" s="398" t="s">
        <v>9217</v>
      </c>
      <c r="H40" s="398"/>
      <c r="I40" s="403"/>
      <c r="J40" s="403"/>
      <c r="K40" s="410"/>
    </row>
    <row r="41" s="372" customFormat="1" ht="32.1" customHeight="1" spans="1:14">
      <c r="A41" s="398">
        <v>37</v>
      </c>
      <c r="B41" s="415"/>
      <c r="C41" s="399" t="s">
        <v>9313</v>
      </c>
      <c r="D41" s="422"/>
      <c r="E41" s="428" t="s">
        <v>9314</v>
      </c>
      <c r="F41" s="398" t="s">
        <v>9073</v>
      </c>
      <c r="G41" s="398" t="s">
        <v>9231</v>
      </c>
      <c r="H41" s="398"/>
      <c r="I41" s="403">
        <v>150</v>
      </c>
      <c r="J41" s="403"/>
      <c r="K41" s="398"/>
    </row>
    <row r="42" s="372" customFormat="1" ht="42" spans="1:14">
      <c r="A42" s="398">
        <v>38</v>
      </c>
      <c r="B42" s="415"/>
      <c r="C42" s="399" t="s">
        <v>9315</v>
      </c>
      <c r="D42" s="422"/>
      <c r="E42" s="428" t="s">
        <v>9316</v>
      </c>
      <c r="F42" s="398" t="s">
        <v>9317</v>
      </c>
      <c r="G42" s="398" t="s">
        <v>9231</v>
      </c>
      <c r="H42" s="398"/>
      <c r="I42" s="403">
        <v>165</v>
      </c>
      <c r="J42" s="403"/>
      <c r="K42" s="398"/>
    </row>
    <row r="43" s="372" customFormat="1" ht="21.95" customHeight="1" spans="1:14">
      <c r="A43" s="398">
        <v>39</v>
      </c>
      <c r="B43" s="415"/>
      <c r="C43" s="399" t="s">
        <v>9318</v>
      </c>
      <c r="D43" s="400" t="s">
        <v>9071</v>
      </c>
      <c r="E43" s="399" t="s">
        <v>9319</v>
      </c>
      <c r="F43" s="398" t="s">
        <v>9320</v>
      </c>
      <c r="G43" s="398" t="s">
        <v>9217</v>
      </c>
      <c r="H43" s="398"/>
      <c r="I43" s="403"/>
      <c r="J43" s="403"/>
      <c r="K43" s="398"/>
    </row>
    <row r="44" ht="55.5" spans="1:14">
      <c r="A44" s="398">
        <v>40</v>
      </c>
      <c r="B44" s="401" t="s">
        <v>9321</v>
      </c>
      <c r="C44" s="399" t="s">
        <v>9322</v>
      </c>
      <c r="D44" s="422" t="s">
        <v>9071</v>
      </c>
      <c r="E44" s="424" t="s">
        <v>9323</v>
      </c>
      <c r="F44" s="398" t="s">
        <v>9117</v>
      </c>
      <c r="G44" s="398" t="s">
        <v>9277</v>
      </c>
      <c r="H44" s="398"/>
      <c r="I44" s="403">
        <v>65</v>
      </c>
      <c r="J44" s="403"/>
      <c r="K44" s="401"/>
    </row>
    <row r="45" ht="55.5" spans="1:14">
      <c r="A45" s="398">
        <v>41</v>
      </c>
      <c r="B45" s="415"/>
      <c r="C45" s="399" t="s">
        <v>9324</v>
      </c>
      <c r="D45" s="422"/>
      <c r="E45" s="424" t="s">
        <v>9323</v>
      </c>
      <c r="F45" s="398" t="s">
        <v>9124</v>
      </c>
      <c r="G45" s="398" t="s">
        <v>9325</v>
      </c>
      <c r="H45" s="398"/>
      <c r="I45" s="403">
        <v>280</v>
      </c>
      <c r="J45" s="433"/>
      <c r="K45" s="415"/>
    </row>
    <row r="46" ht="55.5" spans="1:14">
      <c r="A46" s="398">
        <v>42</v>
      </c>
      <c r="B46" s="415"/>
      <c r="C46" s="399" t="s">
        <v>9326</v>
      </c>
      <c r="D46" s="422"/>
      <c r="E46" s="424" t="s">
        <v>9323</v>
      </c>
      <c r="F46" s="398" t="s">
        <v>9124</v>
      </c>
      <c r="G46" s="398" t="s">
        <v>9325</v>
      </c>
      <c r="H46" s="398"/>
      <c r="I46" s="403">
        <v>120</v>
      </c>
      <c r="J46" s="433"/>
      <c r="K46" s="410"/>
    </row>
    <row r="47" ht="55.5" spans="1:14">
      <c r="A47" s="398">
        <v>43</v>
      </c>
      <c r="B47" s="415"/>
      <c r="C47" s="399" t="s">
        <v>9327</v>
      </c>
      <c r="D47" s="422"/>
      <c r="E47" s="424" t="s">
        <v>9323</v>
      </c>
      <c r="F47" s="398" t="s">
        <v>9120</v>
      </c>
      <c r="G47" s="398" t="s">
        <v>9277</v>
      </c>
      <c r="H47" s="398"/>
      <c r="I47" s="403">
        <v>50</v>
      </c>
      <c r="J47" s="403"/>
      <c r="K47" s="398"/>
    </row>
    <row r="48" ht="30" spans="1:14">
      <c r="A48" s="398">
        <v>44</v>
      </c>
      <c r="B48" s="415"/>
      <c r="C48" s="399" t="s">
        <v>9328</v>
      </c>
      <c r="D48" s="422"/>
      <c r="E48" s="424" t="s">
        <v>9329</v>
      </c>
      <c r="F48" s="398" t="s">
        <v>9330</v>
      </c>
      <c r="G48" s="398" t="s">
        <v>9325</v>
      </c>
      <c r="H48" s="398"/>
      <c r="I48" s="403"/>
      <c r="J48" s="403"/>
      <c r="K48" s="410"/>
    </row>
    <row r="49" ht="28.5" spans="1:11">
      <c r="A49" s="398">
        <v>45</v>
      </c>
      <c r="B49" s="415"/>
      <c r="C49" s="399" t="s">
        <v>9331</v>
      </c>
      <c r="D49" s="420"/>
      <c r="E49" s="434"/>
      <c r="F49" s="398" t="s">
        <v>9332</v>
      </c>
      <c r="G49" s="398" t="s">
        <v>9325</v>
      </c>
      <c r="H49" s="398"/>
      <c r="I49" s="403"/>
      <c r="J49" s="403"/>
      <c r="K49" s="410"/>
    </row>
    <row r="50" ht="28.5" spans="1:11">
      <c r="A50" s="398">
        <v>46</v>
      </c>
      <c r="B50" s="415"/>
      <c r="C50" s="399" t="s">
        <v>9333</v>
      </c>
      <c r="D50" s="422" t="s">
        <v>9071</v>
      </c>
      <c r="E50" s="399" t="s">
        <v>9334</v>
      </c>
      <c r="F50" s="398" t="s">
        <v>9124</v>
      </c>
      <c r="G50" s="398" t="s">
        <v>9325</v>
      </c>
      <c r="H50" s="398"/>
      <c r="I50" s="403"/>
      <c r="J50" s="403"/>
      <c r="K50" s="401"/>
    </row>
    <row r="51" ht="28.5" spans="1:11">
      <c r="A51" s="398">
        <v>47</v>
      </c>
      <c r="B51" s="415"/>
      <c r="C51" s="399" t="s">
        <v>9335</v>
      </c>
      <c r="D51" s="422"/>
      <c r="E51" s="399"/>
      <c r="F51" s="398" t="s">
        <v>9124</v>
      </c>
      <c r="G51" s="398" t="s">
        <v>9325</v>
      </c>
      <c r="H51" s="398"/>
      <c r="I51" s="403"/>
      <c r="J51" s="403"/>
      <c r="K51" s="410"/>
    </row>
    <row r="52" ht="28.5" spans="1:11">
      <c r="A52" s="398">
        <v>48</v>
      </c>
      <c r="B52" s="415"/>
      <c r="C52" s="399" t="s">
        <v>9336</v>
      </c>
      <c r="D52" s="422" t="s">
        <v>9292</v>
      </c>
      <c r="E52" s="424" t="s">
        <v>9295</v>
      </c>
      <c r="F52" s="398" t="s">
        <v>9147</v>
      </c>
      <c r="G52" s="398" t="s">
        <v>9337</v>
      </c>
      <c r="H52" s="398"/>
      <c r="I52" s="403"/>
      <c r="J52" s="403"/>
      <c r="K52" s="401"/>
    </row>
    <row r="53" ht="28.5" spans="1:11">
      <c r="A53" s="398">
        <v>49</v>
      </c>
      <c r="B53" s="415"/>
      <c r="C53" s="399" t="s">
        <v>9338</v>
      </c>
      <c r="D53" s="422"/>
      <c r="E53" s="424" t="s">
        <v>9295</v>
      </c>
      <c r="F53" s="398" t="s">
        <v>9138</v>
      </c>
      <c r="G53" s="398" t="s">
        <v>9277</v>
      </c>
      <c r="H53" s="398"/>
      <c r="I53" s="403"/>
      <c r="J53" s="403"/>
      <c r="K53" s="415"/>
    </row>
    <row r="54" ht="28.5" spans="1:11">
      <c r="A54" s="398">
        <v>50</v>
      </c>
      <c r="B54" s="415"/>
      <c r="C54" s="399" t="s">
        <v>9339</v>
      </c>
      <c r="D54" s="422"/>
      <c r="E54" s="424" t="s">
        <v>9295</v>
      </c>
      <c r="F54" s="398" t="s">
        <v>9340</v>
      </c>
      <c r="G54" s="398" t="s">
        <v>9337</v>
      </c>
      <c r="H54" s="398"/>
      <c r="I54" s="403"/>
      <c r="J54" s="403"/>
      <c r="K54" s="410"/>
    </row>
    <row r="55" ht="30" spans="1:11">
      <c r="A55" s="398">
        <v>51</v>
      </c>
      <c r="B55" s="415"/>
      <c r="C55" s="399" t="s">
        <v>9341</v>
      </c>
      <c r="D55" s="422" t="s">
        <v>9071</v>
      </c>
      <c r="E55" s="424" t="s">
        <v>9342</v>
      </c>
      <c r="F55" s="398" t="s">
        <v>9343</v>
      </c>
      <c r="G55" s="398" t="s">
        <v>9337</v>
      </c>
      <c r="H55" s="398"/>
      <c r="I55" s="403"/>
      <c r="J55" s="403"/>
      <c r="K55" s="415"/>
    </row>
    <row r="56" ht="30" spans="1:11">
      <c r="A56" s="398">
        <v>52</v>
      </c>
      <c r="B56" s="415"/>
      <c r="C56" s="399" t="s">
        <v>9344</v>
      </c>
      <c r="D56" s="422" t="s">
        <v>9071</v>
      </c>
      <c r="E56" s="424" t="s">
        <v>9342</v>
      </c>
      <c r="F56" s="398" t="s">
        <v>9345</v>
      </c>
      <c r="G56" s="398" t="s">
        <v>9337</v>
      </c>
      <c r="H56" s="398"/>
      <c r="I56" s="403"/>
      <c r="J56" s="403"/>
      <c r="K56" s="410"/>
    </row>
    <row r="57" ht="30" spans="1:11">
      <c r="A57" s="398">
        <v>53</v>
      </c>
      <c r="B57" s="415"/>
      <c r="C57" s="399" t="s">
        <v>9346</v>
      </c>
      <c r="D57" s="422" t="s">
        <v>9071</v>
      </c>
      <c r="E57" s="424" t="s">
        <v>9342</v>
      </c>
      <c r="F57" s="398" t="s">
        <v>9147</v>
      </c>
      <c r="G57" s="398" t="s">
        <v>9277</v>
      </c>
      <c r="H57" s="398"/>
      <c r="I57" s="403">
        <v>120</v>
      </c>
      <c r="J57" s="403"/>
      <c r="K57" s="401"/>
    </row>
    <row r="58" ht="30" spans="1:11">
      <c r="A58" s="398">
        <v>54</v>
      </c>
      <c r="B58" s="415"/>
      <c r="C58" s="399" t="s">
        <v>9347</v>
      </c>
      <c r="D58" s="422" t="s">
        <v>9137</v>
      </c>
      <c r="E58" s="424" t="s">
        <v>9342</v>
      </c>
      <c r="F58" s="398" t="s">
        <v>9138</v>
      </c>
      <c r="G58" s="398" t="s">
        <v>9337</v>
      </c>
      <c r="H58" s="398"/>
      <c r="I58" s="403">
        <v>40</v>
      </c>
      <c r="J58" s="403"/>
      <c r="K58" s="415"/>
    </row>
    <row r="59" ht="30" spans="1:11">
      <c r="A59" s="398">
        <v>55</v>
      </c>
      <c r="B59" s="415"/>
      <c r="C59" s="399" t="s">
        <v>9348</v>
      </c>
      <c r="D59" s="422" t="s">
        <v>9071</v>
      </c>
      <c r="E59" s="424" t="s">
        <v>9342</v>
      </c>
      <c r="F59" s="398" t="s">
        <v>9142</v>
      </c>
      <c r="G59" s="398" t="s">
        <v>9337</v>
      </c>
      <c r="H59" s="398"/>
      <c r="I59" s="403">
        <v>185</v>
      </c>
      <c r="J59" s="403"/>
      <c r="K59" s="410"/>
    </row>
    <row r="60" ht="27" spans="1:11">
      <c r="A60" s="398">
        <v>56</v>
      </c>
      <c r="B60" s="415"/>
      <c r="C60" s="399" t="s">
        <v>9349</v>
      </c>
      <c r="D60" s="422" t="s">
        <v>9071</v>
      </c>
      <c r="E60" s="428" t="s">
        <v>9350</v>
      </c>
      <c r="F60" s="398" t="s">
        <v>9147</v>
      </c>
      <c r="G60" s="398" t="s">
        <v>9337</v>
      </c>
      <c r="H60" s="398"/>
      <c r="I60" s="403"/>
      <c r="J60" s="403"/>
      <c r="K60" s="401"/>
    </row>
    <row r="61" ht="27" spans="1:11">
      <c r="A61" s="398">
        <v>57</v>
      </c>
      <c r="B61" s="415"/>
      <c r="C61" s="399" t="s">
        <v>9351</v>
      </c>
      <c r="D61" s="422" t="s">
        <v>9137</v>
      </c>
      <c r="E61" s="428" t="s">
        <v>9350</v>
      </c>
      <c r="F61" s="398" t="s">
        <v>9138</v>
      </c>
      <c r="G61" s="398" t="s">
        <v>9277</v>
      </c>
      <c r="H61" s="398"/>
      <c r="I61" s="403"/>
      <c r="J61" s="403"/>
      <c r="K61" s="415"/>
    </row>
    <row r="62" ht="27" spans="1:11">
      <c r="A62" s="398">
        <v>58</v>
      </c>
      <c r="B62" s="415"/>
      <c r="C62" s="399" t="s">
        <v>9352</v>
      </c>
      <c r="D62" s="422" t="s">
        <v>9071</v>
      </c>
      <c r="E62" s="424" t="s">
        <v>9350</v>
      </c>
      <c r="F62" s="398" t="s">
        <v>9142</v>
      </c>
      <c r="G62" s="398" t="s">
        <v>9337</v>
      </c>
      <c r="H62" s="398"/>
      <c r="I62" s="403"/>
      <c r="J62" s="403"/>
      <c r="K62" s="410"/>
    </row>
    <row r="63" ht="28.5" spans="1:11">
      <c r="A63" s="398">
        <v>59</v>
      </c>
      <c r="B63" s="415"/>
      <c r="C63" s="381" t="s">
        <v>9353</v>
      </c>
      <c r="D63" s="422" t="s">
        <v>9071</v>
      </c>
      <c r="E63" s="399" t="s">
        <v>9354</v>
      </c>
      <c r="F63" s="382" t="s">
        <v>9124</v>
      </c>
      <c r="G63" s="398" t="s">
        <v>9337</v>
      </c>
      <c r="H63" s="398"/>
      <c r="I63" s="403"/>
      <c r="J63" s="403"/>
      <c r="K63" s="401"/>
    </row>
    <row r="64" ht="31.5" spans="1:11">
      <c r="A64" s="398">
        <v>60</v>
      </c>
      <c r="B64" s="415"/>
      <c r="C64" s="381" t="s">
        <v>9355</v>
      </c>
      <c r="D64" s="422" t="s">
        <v>9071</v>
      </c>
      <c r="E64" s="399" t="s">
        <v>9354</v>
      </c>
      <c r="F64" s="382" t="s">
        <v>9356</v>
      </c>
      <c r="G64" s="398" t="s">
        <v>9337</v>
      </c>
      <c r="H64" s="398"/>
      <c r="I64" s="403"/>
      <c r="J64" s="403"/>
      <c r="K64" s="415"/>
    </row>
    <row r="65" ht="28.5" spans="1:11">
      <c r="A65" s="398">
        <v>61</v>
      </c>
      <c r="B65" s="415"/>
      <c r="C65" s="381" t="s">
        <v>9357</v>
      </c>
      <c r="D65" s="422" t="s">
        <v>9137</v>
      </c>
      <c r="E65" s="399" t="s">
        <v>9354</v>
      </c>
      <c r="F65" s="382" t="s">
        <v>9358</v>
      </c>
      <c r="G65" s="398" t="s">
        <v>9277</v>
      </c>
      <c r="H65" s="398"/>
      <c r="I65" s="403"/>
      <c r="J65" s="403"/>
      <c r="K65" s="410"/>
    </row>
    <row r="66" ht="28.5" spans="1:11">
      <c r="A66" s="398">
        <v>62</v>
      </c>
      <c r="B66" s="415"/>
      <c r="C66" s="381" t="s">
        <v>9359</v>
      </c>
      <c r="D66" s="422" t="s">
        <v>9071</v>
      </c>
      <c r="E66" s="399" t="s">
        <v>9360</v>
      </c>
      <c r="F66" s="382" t="s">
        <v>9124</v>
      </c>
      <c r="G66" s="398" t="s">
        <v>9337</v>
      </c>
      <c r="H66" s="398"/>
      <c r="I66" s="403"/>
      <c r="J66" s="403"/>
      <c r="K66" s="401"/>
    </row>
    <row r="67" ht="28.5" spans="1:11">
      <c r="A67" s="398">
        <v>63</v>
      </c>
      <c r="B67" s="415"/>
      <c r="C67" s="381" t="s">
        <v>9361</v>
      </c>
      <c r="D67" s="422" t="s">
        <v>9071</v>
      </c>
      <c r="E67" s="399" t="s">
        <v>9360</v>
      </c>
      <c r="F67" s="382" t="s">
        <v>9362</v>
      </c>
      <c r="G67" s="398" t="s">
        <v>9337</v>
      </c>
      <c r="H67" s="398"/>
      <c r="I67" s="403"/>
      <c r="J67" s="403"/>
      <c r="K67" s="415"/>
    </row>
    <row r="68" ht="28.5" spans="1:11">
      <c r="A68" s="398">
        <v>64</v>
      </c>
      <c r="B68" s="415"/>
      <c r="C68" s="381" t="s">
        <v>9363</v>
      </c>
      <c r="D68" s="422" t="s">
        <v>9137</v>
      </c>
      <c r="E68" s="399" t="s">
        <v>9360</v>
      </c>
      <c r="F68" s="398" t="s">
        <v>9138</v>
      </c>
      <c r="G68" s="398" t="s">
        <v>9277</v>
      </c>
      <c r="H68" s="398"/>
      <c r="I68" s="403"/>
      <c r="J68" s="403"/>
      <c r="K68" s="410"/>
    </row>
    <row r="69" ht="43.5" spans="1:11">
      <c r="A69" s="398">
        <v>65</v>
      </c>
      <c r="B69" s="415"/>
      <c r="C69" s="399" t="s">
        <v>9364</v>
      </c>
      <c r="D69" s="422" t="s">
        <v>9071</v>
      </c>
      <c r="E69" s="428" t="s">
        <v>9365</v>
      </c>
      <c r="F69" s="398" t="s">
        <v>9147</v>
      </c>
      <c r="G69" s="398" t="s">
        <v>9277</v>
      </c>
      <c r="H69" s="398"/>
      <c r="I69" s="403">
        <v>120</v>
      </c>
      <c r="J69" s="403"/>
      <c r="K69" s="401"/>
    </row>
    <row r="70" ht="43.5" spans="1:11">
      <c r="A70" s="398">
        <v>66</v>
      </c>
      <c r="B70" s="415"/>
      <c r="C70" s="399" t="s">
        <v>9366</v>
      </c>
      <c r="D70" s="422" t="s">
        <v>9137</v>
      </c>
      <c r="E70" s="428" t="s">
        <v>9365</v>
      </c>
      <c r="F70" s="398" t="s">
        <v>9138</v>
      </c>
      <c r="G70" s="398" t="s">
        <v>9337</v>
      </c>
      <c r="H70" s="398"/>
      <c r="I70" s="403">
        <v>40</v>
      </c>
      <c r="J70" s="403"/>
      <c r="K70" s="415"/>
    </row>
    <row r="71" ht="43.5" spans="1:11">
      <c r="A71" s="398">
        <v>67</v>
      </c>
      <c r="B71" s="415"/>
      <c r="C71" s="399" t="s">
        <v>9367</v>
      </c>
      <c r="D71" s="422" t="s">
        <v>9071</v>
      </c>
      <c r="E71" s="428" t="s">
        <v>9365</v>
      </c>
      <c r="F71" s="398" t="s">
        <v>9142</v>
      </c>
      <c r="G71" s="398" t="s">
        <v>9337</v>
      </c>
      <c r="H71" s="398"/>
      <c r="I71" s="403">
        <v>185</v>
      </c>
      <c r="J71" s="403"/>
      <c r="K71" s="410"/>
    </row>
    <row r="72" ht="30" spans="1:11">
      <c r="A72" s="398">
        <v>68</v>
      </c>
      <c r="B72" s="415"/>
      <c r="C72" s="399" t="s">
        <v>9368</v>
      </c>
      <c r="D72" s="409"/>
      <c r="E72" s="399" t="s">
        <v>9319</v>
      </c>
      <c r="F72" s="398" t="s">
        <v>9369</v>
      </c>
      <c r="G72" s="398" t="s">
        <v>9337</v>
      </c>
      <c r="H72" s="398"/>
      <c r="I72" s="403"/>
      <c r="J72" s="403"/>
      <c r="K72" s="415"/>
    </row>
    <row r="73" ht="28.5" spans="1:11">
      <c r="A73" s="398">
        <v>69</v>
      </c>
      <c r="B73" s="435" t="s">
        <v>9370</v>
      </c>
      <c r="C73" s="436" t="s">
        <v>9371</v>
      </c>
      <c r="D73" s="422" t="s">
        <v>9292</v>
      </c>
      <c r="E73" s="424" t="s">
        <v>9295</v>
      </c>
      <c r="F73" s="398" t="s">
        <v>9372</v>
      </c>
      <c r="G73" s="398" t="s">
        <v>9246</v>
      </c>
      <c r="H73" s="398"/>
      <c r="I73" s="403"/>
      <c r="J73" s="403"/>
      <c r="K73" s="401"/>
    </row>
    <row r="74" ht="28.5" spans="1:11">
      <c r="A74" s="398">
        <v>70</v>
      </c>
      <c r="B74" s="435"/>
      <c r="C74" s="437" t="s">
        <v>9373</v>
      </c>
      <c r="D74" s="422"/>
      <c r="E74" s="424" t="s">
        <v>9295</v>
      </c>
      <c r="F74" s="398" t="s">
        <v>9374</v>
      </c>
      <c r="G74" s="398" t="s">
        <v>9246</v>
      </c>
      <c r="H74" s="398"/>
      <c r="I74" s="403"/>
      <c r="J74" s="403"/>
      <c r="K74" s="415"/>
    </row>
    <row r="75" ht="28.5" spans="1:11">
      <c r="A75" s="398">
        <v>71</v>
      </c>
      <c r="B75" s="435"/>
      <c r="C75" s="436" t="s">
        <v>9375</v>
      </c>
      <c r="D75" s="422"/>
      <c r="E75" s="424" t="s">
        <v>9295</v>
      </c>
      <c r="F75" s="398" t="s">
        <v>9372</v>
      </c>
      <c r="G75" s="398" t="s">
        <v>9246</v>
      </c>
      <c r="H75" s="398"/>
      <c r="I75" s="403"/>
      <c r="J75" s="403"/>
      <c r="K75" s="415"/>
    </row>
    <row r="76" ht="28.5" spans="1:11">
      <c r="A76" s="398">
        <v>72</v>
      </c>
      <c r="B76" s="435"/>
      <c r="C76" s="437" t="s">
        <v>9376</v>
      </c>
      <c r="D76" s="422"/>
      <c r="E76" s="424" t="s">
        <v>9295</v>
      </c>
      <c r="F76" s="398" t="s">
        <v>9377</v>
      </c>
      <c r="G76" s="398" t="s">
        <v>9246</v>
      </c>
      <c r="H76" s="398"/>
      <c r="I76" s="403"/>
      <c r="J76" s="403"/>
      <c r="K76" s="415"/>
    </row>
    <row r="77" ht="28.5" spans="1:11">
      <c r="A77" s="398">
        <v>73</v>
      </c>
      <c r="B77" s="435"/>
      <c r="C77" s="436" t="s">
        <v>9378</v>
      </c>
      <c r="D77" s="422"/>
      <c r="E77" s="424" t="s">
        <v>9295</v>
      </c>
      <c r="F77" s="398" t="s">
        <v>9379</v>
      </c>
      <c r="G77" s="398" t="s">
        <v>9246</v>
      </c>
      <c r="H77" s="398"/>
      <c r="I77" s="403"/>
      <c r="J77" s="403"/>
      <c r="K77" s="410"/>
    </row>
    <row r="78" ht="42" spans="1:11">
      <c r="A78" s="398">
        <v>74</v>
      </c>
      <c r="B78" s="435"/>
      <c r="C78" s="437" t="s">
        <v>9380</v>
      </c>
      <c r="D78" s="422"/>
      <c r="E78" s="424" t="s">
        <v>9316</v>
      </c>
      <c r="F78" s="398" t="s">
        <v>9381</v>
      </c>
      <c r="G78" s="398" t="s">
        <v>9246</v>
      </c>
      <c r="H78" s="398"/>
      <c r="I78" s="403"/>
      <c r="J78" s="403"/>
      <c r="K78" s="398"/>
    </row>
    <row r="79" ht="28.5" spans="1:11">
      <c r="A79" s="398">
        <v>75</v>
      </c>
      <c r="B79" s="435"/>
      <c r="C79" s="436" t="s">
        <v>9382</v>
      </c>
      <c r="D79" s="422"/>
      <c r="E79" s="424" t="s">
        <v>9295</v>
      </c>
      <c r="F79" s="398" t="s">
        <v>9383</v>
      </c>
      <c r="G79" s="398" t="s">
        <v>9246</v>
      </c>
      <c r="H79" s="398"/>
      <c r="I79" s="403"/>
      <c r="J79" s="403"/>
      <c r="K79" s="424"/>
    </row>
    <row r="80" ht="28.5" spans="1:11">
      <c r="A80" s="398">
        <v>76</v>
      </c>
      <c r="B80" s="435"/>
      <c r="C80" s="437" t="s">
        <v>9384</v>
      </c>
      <c r="D80" s="422"/>
      <c r="E80" s="424" t="s">
        <v>9295</v>
      </c>
      <c r="F80" s="398" t="s">
        <v>9385</v>
      </c>
      <c r="G80" s="398" t="s">
        <v>9246</v>
      </c>
      <c r="H80" s="398"/>
      <c r="I80" s="403"/>
      <c r="J80" s="403"/>
      <c r="K80" s="424"/>
    </row>
    <row r="81" ht="15" spans="1:11">
      <c r="A81" s="438"/>
      <c r="B81" s="438"/>
      <c r="C81" s="438"/>
      <c r="D81" s="438"/>
      <c r="E81" s="438"/>
      <c r="F81" s="402"/>
      <c r="G81" s="438"/>
      <c r="H81" s="438"/>
      <c r="I81" s="439" t="s">
        <v>9386</v>
      </c>
      <c r="J81" s="440">
        <f xml:space="preserve">SUM(J4:J80)</f>
        <v>0</v>
      </c>
      <c r="K81" s="438"/>
    </row>
  </sheetData>
  <sheetProtection formatCells="0" formatColumns="0" formatRows="0" insertRows="0" insertColumns="0" insertHyperlinks="0" deleteColumns="0" deleteRows="0" sort="0" autoFilter="0" pivotTables="0"/>
  <mergeCells count="50">
    <mergeCell ref="A1:K1"/>
    <mergeCell ref="A2:K2"/>
    <mergeCell ref="B4:B19"/>
    <mergeCell ref="B20:B26"/>
    <mergeCell ref="B27:B33"/>
    <mergeCell ref="B34:B43"/>
    <mergeCell ref="B44:B72"/>
    <mergeCell ref="B73:B80"/>
    <mergeCell ref="D4:D15"/>
    <mergeCell ref="D16:D17"/>
    <mergeCell ref="D20:D21"/>
    <mergeCell ref="D28:D29"/>
    <mergeCell ref="D30:D31"/>
    <mergeCell ref="D32:D33"/>
    <mergeCell ref="D34:D42"/>
    <mergeCell ref="D44:D48"/>
    <mergeCell ref="D50:D51"/>
    <mergeCell ref="D52:D54"/>
    <mergeCell ref="D73:D80"/>
    <mergeCell ref="E4:E5"/>
    <mergeCell ref="E6:E7"/>
    <mergeCell ref="E8:E9"/>
    <mergeCell ref="E10:E11"/>
    <mergeCell ref="E12:E15"/>
    <mergeCell ref="E16:E17"/>
    <mergeCell ref="E30:E33"/>
    <mergeCell ref="E38:E40"/>
    <mergeCell ref="E50:E51"/>
    <mergeCell ref="K4:K5"/>
    <mergeCell ref="K6:K7"/>
    <mergeCell ref="K8:K9"/>
    <mergeCell ref="K10:K12"/>
    <mergeCell ref="K13:K15"/>
    <mergeCell ref="K16:K17"/>
    <mergeCell ref="K20:K21"/>
    <mergeCell ref="K28:K29"/>
    <mergeCell ref="K30:K31"/>
    <mergeCell ref="K32:K33"/>
    <mergeCell ref="K38:K40"/>
    <mergeCell ref="K44:K46"/>
    <mergeCell ref="K50:K51"/>
    <mergeCell ref="K52:K54"/>
    <mergeCell ref="K55:K56"/>
    <mergeCell ref="K57:K59"/>
    <mergeCell ref="K60:K62"/>
    <mergeCell ref="K63:K65"/>
    <mergeCell ref="K66:K68"/>
    <mergeCell ref="K69:K71"/>
    <mergeCell ref="K73:K77"/>
    <mergeCell ref="M4:M16"/>
  </mergeCells>
  <pageMargins left="0.75" right="0.75" top="1" bottom="1" header="0.5" footer="0.5"/>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6"/>
  <sheetViews>
    <sheetView view="pageBreakPreview" zoomScaleNormal="100" topLeftCell="A758" workbookViewId="0">
      <selection activeCell="C124" sqref="$A1:$XFD1048576"/>
    </sheetView>
  </sheetViews>
  <sheetFormatPr defaultColWidth="16.8833333333333" defaultRowHeight="30" customHeight="1"/>
  <cols>
    <col min="1" max="1" width="9.75" style="345" customWidth="1"/>
    <col min="2" max="2" width="22.5" style="338" customWidth="1"/>
    <col min="3" max="3" width="19" style="338" customWidth="1"/>
    <col min="4" max="5" width="11.1333333333333" style="338" customWidth="1"/>
    <col min="6" max="6" width="9.25" style="338" customWidth="1"/>
    <col min="7" max="7" width="10.1333333333333" style="346" customWidth="1"/>
    <col min="8" max="8" width="17" style="347" customWidth="1"/>
    <col min="9" max="9" width="14.8833333333333" style="338" hidden="1" customWidth="1"/>
    <col min="10" max="10" width="13.3833333333333" style="348" hidden="1" customWidth="1"/>
    <col min="11" max="16381" width="16.8833333333333" style="338"/>
    <col min="16382" max="16384" width="16.8833333333333" style="349"/>
  </cols>
  <sheetData>
    <row r="1" s="338" customFormat="1" ht="29" customHeight="1" spans="1:10">
      <c r="A1" s="350" t="s">
        <v>9387</v>
      </c>
      <c r="B1" s="351"/>
      <c r="C1" s="351"/>
      <c r="D1" s="351"/>
      <c r="E1" s="351"/>
      <c r="F1" s="351"/>
      <c r="G1" s="352"/>
      <c r="H1" s="353"/>
      <c r="I1" s="354"/>
      <c r="J1" s="279"/>
    </row>
    <row r="2" s="338" customFormat="1" ht="18" customHeight="1" spans="1:10">
      <c r="A2" s="54" t="s">
        <v>33</v>
      </c>
      <c r="B2" s="55" t="s">
        <v>3242</v>
      </c>
      <c r="C2" s="55" t="s">
        <v>504</v>
      </c>
      <c r="D2" s="55" t="s">
        <v>150</v>
      </c>
      <c r="E2" s="55" t="s">
        <v>151</v>
      </c>
      <c r="F2" s="55" t="s">
        <v>152</v>
      </c>
      <c r="G2" s="355" t="s">
        <v>9388</v>
      </c>
      <c r="H2" s="55" t="s">
        <v>37</v>
      </c>
      <c r="I2" s="55" t="s">
        <v>737</v>
      </c>
      <c r="J2" s="55" t="s">
        <v>738</v>
      </c>
    </row>
    <row r="3" s="339" customFormat="1" ht="18" customHeight="1" spans="1:10">
      <c r="A3" s="356" t="s">
        <v>4124</v>
      </c>
      <c r="B3" s="81" t="s">
        <v>741</v>
      </c>
      <c r="C3" s="357"/>
      <c r="D3" s="357"/>
      <c r="E3" s="357">
        <v>36522</v>
      </c>
      <c r="F3" s="357"/>
      <c r="G3" s="358">
        <f xml:space="preserve">SUM(G4:G591)</f>
        <v>404.017</v>
      </c>
      <c r="H3" s="357"/>
      <c r="I3" s="359"/>
      <c r="J3" s="359"/>
    </row>
    <row r="4" s="338" customFormat="1" ht="18" customHeight="1" outlineLevel="2" spans="1:10">
      <c r="A4" s="208" t="s">
        <v>9389</v>
      </c>
      <c r="B4" s="65" t="s">
        <v>9390</v>
      </c>
      <c r="C4" s="279"/>
      <c r="D4" s="65" t="s">
        <v>186</v>
      </c>
      <c r="E4" s="279">
        <v>400</v>
      </c>
      <c r="F4" s="279">
        <v>100</v>
      </c>
      <c r="G4" s="360">
        <f xml:space="preserve">E4*F4/10000</f>
        <v>4</v>
      </c>
      <c r="H4" s="279"/>
      <c r="I4" s="279" t="s">
        <v>5510</v>
      </c>
      <c r="J4" s="65" t="s">
        <v>772</v>
      </c>
    </row>
    <row r="5" s="338" customFormat="1" ht="18" customHeight="1" outlineLevel="2" spans="1:10">
      <c r="A5" s="208" t="s">
        <v>9389</v>
      </c>
      <c r="B5" s="65" t="s">
        <v>9390</v>
      </c>
      <c r="C5" s="279"/>
      <c r="D5" s="65" t="s">
        <v>186</v>
      </c>
      <c r="E5" s="279">
        <v>200</v>
      </c>
      <c r="F5" s="279">
        <v>100</v>
      </c>
      <c r="G5" s="360">
        <f xml:space="preserve">E5*F5/10000</f>
        <v>2</v>
      </c>
      <c r="H5" s="279"/>
      <c r="I5" s="279" t="s">
        <v>5511</v>
      </c>
      <c r="J5" s="65" t="s">
        <v>772</v>
      </c>
    </row>
    <row r="6" s="338" customFormat="1" ht="18" customHeight="1" outlineLevel="2" spans="1:10">
      <c r="A6" s="208" t="s">
        <v>9389</v>
      </c>
      <c r="B6" s="65" t="s">
        <v>9391</v>
      </c>
      <c r="C6" s="279"/>
      <c r="D6" s="65" t="s">
        <v>5059</v>
      </c>
      <c r="E6" s="279">
        <v>2</v>
      </c>
      <c r="F6" s="279">
        <v>100</v>
      </c>
      <c r="G6" s="360">
        <f xml:space="preserve">E6*F6/10000</f>
        <v>0.02</v>
      </c>
      <c r="H6" s="65" t="s">
        <v>9392</v>
      </c>
      <c r="I6" s="279" t="s">
        <v>5513</v>
      </c>
      <c r="J6" s="65" t="s">
        <v>772</v>
      </c>
    </row>
    <row r="7" s="338" customFormat="1" ht="18" customHeight="1" outlineLevel="2" spans="1:10">
      <c r="A7" s="208" t="s">
        <v>9393</v>
      </c>
      <c r="B7" s="65" t="s">
        <v>9394</v>
      </c>
      <c r="C7" s="279"/>
      <c r="D7" s="65" t="s">
        <v>229</v>
      </c>
      <c r="E7" s="279">
        <v>4</v>
      </c>
      <c r="F7" s="279">
        <v>30</v>
      </c>
      <c r="G7" s="361">
        <f xml:space="preserve">F7*E7/10000</f>
        <v>0.012</v>
      </c>
      <c r="H7" s="65" t="s">
        <v>9392</v>
      </c>
      <c r="I7" s="279" t="s">
        <v>5513</v>
      </c>
      <c r="J7" s="65" t="s">
        <v>772</v>
      </c>
    </row>
    <row r="8" s="338" customFormat="1" ht="18" customHeight="1" outlineLevel="2" spans="1:10">
      <c r="A8" s="208" t="s">
        <v>9395</v>
      </c>
      <c r="B8" s="65" t="s">
        <v>9396</v>
      </c>
      <c r="C8" s="279"/>
      <c r="D8" s="65" t="s">
        <v>9397</v>
      </c>
      <c r="E8" s="279">
        <v>2</v>
      </c>
      <c r="F8" s="279">
        <v>300</v>
      </c>
      <c r="G8" s="361">
        <f xml:space="preserve">F8*E8/10000</f>
        <v>0.06</v>
      </c>
      <c r="H8" s="279"/>
      <c r="I8" s="279" t="s">
        <v>5513</v>
      </c>
      <c r="J8" s="65" t="s">
        <v>772</v>
      </c>
    </row>
    <row r="9" s="338" customFormat="1" ht="18" customHeight="1" outlineLevel="2" spans="1:10">
      <c r="A9" s="208" t="s">
        <v>9398</v>
      </c>
      <c r="B9" s="65" t="s">
        <v>9399</v>
      </c>
      <c r="C9" s="279"/>
      <c r="D9" s="65" t="s">
        <v>9397</v>
      </c>
      <c r="E9" s="279">
        <v>2</v>
      </c>
      <c r="F9" s="279">
        <v>150</v>
      </c>
      <c r="G9" s="361">
        <f xml:space="preserve">F9*E9/10000</f>
        <v>0.03</v>
      </c>
      <c r="H9" s="279"/>
      <c r="I9" s="279" t="s">
        <v>5513</v>
      </c>
      <c r="J9" s="65" t="s">
        <v>772</v>
      </c>
    </row>
    <row r="10" s="338" customFormat="1" ht="18" customHeight="1" outlineLevel="2" spans="1:10">
      <c r="A10" s="208" t="s">
        <v>9400</v>
      </c>
      <c r="B10" s="65" t="s">
        <v>9401</v>
      </c>
      <c r="C10" s="279"/>
      <c r="D10" s="65" t="s">
        <v>229</v>
      </c>
      <c r="E10" s="279">
        <v>2</v>
      </c>
      <c r="F10" s="279">
        <v>65</v>
      </c>
      <c r="G10" s="361">
        <f xml:space="preserve">F10*E10/10000</f>
        <v>0.013</v>
      </c>
      <c r="H10" s="279"/>
      <c r="I10" s="279" t="s">
        <v>5513</v>
      </c>
      <c r="J10" s="65" t="s">
        <v>772</v>
      </c>
    </row>
    <row r="11" s="338" customFormat="1" ht="18" customHeight="1" outlineLevel="2" spans="1:10">
      <c r="A11" s="208" t="s">
        <v>9402</v>
      </c>
      <c r="B11" s="65" t="s">
        <v>9394</v>
      </c>
      <c r="C11" s="279"/>
      <c r="D11" s="65" t="s">
        <v>229</v>
      </c>
      <c r="E11" s="279">
        <v>4</v>
      </c>
      <c r="F11" s="279">
        <v>30</v>
      </c>
      <c r="G11" s="361">
        <f xml:space="preserve">F11*E11/10000</f>
        <v>0.012</v>
      </c>
      <c r="H11" s="65" t="s">
        <v>9392</v>
      </c>
      <c r="I11" s="279" t="s">
        <v>5513</v>
      </c>
      <c r="J11" s="65" t="s">
        <v>772</v>
      </c>
    </row>
    <row r="12" s="338" customFormat="1" ht="18" customHeight="1" outlineLevel="2" spans="1:10">
      <c r="A12" s="208" t="s">
        <v>9389</v>
      </c>
      <c r="B12" s="65" t="s">
        <v>9403</v>
      </c>
      <c r="C12" s="279"/>
      <c r="D12" s="65" t="s">
        <v>8558</v>
      </c>
      <c r="E12" s="279">
        <v>400</v>
      </c>
      <c r="F12" s="279">
        <v>100</v>
      </c>
      <c r="G12" s="360">
        <f xml:space="preserve">E12*F12/10000</f>
        <v>4</v>
      </c>
      <c r="H12" s="65" t="s">
        <v>9404</v>
      </c>
      <c r="I12" s="279" t="s">
        <v>5551</v>
      </c>
      <c r="J12" s="65" t="s">
        <v>772</v>
      </c>
    </row>
    <row r="13" s="338" customFormat="1" ht="18" customHeight="1" outlineLevel="2" spans="1:10">
      <c r="A13" s="208" t="s">
        <v>9389</v>
      </c>
      <c r="B13" s="65" t="s">
        <v>9399</v>
      </c>
      <c r="C13" s="279"/>
      <c r="D13" s="65" t="s">
        <v>9397</v>
      </c>
      <c r="E13" s="279">
        <v>2</v>
      </c>
      <c r="F13" s="279">
        <v>100</v>
      </c>
      <c r="G13" s="361">
        <f xml:space="preserve">F13*E13/10000</f>
        <v>0.02</v>
      </c>
      <c r="H13" s="279"/>
      <c r="I13" s="279" t="s">
        <v>5642</v>
      </c>
      <c r="J13" s="65" t="s">
        <v>846</v>
      </c>
    </row>
    <row r="14" s="338" customFormat="1" ht="18" customHeight="1" outlineLevel="2" spans="1:10">
      <c r="A14" s="208" t="s">
        <v>9389</v>
      </c>
      <c r="B14" s="65" t="s">
        <v>9399</v>
      </c>
      <c r="C14" s="279"/>
      <c r="D14" s="65" t="s">
        <v>9397</v>
      </c>
      <c r="E14" s="279">
        <v>2</v>
      </c>
      <c r="F14" s="279">
        <v>100</v>
      </c>
      <c r="G14" s="361">
        <f xml:space="preserve">F14*E14/10000</f>
        <v>0.02</v>
      </c>
      <c r="H14" s="279"/>
      <c r="I14" s="279" t="s">
        <v>5643</v>
      </c>
      <c r="J14" s="65" t="s">
        <v>846</v>
      </c>
    </row>
    <row r="15" s="338" customFormat="1" ht="18" customHeight="1" outlineLevel="2" spans="1:10">
      <c r="A15" s="208" t="s">
        <v>9389</v>
      </c>
      <c r="B15" s="65" t="s">
        <v>9399</v>
      </c>
      <c r="C15" s="279"/>
      <c r="D15" s="65" t="s">
        <v>9397</v>
      </c>
      <c r="E15" s="279">
        <v>2</v>
      </c>
      <c r="F15" s="279">
        <v>100</v>
      </c>
      <c r="G15" s="361">
        <f xml:space="preserve">F15*E15/10000</f>
        <v>0.02</v>
      </c>
      <c r="H15" s="279"/>
      <c r="I15" s="279" t="s">
        <v>5646</v>
      </c>
      <c r="J15" s="65" t="s">
        <v>846</v>
      </c>
    </row>
    <row r="16" s="338" customFormat="1" ht="18" customHeight="1" outlineLevel="2" spans="1:10">
      <c r="A16" s="208" t="s">
        <v>9389</v>
      </c>
      <c r="B16" s="65" t="s">
        <v>9399</v>
      </c>
      <c r="C16" s="279"/>
      <c r="D16" s="65" t="s">
        <v>9397</v>
      </c>
      <c r="E16" s="279">
        <v>2</v>
      </c>
      <c r="F16" s="279">
        <v>100</v>
      </c>
      <c r="G16" s="361">
        <f xml:space="preserve">F16*E16/10000</f>
        <v>0.02</v>
      </c>
      <c r="H16" s="279"/>
      <c r="I16" s="279" t="s">
        <v>5647</v>
      </c>
      <c r="J16" s="65" t="s">
        <v>846</v>
      </c>
    </row>
    <row r="17" s="338" customFormat="1" ht="18" customHeight="1" outlineLevel="2" spans="1:10">
      <c r="A17" s="208" t="s">
        <v>9389</v>
      </c>
      <c r="B17" s="65" t="s">
        <v>9390</v>
      </c>
      <c r="C17" s="279"/>
      <c r="D17" s="65" t="s">
        <v>186</v>
      </c>
      <c r="E17" s="279">
        <v>150</v>
      </c>
      <c r="F17" s="279">
        <v>150</v>
      </c>
      <c r="G17" s="360">
        <f xml:space="preserve">E17*F17/10000</f>
        <v>2.25</v>
      </c>
      <c r="H17" s="279"/>
      <c r="I17" s="279" t="s">
        <v>932</v>
      </c>
      <c r="J17" s="65" t="s">
        <v>846</v>
      </c>
    </row>
    <row r="18" s="338" customFormat="1" ht="18" customHeight="1" outlineLevel="2" spans="1:10">
      <c r="A18" s="208" t="s">
        <v>9389</v>
      </c>
      <c r="B18" s="65" t="s">
        <v>9390</v>
      </c>
      <c r="C18" s="279"/>
      <c r="D18" s="65" t="s">
        <v>186</v>
      </c>
      <c r="E18" s="279">
        <v>150</v>
      </c>
      <c r="F18" s="279">
        <v>150</v>
      </c>
      <c r="G18" s="360">
        <f xml:space="preserve">E18*F18/10000</f>
        <v>2.25</v>
      </c>
      <c r="H18" s="279"/>
      <c r="I18" s="279" t="s">
        <v>933</v>
      </c>
      <c r="J18" s="65" t="s">
        <v>846</v>
      </c>
    </row>
    <row r="19" s="338" customFormat="1" ht="18" customHeight="1" outlineLevel="2" spans="1:10">
      <c r="A19" s="208" t="s">
        <v>9389</v>
      </c>
      <c r="B19" s="65" t="s">
        <v>9399</v>
      </c>
      <c r="C19" s="279"/>
      <c r="D19" s="65" t="s">
        <v>9397</v>
      </c>
      <c r="E19" s="279">
        <v>2</v>
      </c>
      <c r="F19" s="279">
        <v>100</v>
      </c>
      <c r="G19" s="361">
        <f xml:space="preserve">F19*E19/10000</f>
        <v>0.02</v>
      </c>
      <c r="H19" s="279"/>
      <c r="I19" s="279" t="s">
        <v>5652</v>
      </c>
      <c r="J19" s="65" t="s">
        <v>846</v>
      </c>
    </row>
    <row r="20" s="338" customFormat="1" ht="18" customHeight="1" outlineLevel="2" spans="1:10">
      <c r="A20" s="208" t="s">
        <v>9389</v>
      </c>
      <c r="B20" s="65" t="s">
        <v>9399</v>
      </c>
      <c r="C20" s="279"/>
      <c r="D20" s="65" t="s">
        <v>9397</v>
      </c>
      <c r="E20" s="279">
        <v>2</v>
      </c>
      <c r="F20" s="279">
        <v>100</v>
      </c>
      <c r="G20" s="361">
        <f xml:space="preserve">F20*E20/10000</f>
        <v>0.02</v>
      </c>
      <c r="H20" s="279"/>
      <c r="I20" s="279" t="s">
        <v>5660</v>
      </c>
      <c r="J20" s="65" t="s">
        <v>846</v>
      </c>
    </row>
    <row r="21" s="338" customFormat="1" ht="18" customHeight="1" outlineLevel="2" spans="1:10">
      <c r="A21" s="208" t="s">
        <v>9389</v>
      </c>
      <c r="B21" s="65" t="s">
        <v>9399</v>
      </c>
      <c r="C21" s="279"/>
      <c r="D21" s="65" t="s">
        <v>9397</v>
      </c>
      <c r="E21" s="279">
        <v>2</v>
      </c>
      <c r="F21" s="279">
        <v>100</v>
      </c>
      <c r="G21" s="361">
        <f xml:space="preserve">F21*E21/10000</f>
        <v>0.02</v>
      </c>
      <c r="H21" s="279"/>
      <c r="I21" s="279" t="s">
        <v>5661</v>
      </c>
      <c r="J21" s="65" t="s">
        <v>846</v>
      </c>
    </row>
    <row r="22" s="338" customFormat="1" ht="18" customHeight="1" outlineLevel="2" spans="1:10">
      <c r="A22" s="208" t="s">
        <v>9389</v>
      </c>
      <c r="B22" s="65" t="s">
        <v>9399</v>
      </c>
      <c r="C22" s="279"/>
      <c r="D22" s="65" t="s">
        <v>9397</v>
      </c>
      <c r="E22" s="279">
        <v>2</v>
      </c>
      <c r="F22" s="279">
        <v>100</v>
      </c>
      <c r="G22" s="361">
        <f xml:space="preserve">F22*E22/10000</f>
        <v>0.02</v>
      </c>
      <c r="H22" s="279"/>
      <c r="I22" s="279" t="s">
        <v>5662</v>
      </c>
      <c r="J22" s="65" t="s">
        <v>846</v>
      </c>
    </row>
    <row r="23" s="338" customFormat="1" ht="18" customHeight="1" outlineLevel="2" spans="1:10">
      <c r="A23" s="208" t="s">
        <v>9389</v>
      </c>
      <c r="B23" s="65" t="s">
        <v>9399</v>
      </c>
      <c r="C23" s="279"/>
      <c r="D23" s="65" t="s">
        <v>9397</v>
      </c>
      <c r="E23" s="279">
        <v>2</v>
      </c>
      <c r="F23" s="279">
        <v>100</v>
      </c>
      <c r="G23" s="361">
        <f xml:space="preserve">F23*E23/10000</f>
        <v>0.02</v>
      </c>
      <c r="H23" s="279"/>
      <c r="I23" s="279" t="s">
        <v>5664</v>
      </c>
      <c r="J23" s="65" t="s">
        <v>846</v>
      </c>
    </row>
    <row r="24" s="340" customFormat="1" ht="18" customHeight="1" outlineLevel="2" spans="1:10">
      <c r="A24" s="208" t="s">
        <v>9400</v>
      </c>
      <c r="B24" s="74" t="s">
        <v>9405</v>
      </c>
      <c r="C24" s="74" t="s">
        <v>9406</v>
      </c>
      <c r="D24" s="74" t="s">
        <v>229</v>
      </c>
      <c r="E24" s="362">
        <v>4</v>
      </c>
      <c r="F24" s="362">
        <v>1000</v>
      </c>
      <c r="G24" s="361">
        <f t="shared" ref="G24:G29" si="0" xml:space="preserve">E24*F24/10000</f>
        <v>0.4</v>
      </c>
      <c r="H24" s="363"/>
      <c r="I24" s="279" t="s">
        <v>1003</v>
      </c>
      <c r="J24" s="65" t="s">
        <v>981</v>
      </c>
    </row>
    <row r="25" s="340" customFormat="1" ht="18" customHeight="1" outlineLevel="2" spans="1:10">
      <c r="A25" s="208" t="s">
        <v>9395</v>
      </c>
      <c r="B25" s="74" t="s">
        <v>9405</v>
      </c>
      <c r="C25" s="74" t="s">
        <v>9406</v>
      </c>
      <c r="D25" s="74" t="s">
        <v>229</v>
      </c>
      <c r="E25" s="362">
        <v>3</v>
      </c>
      <c r="F25" s="362">
        <v>1000</v>
      </c>
      <c r="G25" s="361">
        <f t="shared" si="0"/>
        <v>0.3</v>
      </c>
      <c r="H25" s="363"/>
      <c r="I25" s="279" t="s">
        <v>1009</v>
      </c>
      <c r="J25" s="65" t="s">
        <v>981</v>
      </c>
    </row>
    <row r="26" s="340" customFormat="1" ht="18" customHeight="1" outlineLevel="2" spans="1:10">
      <c r="A26" s="208" t="s">
        <v>9400</v>
      </c>
      <c r="B26" s="74" t="s">
        <v>9405</v>
      </c>
      <c r="C26" s="74" t="s">
        <v>9406</v>
      </c>
      <c r="D26" s="74" t="s">
        <v>229</v>
      </c>
      <c r="E26" s="362">
        <v>12</v>
      </c>
      <c r="F26" s="362">
        <v>1000</v>
      </c>
      <c r="G26" s="361">
        <f t="shared" si="0"/>
        <v>1.2</v>
      </c>
      <c r="H26" s="364"/>
      <c r="I26" s="279" t="s">
        <v>1011</v>
      </c>
      <c r="J26" s="65" t="s">
        <v>981</v>
      </c>
    </row>
    <row r="27" s="340" customFormat="1" ht="18" customHeight="1" outlineLevel="2" spans="1:10">
      <c r="A27" s="208" t="s">
        <v>9393</v>
      </c>
      <c r="B27" s="74" t="s">
        <v>9405</v>
      </c>
      <c r="C27" s="74" t="s">
        <v>9406</v>
      </c>
      <c r="D27" s="74" t="s">
        <v>229</v>
      </c>
      <c r="E27" s="362">
        <v>10</v>
      </c>
      <c r="F27" s="362">
        <v>1000</v>
      </c>
      <c r="G27" s="361">
        <f t="shared" si="0"/>
        <v>1</v>
      </c>
      <c r="H27" s="363"/>
      <c r="I27" s="279" t="s">
        <v>1013</v>
      </c>
      <c r="J27" s="65" t="s">
        <v>981</v>
      </c>
    </row>
    <row r="28" s="340" customFormat="1" ht="18" customHeight="1" outlineLevel="2" spans="1:10">
      <c r="A28" s="208" t="s">
        <v>9400</v>
      </c>
      <c r="B28" s="74" t="s">
        <v>9405</v>
      </c>
      <c r="C28" s="74" t="s">
        <v>9406</v>
      </c>
      <c r="D28" s="74" t="s">
        <v>229</v>
      </c>
      <c r="E28" s="362">
        <v>20</v>
      </c>
      <c r="F28" s="362">
        <v>1000</v>
      </c>
      <c r="G28" s="361">
        <f t="shared" si="0"/>
        <v>2</v>
      </c>
      <c r="H28" s="363"/>
      <c r="I28" s="279" t="s">
        <v>1015</v>
      </c>
      <c r="J28" s="65" t="s">
        <v>981</v>
      </c>
    </row>
    <row r="29" s="340" customFormat="1" ht="18" customHeight="1" outlineLevel="2" spans="1:10">
      <c r="A29" s="208" t="s">
        <v>9393</v>
      </c>
      <c r="B29" s="74" t="s">
        <v>9405</v>
      </c>
      <c r="C29" s="74" t="s">
        <v>9407</v>
      </c>
      <c r="D29" s="74" t="s">
        <v>229</v>
      </c>
      <c r="E29" s="362">
        <v>2</v>
      </c>
      <c r="F29" s="362">
        <v>1000</v>
      </c>
      <c r="G29" s="361">
        <f t="shared" si="0"/>
        <v>0.2</v>
      </c>
      <c r="H29" s="363"/>
      <c r="I29" s="279" t="s">
        <v>1017</v>
      </c>
      <c r="J29" s="65" t="s">
        <v>981</v>
      </c>
    </row>
    <row r="30" s="338" customFormat="1" ht="18" customHeight="1" outlineLevel="2" spans="1:10">
      <c r="A30" s="208" t="s">
        <v>9389</v>
      </c>
      <c r="B30" s="65" t="s">
        <v>9408</v>
      </c>
      <c r="C30" s="65" t="s">
        <v>9409</v>
      </c>
      <c r="D30" s="65" t="s">
        <v>9397</v>
      </c>
      <c r="E30" s="279">
        <v>100</v>
      </c>
      <c r="F30" s="279">
        <v>75</v>
      </c>
      <c r="G30" s="361">
        <f xml:space="preserve">F30*E30/10000</f>
        <v>0.75</v>
      </c>
      <c r="H30" s="279"/>
      <c r="I30" s="279" t="s">
        <v>1030</v>
      </c>
      <c r="J30" s="65" t="s">
        <v>981</v>
      </c>
    </row>
    <row r="31" s="341" customFormat="1" ht="18" customHeight="1" outlineLevel="2" spans="1:10">
      <c r="A31" s="208" t="s">
        <v>9393</v>
      </c>
      <c r="B31" s="74" t="s">
        <v>9405</v>
      </c>
      <c r="C31" s="74" t="s">
        <v>9406</v>
      </c>
      <c r="D31" s="74" t="s">
        <v>229</v>
      </c>
      <c r="E31" s="362">
        <v>10</v>
      </c>
      <c r="F31" s="362">
        <v>1000</v>
      </c>
      <c r="G31" s="361">
        <f xml:space="preserve">E31*F31/10000</f>
        <v>1</v>
      </c>
      <c r="H31" s="363"/>
      <c r="I31" s="279" t="s">
        <v>1038</v>
      </c>
      <c r="J31" s="65" t="s">
        <v>981</v>
      </c>
    </row>
    <row r="32" s="340" customFormat="1" ht="18" customHeight="1" outlineLevel="2" spans="1:10">
      <c r="A32" s="208" t="s">
        <v>9410</v>
      </c>
      <c r="B32" s="74" t="s">
        <v>9405</v>
      </c>
      <c r="C32" s="74" t="s">
        <v>9406</v>
      </c>
      <c r="D32" s="74" t="s">
        <v>229</v>
      </c>
      <c r="E32" s="362">
        <v>10</v>
      </c>
      <c r="F32" s="362">
        <v>1000</v>
      </c>
      <c r="G32" s="361">
        <f xml:space="preserve">E32*F32/10000</f>
        <v>1</v>
      </c>
      <c r="H32" s="363"/>
      <c r="I32" s="279" t="s">
        <v>1043</v>
      </c>
      <c r="J32" s="65" t="s">
        <v>981</v>
      </c>
    </row>
    <row r="33" s="341" customFormat="1" ht="18" customHeight="1" spans="1:10">
      <c r="A33" s="208" t="s">
        <v>9411</v>
      </c>
      <c r="B33" s="74" t="s">
        <v>9405</v>
      </c>
      <c r="C33" s="74" t="s">
        <v>9406</v>
      </c>
      <c r="D33" s="74" t="s">
        <v>229</v>
      </c>
      <c r="E33" s="362">
        <v>5</v>
      </c>
      <c r="F33" s="362">
        <v>1000</v>
      </c>
      <c r="G33" s="361">
        <f xml:space="preserve">E33*F33/10000</f>
        <v>0.5</v>
      </c>
      <c r="H33" s="363"/>
      <c r="I33" s="279" t="s">
        <v>1044</v>
      </c>
      <c r="J33" s="65" t="s">
        <v>981</v>
      </c>
    </row>
    <row r="34" s="342" customFormat="1" ht="18" customHeight="1" outlineLevel="1" spans="1:10">
      <c r="A34" s="208" t="s">
        <v>9389</v>
      </c>
      <c r="B34" s="65" t="s">
        <v>9412</v>
      </c>
      <c r="C34" s="279"/>
      <c r="D34" s="74" t="s">
        <v>229</v>
      </c>
      <c r="E34" s="362">
        <v>4</v>
      </c>
      <c r="F34" s="362">
        <v>200</v>
      </c>
      <c r="G34" s="361">
        <f xml:space="preserve">F34*E34/10000</f>
        <v>0.08</v>
      </c>
      <c r="H34" s="279"/>
      <c r="I34" s="279" t="s">
        <v>1138</v>
      </c>
      <c r="J34" s="65" t="s">
        <v>1157</v>
      </c>
    </row>
    <row r="35" s="342" customFormat="1" ht="18" customHeight="1" outlineLevel="1" spans="1:10">
      <c r="A35" s="208" t="s">
        <v>9393</v>
      </c>
      <c r="B35" s="65" t="s">
        <v>9413</v>
      </c>
      <c r="C35" s="279"/>
      <c r="D35" s="74" t="s">
        <v>8558</v>
      </c>
      <c r="E35" s="362">
        <v>4</v>
      </c>
      <c r="F35" s="362">
        <v>500</v>
      </c>
      <c r="G35" s="361">
        <f xml:space="preserve">E35*F35/10000</f>
        <v>0.2</v>
      </c>
      <c r="H35" s="279"/>
      <c r="I35" s="279" t="s">
        <v>1138</v>
      </c>
      <c r="J35" s="65" t="s">
        <v>1157</v>
      </c>
    </row>
    <row r="36" s="343" customFormat="1" ht="18" customHeight="1" outlineLevel="1" spans="1:10">
      <c r="A36" s="208" t="s">
        <v>9395</v>
      </c>
      <c r="B36" s="65" t="s">
        <v>9219</v>
      </c>
      <c r="C36" s="279" t="s">
        <v>9220</v>
      </c>
      <c r="D36" s="74" t="s">
        <v>186</v>
      </c>
      <c r="E36" s="362">
        <v>24</v>
      </c>
      <c r="F36" s="362">
        <v>150</v>
      </c>
      <c r="G36" s="361">
        <f xml:space="preserve">E36*F36/10000</f>
        <v>0.36</v>
      </c>
      <c r="H36" s="362"/>
      <c r="I36" s="279" t="s">
        <v>1156</v>
      </c>
      <c r="J36" s="65" t="s">
        <v>1157</v>
      </c>
    </row>
    <row r="37" s="343" customFormat="1" ht="18" customHeight="1" outlineLevel="1" spans="1:10">
      <c r="A37" s="208" t="s">
        <v>9398</v>
      </c>
      <c r="B37" s="65" t="s">
        <v>9225</v>
      </c>
      <c r="C37" s="279" t="s">
        <v>9414</v>
      </c>
      <c r="D37" s="74" t="s">
        <v>8558</v>
      </c>
      <c r="E37" s="362">
        <v>16</v>
      </c>
      <c r="F37" s="362">
        <v>300</v>
      </c>
      <c r="G37" s="361">
        <f xml:space="preserve">E37*F37/10000</f>
        <v>0.48</v>
      </c>
      <c r="H37" s="362"/>
      <c r="I37" s="279" t="s">
        <v>1156</v>
      </c>
      <c r="J37" s="65" t="s">
        <v>1157</v>
      </c>
    </row>
    <row r="38" s="343" customFormat="1" ht="18" customHeight="1" outlineLevel="1" spans="1:10">
      <c r="A38" s="208" t="s">
        <v>9400</v>
      </c>
      <c r="B38" s="65" t="s">
        <v>9232</v>
      </c>
      <c r="C38" s="279" t="s">
        <v>9414</v>
      </c>
      <c r="D38" s="74" t="s">
        <v>8558</v>
      </c>
      <c r="E38" s="362">
        <v>16</v>
      </c>
      <c r="F38" s="362">
        <v>150</v>
      </c>
      <c r="G38" s="361">
        <f xml:space="preserve">E38*F38/10000</f>
        <v>0.24</v>
      </c>
      <c r="H38" s="362"/>
      <c r="I38" s="279" t="s">
        <v>1156</v>
      </c>
      <c r="J38" s="65" t="s">
        <v>1157</v>
      </c>
    </row>
    <row r="39" s="343" customFormat="1" ht="18" customHeight="1" outlineLevel="1" spans="1:10">
      <c r="A39" s="208" t="s">
        <v>9402</v>
      </c>
      <c r="B39" s="65" t="s">
        <v>9234</v>
      </c>
      <c r="C39" s="279" t="s">
        <v>9415</v>
      </c>
      <c r="D39" s="74" t="s">
        <v>229</v>
      </c>
      <c r="E39" s="362">
        <v>16</v>
      </c>
      <c r="F39" s="362">
        <v>65</v>
      </c>
      <c r="G39" s="361">
        <f xml:space="preserve">F39*E39/10000</f>
        <v>0.104</v>
      </c>
      <c r="H39" s="362"/>
      <c r="I39" s="279" t="s">
        <v>1156</v>
      </c>
      <c r="J39" s="65" t="s">
        <v>1157</v>
      </c>
    </row>
    <row r="40" s="343" customFormat="1" ht="18" customHeight="1" outlineLevel="1" spans="1:10">
      <c r="A40" s="208" t="s">
        <v>9410</v>
      </c>
      <c r="B40" s="65" t="s">
        <v>9237</v>
      </c>
      <c r="C40" s="279" t="s">
        <v>9416</v>
      </c>
      <c r="D40" s="74" t="s">
        <v>8558</v>
      </c>
      <c r="E40" s="362">
        <v>24</v>
      </c>
      <c r="F40" s="362">
        <v>190</v>
      </c>
      <c r="G40" s="361">
        <f xml:space="preserve">E40*F40/10000</f>
        <v>0.456</v>
      </c>
      <c r="H40" s="362"/>
      <c r="I40" s="279" t="s">
        <v>1156</v>
      </c>
      <c r="J40" s="65" t="s">
        <v>1157</v>
      </c>
    </row>
    <row r="41" s="343" customFormat="1" ht="18" customHeight="1" outlineLevel="1" spans="1:10">
      <c r="A41" s="208" t="s">
        <v>9417</v>
      </c>
      <c r="B41" s="65" t="s">
        <v>9240</v>
      </c>
      <c r="C41" s="279" t="s">
        <v>9418</v>
      </c>
      <c r="D41" s="74" t="s">
        <v>8558</v>
      </c>
      <c r="E41" s="362">
        <v>24</v>
      </c>
      <c r="F41" s="362">
        <v>100</v>
      </c>
      <c r="G41" s="361">
        <f xml:space="preserve">E41*F41/10000</f>
        <v>0.24</v>
      </c>
      <c r="H41" s="362"/>
      <c r="I41" s="279" t="s">
        <v>1156</v>
      </c>
      <c r="J41" s="65" t="s">
        <v>1157</v>
      </c>
    </row>
    <row r="42" s="343" customFormat="1" ht="18" customHeight="1" outlineLevel="1" spans="1:10">
      <c r="A42" s="208" t="s">
        <v>9419</v>
      </c>
      <c r="B42" s="65" t="s">
        <v>9243</v>
      </c>
      <c r="C42" s="279" t="s">
        <v>9420</v>
      </c>
      <c r="D42" s="74" t="s">
        <v>229</v>
      </c>
      <c r="E42" s="362">
        <v>24</v>
      </c>
      <c r="F42" s="362">
        <v>30</v>
      </c>
      <c r="G42" s="361">
        <f xml:space="preserve">F42*E42/10000</f>
        <v>0.072</v>
      </c>
      <c r="H42" s="362"/>
      <c r="I42" s="279" t="s">
        <v>1156</v>
      </c>
      <c r="J42" s="65" t="s">
        <v>1157</v>
      </c>
    </row>
    <row r="43" s="343" customFormat="1" ht="18" customHeight="1" outlineLevel="1" spans="1:10">
      <c r="A43" s="208" t="s">
        <v>9395</v>
      </c>
      <c r="B43" s="65" t="s">
        <v>9219</v>
      </c>
      <c r="C43" s="279" t="s">
        <v>9220</v>
      </c>
      <c r="D43" s="74" t="s">
        <v>186</v>
      </c>
      <c r="E43" s="362">
        <v>192</v>
      </c>
      <c r="F43" s="362">
        <v>150</v>
      </c>
      <c r="G43" s="361">
        <f xml:space="preserve">E43*F43/10000</f>
        <v>2.88</v>
      </c>
      <c r="H43" s="362"/>
      <c r="I43" s="279" t="s">
        <v>9421</v>
      </c>
      <c r="J43" s="65" t="s">
        <v>1157</v>
      </c>
    </row>
    <row r="44" s="343" customFormat="1" ht="18" customHeight="1" outlineLevel="1" spans="1:10">
      <c r="A44" s="208" t="s">
        <v>9398</v>
      </c>
      <c r="B44" s="65" t="s">
        <v>9225</v>
      </c>
      <c r="C44" s="279" t="s">
        <v>9414</v>
      </c>
      <c r="D44" s="74" t="s">
        <v>8558</v>
      </c>
      <c r="E44" s="362">
        <v>128</v>
      </c>
      <c r="F44" s="362">
        <v>300</v>
      </c>
      <c r="G44" s="361">
        <f xml:space="preserve">E44*F44/10000</f>
        <v>3.84</v>
      </c>
      <c r="H44" s="362"/>
      <c r="I44" s="279" t="s">
        <v>9421</v>
      </c>
      <c r="J44" s="65" t="s">
        <v>1157</v>
      </c>
    </row>
    <row r="45" s="343" customFormat="1" ht="18" customHeight="1" outlineLevel="1" spans="1:10">
      <c r="A45" s="208" t="s">
        <v>9400</v>
      </c>
      <c r="B45" s="65" t="s">
        <v>9232</v>
      </c>
      <c r="C45" s="279" t="s">
        <v>9414</v>
      </c>
      <c r="D45" s="74" t="s">
        <v>8558</v>
      </c>
      <c r="E45" s="362">
        <v>128</v>
      </c>
      <c r="F45" s="362">
        <v>150</v>
      </c>
      <c r="G45" s="361">
        <f xml:space="preserve">E45*F45/10000</f>
        <v>1.92</v>
      </c>
      <c r="H45" s="362"/>
      <c r="I45" s="279" t="s">
        <v>9421</v>
      </c>
      <c r="J45" s="65" t="s">
        <v>1157</v>
      </c>
    </row>
    <row r="46" s="343" customFormat="1" ht="18" customHeight="1" outlineLevel="1" spans="1:10">
      <c r="A46" s="208" t="s">
        <v>9402</v>
      </c>
      <c r="B46" s="65" t="s">
        <v>9234</v>
      </c>
      <c r="C46" s="279" t="s">
        <v>9415</v>
      </c>
      <c r="D46" s="74" t="s">
        <v>229</v>
      </c>
      <c r="E46" s="362">
        <v>128</v>
      </c>
      <c r="F46" s="362">
        <v>65</v>
      </c>
      <c r="G46" s="361">
        <f xml:space="preserve">F46*E46/10000</f>
        <v>0.832</v>
      </c>
      <c r="H46" s="362"/>
      <c r="I46" s="279" t="s">
        <v>9421</v>
      </c>
      <c r="J46" s="65" t="s">
        <v>1157</v>
      </c>
    </row>
    <row r="47" s="343" customFormat="1" ht="18" customHeight="1" outlineLevel="1" spans="1:10">
      <c r="A47" s="208" t="s">
        <v>9410</v>
      </c>
      <c r="B47" s="65" t="s">
        <v>9237</v>
      </c>
      <c r="C47" s="279" t="s">
        <v>9416</v>
      </c>
      <c r="D47" s="74" t="s">
        <v>8558</v>
      </c>
      <c r="E47" s="362">
        <v>192</v>
      </c>
      <c r="F47" s="362">
        <v>190</v>
      </c>
      <c r="G47" s="361">
        <f xml:space="preserve">E47*F47/10000</f>
        <v>3.648</v>
      </c>
      <c r="H47" s="362"/>
      <c r="I47" s="279" t="s">
        <v>9421</v>
      </c>
      <c r="J47" s="65" t="s">
        <v>1157</v>
      </c>
    </row>
    <row r="48" s="343" customFormat="1" ht="18" customHeight="1" outlineLevel="1" spans="1:10">
      <c r="A48" s="208" t="s">
        <v>9417</v>
      </c>
      <c r="B48" s="65" t="s">
        <v>9240</v>
      </c>
      <c r="C48" s="279" t="s">
        <v>9418</v>
      </c>
      <c r="D48" s="74" t="s">
        <v>8558</v>
      </c>
      <c r="E48" s="362">
        <v>192</v>
      </c>
      <c r="F48" s="362">
        <v>100</v>
      </c>
      <c r="G48" s="361">
        <f xml:space="preserve">E48*F48/10000</f>
        <v>1.92</v>
      </c>
      <c r="H48" s="362"/>
      <c r="I48" s="279" t="s">
        <v>9421</v>
      </c>
      <c r="J48" s="65" t="s">
        <v>1157</v>
      </c>
    </row>
    <row r="49" s="343" customFormat="1" ht="18" customHeight="1" outlineLevel="1" spans="1:10">
      <c r="A49" s="208" t="s">
        <v>9419</v>
      </c>
      <c r="B49" s="65" t="s">
        <v>9243</v>
      </c>
      <c r="C49" s="279" t="s">
        <v>9420</v>
      </c>
      <c r="D49" s="74" t="s">
        <v>229</v>
      </c>
      <c r="E49" s="362">
        <v>192</v>
      </c>
      <c r="F49" s="362">
        <v>30</v>
      </c>
      <c r="G49" s="361">
        <f xml:space="preserve">F49*E49/10000</f>
        <v>0.576</v>
      </c>
      <c r="H49" s="362"/>
      <c r="I49" s="279" t="s">
        <v>9421</v>
      </c>
      <c r="J49" s="65" t="s">
        <v>1157</v>
      </c>
    </row>
    <row r="50" s="343" customFormat="1" ht="18" customHeight="1" outlineLevel="1" spans="1:10">
      <c r="A50" s="208" t="s">
        <v>9395</v>
      </c>
      <c r="B50" s="65" t="s">
        <v>9219</v>
      </c>
      <c r="C50" s="279" t="s">
        <v>9220</v>
      </c>
      <c r="D50" s="74" t="s">
        <v>186</v>
      </c>
      <c r="E50" s="362">
        <v>252</v>
      </c>
      <c r="F50" s="362">
        <v>150</v>
      </c>
      <c r="G50" s="361">
        <f xml:space="preserve">E50*F50/10000</f>
        <v>3.78</v>
      </c>
      <c r="H50" s="362"/>
      <c r="I50" s="279" t="s">
        <v>9422</v>
      </c>
      <c r="J50" s="65" t="s">
        <v>1157</v>
      </c>
    </row>
    <row r="51" s="343" customFormat="1" ht="18" customHeight="1" outlineLevel="1" spans="1:10">
      <c r="A51" s="208" t="s">
        <v>9398</v>
      </c>
      <c r="B51" s="65" t="s">
        <v>9225</v>
      </c>
      <c r="C51" s="279" t="s">
        <v>9414</v>
      </c>
      <c r="D51" s="74" t="s">
        <v>8558</v>
      </c>
      <c r="E51" s="362">
        <v>168</v>
      </c>
      <c r="F51" s="362">
        <v>300</v>
      </c>
      <c r="G51" s="361">
        <f xml:space="preserve">E51*F51/10000</f>
        <v>5.04</v>
      </c>
      <c r="H51" s="362"/>
      <c r="I51" s="279" t="s">
        <v>9422</v>
      </c>
      <c r="J51" s="65" t="s">
        <v>1157</v>
      </c>
    </row>
    <row r="52" s="343" customFormat="1" ht="18" customHeight="1" outlineLevel="1" spans="1:10">
      <c r="A52" s="208" t="s">
        <v>9400</v>
      </c>
      <c r="B52" s="65" t="s">
        <v>9232</v>
      </c>
      <c r="C52" s="279" t="s">
        <v>9414</v>
      </c>
      <c r="D52" s="74" t="s">
        <v>8558</v>
      </c>
      <c r="E52" s="362">
        <v>168</v>
      </c>
      <c r="F52" s="362">
        <v>150</v>
      </c>
      <c r="G52" s="361">
        <f xml:space="preserve">E52*F52/10000</f>
        <v>2.52</v>
      </c>
      <c r="H52" s="362"/>
      <c r="I52" s="279" t="s">
        <v>9422</v>
      </c>
      <c r="J52" s="65" t="s">
        <v>1157</v>
      </c>
    </row>
    <row r="53" s="343" customFormat="1" ht="18" customHeight="1" outlineLevel="1" spans="1:10">
      <c r="A53" s="208" t="s">
        <v>9402</v>
      </c>
      <c r="B53" s="65" t="s">
        <v>9234</v>
      </c>
      <c r="C53" s="279" t="s">
        <v>9415</v>
      </c>
      <c r="D53" s="74" t="s">
        <v>229</v>
      </c>
      <c r="E53" s="362">
        <v>168</v>
      </c>
      <c r="F53" s="362">
        <v>65</v>
      </c>
      <c r="G53" s="361">
        <f xml:space="preserve">F53*E53/10000</f>
        <v>1.092</v>
      </c>
      <c r="H53" s="362"/>
      <c r="I53" s="279" t="s">
        <v>9422</v>
      </c>
      <c r="J53" s="65" t="s">
        <v>1157</v>
      </c>
    </row>
    <row r="54" s="343" customFormat="1" ht="18" customHeight="1" outlineLevel="1" spans="1:10">
      <c r="A54" s="208" t="s">
        <v>9410</v>
      </c>
      <c r="B54" s="65" t="s">
        <v>9237</v>
      </c>
      <c r="C54" s="279" t="s">
        <v>9416</v>
      </c>
      <c r="D54" s="74" t="s">
        <v>8558</v>
      </c>
      <c r="E54" s="362">
        <v>252</v>
      </c>
      <c r="F54" s="362">
        <v>190</v>
      </c>
      <c r="G54" s="361">
        <f xml:space="preserve">E54*F54/10000</f>
        <v>4.788</v>
      </c>
      <c r="H54" s="362"/>
      <c r="I54" s="279" t="s">
        <v>9422</v>
      </c>
      <c r="J54" s="65" t="s">
        <v>1157</v>
      </c>
    </row>
    <row r="55" s="343" customFormat="1" ht="18" customHeight="1" outlineLevel="1" spans="1:10">
      <c r="A55" s="208" t="s">
        <v>9417</v>
      </c>
      <c r="B55" s="65" t="s">
        <v>9240</v>
      </c>
      <c r="C55" s="279" t="s">
        <v>9418</v>
      </c>
      <c r="D55" s="74" t="s">
        <v>8558</v>
      </c>
      <c r="E55" s="362">
        <v>252</v>
      </c>
      <c r="F55" s="362">
        <v>100</v>
      </c>
      <c r="G55" s="361">
        <f xml:space="preserve">E55*F55/10000</f>
        <v>2.52</v>
      </c>
      <c r="H55" s="362"/>
      <c r="I55" s="279" t="s">
        <v>9422</v>
      </c>
      <c r="J55" s="65" t="s">
        <v>1157</v>
      </c>
    </row>
    <row r="56" s="343" customFormat="1" ht="18" customHeight="1" outlineLevel="1" spans="1:10">
      <c r="A56" s="208" t="s">
        <v>9419</v>
      </c>
      <c r="B56" s="65" t="s">
        <v>9243</v>
      </c>
      <c r="C56" s="279" t="s">
        <v>9420</v>
      </c>
      <c r="D56" s="74" t="s">
        <v>229</v>
      </c>
      <c r="E56" s="362">
        <v>252</v>
      </c>
      <c r="F56" s="362">
        <v>30</v>
      </c>
      <c r="G56" s="361">
        <f xml:space="preserve">F56*E56/10000</f>
        <v>0.756</v>
      </c>
      <c r="H56" s="362"/>
      <c r="I56" s="279" t="s">
        <v>9422</v>
      </c>
      <c r="J56" s="65" t="s">
        <v>1157</v>
      </c>
    </row>
    <row r="57" s="343" customFormat="1" ht="18" customHeight="1" outlineLevel="1" spans="1:10">
      <c r="A57" s="208" t="s">
        <v>9395</v>
      </c>
      <c r="B57" s="65" t="s">
        <v>9219</v>
      </c>
      <c r="C57" s="279" t="s">
        <v>9220</v>
      </c>
      <c r="D57" s="74" t="s">
        <v>186</v>
      </c>
      <c r="E57" s="362">
        <v>12</v>
      </c>
      <c r="F57" s="362">
        <v>150</v>
      </c>
      <c r="G57" s="361">
        <f xml:space="preserve">E57*F57/10000</f>
        <v>0.18</v>
      </c>
      <c r="H57" s="362"/>
      <c r="I57" s="279" t="s">
        <v>1164</v>
      </c>
      <c r="J57" s="65" t="s">
        <v>1157</v>
      </c>
    </row>
    <row r="58" s="343" customFormat="1" ht="18" customHeight="1" outlineLevel="1" spans="1:10">
      <c r="A58" s="208" t="s">
        <v>9398</v>
      </c>
      <c r="B58" s="65" t="s">
        <v>9225</v>
      </c>
      <c r="C58" s="279" t="s">
        <v>9414</v>
      </c>
      <c r="D58" s="74" t="s">
        <v>8558</v>
      </c>
      <c r="E58" s="362">
        <v>8</v>
      </c>
      <c r="F58" s="362">
        <v>300</v>
      </c>
      <c r="G58" s="361">
        <f xml:space="preserve">E58*F58/10000</f>
        <v>0.24</v>
      </c>
      <c r="H58" s="362"/>
      <c r="I58" s="279" t="s">
        <v>1164</v>
      </c>
      <c r="J58" s="65" t="s">
        <v>1157</v>
      </c>
    </row>
    <row r="59" s="343" customFormat="1" ht="18" customHeight="1" outlineLevel="1" spans="1:10">
      <c r="A59" s="208" t="s">
        <v>9400</v>
      </c>
      <c r="B59" s="65" t="s">
        <v>9232</v>
      </c>
      <c r="C59" s="279" t="s">
        <v>9414</v>
      </c>
      <c r="D59" s="74" t="s">
        <v>8558</v>
      </c>
      <c r="E59" s="362">
        <v>8</v>
      </c>
      <c r="F59" s="362">
        <v>150</v>
      </c>
      <c r="G59" s="361">
        <f xml:space="preserve">E59*F59/10000</f>
        <v>0.12</v>
      </c>
      <c r="H59" s="362"/>
      <c r="I59" s="279" t="s">
        <v>1164</v>
      </c>
      <c r="J59" s="65" t="s">
        <v>1157</v>
      </c>
    </row>
    <row r="60" s="343" customFormat="1" ht="18" customHeight="1" outlineLevel="1" spans="1:10">
      <c r="A60" s="208" t="s">
        <v>9402</v>
      </c>
      <c r="B60" s="65" t="s">
        <v>9234</v>
      </c>
      <c r="C60" s="279" t="s">
        <v>9415</v>
      </c>
      <c r="D60" s="74" t="s">
        <v>229</v>
      </c>
      <c r="E60" s="362">
        <v>8</v>
      </c>
      <c r="F60" s="362">
        <v>65</v>
      </c>
      <c r="G60" s="361">
        <f xml:space="preserve">F60*E60/10000</f>
        <v>0.052</v>
      </c>
      <c r="H60" s="362"/>
      <c r="I60" s="279" t="s">
        <v>1164</v>
      </c>
      <c r="J60" s="65" t="s">
        <v>1157</v>
      </c>
    </row>
    <row r="61" s="343" customFormat="1" ht="18" customHeight="1" outlineLevel="1" spans="1:10">
      <c r="A61" s="208" t="s">
        <v>9410</v>
      </c>
      <c r="B61" s="65" t="s">
        <v>9237</v>
      </c>
      <c r="C61" s="279" t="s">
        <v>9416</v>
      </c>
      <c r="D61" s="74" t="s">
        <v>8558</v>
      </c>
      <c r="E61" s="362">
        <v>12</v>
      </c>
      <c r="F61" s="362">
        <v>190</v>
      </c>
      <c r="G61" s="361">
        <f xml:space="preserve">E61*F61/10000</f>
        <v>0.228</v>
      </c>
      <c r="H61" s="362"/>
      <c r="I61" s="279" t="s">
        <v>1164</v>
      </c>
      <c r="J61" s="65" t="s">
        <v>1157</v>
      </c>
    </row>
    <row r="62" s="343" customFormat="1" ht="18" customHeight="1" outlineLevel="1" spans="1:10">
      <c r="A62" s="208" t="s">
        <v>9417</v>
      </c>
      <c r="B62" s="65" t="s">
        <v>9240</v>
      </c>
      <c r="C62" s="279" t="s">
        <v>9418</v>
      </c>
      <c r="D62" s="74" t="s">
        <v>8558</v>
      </c>
      <c r="E62" s="362">
        <v>12</v>
      </c>
      <c r="F62" s="362">
        <v>100</v>
      </c>
      <c r="G62" s="361">
        <f xml:space="preserve">E62*F62/10000</f>
        <v>0.12</v>
      </c>
      <c r="H62" s="362"/>
      <c r="I62" s="279" t="s">
        <v>1164</v>
      </c>
      <c r="J62" s="65" t="s">
        <v>1157</v>
      </c>
    </row>
    <row r="63" s="343" customFormat="1" ht="18" customHeight="1" outlineLevel="1" spans="1:10">
      <c r="A63" s="208" t="s">
        <v>9419</v>
      </c>
      <c r="B63" s="65" t="s">
        <v>9243</v>
      </c>
      <c r="C63" s="279" t="s">
        <v>9420</v>
      </c>
      <c r="D63" s="74" t="s">
        <v>229</v>
      </c>
      <c r="E63" s="362">
        <v>12</v>
      </c>
      <c r="F63" s="362">
        <v>30</v>
      </c>
      <c r="G63" s="361">
        <f xml:space="preserve">F63*E63/10000</f>
        <v>0.036</v>
      </c>
      <c r="H63" s="362"/>
      <c r="I63" s="279" t="s">
        <v>1164</v>
      </c>
      <c r="J63" s="65" t="s">
        <v>1157</v>
      </c>
    </row>
    <row r="64" s="344" customFormat="1" ht="18" customHeight="1" outlineLevel="1" spans="1:10">
      <c r="A64" s="208" t="s">
        <v>9389</v>
      </c>
      <c r="B64" s="65" t="s">
        <v>9412</v>
      </c>
      <c r="C64" s="279"/>
      <c r="D64" s="74" t="s">
        <v>229</v>
      </c>
      <c r="E64" s="362">
        <v>32</v>
      </c>
      <c r="F64" s="362">
        <v>200</v>
      </c>
      <c r="G64" s="361">
        <f xml:space="preserve">F64*E64/10000</f>
        <v>0.64</v>
      </c>
      <c r="H64" s="362"/>
      <c r="I64" s="279" t="s">
        <v>1180</v>
      </c>
      <c r="J64" s="65" t="s">
        <v>1157</v>
      </c>
    </row>
    <row r="65" s="344" customFormat="1" ht="18" customHeight="1" outlineLevel="1" spans="1:10">
      <c r="A65" s="208" t="s">
        <v>9393</v>
      </c>
      <c r="B65" s="65" t="s">
        <v>9413</v>
      </c>
      <c r="C65" s="279"/>
      <c r="D65" s="74" t="s">
        <v>8558</v>
      </c>
      <c r="E65" s="362">
        <v>32</v>
      </c>
      <c r="F65" s="362">
        <v>500</v>
      </c>
      <c r="G65" s="361">
        <f xml:space="preserve">E65*F65/10000</f>
        <v>1.6</v>
      </c>
      <c r="H65" s="362"/>
      <c r="I65" s="279" t="s">
        <v>1180</v>
      </c>
      <c r="J65" s="65" t="s">
        <v>1157</v>
      </c>
    </row>
    <row r="66" s="344" customFormat="1" ht="18" customHeight="1" outlineLevel="1" spans="1:10">
      <c r="A66" s="208" t="s">
        <v>9398</v>
      </c>
      <c r="B66" s="65" t="s">
        <v>9247</v>
      </c>
      <c r="C66" s="279" t="s">
        <v>9423</v>
      </c>
      <c r="D66" s="74" t="s">
        <v>229</v>
      </c>
      <c r="E66" s="362">
        <v>64</v>
      </c>
      <c r="F66" s="362">
        <v>65</v>
      </c>
      <c r="G66" s="361">
        <f xml:space="preserve">F66*E66/10000</f>
        <v>0.416</v>
      </c>
      <c r="H66" s="362"/>
      <c r="I66" s="279" t="s">
        <v>1180</v>
      </c>
      <c r="J66" s="65" t="s">
        <v>1157</v>
      </c>
    </row>
    <row r="67" s="344" customFormat="1" ht="18" customHeight="1" outlineLevel="1" spans="1:10">
      <c r="A67" s="208" t="s">
        <v>9400</v>
      </c>
      <c r="B67" s="65" t="s">
        <v>9251</v>
      </c>
      <c r="C67" s="279" t="s">
        <v>9424</v>
      </c>
      <c r="D67" s="74" t="s">
        <v>229</v>
      </c>
      <c r="E67" s="362">
        <v>96</v>
      </c>
      <c r="F67" s="362">
        <v>30</v>
      </c>
      <c r="G67" s="361">
        <f xml:space="preserve">F67*E67/10000</f>
        <v>0.288</v>
      </c>
      <c r="H67" s="362"/>
      <c r="I67" s="279" t="s">
        <v>1180</v>
      </c>
      <c r="J67" s="65" t="s">
        <v>1157</v>
      </c>
    </row>
    <row r="68" s="344" customFormat="1" ht="18" customHeight="1" outlineLevel="1" spans="1:10">
      <c r="A68" s="208" t="s">
        <v>9402</v>
      </c>
      <c r="B68" s="65" t="s">
        <v>9255</v>
      </c>
      <c r="C68" s="279" t="s">
        <v>9425</v>
      </c>
      <c r="D68" s="74" t="s">
        <v>8558</v>
      </c>
      <c r="E68" s="362">
        <v>96</v>
      </c>
      <c r="F68" s="362">
        <v>100</v>
      </c>
      <c r="G68" s="361">
        <f t="shared" ref="G68:G74" si="1" xml:space="preserve">E68*F68/10000</f>
        <v>0.96</v>
      </c>
      <c r="H68" s="362"/>
      <c r="I68" s="279" t="s">
        <v>1180</v>
      </c>
      <c r="J68" s="65" t="s">
        <v>1157</v>
      </c>
    </row>
    <row r="69" s="344" customFormat="1" ht="18" customHeight="1" outlineLevel="1" spans="1:10">
      <c r="A69" s="208" t="s">
        <v>9410</v>
      </c>
      <c r="B69" s="65" t="s">
        <v>9258</v>
      </c>
      <c r="C69" s="279" t="s">
        <v>9426</v>
      </c>
      <c r="D69" s="74" t="s">
        <v>8558</v>
      </c>
      <c r="E69" s="362">
        <v>96</v>
      </c>
      <c r="F69" s="362">
        <v>190</v>
      </c>
      <c r="G69" s="361">
        <f t="shared" si="1"/>
        <v>1.824</v>
      </c>
      <c r="H69" s="362"/>
      <c r="I69" s="279" t="s">
        <v>1180</v>
      </c>
      <c r="J69" s="65" t="s">
        <v>1157</v>
      </c>
    </row>
    <row r="70" s="344" customFormat="1" ht="18" customHeight="1" outlineLevel="1" spans="1:10">
      <c r="A70" s="208" t="s">
        <v>9417</v>
      </c>
      <c r="B70" s="65" t="s">
        <v>9261</v>
      </c>
      <c r="C70" s="279" t="s">
        <v>9414</v>
      </c>
      <c r="D70" s="74" t="s">
        <v>8558</v>
      </c>
      <c r="E70" s="362">
        <v>64</v>
      </c>
      <c r="F70" s="362">
        <v>300</v>
      </c>
      <c r="G70" s="361">
        <f t="shared" si="1"/>
        <v>1.92</v>
      </c>
      <c r="H70" s="362"/>
      <c r="I70" s="279" t="s">
        <v>1180</v>
      </c>
      <c r="J70" s="65" t="s">
        <v>1157</v>
      </c>
    </row>
    <row r="71" s="344" customFormat="1" ht="18" customHeight="1" outlineLevel="1" spans="1:10">
      <c r="A71" s="208" t="s">
        <v>9419</v>
      </c>
      <c r="B71" s="65" t="s">
        <v>9263</v>
      </c>
      <c r="C71" s="279" t="s">
        <v>9414</v>
      </c>
      <c r="D71" s="74" t="s">
        <v>8558</v>
      </c>
      <c r="E71" s="362">
        <v>64</v>
      </c>
      <c r="F71" s="362">
        <v>150</v>
      </c>
      <c r="G71" s="361">
        <f t="shared" si="1"/>
        <v>0.96</v>
      </c>
      <c r="H71" s="362"/>
      <c r="I71" s="279" t="s">
        <v>1180</v>
      </c>
      <c r="J71" s="65" t="s">
        <v>1157</v>
      </c>
    </row>
    <row r="72" s="343" customFormat="1" ht="18" customHeight="1" outlineLevel="1" spans="1:10">
      <c r="A72" s="208" t="s">
        <v>9395</v>
      </c>
      <c r="B72" s="65" t="s">
        <v>9219</v>
      </c>
      <c r="C72" s="279" t="s">
        <v>9220</v>
      </c>
      <c r="D72" s="74" t="s">
        <v>186</v>
      </c>
      <c r="E72" s="362">
        <v>24</v>
      </c>
      <c r="F72" s="362">
        <v>150</v>
      </c>
      <c r="G72" s="361">
        <f t="shared" si="1"/>
        <v>0.36</v>
      </c>
      <c r="H72" s="362"/>
      <c r="I72" s="279" t="s">
        <v>9427</v>
      </c>
      <c r="J72" s="65" t="s">
        <v>1157</v>
      </c>
    </row>
    <row r="73" s="343" customFormat="1" ht="18" customHeight="1" outlineLevel="1" spans="1:10">
      <c r="A73" s="208" t="s">
        <v>9398</v>
      </c>
      <c r="B73" s="65" t="s">
        <v>9225</v>
      </c>
      <c r="C73" s="279" t="s">
        <v>9414</v>
      </c>
      <c r="D73" s="74" t="s">
        <v>8558</v>
      </c>
      <c r="E73" s="362">
        <v>16</v>
      </c>
      <c r="F73" s="362">
        <v>300</v>
      </c>
      <c r="G73" s="361">
        <f t="shared" si="1"/>
        <v>0.48</v>
      </c>
      <c r="H73" s="362"/>
      <c r="I73" s="279" t="s">
        <v>9427</v>
      </c>
      <c r="J73" s="65" t="s">
        <v>1157</v>
      </c>
    </row>
    <row r="74" s="343" customFormat="1" ht="18" customHeight="1" outlineLevel="1" spans="1:10">
      <c r="A74" s="208" t="s">
        <v>9400</v>
      </c>
      <c r="B74" s="65" t="s">
        <v>9232</v>
      </c>
      <c r="C74" s="279" t="s">
        <v>9414</v>
      </c>
      <c r="D74" s="74" t="s">
        <v>8558</v>
      </c>
      <c r="E74" s="362">
        <v>16</v>
      </c>
      <c r="F74" s="362">
        <v>150</v>
      </c>
      <c r="G74" s="361">
        <f t="shared" si="1"/>
        <v>0.24</v>
      </c>
      <c r="H74" s="362"/>
      <c r="I74" s="279" t="s">
        <v>9427</v>
      </c>
      <c r="J74" s="65" t="s">
        <v>1157</v>
      </c>
    </row>
    <row r="75" s="343" customFormat="1" ht="18" customHeight="1" outlineLevel="1" spans="1:10">
      <c r="A75" s="208" t="s">
        <v>9402</v>
      </c>
      <c r="B75" s="65" t="s">
        <v>9234</v>
      </c>
      <c r="C75" s="279" t="s">
        <v>9415</v>
      </c>
      <c r="D75" s="74" t="s">
        <v>229</v>
      </c>
      <c r="E75" s="362">
        <v>16</v>
      </c>
      <c r="F75" s="362">
        <v>65</v>
      </c>
      <c r="G75" s="361">
        <f xml:space="preserve">F75*E75/10000</f>
        <v>0.104</v>
      </c>
      <c r="H75" s="362"/>
      <c r="I75" s="279" t="s">
        <v>9427</v>
      </c>
      <c r="J75" s="65" t="s">
        <v>1157</v>
      </c>
    </row>
    <row r="76" s="343" customFormat="1" ht="18" customHeight="1" outlineLevel="1" spans="1:10">
      <c r="A76" s="208" t="s">
        <v>9410</v>
      </c>
      <c r="B76" s="65" t="s">
        <v>9237</v>
      </c>
      <c r="C76" s="279" t="s">
        <v>9416</v>
      </c>
      <c r="D76" s="74" t="s">
        <v>8558</v>
      </c>
      <c r="E76" s="362">
        <v>24</v>
      </c>
      <c r="F76" s="362">
        <v>190</v>
      </c>
      <c r="G76" s="361">
        <f xml:space="preserve">E76*F76/10000</f>
        <v>0.456</v>
      </c>
      <c r="H76" s="362"/>
      <c r="I76" s="279" t="s">
        <v>9427</v>
      </c>
      <c r="J76" s="65" t="s">
        <v>1157</v>
      </c>
    </row>
    <row r="77" s="343" customFormat="1" ht="18" customHeight="1" outlineLevel="1" spans="1:10">
      <c r="A77" s="208" t="s">
        <v>9417</v>
      </c>
      <c r="B77" s="65" t="s">
        <v>9240</v>
      </c>
      <c r="C77" s="279" t="s">
        <v>9418</v>
      </c>
      <c r="D77" s="74" t="s">
        <v>8558</v>
      </c>
      <c r="E77" s="362">
        <v>24</v>
      </c>
      <c r="F77" s="362">
        <v>100</v>
      </c>
      <c r="G77" s="361">
        <f xml:space="preserve">E77*F77/10000</f>
        <v>0.24</v>
      </c>
      <c r="H77" s="362"/>
      <c r="I77" s="279" t="s">
        <v>9427</v>
      </c>
      <c r="J77" s="65" t="s">
        <v>1157</v>
      </c>
    </row>
    <row r="78" s="343" customFormat="1" ht="18" customHeight="1" outlineLevel="1" spans="1:10">
      <c r="A78" s="208" t="s">
        <v>9419</v>
      </c>
      <c r="B78" s="65" t="s">
        <v>9243</v>
      </c>
      <c r="C78" s="279" t="s">
        <v>9420</v>
      </c>
      <c r="D78" s="74" t="s">
        <v>229</v>
      </c>
      <c r="E78" s="362">
        <v>24</v>
      </c>
      <c r="F78" s="362">
        <v>30</v>
      </c>
      <c r="G78" s="361">
        <f xml:space="preserve">F78*E78/10000</f>
        <v>0.072</v>
      </c>
      <c r="H78" s="362"/>
      <c r="I78" s="279" t="s">
        <v>9427</v>
      </c>
      <c r="J78" s="65" t="s">
        <v>1157</v>
      </c>
    </row>
    <row r="79" s="343" customFormat="1" ht="18" customHeight="1" outlineLevel="1" spans="1:10">
      <c r="A79" s="208" t="s">
        <v>9395</v>
      </c>
      <c r="B79" s="65" t="s">
        <v>9219</v>
      </c>
      <c r="C79" s="279" t="s">
        <v>9220</v>
      </c>
      <c r="D79" s="74" t="s">
        <v>186</v>
      </c>
      <c r="E79" s="362">
        <v>192</v>
      </c>
      <c r="F79" s="362">
        <v>150</v>
      </c>
      <c r="G79" s="361">
        <f xml:space="preserve">E79*F79/10000</f>
        <v>2.88</v>
      </c>
      <c r="H79" s="362"/>
      <c r="I79" s="279" t="s">
        <v>9428</v>
      </c>
      <c r="J79" s="65" t="s">
        <v>1157</v>
      </c>
    </row>
    <row r="80" s="343" customFormat="1" ht="18" customHeight="1" outlineLevel="1" spans="1:10">
      <c r="A80" s="208" t="s">
        <v>9398</v>
      </c>
      <c r="B80" s="65" t="s">
        <v>9225</v>
      </c>
      <c r="C80" s="279" t="s">
        <v>9414</v>
      </c>
      <c r="D80" s="74" t="s">
        <v>8558</v>
      </c>
      <c r="E80" s="362">
        <v>128</v>
      </c>
      <c r="F80" s="362">
        <v>300</v>
      </c>
      <c r="G80" s="361">
        <f xml:space="preserve">E80*F80/10000</f>
        <v>3.84</v>
      </c>
      <c r="H80" s="362"/>
      <c r="I80" s="279" t="s">
        <v>9428</v>
      </c>
      <c r="J80" s="65" t="s">
        <v>1157</v>
      </c>
    </row>
    <row r="81" s="343" customFormat="1" ht="18" customHeight="1" outlineLevel="1" spans="1:10">
      <c r="A81" s="208" t="s">
        <v>9400</v>
      </c>
      <c r="B81" s="65" t="s">
        <v>9232</v>
      </c>
      <c r="C81" s="279" t="s">
        <v>9414</v>
      </c>
      <c r="D81" s="74" t="s">
        <v>8558</v>
      </c>
      <c r="E81" s="362">
        <v>128</v>
      </c>
      <c r="F81" s="362">
        <v>150</v>
      </c>
      <c r="G81" s="361">
        <f xml:space="preserve">E81*F81/10000</f>
        <v>1.92</v>
      </c>
      <c r="H81" s="362"/>
      <c r="I81" s="279" t="s">
        <v>9428</v>
      </c>
      <c r="J81" s="65" t="s">
        <v>1157</v>
      </c>
    </row>
    <row r="82" s="343" customFormat="1" ht="18" customHeight="1" outlineLevel="1" spans="1:10">
      <c r="A82" s="208" t="s">
        <v>9402</v>
      </c>
      <c r="B82" s="65" t="s">
        <v>9234</v>
      </c>
      <c r="C82" s="279" t="s">
        <v>9415</v>
      </c>
      <c r="D82" s="74" t="s">
        <v>229</v>
      </c>
      <c r="E82" s="362">
        <v>128</v>
      </c>
      <c r="F82" s="362">
        <v>65</v>
      </c>
      <c r="G82" s="361">
        <f xml:space="preserve">F82*E82/10000</f>
        <v>0.832</v>
      </c>
      <c r="H82" s="362"/>
      <c r="I82" s="279" t="s">
        <v>9428</v>
      </c>
      <c r="J82" s="65" t="s">
        <v>1157</v>
      </c>
    </row>
    <row r="83" s="343" customFormat="1" ht="18" customHeight="1" outlineLevel="1" spans="1:10">
      <c r="A83" s="208" t="s">
        <v>9410</v>
      </c>
      <c r="B83" s="65" t="s">
        <v>9237</v>
      </c>
      <c r="C83" s="279" t="s">
        <v>9416</v>
      </c>
      <c r="D83" s="74" t="s">
        <v>8558</v>
      </c>
      <c r="E83" s="362">
        <v>192</v>
      </c>
      <c r="F83" s="362">
        <v>190</v>
      </c>
      <c r="G83" s="361">
        <f xml:space="preserve">E83*F83/10000</f>
        <v>3.648</v>
      </c>
      <c r="H83" s="362"/>
      <c r="I83" s="279" t="s">
        <v>9428</v>
      </c>
      <c r="J83" s="65" t="s">
        <v>1157</v>
      </c>
    </row>
    <row r="84" s="343" customFormat="1" ht="18" customHeight="1" outlineLevel="1" spans="1:10">
      <c r="A84" s="208" t="s">
        <v>9417</v>
      </c>
      <c r="B84" s="65" t="s">
        <v>9240</v>
      </c>
      <c r="C84" s="279" t="s">
        <v>9418</v>
      </c>
      <c r="D84" s="74" t="s">
        <v>8558</v>
      </c>
      <c r="E84" s="362">
        <v>192</v>
      </c>
      <c r="F84" s="362">
        <v>100</v>
      </c>
      <c r="G84" s="361">
        <f xml:space="preserve">E84*F84/10000</f>
        <v>1.92</v>
      </c>
      <c r="H84" s="362"/>
      <c r="I84" s="279" t="s">
        <v>9428</v>
      </c>
      <c r="J84" s="65" t="s">
        <v>1157</v>
      </c>
    </row>
    <row r="85" s="343" customFormat="1" ht="18" customHeight="1" outlineLevel="1" spans="1:10">
      <c r="A85" s="208" t="s">
        <v>9419</v>
      </c>
      <c r="B85" s="65" t="s">
        <v>9243</v>
      </c>
      <c r="C85" s="279" t="s">
        <v>9420</v>
      </c>
      <c r="D85" s="74" t="s">
        <v>229</v>
      </c>
      <c r="E85" s="362">
        <v>192</v>
      </c>
      <c r="F85" s="362">
        <v>30</v>
      </c>
      <c r="G85" s="361">
        <f xml:space="preserve">F85*E85/10000</f>
        <v>0.576</v>
      </c>
      <c r="H85" s="362"/>
      <c r="I85" s="279" t="s">
        <v>9428</v>
      </c>
      <c r="J85" s="65" t="s">
        <v>1157</v>
      </c>
    </row>
    <row r="86" s="343" customFormat="1" ht="18" customHeight="1" outlineLevel="1" spans="1:10">
      <c r="A86" s="208" t="s">
        <v>9395</v>
      </c>
      <c r="B86" s="65" t="s">
        <v>9219</v>
      </c>
      <c r="C86" s="279" t="s">
        <v>9220</v>
      </c>
      <c r="D86" s="74" t="s">
        <v>186</v>
      </c>
      <c r="E86" s="362">
        <v>252</v>
      </c>
      <c r="F86" s="362">
        <v>150</v>
      </c>
      <c r="G86" s="361">
        <f xml:space="preserve">E86*F86/10000</f>
        <v>3.78</v>
      </c>
      <c r="H86" s="362"/>
      <c r="I86" s="279" t="s">
        <v>9429</v>
      </c>
      <c r="J86" s="65" t="s">
        <v>1157</v>
      </c>
    </row>
    <row r="87" s="343" customFormat="1" ht="18" customHeight="1" outlineLevel="1" spans="1:10">
      <c r="A87" s="208" t="s">
        <v>9398</v>
      </c>
      <c r="B87" s="65" t="s">
        <v>9225</v>
      </c>
      <c r="C87" s="279" t="s">
        <v>9414</v>
      </c>
      <c r="D87" s="74" t="s">
        <v>8558</v>
      </c>
      <c r="E87" s="362">
        <v>168</v>
      </c>
      <c r="F87" s="362">
        <v>300</v>
      </c>
      <c r="G87" s="361">
        <f xml:space="preserve">E87*F87/10000</f>
        <v>5.04</v>
      </c>
      <c r="H87" s="362"/>
      <c r="I87" s="279" t="s">
        <v>9429</v>
      </c>
      <c r="J87" s="65" t="s">
        <v>1157</v>
      </c>
    </row>
    <row r="88" s="343" customFormat="1" ht="18" customHeight="1" outlineLevel="1" spans="1:10">
      <c r="A88" s="208" t="s">
        <v>9400</v>
      </c>
      <c r="B88" s="65" t="s">
        <v>9232</v>
      </c>
      <c r="C88" s="279" t="s">
        <v>9414</v>
      </c>
      <c r="D88" s="74" t="s">
        <v>8558</v>
      </c>
      <c r="E88" s="362">
        <v>168</v>
      </c>
      <c r="F88" s="362">
        <v>150</v>
      </c>
      <c r="G88" s="361">
        <f xml:space="preserve">E88*F88/10000</f>
        <v>2.52</v>
      </c>
      <c r="H88" s="362"/>
      <c r="I88" s="279" t="s">
        <v>9429</v>
      </c>
      <c r="J88" s="65" t="s">
        <v>1157</v>
      </c>
    </row>
    <row r="89" s="343" customFormat="1" ht="18" customHeight="1" outlineLevel="1" spans="1:10">
      <c r="A89" s="208" t="s">
        <v>9402</v>
      </c>
      <c r="B89" s="65" t="s">
        <v>9234</v>
      </c>
      <c r="C89" s="279" t="s">
        <v>9415</v>
      </c>
      <c r="D89" s="74" t="s">
        <v>229</v>
      </c>
      <c r="E89" s="362">
        <v>168</v>
      </c>
      <c r="F89" s="362">
        <v>65</v>
      </c>
      <c r="G89" s="361">
        <f xml:space="preserve">F89*E89/10000</f>
        <v>1.092</v>
      </c>
      <c r="H89" s="362"/>
      <c r="I89" s="279" t="s">
        <v>9429</v>
      </c>
      <c r="J89" s="65" t="s">
        <v>1157</v>
      </c>
    </row>
    <row r="90" s="343" customFormat="1" ht="18" customHeight="1" outlineLevel="1" spans="1:10">
      <c r="A90" s="208" t="s">
        <v>9410</v>
      </c>
      <c r="B90" s="65" t="s">
        <v>9237</v>
      </c>
      <c r="C90" s="279" t="s">
        <v>9416</v>
      </c>
      <c r="D90" s="74" t="s">
        <v>8558</v>
      </c>
      <c r="E90" s="362">
        <v>252</v>
      </c>
      <c r="F90" s="362">
        <v>190</v>
      </c>
      <c r="G90" s="361">
        <f xml:space="preserve">E90*F90/10000</f>
        <v>4.788</v>
      </c>
      <c r="H90" s="362"/>
      <c r="I90" s="279" t="s">
        <v>9429</v>
      </c>
      <c r="J90" s="65" t="s">
        <v>1157</v>
      </c>
    </row>
    <row r="91" s="343" customFormat="1" ht="18" customHeight="1" outlineLevel="1" spans="1:10">
      <c r="A91" s="208" t="s">
        <v>9417</v>
      </c>
      <c r="B91" s="65" t="s">
        <v>9240</v>
      </c>
      <c r="C91" s="279" t="s">
        <v>9418</v>
      </c>
      <c r="D91" s="74" t="s">
        <v>8558</v>
      </c>
      <c r="E91" s="362">
        <v>252</v>
      </c>
      <c r="F91" s="362">
        <v>100</v>
      </c>
      <c r="G91" s="361">
        <f xml:space="preserve">E91*F91/10000</f>
        <v>2.52</v>
      </c>
      <c r="H91" s="362"/>
      <c r="I91" s="279" t="s">
        <v>9429</v>
      </c>
      <c r="J91" s="65" t="s">
        <v>1157</v>
      </c>
    </row>
    <row r="92" s="343" customFormat="1" ht="18" customHeight="1" outlineLevel="1" spans="1:10">
      <c r="A92" s="208" t="s">
        <v>9419</v>
      </c>
      <c r="B92" s="65" t="s">
        <v>9243</v>
      </c>
      <c r="C92" s="279" t="s">
        <v>9420</v>
      </c>
      <c r="D92" s="74" t="s">
        <v>229</v>
      </c>
      <c r="E92" s="362">
        <v>252</v>
      </c>
      <c r="F92" s="362">
        <v>30</v>
      </c>
      <c r="G92" s="361">
        <f xml:space="preserve">F92*E92/10000</f>
        <v>0.756</v>
      </c>
      <c r="H92" s="362"/>
      <c r="I92" s="279" t="s">
        <v>9429</v>
      </c>
      <c r="J92" s="65" t="s">
        <v>1157</v>
      </c>
    </row>
    <row r="93" s="343" customFormat="1" ht="18" customHeight="1" outlineLevel="1" spans="1:10">
      <c r="A93" s="208" t="s">
        <v>9395</v>
      </c>
      <c r="B93" s="65" t="s">
        <v>9219</v>
      </c>
      <c r="C93" s="279" t="s">
        <v>9220</v>
      </c>
      <c r="D93" s="74" t="s">
        <v>186</v>
      </c>
      <c r="E93" s="362">
        <v>12</v>
      </c>
      <c r="F93" s="362">
        <v>150</v>
      </c>
      <c r="G93" s="361">
        <f xml:space="preserve">E93*F93/10000</f>
        <v>0.18</v>
      </c>
      <c r="H93" s="362"/>
      <c r="I93" s="279" t="s">
        <v>9430</v>
      </c>
      <c r="J93" s="65" t="s">
        <v>1157</v>
      </c>
    </row>
    <row r="94" s="343" customFormat="1" ht="18" customHeight="1" outlineLevel="1" spans="1:10">
      <c r="A94" s="208" t="s">
        <v>9398</v>
      </c>
      <c r="B94" s="65" t="s">
        <v>9225</v>
      </c>
      <c r="C94" s="279" t="s">
        <v>9414</v>
      </c>
      <c r="D94" s="74" t="s">
        <v>8558</v>
      </c>
      <c r="E94" s="362">
        <v>8</v>
      </c>
      <c r="F94" s="362">
        <v>300</v>
      </c>
      <c r="G94" s="361">
        <f xml:space="preserve">E94*F94/10000</f>
        <v>0.24</v>
      </c>
      <c r="H94" s="362"/>
      <c r="I94" s="279" t="s">
        <v>9430</v>
      </c>
      <c r="J94" s="65" t="s">
        <v>1157</v>
      </c>
    </row>
    <row r="95" s="343" customFormat="1" ht="18" customHeight="1" outlineLevel="1" spans="1:10">
      <c r="A95" s="208" t="s">
        <v>9400</v>
      </c>
      <c r="B95" s="65" t="s">
        <v>9232</v>
      </c>
      <c r="C95" s="279" t="s">
        <v>9414</v>
      </c>
      <c r="D95" s="74" t="s">
        <v>8558</v>
      </c>
      <c r="E95" s="362">
        <v>8</v>
      </c>
      <c r="F95" s="362">
        <v>150</v>
      </c>
      <c r="G95" s="361">
        <f xml:space="preserve">E95*F95/10000</f>
        <v>0.12</v>
      </c>
      <c r="H95" s="362"/>
      <c r="I95" s="279" t="s">
        <v>9430</v>
      </c>
      <c r="J95" s="65" t="s">
        <v>1157</v>
      </c>
    </row>
    <row r="96" s="343" customFormat="1" ht="18" customHeight="1" outlineLevel="1" spans="1:10">
      <c r="A96" s="208" t="s">
        <v>9402</v>
      </c>
      <c r="B96" s="65" t="s">
        <v>9234</v>
      </c>
      <c r="C96" s="279" t="s">
        <v>9415</v>
      </c>
      <c r="D96" s="74" t="s">
        <v>229</v>
      </c>
      <c r="E96" s="362">
        <v>8</v>
      </c>
      <c r="F96" s="362">
        <v>65</v>
      </c>
      <c r="G96" s="361">
        <f xml:space="preserve">F96*E96/10000</f>
        <v>0.052</v>
      </c>
      <c r="H96" s="362"/>
      <c r="I96" s="279" t="s">
        <v>9430</v>
      </c>
      <c r="J96" s="65" t="s">
        <v>1157</v>
      </c>
    </row>
    <row r="97" s="343" customFormat="1" ht="18" customHeight="1" outlineLevel="1" spans="1:10">
      <c r="A97" s="208" t="s">
        <v>9410</v>
      </c>
      <c r="B97" s="65" t="s">
        <v>9237</v>
      </c>
      <c r="C97" s="279" t="s">
        <v>9416</v>
      </c>
      <c r="D97" s="74" t="s">
        <v>8558</v>
      </c>
      <c r="E97" s="362">
        <v>12</v>
      </c>
      <c r="F97" s="362">
        <v>190</v>
      </c>
      <c r="G97" s="361">
        <f xml:space="preserve">E97*F97/10000</f>
        <v>0.228</v>
      </c>
      <c r="H97" s="362"/>
      <c r="I97" s="279" t="s">
        <v>9430</v>
      </c>
      <c r="J97" s="65" t="s">
        <v>1157</v>
      </c>
    </row>
    <row r="98" s="343" customFormat="1" ht="18" customHeight="1" outlineLevel="1" spans="1:10">
      <c r="A98" s="208" t="s">
        <v>9417</v>
      </c>
      <c r="B98" s="65" t="s">
        <v>9240</v>
      </c>
      <c r="C98" s="279" t="s">
        <v>9418</v>
      </c>
      <c r="D98" s="74" t="s">
        <v>8558</v>
      </c>
      <c r="E98" s="362">
        <v>12</v>
      </c>
      <c r="F98" s="362">
        <v>100</v>
      </c>
      <c r="G98" s="361">
        <f xml:space="preserve">E98*F98/10000</f>
        <v>0.12</v>
      </c>
      <c r="H98" s="362"/>
      <c r="I98" s="279" t="s">
        <v>9430</v>
      </c>
      <c r="J98" s="65" t="s">
        <v>1157</v>
      </c>
    </row>
    <row r="99" s="343" customFormat="1" ht="18" customHeight="1" outlineLevel="1" spans="1:10">
      <c r="A99" s="208" t="s">
        <v>9419</v>
      </c>
      <c r="B99" s="65" t="s">
        <v>9243</v>
      </c>
      <c r="C99" s="279" t="s">
        <v>9420</v>
      </c>
      <c r="D99" s="74" t="s">
        <v>229</v>
      </c>
      <c r="E99" s="362">
        <v>12</v>
      </c>
      <c r="F99" s="362">
        <v>30</v>
      </c>
      <c r="G99" s="361">
        <f xml:space="preserve">F99*E99/10000</f>
        <v>0.036</v>
      </c>
      <c r="H99" s="362"/>
      <c r="I99" s="279" t="s">
        <v>9430</v>
      </c>
      <c r="J99" s="65" t="s">
        <v>1157</v>
      </c>
    </row>
    <row r="100" s="343" customFormat="1" ht="18" customHeight="1" outlineLevel="1" spans="1:10">
      <c r="A100" s="208" t="s">
        <v>9389</v>
      </c>
      <c r="B100" s="65" t="s">
        <v>9412</v>
      </c>
      <c r="C100" s="279"/>
      <c r="D100" s="74" t="s">
        <v>229</v>
      </c>
      <c r="E100" s="362">
        <v>16</v>
      </c>
      <c r="F100" s="362">
        <v>200</v>
      </c>
      <c r="G100" s="361">
        <f xml:space="preserve">F100*E100/10000</f>
        <v>0.32</v>
      </c>
      <c r="H100" s="362"/>
      <c r="I100" s="279" t="s">
        <v>9431</v>
      </c>
      <c r="J100" s="65" t="s">
        <v>1157</v>
      </c>
    </row>
    <row r="101" s="343" customFormat="1" ht="18" customHeight="1" outlineLevel="1" spans="1:10">
      <c r="A101" s="208" t="s">
        <v>9393</v>
      </c>
      <c r="B101" s="65" t="s">
        <v>9413</v>
      </c>
      <c r="C101" s="279"/>
      <c r="D101" s="74" t="s">
        <v>8558</v>
      </c>
      <c r="E101" s="362">
        <v>16</v>
      </c>
      <c r="F101" s="362">
        <v>500</v>
      </c>
      <c r="G101" s="361">
        <f xml:space="preserve">E101*F101/10000</f>
        <v>0.8</v>
      </c>
      <c r="H101" s="362"/>
      <c r="I101" s="279" t="s">
        <v>9431</v>
      </c>
      <c r="J101" s="65" t="s">
        <v>1157</v>
      </c>
    </row>
    <row r="102" s="343" customFormat="1" ht="18" customHeight="1" outlineLevel="1" spans="1:10">
      <c r="A102" s="208" t="s">
        <v>9398</v>
      </c>
      <c r="B102" s="65" t="s">
        <v>9247</v>
      </c>
      <c r="C102" s="279" t="s">
        <v>9423</v>
      </c>
      <c r="D102" s="74" t="s">
        <v>229</v>
      </c>
      <c r="E102" s="362">
        <v>32</v>
      </c>
      <c r="F102" s="362">
        <v>65</v>
      </c>
      <c r="G102" s="361">
        <f xml:space="preserve">F102*E102/10000</f>
        <v>0.208</v>
      </c>
      <c r="H102" s="362"/>
      <c r="I102" s="279" t="s">
        <v>9431</v>
      </c>
      <c r="J102" s="65" t="s">
        <v>1157</v>
      </c>
    </row>
    <row r="103" s="343" customFormat="1" ht="18" customHeight="1" outlineLevel="1" spans="1:10">
      <c r="A103" s="208" t="s">
        <v>9400</v>
      </c>
      <c r="B103" s="65" t="s">
        <v>9251</v>
      </c>
      <c r="C103" s="279" t="s">
        <v>9424</v>
      </c>
      <c r="D103" s="74" t="s">
        <v>229</v>
      </c>
      <c r="E103" s="362">
        <v>48</v>
      </c>
      <c r="F103" s="362">
        <v>30</v>
      </c>
      <c r="G103" s="361">
        <f xml:space="preserve">F103*E103/10000</f>
        <v>0.144</v>
      </c>
      <c r="H103" s="362"/>
      <c r="I103" s="279" t="s">
        <v>9431</v>
      </c>
      <c r="J103" s="65" t="s">
        <v>1157</v>
      </c>
    </row>
    <row r="104" s="343" customFormat="1" ht="18" customHeight="1" outlineLevel="1" spans="1:10">
      <c r="A104" s="208" t="s">
        <v>9402</v>
      </c>
      <c r="B104" s="65" t="s">
        <v>9255</v>
      </c>
      <c r="C104" s="279" t="s">
        <v>9425</v>
      </c>
      <c r="D104" s="74" t="s">
        <v>8558</v>
      </c>
      <c r="E104" s="362">
        <v>48</v>
      </c>
      <c r="F104" s="362">
        <v>100</v>
      </c>
      <c r="G104" s="361">
        <f xml:space="preserve">E104*F104/10000</f>
        <v>0.48</v>
      </c>
      <c r="H104" s="362"/>
      <c r="I104" s="279" t="s">
        <v>9431</v>
      </c>
      <c r="J104" s="65" t="s">
        <v>1157</v>
      </c>
    </row>
    <row r="105" s="343" customFormat="1" ht="18" customHeight="1" outlineLevel="1" spans="1:10">
      <c r="A105" s="208" t="s">
        <v>9410</v>
      </c>
      <c r="B105" s="65" t="s">
        <v>9258</v>
      </c>
      <c r="C105" s="279" t="s">
        <v>9426</v>
      </c>
      <c r="D105" s="74" t="s">
        <v>8558</v>
      </c>
      <c r="E105" s="362">
        <v>48</v>
      </c>
      <c r="F105" s="362">
        <v>190</v>
      </c>
      <c r="G105" s="361">
        <f xml:space="preserve">E105*F105/10000</f>
        <v>0.912</v>
      </c>
      <c r="H105" s="362"/>
      <c r="I105" s="279" t="s">
        <v>9431</v>
      </c>
      <c r="J105" s="65" t="s">
        <v>1157</v>
      </c>
    </row>
    <row r="106" s="343" customFormat="1" ht="18" customHeight="1" outlineLevel="1" spans="1:10">
      <c r="A106" s="208" t="s">
        <v>9417</v>
      </c>
      <c r="B106" s="65" t="s">
        <v>9261</v>
      </c>
      <c r="C106" s="279" t="s">
        <v>9414</v>
      </c>
      <c r="D106" s="74" t="s">
        <v>8558</v>
      </c>
      <c r="E106" s="362">
        <v>32</v>
      </c>
      <c r="F106" s="362">
        <v>300</v>
      </c>
      <c r="G106" s="361">
        <f xml:space="preserve">E106*F106/10000</f>
        <v>0.96</v>
      </c>
      <c r="H106" s="362"/>
      <c r="I106" s="279" t="s">
        <v>9431</v>
      </c>
      <c r="J106" s="65" t="s">
        <v>1157</v>
      </c>
    </row>
    <row r="107" s="343" customFormat="1" ht="18" customHeight="1" outlineLevel="1" spans="1:10">
      <c r="A107" s="208" t="s">
        <v>9419</v>
      </c>
      <c r="B107" s="65" t="s">
        <v>9263</v>
      </c>
      <c r="C107" s="279" t="s">
        <v>9414</v>
      </c>
      <c r="D107" s="74" t="s">
        <v>8558</v>
      </c>
      <c r="E107" s="362">
        <v>32</v>
      </c>
      <c r="F107" s="362">
        <v>150</v>
      </c>
      <c r="G107" s="361">
        <f xml:space="preserve">E107*F107/10000</f>
        <v>0.48</v>
      </c>
      <c r="H107" s="362"/>
      <c r="I107" s="279" t="s">
        <v>9431</v>
      </c>
      <c r="J107" s="65" t="s">
        <v>1157</v>
      </c>
    </row>
    <row r="108" s="343" customFormat="1" ht="18" customHeight="1" outlineLevel="1" spans="1:10">
      <c r="A108" s="208" t="s">
        <v>9389</v>
      </c>
      <c r="B108" s="65" t="s">
        <v>9412</v>
      </c>
      <c r="C108" s="279"/>
      <c r="D108" s="74" t="s">
        <v>229</v>
      </c>
      <c r="E108" s="362">
        <v>16</v>
      </c>
      <c r="F108" s="362">
        <v>200</v>
      </c>
      <c r="G108" s="361">
        <f xml:space="preserve">F108*E108/10000</f>
        <v>0.32</v>
      </c>
      <c r="H108" s="362"/>
      <c r="I108" s="279" t="s">
        <v>9432</v>
      </c>
      <c r="J108" s="65" t="s">
        <v>1157</v>
      </c>
    </row>
    <row r="109" s="343" customFormat="1" ht="18" customHeight="1" outlineLevel="1" spans="1:10">
      <c r="A109" s="208" t="s">
        <v>9393</v>
      </c>
      <c r="B109" s="65" t="s">
        <v>9413</v>
      </c>
      <c r="C109" s="279"/>
      <c r="D109" s="74" t="s">
        <v>8558</v>
      </c>
      <c r="E109" s="362">
        <v>16</v>
      </c>
      <c r="F109" s="362">
        <v>500</v>
      </c>
      <c r="G109" s="361">
        <f xml:space="preserve">E109*F109/10000</f>
        <v>0.8</v>
      </c>
      <c r="H109" s="362"/>
      <c r="I109" s="279" t="s">
        <v>9432</v>
      </c>
      <c r="J109" s="65"/>
    </row>
    <row r="110" s="343" customFormat="1" ht="18" customHeight="1" outlineLevel="1" spans="1:10">
      <c r="A110" s="208" t="s">
        <v>9398</v>
      </c>
      <c r="B110" s="65" t="s">
        <v>9247</v>
      </c>
      <c r="C110" s="279" t="s">
        <v>9423</v>
      </c>
      <c r="D110" s="74" t="s">
        <v>229</v>
      </c>
      <c r="E110" s="362">
        <v>32</v>
      </c>
      <c r="F110" s="362">
        <v>65</v>
      </c>
      <c r="G110" s="361">
        <f xml:space="preserve">F110*E110/10000</f>
        <v>0.208</v>
      </c>
      <c r="H110" s="362"/>
      <c r="I110" s="279" t="s">
        <v>9432</v>
      </c>
      <c r="J110" s="65"/>
    </row>
    <row r="111" s="343" customFormat="1" ht="18" customHeight="1" outlineLevel="1" spans="1:10">
      <c r="A111" s="208" t="s">
        <v>9400</v>
      </c>
      <c r="B111" s="65" t="s">
        <v>9251</v>
      </c>
      <c r="C111" s="279" t="s">
        <v>9424</v>
      </c>
      <c r="D111" s="74" t="s">
        <v>229</v>
      </c>
      <c r="E111" s="362">
        <v>48</v>
      </c>
      <c r="F111" s="362">
        <v>30</v>
      </c>
      <c r="G111" s="361">
        <f xml:space="preserve">F111*E111/10000</f>
        <v>0.144</v>
      </c>
      <c r="H111" s="362"/>
      <c r="I111" s="279" t="s">
        <v>9432</v>
      </c>
      <c r="J111" s="65"/>
    </row>
    <row r="112" s="343" customFormat="1" ht="18" customHeight="1" outlineLevel="1" spans="1:10">
      <c r="A112" s="208" t="s">
        <v>9402</v>
      </c>
      <c r="B112" s="65" t="s">
        <v>9255</v>
      </c>
      <c r="C112" s="279" t="s">
        <v>9425</v>
      </c>
      <c r="D112" s="74" t="s">
        <v>8558</v>
      </c>
      <c r="E112" s="362">
        <v>48</v>
      </c>
      <c r="F112" s="362">
        <v>100</v>
      </c>
      <c r="G112" s="361">
        <f t="shared" ref="G112:G118" si="2" xml:space="preserve">E112*F112/10000</f>
        <v>0.48</v>
      </c>
      <c r="H112" s="362"/>
      <c r="I112" s="279" t="s">
        <v>9432</v>
      </c>
      <c r="J112" s="65"/>
    </row>
    <row r="113" s="343" customFormat="1" ht="18" customHeight="1" outlineLevel="1" spans="1:10">
      <c r="A113" s="208" t="s">
        <v>9410</v>
      </c>
      <c r="B113" s="65" t="s">
        <v>9258</v>
      </c>
      <c r="C113" s="279" t="s">
        <v>9426</v>
      </c>
      <c r="D113" s="74" t="s">
        <v>8558</v>
      </c>
      <c r="E113" s="362">
        <v>48</v>
      </c>
      <c r="F113" s="362">
        <v>190</v>
      </c>
      <c r="G113" s="361">
        <f t="shared" si="2"/>
        <v>0.912</v>
      </c>
      <c r="H113" s="362"/>
      <c r="I113" s="279" t="s">
        <v>9432</v>
      </c>
      <c r="J113" s="65"/>
    </row>
    <row r="114" s="343" customFormat="1" ht="18" customHeight="1" outlineLevel="1" spans="1:10">
      <c r="A114" s="208" t="s">
        <v>9417</v>
      </c>
      <c r="B114" s="65" t="s">
        <v>9261</v>
      </c>
      <c r="C114" s="279" t="s">
        <v>9414</v>
      </c>
      <c r="D114" s="74" t="s">
        <v>8558</v>
      </c>
      <c r="E114" s="362">
        <v>32</v>
      </c>
      <c r="F114" s="362">
        <v>300</v>
      </c>
      <c r="G114" s="361">
        <f t="shared" si="2"/>
        <v>0.96</v>
      </c>
      <c r="H114" s="362"/>
      <c r="I114" s="279" t="s">
        <v>9432</v>
      </c>
      <c r="J114" s="65"/>
    </row>
    <row r="115" s="343" customFormat="1" ht="18" customHeight="1" outlineLevel="1" spans="1:10">
      <c r="A115" s="208" t="s">
        <v>9419</v>
      </c>
      <c r="B115" s="65" t="s">
        <v>9263</v>
      </c>
      <c r="C115" s="279" t="s">
        <v>9414</v>
      </c>
      <c r="D115" s="74" t="s">
        <v>8558</v>
      </c>
      <c r="E115" s="362">
        <v>32</v>
      </c>
      <c r="F115" s="362">
        <v>150</v>
      </c>
      <c r="G115" s="361">
        <f t="shared" si="2"/>
        <v>0.48</v>
      </c>
      <c r="H115" s="362"/>
      <c r="I115" s="279" t="s">
        <v>9432</v>
      </c>
      <c r="J115" s="65"/>
    </row>
    <row r="116" s="343" customFormat="1" ht="18" customHeight="1" outlineLevel="1" spans="1:10">
      <c r="A116" s="208" t="s">
        <v>9395</v>
      </c>
      <c r="B116" s="65" t="s">
        <v>9219</v>
      </c>
      <c r="C116" s="279" t="s">
        <v>9220</v>
      </c>
      <c r="D116" s="74" t="s">
        <v>186</v>
      </c>
      <c r="E116" s="362">
        <v>6</v>
      </c>
      <c r="F116" s="362">
        <v>150</v>
      </c>
      <c r="G116" s="361">
        <f t="shared" si="2"/>
        <v>0.09</v>
      </c>
      <c r="H116" s="362"/>
      <c r="I116" s="279" t="s">
        <v>1199</v>
      </c>
      <c r="J116" s="65" t="s">
        <v>1157</v>
      </c>
    </row>
    <row r="117" s="343" customFormat="1" ht="18" customHeight="1" outlineLevel="1" spans="1:10">
      <c r="A117" s="208" t="s">
        <v>9398</v>
      </c>
      <c r="B117" s="65" t="s">
        <v>9225</v>
      </c>
      <c r="C117" s="279" t="s">
        <v>9414</v>
      </c>
      <c r="D117" s="74" t="s">
        <v>8558</v>
      </c>
      <c r="E117" s="362">
        <v>4</v>
      </c>
      <c r="F117" s="362">
        <v>300</v>
      </c>
      <c r="G117" s="361">
        <f t="shared" si="2"/>
        <v>0.12</v>
      </c>
      <c r="H117" s="362"/>
      <c r="I117" s="279" t="s">
        <v>1199</v>
      </c>
      <c r="J117" s="65" t="s">
        <v>1157</v>
      </c>
    </row>
    <row r="118" s="343" customFormat="1" ht="18" customHeight="1" outlineLevel="1" spans="1:10">
      <c r="A118" s="208" t="s">
        <v>9400</v>
      </c>
      <c r="B118" s="65" t="s">
        <v>9232</v>
      </c>
      <c r="C118" s="279" t="s">
        <v>9414</v>
      </c>
      <c r="D118" s="74" t="s">
        <v>8558</v>
      </c>
      <c r="E118" s="362">
        <v>4</v>
      </c>
      <c r="F118" s="362">
        <v>150</v>
      </c>
      <c r="G118" s="361">
        <f t="shared" si="2"/>
        <v>0.06</v>
      </c>
      <c r="H118" s="362"/>
      <c r="I118" s="279" t="s">
        <v>1199</v>
      </c>
      <c r="J118" s="65" t="s">
        <v>1157</v>
      </c>
    </row>
    <row r="119" s="343" customFormat="1" ht="18" customHeight="1" outlineLevel="1" spans="1:10">
      <c r="A119" s="208" t="s">
        <v>9402</v>
      </c>
      <c r="B119" s="65" t="s">
        <v>9234</v>
      </c>
      <c r="C119" s="279" t="s">
        <v>9415</v>
      </c>
      <c r="D119" s="74" t="s">
        <v>229</v>
      </c>
      <c r="E119" s="362">
        <v>4</v>
      </c>
      <c r="F119" s="362">
        <v>65</v>
      </c>
      <c r="G119" s="361">
        <f xml:space="preserve">F119*E119/10000</f>
        <v>0.026</v>
      </c>
      <c r="H119" s="362"/>
      <c r="I119" s="279" t="s">
        <v>1199</v>
      </c>
      <c r="J119" s="65" t="s">
        <v>1157</v>
      </c>
    </row>
    <row r="120" s="343" customFormat="1" ht="18" customHeight="1" outlineLevel="1" spans="1:10">
      <c r="A120" s="208" t="s">
        <v>9410</v>
      </c>
      <c r="B120" s="65" t="s">
        <v>9237</v>
      </c>
      <c r="C120" s="279" t="s">
        <v>9416</v>
      </c>
      <c r="D120" s="74" t="s">
        <v>8558</v>
      </c>
      <c r="E120" s="362">
        <v>6</v>
      </c>
      <c r="F120" s="362">
        <v>190</v>
      </c>
      <c r="G120" s="361">
        <f xml:space="preserve">E120*F120/10000</f>
        <v>0.114</v>
      </c>
      <c r="H120" s="362"/>
      <c r="I120" s="279" t="s">
        <v>1199</v>
      </c>
      <c r="J120" s="65" t="s">
        <v>1157</v>
      </c>
    </row>
    <row r="121" s="343" customFormat="1" ht="18" customHeight="1" outlineLevel="1" spans="1:10">
      <c r="A121" s="208" t="s">
        <v>9417</v>
      </c>
      <c r="B121" s="65" t="s">
        <v>9240</v>
      </c>
      <c r="C121" s="279" t="s">
        <v>9418</v>
      </c>
      <c r="D121" s="74" t="s">
        <v>8558</v>
      </c>
      <c r="E121" s="362">
        <v>6</v>
      </c>
      <c r="F121" s="362">
        <v>100</v>
      </c>
      <c r="G121" s="361">
        <f xml:space="preserve">E121*F121/10000</f>
        <v>0.06</v>
      </c>
      <c r="H121" s="362"/>
      <c r="I121" s="279" t="s">
        <v>1199</v>
      </c>
      <c r="J121" s="65" t="s">
        <v>1157</v>
      </c>
    </row>
    <row r="122" s="343" customFormat="1" ht="18" customHeight="1" outlineLevel="1" spans="1:10">
      <c r="A122" s="208" t="s">
        <v>9419</v>
      </c>
      <c r="B122" s="65" t="s">
        <v>9243</v>
      </c>
      <c r="C122" s="279" t="s">
        <v>9420</v>
      </c>
      <c r="D122" s="74" t="s">
        <v>229</v>
      </c>
      <c r="E122" s="362">
        <v>6</v>
      </c>
      <c r="F122" s="362">
        <v>30</v>
      </c>
      <c r="G122" s="361">
        <f xml:space="preserve">F122*E122/10000</f>
        <v>0.018</v>
      </c>
      <c r="H122" s="362"/>
      <c r="I122" s="279" t="s">
        <v>1199</v>
      </c>
      <c r="J122" s="65" t="s">
        <v>1157</v>
      </c>
    </row>
    <row r="123" s="343" customFormat="1" ht="18" customHeight="1" outlineLevel="1" spans="1:10">
      <c r="A123" s="208" t="s">
        <v>9395</v>
      </c>
      <c r="B123" s="65" t="s">
        <v>9219</v>
      </c>
      <c r="C123" s="279" t="s">
        <v>9220</v>
      </c>
      <c r="D123" s="74" t="s">
        <v>186</v>
      </c>
      <c r="E123" s="362">
        <v>54</v>
      </c>
      <c r="F123" s="362">
        <v>150</v>
      </c>
      <c r="G123" s="361">
        <f xml:space="preserve">E123*F123/10000</f>
        <v>0.81</v>
      </c>
      <c r="H123" s="362"/>
      <c r="I123" s="279" t="s">
        <v>9433</v>
      </c>
      <c r="J123" s="65" t="s">
        <v>1157</v>
      </c>
    </row>
    <row r="124" s="343" customFormat="1" ht="18" customHeight="1" outlineLevel="1" spans="1:10">
      <c r="A124" s="208" t="s">
        <v>9398</v>
      </c>
      <c r="B124" s="65" t="s">
        <v>9225</v>
      </c>
      <c r="C124" s="279" t="s">
        <v>9414</v>
      </c>
      <c r="D124" s="74" t="s">
        <v>8558</v>
      </c>
      <c r="E124" s="362">
        <v>36</v>
      </c>
      <c r="F124" s="362">
        <v>300</v>
      </c>
      <c r="G124" s="361">
        <f xml:space="preserve">E124*F124/10000</f>
        <v>1.08</v>
      </c>
      <c r="H124" s="362"/>
      <c r="I124" s="279" t="s">
        <v>9433</v>
      </c>
      <c r="J124" s="65" t="s">
        <v>1157</v>
      </c>
    </row>
    <row r="125" s="343" customFormat="1" ht="18" customHeight="1" outlineLevel="1" spans="1:10">
      <c r="A125" s="208" t="s">
        <v>9400</v>
      </c>
      <c r="B125" s="65" t="s">
        <v>9232</v>
      </c>
      <c r="C125" s="279" t="s">
        <v>9414</v>
      </c>
      <c r="D125" s="74" t="s">
        <v>8558</v>
      </c>
      <c r="E125" s="362">
        <v>36</v>
      </c>
      <c r="F125" s="362">
        <v>150</v>
      </c>
      <c r="G125" s="361">
        <f xml:space="preserve">E125*F125/10000</f>
        <v>0.54</v>
      </c>
      <c r="H125" s="362"/>
      <c r="I125" s="279" t="s">
        <v>9433</v>
      </c>
      <c r="J125" s="65" t="s">
        <v>1157</v>
      </c>
    </row>
    <row r="126" s="343" customFormat="1" ht="18" customHeight="1" outlineLevel="1" spans="1:10">
      <c r="A126" s="208" t="s">
        <v>9402</v>
      </c>
      <c r="B126" s="65" t="s">
        <v>9234</v>
      </c>
      <c r="C126" s="279" t="s">
        <v>9415</v>
      </c>
      <c r="D126" s="74" t="s">
        <v>229</v>
      </c>
      <c r="E126" s="362">
        <v>36</v>
      </c>
      <c r="F126" s="362">
        <v>65</v>
      </c>
      <c r="G126" s="361">
        <f xml:space="preserve">F126*E126/10000</f>
        <v>0.234</v>
      </c>
      <c r="H126" s="362"/>
      <c r="I126" s="279" t="s">
        <v>9433</v>
      </c>
      <c r="J126" s="65" t="s">
        <v>1157</v>
      </c>
    </row>
    <row r="127" s="343" customFormat="1" ht="18" customHeight="1" outlineLevel="1" spans="1:10">
      <c r="A127" s="208" t="s">
        <v>9410</v>
      </c>
      <c r="B127" s="65" t="s">
        <v>9237</v>
      </c>
      <c r="C127" s="279" t="s">
        <v>9416</v>
      </c>
      <c r="D127" s="74" t="s">
        <v>8558</v>
      </c>
      <c r="E127" s="362">
        <v>54</v>
      </c>
      <c r="F127" s="362">
        <v>190</v>
      </c>
      <c r="G127" s="361">
        <f xml:space="preserve">E127*F127/10000</f>
        <v>1.026</v>
      </c>
      <c r="H127" s="362"/>
      <c r="I127" s="279" t="s">
        <v>9433</v>
      </c>
      <c r="J127" s="65" t="s">
        <v>1157</v>
      </c>
    </row>
    <row r="128" s="343" customFormat="1" ht="18" customHeight="1" outlineLevel="1" spans="1:10">
      <c r="A128" s="208" t="s">
        <v>9417</v>
      </c>
      <c r="B128" s="65" t="s">
        <v>9240</v>
      </c>
      <c r="C128" s="279" t="s">
        <v>9418</v>
      </c>
      <c r="D128" s="74" t="s">
        <v>8558</v>
      </c>
      <c r="E128" s="362">
        <v>54</v>
      </c>
      <c r="F128" s="362">
        <v>100</v>
      </c>
      <c r="G128" s="361">
        <f xml:space="preserve">E128*F128/10000</f>
        <v>0.54</v>
      </c>
      <c r="H128" s="362"/>
      <c r="I128" s="279" t="s">
        <v>9433</v>
      </c>
      <c r="J128" s="65" t="s">
        <v>1157</v>
      </c>
    </row>
    <row r="129" s="343" customFormat="1" ht="18" customHeight="1" outlineLevel="1" spans="1:10">
      <c r="A129" s="208" t="s">
        <v>9419</v>
      </c>
      <c r="B129" s="65" t="s">
        <v>9243</v>
      </c>
      <c r="C129" s="279" t="s">
        <v>9420</v>
      </c>
      <c r="D129" s="74" t="s">
        <v>229</v>
      </c>
      <c r="E129" s="362">
        <v>54</v>
      </c>
      <c r="F129" s="362">
        <v>30</v>
      </c>
      <c r="G129" s="361">
        <f xml:space="preserve">F129*E129/10000</f>
        <v>0.162</v>
      </c>
      <c r="H129" s="362"/>
      <c r="I129" s="279" t="s">
        <v>9433</v>
      </c>
      <c r="J129" s="65" t="s">
        <v>1157</v>
      </c>
    </row>
    <row r="130" s="343" customFormat="1" ht="18" customHeight="1" outlineLevel="1" spans="1:10">
      <c r="A130" s="208" t="s">
        <v>9395</v>
      </c>
      <c r="B130" s="65" t="s">
        <v>9219</v>
      </c>
      <c r="C130" s="279" t="s">
        <v>9220</v>
      </c>
      <c r="D130" s="74" t="s">
        <v>186</v>
      </c>
      <c r="E130" s="362">
        <v>54</v>
      </c>
      <c r="F130" s="362">
        <v>150</v>
      </c>
      <c r="G130" s="361">
        <f xml:space="preserve">E130*F130/10000</f>
        <v>0.81</v>
      </c>
      <c r="H130" s="362"/>
      <c r="I130" s="279" t="s">
        <v>9434</v>
      </c>
      <c r="J130" s="65" t="s">
        <v>1157</v>
      </c>
    </row>
    <row r="131" s="343" customFormat="1" ht="18" customHeight="1" outlineLevel="1" spans="1:10">
      <c r="A131" s="208" t="s">
        <v>9398</v>
      </c>
      <c r="B131" s="65" t="s">
        <v>9225</v>
      </c>
      <c r="C131" s="279" t="s">
        <v>9414</v>
      </c>
      <c r="D131" s="74" t="s">
        <v>8558</v>
      </c>
      <c r="E131" s="362">
        <v>36</v>
      </c>
      <c r="F131" s="362">
        <v>300</v>
      </c>
      <c r="G131" s="361">
        <f xml:space="preserve">E131*F131/10000</f>
        <v>1.08</v>
      </c>
      <c r="H131" s="362"/>
      <c r="I131" s="279" t="s">
        <v>9434</v>
      </c>
      <c r="J131" s="65" t="s">
        <v>1157</v>
      </c>
    </row>
    <row r="132" s="343" customFormat="1" ht="18" customHeight="1" outlineLevel="1" spans="1:10">
      <c r="A132" s="208" t="s">
        <v>9400</v>
      </c>
      <c r="B132" s="65" t="s">
        <v>9232</v>
      </c>
      <c r="C132" s="279" t="s">
        <v>9414</v>
      </c>
      <c r="D132" s="74" t="s">
        <v>8558</v>
      </c>
      <c r="E132" s="362">
        <v>36</v>
      </c>
      <c r="F132" s="362">
        <v>150</v>
      </c>
      <c r="G132" s="361">
        <f xml:space="preserve">E132*F132/10000</f>
        <v>0.54</v>
      </c>
      <c r="H132" s="362"/>
      <c r="I132" s="279" t="s">
        <v>9434</v>
      </c>
      <c r="J132" s="65" t="s">
        <v>1157</v>
      </c>
    </row>
    <row r="133" s="343" customFormat="1" ht="18" customHeight="1" outlineLevel="1" spans="1:10">
      <c r="A133" s="208" t="s">
        <v>9402</v>
      </c>
      <c r="B133" s="65" t="s">
        <v>9234</v>
      </c>
      <c r="C133" s="279" t="s">
        <v>9415</v>
      </c>
      <c r="D133" s="74" t="s">
        <v>229</v>
      </c>
      <c r="E133" s="362">
        <v>36</v>
      </c>
      <c r="F133" s="362">
        <v>65</v>
      </c>
      <c r="G133" s="361">
        <f xml:space="preserve">F133*E133/10000</f>
        <v>0.234</v>
      </c>
      <c r="H133" s="362"/>
      <c r="I133" s="279" t="s">
        <v>9434</v>
      </c>
      <c r="J133" s="65" t="s">
        <v>1157</v>
      </c>
    </row>
    <row r="134" s="343" customFormat="1" ht="18" customHeight="1" outlineLevel="1" spans="1:10">
      <c r="A134" s="208" t="s">
        <v>9410</v>
      </c>
      <c r="B134" s="65" t="s">
        <v>9237</v>
      </c>
      <c r="C134" s="279" t="s">
        <v>9416</v>
      </c>
      <c r="D134" s="74" t="s">
        <v>8558</v>
      </c>
      <c r="E134" s="362">
        <v>54</v>
      </c>
      <c r="F134" s="362">
        <v>190</v>
      </c>
      <c r="G134" s="361">
        <f xml:space="preserve">E134*F134/10000</f>
        <v>1.026</v>
      </c>
      <c r="H134" s="362"/>
      <c r="I134" s="279" t="s">
        <v>9434</v>
      </c>
      <c r="J134" s="65" t="s">
        <v>1157</v>
      </c>
    </row>
    <row r="135" s="343" customFormat="1" ht="18" customHeight="1" outlineLevel="1" spans="1:10">
      <c r="A135" s="208" t="s">
        <v>9417</v>
      </c>
      <c r="B135" s="65" t="s">
        <v>9240</v>
      </c>
      <c r="C135" s="279" t="s">
        <v>9418</v>
      </c>
      <c r="D135" s="74" t="s">
        <v>8558</v>
      </c>
      <c r="E135" s="362">
        <v>54</v>
      </c>
      <c r="F135" s="362">
        <v>100</v>
      </c>
      <c r="G135" s="361">
        <f xml:space="preserve">E135*F135/10000</f>
        <v>0.54</v>
      </c>
      <c r="H135" s="362"/>
      <c r="I135" s="279" t="s">
        <v>9434</v>
      </c>
      <c r="J135" s="65" t="s">
        <v>1157</v>
      </c>
    </row>
    <row r="136" s="343" customFormat="1" ht="18" customHeight="1" outlineLevel="1" spans="1:10">
      <c r="A136" s="208" t="s">
        <v>9419</v>
      </c>
      <c r="B136" s="65" t="s">
        <v>9243</v>
      </c>
      <c r="C136" s="279" t="s">
        <v>9420</v>
      </c>
      <c r="D136" s="74" t="s">
        <v>229</v>
      </c>
      <c r="E136" s="362">
        <v>54</v>
      </c>
      <c r="F136" s="362">
        <v>30</v>
      </c>
      <c r="G136" s="361">
        <f xml:space="preserve">F136*E136/10000</f>
        <v>0.162</v>
      </c>
      <c r="H136" s="362"/>
      <c r="I136" s="279" t="s">
        <v>9434</v>
      </c>
      <c r="J136" s="65" t="s">
        <v>1157</v>
      </c>
    </row>
    <row r="137" s="343" customFormat="1" ht="18" customHeight="1" outlineLevel="1" spans="1:10">
      <c r="A137" s="208" t="s">
        <v>9395</v>
      </c>
      <c r="B137" s="65" t="s">
        <v>9219</v>
      </c>
      <c r="C137" s="279" t="s">
        <v>9220</v>
      </c>
      <c r="D137" s="74" t="s">
        <v>186</v>
      </c>
      <c r="E137" s="362">
        <v>3</v>
      </c>
      <c r="F137" s="362">
        <v>150</v>
      </c>
      <c r="G137" s="361">
        <f xml:space="preserve">E137*F137/10000</f>
        <v>0.045</v>
      </c>
      <c r="H137" s="362"/>
      <c r="I137" s="279" t="s">
        <v>1202</v>
      </c>
      <c r="J137" s="65" t="s">
        <v>1157</v>
      </c>
    </row>
    <row r="138" s="343" customFormat="1" ht="18" customHeight="1" outlineLevel="1" spans="1:10">
      <c r="A138" s="208" t="s">
        <v>9398</v>
      </c>
      <c r="B138" s="65" t="s">
        <v>9225</v>
      </c>
      <c r="C138" s="279" t="s">
        <v>9414</v>
      </c>
      <c r="D138" s="74" t="s">
        <v>8558</v>
      </c>
      <c r="E138" s="362">
        <v>2</v>
      </c>
      <c r="F138" s="362">
        <v>300</v>
      </c>
      <c r="G138" s="361">
        <f xml:space="preserve">E138*F138/10000</f>
        <v>0.06</v>
      </c>
      <c r="H138" s="362"/>
      <c r="I138" s="279" t="s">
        <v>1202</v>
      </c>
      <c r="J138" s="65" t="s">
        <v>1157</v>
      </c>
    </row>
    <row r="139" s="343" customFormat="1" ht="18" customHeight="1" outlineLevel="1" spans="1:10">
      <c r="A139" s="208" t="s">
        <v>9400</v>
      </c>
      <c r="B139" s="65" t="s">
        <v>9232</v>
      </c>
      <c r="C139" s="279" t="s">
        <v>9414</v>
      </c>
      <c r="D139" s="74" t="s">
        <v>8558</v>
      </c>
      <c r="E139" s="362">
        <v>2</v>
      </c>
      <c r="F139" s="362">
        <v>150</v>
      </c>
      <c r="G139" s="361">
        <f xml:space="preserve">E139*F139/10000</f>
        <v>0.03</v>
      </c>
      <c r="H139" s="362"/>
      <c r="I139" s="279" t="s">
        <v>1202</v>
      </c>
      <c r="J139" s="65" t="s">
        <v>1157</v>
      </c>
    </row>
    <row r="140" s="343" customFormat="1" ht="18" customHeight="1" outlineLevel="1" spans="1:10">
      <c r="A140" s="208" t="s">
        <v>9402</v>
      </c>
      <c r="B140" s="65" t="s">
        <v>9234</v>
      </c>
      <c r="C140" s="279" t="s">
        <v>9415</v>
      </c>
      <c r="D140" s="74" t="s">
        <v>229</v>
      </c>
      <c r="E140" s="362">
        <v>2</v>
      </c>
      <c r="F140" s="362">
        <v>65</v>
      </c>
      <c r="G140" s="361">
        <f xml:space="preserve">F140*E140/10000</f>
        <v>0.013</v>
      </c>
      <c r="H140" s="362"/>
      <c r="I140" s="279" t="s">
        <v>1202</v>
      </c>
      <c r="J140" s="65" t="s">
        <v>1157</v>
      </c>
    </row>
    <row r="141" s="343" customFormat="1" ht="18" customHeight="1" outlineLevel="1" spans="1:10">
      <c r="A141" s="208" t="s">
        <v>9410</v>
      </c>
      <c r="B141" s="65" t="s">
        <v>9237</v>
      </c>
      <c r="C141" s="279" t="s">
        <v>9416</v>
      </c>
      <c r="D141" s="74" t="s">
        <v>8558</v>
      </c>
      <c r="E141" s="362">
        <v>3</v>
      </c>
      <c r="F141" s="362">
        <v>190</v>
      </c>
      <c r="G141" s="361">
        <f xml:space="preserve">E141*F141/10000</f>
        <v>0.057</v>
      </c>
      <c r="H141" s="362"/>
      <c r="I141" s="279" t="s">
        <v>1202</v>
      </c>
      <c r="J141" s="65" t="s">
        <v>1157</v>
      </c>
    </row>
    <row r="142" s="343" customFormat="1" ht="18" customHeight="1" outlineLevel="1" spans="1:10">
      <c r="A142" s="208" t="s">
        <v>9417</v>
      </c>
      <c r="B142" s="65" t="s">
        <v>9240</v>
      </c>
      <c r="C142" s="279" t="s">
        <v>9418</v>
      </c>
      <c r="D142" s="74" t="s">
        <v>8558</v>
      </c>
      <c r="E142" s="362">
        <v>3</v>
      </c>
      <c r="F142" s="362">
        <v>100</v>
      </c>
      <c r="G142" s="361">
        <f xml:space="preserve">E142*F142/10000</f>
        <v>0.03</v>
      </c>
      <c r="H142" s="362"/>
      <c r="I142" s="279" t="s">
        <v>1202</v>
      </c>
      <c r="J142" s="65" t="s">
        <v>1157</v>
      </c>
    </row>
    <row r="143" s="343" customFormat="1" ht="18" customHeight="1" outlineLevel="1" spans="1:10">
      <c r="A143" s="208" t="s">
        <v>9419</v>
      </c>
      <c r="B143" s="65" t="s">
        <v>9243</v>
      </c>
      <c r="C143" s="279" t="s">
        <v>9420</v>
      </c>
      <c r="D143" s="74" t="s">
        <v>229</v>
      </c>
      <c r="E143" s="362">
        <v>3</v>
      </c>
      <c r="F143" s="362">
        <v>30</v>
      </c>
      <c r="G143" s="361">
        <f xml:space="preserve">F143*E143/10000</f>
        <v>0.009</v>
      </c>
      <c r="H143" s="362"/>
      <c r="I143" s="279" t="s">
        <v>1202</v>
      </c>
      <c r="J143" s="65" t="s">
        <v>1157</v>
      </c>
    </row>
    <row r="144" s="344" customFormat="1" ht="18" customHeight="1" outlineLevel="1" spans="1:10">
      <c r="A144" s="208" t="s">
        <v>9389</v>
      </c>
      <c r="B144" s="65" t="s">
        <v>9412</v>
      </c>
      <c r="C144" s="279"/>
      <c r="D144" s="74" t="s">
        <v>229</v>
      </c>
      <c r="E144" s="362">
        <v>8</v>
      </c>
      <c r="F144" s="362">
        <v>200</v>
      </c>
      <c r="G144" s="361">
        <f xml:space="preserve">F144*E144/10000</f>
        <v>0.16</v>
      </c>
      <c r="H144" s="362"/>
      <c r="I144" s="279" t="s">
        <v>1211</v>
      </c>
      <c r="J144" s="65" t="s">
        <v>1157</v>
      </c>
    </row>
    <row r="145" s="344" customFormat="1" ht="18" customHeight="1" outlineLevel="1" spans="1:10">
      <c r="A145" s="208" t="s">
        <v>9393</v>
      </c>
      <c r="B145" s="65" t="s">
        <v>9413</v>
      </c>
      <c r="C145" s="279"/>
      <c r="D145" s="74" t="s">
        <v>8558</v>
      </c>
      <c r="E145" s="362">
        <v>8</v>
      </c>
      <c r="F145" s="362">
        <v>500</v>
      </c>
      <c r="G145" s="361">
        <f xml:space="preserve">E145*F145/10000</f>
        <v>0.4</v>
      </c>
      <c r="H145" s="362"/>
      <c r="I145" s="279" t="s">
        <v>1211</v>
      </c>
      <c r="J145" s="65" t="s">
        <v>1157</v>
      </c>
    </row>
    <row r="146" s="344" customFormat="1" ht="18" customHeight="1" outlineLevel="1" spans="1:10">
      <c r="A146" s="208" t="s">
        <v>9398</v>
      </c>
      <c r="B146" s="65" t="s">
        <v>9247</v>
      </c>
      <c r="C146" s="279" t="s">
        <v>9423</v>
      </c>
      <c r="D146" s="74" t="s">
        <v>229</v>
      </c>
      <c r="E146" s="362">
        <v>16</v>
      </c>
      <c r="F146" s="362">
        <v>65</v>
      </c>
      <c r="G146" s="361">
        <f xml:space="preserve">F146*E146/10000</f>
        <v>0.104</v>
      </c>
      <c r="H146" s="362"/>
      <c r="I146" s="279" t="s">
        <v>1211</v>
      </c>
      <c r="J146" s="65" t="s">
        <v>1157</v>
      </c>
    </row>
    <row r="147" s="344" customFormat="1" ht="18" customHeight="1" outlineLevel="1" spans="1:10">
      <c r="A147" s="208" t="s">
        <v>9400</v>
      </c>
      <c r="B147" s="65" t="s">
        <v>9251</v>
      </c>
      <c r="C147" s="279" t="s">
        <v>9424</v>
      </c>
      <c r="D147" s="74" t="s">
        <v>229</v>
      </c>
      <c r="E147" s="362">
        <v>24</v>
      </c>
      <c r="F147" s="362">
        <v>30</v>
      </c>
      <c r="G147" s="361">
        <f xml:space="preserve">F147*E147/10000</f>
        <v>0.072</v>
      </c>
      <c r="H147" s="362"/>
      <c r="I147" s="279" t="s">
        <v>1211</v>
      </c>
      <c r="J147" s="65" t="s">
        <v>1157</v>
      </c>
    </row>
    <row r="148" s="344" customFormat="1" ht="18" customHeight="1" outlineLevel="1" spans="1:10">
      <c r="A148" s="208" t="s">
        <v>9402</v>
      </c>
      <c r="B148" s="65" t="s">
        <v>9255</v>
      </c>
      <c r="C148" s="279" t="s">
        <v>9425</v>
      </c>
      <c r="D148" s="74" t="s">
        <v>8558</v>
      </c>
      <c r="E148" s="362">
        <v>24</v>
      </c>
      <c r="F148" s="362">
        <v>100</v>
      </c>
      <c r="G148" s="361">
        <f t="shared" ref="G148:G154" si="3" xml:space="preserve">E148*F148/10000</f>
        <v>0.24</v>
      </c>
      <c r="H148" s="362"/>
      <c r="I148" s="279" t="s">
        <v>1211</v>
      </c>
      <c r="J148" s="65" t="s">
        <v>1157</v>
      </c>
    </row>
    <row r="149" s="344" customFormat="1" ht="18" customHeight="1" outlineLevel="1" spans="1:10">
      <c r="A149" s="208" t="s">
        <v>9410</v>
      </c>
      <c r="B149" s="65" t="s">
        <v>9258</v>
      </c>
      <c r="C149" s="279" t="s">
        <v>9426</v>
      </c>
      <c r="D149" s="74" t="s">
        <v>8558</v>
      </c>
      <c r="E149" s="362">
        <v>24</v>
      </c>
      <c r="F149" s="362">
        <v>190</v>
      </c>
      <c r="G149" s="361">
        <f t="shared" si="3"/>
        <v>0.456</v>
      </c>
      <c r="H149" s="362"/>
      <c r="I149" s="279" t="s">
        <v>1211</v>
      </c>
      <c r="J149" s="65" t="s">
        <v>1157</v>
      </c>
    </row>
    <row r="150" s="344" customFormat="1" ht="18" customHeight="1" outlineLevel="1" spans="1:10">
      <c r="A150" s="208" t="s">
        <v>9417</v>
      </c>
      <c r="B150" s="65" t="s">
        <v>9261</v>
      </c>
      <c r="C150" s="279" t="s">
        <v>9414</v>
      </c>
      <c r="D150" s="74" t="s">
        <v>8558</v>
      </c>
      <c r="E150" s="362">
        <v>16</v>
      </c>
      <c r="F150" s="362">
        <v>300</v>
      </c>
      <c r="G150" s="361">
        <f t="shared" si="3"/>
        <v>0.48</v>
      </c>
      <c r="H150" s="362"/>
      <c r="I150" s="279" t="s">
        <v>1211</v>
      </c>
      <c r="J150" s="65" t="s">
        <v>1157</v>
      </c>
    </row>
    <row r="151" s="344" customFormat="1" ht="18" customHeight="1" outlineLevel="1" spans="1:10">
      <c r="A151" s="208" t="s">
        <v>9419</v>
      </c>
      <c r="B151" s="65" t="s">
        <v>9263</v>
      </c>
      <c r="C151" s="279" t="s">
        <v>9414</v>
      </c>
      <c r="D151" s="74" t="s">
        <v>8558</v>
      </c>
      <c r="E151" s="362">
        <v>16</v>
      </c>
      <c r="F151" s="362">
        <v>150</v>
      </c>
      <c r="G151" s="361">
        <f t="shared" si="3"/>
        <v>0.24</v>
      </c>
      <c r="H151" s="362"/>
      <c r="I151" s="279" t="s">
        <v>1211</v>
      </c>
      <c r="J151" s="65" t="s">
        <v>1157</v>
      </c>
    </row>
    <row r="152" s="343" customFormat="1" ht="18" customHeight="1" outlineLevel="1" spans="1:10">
      <c r="A152" s="208" t="s">
        <v>9395</v>
      </c>
      <c r="B152" s="65" t="s">
        <v>9219</v>
      </c>
      <c r="C152" s="279" t="s">
        <v>9220</v>
      </c>
      <c r="D152" s="74" t="s">
        <v>186</v>
      </c>
      <c r="E152" s="362">
        <v>6</v>
      </c>
      <c r="F152" s="362">
        <v>150</v>
      </c>
      <c r="G152" s="361">
        <f t="shared" si="3"/>
        <v>0.09</v>
      </c>
      <c r="H152" s="362"/>
      <c r="I152" s="279" t="s">
        <v>9435</v>
      </c>
      <c r="J152" s="65" t="s">
        <v>1157</v>
      </c>
    </row>
    <row r="153" s="343" customFormat="1" ht="18" customHeight="1" outlineLevel="1" spans="1:10">
      <c r="A153" s="208" t="s">
        <v>9398</v>
      </c>
      <c r="B153" s="65" t="s">
        <v>9225</v>
      </c>
      <c r="C153" s="279" t="s">
        <v>9414</v>
      </c>
      <c r="D153" s="74" t="s">
        <v>8558</v>
      </c>
      <c r="E153" s="362">
        <v>4</v>
      </c>
      <c r="F153" s="362">
        <v>300</v>
      </c>
      <c r="G153" s="361">
        <f t="shared" si="3"/>
        <v>0.12</v>
      </c>
      <c r="H153" s="362"/>
      <c r="I153" s="279" t="s">
        <v>9435</v>
      </c>
      <c r="J153" s="65" t="s">
        <v>1157</v>
      </c>
    </row>
    <row r="154" s="343" customFormat="1" ht="18" customHeight="1" outlineLevel="1" spans="1:10">
      <c r="A154" s="208" t="s">
        <v>9400</v>
      </c>
      <c r="B154" s="65" t="s">
        <v>9232</v>
      </c>
      <c r="C154" s="279" t="s">
        <v>9414</v>
      </c>
      <c r="D154" s="74" t="s">
        <v>8558</v>
      </c>
      <c r="E154" s="362">
        <v>4</v>
      </c>
      <c r="F154" s="362">
        <v>150</v>
      </c>
      <c r="G154" s="361">
        <f t="shared" si="3"/>
        <v>0.06</v>
      </c>
      <c r="H154" s="362"/>
      <c r="I154" s="279" t="s">
        <v>9435</v>
      </c>
      <c r="J154" s="65" t="s">
        <v>1157</v>
      </c>
    </row>
    <row r="155" s="343" customFormat="1" ht="18" customHeight="1" outlineLevel="1" spans="1:10">
      <c r="A155" s="208" t="s">
        <v>9402</v>
      </c>
      <c r="B155" s="65" t="s">
        <v>9234</v>
      </c>
      <c r="C155" s="279" t="s">
        <v>9415</v>
      </c>
      <c r="D155" s="74" t="s">
        <v>229</v>
      </c>
      <c r="E155" s="362">
        <v>4</v>
      </c>
      <c r="F155" s="362">
        <v>65</v>
      </c>
      <c r="G155" s="361">
        <f xml:space="preserve">F155*E155/10000</f>
        <v>0.026</v>
      </c>
      <c r="H155" s="362"/>
      <c r="I155" s="279" t="s">
        <v>9435</v>
      </c>
      <c r="J155" s="65" t="s">
        <v>1157</v>
      </c>
    </row>
    <row r="156" s="343" customFormat="1" ht="18" customHeight="1" outlineLevel="1" spans="1:10">
      <c r="A156" s="208" t="s">
        <v>9410</v>
      </c>
      <c r="B156" s="65" t="s">
        <v>9237</v>
      </c>
      <c r="C156" s="279" t="s">
        <v>9416</v>
      </c>
      <c r="D156" s="74" t="s">
        <v>8558</v>
      </c>
      <c r="E156" s="362">
        <v>6</v>
      </c>
      <c r="F156" s="362">
        <v>190</v>
      </c>
      <c r="G156" s="361">
        <f xml:space="preserve">E156*F156/10000</f>
        <v>0.114</v>
      </c>
      <c r="H156" s="362"/>
      <c r="I156" s="279" t="s">
        <v>9435</v>
      </c>
      <c r="J156" s="65" t="s">
        <v>1157</v>
      </c>
    </row>
    <row r="157" s="343" customFormat="1" ht="18" customHeight="1" outlineLevel="1" spans="1:10">
      <c r="A157" s="208" t="s">
        <v>9417</v>
      </c>
      <c r="B157" s="65" t="s">
        <v>9240</v>
      </c>
      <c r="C157" s="279" t="s">
        <v>9418</v>
      </c>
      <c r="D157" s="74" t="s">
        <v>8558</v>
      </c>
      <c r="E157" s="362">
        <v>6</v>
      </c>
      <c r="F157" s="362">
        <v>100</v>
      </c>
      <c r="G157" s="361">
        <f xml:space="preserve">E157*F157/10000</f>
        <v>0.06</v>
      </c>
      <c r="H157" s="362"/>
      <c r="I157" s="279" t="s">
        <v>9435</v>
      </c>
      <c r="J157" s="65" t="s">
        <v>1157</v>
      </c>
    </row>
    <row r="158" s="343" customFormat="1" ht="18" customHeight="1" outlineLevel="1" spans="1:10">
      <c r="A158" s="208" t="s">
        <v>9419</v>
      </c>
      <c r="B158" s="65" t="s">
        <v>9243</v>
      </c>
      <c r="C158" s="279" t="s">
        <v>9420</v>
      </c>
      <c r="D158" s="74" t="s">
        <v>229</v>
      </c>
      <c r="E158" s="362">
        <v>6</v>
      </c>
      <c r="F158" s="362">
        <v>30</v>
      </c>
      <c r="G158" s="361">
        <f xml:space="preserve">F158*E158/10000</f>
        <v>0.018</v>
      </c>
      <c r="H158" s="362"/>
      <c r="I158" s="279" t="s">
        <v>9435</v>
      </c>
      <c r="J158" s="65" t="s">
        <v>1157</v>
      </c>
    </row>
    <row r="159" s="343" customFormat="1" ht="18" customHeight="1" outlineLevel="1" spans="1:10">
      <c r="A159" s="208" t="s">
        <v>9395</v>
      </c>
      <c r="B159" s="65" t="s">
        <v>9219</v>
      </c>
      <c r="C159" s="279" t="s">
        <v>9220</v>
      </c>
      <c r="D159" s="74" t="s">
        <v>186</v>
      </c>
      <c r="E159" s="362">
        <v>54</v>
      </c>
      <c r="F159" s="362">
        <v>150</v>
      </c>
      <c r="G159" s="361">
        <f xml:space="preserve">E159*F159/10000</f>
        <v>0.81</v>
      </c>
      <c r="H159" s="362"/>
      <c r="I159" s="279" t="s">
        <v>9436</v>
      </c>
      <c r="J159" s="65" t="s">
        <v>1157</v>
      </c>
    </row>
    <row r="160" s="343" customFormat="1" ht="18" customHeight="1" outlineLevel="1" spans="1:10">
      <c r="A160" s="208" t="s">
        <v>9398</v>
      </c>
      <c r="B160" s="65" t="s">
        <v>9225</v>
      </c>
      <c r="C160" s="279" t="s">
        <v>9414</v>
      </c>
      <c r="D160" s="74" t="s">
        <v>8558</v>
      </c>
      <c r="E160" s="362">
        <v>36</v>
      </c>
      <c r="F160" s="362">
        <v>300</v>
      </c>
      <c r="G160" s="361">
        <f xml:space="preserve">E160*F160/10000</f>
        <v>1.08</v>
      </c>
      <c r="H160" s="362"/>
      <c r="I160" s="279" t="s">
        <v>9436</v>
      </c>
      <c r="J160" s="65" t="s">
        <v>1157</v>
      </c>
    </row>
    <row r="161" s="343" customFormat="1" ht="18" customHeight="1" outlineLevel="1" spans="1:10">
      <c r="A161" s="208" t="s">
        <v>9400</v>
      </c>
      <c r="B161" s="65" t="s">
        <v>9232</v>
      </c>
      <c r="C161" s="279" t="s">
        <v>9414</v>
      </c>
      <c r="D161" s="74" t="s">
        <v>8558</v>
      </c>
      <c r="E161" s="362">
        <v>36</v>
      </c>
      <c r="F161" s="362">
        <v>150</v>
      </c>
      <c r="G161" s="361">
        <f xml:space="preserve">E161*F161/10000</f>
        <v>0.54</v>
      </c>
      <c r="H161" s="362"/>
      <c r="I161" s="279" t="s">
        <v>9436</v>
      </c>
      <c r="J161" s="65" t="s">
        <v>1157</v>
      </c>
    </row>
    <row r="162" s="343" customFormat="1" ht="18" customHeight="1" outlineLevel="1" spans="1:10">
      <c r="A162" s="208" t="s">
        <v>9402</v>
      </c>
      <c r="B162" s="65" t="s">
        <v>9234</v>
      </c>
      <c r="C162" s="279" t="s">
        <v>9415</v>
      </c>
      <c r="D162" s="74" t="s">
        <v>229</v>
      </c>
      <c r="E162" s="362">
        <v>36</v>
      </c>
      <c r="F162" s="362">
        <v>65</v>
      </c>
      <c r="G162" s="361">
        <f xml:space="preserve">F162*E162/10000</f>
        <v>0.234</v>
      </c>
      <c r="H162" s="362"/>
      <c r="I162" s="279" t="s">
        <v>9436</v>
      </c>
      <c r="J162" s="65" t="s">
        <v>1157</v>
      </c>
    </row>
    <row r="163" s="343" customFormat="1" ht="18" customHeight="1" outlineLevel="1" spans="1:10">
      <c r="A163" s="208" t="s">
        <v>9410</v>
      </c>
      <c r="B163" s="65" t="s">
        <v>9237</v>
      </c>
      <c r="C163" s="279" t="s">
        <v>9416</v>
      </c>
      <c r="D163" s="74" t="s">
        <v>8558</v>
      </c>
      <c r="E163" s="362">
        <v>54</v>
      </c>
      <c r="F163" s="362">
        <v>190</v>
      </c>
      <c r="G163" s="361">
        <f xml:space="preserve">E163*F163/10000</f>
        <v>1.026</v>
      </c>
      <c r="H163" s="362"/>
      <c r="I163" s="279" t="s">
        <v>9436</v>
      </c>
      <c r="J163" s="65" t="s">
        <v>1157</v>
      </c>
    </row>
    <row r="164" s="343" customFormat="1" ht="18" customHeight="1" outlineLevel="1" spans="1:10">
      <c r="A164" s="208" t="s">
        <v>9417</v>
      </c>
      <c r="B164" s="65" t="s">
        <v>9240</v>
      </c>
      <c r="C164" s="279" t="s">
        <v>9418</v>
      </c>
      <c r="D164" s="74" t="s">
        <v>8558</v>
      </c>
      <c r="E164" s="362">
        <v>54</v>
      </c>
      <c r="F164" s="362">
        <v>100</v>
      </c>
      <c r="G164" s="361">
        <f xml:space="preserve">E164*F164/10000</f>
        <v>0.54</v>
      </c>
      <c r="H164" s="362"/>
      <c r="I164" s="279" t="s">
        <v>9436</v>
      </c>
      <c r="J164" s="65" t="s">
        <v>1157</v>
      </c>
    </row>
    <row r="165" s="343" customFormat="1" ht="18" customHeight="1" outlineLevel="1" spans="1:10">
      <c r="A165" s="208" t="s">
        <v>9419</v>
      </c>
      <c r="B165" s="65" t="s">
        <v>9243</v>
      </c>
      <c r="C165" s="279" t="s">
        <v>9420</v>
      </c>
      <c r="D165" s="74" t="s">
        <v>229</v>
      </c>
      <c r="E165" s="362">
        <v>54</v>
      </c>
      <c r="F165" s="362">
        <v>30</v>
      </c>
      <c r="G165" s="361">
        <f xml:space="preserve">F165*E165/10000</f>
        <v>0.162</v>
      </c>
      <c r="H165" s="362"/>
      <c r="I165" s="279" t="s">
        <v>9436</v>
      </c>
      <c r="J165" s="65" t="s">
        <v>1157</v>
      </c>
    </row>
    <row r="166" s="343" customFormat="1" ht="18" customHeight="1" outlineLevel="1" spans="1:10">
      <c r="A166" s="208" t="s">
        <v>9395</v>
      </c>
      <c r="B166" s="65" t="s">
        <v>9219</v>
      </c>
      <c r="C166" s="279" t="s">
        <v>9220</v>
      </c>
      <c r="D166" s="74" t="s">
        <v>186</v>
      </c>
      <c r="E166" s="362">
        <v>54</v>
      </c>
      <c r="F166" s="362">
        <v>150</v>
      </c>
      <c r="G166" s="361">
        <f xml:space="preserve">E166*F166/10000</f>
        <v>0.81</v>
      </c>
      <c r="H166" s="362"/>
      <c r="I166" s="279" t="s">
        <v>9437</v>
      </c>
      <c r="J166" s="65" t="s">
        <v>1157</v>
      </c>
    </row>
    <row r="167" s="343" customFormat="1" ht="18" customHeight="1" outlineLevel="1" spans="1:10">
      <c r="A167" s="208" t="s">
        <v>9398</v>
      </c>
      <c r="B167" s="65" t="s">
        <v>9225</v>
      </c>
      <c r="C167" s="279" t="s">
        <v>9414</v>
      </c>
      <c r="D167" s="74" t="s">
        <v>8558</v>
      </c>
      <c r="E167" s="362">
        <v>36</v>
      </c>
      <c r="F167" s="362">
        <v>300</v>
      </c>
      <c r="G167" s="361">
        <f xml:space="preserve">E167*F167/10000</f>
        <v>1.08</v>
      </c>
      <c r="H167" s="362"/>
      <c r="I167" s="279" t="s">
        <v>9437</v>
      </c>
      <c r="J167" s="65" t="s">
        <v>1157</v>
      </c>
    </row>
    <row r="168" s="343" customFormat="1" ht="18" customHeight="1" outlineLevel="1" spans="1:10">
      <c r="A168" s="208" t="s">
        <v>9400</v>
      </c>
      <c r="B168" s="65" t="s">
        <v>9232</v>
      </c>
      <c r="C168" s="279" t="s">
        <v>9414</v>
      </c>
      <c r="D168" s="74" t="s">
        <v>8558</v>
      </c>
      <c r="E168" s="362">
        <v>36</v>
      </c>
      <c r="F168" s="362">
        <v>150</v>
      </c>
      <c r="G168" s="361">
        <f xml:space="preserve">E168*F168/10000</f>
        <v>0.54</v>
      </c>
      <c r="H168" s="362"/>
      <c r="I168" s="279" t="s">
        <v>9437</v>
      </c>
      <c r="J168" s="65" t="s">
        <v>1157</v>
      </c>
    </row>
    <row r="169" s="343" customFormat="1" ht="18" customHeight="1" outlineLevel="1" spans="1:10">
      <c r="A169" s="208" t="s">
        <v>9402</v>
      </c>
      <c r="B169" s="65" t="s">
        <v>9234</v>
      </c>
      <c r="C169" s="279" t="s">
        <v>9415</v>
      </c>
      <c r="D169" s="74" t="s">
        <v>229</v>
      </c>
      <c r="E169" s="362">
        <v>36</v>
      </c>
      <c r="F169" s="362">
        <v>65</v>
      </c>
      <c r="G169" s="361">
        <f xml:space="preserve">F169*E169/10000</f>
        <v>0.234</v>
      </c>
      <c r="H169" s="362"/>
      <c r="I169" s="279" t="s">
        <v>9437</v>
      </c>
      <c r="J169" s="65" t="s">
        <v>1157</v>
      </c>
    </row>
    <row r="170" s="343" customFormat="1" ht="18" customHeight="1" outlineLevel="1" spans="1:10">
      <c r="A170" s="208" t="s">
        <v>9410</v>
      </c>
      <c r="B170" s="65" t="s">
        <v>9237</v>
      </c>
      <c r="C170" s="279" t="s">
        <v>9416</v>
      </c>
      <c r="D170" s="74" t="s">
        <v>8558</v>
      </c>
      <c r="E170" s="362">
        <v>54</v>
      </c>
      <c r="F170" s="362">
        <v>190</v>
      </c>
      <c r="G170" s="361">
        <f xml:space="preserve">E170*F170/10000</f>
        <v>1.026</v>
      </c>
      <c r="H170" s="362"/>
      <c r="I170" s="279" t="s">
        <v>9437</v>
      </c>
      <c r="J170" s="65" t="s">
        <v>1157</v>
      </c>
    </row>
    <row r="171" s="343" customFormat="1" ht="18" customHeight="1" outlineLevel="1" spans="1:10">
      <c r="A171" s="208" t="s">
        <v>9417</v>
      </c>
      <c r="B171" s="65" t="s">
        <v>9240</v>
      </c>
      <c r="C171" s="279" t="s">
        <v>9418</v>
      </c>
      <c r="D171" s="74" t="s">
        <v>8558</v>
      </c>
      <c r="E171" s="362">
        <v>54</v>
      </c>
      <c r="F171" s="362">
        <v>100</v>
      </c>
      <c r="G171" s="361">
        <f xml:space="preserve">E171*F171/10000</f>
        <v>0.54</v>
      </c>
      <c r="H171" s="362"/>
      <c r="I171" s="279" t="s">
        <v>9437</v>
      </c>
      <c r="J171" s="65" t="s">
        <v>1157</v>
      </c>
    </row>
    <row r="172" s="343" customFormat="1" ht="18" customHeight="1" outlineLevel="1" spans="1:10">
      <c r="A172" s="208" t="s">
        <v>9419</v>
      </c>
      <c r="B172" s="65" t="s">
        <v>9243</v>
      </c>
      <c r="C172" s="279" t="s">
        <v>9420</v>
      </c>
      <c r="D172" s="74" t="s">
        <v>229</v>
      </c>
      <c r="E172" s="362">
        <v>54</v>
      </c>
      <c r="F172" s="362">
        <v>30</v>
      </c>
      <c r="G172" s="361">
        <f xml:space="preserve">F172*E172/10000</f>
        <v>0.162</v>
      </c>
      <c r="H172" s="362"/>
      <c r="I172" s="279" t="s">
        <v>9437</v>
      </c>
      <c r="J172" s="65" t="s">
        <v>1157</v>
      </c>
    </row>
    <row r="173" s="343" customFormat="1" ht="18" customHeight="1" outlineLevel="1" spans="1:10">
      <c r="A173" s="208" t="s">
        <v>9395</v>
      </c>
      <c r="B173" s="65" t="s">
        <v>9219</v>
      </c>
      <c r="C173" s="279" t="s">
        <v>9220</v>
      </c>
      <c r="D173" s="74" t="s">
        <v>186</v>
      </c>
      <c r="E173" s="362">
        <v>3</v>
      </c>
      <c r="F173" s="362">
        <v>150</v>
      </c>
      <c r="G173" s="361">
        <f xml:space="preserve">E173*F173/10000</f>
        <v>0.045</v>
      </c>
      <c r="H173" s="362"/>
      <c r="I173" s="279" t="s">
        <v>1874</v>
      </c>
      <c r="J173" s="65" t="s">
        <v>1157</v>
      </c>
    </row>
    <row r="174" s="343" customFormat="1" ht="18" customHeight="1" outlineLevel="1" spans="1:10">
      <c r="A174" s="208" t="s">
        <v>9398</v>
      </c>
      <c r="B174" s="65" t="s">
        <v>9225</v>
      </c>
      <c r="C174" s="279" t="s">
        <v>9414</v>
      </c>
      <c r="D174" s="74" t="s">
        <v>8558</v>
      </c>
      <c r="E174" s="362">
        <v>2</v>
      </c>
      <c r="F174" s="362">
        <v>300</v>
      </c>
      <c r="G174" s="361">
        <f xml:space="preserve">E174*F174/10000</f>
        <v>0.06</v>
      </c>
      <c r="H174" s="362"/>
      <c r="I174" s="279" t="s">
        <v>1874</v>
      </c>
      <c r="J174" s="65" t="s">
        <v>1157</v>
      </c>
    </row>
    <row r="175" s="343" customFormat="1" ht="18" customHeight="1" outlineLevel="1" spans="1:10">
      <c r="A175" s="208" t="s">
        <v>9400</v>
      </c>
      <c r="B175" s="65" t="s">
        <v>9232</v>
      </c>
      <c r="C175" s="279" t="s">
        <v>9414</v>
      </c>
      <c r="D175" s="74" t="s">
        <v>8558</v>
      </c>
      <c r="E175" s="362">
        <v>2</v>
      </c>
      <c r="F175" s="362">
        <v>150</v>
      </c>
      <c r="G175" s="361">
        <f xml:space="preserve">E175*F175/10000</f>
        <v>0.03</v>
      </c>
      <c r="H175" s="362"/>
      <c r="I175" s="279" t="s">
        <v>1874</v>
      </c>
      <c r="J175" s="65" t="s">
        <v>1157</v>
      </c>
    </row>
    <row r="176" s="343" customFormat="1" ht="18" customHeight="1" outlineLevel="1" spans="1:10">
      <c r="A176" s="208" t="s">
        <v>9402</v>
      </c>
      <c r="B176" s="65" t="s">
        <v>9234</v>
      </c>
      <c r="C176" s="279" t="s">
        <v>9415</v>
      </c>
      <c r="D176" s="74" t="s">
        <v>229</v>
      </c>
      <c r="E176" s="362">
        <v>2</v>
      </c>
      <c r="F176" s="362">
        <v>65</v>
      </c>
      <c r="G176" s="361">
        <f xml:space="preserve">F176*E176/10000</f>
        <v>0.013</v>
      </c>
      <c r="H176" s="362"/>
      <c r="I176" s="279" t="s">
        <v>1874</v>
      </c>
      <c r="J176" s="65" t="s">
        <v>1157</v>
      </c>
    </row>
    <row r="177" s="343" customFormat="1" ht="18" customHeight="1" outlineLevel="1" spans="1:10">
      <c r="A177" s="208" t="s">
        <v>9410</v>
      </c>
      <c r="B177" s="65" t="s">
        <v>9237</v>
      </c>
      <c r="C177" s="279" t="s">
        <v>9416</v>
      </c>
      <c r="D177" s="74" t="s">
        <v>8558</v>
      </c>
      <c r="E177" s="362">
        <v>3</v>
      </c>
      <c r="F177" s="362">
        <v>190</v>
      </c>
      <c r="G177" s="361">
        <f xml:space="preserve">E177*F177/10000</f>
        <v>0.057</v>
      </c>
      <c r="H177" s="362"/>
      <c r="I177" s="279" t="s">
        <v>1874</v>
      </c>
      <c r="J177" s="65" t="s">
        <v>1157</v>
      </c>
    </row>
    <row r="178" s="343" customFormat="1" ht="18" customHeight="1" outlineLevel="1" spans="1:10">
      <c r="A178" s="208" t="s">
        <v>9417</v>
      </c>
      <c r="B178" s="65" t="s">
        <v>9240</v>
      </c>
      <c r="C178" s="279" t="s">
        <v>9418</v>
      </c>
      <c r="D178" s="74" t="s">
        <v>8558</v>
      </c>
      <c r="E178" s="362">
        <v>3</v>
      </c>
      <c r="F178" s="362">
        <v>100</v>
      </c>
      <c r="G178" s="361">
        <f xml:space="preserve">E178*F178/10000</f>
        <v>0.03</v>
      </c>
      <c r="H178" s="362"/>
      <c r="I178" s="279" t="s">
        <v>1874</v>
      </c>
      <c r="J178" s="65" t="s">
        <v>1157</v>
      </c>
    </row>
    <row r="179" s="343" customFormat="1" ht="18" customHeight="1" outlineLevel="1" spans="1:10">
      <c r="A179" s="208" t="s">
        <v>9419</v>
      </c>
      <c r="B179" s="65" t="s">
        <v>9243</v>
      </c>
      <c r="C179" s="279" t="s">
        <v>9420</v>
      </c>
      <c r="D179" s="74" t="s">
        <v>229</v>
      </c>
      <c r="E179" s="362">
        <v>3</v>
      </c>
      <c r="F179" s="362">
        <v>30</v>
      </c>
      <c r="G179" s="361">
        <f xml:space="preserve">F179*E179/10000</f>
        <v>0.009</v>
      </c>
      <c r="H179" s="362"/>
      <c r="I179" s="279" t="s">
        <v>1874</v>
      </c>
      <c r="J179" s="65" t="s">
        <v>1157</v>
      </c>
    </row>
    <row r="180" s="344" customFormat="1" ht="18" customHeight="1" outlineLevel="1" spans="1:10">
      <c r="A180" s="208" t="s">
        <v>9389</v>
      </c>
      <c r="B180" s="65" t="s">
        <v>9412</v>
      </c>
      <c r="C180" s="279"/>
      <c r="D180" s="74" t="s">
        <v>229</v>
      </c>
      <c r="E180" s="362">
        <v>8</v>
      </c>
      <c r="F180" s="362">
        <v>200</v>
      </c>
      <c r="G180" s="361">
        <f xml:space="preserve">F180*E180/10000</f>
        <v>0.16</v>
      </c>
      <c r="H180" s="362"/>
      <c r="I180" s="279" t="s">
        <v>9438</v>
      </c>
      <c r="J180" s="65" t="s">
        <v>1157</v>
      </c>
    </row>
    <row r="181" s="344" customFormat="1" ht="18" customHeight="1" outlineLevel="1" spans="1:10">
      <c r="A181" s="208" t="s">
        <v>9393</v>
      </c>
      <c r="B181" s="65" t="s">
        <v>9413</v>
      </c>
      <c r="C181" s="279"/>
      <c r="D181" s="74" t="s">
        <v>8558</v>
      </c>
      <c r="E181" s="362">
        <v>8</v>
      </c>
      <c r="F181" s="362">
        <v>500</v>
      </c>
      <c r="G181" s="361">
        <f xml:space="preserve">E181*F181/10000</f>
        <v>0.4</v>
      </c>
      <c r="H181" s="362"/>
      <c r="I181" s="279" t="s">
        <v>9438</v>
      </c>
      <c r="J181" s="65" t="s">
        <v>1157</v>
      </c>
    </row>
    <row r="182" s="344" customFormat="1" ht="18" customHeight="1" outlineLevel="1" spans="1:10">
      <c r="A182" s="208" t="s">
        <v>9398</v>
      </c>
      <c r="B182" s="65" t="s">
        <v>9247</v>
      </c>
      <c r="C182" s="279" t="s">
        <v>9423</v>
      </c>
      <c r="D182" s="74" t="s">
        <v>229</v>
      </c>
      <c r="E182" s="362">
        <v>16</v>
      </c>
      <c r="F182" s="362">
        <v>65</v>
      </c>
      <c r="G182" s="361">
        <f xml:space="preserve">F182*E182/10000</f>
        <v>0.104</v>
      </c>
      <c r="H182" s="362"/>
      <c r="I182" s="279" t="s">
        <v>9438</v>
      </c>
      <c r="J182" s="65" t="s">
        <v>1157</v>
      </c>
    </row>
    <row r="183" s="344" customFormat="1" ht="18" customHeight="1" outlineLevel="1" spans="1:10">
      <c r="A183" s="208" t="s">
        <v>9400</v>
      </c>
      <c r="B183" s="65" t="s">
        <v>9251</v>
      </c>
      <c r="C183" s="279" t="s">
        <v>9424</v>
      </c>
      <c r="D183" s="74" t="s">
        <v>229</v>
      </c>
      <c r="E183" s="362">
        <v>24</v>
      </c>
      <c r="F183" s="362">
        <v>30</v>
      </c>
      <c r="G183" s="361">
        <f xml:space="preserve">F183*E183/10000</f>
        <v>0.072</v>
      </c>
      <c r="H183" s="362"/>
      <c r="I183" s="279" t="s">
        <v>9438</v>
      </c>
      <c r="J183" s="65" t="s">
        <v>1157</v>
      </c>
    </row>
    <row r="184" s="344" customFormat="1" ht="18" customHeight="1" outlineLevel="1" spans="1:10">
      <c r="A184" s="208" t="s">
        <v>9402</v>
      </c>
      <c r="B184" s="65" t="s">
        <v>9255</v>
      </c>
      <c r="C184" s="279" t="s">
        <v>9425</v>
      </c>
      <c r="D184" s="74" t="s">
        <v>8558</v>
      </c>
      <c r="E184" s="362">
        <v>24</v>
      </c>
      <c r="F184" s="362">
        <v>100</v>
      </c>
      <c r="G184" s="361">
        <f t="shared" ref="G184:G190" si="4" xml:space="preserve">E184*F184/10000</f>
        <v>0.24</v>
      </c>
      <c r="H184" s="362"/>
      <c r="I184" s="279" t="s">
        <v>9438</v>
      </c>
      <c r="J184" s="65" t="s">
        <v>1157</v>
      </c>
    </row>
    <row r="185" s="344" customFormat="1" ht="18" customHeight="1" outlineLevel="1" spans="1:10">
      <c r="A185" s="208" t="s">
        <v>9410</v>
      </c>
      <c r="B185" s="65" t="s">
        <v>9258</v>
      </c>
      <c r="C185" s="279" t="s">
        <v>9426</v>
      </c>
      <c r="D185" s="74" t="s">
        <v>8558</v>
      </c>
      <c r="E185" s="362">
        <v>24</v>
      </c>
      <c r="F185" s="362">
        <v>190</v>
      </c>
      <c r="G185" s="361">
        <f t="shared" si="4"/>
        <v>0.456</v>
      </c>
      <c r="H185" s="362"/>
      <c r="I185" s="279" t="s">
        <v>9438</v>
      </c>
      <c r="J185" s="65" t="s">
        <v>1157</v>
      </c>
    </row>
    <row r="186" s="344" customFormat="1" ht="18" customHeight="1" outlineLevel="1" spans="1:10">
      <c r="A186" s="208" t="s">
        <v>9417</v>
      </c>
      <c r="B186" s="65" t="s">
        <v>9261</v>
      </c>
      <c r="C186" s="279" t="s">
        <v>9414</v>
      </c>
      <c r="D186" s="74" t="s">
        <v>8558</v>
      </c>
      <c r="E186" s="362">
        <v>16</v>
      </c>
      <c r="F186" s="362">
        <v>300</v>
      </c>
      <c r="G186" s="361">
        <f t="shared" si="4"/>
        <v>0.48</v>
      </c>
      <c r="H186" s="362"/>
      <c r="I186" s="279" t="s">
        <v>9438</v>
      </c>
      <c r="J186" s="65" t="s">
        <v>1157</v>
      </c>
    </row>
    <row r="187" s="344" customFormat="1" ht="18" customHeight="1" outlineLevel="1" spans="1:10">
      <c r="A187" s="208" t="s">
        <v>9419</v>
      </c>
      <c r="B187" s="65" t="s">
        <v>9263</v>
      </c>
      <c r="C187" s="279" t="s">
        <v>9414</v>
      </c>
      <c r="D187" s="74" t="s">
        <v>8558</v>
      </c>
      <c r="E187" s="362">
        <v>16</v>
      </c>
      <c r="F187" s="362">
        <v>150</v>
      </c>
      <c r="G187" s="361">
        <f t="shared" si="4"/>
        <v>0.24</v>
      </c>
      <c r="H187" s="362"/>
      <c r="I187" s="279" t="s">
        <v>9438</v>
      </c>
      <c r="J187" s="65" t="s">
        <v>1157</v>
      </c>
    </row>
    <row r="188" s="343" customFormat="1" ht="18" customHeight="1" outlineLevel="1" spans="1:10">
      <c r="A188" s="208" t="s">
        <v>9395</v>
      </c>
      <c r="B188" s="65" t="s">
        <v>9219</v>
      </c>
      <c r="C188" s="279" t="s">
        <v>9220</v>
      </c>
      <c r="D188" s="74" t="s">
        <v>186</v>
      </c>
      <c r="E188" s="362">
        <v>3</v>
      </c>
      <c r="F188" s="362">
        <v>150</v>
      </c>
      <c r="G188" s="361">
        <f t="shared" si="4"/>
        <v>0.045</v>
      </c>
      <c r="H188" s="362"/>
      <c r="I188" s="279" t="s">
        <v>1221</v>
      </c>
      <c r="J188" s="65" t="s">
        <v>1157</v>
      </c>
    </row>
    <row r="189" s="343" customFormat="1" ht="18" customHeight="1" outlineLevel="1" spans="1:10">
      <c r="A189" s="208" t="s">
        <v>9398</v>
      </c>
      <c r="B189" s="65" t="s">
        <v>9225</v>
      </c>
      <c r="C189" s="279" t="s">
        <v>9414</v>
      </c>
      <c r="D189" s="74" t="s">
        <v>8558</v>
      </c>
      <c r="E189" s="362">
        <v>2</v>
      </c>
      <c r="F189" s="362">
        <v>300</v>
      </c>
      <c r="G189" s="361">
        <f t="shared" si="4"/>
        <v>0.06</v>
      </c>
      <c r="H189" s="362"/>
      <c r="I189" s="279" t="s">
        <v>1221</v>
      </c>
      <c r="J189" s="65" t="s">
        <v>1157</v>
      </c>
    </row>
    <row r="190" s="343" customFormat="1" ht="18" customHeight="1" outlineLevel="1" spans="1:10">
      <c r="A190" s="208" t="s">
        <v>9400</v>
      </c>
      <c r="B190" s="65" t="s">
        <v>9232</v>
      </c>
      <c r="C190" s="279" t="s">
        <v>9414</v>
      </c>
      <c r="D190" s="74" t="s">
        <v>8558</v>
      </c>
      <c r="E190" s="362">
        <v>2</v>
      </c>
      <c r="F190" s="362">
        <v>150</v>
      </c>
      <c r="G190" s="361">
        <f t="shared" si="4"/>
        <v>0.03</v>
      </c>
      <c r="H190" s="362"/>
      <c r="I190" s="279" t="s">
        <v>1221</v>
      </c>
      <c r="J190" s="65" t="s">
        <v>1157</v>
      </c>
    </row>
    <row r="191" s="343" customFormat="1" ht="18" customHeight="1" outlineLevel="1" spans="1:10">
      <c r="A191" s="208" t="s">
        <v>9402</v>
      </c>
      <c r="B191" s="65" t="s">
        <v>9234</v>
      </c>
      <c r="C191" s="279" t="s">
        <v>9415</v>
      </c>
      <c r="D191" s="74" t="s">
        <v>229</v>
      </c>
      <c r="E191" s="362">
        <v>2</v>
      </c>
      <c r="F191" s="362">
        <v>65</v>
      </c>
      <c r="G191" s="361">
        <f xml:space="preserve">F191*E191/10000</f>
        <v>0.013</v>
      </c>
      <c r="H191" s="362"/>
      <c r="I191" s="279" t="s">
        <v>1221</v>
      </c>
      <c r="J191" s="65" t="s">
        <v>1157</v>
      </c>
    </row>
    <row r="192" s="343" customFormat="1" ht="18" customHeight="1" outlineLevel="1" spans="1:10">
      <c r="A192" s="208" t="s">
        <v>9410</v>
      </c>
      <c r="B192" s="65" t="s">
        <v>9237</v>
      </c>
      <c r="C192" s="279" t="s">
        <v>9416</v>
      </c>
      <c r="D192" s="74" t="s">
        <v>8558</v>
      </c>
      <c r="E192" s="362">
        <v>3</v>
      </c>
      <c r="F192" s="362">
        <v>190</v>
      </c>
      <c r="G192" s="361">
        <f xml:space="preserve">E192*F192/10000</f>
        <v>0.057</v>
      </c>
      <c r="H192" s="362"/>
      <c r="I192" s="279" t="s">
        <v>1221</v>
      </c>
      <c r="J192" s="65" t="s">
        <v>1157</v>
      </c>
    </row>
    <row r="193" s="343" customFormat="1" ht="18" customHeight="1" outlineLevel="1" spans="1:10">
      <c r="A193" s="208" t="s">
        <v>9417</v>
      </c>
      <c r="B193" s="65" t="s">
        <v>9240</v>
      </c>
      <c r="C193" s="279" t="s">
        <v>9418</v>
      </c>
      <c r="D193" s="74" t="s">
        <v>8558</v>
      </c>
      <c r="E193" s="362">
        <v>3</v>
      </c>
      <c r="F193" s="362">
        <v>100</v>
      </c>
      <c r="G193" s="361">
        <f xml:space="preserve">E193*F193/10000</f>
        <v>0.03</v>
      </c>
      <c r="H193" s="362"/>
      <c r="I193" s="279" t="s">
        <v>1221</v>
      </c>
      <c r="J193" s="65" t="s">
        <v>1157</v>
      </c>
    </row>
    <row r="194" s="343" customFormat="1" ht="18" customHeight="1" outlineLevel="1" spans="1:10">
      <c r="A194" s="208" t="s">
        <v>9419</v>
      </c>
      <c r="B194" s="65" t="s">
        <v>9243</v>
      </c>
      <c r="C194" s="279" t="s">
        <v>9420</v>
      </c>
      <c r="D194" s="74" t="s">
        <v>229</v>
      </c>
      <c r="E194" s="362">
        <v>3</v>
      </c>
      <c r="F194" s="362">
        <v>30</v>
      </c>
      <c r="G194" s="361">
        <f xml:space="preserve">F194*E194/10000</f>
        <v>0.009</v>
      </c>
      <c r="H194" s="362"/>
      <c r="I194" s="279" t="s">
        <v>1221</v>
      </c>
      <c r="J194" s="65" t="s">
        <v>1157</v>
      </c>
    </row>
    <row r="195" s="343" customFormat="1" ht="18" customHeight="1" outlineLevel="1" spans="1:10">
      <c r="A195" s="208" t="s">
        <v>9395</v>
      </c>
      <c r="B195" s="65" t="s">
        <v>9219</v>
      </c>
      <c r="C195" s="279" t="s">
        <v>9220</v>
      </c>
      <c r="D195" s="74" t="s">
        <v>186</v>
      </c>
      <c r="E195" s="362">
        <v>48</v>
      </c>
      <c r="F195" s="362">
        <v>150</v>
      </c>
      <c r="G195" s="361">
        <f xml:space="preserve">E195*F195/10000</f>
        <v>0.72</v>
      </c>
      <c r="H195" s="362"/>
      <c r="I195" s="279" t="s">
        <v>9439</v>
      </c>
      <c r="J195" s="65" t="s">
        <v>1157</v>
      </c>
    </row>
    <row r="196" s="343" customFormat="1" ht="18" customHeight="1" outlineLevel="1" spans="1:10">
      <c r="A196" s="208" t="s">
        <v>9398</v>
      </c>
      <c r="B196" s="65" t="s">
        <v>9225</v>
      </c>
      <c r="C196" s="279" t="s">
        <v>9414</v>
      </c>
      <c r="D196" s="74" t="s">
        <v>8558</v>
      </c>
      <c r="E196" s="362">
        <v>32</v>
      </c>
      <c r="F196" s="362">
        <v>300</v>
      </c>
      <c r="G196" s="361">
        <f xml:space="preserve">E196*F196/10000</f>
        <v>0.96</v>
      </c>
      <c r="H196" s="362"/>
      <c r="I196" s="279" t="s">
        <v>9439</v>
      </c>
      <c r="J196" s="65" t="s">
        <v>1157</v>
      </c>
    </row>
    <row r="197" s="343" customFormat="1" ht="18" customHeight="1" outlineLevel="1" spans="1:10">
      <c r="A197" s="208" t="s">
        <v>9400</v>
      </c>
      <c r="B197" s="65" t="s">
        <v>9232</v>
      </c>
      <c r="C197" s="279" t="s">
        <v>9414</v>
      </c>
      <c r="D197" s="74" t="s">
        <v>8558</v>
      </c>
      <c r="E197" s="362">
        <v>32</v>
      </c>
      <c r="F197" s="362">
        <v>150</v>
      </c>
      <c r="G197" s="361">
        <f xml:space="preserve">E197*F197/10000</f>
        <v>0.48</v>
      </c>
      <c r="H197" s="362"/>
      <c r="I197" s="279" t="s">
        <v>9439</v>
      </c>
      <c r="J197" s="65" t="s">
        <v>1157</v>
      </c>
    </row>
    <row r="198" s="343" customFormat="1" ht="18" customHeight="1" outlineLevel="1" spans="1:10">
      <c r="A198" s="208" t="s">
        <v>9402</v>
      </c>
      <c r="B198" s="65" t="s">
        <v>9234</v>
      </c>
      <c r="C198" s="279" t="s">
        <v>9415</v>
      </c>
      <c r="D198" s="74" t="s">
        <v>229</v>
      </c>
      <c r="E198" s="362">
        <v>32</v>
      </c>
      <c r="F198" s="362">
        <v>65</v>
      </c>
      <c r="G198" s="361">
        <f xml:space="preserve">F198*E198/10000</f>
        <v>0.208</v>
      </c>
      <c r="H198" s="362"/>
      <c r="I198" s="279" t="s">
        <v>9439</v>
      </c>
      <c r="J198" s="65" t="s">
        <v>1157</v>
      </c>
    </row>
    <row r="199" s="343" customFormat="1" ht="18" customHeight="1" outlineLevel="1" spans="1:10">
      <c r="A199" s="208" t="s">
        <v>9410</v>
      </c>
      <c r="B199" s="65" t="s">
        <v>9237</v>
      </c>
      <c r="C199" s="279" t="s">
        <v>9416</v>
      </c>
      <c r="D199" s="74" t="s">
        <v>8558</v>
      </c>
      <c r="E199" s="362">
        <v>48</v>
      </c>
      <c r="F199" s="362">
        <v>190</v>
      </c>
      <c r="G199" s="361">
        <f xml:space="preserve">E199*F199/10000</f>
        <v>0.912</v>
      </c>
      <c r="H199" s="362"/>
      <c r="I199" s="279" t="s">
        <v>9439</v>
      </c>
      <c r="J199" s="65" t="s">
        <v>1157</v>
      </c>
    </row>
    <row r="200" s="343" customFormat="1" ht="18" customHeight="1" outlineLevel="1" spans="1:10">
      <c r="A200" s="208" t="s">
        <v>9417</v>
      </c>
      <c r="B200" s="65" t="s">
        <v>9240</v>
      </c>
      <c r="C200" s="279" t="s">
        <v>9418</v>
      </c>
      <c r="D200" s="74" t="s">
        <v>8558</v>
      </c>
      <c r="E200" s="362">
        <v>48</v>
      </c>
      <c r="F200" s="362">
        <v>100</v>
      </c>
      <c r="G200" s="361">
        <f xml:space="preserve">E200*F200/10000</f>
        <v>0.48</v>
      </c>
      <c r="H200" s="362"/>
      <c r="I200" s="279" t="s">
        <v>9439</v>
      </c>
      <c r="J200" s="65" t="s">
        <v>1157</v>
      </c>
    </row>
    <row r="201" s="343" customFormat="1" ht="18" customHeight="1" outlineLevel="1" spans="1:10">
      <c r="A201" s="208" t="s">
        <v>9419</v>
      </c>
      <c r="B201" s="65" t="s">
        <v>9243</v>
      </c>
      <c r="C201" s="279" t="s">
        <v>9420</v>
      </c>
      <c r="D201" s="74" t="s">
        <v>229</v>
      </c>
      <c r="E201" s="362">
        <v>48</v>
      </c>
      <c r="F201" s="362">
        <v>30</v>
      </c>
      <c r="G201" s="361">
        <f xml:space="preserve">F201*E201/10000</f>
        <v>0.144</v>
      </c>
      <c r="H201" s="362"/>
      <c r="I201" s="279" t="s">
        <v>9439</v>
      </c>
      <c r="J201" s="65" t="s">
        <v>1157</v>
      </c>
    </row>
    <row r="202" s="343" customFormat="1" ht="18" customHeight="1" outlineLevel="1" spans="1:10">
      <c r="A202" s="208" t="s">
        <v>9395</v>
      </c>
      <c r="B202" s="65" t="s">
        <v>9219</v>
      </c>
      <c r="C202" s="279" t="s">
        <v>9220</v>
      </c>
      <c r="D202" s="74" t="s">
        <v>186</v>
      </c>
      <c r="E202" s="362">
        <v>63</v>
      </c>
      <c r="F202" s="362">
        <v>150</v>
      </c>
      <c r="G202" s="361">
        <f xml:space="preserve">E202*F202/10000</f>
        <v>0.945</v>
      </c>
      <c r="H202" s="362"/>
      <c r="I202" s="279" t="s">
        <v>9440</v>
      </c>
      <c r="J202" s="65" t="s">
        <v>1157</v>
      </c>
    </row>
    <row r="203" s="343" customFormat="1" ht="18" customHeight="1" outlineLevel="1" spans="1:10">
      <c r="A203" s="208" t="s">
        <v>9398</v>
      </c>
      <c r="B203" s="65" t="s">
        <v>9225</v>
      </c>
      <c r="C203" s="279" t="s">
        <v>9414</v>
      </c>
      <c r="D203" s="74" t="s">
        <v>8558</v>
      </c>
      <c r="E203" s="362">
        <v>42</v>
      </c>
      <c r="F203" s="362">
        <v>300</v>
      </c>
      <c r="G203" s="361">
        <f xml:space="preserve">E203*F203/10000</f>
        <v>1.26</v>
      </c>
      <c r="H203" s="362"/>
      <c r="I203" s="279" t="s">
        <v>9440</v>
      </c>
      <c r="J203" s="65" t="s">
        <v>1157</v>
      </c>
    </row>
    <row r="204" s="343" customFormat="1" ht="18" customHeight="1" outlineLevel="1" spans="1:10">
      <c r="A204" s="208" t="s">
        <v>9400</v>
      </c>
      <c r="B204" s="65" t="s">
        <v>9232</v>
      </c>
      <c r="C204" s="279" t="s">
        <v>9414</v>
      </c>
      <c r="D204" s="74" t="s">
        <v>8558</v>
      </c>
      <c r="E204" s="362">
        <v>42</v>
      </c>
      <c r="F204" s="362">
        <v>150</v>
      </c>
      <c r="G204" s="361">
        <f xml:space="preserve">E204*F204/10000</f>
        <v>0.63</v>
      </c>
      <c r="H204" s="362"/>
      <c r="I204" s="279" t="s">
        <v>9440</v>
      </c>
      <c r="J204" s="65" t="s">
        <v>1157</v>
      </c>
    </row>
    <row r="205" s="343" customFormat="1" ht="18" customHeight="1" outlineLevel="1" spans="1:10">
      <c r="A205" s="208" t="s">
        <v>9402</v>
      </c>
      <c r="B205" s="65" t="s">
        <v>9234</v>
      </c>
      <c r="C205" s="279" t="s">
        <v>9415</v>
      </c>
      <c r="D205" s="74" t="s">
        <v>229</v>
      </c>
      <c r="E205" s="362">
        <v>42</v>
      </c>
      <c r="F205" s="362">
        <v>65</v>
      </c>
      <c r="G205" s="361">
        <f xml:space="preserve">F205*E205/10000</f>
        <v>0.273</v>
      </c>
      <c r="H205" s="362"/>
      <c r="I205" s="279" t="s">
        <v>9440</v>
      </c>
      <c r="J205" s="65" t="s">
        <v>1157</v>
      </c>
    </row>
    <row r="206" s="343" customFormat="1" ht="18" customHeight="1" outlineLevel="1" spans="1:10">
      <c r="A206" s="208" t="s">
        <v>9410</v>
      </c>
      <c r="B206" s="65" t="s">
        <v>9237</v>
      </c>
      <c r="C206" s="279" t="s">
        <v>9416</v>
      </c>
      <c r="D206" s="74" t="s">
        <v>8558</v>
      </c>
      <c r="E206" s="362">
        <v>63</v>
      </c>
      <c r="F206" s="362">
        <v>190</v>
      </c>
      <c r="G206" s="361">
        <f xml:space="preserve">E206*F206/10000</f>
        <v>1.197</v>
      </c>
      <c r="H206" s="362"/>
      <c r="I206" s="279" t="s">
        <v>9440</v>
      </c>
      <c r="J206" s="65" t="s">
        <v>1157</v>
      </c>
    </row>
    <row r="207" s="343" customFormat="1" ht="18" customHeight="1" outlineLevel="1" spans="1:10">
      <c r="A207" s="208" t="s">
        <v>9417</v>
      </c>
      <c r="B207" s="65" t="s">
        <v>9240</v>
      </c>
      <c r="C207" s="279" t="s">
        <v>9418</v>
      </c>
      <c r="D207" s="74" t="s">
        <v>8558</v>
      </c>
      <c r="E207" s="362">
        <v>63</v>
      </c>
      <c r="F207" s="362">
        <v>100</v>
      </c>
      <c r="G207" s="361">
        <f xml:space="preserve">E207*F207/10000</f>
        <v>0.63</v>
      </c>
      <c r="H207" s="362"/>
      <c r="I207" s="279" t="s">
        <v>9440</v>
      </c>
      <c r="J207" s="65" t="s">
        <v>1157</v>
      </c>
    </row>
    <row r="208" s="343" customFormat="1" ht="18" customHeight="1" outlineLevel="1" spans="1:10">
      <c r="A208" s="208" t="s">
        <v>9419</v>
      </c>
      <c r="B208" s="65" t="s">
        <v>9243</v>
      </c>
      <c r="C208" s="279" t="s">
        <v>9420</v>
      </c>
      <c r="D208" s="74" t="s">
        <v>229</v>
      </c>
      <c r="E208" s="362">
        <v>63</v>
      </c>
      <c r="F208" s="362">
        <v>30</v>
      </c>
      <c r="G208" s="361">
        <f xml:space="preserve">F208*E208/10000</f>
        <v>0.189</v>
      </c>
      <c r="H208" s="362"/>
      <c r="I208" s="279" t="s">
        <v>9440</v>
      </c>
      <c r="J208" s="65" t="s">
        <v>1157</v>
      </c>
    </row>
    <row r="209" s="343" customFormat="1" ht="18" customHeight="1" outlineLevel="1" spans="1:10">
      <c r="A209" s="208" t="s">
        <v>9395</v>
      </c>
      <c r="B209" s="65" t="s">
        <v>9219</v>
      </c>
      <c r="C209" s="279" t="s">
        <v>9220</v>
      </c>
      <c r="D209" s="74" t="s">
        <v>186</v>
      </c>
      <c r="E209" s="362">
        <v>3</v>
      </c>
      <c r="F209" s="362">
        <v>150</v>
      </c>
      <c r="G209" s="361">
        <f xml:space="preserve">E209*F209/10000</f>
        <v>0.045</v>
      </c>
      <c r="H209" s="362"/>
      <c r="I209" s="279" t="s">
        <v>1224</v>
      </c>
      <c r="J209" s="65" t="s">
        <v>1157</v>
      </c>
    </row>
    <row r="210" s="343" customFormat="1" ht="18" customHeight="1" outlineLevel="1" spans="1:10">
      <c r="A210" s="208" t="s">
        <v>9398</v>
      </c>
      <c r="B210" s="65" t="s">
        <v>9225</v>
      </c>
      <c r="C210" s="279" t="s">
        <v>9414</v>
      </c>
      <c r="D210" s="74" t="s">
        <v>8558</v>
      </c>
      <c r="E210" s="362">
        <v>2</v>
      </c>
      <c r="F210" s="362">
        <v>300</v>
      </c>
      <c r="G210" s="361">
        <f xml:space="preserve">E210*F210/10000</f>
        <v>0.06</v>
      </c>
      <c r="H210" s="362"/>
      <c r="I210" s="279" t="s">
        <v>1224</v>
      </c>
      <c r="J210" s="65" t="s">
        <v>1157</v>
      </c>
    </row>
    <row r="211" s="343" customFormat="1" ht="18" customHeight="1" outlineLevel="1" spans="1:10">
      <c r="A211" s="208" t="s">
        <v>9400</v>
      </c>
      <c r="B211" s="65" t="s">
        <v>9232</v>
      </c>
      <c r="C211" s="279" t="s">
        <v>9414</v>
      </c>
      <c r="D211" s="74" t="s">
        <v>8558</v>
      </c>
      <c r="E211" s="362">
        <v>2</v>
      </c>
      <c r="F211" s="362">
        <v>150</v>
      </c>
      <c r="G211" s="361">
        <f xml:space="preserve">E211*F211/10000</f>
        <v>0.03</v>
      </c>
      <c r="H211" s="362"/>
      <c r="I211" s="279" t="s">
        <v>1224</v>
      </c>
      <c r="J211" s="65" t="s">
        <v>1157</v>
      </c>
    </row>
    <row r="212" s="343" customFormat="1" ht="18" customHeight="1" outlineLevel="1" spans="1:10">
      <c r="A212" s="208" t="s">
        <v>9402</v>
      </c>
      <c r="B212" s="65" t="s">
        <v>9234</v>
      </c>
      <c r="C212" s="279" t="s">
        <v>9415</v>
      </c>
      <c r="D212" s="74" t="s">
        <v>229</v>
      </c>
      <c r="E212" s="362">
        <v>2</v>
      </c>
      <c r="F212" s="362">
        <v>65</v>
      </c>
      <c r="G212" s="361">
        <f xml:space="preserve">F212*E212/10000</f>
        <v>0.013</v>
      </c>
      <c r="H212" s="362"/>
      <c r="I212" s="279" t="s">
        <v>1224</v>
      </c>
      <c r="J212" s="65" t="s">
        <v>1157</v>
      </c>
    </row>
    <row r="213" s="343" customFormat="1" ht="18" customHeight="1" outlineLevel="1" spans="1:10">
      <c r="A213" s="208" t="s">
        <v>9410</v>
      </c>
      <c r="B213" s="65" t="s">
        <v>9237</v>
      </c>
      <c r="C213" s="279" t="s">
        <v>9416</v>
      </c>
      <c r="D213" s="74" t="s">
        <v>8558</v>
      </c>
      <c r="E213" s="362">
        <v>3</v>
      </c>
      <c r="F213" s="362">
        <v>190</v>
      </c>
      <c r="G213" s="361">
        <f xml:space="preserve">E213*F213/10000</f>
        <v>0.057</v>
      </c>
      <c r="H213" s="362"/>
      <c r="I213" s="279" t="s">
        <v>1224</v>
      </c>
      <c r="J213" s="65" t="s">
        <v>1157</v>
      </c>
    </row>
    <row r="214" s="343" customFormat="1" ht="18" customHeight="1" outlineLevel="1" spans="1:10">
      <c r="A214" s="208" t="s">
        <v>9417</v>
      </c>
      <c r="B214" s="65" t="s">
        <v>9240</v>
      </c>
      <c r="C214" s="279" t="s">
        <v>9418</v>
      </c>
      <c r="D214" s="74" t="s">
        <v>8558</v>
      </c>
      <c r="E214" s="362">
        <v>3</v>
      </c>
      <c r="F214" s="362">
        <v>100</v>
      </c>
      <c r="G214" s="361">
        <f xml:space="preserve">E214*F214/10000</f>
        <v>0.03</v>
      </c>
      <c r="H214" s="362"/>
      <c r="I214" s="279" t="s">
        <v>1224</v>
      </c>
      <c r="J214" s="65" t="s">
        <v>1157</v>
      </c>
    </row>
    <row r="215" s="343" customFormat="1" ht="18" customHeight="1" outlineLevel="1" spans="1:10">
      <c r="A215" s="208" t="s">
        <v>9419</v>
      </c>
      <c r="B215" s="65" t="s">
        <v>9243</v>
      </c>
      <c r="C215" s="279" t="s">
        <v>9420</v>
      </c>
      <c r="D215" s="74" t="s">
        <v>229</v>
      </c>
      <c r="E215" s="362">
        <v>3</v>
      </c>
      <c r="F215" s="362">
        <v>30</v>
      </c>
      <c r="G215" s="361">
        <f xml:space="preserve">F215*E215/10000</f>
        <v>0.009</v>
      </c>
      <c r="H215" s="362"/>
      <c r="I215" s="279" t="s">
        <v>1224</v>
      </c>
      <c r="J215" s="65" t="s">
        <v>1157</v>
      </c>
    </row>
    <row r="216" s="343" customFormat="1" ht="18" customHeight="1" outlineLevel="1" spans="1:10">
      <c r="A216" s="208" t="s">
        <v>9395</v>
      </c>
      <c r="B216" s="65" t="s">
        <v>9219</v>
      </c>
      <c r="C216" s="279" t="s">
        <v>9220</v>
      </c>
      <c r="D216" s="74" t="s">
        <v>186</v>
      </c>
      <c r="E216" s="362">
        <v>3</v>
      </c>
      <c r="F216" s="362">
        <v>150</v>
      </c>
      <c r="G216" s="361">
        <f xml:space="preserve">E216*F216/10000</f>
        <v>0.045</v>
      </c>
      <c r="H216" s="362"/>
      <c r="I216" s="279" t="s">
        <v>1910</v>
      </c>
      <c r="J216" s="65" t="s">
        <v>1157</v>
      </c>
    </row>
    <row r="217" s="343" customFormat="1" ht="18" customHeight="1" outlineLevel="1" spans="1:10">
      <c r="A217" s="208" t="s">
        <v>9398</v>
      </c>
      <c r="B217" s="65" t="s">
        <v>9225</v>
      </c>
      <c r="C217" s="279" t="s">
        <v>9414</v>
      </c>
      <c r="D217" s="74" t="s">
        <v>8558</v>
      </c>
      <c r="E217" s="362">
        <v>2</v>
      </c>
      <c r="F217" s="362">
        <v>300</v>
      </c>
      <c r="G217" s="361">
        <f xml:space="preserve">E217*F217/10000</f>
        <v>0.06</v>
      </c>
      <c r="H217" s="362"/>
      <c r="I217" s="279" t="s">
        <v>1910</v>
      </c>
      <c r="J217" s="65" t="s">
        <v>1157</v>
      </c>
    </row>
    <row r="218" s="343" customFormat="1" ht="18" customHeight="1" outlineLevel="1" spans="1:10">
      <c r="A218" s="208" t="s">
        <v>9400</v>
      </c>
      <c r="B218" s="65" t="s">
        <v>9232</v>
      </c>
      <c r="C218" s="279" t="s">
        <v>9414</v>
      </c>
      <c r="D218" s="74" t="s">
        <v>8558</v>
      </c>
      <c r="E218" s="362">
        <v>2</v>
      </c>
      <c r="F218" s="362">
        <v>150</v>
      </c>
      <c r="G218" s="361">
        <f xml:space="preserve">E218*F218/10000</f>
        <v>0.03</v>
      </c>
      <c r="H218" s="362"/>
      <c r="I218" s="279" t="s">
        <v>1910</v>
      </c>
      <c r="J218" s="65" t="s">
        <v>1157</v>
      </c>
    </row>
    <row r="219" s="343" customFormat="1" ht="18" customHeight="1" outlineLevel="1" spans="1:10">
      <c r="A219" s="208" t="s">
        <v>9402</v>
      </c>
      <c r="B219" s="65" t="s">
        <v>9234</v>
      </c>
      <c r="C219" s="279" t="s">
        <v>9415</v>
      </c>
      <c r="D219" s="74" t="s">
        <v>229</v>
      </c>
      <c r="E219" s="362">
        <v>2</v>
      </c>
      <c r="F219" s="362">
        <v>65</v>
      </c>
      <c r="G219" s="361">
        <f xml:space="preserve">F219*E219/10000</f>
        <v>0.013</v>
      </c>
      <c r="H219" s="362"/>
      <c r="I219" s="279" t="s">
        <v>1910</v>
      </c>
      <c r="J219" s="65" t="s">
        <v>1157</v>
      </c>
    </row>
    <row r="220" s="343" customFormat="1" ht="18" customHeight="1" outlineLevel="1" spans="1:10">
      <c r="A220" s="208" t="s">
        <v>9410</v>
      </c>
      <c r="B220" s="65" t="s">
        <v>9237</v>
      </c>
      <c r="C220" s="279" t="s">
        <v>9416</v>
      </c>
      <c r="D220" s="74" t="s">
        <v>8558</v>
      </c>
      <c r="E220" s="362">
        <v>3</v>
      </c>
      <c r="F220" s="362">
        <v>190</v>
      </c>
      <c r="G220" s="361">
        <f xml:space="preserve">E220*F220/10000</f>
        <v>0.057</v>
      </c>
      <c r="H220" s="362"/>
      <c r="I220" s="279" t="s">
        <v>1910</v>
      </c>
      <c r="J220" s="65" t="s">
        <v>1157</v>
      </c>
    </row>
    <row r="221" s="343" customFormat="1" ht="18" customHeight="1" outlineLevel="1" spans="1:10">
      <c r="A221" s="208" t="s">
        <v>9417</v>
      </c>
      <c r="B221" s="65" t="s">
        <v>9240</v>
      </c>
      <c r="C221" s="279" t="s">
        <v>9418</v>
      </c>
      <c r="D221" s="74" t="s">
        <v>8558</v>
      </c>
      <c r="E221" s="362">
        <v>3</v>
      </c>
      <c r="F221" s="362">
        <v>100</v>
      </c>
      <c r="G221" s="361">
        <f xml:space="preserve">E221*F221/10000</f>
        <v>0.03</v>
      </c>
      <c r="H221" s="362"/>
      <c r="I221" s="279" t="s">
        <v>1910</v>
      </c>
      <c r="J221" s="65" t="s">
        <v>1157</v>
      </c>
    </row>
    <row r="222" s="343" customFormat="1" ht="18" customHeight="1" outlineLevel="1" spans="1:10">
      <c r="A222" s="208" t="s">
        <v>9419</v>
      </c>
      <c r="B222" s="65" t="s">
        <v>9243</v>
      </c>
      <c r="C222" s="279" t="s">
        <v>9420</v>
      </c>
      <c r="D222" s="74" t="s">
        <v>229</v>
      </c>
      <c r="E222" s="362">
        <v>3</v>
      </c>
      <c r="F222" s="362">
        <v>30</v>
      </c>
      <c r="G222" s="361">
        <f xml:space="preserve">F222*E222/10000</f>
        <v>0.009</v>
      </c>
      <c r="H222" s="362"/>
      <c r="I222" s="279" t="s">
        <v>1910</v>
      </c>
      <c r="J222" s="65" t="s">
        <v>1157</v>
      </c>
    </row>
    <row r="223" s="343" customFormat="1" ht="18" customHeight="1" outlineLevel="1" spans="1:10">
      <c r="A223" s="208" t="s">
        <v>9395</v>
      </c>
      <c r="B223" s="65" t="s">
        <v>9219</v>
      </c>
      <c r="C223" s="279" t="s">
        <v>9220</v>
      </c>
      <c r="D223" s="74" t="s">
        <v>186</v>
      </c>
      <c r="E223" s="362">
        <v>48</v>
      </c>
      <c r="F223" s="362">
        <v>150</v>
      </c>
      <c r="G223" s="361">
        <f xml:space="preserve">E223*F223/10000</f>
        <v>0.72</v>
      </c>
      <c r="H223" s="362"/>
      <c r="I223" s="279" t="s">
        <v>9441</v>
      </c>
      <c r="J223" s="65" t="s">
        <v>1157</v>
      </c>
    </row>
    <row r="224" s="343" customFormat="1" ht="18" customHeight="1" outlineLevel="1" spans="1:10">
      <c r="A224" s="208" t="s">
        <v>9398</v>
      </c>
      <c r="B224" s="65" t="s">
        <v>9225</v>
      </c>
      <c r="C224" s="279" t="s">
        <v>9414</v>
      </c>
      <c r="D224" s="74" t="s">
        <v>8558</v>
      </c>
      <c r="E224" s="362">
        <v>32</v>
      </c>
      <c r="F224" s="362">
        <v>300</v>
      </c>
      <c r="G224" s="361">
        <f xml:space="preserve">E224*F224/10000</f>
        <v>0.96</v>
      </c>
      <c r="H224" s="362"/>
      <c r="I224" s="279" t="s">
        <v>9441</v>
      </c>
      <c r="J224" s="65" t="s">
        <v>1157</v>
      </c>
    </row>
    <row r="225" s="343" customFormat="1" ht="18" customHeight="1" outlineLevel="1" spans="1:10">
      <c r="A225" s="208" t="s">
        <v>9400</v>
      </c>
      <c r="B225" s="65" t="s">
        <v>9232</v>
      </c>
      <c r="C225" s="279" t="s">
        <v>9414</v>
      </c>
      <c r="D225" s="74" t="s">
        <v>8558</v>
      </c>
      <c r="E225" s="362">
        <v>32</v>
      </c>
      <c r="F225" s="362">
        <v>150</v>
      </c>
      <c r="G225" s="361">
        <f xml:space="preserve">E225*F225/10000</f>
        <v>0.48</v>
      </c>
      <c r="H225" s="362"/>
      <c r="I225" s="279" t="s">
        <v>9441</v>
      </c>
      <c r="J225" s="65" t="s">
        <v>1157</v>
      </c>
    </row>
    <row r="226" s="343" customFormat="1" ht="18" customHeight="1" outlineLevel="1" spans="1:10">
      <c r="A226" s="208" t="s">
        <v>9402</v>
      </c>
      <c r="B226" s="65" t="s">
        <v>9234</v>
      </c>
      <c r="C226" s="279" t="s">
        <v>9415</v>
      </c>
      <c r="D226" s="74" t="s">
        <v>229</v>
      </c>
      <c r="E226" s="362">
        <v>32</v>
      </c>
      <c r="F226" s="362">
        <v>65</v>
      </c>
      <c r="G226" s="361">
        <f xml:space="preserve">F226*E226/10000</f>
        <v>0.208</v>
      </c>
      <c r="H226" s="362"/>
      <c r="I226" s="279" t="s">
        <v>9441</v>
      </c>
      <c r="J226" s="65" t="s">
        <v>1157</v>
      </c>
    </row>
    <row r="227" s="343" customFormat="1" ht="18" customHeight="1" outlineLevel="1" spans="1:10">
      <c r="A227" s="208" t="s">
        <v>9410</v>
      </c>
      <c r="B227" s="65" t="s">
        <v>9237</v>
      </c>
      <c r="C227" s="279" t="s">
        <v>9416</v>
      </c>
      <c r="D227" s="74" t="s">
        <v>8558</v>
      </c>
      <c r="E227" s="362">
        <v>48</v>
      </c>
      <c r="F227" s="362">
        <v>190</v>
      </c>
      <c r="G227" s="361">
        <f xml:space="preserve">E227*F227/10000</f>
        <v>0.912</v>
      </c>
      <c r="H227" s="362"/>
      <c r="I227" s="279" t="s">
        <v>9441</v>
      </c>
      <c r="J227" s="65" t="s">
        <v>1157</v>
      </c>
    </row>
    <row r="228" s="343" customFormat="1" ht="18" customHeight="1" outlineLevel="1" spans="1:10">
      <c r="A228" s="208" t="s">
        <v>9417</v>
      </c>
      <c r="B228" s="65" t="s">
        <v>9240</v>
      </c>
      <c r="C228" s="279" t="s">
        <v>9418</v>
      </c>
      <c r="D228" s="74" t="s">
        <v>8558</v>
      </c>
      <c r="E228" s="362">
        <v>48</v>
      </c>
      <c r="F228" s="362">
        <v>100</v>
      </c>
      <c r="G228" s="361">
        <f xml:space="preserve">E228*F228/10000</f>
        <v>0.48</v>
      </c>
      <c r="H228" s="362"/>
      <c r="I228" s="279" t="s">
        <v>9441</v>
      </c>
      <c r="J228" s="65" t="s">
        <v>1157</v>
      </c>
    </row>
    <row r="229" s="343" customFormat="1" ht="18" customHeight="1" outlineLevel="1" spans="1:10">
      <c r="A229" s="208" t="s">
        <v>9419</v>
      </c>
      <c r="B229" s="65" t="s">
        <v>9243</v>
      </c>
      <c r="C229" s="279" t="s">
        <v>9420</v>
      </c>
      <c r="D229" s="74" t="s">
        <v>229</v>
      </c>
      <c r="E229" s="362">
        <v>48</v>
      </c>
      <c r="F229" s="362">
        <v>30</v>
      </c>
      <c r="G229" s="361">
        <f xml:space="preserve">F229*E229/10000</f>
        <v>0.144</v>
      </c>
      <c r="H229" s="362"/>
      <c r="I229" s="279" t="s">
        <v>9441</v>
      </c>
      <c r="J229" s="65" t="s">
        <v>1157</v>
      </c>
    </row>
    <row r="230" s="343" customFormat="1" ht="18" customHeight="1" outlineLevel="1" spans="1:10">
      <c r="A230" s="208" t="s">
        <v>9395</v>
      </c>
      <c r="B230" s="65" t="s">
        <v>9219</v>
      </c>
      <c r="C230" s="279" t="s">
        <v>9220</v>
      </c>
      <c r="D230" s="74" t="s">
        <v>186</v>
      </c>
      <c r="E230" s="362">
        <v>63</v>
      </c>
      <c r="F230" s="362">
        <v>150</v>
      </c>
      <c r="G230" s="361">
        <f xml:space="preserve">E230*F230/10000</f>
        <v>0.945</v>
      </c>
      <c r="H230" s="362"/>
      <c r="I230" s="279" t="s">
        <v>9442</v>
      </c>
      <c r="J230" s="65" t="s">
        <v>1157</v>
      </c>
    </row>
    <row r="231" s="343" customFormat="1" ht="18" customHeight="1" outlineLevel="1" spans="1:10">
      <c r="A231" s="208" t="s">
        <v>9398</v>
      </c>
      <c r="B231" s="65" t="s">
        <v>9225</v>
      </c>
      <c r="C231" s="279" t="s">
        <v>9414</v>
      </c>
      <c r="D231" s="74" t="s">
        <v>8558</v>
      </c>
      <c r="E231" s="362">
        <v>42</v>
      </c>
      <c r="F231" s="362">
        <v>300</v>
      </c>
      <c r="G231" s="361">
        <f xml:space="preserve">E231*F231/10000</f>
        <v>1.26</v>
      </c>
      <c r="H231" s="362"/>
      <c r="I231" s="279" t="s">
        <v>9442</v>
      </c>
      <c r="J231" s="65" t="s">
        <v>1157</v>
      </c>
    </row>
    <row r="232" s="343" customFormat="1" ht="18" customHeight="1" outlineLevel="1" spans="1:10">
      <c r="A232" s="208" t="s">
        <v>9400</v>
      </c>
      <c r="B232" s="65" t="s">
        <v>9232</v>
      </c>
      <c r="C232" s="279" t="s">
        <v>9414</v>
      </c>
      <c r="D232" s="74" t="s">
        <v>8558</v>
      </c>
      <c r="E232" s="362">
        <v>42</v>
      </c>
      <c r="F232" s="362">
        <v>150</v>
      </c>
      <c r="G232" s="361">
        <f xml:space="preserve">E232*F232/10000</f>
        <v>0.63</v>
      </c>
      <c r="H232" s="362"/>
      <c r="I232" s="279" t="s">
        <v>9442</v>
      </c>
      <c r="J232" s="65" t="s">
        <v>1157</v>
      </c>
    </row>
    <row r="233" s="343" customFormat="1" ht="18" customHeight="1" outlineLevel="1" spans="1:10">
      <c r="A233" s="208" t="s">
        <v>9402</v>
      </c>
      <c r="B233" s="65" t="s">
        <v>9234</v>
      </c>
      <c r="C233" s="279" t="s">
        <v>9415</v>
      </c>
      <c r="D233" s="74" t="s">
        <v>229</v>
      </c>
      <c r="E233" s="362">
        <v>42</v>
      </c>
      <c r="F233" s="362">
        <v>65</v>
      </c>
      <c r="G233" s="361">
        <f xml:space="preserve">F233*E233/10000</f>
        <v>0.273</v>
      </c>
      <c r="H233" s="362"/>
      <c r="I233" s="279" t="s">
        <v>9442</v>
      </c>
      <c r="J233" s="65" t="s">
        <v>1157</v>
      </c>
    </row>
    <row r="234" s="343" customFormat="1" ht="18" customHeight="1" outlineLevel="1" spans="1:10">
      <c r="A234" s="208" t="s">
        <v>9410</v>
      </c>
      <c r="B234" s="65" t="s">
        <v>9237</v>
      </c>
      <c r="C234" s="279" t="s">
        <v>9416</v>
      </c>
      <c r="D234" s="74" t="s">
        <v>8558</v>
      </c>
      <c r="E234" s="362">
        <v>63</v>
      </c>
      <c r="F234" s="362">
        <v>190</v>
      </c>
      <c r="G234" s="361">
        <f xml:space="preserve">E234*F234/10000</f>
        <v>1.197</v>
      </c>
      <c r="H234" s="362"/>
      <c r="I234" s="279" t="s">
        <v>9442</v>
      </c>
      <c r="J234" s="65" t="s">
        <v>1157</v>
      </c>
    </row>
    <row r="235" s="343" customFormat="1" ht="18" customHeight="1" outlineLevel="1" spans="1:10">
      <c r="A235" s="208" t="s">
        <v>9417</v>
      </c>
      <c r="B235" s="65" t="s">
        <v>9240</v>
      </c>
      <c r="C235" s="279" t="s">
        <v>9418</v>
      </c>
      <c r="D235" s="74" t="s">
        <v>8558</v>
      </c>
      <c r="E235" s="362">
        <v>63</v>
      </c>
      <c r="F235" s="362">
        <v>100</v>
      </c>
      <c r="G235" s="361">
        <f xml:space="preserve">E235*F235/10000</f>
        <v>0.63</v>
      </c>
      <c r="H235" s="362"/>
      <c r="I235" s="279" t="s">
        <v>9442</v>
      </c>
      <c r="J235" s="65" t="s">
        <v>1157</v>
      </c>
    </row>
    <row r="236" s="343" customFormat="1" ht="18" customHeight="1" outlineLevel="1" spans="1:10">
      <c r="A236" s="208" t="s">
        <v>9419</v>
      </c>
      <c r="B236" s="65" t="s">
        <v>9243</v>
      </c>
      <c r="C236" s="279" t="s">
        <v>9420</v>
      </c>
      <c r="D236" s="74" t="s">
        <v>229</v>
      </c>
      <c r="E236" s="362">
        <v>63</v>
      </c>
      <c r="F236" s="362">
        <v>30</v>
      </c>
      <c r="G236" s="361">
        <f xml:space="preserve">F236*E236/10000</f>
        <v>0.189</v>
      </c>
      <c r="H236" s="362"/>
      <c r="I236" s="279" t="s">
        <v>9442</v>
      </c>
      <c r="J236" s="65" t="s">
        <v>1157</v>
      </c>
    </row>
    <row r="237" s="343" customFormat="1" ht="18" customHeight="1" outlineLevel="1" spans="1:10">
      <c r="A237" s="208" t="s">
        <v>9395</v>
      </c>
      <c r="B237" s="65" t="s">
        <v>9219</v>
      </c>
      <c r="C237" s="279" t="s">
        <v>9220</v>
      </c>
      <c r="D237" s="74" t="s">
        <v>186</v>
      </c>
      <c r="E237" s="362">
        <v>3</v>
      </c>
      <c r="F237" s="362">
        <v>150</v>
      </c>
      <c r="G237" s="361">
        <f xml:space="preserve">E237*F237/10000</f>
        <v>0.045</v>
      </c>
      <c r="H237" s="362"/>
      <c r="I237" s="279" t="s">
        <v>6879</v>
      </c>
      <c r="J237" s="65" t="s">
        <v>1157</v>
      </c>
    </row>
    <row r="238" s="343" customFormat="1" ht="18" customHeight="1" outlineLevel="1" spans="1:10">
      <c r="A238" s="208" t="s">
        <v>9398</v>
      </c>
      <c r="B238" s="65" t="s">
        <v>9225</v>
      </c>
      <c r="C238" s="279" t="s">
        <v>9414</v>
      </c>
      <c r="D238" s="74" t="s">
        <v>8558</v>
      </c>
      <c r="E238" s="362">
        <v>2</v>
      </c>
      <c r="F238" s="362">
        <v>300</v>
      </c>
      <c r="G238" s="361">
        <f xml:space="preserve">E238*F238/10000</f>
        <v>0.06</v>
      </c>
      <c r="H238" s="362"/>
      <c r="I238" s="279" t="s">
        <v>6879</v>
      </c>
      <c r="J238" s="65" t="s">
        <v>1157</v>
      </c>
    </row>
    <row r="239" s="343" customFormat="1" ht="18" customHeight="1" outlineLevel="1" spans="1:10">
      <c r="A239" s="208" t="s">
        <v>9400</v>
      </c>
      <c r="B239" s="65" t="s">
        <v>9232</v>
      </c>
      <c r="C239" s="279" t="s">
        <v>9414</v>
      </c>
      <c r="D239" s="74" t="s">
        <v>8558</v>
      </c>
      <c r="E239" s="362">
        <v>2</v>
      </c>
      <c r="F239" s="362">
        <v>150</v>
      </c>
      <c r="G239" s="361">
        <f xml:space="preserve">E239*F239/10000</f>
        <v>0.03</v>
      </c>
      <c r="H239" s="362"/>
      <c r="I239" s="279" t="s">
        <v>6879</v>
      </c>
      <c r="J239" s="65" t="s">
        <v>1157</v>
      </c>
    </row>
    <row r="240" s="343" customFormat="1" ht="18" customHeight="1" outlineLevel="1" spans="1:10">
      <c r="A240" s="208" t="s">
        <v>9402</v>
      </c>
      <c r="B240" s="65" t="s">
        <v>9234</v>
      </c>
      <c r="C240" s="279" t="s">
        <v>9415</v>
      </c>
      <c r="D240" s="74" t="s">
        <v>229</v>
      </c>
      <c r="E240" s="362">
        <v>2</v>
      </c>
      <c r="F240" s="362">
        <v>65</v>
      </c>
      <c r="G240" s="361">
        <f xml:space="preserve">F240*E240/10000</f>
        <v>0.013</v>
      </c>
      <c r="H240" s="362"/>
      <c r="I240" s="279" t="s">
        <v>6879</v>
      </c>
      <c r="J240" s="65" t="s">
        <v>1157</v>
      </c>
    </row>
    <row r="241" s="343" customFormat="1" ht="18" customHeight="1" outlineLevel="1" spans="1:10">
      <c r="A241" s="208" t="s">
        <v>9410</v>
      </c>
      <c r="B241" s="65" t="s">
        <v>9237</v>
      </c>
      <c r="C241" s="279" t="s">
        <v>9416</v>
      </c>
      <c r="D241" s="74" t="s">
        <v>8558</v>
      </c>
      <c r="E241" s="362">
        <v>3</v>
      </c>
      <c r="F241" s="362">
        <v>190</v>
      </c>
      <c r="G241" s="361">
        <f xml:space="preserve">E241*F241/10000</f>
        <v>0.057</v>
      </c>
      <c r="H241" s="362"/>
      <c r="I241" s="279" t="s">
        <v>6879</v>
      </c>
      <c r="J241" s="65" t="s">
        <v>1157</v>
      </c>
    </row>
    <row r="242" s="343" customFormat="1" ht="18" customHeight="1" outlineLevel="1" spans="1:10">
      <c r="A242" s="208" t="s">
        <v>9417</v>
      </c>
      <c r="B242" s="65" t="s">
        <v>9240</v>
      </c>
      <c r="C242" s="279" t="s">
        <v>9418</v>
      </c>
      <c r="D242" s="74" t="s">
        <v>8558</v>
      </c>
      <c r="E242" s="362">
        <v>3</v>
      </c>
      <c r="F242" s="362">
        <v>100</v>
      </c>
      <c r="G242" s="361">
        <f xml:space="preserve">E242*F242/10000</f>
        <v>0.03</v>
      </c>
      <c r="H242" s="362"/>
      <c r="I242" s="279" t="s">
        <v>6879</v>
      </c>
      <c r="J242" s="65" t="s">
        <v>1157</v>
      </c>
    </row>
    <row r="243" s="343" customFormat="1" ht="18" customHeight="1" outlineLevel="1" spans="1:10">
      <c r="A243" s="208" t="s">
        <v>9419</v>
      </c>
      <c r="B243" s="65" t="s">
        <v>9243</v>
      </c>
      <c r="C243" s="279" t="s">
        <v>9420</v>
      </c>
      <c r="D243" s="74" t="s">
        <v>229</v>
      </c>
      <c r="E243" s="362">
        <v>3</v>
      </c>
      <c r="F243" s="362">
        <v>30</v>
      </c>
      <c r="G243" s="361">
        <f xml:space="preserve">F243*E243/10000</f>
        <v>0.009</v>
      </c>
      <c r="H243" s="362"/>
      <c r="I243" s="279" t="s">
        <v>6879</v>
      </c>
      <c r="J243" s="65" t="s">
        <v>1157</v>
      </c>
    </row>
    <row r="244" s="343" customFormat="1" ht="18" customHeight="1" outlineLevel="1" spans="1:10">
      <c r="A244" s="208" t="s">
        <v>9395</v>
      </c>
      <c r="B244" s="65" t="s">
        <v>9219</v>
      </c>
      <c r="C244" s="279" t="s">
        <v>9220</v>
      </c>
      <c r="D244" s="74" t="s">
        <v>186</v>
      </c>
      <c r="E244" s="362">
        <v>30</v>
      </c>
      <c r="F244" s="362">
        <v>150</v>
      </c>
      <c r="G244" s="361">
        <f xml:space="preserve">E244*F244/10000</f>
        <v>0.45</v>
      </c>
      <c r="H244" s="362"/>
      <c r="I244" s="279" t="s">
        <v>1245</v>
      </c>
      <c r="J244" s="65" t="s">
        <v>1157</v>
      </c>
    </row>
    <row r="245" s="343" customFormat="1" ht="18" customHeight="1" outlineLevel="1" spans="1:10">
      <c r="A245" s="208" t="s">
        <v>9398</v>
      </c>
      <c r="B245" s="65" t="s">
        <v>9225</v>
      </c>
      <c r="C245" s="279" t="s">
        <v>9414</v>
      </c>
      <c r="D245" s="74" t="s">
        <v>8558</v>
      </c>
      <c r="E245" s="362">
        <v>20</v>
      </c>
      <c r="F245" s="362">
        <v>300</v>
      </c>
      <c r="G245" s="361">
        <f xml:space="preserve">E245*F245/10000</f>
        <v>0.6</v>
      </c>
      <c r="H245" s="362"/>
      <c r="I245" s="279" t="s">
        <v>1245</v>
      </c>
      <c r="J245" s="65" t="s">
        <v>1157</v>
      </c>
    </row>
    <row r="246" s="343" customFormat="1" ht="18" customHeight="1" outlineLevel="1" spans="1:10">
      <c r="A246" s="208" t="s">
        <v>9400</v>
      </c>
      <c r="B246" s="65" t="s">
        <v>9232</v>
      </c>
      <c r="C246" s="279" t="s">
        <v>9414</v>
      </c>
      <c r="D246" s="74" t="s">
        <v>8558</v>
      </c>
      <c r="E246" s="362">
        <v>20</v>
      </c>
      <c r="F246" s="362">
        <v>150</v>
      </c>
      <c r="G246" s="361">
        <f xml:space="preserve">E246*F246/10000</f>
        <v>0.3</v>
      </c>
      <c r="H246" s="362"/>
      <c r="I246" s="279" t="s">
        <v>1245</v>
      </c>
      <c r="J246" s="65" t="s">
        <v>1157</v>
      </c>
    </row>
    <row r="247" s="343" customFormat="1" ht="18" customHeight="1" outlineLevel="1" spans="1:10">
      <c r="A247" s="208" t="s">
        <v>9402</v>
      </c>
      <c r="B247" s="65" t="s">
        <v>9234</v>
      </c>
      <c r="C247" s="279" t="s">
        <v>9415</v>
      </c>
      <c r="D247" s="74" t="s">
        <v>229</v>
      </c>
      <c r="E247" s="362">
        <v>20</v>
      </c>
      <c r="F247" s="362">
        <v>65</v>
      </c>
      <c r="G247" s="361">
        <f xml:space="preserve">F247*E247/10000</f>
        <v>0.13</v>
      </c>
      <c r="H247" s="362"/>
      <c r="I247" s="279" t="s">
        <v>1245</v>
      </c>
      <c r="J247" s="65" t="s">
        <v>1157</v>
      </c>
    </row>
    <row r="248" s="343" customFormat="1" ht="18" customHeight="1" outlineLevel="1" spans="1:10">
      <c r="A248" s="208" t="s">
        <v>9410</v>
      </c>
      <c r="B248" s="65" t="s">
        <v>9237</v>
      </c>
      <c r="C248" s="279" t="s">
        <v>9416</v>
      </c>
      <c r="D248" s="74" t="s">
        <v>8558</v>
      </c>
      <c r="E248" s="362">
        <v>30</v>
      </c>
      <c r="F248" s="362">
        <v>190</v>
      </c>
      <c r="G248" s="361">
        <f xml:space="preserve">E248*F248/10000</f>
        <v>0.57</v>
      </c>
      <c r="H248" s="362"/>
      <c r="I248" s="279" t="s">
        <v>1245</v>
      </c>
      <c r="J248" s="65" t="s">
        <v>1157</v>
      </c>
    </row>
    <row r="249" s="343" customFormat="1" ht="18" customHeight="1" outlineLevel="1" spans="1:10">
      <c r="A249" s="208" t="s">
        <v>9417</v>
      </c>
      <c r="B249" s="65" t="s">
        <v>9240</v>
      </c>
      <c r="C249" s="279" t="s">
        <v>9418</v>
      </c>
      <c r="D249" s="74" t="s">
        <v>8558</v>
      </c>
      <c r="E249" s="362">
        <v>30</v>
      </c>
      <c r="F249" s="362">
        <v>100</v>
      </c>
      <c r="G249" s="361">
        <f xml:space="preserve">E249*F249/10000</f>
        <v>0.3</v>
      </c>
      <c r="H249" s="362"/>
      <c r="I249" s="279" t="s">
        <v>1245</v>
      </c>
      <c r="J249" s="65" t="s">
        <v>1157</v>
      </c>
    </row>
    <row r="250" s="343" customFormat="1" ht="18" customHeight="1" outlineLevel="1" spans="1:10">
      <c r="A250" s="208" t="s">
        <v>9419</v>
      </c>
      <c r="B250" s="65" t="s">
        <v>9243</v>
      </c>
      <c r="C250" s="279" t="s">
        <v>9420</v>
      </c>
      <c r="D250" s="74" t="s">
        <v>229</v>
      </c>
      <c r="E250" s="362">
        <v>30</v>
      </c>
      <c r="F250" s="362">
        <v>30</v>
      </c>
      <c r="G250" s="361">
        <f xml:space="preserve">F250*E250/10000</f>
        <v>0.09</v>
      </c>
      <c r="H250" s="362"/>
      <c r="I250" s="279" t="s">
        <v>1245</v>
      </c>
      <c r="J250" s="65" t="s">
        <v>1157</v>
      </c>
    </row>
    <row r="251" s="343" customFormat="1" ht="18" customHeight="1" outlineLevel="1" spans="1:10">
      <c r="A251" s="208" t="s">
        <v>9395</v>
      </c>
      <c r="B251" s="65" t="s">
        <v>9219</v>
      </c>
      <c r="C251" s="279" t="s">
        <v>9220</v>
      </c>
      <c r="D251" s="74" t="s">
        <v>186</v>
      </c>
      <c r="E251" s="362">
        <v>270</v>
      </c>
      <c r="F251" s="362">
        <v>150</v>
      </c>
      <c r="G251" s="361">
        <f xml:space="preserve">E251*F251/10000</f>
        <v>4.05</v>
      </c>
      <c r="H251" s="362"/>
      <c r="I251" s="279" t="s">
        <v>9443</v>
      </c>
      <c r="J251" s="65" t="s">
        <v>1157</v>
      </c>
    </row>
    <row r="252" s="343" customFormat="1" ht="18" customHeight="1" outlineLevel="1" spans="1:10">
      <c r="A252" s="208" t="s">
        <v>9398</v>
      </c>
      <c r="B252" s="65" t="s">
        <v>9225</v>
      </c>
      <c r="C252" s="279" t="s">
        <v>9414</v>
      </c>
      <c r="D252" s="74" t="s">
        <v>8558</v>
      </c>
      <c r="E252" s="362">
        <v>180</v>
      </c>
      <c r="F252" s="362">
        <v>300</v>
      </c>
      <c r="G252" s="361">
        <f xml:space="preserve">E252*F252/10000</f>
        <v>5.4</v>
      </c>
      <c r="H252" s="362"/>
      <c r="I252" s="279" t="s">
        <v>9443</v>
      </c>
      <c r="J252" s="65" t="s">
        <v>1157</v>
      </c>
    </row>
    <row r="253" s="343" customFormat="1" ht="18" customHeight="1" outlineLevel="1" spans="1:10">
      <c r="A253" s="208" t="s">
        <v>9400</v>
      </c>
      <c r="B253" s="65" t="s">
        <v>9232</v>
      </c>
      <c r="C253" s="279" t="s">
        <v>9414</v>
      </c>
      <c r="D253" s="74" t="s">
        <v>8558</v>
      </c>
      <c r="E253" s="362">
        <v>180</v>
      </c>
      <c r="F253" s="362">
        <v>150</v>
      </c>
      <c r="G253" s="361">
        <f xml:space="preserve">E253*F253/10000</f>
        <v>2.7</v>
      </c>
      <c r="H253" s="362"/>
      <c r="I253" s="279" t="s">
        <v>9443</v>
      </c>
      <c r="J253" s="65" t="s">
        <v>1157</v>
      </c>
    </row>
    <row r="254" s="343" customFormat="1" ht="18" customHeight="1" outlineLevel="1" spans="1:10">
      <c r="A254" s="208" t="s">
        <v>9402</v>
      </c>
      <c r="B254" s="65" t="s">
        <v>9234</v>
      </c>
      <c r="C254" s="279" t="s">
        <v>9415</v>
      </c>
      <c r="D254" s="74" t="s">
        <v>229</v>
      </c>
      <c r="E254" s="362">
        <v>180</v>
      </c>
      <c r="F254" s="362">
        <v>65</v>
      </c>
      <c r="G254" s="361">
        <f xml:space="preserve">F254*E254/10000</f>
        <v>1.17</v>
      </c>
      <c r="H254" s="362"/>
      <c r="I254" s="279" t="s">
        <v>9443</v>
      </c>
      <c r="J254" s="65" t="s">
        <v>1157</v>
      </c>
    </row>
    <row r="255" s="343" customFormat="1" ht="18" customHeight="1" outlineLevel="1" spans="1:10">
      <c r="A255" s="208" t="s">
        <v>9410</v>
      </c>
      <c r="B255" s="65" t="s">
        <v>9237</v>
      </c>
      <c r="C255" s="279" t="s">
        <v>9416</v>
      </c>
      <c r="D255" s="74" t="s">
        <v>8558</v>
      </c>
      <c r="E255" s="362">
        <v>270</v>
      </c>
      <c r="F255" s="362">
        <v>190</v>
      </c>
      <c r="G255" s="361">
        <f xml:space="preserve">E255*F255/10000</f>
        <v>5.13</v>
      </c>
      <c r="H255" s="362"/>
      <c r="I255" s="279" t="s">
        <v>9443</v>
      </c>
      <c r="J255" s="65" t="s">
        <v>1157</v>
      </c>
    </row>
    <row r="256" s="343" customFormat="1" ht="18" customHeight="1" outlineLevel="1" spans="1:10">
      <c r="A256" s="208" t="s">
        <v>9417</v>
      </c>
      <c r="B256" s="65" t="s">
        <v>9240</v>
      </c>
      <c r="C256" s="279" t="s">
        <v>9418</v>
      </c>
      <c r="D256" s="74" t="s">
        <v>8558</v>
      </c>
      <c r="E256" s="362">
        <v>270</v>
      </c>
      <c r="F256" s="362">
        <v>100</v>
      </c>
      <c r="G256" s="361">
        <f xml:space="preserve">E256*F256/10000</f>
        <v>2.7</v>
      </c>
      <c r="H256" s="362"/>
      <c r="I256" s="279" t="s">
        <v>9443</v>
      </c>
      <c r="J256" s="65" t="s">
        <v>1157</v>
      </c>
    </row>
    <row r="257" s="343" customFormat="1" ht="18" customHeight="1" outlineLevel="1" spans="1:10">
      <c r="A257" s="208" t="s">
        <v>9419</v>
      </c>
      <c r="B257" s="65" t="s">
        <v>9243</v>
      </c>
      <c r="C257" s="279" t="s">
        <v>9420</v>
      </c>
      <c r="D257" s="74" t="s">
        <v>229</v>
      </c>
      <c r="E257" s="362">
        <v>270</v>
      </c>
      <c r="F257" s="362">
        <v>30</v>
      </c>
      <c r="G257" s="361">
        <f xml:space="preserve">F257*E257/10000</f>
        <v>0.81</v>
      </c>
      <c r="H257" s="362"/>
      <c r="I257" s="279" t="s">
        <v>9443</v>
      </c>
      <c r="J257" s="65" t="s">
        <v>1157</v>
      </c>
    </row>
    <row r="258" s="343" customFormat="1" ht="18" customHeight="1" outlineLevel="1" spans="1:10">
      <c r="A258" s="208" t="s">
        <v>9395</v>
      </c>
      <c r="B258" s="65" t="s">
        <v>9219</v>
      </c>
      <c r="C258" s="279" t="s">
        <v>9220</v>
      </c>
      <c r="D258" s="74" t="s">
        <v>186</v>
      </c>
      <c r="E258" s="362">
        <v>270</v>
      </c>
      <c r="F258" s="362">
        <v>150</v>
      </c>
      <c r="G258" s="361">
        <f xml:space="preserve">E258*F258/10000</f>
        <v>4.05</v>
      </c>
      <c r="H258" s="362"/>
      <c r="I258" s="279" t="s">
        <v>9444</v>
      </c>
      <c r="J258" s="65" t="s">
        <v>1157</v>
      </c>
    </row>
    <row r="259" s="343" customFormat="1" ht="18" customHeight="1" outlineLevel="1" spans="1:10">
      <c r="A259" s="208" t="s">
        <v>9398</v>
      </c>
      <c r="B259" s="65" t="s">
        <v>9225</v>
      </c>
      <c r="C259" s="279" t="s">
        <v>9414</v>
      </c>
      <c r="D259" s="74" t="s">
        <v>8558</v>
      </c>
      <c r="E259" s="362">
        <v>180</v>
      </c>
      <c r="F259" s="362">
        <v>300</v>
      </c>
      <c r="G259" s="361">
        <f xml:space="preserve">E259*F259/10000</f>
        <v>5.4</v>
      </c>
      <c r="H259" s="362"/>
      <c r="I259" s="279" t="s">
        <v>9444</v>
      </c>
      <c r="J259" s="65" t="s">
        <v>1157</v>
      </c>
    </row>
    <row r="260" s="343" customFormat="1" ht="18" customHeight="1" outlineLevel="1" spans="1:10">
      <c r="A260" s="208" t="s">
        <v>9400</v>
      </c>
      <c r="B260" s="65" t="s">
        <v>9232</v>
      </c>
      <c r="C260" s="279" t="s">
        <v>9414</v>
      </c>
      <c r="D260" s="74" t="s">
        <v>8558</v>
      </c>
      <c r="E260" s="362">
        <v>180</v>
      </c>
      <c r="F260" s="362">
        <v>150</v>
      </c>
      <c r="G260" s="361">
        <f xml:space="preserve">E260*F260/10000</f>
        <v>2.7</v>
      </c>
      <c r="H260" s="362"/>
      <c r="I260" s="279" t="s">
        <v>9444</v>
      </c>
      <c r="J260" s="65" t="s">
        <v>1157</v>
      </c>
    </row>
    <row r="261" s="343" customFormat="1" ht="18" customHeight="1" outlineLevel="1" spans="1:10">
      <c r="A261" s="208" t="s">
        <v>9402</v>
      </c>
      <c r="B261" s="65" t="s">
        <v>9234</v>
      </c>
      <c r="C261" s="279" t="s">
        <v>9415</v>
      </c>
      <c r="D261" s="74" t="s">
        <v>229</v>
      </c>
      <c r="E261" s="362">
        <v>180</v>
      </c>
      <c r="F261" s="362">
        <v>65</v>
      </c>
      <c r="G261" s="361">
        <f xml:space="preserve">F261*E261/10000</f>
        <v>1.17</v>
      </c>
      <c r="H261" s="362"/>
      <c r="I261" s="279" t="s">
        <v>9444</v>
      </c>
      <c r="J261" s="65" t="s">
        <v>1157</v>
      </c>
    </row>
    <row r="262" s="343" customFormat="1" ht="18" customHeight="1" outlineLevel="1" spans="1:10">
      <c r="A262" s="208" t="s">
        <v>9410</v>
      </c>
      <c r="B262" s="65" t="s">
        <v>9237</v>
      </c>
      <c r="C262" s="279" t="s">
        <v>9416</v>
      </c>
      <c r="D262" s="74" t="s">
        <v>8558</v>
      </c>
      <c r="E262" s="362">
        <v>270</v>
      </c>
      <c r="F262" s="362">
        <v>190</v>
      </c>
      <c r="G262" s="361">
        <f xml:space="preserve">E262*F262/10000</f>
        <v>5.13</v>
      </c>
      <c r="H262" s="362"/>
      <c r="I262" s="279" t="s">
        <v>9444</v>
      </c>
      <c r="J262" s="65" t="s">
        <v>1157</v>
      </c>
    </row>
    <row r="263" s="343" customFormat="1" ht="18" customHeight="1" outlineLevel="1" spans="1:10">
      <c r="A263" s="208" t="s">
        <v>9417</v>
      </c>
      <c r="B263" s="65" t="s">
        <v>9240</v>
      </c>
      <c r="C263" s="279" t="s">
        <v>9418</v>
      </c>
      <c r="D263" s="74" t="s">
        <v>8558</v>
      </c>
      <c r="E263" s="362">
        <v>270</v>
      </c>
      <c r="F263" s="362">
        <v>100</v>
      </c>
      <c r="G263" s="361">
        <f xml:space="preserve">E263*F263/10000</f>
        <v>2.7</v>
      </c>
      <c r="H263" s="362"/>
      <c r="I263" s="279" t="s">
        <v>9444</v>
      </c>
      <c r="J263" s="65" t="s">
        <v>1157</v>
      </c>
    </row>
    <row r="264" s="343" customFormat="1" ht="18" customHeight="1" outlineLevel="1" spans="1:10">
      <c r="A264" s="208" t="s">
        <v>9419</v>
      </c>
      <c r="B264" s="65" t="s">
        <v>9243</v>
      </c>
      <c r="C264" s="279" t="s">
        <v>9420</v>
      </c>
      <c r="D264" s="74" t="s">
        <v>229</v>
      </c>
      <c r="E264" s="362">
        <v>270</v>
      </c>
      <c r="F264" s="362">
        <v>30</v>
      </c>
      <c r="G264" s="361">
        <f xml:space="preserve">F264*E264/10000</f>
        <v>0.81</v>
      </c>
      <c r="H264" s="362"/>
      <c r="I264" s="279" t="s">
        <v>9444</v>
      </c>
      <c r="J264" s="65" t="s">
        <v>1157</v>
      </c>
    </row>
    <row r="265" s="343" customFormat="1" ht="18" customHeight="1" outlineLevel="1" spans="1:10">
      <c r="A265" s="208" t="s">
        <v>9395</v>
      </c>
      <c r="B265" s="65" t="s">
        <v>9219</v>
      </c>
      <c r="C265" s="279" t="s">
        <v>9220</v>
      </c>
      <c r="D265" s="74" t="s">
        <v>186</v>
      </c>
      <c r="E265" s="362">
        <v>15</v>
      </c>
      <c r="F265" s="362">
        <v>150</v>
      </c>
      <c r="G265" s="361">
        <f xml:space="preserve">E265*F265/10000</f>
        <v>0.225</v>
      </c>
      <c r="H265" s="362"/>
      <c r="I265" s="279" t="s">
        <v>1248</v>
      </c>
      <c r="J265" s="65" t="s">
        <v>1157</v>
      </c>
    </row>
    <row r="266" s="343" customFormat="1" ht="18" customHeight="1" outlineLevel="1" spans="1:10">
      <c r="A266" s="208" t="s">
        <v>9398</v>
      </c>
      <c r="B266" s="65" t="s">
        <v>9225</v>
      </c>
      <c r="C266" s="279" t="s">
        <v>9414</v>
      </c>
      <c r="D266" s="74" t="s">
        <v>8558</v>
      </c>
      <c r="E266" s="362">
        <v>10</v>
      </c>
      <c r="F266" s="362">
        <v>300</v>
      </c>
      <c r="G266" s="361">
        <f xml:space="preserve">E266*F266/10000</f>
        <v>0.3</v>
      </c>
      <c r="H266" s="362"/>
      <c r="I266" s="279" t="s">
        <v>1248</v>
      </c>
      <c r="J266" s="65" t="s">
        <v>1157</v>
      </c>
    </row>
    <row r="267" s="343" customFormat="1" ht="18" customHeight="1" outlineLevel="1" spans="1:10">
      <c r="A267" s="208" t="s">
        <v>9400</v>
      </c>
      <c r="B267" s="65" t="s">
        <v>9232</v>
      </c>
      <c r="C267" s="279" t="s">
        <v>9414</v>
      </c>
      <c r="D267" s="74" t="s">
        <v>8558</v>
      </c>
      <c r="E267" s="362">
        <v>10</v>
      </c>
      <c r="F267" s="362">
        <v>150</v>
      </c>
      <c r="G267" s="361">
        <f xml:space="preserve">E267*F267/10000</f>
        <v>0.15</v>
      </c>
      <c r="H267" s="362"/>
      <c r="I267" s="279" t="s">
        <v>1248</v>
      </c>
      <c r="J267" s="65" t="s">
        <v>1157</v>
      </c>
    </row>
    <row r="268" s="343" customFormat="1" ht="18" customHeight="1" outlineLevel="1" spans="1:10">
      <c r="A268" s="208" t="s">
        <v>9402</v>
      </c>
      <c r="B268" s="65" t="s">
        <v>9234</v>
      </c>
      <c r="C268" s="279" t="s">
        <v>9415</v>
      </c>
      <c r="D268" s="74" t="s">
        <v>229</v>
      </c>
      <c r="E268" s="362">
        <v>10</v>
      </c>
      <c r="F268" s="362">
        <v>65</v>
      </c>
      <c r="G268" s="361">
        <f xml:space="preserve">F268*E268/10000</f>
        <v>0.065</v>
      </c>
      <c r="H268" s="362"/>
      <c r="I268" s="279" t="s">
        <v>1248</v>
      </c>
      <c r="J268" s="65" t="s">
        <v>1157</v>
      </c>
    </row>
    <row r="269" s="343" customFormat="1" ht="18" customHeight="1" outlineLevel="1" spans="1:10">
      <c r="A269" s="208" t="s">
        <v>9410</v>
      </c>
      <c r="B269" s="65" t="s">
        <v>9237</v>
      </c>
      <c r="C269" s="279" t="s">
        <v>9416</v>
      </c>
      <c r="D269" s="74" t="s">
        <v>8558</v>
      </c>
      <c r="E269" s="362">
        <v>15</v>
      </c>
      <c r="F269" s="362">
        <v>190</v>
      </c>
      <c r="G269" s="361">
        <f xml:space="preserve">E269*F269/10000</f>
        <v>0.285</v>
      </c>
      <c r="H269" s="362"/>
      <c r="I269" s="279" t="s">
        <v>1248</v>
      </c>
      <c r="J269" s="65" t="s">
        <v>1157</v>
      </c>
    </row>
    <row r="270" s="343" customFormat="1" ht="18" customHeight="1" outlineLevel="1" spans="1:10">
      <c r="A270" s="208" t="s">
        <v>9417</v>
      </c>
      <c r="B270" s="65" t="s">
        <v>9240</v>
      </c>
      <c r="C270" s="279" t="s">
        <v>9418</v>
      </c>
      <c r="D270" s="74" t="s">
        <v>8558</v>
      </c>
      <c r="E270" s="362">
        <v>15</v>
      </c>
      <c r="F270" s="362">
        <v>100</v>
      </c>
      <c r="G270" s="361">
        <f xml:space="preserve">E270*F270/10000</f>
        <v>0.15</v>
      </c>
      <c r="H270" s="362"/>
      <c r="I270" s="279" t="s">
        <v>1248</v>
      </c>
      <c r="J270" s="65" t="s">
        <v>1157</v>
      </c>
    </row>
    <row r="271" s="343" customFormat="1" ht="18" customHeight="1" outlineLevel="1" spans="1:10">
      <c r="A271" s="208" t="s">
        <v>9419</v>
      </c>
      <c r="B271" s="65" t="s">
        <v>9243</v>
      </c>
      <c r="C271" s="279" t="s">
        <v>9420</v>
      </c>
      <c r="D271" s="74" t="s">
        <v>229</v>
      </c>
      <c r="E271" s="362">
        <v>15</v>
      </c>
      <c r="F271" s="362">
        <v>30</v>
      </c>
      <c r="G271" s="361">
        <f xml:space="preserve">F271*E271/10000</f>
        <v>0.045</v>
      </c>
      <c r="H271" s="362"/>
      <c r="I271" s="279" t="s">
        <v>1248</v>
      </c>
      <c r="J271" s="65" t="s">
        <v>1157</v>
      </c>
    </row>
    <row r="272" s="344" customFormat="1" ht="18" customHeight="1" outlineLevel="1" spans="1:10">
      <c r="A272" s="208" t="s">
        <v>9389</v>
      </c>
      <c r="B272" s="65" t="s">
        <v>9412</v>
      </c>
      <c r="C272" s="279"/>
      <c r="D272" s="74" t="s">
        <v>229</v>
      </c>
      <c r="E272" s="362">
        <v>40</v>
      </c>
      <c r="F272" s="362">
        <v>200</v>
      </c>
      <c r="G272" s="361">
        <f xml:space="preserve">F272*E272/10000</f>
        <v>0.8</v>
      </c>
      <c r="H272" s="362"/>
      <c r="I272" s="279" t="s">
        <v>1257</v>
      </c>
      <c r="J272" s="65" t="s">
        <v>1157</v>
      </c>
    </row>
    <row r="273" s="344" customFormat="1" ht="18" customHeight="1" outlineLevel="1" spans="1:10">
      <c r="A273" s="208" t="s">
        <v>9393</v>
      </c>
      <c r="B273" s="65" t="s">
        <v>9413</v>
      </c>
      <c r="C273" s="279"/>
      <c r="D273" s="74" t="s">
        <v>8558</v>
      </c>
      <c r="E273" s="362">
        <v>40</v>
      </c>
      <c r="F273" s="362">
        <v>500</v>
      </c>
      <c r="G273" s="361">
        <f xml:space="preserve">E273*F273/10000</f>
        <v>2</v>
      </c>
      <c r="H273" s="362"/>
      <c r="I273" s="279" t="s">
        <v>1257</v>
      </c>
      <c r="J273" s="65" t="s">
        <v>1157</v>
      </c>
    </row>
    <row r="274" s="344" customFormat="1" ht="18" customHeight="1" outlineLevel="1" spans="1:10">
      <c r="A274" s="208" t="s">
        <v>9398</v>
      </c>
      <c r="B274" s="65" t="s">
        <v>9247</v>
      </c>
      <c r="C274" s="279" t="s">
        <v>9423</v>
      </c>
      <c r="D274" s="74" t="s">
        <v>229</v>
      </c>
      <c r="E274" s="362">
        <v>80</v>
      </c>
      <c r="F274" s="362">
        <v>65</v>
      </c>
      <c r="G274" s="361">
        <f xml:space="preserve">F274*E274/10000</f>
        <v>0.52</v>
      </c>
      <c r="H274" s="362"/>
      <c r="I274" s="279" t="s">
        <v>1257</v>
      </c>
      <c r="J274" s="65" t="s">
        <v>1157</v>
      </c>
    </row>
    <row r="275" s="344" customFormat="1" ht="18" customHeight="1" outlineLevel="1" spans="1:10">
      <c r="A275" s="208" t="s">
        <v>9400</v>
      </c>
      <c r="B275" s="65" t="s">
        <v>9251</v>
      </c>
      <c r="C275" s="279" t="s">
        <v>9424</v>
      </c>
      <c r="D275" s="74" t="s">
        <v>229</v>
      </c>
      <c r="E275" s="362">
        <v>120</v>
      </c>
      <c r="F275" s="362">
        <v>30</v>
      </c>
      <c r="G275" s="361">
        <f xml:space="preserve">F275*E275/10000</f>
        <v>0.36</v>
      </c>
      <c r="H275" s="362"/>
      <c r="I275" s="279" t="s">
        <v>1257</v>
      </c>
      <c r="J275" s="65" t="s">
        <v>1157</v>
      </c>
    </row>
    <row r="276" s="344" customFormat="1" ht="18" customHeight="1" outlineLevel="1" spans="1:10">
      <c r="A276" s="208" t="s">
        <v>9402</v>
      </c>
      <c r="B276" s="65" t="s">
        <v>9255</v>
      </c>
      <c r="C276" s="279" t="s">
        <v>9425</v>
      </c>
      <c r="D276" s="74" t="s">
        <v>8558</v>
      </c>
      <c r="E276" s="362">
        <v>120</v>
      </c>
      <c r="F276" s="362">
        <v>100</v>
      </c>
      <c r="G276" s="361">
        <f t="shared" ref="G276:G282" si="5" xml:space="preserve">E276*F276/10000</f>
        <v>1.2</v>
      </c>
      <c r="H276" s="362"/>
      <c r="I276" s="279" t="s">
        <v>1257</v>
      </c>
      <c r="J276" s="65" t="s">
        <v>1157</v>
      </c>
    </row>
    <row r="277" s="344" customFormat="1" ht="18" customHeight="1" outlineLevel="1" spans="1:10">
      <c r="A277" s="208" t="s">
        <v>9410</v>
      </c>
      <c r="B277" s="65" t="s">
        <v>9258</v>
      </c>
      <c r="C277" s="279" t="s">
        <v>9426</v>
      </c>
      <c r="D277" s="74" t="s">
        <v>8558</v>
      </c>
      <c r="E277" s="362">
        <v>120</v>
      </c>
      <c r="F277" s="362">
        <v>190</v>
      </c>
      <c r="G277" s="361">
        <f t="shared" si="5"/>
        <v>2.28</v>
      </c>
      <c r="H277" s="362"/>
      <c r="I277" s="279" t="s">
        <v>1257</v>
      </c>
      <c r="J277" s="65" t="s">
        <v>1157</v>
      </c>
    </row>
    <row r="278" s="344" customFormat="1" ht="18" customHeight="1" outlineLevel="1" spans="1:10">
      <c r="A278" s="208" t="s">
        <v>9417</v>
      </c>
      <c r="B278" s="65" t="s">
        <v>9261</v>
      </c>
      <c r="C278" s="279" t="s">
        <v>9414</v>
      </c>
      <c r="D278" s="74" t="s">
        <v>8558</v>
      </c>
      <c r="E278" s="362">
        <v>80</v>
      </c>
      <c r="F278" s="362">
        <v>300</v>
      </c>
      <c r="G278" s="361">
        <f t="shared" si="5"/>
        <v>2.4</v>
      </c>
      <c r="H278" s="362"/>
      <c r="I278" s="279" t="s">
        <v>1257</v>
      </c>
      <c r="J278" s="65" t="s">
        <v>1157</v>
      </c>
    </row>
    <row r="279" s="344" customFormat="1" ht="18" customHeight="1" outlineLevel="1" spans="1:10">
      <c r="A279" s="208" t="s">
        <v>9419</v>
      </c>
      <c r="B279" s="65" t="s">
        <v>9263</v>
      </c>
      <c r="C279" s="279" t="s">
        <v>9414</v>
      </c>
      <c r="D279" s="74" t="s">
        <v>8558</v>
      </c>
      <c r="E279" s="362">
        <v>80</v>
      </c>
      <c r="F279" s="362">
        <v>150</v>
      </c>
      <c r="G279" s="361">
        <f t="shared" si="5"/>
        <v>1.2</v>
      </c>
      <c r="H279" s="362"/>
      <c r="I279" s="279" t="s">
        <v>1257</v>
      </c>
      <c r="J279" s="65" t="s">
        <v>1157</v>
      </c>
    </row>
    <row r="280" s="343" customFormat="1" ht="18" customHeight="1" outlineLevel="1" spans="1:10">
      <c r="A280" s="208" t="s">
        <v>9395</v>
      </c>
      <c r="B280" s="65" t="s">
        <v>9219</v>
      </c>
      <c r="C280" s="279" t="s">
        <v>9220</v>
      </c>
      <c r="D280" s="74" t="s">
        <v>186</v>
      </c>
      <c r="E280" s="362">
        <v>30</v>
      </c>
      <c r="F280" s="362">
        <v>150</v>
      </c>
      <c r="G280" s="361">
        <f t="shared" si="5"/>
        <v>0.45</v>
      </c>
      <c r="H280" s="362"/>
      <c r="I280" s="279" t="s">
        <v>1266</v>
      </c>
      <c r="J280" s="65" t="s">
        <v>1157</v>
      </c>
    </row>
    <row r="281" s="343" customFormat="1" ht="18" customHeight="1" outlineLevel="1" spans="1:10">
      <c r="A281" s="208" t="s">
        <v>9398</v>
      </c>
      <c r="B281" s="65" t="s">
        <v>9225</v>
      </c>
      <c r="C281" s="279" t="s">
        <v>9414</v>
      </c>
      <c r="D281" s="74" t="s">
        <v>8558</v>
      </c>
      <c r="E281" s="362">
        <v>20</v>
      </c>
      <c r="F281" s="362">
        <v>300</v>
      </c>
      <c r="G281" s="361">
        <f t="shared" si="5"/>
        <v>0.6</v>
      </c>
      <c r="H281" s="362"/>
      <c r="I281" s="279" t="s">
        <v>1266</v>
      </c>
      <c r="J281" s="65" t="s">
        <v>1157</v>
      </c>
    </row>
    <row r="282" s="343" customFormat="1" ht="18" customHeight="1" outlineLevel="1" spans="1:10">
      <c r="A282" s="208" t="s">
        <v>9400</v>
      </c>
      <c r="B282" s="65" t="s">
        <v>9232</v>
      </c>
      <c r="C282" s="279" t="s">
        <v>9414</v>
      </c>
      <c r="D282" s="74" t="s">
        <v>8558</v>
      </c>
      <c r="E282" s="362">
        <v>20</v>
      </c>
      <c r="F282" s="362">
        <v>150</v>
      </c>
      <c r="G282" s="361">
        <f t="shared" si="5"/>
        <v>0.3</v>
      </c>
      <c r="H282" s="362"/>
      <c r="I282" s="279" t="s">
        <v>1266</v>
      </c>
      <c r="J282" s="65" t="s">
        <v>1157</v>
      </c>
    </row>
    <row r="283" s="343" customFormat="1" ht="18" customHeight="1" outlineLevel="1" spans="1:10">
      <c r="A283" s="208" t="s">
        <v>9402</v>
      </c>
      <c r="B283" s="65" t="s">
        <v>9234</v>
      </c>
      <c r="C283" s="279" t="s">
        <v>9415</v>
      </c>
      <c r="D283" s="74" t="s">
        <v>229</v>
      </c>
      <c r="E283" s="362">
        <v>20</v>
      </c>
      <c r="F283" s="362">
        <v>65</v>
      </c>
      <c r="G283" s="361">
        <f xml:space="preserve">F283*E283/10000</f>
        <v>0.13</v>
      </c>
      <c r="H283" s="362"/>
      <c r="I283" s="279" t="s">
        <v>1266</v>
      </c>
      <c r="J283" s="65" t="s">
        <v>1157</v>
      </c>
    </row>
    <row r="284" s="343" customFormat="1" ht="18" customHeight="1" outlineLevel="1" spans="1:10">
      <c r="A284" s="208" t="s">
        <v>9410</v>
      </c>
      <c r="B284" s="65" t="s">
        <v>9237</v>
      </c>
      <c r="C284" s="279" t="s">
        <v>9416</v>
      </c>
      <c r="D284" s="74" t="s">
        <v>8558</v>
      </c>
      <c r="E284" s="362">
        <v>30</v>
      </c>
      <c r="F284" s="362">
        <v>190</v>
      </c>
      <c r="G284" s="361">
        <f xml:space="preserve">E284*F284/10000</f>
        <v>0.57</v>
      </c>
      <c r="H284" s="362"/>
      <c r="I284" s="279" t="s">
        <v>1266</v>
      </c>
      <c r="J284" s="65" t="s">
        <v>1157</v>
      </c>
    </row>
    <row r="285" s="343" customFormat="1" ht="18" customHeight="1" outlineLevel="1" spans="1:10">
      <c r="A285" s="208" t="s">
        <v>9417</v>
      </c>
      <c r="B285" s="65" t="s">
        <v>9240</v>
      </c>
      <c r="C285" s="279" t="s">
        <v>9418</v>
      </c>
      <c r="D285" s="74" t="s">
        <v>8558</v>
      </c>
      <c r="E285" s="362">
        <v>30</v>
      </c>
      <c r="F285" s="362">
        <v>100</v>
      </c>
      <c r="G285" s="361">
        <f xml:space="preserve">E285*F285/10000</f>
        <v>0.3</v>
      </c>
      <c r="H285" s="362"/>
      <c r="I285" s="279" t="s">
        <v>1266</v>
      </c>
      <c r="J285" s="65" t="s">
        <v>1157</v>
      </c>
    </row>
    <row r="286" s="343" customFormat="1" ht="18" customHeight="1" outlineLevel="1" spans="1:10">
      <c r="A286" s="208" t="s">
        <v>9419</v>
      </c>
      <c r="B286" s="65" t="s">
        <v>9243</v>
      </c>
      <c r="C286" s="279" t="s">
        <v>9420</v>
      </c>
      <c r="D286" s="74" t="s">
        <v>229</v>
      </c>
      <c r="E286" s="362">
        <v>30</v>
      </c>
      <c r="F286" s="362">
        <v>30</v>
      </c>
      <c r="G286" s="361">
        <f xml:space="preserve">F286*E286/10000</f>
        <v>0.09</v>
      </c>
      <c r="H286" s="362"/>
      <c r="I286" s="279" t="s">
        <v>1266</v>
      </c>
      <c r="J286" s="65" t="s">
        <v>1157</v>
      </c>
    </row>
    <row r="287" s="343" customFormat="1" ht="18" customHeight="1" outlineLevel="1" spans="1:10">
      <c r="A287" s="208" t="s">
        <v>9395</v>
      </c>
      <c r="B287" s="65" t="s">
        <v>9219</v>
      </c>
      <c r="C287" s="279" t="s">
        <v>9220</v>
      </c>
      <c r="D287" s="74" t="s">
        <v>186</v>
      </c>
      <c r="E287" s="362">
        <v>270</v>
      </c>
      <c r="F287" s="362">
        <v>150</v>
      </c>
      <c r="G287" s="361">
        <f xml:space="preserve">E287*F287/10000</f>
        <v>4.05</v>
      </c>
      <c r="H287" s="362"/>
      <c r="I287" s="279" t="s">
        <v>9445</v>
      </c>
      <c r="J287" s="65" t="s">
        <v>1157</v>
      </c>
    </row>
    <row r="288" s="343" customFormat="1" ht="18" customHeight="1" outlineLevel="1" spans="1:10">
      <c r="A288" s="208" t="s">
        <v>9398</v>
      </c>
      <c r="B288" s="65" t="s">
        <v>9225</v>
      </c>
      <c r="C288" s="279" t="s">
        <v>9414</v>
      </c>
      <c r="D288" s="74" t="s">
        <v>8558</v>
      </c>
      <c r="E288" s="362">
        <v>180</v>
      </c>
      <c r="F288" s="362">
        <v>300</v>
      </c>
      <c r="G288" s="361">
        <f xml:space="preserve">E288*F288/10000</f>
        <v>5.4</v>
      </c>
      <c r="H288" s="362"/>
      <c r="I288" s="279" t="s">
        <v>9445</v>
      </c>
      <c r="J288" s="65" t="s">
        <v>1157</v>
      </c>
    </row>
    <row r="289" s="343" customFormat="1" ht="18" customHeight="1" outlineLevel="1" spans="1:10">
      <c r="A289" s="208" t="s">
        <v>9400</v>
      </c>
      <c r="B289" s="65" t="s">
        <v>9232</v>
      </c>
      <c r="C289" s="279" t="s">
        <v>9414</v>
      </c>
      <c r="D289" s="74" t="s">
        <v>8558</v>
      </c>
      <c r="E289" s="362">
        <v>180</v>
      </c>
      <c r="F289" s="362">
        <v>150</v>
      </c>
      <c r="G289" s="361">
        <f xml:space="preserve">E289*F289/10000</f>
        <v>2.7</v>
      </c>
      <c r="H289" s="362"/>
      <c r="I289" s="279" t="s">
        <v>9445</v>
      </c>
      <c r="J289" s="65" t="s">
        <v>1157</v>
      </c>
    </row>
    <row r="290" s="343" customFormat="1" ht="18" customHeight="1" outlineLevel="1" spans="1:10">
      <c r="A290" s="208" t="s">
        <v>9402</v>
      </c>
      <c r="B290" s="65" t="s">
        <v>9234</v>
      </c>
      <c r="C290" s="279" t="s">
        <v>9415</v>
      </c>
      <c r="D290" s="74" t="s">
        <v>229</v>
      </c>
      <c r="E290" s="362">
        <v>180</v>
      </c>
      <c r="F290" s="362">
        <v>65</v>
      </c>
      <c r="G290" s="361">
        <f xml:space="preserve">F290*E290/10000</f>
        <v>1.17</v>
      </c>
      <c r="H290" s="362"/>
      <c r="I290" s="279" t="s">
        <v>9445</v>
      </c>
      <c r="J290" s="65" t="s">
        <v>1157</v>
      </c>
    </row>
    <row r="291" s="343" customFormat="1" ht="18" customHeight="1" outlineLevel="1" spans="1:10">
      <c r="A291" s="208" t="s">
        <v>9410</v>
      </c>
      <c r="B291" s="65" t="s">
        <v>9237</v>
      </c>
      <c r="C291" s="279" t="s">
        <v>9416</v>
      </c>
      <c r="D291" s="74" t="s">
        <v>8558</v>
      </c>
      <c r="E291" s="362">
        <v>270</v>
      </c>
      <c r="F291" s="362">
        <v>190</v>
      </c>
      <c r="G291" s="361">
        <f xml:space="preserve">E291*F291/10000</f>
        <v>5.13</v>
      </c>
      <c r="H291" s="362"/>
      <c r="I291" s="279" t="s">
        <v>9445</v>
      </c>
      <c r="J291" s="65" t="s">
        <v>1157</v>
      </c>
    </row>
    <row r="292" s="343" customFormat="1" ht="18" customHeight="1" outlineLevel="1" spans="1:10">
      <c r="A292" s="208" t="s">
        <v>9417</v>
      </c>
      <c r="B292" s="65" t="s">
        <v>9240</v>
      </c>
      <c r="C292" s="279" t="s">
        <v>9418</v>
      </c>
      <c r="D292" s="74" t="s">
        <v>8558</v>
      </c>
      <c r="E292" s="362">
        <v>270</v>
      </c>
      <c r="F292" s="362">
        <v>100</v>
      </c>
      <c r="G292" s="361">
        <f xml:space="preserve">E292*F292/10000</f>
        <v>2.7</v>
      </c>
      <c r="H292" s="362"/>
      <c r="I292" s="279" t="s">
        <v>9445</v>
      </c>
      <c r="J292" s="65" t="s">
        <v>1157</v>
      </c>
    </row>
    <row r="293" s="343" customFormat="1" ht="18" customHeight="1" outlineLevel="1" spans="1:10">
      <c r="A293" s="208" t="s">
        <v>9419</v>
      </c>
      <c r="B293" s="65" t="s">
        <v>9243</v>
      </c>
      <c r="C293" s="279" t="s">
        <v>9420</v>
      </c>
      <c r="D293" s="74" t="s">
        <v>229</v>
      </c>
      <c r="E293" s="362">
        <v>270</v>
      </c>
      <c r="F293" s="362">
        <v>30</v>
      </c>
      <c r="G293" s="361">
        <f xml:space="preserve">F293*E293/10000</f>
        <v>0.81</v>
      </c>
      <c r="H293" s="362"/>
      <c r="I293" s="279" t="s">
        <v>9445</v>
      </c>
      <c r="J293" s="65" t="s">
        <v>1157</v>
      </c>
    </row>
    <row r="294" s="343" customFormat="1" ht="18" customHeight="1" outlineLevel="1" spans="1:10">
      <c r="A294" s="208" t="s">
        <v>9395</v>
      </c>
      <c r="B294" s="65" t="s">
        <v>9219</v>
      </c>
      <c r="C294" s="279" t="s">
        <v>9220</v>
      </c>
      <c r="D294" s="74" t="s">
        <v>186</v>
      </c>
      <c r="E294" s="362">
        <v>270</v>
      </c>
      <c r="F294" s="362">
        <v>150</v>
      </c>
      <c r="G294" s="361">
        <f xml:space="preserve">E294*F294/10000</f>
        <v>4.05</v>
      </c>
      <c r="H294" s="362"/>
      <c r="I294" s="279" t="s">
        <v>9446</v>
      </c>
      <c r="J294" s="65" t="s">
        <v>1157</v>
      </c>
    </row>
    <row r="295" s="343" customFormat="1" ht="18" customHeight="1" outlineLevel="1" spans="1:10">
      <c r="A295" s="208" t="s">
        <v>9398</v>
      </c>
      <c r="B295" s="65" t="s">
        <v>9225</v>
      </c>
      <c r="C295" s="279" t="s">
        <v>9414</v>
      </c>
      <c r="D295" s="74" t="s">
        <v>8558</v>
      </c>
      <c r="E295" s="362">
        <v>180</v>
      </c>
      <c r="F295" s="362">
        <v>300</v>
      </c>
      <c r="G295" s="361">
        <f xml:space="preserve">E295*F295/10000</f>
        <v>5.4</v>
      </c>
      <c r="H295" s="362"/>
      <c r="I295" s="279" t="s">
        <v>9446</v>
      </c>
      <c r="J295" s="65" t="s">
        <v>1157</v>
      </c>
    </row>
    <row r="296" s="343" customFormat="1" ht="18" customHeight="1" outlineLevel="1" spans="1:10">
      <c r="A296" s="208" t="s">
        <v>9400</v>
      </c>
      <c r="B296" s="65" t="s">
        <v>9232</v>
      </c>
      <c r="C296" s="279" t="s">
        <v>9414</v>
      </c>
      <c r="D296" s="74" t="s">
        <v>8558</v>
      </c>
      <c r="E296" s="362">
        <v>180</v>
      </c>
      <c r="F296" s="362">
        <v>150</v>
      </c>
      <c r="G296" s="361">
        <f xml:space="preserve">E296*F296/10000</f>
        <v>2.7</v>
      </c>
      <c r="H296" s="362"/>
      <c r="I296" s="279" t="s">
        <v>9446</v>
      </c>
      <c r="J296" s="65" t="s">
        <v>1157</v>
      </c>
    </row>
    <row r="297" s="343" customFormat="1" ht="18" customHeight="1" outlineLevel="1" spans="1:10">
      <c r="A297" s="208" t="s">
        <v>9402</v>
      </c>
      <c r="B297" s="65" t="s">
        <v>9234</v>
      </c>
      <c r="C297" s="279" t="s">
        <v>9415</v>
      </c>
      <c r="D297" s="74" t="s">
        <v>229</v>
      </c>
      <c r="E297" s="362">
        <v>180</v>
      </c>
      <c r="F297" s="362">
        <v>65</v>
      </c>
      <c r="G297" s="361">
        <f xml:space="preserve">F297*E297/10000</f>
        <v>1.17</v>
      </c>
      <c r="H297" s="362"/>
      <c r="I297" s="279" t="s">
        <v>9446</v>
      </c>
      <c r="J297" s="65" t="s">
        <v>1157</v>
      </c>
    </row>
    <row r="298" s="343" customFormat="1" ht="18" customHeight="1" outlineLevel="1" spans="1:10">
      <c r="A298" s="208" t="s">
        <v>9410</v>
      </c>
      <c r="B298" s="65" t="s">
        <v>9237</v>
      </c>
      <c r="C298" s="279" t="s">
        <v>9416</v>
      </c>
      <c r="D298" s="74" t="s">
        <v>8558</v>
      </c>
      <c r="E298" s="362">
        <v>270</v>
      </c>
      <c r="F298" s="362">
        <v>190</v>
      </c>
      <c r="G298" s="361">
        <f xml:space="preserve">E298*F298/10000</f>
        <v>5.13</v>
      </c>
      <c r="H298" s="362"/>
      <c r="I298" s="279" t="s">
        <v>9446</v>
      </c>
      <c r="J298" s="65" t="s">
        <v>1157</v>
      </c>
    </row>
    <row r="299" s="343" customFormat="1" ht="18" customHeight="1" outlineLevel="1" spans="1:10">
      <c r="A299" s="208" t="s">
        <v>9417</v>
      </c>
      <c r="B299" s="65" t="s">
        <v>9240</v>
      </c>
      <c r="C299" s="279" t="s">
        <v>9418</v>
      </c>
      <c r="D299" s="74" t="s">
        <v>8558</v>
      </c>
      <c r="E299" s="362">
        <v>270</v>
      </c>
      <c r="F299" s="362">
        <v>100</v>
      </c>
      <c r="G299" s="361">
        <f xml:space="preserve">E299*F299/10000</f>
        <v>2.7</v>
      </c>
      <c r="H299" s="362"/>
      <c r="I299" s="279" t="s">
        <v>9446</v>
      </c>
      <c r="J299" s="65" t="s">
        <v>1157</v>
      </c>
    </row>
    <row r="300" s="343" customFormat="1" ht="18" customHeight="1" outlineLevel="1" spans="1:10">
      <c r="A300" s="208" t="s">
        <v>9419</v>
      </c>
      <c r="B300" s="65" t="s">
        <v>9243</v>
      </c>
      <c r="C300" s="279" t="s">
        <v>9420</v>
      </c>
      <c r="D300" s="74" t="s">
        <v>229</v>
      </c>
      <c r="E300" s="362">
        <v>270</v>
      </c>
      <c r="F300" s="362">
        <v>30</v>
      </c>
      <c r="G300" s="361">
        <f xml:space="preserve">F300*E300/10000</f>
        <v>0.81</v>
      </c>
      <c r="H300" s="362"/>
      <c r="I300" s="279" t="s">
        <v>9446</v>
      </c>
      <c r="J300" s="65" t="s">
        <v>1157</v>
      </c>
    </row>
    <row r="301" s="343" customFormat="1" ht="18" customHeight="1" outlineLevel="1" spans="1:10">
      <c r="A301" s="208" t="s">
        <v>9395</v>
      </c>
      <c r="B301" s="65" t="s">
        <v>9219</v>
      </c>
      <c r="C301" s="279" t="s">
        <v>9220</v>
      </c>
      <c r="D301" s="74" t="s">
        <v>186</v>
      </c>
      <c r="E301" s="362">
        <v>15</v>
      </c>
      <c r="F301" s="362">
        <v>150</v>
      </c>
      <c r="G301" s="361">
        <f xml:space="preserve">E301*F301/10000</f>
        <v>0.225</v>
      </c>
      <c r="H301" s="362"/>
      <c r="I301" s="279" t="s">
        <v>1269</v>
      </c>
      <c r="J301" s="65" t="s">
        <v>1157</v>
      </c>
    </row>
    <row r="302" s="343" customFormat="1" ht="18" customHeight="1" outlineLevel="1" spans="1:10">
      <c r="A302" s="208" t="s">
        <v>9398</v>
      </c>
      <c r="B302" s="65" t="s">
        <v>9225</v>
      </c>
      <c r="C302" s="279" t="s">
        <v>9414</v>
      </c>
      <c r="D302" s="74" t="s">
        <v>8558</v>
      </c>
      <c r="E302" s="362">
        <v>10</v>
      </c>
      <c r="F302" s="362">
        <v>300</v>
      </c>
      <c r="G302" s="361">
        <f xml:space="preserve">E302*F302/10000</f>
        <v>0.3</v>
      </c>
      <c r="H302" s="362"/>
      <c r="I302" s="279" t="s">
        <v>1269</v>
      </c>
      <c r="J302" s="65" t="s">
        <v>1157</v>
      </c>
    </row>
    <row r="303" s="343" customFormat="1" ht="18" customHeight="1" outlineLevel="1" spans="1:10">
      <c r="A303" s="208" t="s">
        <v>9400</v>
      </c>
      <c r="B303" s="65" t="s">
        <v>9232</v>
      </c>
      <c r="C303" s="279" t="s">
        <v>9414</v>
      </c>
      <c r="D303" s="74" t="s">
        <v>8558</v>
      </c>
      <c r="E303" s="362">
        <v>10</v>
      </c>
      <c r="F303" s="362">
        <v>150</v>
      </c>
      <c r="G303" s="361">
        <f xml:space="preserve">E303*F303/10000</f>
        <v>0.15</v>
      </c>
      <c r="H303" s="362"/>
      <c r="I303" s="279" t="s">
        <v>1269</v>
      </c>
      <c r="J303" s="65" t="s">
        <v>1157</v>
      </c>
    </row>
    <row r="304" s="343" customFormat="1" ht="18" customHeight="1" outlineLevel="1" spans="1:10">
      <c r="A304" s="208" t="s">
        <v>9402</v>
      </c>
      <c r="B304" s="65" t="s">
        <v>9234</v>
      </c>
      <c r="C304" s="279" t="s">
        <v>9415</v>
      </c>
      <c r="D304" s="74" t="s">
        <v>229</v>
      </c>
      <c r="E304" s="362">
        <v>10</v>
      </c>
      <c r="F304" s="362">
        <v>65</v>
      </c>
      <c r="G304" s="361">
        <f xml:space="preserve">F304*E304/10000</f>
        <v>0.065</v>
      </c>
      <c r="H304" s="362"/>
      <c r="I304" s="279" t="s">
        <v>1269</v>
      </c>
      <c r="J304" s="65" t="s">
        <v>1157</v>
      </c>
    </row>
    <row r="305" s="343" customFormat="1" ht="18" customHeight="1" outlineLevel="1" spans="1:10">
      <c r="A305" s="208" t="s">
        <v>9410</v>
      </c>
      <c r="B305" s="65" t="s">
        <v>9237</v>
      </c>
      <c r="C305" s="279" t="s">
        <v>9416</v>
      </c>
      <c r="D305" s="74" t="s">
        <v>8558</v>
      </c>
      <c r="E305" s="362">
        <v>15</v>
      </c>
      <c r="F305" s="362">
        <v>190</v>
      </c>
      <c r="G305" s="361">
        <f xml:space="preserve">E305*F305/10000</f>
        <v>0.285</v>
      </c>
      <c r="H305" s="362"/>
      <c r="I305" s="279" t="s">
        <v>1269</v>
      </c>
      <c r="J305" s="65" t="s">
        <v>1157</v>
      </c>
    </row>
    <row r="306" s="343" customFormat="1" ht="18" customHeight="1" outlineLevel="1" spans="1:10">
      <c r="A306" s="208" t="s">
        <v>9417</v>
      </c>
      <c r="B306" s="65" t="s">
        <v>9240</v>
      </c>
      <c r="C306" s="279" t="s">
        <v>9418</v>
      </c>
      <c r="D306" s="74" t="s">
        <v>8558</v>
      </c>
      <c r="E306" s="362">
        <v>15</v>
      </c>
      <c r="F306" s="362">
        <v>100</v>
      </c>
      <c r="G306" s="361">
        <f xml:space="preserve">E306*F306/10000</f>
        <v>0.15</v>
      </c>
      <c r="H306" s="362"/>
      <c r="I306" s="279" t="s">
        <v>1269</v>
      </c>
      <c r="J306" s="65" t="s">
        <v>1157</v>
      </c>
    </row>
    <row r="307" s="343" customFormat="1" ht="18" customHeight="1" outlineLevel="1" spans="1:10">
      <c r="A307" s="208" t="s">
        <v>9419</v>
      </c>
      <c r="B307" s="65" t="s">
        <v>9243</v>
      </c>
      <c r="C307" s="279" t="s">
        <v>9420</v>
      </c>
      <c r="D307" s="74" t="s">
        <v>229</v>
      </c>
      <c r="E307" s="362">
        <v>15</v>
      </c>
      <c r="F307" s="362">
        <v>30</v>
      </c>
      <c r="G307" s="361">
        <f xml:space="preserve">F307*E307/10000</f>
        <v>0.045</v>
      </c>
      <c r="H307" s="362"/>
      <c r="I307" s="279" t="s">
        <v>1269</v>
      </c>
      <c r="J307" s="65" t="s">
        <v>1157</v>
      </c>
    </row>
    <row r="308" s="344" customFormat="1" ht="18" customHeight="1" outlineLevel="1" spans="1:10">
      <c r="A308" s="208" t="s">
        <v>9389</v>
      </c>
      <c r="B308" s="65" t="s">
        <v>9412</v>
      </c>
      <c r="C308" s="279"/>
      <c r="D308" s="74" t="s">
        <v>229</v>
      </c>
      <c r="E308" s="362">
        <v>40</v>
      </c>
      <c r="F308" s="362">
        <v>200</v>
      </c>
      <c r="G308" s="361">
        <f xml:space="preserve">F308*E308/10000</f>
        <v>0.8</v>
      </c>
      <c r="H308" s="362"/>
      <c r="I308" s="279" t="s">
        <v>1281</v>
      </c>
      <c r="J308" s="65" t="s">
        <v>1157</v>
      </c>
    </row>
    <row r="309" s="344" customFormat="1" ht="18" customHeight="1" outlineLevel="1" spans="1:10">
      <c r="A309" s="208" t="s">
        <v>9393</v>
      </c>
      <c r="B309" s="65" t="s">
        <v>9413</v>
      </c>
      <c r="C309" s="279"/>
      <c r="D309" s="74" t="s">
        <v>8558</v>
      </c>
      <c r="E309" s="362">
        <v>40</v>
      </c>
      <c r="F309" s="362">
        <v>500</v>
      </c>
      <c r="G309" s="361">
        <f xml:space="preserve">E309*F309/10000</f>
        <v>2</v>
      </c>
      <c r="H309" s="362"/>
      <c r="I309" s="279" t="s">
        <v>1281</v>
      </c>
      <c r="J309" s="65" t="s">
        <v>1157</v>
      </c>
    </row>
    <row r="310" s="344" customFormat="1" ht="18" customHeight="1" outlineLevel="1" spans="1:10">
      <c r="A310" s="208" t="s">
        <v>9398</v>
      </c>
      <c r="B310" s="65" t="s">
        <v>9247</v>
      </c>
      <c r="C310" s="279" t="s">
        <v>9423</v>
      </c>
      <c r="D310" s="74" t="s">
        <v>229</v>
      </c>
      <c r="E310" s="362">
        <v>80</v>
      </c>
      <c r="F310" s="362">
        <v>65</v>
      </c>
      <c r="G310" s="361">
        <f xml:space="preserve">F310*E310/10000</f>
        <v>0.52</v>
      </c>
      <c r="H310" s="362"/>
      <c r="I310" s="279" t="s">
        <v>1281</v>
      </c>
      <c r="J310" s="65" t="s">
        <v>1157</v>
      </c>
    </row>
    <row r="311" s="344" customFormat="1" ht="18" customHeight="1" outlineLevel="1" spans="1:10">
      <c r="A311" s="208" t="s">
        <v>9400</v>
      </c>
      <c r="B311" s="65" t="s">
        <v>9251</v>
      </c>
      <c r="C311" s="279" t="s">
        <v>9424</v>
      </c>
      <c r="D311" s="74" t="s">
        <v>229</v>
      </c>
      <c r="E311" s="362">
        <v>120</v>
      </c>
      <c r="F311" s="362">
        <v>30</v>
      </c>
      <c r="G311" s="361">
        <f xml:space="preserve">F311*E311/10000</f>
        <v>0.36</v>
      </c>
      <c r="H311" s="362"/>
      <c r="I311" s="279" t="s">
        <v>1281</v>
      </c>
      <c r="J311" s="65" t="s">
        <v>1157</v>
      </c>
    </row>
    <row r="312" s="344" customFormat="1" ht="18" customHeight="1" outlineLevel="1" spans="1:10">
      <c r="A312" s="208" t="s">
        <v>9402</v>
      </c>
      <c r="B312" s="65" t="s">
        <v>9255</v>
      </c>
      <c r="C312" s="279" t="s">
        <v>9425</v>
      </c>
      <c r="D312" s="74" t="s">
        <v>8558</v>
      </c>
      <c r="E312" s="362">
        <v>120</v>
      </c>
      <c r="F312" s="362">
        <v>100</v>
      </c>
      <c r="G312" s="361">
        <f t="shared" ref="G312:G318" si="6" xml:space="preserve">E312*F312/10000</f>
        <v>1.2</v>
      </c>
      <c r="H312" s="362"/>
      <c r="I312" s="279" t="s">
        <v>1281</v>
      </c>
      <c r="J312" s="65" t="s">
        <v>1157</v>
      </c>
    </row>
    <row r="313" s="344" customFormat="1" ht="18" customHeight="1" outlineLevel="1" spans="1:10">
      <c r="A313" s="208" t="s">
        <v>9410</v>
      </c>
      <c r="B313" s="65" t="s">
        <v>9258</v>
      </c>
      <c r="C313" s="279" t="s">
        <v>9426</v>
      </c>
      <c r="D313" s="74" t="s">
        <v>8558</v>
      </c>
      <c r="E313" s="362">
        <v>120</v>
      </c>
      <c r="F313" s="362">
        <v>190</v>
      </c>
      <c r="G313" s="361">
        <f t="shared" si="6"/>
        <v>2.28</v>
      </c>
      <c r="H313" s="362"/>
      <c r="I313" s="279" t="s">
        <v>1281</v>
      </c>
      <c r="J313" s="65" t="s">
        <v>1157</v>
      </c>
    </row>
    <row r="314" s="344" customFormat="1" ht="18" customHeight="1" outlineLevel="1" spans="1:10">
      <c r="A314" s="208" t="s">
        <v>9417</v>
      </c>
      <c r="B314" s="65" t="s">
        <v>9261</v>
      </c>
      <c r="C314" s="279" t="s">
        <v>9414</v>
      </c>
      <c r="D314" s="74" t="s">
        <v>8558</v>
      </c>
      <c r="E314" s="362">
        <v>80</v>
      </c>
      <c r="F314" s="362">
        <v>300</v>
      </c>
      <c r="G314" s="361">
        <f t="shared" si="6"/>
        <v>2.4</v>
      </c>
      <c r="H314" s="362"/>
      <c r="I314" s="279" t="s">
        <v>1281</v>
      </c>
      <c r="J314" s="65" t="s">
        <v>1157</v>
      </c>
    </row>
    <row r="315" s="344" customFormat="1" ht="18" customHeight="1" outlineLevel="1" spans="1:10">
      <c r="A315" s="208" t="s">
        <v>9419</v>
      </c>
      <c r="B315" s="65" t="s">
        <v>9263</v>
      </c>
      <c r="C315" s="279" t="s">
        <v>9414</v>
      </c>
      <c r="D315" s="74" t="s">
        <v>8558</v>
      </c>
      <c r="E315" s="362">
        <v>80</v>
      </c>
      <c r="F315" s="362">
        <v>150</v>
      </c>
      <c r="G315" s="361">
        <f t="shared" si="6"/>
        <v>1.2</v>
      </c>
      <c r="H315" s="362"/>
      <c r="I315" s="279" t="s">
        <v>1281</v>
      </c>
      <c r="J315" s="65" t="s">
        <v>1157</v>
      </c>
    </row>
    <row r="316" s="343" customFormat="1" ht="18" customHeight="1" outlineLevel="1" spans="1:10">
      <c r="A316" s="208" t="s">
        <v>9395</v>
      </c>
      <c r="B316" s="65" t="s">
        <v>9219</v>
      </c>
      <c r="C316" s="279" t="s">
        <v>9220</v>
      </c>
      <c r="D316" s="74" t="s">
        <v>186</v>
      </c>
      <c r="E316" s="362">
        <v>6</v>
      </c>
      <c r="F316" s="362">
        <v>150</v>
      </c>
      <c r="G316" s="361">
        <f t="shared" si="6"/>
        <v>0.09</v>
      </c>
      <c r="H316" s="362"/>
      <c r="I316" s="279" t="s">
        <v>1287</v>
      </c>
      <c r="J316" s="65" t="s">
        <v>1157</v>
      </c>
    </row>
    <row r="317" s="343" customFormat="1" ht="18" customHeight="1" outlineLevel="1" spans="1:10">
      <c r="A317" s="208" t="s">
        <v>9398</v>
      </c>
      <c r="B317" s="65" t="s">
        <v>9225</v>
      </c>
      <c r="C317" s="279" t="s">
        <v>9414</v>
      </c>
      <c r="D317" s="74" t="s">
        <v>8558</v>
      </c>
      <c r="E317" s="362">
        <v>4</v>
      </c>
      <c r="F317" s="362">
        <v>300</v>
      </c>
      <c r="G317" s="361">
        <f t="shared" si="6"/>
        <v>0.12</v>
      </c>
      <c r="H317" s="362"/>
      <c r="I317" s="279" t="s">
        <v>1287</v>
      </c>
      <c r="J317" s="65" t="s">
        <v>1157</v>
      </c>
    </row>
    <row r="318" s="343" customFormat="1" ht="18" customHeight="1" outlineLevel="1" spans="1:10">
      <c r="A318" s="208" t="s">
        <v>9400</v>
      </c>
      <c r="B318" s="65" t="s">
        <v>9232</v>
      </c>
      <c r="C318" s="279" t="s">
        <v>9414</v>
      </c>
      <c r="D318" s="74" t="s">
        <v>8558</v>
      </c>
      <c r="E318" s="362">
        <v>4</v>
      </c>
      <c r="F318" s="362">
        <v>150</v>
      </c>
      <c r="G318" s="361">
        <f t="shared" si="6"/>
        <v>0.06</v>
      </c>
      <c r="H318" s="362"/>
      <c r="I318" s="279" t="s">
        <v>1287</v>
      </c>
      <c r="J318" s="65" t="s">
        <v>1157</v>
      </c>
    </row>
    <row r="319" s="343" customFormat="1" ht="18" customHeight="1" outlineLevel="1" spans="1:10">
      <c r="A319" s="208" t="s">
        <v>9402</v>
      </c>
      <c r="B319" s="65" t="s">
        <v>9234</v>
      </c>
      <c r="C319" s="279" t="s">
        <v>9415</v>
      </c>
      <c r="D319" s="74" t="s">
        <v>229</v>
      </c>
      <c r="E319" s="362">
        <v>4</v>
      </c>
      <c r="F319" s="362">
        <v>65</v>
      </c>
      <c r="G319" s="361">
        <f xml:space="preserve">F319*E319/10000</f>
        <v>0.026</v>
      </c>
      <c r="H319" s="362"/>
      <c r="I319" s="279" t="s">
        <v>1287</v>
      </c>
      <c r="J319" s="65" t="s">
        <v>1157</v>
      </c>
    </row>
    <row r="320" s="343" customFormat="1" ht="18" customHeight="1" outlineLevel="1" spans="1:10">
      <c r="A320" s="208" t="s">
        <v>9410</v>
      </c>
      <c r="B320" s="65" t="s">
        <v>9237</v>
      </c>
      <c r="C320" s="279" t="s">
        <v>9416</v>
      </c>
      <c r="D320" s="74" t="s">
        <v>8558</v>
      </c>
      <c r="E320" s="362">
        <v>6</v>
      </c>
      <c r="F320" s="362">
        <v>190</v>
      </c>
      <c r="G320" s="361">
        <f xml:space="preserve">E320*F320/10000</f>
        <v>0.114</v>
      </c>
      <c r="H320" s="362"/>
      <c r="I320" s="279" t="s">
        <v>1287</v>
      </c>
      <c r="J320" s="65" t="s">
        <v>1157</v>
      </c>
    </row>
    <row r="321" s="343" customFormat="1" ht="18" customHeight="1" outlineLevel="1" spans="1:10">
      <c r="A321" s="208" t="s">
        <v>9417</v>
      </c>
      <c r="B321" s="65" t="s">
        <v>9240</v>
      </c>
      <c r="C321" s="279" t="s">
        <v>9418</v>
      </c>
      <c r="D321" s="74" t="s">
        <v>8558</v>
      </c>
      <c r="E321" s="362">
        <v>6</v>
      </c>
      <c r="F321" s="362">
        <v>100</v>
      </c>
      <c r="G321" s="361">
        <f xml:space="preserve">E321*F321/10000</f>
        <v>0.06</v>
      </c>
      <c r="H321" s="362"/>
      <c r="I321" s="279" t="s">
        <v>1287</v>
      </c>
      <c r="J321" s="65" t="s">
        <v>1157</v>
      </c>
    </row>
    <row r="322" s="343" customFormat="1" ht="18" customHeight="1" outlineLevel="1" spans="1:10">
      <c r="A322" s="208" t="s">
        <v>9419</v>
      </c>
      <c r="B322" s="65" t="s">
        <v>9243</v>
      </c>
      <c r="C322" s="279" t="s">
        <v>9420</v>
      </c>
      <c r="D322" s="74" t="s">
        <v>229</v>
      </c>
      <c r="E322" s="362">
        <v>6</v>
      </c>
      <c r="F322" s="362">
        <v>30</v>
      </c>
      <c r="G322" s="361">
        <f xml:space="preserve">F322*E322/10000</f>
        <v>0.018</v>
      </c>
      <c r="H322" s="362"/>
      <c r="I322" s="279" t="s">
        <v>1287</v>
      </c>
      <c r="J322" s="65" t="s">
        <v>1157</v>
      </c>
    </row>
    <row r="323" s="343" customFormat="1" ht="18" customHeight="1" outlineLevel="1" spans="1:10">
      <c r="A323" s="208" t="s">
        <v>9395</v>
      </c>
      <c r="B323" s="65" t="s">
        <v>9219</v>
      </c>
      <c r="C323" s="279" t="s">
        <v>9220</v>
      </c>
      <c r="D323" s="74" t="s">
        <v>186</v>
      </c>
      <c r="E323" s="362">
        <v>54</v>
      </c>
      <c r="F323" s="362">
        <v>150</v>
      </c>
      <c r="G323" s="361">
        <f xml:space="preserve">E323*F323/10000</f>
        <v>0.81</v>
      </c>
      <c r="H323" s="362"/>
      <c r="I323" s="279" t="s">
        <v>9447</v>
      </c>
      <c r="J323" s="65" t="s">
        <v>1157</v>
      </c>
    </row>
    <row r="324" s="343" customFormat="1" ht="18" customHeight="1" outlineLevel="1" spans="1:10">
      <c r="A324" s="208" t="s">
        <v>9398</v>
      </c>
      <c r="B324" s="65" t="s">
        <v>9225</v>
      </c>
      <c r="C324" s="279" t="s">
        <v>9414</v>
      </c>
      <c r="D324" s="74" t="s">
        <v>8558</v>
      </c>
      <c r="E324" s="362">
        <v>36</v>
      </c>
      <c r="F324" s="362">
        <v>300</v>
      </c>
      <c r="G324" s="361">
        <f xml:space="preserve">E324*F324/10000</f>
        <v>1.08</v>
      </c>
      <c r="H324" s="362"/>
      <c r="I324" s="279" t="s">
        <v>9447</v>
      </c>
      <c r="J324" s="65" t="s">
        <v>1157</v>
      </c>
    </row>
    <row r="325" s="343" customFormat="1" ht="18" customHeight="1" outlineLevel="1" spans="1:10">
      <c r="A325" s="208" t="s">
        <v>9400</v>
      </c>
      <c r="B325" s="65" t="s">
        <v>9232</v>
      </c>
      <c r="C325" s="279" t="s">
        <v>9414</v>
      </c>
      <c r="D325" s="74" t="s">
        <v>8558</v>
      </c>
      <c r="E325" s="362">
        <v>36</v>
      </c>
      <c r="F325" s="362">
        <v>150</v>
      </c>
      <c r="G325" s="361">
        <f xml:space="preserve">E325*F325/10000</f>
        <v>0.54</v>
      </c>
      <c r="H325" s="362"/>
      <c r="I325" s="279" t="s">
        <v>9447</v>
      </c>
      <c r="J325" s="65" t="s">
        <v>1157</v>
      </c>
    </row>
    <row r="326" s="343" customFormat="1" ht="18" customHeight="1" outlineLevel="1" spans="1:10">
      <c r="A326" s="208" t="s">
        <v>9402</v>
      </c>
      <c r="B326" s="65" t="s">
        <v>9234</v>
      </c>
      <c r="C326" s="279" t="s">
        <v>9415</v>
      </c>
      <c r="D326" s="74" t="s">
        <v>229</v>
      </c>
      <c r="E326" s="362">
        <v>36</v>
      </c>
      <c r="F326" s="362">
        <v>65</v>
      </c>
      <c r="G326" s="361">
        <f xml:space="preserve">F326*E326/10000</f>
        <v>0.234</v>
      </c>
      <c r="H326" s="362"/>
      <c r="I326" s="279" t="s">
        <v>9447</v>
      </c>
      <c r="J326" s="65" t="s">
        <v>1157</v>
      </c>
    </row>
    <row r="327" s="343" customFormat="1" ht="18" customHeight="1" outlineLevel="1" spans="1:10">
      <c r="A327" s="208" t="s">
        <v>9410</v>
      </c>
      <c r="B327" s="65" t="s">
        <v>9237</v>
      </c>
      <c r="C327" s="279" t="s">
        <v>9416</v>
      </c>
      <c r="D327" s="74" t="s">
        <v>8558</v>
      </c>
      <c r="E327" s="362">
        <v>54</v>
      </c>
      <c r="F327" s="362">
        <v>190</v>
      </c>
      <c r="G327" s="361">
        <f xml:space="preserve">E327*F327/10000</f>
        <v>1.026</v>
      </c>
      <c r="H327" s="362"/>
      <c r="I327" s="279" t="s">
        <v>9447</v>
      </c>
      <c r="J327" s="65" t="s">
        <v>1157</v>
      </c>
    </row>
    <row r="328" s="343" customFormat="1" ht="18" customHeight="1" outlineLevel="1" spans="1:10">
      <c r="A328" s="208" t="s">
        <v>9417</v>
      </c>
      <c r="B328" s="65" t="s">
        <v>9240</v>
      </c>
      <c r="C328" s="279" t="s">
        <v>9418</v>
      </c>
      <c r="D328" s="74" t="s">
        <v>8558</v>
      </c>
      <c r="E328" s="362">
        <v>54</v>
      </c>
      <c r="F328" s="362">
        <v>100</v>
      </c>
      <c r="G328" s="361">
        <f xml:space="preserve">E328*F328/10000</f>
        <v>0.54</v>
      </c>
      <c r="H328" s="362"/>
      <c r="I328" s="279" t="s">
        <v>9447</v>
      </c>
      <c r="J328" s="65" t="s">
        <v>1157</v>
      </c>
    </row>
    <row r="329" s="343" customFormat="1" ht="18" customHeight="1" outlineLevel="1" spans="1:10">
      <c r="A329" s="208" t="s">
        <v>9419</v>
      </c>
      <c r="B329" s="65" t="s">
        <v>9243</v>
      </c>
      <c r="C329" s="279" t="s">
        <v>9420</v>
      </c>
      <c r="D329" s="74" t="s">
        <v>229</v>
      </c>
      <c r="E329" s="362">
        <v>54</v>
      </c>
      <c r="F329" s="362">
        <v>30</v>
      </c>
      <c r="G329" s="361">
        <f xml:space="preserve">F329*E329/10000</f>
        <v>0.162</v>
      </c>
      <c r="H329" s="362"/>
      <c r="I329" s="279" t="s">
        <v>9447</v>
      </c>
      <c r="J329" s="65" t="s">
        <v>1157</v>
      </c>
    </row>
    <row r="330" s="343" customFormat="1" ht="18" customHeight="1" outlineLevel="1" spans="1:10">
      <c r="A330" s="208" t="s">
        <v>9395</v>
      </c>
      <c r="B330" s="65" t="s">
        <v>9219</v>
      </c>
      <c r="C330" s="279" t="s">
        <v>9220</v>
      </c>
      <c r="D330" s="74" t="s">
        <v>186</v>
      </c>
      <c r="E330" s="362">
        <v>54</v>
      </c>
      <c r="F330" s="362">
        <v>150</v>
      </c>
      <c r="G330" s="361">
        <f xml:space="preserve">E330*F330/10000</f>
        <v>0.81</v>
      </c>
      <c r="H330" s="362"/>
      <c r="I330" s="279" t="s">
        <v>9448</v>
      </c>
      <c r="J330" s="65" t="s">
        <v>1157</v>
      </c>
    </row>
    <row r="331" s="343" customFormat="1" ht="18" customHeight="1" outlineLevel="1" spans="1:10">
      <c r="A331" s="208" t="s">
        <v>9398</v>
      </c>
      <c r="B331" s="65" t="s">
        <v>9225</v>
      </c>
      <c r="C331" s="279" t="s">
        <v>9414</v>
      </c>
      <c r="D331" s="74" t="s">
        <v>8558</v>
      </c>
      <c r="E331" s="362">
        <v>36</v>
      </c>
      <c r="F331" s="362">
        <v>300</v>
      </c>
      <c r="G331" s="361">
        <f xml:space="preserve">E331*F331/10000</f>
        <v>1.08</v>
      </c>
      <c r="H331" s="362"/>
      <c r="I331" s="279" t="s">
        <v>9448</v>
      </c>
      <c r="J331" s="65" t="s">
        <v>1157</v>
      </c>
    </row>
    <row r="332" s="343" customFormat="1" ht="18" customHeight="1" outlineLevel="1" spans="1:10">
      <c r="A332" s="208" t="s">
        <v>9400</v>
      </c>
      <c r="B332" s="65" t="s">
        <v>9232</v>
      </c>
      <c r="C332" s="279" t="s">
        <v>9414</v>
      </c>
      <c r="D332" s="74" t="s">
        <v>8558</v>
      </c>
      <c r="E332" s="362">
        <v>36</v>
      </c>
      <c r="F332" s="362">
        <v>150</v>
      </c>
      <c r="G332" s="361">
        <f xml:space="preserve">E332*F332/10000</f>
        <v>0.54</v>
      </c>
      <c r="H332" s="362"/>
      <c r="I332" s="279" t="s">
        <v>9448</v>
      </c>
      <c r="J332" s="65" t="s">
        <v>1157</v>
      </c>
    </row>
    <row r="333" s="343" customFormat="1" ht="18" customHeight="1" outlineLevel="1" spans="1:10">
      <c r="A333" s="208" t="s">
        <v>9402</v>
      </c>
      <c r="B333" s="65" t="s">
        <v>9234</v>
      </c>
      <c r="C333" s="279" t="s">
        <v>9415</v>
      </c>
      <c r="D333" s="74" t="s">
        <v>229</v>
      </c>
      <c r="E333" s="362">
        <v>36</v>
      </c>
      <c r="F333" s="362">
        <v>65</v>
      </c>
      <c r="G333" s="361">
        <f xml:space="preserve">F333*E333/10000</f>
        <v>0.234</v>
      </c>
      <c r="H333" s="362"/>
      <c r="I333" s="279" t="s">
        <v>9448</v>
      </c>
      <c r="J333" s="65" t="s">
        <v>1157</v>
      </c>
    </row>
    <row r="334" s="343" customFormat="1" ht="18" customHeight="1" outlineLevel="1" spans="1:10">
      <c r="A334" s="208" t="s">
        <v>9410</v>
      </c>
      <c r="B334" s="65" t="s">
        <v>9237</v>
      </c>
      <c r="C334" s="279" t="s">
        <v>9416</v>
      </c>
      <c r="D334" s="74" t="s">
        <v>8558</v>
      </c>
      <c r="E334" s="362">
        <v>54</v>
      </c>
      <c r="F334" s="362">
        <v>190</v>
      </c>
      <c r="G334" s="361">
        <f xml:space="preserve">E334*F334/10000</f>
        <v>1.026</v>
      </c>
      <c r="H334" s="362"/>
      <c r="I334" s="279" t="s">
        <v>9448</v>
      </c>
      <c r="J334" s="65" t="s">
        <v>1157</v>
      </c>
    </row>
    <row r="335" s="343" customFormat="1" ht="18" customHeight="1" outlineLevel="1" spans="1:10">
      <c r="A335" s="208" t="s">
        <v>9417</v>
      </c>
      <c r="B335" s="65" t="s">
        <v>9240</v>
      </c>
      <c r="C335" s="279" t="s">
        <v>9418</v>
      </c>
      <c r="D335" s="74" t="s">
        <v>8558</v>
      </c>
      <c r="E335" s="362">
        <v>54</v>
      </c>
      <c r="F335" s="362">
        <v>100</v>
      </c>
      <c r="G335" s="361">
        <f xml:space="preserve">E335*F335/10000</f>
        <v>0.54</v>
      </c>
      <c r="H335" s="362"/>
      <c r="I335" s="279" t="s">
        <v>9448</v>
      </c>
      <c r="J335" s="65" t="s">
        <v>1157</v>
      </c>
    </row>
    <row r="336" s="343" customFormat="1" ht="18" customHeight="1" outlineLevel="1" spans="1:10">
      <c r="A336" s="208" t="s">
        <v>9419</v>
      </c>
      <c r="B336" s="65" t="s">
        <v>9243</v>
      </c>
      <c r="C336" s="279" t="s">
        <v>9420</v>
      </c>
      <c r="D336" s="74" t="s">
        <v>229</v>
      </c>
      <c r="E336" s="362">
        <v>54</v>
      </c>
      <c r="F336" s="362">
        <v>30</v>
      </c>
      <c r="G336" s="361">
        <f xml:space="preserve">F336*E336/10000</f>
        <v>0.162</v>
      </c>
      <c r="H336" s="362"/>
      <c r="I336" s="279" t="s">
        <v>9448</v>
      </c>
      <c r="J336" s="65" t="s">
        <v>1157</v>
      </c>
    </row>
    <row r="337" s="343" customFormat="1" ht="18" customHeight="1" outlineLevel="1" spans="1:10">
      <c r="A337" s="208" t="s">
        <v>9395</v>
      </c>
      <c r="B337" s="65" t="s">
        <v>9219</v>
      </c>
      <c r="C337" s="279" t="s">
        <v>9220</v>
      </c>
      <c r="D337" s="74" t="s">
        <v>186</v>
      </c>
      <c r="E337" s="362">
        <v>3</v>
      </c>
      <c r="F337" s="362">
        <v>150</v>
      </c>
      <c r="G337" s="361">
        <f xml:space="preserve">E337*F337/10000</f>
        <v>0.045</v>
      </c>
      <c r="H337" s="362"/>
      <c r="I337" s="279" t="s">
        <v>1290</v>
      </c>
      <c r="J337" s="65" t="s">
        <v>1157</v>
      </c>
    </row>
    <row r="338" s="343" customFormat="1" ht="18" customHeight="1" outlineLevel="1" spans="1:10">
      <c r="A338" s="208" t="s">
        <v>9398</v>
      </c>
      <c r="B338" s="65" t="s">
        <v>9225</v>
      </c>
      <c r="C338" s="279" t="s">
        <v>9414</v>
      </c>
      <c r="D338" s="74" t="s">
        <v>8558</v>
      </c>
      <c r="E338" s="362">
        <v>2</v>
      </c>
      <c r="F338" s="362">
        <v>300</v>
      </c>
      <c r="G338" s="361">
        <f xml:space="preserve">E338*F338/10000</f>
        <v>0.06</v>
      </c>
      <c r="H338" s="362"/>
      <c r="I338" s="279" t="s">
        <v>1290</v>
      </c>
      <c r="J338" s="65" t="s">
        <v>1157</v>
      </c>
    </row>
    <row r="339" s="343" customFormat="1" ht="18" customHeight="1" outlineLevel="1" spans="1:10">
      <c r="A339" s="208" t="s">
        <v>9400</v>
      </c>
      <c r="B339" s="65" t="s">
        <v>9232</v>
      </c>
      <c r="C339" s="279" t="s">
        <v>9414</v>
      </c>
      <c r="D339" s="74" t="s">
        <v>8558</v>
      </c>
      <c r="E339" s="362">
        <v>2</v>
      </c>
      <c r="F339" s="362">
        <v>150</v>
      </c>
      <c r="G339" s="361">
        <f xml:space="preserve">E339*F339/10000</f>
        <v>0.03</v>
      </c>
      <c r="H339" s="362"/>
      <c r="I339" s="279" t="s">
        <v>1290</v>
      </c>
      <c r="J339" s="65" t="s">
        <v>1157</v>
      </c>
    </row>
    <row r="340" s="343" customFormat="1" ht="18" customHeight="1" outlineLevel="1" spans="1:10">
      <c r="A340" s="208" t="s">
        <v>9402</v>
      </c>
      <c r="B340" s="65" t="s">
        <v>9234</v>
      </c>
      <c r="C340" s="279" t="s">
        <v>9415</v>
      </c>
      <c r="D340" s="74" t="s">
        <v>229</v>
      </c>
      <c r="E340" s="362">
        <v>2</v>
      </c>
      <c r="F340" s="362">
        <v>65</v>
      </c>
      <c r="G340" s="361">
        <f xml:space="preserve">F340*E340/10000</f>
        <v>0.013</v>
      </c>
      <c r="H340" s="362"/>
      <c r="I340" s="279" t="s">
        <v>1290</v>
      </c>
      <c r="J340" s="65" t="s">
        <v>1157</v>
      </c>
    </row>
    <row r="341" s="343" customFormat="1" ht="18" customHeight="1" outlineLevel="1" spans="1:10">
      <c r="A341" s="208" t="s">
        <v>9410</v>
      </c>
      <c r="B341" s="65" t="s">
        <v>9237</v>
      </c>
      <c r="C341" s="279" t="s">
        <v>9416</v>
      </c>
      <c r="D341" s="74" t="s">
        <v>8558</v>
      </c>
      <c r="E341" s="362">
        <v>3</v>
      </c>
      <c r="F341" s="362">
        <v>190</v>
      </c>
      <c r="G341" s="361">
        <f xml:space="preserve">E341*F341/10000</f>
        <v>0.057</v>
      </c>
      <c r="H341" s="362"/>
      <c r="I341" s="279" t="s">
        <v>1290</v>
      </c>
      <c r="J341" s="65" t="s">
        <v>1157</v>
      </c>
    </row>
    <row r="342" s="343" customFormat="1" ht="18" customHeight="1" outlineLevel="1" spans="1:10">
      <c r="A342" s="208" t="s">
        <v>9417</v>
      </c>
      <c r="B342" s="65" t="s">
        <v>9240</v>
      </c>
      <c r="C342" s="279" t="s">
        <v>9418</v>
      </c>
      <c r="D342" s="74" t="s">
        <v>8558</v>
      </c>
      <c r="E342" s="362">
        <v>3</v>
      </c>
      <c r="F342" s="362">
        <v>100</v>
      </c>
      <c r="G342" s="361">
        <f xml:space="preserve">E342*F342/10000</f>
        <v>0.03</v>
      </c>
      <c r="H342" s="362"/>
      <c r="I342" s="279" t="s">
        <v>1290</v>
      </c>
      <c r="J342" s="65" t="s">
        <v>1157</v>
      </c>
    </row>
    <row r="343" s="343" customFormat="1" ht="18" customHeight="1" outlineLevel="1" spans="1:10">
      <c r="A343" s="208" t="s">
        <v>9419</v>
      </c>
      <c r="B343" s="65" t="s">
        <v>9243</v>
      </c>
      <c r="C343" s="279" t="s">
        <v>9420</v>
      </c>
      <c r="D343" s="74" t="s">
        <v>229</v>
      </c>
      <c r="E343" s="362">
        <v>3</v>
      </c>
      <c r="F343" s="362">
        <v>30</v>
      </c>
      <c r="G343" s="361">
        <f xml:space="preserve">F343*E343/10000</f>
        <v>0.009</v>
      </c>
      <c r="H343" s="362"/>
      <c r="I343" s="279" t="s">
        <v>1290</v>
      </c>
      <c r="J343" s="65" t="s">
        <v>1157</v>
      </c>
    </row>
    <row r="344" s="344" customFormat="1" ht="18" customHeight="1" outlineLevel="1" spans="1:10">
      <c r="A344" s="208" t="s">
        <v>9389</v>
      </c>
      <c r="B344" s="65" t="s">
        <v>9412</v>
      </c>
      <c r="C344" s="279"/>
      <c r="D344" s="74" t="s">
        <v>229</v>
      </c>
      <c r="E344" s="362">
        <v>8</v>
      </c>
      <c r="F344" s="362">
        <v>200</v>
      </c>
      <c r="G344" s="361">
        <f xml:space="preserve">F344*E344/10000</f>
        <v>0.16</v>
      </c>
      <c r="H344" s="362"/>
      <c r="I344" s="279" t="s">
        <v>1300</v>
      </c>
      <c r="J344" s="65" t="s">
        <v>1157</v>
      </c>
    </row>
    <row r="345" s="344" customFormat="1" ht="18" customHeight="1" outlineLevel="1" spans="1:10">
      <c r="A345" s="208" t="s">
        <v>9393</v>
      </c>
      <c r="B345" s="65" t="s">
        <v>9413</v>
      </c>
      <c r="C345" s="279"/>
      <c r="D345" s="74" t="s">
        <v>8558</v>
      </c>
      <c r="E345" s="362">
        <v>8</v>
      </c>
      <c r="F345" s="362">
        <v>500</v>
      </c>
      <c r="G345" s="361">
        <f xml:space="preserve">E345*F345/10000</f>
        <v>0.4</v>
      </c>
      <c r="H345" s="362"/>
      <c r="I345" s="279" t="s">
        <v>1300</v>
      </c>
      <c r="J345" s="65" t="s">
        <v>1157</v>
      </c>
    </row>
    <row r="346" s="344" customFormat="1" ht="18" customHeight="1" outlineLevel="1" spans="1:10">
      <c r="A346" s="208" t="s">
        <v>9398</v>
      </c>
      <c r="B346" s="65" t="s">
        <v>9247</v>
      </c>
      <c r="C346" s="279" t="s">
        <v>9423</v>
      </c>
      <c r="D346" s="74" t="s">
        <v>229</v>
      </c>
      <c r="E346" s="362">
        <v>16</v>
      </c>
      <c r="F346" s="362">
        <v>65</v>
      </c>
      <c r="G346" s="361">
        <f xml:space="preserve">F346*E346/10000</f>
        <v>0.104</v>
      </c>
      <c r="H346" s="362"/>
      <c r="I346" s="279" t="s">
        <v>1300</v>
      </c>
      <c r="J346" s="65" t="s">
        <v>1157</v>
      </c>
    </row>
    <row r="347" s="344" customFormat="1" ht="18" customHeight="1" outlineLevel="1" spans="1:10">
      <c r="A347" s="208" t="s">
        <v>9400</v>
      </c>
      <c r="B347" s="65" t="s">
        <v>9251</v>
      </c>
      <c r="C347" s="279" t="s">
        <v>9424</v>
      </c>
      <c r="D347" s="74" t="s">
        <v>229</v>
      </c>
      <c r="E347" s="362">
        <v>24</v>
      </c>
      <c r="F347" s="362">
        <v>30</v>
      </c>
      <c r="G347" s="361">
        <f xml:space="preserve">F347*E347/10000</f>
        <v>0.072</v>
      </c>
      <c r="H347" s="362"/>
      <c r="I347" s="279" t="s">
        <v>1300</v>
      </c>
      <c r="J347" s="65" t="s">
        <v>1157</v>
      </c>
    </row>
    <row r="348" s="344" customFormat="1" ht="18" customHeight="1" outlineLevel="1" spans="1:10">
      <c r="A348" s="208" t="s">
        <v>9402</v>
      </c>
      <c r="B348" s="65" t="s">
        <v>9255</v>
      </c>
      <c r="C348" s="279" t="s">
        <v>9425</v>
      </c>
      <c r="D348" s="74" t="s">
        <v>8558</v>
      </c>
      <c r="E348" s="362">
        <v>24</v>
      </c>
      <c r="F348" s="362">
        <v>100</v>
      </c>
      <c r="G348" s="361">
        <f t="shared" ref="G348:G354" si="7" xml:space="preserve">E348*F348/10000</f>
        <v>0.24</v>
      </c>
      <c r="H348" s="362"/>
      <c r="I348" s="279" t="s">
        <v>1300</v>
      </c>
      <c r="J348" s="65" t="s">
        <v>1157</v>
      </c>
    </row>
    <row r="349" s="344" customFormat="1" ht="18" customHeight="1" outlineLevel="1" spans="1:10">
      <c r="A349" s="208" t="s">
        <v>9410</v>
      </c>
      <c r="B349" s="65" t="s">
        <v>9258</v>
      </c>
      <c r="C349" s="279" t="s">
        <v>9426</v>
      </c>
      <c r="D349" s="74" t="s">
        <v>8558</v>
      </c>
      <c r="E349" s="362">
        <v>24</v>
      </c>
      <c r="F349" s="362">
        <v>190</v>
      </c>
      <c r="G349" s="361">
        <f t="shared" si="7"/>
        <v>0.456</v>
      </c>
      <c r="H349" s="362"/>
      <c r="I349" s="279" t="s">
        <v>1300</v>
      </c>
      <c r="J349" s="65" t="s">
        <v>1157</v>
      </c>
    </row>
    <row r="350" s="344" customFormat="1" ht="18" customHeight="1" outlineLevel="1" spans="1:10">
      <c r="A350" s="208" t="s">
        <v>9417</v>
      </c>
      <c r="B350" s="65" t="s">
        <v>9261</v>
      </c>
      <c r="C350" s="279" t="s">
        <v>9414</v>
      </c>
      <c r="D350" s="74" t="s">
        <v>8558</v>
      </c>
      <c r="E350" s="362">
        <v>16</v>
      </c>
      <c r="F350" s="362">
        <v>300</v>
      </c>
      <c r="G350" s="361">
        <f t="shared" si="7"/>
        <v>0.48</v>
      </c>
      <c r="H350" s="362"/>
      <c r="I350" s="279" t="s">
        <v>1300</v>
      </c>
      <c r="J350" s="65" t="s">
        <v>1157</v>
      </c>
    </row>
    <row r="351" s="344" customFormat="1" ht="18" customHeight="1" outlineLevel="1" spans="1:10">
      <c r="A351" s="208" t="s">
        <v>9419</v>
      </c>
      <c r="B351" s="65" t="s">
        <v>9263</v>
      </c>
      <c r="C351" s="279" t="s">
        <v>9414</v>
      </c>
      <c r="D351" s="74" t="s">
        <v>8558</v>
      </c>
      <c r="E351" s="362">
        <v>16</v>
      </c>
      <c r="F351" s="362">
        <v>150</v>
      </c>
      <c r="G351" s="361">
        <f t="shared" si="7"/>
        <v>0.24</v>
      </c>
      <c r="H351" s="362"/>
      <c r="I351" s="279" t="s">
        <v>1300</v>
      </c>
      <c r="J351" s="65" t="s">
        <v>1157</v>
      </c>
    </row>
    <row r="352" s="343" customFormat="1" ht="18" customHeight="1" outlineLevel="1" spans="1:10">
      <c r="A352" s="208" t="s">
        <v>9395</v>
      </c>
      <c r="B352" s="65" t="s">
        <v>9219</v>
      </c>
      <c r="C352" s="279" t="s">
        <v>9220</v>
      </c>
      <c r="D352" s="74" t="s">
        <v>186</v>
      </c>
      <c r="E352" s="362">
        <v>6</v>
      </c>
      <c r="F352" s="362">
        <v>150</v>
      </c>
      <c r="G352" s="361">
        <f t="shared" si="7"/>
        <v>0.09</v>
      </c>
      <c r="H352" s="362"/>
      <c r="I352" s="279" t="s">
        <v>9449</v>
      </c>
      <c r="J352" s="65" t="s">
        <v>1157</v>
      </c>
    </row>
    <row r="353" s="343" customFormat="1" ht="18" customHeight="1" outlineLevel="1" spans="1:10">
      <c r="A353" s="208" t="s">
        <v>9398</v>
      </c>
      <c r="B353" s="65" t="s">
        <v>9225</v>
      </c>
      <c r="C353" s="279" t="s">
        <v>9414</v>
      </c>
      <c r="D353" s="74" t="s">
        <v>8558</v>
      </c>
      <c r="E353" s="362">
        <v>4</v>
      </c>
      <c r="F353" s="362">
        <v>300</v>
      </c>
      <c r="G353" s="361">
        <f t="shared" si="7"/>
        <v>0.12</v>
      </c>
      <c r="H353" s="362"/>
      <c r="I353" s="279" t="s">
        <v>9449</v>
      </c>
      <c r="J353" s="65" t="s">
        <v>1157</v>
      </c>
    </row>
    <row r="354" s="343" customFormat="1" ht="18" customHeight="1" outlineLevel="1" spans="1:10">
      <c r="A354" s="208" t="s">
        <v>9400</v>
      </c>
      <c r="B354" s="65" t="s">
        <v>9232</v>
      </c>
      <c r="C354" s="279" t="s">
        <v>9414</v>
      </c>
      <c r="D354" s="74" t="s">
        <v>8558</v>
      </c>
      <c r="E354" s="362">
        <v>4</v>
      </c>
      <c r="F354" s="362">
        <v>150</v>
      </c>
      <c r="G354" s="361">
        <f t="shared" si="7"/>
        <v>0.06</v>
      </c>
      <c r="H354" s="362"/>
      <c r="I354" s="279" t="s">
        <v>9449</v>
      </c>
      <c r="J354" s="65" t="s">
        <v>1157</v>
      </c>
    </row>
    <row r="355" s="343" customFormat="1" ht="18" customHeight="1" outlineLevel="1" spans="1:10">
      <c r="A355" s="208" t="s">
        <v>9402</v>
      </c>
      <c r="B355" s="65" t="s">
        <v>9234</v>
      </c>
      <c r="C355" s="279" t="s">
        <v>9415</v>
      </c>
      <c r="D355" s="74" t="s">
        <v>229</v>
      </c>
      <c r="E355" s="362">
        <v>4</v>
      </c>
      <c r="F355" s="362">
        <v>65</v>
      </c>
      <c r="G355" s="361">
        <f xml:space="preserve">F355*E355/10000</f>
        <v>0.026</v>
      </c>
      <c r="H355" s="362"/>
      <c r="I355" s="279" t="s">
        <v>9449</v>
      </c>
      <c r="J355" s="65" t="s">
        <v>1157</v>
      </c>
    </row>
    <row r="356" s="343" customFormat="1" ht="18" customHeight="1" outlineLevel="1" spans="1:10">
      <c r="A356" s="208" t="s">
        <v>9410</v>
      </c>
      <c r="B356" s="65" t="s">
        <v>9237</v>
      </c>
      <c r="C356" s="279" t="s">
        <v>9416</v>
      </c>
      <c r="D356" s="74" t="s">
        <v>8558</v>
      </c>
      <c r="E356" s="362">
        <v>6</v>
      </c>
      <c r="F356" s="362">
        <v>190</v>
      </c>
      <c r="G356" s="361">
        <f xml:space="preserve">E356*F356/10000</f>
        <v>0.114</v>
      </c>
      <c r="H356" s="362"/>
      <c r="I356" s="279" t="s">
        <v>9449</v>
      </c>
      <c r="J356" s="65" t="s">
        <v>1157</v>
      </c>
    </row>
    <row r="357" s="343" customFormat="1" ht="18" customHeight="1" outlineLevel="1" spans="1:10">
      <c r="A357" s="208" t="s">
        <v>9417</v>
      </c>
      <c r="B357" s="65" t="s">
        <v>9240</v>
      </c>
      <c r="C357" s="279" t="s">
        <v>9418</v>
      </c>
      <c r="D357" s="74" t="s">
        <v>8558</v>
      </c>
      <c r="E357" s="362">
        <v>6</v>
      </c>
      <c r="F357" s="362">
        <v>100</v>
      </c>
      <c r="G357" s="361">
        <f xml:space="preserve">E357*F357/10000</f>
        <v>0.06</v>
      </c>
      <c r="H357" s="362"/>
      <c r="I357" s="279" t="s">
        <v>9449</v>
      </c>
      <c r="J357" s="65" t="s">
        <v>1157</v>
      </c>
    </row>
    <row r="358" s="343" customFormat="1" ht="18" customHeight="1" outlineLevel="1" spans="1:10">
      <c r="A358" s="208" t="s">
        <v>9419</v>
      </c>
      <c r="B358" s="65" t="s">
        <v>9243</v>
      </c>
      <c r="C358" s="279" t="s">
        <v>9420</v>
      </c>
      <c r="D358" s="74" t="s">
        <v>229</v>
      </c>
      <c r="E358" s="362">
        <v>6</v>
      </c>
      <c r="F358" s="362">
        <v>30</v>
      </c>
      <c r="G358" s="361">
        <f xml:space="preserve">F358*E358/10000</f>
        <v>0.018</v>
      </c>
      <c r="H358" s="362"/>
      <c r="I358" s="279" t="s">
        <v>9449</v>
      </c>
      <c r="J358" s="65" t="s">
        <v>1157</v>
      </c>
    </row>
    <row r="359" s="343" customFormat="1" ht="18" customHeight="1" outlineLevel="1" spans="1:10">
      <c r="A359" s="208" t="s">
        <v>9395</v>
      </c>
      <c r="B359" s="65" t="s">
        <v>9219</v>
      </c>
      <c r="C359" s="279" t="s">
        <v>9220</v>
      </c>
      <c r="D359" s="74" t="s">
        <v>186</v>
      </c>
      <c r="E359" s="362">
        <v>54</v>
      </c>
      <c r="F359" s="362">
        <v>150</v>
      </c>
      <c r="G359" s="361">
        <f xml:space="preserve">E359*F359/10000</f>
        <v>0.81</v>
      </c>
      <c r="H359" s="362"/>
      <c r="I359" s="279" t="s">
        <v>9450</v>
      </c>
      <c r="J359" s="65" t="s">
        <v>1157</v>
      </c>
    </row>
    <row r="360" s="343" customFormat="1" ht="18" customHeight="1" outlineLevel="1" spans="1:10">
      <c r="A360" s="208" t="s">
        <v>9398</v>
      </c>
      <c r="B360" s="65" t="s">
        <v>9225</v>
      </c>
      <c r="C360" s="279" t="s">
        <v>9414</v>
      </c>
      <c r="D360" s="74" t="s">
        <v>8558</v>
      </c>
      <c r="E360" s="362">
        <v>36</v>
      </c>
      <c r="F360" s="362">
        <v>300</v>
      </c>
      <c r="G360" s="361">
        <f xml:space="preserve">E360*F360/10000</f>
        <v>1.08</v>
      </c>
      <c r="H360" s="362"/>
      <c r="I360" s="279" t="s">
        <v>9450</v>
      </c>
      <c r="J360" s="65" t="s">
        <v>1157</v>
      </c>
    </row>
    <row r="361" s="343" customFormat="1" ht="18" customHeight="1" outlineLevel="1" spans="1:10">
      <c r="A361" s="208" t="s">
        <v>9400</v>
      </c>
      <c r="B361" s="65" t="s">
        <v>9232</v>
      </c>
      <c r="C361" s="279" t="s">
        <v>9414</v>
      </c>
      <c r="D361" s="74" t="s">
        <v>8558</v>
      </c>
      <c r="E361" s="362">
        <v>36</v>
      </c>
      <c r="F361" s="362">
        <v>150</v>
      </c>
      <c r="G361" s="361">
        <f xml:space="preserve">E361*F361/10000</f>
        <v>0.54</v>
      </c>
      <c r="H361" s="362"/>
      <c r="I361" s="279" t="s">
        <v>9450</v>
      </c>
      <c r="J361" s="65" t="s">
        <v>1157</v>
      </c>
    </row>
    <row r="362" s="343" customFormat="1" ht="18" customHeight="1" outlineLevel="1" spans="1:10">
      <c r="A362" s="208" t="s">
        <v>9402</v>
      </c>
      <c r="B362" s="65" t="s">
        <v>9234</v>
      </c>
      <c r="C362" s="279" t="s">
        <v>9415</v>
      </c>
      <c r="D362" s="74" t="s">
        <v>229</v>
      </c>
      <c r="E362" s="362">
        <v>36</v>
      </c>
      <c r="F362" s="362">
        <v>65</v>
      </c>
      <c r="G362" s="361">
        <f xml:space="preserve">F362*E362/10000</f>
        <v>0.234</v>
      </c>
      <c r="H362" s="362"/>
      <c r="I362" s="279" t="s">
        <v>9450</v>
      </c>
      <c r="J362" s="65" t="s">
        <v>1157</v>
      </c>
    </row>
    <row r="363" s="343" customFormat="1" ht="18" customHeight="1" outlineLevel="1" spans="1:10">
      <c r="A363" s="208" t="s">
        <v>9410</v>
      </c>
      <c r="B363" s="65" t="s">
        <v>9237</v>
      </c>
      <c r="C363" s="279" t="s">
        <v>9416</v>
      </c>
      <c r="D363" s="74" t="s">
        <v>8558</v>
      </c>
      <c r="E363" s="362">
        <v>54</v>
      </c>
      <c r="F363" s="362">
        <v>190</v>
      </c>
      <c r="G363" s="361">
        <f xml:space="preserve">E363*F363/10000</f>
        <v>1.026</v>
      </c>
      <c r="H363" s="362"/>
      <c r="I363" s="279" t="s">
        <v>9450</v>
      </c>
      <c r="J363" s="65" t="s">
        <v>1157</v>
      </c>
    </row>
    <row r="364" s="343" customFormat="1" ht="18" customHeight="1" outlineLevel="1" spans="1:10">
      <c r="A364" s="208" t="s">
        <v>9417</v>
      </c>
      <c r="B364" s="65" t="s">
        <v>9240</v>
      </c>
      <c r="C364" s="279" t="s">
        <v>9418</v>
      </c>
      <c r="D364" s="74" t="s">
        <v>8558</v>
      </c>
      <c r="E364" s="362">
        <v>54</v>
      </c>
      <c r="F364" s="362">
        <v>100</v>
      </c>
      <c r="G364" s="361">
        <f xml:space="preserve">E364*F364/10000</f>
        <v>0.54</v>
      </c>
      <c r="H364" s="362"/>
      <c r="I364" s="279" t="s">
        <v>9450</v>
      </c>
      <c r="J364" s="65" t="s">
        <v>1157</v>
      </c>
    </row>
    <row r="365" s="343" customFormat="1" ht="18" customHeight="1" outlineLevel="1" spans="1:10">
      <c r="A365" s="208" t="s">
        <v>9419</v>
      </c>
      <c r="B365" s="65" t="s">
        <v>9243</v>
      </c>
      <c r="C365" s="279" t="s">
        <v>9420</v>
      </c>
      <c r="D365" s="74" t="s">
        <v>229</v>
      </c>
      <c r="E365" s="362">
        <v>54</v>
      </c>
      <c r="F365" s="362">
        <v>30</v>
      </c>
      <c r="G365" s="361">
        <f xml:space="preserve">F365*E365/10000</f>
        <v>0.162</v>
      </c>
      <c r="H365" s="362"/>
      <c r="I365" s="279" t="s">
        <v>9450</v>
      </c>
      <c r="J365" s="65" t="s">
        <v>1157</v>
      </c>
    </row>
    <row r="366" s="343" customFormat="1" ht="18" customHeight="1" outlineLevel="1" spans="1:10">
      <c r="A366" s="208" t="s">
        <v>9395</v>
      </c>
      <c r="B366" s="65" t="s">
        <v>9219</v>
      </c>
      <c r="C366" s="279" t="s">
        <v>9220</v>
      </c>
      <c r="D366" s="74" t="s">
        <v>186</v>
      </c>
      <c r="E366" s="362">
        <v>54</v>
      </c>
      <c r="F366" s="362">
        <v>150</v>
      </c>
      <c r="G366" s="361">
        <f xml:space="preserve">E366*F366/10000</f>
        <v>0.81</v>
      </c>
      <c r="H366" s="362"/>
      <c r="I366" s="279" t="s">
        <v>9451</v>
      </c>
      <c r="J366" s="65" t="s">
        <v>1157</v>
      </c>
    </row>
    <row r="367" s="343" customFormat="1" ht="18" customHeight="1" outlineLevel="1" spans="1:10">
      <c r="A367" s="208" t="s">
        <v>9398</v>
      </c>
      <c r="B367" s="65" t="s">
        <v>9225</v>
      </c>
      <c r="C367" s="279" t="s">
        <v>9414</v>
      </c>
      <c r="D367" s="74" t="s">
        <v>8558</v>
      </c>
      <c r="E367" s="362">
        <v>36</v>
      </c>
      <c r="F367" s="362">
        <v>300</v>
      </c>
      <c r="G367" s="361">
        <f xml:space="preserve">E367*F367/10000</f>
        <v>1.08</v>
      </c>
      <c r="H367" s="362"/>
      <c r="I367" s="279" t="s">
        <v>9451</v>
      </c>
      <c r="J367" s="65" t="s">
        <v>1157</v>
      </c>
    </row>
    <row r="368" s="343" customFormat="1" ht="18" customHeight="1" outlineLevel="1" spans="1:10">
      <c r="A368" s="208" t="s">
        <v>9400</v>
      </c>
      <c r="B368" s="65" t="s">
        <v>9232</v>
      </c>
      <c r="C368" s="279" t="s">
        <v>9414</v>
      </c>
      <c r="D368" s="74" t="s">
        <v>8558</v>
      </c>
      <c r="E368" s="362">
        <v>36</v>
      </c>
      <c r="F368" s="362">
        <v>150</v>
      </c>
      <c r="G368" s="361">
        <f xml:space="preserve">E368*F368/10000</f>
        <v>0.54</v>
      </c>
      <c r="H368" s="362"/>
      <c r="I368" s="279" t="s">
        <v>9451</v>
      </c>
      <c r="J368" s="65" t="s">
        <v>1157</v>
      </c>
    </row>
    <row r="369" s="343" customFormat="1" ht="18" customHeight="1" outlineLevel="1" spans="1:10">
      <c r="A369" s="208" t="s">
        <v>9402</v>
      </c>
      <c r="B369" s="65" t="s">
        <v>9234</v>
      </c>
      <c r="C369" s="279" t="s">
        <v>9415</v>
      </c>
      <c r="D369" s="74" t="s">
        <v>229</v>
      </c>
      <c r="E369" s="362">
        <v>36</v>
      </c>
      <c r="F369" s="362">
        <v>65</v>
      </c>
      <c r="G369" s="361">
        <f xml:space="preserve">F369*E369/10000</f>
        <v>0.234</v>
      </c>
      <c r="H369" s="362"/>
      <c r="I369" s="279" t="s">
        <v>9451</v>
      </c>
      <c r="J369" s="65" t="s">
        <v>1157</v>
      </c>
    </row>
    <row r="370" s="343" customFormat="1" ht="18" customHeight="1" outlineLevel="1" spans="1:10">
      <c r="A370" s="208" t="s">
        <v>9410</v>
      </c>
      <c r="B370" s="65" t="s">
        <v>9237</v>
      </c>
      <c r="C370" s="279" t="s">
        <v>9416</v>
      </c>
      <c r="D370" s="74" t="s">
        <v>8558</v>
      </c>
      <c r="E370" s="362">
        <v>54</v>
      </c>
      <c r="F370" s="362">
        <v>190</v>
      </c>
      <c r="G370" s="361">
        <f xml:space="preserve">E370*F370/10000</f>
        <v>1.026</v>
      </c>
      <c r="H370" s="362"/>
      <c r="I370" s="279" t="s">
        <v>9451</v>
      </c>
      <c r="J370" s="65" t="s">
        <v>1157</v>
      </c>
    </row>
    <row r="371" s="343" customFormat="1" ht="18" customHeight="1" outlineLevel="1" spans="1:10">
      <c r="A371" s="208" t="s">
        <v>9417</v>
      </c>
      <c r="B371" s="65" t="s">
        <v>9240</v>
      </c>
      <c r="C371" s="279" t="s">
        <v>9418</v>
      </c>
      <c r="D371" s="74" t="s">
        <v>8558</v>
      </c>
      <c r="E371" s="362">
        <v>54</v>
      </c>
      <c r="F371" s="362">
        <v>100</v>
      </c>
      <c r="G371" s="361">
        <f xml:space="preserve">E371*F371/10000</f>
        <v>0.54</v>
      </c>
      <c r="H371" s="362"/>
      <c r="I371" s="279" t="s">
        <v>9451</v>
      </c>
      <c r="J371" s="65" t="s">
        <v>1157</v>
      </c>
    </row>
    <row r="372" s="343" customFormat="1" ht="18" customHeight="1" outlineLevel="1" spans="1:10">
      <c r="A372" s="208" t="s">
        <v>9419</v>
      </c>
      <c r="B372" s="65" t="s">
        <v>9243</v>
      </c>
      <c r="C372" s="279" t="s">
        <v>9420</v>
      </c>
      <c r="D372" s="74" t="s">
        <v>229</v>
      </c>
      <c r="E372" s="362">
        <v>54</v>
      </c>
      <c r="F372" s="362">
        <v>30</v>
      </c>
      <c r="G372" s="361">
        <f xml:space="preserve">F372*E372/10000</f>
        <v>0.162</v>
      </c>
      <c r="H372" s="362"/>
      <c r="I372" s="279" t="s">
        <v>9451</v>
      </c>
      <c r="J372" s="65" t="s">
        <v>1157</v>
      </c>
    </row>
    <row r="373" s="343" customFormat="1" ht="18" customHeight="1" outlineLevel="1" spans="1:10">
      <c r="A373" s="208" t="s">
        <v>9395</v>
      </c>
      <c r="B373" s="65" t="s">
        <v>9219</v>
      </c>
      <c r="C373" s="279" t="s">
        <v>9220</v>
      </c>
      <c r="D373" s="74" t="s">
        <v>186</v>
      </c>
      <c r="E373" s="362">
        <v>3</v>
      </c>
      <c r="F373" s="362">
        <v>150</v>
      </c>
      <c r="G373" s="361">
        <f xml:space="preserve">E373*F373/10000</f>
        <v>0.045</v>
      </c>
      <c r="H373" s="362"/>
      <c r="I373" s="279" t="s">
        <v>2222</v>
      </c>
      <c r="J373" s="65" t="s">
        <v>1157</v>
      </c>
    </row>
    <row r="374" s="343" customFormat="1" ht="18" customHeight="1" outlineLevel="1" spans="1:10">
      <c r="A374" s="208" t="s">
        <v>9398</v>
      </c>
      <c r="B374" s="65" t="s">
        <v>9225</v>
      </c>
      <c r="C374" s="279" t="s">
        <v>9414</v>
      </c>
      <c r="D374" s="74" t="s">
        <v>8558</v>
      </c>
      <c r="E374" s="362">
        <v>2</v>
      </c>
      <c r="F374" s="362">
        <v>300</v>
      </c>
      <c r="G374" s="361">
        <f xml:space="preserve">E374*F374/10000</f>
        <v>0.06</v>
      </c>
      <c r="H374" s="362"/>
      <c r="I374" s="279" t="s">
        <v>2222</v>
      </c>
      <c r="J374" s="65" t="s">
        <v>1157</v>
      </c>
    </row>
    <row r="375" s="343" customFormat="1" ht="18" customHeight="1" outlineLevel="1" spans="1:10">
      <c r="A375" s="208" t="s">
        <v>9400</v>
      </c>
      <c r="B375" s="65" t="s">
        <v>9232</v>
      </c>
      <c r="C375" s="279" t="s">
        <v>9414</v>
      </c>
      <c r="D375" s="74" t="s">
        <v>8558</v>
      </c>
      <c r="E375" s="362">
        <v>2</v>
      </c>
      <c r="F375" s="362">
        <v>150</v>
      </c>
      <c r="G375" s="361">
        <f xml:space="preserve">E375*F375/10000</f>
        <v>0.03</v>
      </c>
      <c r="H375" s="362"/>
      <c r="I375" s="279" t="s">
        <v>2222</v>
      </c>
      <c r="J375" s="65" t="s">
        <v>1157</v>
      </c>
    </row>
    <row r="376" s="343" customFormat="1" ht="18" customHeight="1" outlineLevel="1" spans="1:10">
      <c r="A376" s="208" t="s">
        <v>9402</v>
      </c>
      <c r="B376" s="65" t="s">
        <v>9234</v>
      </c>
      <c r="C376" s="279" t="s">
        <v>9415</v>
      </c>
      <c r="D376" s="74" t="s">
        <v>229</v>
      </c>
      <c r="E376" s="362">
        <v>2</v>
      </c>
      <c r="F376" s="362">
        <v>65</v>
      </c>
      <c r="G376" s="361">
        <f xml:space="preserve">F376*E376/10000</f>
        <v>0.013</v>
      </c>
      <c r="H376" s="362"/>
      <c r="I376" s="279" t="s">
        <v>2222</v>
      </c>
      <c r="J376" s="65" t="s">
        <v>1157</v>
      </c>
    </row>
    <row r="377" s="343" customFormat="1" ht="18" customHeight="1" outlineLevel="1" spans="1:10">
      <c r="A377" s="208" t="s">
        <v>9410</v>
      </c>
      <c r="B377" s="65" t="s">
        <v>9237</v>
      </c>
      <c r="C377" s="279" t="s">
        <v>9416</v>
      </c>
      <c r="D377" s="74" t="s">
        <v>8558</v>
      </c>
      <c r="E377" s="362">
        <v>3</v>
      </c>
      <c r="F377" s="362">
        <v>190</v>
      </c>
      <c r="G377" s="361">
        <f xml:space="preserve">E377*F377/10000</f>
        <v>0.057</v>
      </c>
      <c r="H377" s="362"/>
      <c r="I377" s="279" t="s">
        <v>2222</v>
      </c>
      <c r="J377" s="65" t="s">
        <v>1157</v>
      </c>
    </row>
    <row r="378" s="343" customFormat="1" ht="18" customHeight="1" outlineLevel="1" spans="1:10">
      <c r="A378" s="208" t="s">
        <v>9417</v>
      </c>
      <c r="B378" s="65" t="s">
        <v>9240</v>
      </c>
      <c r="C378" s="279" t="s">
        <v>9418</v>
      </c>
      <c r="D378" s="74" t="s">
        <v>8558</v>
      </c>
      <c r="E378" s="362">
        <v>3</v>
      </c>
      <c r="F378" s="362">
        <v>100</v>
      </c>
      <c r="G378" s="361">
        <f xml:space="preserve">E378*F378/10000</f>
        <v>0.03</v>
      </c>
      <c r="H378" s="362"/>
      <c r="I378" s="279" t="s">
        <v>2222</v>
      </c>
      <c r="J378" s="65" t="s">
        <v>1157</v>
      </c>
    </row>
    <row r="379" s="343" customFormat="1" ht="18" customHeight="1" outlineLevel="1" spans="1:10">
      <c r="A379" s="208" t="s">
        <v>9419</v>
      </c>
      <c r="B379" s="65" t="s">
        <v>9243</v>
      </c>
      <c r="C379" s="279" t="s">
        <v>9420</v>
      </c>
      <c r="D379" s="74" t="s">
        <v>229</v>
      </c>
      <c r="E379" s="362">
        <v>3</v>
      </c>
      <c r="F379" s="362">
        <v>30</v>
      </c>
      <c r="G379" s="361">
        <f xml:space="preserve">F379*E379/10000</f>
        <v>0.009</v>
      </c>
      <c r="H379" s="362"/>
      <c r="I379" s="279" t="s">
        <v>2222</v>
      </c>
      <c r="J379" s="65" t="s">
        <v>1157</v>
      </c>
    </row>
    <row r="380" s="344" customFormat="1" ht="18" customHeight="1" outlineLevel="1" spans="1:10">
      <c r="A380" s="208" t="s">
        <v>9389</v>
      </c>
      <c r="B380" s="65" t="s">
        <v>9412</v>
      </c>
      <c r="C380" s="279"/>
      <c r="D380" s="74" t="s">
        <v>229</v>
      </c>
      <c r="E380" s="362">
        <v>8</v>
      </c>
      <c r="F380" s="362">
        <v>200</v>
      </c>
      <c r="G380" s="361">
        <f xml:space="preserve">F380*E380/10000</f>
        <v>0.16</v>
      </c>
      <c r="H380" s="362"/>
      <c r="I380" s="279" t="s">
        <v>9452</v>
      </c>
      <c r="J380" s="65" t="s">
        <v>1157</v>
      </c>
    </row>
    <row r="381" s="344" customFormat="1" ht="18" customHeight="1" outlineLevel="1" spans="1:10">
      <c r="A381" s="208" t="s">
        <v>9393</v>
      </c>
      <c r="B381" s="65" t="s">
        <v>9413</v>
      </c>
      <c r="C381" s="279"/>
      <c r="D381" s="74" t="s">
        <v>8558</v>
      </c>
      <c r="E381" s="362">
        <v>8</v>
      </c>
      <c r="F381" s="362">
        <v>500</v>
      </c>
      <c r="G381" s="361">
        <f xml:space="preserve">E381*F381/10000</f>
        <v>0.4</v>
      </c>
      <c r="H381" s="362"/>
      <c r="I381" s="279" t="s">
        <v>9452</v>
      </c>
      <c r="J381" s="65" t="s">
        <v>1157</v>
      </c>
    </row>
    <row r="382" s="344" customFormat="1" ht="18" customHeight="1" outlineLevel="1" spans="1:10">
      <c r="A382" s="208" t="s">
        <v>9398</v>
      </c>
      <c r="B382" s="65" t="s">
        <v>9247</v>
      </c>
      <c r="C382" s="279" t="s">
        <v>9423</v>
      </c>
      <c r="D382" s="74" t="s">
        <v>229</v>
      </c>
      <c r="E382" s="362">
        <v>16</v>
      </c>
      <c r="F382" s="362">
        <v>65</v>
      </c>
      <c r="G382" s="361">
        <f xml:space="preserve">F382*E382/10000</f>
        <v>0.104</v>
      </c>
      <c r="H382" s="362"/>
      <c r="I382" s="279" t="s">
        <v>9452</v>
      </c>
      <c r="J382" s="65" t="s">
        <v>1157</v>
      </c>
    </row>
    <row r="383" s="344" customFormat="1" ht="18" customHeight="1" outlineLevel="1" spans="1:10">
      <c r="A383" s="208" t="s">
        <v>9400</v>
      </c>
      <c r="B383" s="65" t="s">
        <v>9251</v>
      </c>
      <c r="C383" s="279" t="s">
        <v>9424</v>
      </c>
      <c r="D383" s="74" t="s">
        <v>229</v>
      </c>
      <c r="E383" s="362">
        <v>24</v>
      </c>
      <c r="F383" s="362">
        <v>30</v>
      </c>
      <c r="G383" s="361">
        <f xml:space="preserve">F383*E383/10000</f>
        <v>0.072</v>
      </c>
      <c r="H383" s="362"/>
      <c r="I383" s="279" t="s">
        <v>9452</v>
      </c>
      <c r="J383" s="65" t="s">
        <v>1157</v>
      </c>
    </row>
    <row r="384" s="344" customFormat="1" ht="18" customHeight="1" outlineLevel="1" spans="1:10">
      <c r="A384" s="208" t="s">
        <v>9402</v>
      </c>
      <c r="B384" s="65" t="s">
        <v>9255</v>
      </c>
      <c r="C384" s="279" t="s">
        <v>9425</v>
      </c>
      <c r="D384" s="74" t="s">
        <v>8558</v>
      </c>
      <c r="E384" s="362">
        <v>24</v>
      </c>
      <c r="F384" s="362">
        <v>100</v>
      </c>
      <c r="G384" s="361">
        <f t="shared" ref="G384:G390" si="8" xml:space="preserve">E384*F384/10000</f>
        <v>0.24</v>
      </c>
      <c r="H384" s="362"/>
      <c r="I384" s="279" t="s">
        <v>9452</v>
      </c>
      <c r="J384" s="65" t="s">
        <v>1157</v>
      </c>
    </row>
    <row r="385" s="344" customFormat="1" ht="18" customHeight="1" outlineLevel="1" spans="1:10">
      <c r="A385" s="208" t="s">
        <v>9410</v>
      </c>
      <c r="B385" s="65" t="s">
        <v>9258</v>
      </c>
      <c r="C385" s="279" t="s">
        <v>9426</v>
      </c>
      <c r="D385" s="74" t="s">
        <v>8558</v>
      </c>
      <c r="E385" s="362">
        <v>24</v>
      </c>
      <c r="F385" s="362">
        <v>190</v>
      </c>
      <c r="G385" s="361">
        <f t="shared" si="8"/>
        <v>0.456</v>
      </c>
      <c r="H385" s="362"/>
      <c r="I385" s="279" t="s">
        <v>9452</v>
      </c>
      <c r="J385" s="65" t="s">
        <v>1157</v>
      </c>
    </row>
    <row r="386" s="344" customFormat="1" ht="18" customHeight="1" outlineLevel="1" spans="1:10">
      <c r="A386" s="208" t="s">
        <v>9417</v>
      </c>
      <c r="B386" s="65" t="s">
        <v>9261</v>
      </c>
      <c r="C386" s="279" t="s">
        <v>9414</v>
      </c>
      <c r="D386" s="74" t="s">
        <v>8558</v>
      </c>
      <c r="E386" s="362">
        <v>16</v>
      </c>
      <c r="F386" s="362">
        <v>300</v>
      </c>
      <c r="G386" s="361">
        <f t="shared" si="8"/>
        <v>0.48</v>
      </c>
      <c r="H386" s="362"/>
      <c r="I386" s="279" t="s">
        <v>9452</v>
      </c>
      <c r="J386" s="65" t="s">
        <v>1157</v>
      </c>
    </row>
    <row r="387" s="344" customFormat="1" ht="18" customHeight="1" outlineLevel="1" spans="1:10">
      <c r="A387" s="208" t="s">
        <v>9419</v>
      </c>
      <c r="B387" s="65" t="s">
        <v>9263</v>
      </c>
      <c r="C387" s="279" t="s">
        <v>9414</v>
      </c>
      <c r="D387" s="74" t="s">
        <v>8558</v>
      </c>
      <c r="E387" s="362">
        <v>16</v>
      </c>
      <c r="F387" s="362">
        <v>150</v>
      </c>
      <c r="G387" s="361">
        <f t="shared" si="8"/>
        <v>0.24</v>
      </c>
      <c r="H387" s="362"/>
      <c r="I387" s="279" t="s">
        <v>9452</v>
      </c>
      <c r="J387" s="65" t="s">
        <v>1157</v>
      </c>
    </row>
    <row r="388" s="343" customFormat="1" ht="18" customHeight="1" outlineLevel="1" spans="1:10">
      <c r="A388" s="208" t="s">
        <v>9395</v>
      </c>
      <c r="B388" s="65" t="s">
        <v>9219</v>
      </c>
      <c r="C388" s="279" t="s">
        <v>9220</v>
      </c>
      <c r="D388" s="74" t="s">
        <v>186</v>
      </c>
      <c r="E388" s="362">
        <v>3</v>
      </c>
      <c r="F388" s="362">
        <v>150</v>
      </c>
      <c r="G388" s="361">
        <f t="shared" si="8"/>
        <v>0.045</v>
      </c>
      <c r="H388" s="362"/>
      <c r="I388" s="279" t="s">
        <v>1310</v>
      </c>
      <c r="J388" s="65" t="s">
        <v>1157</v>
      </c>
    </row>
    <row r="389" s="343" customFormat="1" ht="18" customHeight="1" outlineLevel="1" spans="1:10">
      <c r="A389" s="208" t="s">
        <v>9398</v>
      </c>
      <c r="B389" s="65" t="s">
        <v>9225</v>
      </c>
      <c r="C389" s="279" t="s">
        <v>9414</v>
      </c>
      <c r="D389" s="74" t="s">
        <v>8558</v>
      </c>
      <c r="E389" s="362">
        <v>2</v>
      </c>
      <c r="F389" s="362">
        <v>300</v>
      </c>
      <c r="G389" s="361">
        <f t="shared" si="8"/>
        <v>0.06</v>
      </c>
      <c r="H389" s="362"/>
      <c r="I389" s="279" t="s">
        <v>1310</v>
      </c>
      <c r="J389" s="65" t="s">
        <v>1157</v>
      </c>
    </row>
    <row r="390" s="343" customFormat="1" ht="18" customHeight="1" outlineLevel="1" spans="1:10">
      <c r="A390" s="208" t="s">
        <v>9400</v>
      </c>
      <c r="B390" s="65" t="s">
        <v>9232</v>
      </c>
      <c r="C390" s="279" t="s">
        <v>9414</v>
      </c>
      <c r="D390" s="74" t="s">
        <v>8558</v>
      </c>
      <c r="E390" s="362">
        <v>2</v>
      </c>
      <c r="F390" s="362">
        <v>150</v>
      </c>
      <c r="G390" s="361">
        <f t="shared" si="8"/>
        <v>0.03</v>
      </c>
      <c r="H390" s="362"/>
      <c r="I390" s="279" t="s">
        <v>1310</v>
      </c>
      <c r="J390" s="65" t="s">
        <v>1157</v>
      </c>
    </row>
    <row r="391" s="343" customFormat="1" ht="18" customHeight="1" outlineLevel="1" spans="1:10">
      <c r="A391" s="208" t="s">
        <v>9402</v>
      </c>
      <c r="B391" s="65" t="s">
        <v>9234</v>
      </c>
      <c r="C391" s="279" t="s">
        <v>9415</v>
      </c>
      <c r="D391" s="74" t="s">
        <v>229</v>
      </c>
      <c r="E391" s="362">
        <v>2</v>
      </c>
      <c r="F391" s="362">
        <v>65</v>
      </c>
      <c r="G391" s="361">
        <f xml:space="preserve">F391*E391/10000</f>
        <v>0.013</v>
      </c>
      <c r="H391" s="362"/>
      <c r="I391" s="279" t="s">
        <v>1310</v>
      </c>
      <c r="J391" s="65" t="s">
        <v>1157</v>
      </c>
    </row>
    <row r="392" s="343" customFormat="1" ht="18" customHeight="1" outlineLevel="1" spans="1:10">
      <c r="A392" s="208" t="s">
        <v>9410</v>
      </c>
      <c r="B392" s="65" t="s">
        <v>9237</v>
      </c>
      <c r="C392" s="279" t="s">
        <v>9416</v>
      </c>
      <c r="D392" s="74" t="s">
        <v>8558</v>
      </c>
      <c r="E392" s="362">
        <v>3</v>
      </c>
      <c r="F392" s="362">
        <v>190</v>
      </c>
      <c r="G392" s="361">
        <f xml:space="preserve">E392*F392/10000</f>
        <v>0.057</v>
      </c>
      <c r="H392" s="362"/>
      <c r="I392" s="279" t="s">
        <v>1310</v>
      </c>
      <c r="J392" s="65" t="s">
        <v>1157</v>
      </c>
    </row>
    <row r="393" s="343" customFormat="1" ht="18" customHeight="1" outlineLevel="1" spans="1:10">
      <c r="A393" s="208" t="s">
        <v>9417</v>
      </c>
      <c r="B393" s="65" t="s">
        <v>9240</v>
      </c>
      <c r="C393" s="279" t="s">
        <v>9418</v>
      </c>
      <c r="D393" s="74" t="s">
        <v>8558</v>
      </c>
      <c r="E393" s="362">
        <v>3</v>
      </c>
      <c r="F393" s="362">
        <v>100</v>
      </c>
      <c r="G393" s="361">
        <f xml:space="preserve">E393*F393/10000</f>
        <v>0.03</v>
      </c>
      <c r="H393" s="362"/>
      <c r="I393" s="279" t="s">
        <v>1310</v>
      </c>
      <c r="J393" s="65" t="s">
        <v>1157</v>
      </c>
    </row>
    <row r="394" s="343" customFormat="1" ht="18" customHeight="1" outlineLevel="1" spans="1:10">
      <c r="A394" s="208" t="s">
        <v>9419</v>
      </c>
      <c r="B394" s="65" t="s">
        <v>9243</v>
      </c>
      <c r="C394" s="279" t="s">
        <v>9420</v>
      </c>
      <c r="D394" s="74" t="s">
        <v>229</v>
      </c>
      <c r="E394" s="362">
        <v>3</v>
      </c>
      <c r="F394" s="362">
        <v>30</v>
      </c>
      <c r="G394" s="361">
        <f xml:space="preserve">F394*E394/10000</f>
        <v>0.009</v>
      </c>
      <c r="H394" s="362"/>
      <c r="I394" s="279" t="s">
        <v>1310</v>
      </c>
      <c r="J394" s="65" t="s">
        <v>1157</v>
      </c>
    </row>
    <row r="395" s="343" customFormat="1" ht="18" customHeight="1" outlineLevel="1" spans="1:10">
      <c r="A395" s="208" t="s">
        <v>9395</v>
      </c>
      <c r="B395" s="65" t="s">
        <v>9219</v>
      </c>
      <c r="C395" s="279" t="s">
        <v>9220</v>
      </c>
      <c r="D395" s="74" t="s">
        <v>186</v>
      </c>
      <c r="E395" s="362">
        <v>48</v>
      </c>
      <c r="F395" s="362">
        <v>150</v>
      </c>
      <c r="G395" s="361">
        <f xml:space="preserve">E395*F395/10000</f>
        <v>0.72</v>
      </c>
      <c r="H395" s="362"/>
      <c r="I395" s="279" t="s">
        <v>9453</v>
      </c>
      <c r="J395" s="65" t="s">
        <v>1157</v>
      </c>
    </row>
    <row r="396" s="343" customFormat="1" ht="18" customHeight="1" outlineLevel="1" spans="1:10">
      <c r="A396" s="208" t="s">
        <v>9398</v>
      </c>
      <c r="B396" s="65" t="s">
        <v>9225</v>
      </c>
      <c r="C396" s="279" t="s">
        <v>9414</v>
      </c>
      <c r="D396" s="74" t="s">
        <v>8558</v>
      </c>
      <c r="E396" s="362">
        <v>32</v>
      </c>
      <c r="F396" s="362">
        <v>300</v>
      </c>
      <c r="G396" s="361">
        <f xml:space="preserve">E396*F396/10000</f>
        <v>0.96</v>
      </c>
      <c r="H396" s="362"/>
      <c r="I396" s="279" t="s">
        <v>9453</v>
      </c>
      <c r="J396" s="65" t="s">
        <v>1157</v>
      </c>
    </row>
    <row r="397" s="343" customFormat="1" ht="18" customHeight="1" outlineLevel="1" spans="1:10">
      <c r="A397" s="208" t="s">
        <v>9400</v>
      </c>
      <c r="B397" s="65" t="s">
        <v>9232</v>
      </c>
      <c r="C397" s="279" t="s">
        <v>9414</v>
      </c>
      <c r="D397" s="74" t="s">
        <v>8558</v>
      </c>
      <c r="E397" s="362">
        <v>32</v>
      </c>
      <c r="F397" s="362">
        <v>150</v>
      </c>
      <c r="G397" s="361">
        <f xml:space="preserve">E397*F397/10000</f>
        <v>0.48</v>
      </c>
      <c r="H397" s="362"/>
      <c r="I397" s="279" t="s">
        <v>9453</v>
      </c>
      <c r="J397" s="65" t="s">
        <v>1157</v>
      </c>
    </row>
    <row r="398" s="343" customFormat="1" ht="18" customHeight="1" outlineLevel="1" spans="1:10">
      <c r="A398" s="208" t="s">
        <v>9402</v>
      </c>
      <c r="B398" s="65" t="s">
        <v>9234</v>
      </c>
      <c r="C398" s="279" t="s">
        <v>9415</v>
      </c>
      <c r="D398" s="74" t="s">
        <v>229</v>
      </c>
      <c r="E398" s="362">
        <v>32</v>
      </c>
      <c r="F398" s="362">
        <v>65</v>
      </c>
      <c r="G398" s="361">
        <f xml:space="preserve">F398*E398/10000</f>
        <v>0.208</v>
      </c>
      <c r="H398" s="362"/>
      <c r="I398" s="279" t="s">
        <v>9453</v>
      </c>
      <c r="J398" s="65" t="s">
        <v>1157</v>
      </c>
    </row>
    <row r="399" s="343" customFormat="1" ht="18" customHeight="1" outlineLevel="1" spans="1:10">
      <c r="A399" s="208" t="s">
        <v>9410</v>
      </c>
      <c r="B399" s="65" t="s">
        <v>9237</v>
      </c>
      <c r="C399" s="279" t="s">
        <v>9416</v>
      </c>
      <c r="D399" s="74" t="s">
        <v>8558</v>
      </c>
      <c r="E399" s="362">
        <v>48</v>
      </c>
      <c r="F399" s="362">
        <v>190</v>
      </c>
      <c r="G399" s="361">
        <f xml:space="preserve">E399*F399/10000</f>
        <v>0.912</v>
      </c>
      <c r="H399" s="362"/>
      <c r="I399" s="279" t="s">
        <v>9453</v>
      </c>
      <c r="J399" s="65" t="s">
        <v>1157</v>
      </c>
    </row>
    <row r="400" s="343" customFormat="1" ht="18" customHeight="1" outlineLevel="1" spans="1:10">
      <c r="A400" s="208" t="s">
        <v>9417</v>
      </c>
      <c r="B400" s="65" t="s">
        <v>9240</v>
      </c>
      <c r="C400" s="279" t="s">
        <v>9418</v>
      </c>
      <c r="D400" s="74" t="s">
        <v>8558</v>
      </c>
      <c r="E400" s="362">
        <v>48</v>
      </c>
      <c r="F400" s="362">
        <v>100</v>
      </c>
      <c r="G400" s="361">
        <f xml:space="preserve">E400*F400/10000</f>
        <v>0.48</v>
      </c>
      <c r="H400" s="362"/>
      <c r="I400" s="279" t="s">
        <v>9453</v>
      </c>
      <c r="J400" s="65" t="s">
        <v>1157</v>
      </c>
    </row>
    <row r="401" s="343" customFormat="1" ht="18" customHeight="1" outlineLevel="1" spans="1:10">
      <c r="A401" s="208" t="s">
        <v>9419</v>
      </c>
      <c r="B401" s="65" t="s">
        <v>9243</v>
      </c>
      <c r="C401" s="279" t="s">
        <v>9420</v>
      </c>
      <c r="D401" s="74" t="s">
        <v>229</v>
      </c>
      <c r="E401" s="362">
        <v>48</v>
      </c>
      <c r="F401" s="362">
        <v>30</v>
      </c>
      <c r="G401" s="361">
        <f xml:space="preserve">F401*E401/10000</f>
        <v>0.144</v>
      </c>
      <c r="H401" s="362"/>
      <c r="I401" s="279" t="s">
        <v>9453</v>
      </c>
      <c r="J401" s="65" t="s">
        <v>1157</v>
      </c>
    </row>
    <row r="402" s="343" customFormat="1" ht="18" customHeight="1" outlineLevel="1" spans="1:10">
      <c r="A402" s="208" t="s">
        <v>9395</v>
      </c>
      <c r="B402" s="65" t="s">
        <v>9219</v>
      </c>
      <c r="C402" s="279" t="s">
        <v>9220</v>
      </c>
      <c r="D402" s="74" t="s">
        <v>186</v>
      </c>
      <c r="E402" s="362">
        <v>63</v>
      </c>
      <c r="F402" s="362">
        <v>150</v>
      </c>
      <c r="G402" s="361">
        <f xml:space="preserve">E402*F402/10000</f>
        <v>0.945</v>
      </c>
      <c r="H402" s="362"/>
      <c r="I402" s="279" t="s">
        <v>9454</v>
      </c>
      <c r="J402" s="65" t="s">
        <v>1157</v>
      </c>
    </row>
    <row r="403" s="343" customFormat="1" ht="18" customHeight="1" outlineLevel="1" spans="1:10">
      <c r="A403" s="208" t="s">
        <v>9398</v>
      </c>
      <c r="B403" s="65" t="s">
        <v>9225</v>
      </c>
      <c r="C403" s="279" t="s">
        <v>9414</v>
      </c>
      <c r="D403" s="74" t="s">
        <v>8558</v>
      </c>
      <c r="E403" s="362">
        <v>42</v>
      </c>
      <c r="F403" s="362">
        <v>300</v>
      </c>
      <c r="G403" s="361">
        <f xml:space="preserve">E403*F403/10000</f>
        <v>1.26</v>
      </c>
      <c r="H403" s="362"/>
      <c r="I403" s="279" t="s">
        <v>9454</v>
      </c>
      <c r="J403" s="65" t="s">
        <v>1157</v>
      </c>
    </row>
    <row r="404" s="343" customFormat="1" ht="18" customHeight="1" outlineLevel="1" spans="1:10">
      <c r="A404" s="208" t="s">
        <v>9400</v>
      </c>
      <c r="B404" s="65" t="s">
        <v>9232</v>
      </c>
      <c r="C404" s="279" t="s">
        <v>9414</v>
      </c>
      <c r="D404" s="74" t="s">
        <v>8558</v>
      </c>
      <c r="E404" s="362">
        <v>42</v>
      </c>
      <c r="F404" s="362">
        <v>150</v>
      </c>
      <c r="G404" s="361">
        <f xml:space="preserve">E404*F404/10000</f>
        <v>0.63</v>
      </c>
      <c r="H404" s="362"/>
      <c r="I404" s="279" t="s">
        <v>9454</v>
      </c>
      <c r="J404" s="65" t="s">
        <v>1157</v>
      </c>
    </row>
    <row r="405" s="343" customFormat="1" ht="18" customHeight="1" outlineLevel="1" spans="1:10">
      <c r="A405" s="208" t="s">
        <v>9402</v>
      </c>
      <c r="B405" s="65" t="s">
        <v>9234</v>
      </c>
      <c r="C405" s="279" t="s">
        <v>9415</v>
      </c>
      <c r="D405" s="74" t="s">
        <v>229</v>
      </c>
      <c r="E405" s="362">
        <v>42</v>
      </c>
      <c r="F405" s="362">
        <v>65</v>
      </c>
      <c r="G405" s="361">
        <f xml:space="preserve">F405*E405/10000</f>
        <v>0.273</v>
      </c>
      <c r="H405" s="362"/>
      <c r="I405" s="279" t="s">
        <v>9454</v>
      </c>
      <c r="J405" s="65" t="s">
        <v>1157</v>
      </c>
    </row>
    <row r="406" s="343" customFormat="1" ht="18" customHeight="1" outlineLevel="1" spans="1:10">
      <c r="A406" s="208" t="s">
        <v>9410</v>
      </c>
      <c r="B406" s="65" t="s">
        <v>9237</v>
      </c>
      <c r="C406" s="279" t="s">
        <v>9416</v>
      </c>
      <c r="D406" s="74" t="s">
        <v>8558</v>
      </c>
      <c r="E406" s="362">
        <v>63</v>
      </c>
      <c r="F406" s="362">
        <v>190</v>
      </c>
      <c r="G406" s="361">
        <f xml:space="preserve">E406*F406/10000</f>
        <v>1.197</v>
      </c>
      <c r="H406" s="362"/>
      <c r="I406" s="279" t="s">
        <v>9454</v>
      </c>
      <c r="J406" s="65" t="s">
        <v>1157</v>
      </c>
    </row>
    <row r="407" s="343" customFormat="1" ht="18" customHeight="1" outlineLevel="1" spans="1:10">
      <c r="A407" s="208" t="s">
        <v>9417</v>
      </c>
      <c r="B407" s="65" t="s">
        <v>9240</v>
      </c>
      <c r="C407" s="279" t="s">
        <v>9418</v>
      </c>
      <c r="D407" s="74" t="s">
        <v>8558</v>
      </c>
      <c r="E407" s="362">
        <v>63</v>
      </c>
      <c r="F407" s="362">
        <v>100</v>
      </c>
      <c r="G407" s="361">
        <f xml:space="preserve">E407*F407/10000</f>
        <v>0.63</v>
      </c>
      <c r="H407" s="362"/>
      <c r="I407" s="279" t="s">
        <v>9454</v>
      </c>
      <c r="J407" s="65" t="s">
        <v>1157</v>
      </c>
    </row>
    <row r="408" s="343" customFormat="1" ht="18" customHeight="1" outlineLevel="1" spans="1:10">
      <c r="A408" s="208" t="s">
        <v>9419</v>
      </c>
      <c r="B408" s="65" t="s">
        <v>9243</v>
      </c>
      <c r="C408" s="279" t="s">
        <v>9420</v>
      </c>
      <c r="D408" s="74" t="s">
        <v>229</v>
      </c>
      <c r="E408" s="362">
        <v>63</v>
      </c>
      <c r="F408" s="362">
        <v>30</v>
      </c>
      <c r="G408" s="361">
        <f xml:space="preserve">F408*E408/10000</f>
        <v>0.189</v>
      </c>
      <c r="H408" s="362"/>
      <c r="I408" s="279" t="s">
        <v>9454</v>
      </c>
      <c r="J408" s="65" t="s">
        <v>1157</v>
      </c>
    </row>
    <row r="409" s="343" customFormat="1" ht="18" customHeight="1" outlineLevel="1" spans="1:10">
      <c r="A409" s="208" t="s">
        <v>9395</v>
      </c>
      <c r="B409" s="65" t="s">
        <v>9219</v>
      </c>
      <c r="C409" s="279" t="s">
        <v>9220</v>
      </c>
      <c r="D409" s="74" t="s">
        <v>186</v>
      </c>
      <c r="E409" s="362">
        <v>3</v>
      </c>
      <c r="F409" s="362">
        <v>150</v>
      </c>
      <c r="G409" s="361">
        <f xml:space="preserve">E409*F409/10000</f>
        <v>0.045</v>
      </c>
      <c r="H409" s="362"/>
      <c r="I409" s="279" t="s">
        <v>1313</v>
      </c>
      <c r="J409" s="65" t="s">
        <v>1157</v>
      </c>
    </row>
    <row r="410" s="343" customFormat="1" ht="18" customHeight="1" outlineLevel="1" spans="1:10">
      <c r="A410" s="208" t="s">
        <v>9398</v>
      </c>
      <c r="B410" s="65" t="s">
        <v>9225</v>
      </c>
      <c r="C410" s="279" t="s">
        <v>9414</v>
      </c>
      <c r="D410" s="74" t="s">
        <v>8558</v>
      </c>
      <c r="E410" s="362">
        <v>2</v>
      </c>
      <c r="F410" s="362">
        <v>300</v>
      </c>
      <c r="G410" s="361">
        <f xml:space="preserve">E410*F410/10000</f>
        <v>0.06</v>
      </c>
      <c r="H410" s="362"/>
      <c r="I410" s="279" t="s">
        <v>1313</v>
      </c>
      <c r="J410" s="65" t="s">
        <v>1157</v>
      </c>
    </row>
    <row r="411" s="343" customFormat="1" ht="18" customHeight="1" outlineLevel="1" spans="1:10">
      <c r="A411" s="208" t="s">
        <v>9400</v>
      </c>
      <c r="B411" s="65" t="s">
        <v>9232</v>
      </c>
      <c r="C411" s="279" t="s">
        <v>9414</v>
      </c>
      <c r="D411" s="74" t="s">
        <v>8558</v>
      </c>
      <c r="E411" s="362">
        <v>2</v>
      </c>
      <c r="F411" s="362">
        <v>150</v>
      </c>
      <c r="G411" s="361">
        <f xml:space="preserve">E411*F411/10000</f>
        <v>0.03</v>
      </c>
      <c r="H411" s="362"/>
      <c r="I411" s="279" t="s">
        <v>1313</v>
      </c>
      <c r="J411" s="65" t="s">
        <v>1157</v>
      </c>
    </row>
    <row r="412" s="343" customFormat="1" ht="18" customHeight="1" outlineLevel="1" spans="1:10">
      <c r="A412" s="208" t="s">
        <v>9402</v>
      </c>
      <c r="B412" s="65" t="s">
        <v>9234</v>
      </c>
      <c r="C412" s="279" t="s">
        <v>9415</v>
      </c>
      <c r="D412" s="74" t="s">
        <v>229</v>
      </c>
      <c r="E412" s="362">
        <v>2</v>
      </c>
      <c r="F412" s="362">
        <v>65</v>
      </c>
      <c r="G412" s="361">
        <f xml:space="preserve">F412*E412/10000</f>
        <v>0.013</v>
      </c>
      <c r="H412" s="362"/>
      <c r="I412" s="279" t="s">
        <v>1313</v>
      </c>
      <c r="J412" s="65" t="s">
        <v>1157</v>
      </c>
    </row>
    <row r="413" s="343" customFormat="1" ht="18" customHeight="1" outlineLevel="1" spans="1:10">
      <c r="A413" s="208" t="s">
        <v>9410</v>
      </c>
      <c r="B413" s="65" t="s">
        <v>9237</v>
      </c>
      <c r="C413" s="279" t="s">
        <v>9416</v>
      </c>
      <c r="D413" s="74" t="s">
        <v>8558</v>
      </c>
      <c r="E413" s="362">
        <v>3</v>
      </c>
      <c r="F413" s="362">
        <v>190</v>
      </c>
      <c r="G413" s="361">
        <f xml:space="preserve">E413*F413/10000</f>
        <v>0.057</v>
      </c>
      <c r="H413" s="362"/>
      <c r="I413" s="279" t="s">
        <v>1313</v>
      </c>
      <c r="J413" s="65" t="s">
        <v>1157</v>
      </c>
    </row>
    <row r="414" s="343" customFormat="1" ht="18" customHeight="1" outlineLevel="1" spans="1:10">
      <c r="A414" s="208" t="s">
        <v>9417</v>
      </c>
      <c r="B414" s="65" t="s">
        <v>9240</v>
      </c>
      <c r="C414" s="279" t="s">
        <v>9418</v>
      </c>
      <c r="D414" s="74" t="s">
        <v>8558</v>
      </c>
      <c r="E414" s="362">
        <v>3</v>
      </c>
      <c r="F414" s="362">
        <v>100</v>
      </c>
      <c r="G414" s="361">
        <f xml:space="preserve">E414*F414/10000</f>
        <v>0.03</v>
      </c>
      <c r="H414" s="362"/>
      <c r="I414" s="279" t="s">
        <v>1313</v>
      </c>
      <c r="J414" s="65" t="s">
        <v>1157</v>
      </c>
    </row>
    <row r="415" s="343" customFormat="1" ht="18" customHeight="1" outlineLevel="1" spans="1:10">
      <c r="A415" s="208" t="s">
        <v>9419</v>
      </c>
      <c r="B415" s="65" t="s">
        <v>9243</v>
      </c>
      <c r="C415" s="279" t="s">
        <v>9420</v>
      </c>
      <c r="D415" s="74" t="s">
        <v>229</v>
      </c>
      <c r="E415" s="362">
        <v>3</v>
      </c>
      <c r="F415" s="362">
        <v>30</v>
      </c>
      <c r="G415" s="361">
        <f xml:space="preserve">F415*E415/10000</f>
        <v>0.009</v>
      </c>
      <c r="H415" s="362"/>
      <c r="I415" s="279" t="s">
        <v>1313</v>
      </c>
      <c r="J415" s="65" t="s">
        <v>1157</v>
      </c>
    </row>
    <row r="416" s="344" customFormat="1" ht="18" customHeight="1" outlineLevel="1" spans="1:10">
      <c r="A416" s="208" t="s">
        <v>9389</v>
      </c>
      <c r="B416" s="65" t="s">
        <v>9412</v>
      </c>
      <c r="C416" s="279"/>
      <c r="D416" s="74" t="s">
        <v>229</v>
      </c>
      <c r="E416" s="362">
        <v>8</v>
      </c>
      <c r="F416" s="362">
        <v>200</v>
      </c>
      <c r="G416" s="361">
        <f xml:space="preserve">F416*E416/10000</f>
        <v>0.16</v>
      </c>
      <c r="H416" s="362"/>
      <c r="I416" s="279" t="s">
        <v>1322</v>
      </c>
      <c r="J416" s="65" t="s">
        <v>1157</v>
      </c>
    </row>
    <row r="417" s="344" customFormat="1" ht="18" customHeight="1" outlineLevel="1" spans="1:10">
      <c r="A417" s="208" t="s">
        <v>9393</v>
      </c>
      <c r="B417" s="65" t="s">
        <v>9413</v>
      </c>
      <c r="C417" s="279"/>
      <c r="D417" s="74" t="s">
        <v>8558</v>
      </c>
      <c r="E417" s="362">
        <v>8</v>
      </c>
      <c r="F417" s="362">
        <v>500</v>
      </c>
      <c r="G417" s="361">
        <f xml:space="preserve">E417*F417/10000</f>
        <v>0.4</v>
      </c>
      <c r="H417" s="362"/>
      <c r="I417" s="279" t="s">
        <v>1322</v>
      </c>
      <c r="J417" s="65" t="s">
        <v>1157</v>
      </c>
    </row>
    <row r="418" s="344" customFormat="1" ht="18" customHeight="1" outlineLevel="1" spans="1:10">
      <c r="A418" s="208" t="s">
        <v>9398</v>
      </c>
      <c r="B418" s="65" t="s">
        <v>9247</v>
      </c>
      <c r="C418" s="279" t="s">
        <v>9423</v>
      </c>
      <c r="D418" s="74" t="s">
        <v>229</v>
      </c>
      <c r="E418" s="362">
        <v>16</v>
      </c>
      <c r="F418" s="362">
        <v>65</v>
      </c>
      <c r="G418" s="361">
        <f xml:space="preserve">F418*E418/10000</f>
        <v>0.104</v>
      </c>
      <c r="H418" s="362"/>
      <c r="I418" s="279" t="s">
        <v>1322</v>
      </c>
      <c r="J418" s="65" t="s">
        <v>1157</v>
      </c>
    </row>
    <row r="419" s="344" customFormat="1" ht="18" customHeight="1" outlineLevel="1" spans="1:10">
      <c r="A419" s="208" t="s">
        <v>9400</v>
      </c>
      <c r="B419" s="65" t="s">
        <v>9251</v>
      </c>
      <c r="C419" s="279" t="s">
        <v>9424</v>
      </c>
      <c r="D419" s="74" t="s">
        <v>229</v>
      </c>
      <c r="E419" s="362">
        <v>24</v>
      </c>
      <c r="F419" s="362">
        <v>30</v>
      </c>
      <c r="G419" s="361">
        <f xml:space="preserve">F419*E419/10000</f>
        <v>0.072</v>
      </c>
      <c r="H419" s="362"/>
      <c r="I419" s="279" t="s">
        <v>1322</v>
      </c>
      <c r="J419" s="65" t="s">
        <v>1157</v>
      </c>
    </row>
    <row r="420" s="344" customFormat="1" ht="18" customHeight="1" outlineLevel="1" spans="1:10">
      <c r="A420" s="208" t="s">
        <v>9402</v>
      </c>
      <c r="B420" s="65" t="s">
        <v>9255</v>
      </c>
      <c r="C420" s="279" t="s">
        <v>9425</v>
      </c>
      <c r="D420" s="74" t="s">
        <v>8558</v>
      </c>
      <c r="E420" s="362">
        <v>24</v>
      </c>
      <c r="F420" s="362">
        <v>100</v>
      </c>
      <c r="G420" s="361">
        <f t="shared" ref="G420:G426" si="9" xml:space="preserve">E420*F420/10000</f>
        <v>0.24</v>
      </c>
      <c r="H420" s="362"/>
      <c r="I420" s="279" t="s">
        <v>1322</v>
      </c>
      <c r="J420" s="65" t="s">
        <v>1157</v>
      </c>
    </row>
    <row r="421" s="344" customFormat="1" ht="18" customHeight="1" outlineLevel="1" spans="1:10">
      <c r="A421" s="208" t="s">
        <v>9410</v>
      </c>
      <c r="B421" s="65" t="s">
        <v>9258</v>
      </c>
      <c r="C421" s="279" t="s">
        <v>9426</v>
      </c>
      <c r="D421" s="74" t="s">
        <v>8558</v>
      </c>
      <c r="E421" s="362">
        <v>24</v>
      </c>
      <c r="F421" s="362">
        <v>190</v>
      </c>
      <c r="G421" s="361">
        <f t="shared" si="9"/>
        <v>0.456</v>
      </c>
      <c r="H421" s="362"/>
      <c r="I421" s="279" t="s">
        <v>1322</v>
      </c>
      <c r="J421" s="65" t="s">
        <v>1157</v>
      </c>
    </row>
    <row r="422" s="344" customFormat="1" ht="18" customHeight="1" outlineLevel="1" spans="1:10">
      <c r="A422" s="208" t="s">
        <v>9417</v>
      </c>
      <c r="B422" s="65" t="s">
        <v>9261</v>
      </c>
      <c r="C422" s="279" t="s">
        <v>9414</v>
      </c>
      <c r="D422" s="74" t="s">
        <v>8558</v>
      </c>
      <c r="E422" s="362">
        <v>16</v>
      </c>
      <c r="F422" s="362">
        <v>300</v>
      </c>
      <c r="G422" s="361">
        <f t="shared" si="9"/>
        <v>0.48</v>
      </c>
      <c r="H422" s="362"/>
      <c r="I422" s="279" t="s">
        <v>1322</v>
      </c>
      <c r="J422" s="65" t="s">
        <v>1157</v>
      </c>
    </row>
    <row r="423" s="344" customFormat="1" ht="18" customHeight="1" outlineLevel="1" spans="1:10">
      <c r="A423" s="208" t="s">
        <v>9419</v>
      </c>
      <c r="B423" s="65" t="s">
        <v>9263</v>
      </c>
      <c r="C423" s="279" t="s">
        <v>9414</v>
      </c>
      <c r="D423" s="74" t="s">
        <v>8558</v>
      </c>
      <c r="E423" s="362">
        <v>16</v>
      </c>
      <c r="F423" s="362">
        <v>150</v>
      </c>
      <c r="G423" s="361">
        <f t="shared" si="9"/>
        <v>0.24</v>
      </c>
      <c r="H423" s="362"/>
      <c r="I423" s="279" t="s">
        <v>1322</v>
      </c>
      <c r="J423" s="65" t="s">
        <v>1157</v>
      </c>
    </row>
    <row r="424" s="343" customFormat="1" ht="18" customHeight="1" outlineLevel="1" spans="1:10">
      <c r="A424" s="208" t="s">
        <v>9395</v>
      </c>
      <c r="B424" s="65" t="s">
        <v>9219</v>
      </c>
      <c r="C424" s="279" t="s">
        <v>9220</v>
      </c>
      <c r="D424" s="74" t="s">
        <v>186</v>
      </c>
      <c r="E424" s="362">
        <v>3</v>
      </c>
      <c r="F424" s="362">
        <v>150</v>
      </c>
      <c r="G424" s="361">
        <f t="shared" si="9"/>
        <v>0.045</v>
      </c>
      <c r="H424" s="362"/>
      <c r="I424" s="279" t="s">
        <v>2258</v>
      </c>
      <c r="J424" s="65" t="s">
        <v>1157</v>
      </c>
    </row>
    <row r="425" s="343" customFormat="1" ht="18" customHeight="1" outlineLevel="1" spans="1:10">
      <c r="A425" s="208" t="s">
        <v>9398</v>
      </c>
      <c r="B425" s="65" t="s">
        <v>9225</v>
      </c>
      <c r="C425" s="279" t="s">
        <v>9414</v>
      </c>
      <c r="D425" s="74" t="s">
        <v>8558</v>
      </c>
      <c r="E425" s="362">
        <v>2</v>
      </c>
      <c r="F425" s="362">
        <v>300</v>
      </c>
      <c r="G425" s="361">
        <f t="shared" si="9"/>
        <v>0.06</v>
      </c>
      <c r="H425" s="362"/>
      <c r="I425" s="279" t="s">
        <v>2258</v>
      </c>
      <c r="J425" s="65" t="s">
        <v>1157</v>
      </c>
    </row>
    <row r="426" s="343" customFormat="1" ht="18" customHeight="1" outlineLevel="1" spans="1:10">
      <c r="A426" s="208" t="s">
        <v>9400</v>
      </c>
      <c r="B426" s="65" t="s">
        <v>9232</v>
      </c>
      <c r="C426" s="279" t="s">
        <v>9414</v>
      </c>
      <c r="D426" s="74" t="s">
        <v>8558</v>
      </c>
      <c r="E426" s="362">
        <v>2</v>
      </c>
      <c r="F426" s="362">
        <v>150</v>
      </c>
      <c r="G426" s="361">
        <f t="shared" si="9"/>
        <v>0.03</v>
      </c>
      <c r="H426" s="362"/>
      <c r="I426" s="279" t="s">
        <v>2258</v>
      </c>
      <c r="J426" s="65" t="s">
        <v>1157</v>
      </c>
    </row>
    <row r="427" s="343" customFormat="1" ht="18" customHeight="1" outlineLevel="1" spans="1:10">
      <c r="A427" s="208" t="s">
        <v>9402</v>
      </c>
      <c r="B427" s="65" t="s">
        <v>9234</v>
      </c>
      <c r="C427" s="279" t="s">
        <v>9415</v>
      </c>
      <c r="D427" s="74" t="s">
        <v>229</v>
      </c>
      <c r="E427" s="362">
        <v>2</v>
      </c>
      <c r="F427" s="362">
        <v>65</v>
      </c>
      <c r="G427" s="361">
        <f xml:space="preserve">F427*E427/10000</f>
        <v>0.013</v>
      </c>
      <c r="H427" s="362"/>
      <c r="I427" s="279" t="s">
        <v>2258</v>
      </c>
      <c r="J427" s="65" t="s">
        <v>1157</v>
      </c>
    </row>
    <row r="428" s="343" customFormat="1" ht="18" customHeight="1" outlineLevel="1" spans="1:10">
      <c r="A428" s="208" t="s">
        <v>9410</v>
      </c>
      <c r="B428" s="65" t="s">
        <v>9237</v>
      </c>
      <c r="C428" s="279" t="s">
        <v>9416</v>
      </c>
      <c r="D428" s="74" t="s">
        <v>8558</v>
      </c>
      <c r="E428" s="362">
        <v>3</v>
      </c>
      <c r="F428" s="362">
        <v>190</v>
      </c>
      <c r="G428" s="361">
        <f xml:space="preserve">E428*F428/10000</f>
        <v>0.057</v>
      </c>
      <c r="H428" s="362"/>
      <c r="I428" s="279" t="s">
        <v>2258</v>
      </c>
      <c r="J428" s="65" t="s">
        <v>1157</v>
      </c>
    </row>
    <row r="429" s="343" customFormat="1" ht="18" customHeight="1" outlineLevel="1" spans="1:10">
      <c r="A429" s="208" t="s">
        <v>9417</v>
      </c>
      <c r="B429" s="65" t="s">
        <v>9240</v>
      </c>
      <c r="C429" s="279" t="s">
        <v>9418</v>
      </c>
      <c r="D429" s="74" t="s">
        <v>8558</v>
      </c>
      <c r="E429" s="362">
        <v>3</v>
      </c>
      <c r="F429" s="362">
        <v>100</v>
      </c>
      <c r="G429" s="361">
        <f xml:space="preserve">E429*F429/10000</f>
        <v>0.03</v>
      </c>
      <c r="H429" s="362"/>
      <c r="I429" s="279" t="s">
        <v>2258</v>
      </c>
      <c r="J429" s="65" t="s">
        <v>1157</v>
      </c>
    </row>
    <row r="430" s="343" customFormat="1" ht="18" customHeight="1" outlineLevel="1" spans="1:10">
      <c r="A430" s="208" t="s">
        <v>9419</v>
      </c>
      <c r="B430" s="65" t="s">
        <v>9243</v>
      </c>
      <c r="C430" s="279" t="s">
        <v>9420</v>
      </c>
      <c r="D430" s="74" t="s">
        <v>229</v>
      </c>
      <c r="E430" s="362">
        <v>3</v>
      </c>
      <c r="F430" s="362">
        <v>30</v>
      </c>
      <c r="G430" s="361">
        <f xml:space="preserve">F430*E430/10000</f>
        <v>0.009</v>
      </c>
      <c r="H430" s="362"/>
      <c r="I430" s="279" t="s">
        <v>2258</v>
      </c>
      <c r="J430" s="65" t="s">
        <v>1157</v>
      </c>
    </row>
    <row r="431" s="343" customFormat="1" ht="18" customHeight="1" outlineLevel="1" spans="1:10">
      <c r="A431" s="208" t="s">
        <v>9395</v>
      </c>
      <c r="B431" s="65" t="s">
        <v>9219</v>
      </c>
      <c r="C431" s="279" t="s">
        <v>9220</v>
      </c>
      <c r="D431" s="74" t="s">
        <v>186</v>
      </c>
      <c r="E431" s="362">
        <v>48</v>
      </c>
      <c r="F431" s="362">
        <v>150</v>
      </c>
      <c r="G431" s="361">
        <f xml:space="preserve">E431*F431/10000</f>
        <v>0.72</v>
      </c>
      <c r="H431" s="362"/>
      <c r="I431" s="279" t="s">
        <v>9455</v>
      </c>
      <c r="J431" s="65" t="s">
        <v>1157</v>
      </c>
    </row>
    <row r="432" s="343" customFormat="1" ht="18" customHeight="1" outlineLevel="1" spans="1:10">
      <c r="A432" s="208" t="s">
        <v>9398</v>
      </c>
      <c r="B432" s="65" t="s">
        <v>9225</v>
      </c>
      <c r="C432" s="279" t="s">
        <v>9414</v>
      </c>
      <c r="D432" s="74" t="s">
        <v>8558</v>
      </c>
      <c r="E432" s="362">
        <v>32</v>
      </c>
      <c r="F432" s="362">
        <v>300</v>
      </c>
      <c r="G432" s="361">
        <f xml:space="preserve">E432*F432/10000</f>
        <v>0.96</v>
      </c>
      <c r="H432" s="362"/>
      <c r="I432" s="279" t="s">
        <v>9455</v>
      </c>
      <c r="J432" s="65" t="s">
        <v>1157</v>
      </c>
    </row>
    <row r="433" s="343" customFormat="1" ht="18" customHeight="1" outlineLevel="1" spans="1:10">
      <c r="A433" s="208" t="s">
        <v>9400</v>
      </c>
      <c r="B433" s="65" t="s">
        <v>9232</v>
      </c>
      <c r="C433" s="279" t="s">
        <v>9414</v>
      </c>
      <c r="D433" s="74" t="s">
        <v>8558</v>
      </c>
      <c r="E433" s="362">
        <v>32</v>
      </c>
      <c r="F433" s="362">
        <v>150</v>
      </c>
      <c r="G433" s="361">
        <f xml:space="preserve">E433*F433/10000</f>
        <v>0.48</v>
      </c>
      <c r="H433" s="362"/>
      <c r="I433" s="279" t="s">
        <v>9455</v>
      </c>
      <c r="J433" s="65" t="s">
        <v>1157</v>
      </c>
    </row>
    <row r="434" s="343" customFormat="1" ht="18" customHeight="1" outlineLevel="1" spans="1:10">
      <c r="A434" s="208" t="s">
        <v>9402</v>
      </c>
      <c r="B434" s="65" t="s">
        <v>9234</v>
      </c>
      <c r="C434" s="279" t="s">
        <v>9415</v>
      </c>
      <c r="D434" s="74" t="s">
        <v>229</v>
      </c>
      <c r="E434" s="362">
        <v>32</v>
      </c>
      <c r="F434" s="362">
        <v>65</v>
      </c>
      <c r="G434" s="361">
        <f xml:space="preserve">F434*E434/10000</f>
        <v>0.208</v>
      </c>
      <c r="H434" s="362"/>
      <c r="I434" s="279" t="s">
        <v>9455</v>
      </c>
      <c r="J434" s="65" t="s">
        <v>1157</v>
      </c>
    </row>
    <row r="435" s="343" customFormat="1" ht="18" customHeight="1" outlineLevel="1" spans="1:10">
      <c r="A435" s="208" t="s">
        <v>9410</v>
      </c>
      <c r="B435" s="65" t="s">
        <v>9237</v>
      </c>
      <c r="C435" s="279" t="s">
        <v>9416</v>
      </c>
      <c r="D435" s="74" t="s">
        <v>8558</v>
      </c>
      <c r="E435" s="362">
        <v>48</v>
      </c>
      <c r="F435" s="362">
        <v>190</v>
      </c>
      <c r="G435" s="361">
        <f xml:space="preserve">E435*F435/10000</f>
        <v>0.912</v>
      </c>
      <c r="H435" s="362"/>
      <c r="I435" s="279" t="s">
        <v>9455</v>
      </c>
      <c r="J435" s="65" t="s">
        <v>1157</v>
      </c>
    </row>
    <row r="436" s="343" customFormat="1" ht="18" customHeight="1" outlineLevel="1" spans="1:10">
      <c r="A436" s="208" t="s">
        <v>9417</v>
      </c>
      <c r="B436" s="65" t="s">
        <v>9240</v>
      </c>
      <c r="C436" s="279" t="s">
        <v>9418</v>
      </c>
      <c r="D436" s="74" t="s">
        <v>8558</v>
      </c>
      <c r="E436" s="362">
        <v>48</v>
      </c>
      <c r="F436" s="362">
        <v>100</v>
      </c>
      <c r="G436" s="361">
        <f xml:space="preserve">E436*F436/10000</f>
        <v>0.48</v>
      </c>
      <c r="H436" s="362"/>
      <c r="I436" s="279" t="s">
        <v>9455</v>
      </c>
      <c r="J436" s="65" t="s">
        <v>1157</v>
      </c>
    </row>
    <row r="437" s="343" customFormat="1" ht="18" customHeight="1" outlineLevel="1" spans="1:10">
      <c r="A437" s="208" t="s">
        <v>9419</v>
      </c>
      <c r="B437" s="65" t="s">
        <v>9243</v>
      </c>
      <c r="C437" s="279" t="s">
        <v>9420</v>
      </c>
      <c r="D437" s="74" t="s">
        <v>229</v>
      </c>
      <c r="E437" s="362">
        <v>48</v>
      </c>
      <c r="F437" s="362">
        <v>30</v>
      </c>
      <c r="G437" s="361">
        <f xml:space="preserve">F437*E437/10000</f>
        <v>0.144</v>
      </c>
      <c r="H437" s="362"/>
      <c r="I437" s="279" t="s">
        <v>9455</v>
      </c>
      <c r="J437" s="65" t="s">
        <v>1157</v>
      </c>
    </row>
    <row r="438" s="343" customFormat="1" ht="18" customHeight="1" outlineLevel="1" spans="1:10">
      <c r="A438" s="208" t="s">
        <v>9395</v>
      </c>
      <c r="B438" s="65" t="s">
        <v>9219</v>
      </c>
      <c r="C438" s="279" t="s">
        <v>9220</v>
      </c>
      <c r="D438" s="74" t="s">
        <v>186</v>
      </c>
      <c r="E438" s="362">
        <v>63</v>
      </c>
      <c r="F438" s="362">
        <v>150</v>
      </c>
      <c r="G438" s="361">
        <f xml:space="preserve">E438*F438/10000</f>
        <v>0.945</v>
      </c>
      <c r="H438" s="362"/>
      <c r="I438" s="279" t="s">
        <v>9456</v>
      </c>
      <c r="J438" s="65" t="s">
        <v>1157</v>
      </c>
    </row>
    <row r="439" s="343" customFormat="1" ht="18" customHeight="1" outlineLevel="1" spans="1:10">
      <c r="A439" s="208" t="s">
        <v>9398</v>
      </c>
      <c r="B439" s="65" t="s">
        <v>9225</v>
      </c>
      <c r="C439" s="279" t="s">
        <v>9414</v>
      </c>
      <c r="D439" s="74" t="s">
        <v>8558</v>
      </c>
      <c r="E439" s="362">
        <v>42</v>
      </c>
      <c r="F439" s="362">
        <v>300</v>
      </c>
      <c r="G439" s="361">
        <f xml:space="preserve">E439*F439/10000</f>
        <v>1.26</v>
      </c>
      <c r="H439" s="362"/>
      <c r="I439" s="279" t="s">
        <v>9456</v>
      </c>
      <c r="J439" s="65" t="s">
        <v>1157</v>
      </c>
    </row>
    <row r="440" s="343" customFormat="1" ht="18" customHeight="1" outlineLevel="1" spans="1:10">
      <c r="A440" s="208" t="s">
        <v>9400</v>
      </c>
      <c r="B440" s="65" t="s">
        <v>9232</v>
      </c>
      <c r="C440" s="279" t="s">
        <v>9414</v>
      </c>
      <c r="D440" s="74" t="s">
        <v>8558</v>
      </c>
      <c r="E440" s="362">
        <v>42</v>
      </c>
      <c r="F440" s="362">
        <v>150</v>
      </c>
      <c r="G440" s="361">
        <f xml:space="preserve">E440*F440/10000</f>
        <v>0.63</v>
      </c>
      <c r="H440" s="362"/>
      <c r="I440" s="279" t="s">
        <v>9456</v>
      </c>
      <c r="J440" s="65" t="s">
        <v>1157</v>
      </c>
    </row>
    <row r="441" s="343" customFormat="1" ht="18" customHeight="1" outlineLevel="1" spans="1:10">
      <c r="A441" s="208" t="s">
        <v>9402</v>
      </c>
      <c r="B441" s="65" t="s">
        <v>9234</v>
      </c>
      <c r="C441" s="279" t="s">
        <v>9415</v>
      </c>
      <c r="D441" s="74" t="s">
        <v>229</v>
      </c>
      <c r="E441" s="362">
        <v>42</v>
      </c>
      <c r="F441" s="362">
        <v>65</v>
      </c>
      <c r="G441" s="361">
        <f xml:space="preserve">F441*E441/10000</f>
        <v>0.273</v>
      </c>
      <c r="H441" s="362"/>
      <c r="I441" s="279" t="s">
        <v>9456</v>
      </c>
      <c r="J441" s="65" t="s">
        <v>1157</v>
      </c>
    </row>
    <row r="442" s="343" customFormat="1" ht="18" customHeight="1" outlineLevel="1" spans="1:10">
      <c r="A442" s="208" t="s">
        <v>9410</v>
      </c>
      <c r="B442" s="65" t="s">
        <v>9237</v>
      </c>
      <c r="C442" s="279" t="s">
        <v>9416</v>
      </c>
      <c r="D442" s="74" t="s">
        <v>8558</v>
      </c>
      <c r="E442" s="362">
        <v>63</v>
      </c>
      <c r="F442" s="362">
        <v>190</v>
      </c>
      <c r="G442" s="361">
        <f xml:space="preserve">E442*F442/10000</f>
        <v>1.197</v>
      </c>
      <c r="H442" s="362"/>
      <c r="I442" s="279" t="s">
        <v>9456</v>
      </c>
      <c r="J442" s="65" t="s">
        <v>1157</v>
      </c>
    </row>
    <row r="443" s="343" customFormat="1" ht="18" customHeight="1" outlineLevel="1" spans="1:10">
      <c r="A443" s="208" t="s">
        <v>9417</v>
      </c>
      <c r="B443" s="65" t="s">
        <v>9240</v>
      </c>
      <c r="C443" s="279" t="s">
        <v>9418</v>
      </c>
      <c r="D443" s="74" t="s">
        <v>8558</v>
      </c>
      <c r="E443" s="362">
        <v>63</v>
      </c>
      <c r="F443" s="362">
        <v>100</v>
      </c>
      <c r="G443" s="361">
        <f xml:space="preserve">E443*F443/10000</f>
        <v>0.63</v>
      </c>
      <c r="H443" s="362"/>
      <c r="I443" s="279" t="s">
        <v>9456</v>
      </c>
      <c r="J443" s="65" t="s">
        <v>1157</v>
      </c>
    </row>
    <row r="444" s="343" customFormat="1" ht="18" customHeight="1" outlineLevel="1" spans="1:10">
      <c r="A444" s="208" t="s">
        <v>9419</v>
      </c>
      <c r="B444" s="65" t="s">
        <v>9243</v>
      </c>
      <c r="C444" s="279" t="s">
        <v>9420</v>
      </c>
      <c r="D444" s="74" t="s">
        <v>229</v>
      </c>
      <c r="E444" s="362">
        <v>63</v>
      </c>
      <c r="F444" s="362">
        <v>30</v>
      </c>
      <c r="G444" s="361">
        <f xml:space="preserve">F444*E444/10000</f>
        <v>0.189</v>
      </c>
      <c r="H444" s="362"/>
      <c r="I444" s="279" t="s">
        <v>9456</v>
      </c>
      <c r="J444" s="65" t="s">
        <v>1157</v>
      </c>
    </row>
    <row r="445" s="343" customFormat="1" ht="18" customHeight="1" outlineLevel="1" spans="1:10">
      <c r="A445" s="208" t="s">
        <v>9395</v>
      </c>
      <c r="B445" s="65" t="s">
        <v>9219</v>
      </c>
      <c r="C445" s="279" t="s">
        <v>9220</v>
      </c>
      <c r="D445" s="74" t="s">
        <v>186</v>
      </c>
      <c r="E445" s="362">
        <v>3</v>
      </c>
      <c r="F445" s="362">
        <v>150</v>
      </c>
      <c r="G445" s="361">
        <f xml:space="preserve">E445*F445/10000</f>
        <v>0.045</v>
      </c>
      <c r="H445" s="362"/>
      <c r="I445" s="279" t="s">
        <v>2267</v>
      </c>
      <c r="J445" s="65" t="s">
        <v>1157</v>
      </c>
    </row>
    <row r="446" s="343" customFormat="1" ht="18" customHeight="1" outlineLevel="1" spans="1:10">
      <c r="A446" s="208" t="s">
        <v>9398</v>
      </c>
      <c r="B446" s="65" t="s">
        <v>9225</v>
      </c>
      <c r="C446" s="279" t="s">
        <v>9414</v>
      </c>
      <c r="D446" s="74" t="s">
        <v>8558</v>
      </c>
      <c r="E446" s="362">
        <v>2</v>
      </c>
      <c r="F446" s="362">
        <v>300</v>
      </c>
      <c r="G446" s="361">
        <f xml:space="preserve">E446*F446/10000</f>
        <v>0.06</v>
      </c>
      <c r="H446" s="362"/>
      <c r="I446" s="279" t="s">
        <v>2267</v>
      </c>
      <c r="J446" s="65" t="s">
        <v>1157</v>
      </c>
    </row>
    <row r="447" s="343" customFormat="1" ht="18" customHeight="1" outlineLevel="1" spans="1:10">
      <c r="A447" s="208" t="s">
        <v>9400</v>
      </c>
      <c r="B447" s="65" t="s">
        <v>9232</v>
      </c>
      <c r="C447" s="279" t="s">
        <v>9414</v>
      </c>
      <c r="D447" s="74" t="s">
        <v>8558</v>
      </c>
      <c r="E447" s="362">
        <v>2</v>
      </c>
      <c r="F447" s="362">
        <v>150</v>
      </c>
      <c r="G447" s="361">
        <f xml:space="preserve">E447*F447/10000</f>
        <v>0.03</v>
      </c>
      <c r="H447" s="362"/>
      <c r="I447" s="279" t="s">
        <v>2267</v>
      </c>
      <c r="J447" s="65" t="s">
        <v>1157</v>
      </c>
    </row>
    <row r="448" s="343" customFormat="1" ht="18" customHeight="1" outlineLevel="1" spans="1:10">
      <c r="A448" s="208" t="s">
        <v>9402</v>
      </c>
      <c r="B448" s="65" t="s">
        <v>9234</v>
      </c>
      <c r="C448" s="279" t="s">
        <v>9415</v>
      </c>
      <c r="D448" s="74" t="s">
        <v>229</v>
      </c>
      <c r="E448" s="362">
        <v>2</v>
      </c>
      <c r="F448" s="362">
        <v>65</v>
      </c>
      <c r="G448" s="361">
        <f xml:space="preserve">F448*E448/10000</f>
        <v>0.013</v>
      </c>
      <c r="H448" s="362"/>
      <c r="I448" s="279" t="s">
        <v>2267</v>
      </c>
      <c r="J448" s="65" t="s">
        <v>1157</v>
      </c>
    </row>
    <row r="449" s="343" customFormat="1" ht="18" customHeight="1" outlineLevel="1" spans="1:10">
      <c r="A449" s="208" t="s">
        <v>9410</v>
      </c>
      <c r="B449" s="65" t="s">
        <v>9237</v>
      </c>
      <c r="C449" s="279" t="s">
        <v>9416</v>
      </c>
      <c r="D449" s="74" t="s">
        <v>8558</v>
      </c>
      <c r="E449" s="362">
        <v>3</v>
      </c>
      <c r="F449" s="362">
        <v>190</v>
      </c>
      <c r="G449" s="361">
        <f xml:space="preserve">E449*F449/10000</f>
        <v>0.057</v>
      </c>
      <c r="H449" s="362"/>
      <c r="I449" s="279" t="s">
        <v>2267</v>
      </c>
      <c r="J449" s="65" t="s">
        <v>1157</v>
      </c>
    </row>
    <row r="450" s="343" customFormat="1" ht="18" customHeight="1" outlineLevel="1" spans="1:10">
      <c r="A450" s="208" t="s">
        <v>9417</v>
      </c>
      <c r="B450" s="65" t="s">
        <v>9240</v>
      </c>
      <c r="C450" s="279" t="s">
        <v>9418</v>
      </c>
      <c r="D450" s="74" t="s">
        <v>8558</v>
      </c>
      <c r="E450" s="362">
        <v>3</v>
      </c>
      <c r="F450" s="362">
        <v>100</v>
      </c>
      <c r="G450" s="361">
        <f xml:space="preserve">E450*F450/10000</f>
        <v>0.03</v>
      </c>
      <c r="H450" s="362"/>
      <c r="I450" s="279" t="s">
        <v>2267</v>
      </c>
      <c r="J450" s="65" t="s">
        <v>1157</v>
      </c>
    </row>
    <row r="451" s="343" customFormat="1" ht="18" customHeight="1" outlineLevel="1" spans="1:10">
      <c r="A451" s="208" t="s">
        <v>9419</v>
      </c>
      <c r="B451" s="65" t="s">
        <v>9243</v>
      </c>
      <c r="C451" s="279" t="s">
        <v>9420</v>
      </c>
      <c r="D451" s="74" t="s">
        <v>229</v>
      </c>
      <c r="E451" s="362">
        <v>3</v>
      </c>
      <c r="F451" s="362">
        <v>30</v>
      </c>
      <c r="G451" s="361">
        <f xml:space="preserve">F451*E451/10000</f>
        <v>0.009</v>
      </c>
      <c r="H451" s="362"/>
      <c r="I451" s="279" t="s">
        <v>2267</v>
      </c>
      <c r="J451" s="65" t="s">
        <v>1157</v>
      </c>
    </row>
    <row r="452" s="344" customFormat="1" ht="18" customHeight="1" outlineLevel="1" spans="1:10">
      <c r="A452" s="208" t="s">
        <v>9389</v>
      </c>
      <c r="B452" s="65" t="s">
        <v>9412</v>
      </c>
      <c r="C452" s="279"/>
      <c r="D452" s="74" t="s">
        <v>229</v>
      </c>
      <c r="E452" s="362">
        <v>8</v>
      </c>
      <c r="F452" s="362">
        <v>200</v>
      </c>
      <c r="G452" s="361">
        <f xml:space="preserve">F452*E452/10000</f>
        <v>0.16</v>
      </c>
      <c r="H452" s="362"/>
      <c r="I452" s="279" t="s">
        <v>9457</v>
      </c>
      <c r="J452" s="65" t="s">
        <v>1157</v>
      </c>
    </row>
    <row r="453" s="344" customFormat="1" ht="18" customHeight="1" outlineLevel="1" spans="1:10">
      <c r="A453" s="208" t="s">
        <v>9393</v>
      </c>
      <c r="B453" s="65" t="s">
        <v>9413</v>
      </c>
      <c r="C453" s="279"/>
      <c r="D453" s="74" t="s">
        <v>8558</v>
      </c>
      <c r="E453" s="362">
        <v>8</v>
      </c>
      <c r="F453" s="362">
        <v>500</v>
      </c>
      <c r="G453" s="361">
        <f xml:space="preserve">E453*F453/10000</f>
        <v>0.4</v>
      </c>
      <c r="H453" s="362"/>
      <c r="I453" s="279" t="s">
        <v>9457</v>
      </c>
      <c r="J453" s="65" t="s">
        <v>1157</v>
      </c>
    </row>
    <row r="454" s="344" customFormat="1" ht="18" customHeight="1" outlineLevel="1" spans="1:10">
      <c r="A454" s="208" t="s">
        <v>9398</v>
      </c>
      <c r="B454" s="65" t="s">
        <v>9247</v>
      </c>
      <c r="C454" s="279" t="s">
        <v>9423</v>
      </c>
      <c r="D454" s="74" t="s">
        <v>229</v>
      </c>
      <c r="E454" s="362">
        <v>16</v>
      </c>
      <c r="F454" s="362">
        <v>65</v>
      </c>
      <c r="G454" s="361">
        <f xml:space="preserve">F454*E454/10000</f>
        <v>0.104</v>
      </c>
      <c r="H454" s="362"/>
      <c r="I454" s="279" t="s">
        <v>9457</v>
      </c>
      <c r="J454" s="65" t="s">
        <v>1157</v>
      </c>
    </row>
    <row r="455" s="344" customFormat="1" ht="18" customHeight="1" outlineLevel="1" spans="1:10">
      <c r="A455" s="208" t="s">
        <v>9400</v>
      </c>
      <c r="B455" s="65" t="s">
        <v>9251</v>
      </c>
      <c r="C455" s="279" t="s">
        <v>9424</v>
      </c>
      <c r="D455" s="74" t="s">
        <v>229</v>
      </c>
      <c r="E455" s="362">
        <v>24</v>
      </c>
      <c r="F455" s="362">
        <v>30</v>
      </c>
      <c r="G455" s="361">
        <f xml:space="preserve">F455*E455/10000</f>
        <v>0.072</v>
      </c>
      <c r="H455" s="362"/>
      <c r="I455" s="279" t="s">
        <v>9457</v>
      </c>
      <c r="J455" s="65" t="s">
        <v>1157</v>
      </c>
    </row>
    <row r="456" s="344" customFormat="1" ht="18" customHeight="1" outlineLevel="1" spans="1:10">
      <c r="A456" s="208" t="s">
        <v>9402</v>
      </c>
      <c r="B456" s="65" t="s">
        <v>9255</v>
      </c>
      <c r="C456" s="279" t="s">
        <v>9425</v>
      </c>
      <c r="D456" s="74" t="s">
        <v>8558</v>
      </c>
      <c r="E456" s="362">
        <v>24</v>
      </c>
      <c r="F456" s="362">
        <v>100</v>
      </c>
      <c r="G456" s="361">
        <f t="shared" ref="G456:G462" si="10" xml:space="preserve">E456*F456/10000</f>
        <v>0.24</v>
      </c>
      <c r="H456" s="362"/>
      <c r="I456" s="279" t="s">
        <v>9457</v>
      </c>
      <c r="J456" s="65" t="s">
        <v>1157</v>
      </c>
    </row>
    <row r="457" s="344" customFormat="1" ht="18" customHeight="1" outlineLevel="1" spans="1:10">
      <c r="A457" s="208" t="s">
        <v>9410</v>
      </c>
      <c r="B457" s="65" t="s">
        <v>9258</v>
      </c>
      <c r="C457" s="279" t="s">
        <v>9426</v>
      </c>
      <c r="D457" s="74" t="s">
        <v>8558</v>
      </c>
      <c r="E457" s="362">
        <v>24</v>
      </c>
      <c r="F457" s="362">
        <v>190</v>
      </c>
      <c r="G457" s="361">
        <f t="shared" si="10"/>
        <v>0.456</v>
      </c>
      <c r="H457" s="362"/>
      <c r="I457" s="279" t="s">
        <v>9457</v>
      </c>
      <c r="J457" s="65" t="s">
        <v>1157</v>
      </c>
    </row>
    <row r="458" s="344" customFormat="1" ht="18" customHeight="1" outlineLevel="1" spans="1:10">
      <c r="A458" s="208" t="s">
        <v>9417</v>
      </c>
      <c r="B458" s="65" t="s">
        <v>9261</v>
      </c>
      <c r="C458" s="279" t="s">
        <v>9414</v>
      </c>
      <c r="D458" s="74" t="s">
        <v>8558</v>
      </c>
      <c r="E458" s="362">
        <v>16</v>
      </c>
      <c r="F458" s="362">
        <v>300</v>
      </c>
      <c r="G458" s="361">
        <f t="shared" si="10"/>
        <v>0.48</v>
      </c>
      <c r="H458" s="362"/>
      <c r="I458" s="279" t="s">
        <v>9457</v>
      </c>
      <c r="J458" s="65" t="s">
        <v>1157</v>
      </c>
    </row>
    <row r="459" s="344" customFormat="1" ht="18" customHeight="1" outlineLevel="1" spans="1:10">
      <c r="A459" s="208" t="s">
        <v>9419</v>
      </c>
      <c r="B459" s="65" t="s">
        <v>9263</v>
      </c>
      <c r="C459" s="279" t="s">
        <v>9414</v>
      </c>
      <c r="D459" s="74" t="s">
        <v>8558</v>
      </c>
      <c r="E459" s="362">
        <v>16</v>
      </c>
      <c r="F459" s="362">
        <v>150</v>
      </c>
      <c r="G459" s="361">
        <f t="shared" si="10"/>
        <v>0.24</v>
      </c>
      <c r="H459" s="362"/>
      <c r="I459" s="279" t="s">
        <v>9457</v>
      </c>
      <c r="J459" s="65" t="s">
        <v>1157</v>
      </c>
    </row>
    <row r="460" s="343" customFormat="1" ht="18" customHeight="1" outlineLevel="1" spans="1:10">
      <c r="A460" s="208" t="s">
        <v>9395</v>
      </c>
      <c r="B460" s="65" t="s">
        <v>9219</v>
      </c>
      <c r="C460" s="279" t="s">
        <v>9220</v>
      </c>
      <c r="D460" s="74" t="s">
        <v>186</v>
      </c>
      <c r="E460" s="362">
        <v>6</v>
      </c>
      <c r="F460" s="362">
        <v>150</v>
      </c>
      <c r="G460" s="361">
        <f t="shared" si="10"/>
        <v>0.09</v>
      </c>
      <c r="H460" s="362"/>
      <c r="I460" s="279" t="s">
        <v>1332</v>
      </c>
      <c r="J460" s="65" t="s">
        <v>1157</v>
      </c>
    </row>
    <row r="461" s="343" customFormat="1" ht="18" customHeight="1" outlineLevel="1" spans="1:10">
      <c r="A461" s="208" t="s">
        <v>9398</v>
      </c>
      <c r="B461" s="65" t="s">
        <v>9225</v>
      </c>
      <c r="C461" s="279" t="s">
        <v>9414</v>
      </c>
      <c r="D461" s="74" t="s">
        <v>8558</v>
      </c>
      <c r="E461" s="362">
        <v>4</v>
      </c>
      <c r="F461" s="362">
        <v>300</v>
      </c>
      <c r="G461" s="361">
        <f t="shared" si="10"/>
        <v>0.12</v>
      </c>
      <c r="H461" s="362"/>
      <c r="I461" s="279" t="s">
        <v>1332</v>
      </c>
      <c r="J461" s="65" t="s">
        <v>1157</v>
      </c>
    </row>
    <row r="462" s="343" customFormat="1" ht="18" customHeight="1" outlineLevel="1" spans="1:10">
      <c r="A462" s="208" t="s">
        <v>9400</v>
      </c>
      <c r="B462" s="65" t="s">
        <v>9232</v>
      </c>
      <c r="C462" s="279" t="s">
        <v>9414</v>
      </c>
      <c r="D462" s="74" t="s">
        <v>8558</v>
      </c>
      <c r="E462" s="362">
        <v>4</v>
      </c>
      <c r="F462" s="362">
        <v>150</v>
      </c>
      <c r="G462" s="361">
        <f t="shared" si="10"/>
        <v>0.06</v>
      </c>
      <c r="H462" s="362"/>
      <c r="I462" s="279" t="s">
        <v>1332</v>
      </c>
      <c r="J462" s="65" t="s">
        <v>1157</v>
      </c>
    </row>
    <row r="463" s="343" customFormat="1" ht="18" customHeight="1" outlineLevel="1" spans="1:10">
      <c r="A463" s="208" t="s">
        <v>9402</v>
      </c>
      <c r="B463" s="65" t="s">
        <v>9234</v>
      </c>
      <c r="C463" s="279" t="s">
        <v>9415</v>
      </c>
      <c r="D463" s="74" t="s">
        <v>229</v>
      </c>
      <c r="E463" s="362">
        <v>4</v>
      </c>
      <c r="F463" s="362">
        <v>65</v>
      </c>
      <c r="G463" s="361">
        <f xml:space="preserve">F463*E463/10000</f>
        <v>0.026</v>
      </c>
      <c r="H463" s="362"/>
      <c r="I463" s="279" t="s">
        <v>1332</v>
      </c>
      <c r="J463" s="65" t="s">
        <v>1157</v>
      </c>
    </row>
    <row r="464" s="343" customFormat="1" ht="18" customHeight="1" outlineLevel="1" spans="1:10">
      <c r="A464" s="208" t="s">
        <v>9410</v>
      </c>
      <c r="B464" s="65" t="s">
        <v>9237</v>
      </c>
      <c r="C464" s="279" t="s">
        <v>9416</v>
      </c>
      <c r="D464" s="74" t="s">
        <v>8558</v>
      </c>
      <c r="E464" s="362">
        <v>6</v>
      </c>
      <c r="F464" s="362">
        <v>190</v>
      </c>
      <c r="G464" s="361">
        <f xml:space="preserve">E464*F464/10000</f>
        <v>0.114</v>
      </c>
      <c r="H464" s="362"/>
      <c r="I464" s="279" t="s">
        <v>1332</v>
      </c>
      <c r="J464" s="65" t="s">
        <v>1157</v>
      </c>
    </row>
    <row r="465" s="343" customFormat="1" ht="18" customHeight="1" outlineLevel="1" spans="1:10">
      <c r="A465" s="208" t="s">
        <v>9417</v>
      </c>
      <c r="B465" s="65" t="s">
        <v>9240</v>
      </c>
      <c r="C465" s="279" t="s">
        <v>9418</v>
      </c>
      <c r="D465" s="74" t="s">
        <v>8558</v>
      </c>
      <c r="E465" s="362">
        <v>6</v>
      </c>
      <c r="F465" s="362">
        <v>100</v>
      </c>
      <c r="G465" s="361">
        <f xml:space="preserve">E465*F465/10000</f>
        <v>0.06</v>
      </c>
      <c r="H465" s="362"/>
      <c r="I465" s="279" t="s">
        <v>1332</v>
      </c>
      <c r="J465" s="65" t="s">
        <v>1157</v>
      </c>
    </row>
    <row r="466" s="343" customFormat="1" ht="18" customHeight="1" outlineLevel="1" spans="1:10">
      <c r="A466" s="208" t="s">
        <v>9419</v>
      </c>
      <c r="B466" s="65" t="s">
        <v>9243</v>
      </c>
      <c r="C466" s="279" t="s">
        <v>9420</v>
      </c>
      <c r="D466" s="74" t="s">
        <v>229</v>
      </c>
      <c r="E466" s="362">
        <v>6</v>
      </c>
      <c r="F466" s="362">
        <v>30</v>
      </c>
      <c r="G466" s="361">
        <f xml:space="preserve">F466*E466/10000</f>
        <v>0.018</v>
      </c>
      <c r="H466" s="362"/>
      <c r="I466" s="279" t="s">
        <v>1332</v>
      </c>
      <c r="J466" s="65" t="s">
        <v>1157</v>
      </c>
    </row>
    <row r="467" s="343" customFormat="1" ht="18" customHeight="1" outlineLevel="1" spans="1:10">
      <c r="A467" s="208" t="s">
        <v>9395</v>
      </c>
      <c r="B467" s="65" t="s">
        <v>9219</v>
      </c>
      <c r="C467" s="279" t="s">
        <v>9220</v>
      </c>
      <c r="D467" s="74" t="s">
        <v>186</v>
      </c>
      <c r="E467" s="362">
        <v>54</v>
      </c>
      <c r="F467" s="362">
        <v>150</v>
      </c>
      <c r="G467" s="361">
        <f xml:space="preserve">E467*F467/10000</f>
        <v>0.81</v>
      </c>
      <c r="H467" s="362"/>
      <c r="I467" s="279" t="s">
        <v>9458</v>
      </c>
      <c r="J467" s="65" t="s">
        <v>1157</v>
      </c>
    </row>
    <row r="468" s="343" customFormat="1" ht="18" customHeight="1" outlineLevel="1" spans="1:10">
      <c r="A468" s="208" t="s">
        <v>9398</v>
      </c>
      <c r="B468" s="65" t="s">
        <v>9225</v>
      </c>
      <c r="C468" s="279" t="s">
        <v>9414</v>
      </c>
      <c r="D468" s="74" t="s">
        <v>8558</v>
      </c>
      <c r="E468" s="362">
        <v>36</v>
      </c>
      <c r="F468" s="362">
        <v>300</v>
      </c>
      <c r="G468" s="361">
        <f xml:space="preserve">E468*F468/10000</f>
        <v>1.08</v>
      </c>
      <c r="H468" s="362"/>
      <c r="I468" s="279" t="s">
        <v>9458</v>
      </c>
      <c r="J468" s="65" t="s">
        <v>1157</v>
      </c>
    </row>
    <row r="469" s="343" customFormat="1" ht="18" customHeight="1" outlineLevel="1" spans="1:10">
      <c r="A469" s="208" t="s">
        <v>9400</v>
      </c>
      <c r="B469" s="65" t="s">
        <v>9232</v>
      </c>
      <c r="C469" s="279" t="s">
        <v>9414</v>
      </c>
      <c r="D469" s="74" t="s">
        <v>8558</v>
      </c>
      <c r="E469" s="362">
        <v>36</v>
      </c>
      <c r="F469" s="362">
        <v>150</v>
      </c>
      <c r="G469" s="361">
        <f xml:space="preserve">E469*F469/10000</f>
        <v>0.54</v>
      </c>
      <c r="H469" s="362"/>
      <c r="I469" s="279" t="s">
        <v>9458</v>
      </c>
      <c r="J469" s="65" t="s">
        <v>1157</v>
      </c>
    </row>
    <row r="470" s="343" customFormat="1" ht="18" customHeight="1" outlineLevel="1" spans="1:10">
      <c r="A470" s="208" t="s">
        <v>9402</v>
      </c>
      <c r="B470" s="65" t="s">
        <v>9234</v>
      </c>
      <c r="C470" s="279" t="s">
        <v>9415</v>
      </c>
      <c r="D470" s="74" t="s">
        <v>229</v>
      </c>
      <c r="E470" s="362">
        <v>36</v>
      </c>
      <c r="F470" s="362">
        <v>65</v>
      </c>
      <c r="G470" s="361">
        <f xml:space="preserve">F470*E470/10000</f>
        <v>0.234</v>
      </c>
      <c r="H470" s="362"/>
      <c r="I470" s="279" t="s">
        <v>9458</v>
      </c>
      <c r="J470" s="65" t="s">
        <v>1157</v>
      </c>
    </row>
    <row r="471" s="343" customFormat="1" ht="18" customHeight="1" outlineLevel="1" spans="1:10">
      <c r="A471" s="208" t="s">
        <v>9410</v>
      </c>
      <c r="B471" s="65" t="s">
        <v>9237</v>
      </c>
      <c r="C471" s="279" t="s">
        <v>9416</v>
      </c>
      <c r="D471" s="74" t="s">
        <v>8558</v>
      </c>
      <c r="E471" s="362">
        <v>54</v>
      </c>
      <c r="F471" s="362">
        <v>190</v>
      </c>
      <c r="G471" s="361">
        <f xml:space="preserve">E471*F471/10000</f>
        <v>1.026</v>
      </c>
      <c r="H471" s="362"/>
      <c r="I471" s="279" t="s">
        <v>9458</v>
      </c>
      <c r="J471" s="65" t="s">
        <v>1157</v>
      </c>
    </row>
    <row r="472" s="343" customFormat="1" ht="18" customHeight="1" outlineLevel="1" spans="1:10">
      <c r="A472" s="208" t="s">
        <v>9417</v>
      </c>
      <c r="B472" s="65" t="s">
        <v>9240</v>
      </c>
      <c r="C472" s="279" t="s">
        <v>9418</v>
      </c>
      <c r="D472" s="74" t="s">
        <v>8558</v>
      </c>
      <c r="E472" s="362">
        <v>54</v>
      </c>
      <c r="F472" s="362">
        <v>100</v>
      </c>
      <c r="G472" s="361">
        <f xml:space="preserve">E472*F472/10000</f>
        <v>0.54</v>
      </c>
      <c r="H472" s="362"/>
      <c r="I472" s="279" t="s">
        <v>9458</v>
      </c>
      <c r="J472" s="65" t="s">
        <v>1157</v>
      </c>
    </row>
    <row r="473" s="343" customFormat="1" ht="18" customHeight="1" outlineLevel="1" spans="1:10">
      <c r="A473" s="208" t="s">
        <v>9419</v>
      </c>
      <c r="B473" s="65" t="s">
        <v>9243</v>
      </c>
      <c r="C473" s="279" t="s">
        <v>9420</v>
      </c>
      <c r="D473" s="74" t="s">
        <v>229</v>
      </c>
      <c r="E473" s="362">
        <v>54</v>
      </c>
      <c r="F473" s="362">
        <v>30</v>
      </c>
      <c r="G473" s="361">
        <f xml:space="preserve">F473*E473/10000</f>
        <v>0.162</v>
      </c>
      <c r="H473" s="362"/>
      <c r="I473" s="279" t="s">
        <v>9458</v>
      </c>
      <c r="J473" s="65" t="s">
        <v>1157</v>
      </c>
    </row>
    <row r="474" s="343" customFormat="1" ht="18" customHeight="1" outlineLevel="1" spans="1:10">
      <c r="A474" s="208" t="s">
        <v>9395</v>
      </c>
      <c r="B474" s="65" t="s">
        <v>9219</v>
      </c>
      <c r="C474" s="279" t="s">
        <v>9220</v>
      </c>
      <c r="D474" s="74" t="s">
        <v>186</v>
      </c>
      <c r="E474" s="362">
        <v>54</v>
      </c>
      <c r="F474" s="362">
        <v>150</v>
      </c>
      <c r="G474" s="361">
        <f xml:space="preserve">E474*F474/10000</f>
        <v>0.81</v>
      </c>
      <c r="H474" s="362"/>
      <c r="I474" s="279" t="s">
        <v>9459</v>
      </c>
      <c r="J474" s="65" t="s">
        <v>1157</v>
      </c>
    </row>
    <row r="475" s="343" customFormat="1" ht="18" customHeight="1" outlineLevel="1" spans="1:10">
      <c r="A475" s="208" t="s">
        <v>9398</v>
      </c>
      <c r="B475" s="65" t="s">
        <v>9225</v>
      </c>
      <c r="C475" s="279" t="s">
        <v>9414</v>
      </c>
      <c r="D475" s="74" t="s">
        <v>8558</v>
      </c>
      <c r="E475" s="362">
        <v>36</v>
      </c>
      <c r="F475" s="362">
        <v>300</v>
      </c>
      <c r="G475" s="361">
        <f xml:space="preserve">E475*F475/10000</f>
        <v>1.08</v>
      </c>
      <c r="H475" s="362"/>
      <c r="I475" s="279" t="s">
        <v>9459</v>
      </c>
      <c r="J475" s="65" t="s">
        <v>1157</v>
      </c>
    </row>
    <row r="476" s="343" customFormat="1" ht="18" customHeight="1" outlineLevel="1" spans="1:10">
      <c r="A476" s="208" t="s">
        <v>9400</v>
      </c>
      <c r="B476" s="65" t="s">
        <v>9232</v>
      </c>
      <c r="C476" s="279" t="s">
        <v>9414</v>
      </c>
      <c r="D476" s="74" t="s">
        <v>8558</v>
      </c>
      <c r="E476" s="362">
        <v>36</v>
      </c>
      <c r="F476" s="362">
        <v>150</v>
      </c>
      <c r="G476" s="361">
        <f xml:space="preserve">E476*F476/10000</f>
        <v>0.54</v>
      </c>
      <c r="H476" s="362"/>
      <c r="I476" s="279" t="s">
        <v>9459</v>
      </c>
      <c r="J476" s="65" t="s">
        <v>1157</v>
      </c>
    </row>
    <row r="477" s="343" customFormat="1" ht="18" customHeight="1" outlineLevel="1" spans="1:10">
      <c r="A477" s="208" t="s">
        <v>9402</v>
      </c>
      <c r="B477" s="65" t="s">
        <v>9234</v>
      </c>
      <c r="C477" s="279" t="s">
        <v>9415</v>
      </c>
      <c r="D477" s="74" t="s">
        <v>229</v>
      </c>
      <c r="E477" s="362">
        <v>36</v>
      </c>
      <c r="F477" s="362">
        <v>65</v>
      </c>
      <c r="G477" s="361">
        <f xml:space="preserve">F477*E477/10000</f>
        <v>0.234</v>
      </c>
      <c r="H477" s="362"/>
      <c r="I477" s="279" t="s">
        <v>9459</v>
      </c>
      <c r="J477" s="65" t="s">
        <v>1157</v>
      </c>
    </row>
    <row r="478" s="343" customFormat="1" ht="18" customHeight="1" outlineLevel="1" spans="1:10">
      <c r="A478" s="208" t="s">
        <v>9410</v>
      </c>
      <c r="B478" s="65" t="s">
        <v>9237</v>
      </c>
      <c r="C478" s="279" t="s">
        <v>9416</v>
      </c>
      <c r="D478" s="74" t="s">
        <v>8558</v>
      </c>
      <c r="E478" s="362">
        <v>54</v>
      </c>
      <c r="F478" s="362">
        <v>190</v>
      </c>
      <c r="G478" s="361">
        <f xml:space="preserve">E478*F478/10000</f>
        <v>1.026</v>
      </c>
      <c r="H478" s="362"/>
      <c r="I478" s="279" t="s">
        <v>9459</v>
      </c>
      <c r="J478" s="65" t="s">
        <v>1157</v>
      </c>
    </row>
    <row r="479" s="343" customFormat="1" ht="18" customHeight="1" outlineLevel="1" spans="1:10">
      <c r="A479" s="208" t="s">
        <v>9417</v>
      </c>
      <c r="B479" s="65" t="s">
        <v>9240</v>
      </c>
      <c r="C479" s="279" t="s">
        <v>9418</v>
      </c>
      <c r="D479" s="74" t="s">
        <v>8558</v>
      </c>
      <c r="E479" s="362">
        <v>54</v>
      </c>
      <c r="F479" s="362">
        <v>100</v>
      </c>
      <c r="G479" s="361">
        <f xml:space="preserve">E479*F479/10000</f>
        <v>0.54</v>
      </c>
      <c r="H479" s="362"/>
      <c r="I479" s="279" t="s">
        <v>9459</v>
      </c>
      <c r="J479" s="65" t="s">
        <v>1157</v>
      </c>
    </row>
    <row r="480" s="343" customFormat="1" ht="18" customHeight="1" outlineLevel="1" spans="1:10">
      <c r="A480" s="208" t="s">
        <v>9419</v>
      </c>
      <c r="B480" s="65" t="s">
        <v>9243</v>
      </c>
      <c r="C480" s="279" t="s">
        <v>9420</v>
      </c>
      <c r="D480" s="74" t="s">
        <v>229</v>
      </c>
      <c r="E480" s="362">
        <v>54</v>
      </c>
      <c r="F480" s="362">
        <v>30</v>
      </c>
      <c r="G480" s="361">
        <f xml:space="preserve">F480*E480/10000</f>
        <v>0.162</v>
      </c>
      <c r="H480" s="362"/>
      <c r="I480" s="279" t="s">
        <v>9459</v>
      </c>
      <c r="J480" s="65" t="s">
        <v>1157</v>
      </c>
    </row>
    <row r="481" s="343" customFormat="1" ht="18" customHeight="1" outlineLevel="1" spans="1:10">
      <c r="A481" s="208" t="s">
        <v>9395</v>
      </c>
      <c r="B481" s="65" t="s">
        <v>9219</v>
      </c>
      <c r="C481" s="279" t="s">
        <v>9220</v>
      </c>
      <c r="D481" s="74" t="s">
        <v>186</v>
      </c>
      <c r="E481" s="362">
        <v>3</v>
      </c>
      <c r="F481" s="362">
        <v>150</v>
      </c>
      <c r="G481" s="361">
        <f xml:space="preserve">E481*F481/10000</f>
        <v>0.045</v>
      </c>
      <c r="H481" s="362"/>
      <c r="I481" s="279" t="s">
        <v>1335</v>
      </c>
      <c r="J481" s="65" t="s">
        <v>1157</v>
      </c>
    </row>
    <row r="482" s="343" customFormat="1" ht="18" customHeight="1" outlineLevel="1" spans="1:10">
      <c r="A482" s="208" t="s">
        <v>9398</v>
      </c>
      <c r="B482" s="65" t="s">
        <v>9225</v>
      </c>
      <c r="C482" s="279" t="s">
        <v>9414</v>
      </c>
      <c r="D482" s="74" t="s">
        <v>8558</v>
      </c>
      <c r="E482" s="362">
        <v>2</v>
      </c>
      <c r="F482" s="362">
        <v>300</v>
      </c>
      <c r="G482" s="361">
        <f xml:space="preserve">E482*F482/10000</f>
        <v>0.06</v>
      </c>
      <c r="H482" s="362"/>
      <c r="I482" s="279" t="s">
        <v>1335</v>
      </c>
      <c r="J482" s="65" t="s">
        <v>1157</v>
      </c>
    </row>
    <row r="483" s="343" customFormat="1" ht="18" customHeight="1" outlineLevel="1" spans="1:10">
      <c r="A483" s="208" t="s">
        <v>9400</v>
      </c>
      <c r="B483" s="65" t="s">
        <v>9232</v>
      </c>
      <c r="C483" s="279" t="s">
        <v>9414</v>
      </c>
      <c r="D483" s="74" t="s">
        <v>8558</v>
      </c>
      <c r="E483" s="362">
        <v>2</v>
      </c>
      <c r="F483" s="362">
        <v>150</v>
      </c>
      <c r="G483" s="361">
        <f xml:space="preserve">E483*F483/10000</f>
        <v>0.03</v>
      </c>
      <c r="H483" s="362"/>
      <c r="I483" s="279" t="s">
        <v>1335</v>
      </c>
      <c r="J483" s="65" t="s">
        <v>1157</v>
      </c>
    </row>
    <row r="484" s="343" customFormat="1" ht="18" customHeight="1" outlineLevel="1" spans="1:10">
      <c r="A484" s="208" t="s">
        <v>9402</v>
      </c>
      <c r="B484" s="65" t="s">
        <v>9234</v>
      </c>
      <c r="C484" s="279" t="s">
        <v>9415</v>
      </c>
      <c r="D484" s="74" t="s">
        <v>229</v>
      </c>
      <c r="E484" s="362">
        <v>2</v>
      </c>
      <c r="F484" s="362">
        <v>65</v>
      </c>
      <c r="G484" s="361">
        <f xml:space="preserve">F484*E484/10000</f>
        <v>0.013</v>
      </c>
      <c r="H484" s="362"/>
      <c r="I484" s="279" t="s">
        <v>1335</v>
      </c>
      <c r="J484" s="65" t="s">
        <v>1157</v>
      </c>
    </row>
    <row r="485" s="343" customFormat="1" ht="18" customHeight="1" outlineLevel="1" spans="1:10">
      <c r="A485" s="208" t="s">
        <v>9410</v>
      </c>
      <c r="B485" s="65" t="s">
        <v>9237</v>
      </c>
      <c r="C485" s="279" t="s">
        <v>9416</v>
      </c>
      <c r="D485" s="74" t="s">
        <v>8558</v>
      </c>
      <c r="E485" s="362">
        <v>3</v>
      </c>
      <c r="F485" s="362">
        <v>190</v>
      </c>
      <c r="G485" s="361">
        <f xml:space="preserve">E485*F485/10000</f>
        <v>0.057</v>
      </c>
      <c r="H485" s="362"/>
      <c r="I485" s="279" t="s">
        <v>1335</v>
      </c>
      <c r="J485" s="65" t="s">
        <v>1157</v>
      </c>
    </row>
    <row r="486" s="343" customFormat="1" ht="18" customHeight="1" outlineLevel="1" spans="1:10">
      <c r="A486" s="208" t="s">
        <v>9417</v>
      </c>
      <c r="B486" s="65" t="s">
        <v>9240</v>
      </c>
      <c r="C486" s="279" t="s">
        <v>9418</v>
      </c>
      <c r="D486" s="74" t="s">
        <v>8558</v>
      </c>
      <c r="E486" s="362">
        <v>3</v>
      </c>
      <c r="F486" s="362">
        <v>100</v>
      </c>
      <c r="G486" s="361">
        <f xml:space="preserve">E486*F486/10000</f>
        <v>0.03</v>
      </c>
      <c r="H486" s="362"/>
      <c r="I486" s="279" t="s">
        <v>1335</v>
      </c>
      <c r="J486" s="65" t="s">
        <v>1157</v>
      </c>
    </row>
    <row r="487" s="343" customFormat="1" ht="18" customHeight="1" outlineLevel="1" spans="1:10">
      <c r="A487" s="208" t="s">
        <v>9419</v>
      </c>
      <c r="B487" s="65" t="s">
        <v>9243</v>
      </c>
      <c r="C487" s="279" t="s">
        <v>9420</v>
      </c>
      <c r="D487" s="74" t="s">
        <v>229</v>
      </c>
      <c r="E487" s="362">
        <v>3</v>
      </c>
      <c r="F487" s="362">
        <v>30</v>
      </c>
      <c r="G487" s="361">
        <f xml:space="preserve">F487*E487/10000</f>
        <v>0.009</v>
      </c>
      <c r="H487" s="362"/>
      <c r="I487" s="279" t="s">
        <v>1335</v>
      </c>
      <c r="J487" s="65" t="s">
        <v>1157</v>
      </c>
    </row>
    <row r="488" s="344" customFormat="1" ht="18" customHeight="1" outlineLevel="1" spans="1:10">
      <c r="A488" s="208" t="s">
        <v>9389</v>
      </c>
      <c r="B488" s="65" t="s">
        <v>9412</v>
      </c>
      <c r="C488" s="279"/>
      <c r="D488" s="74" t="s">
        <v>229</v>
      </c>
      <c r="E488" s="362">
        <v>8</v>
      </c>
      <c r="F488" s="362">
        <v>200</v>
      </c>
      <c r="G488" s="361">
        <f xml:space="preserve">F488*E488/10000</f>
        <v>0.16</v>
      </c>
      <c r="H488" s="362"/>
      <c r="I488" s="279" t="s">
        <v>1344</v>
      </c>
      <c r="J488" s="65" t="s">
        <v>1157</v>
      </c>
    </row>
    <row r="489" s="344" customFormat="1" ht="18" customHeight="1" outlineLevel="1" spans="1:10">
      <c r="A489" s="208" t="s">
        <v>9393</v>
      </c>
      <c r="B489" s="65" t="s">
        <v>9413</v>
      </c>
      <c r="C489" s="279"/>
      <c r="D489" s="74" t="s">
        <v>8558</v>
      </c>
      <c r="E489" s="362">
        <v>8</v>
      </c>
      <c r="F489" s="362">
        <v>500</v>
      </c>
      <c r="G489" s="361">
        <f xml:space="preserve">E489*F489/10000</f>
        <v>0.4</v>
      </c>
      <c r="H489" s="362"/>
      <c r="I489" s="279" t="s">
        <v>1344</v>
      </c>
      <c r="J489" s="65" t="s">
        <v>1157</v>
      </c>
    </row>
    <row r="490" s="344" customFormat="1" ht="18" customHeight="1" outlineLevel="1" spans="1:10">
      <c r="A490" s="208" t="s">
        <v>9398</v>
      </c>
      <c r="B490" s="65" t="s">
        <v>9247</v>
      </c>
      <c r="C490" s="279" t="s">
        <v>9423</v>
      </c>
      <c r="D490" s="74" t="s">
        <v>229</v>
      </c>
      <c r="E490" s="362">
        <v>16</v>
      </c>
      <c r="F490" s="362">
        <v>65</v>
      </c>
      <c r="G490" s="361">
        <f xml:space="preserve">F490*E490/10000</f>
        <v>0.104</v>
      </c>
      <c r="H490" s="362"/>
      <c r="I490" s="279" t="s">
        <v>1344</v>
      </c>
      <c r="J490" s="65" t="s">
        <v>1157</v>
      </c>
    </row>
    <row r="491" s="344" customFormat="1" ht="18" customHeight="1" outlineLevel="1" spans="1:10">
      <c r="A491" s="208" t="s">
        <v>9400</v>
      </c>
      <c r="B491" s="65" t="s">
        <v>9251</v>
      </c>
      <c r="C491" s="279" t="s">
        <v>9424</v>
      </c>
      <c r="D491" s="74" t="s">
        <v>229</v>
      </c>
      <c r="E491" s="362">
        <v>24</v>
      </c>
      <c r="F491" s="362">
        <v>30</v>
      </c>
      <c r="G491" s="361">
        <f xml:space="preserve">F491*E491/10000</f>
        <v>0.072</v>
      </c>
      <c r="H491" s="362"/>
      <c r="I491" s="279" t="s">
        <v>1344</v>
      </c>
      <c r="J491" s="65" t="s">
        <v>1157</v>
      </c>
    </row>
    <row r="492" s="344" customFormat="1" ht="18" customHeight="1" outlineLevel="1" spans="1:10">
      <c r="A492" s="208" t="s">
        <v>9402</v>
      </c>
      <c r="B492" s="65" t="s">
        <v>9255</v>
      </c>
      <c r="C492" s="279" t="s">
        <v>9425</v>
      </c>
      <c r="D492" s="74" t="s">
        <v>8558</v>
      </c>
      <c r="E492" s="362">
        <v>24</v>
      </c>
      <c r="F492" s="362">
        <v>100</v>
      </c>
      <c r="G492" s="361">
        <f t="shared" ref="G492:G498" si="11" xml:space="preserve">E492*F492/10000</f>
        <v>0.24</v>
      </c>
      <c r="H492" s="362"/>
      <c r="I492" s="279" t="s">
        <v>1344</v>
      </c>
      <c r="J492" s="65" t="s">
        <v>1157</v>
      </c>
    </row>
    <row r="493" s="344" customFormat="1" ht="18" customHeight="1" outlineLevel="1" spans="1:10">
      <c r="A493" s="208" t="s">
        <v>9410</v>
      </c>
      <c r="B493" s="65" t="s">
        <v>9258</v>
      </c>
      <c r="C493" s="279" t="s">
        <v>9426</v>
      </c>
      <c r="D493" s="74" t="s">
        <v>8558</v>
      </c>
      <c r="E493" s="362">
        <v>24</v>
      </c>
      <c r="F493" s="362">
        <v>190</v>
      </c>
      <c r="G493" s="361">
        <f t="shared" si="11"/>
        <v>0.456</v>
      </c>
      <c r="H493" s="362"/>
      <c r="I493" s="279" t="s">
        <v>1344</v>
      </c>
      <c r="J493" s="65" t="s">
        <v>1157</v>
      </c>
    </row>
    <row r="494" s="344" customFormat="1" ht="18" customHeight="1" outlineLevel="1" spans="1:10">
      <c r="A494" s="208" t="s">
        <v>9417</v>
      </c>
      <c r="B494" s="65" t="s">
        <v>9261</v>
      </c>
      <c r="C494" s="279" t="s">
        <v>9414</v>
      </c>
      <c r="D494" s="74" t="s">
        <v>8558</v>
      </c>
      <c r="E494" s="362">
        <v>16</v>
      </c>
      <c r="F494" s="362">
        <v>300</v>
      </c>
      <c r="G494" s="361">
        <f t="shared" si="11"/>
        <v>0.48</v>
      </c>
      <c r="H494" s="362"/>
      <c r="I494" s="279" t="s">
        <v>1344</v>
      </c>
      <c r="J494" s="65" t="s">
        <v>1157</v>
      </c>
    </row>
    <row r="495" s="344" customFormat="1" ht="18" customHeight="1" outlineLevel="1" spans="1:10">
      <c r="A495" s="208" t="s">
        <v>9419</v>
      </c>
      <c r="B495" s="65" t="s">
        <v>9263</v>
      </c>
      <c r="C495" s="279" t="s">
        <v>9414</v>
      </c>
      <c r="D495" s="74" t="s">
        <v>8558</v>
      </c>
      <c r="E495" s="362">
        <v>16</v>
      </c>
      <c r="F495" s="362">
        <v>150</v>
      </c>
      <c r="G495" s="361">
        <f t="shared" si="11"/>
        <v>0.24</v>
      </c>
      <c r="H495" s="362"/>
      <c r="I495" s="279" t="s">
        <v>1344</v>
      </c>
      <c r="J495" s="65" t="s">
        <v>1157</v>
      </c>
    </row>
    <row r="496" s="343" customFormat="1" ht="18" customHeight="1" outlineLevel="1" spans="1:10">
      <c r="A496" s="208" t="s">
        <v>9395</v>
      </c>
      <c r="B496" s="65" t="s">
        <v>9219</v>
      </c>
      <c r="C496" s="279" t="s">
        <v>9220</v>
      </c>
      <c r="D496" s="74" t="s">
        <v>186</v>
      </c>
      <c r="E496" s="362">
        <v>6</v>
      </c>
      <c r="F496" s="362">
        <v>150</v>
      </c>
      <c r="G496" s="361">
        <f t="shared" si="11"/>
        <v>0.09</v>
      </c>
      <c r="H496" s="362"/>
      <c r="I496" s="279" t="s">
        <v>9460</v>
      </c>
      <c r="J496" s="65" t="s">
        <v>1157</v>
      </c>
    </row>
    <row r="497" s="343" customFormat="1" ht="18" customHeight="1" outlineLevel="1" spans="1:10">
      <c r="A497" s="208" t="s">
        <v>9398</v>
      </c>
      <c r="B497" s="65" t="s">
        <v>9225</v>
      </c>
      <c r="C497" s="279" t="s">
        <v>9414</v>
      </c>
      <c r="D497" s="74" t="s">
        <v>8558</v>
      </c>
      <c r="E497" s="362">
        <v>4</v>
      </c>
      <c r="F497" s="362">
        <v>300</v>
      </c>
      <c r="G497" s="361">
        <f t="shared" si="11"/>
        <v>0.12</v>
      </c>
      <c r="H497" s="362"/>
      <c r="I497" s="279" t="s">
        <v>9460</v>
      </c>
      <c r="J497" s="65" t="s">
        <v>1157</v>
      </c>
    </row>
    <row r="498" s="343" customFormat="1" ht="18" customHeight="1" outlineLevel="1" spans="1:10">
      <c r="A498" s="208" t="s">
        <v>9400</v>
      </c>
      <c r="B498" s="65" t="s">
        <v>9232</v>
      </c>
      <c r="C498" s="279" t="s">
        <v>9414</v>
      </c>
      <c r="D498" s="74" t="s">
        <v>8558</v>
      </c>
      <c r="E498" s="362">
        <v>4</v>
      </c>
      <c r="F498" s="362">
        <v>150</v>
      </c>
      <c r="G498" s="361">
        <f t="shared" si="11"/>
        <v>0.06</v>
      </c>
      <c r="H498" s="362"/>
      <c r="I498" s="279" t="s">
        <v>9460</v>
      </c>
      <c r="J498" s="65" t="s">
        <v>1157</v>
      </c>
    </row>
    <row r="499" s="343" customFormat="1" ht="18" customHeight="1" outlineLevel="1" spans="1:10">
      <c r="A499" s="208" t="s">
        <v>9402</v>
      </c>
      <c r="B499" s="65" t="s">
        <v>9234</v>
      </c>
      <c r="C499" s="279" t="s">
        <v>9415</v>
      </c>
      <c r="D499" s="74" t="s">
        <v>229</v>
      </c>
      <c r="E499" s="362">
        <v>4</v>
      </c>
      <c r="F499" s="362">
        <v>65</v>
      </c>
      <c r="G499" s="361">
        <f xml:space="preserve">F499*E499/10000</f>
        <v>0.026</v>
      </c>
      <c r="H499" s="362"/>
      <c r="I499" s="279" t="s">
        <v>9460</v>
      </c>
      <c r="J499" s="65" t="s">
        <v>1157</v>
      </c>
    </row>
    <row r="500" s="343" customFormat="1" ht="18" customHeight="1" outlineLevel="1" spans="1:10">
      <c r="A500" s="208" t="s">
        <v>9410</v>
      </c>
      <c r="B500" s="65" t="s">
        <v>9237</v>
      </c>
      <c r="C500" s="279" t="s">
        <v>9416</v>
      </c>
      <c r="D500" s="74" t="s">
        <v>8558</v>
      </c>
      <c r="E500" s="362">
        <v>6</v>
      </c>
      <c r="F500" s="362">
        <v>190</v>
      </c>
      <c r="G500" s="361">
        <f xml:space="preserve">E500*F500/10000</f>
        <v>0.114</v>
      </c>
      <c r="H500" s="362"/>
      <c r="I500" s="279" t="s">
        <v>9460</v>
      </c>
      <c r="J500" s="65" t="s">
        <v>1157</v>
      </c>
    </row>
    <row r="501" s="343" customFormat="1" ht="18" customHeight="1" outlineLevel="1" spans="1:10">
      <c r="A501" s="208" t="s">
        <v>9417</v>
      </c>
      <c r="B501" s="65" t="s">
        <v>9240</v>
      </c>
      <c r="C501" s="279" t="s">
        <v>9418</v>
      </c>
      <c r="D501" s="74" t="s">
        <v>8558</v>
      </c>
      <c r="E501" s="362">
        <v>6</v>
      </c>
      <c r="F501" s="362">
        <v>100</v>
      </c>
      <c r="G501" s="361">
        <f xml:space="preserve">E501*F501/10000</f>
        <v>0.06</v>
      </c>
      <c r="H501" s="362"/>
      <c r="I501" s="279" t="s">
        <v>9460</v>
      </c>
      <c r="J501" s="65" t="s">
        <v>1157</v>
      </c>
    </row>
    <row r="502" s="343" customFormat="1" ht="18" customHeight="1" outlineLevel="1" spans="1:10">
      <c r="A502" s="208" t="s">
        <v>9419</v>
      </c>
      <c r="B502" s="65" t="s">
        <v>9243</v>
      </c>
      <c r="C502" s="279" t="s">
        <v>9420</v>
      </c>
      <c r="D502" s="74" t="s">
        <v>229</v>
      </c>
      <c r="E502" s="362">
        <v>6</v>
      </c>
      <c r="F502" s="362">
        <v>30</v>
      </c>
      <c r="G502" s="361">
        <f xml:space="preserve">F502*E502/10000</f>
        <v>0.018</v>
      </c>
      <c r="H502" s="362"/>
      <c r="I502" s="279" t="s">
        <v>9460</v>
      </c>
      <c r="J502" s="65" t="s">
        <v>1157</v>
      </c>
    </row>
    <row r="503" s="343" customFormat="1" ht="18" customHeight="1" outlineLevel="1" spans="1:10">
      <c r="A503" s="208" t="s">
        <v>9395</v>
      </c>
      <c r="B503" s="65" t="s">
        <v>9219</v>
      </c>
      <c r="C503" s="279" t="s">
        <v>9220</v>
      </c>
      <c r="D503" s="74" t="s">
        <v>186</v>
      </c>
      <c r="E503" s="362">
        <v>54</v>
      </c>
      <c r="F503" s="362">
        <v>150</v>
      </c>
      <c r="G503" s="361">
        <f xml:space="preserve">E503*F503/10000</f>
        <v>0.81</v>
      </c>
      <c r="H503" s="362"/>
      <c r="I503" s="279" t="s">
        <v>9461</v>
      </c>
      <c r="J503" s="65" t="s">
        <v>1157</v>
      </c>
    </row>
    <row r="504" s="343" customFormat="1" ht="18" customHeight="1" outlineLevel="1" spans="1:10">
      <c r="A504" s="208" t="s">
        <v>9398</v>
      </c>
      <c r="B504" s="65" t="s">
        <v>9225</v>
      </c>
      <c r="C504" s="279" t="s">
        <v>9414</v>
      </c>
      <c r="D504" s="74" t="s">
        <v>8558</v>
      </c>
      <c r="E504" s="362">
        <v>36</v>
      </c>
      <c r="F504" s="362">
        <v>300</v>
      </c>
      <c r="G504" s="361">
        <f xml:space="preserve">E504*F504/10000</f>
        <v>1.08</v>
      </c>
      <c r="H504" s="362"/>
      <c r="I504" s="279" t="s">
        <v>9461</v>
      </c>
      <c r="J504" s="65" t="s">
        <v>1157</v>
      </c>
    </row>
    <row r="505" s="343" customFormat="1" ht="18" customHeight="1" outlineLevel="1" spans="1:10">
      <c r="A505" s="208" t="s">
        <v>9400</v>
      </c>
      <c r="B505" s="65" t="s">
        <v>9232</v>
      </c>
      <c r="C505" s="279" t="s">
        <v>9414</v>
      </c>
      <c r="D505" s="74" t="s">
        <v>8558</v>
      </c>
      <c r="E505" s="362">
        <v>36</v>
      </c>
      <c r="F505" s="362">
        <v>150</v>
      </c>
      <c r="G505" s="361">
        <f xml:space="preserve">E505*F505/10000</f>
        <v>0.54</v>
      </c>
      <c r="H505" s="362"/>
      <c r="I505" s="279" t="s">
        <v>9461</v>
      </c>
      <c r="J505" s="65" t="s">
        <v>1157</v>
      </c>
    </row>
    <row r="506" s="343" customFormat="1" ht="18" customHeight="1" outlineLevel="1" spans="1:10">
      <c r="A506" s="208" t="s">
        <v>9402</v>
      </c>
      <c r="B506" s="65" t="s">
        <v>9234</v>
      </c>
      <c r="C506" s="279" t="s">
        <v>9415</v>
      </c>
      <c r="D506" s="74" t="s">
        <v>229</v>
      </c>
      <c r="E506" s="362">
        <v>36</v>
      </c>
      <c r="F506" s="362">
        <v>65</v>
      </c>
      <c r="G506" s="361">
        <f xml:space="preserve">F506*E506/10000</f>
        <v>0.234</v>
      </c>
      <c r="H506" s="362"/>
      <c r="I506" s="279" t="s">
        <v>9461</v>
      </c>
      <c r="J506" s="65" t="s">
        <v>1157</v>
      </c>
    </row>
    <row r="507" s="343" customFormat="1" ht="18" customHeight="1" outlineLevel="1" spans="1:10">
      <c r="A507" s="208" t="s">
        <v>9410</v>
      </c>
      <c r="B507" s="65" t="s">
        <v>9237</v>
      </c>
      <c r="C507" s="279" t="s">
        <v>9416</v>
      </c>
      <c r="D507" s="74" t="s">
        <v>8558</v>
      </c>
      <c r="E507" s="362">
        <v>54</v>
      </c>
      <c r="F507" s="362">
        <v>190</v>
      </c>
      <c r="G507" s="361">
        <f xml:space="preserve">E507*F507/10000</f>
        <v>1.026</v>
      </c>
      <c r="H507" s="362"/>
      <c r="I507" s="279" t="s">
        <v>9461</v>
      </c>
      <c r="J507" s="65" t="s">
        <v>1157</v>
      </c>
    </row>
    <row r="508" s="343" customFormat="1" ht="18" customHeight="1" outlineLevel="1" spans="1:10">
      <c r="A508" s="208" t="s">
        <v>9417</v>
      </c>
      <c r="B508" s="65" t="s">
        <v>9240</v>
      </c>
      <c r="C508" s="279" t="s">
        <v>9418</v>
      </c>
      <c r="D508" s="74" t="s">
        <v>8558</v>
      </c>
      <c r="E508" s="362">
        <v>54</v>
      </c>
      <c r="F508" s="362">
        <v>100</v>
      </c>
      <c r="G508" s="361">
        <f xml:space="preserve">E508*F508/10000</f>
        <v>0.54</v>
      </c>
      <c r="H508" s="362"/>
      <c r="I508" s="279" t="s">
        <v>9461</v>
      </c>
      <c r="J508" s="65" t="s">
        <v>1157</v>
      </c>
    </row>
    <row r="509" s="343" customFormat="1" ht="18" customHeight="1" outlineLevel="1" spans="1:10">
      <c r="A509" s="208" t="s">
        <v>9419</v>
      </c>
      <c r="B509" s="65" t="s">
        <v>9243</v>
      </c>
      <c r="C509" s="279" t="s">
        <v>9420</v>
      </c>
      <c r="D509" s="74" t="s">
        <v>229</v>
      </c>
      <c r="E509" s="362">
        <v>54</v>
      </c>
      <c r="F509" s="362">
        <v>30</v>
      </c>
      <c r="G509" s="361">
        <f xml:space="preserve">F509*E509/10000</f>
        <v>0.162</v>
      </c>
      <c r="H509" s="362"/>
      <c r="I509" s="279" t="s">
        <v>9461</v>
      </c>
      <c r="J509" s="65" t="s">
        <v>1157</v>
      </c>
    </row>
    <row r="510" s="343" customFormat="1" ht="18" customHeight="1" outlineLevel="1" spans="1:10">
      <c r="A510" s="208" t="s">
        <v>9395</v>
      </c>
      <c r="B510" s="65" t="s">
        <v>9219</v>
      </c>
      <c r="C510" s="279" t="s">
        <v>9220</v>
      </c>
      <c r="D510" s="74" t="s">
        <v>186</v>
      </c>
      <c r="E510" s="362">
        <v>54</v>
      </c>
      <c r="F510" s="362">
        <v>150</v>
      </c>
      <c r="G510" s="361">
        <f xml:space="preserve">E510*F510/10000</f>
        <v>0.81</v>
      </c>
      <c r="H510" s="362"/>
      <c r="I510" s="279" t="s">
        <v>9462</v>
      </c>
      <c r="J510" s="65" t="s">
        <v>1157</v>
      </c>
    </row>
    <row r="511" s="343" customFormat="1" ht="18" customHeight="1" outlineLevel="1" spans="1:10">
      <c r="A511" s="208" t="s">
        <v>9398</v>
      </c>
      <c r="B511" s="65" t="s">
        <v>9225</v>
      </c>
      <c r="C511" s="279" t="s">
        <v>9414</v>
      </c>
      <c r="D511" s="74" t="s">
        <v>8558</v>
      </c>
      <c r="E511" s="362">
        <v>36</v>
      </c>
      <c r="F511" s="362">
        <v>300</v>
      </c>
      <c r="G511" s="361">
        <f xml:space="preserve">E511*F511/10000</f>
        <v>1.08</v>
      </c>
      <c r="H511" s="362"/>
      <c r="I511" s="279" t="s">
        <v>9462</v>
      </c>
      <c r="J511" s="65" t="s">
        <v>1157</v>
      </c>
    </row>
    <row r="512" s="343" customFormat="1" ht="18" customHeight="1" outlineLevel="1" spans="1:10">
      <c r="A512" s="208" t="s">
        <v>9400</v>
      </c>
      <c r="B512" s="65" t="s">
        <v>9232</v>
      </c>
      <c r="C512" s="279" t="s">
        <v>9414</v>
      </c>
      <c r="D512" s="74" t="s">
        <v>8558</v>
      </c>
      <c r="E512" s="362">
        <v>36</v>
      </c>
      <c r="F512" s="362">
        <v>150</v>
      </c>
      <c r="G512" s="361">
        <f xml:space="preserve">E512*F512/10000</f>
        <v>0.54</v>
      </c>
      <c r="H512" s="362"/>
      <c r="I512" s="279" t="s">
        <v>9462</v>
      </c>
      <c r="J512" s="65" t="s">
        <v>1157</v>
      </c>
    </row>
    <row r="513" s="343" customFormat="1" ht="18" customHeight="1" outlineLevel="1" spans="1:10">
      <c r="A513" s="208" t="s">
        <v>9402</v>
      </c>
      <c r="B513" s="65" t="s">
        <v>9234</v>
      </c>
      <c r="C513" s="279" t="s">
        <v>9415</v>
      </c>
      <c r="D513" s="74" t="s">
        <v>229</v>
      </c>
      <c r="E513" s="362">
        <v>36</v>
      </c>
      <c r="F513" s="362">
        <v>65</v>
      </c>
      <c r="G513" s="361">
        <f xml:space="preserve">F513*E513/10000</f>
        <v>0.234</v>
      </c>
      <c r="H513" s="362"/>
      <c r="I513" s="279" t="s">
        <v>9462</v>
      </c>
      <c r="J513" s="65" t="s">
        <v>1157</v>
      </c>
    </row>
    <row r="514" s="343" customFormat="1" ht="18" customHeight="1" outlineLevel="1" spans="1:10">
      <c r="A514" s="208" t="s">
        <v>9410</v>
      </c>
      <c r="B514" s="65" t="s">
        <v>9237</v>
      </c>
      <c r="C514" s="279" t="s">
        <v>9416</v>
      </c>
      <c r="D514" s="74" t="s">
        <v>8558</v>
      </c>
      <c r="E514" s="362">
        <v>54</v>
      </c>
      <c r="F514" s="362">
        <v>190</v>
      </c>
      <c r="G514" s="361">
        <f xml:space="preserve">E514*F514/10000</f>
        <v>1.026</v>
      </c>
      <c r="H514" s="362"/>
      <c r="I514" s="279" t="s">
        <v>9462</v>
      </c>
      <c r="J514" s="65" t="s">
        <v>1157</v>
      </c>
    </row>
    <row r="515" s="343" customFormat="1" ht="18" customHeight="1" outlineLevel="1" spans="1:10">
      <c r="A515" s="208" t="s">
        <v>9417</v>
      </c>
      <c r="B515" s="65" t="s">
        <v>9240</v>
      </c>
      <c r="C515" s="279" t="s">
        <v>9418</v>
      </c>
      <c r="D515" s="74" t="s">
        <v>8558</v>
      </c>
      <c r="E515" s="362">
        <v>54</v>
      </c>
      <c r="F515" s="362">
        <v>100</v>
      </c>
      <c r="G515" s="361">
        <f xml:space="preserve">E515*F515/10000</f>
        <v>0.54</v>
      </c>
      <c r="H515" s="362"/>
      <c r="I515" s="279" t="s">
        <v>9462</v>
      </c>
      <c r="J515" s="65" t="s">
        <v>1157</v>
      </c>
    </row>
    <row r="516" s="343" customFormat="1" ht="18" customHeight="1" outlineLevel="1" spans="1:10">
      <c r="A516" s="208" t="s">
        <v>9419</v>
      </c>
      <c r="B516" s="65" t="s">
        <v>9243</v>
      </c>
      <c r="C516" s="279" t="s">
        <v>9420</v>
      </c>
      <c r="D516" s="74" t="s">
        <v>229</v>
      </c>
      <c r="E516" s="362">
        <v>54</v>
      </c>
      <c r="F516" s="362">
        <v>30</v>
      </c>
      <c r="G516" s="361">
        <f xml:space="preserve">F516*E516/10000</f>
        <v>0.162</v>
      </c>
      <c r="H516" s="362"/>
      <c r="I516" s="279" t="s">
        <v>9462</v>
      </c>
      <c r="J516" s="65" t="s">
        <v>1157</v>
      </c>
    </row>
    <row r="517" s="343" customFormat="1" ht="18" customHeight="1" outlineLevel="1" spans="1:10">
      <c r="A517" s="208" t="s">
        <v>9395</v>
      </c>
      <c r="B517" s="65" t="s">
        <v>9219</v>
      </c>
      <c r="C517" s="279" t="s">
        <v>9220</v>
      </c>
      <c r="D517" s="74" t="s">
        <v>186</v>
      </c>
      <c r="E517" s="362">
        <v>3</v>
      </c>
      <c r="F517" s="362">
        <v>150</v>
      </c>
      <c r="G517" s="361">
        <f xml:space="preserve">E517*F517/10000</f>
        <v>0.045</v>
      </c>
      <c r="H517" s="362"/>
      <c r="I517" s="279" t="s">
        <v>2311</v>
      </c>
      <c r="J517" s="65" t="s">
        <v>1157</v>
      </c>
    </row>
    <row r="518" s="343" customFormat="1" ht="18" customHeight="1" outlineLevel="1" spans="1:10">
      <c r="A518" s="208" t="s">
        <v>9398</v>
      </c>
      <c r="B518" s="65" t="s">
        <v>9225</v>
      </c>
      <c r="C518" s="279" t="s">
        <v>9414</v>
      </c>
      <c r="D518" s="74" t="s">
        <v>8558</v>
      </c>
      <c r="E518" s="362">
        <v>2</v>
      </c>
      <c r="F518" s="362">
        <v>300</v>
      </c>
      <c r="G518" s="361">
        <f xml:space="preserve">E518*F518/10000</f>
        <v>0.06</v>
      </c>
      <c r="H518" s="362"/>
      <c r="I518" s="279" t="s">
        <v>2311</v>
      </c>
      <c r="J518" s="65" t="s">
        <v>1157</v>
      </c>
    </row>
    <row r="519" s="343" customFormat="1" ht="18" customHeight="1" outlineLevel="1" spans="1:10">
      <c r="A519" s="208" t="s">
        <v>9400</v>
      </c>
      <c r="B519" s="65" t="s">
        <v>9232</v>
      </c>
      <c r="C519" s="279" t="s">
        <v>9414</v>
      </c>
      <c r="D519" s="74" t="s">
        <v>8558</v>
      </c>
      <c r="E519" s="362">
        <v>2</v>
      </c>
      <c r="F519" s="362">
        <v>150</v>
      </c>
      <c r="G519" s="361">
        <f xml:space="preserve">E519*F519/10000</f>
        <v>0.03</v>
      </c>
      <c r="H519" s="362"/>
      <c r="I519" s="279" t="s">
        <v>2311</v>
      </c>
      <c r="J519" s="65" t="s">
        <v>1157</v>
      </c>
    </row>
    <row r="520" s="343" customFormat="1" ht="18" customHeight="1" outlineLevel="1" spans="1:10">
      <c r="A520" s="208" t="s">
        <v>9402</v>
      </c>
      <c r="B520" s="65" t="s">
        <v>9234</v>
      </c>
      <c r="C520" s="279" t="s">
        <v>9415</v>
      </c>
      <c r="D520" s="74" t="s">
        <v>229</v>
      </c>
      <c r="E520" s="362">
        <v>2</v>
      </c>
      <c r="F520" s="362">
        <v>65</v>
      </c>
      <c r="G520" s="361">
        <f xml:space="preserve">F520*E520/10000</f>
        <v>0.013</v>
      </c>
      <c r="H520" s="362"/>
      <c r="I520" s="279" t="s">
        <v>2311</v>
      </c>
      <c r="J520" s="65" t="s">
        <v>1157</v>
      </c>
    </row>
    <row r="521" s="343" customFormat="1" ht="18" customHeight="1" outlineLevel="1" spans="1:10">
      <c r="A521" s="208" t="s">
        <v>9410</v>
      </c>
      <c r="B521" s="65" t="s">
        <v>9237</v>
      </c>
      <c r="C521" s="279" t="s">
        <v>9416</v>
      </c>
      <c r="D521" s="74" t="s">
        <v>8558</v>
      </c>
      <c r="E521" s="362">
        <v>3</v>
      </c>
      <c r="F521" s="362">
        <v>190</v>
      </c>
      <c r="G521" s="361">
        <f xml:space="preserve">E521*F521/10000</f>
        <v>0.057</v>
      </c>
      <c r="H521" s="362"/>
      <c r="I521" s="279" t="s">
        <v>2311</v>
      </c>
      <c r="J521" s="65" t="s">
        <v>1157</v>
      </c>
    </row>
    <row r="522" s="343" customFormat="1" ht="18" customHeight="1" outlineLevel="1" spans="1:10">
      <c r="A522" s="208" t="s">
        <v>9417</v>
      </c>
      <c r="B522" s="65" t="s">
        <v>9240</v>
      </c>
      <c r="C522" s="279" t="s">
        <v>9418</v>
      </c>
      <c r="D522" s="74" t="s">
        <v>8558</v>
      </c>
      <c r="E522" s="362">
        <v>3</v>
      </c>
      <c r="F522" s="362">
        <v>100</v>
      </c>
      <c r="G522" s="361">
        <f xml:space="preserve">E522*F522/10000</f>
        <v>0.03</v>
      </c>
      <c r="H522" s="362"/>
      <c r="I522" s="279" t="s">
        <v>2311</v>
      </c>
      <c r="J522" s="65" t="s">
        <v>1157</v>
      </c>
    </row>
    <row r="523" s="343" customFormat="1" ht="18" customHeight="1" outlineLevel="1" spans="1:10">
      <c r="A523" s="208" t="s">
        <v>9419</v>
      </c>
      <c r="B523" s="65" t="s">
        <v>9243</v>
      </c>
      <c r="C523" s="279" t="s">
        <v>9420</v>
      </c>
      <c r="D523" s="74" t="s">
        <v>229</v>
      </c>
      <c r="E523" s="362">
        <v>3</v>
      </c>
      <c r="F523" s="362">
        <v>30</v>
      </c>
      <c r="G523" s="361">
        <f xml:space="preserve">F523*E523/10000</f>
        <v>0.009</v>
      </c>
      <c r="H523" s="362"/>
      <c r="I523" s="279" t="s">
        <v>2311</v>
      </c>
      <c r="J523" s="65" t="s">
        <v>1157</v>
      </c>
    </row>
    <row r="524" s="344" customFormat="1" ht="18" customHeight="1" outlineLevel="1" spans="1:10">
      <c r="A524" s="208" t="s">
        <v>9389</v>
      </c>
      <c r="B524" s="65" t="s">
        <v>9412</v>
      </c>
      <c r="C524" s="279"/>
      <c r="D524" s="74" t="s">
        <v>229</v>
      </c>
      <c r="E524" s="362">
        <v>8</v>
      </c>
      <c r="F524" s="362">
        <v>200</v>
      </c>
      <c r="G524" s="361">
        <f xml:space="preserve">F524*E524/10000</f>
        <v>0.16</v>
      </c>
      <c r="H524" s="362"/>
      <c r="I524" s="279" t="s">
        <v>9463</v>
      </c>
      <c r="J524" s="65" t="s">
        <v>1157</v>
      </c>
    </row>
    <row r="525" s="344" customFormat="1" ht="18" customHeight="1" outlineLevel="1" spans="1:10">
      <c r="A525" s="208" t="s">
        <v>9393</v>
      </c>
      <c r="B525" s="65" t="s">
        <v>9413</v>
      </c>
      <c r="C525" s="279"/>
      <c r="D525" s="74" t="s">
        <v>8558</v>
      </c>
      <c r="E525" s="362">
        <v>8</v>
      </c>
      <c r="F525" s="362">
        <v>500</v>
      </c>
      <c r="G525" s="361">
        <f xml:space="preserve">E525*F525/10000</f>
        <v>0.4</v>
      </c>
      <c r="H525" s="362"/>
      <c r="I525" s="279" t="s">
        <v>9463</v>
      </c>
      <c r="J525" s="65" t="s">
        <v>1157</v>
      </c>
    </row>
    <row r="526" s="344" customFormat="1" ht="18" customHeight="1" outlineLevel="1" spans="1:10">
      <c r="A526" s="208" t="s">
        <v>9398</v>
      </c>
      <c r="B526" s="65" t="s">
        <v>9247</v>
      </c>
      <c r="C526" s="279" t="s">
        <v>9423</v>
      </c>
      <c r="D526" s="74" t="s">
        <v>229</v>
      </c>
      <c r="E526" s="362">
        <v>16</v>
      </c>
      <c r="F526" s="362">
        <v>65</v>
      </c>
      <c r="G526" s="361">
        <f xml:space="preserve">F526*E526/10000</f>
        <v>0.104</v>
      </c>
      <c r="H526" s="362"/>
      <c r="I526" s="279" t="s">
        <v>9463</v>
      </c>
      <c r="J526" s="65" t="s">
        <v>1157</v>
      </c>
    </row>
    <row r="527" s="344" customFormat="1" ht="18" customHeight="1" outlineLevel="1" spans="1:10">
      <c r="A527" s="208" t="s">
        <v>9400</v>
      </c>
      <c r="B527" s="65" t="s">
        <v>9251</v>
      </c>
      <c r="C527" s="279" t="s">
        <v>9424</v>
      </c>
      <c r="D527" s="74" t="s">
        <v>229</v>
      </c>
      <c r="E527" s="362">
        <v>24</v>
      </c>
      <c r="F527" s="362">
        <v>30</v>
      </c>
      <c r="G527" s="361">
        <f xml:space="preserve">F527*E527/10000</f>
        <v>0.072</v>
      </c>
      <c r="H527" s="362"/>
      <c r="I527" s="279" t="s">
        <v>9463</v>
      </c>
      <c r="J527" s="65" t="s">
        <v>1157</v>
      </c>
    </row>
    <row r="528" s="344" customFormat="1" ht="18" customHeight="1" outlineLevel="1" spans="1:10">
      <c r="A528" s="208" t="s">
        <v>9402</v>
      </c>
      <c r="B528" s="65" t="s">
        <v>9255</v>
      </c>
      <c r="C528" s="279" t="s">
        <v>9425</v>
      </c>
      <c r="D528" s="74" t="s">
        <v>8558</v>
      </c>
      <c r="E528" s="362">
        <v>24</v>
      </c>
      <c r="F528" s="362">
        <v>100</v>
      </c>
      <c r="G528" s="361">
        <f t="shared" ref="G528:G534" si="12" xml:space="preserve">E528*F528/10000</f>
        <v>0.24</v>
      </c>
      <c r="H528" s="362"/>
      <c r="I528" s="279" t="s">
        <v>9463</v>
      </c>
      <c r="J528" s="65" t="s">
        <v>1157</v>
      </c>
    </row>
    <row r="529" s="344" customFormat="1" ht="18" customHeight="1" outlineLevel="1" spans="1:10">
      <c r="A529" s="208" t="s">
        <v>9410</v>
      </c>
      <c r="B529" s="65" t="s">
        <v>9258</v>
      </c>
      <c r="C529" s="279" t="s">
        <v>9426</v>
      </c>
      <c r="D529" s="74" t="s">
        <v>8558</v>
      </c>
      <c r="E529" s="362">
        <v>24</v>
      </c>
      <c r="F529" s="362">
        <v>190</v>
      </c>
      <c r="G529" s="361">
        <f t="shared" si="12"/>
        <v>0.456</v>
      </c>
      <c r="H529" s="362"/>
      <c r="I529" s="279" t="s">
        <v>9463</v>
      </c>
      <c r="J529" s="65" t="s">
        <v>1157</v>
      </c>
    </row>
    <row r="530" s="344" customFormat="1" ht="18" customHeight="1" outlineLevel="1" spans="1:10">
      <c r="A530" s="208" t="s">
        <v>9417</v>
      </c>
      <c r="B530" s="65" t="s">
        <v>9261</v>
      </c>
      <c r="C530" s="279" t="s">
        <v>9414</v>
      </c>
      <c r="D530" s="74" t="s">
        <v>8558</v>
      </c>
      <c r="E530" s="362">
        <v>16</v>
      </c>
      <c r="F530" s="362">
        <v>300</v>
      </c>
      <c r="G530" s="361">
        <f t="shared" si="12"/>
        <v>0.48</v>
      </c>
      <c r="H530" s="362"/>
      <c r="I530" s="279" t="s">
        <v>9463</v>
      </c>
      <c r="J530" s="65" t="s">
        <v>1157</v>
      </c>
    </row>
    <row r="531" s="344" customFormat="1" ht="18" customHeight="1" outlineLevel="1" spans="1:10">
      <c r="A531" s="208" t="s">
        <v>9419</v>
      </c>
      <c r="B531" s="65" t="s">
        <v>9263</v>
      </c>
      <c r="C531" s="279" t="s">
        <v>9414</v>
      </c>
      <c r="D531" s="74" t="s">
        <v>8558</v>
      </c>
      <c r="E531" s="362">
        <v>16</v>
      </c>
      <c r="F531" s="362">
        <v>150</v>
      </c>
      <c r="G531" s="361">
        <f t="shared" si="12"/>
        <v>0.24</v>
      </c>
      <c r="H531" s="362"/>
      <c r="I531" s="279" t="s">
        <v>9463</v>
      </c>
      <c r="J531" s="65" t="s">
        <v>1157</v>
      </c>
    </row>
    <row r="532" s="343" customFormat="1" ht="18" customHeight="1" outlineLevel="1" spans="1:10">
      <c r="A532" s="208" t="s">
        <v>9395</v>
      </c>
      <c r="B532" s="65" t="s">
        <v>9219</v>
      </c>
      <c r="C532" s="279" t="s">
        <v>9220</v>
      </c>
      <c r="D532" s="74" t="s">
        <v>186</v>
      </c>
      <c r="E532" s="362">
        <v>180</v>
      </c>
      <c r="F532" s="362">
        <v>150</v>
      </c>
      <c r="G532" s="361">
        <f t="shared" si="12"/>
        <v>2.7</v>
      </c>
      <c r="H532" s="362"/>
      <c r="I532" s="279" t="s">
        <v>1354</v>
      </c>
      <c r="J532" s="65" t="s">
        <v>1157</v>
      </c>
    </row>
    <row r="533" s="343" customFormat="1" ht="18" customHeight="1" outlineLevel="1" spans="1:10">
      <c r="A533" s="208" t="s">
        <v>9398</v>
      </c>
      <c r="B533" s="65" t="s">
        <v>9225</v>
      </c>
      <c r="C533" s="279" t="s">
        <v>9414</v>
      </c>
      <c r="D533" s="74" t="s">
        <v>8558</v>
      </c>
      <c r="E533" s="362">
        <v>120</v>
      </c>
      <c r="F533" s="362">
        <v>300</v>
      </c>
      <c r="G533" s="361">
        <f t="shared" si="12"/>
        <v>3.6</v>
      </c>
      <c r="H533" s="362"/>
      <c r="I533" s="279" t="s">
        <v>1354</v>
      </c>
      <c r="J533" s="65" t="s">
        <v>1157</v>
      </c>
    </row>
    <row r="534" s="343" customFormat="1" ht="18" customHeight="1" outlineLevel="1" spans="1:10">
      <c r="A534" s="208" t="s">
        <v>9400</v>
      </c>
      <c r="B534" s="65" t="s">
        <v>9232</v>
      </c>
      <c r="C534" s="279" t="s">
        <v>9414</v>
      </c>
      <c r="D534" s="74" t="s">
        <v>8558</v>
      </c>
      <c r="E534" s="362">
        <v>120</v>
      </c>
      <c r="F534" s="362">
        <v>150</v>
      </c>
      <c r="G534" s="361">
        <f t="shared" si="12"/>
        <v>1.8</v>
      </c>
      <c r="H534" s="362"/>
      <c r="I534" s="279" t="s">
        <v>1354</v>
      </c>
      <c r="J534" s="65" t="s">
        <v>1157</v>
      </c>
    </row>
    <row r="535" s="343" customFormat="1" ht="18" customHeight="1" outlineLevel="1" spans="1:10">
      <c r="A535" s="208" t="s">
        <v>9402</v>
      </c>
      <c r="B535" s="65" t="s">
        <v>9234</v>
      </c>
      <c r="C535" s="279" t="s">
        <v>9415</v>
      </c>
      <c r="D535" s="74" t="s">
        <v>229</v>
      </c>
      <c r="E535" s="362">
        <v>120</v>
      </c>
      <c r="F535" s="362">
        <v>65</v>
      </c>
      <c r="G535" s="361">
        <f xml:space="preserve">F535*E535/10000</f>
        <v>0.78</v>
      </c>
      <c r="H535" s="362"/>
      <c r="I535" s="279" t="s">
        <v>1354</v>
      </c>
      <c r="J535" s="65" t="s">
        <v>1157</v>
      </c>
    </row>
    <row r="536" s="343" customFormat="1" ht="18" customHeight="1" outlineLevel="1" spans="1:10">
      <c r="A536" s="208" t="s">
        <v>9410</v>
      </c>
      <c r="B536" s="65" t="s">
        <v>9237</v>
      </c>
      <c r="C536" s="279" t="s">
        <v>9416</v>
      </c>
      <c r="D536" s="74" t="s">
        <v>8558</v>
      </c>
      <c r="E536" s="362">
        <v>180</v>
      </c>
      <c r="F536" s="362">
        <v>190</v>
      </c>
      <c r="G536" s="361">
        <f xml:space="preserve">E536*F536/10000</f>
        <v>3.42</v>
      </c>
      <c r="H536" s="362"/>
      <c r="I536" s="279" t="s">
        <v>1354</v>
      </c>
      <c r="J536" s="65" t="s">
        <v>1157</v>
      </c>
    </row>
    <row r="537" s="343" customFormat="1" ht="18" customHeight="1" outlineLevel="1" spans="1:10">
      <c r="A537" s="208" t="s">
        <v>9417</v>
      </c>
      <c r="B537" s="65" t="s">
        <v>9240</v>
      </c>
      <c r="C537" s="279" t="s">
        <v>9418</v>
      </c>
      <c r="D537" s="74" t="s">
        <v>8558</v>
      </c>
      <c r="E537" s="362">
        <v>180</v>
      </c>
      <c r="F537" s="362">
        <v>100</v>
      </c>
      <c r="G537" s="361">
        <f xml:space="preserve">E537*F537/10000</f>
        <v>1.8</v>
      </c>
      <c r="H537" s="362"/>
      <c r="I537" s="279" t="s">
        <v>1354</v>
      </c>
      <c r="J537" s="65" t="s">
        <v>1157</v>
      </c>
    </row>
    <row r="538" s="343" customFormat="1" ht="18" customHeight="1" outlineLevel="1" spans="1:10">
      <c r="A538" s="208" t="s">
        <v>9419</v>
      </c>
      <c r="B538" s="65" t="s">
        <v>9243</v>
      </c>
      <c r="C538" s="279" t="s">
        <v>9420</v>
      </c>
      <c r="D538" s="74" t="s">
        <v>229</v>
      </c>
      <c r="E538" s="362">
        <v>180</v>
      </c>
      <c r="F538" s="362">
        <v>30</v>
      </c>
      <c r="G538" s="361">
        <f xml:space="preserve">F538*E538/10000</f>
        <v>0.54</v>
      </c>
      <c r="H538" s="362"/>
      <c r="I538" s="279" t="s">
        <v>1354</v>
      </c>
      <c r="J538" s="65" t="s">
        <v>1157</v>
      </c>
    </row>
    <row r="539" s="343" customFormat="1" ht="18" customHeight="1" outlineLevel="1" spans="1:10">
      <c r="A539" s="208" t="s">
        <v>9395</v>
      </c>
      <c r="B539" s="65" t="s">
        <v>9219</v>
      </c>
      <c r="C539" s="279" t="s">
        <v>9464</v>
      </c>
      <c r="D539" s="74" t="s">
        <v>186</v>
      </c>
      <c r="E539" s="362">
        <v>20</v>
      </c>
      <c r="F539" s="362">
        <v>300</v>
      </c>
      <c r="G539" s="361">
        <f xml:space="preserve">E539*F539/10000</f>
        <v>0.6</v>
      </c>
      <c r="H539" s="362"/>
      <c r="I539" s="279" t="s">
        <v>1356</v>
      </c>
      <c r="J539" s="65" t="s">
        <v>1157</v>
      </c>
    </row>
    <row r="540" s="343" customFormat="1" ht="18" customHeight="1" outlineLevel="1" spans="1:10">
      <c r="A540" s="208" t="s">
        <v>9398</v>
      </c>
      <c r="B540" s="65" t="s">
        <v>9225</v>
      </c>
      <c r="C540" s="279" t="s">
        <v>9465</v>
      </c>
      <c r="D540" s="74" t="s">
        <v>8558</v>
      </c>
      <c r="E540" s="362">
        <v>16</v>
      </c>
      <c r="F540" s="362">
        <v>600</v>
      </c>
      <c r="G540" s="361">
        <f xml:space="preserve">E540*F540/10000</f>
        <v>0.96</v>
      </c>
      <c r="H540" s="362"/>
      <c r="I540" s="279" t="s">
        <v>1356</v>
      </c>
      <c r="J540" s="65" t="s">
        <v>1157</v>
      </c>
    </row>
    <row r="541" s="343" customFormat="1" ht="18" customHeight="1" outlineLevel="1" spans="1:10">
      <c r="A541" s="208" t="s">
        <v>9400</v>
      </c>
      <c r="B541" s="65" t="s">
        <v>9232</v>
      </c>
      <c r="C541" s="279" t="s">
        <v>9465</v>
      </c>
      <c r="D541" s="74" t="s">
        <v>8558</v>
      </c>
      <c r="E541" s="362">
        <v>16</v>
      </c>
      <c r="F541" s="362">
        <v>300</v>
      </c>
      <c r="G541" s="361">
        <f xml:space="preserve">E541*F541/10000</f>
        <v>0.48</v>
      </c>
      <c r="H541" s="362"/>
      <c r="I541" s="279" t="s">
        <v>1356</v>
      </c>
      <c r="J541" s="65" t="s">
        <v>1157</v>
      </c>
    </row>
    <row r="542" s="343" customFormat="1" ht="18" customHeight="1" outlineLevel="1" spans="1:10">
      <c r="A542" s="208" t="s">
        <v>9402</v>
      </c>
      <c r="B542" s="65" t="s">
        <v>9234</v>
      </c>
      <c r="C542" s="279" t="s">
        <v>9466</v>
      </c>
      <c r="D542" s="74" t="s">
        <v>229</v>
      </c>
      <c r="E542" s="362">
        <v>16</v>
      </c>
      <c r="F542" s="362">
        <v>130</v>
      </c>
      <c r="G542" s="361">
        <f xml:space="preserve">F542*E542/10000</f>
        <v>0.208</v>
      </c>
      <c r="H542" s="362"/>
      <c r="I542" s="279" t="s">
        <v>1356</v>
      </c>
      <c r="J542" s="65" t="s">
        <v>1157</v>
      </c>
    </row>
    <row r="543" s="343" customFormat="1" ht="18" customHeight="1" outlineLevel="1" spans="1:10">
      <c r="A543" s="208" t="s">
        <v>9410</v>
      </c>
      <c r="B543" s="65" t="s">
        <v>9237</v>
      </c>
      <c r="C543" s="279" t="s">
        <v>9467</v>
      </c>
      <c r="D543" s="74" t="s">
        <v>8558</v>
      </c>
      <c r="E543" s="362">
        <v>24</v>
      </c>
      <c r="F543" s="362">
        <v>380</v>
      </c>
      <c r="G543" s="361">
        <f xml:space="preserve">E543*F543/10000</f>
        <v>0.912</v>
      </c>
      <c r="H543" s="362"/>
      <c r="I543" s="279" t="s">
        <v>1356</v>
      </c>
      <c r="J543" s="65" t="s">
        <v>1157</v>
      </c>
    </row>
    <row r="544" s="343" customFormat="1" ht="18" customHeight="1" outlineLevel="1" spans="1:10">
      <c r="A544" s="208" t="s">
        <v>9417</v>
      </c>
      <c r="B544" s="65" t="s">
        <v>9240</v>
      </c>
      <c r="C544" s="279" t="s">
        <v>9468</v>
      </c>
      <c r="D544" s="74" t="s">
        <v>8558</v>
      </c>
      <c r="E544" s="362">
        <v>24</v>
      </c>
      <c r="F544" s="362">
        <v>200</v>
      </c>
      <c r="G544" s="361">
        <f xml:space="preserve">E544*F544/10000</f>
        <v>0.48</v>
      </c>
      <c r="H544" s="279"/>
      <c r="I544" s="279" t="s">
        <v>1356</v>
      </c>
      <c r="J544" s="65" t="s">
        <v>1157</v>
      </c>
    </row>
    <row r="545" s="343" customFormat="1" ht="18" customHeight="1" outlineLevel="1" spans="1:10">
      <c r="A545" s="208" t="s">
        <v>9419</v>
      </c>
      <c r="B545" s="65" t="s">
        <v>9243</v>
      </c>
      <c r="C545" s="279" t="s">
        <v>9469</v>
      </c>
      <c r="D545" s="74" t="s">
        <v>229</v>
      </c>
      <c r="E545" s="362">
        <v>24</v>
      </c>
      <c r="F545" s="362">
        <v>60</v>
      </c>
      <c r="G545" s="361">
        <f xml:space="preserve">F545*E545/10000</f>
        <v>0.144</v>
      </c>
      <c r="H545" s="279"/>
      <c r="I545" s="279" t="s">
        <v>1356</v>
      </c>
      <c r="J545" s="65" t="s">
        <v>1157</v>
      </c>
    </row>
    <row r="546" s="343" customFormat="1" ht="18" customHeight="1" outlineLevel="1" spans="1:10">
      <c r="A546" s="208" t="s">
        <v>9470</v>
      </c>
      <c r="B546" s="65" t="s">
        <v>9471</v>
      </c>
      <c r="C546" s="65" t="s">
        <v>9472</v>
      </c>
      <c r="D546" s="74" t="s">
        <v>9397</v>
      </c>
      <c r="E546" s="362">
        <v>8</v>
      </c>
      <c r="F546" s="362">
        <v>120</v>
      </c>
      <c r="G546" s="361">
        <f xml:space="preserve">F546*E546/10000</f>
        <v>0.096</v>
      </c>
      <c r="H546" s="279"/>
      <c r="I546" s="279" t="s">
        <v>1356</v>
      </c>
      <c r="J546" s="65" t="s">
        <v>1157</v>
      </c>
    </row>
    <row r="547" s="343" customFormat="1" ht="18" customHeight="1" outlineLevel="1" spans="1:10">
      <c r="A547" s="208" t="s">
        <v>9395</v>
      </c>
      <c r="B547" s="65" t="s">
        <v>9219</v>
      </c>
      <c r="C547" s="279" t="s">
        <v>9220</v>
      </c>
      <c r="D547" s="74" t="s">
        <v>186</v>
      </c>
      <c r="E547" s="362">
        <v>12</v>
      </c>
      <c r="F547" s="362">
        <v>150</v>
      </c>
      <c r="G547" s="361">
        <f xml:space="preserve">E547*F547/10000</f>
        <v>0.18</v>
      </c>
      <c r="H547" s="362"/>
      <c r="I547" s="279" t="s">
        <v>1357</v>
      </c>
      <c r="J547" s="65" t="s">
        <v>1157</v>
      </c>
    </row>
    <row r="548" s="343" customFormat="1" ht="18" customHeight="1" outlineLevel="1" spans="1:10">
      <c r="A548" s="208" t="s">
        <v>9398</v>
      </c>
      <c r="B548" s="65" t="s">
        <v>9225</v>
      </c>
      <c r="C548" s="279" t="s">
        <v>9414</v>
      </c>
      <c r="D548" s="74" t="s">
        <v>8558</v>
      </c>
      <c r="E548" s="362">
        <v>8</v>
      </c>
      <c r="F548" s="362">
        <v>300</v>
      </c>
      <c r="G548" s="361">
        <f xml:space="preserve">E548*F548/10000</f>
        <v>0.24</v>
      </c>
      <c r="H548" s="362"/>
      <c r="I548" s="279" t="s">
        <v>1357</v>
      </c>
      <c r="J548" s="65" t="s">
        <v>1157</v>
      </c>
    </row>
    <row r="549" s="343" customFormat="1" ht="18" customHeight="1" outlineLevel="1" spans="1:10">
      <c r="A549" s="208" t="s">
        <v>9400</v>
      </c>
      <c r="B549" s="65" t="s">
        <v>9232</v>
      </c>
      <c r="C549" s="279" t="s">
        <v>9414</v>
      </c>
      <c r="D549" s="74" t="s">
        <v>8558</v>
      </c>
      <c r="E549" s="362">
        <v>8</v>
      </c>
      <c r="F549" s="362">
        <v>150</v>
      </c>
      <c r="G549" s="361">
        <f xml:space="preserve">E549*F549/10000</f>
        <v>0.12</v>
      </c>
      <c r="H549" s="362"/>
      <c r="I549" s="279" t="s">
        <v>1357</v>
      </c>
      <c r="J549" s="65" t="s">
        <v>1157</v>
      </c>
    </row>
    <row r="550" s="343" customFormat="1" ht="18" customHeight="1" outlineLevel="1" spans="1:10">
      <c r="A550" s="208" t="s">
        <v>9402</v>
      </c>
      <c r="B550" s="65" t="s">
        <v>9234</v>
      </c>
      <c r="C550" s="279" t="s">
        <v>9415</v>
      </c>
      <c r="D550" s="74" t="s">
        <v>229</v>
      </c>
      <c r="E550" s="362">
        <v>8</v>
      </c>
      <c r="F550" s="362">
        <v>65</v>
      </c>
      <c r="G550" s="361">
        <f xml:space="preserve">F550*E550/10000</f>
        <v>0.052</v>
      </c>
      <c r="H550" s="362"/>
      <c r="I550" s="279" t="s">
        <v>1357</v>
      </c>
      <c r="J550" s="65" t="s">
        <v>1157</v>
      </c>
    </row>
    <row r="551" s="343" customFormat="1" ht="18" customHeight="1" outlineLevel="1" spans="1:10">
      <c r="A551" s="208" t="s">
        <v>9410</v>
      </c>
      <c r="B551" s="65" t="s">
        <v>9237</v>
      </c>
      <c r="C551" s="279" t="s">
        <v>9416</v>
      </c>
      <c r="D551" s="74" t="s">
        <v>8558</v>
      </c>
      <c r="E551" s="362">
        <v>12</v>
      </c>
      <c r="F551" s="362">
        <v>190</v>
      </c>
      <c r="G551" s="361">
        <f xml:space="preserve">E551*F551/10000</f>
        <v>0.228</v>
      </c>
      <c r="H551" s="362"/>
      <c r="I551" s="279" t="s">
        <v>1357</v>
      </c>
      <c r="J551" s="65" t="s">
        <v>1157</v>
      </c>
    </row>
    <row r="552" s="343" customFormat="1" ht="18" customHeight="1" outlineLevel="1" spans="1:10">
      <c r="A552" s="208" t="s">
        <v>9417</v>
      </c>
      <c r="B552" s="65" t="s">
        <v>9240</v>
      </c>
      <c r="C552" s="279" t="s">
        <v>9418</v>
      </c>
      <c r="D552" s="74" t="s">
        <v>8558</v>
      </c>
      <c r="E552" s="362">
        <v>12</v>
      </c>
      <c r="F552" s="362">
        <v>100</v>
      </c>
      <c r="G552" s="361">
        <f xml:space="preserve">E552*F552/10000</f>
        <v>0.12</v>
      </c>
      <c r="H552" s="362"/>
      <c r="I552" s="279" t="s">
        <v>1357</v>
      </c>
      <c r="J552" s="65" t="s">
        <v>1157</v>
      </c>
    </row>
    <row r="553" s="343" customFormat="1" ht="18" customHeight="1" outlineLevel="1" spans="1:10">
      <c r="A553" s="208" t="s">
        <v>9419</v>
      </c>
      <c r="B553" s="65" t="s">
        <v>9243</v>
      </c>
      <c r="C553" s="279" t="s">
        <v>9420</v>
      </c>
      <c r="D553" s="74" t="s">
        <v>229</v>
      </c>
      <c r="E553" s="362">
        <v>12</v>
      </c>
      <c r="F553" s="362">
        <v>30</v>
      </c>
      <c r="G553" s="361">
        <f xml:space="preserve">F553*E553/10000</f>
        <v>0.036</v>
      </c>
      <c r="H553" s="362"/>
      <c r="I553" s="279" t="s">
        <v>1357</v>
      </c>
      <c r="J553" s="65" t="s">
        <v>1157</v>
      </c>
    </row>
    <row r="554" s="344" customFormat="1" ht="18" customHeight="1" outlineLevel="1" spans="1:10">
      <c r="A554" s="208" t="s">
        <v>9389</v>
      </c>
      <c r="B554" s="65" t="s">
        <v>9412</v>
      </c>
      <c r="C554" s="279"/>
      <c r="D554" s="74" t="s">
        <v>229</v>
      </c>
      <c r="E554" s="362">
        <v>32</v>
      </c>
      <c r="F554" s="362">
        <v>200</v>
      </c>
      <c r="G554" s="361">
        <f xml:space="preserve">F554*E554/10000</f>
        <v>0.64</v>
      </c>
      <c r="H554" s="362"/>
      <c r="I554" s="279" t="s">
        <v>1366</v>
      </c>
      <c r="J554" s="65" t="s">
        <v>1157</v>
      </c>
    </row>
    <row r="555" s="344" customFormat="1" ht="18" customHeight="1" outlineLevel="1" spans="1:10">
      <c r="A555" s="208" t="s">
        <v>9393</v>
      </c>
      <c r="B555" s="65" t="s">
        <v>9413</v>
      </c>
      <c r="C555" s="279"/>
      <c r="D555" s="74" t="s">
        <v>8558</v>
      </c>
      <c r="E555" s="362">
        <v>32</v>
      </c>
      <c r="F555" s="362">
        <v>500</v>
      </c>
      <c r="G555" s="361">
        <f xml:space="preserve">E555*F555/10000</f>
        <v>1.6</v>
      </c>
      <c r="H555" s="362"/>
      <c r="I555" s="279" t="s">
        <v>1366</v>
      </c>
      <c r="J555" s="65" t="s">
        <v>1157</v>
      </c>
    </row>
    <row r="556" s="344" customFormat="1" ht="18" customHeight="1" outlineLevel="1" spans="1:10">
      <c r="A556" s="208" t="s">
        <v>9398</v>
      </c>
      <c r="B556" s="65" t="s">
        <v>9247</v>
      </c>
      <c r="C556" s="279" t="s">
        <v>9423</v>
      </c>
      <c r="D556" s="74" t="s">
        <v>229</v>
      </c>
      <c r="E556" s="362">
        <v>64</v>
      </c>
      <c r="F556" s="362">
        <v>65</v>
      </c>
      <c r="G556" s="361">
        <f xml:space="preserve">F556*E556/10000</f>
        <v>0.416</v>
      </c>
      <c r="H556" s="362"/>
      <c r="I556" s="279" t="s">
        <v>1366</v>
      </c>
      <c r="J556" s="65" t="s">
        <v>1157</v>
      </c>
    </row>
    <row r="557" s="344" customFormat="1" ht="18" customHeight="1" outlineLevel="1" spans="1:10">
      <c r="A557" s="208" t="s">
        <v>9400</v>
      </c>
      <c r="B557" s="65" t="s">
        <v>9251</v>
      </c>
      <c r="C557" s="279" t="s">
        <v>9424</v>
      </c>
      <c r="D557" s="74" t="s">
        <v>229</v>
      </c>
      <c r="E557" s="362">
        <v>96</v>
      </c>
      <c r="F557" s="362">
        <v>30</v>
      </c>
      <c r="G557" s="361">
        <f xml:space="preserve">F557*E557/10000</f>
        <v>0.288</v>
      </c>
      <c r="H557" s="362"/>
      <c r="I557" s="279" t="s">
        <v>1366</v>
      </c>
      <c r="J557" s="65" t="s">
        <v>1157</v>
      </c>
    </row>
    <row r="558" s="344" customFormat="1" ht="18" customHeight="1" outlineLevel="1" spans="1:10">
      <c r="A558" s="208" t="s">
        <v>9402</v>
      </c>
      <c r="B558" s="65" t="s">
        <v>9255</v>
      </c>
      <c r="C558" s="279" t="s">
        <v>9425</v>
      </c>
      <c r="D558" s="74" t="s">
        <v>8558</v>
      </c>
      <c r="E558" s="362">
        <v>96</v>
      </c>
      <c r="F558" s="362">
        <v>100</v>
      </c>
      <c r="G558" s="361">
        <f t="shared" ref="G558:G564" si="13" xml:space="preserve">E558*F558/10000</f>
        <v>0.96</v>
      </c>
      <c r="H558" s="362"/>
      <c r="I558" s="279" t="s">
        <v>1366</v>
      </c>
      <c r="J558" s="65" t="s">
        <v>1157</v>
      </c>
    </row>
    <row r="559" s="344" customFormat="1" ht="18" customHeight="1" outlineLevel="1" spans="1:10">
      <c r="A559" s="208" t="s">
        <v>9410</v>
      </c>
      <c r="B559" s="65" t="s">
        <v>9258</v>
      </c>
      <c r="C559" s="279" t="s">
        <v>9426</v>
      </c>
      <c r="D559" s="74" t="s">
        <v>8558</v>
      </c>
      <c r="E559" s="362">
        <v>96</v>
      </c>
      <c r="F559" s="362">
        <v>190</v>
      </c>
      <c r="G559" s="361">
        <f t="shared" si="13"/>
        <v>1.824</v>
      </c>
      <c r="H559" s="362"/>
      <c r="I559" s="279" t="s">
        <v>1366</v>
      </c>
      <c r="J559" s="65" t="s">
        <v>1157</v>
      </c>
    </row>
    <row r="560" s="344" customFormat="1" ht="18" customHeight="1" outlineLevel="1" spans="1:10">
      <c r="A560" s="208" t="s">
        <v>9417</v>
      </c>
      <c r="B560" s="65" t="s">
        <v>9261</v>
      </c>
      <c r="C560" s="279" t="s">
        <v>9414</v>
      </c>
      <c r="D560" s="74" t="s">
        <v>8558</v>
      </c>
      <c r="E560" s="362">
        <v>64</v>
      </c>
      <c r="F560" s="362">
        <v>300</v>
      </c>
      <c r="G560" s="361">
        <f t="shared" si="13"/>
        <v>1.92</v>
      </c>
      <c r="H560" s="362"/>
      <c r="I560" s="279" t="s">
        <v>1366</v>
      </c>
      <c r="J560" s="65" t="s">
        <v>1157</v>
      </c>
    </row>
    <row r="561" s="344" customFormat="1" ht="18" customHeight="1" outlineLevel="1" spans="1:10">
      <c r="A561" s="208" t="s">
        <v>9419</v>
      </c>
      <c r="B561" s="65" t="s">
        <v>9263</v>
      </c>
      <c r="C561" s="279" t="s">
        <v>9414</v>
      </c>
      <c r="D561" s="74" t="s">
        <v>8558</v>
      </c>
      <c r="E561" s="362">
        <v>64</v>
      </c>
      <c r="F561" s="362">
        <v>150</v>
      </c>
      <c r="G561" s="361">
        <f t="shared" si="13"/>
        <v>0.96</v>
      </c>
      <c r="H561" s="362"/>
      <c r="I561" s="279" t="s">
        <v>1366</v>
      </c>
      <c r="J561" s="65" t="s">
        <v>1157</v>
      </c>
    </row>
    <row r="562" s="343" customFormat="1" ht="18" customHeight="1" outlineLevel="1" spans="1:10">
      <c r="A562" s="208" t="s">
        <v>9395</v>
      </c>
      <c r="B562" s="65" t="s">
        <v>9219</v>
      </c>
      <c r="C562" s="279" t="s">
        <v>9220</v>
      </c>
      <c r="D562" s="74" t="s">
        <v>186</v>
      </c>
      <c r="E562" s="362">
        <v>180</v>
      </c>
      <c r="F562" s="362">
        <v>150</v>
      </c>
      <c r="G562" s="361">
        <f t="shared" si="13"/>
        <v>2.7</v>
      </c>
      <c r="H562" s="362"/>
      <c r="I562" s="279" t="s">
        <v>1374</v>
      </c>
      <c r="J562" s="65" t="s">
        <v>1157</v>
      </c>
    </row>
    <row r="563" s="343" customFormat="1" ht="18" customHeight="1" outlineLevel="1" spans="1:10">
      <c r="A563" s="208" t="s">
        <v>9398</v>
      </c>
      <c r="B563" s="65" t="s">
        <v>9225</v>
      </c>
      <c r="C563" s="279" t="s">
        <v>9414</v>
      </c>
      <c r="D563" s="74" t="s">
        <v>8558</v>
      </c>
      <c r="E563" s="362">
        <v>120</v>
      </c>
      <c r="F563" s="362">
        <v>300</v>
      </c>
      <c r="G563" s="361">
        <f t="shared" si="13"/>
        <v>3.6</v>
      </c>
      <c r="H563" s="362"/>
      <c r="I563" s="279" t="s">
        <v>1374</v>
      </c>
      <c r="J563" s="65" t="s">
        <v>1157</v>
      </c>
    </row>
    <row r="564" s="343" customFormat="1" ht="18" customHeight="1" outlineLevel="1" spans="1:10">
      <c r="A564" s="208" t="s">
        <v>9400</v>
      </c>
      <c r="B564" s="65" t="s">
        <v>9232</v>
      </c>
      <c r="C564" s="279" t="s">
        <v>9414</v>
      </c>
      <c r="D564" s="74" t="s">
        <v>8558</v>
      </c>
      <c r="E564" s="362">
        <v>120</v>
      </c>
      <c r="F564" s="362">
        <v>150</v>
      </c>
      <c r="G564" s="361">
        <f t="shared" si="13"/>
        <v>1.8</v>
      </c>
      <c r="H564" s="362"/>
      <c r="I564" s="279" t="s">
        <v>1374</v>
      </c>
      <c r="J564" s="65" t="s">
        <v>1157</v>
      </c>
    </row>
    <row r="565" s="343" customFormat="1" ht="18" customHeight="1" outlineLevel="1" spans="1:10">
      <c r="A565" s="208" t="s">
        <v>9402</v>
      </c>
      <c r="B565" s="65" t="s">
        <v>9234</v>
      </c>
      <c r="C565" s="279" t="s">
        <v>9415</v>
      </c>
      <c r="D565" s="74" t="s">
        <v>229</v>
      </c>
      <c r="E565" s="362">
        <v>120</v>
      </c>
      <c r="F565" s="362">
        <v>65</v>
      </c>
      <c r="G565" s="361">
        <f xml:space="preserve">F565*E565/10000</f>
        <v>0.78</v>
      </c>
      <c r="H565" s="362"/>
      <c r="I565" s="279" t="s">
        <v>1374</v>
      </c>
      <c r="J565" s="65" t="s">
        <v>1157</v>
      </c>
    </row>
    <row r="566" s="343" customFormat="1" ht="18" customHeight="1" outlineLevel="1" spans="1:10">
      <c r="A566" s="208" t="s">
        <v>9410</v>
      </c>
      <c r="B566" s="65" t="s">
        <v>9237</v>
      </c>
      <c r="C566" s="279" t="s">
        <v>9416</v>
      </c>
      <c r="D566" s="74" t="s">
        <v>8558</v>
      </c>
      <c r="E566" s="362">
        <v>180</v>
      </c>
      <c r="F566" s="362">
        <v>190</v>
      </c>
      <c r="G566" s="361">
        <f xml:space="preserve">E566*F566/10000</f>
        <v>3.42</v>
      </c>
      <c r="H566" s="362"/>
      <c r="I566" s="279" t="s">
        <v>1374</v>
      </c>
      <c r="J566" s="65" t="s">
        <v>1157</v>
      </c>
    </row>
    <row r="567" s="343" customFormat="1" ht="18" customHeight="1" outlineLevel="1" spans="1:10">
      <c r="A567" s="208" t="s">
        <v>9417</v>
      </c>
      <c r="B567" s="65" t="s">
        <v>9240</v>
      </c>
      <c r="C567" s="279" t="s">
        <v>9418</v>
      </c>
      <c r="D567" s="74" t="s">
        <v>8558</v>
      </c>
      <c r="E567" s="362">
        <v>180</v>
      </c>
      <c r="F567" s="362">
        <v>100</v>
      </c>
      <c r="G567" s="361">
        <f xml:space="preserve">E567*F567/10000</f>
        <v>1.8</v>
      </c>
      <c r="H567" s="362"/>
      <c r="I567" s="279" t="s">
        <v>1374</v>
      </c>
      <c r="J567" s="65" t="s">
        <v>1157</v>
      </c>
    </row>
    <row r="568" s="343" customFormat="1" ht="18" customHeight="1" outlineLevel="1" spans="1:10">
      <c r="A568" s="208" t="s">
        <v>9419</v>
      </c>
      <c r="B568" s="65" t="s">
        <v>9243</v>
      </c>
      <c r="C568" s="279" t="s">
        <v>9420</v>
      </c>
      <c r="D568" s="74" t="s">
        <v>229</v>
      </c>
      <c r="E568" s="362">
        <v>180</v>
      </c>
      <c r="F568" s="362">
        <v>30</v>
      </c>
      <c r="G568" s="361">
        <f xml:space="preserve">F568*E568/10000</f>
        <v>0.54</v>
      </c>
      <c r="H568" s="362"/>
      <c r="I568" s="279" t="s">
        <v>1374</v>
      </c>
      <c r="J568" s="65" t="s">
        <v>1157</v>
      </c>
    </row>
    <row r="569" s="343" customFormat="1" ht="18" customHeight="1" outlineLevel="1" spans="1:10">
      <c r="A569" s="208" t="s">
        <v>9395</v>
      </c>
      <c r="B569" s="65" t="s">
        <v>9219</v>
      </c>
      <c r="C569" s="279" t="s">
        <v>9464</v>
      </c>
      <c r="D569" s="74" t="s">
        <v>186</v>
      </c>
      <c r="E569" s="362">
        <v>20</v>
      </c>
      <c r="F569" s="362">
        <v>300</v>
      </c>
      <c r="G569" s="361">
        <f xml:space="preserve">E569*F569/10000</f>
        <v>0.6</v>
      </c>
      <c r="H569" s="362"/>
      <c r="I569" s="279" t="s">
        <v>1375</v>
      </c>
      <c r="J569" s="65" t="s">
        <v>1157</v>
      </c>
    </row>
    <row r="570" s="343" customFormat="1" ht="18" customHeight="1" outlineLevel="1" spans="1:10">
      <c r="A570" s="208" t="s">
        <v>9398</v>
      </c>
      <c r="B570" s="65" t="s">
        <v>9225</v>
      </c>
      <c r="C570" s="279" t="s">
        <v>9465</v>
      </c>
      <c r="D570" s="74" t="s">
        <v>8558</v>
      </c>
      <c r="E570" s="362">
        <v>16</v>
      </c>
      <c r="F570" s="362">
        <v>600</v>
      </c>
      <c r="G570" s="361">
        <f xml:space="preserve">E570*F570/10000</f>
        <v>0.96</v>
      </c>
      <c r="H570" s="362"/>
      <c r="I570" s="279" t="s">
        <v>1375</v>
      </c>
      <c r="J570" s="65" t="s">
        <v>1157</v>
      </c>
    </row>
    <row r="571" s="343" customFormat="1" ht="18" customHeight="1" outlineLevel="1" spans="1:10">
      <c r="A571" s="208" t="s">
        <v>9400</v>
      </c>
      <c r="B571" s="65" t="s">
        <v>9232</v>
      </c>
      <c r="C571" s="279" t="s">
        <v>9465</v>
      </c>
      <c r="D571" s="74" t="s">
        <v>8558</v>
      </c>
      <c r="E571" s="362">
        <v>16</v>
      </c>
      <c r="F571" s="362">
        <v>300</v>
      </c>
      <c r="G571" s="361">
        <f xml:space="preserve">E571*F571/10000</f>
        <v>0.48</v>
      </c>
      <c r="H571" s="362"/>
      <c r="I571" s="279" t="s">
        <v>1375</v>
      </c>
      <c r="J571" s="65" t="s">
        <v>1157</v>
      </c>
    </row>
    <row r="572" s="343" customFormat="1" ht="18" customHeight="1" outlineLevel="1" spans="1:10">
      <c r="A572" s="208" t="s">
        <v>9402</v>
      </c>
      <c r="B572" s="65" t="s">
        <v>9234</v>
      </c>
      <c r="C572" s="279" t="s">
        <v>9466</v>
      </c>
      <c r="D572" s="74" t="s">
        <v>229</v>
      </c>
      <c r="E572" s="362">
        <v>16</v>
      </c>
      <c r="F572" s="362">
        <v>130</v>
      </c>
      <c r="G572" s="361">
        <f xml:space="preserve">F572*E572/10000</f>
        <v>0.208</v>
      </c>
      <c r="H572" s="362"/>
      <c r="I572" s="279" t="s">
        <v>1375</v>
      </c>
      <c r="J572" s="65" t="s">
        <v>1157</v>
      </c>
    </row>
    <row r="573" s="343" customFormat="1" ht="18" customHeight="1" outlineLevel="1" spans="1:10">
      <c r="A573" s="208" t="s">
        <v>9410</v>
      </c>
      <c r="B573" s="65" t="s">
        <v>9237</v>
      </c>
      <c r="C573" s="279" t="s">
        <v>9467</v>
      </c>
      <c r="D573" s="74" t="s">
        <v>8558</v>
      </c>
      <c r="E573" s="362">
        <v>24</v>
      </c>
      <c r="F573" s="362">
        <v>380</v>
      </c>
      <c r="G573" s="361">
        <f xml:space="preserve">E573*F573/10000</f>
        <v>0.912</v>
      </c>
      <c r="H573" s="362"/>
      <c r="I573" s="279" t="s">
        <v>1375</v>
      </c>
      <c r="J573" s="65" t="s">
        <v>1157</v>
      </c>
    </row>
    <row r="574" s="343" customFormat="1" ht="18" customHeight="1" outlineLevel="1" spans="1:10">
      <c r="A574" s="208" t="s">
        <v>9417</v>
      </c>
      <c r="B574" s="65" t="s">
        <v>9240</v>
      </c>
      <c r="C574" s="279" t="s">
        <v>9468</v>
      </c>
      <c r="D574" s="74" t="s">
        <v>8558</v>
      </c>
      <c r="E574" s="362">
        <v>24</v>
      </c>
      <c r="F574" s="362">
        <v>200</v>
      </c>
      <c r="G574" s="361">
        <f xml:space="preserve">E574*F574/10000</f>
        <v>0.48</v>
      </c>
      <c r="H574" s="279"/>
      <c r="I574" s="279" t="s">
        <v>1375</v>
      </c>
      <c r="J574" s="65" t="s">
        <v>1157</v>
      </c>
    </row>
    <row r="575" s="343" customFormat="1" ht="18" customHeight="1" outlineLevel="1" spans="1:10">
      <c r="A575" s="208" t="s">
        <v>9419</v>
      </c>
      <c r="B575" s="65" t="s">
        <v>9243</v>
      </c>
      <c r="C575" s="279" t="s">
        <v>9469</v>
      </c>
      <c r="D575" s="74" t="s">
        <v>229</v>
      </c>
      <c r="E575" s="362">
        <v>24</v>
      </c>
      <c r="F575" s="362">
        <v>60</v>
      </c>
      <c r="G575" s="361">
        <f xml:space="preserve">F575*E575/10000</f>
        <v>0.144</v>
      </c>
      <c r="H575" s="279"/>
      <c r="I575" s="279" t="s">
        <v>1375</v>
      </c>
      <c r="J575" s="65" t="s">
        <v>1157</v>
      </c>
    </row>
    <row r="576" s="343" customFormat="1" ht="18" customHeight="1" outlineLevel="1" spans="1:10">
      <c r="A576" s="208" t="s">
        <v>9470</v>
      </c>
      <c r="B576" s="65" t="s">
        <v>9471</v>
      </c>
      <c r="C576" s="65" t="s">
        <v>9472</v>
      </c>
      <c r="D576" s="74" t="s">
        <v>9397</v>
      </c>
      <c r="E576" s="362">
        <v>8</v>
      </c>
      <c r="F576" s="362">
        <v>120</v>
      </c>
      <c r="G576" s="361">
        <f xml:space="preserve">F576*E576/10000</f>
        <v>0.096</v>
      </c>
      <c r="H576" s="279"/>
      <c r="I576" s="279" t="s">
        <v>1375</v>
      </c>
      <c r="J576" s="65" t="s">
        <v>1157</v>
      </c>
    </row>
    <row r="577" s="343" customFormat="1" ht="18" customHeight="1" outlineLevel="1" spans="1:10">
      <c r="A577" s="208" t="s">
        <v>9395</v>
      </c>
      <c r="B577" s="65" t="s">
        <v>9219</v>
      </c>
      <c r="C577" s="279" t="s">
        <v>9220</v>
      </c>
      <c r="D577" s="74" t="s">
        <v>186</v>
      </c>
      <c r="E577" s="362">
        <v>12</v>
      </c>
      <c r="F577" s="362">
        <v>150</v>
      </c>
      <c r="G577" s="361">
        <f xml:space="preserve">E577*F577/10000</f>
        <v>0.18</v>
      </c>
      <c r="H577" s="362"/>
      <c r="I577" s="279" t="s">
        <v>1376</v>
      </c>
      <c r="J577" s="65" t="s">
        <v>1157</v>
      </c>
    </row>
    <row r="578" s="343" customFormat="1" ht="18" customHeight="1" outlineLevel="1" spans="1:10">
      <c r="A578" s="208" t="s">
        <v>9398</v>
      </c>
      <c r="B578" s="65" t="s">
        <v>9225</v>
      </c>
      <c r="C578" s="279" t="s">
        <v>9414</v>
      </c>
      <c r="D578" s="74" t="s">
        <v>8558</v>
      </c>
      <c r="E578" s="362">
        <v>8</v>
      </c>
      <c r="F578" s="362">
        <v>300</v>
      </c>
      <c r="G578" s="361">
        <f xml:space="preserve">E578*F578/10000</f>
        <v>0.24</v>
      </c>
      <c r="H578" s="362"/>
      <c r="I578" s="279" t="s">
        <v>1376</v>
      </c>
      <c r="J578" s="65" t="s">
        <v>1157</v>
      </c>
    </row>
    <row r="579" s="343" customFormat="1" ht="18" customHeight="1" outlineLevel="1" spans="1:10">
      <c r="A579" s="208" t="s">
        <v>9400</v>
      </c>
      <c r="B579" s="65" t="s">
        <v>9232</v>
      </c>
      <c r="C579" s="279" t="s">
        <v>9414</v>
      </c>
      <c r="D579" s="74" t="s">
        <v>8558</v>
      </c>
      <c r="E579" s="362">
        <v>8</v>
      </c>
      <c r="F579" s="362">
        <v>150</v>
      </c>
      <c r="G579" s="361">
        <f xml:space="preserve">E579*F579/10000</f>
        <v>0.12</v>
      </c>
      <c r="H579" s="362"/>
      <c r="I579" s="279" t="s">
        <v>1376</v>
      </c>
      <c r="J579" s="65" t="s">
        <v>1157</v>
      </c>
    </row>
    <row r="580" s="343" customFormat="1" ht="18" customHeight="1" outlineLevel="1" spans="1:10">
      <c r="A580" s="208" t="s">
        <v>9402</v>
      </c>
      <c r="B580" s="65" t="s">
        <v>9234</v>
      </c>
      <c r="C580" s="279" t="s">
        <v>9415</v>
      </c>
      <c r="D580" s="74" t="s">
        <v>229</v>
      </c>
      <c r="E580" s="362">
        <v>8</v>
      </c>
      <c r="F580" s="362">
        <v>65</v>
      </c>
      <c r="G580" s="361">
        <f xml:space="preserve">F580*E580/10000</f>
        <v>0.052</v>
      </c>
      <c r="H580" s="362"/>
      <c r="I580" s="279" t="s">
        <v>1376</v>
      </c>
      <c r="J580" s="65" t="s">
        <v>1157</v>
      </c>
    </row>
    <row r="581" s="343" customFormat="1" ht="18" customHeight="1" outlineLevel="1" spans="1:10">
      <c r="A581" s="208" t="s">
        <v>9410</v>
      </c>
      <c r="B581" s="65" t="s">
        <v>9237</v>
      </c>
      <c r="C581" s="279" t="s">
        <v>9416</v>
      </c>
      <c r="D581" s="74" t="s">
        <v>8558</v>
      </c>
      <c r="E581" s="362">
        <v>12</v>
      </c>
      <c r="F581" s="362">
        <v>190</v>
      </c>
      <c r="G581" s="361">
        <f xml:space="preserve">E581*F581/10000</f>
        <v>0.228</v>
      </c>
      <c r="H581" s="362"/>
      <c r="I581" s="279" t="s">
        <v>1376</v>
      </c>
      <c r="J581" s="65" t="s">
        <v>1157</v>
      </c>
    </row>
    <row r="582" s="343" customFormat="1" ht="18" customHeight="1" outlineLevel="1" spans="1:10">
      <c r="A582" s="208" t="s">
        <v>9417</v>
      </c>
      <c r="B582" s="65" t="s">
        <v>9240</v>
      </c>
      <c r="C582" s="279" t="s">
        <v>9418</v>
      </c>
      <c r="D582" s="74" t="s">
        <v>8558</v>
      </c>
      <c r="E582" s="362">
        <v>12</v>
      </c>
      <c r="F582" s="362">
        <v>100</v>
      </c>
      <c r="G582" s="361">
        <f xml:space="preserve">E582*F582/10000</f>
        <v>0.12</v>
      </c>
      <c r="H582" s="362"/>
      <c r="I582" s="279" t="s">
        <v>1376</v>
      </c>
      <c r="J582" s="65" t="s">
        <v>1157</v>
      </c>
    </row>
    <row r="583" s="343" customFormat="1" ht="18" customHeight="1" outlineLevel="1" spans="1:10">
      <c r="A583" s="208" t="s">
        <v>9419</v>
      </c>
      <c r="B583" s="65" t="s">
        <v>9243</v>
      </c>
      <c r="C583" s="279" t="s">
        <v>9420</v>
      </c>
      <c r="D583" s="74" t="s">
        <v>229</v>
      </c>
      <c r="E583" s="362">
        <v>12</v>
      </c>
      <c r="F583" s="362">
        <v>30</v>
      </c>
      <c r="G583" s="361">
        <f xml:space="preserve">F583*E583/10000</f>
        <v>0.036</v>
      </c>
      <c r="H583" s="362"/>
      <c r="I583" s="279" t="s">
        <v>1376</v>
      </c>
      <c r="J583" s="65" t="s">
        <v>1157</v>
      </c>
    </row>
    <row r="584" s="344" customFormat="1" ht="18" customHeight="1" outlineLevel="1" spans="1:10">
      <c r="A584" s="208" t="s">
        <v>9389</v>
      </c>
      <c r="B584" s="65" t="s">
        <v>9412</v>
      </c>
      <c r="C584" s="279"/>
      <c r="D584" s="74" t="s">
        <v>229</v>
      </c>
      <c r="E584" s="362">
        <v>32</v>
      </c>
      <c r="F584" s="362">
        <v>200</v>
      </c>
      <c r="G584" s="361">
        <f xml:space="preserve">F584*E584/10000</f>
        <v>0.64</v>
      </c>
      <c r="H584" s="362"/>
      <c r="I584" s="279" t="s">
        <v>1388</v>
      </c>
      <c r="J584" s="65" t="s">
        <v>1157</v>
      </c>
    </row>
    <row r="585" s="344" customFormat="1" ht="18" customHeight="1" outlineLevel="1" spans="1:10">
      <c r="A585" s="208" t="s">
        <v>9393</v>
      </c>
      <c r="B585" s="65" t="s">
        <v>9413</v>
      </c>
      <c r="C585" s="279"/>
      <c r="D585" s="74" t="s">
        <v>8558</v>
      </c>
      <c r="E585" s="362">
        <v>32</v>
      </c>
      <c r="F585" s="362">
        <v>500</v>
      </c>
      <c r="G585" s="361">
        <f xml:space="preserve">E585*F585/10000</f>
        <v>1.6</v>
      </c>
      <c r="H585" s="362"/>
      <c r="I585" s="279" t="s">
        <v>1388</v>
      </c>
      <c r="J585" s="65" t="s">
        <v>1157</v>
      </c>
    </row>
    <row r="586" s="344" customFormat="1" ht="18" customHeight="1" outlineLevel="1" spans="1:10">
      <c r="A586" s="208" t="s">
        <v>9398</v>
      </c>
      <c r="B586" s="65" t="s">
        <v>9247</v>
      </c>
      <c r="C586" s="279" t="s">
        <v>9423</v>
      </c>
      <c r="D586" s="74" t="s">
        <v>229</v>
      </c>
      <c r="E586" s="362">
        <v>64</v>
      </c>
      <c r="F586" s="362">
        <v>65</v>
      </c>
      <c r="G586" s="361">
        <f xml:space="preserve">F586*E586/10000</f>
        <v>0.416</v>
      </c>
      <c r="H586" s="362"/>
      <c r="I586" s="279" t="s">
        <v>1388</v>
      </c>
      <c r="J586" s="65" t="s">
        <v>1157</v>
      </c>
    </row>
    <row r="587" s="344" customFormat="1" ht="18" customHeight="1" outlineLevel="1" spans="1:10">
      <c r="A587" s="208" t="s">
        <v>9400</v>
      </c>
      <c r="B587" s="65" t="s">
        <v>9251</v>
      </c>
      <c r="C587" s="279" t="s">
        <v>9424</v>
      </c>
      <c r="D587" s="74" t="s">
        <v>229</v>
      </c>
      <c r="E587" s="362">
        <v>96</v>
      </c>
      <c r="F587" s="362">
        <v>30</v>
      </c>
      <c r="G587" s="361">
        <f xml:space="preserve">F587*E587/10000</f>
        <v>0.288</v>
      </c>
      <c r="H587" s="362"/>
      <c r="I587" s="279" t="s">
        <v>1388</v>
      </c>
      <c r="J587" s="65" t="s">
        <v>1157</v>
      </c>
    </row>
    <row r="588" s="344" customFormat="1" ht="18" customHeight="1" outlineLevel="1" spans="1:10">
      <c r="A588" s="208" t="s">
        <v>9402</v>
      </c>
      <c r="B588" s="65" t="s">
        <v>9255</v>
      </c>
      <c r="C588" s="279" t="s">
        <v>9425</v>
      </c>
      <c r="D588" s="74" t="s">
        <v>8558</v>
      </c>
      <c r="E588" s="362">
        <v>96</v>
      </c>
      <c r="F588" s="362">
        <v>100</v>
      </c>
      <c r="G588" s="361">
        <f xml:space="preserve">E588*F588/10000</f>
        <v>0.96</v>
      </c>
      <c r="H588" s="362"/>
      <c r="I588" s="279" t="s">
        <v>1388</v>
      </c>
      <c r="J588" s="65" t="s">
        <v>1157</v>
      </c>
    </row>
    <row r="589" s="344" customFormat="1" ht="18" customHeight="1" outlineLevel="1" spans="1:10">
      <c r="A589" s="208" t="s">
        <v>9410</v>
      </c>
      <c r="B589" s="65" t="s">
        <v>9258</v>
      </c>
      <c r="C589" s="279" t="s">
        <v>9426</v>
      </c>
      <c r="D589" s="74" t="s">
        <v>8558</v>
      </c>
      <c r="E589" s="362">
        <v>96</v>
      </c>
      <c r="F589" s="362">
        <v>190</v>
      </c>
      <c r="G589" s="361">
        <f xml:space="preserve">E589*F589/10000</f>
        <v>1.824</v>
      </c>
      <c r="H589" s="362"/>
      <c r="I589" s="279" t="s">
        <v>1388</v>
      </c>
      <c r="J589" s="65" t="s">
        <v>1157</v>
      </c>
    </row>
    <row r="590" s="344" customFormat="1" ht="18" customHeight="1" outlineLevel="1" spans="1:10">
      <c r="A590" s="208" t="s">
        <v>9417</v>
      </c>
      <c r="B590" s="65" t="s">
        <v>9261</v>
      </c>
      <c r="C590" s="279" t="s">
        <v>9414</v>
      </c>
      <c r="D590" s="74" t="s">
        <v>8558</v>
      </c>
      <c r="E590" s="362">
        <v>64</v>
      </c>
      <c r="F590" s="362">
        <v>300</v>
      </c>
      <c r="G590" s="361">
        <f xml:space="preserve">E590*F590/10000</f>
        <v>1.92</v>
      </c>
      <c r="H590" s="362"/>
      <c r="I590" s="279" t="s">
        <v>1388</v>
      </c>
      <c r="J590" s="65" t="s">
        <v>1157</v>
      </c>
    </row>
    <row r="591" s="344" customFormat="1" ht="18" customHeight="1" outlineLevel="1" spans="1:10">
      <c r="A591" s="208" t="s">
        <v>9419</v>
      </c>
      <c r="B591" s="65" t="s">
        <v>9263</v>
      </c>
      <c r="C591" s="279" t="s">
        <v>9414</v>
      </c>
      <c r="D591" s="74" t="s">
        <v>8558</v>
      </c>
      <c r="E591" s="362">
        <v>64</v>
      </c>
      <c r="F591" s="362">
        <v>150</v>
      </c>
      <c r="G591" s="361">
        <f xml:space="preserve">E591*F591/10000</f>
        <v>0.96</v>
      </c>
      <c r="H591" s="362"/>
      <c r="I591" s="279" t="s">
        <v>1388</v>
      </c>
      <c r="J591" s="65" t="s">
        <v>1157</v>
      </c>
    </row>
    <row r="592" s="339" customFormat="1" ht="18" customHeight="1" spans="1:10">
      <c r="A592" s="356" t="s">
        <v>4353</v>
      </c>
      <c r="B592" s="81" t="s">
        <v>9473</v>
      </c>
      <c r="C592" s="365"/>
      <c r="D592" s="365"/>
      <c r="E592" s="357">
        <v>2911</v>
      </c>
      <c r="F592" s="365"/>
      <c r="G592" s="358">
        <f xml:space="preserve">SUM(G593:G775)</f>
        <v>156.879</v>
      </c>
      <c r="H592" s="365"/>
      <c r="I592" s="359"/>
      <c r="J592" s="359"/>
    </row>
    <row r="593" s="341" customFormat="1" customHeight="1" outlineLevel="2" spans="1:10">
      <c r="A593" s="208" t="s">
        <v>9398</v>
      </c>
      <c r="B593" s="65" t="s">
        <v>9474</v>
      </c>
      <c r="C593" s="279"/>
      <c r="D593" s="65" t="s">
        <v>186</v>
      </c>
      <c r="E593" s="279">
        <v>50</v>
      </c>
      <c r="F593" s="279">
        <v>800</v>
      </c>
      <c r="G593" s="360">
        <f t="shared" ref="G593:G598" si="14" xml:space="preserve">E593*F593/10000</f>
        <v>4</v>
      </c>
      <c r="H593" s="279"/>
      <c r="I593" s="279"/>
      <c r="J593" s="279"/>
    </row>
    <row r="594" s="341" customFormat="1" customHeight="1" outlineLevel="2" spans="1:10">
      <c r="A594" s="208" t="s">
        <v>9398</v>
      </c>
      <c r="B594" s="65" t="s">
        <v>9474</v>
      </c>
      <c r="C594" s="279"/>
      <c r="D594" s="65" t="s">
        <v>186</v>
      </c>
      <c r="E594" s="279">
        <v>50</v>
      </c>
      <c r="F594" s="279">
        <v>800</v>
      </c>
      <c r="G594" s="360">
        <f t="shared" si="14"/>
        <v>4</v>
      </c>
      <c r="H594" s="279"/>
      <c r="I594" s="279"/>
      <c r="J594" s="279"/>
    </row>
    <row r="595" s="341" customFormat="1" customHeight="1" outlineLevel="2" spans="1:10">
      <c r="A595" s="208" t="s">
        <v>9398</v>
      </c>
      <c r="B595" s="65" t="s">
        <v>9474</v>
      </c>
      <c r="C595" s="279"/>
      <c r="D595" s="65" t="s">
        <v>186</v>
      </c>
      <c r="E595" s="279">
        <v>50</v>
      </c>
      <c r="F595" s="279">
        <v>800</v>
      </c>
      <c r="G595" s="360">
        <f t="shared" si="14"/>
        <v>4</v>
      </c>
      <c r="H595" s="279"/>
      <c r="I595" s="279"/>
      <c r="J595" s="279"/>
    </row>
    <row r="596" s="341" customFormat="1" customHeight="1" outlineLevel="2" spans="1:10">
      <c r="A596" s="208" t="s">
        <v>9398</v>
      </c>
      <c r="B596" s="65" t="s">
        <v>9474</v>
      </c>
      <c r="C596" s="279"/>
      <c r="D596" s="65" t="s">
        <v>186</v>
      </c>
      <c r="E596" s="279">
        <v>50</v>
      </c>
      <c r="F596" s="279">
        <v>800</v>
      </c>
      <c r="G596" s="360">
        <f t="shared" si="14"/>
        <v>4</v>
      </c>
      <c r="H596" s="279"/>
      <c r="I596" s="279"/>
      <c r="J596" s="279"/>
    </row>
    <row r="597" s="341" customFormat="1" customHeight="1" outlineLevel="2" spans="1:10">
      <c r="A597" s="208" t="s">
        <v>9398</v>
      </c>
      <c r="B597" s="65" t="s">
        <v>9474</v>
      </c>
      <c r="C597" s="279"/>
      <c r="D597" s="65" t="s">
        <v>186</v>
      </c>
      <c r="E597" s="279">
        <v>50</v>
      </c>
      <c r="F597" s="279">
        <v>800</v>
      </c>
      <c r="G597" s="360">
        <f t="shared" si="14"/>
        <v>4</v>
      </c>
      <c r="H597" s="279"/>
      <c r="I597" s="279"/>
      <c r="J597" s="279"/>
    </row>
    <row r="598" s="341" customFormat="1" customHeight="1" outlineLevel="2" spans="1:10">
      <c r="A598" s="208" t="s">
        <v>9398</v>
      </c>
      <c r="B598" s="65" t="s">
        <v>9474</v>
      </c>
      <c r="C598" s="279"/>
      <c r="D598" s="65" t="s">
        <v>186</v>
      </c>
      <c r="E598" s="279">
        <v>50</v>
      </c>
      <c r="F598" s="279">
        <v>800</v>
      </c>
      <c r="G598" s="360">
        <f t="shared" si="14"/>
        <v>4</v>
      </c>
      <c r="H598" s="279"/>
      <c r="I598" s="279"/>
      <c r="J598" s="279"/>
    </row>
    <row r="599" s="338" customFormat="1" customHeight="1" outlineLevel="2" spans="1:10">
      <c r="A599" s="208" t="s">
        <v>9411</v>
      </c>
      <c r="B599" s="65" t="s">
        <v>9391</v>
      </c>
      <c r="C599" s="279"/>
      <c r="D599" s="65" t="s">
        <v>5059</v>
      </c>
      <c r="E599" s="279">
        <v>2</v>
      </c>
      <c r="F599" s="279">
        <v>100</v>
      </c>
      <c r="G599" s="366">
        <f t="shared" ref="G599:G662" si="15" xml:space="preserve">F599*E599/10000</f>
        <v>0.02</v>
      </c>
      <c r="H599" s="65" t="s">
        <v>9392</v>
      </c>
      <c r="I599" s="279" t="s">
        <v>7437</v>
      </c>
      <c r="J599" s="65" t="s">
        <v>772</v>
      </c>
    </row>
    <row r="600" s="338" customFormat="1" customHeight="1" outlineLevel="2" spans="1:10">
      <c r="A600" s="208" t="s">
        <v>9475</v>
      </c>
      <c r="B600" s="65" t="s">
        <v>9394</v>
      </c>
      <c r="C600" s="279"/>
      <c r="D600" s="65" t="s">
        <v>229</v>
      </c>
      <c r="E600" s="279">
        <v>4</v>
      </c>
      <c r="F600" s="279">
        <v>30</v>
      </c>
      <c r="G600" s="366">
        <f t="shared" si="15"/>
        <v>0.012</v>
      </c>
      <c r="H600" s="65" t="s">
        <v>9392</v>
      </c>
      <c r="I600" s="279" t="s">
        <v>7437</v>
      </c>
      <c r="J600" s="65" t="s">
        <v>772</v>
      </c>
    </row>
    <row r="601" s="338" customFormat="1" customHeight="1" outlineLevel="2" spans="1:10">
      <c r="A601" s="208" t="s">
        <v>9476</v>
      </c>
      <c r="B601" s="65" t="s">
        <v>9396</v>
      </c>
      <c r="C601" s="279"/>
      <c r="D601" s="65" t="s">
        <v>9397</v>
      </c>
      <c r="E601" s="279">
        <v>2</v>
      </c>
      <c r="F601" s="279">
        <v>300</v>
      </c>
      <c r="G601" s="366">
        <f t="shared" si="15"/>
        <v>0.06</v>
      </c>
      <c r="H601" s="279"/>
      <c r="I601" s="279" t="s">
        <v>7437</v>
      </c>
      <c r="J601" s="65" t="s">
        <v>772</v>
      </c>
    </row>
    <row r="602" s="338" customFormat="1" customHeight="1" outlineLevel="2" spans="1:10">
      <c r="A602" s="208" t="s">
        <v>9477</v>
      </c>
      <c r="B602" s="65" t="s">
        <v>9399</v>
      </c>
      <c r="C602" s="279"/>
      <c r="D602" s="65" t="s">
        <v>9397</v>
      </c>
      <c r="E602" s="279">
        <v>2</v>
      </c>
      <c r="F602" s="279">
        <v>150</v>
      </c>
      <c r="G602" s="366">
        <f t="shared" si="15"/>
        <v>0.03</v>
      </c>
      <c r="H602" s="279"/>
      <c r="I602" s="279" t="s">
        <v>7437</v>
      </c>
      <c r="J602" s="65" t="s">
        <v>772</v>
      </c>
    </row>
    <row r="603" s="338" customFormat="1" customHeight="1" outlineLevel="2" spans="1:10">
      <c r="A603" s="208" t="s">
        <v>9478</v>
      </c>
      <c r="B603" s="65" t="s">
        <v>9401</v>
      </c>
      <c r="C603" s="279"/>
      <c r="D603" s="65" t="s">
        <v>229</v>
      </c>
      <c r="E603" s="279">
        <v>2</v>
      </c>
      <c r="F603" s="279">
        <v>65</v>
      </c>
      <c r="G603" s="366">
        <f t="shared" si="15"/>
        <v>0.013</v>
      </c>
      <c r="H603" s="279"/>
      <c r="I603" s="279" t="s">
        <v>7437</v>
      </c>
      <c r="J603" s="65" t="s">
        <v>772</v>
      </c>
    </row>
    <row r="604" s="338" customFormat="1" customHeight="1" outlineLevel="2" spans="1:10">
      <c r="A604" s="208" t="s">
        <v>9479</v>
      </c>
      <c r="B604" s="65" t="s">
        <v>9394</v>
      </c>
      <c r="C604" s="279"/>
      <c r="D604" s="65" t="s">
        <v>229</v>
      </c>
      <c r="E604" s="279">
        <v>4</v>
      </c>
      <c r="F604" s="279">
        <v>30</v>
      </c>
      <c r="G604" s="366">
        <f t="shared" si="15"/>
        <v>0.012</v>
      </c>
      <c r="H604" s="65" t="s">
        <v>9392</v>
      </c>
      <c r="I604" s="279" t="s">
        <v>7437</v>
      </c>
      <c r="J604" s="65" t="s">
        <v>772</v>
      </c>
    </row>
    <row r="605" s="338" customFormat="1" customHeight="1" outlineLevel="2" spans="1:10">
      <c r="A605" s="367" t="e">
        <f xml:space="preserve">N(#REF!)+1</f>
        <v>#REF!</v>
      </c>
      <c r="B605" s="65" t="s">
        <v>9391</v>
      </c>
      <c r="C605" s="279"/>
      <c r="D605" s="65" t="s">
        <v>5059</v>
      </c>
      <c r="E605" s="279">
        <v>2</v>
      </c>
      <c r="F605" s="279">
        <v>100</v>
      </c>
      <c r="G605" s="366">
        <f t="shared" si="15"/>
        <v>0.02</v>
      </c>
      <c r="H605" s="65" t="s">
        <v>9392</v>
      </c>
      <c r="I605" s="279" t="s">
        <v>7440</v>
      </c>
      <c r="J605" s="65" t="s">
        <v>772</v>
      </c>
    </row>
    <row r="606" s="338" customFormat="1" customHeight="1" outlineLevel="2" spans="1:10">
      <c r="A606" s="367" t="e">
        <f xml:space="preserve">N(A605)+1</f>
        <v>#REF!</v>
      </c>
      <c r="B606" s="65" t="s">
        <v>9394</v>
      </c>
      <c r="C606" s="279"/>
      <c r="D606" s="65" t="s">
        <v>229</v>
      </c>
      <c r="E606" s="279">
        <v>4</v>
      </c>
      <c r="F606" s="279">
        <v>30</v>
      </c>
      <c r="G606" s="366">
        <f t="shared" si="15"/>
        <v>0.012</v>
      </c>
      <c r="H606" s="65" t="s">
        <v>9392</v>
      </c>
      <c r="I606" s="279" t="s">
        <v>7440</v>
      </c>
      <c r="J606" s="65" t="s">
        <v>772</v>
      </c>
    </row>
    <row r="607" s="338" customFormat="1" customHeight="1" outlineLevel="2" spans="1:10">
      <c r="A607" s="367" t="e">
        <f xml:space="preserve">N(A606)+1</f>
        <v>#REF!</v>
      </c>
      <c r="B607" s="65" t="s">
        <v>9396</v>
      </c>
      <c r="C607" s="279"/>
      <c r="D607" s="65" t="s">
        <v>9397</v>
      </c>
      <c r="E607" s="279">
        <v>2</v>
      </c>
      <c r="F607" s="279">
        <v>300</v>
      </c>
      <c r="G607" s="366">
        <f t="shared" si="15"/>
        <v>0.06</v>
      </c>
      <c r="H607" s="279"/>
      <c r="I607" s="279" t="s">
        <v>7440</v>
      </c>
      <c r="J607" s="65" t="s">
        <v>772</v>
      </c>
    </row>
    <row r="608" s="338" customFormat="1" customHeight="1" outlineLevel="2" spans="1:10">
      <c r="A608" s="367" t="e">
        <f xml:space="preserve">N(A607)+1</f>
        <v>#REF!</v>
      </c>
      <c r="B608" s="65" t="s">
        <v>9399</v>
      </c>
      <c r="C608" s="279"/>
      <c r="D608" s="65" t="s">
        <v>9397</v>
      </c>
      <c r="E608" s="279">
        <v>2</v>
      </c>
      <c r="F608" s="279">
        <v>150</v>
      </c>
      <c r="G608" s="366">
        <f t="shared" si="15"/>
        <v>0.03</v>
      </c>
      <c r="H608" s="279"/>
      <c r="I608" s="279" t="s">
        <v>7440</v>
      </c>
      <c r="J608" s="65" t="s">
        <v>772</v>
      </c>
    </row>
    <row r="609" s="338" customFormat="1" customHeight="1" outlineLevel="2" spans="1:10">
      <c r="A609" s="367" t="e">
        <f xml:space="preserve">N(A608)+1</f>
        <v>#REF!</v>
      </c>
      <c r="B609" s="65" t="s">
        <v>9401</v>
      </c>
      <c r="C609" s="279"/>
      <c r="D609" s="65" t="s">
        <v>229</v>
      </c>
      <c r="E609" s="279">
        <v>2</v>
      </c>
      <c r="F609" s="279">
        <v>65</v>
      </c>
      <c r="G609" s="366">
        <f t="shared" si="15"/>
        <v>0.013</v>
      </c>
      <c r="H609" s="279"/>
      <c r="I609" s="279" t="s">
        <v>7440</v>
      </c>
      <c r="J609" s="65" t="s">
        <v>772</v>
      </c>
    </row>
    <row r="610" s="338" customFormat="1" customHeight="1" outlineLevel="2" spans="1:10">
      <c r="A610" s="367" t="e">
        <f xml:space="preserve">N(A609)+1</f>
        <v>#REF!</v>
      </c>
      <c r="B610" s="65" t="s">
        <v>9394</v>
      </c>
      <c r="C610" s="279"/>
      <c r="D610" s="65" t="s">
        <v>229</v>
      </c>
      <c r="E610" s="279">
        <v>4</v>
      </c>
      <c r="F610" s="279">
        <v>30</v>
      </c>
      <c r="G610" s="366">
        <f t="shared" si="15"/>
        <v>0.012</v>
      </c>
      <c r="H610" s="65" t="s">
        <v>9392</v>
      </c>
      <c r="I610" s="279" t="s">
        <v>7440</v>
      </c>
      <c r="J610" s="65" t="s">
        <v>772</v>
      </c>
    </row>
    <row r="611" s="338" customFormat="1" customHeight="1" outlineLevel="2" spans="1:10">
      <c r="A611" s="367" t="e">
        <f xml:space="preserve">N(#REF!)+1</f>
        <v>#REF!</v>
      </c>
      <c r="B611" s="65" t="s">
        <v>9390</v>
      </c>
      <c r="C611" s="279"/>
      <c r="D611" s="65" t="s">
        <v>186</v>
      </c>
      <c r="E611" s="279">
        <v>400</v>
      </c>
      <c r="F611" s="279">
        <v>150</v>
      </c>
      <c r="G611" s="366">
        <f t="shared" si="15"/>
        <v>6</v>
      </c>
      <c r="H611" s="65" t="s">
        <v>9480</v>
      </c>
      <c r="I611" s="279" t="s">
        <v>7449</v>
      </c>
      <c r="J611" s="65" t="s">
        <v>772</v>
      </c>
    </row>
    <row r="612" s="338" customFormat="1" customHeight="1" outlineLevel="2" spans="1:10">
      <c r="A612" s="367" t="e">
        <f xml:space="preserve">N(A611)+1</f>
        <v>#REF!</v>
      </c>
      <c r="B612" s="65" t="s">
        <v>9481</v>
      </c>
      <c r="C612" s="279"/>
      <c r="D612" s="65" t="s">
        <v>186</v>
      </c>
      <c r="E612" s="279">
        <v>690</v>
      </c>
      <c r="F612" s="279">
        <v>200</v>
      </c>
      <c r="G612" s="366">
        <f t="shared" si="15"/>
        <v>13.8</v>
      </c>
      <c r="H612" s="65"/>
      <c r="I612" s="279" t="s">
        <v>7449</v>
      </c>
      <c r="J612" s="65" t="s">
        <v>772</v>
      </c>
    </row>
    <row r="613" s="338" customFormat="1" customHeight="1" outlineLevel="2" spans="1:10">
      <c r="A613" s="367" t="e">
        <f xml:space="preserve">N(#REF!)+1</f>
        <v>#REF!</v>
      </c>
      <c r="B613" s="65" t="s">
        <v>9403</v>
      </c>
      <c r="C613" s="279"/>
      <c r="D613" s="65" t="s">
        <v>8558</v>
      </c>
      <c r="E613" s="279">
        <v>400</v>
      </c>
      <c r="F613" s="279">
        <v>100</v>
      </c>
      <c r="G613" s="366">
        <f t="shared" si="15"/>
        <v>4</v>
      </c>
      <c r="H613" s="65" t="s">
        <v>9404</v>
      </c>
      <c r="I613" s="279" t="s">
        <v>7463</v>
      </c>
      <c r="J613" s="65" t="s">
        <v>772</v>
      </c>
    </row>
    <row r="614" s="338" customFormat="1" customHeight="1" outlineLevel="2" spans="1:10">
      <c r="A614" s="367" t="e">
        <f xml:space="preserve">N(#REF!)+1</f>
        <v>#REF!</v>
      </c>
      <c r="B614" s="65" t="s">
        <v>9391</v>
      </c>
      <c r="C614" s="279"/>
      <c r="D614" s="65" t="s">
        <v>5059</v>
      </c>
      <c r="E614" s="279">
        <v>4</v>
      </c>
      <c r="F614" s="279">
        <v>100</v>
      </c>
      <c r="G614" s="366">
        <f t="shared" si="15"/>
        <v>0.04</v>
      </c>
      <c r="H614" s="65" t="s">
        <v>9482</v>
      </c>
      <c r="I614" s="279" t="s">
        <v>9483</v>
      </c>
      <c r="J614" s="65" t="s">
        <v>772</v>
      </c>
    </row>
    <row r="615" s="338" customFormat="1" customHeight="1" outlineLevel="2" spans="1:10">
      <c r="A615" s="367" t="e">
        <f xml:space="preserve">N(A614)+1</f>
        <v>#REF!</v>
      </c>
      <c r="B615" s="65" t="s">
        <v>9394</v>
      </c>
      <c r="C615" s="279"/>
      <c r="D615" s="65" t="s">
        <v>229</v>
      </c>
      <c r="E615" s="279">
        <v>8</v>
      </c>
      <c r="F615" s="279">
        <v>30</v>
      </c>
      <c r="G615" s="366">
        <f t="shared" si="15"/>
        <v>0.024</v>
      </c>
      <c r="H615" s="65" t="s">
        <v>9482</v>
      </c>
      <c r="I615" s="279" t="s">
        <v>9483</v>
      </c>
      <c r="J615" s="65" t="s">
        <v>772</v>
      </c>
    </row>
    <row r="616" s="338" customFormat="1" customHeight="1" outlineLevel="2" spans="1:10">
      <c r="A616" s="367" t="e">
        <f xml:space="preserve">N(A615)+1</f>
        <v>#REF!</v>
      </c>
      <c r="B616" s="65" t="s">
        <v>9396</v>
      </c>
      <c r="C616" s="279"/>
      <c r="D616" s="65" t="s">
        <v>9397</v>
      </c>
      <c r="E616" s="279">
        <v>4</v>
      </c>
      <c r="F616" s="279">
        <v>300</v>
      </c>
      <c r="G616" s="366">
        <f t="shared" si="15"/>
        <v>0.12</v>
      </c>
      <c r="H616" s="65" t="s">
        <v>9482</v>
      </c>
      <c r="I616" s="279" t="s">
        <v>9483</v>
      </c>
      <c r="J616" s="65" t="s">
        <v>772</v>
      </c>
    </row>
    <row r="617" s="338" customFormat="1" customHeight="1" outlineLevel="2" spans="1:10">
      <c r="A617" s="367" t="e">
        <f xml:space="preserve">N(A616)+1</f>
        <v>#REF!</v>
      </c>
      <c r="B617" s="65" t="s">
        <v>9399</v>
      </c>
      <c r="C617" s="279"/>
      <c r="D617" s="65" t="s">
        <v>9397</v>
      </c>
      <c r="E617" s="279">
        <v>4</v>
      </c>
      <c r="F617" s="279">
        <v>150</v>
      </c>
      <c r="G617" s="366">
        <f t="shared" si="15"/>
        <v>0.06</v>
      </c>
      <c r="H617" s="65" t="s">
        <v>9482</v>
      </c>
      <c r="I617" s="279" t="s">
        <v>9483</v>
      </c>
      <c r="J617" s="65" t="s">
        <v>772</v>
      </c>
    </row>
    <row r="618" s="338" customFormat="1" customHeight="1" outlineLevel="2" spans="1:10">
      <c r="A618" s="367" t="e">
        <f xml:space="preserve">N(A617)+1</f>
        <v>#REF!</v>
      </c>
      <c r="B618" s="65" t="s">
        <v>9401</v>
      </c>
      <c r="C618" s="279"/>
      <c r="D618" s="65" t="s">
        <v>229</v>
      </c>
      <c r="E618" s="279">
        <v>4</v>
      </c>
      <c r="F618" s="279">
        <v>65</v>
      </c>
      <c r="G618" s="366">
        <f t="shared" si="15"/>
        <v>0.026</v>
      </c>
      <c r="H618" s="65" t="s">
        <v>9482</v>
      </c>
      <c r="I618" s="279" t="s">
        <v>9483</v>
      </c>
      <c r="J618" s="65" t="s">
        <v>772</v>
      </c>
    </row>
    <row r="619" s="338" customFormat="1" customHeight="1" outlineLevel="2" spans="1:10">
      <c r="A619" s="367" t="e">
        <f xml:space="preserve">N(A618)+1</f>
        <v>#REF!</v>
      </c>
      <c r="B619" s="65" t="s">
        <v>9394</v>
      </c>
      <c r="C619" s="279"/>
      <c r="D619" s="65" t="s">
        <v>229</v>
      </c>
      <c r="E619" s="279">
        <v>8</v>
      </c>
      <c r="F619" s="279">
        <v>30</v>
      </c>
      <c r="G619" s="366">
        <f t="shared" si="15"/>
        <v>0.024</v>
      </c>
      <c r="H619" s="65" t="s">
        <v>9482</v>
      </c>
      <c r="I619" s="279" t="s">
        <v>9483</v>
      </c>
      <c r="J619" s="65" t="s">
        <v>772</v>
      </c>
    </row>
    <row r="620" s="338" customFormat="1" customHeight="1" outlineLevel="2" spans="1:10">
      <c r="A620" s="208" t="s">
        <v>9411</v>
      </c>
      <c r="B620" s="65" t="s">
        <v>9391</v>
      </c>
      <c r="C620" s="279"/>
      <c r="D620" s="65" t="s">
        <v>5059</v>
      </c>
      <c r="E620" s="279">
        <v>2</v>
      </c>
      <c r="F620" s="279">
        <v>100</v>
      </c>
      <c r="G620" s="366">
        <f t="shared" si="15"/>
        <v>0.02</v>
      </c>
      <c r="H620" s="65" t="s">
        <v>9392</v>
      </c>
      <c r="I620" s="279"/>
      <c r="J620" s="65" t="s">
        <v>772</v>
      </c>
    </row>
    <row r="621" s="338" customFormat="1" customHeight="1" outlineLevel="2" spans="1:10">
      <c r="A621" s="208" t="s">
        <v>9475</v>
      </c>
      <c r="B621" s="65" t="s">
        <v>9394</v>
      </c>
      <c r="C621" s="279"/>
      <c r="D621" s="65" t="s">
        <v>229</v>
      </c>
      <c r="E621" s="279">
        <v>4</v>
      </c>
      <c r="F621" s="279">
        <v>30</v>
      </c>
      <c r="G621" s="366">
        <f t="shared" si="15"/>
        <v>0.012</v>
      </c>
      <c r="H621" s="65" t="s">
        <v>9392</v>
      </c>
      <c r="I621" s="279"/>
      <c r="J621" s="65" t="s">
        <v>772</v>
      </c>
    </row>
    <row r="622" s="338" customFormat="1" customHeight="1" outlineLevel="2" spans="1:10">
      <c r="A622" s="208" t="s">
        <v>9476</v>
      </c>
      <c r="B622" s="65" t="s">
        <v>9396</v>
      </c>
      <c r="C622" s="279"/>
      <c r="D622" s="65" t="s">
        <v>9397</v>
      </c>
      <c r="E622" s="279">
        <v>2</v>
      </c>
      <c r="F622" s="279">
        <v>300</v>
      </c>
      <c r="G622" s="366">
        <f t="shared" si="15"/>
        <v>0.06</v>
      </c>
      <c r="H622" s="279"/>
      <c r="I622" s="279"/>
      <c r="J622" s="65" t="s">
        <v>772</v>
      </c>
    </row>
    <row r="623" s="338" customFormat="1" customHeight="1" outlineLevel="2" spans="1:10">
      <c r="A623" s="208" t="s">
        <v>9477</v>
      </c>
      <c r="B623" s="65" t="s">
        <v>9399</v>
      </c>
      <c r="C623" s="279"/>
      <c r="D623" s="65" t="s">
        <v>9397</v>
      </c>
      <c r="E623" s="279">
        <v>2</v>
      </c>
      <c r="F623" s="279">
        <v>150</v>
      </c>
      <c r="G623" s="366">
        <f t="shared" si="15"/>
        <v>0.03</v>
      </c>
      <c r="H623" s="279"/>
      <c r="I623" s="279"/>
      <c r="J623" s="65" t="s">
        <v>772</v>
      </c>
    </row>
    <row r="624" s="338" customFormat="1" customHeight="1" outlineLevel="2" spans="1:10">
      <c r="A624" s="208" t="s">
        <v>9478</v>
      </c>
      <c r="B624" s="65" t="s">
        <v>9401</v>
      </c>
      <c r="C624" s="279"/>
      <c r="D624" s="65" t="s">
        <v>229</v>
      </c>
      <c r="E624" s="279">
        <v>2</v>
      </c>
      <c r="F624" s="279">
        <v>65</v>
      </c>
      <c r="G624" s="366">
        <f t="shared" si="15"/>
        <v>0.013</v>
      </c>
      <c r="H624" s="279"/>
      <c r="I624" s="279"/>
      <c r="J624" s="65" t="s">
        <v>772</v>
      </c>
    </row>
    <row r="625" s="338" customFormat="1" customHeight="1" outlineLevel="2" spans="1:10">
      <c r="A625" s="208" t="s">
        <v>9479</v>
      </c>
      <c r="B625" s="65" t="s">
        <v>9394</v>
      </c>
      <c r="C625" s="279"/>
      <c r="D625" s="65" t="s">
        <v>229</v>
      </c>
      <c r="E625" s="279">
        <v>4</v>
      </c>
      <c r="F625" s="279">
        <v>30</v>
      </c>
      <c r="G625" s="366">
        <f t="shared" si="15"/>
        <v>0.012</v>
      </c>
      <c r="H625" s="65" t="s">
        <v>9392</v>
      </c>
      <c r="I625" s="279"/>
      <c r="J625" s="65" t="s">
        <v>772</v>
      </c>
    </row>
    <row r="626" s="338" customFormat="1" customHeight="1" outlineLevel="2" spans="1:10">
      <c r="A626" s="367" t="e">
        <f xml:space="preserve">N(#REF!)+1</f>
        <v>#REF!</v>
      </c>
      <c r="B626" s="65" t="s">
        <v>9391</v>
      </c>
      <c r="C626" s="279"/>
      <c r="D626" s="65" t="s">
        <v>5059</v>
      </c>
      <c r="E626" s="279">
        <v>2</v>
      </c>
      <c r="F626" s="279">
        <v>100</v>
      </c>
      <c r="G626" s="366">
        <f t="shared" si="15"/>
        <v>0.02</v>
      </c>
      <c r="H626" s="65" t="s">
        <v>9392</v>
      </c>
      <c r="I626" s="279"/>
      <c r="J626" s="65" t="s">
        <v>772</v>
      </c>
    </row>
    <row r="627" s="338" customFormat="1" customHeight="1" outlineLevel="2" spans="1:10">
      <c r="A627" s="367" t="e">
        <f xml:space="preserve">N(A626)+1</f>
        <v>#REF!</v>
      </c>
      <c r="B627" s="65" t="s">
        <v>9394</v>
      </c>
      <c r="C627" s="279"/>
      <c r="D627" s="65" t="s">
        <v>229</v>
      </c>
      <c r="E627" s="279">
        <v>4</v>
      </c>
      <c r="F627" s="279">
        <v>30</v>
      </c>
      <c r="G627" s="366">
        <f t="shared" si="15"/>
        <v>0.012</v>
      </c>
      <c r="H627" s="65" t="s">
        <v>9392</v>
      </c>
      <c r="I627" s="279"/>
      <c r="J627" s="65" t="s">
        <v>772</v>
      </c>
    </row>
    <row r="628" s="338" customFormat="1" customHeight="1" outlineLevel="2" spans="1:10">
      <c r="A628" s="367" t="e">
        <f xml:space="preserve">N(A627)+1</f>
        <v>#REF!</v>
      </c>
      <c r="B628" s="65" t="s">
        <v>9396</v>
      </c>
      <c r="C628" s="279"/>
      <c r="D628" s="65" t="s">
        <v>9397</v>
      </c>
      <c r="E628" s="279">
        <v>2</v>
      </c>
      <c r="F628" s="279">
        <v>300</v>
      </c>
      <c r="G628" s="366">
        <f t="shared" si="15"/>
        <v>0.06</v>
      </c>
      <c r="H628" s="279"/>
      <c r="I628" s="279"/>
      <c r="J628" s="65" t="s">
        <v>772</v>
      </c>
    </row>
    <row r="629" s="338" customFormat="1" customHeight="1" outlineLevel="2" spans="1:10">
      <c r="A629" s="367" t="e">
        <f xml:space="preserve">N(A628)+1</f>
        <v>#REF!</v>
      </c>
      <c r="B629" s="65" t="s">
        <v>9399</v>
      </c>
      <c r="C629" s="279"/>
      <c r="D629" s="65" t="s">
        <v>9397</v>
      </c>
      <c r="E629" s="279">
        <v>2</v>
      </c>
      <c r="F629" s="279">
        <v>150</v>
      </c>
      <c r="G629" s="366">
        <f t="shared" si="15"/>
        <v>0.03</v>
      </c>
      <c r="H629" s="279"/>
      <c r="I629" s="279"/>
      <c r="J629" s="65" t="s">
        <v>772</v>
      </c>
    </row>
    <row r="630" s="338" customFormat="1" customHeight="1" outlineLevel="2" spans="1:10">
      <c r="A630" s="367" t="e">
        <f xml:space="preserve">N(A629)+1</f>
        <v>#REF!</v>
      </c>
      <c r="B630" s="65" t="s">
        <v>9401</v>
      </c>
      <c r="C630" s="279"/>
      <c r="D630" s="65" t="s">
        <v>229</v>
      </c>
      <c r="E630" s="279">
        <v>2</v>
      </c>
      <c r="F630" s="279">
        <v>65</v>
      </c>
      <c r="G630" s="366">
        <f t="shared" si="15"/>
        <v>0.013</v>
      </c>
      <c r="H630" s="279"/>
      <c r="I630" s="279"/>
      <c r="J630" s="65" t="s">
        <v>772</v>
      </c>
    </row>
    <row r="631" s="338" customFormat="1" customHeight="1" outlineLevel="2" spans="1:10">
      <c r="A631" s="367" t="e">
        <f xml:space="preserve">N(A630)+1</f>
        <v>#REF!</v>
      </c>
      <c r="B631" s="65" t="s">
        <v>9394</v>
      </c>
      <c r="C631" s="279"/>
      <c r="D631" s="65" t="s">
        <v>229</v>
      </c>
      <c r="E631" s="279">
        <v>4</v>
      </c>
      <c r="F631" s="279">
        <v>30</v>
      </c>
      <c r="G631" s="366">
        <f t="shared" si="15"/>
        <v>0.012</v>
      </c>
      <c r="H631" s="65" t="s">
        <v>9392</v>
      </c>
      <c r="I631" s="279"/>
      <c r="J631" s="65" t="s">
        <v>772</v>
      </c>
    </row>
    <row r="632" s="338" customFormat="1" customHeight="1" outlineLevel="2" spans="1:10">
      <c r="A632" s="367" t="e">
        <f xml:space="preserve">N(#REF!)+1</f>
        <v>#REF!</v>
      </c>
      <c r="B632" s="65" t="s">
        <v>9391</v>
      </c>
      <c r="C632" s="279"/>
      <c r="D632" s="65" t="s">
        <v>5059</v>
      </c>
      <c r="E632" s="279">
        <v>2</v>
      </c>
      <c r="F632" s="279">
        <v>100</v>
      </c>
      <c r="G632" s="366">
        <f t="shared" si="15"/>
        <v>0.02</v>
      </c>
      <c r="H632" s="65" t="s">
        <v>9392</v>
      </c>
      <c r="I632" s="279"/>
      <c r="J632" s="65" t="s">
        <v>772</v>
      </c>
    </row>
    <row r="633" s="338" customFormat="1" customHeight="1" outlineLevel="2" spans="1:10">
      <c r="A633" s="367" t="e">
        <f xml:space="preserve">N(A632)+1</f>
        <v>#REF!</v>
      </c>
      <c r="B633" s="65" t="s">
        <v>9394</v>
      </c>
      <c r="C633" s="279"/>
      <c r="D633" s="65" t="s">
        <v>229</v>
      </c>
      <c r="E633" s="279">
        <v>4</v>
      </c>
      <c r="F633" s="279">
        <v>30</v>
      </c>
      <c r="G633" s="366">
        <f t="shared" si="15"/>
        <v>0.012</v>
      </c>
      <c r="H633" s="65" t="s">
        <v>9392</v>
      </c>
      <c r="I633" s="279"/>
      <c r="J633" s="65" t="s">
        <v>772</v>
      </c>
    </row>
    <row r="634" s="338" customFormat="1" customHeight="1" outlineLevel="2" spans="1:10">
      <c r="A634" s="367" t="e">
        <f xml:space="preserve">N(A633)+1</f>
        <v>#REF!</v>
      </c>
      <c r="B634" s="65" t="s">
        <v>9396</v>
      </c>
      <c r="C634" s="279"/>
      <c r="D634" s="65" t="s">
        <v>9397</v>
      </c>
      <c r="E634" s="279">
        <v>2</v>
      </c>
      <c r="F634" s="279">
        <v>300</v>
      </c>
      <c r="G634" s="366">
        <f t="shared" si="15"/>
        <v>0.06</v>
      </c>
      <c r="H634" s="279"/>
      <c r="I634" s="279"/>
      <c r="J634" s="65" t="s">
        <v>772</v>
      </c>
    </row>
    <row r="635" s="338" customFormat="1" customHeight="1" outlineLevel="2" spans="1:10">
      <c r="A635" s="367" t="e">
        <f xml:space="preserve">N(A634)+1</f>
        <v>#REF!</v>
      </c>
      <c r="B635" s="65" t="s">
        <v>9399</v>
      </c>
      <c r="C635" s="279"/>
      <c r="D635" s="65" t="s">
        <v>9397</v>
      </c>
      <c r="E635" s="279">
        <v>2</v>
      </c>
      <c r="F635" s="279">
        <v>150</v>
      </c>
      <c r="G635" s="366">
        <f t="shared" si="15"/>
        <v>0.03</v>
      </c>
      <c r="H635" s="279"/>
      <c r="I635" s="279"/>
      <c r="J635" s="65" t="s">
        <v>772</v>
      </c>
    </row>
    <row r="636" s="338" customFormat="1" customHeight="1" outlineLevel="2" spans="1:10">
      <c r="A636" s="367" t="e">
        <f xml:space="preserve">N(A635)+1</f>
        <v>#REF!</v>
      </c>
      <c r="B636" s="65" t="s">
        <v>9401</v>
      </c>
      <c r="C636" s="279"/>
      <c r="D636" s="65" t="s">
        <v>229</v>
      </c>
      <c r="E636" s="279">
        <v>2</v>
      </c>
      <c r="F636" s="279">
        <v>65</v>
      </c>
      <c r="G636" s="366">
        <f t="shared" si="15"/>
        <v>0.013</v>
      </c>
      <c r="H636" s="279"/>
      <c r="I636" s="279"/>
      <c r="J636" s="65" t="s">
        <v>772</v>
      </c>
    </row>
    <row r="637" s="338" customFormat="1" customHeight="1" outlineLevel="2" spans="1:10">
      <c r="A637" s="367" t="e">
        <f xml:space="preserve">N(A636)+1</f>
        <v>#REF!</v>
      </c>
      <c r="B637" s="65" t="s">
        <v>9394</v>
      </c>
      <c r="C637" s="279"/>
      <c r="D637" s="65" t="s">
        <v>229</v>
      </c>
      <c r="E637" s="279">
        <v>4</v>
      </c>
      <c r="F637" s="279">
        <v>30</v>
      </c>
      <c r="G637" s="366">
        <f t="shared" si="15"/>
        <v>0.012</v>
      </c>
      <c r="H637" s="65" t="s">
        <v>9392</v>
      </c>
      <c r="I637" s="279"/>
      <c r="J637" s="65" t="s">
        <v>772</v>
      </c>
    </row>
    <row r="638" s="338" customFormat="1" customHeight="1" outlineLevel="2" spans="1:10">
      <c r="A638" s="367" t="e">
        <f xml:space="preserve">N(#REF!)+1</f>
        <v>#REF!</v>
      </c>
      <c r="B638" s="65" t="s">
        <v>9391</v>
      </c>
      <c r="C638" s="279"/>
      <c r="D638" s="65" t="s">
        <v>5059</v>
      </c>
      <c r="E638" s="279">
        <v>10</v>
      </c>
      <c r="F638" s="279">
        <v>100</v>
      </c>
      <c r="G638" s="366">
        <f t="shared" si="15"/>
        <v>0.1</v>
      </c>
      <c r="H638" s="65" t="s">
        <v>9392</v>
      </c>
      <c r="I638" s="279"/>
      <c r="J638" s="65" t="s">
        <v>772</v>
      </c>
    </row>
    <row r="639" s="338" customFormat="1" customHeight="1" outlineLevel="2" spans="1:10">
      <c r="A639" s="367" t="e">
        <f xml:space="preserve">N(A638)+1</f>
        <v>#REF!</v>
      </c>
      <c r="B639" s="65" t="s">
        <v>9394</v>
      </c>
      <c r="C639" s="279"/>
      <c r="D639" s="65" t="s">
        <v>229</v>
      </c>
      <c r="E639" s="279">
        <v>20</v>
      </c>
      <c r="F639" s="279">
        <v>30</v>
      </c>
      <c r="G639" s="366">
        <f t="shared" si="15"/>
        <v>0.06</v>
      </c>
      <c r="H639" s="65" t="s">
        <v>9392</v>
      </c>
      <c r="I639" s="279"/>
      <c r="J639" s="65" t="s">
        <v>772</v>
      </c>
    </row>
    <row r="640" s="338" customFormat="1" customHeight="1" outlineLevel="2" spans="1:10">
      <c r="A640" s="367" t="e">
        <f xml:space="preserve">N(A639)+1</f>
        <v>#REF!</v>
      </c>
      <c r="B640" s="65" t="s">
        <v>9396</v>
      </c>
      <c r="C640" s="279"/>
      <c r="D640" s="65" t="s">
        <v>9397</v>
      </c>
      <c r="E640" s="279">
        <v>10</v>
      </c>
      <c r="F640" s="279">
        <v>300</v>
      </c>
      <c r="G640" s="366">
        <f t="shared" si="15"/>
        <v>0.3</v>
      </c>
      <c r="H640" s="279"/>
      <c r="I640" s="279"/>
      <c r="J640" s="65" t="s">
        <v>772</v>
      </c>
    </row>
    <row r="641" s="338" customFormat="1" customHeight="1" outlineLevel="2" spans="1:10">
      <c r="A641" s="367" t="e">
        <f xml:space="preserve">N(A640)+1</f>
        <v>#REF!</v>
      </c>
      <c r="B641" s="65" t="s">
        <v>9399</v>
      </c>
      <c r="C641" s="279"/>
      <c r="D641" s="65" t="s">
        <v>9397</v>
      </c>
      <c r="E641" s="279">
        <v>10</v>
      </c>
      <c r="F641" s="279">
        <v>150</v>
      </c>
      <c r="G641" s="366">
        <f t="shared" si="15"/>
        <v>0.15</v>
      </c>
      <c r="H641" s="279"/>
      <c r="I641" s="279"/>
      <c r="J641" s="65" t="s">
        <v>772</v>
      </c>
    </row>
    <row r="642" s="338" customFormat="1" customHeight="1" outlineLevel="2" spans="1:10">
      <c r="A642" s="367" t="e">
        <f xml:space="preserve">N(A641)+1</f>
        <v>#REF!</v>
      </c>
      <c r="B642" s="65" t="s">
        <v>9401</v>
      </c>
      <c r="C642" s="279"/>
      <c r="D642" s="65" t="s">
        <v>229</v>
      </c>
      <c r="E642" s="279">
        <v>10</v>
      </c>
      <c r="F642" s="279">
        <v>65</v>
      </c>
      <c r="G642" s="366">
        <f t="shared" si="15"/>
        <v>0.065</v>
      </c>
      <c r="H642" s="279"/>
      <c r="I642" s="279"/>
      <c r="J642" s="65" t="s">
        <v>772</v>
      </c>
    </row>
    <row r="643" s="338" customFormat="1" customHeight="1" outlineLevel="2" spans="1:10">
      <c r="A643" s="367" t="e">
        <f xml:space="preserve">N(A642)+1</f>
        <v>#REF!</v>
      </c>
      <c r="B643" s="65" t="s">
        <v>9394</v>
      </c>
      <c r="C643" s="279"/>
      <c r="D643" s="65" t="s">
        <v>229</v>
      </c>
      <c r="E643" s="279">
        <v>20</v>
      </c>
      <c r="F643" s="279">
        <v>30</v>
      </c>
      <c r="G643" s="366">
        <f t="shared" si="15"/>
        <v>0.06</v>
      </c>
      <c r="H643" s="65" t="s">
        <v>9392</v>
      </c>
      <c r="I643" s="279"/>
      <c r="J643" s="65" t="s">
        <v>772</v>
      </c>
    </row>
    <row r="644" s="338" customFormat="1" customHeight="1" outlineLevel="2" spans="1:10">
      <c r="A644" s="367" t="e">
        <f xml:space="preserve">N(#REF!)+1</f>
        <v>#REF!</v>
      </c>
      <c r="B644" s="65" t="s">
        <v>9219</v>
      </c>
      <c r="C644" s="279" t="s">
        <v>9220</v>
      </c>
      <c r="D644" s="74" t="s">
        <v>186</v>
      </c>
      <c r="E644" s="362">
        <f t="shared" ref="E644:E650" si="16" xml:space="preserve">2*3</f>
        <v>6</v>
      </c>
      <c r="F644" s="362">
        <v>150</v>
      </c>
      <c r="G644" s="366">
        <f t="shared" si="15"/>
        <v>0.09</v>
      </c>
      <c r="H644" s="362"/>
      <c r="I644" s="279" t="s">
        <v>9484</v>
      </c>
      <c r="J644" s="65" t="s">
        <v>1157</v>
      </c>
    </row>
    <row r="645" s="338" customFormat="1" customHeight="1" outlineLevel="2" spans="1:10">
      <c r="A645" s="367" t="e">
        <f t="shared" ref="A645:A650" si="17" xml:space="preserve">N(A644)+1</f>
        <v>#REF!</v>
      </c>
      <c r="B645" s="65" t="s">
        <v>9225</v>
      </c>
      <c r="C645" s="279" t="s">
        <v>9414</v>
      </c>
      <c r="D645" s="74" t="s">
        <v>8558</v>
      </c>
      <c r="E645" s="362">
        <f t="shared" ref="E645:E647" si="18" xml:space="preserve">2*2</f>
        <v>4</v>
      </c>
      <c r="F645" s="362">
        <v>300</v>
      </c>
      <c r="G645" s="366">
        <f t="shared" si="15"/>
        <v>0.12</v>
      </c>
      <c r="H645" s="362"/>
      <c r="I645" s="279" t="s">
        <v>9484</v>
      </c>
      <c r="J645" s="65" t="s">
        <v>1157</v>
      </c>
    </row>
    <row r="646" s="338" customFormat="1" customHeight="1" outlineLevel="2" spans="1:10">
      <c r="A646" s="367" t="e">
        <f t="shared" si="17"/>
        <v>#REF!</v>
      </c>
      <c r="B646" s="65" t="s">
        <v>9232</v>
      </c>
      <c r="C646" s="279" t="s">
        <v>9414</v>
      </c>
      <c r="D646" s="74" t="s">
        <v>8558</v>
      </c>
      <c r="E646" s="362">
        <f t="shared" si="18"/>
        <v>4</v>
      </c>
      <c r="F646" s="362">
        <v>150</v>
      </c>
      <c r="G646" s="366">
        <f t="shared" si="15"/>
        <v>0.06</v>
      </c>
      <c r="H646" s="362"/>
      <c r="I646" s="279" t="s">
        <v>9484</v>
      </c>
      <c r="J646" s="65" t="s">
        <v>1157</v>
      </c>
    </row>
    <row r="647" s="338" customFormat="1" customHeight="1" outlineLevel="2" spans="1:10">
      <c r="A647" s="367" t="e">
        <f t="shared" si="17"/>
        <v>#REF!</v>
      </c>
      <c r="B647" s="65" t="s">
        <v>9234</v>
      </c>
      <c r="C647" s="279" t="s">
        <v>9415</v>
      </c>
      <c r="D647" s="74" t="s">
        <v>229</v>
      </c>
      <c r="E647" s="362">
        <f t="shared" si="18"/>
        <v>4</v>
      </c>
      <c r="F647" s="362">
        <v>65</v>
      </c>
      <c r="G647" s="366">
        <f t="shared" si="15"/>
        <v>0.026</v>
      </c>
      <c r="H647" s="362"/>
      <c r="I647" s="279" t="s">
        <v>9484</v>
      </c>
      <c r="J647" s="65" t="s">
        <v>1157</v>
      </c>
    </row>
    <row r="648" s="338" customFormat="1" customHeight="1" outlineLevel="2" spans="1:10">
      <c r="A648" s="367" t="e">
        <f t="shared" si="17"/>
        <v>#REF!</v>
      </c>
      <c r="B648" s="65" t="s">
        <v>9237</v>
      </c>
      <c r="C648" s="279" t="s">
        <v>9416</v>
      </c>
      <c r="D648" s="74" t="s">
        <v>8558</v>
      </c>
      <c r="E648" s="362">
        <f t="shared" si="16"/>
        <v>6</v>
      </c>
      <c r="F648" s="362">
        <v>190</v>
      </c>
      <c r="G648" s="366">
        <f t="shared" si="15"/>
        <v>0.114</v>
      </c>
      <c r="H648" s="362"/>
      <c r="I648" s="279" t="s">
        <v>9484</v>
      </c>
      <c r="J648" s="65" t="s">
        <v>1157</v>
      </c>
    </row>
    <row r="649" s="338" customFormat="1" customHeight="1" outlineLevel="2" spans="1:10">
      <c r="A649" s="367" t="e">
        <f t="shared" si="17"/>
        <v>#REF!</v>
      </c>
      <c r="B649" s="65" t="s">
        <v>9240</v>
      </c>
      <c r="C649" s="279" t="s">
        <v>9418</v>
      </c>
      <c r="D649" s="74" t="s">
        <v>8558</v>
      </c>
      <c r="E649" s="362">
        <f t="shared" si="16"/>
        <v>6</v>
      </c>
      <c r="F649" s="362">
        <v>100</v>
      </c>
      <c r="G649" s="366">
        <f t="shared" si="15"/>
        <v>0.06</v>
      </c>
      <c r="H649" s="362"/>
      <c r="I649" s="279" t="s">
        <v>9484</v>
      </c>
      <c r="J649" s="65" t="s">
        <v>1157</v>
      </c>
    </row>
    <row r="650" s="338" customFormat="1" customHeight="1" outlineLevel="2" spans="1:10">
      <c r="A650" s="367" t="e">
        <f t="shared" si="17"/>
        <v>#REF!</v>
      </c>
      <c r="B650" s="65" t="s">
        <v>9243</v>
      </c>
      <c r="C650" s="279" t="s">
        <v>9420</v>
      </c>
      <c r="D650" s="74" t="s">
        <v>229</v>
      </c>
      <c r="E650" s="362">
        <f t="shared" si="16"/>
        <v>6</v>
      </c>
      <c r="F650" s="362">
        <v>30</v>
      </c>
      <c r="G650" s="366">
        <f t="shared" si="15"/>
        <v>0.018</v>
      </c>
      <c r="H650" s="362"/>
      <c r="I650" s="279" t="s">
        <v>9484</v>
      </c>
      <c r="J650" s="65" t="s">
        <v>1157</v>
      </c>
    </row>
    <row r="651" s="338" customFormat="1" customHeight="1" outlineLevel="2" spans="1:10">
      <c r="A651" s="367" t="e">
        <f xml:space="preserve">N(#REF!)+1</f>
        <v>#REF!</v>
      </c>
      <c r="B651" s="65" t="s">
        <v>9219</v>
      </c>
      <c r="C651" s="279" t="s">
        <v>9220</v>
      </c>
      <c r="D651" s="74" t="s">
        <v>186</v>
      </c>
      <c r="E651" s="362">
        <f t="shared" ref="E651:E657" si="19" xml:space="preserve">38*3</f>
        <v>114</v>
      </c>
      <c r="F651" s="362">
        <v>150</v>
      </c>
      <c r="G651" s="366">
        <f t="shared" si="15"/>
        <v>1.71</v>
      </c>
      <c r="H651" s="362"/>
      <c r="I651" s="279" t="s">
        <v>9485</v>
      </c>
      <c r="J651" s="65" t="s">
        <v>1157</v>
      </c>
    </row>
    <row r="652" s="338" customFormat="1" customHeight="1" outlineLevel="2" spans="1:10">
      <c r="A652" s="367" t="e">
        <f t="shared" ref="A652:A657" si="20" xml:space="preserve">N(A651)+1</f>
        <v>#REF!</v>
      </c>
      <c r="B652" s="65" t="s">
        <v>9225</v>
      </c>
      <c r="C652" s="279" t="s">
        <v>9414</v>
      </c>
      <c r="D652" s="74" t="s">
        <v>8558</v>
      </c>
      <c r="E652" s="362">
        <f t="shared" ref="E652:E654" si="21" xml:space="preserve">38*2</f>
        <v>76</v>
      </c>
      <c r="F652" s="362">
        <v>300</v>
      </c>
      <c r="G652" s="366">
        <f t="shared" si="15"/>
        <v>2.28</v>
      </c>
      <c r="H652" s="362"/>
      <c r="I652" s="279" t="s">
        <v>9485</v>
      </c>
      <c r="J652" s="65" t="s">
        <v>1157</v>
      </c>
    </row>
    <row r="653" s="338" customFormat="1" customHeight="1" outlineLevel="2" spans="1:10">
      <c r="A653" s="367" t="e">
        <f t="shared" si="20"/>
        <v>#REF!</v>
      </c>
      <c r="B653" s="65" t="s">
        <v>9232</v>
      </c>
      <c r="C653" s="279" t="s">
        <v>9414</v>
      </c>
      <c r="D653" s="74" t="s">
        <v>8558</v>
      </c>
      <c r="E653" s="362">
        <f t="shared" si="21"/>
        <v>76</v>
      </c>
      <c r="F653" s="362">
        <v>150</v>
      </c>
      <c r="G653" s="366">
        <f t="shared" si="15"/>
        <v>1.14</v>
      </c>
      <c r="H653" s="362"/>
      <c r="I653" s="279" t="s">
        <v>9485</v>
      </c>
      <c r="J653" s="65" t="s">
        <v>1157</v>
      </c>
    </row>
    <row r="654" s="338" customFormat="1" customHeight="1" outlineLevel="2" spans="1:10">
      <c r="A654" s="367" t="e">
        <f t="shared" si="20"/>
        <v>#REF!</v>
      </c>
      <c r="B654" s="65" t="s">
        <v>9234</v>
      </c>
      <c r="C654" s="279" t="s">
        <v>9415</v>
      </c>
      <c r="D654" s="74" t="s">
        <v>229</v>
      </c>
      <c r="E654" s="362">
        <f t="shared" si="21"/>
        <v>76</v>
      </c>
      <c r="F654" s="362">
        <v>65</v>
      </c>
      <c r="G654" s="366">
        <f t="shared" si="15"/>
        <v>0.494</v>
      </c>
      <c r="H654" s="362"/>
      <c r="I654" s="279" t="s">
        <v>9485</v>
      </c>
      <c r="J654" s="65" t="s">
        <v>1157</v>
      </c>
    </row>
    <row r="655" s="338" customFormat="1" customHeight="1" outlineLevel="2" spans="1:10">
      <c r="A655" s="367" t="e">
        <f t="shared" si="20"/>
        <v>#REF!</v>
      </c>
      <c r="B655" s="65" t="s">
        <v>9237</v>
      </c>
      <c r="C655" s="279" t="s">
        <v>9416</v>
      </c>
      <c r="D655" s="74" t="s">
        <v>8558</v>
      </c>
      <c r="E655" s="362">
        <f t="shared" si="19"/>
        <v>114</v>
      </c>
      <c r="F655" s="362">
        <v>190</v>
      </c>
      <c r="G655" s="366">
        <f t="shared" si="15"/>
        <v>2.166</v>
      </c>
      <c r="H655" s="362"/>
      <c r="I655" s="279" t="s">
        <v>9485</v>
      </c>
      <c r="J655" s="65" t="s">
        <v>1157</v>
      </c>
    </row>
    <row r="656" s="338" customFormat="1" customHeight="1" outlineLevel="2" spans="1:10">
      <c r="A656" s="367" t="e">
        <f t="shared" si="20"/>
        <v>#REF!</v>
      </c>
      <c r="B656" s="65" t="s">
        <v>9240</v>
      </c>
      <c r="C656" s="279" t="s">
        <v>9418</v>
      </c>
      <c r="D656" s="74" t="s">
        <v>8558</v>
      </c>
      <c r="E656" s="362">
        <f t="shared" si="19"/>
        <v>114</v>
      </c>
      <c r="F656" s="362">
        <v>100</v>
      </c>
      <c r="G656" s="366">
        <f t="shared" si="15"/>
        <v>1.14</v>
      </c>
      <c r="H656" s="362"/>
      <c r="I656" s="279" t="s">
        <v>9485</v>
      </c>
      <c r="J656" s="65" t="s">
        <v>1157</v>
      </c>
    </row>
    <row r="657" s="338" customFormat="1" customHeight="1" outlineLevel="2" spans="1:10">
      <c r="A657" s="367" t="e">
        <f t="shared" si="20"/>
        <v>#REF!</v>
      </c>
      <c r="B657" s="65" t="s">
        <v>9243</v>
      </c>
      <c r="C657" s="279" t="s">
        <v>9420</v>
      </c>
      <c r="D657" s="74" t="s">
        <v>229</v>
      </c>
      <c r="E657" s="362">
        <f t="shared" si="19"/>
        <v>114</v>
      </c>
      <c r="F657" s="362">
        <v>30</v>
      </c>
      <c r="G657" s="366">
        <f t="shared" si="15"/>
        <v>0.342</v>
      </c>
      <c r="H657" s="362"/>
      <c r="I657" s="279" t="s">
        <v>9485</v>
      </c>
      <c r="J657" s="65" t="s">
        <v>1157</v>
      </c>
    </row>
    <row r="658" s="338" customFormat="1" customHeight="1" outlineLevel="2" spans="1:10">
      <c r="A658" s="367" t="e">
        <f xml:space="preserve">N(#REF!)+1</f>
        <v>#REF!</v>
      </c>
      <c r="B658" s="65" t="s">
        <v>9412</v>
      </c>
      <c r="C658" s="279"/>
      <c r="D658" s="74" t="s">
        <v>229</v>
      </c>
      <c r="E658" s="362">
        <v>8</v>
      </c>
      <c r="F658" s="362">
        <v>300</v>
      </c>
      <c r="G658" s="366">
        <f t="shared" si="15"/>
        <v>0.24</v>
      </c>
      <c r="H658" s="362"/>
      <c r="I658" s="279" t="s">
        <v>9486</v>
      </c>
      <c r="J658" s="65" t="s">
        <v>1157</v>
      </c>
    </row>
    <row r="659" s="338" customFormat="1" customHeight="1" outlineLevel="2" spans="1:10">
      <c r="A659" s="367" t="e">
        <f xml:space="preserve">N(A658)+1</f>
        <v>#REF!</v>
      </c>
      <c r="B659" s="65" t="s">
        <v>9413</v>
      </c>
      <c r="C659" s="279"/>
      <c r="D659" s="74" t="s">
        <v>8558</v>
      </c>
      <c r="E659" s="362">
        <v>8</v>
      </c>
      <c r="F659" s="362">
        <v>800</v>
      </c>
      <c r="G659" s="366">
        <f t="shared" si="15"/>
        <v>0.64</v>
      </c>
      <c r="H659" s="362"/>
      <c r="I659" s="279" t="s">
        <v>9486</v>
      </c>
      <c r="J659" s="65" t="s">
        <v>1157</v>
      </c>
    </row>
    <row r="660" s="338" customFormat="1" customHeight="1" outlineLevel="2" spans="1:10">
      <c r="A660" s="367" t="e">
        <f xml:space="preserve">N(#REF!)+1</f>
        <v>#REF!</v>
      </c>
      <c r="B660" s="65" t="s">
        <v>9247</v>
      </c>
      <c r="C660" s="279" t="s">
        <v>9423</v>
      </c>
      <c r="D660" s="74" t="s">
        <v>229</v>
      </c>
      <c r="E660" s="362">
        <v>8</v>
      </c>
      <c r="F660" s="362">
        <v>65</v>
      </c>
      <c r="G660" s="366">
        <f t="shared" si="15"/>
        <v>0.052</v>
      </c>
      <c r="H660" s="362"/>
      <c r="I660" s="279" t="s">
        <v>9486</v>
      </c>
      <c r="J660" s="65" t="s">
        <v>1157</v>
      </c>
    </row>
    <row r="661" s="338" customFormat="1" customHeight="1" outlineLevel="2" spans="1:10">
      <c r="A661" s="367" t="e">
        <f xml:space="preserve">N(A660)+1</f>
        <v>#REF!</v>
      </c>
      <c r="B661" s="65" t="s">
        <v>9251</v>
      </c>
      <c r="C661" s="279" t="s">
        <v>9424</v>
      </c>
      <c r="D661" s="74" t="s">
        <v>229</v>
      </c>
      <c r="E661" s="362">
        <v>8</v>
      </c>
      <c r="F661" s="362">
        <v>30</v>
      </c>
      <c r="G661" s="366">
        <f t="shared" si="15"/>
        <v>0.024</v>
      </c>
      <c r="H661" s="362"/>
      <c r="I661" s="279" t="s">
        <v>9486</v>
      </c>
      <c r="J661" s="65" t="s">
        <v>1157</v>
      </c>
    </row>
    <row r="662" s="338" customFormat="1" customHeight="1" outlineLevel="2" spans="1:10">
      <c r="A662" s="367" t="e">
        <f xml:space="preserve">N(A661)+1</f>
        <v>#REF!</v>
      </c>
      <c r="B662" s="65" t="s">
        <v>9255</v>
      </c>
      <c r="C662" s="279" t="s">
        <v>9425</v>
      </c>
      <c r="D662" s="74" t="s">
        <v>8558</v>
      </c>
      <c r="E662" s="362">
        <v>8</v>
      </c>
      <c r="F662" s="362">
        <v>100</v>
      </c>
      <c r="G662" s="366">
        <f t="shared" si="15"/>
        <v>0.08</v>
      </c>
      <c r="H662" s="362"/>
      <c r="I662" s="279" t="s">
        <v>9486</v>
      </c>
      <c r="J662" s="65" t="s">
        <v>1157</v>
      </c>
    </row>
    <row r="663" s="338" customFormat="1" customHeight="1" outlineLevel="2" spans="1:10">
      <c r="A663" s="367" t="e">
        <f xml:space="preserve">N(A662)+1</f>
        <v>#REF!</v>
      </c>
      <c r="B663" s="65" t="s">
        <v>9258</v>
      </c>
      <c r="C663" s="279" t="s">
        <v>9426</v>
      </c>
      <c r="D663" s="74" t="s">
        <v>8558</v>
      </c>
      <c r="E663" s="362">
        <v>8</v>
      </c>
      <c r="F663" s="362">
        <v>190</v>
      </c>
      <c r="G663" s="366">
        <f t="shared" ref="G663:G726" si="22" xml:space="preserve">F663*E663/10000</f>
        <v>0.152</v>
      </c>
      <c r="H663" s="362"/>
      <c r="I663" s="279" t="s">
        <v>9486</v>
      </c>
      <c r="J663" s="65" t="s">
        <v>1157</v>
      </c>
    </row>
    <row r="664" s="338" customFormat="1" customHeight="1" outlineLevel="2" spans="1:10">
      <c r="A664" s="367" t="e">
        <f xml:space="preserve">N(A663)+1</f>
        <v>#REF!</v>
      </c>
      <c r="B664" s="65" t="s">
        <v>9261</v>
      </c>
      <c r="C664" s="279" t="s">
        <v>9414</v>
      </c>
      <c r="D664" s="74" t="s">
        <v>8558</v>
      </c>
      <c r="E664" s="362">
        <v>8</v>
      </c>
      <c r="F664" s="362">
        <v>300</v>
      </c>
      <c r="G664" s="366">
        <f t="shared" si="22"/>
        <v>0.24</v>
      </c>
      <c r="H664" s="362"/>
      <c r="I664" s="279" t="s">
        <v>9486</v>
      </c>
      <c r="J664" s="65" t="s">
        <v>1157</v>
      </c>
    </row>
    <row r="665" s="338" customFormat="1" customHeight="1" outlineLevel="2" spans="1:10">
      <c r="A665" s="367" t="e">
        <f xml:space="preserve">N(A664)+1</f>
        <v>#REF!</v>
      </c>
      <c r="B665" s="65" t="s">
        <v>9263</v>
      </c>
      <c r="C665" s="279" t="s">
        <v>9414</v>
      </c>
      <c r="D665" s="74" t="s">
        <v>8558</v>
      </c>
      <c r="E665" s="362">
        <v>8</v>
      </c>
      <c r="F665" s="362">
        <v>150</v>
      </c>
      <c r="G665" s="366">
        <f t="shared" si="22"/>
        <v>0.12</v>
      </c>
      <c r="H665" s="362"/>
      <c r="I665" s="279" t="s">
        <v>9486</v>
      </c>
      <c r="J665" s="65" t="s">
        <v>1157</v>
      </c>
    </row>
    <row r="666" s="338" customFormat="1" customHeight="1" outlineLevel="2" spans="1:10">
      <c r="A666" s="367" t="e">
        <f xml:space="preserve">N(#REF!)+1</f>
        <v>#REF!</v>
      </c>
      <c r="B666" s="65" t="s">
        <v>9219</v>
      </c>
      <c r="C666" s="279" t="s">
        <v>9220</v>
      </c>
      <c r="D666" s="74" t="s">
        <v>186</v>
      </c>
      <c r="E666" s="362">
        <f xml:space="preserve">3</f>
        <v>3</v>
      </c>
      <c r="F666" s="362">
        <v>150</v>
      </c>
      <c r="G666" s="366">
        <f t="shared" si="22"/>
        <v>0.045</v>
      </c>
      <c r="H666" s="362"/>
      <c r="I666" s="279" t="s">
        <v>9487</v>
      </c>
      <c r="J666" s="65" t="s">
        <v>1157</v>
      </c>
    </row>
    <row r="667" s="338" customFormat="1" customHeight="1" outlineLevel="2" spans="1:10">
      <c r="A667" s="367" t="e">
        <f t="shared" ref="A667:A672" si="23" xml:space="preserve">N(A666)+1</f>
        <v>#REF!</v>
      </c>
      <c r="B667" s="65" t="s">
        <v>9225</v>
      </c>
      <c r="C667" s="279" t="s">
        <v>9414</v>
      </c>
      <c r="D667" s="74" t="s">
        <v>8558</v>
      </c>
      <c r="E667" s="362">
        <v>2</v>
      </c>
      <c r="F667" s="362">
        <v>300</v>
      </c>
      <c r="G667" s="366">
        <f t="shared" si="22"/>
        <v>0.06</v>
      </c>
      <c r="H667" s="362"/>
      <c r="I667" s="279" t="s">
        <v>9487</v>
      </c>
      <c r="J667" s="65" t="s">
        <v>1157</v>
      </c>
    </row>
    <row r="668" s="338" customFormat="1" customHeight="1" outlineLevel="2" spans="1:10">
      <c r="A668" s="367" t="e">
        <f t="shared" si="23"/>
        <v>#REF!</v>
      </c>
      <c r="B668" s="65" t="s">
        <v>9232</v>
      </c>
      <c r="C668" s="279" t="s">
        <v>9414</v>
      </c>
      <c r="D668" s="74" t="s">
        <v>8558</v>
      </c>
      <c r="E668" s="362">
        <v>2</v>
      </c>
      <c r="F668" s="362">
        <v>150</v>
      </c>
      <c r="G668" s="366">
        <f t="shared" si="22"/>
        <v>0.03</v>
      </c>
      <c r="H668" s="362"/>
      <c r="I668" s="279" t="s">
        <v>9487</v>
      </c>
      <c r="J668" s="65" t="s">
        <v>1157</v>
      </c>
    </row>
    <row r="669" s="338" customFormat="1" customHeight="1" outlineLevel="2" spans="1:10">
      <c r="A669" s="367" t="e">
        <f t="shared" si="23"/>
        <v>#REF!</v>
      </c>
      <c r="B669" s="65" t="s">
        <v>9234</v>
      </c>
      <c r="C669" s="279" t="s">
        <v>9415</v>
      </c>
      <c r="D669" s="74" t="s">
        <v>229</v>
      </c>
      <c r="E669" s="362">
        <v>2</v>
      </c>
      <c r="F669" s="362">
        <v>65</v>
      </c>
      <c r="G669" s="366">
        <f t="shared" si="22"/>
        <v>0.013</v>
      </c>
      <c r="H669" s="362"/>
      <c r="I669" s="279" t="s">
        <v>9487</v>
      </c>
      <c r="J669" s="65" t="s">
        <v>1157</v>
      </c>
    </row>
    <row r="670" s="338" customFormat="1" customHeight="1" outlineLevel="2" spans="1:10">
      <c r="A670" s="367" t="e">
        <f t="shared" si="23"/>
        <v>#REF!</v>
      </c>
      <c r="B670" s="65" t="s">
        <v>9237</v>
      </c>
      <c r="C670" s="279" t="s">
        <v>9416</v>
      </c>
      <c r="D670" s="74" t="s">
        <v>8558</v>
      </c>
      <c r="E670" s="362">
        <v>3</v>
      </c>
      <c r="F670" s="362">
        <v>190</v>
      </c>
      <c r="G670" s="366">
        <f t="shared" si="22"/>
        <v>0.057</v>
      </c>
      <c r="H670" s="362"/>
      <c r="I670" s="279" t="s">
        <v>9487</v>
      </c>
      <c r="J670" s="65" t="s">
        <v>1157</v>
      </c>
    </row>
    <row r="671" s="338" customFormat="1" customHeight="1" outlineLevel="2" spans="1:10">
      <c r="A671" s="367" t="e">
        <f t="shared" si="23"/>
        <v>#REF!</v>
      </c>
      <c r="B671" s="65" t="s">
        <v>9240</v>
      </c>
      <c r="C671" s="279" t="s">
        <v>9418</v>
      </c>
      <c r="D671" s="74" t="s">
        <v>8558</v>
      </c>
      <c r="E671" s="362">
        <v>3</v>
      </c>
      <c r="F671" s="362">
        <v>100</v>
      </c>
      <c r="G671" s="366">
        <f t="shared" si="22"/>
        <v>0.03</v>
      </c>
      <c r="H671" s="362"/>
      <c r="I671" s="279" t="s">
        <v>9487</v>
      </c>
      <c r="J671" s="65" t="s">
        <v>1157</v>
      </c>
    </row>
    <row r="672" s="338" customFormat="1" customHeight="1" outlineLevel="2" spans="1:10">
      <c r="A672" s="367" t="e">
        <f t="shared" si="23"/>
        <v>#REF!</v>
      </c>
      <c r="B672" s="65" t="s">
        <v>9243</v>
      </c>
      <c r="C672" s="279" t="s">
        <v>9420</v>
      </c>
      <c r="D672" s="74" t="s">
        <v>229</v>
      </c>
      <c r="E672" s="362">
        <v>3</v>
      </c>
      <c r="F672" s="362">
        <v>30</v>
      </c>
      <c r="G672" s="366">
        <f t="shared" si="22"/>
        <v>0.009</v>
      </c>
      <c r="H672" s="362"/>
      <c r="I672" s="279" t="s">
        <v>9487</v>
      </c>
      <c r="J672" s="65" t="s">
        <v>1157</v>
      </c>
    </row>
    <row r="673" s="338" customFormat="1" customHeight="1" outlineLevel="2" spans="1:10">
      <c r="A673" s="367" t="e">
        <f xml:space="preserve">N(#REF!)+1</f>
        <v>#REF!</v>
      </c>
      <c r="B673" s="65" t="s">
        <v>9219</v>
      </c>
      <c r="C673" s="279" t="s">
        <v>9220</v>
      </c>
      <c r="D673" s="74" t="s">
        <v>186</v>
      </c>
      <c r="E673" s="362">
        <f t="shared" ref="E673:E679" si="24" xml:space="preserve">2*3</f>
        <v>6</v>
      </c>
      <c r="F673" s="362">
        <v>150</v>
      </c>
      <c r="G673" s="366">
        <f t="shared" si="22"/>
        <v>0.09</v>
      </c>
      <c r="H673" s="362"/>
      <c r="I673" s="279" t="s">
        <v>9488</v>
      </c>
      <c r="J673" s="65" t="s">
        <v>1157</v>
      </c>
    </row>
    <row r="674" s="338" customFormat="1" customHeight="1" outlineLevel="2" spans="1:10">
      <c r="A674" s="367" t="e">
        <f t="shared" ref="A674:A679" si="25" xml:space="preserve">N(A673)+1</f>
        <v>#REF!</v>
      </c>
      <c r="B674" s="65" t="s">
        <v>9225</v>
      </c>
      <c r="C674" s="279" t="s">
        <v>9414</v>
      </c>
      <c r="D674" s="74" t="s">
        <v>8558</v>
      </c>
      <c r="E674" s="362">
        <f t="shared" ref="E674:E676" si="26" xml:space="preserve">2*2</f>
        <v>4</v>
      </c>
      <c r="F674" s="362">
        <v>300</v>
      </c>
      <c r="G674" s="366">
        <f t="shared" si="22"/>
        <v>0.12</v>
      </c>
      <c r="H674" s="362"/>
      <c r="I674" s="279" t="s">
        <v>9488</v>
      </c>
      <c r="J674" s="65" t="s">
        <v>1157</v>
      </c>
    </row>
    <row r="675" s="338" customFormat="1" customHeight="1" outlineLevel="2" spans="1:10">
      <c r="A675" s="367" t="e">
        <f t="shared" si="25"/>
        <v>#REF!</v>
      </c>
      <c r="B675" s="65" t="s">
        <v>9232</v>
      </c>
      <c r="C675" s="279" t="s">
        <v>9414</v>
      </c>
      <c r="D675" s="74" t="s">
        <v>8558</v>
      </c>
      <c r="E675" s="362">
        <f t="shared" si="26"/>
        <v>4</v>
      </c>
      <c r="F675" s="362">
        <v>150</v>
      </c>
      <c r="G675" s="366">
        <f t="shared" si="22"/>
        <v>0.06</v>
      </c>
      <c r="H675" s="362"/>
      <c r="I675" s="279" t="s">
        <v>9488</v>
      </c>
      <c r="J675" s="65" t="s">
        <v>1157</v>
      </c>
    </row>
    <row r="676" s="338" customFormat="1" customHeight="1" outlineLevel="2" spans="1:10">
      <c r="A676" s="367" t="e">
        <f t="shared" si="25"/>
        <v>#REF!</v>
      </c>
      <c r="B676" s="65" t="s">
        <v>9234</v>
      </c>
      <c r="C676" s="279" t="s">
        <v>9415</v>
      </c>
      <c r="D676" s="74" t="s">
        <v>229</v>
      </c>
      <c r="E676" s="362">
        <f t="shared" si="26"/>
        <v>4</v>
      </c>
      <c r="F676" s="362">
        <v>65</v>
      </c>
      <c r="G676" s="366">
        <f t="shared" si="22"/>
        <v>0.026</v>
      </c>
      <c r="H676" s="362"/>
      <c r="I676" s="279" t="s">
        <v>9488</v>
      </c>
      <c r="J676" s="65" t="s">
        <v>1157</v>
      </c>
    </row>
    <row r="677" s="338" customFormat="1" customHeight="1" outlineLevel="2" spans="1:10">
      <c r="A677" s="367" t="e">
        <f t="shared" si="25"/>
        <v>#REF!</v>
      </c>
      <c r="B677" s="65" t="s">
        <v>9237</v>
      </c>
      <c r="C677" s="279" t="s">
        <v>9416</v>
      </c>
      <c r="D677" s="74" t="s">
        <v>8558</v>
      </c>
      <c r="E677" s="362">
        <f t="shared" si="24"/>
        <v>6</v>
      </c>
      <c r="F677" s="362">
        <v>190</v>
      </c>
      <c r="G677" s="366">
        <f t="shared" si="22"/>
        <v>0.114</v>
      </c>
      <c r="H677" s="362"/>
      <c r="I677" s="279" t="s">
        <v>9488</v>
      </c>
      <c r="J677" s="65" t="s">
        <v>1157</v>
      </c>
    </row>
    <row r="678" s="338" customFormat="1" customHeight="1" outlineLevel="2" spans="1:10">
      <c r="A678" s="367" t="e">
        <f t="shared" si="25"/>
        <v>#REF!</v>
      </c>
      <c r="B678" s="65" t="s">
        <v>9240</v>
      </c>
      <c r="C678" s="279" t="s">
        <v>9418</v>
      </c>
      <c r="D678" s="74" t="s">
        <v>8558</v>
      </c>
      <c r="E678" s="362">
        <f t="shared" si="24"/>
        <v>6</v>
      </c>
      <c r="F678" s="362">
        <v>100</v>
      </c>
      <c r="G678" s="366">
        <f t="shared" si="22"/>
        <v>0.06</v>
      </c>
      <c r="H678" s="362"/>
      <c r="I678" s="279" t="s">
        <v>9488</v>
      </c>
      <c r="J678" s="65" t="s">
        <v>1157</v>
      </c>
    </row>
    <row r="679" s="338" customFormat="1" customHeight="1" outlineLevel="2" spans="1:10">
      <c r="A679" s="367" t="e">
        <f t="shared" si="25"/>
        <v>#REF!</v>
      </c>
      <c r="B679" s="65" t="s">
        <v>9243</v>
      </c>
      <c r="C679" s="279" t="s">
        <v>9420</v>
      </c>
      <c r="D679" s="74" t="s">
        <v>229</v>
      </c>
      <c r="E679" s="362">
        <f t="shared" si="24"/>
        <v>6</v>
      </c>
      <c r="F679" s="362">
        <v>30</v>
      </c>
      <c r="G679" s="366">
        <f t="shared" si="22"/>
        <v>0.018</v>
      </c>
      <c r="H679" s="362"/>
      <c r="I679" s="279" t="s">
        <v>9488</v>
      </c>
      <c r="J679" s="65" t="s">
        <v>1157</v>
      </c>
    </row>
    <row r="680" s="338" customFormat="1" customHeight="1" outlineLevel="2" spans="1:10">
      <c r="A680" s="367" t="e">
        <f xml:space="preserve">N(#REF!)+1</f>
        <v>#REF!</v>
      </c>
      <c r="B680" s="65" t="s">
        <v>9219</v>
      </c>
      <c r="C680" s="279" t="s">
        <v>9220</v>
      </c>
      <c r="D680" s="74" t="s">
        <v>186</v>
      </c>
      <c r="E680" s="362">
        <f t="shared" ref="E680:E686" si="27" xml:space="preserve">38*3</f>
        <v>114</v>
      </c>
      <c r="F680" s="362">
        <v>150</v>
      </c>
      <c r="G680" s="366">
        <f t="shared" si="22"/>
        <v>1.71</v>
      </c>
      <c r="H680" s="362"/>
      <c r="I680" s="279" t="s">
        <v>9489</v>
      </c>
      <c r="J680" s="65" t="s">
        <v>1157</v>
      </c>
    </row>
    <row r="681" s="338" customFormat="1" customHeight="1" outlineLevel="2" spans="1:10">
      <c r="A681" s="367" t="e">
        <f t="shared" ref="A681:A686" si="28" xml:space="preserve">N(A680)+1</f>
        <v>#REF!</v>
      </c>
      <c r="B681" s="65" t="s">
        <v>9225</v>
      </c>
      <c r="C681" s="279" t="s">
        <v>9414</v>
      </c>
      <c r="D681" s="74" t="s">
        <v>8558</v>
      </c>
      <c r="E681" s="362">
        <f t="shared" ref="E681:E683" si="29" xml:space="preserve">38*2</f>
        <v>76</v>
      </c>
      <c r="F681" s="362">
        <v>300</v>
      </c>
      <c r="G681" s="366">
        <f t="shared" si="22"/>
        <v>2.28</v>
      </c>
      <c r="H681" s="362"/>
      <c r="I681" s="279" t="s">
        <v>9489</v>
      </c>
      <c r="J681" s="65" t="s">
        <v>1157</v>
      </c>
    </row>
    <row r="682" s="338" customFormat="1" customHeight="1" outlineLevel="2" spans="1:10">
      <c r="A682" s="367" t="e">
        <f t="shared" si="28"/>
        <v>#REF!</v>
      </c>
      <c r="B682" s="65" t="s">
        <v>9232</v>
      </c>
      <c r="C682" s="279" t="s">
        <v>9414</v>
      </c>
      <c r="D682" s="74" t="s">
        <v>8558</v>
      </c>
      <c r="E682" s="362">
        <f t="shared" si="29"/>
        <v>76</v>
      </c>
      <c r="F682" s="362">
        <v>150</v>
      </c>
      <c r="G682" s="366">
        <f t="shared" si="22"/>
        <v>1.14</v>
      </c>
      <c r="H682" s="362"/>
      <c r="I682" s="279" t="s">
        <v>9489</v>
      </c>
      <c r="J682" s="65" t="s">
        <v>1157</v>
      </c>
    </row>
    <row r="683" s="338" customFormat="1" customHeight="1" outlineLevel="2" spans="1:10">
      <c r="A683" s="367" t="e">
        <f t="shared" si="28"/>
        <v>#REF!</v>
      </c>
      <c r="B683" s="65" t="s">
        <v>9234</v>
      </c>
      <c r="C683" s="279" t="s">
        <v>9415</v>
      </c>
      <c r="D683" s="74" t="s">
        <v>229</v>
      </c>
      <c r="E683" s="362">
        <f t="shared" si="29"/>
        <v>76</v>
      </c>
      <c r="F683" s="362">
        <v>65</v>
      </c>
      <c r="G683" s="366">
        <f t="shared" si="22"/>
        <v>0.494</v>
      </c>
      <c r="H683" s="362"/>
      <c r="I683" s="279" t="s">
        <v>9489</v>
      </c>
      <c r="J683" s="65" t="s">
        <v>1157</v>
      </c>
    </row>
    <row r="684" s="338" customFormat="1" customHeight="1" outlineLevel="2" spans="1:10">
      <c r="A684" s="367" t="e">
        <f t="shared" si="28"/>
        <v>#REF!</v>
      </c>
      <c r="B684" s="65" t="s">
        <v>9237</v>
      </c>
      <c r="C684" s="279" t="s">
        <v>9416</v>
      </c>
      <c r="D684" s="74" t="s">
        <v>8558</v>
      </c>
      <c r="E684" s="362">
        <f t="shared" si="27"/>
        <v>114</v>
      </c>
      <c r="F684" s="362">
        <v>190</v>
      </c>
      <c r="G684" s="366">
        <f t="shared" si="22"/>
        <v>2.166</v>
      </c>
      <c r="H684" s="362"/>
      <c r="I684" s="279" t="s">
        <v>9489</v>
      </c>
      <c r="J684" s="65" t="s">
        <v>1157</v>
      </c>
    </row>
    <row r="685" s="338" customFormat="1" customHeight="1" outlineLevel="2" spans="1:10">
      <c r="A685" s="367" t="e">
        <f t="shared" si="28"/>
        <v>#REF!</v>
      </c>
      <c r="B685" s="65" t="s">
        <v>9240</v>
      </c>
      <c r="C685" s="279" t="s">
        <v>9418</v>
      </c>
      <c r="D685" s="74" t="s">
        <v>8558</v>
      </c>
      <c r="E685" s="362">
        <f t="shared" si="27"/>
        <v>114</v>
      </c>
      <c r="F685" s="362">
        <v>100</v>
      </c>
      <c r="G685" s="366">
        <f t="shared" si="22"/>
        <v>1.14</v>
      </c>
      <c r="H685" s="362"/>
      <c r="I685" s="279" t="s">
        <v>9489</v>
      </c>
      <c r="J685" s="65" t="s">
        <v>1157</v>
      </c>
    </row>
    <row r="686" s="338" customFormat="1" customHeight="1" outlineLevel="2" spans="1:10">
      <c r="A686" s="367" t="e">
        <f t="shared" si="28"/>
        <v>#REF!</v>
      </c>
      <c r="B686" s="65" t="s">
        <v>9243</v>
      </c>
      <c r="C686" s="279" t="s">
        <v>9420</v>
      </c>
      <c r="D686" s="74" t="s">
        <v>229</v>
      </c>
      <c r="E686" s="362">
        <f t="shared" si="27"/>
        <v>114</v>
      </c>
      <c r="F686" s="362">
        <v>30</v>
      </c>
      <c r="G686" s="366">
        <f t="shared" si="22"/>
        <v>0.342</v>
      </c>
      <c r="H686" s="362"/>
      <c r="I686" s="279" t="s">
        <v>9489</v>
      </c>
      <c r="J686" s="65" t="s">
        <v>1157</v>
      </c>
    </row>
    <row r="687" s="338" customFormat="1" customHeight="1" outlineLevel="2" spans="1:10">
      <c r="A687" s="367" t="e">
        <f xml:space="preserve">N(#REF!)+1</f>
        <v>#REF!</v>
      </c>
      <c r="B687" s="65" t="s">
        <v>9412</v>
      </c>
      <c r="C687" s="279"/>
      <c r="D687" s="74" t="s">
        <v>229</v>
      </c>
      <c r="E687" s="362">
        <v>4</v>
      </c>
      <c r="F687" s="362">
        <v>300</v>
      </c>
      <c r="G687" s="366">
        <f t="shared" si="22"/>
        <v>0.12</v>
      </c>
      <c r="H687" s="362"/>
      <c r="I687" s="279" t="s">
        <v>9490</v>
      </c>
      <c r="J687" s="65" t="s">
        <v>1157</v>
      </c>
    </row>
    <row r="688" s="338" customFormat="1" customHeight="1" outlineLevel="2" spans="1:10">
      <c r="A688" s="367" t="e">
        <f xml:space="preserve">N(A687)+1</f>
        <v>#REF!</v>
      </c>
      <c r="B688" s="65" t="s">
        <v>9413</v>
      </c>
      <c r="C688" s="279"/>
      <c r="D688" s="74" t="s">
        <v>8558</v>
      </c>
      <c r="E688" s="362">
        <v>8</v>
      </c>
      <c r="F688" s="362">
        <v>800</v>
      </c>
      <c r="G688" s="366">
        <f t="shared" si="22"/>
        <v>0.64</v>
      </c>
      <c r="H688" s="362"/>
      <c r="I688" s="279" t="s">
        <v>9490</v>
      </c>
      <c r="J688" s="65" t="s">
        <v>1157</v>
      </c>
    </row>
    <row r="689" s="338" customFormat="1" customHeight="1" outlineLevel="2" spans="1:10">
      <c r="A689" s="367" t="e">
        <f xml:space="preserve">N(#REF!)+1</f>
        <v>#REF!</v>
      </c>
      <c r="B689" s="65" t="s">
        <v>9247</v>
      </c>
      <c r="C689" s="279" t="s">
        <v>9423</v>
      </c>
      <c r="D689" s="74" t="s">
        <v>229</v>
      </c>
      <c r="E689" s="362">
        <v>8</v>
      </c>
      <c r="F689" s="362">
        <v>65</v>
      </c>
      <c r="G689" s="366">
        <f t="shared" si="22"/>
        <v>0.052</v>
      </c>
      <c r="H689" s="362"/>
      <c r="I689" s="279" t="s">
        <v>9490</v>
      </c>
      <c r="J689" s="65" t="s">
        <v>1157</v>
      </c>
    </row>
    <row r="690" s="338" customFormat="1" customHeight="1" outlineLevel="2" spans="1:10">
      <c r="A690" s="367" t="e">
        <f xml:space="preserve">N(A689)+1</f>
        <v>#REF!</v>
      </c>
      <c r="B690" s="65" t="s">
        <v>9251</v>
      </c>
      <c r="C690" s="279" t="s">
        <v>9424</v>
      </c>
      <c r="D690" s="74" t="s">
        <v>229</v>
      </c>
      <c r="E690" s="362">
        <v>8</v>
      </c>
      <c r="F690" s="362">
        <v>30</v>
      </c>
      <c r="G690" s="366">
        <f t="shared" si="22"/>
        <v>0.024</v>
      </c>
      <c r="H690" s="362"/>
      <c r="I690" s="279" t="s">
        <v>9490</v>
      </c>
      <c r="J690" s="65" t="s">
        <v>1157</v>
      </c>
    </row>
    <row r="691" s="338" customFormat="1" customHeight="1" outlineLevel="2" spans="1:10">
      <c r="A691" s="367" t="e">
        <f xml:space="preserve">N(A690)+1</f>
        <v>#REF!</v>
      </c>
      <c r="B691" s="65" t="s">
        <v>9255</v>
      </c>
      <c r="C691" s="279" t="s">
        <v>9425</v>
      </c>
      <c r="D691" s="74" t="s">
        <v>8558</v>
      </c>
      <c r="E691" s="362">
        <v>8</v>
      </c>
      <c r="F691" s="362">
        <v>100</v>
      </c>
      <c r="G691" s="366">
        <f t="shared" si="22"/>
        <v>0.08</v>
      </c>
      <c r="H691" s="362"/>
      <c r="I691" s="279" t="s">
        <v>9490</v>
      </c>
      <c r="J691" s="65" t="s">
        <v>1157</v>
      </c>
    </row>
    <row r="692" s="338" customFormat="1" customHeight="1" outlineLevel="2" spans="1:10">
      <c r="A692" s="367" t="e">
        <f xml:space="preserve">N(A691)+1</f>
        <v>#REF!</v>
      </c>
      <c r="B692" s="65" t="s">
        <v>9258</v>
      </c>
      <c r="C692" s="279" t="s">
        <v>9426</v>
      </c>
      <c r="D692" s="74" t="s">
        <v>8558</v>
      </c>
      <c r="E692" s="362">
        <v>8</v>
      </c>
      <c r="F692" s="362">
        <v>190</v>
      </c>
      <c r="G692" s="366">
        <f t="shared" si="22"/>
        <v>0.152</v>
      </c>
      <c r="H692" s="362"/>
      <c r="I692" s="279" t="s">
        <v>9490</v>
      </c>
      <c r="J692" s="65" t="s">
        <v>1157</v>
      </c>
    </row>
    <row r="693" s="338" customFormat="1" customHeight="1" outlineLevel="2" spans="1:10">
      <c r="A693" s="367" t="e">
        <f xml:space="preserve">N(A692)+1</f>
        <v>#REF!</v>
      </c>
      <c r="B693" s="65" t="s">
        <v>9261</v>
      </c>
      <c r="C693" s="279" t="s">
        <v>9414</v>
      </c>
      <c r="D693" s="74" t="s">
        <v>8558</v>
      </c>
      <c r="E693" s="362">
        <v>8</v>
      </c>
      <c r="F693" s="362">
        <v>300</v>
      </c>
      <c r="G693" s="366">
        <f t="shared" si="22"/>
        <v>0.24</v>
      </c>
      <c r="H693" s="362"/>
      <c r="I693" s="279" t="s">
        <v>9490</v>
      </c>
      <c r="J693" s="65" t="s">
        <v>1157</v>
      </c>
    </row>
    <row r="694" s="338" customFormat="1" customHeight="1" outlineLevel="2" spans="1:10">
      <c r="A694" s="367" t="e">
        <f xml:space="preserve">N(A693)+1</f>
        <v>#REF!</v>
      </c>
      <c r="B694" s="65" t="s">
        <v>9263</v>
      </c>
      <c r="C694" s="279" t="s">
        <v>9414</v>
      </c>
      <c r="D694" s="74" t="s">
        <v>8558</v>
      </c>
      <c r="E694" s="362">
        <v>8</v>
      </c>
      <c r="F694" s="362">
        <v>150</v>
      </c>
      <c r="G694" s="366">
        <f t="shared" si="22"/>
        <v>0.12</v>
      </c>
      <c r="H694" s="362"/>
      <c r="I694" s="279" t="s">
        <v>9490</v>
      </c>
      <c r="J694" s="65" t="s">
        <v>1157</v>
      </c>
    </row>
    <row r="695" s="338" customFormat="1" customHeight="1" outlineLevel="2" spans="1:10">
      <c r="A695" s="367" t="e">
        <f xml:space="preserve">N(#REF!)+1</f>
        <v>#REF!</v>
      </c>
      <c r="B695" s="65" t="s">
        <v>9219</v>
      </c>
      <c r="C695" s="279" t="s">
        <v>9220</v>
      </c>
      <c r="D695" s="74" t="s">
        <v>186</v>
      </c>
      <c r="E695" s="362">
        <f xml:space="preserve">3</f>
        <v>3</v>
      </c>
      <c r="F695" s="362">
        <v>150</v>
      </c>
      <c r="G695" s="366">
        <f t="shared" si="22"/>
        <v>0.045</v>
      </c>
      <c r="H695" s="362"/>
      <c r="I695" s="279" t="s">
        <v>9491</v>
      </c>
      <c r="J695" s="65" t="s">
        <v>1157</v>
      </c>
    </row>
    <row r="696" s="338" customFormat="1" customHeight="1" outlineLevel="2" spans="1:10">
      <c r="A696" s="367" t="e">
        <f t="shared" ref="A696:A701" si="30" xml:space="preserve">N(A695)+1</f>
        <v>#REF!</v>
      </c>
      <c r="B696" s="65" t="s">
        <v>9225</v>
      </c>
      <c r="C696" s="279" t="s">
        <v>9414</v>
      </c>
      <c r="D696" s="74" t="s">
        <v>8558</v>
      </c>
      <c r="E696" s="362">
        <v>2</v>
      </c>
      <c r="F696" s="362">
        <v>300</v>
      </c>
      <c r="G696" s="366">
        <f t="shared" si="22"/>
        <v>0.06</v>
      </c>
      <c r="H696" s="362"/>
      <c r="I696" s="279" t="s">
        <v>9491</v>
      </c>
      <c r="J696" s="65" t="s">
        <v>1157</v>
      </c>
    </row>
    <row r="697" s="338" customFormat="1" customHeight="1" outlineLevel="2" spans="1:10">
      <c r="A697" s="367" t="e">
        <f t="shared" si="30"/>
        <v>#REF!</v>
      </c>
      <c r="B697" s="65" t="s">
        <v>9232</v>
      </c>
      <c r="C697" s="279" t="s">
        <v>9414</v>
      </c>
      <c r="D697" s="74" t="s">
        <v>8558</v>
      </c>
      <c r="E697" s="362">
        <v>2</v>
      </c>
      <c r="F697" s="362">
        <v>150</v>
      </c>
      <c r="G697" s="366">
        <f t="shared" si="22"/>
        <v>0.03</v>
      </c>
      <c r="H697" s="362"/>
      <c r="I697" s="279" t="s">
        <v>9491</v>
      </c>
      <c r="J697" s="65" t="s">
        <v>1157</v>
      </c>
    </row>
    <row r="698" s="338" customFormat="1" customHeight="1" outlineLevel="2" spans="1:10">
      <c r="A698" s="367" t="e">
        <f t="shared" si="30"/>
        <v>#REF!</v>
      </c>
      <c r="B698" s="65" t="s">
        <v>9234</v>
      </c>
      <c r="C698" s="279" t="s">
        <v>9415</v>
      </c>
      <c r="D698" s="74" t="s">
        <v>229</v>
      </c>
      <c r="E698" s="362">
        <v>2</v>
      </c>
      <c r="F698" s="362">
        <v>65</v>
      </c>
      <c r="G698" s="366">
        <f t="shared" si="22"/>
        <v>0.013</v>
      </c>
      <c r="H698" s="362"/>
      <c r="I698" s="279" t="s">
        <v>9491</v>
      </c>
      <c r="J698" s="65" t="s">
        <v>1157</v>
      </c>
    </row>
    <row r="699" s="338" customFormat="1" customHeight="1" outlineLevel="2" spans="1:10">
      <c r="A699" s="367" t="e">
        <f t="shared" si="30"/>
        <v>#REF!</v>
      </c>
      <c r="B699" s="65" t="s">
        <v>9237</v>
      </c>
      <c r="C699" s="279" t="s">
        <v>9416</v>
      </c>
      <c r="D699" s="74" t="s">
        <v>8558</v>
      </c>
      <c r="E699" s="362">
        <v>3</v>
      </c>
      <c r="F699" s="362">
        <v>190</v>
      </c>
      <c r="G699" s="366">
        <f t="shared" si="22"/>
        <v>0.057</v>
      </c>
      <c r="H699" s="362"/>
      <c r="I699" s="279" t="s">
        <v>9491</v>
      </c>
      <c r="J699" s="65" t="s">
        <v>1157</v>
      </c>
    </row>
    <row r="700" s="338" customFormat="1" customHeight="1" outlineLevel="2" spans="1:10">
      <c r="A700" s="367" t="e">
        <f t="shared" si="30"/>
        <v>#REF!</v>
      </c>
      <c r="B700" s="65" t="s">
        <v>9240</v>
      </c>
      <c r="C700" s="279" t="s">
        <v>9418</v>
      </c>
      <c r="D700" s="74" t="s">
        <v>8558</v>
      </c>
      <c r="E700" s="362">
        <v>3</v>
      </c>
      <c r="F700" s="362">
        <v>100</v>
      </c>
      <c r="G700" s="366">
        <f t="shared" si="22"/>
        <v>0.03</v>
      </c>
      <c r="H700" s="362"/>
      <c r="I700" s="279" t="s">
        <v>9491</v>
      </c>
      <c r="J700" s="65" t="s">
        <v>1157</v>
      </c>
    </row>
    <row r="701" s="338" customFormat="1" customHeight="1" outlineLevel="2" spans="1:10">
      <c r="A701" s="367" t="e">
        <f t="shared" si="30"/>
        <v>#REF!</v>
      </c>
      <c r="B701" s="65" t="s">
        <v>9243</v>
      </c>
      <c r="C701" s="279" t="s">
        <v>9420</v>
      </c>
      <c r="D701" s="74" t="s">
        <v>229</v>
      </c>
      <c r="E701" s="362">
        <v>3</v>
      </c>
      <c r="F701" s="362">
        <v>30</v>
      </c>
      <c r="G701" s="366">
        <f t="shared" si="22"/>
        <v>0.009</v>
      </c>
      <c r="H701" s="362"/>
      <c r="I701" s="279" t="s">
        <v>9491</v>
      </c>
      <c r="J701" s="65" t="s">
        <v>1157</v>
      </c>
    </row>
    <row r="702" s="338" customFormat="1" customHeight="1" outlineLevel="2" spans="1:10">
      <c r="A702" s="367" t="e">
        <f xml:space="preserve">N(#REF!)+1</f>
        <v>#REF!</v>
      </c>
      <c r="B702" s="65" t="s">
        <v>9219</v>
      </c>
      <c r="C702" s="279" t="s">
        <v>9220</v>
      </c>
      <c r="D702" s="74" t="s">
        <v>186</v>
      </c>
      <c r="E702" s="362">
        <f t="shared" ref="E702:E708" si="31" xml:space="preserve">2*3*5</f>
        <v>30</v>
      </c>
      <c r="F702" s="362">
        <v>150</v>
      </c>
      <c r="G702" s="366">
        <f t="shared" si="22"/>
        <v>0.45</v>
      </c>
      <c r="H702" s="362"/>
      <c r="I702" s="279" t="s">
        <v>9492</v>
      </c>
      <c r="J702" s="65" t="s">
        <v>1157</v>
      </c>
    </row>
    <row r="703" s="338" customFormat="1" customHeight="1" outlineLevel="2" spans="1:10">
      <c r="A703" s="367" t="e">
        <f t="shared" ref="A703:A708" si="32" xml:space="preserve">N(A702)+1</f>
        <v>#REF!</v>
      </c>
      <c r="B703" s="65" t="s">
        <v>9225</v>
      </c>
      <c r="C703" s="279" t="s">
        <v>9414</v>
      </c>
      <c r="D703" s="74" t="s">
        <v>8558</v>
      </c>
      <c r="E703" s="362">
        <f t="shared" ref="E703:E705" si="33" xml:space="preserve">2*2*5</f>
        <v>20</v>
      </c>
      <c r="F703" s="362">
        <v>300</v>
      </c>
      <c r="G703" s="366">
        <f t="shared" si="22"/>
        <v>0.6</v>
      </c>
      <c r="H703" s="362"/>
      <c r="I703" s="279" t="s">
        <v>9492</v>
      </c>
      <c r="J703" s="65" t="s">
        <v>1157</v>
      </c>
    </row>
    <row r="704" s="338" customFormat="1" customHeight="1" outlineLevel="2" spans="1:10">
      <c r="A704" s="367" t="e">
        <f t="shared" si="32"/>
        <v>#REF!</v>
      </c>
      <c r="B704" s="65" t="s">
        <v>9232</v>
      </c>
      <c r="C704" s="279" t="s">
        <v>9414</v>
      </c>
      <c r="D704" s="74" t="s">
        <v>8558</v>
      </c>
      <c r="E704" s="362">
        <f t="shared" si="33"/>
        <v>20</v>
      </c>
      <c r="F704" s="362">
        <v>150</v>
      </c>
      <c r="G704" s="366">
        <f t="shared" si="22"/>
        <v>0.3</v>
      </c>
      <c r="H704" s="362"/>
      <c r="I704" s="279" t="s">
        <v>9492</v>
      </c>
      <c r="J704" s="65" t="s">
        <v>1157</v>
      </c>
    </row>
    <row r="705" s="338" customFormat="1" customHeight="1" outlineLevel="2" spans="1:10">
      <c r="A705" s="367" t="e">
        <f t="shared" si="32"/>
        <v>#REF!</v>
      </c>
      <c r="B705" s="65" t="s">
        <v>9234</v>
      </c>
      <c r="C705" s="279" t="s">
        <v>9415</v>
      </c>
      <c r="D705" s="74" t="s">
        <v>229</v>
      </c>
      <c r="E705" s="362">
        <f t="shared" si="33"/>
        <v>20</v>
      </c>
      <c r="F705" s="362">
        <v>65</v>
      </c>
      <c r="G705" s="366">
        <f t="shared" si="22"/>
        <v>0.13</v>
      </c>
      <c r="H705" s="362"/>
      <c r="I705" s="279" t="s">
        <v>9492</v>
      </c>
      <c r="J705" s="65" t="s">
        <v>1157</v>
      </c>
    </row>
    <row r="706" s="338" customFormat="1" customHeight="1" outlineLevel="2" spans="1:10">
      <c r="A706" s="367" t="e">
        <f t="shared" si="32"/>
        <v>#REF!</v>
      </c>
      <c r="B706" s="65" t="s">
        <v>9237</v>
      </c>
      <c r="C706" s="279" t="s">
        <v>9416</v>
      </c>
      <c r="D706" s="74" t="s">
        <v>8558</v>
      </c>
      <c r="E706" s="362">
        <f t="shared" si="31"/>
        <v>30</v>
      </c>
      <c r="F706" s="362">
        <v>190</v>
      </c>
      <c r="G706" s="366">
        <f t="shared" si="22"/>
        <v>0.57</v>
      </c>
      <c r="H706" s="362"/>
      <c r="I706" s="279" t="s">
        <v>9492</v>
      </c>
      <c r="J706" s="65" t="s">
        <v>1157</v>
      </c>
    </row>
    <row r="707" s="338" customFormat="1" customHeight="1" outlineLevel="2" spans="1:10">
      <c r="A707" s="367" t="e">
        <f t="shared" si="32"/>
        <v>#REF!</v>
      </c>
      <c r="B707" s="65" t="s">
        <v>9240</v>
      </c>
      <c r="C707" s="279" t="s">
        <v>9418</v>
      </c>
      <c r="D707" s="74" t="s">
        <v>8558</v>
      </c>
      <c r="E707" s="362">
        <f t="shared" si="31"/>
        <v>30</v>
      </c>
      <c r="F707" s="362">
        <v>100</v>
      </c>
      <c r="G707" s="366">
        <f t="shared" si="22"/>
        <v>0.3</v>
      </c>
      <c r="H707" s="362"/>
      <c r="I707" s="279" t="s">
        <v>9492</v>
      </c>
      <c r="J707" s="65" t="s">
        <v>1157</v>
      </c>
    </row>
    <row r="708" s="338" customFormat="1" customHeight="1" outlineLevel="2" spans="1:10">
      <c r="A708" s="367" t="e">
        <f t="shared" si="32"/>
        <v>#REF!</v>
      </c>
      <c r="B708" s="65" t="s">
        <v>9243</v>
      </c>
      <c r="C708" s="279" t="s">
        <v>9420</v>
      </c>
      <c r="D708" s="74" t="s">
        <v>229</v>
      </c>
      <c r="E708" s="362">
        <f t="shared" si="31"/>
        <v>30</v>
      </c>
      <c r="F708" s="362">
        <v>30</v>
      </c>
      <c r="G708" s="366">
        <f t="shared" si="22"/>
        <v>0.09</v>
      </c>
      <c r="H708" s="362"/>
      <c r="I708" s="279" t="s">
        <v>9492</v>
      </c>
      <c r="J708" s="65" t="s">
        <v>1157</v>
      </c>
    </row>
    <row r="709" s="338" customFormat="1" customHeight="1" outlineLevel="2" spans="1:10">
      <c r="A709" s="367" t="e">
        <f xml:space="preserve">N(#REF!)+1</f>
        <v>#REF!</v>
      </c>
      <c r="B709" s="65" t="s">
        <v>9219</v>
      </c>
      <c r="C709" s="279" t="s">
        <v>9220</v>
      </c>
      <c r="D709" s="74" t="s">
        <v>186</v>
      </c>
      <c r="E709" s="362">
        <v>120</v>
      </c>
      <c r="F709" s="362">
        <v>150</v>
      </c>
      <c r="G709" s="366">
        <f t="shared" si="22"/>
        <v>1.8</v>
      </c>
      <c r="H709" s="362"/>
      <c r="I709" s="279" t="s">
        <v>9493</v>
      </c>
      <c r="J709" s="65" t="s">
        <v>1157</v>
      </c>
    </row>
    <row r="710" s="338" customFormat="1" customHeight="1" outlineLevel="2" spans="1:10">
      <c r="A710" s="367" t="e">
        <f t="shared" ref="A710:A715" si="34" xml:space="preserve">N(A709)+1</f>
        <v>#REF!</v>
      </c>
      <c r="B710" s="65" t="s">
        <v>9225</v>
      </c>
      <c r="C710" s="279" t="s">
        <v>9414</v>
      </c>
      <c r="D710" s="74" t="s">
        <v>8558</v>
      </c>
      <c r="E710" s="362">
        <v>80</v>
      </c>
      <c r="F710" s="362">
        <v>300</v>
      </c>
      <c r="G710" s="366">
        <f t="shared" si="22"/>
        <v>2.4</v>
      </c>
      <c r="H710" s="362"/>
      <c r="I710" s="279" t="s">
        <v>9493</v>
      </c>
      <c r="J710" s="65" t="s">
        <v>1157</v>
      </c>
    </row>
    <row r="711" s="338" customFormat="1" customHeight="1" outlineLevel="2" spans="1:10">
      <c r="A711" s="367" t="e">
        <f t="shared" si="34"/>
        <v>#REF!</v>
      </c>
      <c r="B711" s="65" t="s">
        <v>9232</v>
      </c>
      <c r="C711" s="279" t="s">
        <v>9414</v>
      </c>
      <c r="D711" s="74" t="s">
        <v>8558</v>
      </c>
      <c r="E711" s="362">
        <v>80</v>
      </c>
      <c r="F711" s="362">
        <v>150</v>
      </c>
      <c r="G711" s="366">
        <f t="shared" si="22"/>
        <v>1.2</v>
      </c>
      <c r="H711" s="362"/>
      <c r="I711" s="279" t="s">
        <v>9493</v>
      </c>
      <c r="J711" s="65" t="s">
        <v>1157</v>
      </c>
    </row>
    <row r="712" s="338" customFormat="1" customHeight="1" outlineLevel="2" spans="1:10">
      <c r="A712" s="367" t="e">
        <f t="shared" si="34"/>
        <v>#REF!</v>
      </c>
      <c r="B712" s="65" t="s">
        <v>9234</v>
      </c>
      <c r="C712" s="279" t="s">
        <v>9415</v>
      </c>
      <c r="D712" s="74" t="s">
        <v>229</v>
      </c>
      <c r="E712" s="362">
        <v>80</v>
      </c>
      <c r="F712" s="362">
        <v>65</v>
      </c>
      <c r="G712" s="366">
        <f t="shared" si="22"/>
        <v>0.52</v>
      </c>
      <c r="H712" s="362"/>
      <c r="I712" s="279" t="s">
        <v>9493</v>
      </c>
      <c r="J712" s="65" t="s">
        <v>1157</v>
      </c>
    </row>
    <row r="713" s="338" customFormat="1" customHeight="1" outlineLevel="2" spans="1:10">
      <c r="A713" s="367" t="e">
        <f t="shared" si="34"/>
        <v>#REF!</v>
      </c>
      <c r="B713" s="65" t="s">
        <v>9237</v>
      </c>
      <c r="C713" s="279" t="s">
        <v>9416</v>
      </c>
      <c r="D713" s="74" t="s">
        <v>8558</v>
      </c>
      <c r="E713" s="362">
        <v>120</v>
      </c>
      <c r="F713" s="362">
        <v>190</v>
      </c>
      <c r="G713" s="366">
        <f t="shared" si="22"/>
        <v>2.28</v>
      </c>
      <c r="H713" s="362"/>
      <c r="I713" s="279" t="s">
        <v>9493</v>
      </c>
      <c r="J713" s="65" t="s">
        <v>1157</v>
      </c>
    </row>
    <row r="714" s="338" customFormat="1" customHeight="1" outlineLevel="2" spans="1:10">
      <c r="A714" s="367" t="e">
        <f t="shared" si="34"/>
        <v>#REF!</v>
      </c>
      <c r="B714" s="65" t="s">
        <v>9240</v>
      </c>
      <c r="C714" s="279" t="s">
        <v>9418</v>
      </c>
      <c r="D714" s="74" t="s">
        <v>8558</v>
      </c>
      <c r="E714" s="362">
        <v>120</v>
      </c>
      <c r="F714" s="362">
        <v>100</v>
      </c>
      <c r="G714" s="366">
        <f t="shared" si="22"/>
        <v>1.2</v>
      </c>
      <c r="H714" s="362"/>
      <c r="I714" s="279" t="s">
        <v>9493</v>
      </c>
      <c r="J714" s="65" t="s">
        <v>1157</v>
      </c>
    </row>
    <row r="715" s="338" customFormat="1" customHeight="1" outlineLevel="2" spans="1:10">
      <c r="A715" s="367" t="e">
        <f t="shared" si="34"/>
        <v>#REF!</v>
      </c>
      <c r="B715" s="65" t="s">
        <v>9243</v>
      </c>
      <c r="C715" s="279" t="s">
        <v>9420</v>
      </c>
      <c r="D715" s="74" t="s">
        <v>229</v>
      </c>
      <c r="E715" s="362">
        <v>120</v>
      </c>
      <c r="F715" s="362">
        <v>30</v>
      </c>
      <c r="G715" s="366">
        <f t="shared" si="22"/>
        <v>0.36</v>
      </c>
      <c r="H715" s="362"/>
      <c r="I715" s="279" t="s">
        <v>9493</v>
      </c>
      <c r="J715" s="65" t="s">
        <v>1157</v>
      </c>
    </row>
    <row r="716" s="338" customFormat="1" customHeight="1" outlineLevel="2" spans="1:10">
      <c r="A716" s="367" t="e">
        <f xml:space="preserve">N(#REF!)+1</f>
        <v>#REF!</v>
      </c>
      <c r="B716" s="65" t="s">
        <v>9219</v>
      </c>
      <c r="C716" s="279" t="s">
        <v>9220</v>
      </c>
      <c r="D716" s="74" t="s">
        <v>186</v>
      </c>
      <c r="E716" s="362">
        <v>720</v>
      </c>
      <c r="F716" s="362">
        <v>150</v>
      </c>
      <c r="G716" s="366">
        <f t="shared" si="22"/>
        <v>10.8</v>
      </c>
      <c r="H716" s="362"/>
      <c r="I716" s="279" t="s">
        <v>9494</v>
      </c>
      <c r="J716" s="65" t="s">
        <v>1157</v>
      </c>
    </row>
    <row r="717" s="338" customFormat="1" customHeight="1" outlineLevel="2" spans="1:10">
      <c r="A717" s="367" t="e">
        <f t="shared" ref="A717:A722" si="35" xml:space="preserve">N(A716)+1</f>
        <v>#REF!</v>
      </c>
      <c r="B717" s="65" t="s">
        <v>9225</v>
      </c>
      <c r="C717" s="279" t="s">
        <v>9414</v>
      </c>
      <c r="D717" s="74" t="s">
        <v>8558</v>
      </c>
      <c r="E717" s="362">
        <v>480</v>
      </c>
      <c r="F717" s="362">
        <v>300</v>
      </c>
      <c r="G717" s="366">
        <f t="shared" si="22"/>
        <v>14.4</v>
      </c>
      <c r="H717" s="362"/>
      <c r="I717" s="279" t="s">
        <v>9494</v>
      </c>
      <c r="J717" s="65" t="s">
        <v>1157</v>
      </c>
    </row>
    <row r="718" s="338" customFormat="1" customHeight="1" outlineLevel="2" spans="1:10">
      <c r="A718" s="367" t="e">
        <f t="shared" si="35"/>
        <v>#REF!</v>
      </c>
      <c r="B718" s="65" t="s">
        <v>9232</v>
      </c>
      <c r="C718" s="279" t="s">
        <v>9414</v>
      </c>
      <c r="D718" s="74" t="s">
        <v>8558</v>
      </c>
      <c r="E718" s="362">
        <v>480</v>
      </c>
      <c r="F718" s="362">
        <v>150</v>
      </c>
      <c r="G718" s="366">
        <f t="shared" si="22"/>
        <v>7.2</v>
      </c>
      <c r="H718" s="362"/>
      <c r="I718" s="279" t="s">
        <v>9494</v>
      </c>
      <c r="J718" s="65" t="s">
        <v>1157</v>
      </c>
    </row>
    <row r="719" s="338" customFormat="1" customHeight="1" outlineLevel="2" spans="1:10">
      <c r="A719" s="367" t="e">
        <f t="shared" si="35"/>
        <v>#REF!</v>
      </c>
      <c r="B719" s="65" t="s">
        <v>9234</v>
      </c>
      <c r="C719" s="279" t="s">
        <v>9415</v>
      </c>
      <c r="D719" s="74" t="s">
        <v>229</v>
      </c>
      <c r="E719" s="362">
        <v>480</v>
      </c>
      <c r="F719" s="362">
        <v>65</v>
      </c>
      <c r="G719" s="366">
        <f t="shared" si="22"/>
        <v>3.12</v>
      </c>
      <c r="H719" s="362"/>
      <c r="I719" s="279" t="s">
        <v>9494</v>
      </c>
      <c r="J719" s="65" t="s">
        <v>1157</v>
      </c>
    </row>
    <row r="720" s="338" customFormat="1" customHeight="1" outlineLevel="2" spans="1:10">
      <c r="A720" s="367" t="e">
        <f t="shared" si="35"/>
        <v>#REF!</v>
      </c>
      <c r="B720" s="65" t="s">
        <v>9237</v>
      </c>
      <c r="C720" s="279" t="s">
        <v>9416</v>
      </c>
      <c r="D720" s="74" t="s">
        <v>8558</v>
      </c>
      <c r="E720" s="362">
        <v>720</v>
      </c>
      <c r="F720" s="362">
        <v>190</v>
      </c>
      <c r="G720" s="366">
        <f t="shared" si="22"/>
        <v>13.68</v>
      </c>
      <c r="H720" s="362"/>
      <c r="I720" s="279" t="s">
        <v>9494</v>
      </c>
      <c r="J720" s="65" t="s">
        <v>1157</v>
      </c>
    </row>
    <row r="721" s="338" customFormat="1" customHeight="1" outlineLevel="2" spans="1:10">
      <c r="A721" s="367" t="e">
        <f t="shared" si="35"/>
        <v>#REF!</v>
      </c>
      <c r="B721" s="65" t="s">
        <v>9240</v>
      </c>
      <c r="C721" s="279" t="s">
        <v>9418</v>
      </c>
      <c r="D721" s="74" t="s">
        <v>8558</v>
      </c>
      <c r="E721" s="362">
        <v>720</v>
      </c>
      <c r="F721" s="362">
        <v>100</v>
      </c>
      <c r="G721" s="366">
        <f t="shared" si="22"/>
        <v>7.2</v>
      </c>
      <c r="H721" s="362"/>
      <c r="I721" s="279" t="s">
        <v>9494</v>
      </c>
      <c r="J721" s="65" t="s">
        <v>1157</v>
      </c>
    </row>
    <row r="722" s="338" customFormat="1" customHeight="1" outlineLevel="2" spans="1:10">
      <c r="A722" s="367" t="e">
        <f t="shared" si="35"/>
        <v>#REF!</v>
      </c>
      <c r="B722" s="65" t="s">
        <v>9243</v>
      </c>
      <c r="C722" s="279" t="s">
        <v>9420</v>
      </c>
      <c r="D722" s="74" t="s">
        <v>229</v>
      </c>
      <c r="E722" s="362">
        <v>720</v>
      </c>
      <c r="F722" s="362">
        <v>30</v>
      </c>
      <c r="G722" s="366">
        <f t="shared" si="22"/>
        <v>2.16</v>
      </c>
      <c r="H722" s="362"/>
      <c r="I722" s="279" t="s">
        <v>9494</v>
      </c>
      <c r="J722" s="65" t="s">
        <v>1157</v>
      </c>
    </row>
    <row r="723" s="338" customFormat="1" customHeight="1" outlineLevel="2" spans="1:10">
      <c r="A723" s="367" t="e">
        <f xml:space="preserve">N(#REF!)+1</f>
        <v>#REF!</v>
      </c>
      <c r="B723" s="65" t="s">
        <v>9412</v>
      </c>
      <c r="C723" s="279"/>
      <c r="D723" s="74" t="s">
        <v>229</v>
      </c>
      <c r="E723" s="362">
        <v>20</v>
      </c>
      <c r="F723" s="362">
        <v>300</v>
      </c>
      <c r="G723" s="366">
        <f t="shared" si="22"/>
        <v>0.6</v>
      </c>
      <c r="H723" s="362"/>
      <c r="I723" s="279" t="s">
        <v>9495</v>
      </c>
      <c r="J723" s="65" t="s">
        <v>1157</v>
      </c>
    </row>
    <row r="724" s="338" customFormat="1" customHeight="1" outlineLevel="2" spans="1:10">
      <c r="A724" s="367" t="e">
        <f xml:space="preserve">N(A723)+1</f>
        <v>#REF!</v>
      </c>
      <c r="B724" s="65" t="s">
        <v>9413</v>
      </c>
      <c r="C724" s="279"/>
      <c r="D724" s="74" t="s">
        <v>8558</v>
      </c>
      <c r="E724" s="362">
        <v>40</v>
      </c>
      <c r="F724" s="362">
        <v>800</v>
      </c>
      <c r="G724" s="366">
        <f t="shared" si="22"/>
        <v>3.2</v>
      </c>
      <c r="H724" s="362"/>
      <c r="I724" s="279" t="s">
        <v>9495</v>
      </c>
      <c r="J724" s="65" t="s">
        <v>1157</v>
      </c>
    </row>
    <row r="725" s="338" customFormat="1" customHeight="1" outlineLevel="2" spans="1:10">
      <c r="A725" s="367" t="e">
        <f xml:space="preserve">N(#REF!)+1</f>
        <v>#REF!</v>
      </c>
      <c r="B725" s="65" t="s">
        <v>9247</v>
      </c>
      <c r="C725" s="279" t="s">
        <v>9423</v>
      </c>
      <c r="D725" s="74" t="s">
        <v>229</v>
      </c>
      <c r="E725" s="362">
        <v>40</v>
      </c>
      <c r="F725" s="362">
        <v>65</v>
      </c>
      <c r="G725" s="366">
        <f t="shared" si="22"/>
        <v>0.26</v>
      </c>
      <c r="H725" s="362"/>
      <c r="I725" s="279" t="s">
        <v>9495</v>
      </c>
      <c r="J725" s="65" t="s">
        <v>1157</v>
      </c>
    </row>
    <row r="726" s="338" customFormat="1" customHeight="1" outlineLevel="2" spans="1:10">
      <c r="A726" s="367" t="e">
        <f xml:space="preserve">N(A725)+1</f>
        <v>#REF!</v>
      </c>
      <c r="B726" s="65" t="s">
        <v>9251</v>
      </c>
      <c r="C726" s="279" t="s">
        <v>9424</v>
      </c>
      <c r="D726" s="74" t="s">
        <v>229</v>
      </c>
      <c r="E726" s="362">
        <v>40</v>
      </c>
      <c r="F726" s="362">
        <v>30</v>
      </c>
      <c r="G726" s="366">
        <f t="shared" si="22"/>
        <v>0.12</v>
      </c>
      <c r="H726" s="362"/>
      <c r="I726" s="279" t="s">
        <v>9495</v>
      </c>
      <c r="J726" s="65" t="s">
        <v>1157</v>
      </c>
    </row>
    <row r="727" s="338" customFormat="1" customHeight="1" outlineLevel="2" spans="1:10">
      <c r="A727" s="367" t="e">
        <f xml:space="preserve">N(A726)+1</f>
        <v>#REF!</v>
      </c>
      <c r="B727" s="65" t="s">
        <v>9255</v>
      </c>
      <c r="C727" s="279" t="s">
        <v>9425</v>
      </c>
      <c r="D727" s="74" t="s">
        <v>8558</v>
      </c>
      <c r="E727" s="362">
        <v>40</v>
      </c>
      <c r="F727" s="362">
        <v>100</v>
      </c>
      <c r="G727" s="366">
        <f t="shared" ref="G727:G775" si="36" xml:space="preserve">F727*E727/10000</f>
        <v>0.4</v>
      </c>
      <c r="H727" s="362"/>
      <c r="I727" s="279" t="s">
        <v>9495</v>
      </c>
      <c r="J727" s="65" t="s">
        <v>1157</v>
      </c>
    </row>
    <row r="728" s="338" customFormat="1" customHeight="1" outlineLevel="2" spans="1:10">
      <c r="A728" s="367" t="e">
        <f xml:space="preserve">N(A727)+1</f>
        <v>#REF!</v>
      </c>
      <c r="B728" s="65" t="s">
        <v>9258</v>
      </c>
      <c r="C728" s="279" t="s">
        <v>9426</v>
      </c>
      <c r="D728" s="74" t="s">
        <v>8558</v>
      </c>
      <c r="E728" s="362">
        <v>40</v>
      </c>
      <c r="F728" s="362">
        <v>190</v>
      </c>
      <c r="G728" s="366">
        <f t="shared" si="36"/>
        <v>0.76</v>
      </c>
      <c r="H728" s="362"/>
      <c r="I728" s="279" t="s">
        <v>9495</v>
      </c>
      <c r="J728" s="65" t="s">
        <v>1157</v>
      </c>
    </row>
    <row r="729" s="338" customFormat="1" customHeight="1" outlineLevel="2" spans="1:10">
      <c r="A729" s="367" t="e">
        <f xml:space="preserve">N(A728)+1</f>
        <v>#REF!</v>
      </c>
      <c r="B729" s="65" t="s">
        <v>9261</v>
      </c>
      <c r="C729" s="279" t="s">
        <v>9414</v>
      </c>
      <c r="D729" s="74" t="s">
        <v>8558</v>
      </c>
      <c r="E729" s="362">
        <v>40</v>
      </c>
      <c r="F729" s="362">
        <v>300</v>
      </c>
      <c r="G729" s="366">
        <f t="shared" si="36"/>
        <v>1.2</v>
      </c>
      <c r="H729" s="362"/>
      <c r="I729" s="279" t="s">
        <v>9495</v>
      </c>
      <c r="J729" s="65" t="s">
        <v>1157</v>
      </c>
    </row>
    <row r="730" s="338" customFormat="1" customHeight="1" outlineLevel="2" spans="1:10">
      <c r="A730" s="367" t="e">
        <f xml:space="preserve">N(A729)+1</f>
        <v>#REF!</v>
      </c>
      <c r="B730" s="65" t="s">
        <v>9263</v>
      </c>
      <c r="C730" s="279" t="s">
        <v>9414</v>
      </c>
      <c r="D730" s="74" t="s">
        <v>8558</v>
      </c>
      <c r="E730" s="362">
        <v>40</v>
      </c>
      <c r="F730" s="362">
        <v>150</v>
      </c>
      <c r="G730" s="366">
        <f t="shared" si="36"/>
        <v>0.6</v>
      </c>
      <c r="H730" s="362"/>
      <c r="I730" s="279" t="s">
        <v>9495</v>
      </c>
      <c r="J730" s="65" t="s">
        <v>1157</v>
      </c>
    </row>
    <row r="731" s="338" customFormat="1" customHeight="1" outlineLevel="2" spans="1:10">
      <c r="A731" s="367" t="e">
        <f xml:space="preserve">N(#REF!)+1</f>
        <v>#REF!</v>
      </c>
      <c r="B731" s="65" t="s">
        <v>9219</v>
      </c>
      <c r="C731" s="279" t="s">
        <v>9220</v>
      </c>
      <c r="D731" s="74" t="s">
        <v>186</v>
      </c>
      <c r="E731" s="362">
        <f xml:space="preserve">3*5</f>
        <v>15</v>
      </c>
      <c r="F731" s="362">
        <v>150</v>
      </c>
      <c r="G731" s="366">
        <f t="shared" si="36"/>
        <v>0.225</v>
      </c>
      <c r="H731" s="362"/>
      <c r="I731" s="279" t="s">
        <v>9496</v>
      </c>
      <c r="J731" s="65" t="s">
        <v>1157</v>
      </c>
    </row>
    <row r="732" s="338" customFormat="1" customHeight="1" outlineLevel="2" spans="1:10">
      <c r="A732" s="367" t="e">
        <f t="shared" ref="A732:A737" si="37" xml:space="preserve">N(A731)+1</f>
        <v>#REF!</v>
      </c>
      <c r="B732" s="65" t="s">
        <v>9225</v>
      </c>
      <c r="C732" s="279" t="s">
        <v>9414</v>
      </c>
      <c r="D732" s="74" t="s">
        <v>8558</v>
      </c>
      <c r="E732" s="362">
        <v>10</v>
      </c>
      <c r="F732" s="362">
        <v>300</v>
      </c>
      <c r="G732" s="366">
        <f t="shared" si="36"/>
        <v>0.3</v>
      </c>
      <c r="H732" s="362"/>
      <c r="I732" s="279" t="s">
        <v>9496</v>
      </c>
      <c r="J732" s="65" t="s">
        <v>1157</v>
      </c>
    </row>
    <row r="733" s="338" customFormat="1" customHeight="1" outlineLevel="2" spans="1:10">
      <c r="A733" s="367" t="e">
        <f t="shared" si="37"/>
        <v>#REF!</v>
      </c>
      <c r="B733" s="65" t="s">
        <v>9232</v>
      </c>
      <c r="C733" s="279" t="s">
        <v>9414</v>
      </c>
      <c r="D733" s="74" t="s">
        <v>8558</v>
      </c>
      <c r="E733" s="362">
        <v>10</v>
      </c>
      <c r="F733" s="362">
        <v>150</v>
      </c>
      <c r="G733" s="366">
        <f t="shared" si="36"/>
        <v>0.15</v>
      </c>
      <c r="H733" s="362"/>
      <c r="I733" s="279" t="s">
        <v>9496</v>
      </c>
      <c r="J733" s="65" t="s">
        <v>1157</v>
      </c>
    </row>
    <row r="734" s="338" customFormat="1" customHeight="1" outlineLevel="2" spans="1:10">
      <c r="A734" s="367" t="e">
        <f t="shared" si="37"/>
        <v>#REF!</v>
      </c>
      <c r="B734" s="65" t="s">
        <v>9234</v>
      </c>
      <c r="C734" s="279" t="s">
        <v>9415</v>
      </c>
      <c r="D734" s="74" t="s">
        <v>229</v>
      </c>
      <c r="E734" s="362">
        <v>10</v>
      </c>
      <c r="F734" s="362">
        <v>65</v>
      </c>
      <c r="G734" s="366">
        <f t="shared" si="36"/>
        <v>0.065</v>
      </c>
      <c r="H734" s="362"/>
      <c r="I734" s="279" t="s">
        <v>9496</v>
      </c>
      <c r="J734" s="65" t="s">
        <v>1157</v>
      </c>
    </row>
    <row r="735" s="338" customFormat="1" customHeight="1" outlineLevel="2" spans="1:10">
      <c r="A735" s="367" t="e">
        <f t="shared" si="37"/>
        <v>#REF!</v>
      </c>
      <c r="B735" s="65" t="s">
        <v>9237</v>
      </c>
      <c r="C735" s="279" t="s">
        <v>9416</v>
      </c>
      <c r="D735" s="74" t="s">
        <v>8558</v>
      </c>
      <c r="E735" s="362">
        <v>15</v>
      </c>
      <c r="F735" s="362">
        <v>190</v>
      </c>
      <c r="G735" s="366">
        <f t="shared" si="36"/>
        <v>0.285</v>
      </c>
      <c r="H735" s="362"/>
      <c r="I735" s="279" t="s">
        <v>9496</v>
      </c>
      <c r="J735" s="65" t="s">
        <v>1157</v>
      </c>
    </row>
    <row r="736" s="338" customFormat="1" customHeight="1" outlineLevel="2" spans="1:10">
      <c r="A736" s="367" t="e">
        <f t="shared" si="37"/>
        <v>#REF!</v>
      </c>
      <c r="B736" s="65" t="s">
        <v>9240</v>
      </c>
      <c r="C736" s="279" t="s">
        <v>9418</v>
      </c>
      <c r="D736" s="74" t="s">
        <v>8558</v>
      </c>
      <c r="E736" s="362">
        <v>15</v>
      </c>
      <c r="F736" s="362">
        <v>100</v>
      </c>
      <c r="G736" s="366">
        <f t="shared" si="36"/>
        <v>0.15</v>
      </c>
      <c r="H736" s="362"/>
      <c r="I736" s="279" t="s">
        <v>9496</v>
      </c>
      <c r="J736" s="65" t="s">
        <v>1157</v>
      </c>
    </row>
    <row r="737" s="338" customFormat="1" customHeight="1" outlineLevel="2" spans="1:10">
      <c r="A737" s="367" t="e">
        <f t="shared" si="37"/>
        <v>#REF!</v>
      </c>
      <c r="B737" s="65" t="s">
        <v>9243</v>
      </c>
      <c r="C737" s="279" t="s">
        <v>9420</v>
      </c>
      <c r="D737" s="74" t="s">
        <v>229</v>
      </c>
      <c r="E737" s="362">
        <v>15</v>
      </c>
      <c r="F737" s="362">
        <v>30</v>
      </c>
      <c r="G737" s="366">
        <f t="shared" si="36"/>
        <v>0.045</v>
      </c>
      <c r="H737" s="362"/>
      <c r="I737" s="279" t="s">
        <v>9496</v>
      </c>
      <c r="J737" s="65" t="s">
        <v>1157</v>
      </c>
    </row>
    <row r="738" s="338" customFormat="1" customHeight="1" outlineLevel="2" spans="1:10">
      <c r="A738" s="367" t="e">
        <f xml:space="preserve">N(#REF!)+1</f>
        <v>#REF!</v>
      </c>
      <c r="B738" s="65" t="s">
        <v>9219</v>
      </c>
      <c r="C738" s="279" t="s">
        <v>9220</v>
      </c>
      <c r="D738" s="74" t="s">
        <v>186</v>
      </c>
      <c r="E738" s="362">
        <f t="shared" ref="E738:E744" si="38" xml:space="preserve">8*3</f>
        <v>24</v>
      </c>
      <c r="F738" s="362">
        <v>150</v>
      </c>
      <c r="G738" s="366">
        <f t="shared" si="36"/>
        <v>0.36</v>
      </c>
      <c r="H738" s="362"/>
      <c r="I738" s="279" t="s">
        <v>9497</v>
      </c>
      <c r="J738" s="65" t="s">
        <v>1157</v>
      </c>
    </row>
    <row r="739" s="338" customFormat="1" customHeight="1" outlineLevel="2" spans="1:10">
      <c r="A739" s="367" t="e">
        <f t="shared" ref="A739:A744" si="39" xml:space="preserve">N(A738)+1</f>
        <v>#REF!</v>
      </c>
      <c r="B739" s="65" t="s">
        <v>9225</v>
      </c>
      <c r="C739" s="279" t="s">
        <v>9414</v>
      </c>
      <c r="D739" s="74" t="s">
        <v>8558</v>
      </c>
      <c r="E739" s="362">
        <f t="shared" ref="E739:E741" si="40" xml:space="preserve">8*2</f>
        <v>16</v>
      </c>
      <c r="F739" s="362">
        <v>300</v>
      </c>
      <c r="G739" s="366">
        <f t="shared" si="36"/>
        <v>0.48</v>
      </c>
      <c r="H739" s="362"/>
      <c r="I739" s="279" t="s">
        <v>9497</v>
      </c>
      <c r="J739" s="65" t="s">
        <v>1157</v>
      </c>
    </row>
    <row r="740" s="338" customFormat="1" customHeight="1" outlineLevel="2" spans="1:10">
      <c r="A740" s="367" t="e">
        <f t="shared" si="39"/>
        <v>#REF!</v>
      </c>
      <c r="B740" s="65" t="s">
        <v>9232</v>
      </c>
      <c r="C740" s="279" t="s">
        <v>9414</v>
      </c>
      <c r="D740" s="74" t="s">
        <v>8558</v>
      </c>
      <c r="E740" s="362">
        <f t="shared" si="40"/>
        <v>16</v>
      </c>
      <c r="F740" s="362">
        <v>150</v>
      </c>
      <c r="G740" s="366">
        <f t="shared" si="36"/>
        <v>0.24</v>
      </c>
      <c r="H740" s="362"/>
      <c r="I740" s="279" t="s">
        <v>9497</v>
      </c>
      <c r="J740" s="65" t="s">
        <v>1157</v>
      </c>
    </row>
    <row r="741" s="338" customFormat="1" customHeight="1" outlineLevel="2" spans="1:10">
      <c r="A741" s="367" t="e">
        <f t="shared" si="39"/>
        <v>#REF!</v>
      </c>
      <c r="B741" s="65" t="s">
        <v>9234</v>
      </c>
      <c r="C741" s="279" t="s">
        <v>9415</v>
      </c>
      <c r="D741" s="74" t="s">
        <v>229</v>
      </c>
      <c r="E741" s="362">
        <f t="shared" si="40"/>
        <v>16</v>
      </c>
      <c r="F741" s="362">
        <v>65</v>
      </c>
      <c r="G741" s="366">
        <f t="shared" si="36"/>
        <v>0.104</v>
      </c>
      <c r="H741" s="362"/>
      <c r="I741" s="279" t="s">
        <v>9497</v>
      </c>
      <c r="J741" s="65" t="s">
        <v>1157</v>
      </c>
    </row>
    <row r="742" s="338" customFormat="1" customHeight="1" outlineLevel="2" spans="1:10">
      <c r="A742" s="367" t="e">
        <f t="shared" si="39"/>
        <v>#REF!</v>
      </c>
      <c r="B742" s="65" t="s">
        <v>9237</v>
      </c>
      <c r="C742" s="279" t="s">
        <v>9416</v>
      </c>
      <c r="D742" s="74" t="s">
        <v>8558</v>
      </c>
      <c r="E742" s="362">
        <f t="shared" si="38"/>
        <v>24</v>
      </c>
      <c r="F742" s="362">
        <v>190</v>
      </c>
      <c r="G742" s="366">
        <f t="shared" si="36"/>
        <v>0.456</v>
      </c>
      <c r="H742" s="362"/>
      <c r="I742" s="279" t="s">
        <v>9497</v>
      </c>
      <c r="J742" s="65" t="s">
        <v>1157</v>
      </c>
    </row>
    <row r="743" s="338" customFormat="1" customHeight="1" outlineLevel="2" spans="1:10">
      <c r="A743" s="367" t="e">
        <f t="shared" si="39"/>
        <v>#REF!</v>
      </c>
      <c r="B743" s="65" t="s">
        <v>9240</v>
      </c>
      <c r="C743" s="279" t="s">
        <v>9418</v>
      </c>
      <c r="D743" s="74" t="s">
        <v>8558</v>
      </c>
      <c r="E743" s="362">
        <f t="shared" si="38"/>
        <v>24</v>
      </c>
      <c r="F743" s="362">
        <v>100</v>
      </c>
      <c r="G743" s="366">
        <f t="shared" si="36"/>
        <v>0.24</v>
      </c>
      <c r="H743" s="362"/>
      <c r="I743" s="279" t="s">
        <v>9497</v>
      </c>
      <c r="J743" s="65" t="s">
        <v>1157</v>
      </c>
    </row>
    <row r="744" s="338" customFormat="1" customHeight="1" outlineLevel="2" spans="1:10">
      <c r="A744" s="367" t="e">
        <f t="shared" si="39"/>
        <v>#REF!</v>
      </c>
      <c r="B744" s="65" t="s">
        <v>9243</v>
      </c>
      <c r="C744" s="279" t="s">
        <v>9420</v>
      </c>
      <c r="D744" s="74" t="s">
        <v>229</v>
      </c>
      <c r="E744" s="362">
        <f t="shared" si="38"/>
        <v>24</v>
      </c>
      <c r="F744" s="362">
        <v>30</v>
      </c>
      <c r="G744" s="366">
        <f t="shared" si="36"/>
        <v>0.072</v>
      </c>
      <c r="H744" s="362"/>
      <c r="I744" s="279" t="s">
        <v>9497</v>
      </c>
      <c r="J744" s="65" t="s">
        <v>1157</v>
      </c>
    </row>
    <row r="745" s="338" customFormat="1" customHeight="1" outlineLevel="2" spans="1:10">
      <c r="A745" s="367" t="e">
        <f xml:space="preserve">N(#REF!)+1</f>
        <v>#REF!</v>
      </c>
      <c r="B745" s="65" t="s">
        <v>9219</v>
      </c>
      <c r="C745" s="279" t="s">
        <v>9220</v>
      </c>
      <c r="D745" s="74" t="s">
        <v>186</v>
      </c>
      <c r="E745" s="362">
        <v>5</v>
      </c>
      <c r="F745" s="362">
        <v>150</v>
      </c>
      <c r="G745" s="366">
        <f t="shared" si="36"/>
        <v>0.075</v>
      </c>
      <c r="H745" s="362"/>
      <c r="I745" s="279" t="s">
        <v>9498</v>
      </c>
      <c r="J745" s="65" t="s">
        <v>1157</v>
      </c>
    </row>
    <row r="746" s="338" customFormat="1" customHeight="1" outlineLevel="2" spans="1:10">
      <c r="A746" s="367" t="e">
        <f t="shared" ref="A746:A752" si="41" xml:space="preserve">N(A745)+1</f>
        <v>#REF!</v>
      </c>
      <c r="B746" s="65" t="s">
        <v>9225</v>
      </c>
      <c r="C746" s="279" t="s">
        <v>9414</v>
      </c>
      <c r="D746" s="74" t="s">
        <v>8558</v>
      </c>
      <c r="E746" s="362">
        <v>4</v>
      </c>
      <c r="F746" s="362">
        <v>300</v>
      </c>
      <c r="G746" s="366">
        <f t="shared" si="36"/>
        <v>0.12</v>
      </c>
      <c r="H746" s="362"/>
      <c r="I746" s="279" t="s">
        <v>9498</v>
      </c>
      <c r="J746" s="65" t="s">
        <v>1157</v>
      </c>
    </row>
    <row r="747" s="338" customFormat="1" customHeight="1" outlineLevel="2" spans="1:10">
      <c r="A747" s="367" t="e">
        <f t="shared" si="41"/>
        <v>#REF!</v>
      </c>
      <c r="B747" s="65" t="s">
        <v>9232</v>
      </c>
      <c r="C747" s="279" t="s">
        <v>9414</v>
      </c>
      <c r="D747" s="74" t="s">
        <v>8558</v>
      </c>
      <c r="E747" s="362">
        <v>4</v>
      </c>
      <c r="F747" s="362">
        <v>150</v>
      </c>
      <c r="G747" s="366">
        <f t="shared" si="36"/>
        <v>0.06</v>
      </c>
      <c r="H747" s="362"/>
      <c r="I747" s="279" t="s">
        <v>9498</v>
      </c>
      <c r="J747" s="65" t="s">
        <v>1157</v>
      </c>
    </row>
    <row r="748" s="338" customFormat="1" customHeight="1" outlineLevel="2" spans="1:10">
      <c r="A748" s="367" t="e">
        <f t="shared" si="41"/>
        <v>#REF!</v>
      </c>
      <c r="B748" s="65" t="s">
        <v>9234</v>
      </c>
      <c r="C748" s="279" t="s">
        <v>9415</v>
      </c>
      <c r="D748" s="74" t="s">
        <v>229</v>
      </c>
      <c r="E748" s="362">
        <v>4</v>
      </c>
      <c r="F748" s="362">
        <v>65</v>
      </c>
      <c r="G748" s="366">
        <f t="shared" si="36"/>
        <v>0.026</v>
      </c>
      <c r="H748" s="362"/>
      <c r="I748" s="279" t="s">
        <v>9498</v>
      </c>
      <c r="J748" s="65" t="s">
        <v>1157</v>
      </c>
    </row>
    <row r="749" s="338" customFormat="1" customHeight="1" outlineLevel="2" spans="1:10">
      <c r="A749" s="367" t="e">
        <f t="shared" si="41"/>
        <v>#REF!</v>
      </c>
      <c r="B749" s="65" t="s">
        <v>9237</v>
      </c>
      <c r="C749" s="279" t="s">
        <v>9416</v>
      </c>
      <c r="D749" s="74" t="s">
        <v>8558</v>
      </c>
      <c r="E749" s="362">
        <v>6</v>
      </c>
      <c r="F749" s="362">
        <v>190</v>
      </c>
      <c r="G749" s="366">
        <f t="shared" si="36"/>
        <v>0.114</v>
      </c>
      <c r="H749" s="362"/>
      <c r="I749" s="279" t="s">
        <v>9498</v>
      </c>
      <c r="J749" s="65" t="s">
        <v>1157</v>
      </c>
    </row>
    <row r="750" s="338" customFormat="1" customHeight="1" outlineLevel="2" spans="1:10">
      <c r="A750" s="367" t="e">
        <f t="shared" si="41"/>
        <v>#REF!</v>
      </c>
      <c r="B750" s="65" t="s">
        <v>9240</v>
      </c>
      <c r="C750" s="279" t="s">
        <v>9418</v>
      </c>
      <c r="D750" s="74" t="s">
        <v>8558</v>
      </c>
      <c r="E750" s="362">
        <v>6</v>
      </c>
      <c r="F750" s="362">
        <v>100</v>
      </c>
      <c r="G750" s="366">
        <f t="shared" si="36"/>
        <v>0.06</v>
      </c>
      <c r="H750" s="362"/>
      <c r="I750" s="279" t="s">
        <v>9498</v>
      </c>
      <c r="J750" s="65" t="s">
        <v>1157</v>
      </c>
    </row>
    <row r="751" s="338" customFormat="1" customHeight="1" outlineLevel="2" spans="1:10">
      <c r="A751" s="367" t="e">
        <f t="shared" si="41"/>
        <v>#REF!</v>
      </c>
      <c r="B751" s="65" t="s">
        <v>9243</v>
      </c>
      <c r="C751" s="279" t="s">
        <v>9420</v>
      </c>
      <c r="D751" s="74" t="s">
        <v>229</v>
      </c>
      <c r="E751" s="362">
        <v>6</v>
      </c>
      <c r="F751" s="362">
        <v>30</v>
      </c>
      <c r="G751" s="366">
        <f t="shared" si="36"/>
        <v>0.018</v>
      </c>
      <c r="H751" s="362"/>
      <c r="I751" s="279" t="s">
        <v>9498</v>
      </c>
      <c r="J751" s="65" t="s">
        <v>1157</v>
      </c>
    </row>
    <row r="752" s="338" customFormat="1" customHeight="1" outlineLevel="2" spans="1:10">
      <c r="A752" s="367" t="e">
        <f t="shared" si="41"/>
        <v>#REF!</v>
      </c>
      <c r="B752" s="65" t="s">
        <v>9471</v>
      </c>
      <c r="C752" s="65" t="s">
        <v>9472</v>
      </c>
      <c r="D752" s="74" t="s">
        <v>9397</v>
      </c>
      <c r="E752" s="362">
        <v>2</v>
      </c>
      <c r="F752" s="362">
        <v>120</v>
      </c>
      <c r="G752" s="366">
        <f t="shared" si="36"/>
        <v>0.024</v>
      </c>
      <c r="H752" s="362"/>
      <c r="I752" s="279" t="s">
        <v>9498</v>
      </c>
      <c r="J752" s="65" t="s">
        <v>1157</v>
      </c>
    </row>
    <row r="753" s="338" customFormat="1" customHeight="1" outlineLevel="2" spans="1:10">
      <c r="A753" s="367" t="e">
        <f xml:space="preserve">N(#REF!)+1</f>
        <v>#REF!</v>
      </c>
      <c r="B753" s="65" t="s">
        <v>9219</v>
      </c>
      <c r="C753" s="279" t="s">
        <v>9464</v>
      </c>
      <c r="D753" s="74" t="s">
        <v>186</v>
      </c>
      <c r="E753" s="362">
        <v>5</v>
      </c>
      <c r="F753" s="362">
        <f xml:space="preserve">150*2</f>
        <v>300</v>
      </c>
      <c r="G753" s="366">
        <f t="shared" si="36"/>
        <v>0.15</v>
      </c>
      <c r="H753" s="362"/>
      <c r="I753" s="279" t="s">
        <v>9499</v>
      </c>
      <c r="J753" s="65" t="s">
        <v>1157</v>
      </c>
    </row>
    <row r="754" s="338" customFormat="1" customHeight="1" outlineLevel="2" spans="1:10">
      <c r="A754" s="367" t="e">
        <f t="shared" ref="A754:A760" si="42" xml:space="preserve">N(A753)+1</f>
        <v>#REF!</v>
      </c>
      <c r="B754" s="65" t="s">
        <v>9225</v>
      </c>
      <c r="C754" s="279" t="s">
        <v>9465</v>
      </c>
      <c r="D754" s="74" t="s">
        <v>8558</v>
      </c>
      <c r="E754" s="362">
        <v>4</v>
      </c>
      <c r="F754" s="362">
        <f xml:space="preserve">300*2</f>
        <v>600</v>
      </c>
      <c r="G754" s="366">
        <f t="shared" si="36"/>
        <v>0.24</v>
      </c>
      <c r="H754" s="362"/>
      <c r="I754" s="279" t="s">
        <v>9499</v>
      </c>
      <c r="J754" s="65" t="s">
        <v>1157</v>
      </c>
    </row>
    <row r="755" s="338" customFormat="1" customHeight="1" outlineLevel="2" spans="1:10">
      <c r="A755" s="367" t="e">
        <f t="shared" si="42"/>
        <v>#REF!</v>
      </c>
      <c r="B755" s="65" t="s">
        <v>9232</v>
      </c>
      <c r="C755" s="279" t="s">
        <v>9465</v>
      </c>
      <c r="D755" s="74" t="s">
        <v>8558</v>
      </c>
      <c r="E755" s="362">
        <v>4</v>
      </c>
      <c r="F755" s="362">
        <f xml:space="preserve">150*2</f>
        <v>300</v>
      </c>
      <c r="G755" s="366">
        <f t="shared" si="36"/>
        <v>0.12</v>
      </c>
      <c r="H755" s="362"/>
      <c r="I755" s="279" t="s">
        <v>9499</v>
      </c>
      <c r="J755" s="65" t="s">
        <v>1157</v>
      </c>
    </row>
    <row r="756" s="338" customFormat="1" customHeight="1" outlineLevel="2" spans="1:10">
      <c r="A756" s="367" t="e">
        <f t="shared" si="42"/>
        <v>#REF!</v>
      </c>
      <c r="B756" s="65" t="s">
        <v>9234</v>
      </c>
      <c r="C756" s="279" t="s">
        <v>9466</v>
      </c>
      <c r="D756" s="74" t="s">
        <v>229</v>
      </c>
      <c r="E756" s="362">
        <v>4</v>
      </c>
      <c r="F756" s="362">
        <f xml:space="preserve">65*2</f>
        <v>130</v>
      </c>
      <c r="G756" s="366">
        <f t="shared" si="36"/>
        <v>0.052</v>
      </c>
      <c r="H756" s="362"/>
      <c r="I756" s="279" t="s">
        <v>9499</v>
      </c>
      <c r="J756" s="65" t="s">
        <v>1157</v>
      </c>
    </row>
    <row r="757" s="338" customFormat="1" customHeight="1" outlineLevel="2" spans="1:10">
      <c r="A757" s="367" t="e">
        <f t="shared" si="42"/>
        <v>#REF!</v>
      </c>
      <c r="B757" s="65" t="s">
        <v>9237</v>
      </c>
      <c r="C757" s="279" t="s">
        <v>9467</v>
      </c>
      <c r="D757" s="74" t="s">
        <v>8558</v>
      </c>
      <c r="E757" s="362">
        <v>6</v>
      </c>
      <c r="F757" s="362">
        <f xml:space="preserve">190*2</f>
        <v>380</v>
      </c>
      <c r="G757" s="366">
        <f t="shared" si="36"/>
        <v>0.228</v>
      </c>
      <c r="H757" s="362"/>
      <c r="I757" s="279" t="s">
        <v>9499</v>
      </c>
      <c r="J757" s="65" t="s">
        <v>1157</v>
      </c>
    </row>
    <row r="758" s="338" customFormat="1" customHeight="1" outlineLevel="2" spans="1:10">
      <c r="A758" s="367" t="e">
        <f t="shared" si="42"/>
        <v>#REF!</v>
      </c>
      <c r="B758" s="65" t="s">
        <v>9240</v>
      </c>
      <c r="C758" s="279" t="s">
        <v>9468</v>
      </c>
      <c r="D758" s="74" t="s">
        <v>8558</v>
      </c>
      <c r="E758" s="362">
        <v>6</v>
      </c>
      <c r="F758" s="362">
        <f xml:space="preserve">100*2</f>
        <v>200</v>
      </c>
      <c r="G758" s="366">
        <f t="shared" si="36"/>
        <v>0.12</v>
      </c>
      <c r="H758" s="362"/>
      <c r="I758" s="279" t="s">
        <v>9499</v>
      </c>
      <c r="J758" s="65" t="s">
        <v>1157</v>
      </c>
    </row>
    <row r="759" s="338" customFormat="1" customHeight="1" outlineLevel="2" spans="1:10">
      <c r="A759" s="367" t="e">
        <f t="shared" si="42"/>
        <v>#REF!</v>
      </c>
      <c r="B759" s="65" t="s">
        <v>9243</v>
      </c>
      <c r="C759" s="279" t="s">
        <v>9469</v>
      </c>
      <c r="D759" s="74" t="s">
        <v>229</v>
      </c>
      <c r="E759" s="362">
        <v>6</v>
      </c>
      <c r="F759" s="362">
        <f xml:space="preserve">30*2</f>
        <v>60</v>
      </c>
      <c r="G759" s="366">
        <f t="shared" si="36"/>
        <v>0.036</v>
      </c>
      <c r="H759" s="362"/>
      <c r="I759" s="279" t="s">
        <v>9499</v>
      </c>
      <c r="J759" s="65" t="s">
        <v>1157</v>
      </c>
    </row>
    <row r="760" s="338" customFormat="1" customHeight="1" outlineLevel="2" spans="1:10">
      <c r="A760" s="367" t="e">
        <f t="shared" si="42"/>
        <v>#REF!</v>
      </c>
      <c r="B760" s="65" t="s">
        <v>9471</v>
      </c>
      <c r="C760" s="65" t="s">
        <v>9472</v>
      </c>
      <c r="D760" s="74" t="s">
        <v>9397</v>
      </c>
      <c r="E760" s="362">
        <v>2</v>
      </c>
      <c r="F760" s="362">
        <v>120</v>
      </c>
      <c r="G760" s="366">
        <f t="shared" si="36"/>
        <v>0.024</v>
      </c>
      <c r="H760" s="362"/>
      <c r="I760" s="279" t="s">
        <v>9499</v>
      </c>
      <c r="J760" s="65" t="s">
        <v>1157</v>
      </c>
    </row>
    <row r="761" s="338" customFormat="1" customHeight="1" outlineLevel="2" spans="1:10">
      <c r="A761" s="367" t="e">
        <f xml:space="preserve">N(#REF!)+1</f>
        <v>#REF!</v>
      </c>
      <c r="B761" s="65" t="s">
        <v>9412</v>
      </c>
      <c r="C761" s="279"/>
      <c r="D761" s="74" t="s">
        <v>229</v>
      </c>
      <c r="E761" s="362">
        <v>8</v>
      </c>
      <c r="F761" s="362">
        <v>300</v>
      </c>
      <c r="G761" s="366">
        <f t="shared" si="36"/>
        <v>0.24</v>
      </c>
      <c r="H761" s="362"/>
      <c r="I761" s="279" t="s">
        <v>9500</v>
      </c>
      <c r="J761" s="65" t="s">
        <v>1157</v>
      </c>
    </row>
    <row r="762" s="338" customFormat="1" customHeight="1" outlineLevel="2" spans="1:10">
      <c r="A762" s="367" t="e">
        <f xml:space="preserve">N(A761)+1</f>
        <v>#REF!</v>
      </c>
      <c r="B762" s="65" t="s">
        <v>9413</v>
      </c>
      <c r="C762" s="279"/>
      <c r="D762" s="74" t="s">
        <v>8558</v>
      </c>
      <c r="E762" s="362">
        <v>8</v>
      </c>
      <c r="F762" s="362">
        <v>800</v>
      </c>
      <c r="G762" s="366">
        <f t="shared" si="36"/>
        <v>0.64</v>
      </c>
      <c r="H762" s="362"/>
      <c r="I762" s="279" t="s">
        <v>9500</v>
      </c>
      <c r="J762" s="65" t="s">
        <v>1157</v>
      </c>
    </row>
    <row r="763" s="338" customFormat="1" customHeight="1" outlineLevel="2" spans="1:10">
      <c r="A763" s="367" t="e">
        <f xml:space="preserve">N(#REF!)+1</f>
        <v>#REF!</v>
      </c>
      <c r="B763" s="65" t="s">
        <v>9247</v>
      </c>
      <c r="C763" s="279" t="s">
        <v>9423</v>
      </c>
      <c r="D763" s="74" t="s">
        <v>229</v>
      </c>
      <c r="E763" s="362">
        <v>8</v>
      </c>
      <c r="F763" s="362">
        <v>65</v>
      </c>
      <c r="G763" s="366">
        <f t="shared" si="36"/>
        <v>0.052</v>
      </c>
      <c r="H763" s="362"/>
      <c r="I763" s="279" t="s">
        <v>9500</v>
      </c>
      <c r="J763" s="65" t="s">
        <v>1157</v>
      </c>
    </row>
    <row r="764" s="338" customFormat="1" customHeight="1" outlineLevel="2" spans="1:10">
      <c r="A764" s="367" t="e">
        <f xml:space="preserve">N(A763)+1</f>
        <v>#REF!</v>
      </c>
      <c r="B764" s="65" t="s">
        <v>9251</v>
      </c>
      <c r="C764" s="279" t="s">
        <v>9424</v>
      </c>
      <c r="D764" s="74" t="s">
        <v>229</v>
      </c>
      <c r="E764" s="362">
        <v>8</v>
      </c>
      <c r="F764" s="362">
        <v>30</v>
      </c>
      <c r="G764" s="366">
        <f t="shared" si="36"/>
        <v>0.024</v>
      </c>
      <c r="H764" s="362"/>
      <c r="I764" s="279" t="s">
        <v>9500</v>
      </c>
      <c r="J764" s="65" t="s">
        <v>1157</v>
      </c>
    </row>
    <row r="765" s="338" customFormat="1" customHeight="1" outlineLevel="2" spans="1:10">
      <c r="A765" s="367" t="e">
        <f xml:space="preserve">N(A764)+1</f>
        <v>#REF!</v>
      </c>
      <c r="B765" s="65" t="s">
        <v>9255</v>
      </c>
      <c r="C765" s="279" t="s">
        <v>9425</v>
      </c>
      <c r="D765" s="74" t="s">
        <v>8558</v>
      </c>
      <c r="E765" s="362">
        <v>8</v>
      </c>
      <c r="F765" s="362">
        <v>100</v>
      </c>
      <c r="G765" s="366">
        <f t="shared" si="36"/>
        <v>0.08</v>
      </c>
      <c r="H765" s="362"/>
      <c r="I765" s="279" t="s">
        <v>9500</v>
      </c>
      <c r="J765" s="65" t="s">
        <v>1157</v>
      </c>
    </row>
    <row r="766" s="338" customFormat="1" customHeight="1" outlineLevel="2" spans="1:10">
      <c r="A766" s="367" t="e">
        <f xml:space="preserve">N(A765)+1</f>
        <v>#REF!</v>
      </c>
      <c r="B766" s="65" t="s">
        <v>9258</v>
      </c>
      <c r="C766" s="279" t="s">
        <v>9426</v>
      </c>
      <c r="D766" s="74" t="s">
        <v>8558</v>
      </c>
      <c r="E766" s="362">
        <v>8</v>
      </c>
      <c r="F766" s="362">
        <v>190</v>
      </c>
      <c r="G766" s="366">
        <f t="shared" si="36"/>
        <v>0.152</v>
      </c>
      <c r="H766" s="362"/>
      <c r="I766" s="279" t="s">
        <v>9500</v>
      </c>
      <c r="J766" s="65" t="s">
        <v>1157</v>
      </c>
    </row>
    <row r="767" s="338" customFormat="1" customHeight="1" outlineLevel="2" spans="1:10">
      <c r="A767" s="367" t="e">
        <f xml:space="preserve">N(A766)+1</f>
        <v>#REF!</v>
      </c>
      <c r="B767" s="65" t="s">
        <v>9261</v>
      </c>
      <c r="C767" s="279" t="s">
        <v>9414</v>
      </c>
      <c r="D767" s="74" t="s">
        <v>8558</v>
      </c>
      <c r="E767" s="362">
        <v>8</v>
      </c>
      <c r="F767" s="362">
        <v>300</v>
      </c>
      <c r="G767" s="366">
        <f t="shared" si="36"/>
        <v>0.24</v>
      </c>
      <c r="H767" s="362"/>
      <c r="I767" s="279" t="s">
        <v>9500</v>
      </c>
      <c r="J767" s="65" t="s">
        <v>1157</v>
      </c>
    </row>
    <row r="768" s="338" customFormat="1" customHeight="1" outlineLevel="2" spans="1:10">
      <c r="A768" s="367" t="e">
        <f xml:space="preserve">N(A767)+1</f>
        <v>#REF!</v>
      </c>
      <c r="B768" s="65" t="s">
        <v>9263</v>
      </c>
      <c r="C768" s="279" t="s">
        <v>9414</v>
      </c>
      <c r="D768" s="74" t="s">
        <v>8558</v>
      </c>
      <c r="E768" s="362">
        <v>8</v>
      </c>
      <c r="F768" s="362">
        <v>150</v>
      </c>
      <c r="G768" s="366">
        <f t="shared" si="36"/>
        <v>0.12</v>
      </c>
      <c r="H768" s="362"/>
      <c r="I768" s="279" t="s">
        <v>9500</v>
      </c>
      <c r="J768" s="65" t="s">
        <v>1157</v>
      </c>
    </row>
    <row r="769" s="338" customFormat="1" customHeight="1" outlineLevel="2" spans="1:10">
      <c r="A769" s="367" t="e">
        <f xml:space="preserve">N(#REF!)+1</f>
        <v>#REF!</v>
      </c>
      <c r="B769" s="65" t="s">
        <v>9219</v>
      </c>
      <c r="C769" s="279" t="s">
        <v>9220</v>
      </c>
      <c r="D769" s="74" t="s">
        <v>186</v>
      </c>
      <c r="E769" s="362">
        <v>3</v>
      </c>
      <c r="F769" s="362">
        <v>150</v>
      </c>
      <c r="G769" s="366">
        <f t="shared" si="36"/>
        <v>0.045</v>
      </c>
      <c r="H769" s="362"/>
      <c r="I769" s="279" t="s">
        <v>9501</v>
      </c>
      <c r="J769" s="65" t="s">
        <v>1157</v>
      </c>
    </row>
    <row r="770" s="338" customFormat="1" customHeight="1" outlineLevel="2" spans="1:10">
      <c r="A770" s="367" t="e">
        <f t="shared" ref="A770:A775" si="43" xml:space="preserve">N(A769)+1</f>
        <v>#REF!</v>
      </c>
      <c r="B770" s="65" t="s">
        <v>9225</v>
      </c>
      <c r="C770" s="279" t="s">
        <v>9414</v>
      </c>
      <c r="D770" s="74" t="s">
        <v>8558</v>
      </c>
      <c r="E770" s="362">
        <v>2</v>
      </c>
      <c r="F770" s="362">
        <v>300</v>
      </c>
      <c r="G770" s="366">
        <f t="shared" si="36"/>
        <v>0.06</v>
      </c>
      <c r="H770" s="362"/>
      <c r="I770" s="279" t="s">
        <v>9501</v>
      </c>
      <c r="J770" s="65" t="s">
        <v>1157</v>
      </c>
    </row>
    <row r="771" s="338" customFormat="1" customHeight="1" outlineLevel="2" spans="1:10">
      <c r="A771" s="367" t="e">
        <f t="shared" si="43"/>
        <v>#REF!</v>
      </c>
      <c r="B771" s="65" t="s">
        <v>9232</v>
      </c>
      <c r="C771" s="279" t="s">
        <v>9414</v>
      </c>
      <c r="D771" s="74" t="s">
        <v>8558</v>
      </c>
      <c r="E771" s="362">
        <v>2</v>
      </c>
      <c r="F771" s="362">
        <v>150</v>
      </c>
      <c r="G771" s="366">
        <f t="shared" si="36"/>
        <v>0.03</v>
      </c>
      <c r="H771" s="362"/>
      <c r="I771" s="279" t="s">
        <v>9501</v>
      </c>
      <c r="J771" s="65" t="s">
        <v>1157</v>
      </c>
    </row>
    <row r="772" s="338" customFormat="1" customHeight="1" outlineLevel="2" spans="1:10">
      <c r="A772" s="367" t="e">
        <f t="shared" si="43"/>
        <v>#REF!</v>
      </c>
      <c r="B772" s="65" t="s">
        <v>9234</v>
      </c>
      <c r="C772" s="279" t="s">
        <v>9415</v>
      </c>
      <c r="D772" s="74" t="s">
        <v>229</v>
      </c>
      <c r="E772" s="362">
        <v>2</v>
      </c>
      <c r="F772" s="362">
        <v>65</v>
      </c>
      <c r="G772" s="366">
        <f t="shared" si="36"/>
        <v>0.013</v>
      </c>
      <c r="H772" s="362"/>
      <c r="I772" s="279" t="s">
        <v>9501</v>
      </c>
      <c r="J772" s="65" t="s">
        <v>1157</v>
      </c>
    </row>
    <row r="773" s="338" customFormat="1" customHeight="1" outlineLevel="2" spans="1:10">
      <c r="A773" s="367" t="e">
        <f t="shared" si="43"/>
        <v>#REF!</v>
      </c>
      <c r="B773" s="65" t="s">
        <v>9237</v>
      </c>
      <c r="C773" s="279" t="s">
        <v>9416</v>
      </c>
      <c r="D773" s="74" t="s">
        <v>8558</v>
      </c>
      <c r="E773" s="362">
        <v>3</v>
      </c>
      <c r="F773" s="362">
        <v>190</v>
      </c>
      <c r="G773" s="366">
        <f t="shared" si="36"/>
        <v>0.057</v>
      </c>
      <c r="H773" s="362"/>
      <c r="I773" s="279" t="s">
        <v>9501</v>
      </c>
      <c r="J773" s="65" t="s">
        <v>1157</v>
      </c>
    </row>
    <row r="774" s="338" customFormat="1" customHeight="1" outlineLevel="2" spans="1:10">
      <c r="A774" s="367" t="e">
        <f t="shared" si="43"/>
        <v>#REF!</v>
      </c>
      <c r="B774" s="65" t="s">
        <v>9240</v>
      </c>
      <c r="C774" s="279" t="s">
        <v>9418</v>
      </c>
      <c r="D774" s="74" t="s">
        <v>8558</v>
      </c>
      <c r="E774" s="362">
        <v>3</v>
      </c>
      <c r="F774" s="362">
        <v>100</v>
      </c>
      <c r="G774" s="366">
        <f t="shared" si="36"/>
        <v>0.03</v>
      </c>
      <c r="H774" s="362"/>
      <c r="I774" s="279" t="s">
        <v>9501</v>
      </c>
      <c r="J774" s="65" t="s">
        <v>1157</v>
      </c>
    </row>
    <row r="775" s="338" customFormat="1" customHeight="1" outlineLevel="2" spans="1:10">
      <c r="A775" s="367" t="e">
        <f t="shared" si="43"/>
        <v>#REF!</v>
      </c>
      <c r="B775" s="65" t="s">
        <v>9243</v>
      </c>
      <c r="C775" s="279" t="s">
        <v>9420</v>
      </c>
      <c r="D775" s="74" t="s">
        <v>229</v>
      </c>
      <c r="E775" s="362">
        <v>3</v>
      </c>
      <c r="F775" s="362">
        <v>30</v>
      </c>
      <c r="G775" s="366">
        <f t="shared" si="36"/>
        <v>0.009</v>
      </c>
      <c r="H775" s="362"/>
      <c r="I775" s="279" t="s">
        <v>9501</v>
      </c>
      <c r="J775" s="65" t="s">
        <v>1157</v>
      </c>
    </row>
    <row r="776" s="338" customFormat="1" customHeight="1" spans="1:10">
      <c r="A776" s="368"/>
      <c r="B776" s="81" t="s">
        <v>145</v>
      </c>
      <c r="C776" s="81"/>
      <c r="D776" s="369"/>
      <c r="E776" s="357">
        <f xml:space="preserve">E3+E592</f>
        <v>39433</v>
      </c>
      <c r="F776" s="369"/>
      <c r="G776" s="358">
        <f xml:space="preserve">G3+G592</f>
        <v>560.896</v>
      </c>
      <c r="H776" s="370"/>
      <c r="J776" s="348"/>
    </row>
  </sheetData>
  <sheetProtection formatCells="0" formatColumns="0" formatRows="0" insertRows="0" insertColumns="0" insertHyperlinks="0" deleteColumns="0" deleteRows="0" sort="0" autoFilter="0" pivotTables="0"/>
  <mergeCells count="2">
    <mergeCell ref="A1:H1"/>
    <mergeCell ref="B776:C776"/>
  </mergeCells>
  <pageMargins left="0.75" right="0.75" top="1" bottom="1" header="0.5" footer="0.5"/>
  <pageSetup paperSize="9" scale="80" orientation="portrait"/>
  <headerFooter/>
  <colBreaks count="1" manualBreakCount="1">
    <brk id="10" max="1048575" man="1"/>
  </col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view="pageBreakPreview" zoomScaleNormal="100" topLeftCell="A13" workbookViewId="0">
      <selection activeCell="C124" sqref="$A1:$XFD1048576"/>
    </sheetView>
  </sheetViews>
  <sheetFormatPr defaultColWidth="9" defaultRowHeight="25" customHeight="1"/>
  <cols>
    <col min="1" max="1" width="6.75" style="299" customWidth="1"/>
    <col min="2" max="2" width="10.5" style="299" customWidth="1"/>
    <col min="3" max="3" width="20.5" style="299" customWidth="1"/>
    <col min="4" max="4" width="9" style="299"/>
    <col min="5" max="5" width="16.5" style="299" customWidth="1"/>
    <col min="6" max="6" width="11.6333333333333" style="299" customWidth="1"/>
    <col min="7" max="9" width="9" style="299"/>
    <col min="10" max="10" width="10.3833333333333" style="300"/>
    <col min="11" max="11" width="21.25" style="301" customWidth="1"/>
    <col min="12" max="12" width="9.38333333333333" style="297"/>
    <col min="13" max="13" width="12.6333333333333" style="297"/>
    <col min="14" max="16384" width="9" style="297"/>
  </cols>
  <sheetData>
    <row r="1" s="296" customFormat="1" customHeight="1" spans="1:16">
      <c r="A1" s="302" t="s">
        <v>9062</v>
      </c>
      <c r="B1" s="303"/>
      <c r="C1" s="303"/>
      <c r="D1" s="303"/>
      <c r="E1" s="303"/>
      <c r="F1" s="303"/>
      <c r="G1" s="303"/>
      <c r="H1" s="303"/>
      <c r="I1" s="303"/>
      <c r="J1" s="304"/>
      <c r="K1" s="305"/>
      <c r="L1" s="53" t="s">
        <v>733</v>
      </c>
      <c r="M1" s="53"/>
      <c r="N1" s="53" t="s">
        <v>734</v>
      </c>
      <c r="O1" s="53"/>
    </row>
    <row r="2" s="297" customFormat="1" ht="45" customHeight="1" spans="1:16">
      <c r="A2" s="201" t="s">
        <v>9502</v>
      </c>
      <c r="B2" s="197"/>
      <c r="C2" s="197"/>
      <c r="D2" s="197"/>
      <c r="E2" s="197"/>
      <c r="F2" s="197"/>
      <c r="G2" s="197"/>
      <c r="H2" s="197"/>
      <c r="I2" s="197"/>
      <c r="J2" s="306"/>
      <c r="K2" s="197"/>
      <c r="L2" s="57" t="s">
        <v>739</v>
      </c>
      <c r="M2" s="57" t="s">
        <v>740</v>
      </c>
      <c r="N2" s="57" t="s">
        <v>739</v>
      </c>
      <c r="O2" s="57" t="s">
        <v>740</v>
      </c>
    </row>
    <row r="3" s="297" customFormat="1" ht="38" customHeight="1" spans="1:16">
      <c r="A3" s="62" t="s">
        <v>2737</v>
      </c>
      <c r="B3" s="62" t="s">
        <v>9064</v>
      </c>
      <c r="C3" s="62" t="s">
        <v>8569</v>
      </c>
      <c r="D3" s="170" t="s">
        <v>9065</v>
      </c>
      <c r="E3" s="62" t="s">
        <v>9503</v>
      </c>
      <c r="F3" s="62" t="s">
        <v>9067</v>
      </c>
      <c r="G3" s="62" t="s">
        <v>2740</v>
      </c>
      <c r="H3" s="62" t="s">
        <v>2739</v>
      </c>
      <c r="I3" s="307" t="s">
        <v>8290</v>
      </c>
      <c r="J3" s="171" t="s">
        <v>153</v>
      </c>
      <c r="K3" s="308" t="s">
        <v>9068</v>
      </c>
    </row>
    <row r="4" s="298" customFormat="1" customHeight="1" spans="1:16">
      <c r="A4" s="52">
        <v>1</v>
      </c>
      <c r="B4" s="62" t="s">
        <v>9069</v>
      </c>
      <c r="C4" s="309" t="s">
        <v>9070</v>
      </c>
      <c r="D4" s="310" t="s">
        <v>9107</v>
      </c>
      <c r="E4" s="67" t="s">
        <v>9504</v>
      </c>
      <c r="F4" s="52" t="s">
        <v>9073</v>
      </c>
      <c r="G4" s="52" t="s">
        <v>9074</v>
      </c>
      <c r="H4" s="186">
        <v>536</v>
      </c>
      <c r="I4" s="186">
        <v>175</v>
      </c>
      <c r="J4" s="194">
        <f t="shared" ref="J4:J34" si="0" xml:space="preserve">H4*I4</f>
        <v>93800</v>
      </c>
      <c r="K4" s="309" t="s">
        <v>9505</v>
      </c>
      <c r="L4" s="311">
        <v>536</v>
      </c>
      <c r="M4" s="298">
        <f t="shared" ref="M4:M34" si="1" xml:space="preserve">L4*I4</f>
        <v>93800</v>
      </c>
    </row>
    <row r="5" s="298" customFormat="1" customHeight="1" spans="1:16">
      <c r="A5" s="52">
        <v>2</v>
      </c>
      <c r="B5" s="62"/>
      <c r="C5" s="309" t="s">
        <v>9076</v>
      </c>
      <c r="D5" s="312"/>
      <c r="E5" s="71"/>
      <c r="F5" s="52" t="s">
        <v>9073</v>
      </c>
      <c r="G5" s="52" t="s">
        <v>9074</v>
      </c>
      <c r="H5" s="186">
        <v>536</v>
      </c>
      <c r="I5" s="186">
        <v>203</v>
      </c>
      <c r="J5" s="194">
        <f t="shared" si="0"/>
        <v>108808</v>
      </c>
      <c r="K5" s="309" t="s">
        <v>9505</v>
      </c>
      <c r="L5" s="311">
        <v>536</v>
      </c>
      <c r="M5" s="298">
        <f t="shared" si="1"/>
        <v>108808</v>
      </c>
    </row>
    <row r="6" s="298" customFormat="1" customHeight="1" spans="1:16">
      <c r="A6" s="52">
        <v>3</v>
      </c>
      <c r="B6" s="62"/>
      <c r="C6" s="309" t="s">
        <v>9506</v>
      </c>
      <c r="D6" s="312"/>
      <c r="E6" s="67" t="s">
        <v>9504</v>
      </c>
      <c r="F6" s="52" t="s">
        <v>9073</v>
      </c>
      <c r="G6" s="52" t="s">
        <v>9074</v>
      </c>
      <c r="H6" s="186">
        <v>38</v>
      </c>
      <c r="I6" s="186">
        <v>180</v>
      </c>
      <c r="J6" s="194">
        <f t="shared" si="0"/>
        <v>6840</v>
      </c>
      <c r="K6" s="276" t="s">
        <v>9085</v>
      </c>
      <c r="L6" s="311">
        <v>38</v>
      </c>
      <c r="M6" s="298">
        <f t="shared" si="1"/>
        <v>6840</v>
      </c>
      <c r="N6" s="313"/>
      <c r="O6" s="313"/>
      <c r="P6" s="313"/>
    </row>
    <row r="7" s="298" customFormat="1" customHeight="1" spans="1:16">
      <c r="A7" s="52">
        <v>4</v>
      </c>
      <c r="B7" s="62"/>
      <c r="C7" s="309" t="s">
        <v>9507</v>
      </c>
      <c r="D7" s="312"/>
      <c r="E7" s="314"/>
      <c r="F7" s="67" t="s">
        <v>9073</v>
      </c>
      <c r="G7" s="52" t="s">
        <v>9074</v>
      </c>
      <c r="H7" s="186">
        <v>38</v>
      </c>
      <c r="I7" s="186">
        <v>215</v>
      </c>
      <c r="J7" s="194">
        <f t="shared" si="0"/>
        <v>8170</v>
      </c>
      <c r="K7" s="276" t="s">
        <v>9085</v>
      </c>
      <c r="L7" s="311">
        <v>38</v>
      </c>
      <c r="M7" s="298">
        <f t="shared" si="1"/>
        <v>8170</v>
      </c>
      <c r="N7" s="313"/>
      <c r="O7" s="313"/>
      <c r="P7" s="313"/>
    </row>
    <row r="8" s="297" customFormat="1" customHeight="1" spans="1:16">
      <c r="A8" s="52">
        <v>5</v>
      </c>
      <c r="B8" s="62"/>
      <c r="C8" s="309" t="s">
        <v>9078</v>
      </c>
      <c r="D8" s="312"/>
      <c r="E8" s="196" t="s">
        <v>9504</v>
      </c>
      <c r="F8" s="196" t="s">
        <v>9073</v>
      </c>
      <c r="G8" s="196" t="s">
        <v>9074</v>
      </c>
      <c r="H8" s="186">
        <v>650</v>
      </c>
      <c r="I8" s="186">
        <v>175</v>
      </c>
      <c r="J8" s="194">
        <f t="shared" si="0"/>
        <v>113750</v>
      </c>
      <c r="K8" s="276" t="s">
        <v>9508</v>
      </c>
      <c r="L8" s="311">
        <v>650</v>
      </c>
      <c r="M8" s="298">
        <f t="shared" si="1"/>
        <v>113750</v>
      </c>
      <c r="N8" s="313"/>
      <c r="O8" s="313"/>
      <c r="P8" s="313"/>
    </row>
    <row r="9" s="297" customFormat="1" customHeight="1" spans="1:16">
      <c r="A9" s="52">
        <v>6</v>
      </c>
      <c r="B9" s="62"/>
      <c r="C9" s="309" t="s">
        <v>9080</v>
      </c>
      <c r="D9" s="312"/>
      <c r="E9" s="196"/>
      <c r="F9" s="196" t="s">
        <v>9073</v>
      </c>
      <c r="G9" s="196" t="s">
        <v>9081</v>
      </c>
      <c r="H9" s="186">
        <v>650</v>
      </c>
      <c r="I9" s="186">
        <v>110</v>
      </c>
      <c r="J9" s="194">
        <f t="shared" si="0"/>
        <v>71500</v>
      </c>
      <c r="K9" s="276" t="s">
        <v>9508</v>
      </c>
      <c r="L9" s="311">
        <v>650</v>
      </c>
      <c r="M9" s="298">
        <f t="shared" si="1"/>
        <v>71500</v>
      </c>
      <c r="N9" s="313"/>
      <c r="O9" s="313"/>
      <c r="P9" s="313"/>
    </row>
    <row r="10" s="297" customFormat="1" customHeight="1" spans="1:16">
      <c r="A10" s="52">
        <v>7</v>
      </c>
      <c r="B10" s="62"/>
      <c r="C10" s="309" t="s">
        <v>9082</v>
      </c>
      <c r="D10" s="312"/>
      <c r="E10" s="196"/>
      <c r="F10" s="196" t="s">
        <v>9073</v>
      </c>
      <c r="G10" s="196" t="s">
        <v>9074</v>
      </c>
      <c r="H10" s="186">
        <v>650</v>
      </c>
      <c r="I10" s="186">
        <v>190</v>
      </c>
      <c r="J10" s="194">
        <f t="shared" si="0"/>
        <v>123500</v>
      </c>
      <c r="K10" s="276" t="s">
        <v>9508</v>
      </c>
      <c r="L10" s="311">
        <v>650</v>
      </c>
      <c r="M10" s="298">
        <f t="shared" si="1"/>
        <v>123500</v>
      </c>
      <c r="N10" s="313"/>
      <c r="O10" s="313"/>
      <c r="P10" s="313"/>
    </row>
    <row r="11" s="297" customFormat="1" customHeight="1" spans="1:16">
      <c r="A11" s="52">
        <v>8</v>
      </c>
      <c r="B11" s="62"/>
      <c r="C11" s="309" t="s">
        <v>9083</v>
      </c>
      <c r="D11" s="312"/>
      <c r="E11" s="196"/>
      <c r="F11" s="196" t="s">
        <v>9073</v>
      </c>
      <c r="G11" s="196" t="s">
        <v>9074</v>
      </c>
      <c r="H11" s="186">
        <v>650</v>
      </c>
      <c r="I11" s="186">
        <v>110</v>
      </c>
      <c r="J11" s="194">
        <f t="shared" si="0"/>
        <v>71500</v>
      </c>
      <c r="K11" s="276" t="s">
        <v>9508</v>
      </c>
      <c r="L11" s="311">
        <v>650</v>
      </c>
      <c r="M11" s="298">
        <f t="shared" si="1"/>
        <v>71500</v>
      </c>
      <c r="N11" s="313"/>
      <c r="O11" s="313"/>
      <c r="P11" s="313"/>
    </row>
    <row r="12" s="297" customFormat="1" customHeight="1" spans="1:16">
      <c r="A12" s="52">
        <v>9</v>
      </c>
      <c r="B12" s="62"/>
      <c r="C12" s="309" t="s">
        <v>9084</v>
      </c>
      <c r="D12" s="312"/>
      <c r="E12" s="131" t="s">
        <v>9504</v>
      </c>
      <c r="F12" s="196" t="s">
        <v>9073</v>
      </c>
      <c r="G12" s="196" t="s">
        <v>9074</v>
      </c>
      <c r="H12" s="186">
        <v>13</v>
      </c>
      <c r="I12" s="186">
        <v>180</v>
      </c>
      <c r="J12" s="194">
        <f t="shared" si="0"/>
        <v>2340</v>
      </c>
      <c r="K12" s="276" t="s">
        <v>9085</v>
      </c>
      <c r="L12" s="311">
        <v>13</v>
      </c>
      <c r="M12" s="298">
        <f t="shared" si="1"/>
        <v>2340</v>
      </c>
      <c r="N12" s="313"/>
      <c r="O12" s="313"/>
      <c r="P12" s="313"/>
    </row>
    <row r="13" s="297" customFormat="1" customHeight="1" spans="1:16">
      <c r="A13" s="52">
        <v>10</v>
      </c>
      <c r="B13" s="62"/>
      <c r="C13" s="309" t="s">
        <v>9086</v>
      </c>
      <c r="D13" s="312"/>
      <c r="E13" s="315"/>
      <c r="F13" s="196" t="s">
        <v>9073</v>
      </c>
      <c r="G13" s="196" t="s">
        <v>9074</v>
      </c>
      <c r="H13" s="186">
        <v>13</v>
      </c>
      <c r="I13" s="186">
        <v>110</v>
      </c>
      <c r="J13" s="194">
        <f t="shared" si="0"/>
        <v>1430</v>
      </c>
      <c r="K13" s="276" t="s">
        <v>9085</v>
      </c>
      <c r="L13" s="311">
        <v>13</v>
      </c>
      <c r="M13" s="298">
        <f t="shared" si="1"/>
        <v>1430</v>
      </c>
      <c r="N13" s="313"/>
      <c r="O13" s="313"/>
      <c r="P13" s="313"/>
    </row>
    <row r="14" s="297" customFormat="1" customHeight="1" spans="1:16">
      <c r="A14" s="52">
        <v>11</v>
      </c>
      <c r="B14" s="62"/>
      <c r="C14" s="309" t="s">
        <v>9087</v>
      </c>
      <c r="D14" s="312"/>
      <c r="E14" s="315"/>
      <c r="F14" s="196" t="s">
        <v>9073</v>
      </c>
      <c r="G14" s="196" t="s">
        <v>9074</v>
      </c>
      <c r="H14" s="186">
        <v>13</v>
      </c>
      <c r="I14" s="186">
        <v>200</v>
      </c>
      <c r="J14" s="194">
        <f t="shared" si="0"/>
        <v>2600</v>
      </c>
      <c r="K14" s="276" t="s">
        <v>9085</v>
      </c>
      <c r="L14" s="311">
        <v>13</v>
      </c>
      <c r="M14" s="298">
        <f t="shared" si="1"/>
        <v>2600</v>
      </c>
      <c r="N14" s="313"/>
      <c r="O14" s="313"/>
      <c r="P14" s="313"/>
    </row>
    <row r="15" s="297" customFormat="1" customHeight="1" spans="1:16">
      <c r="A15" s="52">
        <v>12</v>
      </c>
      <c r="B15" s="62"/>
      <c r="C15" s="309" t="s">
        <v>9088</v>
      </c>
      <c r="D15" s="316"/>
      <c r="E15" s="263"/>
      <c r="F15" s="196" t="s">
        <v>9073</v>
      </c>
      <c r="G15" s="196" t="s">
        <v>9074</v>
      </c>
      <c r="H15" s="186">
        <v>13</v>
      </c>
      <c r="I15" s="186">
        <v>110</v>
      </c>
      <c r="J15" s="194">
        <f t="shared" si="0"/>
        <v>1430</v>
      </c>
      <c r="K15" s="276" t="s">
        <v>9085</v>
      </c>
      <c r="L15" s="311">
        <v>13</v>
      </c>
      <c r="M15" s="298">
        <f t="shared" si="1"/>
        <v>1430</v>
      </c>
      <c r="N15" s="313"/>
      <c r="O15" s="313"/>
      <c r="P15" s="313"/>
    </row>
    <row r="16" s="298" customFormat="1" customHeight="1" spans="1:16">
      <c r="A16" s="52">
        <v>13</v>
      </c>
      <c r="B16" s="62"/>
      <c r="C16" s="309" t="s">
        <v>9509</v>
      </c>
      <c r="D16" s="262" t="s">
        <v>9071</v>
      </c>
      <c r="E16" s="196" t="s">
        <v>9504</v>
      </c>
      <c r="F16" s="196" t="s">
        <v>9073</v>
      </c>
      <c r="G16" s="196" t="s">
        <v>9074</v>
      </c>
      <c r="H16" s="186">
        <v>25</v>
      </c>
      <c r="I16" s="186">
        <v>180</v>
      </c>
      <c r="J16" s="194">
        <f t="shared" si="0"/>
        <v>4500</v>
      </c>
      <c r="K16" s="317" t="s">
        <v>9510</v>
      </c>
      <c r="L16" s="311">
        <v>25</v>
      </c>
      <c r="M16" s="298">
        <f t="shared" si="1"/>
        <v>4500</v>
      </c>
      <c r="N16" s="313"/>
      <c r="O16" s="313"/>
      <c r="P16" s="313"/>
    </row>
    <row r="17" s="298" customFormat="1" customHeight="1" spans="1:16">
      <c r="A17" s="52">
        <v>14</v>
      </c>
      <c r="B17" s="62"/>
      <c r="C17" s="309" t="s">
        <v>9511</v>
      </c>
      <c r="D17" s="262"/>
      <c r="E17" s="196"/>
      <c r="F17" s="196" t="s">
        <v>9073</v>
      </c>
      <c r="G17" s="196" t="s">
        <v>9074</v>
      </c>
      <c r="H17" s="186">
        <v>25</v>
      </c>
      <c r="I17" s="186">
        <v>200</v>
      </c>
      <c r="J17" s="194">
        <f t="shared" si="0"/>
        <v>5000</v>
      </c>
      <c r="K17" s="317" t="s">
        <v>9510</v>
      </c>
      <c r="L17" s="311">
        <v>25</v>
      </c>
      <c r="M17" s="298">
        <f t="shared" si="1"/>
        <v>5000</v>
      </c>
      <c r="N17" s="313"/>
      <c r="O17" s="313"/>
      <c r="P17" s="313"/>
    </row>
    <row r="18" s="297" customFormat="1" customHeight="1" spans="1:16">
      <c r="A18" s="52">
        <v>15</v>
      </c>
      <c r="B18" s="62"/>
      <c r="C18" s="309" t="s">
        <v>9089</v>
      </c>
      <c r="D18" s="262" t="s">
        <v>9090</v>
      </c>
      <c r="E18" s="309" t="s">
        <v>9512</v>
      </c>
      <c r="F18" s="196" t="s">
        <v>9073</v>
      </c>
      <c r="G18" s="196" t="s">
        <v>9074</v>
      </c>
      <c r="H18" s="186">
        <v>217</v>
      </c>
      <c r="I18" s="186">
        <v>220</v>
      </c>
      <c r="J18" s="194">
        <f t="shared" si="0"/>
        <v>47740</v>
      </c>
      <c r="K18" s="276" t="s">
        <v>9508</v>
      </c>
      <c r="L18" s="311">
        <v>217</v>
      </c>
      <c r="M18" s="298">
        <f t="shared" si="1"/>
        <v>47740</v>
      </c>
      <c r="N18" s="313"/>
      <c r="O18" s="313"/>
      <c r="P18" s="313"/>
    </row>
    <row r="19" s="297" customFormat="1" customHeight="1" spans="1:16">
      <c r="A19" s="52">
        <v>17</v>
      </c>
      <c r="B19" s="62" t="s">
        <v>9096</v>
      </c>
      <c r="C19" s="309" t="s">
        <v>9097</v>
      </c>
      <c r="D19" s="262" t="s">
        <v>9071</v>
      </c>
      <c r="E19" s="309" t="s">
        <v>9098</v>
      </c>
      <c r="F19" s="196" t="s">
        <v>276</v>
      </c>
      <c r="G19" s="196" t="s">
        <v>2774</v>
      </c>
      <c r="H19" s="186">
        <v>434</v>
      </c>
      <c r="I19" s="318">
        <v>16</v>
      </c>
      <c r="J19" s="194">
        <f t="shared" si="0"/>
        <v>6944</v>
      </c>
      <c r="K19" s="276" t="str">
        <f xml:space="preserve">K18</f>
        <v>护士人数867人</v>
      </c>
      <c r="L19" s="311">
        <v>434</v>
      </c>
      <c r="M19" s="298">
        <f t="shared" si="1"/>
        <v>6944</v>
      </c>
      <c r="N19" s="313"/>
      <c r="O19" s="313"/>
      <c r="P19" s="313"/>
    </row>
    <row r="20" s="297" customFormat="1" customHeight="1" spans="1:16">
      <c r="A20" s="52">
        <v>18</v>
      </c>
      <c r="B20" s="62"/>
      <c r="C20" s="309" t="s">
        <v>9099</v>
      </c>
      <c r="D20" s="262" t="s">
        <v>9090</v>
      </c>
      <c r="E20" s="309" t="s">
        <v>9100</v>
      </c>
      <c r="F20" s="196" t="s">
        <v>276</v>
      </c>
      <c r="G20" s="196" t="s">
        <v>2774</v>
      </c>
      <c r="H20" s="186">
        <v>217</v>
      </c>
      <c r="I20" s="318">
        <v>30</v>
      </c>
      <c r="J20" s="194">
        <f t="shared" si="0"/>
        <v>6510</v>
      </c>
      <c r="K20" s="276" t="str">
        <f xml:space="preserve">K19</f>
        <v>护士人数867人</v>
      </c>
      <c r="L20" s="311">
        <v>217</v>
      </c>
      <c r="M20" s="298">
        <f t="shared" si="1"/>
        <v>6510</v>
      </c>
      <c r="N20" s="313"/>
      <c r="O20" s="313"/>
      <c r="P20" s="313"/>
    </row>
    <row r="21" s="297" customFormat="1" customHeight="1" spans="1:16">
      <c r="A21" s="52">
        <v>19</v>
      </c>
      <c r="B21" s="62"/>
      <c r="C21" s="309" t="s">
        <v>9101</v>
      </c>
      <c r="D21" s="262" t="s">
        <v>9071</v>
      </c>
      <c r="E21" s="319" t="s">
        <v>9513</v>
      </c>
      <c r="F21" s="196" t="s">
        <v>9103</v>
      </c>
      <c r="G21" s="196" t="s">
        <v>9104</v>
      </c>
      <c r="H21" s="186">
        <v>434</v>
      </c>
      <c r="I21" s="186">
        <v>200</v>
      </c>
      <c r="J21" s="194">
        <f t="shared" si="0"/>
        <v>86800</v>
      </c>
      <c r="K21" s="276" t="str">
        <f xml:space="preserve">K20</f>
        <v>护士人数867人</v>
      </c>
      <c r="L21" s="311">
        <v>434</v>
      </c>
      <c r="M21" s="298">
        <f t="shared" si="1"/>
        <v>86800</v>
      </c>
      <c r="N21" s="313"/>
      <c r="O21" s="313"/>
      <c r="P21" s="313"/>
    </row>
    <row r="22" s="297" customFormat="1" customHeight="1" spans="1:16">
      <c r="A22" s="52">
        <v>20</v>
      </c>
      <c r="B22" s="62" t="s">
        <v>9105</v>
      </c>
      <c r="C22" s="309" t="s">
        <v>9106</v>
      </c>
      <c r="D22" s="320" t="s">
        <v>9071</v>
      </c>
      <c r="E22" s="321" t="s">
        <v>9514</v>
      </c>
      <c r="F22" s="52" t="s">
        <v>9073</v>
      </c>
      <c r="G22" s="52" t="s">
        <v>2768</v>
      </c>
      <c r="H22" s="186">
        <v>600</v>
      </c>
      <c r="I22" s="196">
        <v>150</v>
      </c>
      <c r="J22" s="194">
        <f t="shared" si="0"/>
        <v>90000</v>
      </c>
      <c r="K22" s="309" t="s">
        <v>30</v>
      </c>
      <c r="L22" s="311">
        <v>600</v>
      </c>
      <c r="M22" s="298">
        <f t="shared" si="1"/>
        <v>90000</v>
      </c>
      <c r="N22" s="313"/>
      <c r="O22" s="313"/>
      <c r="P22" s="313"/>
    </row>
    <row r="23" s="297" customFormat="1" customHeight="1" spans="1:16">
      <c r="A23" s="52">
        <v>21</v>
      </c>
      <c r="B23" s="62"/>
      <c r="C23" s="309" t="s">
        <v>9110</v>
      </c>
      <c r="D23" s="322" t="s">
        <v>9071</v>
      </c>
      <c r="E23" s="323"/>
      <c r="F23" s="52" t="s">
        <v>9073</v>
      </c>
      <c r="G23" s="52" t="s">
        <v>2768</v>
      </c>
      <c r="H23" s="186">
        <v>50</v>
      </c>
      <c r="I23" s="196">
        <v>150</v>
      </c>
      <c r="J23" s="194">
        <f t="shared" si="0"/>
        <v>7500</v>
      </c>
      <c r="K23" s="276" t="s">
        <v>9515</v>
      </c>
      <c r="L23" s="311">
        <v>50</v>
      </c>
      <c r="M23" s="298">
        <f t="shared" si="1"/>
        <v>7500</v>
      </c>
      <c r="N23" s="313"/>
      <c r="O23" s="313"/>
      <c r="P23" s="313"/>
    </row>
    <row r="24" s="297" customFormat="1" customHeight="1" spans="1:16">
      <c r="A24" s="52">
        <v>22</v>
      </c>
      <c r="B24" s="62"/>
      <c r="C24" s="309" t="s">
        <v>9516</v>
      </c>
      <c r="D24" s="324"/>
      <c r="E24" s="325" t="s">
        <v>9514</v>
      </c>
      <c r="F24" s="52" t="s">
        <v>9073</v>
      </c>
      <c r="G24" s="52" t="s">
        <v>2768</v>
      </c>
      <c r="H24" s="186">
        <v>50</v>
      </c>
      <c r="I24" s="196">
        <v>180</v>
      </c>
      <c r="J24" s="194">
        <f t="shared" si="0"/>
        <v>9000</v>
      </c>
      <c r="K24" s="326" t="s">
        <v>9517</v>
      </c>
      <c r="L24" s="311">
        <v>50</v>
      </c>
      <c r="M24" s="298">
        <f t="shared" si="1"/>
        <v>9000</v>
      </c>
      <c r="N24" s="313"/>
      <c r="O24" s="313"/>
      <c r="P24" s="313"/>
    </row>
    <row r="25" s="297" customFormat="1" customHeight="1" spans="1:16">
      <c r="A25" s="52">
        <v>23</v>
      </c>
      <c r="B25" s="327" t="s">
        <v>9114</v>
      </c>
      <c r="C25" s="309" t="s">
        <v>9115</v>
      </c>
      <c r="D25" s="328" t="s">
        <v>9071</v>
      </c>
      <c r="E25" s="329" t="s">
        <v>9518</v>
      </c>
      <c r="F25" s="196" t="s">
        <v>9117</v>
      </c>
      <c r="G25" s="196" t="s">
        <v>2774</v>
      </c>
      <c r="H25" s="196">
        <v>600</v>
      </c>
      <c r="I25" s="318">
        <v>65</v>
      </c>
      <c r="J25" s="194">
        <f t="shared" si="0"/>
        <v>39000</v>
      </c>
      <c r="K25" s="309" t="s">
        <v>30</v>
      </c>
      <c r="L25" s="311">
        <v>600</v>
      </c>
      <c r="M25" s="298">
        <f t="shared" si="1"/>
        <v>39000</v>
      </c>
      <c r="N25" s="313"/>
      <c r="O25" s="313"/>
      <c r="P25" s="313"/>
    </row>
    <row r="26" s="297" customFormat="1" customHeight="1" spans="1:16">
      <c r="A26" s="52">
        <v>24</v>
      </c>
      <c r="B26" s="330"/>
      <c r="C26" s="309" t="s">
        <v>9119</v>
      </c>
      <c r="D26" s="331"/>
      <c r="E26" s="332"/>
      <c r="F26" s="196" t="s">
        <v>9120</v>
      </c>
      <c r="G26" s="196" t="s">
        <v>2774</v>
      </c>
      <c r="H26" s="196">
        <v>50</v>
      </c>
      <c r="I26" s="318">
        <v>50</v>
      </c>
      <c r="J26" s="194">
        <f t="shared" si="0"/>
        <v>2500</v>
      </c>
      <c r="K26" s="276" t="s">
        <v>9515</v>
      </c>
      <c r="L26" s="311">
        <v>50</v>
      </c>
      <c r="M26" s="298">
        <f t="shared" si="1"/>
        <v>2500</v>
      </c>
      <c r="N26" s="313"/>
      <c r="O26" s="313"/>
      <c r="P26" s="313"/>
    </row>
    <row r="27" s="297" customFormat="1" customHeight="1" spans="1:16">
      <c r="A27" s="52">
        <v>25</v>
      </c>
      <c r="B27" s="330"/>
      <c r="C27" s="309" t="s">
        <v>9122</v>
      </c>
      <c r="D27" s="331"/>
      <c r="E27" s="319" t="s">
        <v>9518</v>
      </c>
      <c r="F27" s="196" t="s">
        <v>9124</v>
      </c>
      <c r="G27" s="196" t="s">
        <v>9125</v>
      </c>
      <c r="H27" s="196">
        <v>600</v>
      </c>
      <c r="I27" s="318">
        <v>280</v>
      </c>
      <c r="J27" s="194">
        <f t="shared" si="0"/>
        <v>168000</v>
      </c>
      <c r="K27" s="329" t="s">
        <v>30</v>
      </c>
      <c r="L27" s="311">
        <v>600</v>
      </c>
      <c r="M27" s="298">
        <f t="shared" si="1"/>
        <v>168000</v>
      </c>
      <c r="N27" s="313"/>
      <c r="O27" s="313"/>
      <c r="P27" s="313"/>
    </row>
    <row r="28" s="297" customFormat="1" customHeight="1" spans="1:16">
      <c r="A28" s="52">
        <v>26</v>
      </c>
      <c r="B28" s="330"/>
      <c r="C28" s="309" t="s">
        <v>9127</v>
      </c>
      <c r="D28" s="331"/>
      <c r="E28" s="319" t="s">
        <v>9518</v>
      </c>
      <c r="F28" s="196" t="s">
        <v>9124</v>
      </c>
      <c r="G28" s="196" t="s">
        <v>9125</v>
      </c>
      <c r="H28" s="196">
        <v>600</v>
      </c>
      <c r="I28" s="318">
        <v>120</v>
      </c>
      <c r="J28" s="194">
        <f t="shared" si="0"/>
        <v>72000</v>
      </c>
      <c r="K28" s="332"/>
      <c r="L28" s="311">
        <v>600</v>
      </c>
      <c r="M28" s="298">
        <f t="shared" si="1"/>
        <v>72000</v>
      </c>
      <c r="N28" s="313"/>
      <c r="O28" s="313"/>
      <c r="P28" s="313"/>
    </row>
    <row r="29" s="297" customFormat="1" customHeight="1" spans="1:16">
      <c r="A29" s="52">
        <v>27</v>
      </c>
      <c r="B29" s="330"/>
      <c r="C29" s="309" t="s">
        <v>9519</v>
      </c>
      <c r="D29" s="262" t="s">
        <v>9071</v>
      </c>
      <c r="E29" s="319" t="s">
        <v>9520</v>
      </c>
      <c r="F29" s="196" t="s">
        <v>9147</v>
      </c>
      <c r="G29" s="196" t="s">
        <v>2774</v>
      </c>
      <c r="H29" s="196">
        <v>150</v>
      </c>
      <c r="I29" s="318">
        <v>120</v>
      </c>
      <c r="J29" s="194">
        <f t="shared" si="0"/>
        <v>18000</v>
      </c>
      <c r="K29" s="329" t="s">
        <v>31</v>
      </c>
      <c r="L29" s="311">
        <v>150</v>
      </c>
      <c r="M29" s="298">
        <f t="shared" si="1"/>
        <v>18000</v>
      </c>
      <c r="N29" s="313"/>
      <c r="O29" s="313"/>
      <c r="P29" s="313"/>
    </row>
    <row r="30" s="297" customFormat="1" customHeight="1" spans="1:16">
      <c r="A30" s="52">
        <v>28</v>
      </c>
      <c r="B30" s="330"/>
      <c r="C30" s="309" t="s">
        <v>9521</v>
      </c>
      <c r="D30" s="262" t="s">
        <v>9071</v>
      </c>
      <c r="E30" s="319" t="s">
        <v>9520</v>
      </c>
      <c r="F30" s="196" t="s">
        <v>9138</v>
      </c>
      <c r="G30" s="196" t="s">
        <v>2751</v>
      </c>
      <c r="H30" s="196">
        <v>150</v>
      </c>
      <c r="I30" s="318">
        <v>30</v>
      </c>
      <c r="J30" s="194">
        <f t="shared" si="0"/>
        <v>4500</v>
      </c>
      <c r="K30" s="333"/>
      <c r="L30" s="311">
        <v>150</v>
      </c>
      <c r="M30" s="298">
        <f t="shared" si="1"/>
        <v>4500</v>
      </c>
      <c r="N30" s="313"/>
      <c r="O30" s="313"/>
      <c r="P30" s="313"/>
    </row>
    <row r="31" s="297" customFormat="1" customHeight="1" spans="1:16">
      <c r="A31" s="52">
        <v>29</v>
      </c>
      <c r="B31" s="330"/>
      <c r="C31" s="309" t="s">
        <v>9522</v>
      </c>
      <c r="D31" s="262" t="s">
        <v>9071</v>
      </c>
      <c r="E31" s="319" t="s">
        <v>9520</v>
      </c>
      <c r="F31" s="196" t="s">
        <v>9142</v>
      </c>
      <c r="G31" s="196" t="s">
        <v>2751</v>
      </c>
      <c r="H31" s="196">
        <v>150</v>
      </c>
      <c r="I31" s="318">
        <v>185</v>
      </c>
      <c r="J31" s="194">
        <f t="shared" si="0"/>
        <v>27750</v>
      </c>
      <c r="K31" s="332"/>
      <c r="L31" s="311">
        <v>150</v>
      </c>
      <c r="M31" s="298">
        <f t="shared" si="1"/>
        <v>27750</v>
      </c>
      <c r="N31" s="313"/>
      <c r="O31" s="313"/>
      <c r="P31" s="313"/>
    </row>
    <row r="32" s="297" customFormat="1" customHeight="1" spans="1:16">
      <c r="A32" s="52">
        <v>30</v>
      </c>
      <c r="B32" s="330"/>
      <c r="C32" s="309" t="s">
        <v>9145</v>
      </c>
      <c r="D32" s="262" t="s">
        <v>9071</v>
      </c>
      <c r="E32" s="319" t="s">
        <v>9520</v>
      </c>
      <c r="F32" s="196" t="s">
        <v>9147</v>
      </c>
      <c r="G32" s="196" t="s">
        <v>2774</v>
      </c>
      <c r="H32" s="196">
        <v>600</v>
      </c>
      <c r="I32" s="318">
        <v>120</v>
      </c>
      <c r="J32" s="194">
        <f t="shared" si="0"/>
        <v>72000</v>
      </c>
      <c r="K32" s="329" t="s">
        <v>30</v>
      </c>
      <c r="L32" s="311">
        <v>600</v>
      </c>
      <c r="M32" s="298">
        <f t="shared" si="1"/>
        <v>72000</v>
      </c>
      <c r="N32" s="334"/>
      <c r="O32" s="334"/>
      <c r="P32" s="335"/>
    </row>
    <row r="33" s="297" customFormat="1" customHeight="1" spans="1:16">
      <c r="A33" s="52">
        <v>31</v>
      </c>
      <c r="B33" s="330"/>
      <c r="C33" s="309" t="s">
        <v>9149</v>
      </c>
      <c r="D33" s="262" t="s">
        <v>9071</v>
      </c>
      <c r="E33" s="319" t="s">
        <v>9520</v>
      </c>
      <c r="F33" s="196" t="s">
        <v>9138</v>
      </c>
      <c r="G33" s="196" t="s">
        <v>2751</v>
      </c>
      <c r="H33" s="196">
        <v>600</v>
      </c>
      <c r="I33" s="318">
        <v>30</v>
      </c>
      <c r="J33" s="194">
        <f t="shared" si="0"/>
        <v>18000</v>
      </c>
      <c r="K33" s="333"/>
      <c r="L33" s="311">
        <v>600</v>
      </c>
      <c r="M33" s="298">
        <f t="shared" si="1"/>
        <v>18000</v>
      </c>
      <c r="N33" s="336"/>
      <c r="O33" s="336"/>
      <c r="P33" s="337"/>
    </row>
    <row r="34" s="297" customFormat="1" customHeight="1" spans="1:16">
      <c r="A34" s="52">
        <v>32</v>
      </c>
      <c r="B34" s="330"/>
      <c r="C34" s="309" t="s">
        <v>9150</v>
      </c>
      <c r="D34" s="262" t="s">
        <v>9071</v>
      </c>
      <c r="E34" s="319" t="s">
        <v>9520</v>
      </c>
      <c r="F34" s="196" t="s">
        <v>9142</v>
      </c>
      <c r="G34" s="196" t="s">
        <v>2751</v>
      </c>
      <c r="H34" s="196">
        <v>600</v>
      </c>
      <c r="I34" s="318">
        <v>185</v>
      </c>
      <c r="J34" s="194">
        <f t="shared" si="0"/>
        <v>111000</v>
      </c>
      <c r="K34" s="332"/>
      <c r="L34" s="311">
        <v>600</v>
      </c>
      <c r="M34" s="298">
        <f t="shared" si="1"/>
        <v>111000</v>
      </c>
    </row>
    <row r="35" s="297" customFormat="1" customHeight="1" spans="1:16">
      <c r="A35" s="62"/>
      <c r="B35" s="62" t="s">
        <v>8568</v>
      </c>
      <c r="C35" s="62"/>
      <c r="D35" s="62"/>
      <c r="E35" s="62"/>
      <c r="F35" s="62"/>
      <c r="G35" s="62"/>
      <c r="H35" s="62">
        <f xml:space="preserve">SUM(H4:H34)</f>
        <v>9952</v>
      </c>
      <c r="I35" s="62"/>
      <c r="J35" s="171">
        <f xml:space="preserve">SUM(J4:J34)</f>
        <v>1402412</v>
      </c>
      <c r="K35" s="308"/>
      <c r="M35" s="297">
        <f xml:space="preserve">SUM(M4:M34)</f>
        <v>1402412</v>
      </c>
    </row>
  </sheetData>
  <sheetProtection formatCells="0" formatColumns="0" formatRows="0" insertRows="0" insertColumns="0" insertHyperlinks="0" deleteColumns="0" deleteRows="0" sort="0" autoFilter="0" pivotTables="0"/>
  <mergeCells count="22">
    <mergeCell ref="A1:K1"/>
    <mergeCell ref="L1:M1"/>
    <mergeCell ref="N1:O1"/>
    <mergeCell ref="A2:K2"/>
    <mergeCell ref="B4:B18"/>
    <mergeCell ref="B19:B21"/>
    <mergeCell ref="B22:B24"/>
    <mergeCell ref="B25:B34"/>
    <mergeCell ref="D4:D15"/>
    <mergeCell ref="D16:D17"/>
    <mergeCell ref="D23:D24"/>
    <mergeCell ref="D25:D28"/>
    <mergeCell ref="E4:E5"/>
    <mergeCell ref="E6:E7"/>
    <mergeCell ref="E8:E11"/>
    <mergeCell ref="E12:E15"/>
    <mergeCell ref="E16:E17"/>
    <mergeCell ref="E22:E23"/>
    <mergeCell ref="E25:E26"/>
    <mergeCell ref="K27:K28"/>
    <mergeCell ref="K29:K31"/>
    <mergeCell ref="K32:K34"/>
  </mergeCells>
  <pageMargins left="0.75" right="0.75" top="1" bottom="1" header="0.5" footer="0.5"/>
  <pageSetup paperSize="9" scale="65"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07"/>
  <sheetViews>
    <sheetView view="pageBreakPreview" zoomScale="90" zoomScaleNormal="100" workbookViewId="0">
      <pane ySplit="1" topLeftCell="A206" activePane="bottomLeft" state="frozen"/>
      <selection/>
      <selection pane="bottomLeft" activeCell="B124" sqref="$A1:$XFD1048576"/>
    </sheetView>
  </sheetViews>
  <sheetFormatPr defaultColWidth="9.64166666666667" defaultRowHeight="25" customHeight="1"/>
  <cols>
    <col min="1" max="1" width="9" style="239"/>
    <col min="2" max="2" width="5.75" style="241" customWidth="1"/>
    <col min="3" max="3" width="31.1333333333333" style="239" customWidth="1"/>
    <col min="4" max="4" width="40.3833333333333" style="239" customWidth="1"/>
    <col min="5" max="5" width="13.1333333333333" style="239" customWidth="1"/>
    <col min="6" max="7" width="9" style="239"/>
    <col min="8" max="8" width="11.5" style="239" customWidth="1"/>
    <col min="9" max="9" width="12.75" style="242" customWidth="1"/>
    <col min="10" max="11" width="9" style="239"/>
    <col min="12" max="12" width="10.1333333333333" style="239"/>
    <col min="13" max="16384" width="9" style="239"/>
  </cols>
  <sheetData>
    <row r="1" s="239" customFormat="1" customHeight="1" spans="1:14">
      <c r="A1" s="243" t="s">
        <v>9523</v>
      </c>
      <c r="B1" s="243"/>
      <c r="C1" s="243"/>
      <c r="D1" s="243"/>
      <c r="E1" s="243"/>
      <c r="F1" s="243"/>
      <c r="G1" s="243"/>
      <c r="H1" s="243"/>
      <c r="I1" s="244"/>
      <c r="J1" s="243"/>
      <c r="K1" s="53" t="s">
        <v>733</v>
      </c>
      <c r="L1" s="53"/>
      <c r="M1" s="53" t="s">
        <v>733</v>
      </c>
      <c r="N1" s="53"/>
    </row>
    <row r="2" s="239" customFormat="1" ht="36" customHeight="1" spans="1:14">
      <c r="A2" s="142" t="s">
        <v>9064</v>
      </c>
      <c r="B2" s="245" t="s">
        <v>33</v>
      </c>
      <c r="C2" s="142" t="s">
        <v>8569</v>
      </c>
      <c r="D2" s="142" t="s">
        <v>148</v>
      </c>
      <c r="E2" s="246" t="s">
        <v>9524</v>
      </c>
      <c r="F2" s="142" t="s">
        <v>2740</v>
      </c>
      <c r="G2" s="142" t="s">
        <v>2739</v>
      </c>
      <c r="H2" s="142" t="s">
        <v>9525</v>
      </c>
      <c r="I2" s="247" t="s">
        <v>153</v>
      </c>
      <c r="J2" s="142" t="s">
        <v>2744</v>
      </c>
      <c r="K2" s="57" t="s">
        <v>739</v>
      </c>
      <c r="L2" s="57" t="s">
        <v>740</v>
      </c>
      <c r="M2" s="57" t="s">
        <v>739</v>
      </c>
      <c r="N2" s="57" t="s">
        <v>740</v>
      </c>
    </row>
    <row r="3" s="240" customFormat="1" customHeight="1" spans="1:14">
      <c r="A3" s="248" t="s">
        <v>4124</v>
      </c>
      <c r="B3" s="249" t="s">
        <v>741</v>
      </c>
      <c r="C3" s="250"/>
      <c r="D3" s="251"/>
      <c r="E3" s="251"/>
      <c r="F3" s="251"/>
      <c r="G3" s="251">
        <f xml:space="preserve">G64+G117</f>
        <v>5111</v>
      </c>
      <c r="H3" s="251"/>
      <c r="I3" s="252">
        <f xml:space="preserve">I64+I117</f>
        <v>1709680</v>
      </c>
      <c r="J3" s="142"/>
    </row>
    <row r="4" s="239" customFormat="1" customHeight="1" spans="1:14">
      <c r="A4" s="142" t="s">
        <v>9526</v>
      </c>
      <c r="B4" s="245" t="s">
        <v>9527</v>
      </c>
      <c r="C4" s="142"/>
      <c r="D4" s="253"/>
      <c r="E4" s="254"/>
      <c r="F4" s="255"/>
      <c r="G4" s="256"/>
      <c r="H4" s="256"/>
      <c r="I4" s="257"/>
      <c r="J4" s="256"/>
    </row>
    <row r="5" s="239" customFormat="1" customHeight="1" spans="1:14">
      <c r="A5" s="142"/>
      <c r="B5" s="142">
        <v>1</v>
      </c>
      <c r="C5" s="196" t="s">
        <v>9528</v>
      </c>
      <c r="D5" s="196" t="s">
        <v>9529</v>
      </c>
      <c r="E5" s="196" t="s">
        <v>9530</v>
      </c>
      <c r="F5" s="196" t="s">
        <v>2824</v>
      </c>
      <c r="G5" s="196">
        <v>2</v>
      </c>
      <c r="H5" s="206">
        <v>200000</v>
      </c>
      <c r="I5" s="258">
        <f xml:space="preserve">G5*H5</f>
        <v>400000</v>
      </c>
      <c r="J5" s="196"/>
      <c r="K5" s="242">
        <f t="shared" ref="K5:K68" si="0" xml:space="preserve">ROUND(G5/1200*702,0)</f>
        <v>1</v>
      </c>
      <c r="L5" s="239">
        <f t="shared" ref="L5:L63" si="1" xml:space="preserve">K5*H5</f>
        <v>200000</v>
      </c>
    </row>
    <row r="6" s="239" customFormat="1" customHeight="1" spans="1:14">
      <c r="A6" s="142"/>
      <c r="B6" s="142">
        <v>2</v>
      </c>
      <c r="C6" s="196" t="s">
        <v>9531</v>
      </c>
      <c r="D6" s="196" t="s">
        <v>9532</v>
      </c>
      <c r="E6" s="196" t="s">
        <v>9533</v>
      </c>
      <c r="F6" s="196" t="s">
        <v>2768</v>
      </c>
      <c r="G6" s="196">
        <v>5</v>
      </c>
      <c r="H6" s="206">
        <v>15000</v>
      </c>
      <c r="I6" s="258">
        <f xml:space="preserve">G6*H6</f>
        <v>75000</v>
      </c>
      <c r="J6" s="196"/>
      <c r="K6" s="242">
        <f t="shared" si="0"/>
        <v>3</v>
      </c>
      <c r="L6" s="239">
        <f t="shared" si="1"/>
        <v>45000</v>
      </c>
    </row>
    <row r="7" s="239" customFormat="1" customHeight="1" spans="1:14">
      <c r="A7" s="142"/>
      <c r="B7" s="142">
        <v>3</v>
      </c>
      <c r="C7" s="196" t="s">
        <v>9534</v>
      </c>
      <c r="D7" s="259" t="s">
        <v>9535</v>
      </c>
      <c r="E7" s="196" t="s">
        <v>9536</v>
      </c>
      <c r="F7" s="220" t="s">
        <v>8841</v>
      </c>
      <c r="G7" s="260">
        <v>20</v>
      </c>
      <c r="H7" s="260">
        <v>500</v>
      </c>
      <c r="I7" s="258">
        <f xml:space="preserve">G7*H7</f>
        <v>10000</v>
      </c>
      <c r="J7" s="142"/>
      <c r="K7" s="242">
        <f t="shared" si="0"/>
        <v>12</v>
      </c>
      <c r="L7" s="239">
        <f t="shared" si="1"/>
        <v>6000</v>
      </c>
    </row>
    <row r="8" s="239" customFormat="1" customHeight="1" spans="1:14">
      <c r="A8" s="196"/>
      <c r="B8" s="142">
        <v>4</v>
      </c>
      <c r="C8" s="196" t="s">
        <v>9537</v>
      </c>
      <c r="D8" s="259" t="s">
        <v>9538</v>
      </c>
      <c r="E8" s="196" t="s">
        <v>9539</v>
      </c>
      <c r="F8" s="220" t="s">
        <v>2824</v>
      </c>
      <c r="G8" s="260">
        <v>5</v>
      </c>
      <c r="H8" s="260">
        <v>6000</v>
      </c>
      <c r="I8" s="258">
        <f xml:space="preserve">G8*H8</f>
        <v>30000</v>
      </c>
      <c r="J8" s="196"/>
      <c r="K8" s="242">
        <f t="shared" si="0"/>
        <v>3</v>
      </c>
      <c r="L8" s="239">
        <f t="shared" si="1"/>
        <v>18000</v>
      </c>
    </row>
    <row r="9" s="239" customFormat="1" customHeight="1" spans="1:14">
      <c r="A9" s="142"/>
      <c r="B9" s="245" t="s">
        <v>9540</v>
      </c>
      <c r="C9" s="142"/>
      <c r="D9" s="259"/>
      <c r="E9" s="261"/>
      <c r="F9" s="220"/>
      <c r="G9" s="260">
        <v>0</v>
      </c>
      <c r="H9" s="260"/>
      <c r="I9" s="258"/>
      <c r="J9" s="196"/>
      <c r="K9" s="242">
        <f t="shared" si="0"/>
        <v>0</v>
      </c>
      <c r="L9" s="239">
        <f t="shared" si="1"/>
        <v>0</v>
      </c>
    </row>
    <row r="10" s="239" customFormat="1" customHeight="1" spans="1:14">
      <c r="A10" s="142"/>
      <c r="B10" s="142">
        <v>1</v>
      </c>
      <c r="C10" s="196" t="s">
        <v>9541</v>
      </c>
      <c r="D10" s="259" t="s">
        <v>9542</v>
      </c>
      <c r="E10" s="261" t="s">
        <v>9543</v>
      </c>
      <c r="F10" s="220" t="s">
        <v>2774</v>
      </c>
      <c r="G10" s="260">
        <v>4</v>
      </c>
      <c r="H10" s="260">
        <v>2000</v>
      </c>
      <c r="I10" s="258">
        <f t="shared" ref="I10:I63" si="2" xml:space="preserve">G10*H10</f>
        <v>8000</v>
      </c>
      <c r="J10" s="196"/>
      <c r="K10" s="242">
        <f t="shared" si="0"/>
        <v>2</v>
      </c>
      <c r="L10" s="239">
        <f t="shared" si="1"/>
        <v>4000</v>
      </c>
    </row>
    <row r="11" s="239" customFormat="1" customHeight="1" spans="1:14">
      <c r="A11" s="142"/>
      <c r="B11" s="142">
        <v>2</v>
      </c>
      <c r="C11" s="196" t="s">
        <v>9544</v>
      </c>
      <c r="D11" s="259" t="s">
        <v>9545</v>
      </c>
      <c r="E11" s="261" t="s">
        <v>9546</v>
      </c>
      <c r="F11" s="220" t="s">
        <v>2774</v>
      </c>
      <c r="G11" s="260">
        <v>7</v>
      </c>
      <c r="H11" s="260">
        <v>280</v>
      </c>
      <c r="I11" s="258">
        <f t="shared" si="2"/>
        <v>1960</v>
      </c>
      <c r="J11" s="196"/>
      <c r="K11" s="242">
        <f t="shared" si="0"/>
        <v>4</v>
      </c>
      <c r="L11" s="239">
        <f t="shared" si="1"/>
        <v>1120</v>
      </c>
    </row>
    <row r="12" s="239" customFormat="1" customHeight="1" spans="1:14">
      <c r="A12" s="142"/>
      <c r="B12" s="142">
        <v>3</v>
      </c>
      <c r="C12" s="196" t="s">
        <v>9547</v>
      </c>
      <c r="D12" s="259" t="s">
        <v>9548</v>
      </c>
      <c r="E12" s="261" t="s">
        <v>9549</v>
      </c>
      <c r="F12" s="220" t="s">
        <v>8794</v>
      </c>
      <c r="G12" s="260">
        <v>7</v>
      </c>
      <c r="H12" s="260">
        <v>100</v>
      </c>
      <c r="I12" s="258">
        <f t="shared" si="2"/>
        <v>700</v>
      </c>
      <c r="J12" s="196"/>
      <c r="K12" s="242">
        <f t="shared" si="0"/>
        <v>4</v>
      </c>
      <c r="L12" s="239">
        <f t="shared" si="1"/>
        <v>400</v>
      </c>
    </row>
    <row r="13" s="239" customFormat="1" customHeight="1" spans="1:14">
      <c r="A13" s="142"/>
      <c r="B13" s="142">
        <v>4</v>
      </c>
      <c r="C13" s="196" t="s">
        <v>9550</v>
      </c>
      <c r="D13" s="259" t="s">
        <v>9551</v>
      </c>
      <c r="E13" s="261" t="s">
        <v>9552</v>
      </c>
      <c r="F13" s="220" t="s">
        <v>2774</v>
      </c>
      <c r="G13" s="260">
        <v>60</v>
      </c>
      <c r="H13" s="260">
        <v>100</v>
      </c>
      <c r="I13" s="258">
        <f t="shared" si="2"/>
        <v>6000</v>
      </c>
      <c r="J13" s="196"/>
      <c r="K13" s="242">
        <f t="shared" si="0"/>
        <v>35</v>
      </c>
      <c r="L13" s="239">
        <f t="shared" si="1"/>
        <v>3500</v>
      </c>
    </row>
    <row r="14" s="239" customFormat="1" customHeight="1" spans="1:14">
      <c r="A14" s="142"/>
      <c r="B14" s="142">
        <v>5</v>
      </c>
      <c r="C14" s="196" t="s">
        <v>9553</v>
      </c>
      <c r="D14" s="259" t="s">
        <v>9554</v>
      </c>
      <c r="E14" s="261" t="s">
        <v>9555</v>
      </c>
      <c r="F14" s="220" t="s">
        <v>9104</v>
      </c>
      <c r="G14" s="260">
        <v>7</v>
      </c>
      <c r="H14" s="260">
        <v>150</v>
      </c>
      <c r="I14" s="258">
        <f t="shared" si="2"/>
        <v>1050</v>
      </c>
      <c r="J14" s="196"/>
      <c r="K14" s="242">
        <f t="shared" si="0"/>
        <v>4</v>
      </c>
      <c r="L14" s="239">
        <f t="shared" si="1"/>
        <v>600</v>
      </c>
    </row>
    <row r="15" s="239" customFormat="1" customHeight="1" spans="1:14">
      <c r="A15" s="142"/>
      <c r="B15" s="142">
        <v>6</v>
      </c>
      <c r="C15" s="196" t="s">
        <v>9556</v>
      </c>
      <c r="D15" s="259" t="s">
        <v>9557</v>
      </c>
      <c r="E15" s="261" t="s">
        <v>9558</v>
      </c>
      <c r="F15" s="220" t="s">
        <v>2824</v>
      </c>
      <c r="G15" s="260">
        <v>14</v>
      </c>
      <c r="H15" s="260">
        <v>120</v>
      </c>
      <c r="I15" s="258">
        <f t="shared" si="2"/>
        <v>1680</v>
      </c>
      <c r="J15" s="196"/>
      <c r="K15" s="242">
        <f t="shared" si="0"/>
        <v>8</v>
      </c>
      <c r="L15" s="239">
        <f t="shared" si="1"/>
        <v>960</v>
      </c>
    </row>
    <row r="16" s="239" customFormat="1" customHeight="1" spans="1:14">
      <c r="A16" s="142"/>
      <c r="B16" s="142">
        <v>7</v>
      </c>
      <c r="C16" s="196" t="s">
        <v>9559</v>
      </c>
      <c r="D16" s="259" t="s">
        <v>9560</v>
      </c>
      <c r="E16" s="261" t="s">
        <v>9546</v>
      </c>
      <c r="F16" s="220" t="s">
        <v>2774</v>
      </c>
      <c r="G16" s="260">
        <v>7</v>
      </c>
      <c r="H16" s="260">
        <v>90</v>
      </c>
      <c r="I16" s="258">
        <f t="shared" si="2"/>
        <v>630</v>
      </c>
      <c r="J16" s="196"/>
      <c r="K16" s="242">
        <f t="shared" si="0"/>
        <v>4</v>
      </c>
      <c r="L16" s="239">
        <f t="shared" si="1"/>
        <v>360</v>
      </c>
    </row>
    <row r="17" s="239" customFormat="1" customHeight="1" spans="1:12">
      <c r="A17" s="142"/>
      <c r="B17" s="142">
        <v>8</v>
      </c>
      <c r="C17" s="196" t="s">
        <v>9561</v>
      </c>
      <c r="D17" s="259" t="s">
        <v>9562</v>
      </c>
      <c r="E17" s="261" t="s">
        <v>9563</v>
      </c>
      <c r="F17" s="220" t="s">
        <v>2768</v>
      </c>
      <c r="G17" s="260">
        <v>7</v>
      </c>
      <c r="H17" s="260">
        <v>150</v>
      </c>
      <c r="I17" s="258">
        <f t="shared" si="2"/>
        <v>1050</v>
      </c>
      <c r="J17" s="196"/>
      <c r="K17" s="242">
        <f t="shared" si="0"/>
        <v>4</v>
      </c>
      <c r="L17" s="239">
        <f t="shared" si="1"/>
        <v>600</v>
      </c>
    </row>
    <row r="18" s="239" customFormat="1" customHeight="1" spans="1:12">
      <c r="A18" s="142"/>
      <c r="B18" s="142">
        <v>9</v>
      </c>
      <c r="C18" s="196" t="s">
        <v>9564</v>
      </c>
      <c r="D18" s="259" t="s">
        <v>9565</v>
      </c>
      <c r="E18" s="261" t="s">
        <v>9546</v>
      </c>
      <c r="F18" s="220" t="s">
        <v>2774</v>
      </c>
      <c r="G18" s="260">
        <v>7</v>
      </c>
      <c r="H18" s="260">
        <v>250</v>
      </c>
      <c r="I18" s="258">
        <f t="shared" si="2"/>
        <v>1750</v>
      </c>
      <c r="J18" s="196"/>
      <c r="K18" s="242">
        <f t="shared" si="0"/>
        <v>4</v>
      </c>
      <c r="L18" s="239">
        <f t="shared" si="1"/>
        <v>1000</v>
      </c>
    </row>
    <row r="19" s="239" customFormat="1" customHeight="1" spans="1:12">
      <c r="A19" s="142"/>
      <c r="B19" s="142">
        <v>10</v>
      </c>
      <c r="C19" s="196" t="s">
        <v>9566</v>
      </c>
      <c r="D19" s="259" t="s">
        <v>9567</v>
      </c>
      <c r="E19" s="261" t="s">
        <v>9568</v>
      </c>
      <c r="F19" s="220" t="s">
        <v>2768</v>
      </c>
      <c r="G19" s="260">
        <v>2</v>
      </c>
      <c r="H19" s="260">
        <v>800</v>
      </c>
      <c r="I19" s="258">
        <f t="shared" si="2"/>
        <v>1600</v>
      </c>
      <c r="J19" s="196"/>
      <c r="K19" s="242">
        <f t="shared" si="0"/>
        <v>1</v>
      </c>
      <c r="L19" s="239">
        <f t="shared" si="1"/>
        <v>800</v>
      </c>
    </row>
    <row r="20" s="239" customFormat="1" customHeight="1" spans="1:12">
      <c r="A20" s="142"/>
      <c r="B20" s="142">
        <v>11</v>
      </c>
      <c r="C20" s="196" t="s">
        <v>9569</v>
      </c>
      <c r="D20" s="259" t="s">
        <v>9570</v>
      </c>
      <c r="E20" s="261" t="s">
        <v>9546</v>
      </c>
      <c r="F20" s="220" t="s">
        <v>2774</v>
      </c>
      <c r="G20" s="260">
        <v>7</v>
      </c>
      <c r="H20" s="260">
        <v>650</v>
      </c>
      <c r="I20" s="258">
        <f t="shared" si="2"/>
        <v>4550</v>
      </c>
      <c r="J20" s="196"/>
      <c r="K20" s="242">
        <f t="shared" si="0"/>
        <v>4</v>
      </c>
      <c r="L20" s="239">
        <f t="shared" si="1"/>
        <v>2600</v>
      </c>
    </row>
    <row r="21" s="239" customFormat="1" customHeight="1" spans="1:12">
      <c r="A21" s="142"/>
      <c r="B21" s="142">
        <v>12</v>
      </c>
      <c r="C21" s="196" t="s">
        <v>9571</v>
      </c>
      <c r="D21" s="259" t="s">
        <v>9572</v>
      </c>
      <c r="E21" s="261" t="s">
        <v>9546</v>
      </c>
      <c r="F21" s="220" t="s">
        <v>2774</v>
      </c>
      <c r="G21" s="260">
        <v>7</v>
      </c>
      <c r="H21" s="260">
        <v>450</v>
      </c>
      <c r="I21" s="258">
        <f t="shared" si="2"/>
        <v>3150</v>
      </c>
      <c r="J21" s="196"/>
      <c r="K21" s="242">
        <f t="shared" si="0"/>
        <v>4</v>
      </c>
      <c r="L21" s="239">
        <f t="shared" si="1"/>
        <v>1800</v>
      </c>
    </row>
    <row r="22" s="239" customFormat="1" customHeight="1" spans="1:12">
      <c r="A22" s="142"/>
      <c r="B22" s="142">
        <v>13</v>
      </c>
      <c r="C22" s="196" t="s">
        <v>9573</v>
      </c>
      <c r="D22" s="259" t="s">
        <v>9574</v>
      </c>
      <c r="E22" s="261" t="s">
        <v>9575</v>
      </c>
      <c r="F22" s="220" t="s">
        <v>8841</v>
      </c>
      <c r="G22" s="260">
        <v>7</v>
      </c>
      <c r="H22" s="260">
        <v>350</v>
      </c>
      <c r="I22" s="258">
        <f t="shared" si="2"/>
        <v>2450</v>
      </c>
      <c r="J22" s="196"/>
      <c r="K22" s="242">
        <f t="shared" si="0"/>
        <v>4</v>
      </c>
      <c r="L22" s="239">
        <f t="shared" si="1"/>
        <v>1400</v>
      </c>
    </row>
    <row r="23" s="239" customFormat="1" customHeight="1" spans="1:12">
      <c r="A23" s="142"/>
      <c r="B23" s="142">
        <v>14</v>
      </c>
      <c r="C23" s="196" t="s">
        <v>9576</v>
      </c>
      <c r="D23" s="259" t="s">
        <v>9577</v>
      </c>
      <c r="E23" s="261" t="s">
        <v>9575</v>
      </c>
      <c r="F23" s="220" t="s">
        <v>8841</v>
      </c>
      <c r="G23" s="260">
        <v>7</v>
      </c>
      <c r="H23" s="260">
        <v>350</v>
      </c>
      <c r="I23" s="258">
        <f t="shared" si="2"/>
        <v>2450</v>
      </c>
      <c r="J23" s="196"/>
      <c r="K23" s="242">
        <f t="shared" si="0"/>
        <v>4</v>
      </c>
      <c r="L23" s="239">
        <f t="shared" si="1"/>
        <v>1400</v>
      </c>
    </row>
    <row r="24" s="239" customFormat="1" customHeight="1" spans="1:12">
      <c r="A24" s="142"/>
      <c r="B24" s="142">
        <v>15</v>
      </c>
      <c r="C24" s="196" t="s">
        <v>9578</v>
      </c>
      <c r="D24" s="259" t="s">
        <v>9579</v>
      </c>
      <c r="E24" s="261" t="s">
        <v>9575</v>
      </c>
      <c r="F24" s="220" t="s">
        <v>8841</v>
      </c>
      <c r="G24" s="260">
        <v>7</v>
      </c>
      <c r="H24" s="260">
        <v>200</v>
      </c>
      <c r="I24" s="258">
        <f t="shared" si="2"/>
        <v>1400</v>
      </c>
      <c r="J24" s="196"/>
      <c r="K24" s="242">
        <f t="shared" si="0"/>
        <v>4</v>
      </c>
      <c r="L24" s="239">
        <f t="shared" si="1"/>
        <v>800</v>
      </c>
    </row>
    <row r="25" s="239" customFormat="1" customHeight="1" spans="1:12">
      <c r="A25" s="142"/>
      <c r="B25" s="142">
        <v>16</v>
      </c>
      <c r="C25" s="196" t="s">
        <v>9580</v>
      </c>
      <c r="D25" s="196" t="s">
        <v>9581</v>
      </c>
      <c r="E25" s="196" t="s">
        <v>9582</v>
      </c>
      <c r="F25" s="196" t="s">
        <v>2774</v>
      </c>
      <c r="G25" s="260">
        <v>18</v>
      </c>
      <c r="H25" s="260">
        <v>200</v>
      </c>
      <c r="I25" s="258">
        <f t="shared" si="2"/>
        <v>3600</v>
      </c>
      <c r="J25" s="196"/>
      <c r="K25" s="242">
        <f t="shared" si="0"/>
        <v>11</v>
      </c>
      <c r="L25" s="239">
        <f t="shared" si="1"/>
        <v>2200</v>
      </c>
    </row>
    <row r="26" s="239" customFormat="1" customHeight="1" spans="1:12">
      <c r="A26" s="142"/>
      <c r="B26" s="142">
        <v>17</v>
      </c>
      <c r="C26" s="196" t="s">
        <v>9583</v>
      </c>
      <c r="D26" s="259" t="s">
        <v>9584</v>
      </c>
      <c r="E26" s="261" t="s">
        <v>9582</v>
      </c>
      <c r="F26" s="196" t="s">
        <v>2774</v>
      </c>
      <c r="G26" s="196">
        <v>59</v>
      </c>
      <c r="H26" s="196">
        <v>200</v>
      </c>
      <c r="I26" s="258">
        <f t="shared" si="2"/>
        <v>11800</v>
      </c>
      <c r="J26" s="196"/>
      <c r="K26" s="242">
        <f t="shared" si="0"/>
        <v>35</v>
      </c>
      <c r="L26" s="239">
        <f t="shared" si="1"/>
        <v>7000</v>
      </c>
    </row>
    <row r="27" s="239" customFormat="1" customHeight="1" spans="1:12">
      <c r="A27" s="142"/>
      <c r="B27" s="142">
        <v>18</v>
      </c>
      <c r="C27" s="196" t="s">
        <v>9585</v>
      </c>
      <c r="D27" s="196" t="s">
        <v>9586</v>
      </c>
      <c r="E27" s="261" t="s">
        <v>9582</v>
      </c>
      <c r="F27" s="220" t="s">
        <v>2774</v>
      </c>
      <c r="G27" s="260">
        <v>35</v>
      </c>
      <c r="H27" s="260">
        <v>200</v>
      </c>
      <c r="I27" s="258">
        <f t="shared" si="2"/>
        <v>7000</v>
      </c>
      <c r="J27" s="196"/>
      <c r="K27" s="242">
        <f t="shared" si="0"/>
        <v>20</v>
      </c>
      <c r="L27" s="239">
        <f t="shared" si="1"/>
        <v>4000</v>
      </c>
    </row>
    <row r="28" s="239" customFormat="1" customHeight="1" spans="1:12">
      <c r="A28" s="142"/>
      <c r="B28" s="142">
        <v>19</v>
      </c>
      <c r="C28" s="196" t="s">
        <v>9587</v>
      </c>
      <c r="D28" s="259" t="s">
        <v>9588</v>
      </c>
      <c r="E28" s="261" t="s">
        <v>9589</v>
      </c>
      <c r="F28" s="220" t="s">
        <v>2824</v>
      </c>
      <c r="G28" s="260">
        <v>53</v>
      </c>
      <c r="H28" s="260">
        <v>100</v>
      </c>
      <c r="I28" s="258">
        <f t="shared" si="2"/>
        <v>5300</v>
      </c>
      <c r="J28" s="196"/>
      <c r="K28" s="242">
        <f t="shared" si="0"/>
        <v>31</v>
      </c>
      <c r="L28" s="239">
        <f t="shared" si="1"/>
        <v>3100</v>
      </c>
    </row>
    <row r="29" s="239" customFormat="1" customHeight="1" spans="1:12">
      <c r="A29" s="142"/>
      <c r="B29" s="142">
        <v>20</v>
      </c>
      <c r="C29" s="262" t="s">
        <v>9590</v>
      </c>
      <c r="D29" s="262" t="s">
        <v>9591</v>
      </c>
      <c r="E29" s="196" t="s">
        <v>9592</v>
      </c>
      <c r="F29" s="196" t="s">
        <v>2774</v>
      </c>
      <c r="G29" s="196">
        <v>585</v>
      </c>
      <c r="H29" s="196">
        <v>12</v>
      </c>
      <c r="I29" s="258">
        <f t="shared" si="2"/>
        <v>7020</v>
      </c>
      <c r="J29" s="196"/>
      <c r="K29" s="242">
        <f t="shared" si="0"/>
        <v>342</v>
      </c>
      <c r="L29" s="239">
        <f t="shared" si="1"/>
        <v>4104</v>
      </c>
    </row>
    <row r="30" s="239" customFormat="1" customHeight="1" spans="1:12">
      <c r="A30" s="142"/>
      <c r="B30" s="142">
        <v>21</v>
      </c>
      <c r="C30" s="263" t="s">
        <v>9593</v>
      </c>
      <c r="D30" s="259" t="s">
        <v>9594</v>
      </c>
      <c r="E30" s="263" t="s">
        <v>9595</v>
      </c>
      <c r="F30" s="263" t="s">
        <v>2824</v>
      </c>
      <c r="G30" s="264">
        <v>2</v>
      </c>
      <c r="H30" s="264">
        <v>7000</v>
      </c>
      <c r="I30" s="258">
        <f t="shared" si="2"/>
        <v>14000</v>
      </c>
      <c r="J30" s="196"/>
      <c r="K30" s="242">
        <f t="shared" si="0"/>
        <v>1</v>
      </c>
      <c r="L30" s="239">
        <f t="shared" si="1"/>
        <v>7000</v>
      </c>
    </row>
    <row r="31" s="239" customFormat="1" customHeight="1" spans="1:12">
      <c r="A31" s="142"/>
      <c r="B31" s="142">
        <v>22</v>
      </c>
      <c r="C31" s="196" t="s">
        <v>9596</v>
      </c>
      <c r="D31" s="259" t="s">
        <v>9597</v>
      </c>
      <c r="E31" s="263" t="s">
        <v>9595</v>
      </c>
      <c r="F31" s="196" t="s">
        <v>2824</v>
      </c>
      <c r="G31" s="260">
        <v>1</v>
      </c>
      <c r="H31" s="260">
        <v>80000</v>
      </c>
      <c r="I31" s="258">
        <f t="shared" si="2"/>
        <v>80000</v>
      </c>
      <c r="J31" s="196"/>
      <c r="K31" s="242">
        <f t="shared" si="0"/>
        <v>1</v>
      </c>
      <c r="L31" s="239">
        <f t="shared" si="1"/>
        <v>80000</v>
      </c>
    </row>
    <row r="32" s="239" customFormat="1" customHeight="1" spans="1:12">
      <c r="A32" s="142"/>
      <c r="B32" s="142">
        <v>23</v>
      </c>
      <c r="C32" s="262" t="s">
        <v>9596</v>
      </c>
      <c r="D32" s="265" t="s">
        <v>9598</v>
      </c>
      <c r="E32" s="263" t="s">
        <v>9595</v>
      </c>
      <c r="F32" s="263" t="s">
        <v>2824</v>
      </c>
      <c r="G32" s="196">
        <v>1</v>
      </c>
      <c r="H32" s="260">
        <v>80000</v>
      </c>
      <c r="I32" s="258">
        <f t="shared" si="2"/>
        <v>80000</v>
      </c>
      <c r="J32" s="196"/>
      <c r="K32" s="242">
        <f t="shared" si="0"/>
        <v>1</v>
      </c>
      <c r="L32" s="239">
        <f t="shared" si="1"/>
        <v>80000</v>
      </c>
    </row>
    <row r="33" s="239" customFormat="1" customHeight="1" spans="1:12">
      <c r="A33" s="142"/>
      <c r="B33" s="142">
        <v>24</v>
      </c>
      <c r="C33" s="262" t="s">
        <v>9599</v>
      </c>
      <c r="D33" s="262" t="s">
        <v>9600</v>
      </c>
      <c r="E33" s="196" t="s">
        <v>9592</v>
      </c>
      <c r="F33" s="196" t="s">
        <v>2774</v>
      </c>
      <c r="G33" s="266">
        <v>117</v>
      </c>
      <c r="H33" s="266">
        <v>200</v>
      </c>
      <c r="I33" s="258">
        <f t="shared" si="2"/>
        <v>23400</v>
      </c>
      <c r="J33" s="196"/>
      <c r="K33" s="242">
        <f t="shared" si="0"/>
        <v>68</v>
      </c>
      <c r="L33" s="239">
        <f t="shared" si="1"/>
        <v>13600</v>
      </c>
    </row>
    <row r="34" s="239" customFormat="1" customHeight="1" spans="1:12">
      <c r="A34" s="142"/>
      <c r="B34" s="142">
        <v>25</v>
      </c>
      <c r="C34" s="262" t="s">
        <v>9601</v>
      </c>
      <c r="D34" s="262" t="s">
        <v>9602</v>
      </c>
      <c r="E34" s="196" t="s">
        <v>9592</v>
      </c>
      <c r="F34" s="196" t="s">
        <v>2774</v>
      </c>
      <c r="G34" s="266">
        <v>12</v>
      </c>
      <c r="H34" s="266">
        <v>200</v>
      </c>
      <c r="I34" s="258">
        <f t="shared" si="2"/>
        <v>2400</v>
      </c>
      <c r="J34" s="196"/>
      <c r="K34" s="242">
        <f t="shared" si="0"/>
        <v>7</v>
      </c>
      <c r="L34" s="239">
        <f t="shared" si="1"/>
        <v>1400</v>
      </c>
    </row>
    <row r="35" s="239" customFormat="1" customHeight="1" spans="1:12">
      <c r="A35" s="142"/>
      <c r="B35" s="142">
        <v>26</v>
      </c>
      <c r="C35" s="262" t="s">
        <v>9603</v>
      </c>
      <c r="D35" s="262" t="s">
        <v>9604</v>
      </c>
      <c r="E35" s="196" t="s">
        <v>9592</v>
      </c>
      <c r="F35" s="196" t="s">
        <v>2774</v>
      </c>
      <c r="G35" s="266">
        <v>12</v>
      </c>
      <c r="H35" s="266">
        <v>200</v>
      </c>
      <c r="I35" s="258">
        <f t="shared" si="2"/>
        <v>2400</v>
      </c>
      <c r="J35" s="196"/>
      <c r="K35" s="242">
        <f t="shared" si="0"/>
        <v>7</v>
      </c>
      <c r="L35" s="239">
        <f t="shared" si="1"/>
        <v>1400</v>
      </c>
    </row>
    <row r="36" s="239" customFormat="1" customHeight="1" spans="1:12">
      <c r="A36" s="142"/>
      <c r="B36" s="142">
        <v>27</v>
      </c>
      <c r="C36" s="262" t="s">
        <v>9605</v>
      </c>
      <c r="D36" s="262" t="s">
        <v>9606</v>
      </c>
      <c r="E36" s="196" t="s">
        <v>9592</v>
      </c>
      <c r="F36" s="196" t="s">
        <v>2774</v>
      </c>
      <c r="G36" s="260">
        <v>585</v>
      </c>
      <c r="H36" s="260">
        <v>15</v>
      </c>
      <c r="I36" s="258">
        <f t="shared" si="2"/>
        <v>8775</v>
      </c>
      <c r="J36" s="196"/>
      <c r="K36" s="242">
        <f t="shared" si="0"/>
        <v>342</v>
      </c>
      <c r="L36" s="239">
        <f t="shared" si="1"/>
        <v>5130</v>
      </c>
    </row>
    <row r="37" s="239" customFormat="1" customHeight="1" spans="1:12">
      <c r="A37" s="142"/>
      <c r="B37" s="142">
        <v>28</v>
      </c>
      <c r="C37" s="262" t="s">
        <v>9607</v>
      </c>
      <c r="D37" s="267" t="s">
        <v>9608</v>
      </c>
      <c r="E37" s="196" t="s">
        <v>9592</v>
      </c>
      <c r="F37" s="196" t="s">
        <v>2824</v>
      </c>
      <c r="G37" s="260">
        <v>1</v>
      </c>
      <c r="H37" s="266">
        <v>30000</v>
      </c>
      <c r="I37" s="258">
        <f t="shared" si="2"/>
        <v>30000</v>
      </c>
      <c r="J37" s="196"/>
      <c r="K37" s="242">
        <f t="shared" si="0"/>
        <v>1</v>
      </c>
      <c r="L37" s="239">
        <f t="shared" si="1"/>
        <v>30000</v>
      </c>
    </row>
    <row r="38" s="239" customFormat="1" customHeight="1" spans="1:12">
      <c r="A38" s="142"/>
      <c r="B38" s="142">
        <v>29</v>
      </c>
      <c r="C38" s="262" t="s">
        <v>9609</v>
      </c>
      <c r="D38" s="267" t="s">
        <v>9610</v>
      </c>
      <c r="E38" s="196" t="s">
        <v>9592</v>
      </c>
      <c r="F38" s="196" t="s">
        <v>2824</v>
      </c>
      <c r="G38" s="260">
        <v>1</v>
      </c>
      <c r="H38" s="196">
        <v>30000</v>
      </c>
      <c r="I38" s="258">
        <f t="shared" si="2"/>
        <v>30000</v>
      </c>
      <c r="J38" s="196"/>
      <c r="K38" s="242">
        <f t="shared" si="0"/>
        <v>1</v>
      </c>
      <c r="L38" s="239">
        <f t="shared" si="1"/>
        <v>30000</v>
      </c>
    </row>
    <row r="39" s="239" customFormat="1" customHeight="1" spans="1:12">
      <c r="A39" s="142"/>
      <c r="B39" s="142">
        <v>30</v>
      </c>
      <c r="C39" s="196" t="s">
        <v>9611</v>
      </c>
      <c r="D39" s="259" t="s">
        <v>9612</v>
      </c>
      <c r="E39" s="196" t="s">
        <v>9592</v>
      </c>
      <c r="F39" s="220" t="s">
        <v>2774</v>
      </c>
      <c r="G39" s="260">
        <v>1</v>
      </c>
      <c r="H39" s="260">
        <v>3000</v>
      </c>
      <c r="I39" s="268">
        <f t="shared" si="2"/>
        <v>3000</v>
      </c>
      <c r="J39" s="196"/>
      <c r="K39" s="242">
        <f t="shared" si="0"/>
        <v>1</v>
      </c>
      <c r="L39" s="239">
        <f t="shared" si="1"/>
        <v>3000</v>
      </c>
    </row>
    <row r="40" s="239" customFormat="1" customHeight="1" spans="1:12">
      <c r="A40" s="142"/>
      <c r="B40" s="142">
        <v>31</v>
      </c>
      <c r="C40" s="267" t="s">
        <v>9613</v>
      </c>
      <c r="D40" s="267" t="s">
        <v>9614</v>
      </c>
      <c r="E40" s="196" t="s">
        <v>9592</v>
      </c>
      <c r="F40" s="267" t="s">
        <v>9615</v>
      </c>
      <c r="G40" s="267">
        <v>1</v>
      </c>
      <c r="H40" s="269">
        <v>2000</v>
      </c>
      <c r="I40" s="258">
        <f t="shared" si="2"/>
        <v>2000</v>
      </c>
      <c r="J40" s="267"/>
      <c r="K40" s="242">
        <f t="shared" si="0"/>
        <v>1</v>
      </c>
      <c r="L40" s="239">
        <f t="shared" si="1"/>
        <v>2000</v>
      </c>
    </row>
    <row r="41" s="239" customFormat="1" customHeight="1" spans="1:12">
      <c r="A41" s="142"/>
      <c r="B41" s="142">
        <v>32</v>
      </c>
      <c r="C41" s="267" t="s">
        <v>9616</v>
      </c>
      <c r="D41" s="267" t="s">
        <v>9617</v>
      </c>
      <c r="E41" s="196" t="s">
        <v>9592</v>
      </c>
      <c r="F41" s="267" t="s">
        <v>9615</v>
      </c>
      <c r="G41" s="267">
        <v>1</v>
      </c>
      <c r="H41" s="269">
        <v>5000</v>
      </c>
      <c r="I41" s="258">
        <f t="shared" si="2"/>
        <v>5000</v>
      </c>
      <c r="J41" s="267"/>
      <c r="K41" s="242">
        <f t="shared" si="0"/>
        <v>1</v>
      </c>
      <c r="L41" s="239">
        <f t="shared" si="1"/>
        <v>5000</v>
      </c>
    </row>
    <row r="42" s="239" customFormat="1" customHeight="1" spans="1:12">
      <c r="A42" s="142"/>
      <c r="B42" s="142">
        <v>33</v>
      </c>
      <c r="C42" s="267" t="s">
        <v>9618</v>
      </c>
      <c r="D42" s="267" t="s">
        <v>9619</v>
      </c>
      <c r="E42" s="196" t="s">
        <v>9592</v>
      </c>
      <c r="F42" s="267" t="s">
        <v>9620</v>
      </c>
      <c r="G42" s="267">
        <v>4</v>
      </c>
      <c r="H42" s="269">
        <v>400</v>
      </c>
      <c r="I42" s="258">
        <f t="shared" si="2"/>
        <v>1600</v>
      </c>
      <c r="J42" s="267"/>
      <c r="K42" s="242">
        <f t="shared" si="0"/>
        <v>2</v>
      </c>
      <c r="L42" s="239">
        <f t="shared" si="1"/>
        <v>800</v>
      </c>
    </row>
    <row r="43" s="239" customFormat="1" customHeight="1" spans="1:12">
      <c r="A43" s="142"/>
      <c r="B43" s="142">
        <v>34</v>
      </c>
      <c r="C43" s="267" t="s">
        <v>9621</v>
      </c>
      <c r="D43" s="267" t="s">
        <v>9622</v>
      </c>
      <c r="E43" s="196" t="s">
        <v>9592</v>
      </c>
      <c r="F43" s="267" t="s">
        <v>9623</v>
      </c>
      <c r="G43" s="267">
        <v>1</v>
      </c>
      <c r="H43" s="269">
        <v>1500</v>
      </c>
      <c r="I43" s="258">
        <f t="shared" si="2"/>
        <v>1500</v>
      </c>
      <c r="J43" s="267"/>
      <c r="K43" s="242">
        <f t="shared" si="0"/>
        <v>1</v>
      </c>
      <c r="L43" s="239">
        <f t="shared" si="1"/>
        <v>1500</v>
      </c>
    </row>
    <row r="44" s="239" customFormat="1" customHeight="1" spans="1:12">
      <c r="A44" s="142"/>
      <c r="B44" s="142">
        <v>35</v>
      </c>
      <c r="C44" s="267" t="s">
        <v>9624</v>
      </c>
      <c r="D44" s="267" t="s">
        <v>9625</v>
      </c>
      <c r="E44" s="196" t="s">
        <v>9592</v>
      </c>
      <c r="F44" s="267" t="s">
        <v>9623</v>
      </c>
      <c r="G44" s="269">
        <v>6</v>
      </c>
      <c r="H44" s="269">
        <v>100</v>
      </c>
      <c r="I44" s="258">
        <f t="shared" si="2"/>
        <v>600</v>
      </c>
      <c r="J44" s="267"/>
      <c r="K44" s="242">
        <f t="shared" si="0"/>
        <v>4</v>
      </c>
      <c r="L44" s="239">
        <f t="shared" si="1"/>
        <v>400</v>
      </c>
    </row>
    <row r="45" s="239" customFormat="1" customHeight="1" spans="1:12">
      <c r="A45" s="142"/>
      <c r="B45" s="142">
        <v>36</v>
      </c>
      <c r="C45" s="267" t="s">
        <v>9626</v>
      </c>
      <c r="D45" s="267" t="s">
        <v>9627</v>
      </c>
      <c r="E45" s="196" t="s">
        <v>9592</v>
      </c>
      <c r="F45" s="267" t="s">
        <v>9623</v>
      </c>
      <c r="G45" s="269">
        <v>6</v>
      </c>
      <c r="H45" s="269">
        <v>100</v>
      </c>
      <c r="I45" s="258">
        <f t="shared" si="2"/>
        <v>600</v>
      </c>
      <c r="J45" s="267"/>
      <c r="K45" s="242">
        <f t="shared" si="0"/>
        <v>4</v>
      </c>
      <c r="L45" s="239">
        <f t="shared" si="1"/>
        <v>400</v>
      </c>
    </row>
    <row r="46" s="239" customFormat="1" customHeight="1" spans="1:12">
      <c r="A46" s="142"/>
      <c r="B46" s="142">
        <v>37</v>
      </c>
      <c r="C46" s="267" t="s">
        <v>9628</v>
      </c>
      <c r="D46" s="267" t="s">
        <v>9629</v>
      </c>
      <c r="E46" s="196" t="s">
        <v>9592</v>
      </c>
      <c r="F46" s="267" t="s">
        <v>9615</v>
      </c>
      <c r="G46" s="267">
        <v>1</v>
      </c>
      <c r="H46" s="269">
        <v>500</v>
      </c>
      <c r="I46" s="258">
        <f t="shared" si="2"/>
        <v>500</v>
      </c>
      <c r="J46" s="267"/>
      <c r="K46" s="242">
        <f t="shared" si="0"/>
        <v>1</v>
      </c>
      <c r="L46" s="239">
        <f t="shared" si="1"/>
        <v>500</v>
      </c>
    </row>
    <row r="47" s="239" customFormat="1" customHeight="1" spans="1:12">
      <c r="A47" s="142"/>
      <c r="B47" s="142">
        <v>38</v>
      </c>
      <c r="C47" s="259" t="s">
        <v>9630</v>
      </c>
      <c r="D47" s="259" t="s">
        <v>9631</v>
      </c>
      <c r="E47" s="196" t="s">
        <v>9592</v>
      </c>
      <c r="F47" s="267" t="s">
        <v>9615</v>
      </c>
      <c r="G47" s="260">
        <v>1</v>
      </c>
      <c r="H47" s="260">
        <v>500</v>
      </c>
      <c r="I47" s="258">
        <f t="shared" si="2"/>
        <v>500</v>
      </c>
      <c r="J47" s="196"/>
      <c r="K47" s="242">
        <f t="shared" si="0"/>
        <v>1</v>
      </c>
      <c r="L47" s="239">
        <f t="shared" si="1"/>
        <v>500</v>
      </c>
    </row>
    <row r="48" s="239" customFormat="1" customHeight="1" spans="1:12">
      <c r="A48" s="142"/>
      <c r="B48" s="142">
        <v>39</v>
      </c>
      <c r="C48" s="196" t="s">
        <v>9632</v>
      </c>
      <c r="D48" s="259" t="s">
        <v>9633</v>
      </c>
      <c r="E48" s="196" t="s">
        <v>9592</v>
      </c>
      <c r="F48" s="220" t="s">
        <v>2768</v>
      </c>
      <c r="G48" s="260">
        <v>1</v>
      </c>
      <c r="H48" s="260">
        <v>500</v>
      </c>
      <c r="I48" s="258">
        <f t="shared" si="2"/>
        <v>500</v>
      </c>
      <c r="J48" s="196"/>
      <c r="K48" s="242">
        <f t="shared" si="0"/>
        <v>1</v>
      </c>
      <c r="L48" s="239">
        <f t="shared" si="1"/>
        <v>500</v>
      </c>
    </row>
    <row r="49" s="239" customFormat="1" customHeight="1" spans="1:12">
      <c r="A49" s="142"/>
      <c r="B49" s="142">
        <v>40</v>
      </c>
      <c r="C49" s="196" t="s">
        <v>9634</v>
      </c>
      <c r="D49" s="259" t="s">
        <v>9635</v>
      </c>
      <c r="E49" s="196" t="s">
        <v>9592</v>
      </c>
      <c r="F49" s="220" t="s">
        <v>2768</v>
      </c>
      <c r="G49" s="260">
        <v>1</v>
      </c>
      <c r="H49" s="260">
        <v>1500</v>
      </c>
      <c r="I49" s="258">
        <f t="shared" si="2"/>
        <v>1500</v>
      </c>
      <c r="J49" s="196"/>
      <c r="K49" s="242">
        <f t="shared" si="0"/>
        <v>1</v>
      </c>
      <c r="L49" s="239">
        <f t="shared" si="1"/>
        <v>1500</v>
      </c>
    </row>
    <row r="50" s="239" customFormat="1" customHeight="1" spans="1:12">
      <c r="A50" s="142"/>
      <c r="B50" s="142">
        <v>41</v>
      </c>
      <c r="C50" s="196" t="s">
        <v>9636</v>
      </c>
      <c r="D50" s="259" t="s">
        <v>9637</v>
      </c>
      <c r="E50" s="196" t="s">
        <v>9592</v>
      </c>
      <c r="F50" s="220" t="s">
        <v>2768</v>
      </c>
      <c r="G50" s="260">
        <v>1</v>
      </c>
      <c r="H50" s="260">
        <v>1500</v>
      </c>
      <c r="I50" s="258">
        <f t="shared" si="2"/>
        <v>1500</v>
      </c>
      <c r="J50" s="196"/>
      <c r="K50" s="242">
        <f t="shared" si="0"/>
        <v>1</v>
      </c>
      <c r="L50" s="239">
        <f t="shared" si="1"/>
        <v>1500</v>
      </c>
    </row>
    <row r="51" s="239" customFormat="1" customHeight="1" spans="1:12">
      <c r="A51" s="142"/>
      <c r="B51" s="142">
        <v>42</v>
      </c>
      <c r="C51" s="196" t="s">
        <v>9638</v>
      </c>
      <c r="D51" s="259" t="s">
        <v>9639</v>
      </c>
      <c r="E51" s="196" t="s">
        <v>9592</v>
      </c>
      <c r="F51" s="220" t="s">
        <v>2774</v>
      </c>
      <c r="G51" s="260">
        <v>6</v>
      </c>
      <c r="H51" s="260">
        <v>100</v>
      </c>
      <c r="I51" s="258">
        <f t="shared" si="2"/>
        <v>600</v>
      </c>
      <c r="J51" s="196"/>
      <c r="K51" s="242">
        <f t="shared" si="0"/>
        <v>4</v>
      </c>
      <c r="L51" s="239">
        <f t="shared" si="1"/>
        <v>400</v>
      </c>
    </row>
    <row r="52" s="239" customFormat="1" customHeight="1" spans="1:12">
      <c r="A52" s="142"/>
      <c r="B52" s="142">
        <v>43</v>
      </c>
      <c r="C52" s="196" t="s">
        <v>9640</v>
      </c>
      <c r="D52" s="196" t="s">
        <v>9641</v>
      </c>
      <c r="E52" s="196" t="s">
        <v>9592</v>
      </c>
      <c r="F52" s="220" t="s">
        <v>8841</v>
      </c>
      <c r="G52" s="260">
        <v>2</v>
      </c>
      <c r="H52" s="260">
        <v>100</v>
      </c>
      <c r="I52" s="258">
        <f t="shared" si="2"/>
        <v>200</v>
      </c>
      <c r="J52" s="196"/>
      <c r="K52" s="242">
        <f t="shared" si="0"/>
        <v>1</v>
      </c>
      <c r="L52" s="239">
        <f t="shared" si="1"/>
        <v>100</v>
      </c>
    </row>
    <row r="53" s="239" customFormat="1" customHeight="1" spans="1:12">
      <c r="A53" s="142"/>
      <c r="B53" s="142">
        <v>44</v>
      </c>
      <c r="C53" s="196" t="s">
        <v>9642</v>
      </c>
      <c r="D53" s="196" t="s">
        <v>9643</v>
      </c>
      <c r="E53" s="196" t="s">
        <v>9592</v>
      </c>
      <c r="F53" s="220" t="s">
        <v>8841</v>
      </c>
      <c r="G53" s="260">
        <v>1</v>
      </c>
      <c r="H53" s="260">
        <v>100</v>
      </c>
      <c r="I53" s="258">
        <f t="shared" si="2"/>
        <v>100</v>
      </c>
      <c r="J53" s="196"/>
      <c r="K53" s="242">
        <f t="shared" si="0"/>
        <v>1</v>
      </c>
      <c r="L53" s="239">
        <f t="shared" si="1"/>
        <v>100</v>
      </c>
    </row>
    <row r="54" s="239" customFormat="1" customHeight="1" spans="1:12">
      <c r="A54" s="142"/>
      <c r="B54" s="142">
        <v>45</v>
      </c>
      <c r="C54" s="196" t="s">
        <v>9644</v>
      </c>
      <c r="D54" s="196" t="s">
        <v>9645</v>
      </c>
      <c r="E54" s="196" t="s">
        <v>9592</v>
      </c>
      <c r="F54" s="220" t="s">
        <v>8841</v>
      </c>
      <c r="G54" s="260">
        <v>2</v>
      </c>
      <c r="H54" s="260">
        <v>100</v>
      </c>
      <c r="I54" s="258">
        <f t="shared" si="2"/>
        <v>200</v>
      </c>
      <c r="J54" s="196"/>
      <c r="K54" s="242">
        <f t="shared" si="0"/>
        <v>1</v>
      </c>
      <c r="L54" s="239">
        <f t="shared" si="1"/>
        <v>100</v>
      </c>
    </row>
    <row r="55" s="239" customFormat="1" customHeight="1" spans="1:12">
      <c r="A55" s="142"/>
      <c r="B55" s="142">
        <v>46</v>
      </c>
      <c r="C55" s="196" t="s">
        <v>9646</v>
      </c>
      <c r="D55" s="196" t="s">
        <v>9647</v>
      </c>
      <c r="E55" s="196" t="s">
        <v>9592</v>
      </c>
      <c r="F55" s="220" t="s">
        <v>2768</v>
      </c>
      <c r="G55" s="260">
        <v>12</v>
      </c>
      <c r="H55" s="260">
        <v>200</v>
      </c>
      <c r="I55" s="258">
        <f t="shared" si="2"/>
        <v>2400</v>
      </c>
      <c r="J55" s="196"/>
      <c r="K55" s="242">
        <f t="shared" si="0"/>
        <v>7</v>
      </c>
      <c r="L55" s="239">
        <f t="shared" si="1"/>
        <v>1400</v>
      </c>
    </row>
    <row r="56" s="239" customFormat="1" customHeight="1" spans="1:12">
      <c r="A56" s="142"/>
      <c r="B56" s="142">
        <v>47</v>
      </c>
      <c r="C56" s="196" t="s">
        <v>9648</v>
      </c>
      <c r="D56" s="259" t="s">
        <v>9649</v>
      </c>
      <c r="E56" s="196" t="s">
        <v>9592</v>
      </c>
      <c r="F56" s="220" t="s">
        <v>9074</v>
      </c>
      <c r="G56" s="260">
        <v>6</v>
      </c>
      <c r="H56" s="260">
        <v>60</v>
      </c>
      <c r="I56" s="258">
        <f t="shared" si="2"/>
        <v>360</v>
      </c>
      <c r="J56" s="196"/>
      <c r="K56" s="242">
        <f t="shared" si="0"/>
        <v>4</v>
      </c>
      <c r="L56" s="239">
        <f t="shared" si="1"/>
        <v>240</v>
      </c>
    </row>
    <row r="57" s="239" customFormat="1" customHeight="1" spans="1:12">
      <c r="A57" s="142"/>
      <c r="B57" s="142">
        <v>48</v>
      </c>
      <c r="C57" s="196" t="s">
        <v>9650</v>
      </c>
      <c r="D57" s="259" t="s">
        <v>9651</v>
      </c>
      <c r="E57" s="196" t="s">
        <v>9592</v>
      </c>
      <c r="F57" s="220" t="s">
        <v>9074</v>
      </c>
      <c r="G57" s="260">
        <v>1</v>
      </c>
      <c r="H57" s="260">
        <v>250</v>
      </c>
      <c r="I57" s="258">
        <f t="shared" si="2"/>
        <v>250</v>
      </c>
      <c r="J57" s="196"/>
      <c r="K57" s="242">
        <f t="shared" si="0"/>
        <v>1</v>
      </c>
      <c r="L57" s="239">
        <f t="shared" si="1"/>
        <v>250</v>
      </c>
    </row>
    <row r="58" s="239" customFormat="1" customHeight="1" spans="1:12">
      <c r="A58" s="142"/>
      <c r="B58" s="142">
        <v>49</v>
      </c>
      <c r="C58" s="196" t="s">
        <v>9652</v>
      </c>
      <c r="D58" s="196" t="s">
        <v>9653</v>
      </c>
      <c r="E58" s="196" t="s">
        <v>9654</v>
      </c>
      <c r="F58" s="196" t="s">
        <v>2774</v>
      </c>
      <c r="G58" s="260">
        <v>3</v>
      </c>
      <c r="H58" s="196">
        <v>500</v>
      </c>
      <c r="I58" s="258">
        <f t="shared" si="2"/>
        <v>1500</v>
      </c>
      <c r="J58" s="196"/>
      <c r="K58" s="242">
        <f t="shared" si="0"/>
        <v>2</v>
      </c>
      <c r="L58" s="239">
        <f t="shared" si="1"/>
        <v>1000</v>
      </c>
    </row>
    <row r="59" s="239" customFormat="1" customHeight="1" spans="1:12">
      <c r="A59" s="142"/>
      <c r="B59" s="142">
        <v>50</v>
      </c>
      <c r="C59" s="267" t="s">
        <v>9655</v>
      </c>
      <c r="D59" s="267" t="s">
        <v>9656</v>
      </c>
      <c r="E59" s="196" t="s">
        <v>9657</v>
      </c>
      <c r="F59" s="267" t="s">
        <v>9620</v>
      </c>
      <c r="G59" s="269">
        <v>29</v>
      </c>
      <c r="H59" s="269">
        <v>500</v>
      </c>
      <c r="I59" s="258">
        <f t="shared" si="2"/>
        <v>14500</v>
      </c>
      <c r="J59" s="196"/>
      <c r="K59" s="242">
        <f t="shared" si="0"/>
        <v>17</v>
      </c>
      <c r="L59" s="239">
        <f t="shared" si="1"/>
        <v>8500</v>
      </c>
    </row>
    <row r="60" s="239" customFormat="1" customHeight="1" spans="1:12">
      <c r="A60" s="142"/>
      <c r="B60" s="142">
        <v>51</v>
      </c>
      <c r="C60" s="267" t="s">
        <v>9658</v>
      </c>
      <c r="D60" s="267" t="s">
        <v>9659</v>
      </c>
      <c r="E60" s="196" t="s">
        <v>9657</v>
      </c>
      <c r="F60" s="267" t="s">
        <v>9660</v>
      </c>
      <c r="G60" s="269">
        <v>12</v>
      </c>
      <c r="H60" s="269">
        <v>5000</v>
      </c>
      <c r="I60" s="258">
        <f t="shared" si="2"/>
        <v>60000</v>
      </c>
      <c r="J60" s="196"/>
      <c r="K60" s="242">
        <f t="shared" si="0"/>
        <v>7</v>
      </c>
      <c r="L60" s="239">
        <f t="shared" si="1"/>
        <v>35000</v>
      </c>
    </row>
    <row r="61" s="239" customFormat="1" customHeight="1" spans="1:12">
      <c r="A61" s="142"/>
      <c r="B61" s="142">
        <v>52</v>
      </c>
      <c r="C61" s="267" t="s">
        <v>9661</v>
      </c>
      <c r="D61" s="267" t="s">
        <v>9662</v>
      </c>
      <c r="E61" s="267" t="s">
        <v>9663</v>
      </c>
      <c r="F61" s="267" t="s">
        <v>9620</v>
      </c>
      <c r="G61" s="269">
        <v>59</v>
      </c>
      <c r="H61" s="269">
        <v>200</v>
      </c>
      <c r="I61" s="258">
        <f t="shared" si="2"/>
        <v>11800</v>
      </c>
      <c r="J61" s="196"/>
      <c r="K61" s="242">
        <f t="shared" si="0"/>
        <v>35</v>
      </c>
      <c r="L61" s="239">
        <f t="shared" si="1"/>
        <v>7000</v>
      </c>
    </row>
    <row r="62" s="239" customFormat="1" customHeight="1" spans="1:12">
      <c r="A62" s="142"/>
      <c r="B62" s="142">
        <v>53</v>
      </c>
      <c r="C62" s="267" t="s">
        <v>9664</v>
      </c>
      <c r="D62" s="267" t="s">
        <v>9665</v>
      </c>
      <c r="E62" s="267" t="s">
        <v>9663</v>
      </c>
      <c r="F62" s="267" t="s">
        <v>9615</v>
      </c>
      <c r="G62" s="269">
        <v>6</v>
      </c>
      <c r="H62" s="269">
        <v>800</v>
      </c>
      <c r="I62" s="258">
        <f t="shared" si="2"/>
        <v>4800</v>
      </c>
      <c r="J62" s="196"/>
      <c r="K62" s="242">
        <f t="shared" si="0"/>
        <v>4</v>
      </c>
      <c r="L62" s="239">
        <f t="shared" si="1"/>
        <v>3200</v>
      </c>
    </row>
    <row r="63" s="239" customFormat="1" customHeight="1" spans="1:12">
      <c r="A63" s="142"/>
      <c r="B63" s="142">
        <v>54</v>
      </c>
      <c r="C63" s="267" t="s">
        <v>9666</v>
      </c>
      <c r="D63" s="267" t="s">
        <v>9667</v>
      </c>
      <c r="E63" s="267" t="s">
        <v>9663</v>
      </c>
      <c r="F63" s="267" t="s">
        <v>9660</v>
      </c>
      <c r="G63" s="269">
        <v>12</v>
      </c>
      <c r="H63" s="269">
        <v>5000</v>
      </c>
      <c r="I63" s="258">
        <f t="shared" si="2"/>
        <v>60000</v>
      </c>
      <c r="J63" s="196"/>
      <c r="K63" s="242">
        <f t="shared" si="0"/>
        <v>7</v>
      </c>
      <c r="L63" s="239">
        <f t="shared" si="1"/>
        <v>35000</v>
      </c>
    </row>
    <row r="64" s="239" customFormat="1" customHeight="1" spans="1:12">
      <c r="A64" s="142"/>
      <c r="B64" s="142"/>
      <c r="C64" s="142" t="s">
        <v>9668</v>
      </c>
      <c r="D64" s="259"/>
      <c r="E64" s="261"/>
      <c r="F64" s="220"/>
      <c r="G64" s="256">
        <v>1841</v>
      </c>
      <c r="H64" s="260"/>
      <c r="I64" s="257">
        <f xml:space="preserve">SUM(I5:I63)</f>
        <v>1034625</v>
      </c>
      <c r="J64" s="196"/>
      <c r="K64" s="242">
        <f t="shared" si="0"/>
        <v>1077</v>
      </c>
    </row>
    <row r="65" s="239" customFormat="1" customHeight="1" spans="1:12">
      <c r="A65" s="142" t="s">
        <v>9669</v>
      </c>
      <c r="B65" s="270" t="s">
        <v>9670</v>
      </c>
      <c r="C65" s="271"/>
      <c r="D65" s="259"/>
      <c r="E65" s="261"/>
      <c r="F65" s="220"/>
      <c r="G65" s="260">
        <v>0</v>
      </c>
      <c r="H65" s="260"/>
      <c r="I65" s="258"/>
      <c r="J65" s="196"/>
      <c r="K65" s="242">
        <f t="shared" si="0"/>
        <v>0</v>
      </c>
      <c r="L65" s="239">
        <f t="shared" ref="L65:L116" si="3" xml:space="preserve">K65*H65</f>
        <v>0</v>
      </c>
    </row>
    <row r="66" s="239" customFormat="1" customHeight="1" spans="1:12">
      <c r="A66" s="142"/>
      <c r="B66" s="142">
        <v>1</v>
      </c>
      <c r="C66" s="196" t="s">
        <v>9671</v>
      </c>
      <c r="D66" s="259" t="s">
        <v>9672</v>
      </c>
      <c r="E66" s="261" t="s">
        <v>9673</v>
      </c>
      <c r="F66" s="220" t="s">
        <v>2774</v>
      </c>
      <c r="G66" s="260">
        <v>9</v>
      </c>
      <c r="H66" s="260">
        <v>2000</v>
      </c>
      <c r="I66" s="268">
        <f t="shared" ref="I66:I88" si="4" xml:space="preserve">G66*H66</f>
        <v>18000</v>
      </c>
      <c r="J66" s="196"/>
      <c r="K66" s="242">
        <f t="shared" si="0"/>
        <v>5</v>
      </c>
      <c r="L66" s="239">
        <f t="shared" si="3"/>
        <v>10000</v>
      </c>
    </row>
    <row r="67" s="239" customFormat="1" customHeight="1" spans="1:12">
      <c r="A67" s="142"/>
      <c r="B67" s="142">
        <v>2</v>
      </c>
      <c r="C67" s="196" t="s">
        <v>9674</v>
      </c>
      <c r="D67" s="272" t="s">
        <v>9675</v>
      </c>
      <c r="E67" s="261" t="s">
        <v>9676</v>
      </c>
      <c r="F67" s="220" t="s">
        <v>2774</v>
      </c>
      <c r="G67" s="260">
        <v>18</v>
      </c>
      <c r="H67" s="260">
        <v>50</v>
      </c>
      <c r="I67" s="268">
        <f t="shared" si="4"/>
        <v>900</v>
      </c>
      <c r="J67" s="196"/>
      <c r="K67" s="242">
        <f t="shared" si="0"/>
        <v>11</v>
      </c>
      <c r="L67" s="239">
        <f t="shared" si="3"/>
        <v>550</v>
      </c>
    </row>
    <row r="68" s="239" customFormat="1" customHeight="1" spans="1:12">
      <c r="A68" s="142"/>
      <c r="B68" s="142">
        <v>3</v>
      </c>
      <c r="C68" s="196" t="s">
        <v>9677</v>
      </c>
      <c r="D68" s="259" t="s">
        <v>9678</v>
      </c>
      <c r="E68" s="261" t="s">
        <v>9676</v>
      </c>
      <c r="F68" s="220" t="s">
        <v>2774</v>
      </c>
      <c r="G68" s="260">
        <v>18</v>
      </c>
      <c r="H68" s="260">
        <v>60</v>
      </c>
      <c r="I68" s="268">
        <f t="shared" si="4"/>
        <v>1080</v>
      </c>
      <c r="J68" s="196"/>
      <c r="K68" s="242">
        <f t="shared" si="0"/>
        <v>11</v>
      </c>
      <c r="L68" s="239">
        <f t="shared" si="3"/>
        <v>660</v>
      </c>
    </row>
    <row r="69" s="239" customFormat="1" customHeight="1" spans="1:12">
      <c r="A69" s="142"/>
      <c r="B69" s="142">
        <v>4</v>
      </c>
      <c r="C69" s="196" t="s">
        <v>9679</v>
      </c>
      <c r="D69" s="272" t="s">
        <v>9680</v>
      </c>
      <c r="E69" s="261" t="s">
        <v>9681</v>
      </c>
      <c r="F69" s="220" t="s">
        <v>2774</v>
      </c>
      <c r="G69" s="260">
        <v>9</v>
      </c>
      <c r="H69" s="260">
        <v>300</v>
      </c>
      <c r="I69" s="268">
        <f t="shared" si="4"/>
        <v>2700</v>
      </c>
      <c r="J69" s="196"/>
      <c r="K69" s="242">
        <f t="shared" ref="K69:K132" si="5" xml:space="preserve">ROUND(G69/1200*702,0)</f>
        <v>5</v>
      </c>
      <c r="L69" s="239">
        <f t="shared" si="3"/>
        <v>1500</v>
      </c>
    </row>
    <row r="70" s="239" customFormat="1" customHeight="1" spans="1:12">
      <c r="A70" s="142"/>
      <c r="B70" s="142">
        <v>5</v>
      </c>
      <c r="C70" s="196" t="s">
        <v>9682</v>
      </c>
      <c r="D70" s="259" t="s">
        <v>9683</v>
      </c>
      <c r="E70" s="261" t="s">
        <v>9684</v>
      </c>
      <c r="F70" s="220" t="s">
        <v>2768</v>
      </c>
      <c r="G70" s="260">
        <v>18</v>
      </c>
      <c r="H70" s="260">
        <v>50</v>
      </c>
      <c r="I70" s="268">
        <f t="shared" si="4"/>
        <v>900</v>
      </c>
      <c r="J70" s="196"/>
      <c r="K70" s="242">
        <f t="shared" si="5"/>
        <v>11</v>
      </c>
      <c r="L70" s="239">
        <f t="shared" si="3"/>
        <v>550</v>
      </c>
    </row>
    <row r="71" s="239" customFormat="1" customHeight="1" spans="1:12">
      <c r="A71" s="142"/>
      <c r="B71" s="142">
        <v>6</v>
      </c>
      <c r="C71" s="196" t="s">
        <v>9685</v>
      </c>
      <c r="D71" s="272" t="s">
        <v>9686</v>
      </c>
      <c r="E71" s="261" t="s">
        <v>9687</v>
      </c>
      <c r="F71" s="220" t="s">
        <v>2774</v>
      </c>
      <c r="G71" s="260">
        <v>7</v>
      </c>
      <c r="H71" s="260">
        <v>800</v>
      </c>
      <c r="I71" s="268">
        <f t="shared" si="4"/>
        <v>5600</v>
      </c>
      <c r="J71" s="196"/>
      <c r="K71" s="242">
        <f t="shared" si="5"/>
        <v>4</v>
      </c>
      <c r="L71" s="239">
        <f t="shared" si="3"/>
        <v>3200</v>
      </c>
    </row>
    <row r="72" s="239" customFormat="1" customHeight="1" spans="1:12">
      <c r="A72" s="142"/>
      <c r="B72" s="142">
        <v>7</v>
      </c>
      <c r="C72" s="196" t="s">
        <v>9688</v>
      </c>
      <c r="D72" s="272" t="s">
        <v>9686</v>
      </c>
      <c r="E72" s="261" t="s">
        <v>9689</v>
      </c>
      <c r="F72" s="220" t="s">
        <v>2774</v>
      </c>
      <c r="G72" s="260">
        <v>6</v>
      </c>
      <c r="H72" s="260">
        <v>600</v>
      </c>
      <c r="I72" s="268">
        <f t="shared" si="4"/>
        <v>3600</v>
      </c>
      <c r="J72" s="196"/>
      <c r="K72" s="242">
        <f t="shared" si="5"/>
        <v>4</v>
      </c>
      <c r="L72" s="239">
        <f t="shared" si="3"/>
        <v>2400</v>
      </c>
    </row>
    <row r="73" s="239" customFormat="1" customHeight="1" spans="1:12">
      <c r="A73" s="142"/>
      <c r="B73" s="142">
        <v>8</v>
      </c>
      <c r="C73" s="196" t="s">
        <v>9690</v>
      </c>
      <c r="D73" s="272" t="s">
        <v>9691</v>
      </c>
      <c r="E73" s="261" t="s">
        <v>9692</v>
      </c>
      <c r="F73" s="220" t="s">
        <v>8841</v>
      </c>
      <c r="G73" s="260">
        <v>18</v>
      </c>
      <c r="H73" s="260">
        <v>150</v>
      </c>
      <c r="I73" s="268">
        <f t="shared" si="4"/>
        <v>2700</v>
      </c>
      <c r="J73" s="196"/>
      <c r="K73" s="242">
        <f t="shared" si="5"/>
        <v>11</v>
      </c>
      <c r="L73" s="239">
        <f t="shared" si="3"/>
        <v>1650</v>
      </c>
    </row>
    <row r="74" s="239" customFormat="1" customHeight="1" spans="1:12">
      <c r="A74" s="142"/>
      <c r="B74" s="142">
        <v>9</v>
      </c>
      <c r="C74" s="196" t="s">
        <v>9693</v>
      </c>
      <c r="D74" s="259" t="s">
        <v>9694</v>
      </c>
      <c r="E74" s="261" t="s">
        <v>9695</v>
      </c>
      <c r="F74" s="220" t="s">
        <v>8841</v>
      </c>
      <c r="G74" s="260">
        <v>9</v>
      </c>
      <c r="H74" s="260">
        <v>70</v>
      </c>
      <c r="I74" s="268">
        <f t="shared" si="4"/>
        <v>630</v>
      </c>
      <c r="J74" s="196"/>
      <c r="K74" s="242">
        <f t="shared" si="5"/>
        <v>5</v>
      </c>
      <c r="L74" s="239">
        <f t="shared" si="3"/>
        <v>350</v>
      </c>
    </row>
    <row r="75" s="239" customFormat="1" customHeight="1" spans="1:12">
      <c r="A75" s="142"/>
      <c r="B75" s="142">
        <v>10</v>
      </c>
      <c r="C75" s="196" t="s">
        <v>9696</v>
      </c>
      <c r="D75" s="196" t="s">
        <v>9645</v>
      </c>
      <c r="E75" s="261" t="s">
        <v>9695</v>
      </c>
      <c r="F75" s="220" t="s">
        <v>8841</v>
      </c>
      <c r="G75" s="260">
        <v>9</v>
      </c>
      <c r="H75" s="260">
        <v>35</v>
      </c>
      <c r="I75" s="268">
        <f t="shared" si="4"/>
        <v>315</v>
      </c>
      <c r="J75" s="196"/>
      <c r="K75" s="242">
        <f t="shared" si="5"/>
        <v>5</v>
      </c>
      <c r="L75" s="239">
        <f t="shared" si="3"/>
        <v>175</v>
      </c>
    </row>
    <row r="76" s="239" customFormat="1" customHeight="1" spans="1:12">
      <c r="A76" s="142"/>
      <c r="B76" s="142">
        <v>11</v>
      </c>
      <c r="C76" s="196" t="s">
        <v>9697</v>
      </c>
      <c r="D76" s="272" t="s">
        <v>9698</v>
      </c>
      <c r="E76" s="261" t="s">
        <v>9695</v>
      </c>
      <c r="F76" s="220" t="s">
        <v>8841</v>
      </c>
      <c r="G76" s="260">
        <v>9</v>
      </c>
      <c r="H76" s="260">
        <v>100</v>
      </c>
      <c r="I76" s="268">
        <f t="shared" si="4"/>
        <v>900</v>
      </c>
      <c r="J76" s="196"/>
      <c r="K76" s="242">
        <f t="shared" si="5"/>
        <v>5</v>
      </c>
      <c r="L76" s="239">
        <f t="shared" si="3"/>
        <v>500</v>
      </c>
    </row>
    <row r="77" s="239" customFormat="1" customHeight="1" spans="1:12">
      <c r="A77" s="142"/>
      <c r="B77" s="142">
        <v>12</v>
      </c>
      <c r="C77" s="196" t="s">
        <v>9699</v>
      </c>
      <c r="D77" s="259" t="s">
        <v>9700</v>
      </c>
      <c r="E77" s="261" t="s">
        <v>9695</v>
      </c>
      <c r="F77" s="220" t="s">
        <v>8841</v>
      </c>
      <c r="G77" s="260">
        <v>9</v>
      </c>
      <c r="H77" s="260">
        <v>35</v>
      </c>
      <c r="I77" s="268">
        <f t="shared" si="4"/>
        <v>315</v>
      </c>
      <c r="J77" s="196"/>
      <c r="K77" s="242">
        <f t="shared" si="5"/>
        <v>5</v>
      </c>
      <c r="L77" s="239">
        <f t="shared" si="3"/>
        <v>175</v>
      </c>
    </row>
    <row r="78" s="239" customFormat="1" customHeight="1" spans="1:12">
      <c r="A78" s="142"/>
      <c r="B78" s="142">
        <v>13</v>
      </c>
      <c r="C78" s="196" t="s">
        <v>9644</v>
      </c>
      <c r="D78" s="196" t="s">
        <v>9645</v>
      </c>
      <c r="E78" s="261" t="s">
        <v>9695</v>
      </c>
      <c r="F78" s="220" t="s">
        <v>8841</v>
      </c>
      <c r="G78" s="260">
        <v>9</v>
      </c>
      <c r="H78" s="260">
        <v>100</v>
      </c>
      <c r="I78" s="268">
        <f t="shared" si="4"/>
        <v>900</v>
      </c>
      <c r="J78" s="196"/>
      <c r="K78" s="242">
        <f t="shared" si="5"/>
        <v>5</v>
      </c>
      <c r="L78" s="239">
        <f t="shared" si="3"/>
        <v>500</v>
      </c>
    </row>
    <row r="79" s="239" customFormat="1" customHeight="1" spans="1:12">
      <c r="A79" s="142"/>
      <c r="B79" s="142">
        <v>14</v>
      </c>
      <c r="C79" s="196" t="s">
        <v>9701</v>
      </c>
      <c r="D79" s="259" t="s">
        <v>9702</v>
      </c>
      <c r="E79" s="261" t="s">
        <v>9684</v>
      </c>
      <c r="F79" s="220" t="s">
        <v>2768</v>
      </c>
      <c r="G79" s="260">
        <v>18</v>
      </c>
      <c r="H79" s="260">
        <v>600</v>
      </c>
      <c r="I79" s="268">
        <f t="shared" si="4"/>
        <v>10800</v>
      </c>
      <c r="J79" s="196"/>
      <c r="K79" s="242">
        <f t="shared" si="5"/>
        <v>11</v>
      </c>
      <c r="L79" s="239">
        <f t="shared" si="3"/>
        <v>6600</v>
      </c>
    </row>
    <row r="80" s="239" customFormat="1" customHeight="1" spans="1:12">
      <c r="A80" s="142"/>
      <c r="B80" s="142">
        <v>15</v>
      </c>
      <c r="C80" s="196" t="s">
        <v>9703</v>
      </c>
      <c r="D80" s="259" t="s">
        <v>9704</v>
      </c>
      <c r="E80" s="261" t="s">
        <v>9684</v>
      </c>
      <c r="F80" s="220" t="s">
        <v>2768</v>
      </c>
      <c r="G80" s="260">
        <v>18</v>
      </c>
      <c r="H80" s="260">
        <v>2000</v>
      </c>
      <c r="I80" s="268">
        <f t="shared" si="4"/>
        <v>36000</v>
      </c>
      <c r="J80" s="196"/>
      <c r="K80" s="242">
        <f t="shared" si="5"/>
        <v>11</v>
      </c>
      <c r="L80" s="239">
        <f t="shared" si="3"/>
        <v>22000</v>
      </c>
    </row>
    <row r="81" s="239" customFormat="1" customHeight="1" spans="1:12">
      <c r="A81" s="142"/>
      <c r="B81" s="142">
        <v>16</v>
      </c>
      <c r="C81" s="196" t="s">
        <v>9705</v>
      </c>
      <c r="D81" s="196" t="s">
        <v>9706</v>
      </c>
      <c r="E81" s="261" t="s">
        <v>9707</v>
      </c>
      <c r="F81" s="220" t="s">
        <v>2824</v>
      </c>
      <c r="G81" s="260">
        <v>29</v>
      </c>
      <c r="H81" s="260">
        <v>1360</v>
      </c>
      <c r="I81" s="268">
        <f t="shared" si="4"/>
        <v>39440</v>
      </c>
      <c r="J81" s="196"/>
      <c r="K81" s="242">
        <f t="shared" si="5"/>
        <v>17</v>
      </c>
      <c r="L81" s="239">
        <f t="shared" si="3"/>
        <v>23120</v>
      </c>
    </row>
    <row r="82" s="239" customFormat="1" customHeight="1" spans="1:12">
      <c r="A82" s="142"/>
      <c r="B82" s="142">
        <v>17</v>
      </c>
      <c r="C82" s="196" t="s">
        <v>9708</v>
      </c>
      <c r="D82" s="272" t="s">
        <v>9709</v>
      </c>
      <c r="E82" s="261" t="s">
        <v>9684</v>
      </c>
      <c r="F82" s="220" t="s">
        <v>2768</v>
      </c>
      <c r="G82" s="260">
        <v>18</v>
      </c>
      <c r="H82" s="260">
        <v>3000</v>
      </c>
      <c r="I82" s="268">
        <f t="shared" si="4"/>
        <v>54000</v>
      </c>
      <c r="J82" s="196"/>
      <c r="K82" s="242">
        <f t="shared" si="5"/>
        <v>11</v>
      </c>
      <c r="L82" s="239">
        <f t="shared" si="3"/>
        <v>33000</v>
      </c>
    </row>
    <row r="83" s="239" customFormat="1" customHeight="1" spans="1:12">
      <c r="A83" s="142"/>
      <c r="B83" s="142">
        <v>18</v>
      </c>
      <c r="C83" s="196" t="s">
        <v>9710</v>
      </c>
      <c r="D83" s="259" t="s">
        <v>9711</v>
      </c>
      <c r="E83" s="261" t="s">
        <v>9707</v>
      </c>
      <c r="F83" s="220" t="s">
        <v>2824</v>
      </c>
      <c r="G83" s="260">
        <v>9</v>
      </c>
      <c r="H83" s="260">
        <v>3000</v>
      </c>
      <c r="I83" s="268">
        <f t="shared" si="4"/>
        <v>27000</v>
      </c>
      <c r="J83" s="196"/>
      <c r="K83" s="242">
        <f t="shared" si="5"/>
        <v>5</v>
      </c>
      <c r="L83" s="239">
        <f t="shared" si="3"/>
        <v>15000</v>
      </c>
    </row>
    <row r="84" s="239" customFormat="1" customHeight="1" spans="1:12">
      <c r="A84" s="142"/>
      <c r="B84" s="142">
        <v>19</v>
      </c>
      <c r="C84" s="196" t="s">
        <v>9712</v>
      </c>
      <c r="D84" s="259" t="s">
        <v>9713</v>
      </c>
      <c r="E84" s="261" t="s">
        <v>9707</v>
      </c>
      <c r="F84" s="220" t="s">
        <v>2824</v>
      </c>
      <c r="G84" s="260">
        <v>9</v>
      </c>
      <c r="H84" s="260">
        <v>4200</v>
      </c>
      <c r="I84" s="268">
        <f t="shared" si="4"/>
        <v>37800</v>
      </c>
      <c r="J84" s="196"/>
      <c r="K84" s="242">
        <f t="shared" si="5"/>
        <v>5</v>
      </c>
      <c r="L84" s="239">
        <f t="shared" si="3"/>
        <v>21000</v>
      </c>
    </row>
    <row r="85" s="239" customFormat="1" customHeight="1" spans="1:12">
      <c r="A85" s="142"/>
      <c r="B85" s="142">
        <v>20</v>
      </c>
      <c r="C85" s="196" t="s">
        <v>9714</v>
      </c>
      <c r="D85" s="272" t="s">
        <v>9715</v>
      </c>
      <c r="E85" s="261" t="s">
        <v>9716</v>
      </c>
      <c r="F85" s="220" t="s">
        <v>8315</v>
      </c>
      <c r="G85" s="260">
        <v>18</v>
      </c>
      <c r="H85" s="260">
        <v>100</v>
      </c>
      <c r="I85" s="268">
        <f t="shared" si="4"/>
        <v>1800</v>
      </c>
      <c r="J85" s="196"/>
      <c r="K85" s="242">
        <f t="shared" si="5"/>
        <v>11</v>
      </c>
      <c r="L85" s="239">
        <f t="shared" si="3"/>
        <v>1100</v>
      </c>
    </row>
    <row r="86" s="239" customFormat="1" customHeight="1" spans="1:12">
      <c r="A86" s="142"/>
      <c r="B86" s="142">
        <v>21</v>
      </c>
      <c r="C86" s="196" t="s">
        <v>9717</v>
      </c>
      <c r="D86" s="196" t="s">
        <v>9718</v>
      </c>
      <c r="E86" s="261" t="s">
        <v>9719</v>
      </c>
      <c r="F86" s="220" t="s">
        <v>2774</v>
      </c>
      <c r="G86" s="260">
        <v>35</v>
      </c>
      <c r="H86" s="260">
        <v>30</v>
      </c>
      <c r="I86" s="268">
        <f t="shared" si="4"/>
        <v>1050</v>
      </c>
      <c r="J86" s="196"/>
      <c r="K86" s="242">
        <f t="shared" si="5"/>
        <v>20</v>
      </c>
      <c r="L86" s="239">
        <f t="shared" si="3"/>
        <v>600</v>
      </c>
    </row>
    <row r="87" s="239" customFormat="1" customHeight="1" spans="1:12">
      <c r="A87" s="142"/>
      <c r="B87" s="142">
        <v>22</v>
      </c>
      <c r="C87" s="196" t="s">
        <v>9720</v>
      </c>
      <c r="D87" s="196" t="s">
        <v>9721</v>
      </c>
      <c r="E87" s="261" t="s">
        <v>9722</v>
      </c>
      <c r="F87" s="220" t="s">
        <v>9723</v>
      </c>
      <c r="G87" s="260">
        <v>18</v>
      </c>
      <c r="H87" s="260">
        <v>150</v>
      </c>
      <c r="I87" s="268">
        <f t="shared" si="4"/>
        <v>2700</v>
      </c>
      <c r="J87" s="196"/>
      <c r="K87" s="242">
        <f t="shared" si="5"/>
        <v>11</v>
      </c>
      <c r="L87" s="239">
        <f t="shared" si="3"/>
        <v>1650</v>
      </c>
    </row>
    <row r="88" s="239" customFormat="1" customHeight="1" spans="1:12">
      <c r="A88" s="142"/>
      <c r="B88" s="142">
        <v>23</v>
      </c>
      <c r="C88" s="196" t="s">
        <v>9724</v>
      </c>
      <c r="D88" s="259" t="s">
        <v>9725</v>
      </c>
      <c r="E88" s="261" t="s">
        <v>9726</v>
      </c>
      <c r="F88" s="220" t="s">
        <v>2824</v>
      </c>
      <c r="G88" s="260">
        <v>18</v>
      </c>
      <c r="H88" s="260">
        <v>200</v>
      </c>
      <c r="I88" s="268">
        <f t="shared" si="4"/>
        <v>3600</v>
      </c>
      <c r="J88" s="196"/>
      <c r="K88" s="242">
        <f t="shared" si="5"/>
        <v>11</v>
      </c>
      <c r="L88" s="239">
        <f t="shared" si="3"/>
        <v>2200</v>
      </c>
    </row>
    <row r="89" s="239" customFormat="1" customHeight="1" spans="1:12">
      <c r="A89" s="273"/>
      <c r="B89" s="245" t="s">
        <v>9727</v>
      </c>
      <c r="C89" s="142"/>
      <c r="D89" s="259"/>
      <c r="E89" s="261"/>
      <c r="F89" s="220"/>
      <c r="G89" s="260">
        <v>0</v>
      </c>
      <c r="H89" s="260"/>
      <c r="I89" s="268"/>
      <c r="J89" s="196"/>
      <c r="K89" s="242">
        <f t="shared" si="5"/>
        <v>0</v>
      </c>
      <c r="L89" s="239">
        <f t="shared" si="3"/>
        <v>0</v>
      </c>
    </row>
    <row r="90" s="239" customFormat="1" customHeight="1" spans="1:12">
      <c r="A90" s="142"/>
      <c r="B90" s="142">
        <v>1</v>
      </c>
      <c r="C90" s="196" t="s">
        <v>9728</v>
      </c>
      <c r="D90" s="196" t="s">
        <v>9718</v>
      </c>
      <c r="E90" s="274" t="s">
        <v>9729</v>
      </c>
      <c r="F90" s="220" t="s">
        <v>2774</v>
      </c>
      <c r="G90" s="260">
        <v>186</v>
      </c>
      <c r="H90" s="260">
        <v>30</v>
      </c>
      <c r="I90" s="268">
        <f t="shared" ref="I90:I95" si="6" xml:space="preserve">G90*H90</f>
        <v>5580</v>
      </c>
      <c r="J90" s="196"/>
      <c r="K90" s="242">
        <f t="shared" si="5"/>
        <v>109</v>
      </c>
      <c r="L90" s="239">
        <f t="shared" si="3"/>
        <v>3270</v>
      </c>
    </row>
    <row r="91" s="239" customFormat="1" customHeight="1" spans="1:12">
      <c r="A91" s="142"/>
      <c r="B91" s="142">
        <v>2</v>
      </c>
      <c r="C91" s="275" t="s">
        <v>9730</v>
      </c>
      <c r="D91" s="196" t="s">
        <v>9718</v>
      </c>
      <c r="E91" s="274" t="s">
        <v>9731</v>
      </c>
      <c r="F91" s="220" t="s">
        <v>2774</v>
      </c>
      <c r="G91" s="260">
        <v>697</v>
      </c>
      <c r="H91" s="260">
        <v>30</v>
      </c>
      <c r="I91" s="268">
        <f t="shared" si="6"/>
        <v>20910</v>
      </c>
      <c r="J91" s="196"/>
      <c r="K91" s="242">
        <f t="shared" si="5"/>
        <v>408</v>
      </c>
      <c r="L91" s="239">
        <f t="shared" si="3"/>
        <v>12240</v>
      </c>
    </row>
    <row r="92" s="239" customFormat="1" customHeight="1" spans="1:12">
      <c r="A92" s="142"/>
      <c r="B92" s="142">
        <v>3</v>
      </c>
      <c r="C92" s="275" t="s">
        <v>9730</v>
      </c>
      <c r="D92" s="196" t="s">
        <v>9718</v>
      </c>
      <c r="E92" s="274" t="s">
        <v>9732</v>
      </c>
      <c r="F92" s="220" t="s">
        <v>2774</v>
      </c>
      <c r="G92" s="260">
        <v>112</v>
      </c>
      <c r="H92" s="260">
        <v>30</v>
      </c>
      <c r="I92" s="268">
        <f t="shared" si="6"/>
        <v>3360</v>
      </c>
      <c r="J92" s="196"/>
      <c r="K92" s="242">
        <f t="shared" si="5"/>
        <v>66</v>
      </c>
      <c r="L92" s="239">
        <f t="shared" si="3"/>
        <v>1980</v>
      </c>
    </row>
    <row r="93" s="239" customFormat="1" customHeight="1" spans="1:12">
      <c r="A93" s="142"/>
      <c r="B93" s="142">
        <v>4</v>
      </c>
      <c r="C93" s="275" t="s">
        <v>9730</v>
      </c>
      <c r="D93" s="196" t="s">
        <v>9718</v>
      </c>
      <c r="E93" s="274" t="s">
        <v>9733</v>
      </c>
      <c r="F93" s="220" t="s">
        <v>2774</v>
      </c>
      <c r="G93" s="260">
        <v>49</v>
      </c>
      <c r="H93" s="260">
        <v>30</v>
      </c>
      <c r="I93" s="268">
        <f t="shared" si="6"/>
        <v>1470</v>
      </c>
      <c r="J93" s="196"/>
      <c r="K93" s="242">
        <f t="shared" si="5"/>
        <v>29</v>
      </c>
      <c r="L93" s="239">
        <f t="shared" si="3"/>
        <v>870</v>
      </c>
    </row>
    <row r="94" s="239" customFormat="1" customHeight="1" spans="1:12">
      <c r="A94" s="142"/>
      <c r="B94" s="142">
        <v>5</v>
      </c>
      <c r="C94" s="275" t="s">
        <v>9730</v>
      </c>
      <c r="D94" s="196" t="s">
        <v>9718</v>
      </c>
      <c r="E94" s="274" t="s">
        <v>9734</v>
      </c>
      <c r="F94" s="220" t="s">
        <v>2774</v>
      </c>
      <c r="G94" s="260">
        <v>6</v>
      </c>
      <c r="H94" s="260">
        <v>30</v>
      </c>
      <c r="I94" s="268">
        <f t="shared" si="6"/>
        <v>180</v>
      </c>
      <c r="J94" s="196"/>
      <c r="K94" s="242">
        <f t="shared" si="5"/>
        <v>4</v>
      </c>
      <c r="L94" s="239">
        <f t="shared" si="3"/>
        <v>120</v>
      </c>
    </row>
    <row r="95" s="239" customFormat="1" customHeight="1" spans="1:12">
      <c r="A95" s="273"/>
      <c r="B95" s="142">
        <v>6</v>
      </c>
      <c r="C95" s="196" t="s">
        <v>9735</v>
      </c>
      <c r="D95" s="259" t="s">
        <v>9736</v>
      </c>
      <c r="E95" s="261" t="s">
        <v>9737</v>
      </c>
      <c r="F95" s="220" t="s">
        <v>2774</v>
      </c>
      <c r="G95" s="260">
        <v>585</v>
      </c>
      <c r="H95" s="260">
        <v>25</v>
      </c>
      <c r="I95" s="268">
        <f t="shared" si="6"/>
        <v>14625</v>
      </c>
      <c r="J95" s="196"/>
      <c r="K95" s="242">
        <f t="shared" si="5"/>
        <v>342</v>
      </c>
      <c r="L95" s="239">
        <f t="shared" si="3"/>
        <v>8550</v>
      </c>
    </row>
    <row r="96" s="239" customFormat="1" customHeight="1" spans="1:12">
      <c r="A96" s="273"/>
      <c r="B96" s="245" t="s">
        <v>9738</v>
      </c>
      <c r="C96" s="142"/>
      <c r="D96" s="259"/>
      <c r="E96" s="261"/>
      <c r="F96" s="220"/>
      <c r="G96" s="260">
        <v>0</v>
      </c>
      <c r="H96" s="260"/>
      <c r="I96" s="268"/>
      <c r="J96" s="196"/>
      <c r="K96" s="242">
        <f t="shared" si="5"/>
        <v>0</v>
      </c>
      <c r="L96" s="239">
        <f t="shared" si="3"/>
        <v>0</v>
      </c>
    </row>
    <row r="97" s="239" customFormat="1" customHeight="1" spans="1:12">
      <c r="A97" s="142"/>
      <c r="B97" s="142">
        <v>1</v>
      </c>
      <c r="C97" s="196" t="s">
        <v>9739</v>
      </c>
      <c r="D97" s="272" t="s">
        <v>9740</v>
      </c>
      <c r="E97" s="261" t="s">
        <v>9741</v>
      </c>
      <c r="F97" s="220" t="s">
        <v>8315</v>
      </c>
      <c r="G97" s="260">
        <v>491</v>
      </c>
      <c r="H97" s="260">
        <v>300</v>
      </c>
      <c r="I97" s="268">
        <f t="shared" ref="I97:I102" si="7" xml:space="preserve">G97*H97</f>
        <v>147300</v>
      </c>
      <c r="J97" s="276"/>
      <c r="K97" s="242">
        <f t="shared" si="5"/>
        <v>287</v>
      </c>
      <c r="L97" s="239">
        <f t="shared" si="3"/>
        <v>86100</v>
      </c>
    </row>
    <row r="98" s="239" customFormat="1" customHeight="1" spans="1:12">
      <c r="A98" s="142"/>
      <c r="B98" s="142">
        <v>2</v>
      </c>
      <c r="C98" s="196" t="s">
        <v>9742</v>
      </c>
      <c r="D98" s="272" t="s">
        <v>9743</v>
      </c>
      <c r="E98" s="261" t="s">
        <v>9744</v>
      </c>
      <c r="F98" s="220" t="s">
        <v>2774</v>
      </c>
      <c r="G98" s="196">
        <v>246</v>
      </c>
      <c r="H98" s="260">
        <v>80</v>
      </c>
      <c r="I98" s="268">
        <f t="shared" si="7"/>
        <v>19680</v>
      </c>
      <c r="J98" s="276"/>
      <c r="K98" s="242">
        <f t="shared" si="5"/>
        <v>144</v>
      </c>
      <c r="L98" s="239">
        <f t="shared" si="3"/>
        <v>11520</v>
      </c>
    </row>
    <row r="99" s="239" customFormat="1" customHeight="1" spans="1:12">
      <c r="A99" s="142"/>
      <c r="B99" s="142">
        <v>5</v>
      </c>
      <c r="C99" s="196" t="s">
        <v>9745</v>
      </c>
      <c r="D99" s="196" t="s">
        <v>9746</v>
      </c>
      <c r="E99" s="261" t="s">
        <v>9747</v>
      </c>
      <c r="F99" s="220" t="s">
        <v>2774</v>
      </c>
      <c r="G99" s="260">
        <v>106</v>
      </c>
      <c r="H99" s="260">
        <v>210</v>
      </c>
      <c r="I99" s="268">
        <f t="shared" si="7"/>
        <v>22260</v>
      </c>
      <c r="J99" s="196"/>
      <c r="K99" s="242">
        <f t="shared" si="5"/>
        <v>62</v>
      </c>
      <c r="L99" s="239">
        <f t="shared" si="3"/>
        <v>13020</v>
      </c>
    </row>
    <row r="100" s="239" customFormat="1" customHeight="1" spans="1:12">
      <c r="A100" s="142"/>
      <c r="B100" s="142">
        <v>6</v>
      </c>
      <c r="C100" s="196" t="s">
        <v>9748</v>
      </c>
      <c r="D100" s="259" t="s">
        <v>9749</v>
      </c>
      <c r="E100" s="261" t="s">
        <v>9750</v>
      </c>
      <c r="F100" s="220" t="s">
        <v>2824</v>
      </c>
      <c r="G100" s="260">
        <v>32</v>
      </c>
      <c r="H100" s="260">
        <v>2000</v>
      </c>
      <c r="I100" s="268">
        <f t="shared" si="7"/>
        <v>64000</v>
      </c>
      <c r="J100" s="196"/>
      <c r="K100" s="242">
        <f t="shared" si="5"/>
        <v>19</v>
      </c>
      <c r="L100" s="239">
        <f t="shared" si="3"/>
        <v>38000</v>
      </c>
    </row>
    <row r="101" s="239" customFormat="1" customHeight="1" spans="1:12">
      <c r="A101" s="142"/>
      <c r="B101" s="142">
        <v>7</v>
      </c>
      <c r="C101" s="196" t="s">
        <v>9751</v>
      </c>
      <c r="D101" s="272" t="s">
        <v>9752</v>
      </c>
      <c r="E101" s="261" t="s">
        <v>9753</v>
      </c>
      <c r="F101" s="220" t="s">
        <v>2768</v>
      </c>
      <c r="G101" s="260">
        <v>154</v>
      </c>
      <c r="H101" s="260">
        <v>80</v>
      </c>
      <c r="I101" s="268">
        <f t="shared" si="7"/>
        <v>12320</v>
      </c>
      <c r="J101" s="196"/>
      <c r="K101" s="242">
        <f t="shared" si="5"/>
        <v>90</v>
      </c>
      <c r="L101" s="239">
        <f t="shared" si="3"/>
        <v>7200</v>
      </c>
    </row>
    <row r="102" s="239" customFormat="1" customHeight="1" spans="1:12">
      <c r="A102" s="142"/>
      <c r="B102" s="142">
        <v>8</v>
      </c>
      <c r="C102" s="196" t="s">
        <v>9677</v>
      </c>
      <c r="D102" s="259" t="s">
        <v>9678</v>
      </c>
      <c r="E102" s="261" t="s">
        <v>9754</v>
      </c>
      <c r="F102" s="220" t="s">
        <v>2774</v>
      </c>
      <c r="G102" s="260">
        <v>176</v>
      </c>
      <c r="H102" s="260">
        <v>80</v>
      </c>
      <c r="I102" s="268">
        <f t="shared" si="7"/>
        <v>14080</v>
      </c>
      <c r="J102" s="196"/>
      <c r="K102" s="242">
        <f t="shared" si="5"/>
        <v>103</v>
      </c>
      <c r="L102" s="239">
        <f t="shared" si="3"/>
        <v>8240</v>
      </c>
    </row>
    <row r="103" s="239" customFormat="1" customHeight="1" spans="1:12">
      <c r="A103" s="142"/>
      <c r="B103" s="270" t="s">
        <v>9755</v>
      </c>
      <c r="C103" s="271"/>
      <c r="D103" s="272"/>
      <c r="E103" s="261"/>
      <c r="F103" s="220"/>
      <c r="G103" s="260">
        <v>0</v>
      </c>
      <c r="H103" s="260"/>
      <c r="I103" s="268"/>
      <c r="J103" s="196"/>
      <c r="K103" s="242">
        <f t="shared" si="5"/>
        <v>0</v>
      </c>
      <c r="L103" s="239">
        <f t="shared" si="3"/>
        <v>0</v>
      </c>
    </row>
    <row r="104" s="239" customFormat="1" customHeight="1" spans="1:12">
      <c r="A104" s="142"/>
      <c r="B104" s="142">
        <v>1</v>
      </c>
      <c r="C104" s="196" t="s">
        <v>9756</v>
      </c>
      <c r="D104" s="196" t="s">
        <v>9757</v>
      </c>
      <c r="E104" s="261" t="s">
        <v>9758</v>
      </c>
      <c r="F104" s="220" t="s">
        <v>2774</v>
      </c>
      <c r="G104" s="260">
        <v>2</v>
      </c>
      <c r="H104" s="260">
        <v>300</v>
      </c>
      <c r="I104" s="268">
        <f t="shared" ref="I104:I116" si="8" xml:space="preserve">G104*H104</f>
        <v>600</v>
      </c>
      <c r="J104" s="196"/>
      <c r="K104" s="242">
        <f t="shared" si="5"/>
        <v>1</v>
      </c>
      <c r="L104" s="239">
        <f t="shared" si="3"/>
        <v>300</v>
      </c>
    </row>
    <row r="105" s="239" customFormat="1" customHeight="1" spans="1:12">
      <c r="A105" s="142"/>
      <c r="B105" s="142">
        <v>2</v>
      </c>
      <c r="C105" s="196" t="s">
        <v>9759</v>
      </c>
      <c r="D105" s="196" t="s">
        <v>9760</v>
      </c>
      <c r="E105" s="261" t="s">
        <v>9758</v>
      </c>
      <c r="F105" s="220" t="s">
        <v>2768</v>
      </c>
      <c r="G105" s="260">
        <v>1</v>
      </c>
      <c r="H105" s="260">
        <v>3000</v>
      </c>
      <c r="I105" s="268">
        <f t="shared" si="8"/>
        <v>3000</v>
      </c>
      <c r="J105" s="196"/>
      <c r="K105" s="242">
        <f t="shared" si="5"/>
        <v>1</v>
      </c>
      <c r="L105" s="239">
        <f t="shared" si="3"/>
        <v>3000</v>
      </c>
    </row>
    <row r="106" s="239" customFormat="1" customHeight="1" spans="1:12">
      <c r="A106" s="142"/>
      <c r="B106" s="142">
        <v>3</v>
      </c>
      <c r="C106" s="196" t="s">
        <v>9761</v>
      </c>
      <c r="D106" s="196" t="s">
        <v>9762</v>
      </c>
      <c r="E106" s="261" t="s">
        <v>9758</v>
      </c>
      <c r="F106" s="220" t="s">
        <v>2824</v>
      </c>
      <c r="G106" s="260">
        <v>1</v>
      </c>
      <c r="H106" s="260">
        <v>6000</v>
      </c>
      <c r="I106" s="268">
        <f t="shared" si="8"/>
        <v>6000</v>
      </c>
      <c r="J106" s="196"/>
      <c r="K106" s="242">
        <f t="shared" si="5"/>
        <v>1</v>
      </c>
      <c r="L106" s="239">
        <f t="shared" si="3"/>
        <v>6000</v>
      </c>
    </row>
    <row r="107" s="239" customFormat="1" customHeight="1" spans="1:12">
      <c r="A107" s="142"/>
      <c r="B107" s="142">
        <v>4</v>
      </c>
      <c r="C107" s="196" t="s">
        <v>9763</v>
      </c>
      <c r="D107" s="196" t="s">
        <v>9764</v>
      </c>
      <c r="E107" s="261" t="s">
        <v>9758</v>
      </c>
      <c r="F107" s="277" t="s">
        <v>2824</v>
      </c>
      <c r="G107" s="278">
        <v>1</v>
      </c>
      <c r="H107" s="278">
        <v>6000</v>
      </c>
      <c r="I107" s="268">
        <f t="shared" si="8"/>
        <v>6000</v>
      </c>
      <c r="J107" s="196"/>
      <c r="K107" s="242">
        <f t="shared" si="5"/>
        <v>1</v>
      </c>
      <c r="L107" s="239">
        <f t="shared" si="3"/>
        <v>6000</v>
      </c>
    </row>
    <row r="108" s="239" customFormat="1" customHeight="1" spans="1:12">
      <c r="A108" s="142"/>
      <c r="B108" s="142">
        <v>5</v>
      </c>
      <c r="C108" s="196" t="s">
        <v>9765</v>
      </c>
      <c r="D108" s="196" t="s">
        <v>9766</v>
      </c>
      <c r="E108" s="196" t="s">
        <v>9767</v>
      </c>
      <c r="F108" s="138" t="s">
        <v>2824</v>
      </c>
      <c r="G108" s="260">
        <v>3</v>
      </c>
      <c r="H108" s="260">
        <v>5000</v>
      </c>
      <c r="I108" s="268">
        <f t="shared" si="8"/>
        <v>15000</v>
      </c>
      <c r="J108" s="196"/>
      <c r="K108" s="242">
        <f t="shared" si="5"/>
        <v>2</v>
      </c>
      <c r="L108" s="239">
        <f t="shared" si="3"/>
        <v>10000</v>
      </c>
    </row>
    <row r="109" s="239" customFormat="1" customHeight="1" spans="1:12">
      <c r="A109" s="142"/>
      <c r="B109" s="142">
        <v>6</v>
      </c>
      <c r="C109" s="196" t="s">
        <v>9768</v>
      </c>
      <c r="D109" s="259" t="s">
        <v>9769</v>
      </c>
      <c r="E109" s="261" t="s">
        <v>9770</v>
      </c>
      <c r="F109" s="220" t="s">
        <v>2774</v>
      </c>
      <c r="G109" s="260">
        <v>22</v>
      </c>
      <c r="H109" s="260">
        <v>1500</v>
      </c>
      <c r="I109" s="268">
        <f t="shared" si="8"/>
        <v>33000</v>
      </c>
      <c r="J109" s="196"/>
      <c r="K109" s="242">
        <f t="shared" si="5"/>
        <v>13</v>
      </c>
      <c r="L109" s="239">
        <f t="shared" si="3"/>
        <v>19500</v>
      </c>
    </row>
    <row r="110" s="239" customFormat="1" customHeight="1" spans="1:12">
      <c r="A110" s="142"/>
      <c r="B110" s="142">
        <v>7</v>
      </c>
      <c r="C110" s="196" t="s">
        <v>9771</v>
      </c>
      <c r="D110" s="196" t="s">
        <v>9772</v>
      </c>
      <c r="E110" s="261" t="s">
        <v>9773</v>
      </c>
      <c r="F110" s="220" t="s">
        <v>9774</v>
      </c>
      <c r="G110" s="260">
        <v>22</v>
      </c>
      <c r="H110" s="260">
        <v>800</v>
      </c>
      <c r="I110" s="268">
        <f t="shared" si="8"/>
        <v>17600</v>
      </c>
      <c r="J110" s="196"/>
      <c r="K110" s="242">
        <f t="shared" si="5"/>
        <v>13</v>
      </c>
      <c r="L110" s="239">
        <f t="shared" si="3"/>
        <v>10400</v>
      </c>
    </row>
    <row r="111" s="239" customFormat="1" customHeight="1" spans="1:12">
      <c r="A111" s="142"/>
      <c r="B111" s="142">
        <v>8</v>
      </c>
      <c r="C111" s="196" t="s">
        <v>9652</v>
      </c>
      <c r="D111" s="196" t="s">
        <v>9653</v>
      </c>
      <c r="E111" s="261" t="s">
        <v>9775</v>
      </c>
      <c r="F111" s="220" t="s">
        <v>2774</v>
      </c>
      <c r="G111" s="260">
        <v>9</v>
      </c>
      <c r="H111" s="260">
        <v>500</v>
      </c>
      <c r="I111" s="268">
        <f t="shared" si="8"/>
        <v>4500</v>
      </c>
      <c r="J111" s="196"/>
      <c r="K111" s="242">
        <f t="shared" si="5"/>
        <v>5</v>
      </c>
      <c r="L111" s="239">
        <f t="shared" si="3"/>
        <v>2500</v>
      </c>
    </row>
    <row r="112" s="239" customFormat="1" customHeight="1" spans="1:12">
      <c r="A112" s="142"/>
      <c r="B112" s="142">
        <v>9</v>
      </c>
      <c r="C112" s="52" t="s">
        <v>9776</v>
      </c>
      <c r="D112" s="52" t="s">
        <v>9777</v>
      </c>
      <c r="E112" s="261" t="s">
        <v>9758</v>
      </c>
      <c r="F112" s="52" t="s">
        <v>2824</v>
      </c>
      <c r="G112" s="279">
        <v>1</v>
      </c>
      <c r="H112" s="279">
        <v>1500</v>
      </c>
      <c r="I112" s="280">
        <f t="shared" si="8"/>
        <v>1500</v>
      </c>
      <c r="J112" s="196"/>
      <c r="K112" s="242">
        <f t="shared" si="5"/>
        <v>1</v>
      </c>
      <c r="L112" s="239">
        <f t="shared" si="3"/>
        <v>1500</v>
      </c>
    </row>
    <row r="113" s="239" customFormat="1" customHeight="1" spans="1:12">
      <c r="A113" s="142"/>
      <c r="B113" s="142">
        <v>10</v>
      </c>
      <c r="C113" s="52" t="s">
        <v>9778</v>
      </c>
      <c r="D113" s="52" t="s">
        <v>9779</v>
      </c>
      <c r="E113" s="281" t="s">
        <v>9780</v>
      </c>
      <c r="F113" s="52" t="s">
        <v>9104</v>
      </c>
      <c r="G113" s="279">
        <v>18</v>
      </c>
      <c r="H113" s="279">
        <v>150</v>
      </c>
      <c r="I113" s="280">
        <f t="shared" si="8"/>
        <v>2700</v>
      </c>
      <c r="J113" s="196"/>
      <c r="K113" s="242">
        <f t="shared" si="5"/>
        <v>11</v>
      </c>
      <c r="L113" s="239">
        <f t="shared" si="3"/>
        <v>1650</v>
      </c>
    </row>
    <row r="114" s="239" customFormat="1" customHeight="1" spans="1:12">
      <c r="A114" s="142"/>
      <c r="B114" s="142">
        <v>11</v>
      </c>
      <c r="C114" s="52" t="s">
        <v>9781</v>
      </c>
      <c r="D114" s="52" t="s">
        <v>9782</v>
      </c>
      <c r="E114" s="281" t="s">
        <v>9780</v>
      </c>
      <c r="F114" s="52" t="s">
        <v>9104</v>
      </c>
      <c r="G114" s="279">
        <v>18</v>
      </c>
      <c r="H114" s="279">
        <v>120</v>
      </c>
      <c r="I114" s="280">
        <f t="shared" si="8"/>
        <v>2160</v>
      </c>
      <c r="J114" s="196"/>
      <c r="K114" s="242">
        <f t="shared" si="5"/>
        <v>11</v>
      </c>
      <c r="L114" s="239">
        <f t="shared" si="3"/>
        <v>1320</v>
      </c>
    </row>
    <row r="115" s="239" customFormat="1" customHeight="1" spans="1:12">
      <c r="A115" s="142"/>
      <c r="B115" s="142">
        <v>12</v>
      </c>
      <c r="C115" s="52" t="s">
        <v>9783</v>
      </c>
      <c r="D115" s="52" t="s">
        <v>9784</v>
      </c>
      <c r="E115" s="281" t="s">
        <v>9785</v>
      </c>
      <c r="F115" s="52" t="s">
        <v>2768</v>
      </c>
      <c r="G115" s="279">
        <v>1</v>
      </c>
      <c r="H115" s="279">
        <v>4000</v>
      </c>
      <c r="I115" s="280">
        <f t="shared" si="8"/>
        <v>4000</v>
      </c>
      <c r="J115" s="196"/>
      <c r="K115" s="242">
        <f t="shared" si="5"/>
        <v>1</v>
      </c>
      <c r="L115" s="239">
        <f t="shared" si="3"/>
        <v>4000</v>
      </c>
    </row>
    <row r="116" s="239" customFormat="1" customHeight="1" spans="1:12">
      <c r="A116" s="142"/>
      <c r="B116" s="142">
        <v>14</v>
      </c>
      <c r="C116" s="196" t="s">
        <v>9786</v>
      </c>
      <c r="D116" s="196" t="s">
        <v>9787</v>
      </c>
      <c r="E116" s="261" t="s">
        <v>9788</v>
      </c>
      <c r="F116" s="220" t="s">
        <v>2774</v>
      </c>
      <c r="G116" s="260">
        <v>2</v>
      </c>
      <c r="H116" s="260">
        <v>250</v>
      </c>
      <c r="I116" s="268">
        <f t="shared" si="8"/>
        <v>500</v>
      </c>
      <c r="J116" s="196"/>
      <c r="K116" s="242">
        <f t="shared" si="5"/>
        <v>1</v>
      </c>
      <c r="L116" s="239">
        <f t="shared" si="3"/>
        <v>250</v>
      </c>
    </row>
    <row r="117" s="239" customFormat="1" customHeight="1" spans="1:12">
      <c r="A117" s="142"/>
      <c r="B117" s="142"/>
      <c r="C117" s="142" t="s">
        <v>9789</v>
      </c>
      <c r="D117" s="196"/>
      <c r="E117" s="261"/>
      <c r="F117" s="196"/>
      <c r="G117" s="256">
        <v>3270</v>
      </c>
      <c r="H117" s="260"/>
      <c r="I117" s="257">
        <f xml:space="preserve">SUM(I66:I116)</f>
        <v>675055</v>
      </c>
      <c r="J117" s="196"/>
      <c r="K117" s="242">
        <f t="shared" si="5"/>
        <v>1913</v>
      </c>
    </row>
    <row r="118" s="240" customFormat="1" customHeight="1" spans="1:12">
      <c r="A118" s="248" t="s">
        <v>4353</v>
      </c>
      <c r="B118" s="248"/>
      <c r="C118" s="250" t="s">
        <v>9790</v>
      </c>
      <c r="D118" s="251"/>
      <c r="E118" s="251"/>
      <c r="F118" s="251"/>
      <c r="G118" s="251">
        <v>4048</v>
      </c>
      <c r="H118" s="251"/>
      <c r="I118" s="252">
        <f xml:space="preserve">I174+I221</f>
        <v>930485</v>
      </c>
      <c r="J118" s="142"/>
      <c r="K118" s="242">
        <f t="shared" si="5"/>
        <v>2368</v>
      </c>
      <c r="L118" s="239"/>
    </row>
    <row r="119" s="239" customFormat="1" customHeight="1" spans="1:12">
      <c r="A119" s="142" t="s">
        <v>9526</v>
      </c>
      <c r="B119" s="142"/>
      <c r="C119" s="142" t="s">
        <v>9791</v>
      </c>
      <c r="D119" s="253"/>
      <c r="E119" s="254"/>
      <c r="F119" s="255"/>
      <c r="G119" s="256">
        <v>0</v>
      </c>
      <c r="H119" s="256"/>
      <c r="I119" s="257"/>
      <c r="J119" s="256"/>
      <c r="K119" s="242">
        <f t="shared" si="5"/>
        <v>0</v>
      </c>
    </row>
    <row r="120" s="239" customFormat="1" customHeight="1" spans="1:12">
      <c r="A120" s="142"/>
      <c r="B120" s="142">
        <v>1</v>
      </c>
      <c r="C120" s="196" t="s">
        <v>9528</v>
      </c>
      <c r="D120" s="196" t="s">
        <v>9529</v>
      </c>
      <c r="E120" s="196" t="s">
        <v>9792</v>
      </c>
      <c r="F120" s="196" t="s">
        <v>2824</v>
      </c>
      <c r="G120" s="196">
        <v>1</v>
      </c>
      <c r="H120" s="206">
        <v>200000</v>
      </c>
      <c r="I120" s="258">
        <f xml:space="preserve">G120*H120</f>
        <v>200000</v>
      </c>
      <c r="J120" s="196"/>
      <c r="K120" s="242">
        <f t="shared" si="5"/>
        <v>1</v>
      </c>
      <c r="L120" s="239">
        <f t="shared" ref="L120:L183" si="9" xml:space="preserve">K120*H120</f>
        <v>200000</v>
      </c>
    </row>
    <row r="121" s="239" customFormat="1" customHeight="1" spans="1:12">
      <c r="A121" s="142"/>
      <c r="B121" s="142">
        <v>2</v>
      </c>
      <c r="C121" s="196" t="s">
        <v>9531</v>
      </c>
      <c r="D121" s="196" t="s">
        <v>9532</v>
      </c>
      <c r="E121" s="196" t="s">
        <v>9793</v>
      </c>
      <c r="F121" s="196" t="s">
        <v>2768</v>
      </c>
      <c r="G121" s="196">
        <v>2</v>
      </c>
      <c r="H121" s="206">
        <v>15000</v>
      </c>
      <c r="I121" s="258">
        <f xml:space="preserve">G121*H121</f>
        <v>30000</v>
      </c>
      <c r="J121" s="196"/>
      <c r="K121" s="242">
        <f t="shared" si="5"/>
        <v>1</v>
      </c>
      <c r="L121" s="239">
        <f t="shared" si="9"/>
        <v>15000</v>
      </c>
    </row>
    <row r="122" s="239" customFormat="1" customHeight="1" spans="1:12">
      <c r="A122" s="142"/>
      <c r="B122" s="142">
        <v>3</v>
      </c>
      <c r="C122" s="196" t="s">
        <v>9534</v>
      </c>
      <c r="D122" s="259" t="s">
        <v>9535</v>
      </c>
      <c r="E122" s="196" t="s">
        <v>9794</v>
      </c>
      <c r="F122" s="220" t="s">
        <v>8841</v>
      </c>
      <c r="G122" s="260">
        <v>15</v>
      </c>
      <c r="H122" s="260">
        <v>500</v>
      </c>
      <c r="I122" s="258">
        <f xml:space="preserve">G122*H122</f>
        <v>7500</v>
      </c>
      <c r="J122" s="142"/>
      <c r="K122" s="242">
        <f t="shared" si="5"/>
        <v>9</v>
      </c>
      <c r="L122" s="239">
        <f t="shared" si="9"/>
        <v>4500</v>
      </c>
    </row>
    <row r="123" s="239" customFormat="1" customHeight="1" spans="1:12">
      <c r="A123" s="142"/>
      <c r="B123" s="142">
        <v>4</v>
      </c>
      <c r="C123" s="196" t="s">
        <v>9537</v>
      </c>
      <c r="D123" s="259" t="s">
        <v>9538</v>
      </c>
      <c r="E123" s="196" t="s">
        <v>9795</v>
      </c>
      <c r="F123" s="220" t="s">
        <v>2824</v>
      </c>
      <c r="G123" s="260">
        <v>5</v>
      </c>
      <c r="H123" s="260">
        <v>6000</v>
      </c>
      <c r="I123" s="258">
        <f xml:space="preserve">G123*H123</f>
        <v>30000</v>
      </c>
      <c r="J123" s="196"/>
      <c r="K123" s="242">
        <f t="shared" si="5"/>
        <v>3</v>
      </c>
      <c r="L123" s="239">
        <f t="shared" si="9"/>
        <v>18000</v>
      </c>
    </row>
    <row r="124" s="239" customFormat="1" customHeight="1" spans="1:12">
      <c r="A124" s="142"/>
      <c r="B124" s="270" t="s">
        <v>9540</v>
      </c>
      <c r="C124" s="271"/>
      <c r="D124" s="259"/>
      <c r="E124" s="261"/>
      <c r="F124" s="220"/>
      <c r="G124" s="260">
        <v>0</v>
      </c>
      <c r="H124" s="260"/>
      <c r="I124" s="258"/>
      <c r="J124" s="196"/>
      <c r="K124" s="242">
        <f t="shared" si="5"/>
        <v>0</v>
      </c>
      <c r="L124" s="239">
        <f t="shared" si="9"/>
        <v>0</v>
      </c>
    </row>
    <row r="125" s="239" customFormat="1" customHeight="1" spans="1:12">
      <c r="A125" s="142"/>
      <c r="B125" s="142">
        <v>1</v>
      </c>
      <c r="C125" s="196" t="s">
        <v>9541</v>
      </c>
      <c r="D125" s="259" t="s">
        <v>9542</v>
      </c>
      <c r="E125" s="261" t="s">
        <v>9796</v>
      </c>
      <c r="F125" s="220" t="s">
        <v>2774</v>
      </c>
      <c r="G125" s="260">
        <v>2</v>
      </c>
      <c r="H125" s="260">
        <v>2000</v>
      </c>
      <c r="I125" s="258">
        <f t="shared" ref="I125:I173" si="10" xml:space="preserve">G125*H125</f>
        <v>4000</v>
      </c>
      <c r="J125" s="196"/>
      <c r="K125" s="242">
        <f t="shared" si="5"/>
        <v>1</v>
      </c>
      <c r="L125" s="239">
        <f t="shared" si="9"/>
        <v>2000</v>
      </c>
    </row>
    <row r="126" s="239" customFormat="1" customHeight="1" spans="1:12">
      <c r="A126" s="142"/>
      <c r="B126" s="142">
        <v>2</v>
      </c>
      <c r="C126" s="196" t="s">
        <v>9544</v>
      </c>
      <c r="D126" s="259" t="s">
        <v>9545</v>
      </c>
      <c r="E126" s="261" t="s">
        <v>9546</v>
      </c>
      <c r="F126" s="220" t="s">
        <v>2774</v>
      </c>
      <c r="G126" s="260">
        <v>5</v>
      </c>
      <c r="H126" s="260">
        <v>280</v>
      </c>
      <c r="I126" s="258">
        <f t="shared" si="10"/>
        <v>1400</v>
      </c>
      <c r="J126" s="196"/>
      <c r="K126" s="242">
        <f t="shared" si="5"/>
        <v>3</v>
      </c>
      <c r="L126" s="239">
        <f t="shared" si="9"/>
        <v>840</v>
      </c>
    </row>
    <row r="127" s="239" customFormat="1" customHeight="1" spans="1:12">
      <c r="A127" s="142"/>
      <c r="B127" s="142">
        <v>3</v>
      </c>
      <c r="C127" s="196" t="s">
        <v>9547</v>
      </c>
      <c r="D127" s="272" t="s">
        <v>9797</v>
      </c>
      <c r="E127" s="261" t="s">
        <v>9549</v>
      </c>
      <c r="F127" s="220" t="s">
        <v>8794</v>
      </c>
      <c r="G127" s="260">
        <v>5</v>
      </c>
      <c r="H127" s="260">
        <v>100</v>
      </c>
      <c r="I127" s="258">
        <f t="shared" si="10"/>
        <v>500</v>
      </c>
      <c r="J127" s="196"/>
      <c r="K127" s="242">
        <f t="shared" si="5"/>
        <v>3</v>
      </c>
      <c r="L127" s="239">
        <f t="shared" si="9"/>
        <v>300</v>
      </c>
    </row>
    <row r="128" s="239" customFormat="1" customHeight="1" spans="1:12">
      <c r="A128" s="142"/>
      <c r="B128" s="142">
        <v>4</v>
      </c>
      <c r="C128" s="196" t="s">
        <v>9550</v>
      </c>
      <c r="D128" s="259" t="s">
        <v>9551</v>
      </c>
      <c r="E128" s="261" t="s">
        <v>9552</v>
      </c>
      <c r="F128" s="220" t="s">
        <v>2774</v>
      </c>
      <c r="G128" s="260">
        <v>12</v>
      </c>
      <c r="H128" s="260">
        <v>100</v>
      </c>
      <c r="I128" s="258">
        <f t="shared" si="10"/>
        <v>1200</v>
      </c>
      <c r="J128" s="196"/>
      <c r="K128" s="242">
        <f t="shared" si="5"/>
        <v>7</v>
      </c>
      <c r="L128" s="239">
        <f t="shared" si="9"/>
        <v>700</v>
      </c>
    </row>
    <row r="129" s="239" customFormat="1" customHeight="1" spans="1:12">
      <c r="A129" s="142"/>
      <c r="B129" s="142">
        <v>5</v>
      </c>
      <c r="C129" s="196" t="s">
        <v>9553</v>
      </c>
      <c r="D129" s="272" t="s">
        <v>9798</v>
      </c>
      <c r="E129" s="261" t="s">
        <v>9555</v>
      </c>
      <c r="F129" s="220" t="s">
        <v>9104</v>
      </c>
      <c r="G129" s="260">
        <v>5</v>
      </c>
      <c r="H129" s="260">
        <v>150</v>
      </c>
      <c r="I129" s="258">
        <f t="shared" si="10"/>
        <v>750</v>
      </c>
      <c r="J129" s="196"/>
      <c r="K129" s="242">
        <f t="shared" si="5"/>
        <v>3</v>
      </c>
      <c r="L129" s="239">
        <f t="shared" si="9"/>
        <v>450</v>
      </c>
    </row>
    <row r="130" s="239" customFormat="1" customHeight="1" spans="1:12">
      <c r="A130" s="142"/>
      <c r="B130" s="142">
        <v>6</v>
      </c>
      <c r="C130" s="196" t="s">
        <v>9556</v>
      </c>
      <c r="D130" s="259" t="s">
        <v>9557</v>
      </c>
      <c r="E130" s="261" t="s">
        <v>9558</v>
      </c>
      <c r="F130" s="220" t="s">
        <v>2824</v>
      </c>
      <c r="G130" s="260">
        <v>19</v>
      </c>
      <c r="H130" s="260">
        <v>120</v>
      </c>
      <c r="I130" s="258">
        <f t="shared" si="10"/>
        <v>2280</v>
      </c>
      <c r="J130" s="196"/>
      <c r="K130" s="242">
        <f t="shared" si="5"/>
        <v>11</v>
      </c>
      <c r="L130" s="239">
        <f t="shared" si="9"/>
        <v>1320</v>
      </c>
    </row>
    <row r="131" s="239" customFormat="1" customHeight="1" spans="1:12">
      <c r="A131" s="142"/>
      <c r="B131" s="142">
        <v>7</v>
      </c>
      <c r="C131" s="196" t="s">
        <v>9559</v>
      </c>
      <c r="D131" s="272" t="s">
        <v>9799</v>
      </c>
      <c r="E131" s="261" t="s">
        <v>9546</v>
      </c>
      <c r="F131" s="220" t="s">
        <v>2774</v>
      </c>
      <c r="G131" s="260">
        <v>5</v>
      </c>
      <c r="H131" s="260">
        <v>90</v>
      </c>
      <c r="I131" s="258">
        <f t="shared" si="10"/>
        <v>450</v>
      </c>
      <c r="J131" s="196"/>
      <c r="K131" s="242">
        <f t="shared" si="5"/>
        <v>3</v>
      </c>
      <c r="L131" s="239">
        <f t="shared" si="9"/>
        <v>270</v>
      </c>
    </row>
    <row r="132" s="239" customFormat="1" customHeight="1" spans="1:12">
      <c r="A132" s="142"/>
      <c r="B132" s="142">
        <v>8</v>
      </c>
      <c r="C132" s="196" t="s">
        <v>9561</v>
      </c>
      <c r="D132" s="259" t="s">
        <v>9562</v>
      </c>
      <c r="E132" s="261" t="s">
        <v>9563</v>
      </c>
      <c r="F132" s="220" t="s">
        <v>2768</v>
      </c>
      <c r="G132" s="260">
        <v>5</v>
      </c>
      <c r="H132" s="260">
        <v>150</v>
      </c>
      <c r="I132" s="258">
        <f t="shared" si="10"/>
        <v>750</v>
      </c>
      <c r="J132" s="196"/>
      <c r="K132" s="242">
        <f t="shared" si="5"/>
        <v>3</v>
      </c>
      <c r="L132" s="239">
        <f t="shared" si="9"/>
        <v>450</v>
      </c>
    </row>
    <row r="133" s="239" customFormat="1" customHeight="1" spans="1:12">
      <c r="A133" s="142"/>
      <c r="B133" s="142">
        <v>9</v>
      </c>
      <c r="C133" s="196" t="s">
        <v>9564</v>
      </c>
      <c r="D133" s="259" t="s">
        <v>9565</v>
      </c>
      <c r="E133" s="261" t="s">
        <v>9546</v>
      </c>
      <c r="F133" s="220" t="s">
        <v>2774</v>
      </c>
      <c r="G133" s="260">
        <v>5</v>
      </c>
      <c r="H133" s="260">
        <v>250</v>
      </c>
      <c r="I133" s="258">
        <f t="shared" si="10"/>
        <v>1250</v>
      </c>
      <c r="J133" s="196"/>
      <c r="K133" s="242">
        <f t="shared" ref="K133:K196" si="11" xml:space="preserve">ROUND(G133/1200*702,0)</f>
        <v>3</v>
      </c>
      <c r="L133" s="239">
        <f t="shared" si="9"/>
        <v>750</v>
      </c>
    </row>
    <row r="134" s="239" customFormat="1" customHeight="1" spans="1:12">
      <c r="A134" s="142"/>
      <c r="B134" s="142">
        <v>10</v>
      </c>
      <c r="C134" s="196" t="s">
        <v>9566</v>
      </c>
      <c r="D134" s="259" t="s">
        <v>9567</v>
      </c>
      <c r="E134" s="261" t="s">
        <v>9568</v>
      </c>
      <c r="F134" s="220" t="s">
        <v>2768</v>
      </c>
      <c r="G134" s="260">
        <v>5</v>
      </c>
      <c r="H134" s="260">
        <v>800</v>
      </c>
      <c r="I134" s="258">
        <f t="shared" si="10"/>
        <v>4000</v>
      </c>
      <c r="J134" s="196"/>
      <c r="K134" s="242">
        <f t="shared" si="11"/>
        <v>3</v>
      </c>
      <c r="L134" s="239">
        <f t="shared" si="9"/>
        <v>2400</v>
      </c>
    </row>
    <row r="135" s="239" customFormat="1" customHeight="1" spans="1:12">
      <c r="A135" s="142"/>
      <c r="B135" s="142">
        <v>11</v>
      </c>
      <c r="C135" s="196" t="s">
        <v>9569</v>
      </c>
      <c r="D135" s="259" t="s">
        <v>9570</v>
      </c>
      <c r="E135" s="261" t="s">
        <v>9546</v>
      </c>
      <c r="F135" s="220" t="s">
        <v>2774</v>
      </c>
      <c r="G135" s="260">
        <v>5</v>
      </c>
      <c r="H135" s="260">
        <v>650</v>
      </c>
      <c r="I135" s="258">
        <f t="shared" si="10"/>
        <v>3250</v>
      </c>
      <c r="J135" s="196"/>
      <c r="K135" s="242">
        <f t="shared" si="11"/>
        <v>3</v>
      </c>
      <c r="L135" s="239">
        <f t="shared" si="9"/>
        <v>1950</v>
      </c>
    </row>
    <row r="136" s="239" customFormat="1" customHeight="1" spans="1:12">
      <c r="A136" s="142"/>
      <c r="B136" s="142">
        <v>12</v>
      </c>
      <c r="C136" s="196" t="s">
        <v>9571</v>
      </c>
      <c r="D136" s="282" t="s">
        <v>9572</v>
      </c>
      <c r="E136" s="261" t="s">
        <v>9546</v>
      </c>
      <c r="F136" s="220" t="s">
        <v>2774</v>
      </c>
      <c r="G136" s="260">
        <v>5</v>
      </c>
      <c r="H136" s="260">
        <v>450</v>
      </c>
      <c r="I136" s="258">
        <f t="shared" si="10"/>
        <v>2250</v>
      </c>
      <c r="J136" s="196"/>
      <c r="K136" s="242">
        <f t="shared" si="11"/>
        <v>3</v>
      </c>
      <c r="L136" s="239">
        <f t="shared" si="9"/>
        <v>1350</v>
      </c>
    </row>
    <row r="137" s="239" customFormat="1" customHeight="1" spans="1:12">
      <c r="A137" s="142"/>
      <c r="B137" s="142">
        <v>13</v>
      </c>
      <c r="C137" s="196" t="s">
        <v>9573</v>
      </c>
      <c r="D137" s="259" t="s">
        <v>9574</v>
      </c>
      <c r="E137" s="261" t="s">
        <v>9575</v>
      </c>
      <c r="F137" s="220" t="s">
        <v>8841</v>
      </c>
      <c r="G137" s="260">
        <v>5</v>
      </c>
      <c r="H137" s="260">
        <v>350</v>
      </c>
      <c r="I137" s="258">
        <f t="shared" si="10"/>
        <v>1750</v>
      </c>
      <c r="J137" s="196"/>
      <c r="K137" s="242">
        <f t="shared" si="11"/>
        <v>3</v>
      </c>
      <c r="L137" s="239">
        <f t="shared" si="9"/>
        <v>1050</v>
      </c>
    </row>
    <row r="138" s="239" customFormat="1" customHeight="1" spans="1:12">
      <c r="A138" s="142"/>
      <c r="B138" s="142">
        <v>14</v>
      </c>
      <c r="C138" s="196" t="s">
        <v>9576</v>
      </c>
      <c r="D138" s="283" t="s">
        <v>9577</v>
      </c>
      <c r="E138" s="261" t="s">
        <v>9575</v>
      </c>
      <c r="F138" s="220" t="s">
        <v>8841</v>
      </c>
      <c r="G138" s="260">
        <v>5</v>
      </c>
      <c r="H138" s="260">
        <v>350</v>
      </c>
      <c r="I138" s="258">
        <f t="shared" si="10"/>
        <v>1750</v>
      </c>
      <c r="J138" s="196"/>
      <c r="K138" s="242">
        <f t="shared" si="11"/>
        <v>3</v>
      </c>
      <c r="L138" s="239">
        <f t="shared" si="9"/>
        <v>1050</v>
      </c>
    </row>
    <row r="139" s="239" customFormat="1" customHeight="1" spans="1:12">
      <c r="A139" s="142"/>
      <c r="B139" s="142">
        <v>15</v>
      </c>
      <c r="C139" s="196" t="s">
        <v>9578</v>
      </c>
      <c r="D139" s="259" t="s">
        <v>9579</v>
      </c>
      <c r="E139" s="261" t="s">
        <v>9575</v>
      </c>
      <c r="F139" s="220" t="s">
        <v>8841</v>
      </c>
      <c r="G139" s="260">
        <v>5</v>
      </c>
      <c r="H139" s="260">
        <v>200</v>
      </c>
      <c r="I139" s="258">
        <f t="shared" si="10"/>
        <v>1000</v>
      </c>
      <c r="J139" s="196"/>
      <c r="K139" s="242">
        <f t="shared" si="11"/>
        <v>3</v>
      </c>
      <c r="L139" s="239">
        <f t="shared" si="9"/>
        <v>600</v>
      </c>
    </row>
    <row r="140" s="239" customFormat="1" customHeight="1" spans="1:12">
      <c r="A140" s="142"/>
      <c r="B140" s="142">
        <v>16</v>
      </c>
      <c r="C140" s="196" t="s">
        <v>9580</v>
      </c>
      <c r="D140" s="259" t="s">
        <v>9581</v>
      </c>
      <c r="E140" s="261" t="s">
        <v>9800</v>
      </c>
      <c r="F140" s="220" t="s">
        <v>2774</v>
      </c>
      <c r="G140" s="260">
        <v>35</v>
      </c>
      <c r="H140" s="260">
        <v>200</v>
      </c>
      <c r="I140" s="258">
        <f t="shared" si="10"/>
        <v>7000</v>
      </c>
      <c r="J140" s="196"/>
      <c r="K140" s="242">
        <f t="shared" si="11"/>
        <v>20</v>
      </c>
      <c r="L140" s="239">
        <f t="shared" si="9"/>
        <v>4000</v>
      </c>
    </row>
    <row r="141" s="239" customFormat="1" customHeight="1" spans="1:12">
      <c r="A141" s="142"/>
      <c r="B141" s="142">
        <v>17</v>
      </c>
      <c r="C141" s="263" t="s">
        <v>9583</v>
      </c>
      <c r="D141" s="263" t="s">
        <v>9801</v>
      </c>
      <c r="E141" s="261" t="s">
        <v>9800</v>
      </c>
      <c r="F141" s="263" t="s">
        <v>2774</v>
      </c>
      <c r="G141" s="264">
        <v>59</v>
      </c>
      <c r="H141" s="264">
        <v>200</v>
      </c>
      <c r="I141" s="258">
        <f t="shared" si="10"/>
        <v>11800</v>
      </c>
      <c r="J141" s="196"/>
      <c r="K141" s="242">
        <f t="shared" si="11"/>
        <v>35</v>
      </c>
      <c r="L141" s="239">
        <f t="shared" si="9"/>
        <v>7000</v>
      </c>
    </row>
    <row r="142" s="239" customFormat="1" customHeight="1" spans="1:12">
      <c r="A142" s="142"/>
      <c r="B142" s="142">
        <v>18</v>
      </c>
      <c r="C142" s="196" t="s">
        <v>9585</v>
      </c>
      <c r="D142" s="196" t="s">
        <v>9586</v>
      </c>
      <c r="E142" s="261" t="s">
        <v>9800</v>
      </c>
      <c r="F142" s="196" t="s">
        <v>2774</v>
      </c>
      <c r="G142" s="260">
        <v>35</v>
      </c>
      <c r="H142" s="260">
        <v>200</v>
      </c>
      <c r="I142" s="258">
        <f t="shared" si="10"/>
        <v>7000</v>
      </c>
      <c r="J142" s="196"/>
      <c r="K142" s="242">
        <f t="shared" si="11"/>
        <v>20</v>
      </c>
      <c r="L142" s="239">
        <f t="shared" si="9"/>
        <v>4000</v>
      </c>
    </row>
    <row r="143" s="239" customFormat="1" customHeight="1" spans="1:12">
      <c r="A143" s="142"/>
      <c r="B143" s="142">
        <v>19</v>
      </c>
      <c r="C143" s="262" t="s">
        <v>9587</v>
      </c>
      <c r="D143" s="262" t="s">
        <v>9588</v>
      </c>
      <c r="E143" s="196" t="s">
        <v>9802</v>
      </c>
      <c r="F143" s="196" t="s">
        <v>2824</v>
      </c>
      <c r="G143" s="260">
        <v>23</v>
      </c>
      <c r="H143" s="260">
        <v>100</v>
      </c>
      <c r="I143" s="258">
        <f t="shared" si="10"/>
        <v>2300</v>
      </c>
      <c r="J143" s="196"/>
      <c r="K143" s="242">
        <f t="shared" si="11"/>
        <v>13</v>
      </c>
      <c r="L143" s="239">
        <f t="shared" si="9"/>
        <v>1300</v>
      </c>
    </row>
    <row r="144" s="239" customFormat="1" customHeight="1" spans="1:12">
      <c r="A144" s="142"/>
      <c r="B144" s="142">
        <v>20</v>
      </c>
      <c r="C144" s="262" t="s">
        <v>9590</v>
      </c>
      <c r="D144" s="262" t="s">
        <v>9591</v>
      </c>
      <c r="E144" s="196" t="s">
        <v>9592</v>
      </c>
      <c r="F144" s="196" t="s">
        <v>2774</v>
      </c>
      <c r="G144" s="260">
        <v>585</v>
      </c>
      <c r="H144" s="266">
        <v>12</v>
      </c>
      <c r="I144" s="258">
        <f t="shared" si="10"/>
        <v>7020</v>
      </c>
      <c r="J144" s="196"/>
      <c r="K144" s="242">
        <f t="shared" si="11"/>
        <v>342</v>
      </c>
      <c r="L144" s="239">
        <f t="shared" si="9"/>
        <v>4104</v>
      </c>
    </row>
    <row r="145" s="239" customFormat="1" customHeight="1" spans="1:12">
      <c r="A145" s="142"/>
      <c r="B145" s="142">
        <v>21</v>
      </c>
      <c r="C145" s="267" t="s">
        <v>9803</v>
      </c>
      <c r="D145" s="267" t="s">
        <v>9804</v>
      </c>
      <c r="E145" s="196" t="s">
        <v>9592</v>
      </c>
      <c r="F145" s="267" t="s">
        <v>9620</v>
      </c>
      <c r="G145" s="269">
        <v>59</v>
      </c>
      <c r="H145" s="269">
        <v>200</v>
      </c>
      <c r="I145" s="258">
        <f t="shared" si="10"/>
        <v>11800</v>
      </c>
      <c r="J145" s="267"/>
      <c r="K145" s="242">
        <f t="shared" si="11"/>
        <v>35</v>
      </c>
      <c r="L145" s="239">
        <f t="shared" si="9"/>
        <v>7000</v>
      </c>
    </row>
    <row r="146" s="239" customFormat="1" customHeight="1" spans="1:12">
      <c r="A146" s="142"/>
      <c r="B146" s="142">
        <v>22</v>
      </c>
      <c r="C146" s="267" t="s">
        <v>9805</v>
      </c>
      <c r="D146" s="267" t="s">
        <v>9806</v>
      </c>
      <c r="E146" s="196" t="s">
        <v>9592</v>
      </c>
      <c r="F146" s="267" t="s">
        <v>9620</v>
      </c>
      <c r="G146" s="269">
        <v>6</v>
      </c>
      <c r="H146" s="269">
        <v>200</v>
      </c>
      <c r="I146" s="258">
        <f t="shared" si="10"/>
        <v>1200</v>
      </c>
      <c r="J146" s="267"/>
      <c r="K146" s="242">
        <f t="shared" si="11"/>
        <v>4</v>
      </c>
      <c r="L146" s="239">
        <f t="shared" si="9"/>
        <v>800</v>
      </c>
    </row>
    <row r="147" s="239" customFormat="1" customHeight="1" spans="1:12">
      <c r="A147" s="142"/>
      <c r="B147" s="142">
        <v>23</v>
      </c>
      <c r="C147" s="267" t="s">
        <v>9807</v>
      </c>
      <c r="D147" s="267" t="s">
        <v>9808</v>
      </c>
      <c r="E147" s="196" t="s">
        <v>9592</v>
      </c>
      <c r="F147" s="267" t="s">
        <v>9620</v>
      </c>
      <c r="G147" s="269">
        <v>6</v>
      </c>
      <c r="H147" s="269">
        <v>200</v>
      </c>
      <c r="I147" s="258">
        <f t="shared" si="10"/>
        <v>1200</v>
      </c>
      <c r="J147" s="267"/>
      <c r="K147" s="242">
        <f t="shared" si="11"/>
        <v>4</v>
      </c>
      <c r="L147" s="239">
        <f t="shared" si="9"/>
        <v>800</v>
      </c>
    </row>
    <row r="148" s="239" customFormat="1" customHeight="1" spans="1:12">
      <c r="A148" s="142"/>
      <c r="B148" s="142">
        <v>24</v>
      </c>
      <c r="C148" s="267" t="s">
        <v>9809</v>
      </c>
      <c r="D148" s="267" t="s">
        <v>9810</v>
      </c>
      <c r="E148" s="196" t="s">
        <v>9592</v>
      </c>
      <c r="F148" s="267" t="s">
        <v>9620</v>
      </c>
      <c r="G148" s="269">
        <v>585</v>
      </c>
      <c r="H148" s="269">
        <v>15</v>
      </c>
      <c r="I148" s="258">
        <f t="shared" si="10"/>
        <v>8775</v>
      </c>
      <c r="J148" s="267"/>
      <c r="K148" s="242">
        <f t="shared" si="11"/>
        <v>342</v>
      </c>
      <c r="L148" s="239">
        <f t="shared" si="9"/>
        <v>5130</v>
      </c>
    </row>
    <row r="149" s="239" customFormat="1" customHeight="1" spans="1:12">
      <c r="A149" s="142"/>
      <c r="B149" s="142">
        <v>25</v>
      </c>
      <c r="C149" s="267" t="s">
        <v>9811</v>
      </c>
      <c r="D149" s="267" t="s">
        <v>9608</v>
      </c>
      <c r="E149" s="196" t="s">
        <v>9592</v>
      </c>
      <c r="F149" s="267" t="s">
        <v>9615</v>
      </c>
      <c r="G149" s="269">
        <v>1</v>
      </c>
      <c r="H149" s="269">
        <v>30000</v>
      </c>
      <c r="I149" s="258">
        <f t="shared" si="10"/>
        <v>30000</v>
      </c>
      <c r="J149" s="267"/>
      <c r="K149" s="242">
        <f t="shared" si="11"/>
        <v>1</v>
      </c>
      <c r="L149" s="239">
        <f t="shared" si="9"/>
        <v>30000</v>
      </c>
    </row>
    <row r="150" s="239" customFormat="1" customHeight="1" spans="1:12">
      <c r="A150" s="142"/>
      <c r="B150" s="142">
        <v>26</v>
      </c>
      <c r="C150" s="267" t="s">
        <v>9812</v>
      </c>
      <c r="D150" s="267" t="s">
        <v>9610</v>
      </c>
      <c r="E150" s="196" t="s">
        <v>9592</v>
      </c>
      <c r="F150" s="267" t="s">
        <v>9615</v>
      </c>
      <c r="G150" s="269">
        <v>1</v>
      </c>
      <c r="H150" s="269">
        <v>30000</v>
      </c>
      <c r="I150" s="258">
        <f t="shared" si="10"/>
        <v>30000</v>
      </c>
      <c r="J150" s="267"/>
      <c r="K150" s="242">
        <f t="shared" si="11"/>
        <v>1</v>
      </c>
      <c r="L150" s="239">
        <f t="shared" si="9"/>
        <v>30000</v>
      </c>
    </row>
    <row r="151" s="239" customFormat="1" customHeight="1" spans="1:12">
      <c r="A151" s="142"/>
      <c r="B151" s="142">
        <v>27</v>
      </c>
      <c r="C151" s="267" t="s">
        <v>9813</v>
      </c>
      <c r="D151" s="267" t="s">
        <v>9814</v>
      </c>
      <c r="E151" s="196" t="s">
        <v>9592</v>
      </c>
      <c r="F151" s="267" t="s">
        <v>9620</v>
      </c>
      <c r="G151" s="269">
        <v>1</v>
      </c>
      <c r="H151" s="269">
        <v>3000</v>
      </c>
      <c r="I151" s="258">
        <f t="shared" si="10"/>
        <v>3000</v>
      </c>
      <c r="J151" s="267"/>
      <c r="K151" s="242">
        <f t="shared" si="11"/>
        <v>1</v>
      </c>
      <c r="L151" s="239">
        <f t="shared" si="9"/>
        <v>3000</v>
      </c>
    </row>
    <row r="152" s="239" customFormat="1" customHeight="1" spans="1:12">
      <c r="A152" s="142"/>
      <c r="B152" s="142">
        <v>28</v>
      </c>
      <c r="C152" s="267" t="s">
        <v>9613</v>
      </c>
      <c r="D152" s="267" t="s">
        <v>9614</v>
      </c>
      <c r="E152" s="196" t="s">
        <v>9592</v>
      </c>
      <c r="F152" s="267" t="s">
        <v>9615</v>
      </c>
      <c r="G152" s="269">
        <v>1</v>
      </c>
      <c r="H152" s="269">
        <v>2000</v>
      </c>
      <c r="I152" s="258">
        <f t="shared" si="10"/>
        <v>2000</v>
      </c>
      <c r="J152" s="267"/>
      <c r="K152" s="242">
        <f t="shared" si="11"/>
        <v>1</v>
      </c>
      <c r="L152" s="239">
        <f t="shared" si="9"/>
        <v>2000</v>
      </c>
    </row>
    <row r="153" s="239" customFormat="1" customHeight="1" spans="1:12">
      <c r="A153" s="142"/>
      <c r="B153" s="142">
        <v>29</v>
      </c>
      <c r="C153" s="267" t="s">
        <v>9616</v>
      </c>
      <c r="D153" s="267" t="s">
        <v>9617</v>
      </c>
      <c r="E153" s="196" t="s">
        <v>9592</v>
      </c>
      <c r="F153" s="267" t="s">
        <v>9615</v>
      </c>
      <c r="G153" s="269">
        <v>1</v>
      </c>
      <c r="H153" s="269">
        <v>5000</v>
      </c>
      <c r="I153" s="258">
        <f t="shared" si="10"/>
        <v>5000</v>
      </c>
      <c r="J153" s="267"/>
      <c r="K153" s="242">
        <f t="shared" si="11"/>
        <v>1</v>
      </c>
      <c r="L153" s="239">
        <f t="shared" si="9"/>
        <v>5000</v>
      </c>
    </row>
    <row r="154" s="239" customFormat="1" customHeight="1" spans="1:12">
      <c r="A154" s="142"/>
      <c r="B154" s="142">
        <v>30</v>
      </c>
      <c r="C154" s="267" t="s">
        <v>9618</v>
      </c>
      <c r="D154" s="267" t="s">
        <v>9619</v>
      </c>
      <c r="E154" s="196" t="s">
        <v>9592</v>
      </c>
      <c r="F154" s="267" t="s">
        <v>9620</v>
      </c>
      <c r="G154" s="269">
        <v>4</v>
      </c>
      <c r="H154" s="269">
        <v>400</v>
      </c>
      <c r="I154" s="258">
        <f t="shared" si="10"/>
        <v>1600</v>
      </c>
      <c r="J154" s="267"/>
      <c r="K154" s="242">
        <f t="shared" si="11"/>
        <v>2</v>
      </c>
      <c r="L154" s="239">
        <f t="shared" si="9"/>
        <v>800</v>
      </c>
    </row>
    <row r="155" s="239" customFormat="1" customHeight="1" spans="1:12">
      <c r="A155" s="142"/>
      <c r="B155" s="142">
        <v>31</v>
      </c>
      <c r="C155" s="267" t="s">
        <v>9621</v>
      </c>
      <c r="D155" s="267" t="s">
        <v>9622</v>
      </c>
      <c r="E155" s="196" t="s">
        <v>9592</v>
      </c>
      <c r="F155" s="267" t="s">
        <v>9623</v>
      </c>
      <c r="G155" s="269">
        <v>1</v>
      </c>
      <c r="H155" s="269">
        <v>1500</v>
      </c>
      <c r="I155" s="258">
        <f t="shared" si="10"/>
        <v>1500</v>
      </c>
      <c r="J155" s="267"/>
      <c r="K155" s="242">
        <f t="shared" si="11"/>
        <v>1</v>
      </c>
      <c r="L155" s="239">
        <f t="shared" si="9"/>
        <v>1500</v>
      </c>
    </row>
    <row r="156" s="239" customFormat="1" customHeight="1" spans="1:12">
      <c r="A156" s="142"/>
      <c r="B156" s="142">
        <v>32</v>
      </c>
      <c r="C156" s="267" t="s">
        <v>9624</v>
      </c>
      <c r="D156" s="267" t="s">
        <v>9625</v>
      </c>
      <c r="E156" s="196" t="s">
        <v>9592</v>
      </c>
      <c r="F156" s="267" t="s">
        <v>9623</v>
      </c>
      <c r="G156" s="269">
        <v>6</v>
      </c>
      <c r="H156" s="269">
        <v>100</v>
      </c>
      <c r="I156" s="258">
        <f t="shared" si="10"/>
        <v>600</v>
      </c>
      <c r="J156" s="267"/>
      <c r="K156" s="242">
        <f t="shared" si="11"/>
        <v>4</v>
      </c>
      <c r="L156" s="239">
        <f t="shared" si="9"/>
        <v>400</v>
      </c>
    </row>
    <row r="157" s="239" customFormat="1" customHeight="1" spans="1:12">
      <c r="A157" s="142"/>
      <c r="B157" s="142">
        <v>33</v>
      </c>
      <c r="C157" s="267" t="s">
        <v>9626</v>
      </c>
      <c r="D157" s="267" t="s">
        <v>9627</v>
      </c>
      <c r="E157" s="196" t="s">
        <v>9592</v>
      </c>
      <c r="F157" s="267" t="s">
        <v>9623</v>
      </c>
      <c r="G157" s="269">
        <v>3</v>
      </c>
      <c r="H157" s="269">
        <v>80</v>
      </c>
      <c r="I157" s="258">
        <f t="shared" si="10"/>
        <v>240</v>
      </c>
      <c r="J157" s="267"/>
      <c r="K157" s="242">
        <f t="shared" si="11"/>
        <v>2</v>
      </c>
      <c r="L157" s="239">
        <f t="shared" si="9"/>
        <v>160</v>
      </c>
    </row>
    <row r="158" s="239" customFormat="1" customHeight="1" spans="1:12">
      <c r="A158" s="142"/>
      <c r="B158" s="142">
        <v>34</v>
      </c>
      <c r="C158" s="267" t="s">
        <v>9628</v>
      </c>
      <c r="D158" s="267" t="s">
        <v>9629</v>
      </c>
      <c r="E158" s="196" t="s">
        <v>9592</v>
      </c>
      <c r="F158" s="267" t="s">
        <v>9615</v>
      </c>
      <c r="G158" s="269">
        <v>1</v>
      </c>
      <c r="H158" s="269">
        <v>250</v>
      </c>
      <c r="I158" s="258">
        <f t="shared" si="10"/>
        <v>250</v>
      </c>
      <c r="J158" s="267"/>
      <c r="K158" s="242">
        <f t="shared" si="11"/>
        <v>1</v>
      </c>
      <c r="L158" s="239">
        <f t="shared" si="9"/>
        <v>250</v>
      </c>
    </row>
    <row r="159" s="239" customFormat="1" customHeight="1" spans="1:12">
      <c r="A159" s="142"/>
      <c r="B159" s="142">
        <v>35</v>
      </c>
      <c r="C159" s="267" t="s">
        <v>9815</v>
      </c>
      <c r="D159" s="267" t="s">
        <v>9816</v>
      </c>
      <c r="E159" s="196" t="s">
        <v>9592</v>
      </c>
      <c r="F159" s="267" t="s">
        <v>9615</v>
      </c>
      <c r="G159" s="269">
        <v>1</v>
      </c>
      <c r="H159" s="269">
        <v>500</v>
      </c>
      <c r="I159" s="258">
        <f t="shared" si="10"/>
        <v>500</v>
      </c>
      <c r="J159" s="267"/>
      <c r="K159" s="242">
        <f t="shared" si="11"/>
        <v>1</v>
      </c>
      <c r="L159" s="239">
        <f t="shared" si="9"/>
        <v>500</v>
      </c>
    </row>
    <row r="160" s="239" customFormat="1" customHeight="1" spans="1:12">
      <c r="A160" s="142"/>
      <c r="B160" s="142">
        <v>36</v>
      </c>
      <c r="C160" s="267" t="s">
        <v>9817</v>
      </c>
      <c r="D160" s="267" t="s">
        <v>9818</v>
      </c>
      <c r="E160" s="196" t="s">
        <v>9592</v>
      </c>
      <c r="F160" s="267" t="s">
        <v>9819</v>
      </c>
      <c r="G160" s="269">
        <v>1</v>
      </c>
      <c r="H160" s="269">
        <v>500</v>
      </c>
      <c r="I160" s="258">
        <f t="shared" si="10"/>
        <v>500</v>
      </c>
      <c r="J160" s="267"/>
      <c r="K160" s="242">
        <f t="shared" si="11"/>
        <v>1</v>
      </c>
      <c r="L160" s="239">
        <f t="shared" si="9"/>
        <v>500</v>
      </c>
    </row>
    <row r="161" s="239" customFormat="1" customHeight="1" spans="1:12">
      <c r="A161" s="142"/>
      <c r="B161" s="142">
        <v>37</v>
      </c>
      <c r="C161" s="267" t="s">
        <v>9820</v>
      </c>
      <c r="D161" s="267" t="s">
        <v>9821</v>
      </c>
      <c r="E161" s="196" t="s">
        <v>9592</v>
      </c>
      <c r="F161" s="267" t="s">
        <v>9819</v>
      </c>
      <c r="G161" s="269">
        <v>1</v>
      </c>
      <c r="H161" s="269">
        <v>1500</v>
      </c>
      <c r="I161" s="258">
        <f t="shared" si="10"/>
        <v>1500</v>
      </c>
      <c r="J161" s="267"/>
      <c r="K161" s="242">
        <f t="shared" si="11"/>
        <v>1</v>
      </c>
      <c r="L161" s="239">
        <f t="shared" si="9"/>
        <v>1500</v>
      </c>
    </row>
    <row r="162" s="239" customFormat="1" customHeight="1" spans="1:12">
      <c r="A162" s="142"/>
      <c r="B162" s="142">
        <v>38</v>
      </c>
      <c r="C162" s="267" t="s">
        <v>9822</v>
      </c>
      <c r="D162" s="267" t="s">
        <v>9823</v>
      </c>
      <c r="E162" s="196" t="s">
        <v>9592</v>
      </c>
      <c r="F162" s="267" t="s">
        <v>9819</v>
      </c>
      <c r="G162" s="269">
        <v>1</v>
      </c>
      <c r="H162" s="269">
        <v>1500</v>
      </c>
      <c r="I162" s="258">
        <f t="shared" si="10"/>
        <v>1500</v>
      </c>
      <c r="J162" s="267"/>
      <c r="K162" s="242">
        <f t="shared" si="11"/>
        <v>1</v>
      </c>
      <c r="L162" s="239">
        <f t="shared" si="9"/>
        <v>1500</v>
      </c>
    </row>
    <row r="163" s="239" customFormat="1" customHeight="1" spans="1:12">
      <c r="A163" s="142"/>
      <c r="B163" s="142">
        <v>39</v>
      </c>
      <c r="C163" s="267" t="s">
        <v>9824</v>
      </c>
      <c r="D163" s="267" t="s">
        <v>9825</v>
      </c>
      <c r="E163" s="196" t="s">
        <v>9592</v>
      </c>
      <c r="F163" s="267" t="s">
        <v>9620</v>
      </c>
      <c r="G163" s="269">
        <v>3</v>
      </c>
      <c r="H163" s="269">
        <v>100</v>
      </c>
      <c r="I163" s="258">
        <f t="shared" si="10"/>
        <v>300</v>
      </c>
      <c r="J163" s="267"/>
      <c r="K163" s="242">
        <f t="shared" si="11"/>
        <v>2</v>
      </c>
      <c r="L163" s="239">
        <f t="shared" si="9"/>
        <v>200</v>
      </c>
    </row>
    <row r="164" s="239" customFormat="1" customHeight="1" spans="1:12">
      <c r="A164" s="142"/>
      <c r="B164" s="142">
        <v>40</v>
      </c>
      <c r="C164" s="267" t="s">
        <v>9826</v>
      </c>
      <c r="D164" s="267" t="s">
        <v>9827</v>
      </c>
      <c r="E164" s="196" t="s">
        <v>9592</v>
      </c>
      <c r="F164" s="267" t="s">
        <v>9623</v>
      </c>
      <c r="G164" s="269">
        <v>2</v>
      </c>
      <c r="H164" s="269">
        <v>100</v>
      </c>
      <c r="I164" s="258">
        <f t="shared" si="10"/>
        <v>200</v>
      </c>
      <c r="J164" s="267"/>
      <c r="K164" s="242">
        <f t="shared" si="11"/>
        <v>1</v>
      </c>
      <c r="L164" s="239">
        <f t="shared" si="9"/>
        <v>100</v>
      </c>
    </row>
    <row r="165" s="239" customFormat="1" customHeight="1" spans="1:12">
      <c r="A165" s="142"/>
      <c r="B165" s="142">
        <v>41</v>
      </c>
      <c r="C165" s="267" t="s">
        <v>9828</v>
      </c>
      <c r="D165" s="267" t="s">
        <v>9829</v>
      </c>
      <c r="E165" s="196" t="s">
        <v>9592</v>
      </c>
      <c r="F165" s="267" t="s">
        <v>9623</v>
      </c>
      <c r="G165" s="269">
        <v>1</v>
      </c>
      <c r="H165" s="269">
        <v>100</v>
      </c>
      <c r="I165" s="258">
        <f t="shared" si="10"/>
        <v>100</v>
      </c>
      <c r="J165" s="267"/>
      <c r="K165" s="242">
        <f t="shared" si="11"/>
        <v>1</v>
      </c>
      <c r="L165" s="239">
        <f t="shared" si="9"/>
        <v>100</v>
      </c>
    </row>
    <row r="166" s="239" customFormat="1" customHeight="1" spans="1:12">
      <c r="A166" s="142"/>
      <c r="B166" s="142">
        <v>42</v>
      </c>
      <c r="C166" s="267" t="s">
        <v>9830</v>
      </c>
      <c r="D166" s="267" t="s">
        <v>9831</v>
      </c>
      <c r="E166" s="196" t="s">
        <v>9592</v>
      </c>
      <c r="F166" s="267" t="s">
        <v>9623</v>
      </c>
      <c r="G166" s="269">
        <v>2</v>
      </c>
      <c r="H166" s="269">
        <v>100</v>
      </c>
      <c r="I166" s="258">
        <f t="shared" si="10"/>
        <v>200</v>
      </c>
      <c r="J166" s="267"/>
      <c r="K166" s="242">
        <f t="shared" si="11"/>
        <v>1</v>
      </c>
      <c r="L166" s="239">
        <f t="shared" si="9"/>
        <v>100</v>
      </c>
    </row>
    <row r="167" s="239" customFormat="1" customHeight="1" spans="1:12">
      <c r="A167" s="142"/>
      <c r="B167" s="142">
        <v>43</v>
      </c>
      <c r="C167" s="267" t="s">
        <v>9832</v>
      </c>
      <c r="D167" s="267" t="s">
        <v>9833</v>
      </c>
      <c r="E167" s="196" t="s">
        <v>9592</v>
      </c>
      <c r="F167" s="267" t="s">
        <v>9819</v>
      </c>
      <c r="G167" s="269">
        <v>12</v>
      </c>
      <c r="H167" s="269">
        <v>200</v>
      </c>
      <c r="I167" s="258">
        <f t="shared" si="10"/>
        <v>2400</v>
      </c>
      <c r="J167" s="267"/>
      <c r="K167" s="242">
        <f t="shared" si="11"/>
        <v>7</v>
      </c>
      <c r="L167" s="239">
        <f t="shared" si="9"/>
        <v>1400</v>
      </c>
    </row>
    <row r="168" s="239" customFormat="1" customHeight="1" spans="1:12">
      <c r="A168" s="142"/>
      <c r="B168" s="142">
        <v>44</v>
      </c>
      <c r="C168" s="267" t="s">
        <v>9834</v>
      </c>
      <c r="D168" s="267" t="s">
        <v>9835</v>
      </c>
      <c r="E168" s="196" t="s">
        <v>9592</v>
      </c>
      <c r="F168" s="267" t="s">
        <v>9836</v>
      </c>
      <c r="G168" s="269">
        <v>6</v>
      </c>
      <c r="H168" s="269">
        <v>60</v>
      </c>
      <c r="I168" s="258">
        <f t="shared" si="10"/>
        <v>360</v>
      </c>
      <c r="J168" s="267"/>
      <c r="K168" s="242">
        <f t="shared" si="11"/>
        <v>4</v>
      </c>
      <c r="L168" s="239">
        <f t="shared" si="9"/>
        <v>240</v>
      </c>
    </row>
    <row r="169" s="239" customFormat="1" customHeight="1" spans="1:12">
      <c r="A169" s="142"/>
      <c r="B169" s="142">
        <v>45</v>
      </c>
      <c r="C169" s="267" t="s">
        <v>9837</v>
      </c>
      <c r="D169" s="267" t="s">
        <v>9838</v>
      </c>
      <c r="E169" s="196" t="s">
        <v>9592</v>
      </c>
      <c r="F169" s="267" t="s">
        <v>9836</v>
      </c>
      <c r="G169" s="269">
        <v>1</v>
      </c>
      <c r="H169" s="269">
        <v>250</v>
      </c>
      <c r="I169" s="258">
        <f t="shared" si="10"/>
        <v>250</v>
      </c>
      <c r="J169" s="267"/>
      <c r="K169" s="242">
        <f t="shared" si="11"/>
        <v>1</v>
      </c>
      <c r="L169" s="239">
        <f t="shared" si="9"/>
        <v>250</v>
      </c>
    </row>
    <row r="170" s="239" customFormat="1" customHeight="1" spans="1:12">
      <c r="A170" s="142"/>
      <c r="B170" s="142">
        <v>46</v>
      </c>
      <c r="C170" s="267" t="s">
        <v>9655</v>
      </c>
      <c r="D170" s="267" t="s">
        <v>9656</v>
      </c>
      <c r="E170" s="267" t="s">
        <v>9663</v>
      </c>
      <c r="F170" s="267" t="s">
        <v>9620</v>
      </c>
      <c r="G170" s="269">
        <v>29</v>
      </c>
      <c r="H170" s="269">
        <v>200</v>
      </c>
      <c r="I170" s="258">
        <f t="shared" si="10"/>
        <v>5800</v>
      </c>
      <c r="J170" s="267"/>
      <c r="K170" s="242">
        <f t="shared" si="11"/>
        <v>17</v>
      </c>
      <c r="L170" s="239">
        <f t="shared" si="9"/>
        <v>3400</v>
      </c>
    </row>
    <row r="171" s="239" customFormat="1" customHeight="1" spans="1:12">
      <c r="A171" s="142"/>
      <c r="B171" s="142">
        <v>47</v>
      </c>
      <c r="C171" s="267" t="s">
        <v>9839</v>
      </c>
      <c r="D171" s="267" t="s">
        <v>9659</v>
      </c>
      <c r="E171" s="267" t="s">
        <v>9663</v>
      </c>
      <c r="F171" s="267" t="s">
        <v>9660</v>
      </c>
      <c r="G171" s="269">
        <v>6</v>
      </c>
      <c r="H171" s="269">
        <v>1000</v>
      </c>
      <c r="I171" s="258">
        <f t="shared" si="10"/>
        <v>6000</v>
      </c>
      <c r="J171" s="267"/>
      <c r="K171" s="242">
        <f t="shared" si="11"/>
        <v>4</v>
      </c>
      <c r="L171" s="239">
        <f t="shared" si="9"/>
        <v>4000</v>
      </c>
    </row>
    <row r="172" s="239" customFormat="1" customHeight="1" spans="1:12">
      <c r="A172" s="142"/>
      <c r="B172" s="142">
        <v>48</v>
      </c>
      <c r="C172" s="267" t="s">
        <v>9840</v>
      </c>
      <c r="D172" s="267" t="s">
        <v>9841</v>
      </c>
      <c r="E172" s="267" t="s">
        <v>9842</v>
      </c>
      <c r="F172" s="267" t="s">
        <v>9615</v>
      </c>
      <c r="G172" s="269">
        <v>6</v>
      </c>
      <c r="H172" s="269">
        <v>800</v>
      </c>
      <c r="I172" s="258">
        <f t="shared" si="10"/>
        <v>4800</v>
      </c>
      <c r="J172" s="196"/>
      <c r="K172" s="242">
        <f t="shared" si="11"/>
        <v>4</v>
      </c>
      <c r="L172" s="239">
        <f t="shared" si="9"/>
        <v>3200</v>
      </c>
    </row>
    <row r="173" s="239" customFormat="1" customHeight="1" spans="1:12">
      <c r="A173" s="142"/>
      <c r="B173" s="142">
        <v>49</v>
      </c>
      <c r="C173" s="267" t="s">
        <v>9843</v>
      </c>
      <c r="D173" s="267" t="s">
        <v>9667</v>
      </c>
      <c r="E173" s="267" t="s">
        <v>9842</v>
      </c>
      <c r="F173" s="267" t="s">
        <v>9660</v>
      </c>
      <c r="G173" s="269">
        <v>12</v>
      </c>
      <c r="H173" s="269">
        <v>4000</v>
      </c>
      <c r="I173" s="258">
        <f t="shared" si="10"/>
        <v>48000</v>
      </c>
      <c r="J173" s="196"/>
      <c r="K173" s="242">
        <f t="shared" si="11"/>
        <v>7</v>
      </c>
      <c r="L173" s="239">
        <f t="shared" si="9"/>
        <v>28000</v>
      </c>
    </row>
    <row r="174" s="241" customFormat="1" customHeight="1" spans="1:12">
      <c r="A174" s="142"/>
      <c r="B174" s="270" t="s">
        <v>9844</v>
      </c>
      <c r="C174" s="271"/>
      <c r="D174" s="284"/>
      <c r="E174" s="246"/>
      <c r="F174" s="271"/>
      <c r="G174" s="256">
        <v>1605</v>
      </c>
      <c r="H174" s="256"/>
      <c r="I174" s="257">
        <f xml:space="preserve">SUM(I120:I173)</f>
        <v>498775</v>
      </c>
      <c r="J174" s="142"/>
      <c r="K174" s="242">
        <f t="shared" si="11"/>
        <v>939</v>
      </c>
      <c r="L174" s="239">
        <f t="shared" si="9"/>
        <v>0</v>
      </c>
    </row>
    <row r="175" s="239" customFormat="1" customHeight="1" spans="1:12">
      <c r="A175" s="285" t="s">
        <v>9669</v>
      </c>
      <c r="B175" s="270" t="s">
        <v>9845</v>
      </c>
      <c r="C175" s="271"/>
      <c r="D175" s="259"/>
      <c r="E175" s="261"/>
      <c r="F175" s="220"/>
      <c r="G175" s="260">
        <v>0</v>
      </c>
      <c r="H175" s="260"/>
      <c r="I175" s="258"/>
      <c r="J175" s="196"/>
      <c r="K175" s="242">
        <f t="shared" si="11"/>
        <v>0</v>
      </c>
      <c r="L175" s="239">
        <f t="shared" si="9"/>
        <v>0</v>
      </c>
    </row>
    <row r="176" s="239" customFormat="1" customHeight="1" spans="1:12">
      <c r="A176" s="273"/>
      <c r="B176" s="142">
        <v>1</v>
      </c>
      <c r="C176" s="196" t="s">
        <v>9671</v>
      </c>
      <c r="D176" s="259" t="s">
        <v>9672</v>
      </c>
      <c r="E176" s="261" t="s">
        <v>9846</v>
      </c>
      <c r="F176" s="220" t="s">
        <v>2774</v>
      </c>
      <c r="G176" s="260">
        <v>3</v>
      </c>
      <c r="H176" s="260">
        <v>1200</v>
      </c>
      <c r="I176" s="268">
        <f t="shared" ref="I176:I196" si="12" xml:space="preserve">G176*H176</f>
        <v>3600</v>
      </c>
      <c r="J176" s="196"/>
      <c r="K176" s="242">
        <f t="shared" si="11"/>
        <v>2</v>
      </c>
      <c r="L176" s="239">
        <f t="shared" si="9"/>
        <v>2400</v>
      </c>
    </row>
    <row r="177" s="239" customFormat="1" customHeight="1" spans="1:12">
      <c r="A177" s="273"/>
      <c r="B177" s="142">
        <v>2</v>
      </c>
      <c r="C177" s="196" t="s">
        <v>9674</v>
      </c>
      <c r="D177" s="272" t="s">
        <v>9675</v>
      </c>
      <c r="E177" s="261" t="s">
        <v>9676</v>
      </c>
      <c r="F177" s="220" t="s">
        <v>2774</v>
      </c>
      <c r="G177" s="260">
        <v>6</v>
      </c>
      <c r="H177" s="260">
        <v>50</v>
      </c>
      <c r="I177" s="268">
        <f t="shared" si="12"/>
        <v>300</v>
      </c>
      <c r="J177" s="196"/>
      <c r="K177" s="242">
        <f t="shared" si="11"/>
        <v>4</v>
      </c>
      <c r="L177" s="239">
        <f t="shared" si="9"/>
        <v>200</v>
      </c>
    </row>
    <row r="178" s="239" customFormat="1" customHeight="1" spans="1:12">
      <c r="A178" s="273"/>
      <c r="B178" s="142">
        <v>3</v>
      </c>
      <c r="C178" s="196" t="s">
        <v>9677</v>
      </c>
      <c r="D178" s="259" t="s">
        <v>9678</v>
      </c>
      <c r="E178" s="261" t="s">
        <v>9676</v>
      </c>
      <c r="F178" s="220" t="s">
        <v>2774</v>
      </c>
      <c r="G178" s="260">
        <v>6</v>
      </c>
      <c r="H178" s="260">
        <v>60</v>
      </c>
      <c r="I178" s="268">
        <f t="shared" si="12"/>
        <v>360</v>
      </c>
      <c r="J178" s="196"/>
      <c r="K178" s="242">
        <f t="shared" si="11"/>
        <v>4</v>
      </c>
      <c r="L178" s="239">
        <f t="shared" si="9"/>
        <v>240</v>
      </c>
    </row>
    <row r="179" s="239" customFormat="1" customHeight="1" spans="1:12">
      <c r="A179" s="273"/>
      <c r="B179" s="142">
        <v>4</v>
      </c>
      <c r="C179" s="196" t="s">
        <v>9679</v>
      </c>
      <c r="D179" s="272" t="s">
        <v>9680</v>
      </c>
      <c r="E179" s="261" t="s">
        <v>9681</v>
      </c>
      <c r="F179" s="220" t="s">
        <v>2774</v>
      </c>
      <c r="G179" s="260">
        <v>3</v>
      </c>
      <c r="H179" s="260">
        <v>300</v>
      </c>
      <c r="I179" s="268">
        <f t="shared" si="12"/>
        <v>900</v>
      </c>
      <c r="J179" s="196"/>
      <c r="K179" s="242">
        <f t="shared" si="11"/>
        <v>2</v>
      </c>
      <c r="L179" s="239">
        <f t="shared" si="9"/>
        <v>600</v>
      </c>
    </row>
    <row r="180" s="239" customFormat="1" customHeight="1" spans="1:12">
      <c r="A180" s="273"/>
      <c r="B180" s="142">
        <v>5</v>
      </c>
      <c r="C180" s="196" t="s">
        <v>9682</v>
      </c>
      <c r="D180" s="259" t="s">
        <v>9683</v>
      </c>
      <c r="E180" s="261" t="s">
        <v>9684</v>
      </c>
      <c r="F180" s="220" t="s">
        <v>2768</v>
      </c>
      <c r="G180" s="260">
        <v>6</v>
      </c>
      <c r="H180" s="260">
        <v>50</v>
      </c>
      <c r="I180" s="268">
        <f t="shared" si="12"/>
        <v>300</v>
      </c>
      <c r="J180" s="196"/>
      <c r="K180" s="242">
        <f t="shared" si="11"/>
        <v>4</v>
      </c>
      <c r="L180" s="239">
        <f t="shared" si="9"/>
        <v>200</v>
      </c>
    </row>
    <row r="181" s="239" customFormat="1" customHeight="1" spans="1:12">
      <c r="A181" s="273"/>
      <c r="B181" s="142">
        <v>6</v>
      </c>
      <c r="C181" s="196" t="s">
        <v>9688</v>
      </c>
      <c r="D181" s="272" t="s">
        <v>9686</v>
      </c>
      <c r="E181" s="261" t="s">
        <v>9847</v>
      </c>
      <c r="F181" s="220" t="s">
        <v>2774</v>
      </c>
      <c r="G181" s="260">
        <v>11</v>
      </c>
      <c r="H181" s="260">
        <v>600</v>
      </c>
      <c r="I181" s="268">
        <f t="shared" si="12"/>
        <v>6600</v>
      </c>
      <c r="J181" s="196"/>
      <c r="K181" s="242">
        <f t="shared" si="11"/>
        <v>6</v>
      </c>
      <c r="L181" s="239">
        <f t="shared" si="9"/>
        <v>3600</v>
      </c>
    </row>
    <row r="182" s="239" customFormat="1" customHeight="1" spans="1:12">
      <c r="A182" s="273"/>
      <c r="B182" s="142">
        <v>7</v>
      </c>
      <c r="C182" s="196" t="s">
        <v>9690</v>
      </c>
      <c r="D182" s="272" t="s">
        <v>9691</v>
      </c>
      <c r="E182" s="261" t="s">
        <v>9692</v>
      </c>
      <c r="F182" s="220" t="s">
        <v>8841</v>
      </c>
      <c r="G182" s="260">
        <v>6</v>
      </c>
      <c r="H182" s="260">
        <v>150</v>
      </c>
      <c r="I182" s="268">
        <f t="shared" si="12"/>
        <v>900</v>
      </c>
      <c r="J182" s="196"/>
      <c r="K182" s="242">
        <f t="shared" si="11"/>
        <v>4</v>
      </c>
      <c r="L182" s="239">
        <f t="shared" si="9"/>
        <v>600</v>
      </c>
    </row>
    <row r="183" s="239" customFormat="1" customHeight="1" spans="1:12">
      <c r="A183" s="273"/>
      <c r="B183" s="142">
        <v>8</v>
      </c>
      <c r="C183" s="196" t="s">
        <v>9693</v>
      </c>
      <c r="D183" s="259" t="s">
        <v>9694</v>
      </c>
      <c r="E183" s="261" t="s">
        <v>9695</v>
      </c>
      <c r="F183" s="220" t="s">
        <v>8841</v>
      </c>
      <c r="G183" s="260">
        <v>3</v>
      </c>
      <c r="H183" s="260">
        <v>70</v>
      </c>
      <c r="I183" s="268">
        <f t="shared" si="12"/>
        <v>210</v>
      </c>
      <c r="J183" s="196"/>
      <c r="K183" s="242">
        <f t="shared" si="11"/>
        <v>2</v>
      </c>
      <c r="L183" s="239">
        <f t="shared" si="9"/>
        <v>140</v>
      </c>
    </row>
    <row r="184" s="239" customFormat="1" customHeight="1" spans="1:12">
      <c r="A184" s="273"/>
      <c r="B184" s="142">
        <v>9</v>
      </c>
      <c r="C184" s="196" t="s">
        <v>9696</v>
      </c>
      <c r="D184" s="196" t="s">
        <v>9645</v>
      </c>
      <c r="E184" s="261" t="s">
        <v>9695</v>
      </c>
      <c r="F184" s="220" t="s">
        <v>8841</v>
      </c>
      <c r="G184" s="260">
        <v>3</v>
      </c>
      <c r="H184" s="260">
        <v>35</v>
      </c>
      <c r="I184" s="268">
        <f t="shared" si="12"/>
        <v>105</v>
      </c>
      <c r="J184" s="196"/>
      <c r="K184" s="242">
        <f t="shared" si="11"/>
        <v>2</v>
      </c>
      <c r="L184" s="239">
        <f t="shared" ref="L184:L220" si="13" xml:space="preserve">K184*H184</f>
        <v>70</v>
      </c>
    </row>
    <row r="185" s="239" customFormat="1" customHeight="1" spans="1:12">
      <c r="A185" s="273"/>
      <c r="B185" s="142">
        <v>10</v>
      </c>
      <c r="C185" s="196" t="s">
        <v>9697</v>
      </c>
      <c r="D185" s="272" t="s">
        <v>9698</v>
      </c>
      <c r="E185" s="261" t="s">
        <v>9695</v>
      </c>
      <c r="F185" s="220" t="s">
        <v>8841</v>
      </c>
      <c r="G185" s="260">
        <v>3</v>
      </c>
      <c r="H185" s="260">
        <v>100</v>
      </c>
      <c r="I185" s="268">
        <f t="shared" si="12"/>
        <v>300</v>
      </c>
      <c r="J185" s="196"/>
      <c r="K185" s="242">
        <f t="shared" si="11"/>
        <v>2</v>
      </c>
      <c r="L185" s="239">
        <f t="shared" si="13"/>
        <v>200</v>
      </c>
    </row>
    <row r="186" s="239" customFormat="1" customHeight="1" spans="1:12">
      <c r="A186" s="273"/>
      <c r="B186" s="142">
        <v>11</v>
      </c>
      <c r="C186" s="196" t="s">
        <v>9699</v>
      </c>
      <c r="D186" s="259" t="s">
        <v>9700</v>
      </c>
      <c r="E186" s="261" t="s">
        <v>9695</v>
      </c>
      <c r="F186" s="220" t="s">
        <v>8841</v>
      </c>
      <c r="G186" s="260">
        <v>3</v>
      </c>
      <c r="H186" s="260">
        <v>35</v>
      </c>
      <c r="I186" s="268">
        <f t="shared" si="12"/>
        <v>105</v>
      </c>
      <c r="J186" s="196"/>
      <c r="K186" s="242">
        <f t="shared" si="11"/>
        <v>2</v>
      </c>
      <c r="L186" s="239">
        <f t="shared" si="13"/>
        <v>70</v>
      </c>
    </row>
    <row r="187" s="239" customFormat="1" customHeight="1" spans="1:12">
      <c r="A187" s="273"/>
      <c r="B187" s="142">
        <v>12</v>
      </c>
      <c r="C187" s="196" t="s">
        <v>9644</v>
      </c>
      <c r="D187" s="196" t="s">
        <v>9645</v>
      </c>
      <c r="E187" s="261" t="s">
        <v>9695</v>
      </c>
      <c r="F187" s="220" t="s">
        <v>8841</v>
      </c>
      <c r="G187" s="260">
        <v>3</v>
      </c>
      <c r="H187" s="260">
        <v>100</v>
      </c>
      <c r="I187" s="268">
        <f t="shared" si="12"/>
        <v>300</v>
      </c>
      <c r="J187" s="196"/>
      <c r="K187" s="242">
        <f t="shared" si="11"/>
        <v>2</v>
      </c>
      <c r="L187" s="239">
        <f t="shared" si="13"/>
        <v>200</v>
      </c>
    </row>
    <row r="188" s="239" customFormat="1" customHeight="1" spans="1:12">
      <c r="A188" s="273"/>
      <c r="B188" s="142">
        <v>13</v>
      </c>
      <c r="C188" s="196" t="s">
        <v>9701</v>
      </c>
      <c r="D188" s="259" t="s">
        <v>9702</v>
      </c>
      <c r="E188" s="261" t="s">
        <v>9684</v>
      </c>
      <c r="F188" s="220" t="s">
        <v>2768</v>
      </c>
      <c r="G188" s="260">
        <v>6</v>
      </c>
      <c r="H188" s="260">
        <v>600</v>
      </c>
      <c r="I188" s="268">
        <f t="shared" si="12"/>
        <v>3600</v>
      </c>
      <c r="J188" s="196"/>
      <c r="K188" s="242">
        <f t="shared" si="11"/>
        <v>4</v>
      </c>
      <c r="L188" s="239">
        <f t="shared" si="13"/>
        <v>2400</v>
      </c>
    </row>
    <row r="189" s="239" customFormat="1" customHeight="1" spans="1:12">
      <c r="A189" s="273"/>
      <c r="B189" s="142">
        <v>14</v>
      </c>
      <c r="C189" s="196" t="s">
        <v>9703</v>
      </c>
      <c r="D189" s="259" t="s">
        <v>9704</v>
      </c>
      <c r="E189" s="261" t="s">
        <v>9684</v>
      </c>
      <c r="F189" s="220" t="s">
        <v>2768</v>
      </c>
      <c r="G189" s="260">
        <v>6</v>
      </c>
      <c r="H189" s="260">
        <v>2000</v>
      </c>
      <c r="I189" s="268">
        <f t="shared" si="12"/>
        <v>12000</v>
      </c>
      <c r="J189" s="196"/>
      <c r="K189" s="242">
        <f t="shared" si="11"/>
        <v>4</v>
      </c>
      <c r="L189" s="239">
        <f t="shared" si="13"/>
        <v>8000</v>
      </c>
    </row>
    <row r="190" s="239" customFormat="1" customHeight="1" spans="1:12">
      <c r="A190" s="273"/>
      <c r="B190" s="142">
        <v>15</v>
      </c>
      <c r="C190" s="196" t="s">
        <v>9705</v>
      </c>
      <c r="D190" s="196" t="s">
        <v>9848</v>
      </c>
      <c r="E190" s="261" t="s">
        <v>9707</v>
      </c>
      <c r="F190" s="220" t="s">
        <v>2824</v>
      </c>
      <c r="G190" s="260">
        <v>18</v>
      </c>
      <c r="H190" s="260">
        <v>1360</v>
      </c>
      <c r="I190" s="268">
        <f t="shared" si="12"/>
        <v>24480</v>
      </c>
      <c r="J190" s="196"/>
      <c r="K190" s="242">
        <f t="shared" si="11"/>
        <v>11</v>
      </c>
      <c r="L190" s="239">
        <f t="shared" si="13"/>
        <v>14960</v>
      </c>
    </row>
    <row r="191" s="239" customFormat="1" customHeight="1" spans="1:12">
      <c r="A191" s="273"/>
      <c r="B191" s="142">
        <v>16</v>
      </c>
      <c r="C191" s="196" t="s">
        <v>9708</v>
      </c>
      <c r="D191" s="272" t="s">
        <v>9709</v>
      </c>
      <c r="E191" s="261" t="s">
        <v>9684</v>
      </c>
      <c r="F191" s="220" t="s">
        <v>2768</v>
      </c>
      <c r="G191" s="260">
        <v>6</v>
      </c>
      <c r="H191" s="260">
        <v>3000</v>
      </c>
      <c r="I191" s="268">
        <f t="shared" si="12"/>
        <v>18000</v>
      </c>
      <c r="J191" s="196"/>
      <c r="K191" s="242">
        <f t="shared" si="11"/>
        <v>4</v>
      </c>
      <c r="L191" s="239">
        <f t="shared" si="13"/>
        <v>12000</v>
      </c>
    </row>
    <row r="192" s="239" customFormat="1" customHeight="1" spans="1:12">
      <c r="A192" s="273"/>
      <c r="B192" s="142">
        <v>17</v>
      </c>
      <c r="C192" s="196" t="s">
        <v>9710</v>
      </c>
      <c r="D192" s="259" t="s">
        <v>9711</v>
      </c>
      <c r="E192" s="261" t="s">
        <v>9707</v>
      </c>
      <c r="F192" s="220" t="s">
        <v>2824</v>
      </c>
      <c r="G192" s="260">
        <v>3</v>
      </c>
      <c r="H192" s="260">
        <v>3000</v>
      </c>
      <c r="I192" s="268">
        <f t="shared" si="12"/>
        <v>9000</v>
      </c>
      <c r="J192" s="196"/>
      <c r="K192" s="242">
        <f t="shared" si="11"/>
        <v>2</v>
      </c>
      <c r="L192" s="239">
        <f t="shared" si="13"/>
        <v>6000</v>
      </c>
    </row>
    <row r="193" s="239" customFormat="1" customHeight="1" spans="1:12">
      <c r="A193" s="273"/>
      <c r="B193" s="142">
        <v>18</v>
      </c>
      <c r="C193" s="196" t="s">
        <v>9712</v>
      </c>
      <c r="D193" s="259" t="s">
        <v>9713</v>
      </c>
      <c r="E193" s="261" t="s">
        <v>9707</v>
      </c>
      <c r="F193" s="220" t="s">
        <v>2824</v>
      </c>
      <c r="G193" s="260">
        <v>3</v>
      </c>
      <c r="H193" s="260">
        <v>4200</v>
      </c>
      <c r="I193" s="268">
        <f t="shared" si="12"/>
        <v>12600</v>
      </c>
      <c r="J193" s="196"/>
      <c r="K193" s="242">
        <f t="shared" si="11"/>
        <v>2</v>
      </c>
      <c r="L193" s="239">
        <f t="shared" si="13"/>
        <v>8400</v>
      </c>
    </row>
    <row r="194" s="239" customFormat="1" customHeight="1" spans="1:12">
      <c r="A194" s="273"/>
      <c r="B194" s="142">
        <v>19</v>
      </c>
      <c r="C194" s="196" t="s">
        <v>9714</v>
      </c>
      <c r="D194" s="272" t="s">
        <v>9715</v>
      </c>
      <c r="E194" s="261" t="s">
        <v>9716</v>
      </c>
      <c r="F194" s="220" t="s">
        <v>8315</v>
      </c>
      <c r="G194" s="260">
        <v>6</v>
      </c>
      <c r="H194" s="260">
        <v>100</v>
      </c>
      <c r="I194" s="268">
        <f t="shared" si="12"/>
        <v>600</v>
      </c>
      <c r="J194" s="196"/>
      <c r="K194" s="242">
        <f t="shared" si="11"/>
        <v>4</v>
      </c>
      <c r="L194" s="239">
        <f t="shared" si="13"/>
        <v>400</v>
      </c>
    </row>
    <row r="195" s="239" customFormat="1" customHeight="1" spans="1:12">
      <c r="A195" s="273"/>
      <c r="B195" s="142">
        <v>20</v>
      </c>
      <c r="C195" s="196" t="s">
        <v>9717</v>
      </c>
      <c r="D195" s="196" t="s">
        <v>9718</v>
      </c>
      <c r="E195" s="261" t="s">
        <v>9719</v>
      </c>
      <c r="F195" s="220" t="s">
        <v>2774</v>
      </c>
      <c r="G195" s="260">
        <v>12</v>
      </c>
      <c r="H195" s="260">
        <v>30</v>
      </c>
      <c r="I195" s="268">
        <f t="shared" si="12"/>
        <v>360</v>
      </c>
      <c r="J195" s="196"/>
      <c r="K195" s="242">
        <f t="shared" si="11"/>
        <v>7</v>
      </c>
      <c r="L195" s="239">
        <f t="shared" si="13"/>
        <v>210</v>
      </c>
    </row>
    <row r="196" s="239" customFormat="1" customHeight="1" spans="1:12">
      <c r="A196" s="273"/>
      <c r="B196" s="142">
        <v>21</v>
      </c>
      <c r="C196" s="196" t="s">
        <v>9724</v>
      </c>
      <c r="D196" s="259" t="s">
        <v>9725</v>
      </c>
      <c r="E196" s="261" t="s">
        <v>9726</v>
      </c>
      <c r="F196" s="220" t="s">
        <v>2824</v>
      </c>
      <c r="G196" s="260">
        <v>6</v>
      </c>
      <c r="H196" s="260">
        <v>200</v>
      </c>
      <c r="I196" s="268">
        <f t="shared" si="12"/>
        <v>1200</v>
      </c>
      <c r="J196" s="196"/>
      <c r="K196" s="242">
        <f t="shared" si="11"/>
        <v>4</v>
      </c>
      <c r="L196" s="239">
        <f t="shared" si="13"/>
        <v>800</v>
      </c>
    </row>
    <row r="197" s="239" customFormat="1" customHeight="1" spans="1:12">
      <c r="A197" s="273"/>
      <c r="B197" s="270" t="s">
        <v>9727</v>
      </c>
      <c r="C197" s="271"/>
      <c r="D197" s="259"/>
      <c r="E197" s="261"/>
      <c r="F197" s="220"/>
      <c r="G197" s="260">
        <v>0</v>
      </c>
      <c r="H197" s="260"/>
      <c r="I197" s="268"/>
      <c r="J197" s="196"/>
      <c r="K197" s="242">
        <f t="shared" ref="K197:K220" si="14" xml:space="preserve">ROUND(G197/1200*702,0)</f>
        <v>0</v>
      </c>
      <c r="L197" s="239">
        <f t="shared" si="13"/>
        <v>0</v>
      </c>
    </row>
    <row r="198" s="239" customFormat="1" customHeight="1" spans="1:12">
      <c r="A198" s="273"/>
      <c r="B198" s="142">
        <v>1</v>
      </c>
      <c r="C198" s="196" t="s">
        <v>9728</v>
      </c>
      <c r="D198" s="196" t="s">
        <v>9718</v>
      </c>
      <c r="E198" s="274" t="s">
        <v>9849</v>
      </c>
      <c r="F198" s="220" t="s">
        <v>2774</v>
      </c>
      <c r="G198" s="260">
        <v>274</v>
      </c>
      <c r="H198" s="260">
        <v>30</v>
      </c>
      <c r="I198" s="268">
        <f xml:space="preserve">G198*H198</f>
        <v>8220</v>
      </c>
      <c r="J198" s="196"/>
      <c r="K198" s="242">
        <f t="shared" si="14"/>
        <v>160</v>
      </c>
      <c r="L198" s="239">
        <f t="shared" si="13"/>
        <v>4800</v>
      </c>
    </row>
    <row r="199" s="239" customFormat="1" customHeight="1" spans="1:12">
      <c r="A199" s="273"/>
      <c r="B199" s="142">
        <v>2</v>
      </c>
      <c r="C199" s="196" t="s">
        <v>9728</v>
      </c>
      <c r="D199" s="196" t="s">
        <v>9718</v>
      </c>
      <c r="E199" s="274" t="s">
        <v>9850</v>
      </c>
      <c r="F199" s="220" t="s">
        <v>2774</v>
      </c>
      <c r="G199" s="260">
        <v>74</v>
      </c>
      <c r="H199" s="260">
        <v>30</v>
      </c>
      <c r="I199" s="268">
        <f xml:space="preserve">G199*H199</f>
        <v>2220</v>
      </c>
      <c r="J199" s="196"/>
      <c r="K199" s="242">
        <f t="shared" si="14"/>
        <v>43</v>
      </c>
      <c r="L199" s="239">
        <f t="shared" si="13"/>
        <v>1290</v>
      </c>
    </row>
    <row r="200" s="239" customFormat="1" customHeight="1" spans="1:12">
      <c r="A200" s="273"/>
      <c r="B200" s="142">
        <v>3</v>
      </c>
      <c r="C200" s="196" t="s">
        <v>9728</v>
      </c>
      <c r="D200" s="196" t="s">
        <v>9718</v>
      </c>
      <c r="E200" s="274" t="s">
        <v>9851</v>
      </c>
      <c r="F200" s="220" t="s">
        <v>2774</v>
      </c>
      <c r="G200" s="260">
        <v>232</v>
      </c>
      <c r="H200" s="260">
        <v>30</v>
      </c>
      <c r="I200" s="268">
        <f xml:space="preserve">G200*H200</f>
        <v>6960</v>
      </c>
      <c r="J200" s="196"/>
      <c r="K200" s="242">
        <f t="shared" si="14"/>
        <v>136</v>
      </c>
      <c r="L200" s="239">
        <f t="shared" si="13"/>
        <v>4080</v>
      </c>
    </row>
    <row r="201" s="239" customFormat="1" customHeight="1" spans="1:12">
      <c r="A201" s="273"/>
      <c r="B201" s="142">
        <v>4</v>
      </c>
      <c r="C201" s="196" t="s">
        <v>9735</v>
      </c>
      <c r="D201" s="259" t="s">
        <v>9736</v>
      </c>
      <c r="E201" s="261" t="s">
        <v>9852</v>
      </c>
      <c r="F201" s="220" t="s">
        <v>2774</v>
      </c>
      <c r="G201" s="260">
        <v>468</v>
      </c>
      <c r="H201" s="260">
        <v>25</v>
      </c>
      <c r="I201" s="268">
        <f xml:space="preserve">G201*H201</f>
        <v>11700</v>
      </c>
      <c r="J201" s="196"/>
      <c r="K201" s="242">
        <f t="shared" si="14"/>
        <v>274</v>
      </c>
      <c r="L201" s="239">
        <f t="shared" si="13"/>
        <v>6850</v>
      </c>
    </row>
    <row r="202" s="239" customFormat="1" customHeight="1" spans="1:12">
      <c r="A202" s="273"/>
      <c r="B202" s="270" t="s">
        <v>9738</v>
      </c>
      <c r="C202" s="271"/>
      <c r="D202" s="259"/>
      <c r="E202" s="261"/>
      <c r="F202" s="220"/>
      <c r="G202" s="260">
        <v>0</v>
      </c>
      <c r="H202" s="260"/>
      <c r="I202" s="268"/>
      <c r="J202" s="196"/>
      <c r="K202" s="242">
        <f t="shared" si="14"/>
        <v>0</v>
      </c>
      <c r="L202" s="239">
        <f t="shared" si="13"/>
        <v>0</v>
      </c>
    </row>
    <row r="203" s="239" customFormat="1" customHeight="1" spans="1:12">
      <c r="A203" s="273"/>
      <c r="B203" s="142">
        <v>1</v>
      </c>
      <c r="C203" s="196" t="s">
        <v>9739</v>
      </c>
      <c r="D203" s="272" t="s">
        <v>9740</v>
      </c>
      <c r="E203" s="261" t="s">
        <v>9853</v>
      </c>
      <c r="F203" s="220" t="s">
        <v>8315</v>
      </c>
      <c r="G203" s="260">
        <v>562</v>
      </c>
      <c r="H203" s="260">
        <v>250</v>
      </c>
      <c r="I203" s="268">
        <f t="shared" ref="I203:I209" si="15" xml:space="preserve">G203*H203</f>
        <v>140500</v>
      </c>
      <c r="J203" s="196"/>
      <c r="K203" s="242">
        <f t="shared" si="14"/>
        <v>329</v>
      </c>
      <c r="L203" s="239">
        <f t="shared" si="13"/>
        <v>82250</v>
      </c>
    </row>
    <row r="204" s="239" customFormat="1" customHeight="1" spans="1:12">
      <c r="A204" s="273"/>
      <c r="B204" s="142">
        <v>2</v>
      </c>
      <c r="C204" s="196" t="s">
        <v>9742</v>
      </c>
      <c r="D204" s="272" t="s">
        <v>9743</v>
      </c>
      <c r="E204" s="274" t="s">
        <v>9854</v>
      </c>
      <c r="F204" s="220" t="s">
        <v>2774</v>
      </c>
      <c r="G204" s="196">
        <v>281</v>
      </c>
      <c r="H204" s="260">
        <v>80</v>
      </c>
      <c r="I204" s="268">
        <f t="shared" si="15"/>
        <v>22480</v>
      </c>
      <c r="J204" s="276"/>
      <c r="K204" s="242">
        <f t="shared" si="14"/>
        <v>164</v>
      </c>
      <c r="L204" s="239">
        <f t="shared" si="13"/>
        <v>13120</v>
      </c>
    </row>
    <row r="205" s="239" customFormat="1" customHeight="1" spans="1:12">
      <c r="A205" s="273"/>
      <c r="B205" s="142">
        <v>3</v>
      </c>
      <c r="C205" s="196" t="s">
        <v>9745</v>
      </c>
      <c r="D205" s="196" t="s">
        <v>9746</v>
      </c>
      <c r="E205" s="261" t="s">
        <v>9855</v>
      </c>
      <c r="F205" s="220" t="s">
        <v>2774</v>
      </c>
      <c r="G205" s="260">
        <v>106</v>
      </c>
      <c r="H205" s="260">
        <v>210</v>
      </c>
      <c r="I205" s="268">
        <f t="shared" si="15"/>
        <v>22260</v>
      </c>
      <c r="J205" s="196"/>
      <c r="K205" s="242">
        <f t="shared" si="14"/>
        <v>62</v>
      </c>
      <c r="L205" s="239">
        <f t="shared" si="13"/>
        <v>13020</v>
      </c>
    </row>
    <row r="206" s="239" customFormat="1" customHeight="1" spans="1:12">
      <c r="A206" s="273"/>
      <c r="B206" s="142">
        <v>4</v>
      </c>
      <c r="C206" s="196" t="s">
        <v>9748</v>
      </c>
      <c r="D206" s="259" t="s">
        <v>9749</v>
      </c>
      <c r="E206" s="261" t="s">
        <v>9856</v>
      </c>
      <c r="F206" s="220" t="s">
        <v>2824</v>
      </c>
      <c r="G206" s="260">
        <v>9</v>
      </c>
      <c r="H206" s="260">
        <v>2000</v>
      </c>
      <c r="I206" s="268">
        <f t="shared" si="15"/>
        <v>18000</v>
      </c>
      <c r="J206" s="196"/>
      <c r="K206" s="242">
        <f t="shared" si="14"/>
        <v>5</v>
      </c>
      <c r="L206" s="239">
        <f t="shared" si="13"/>
        <v>10000</v>
      </c>
    </row>
    <row r="207" s="239" customFormat="1" customHeight="1" spans="1:12">
      <c r="A207" s="273"/>
      <c r="B207" s="142">
        <v>5</v>
      </c>
      <c r="C207" s="196" t="s">
        <v>9751</v>
      </c>
      <c r="D207" s="272" t="s">
        <v>9752</v>
      </c>
      <c r="E207" s="261" t="s">
        <v>9857</v>
      </c>
      <c r="F207" s="220" t="s">
        <v>2768</v>
      </c>
      <c r="G207" s="260">
        <v>150</v>
      </c>
      <c r="H207" s="260">
        <v>80</v>
      </c>
      <c r="I207" s="268">
        <f t="shared" si="15"/>
        <v>12000</v>
      </c>
      <c r="J207" s="196"/>
      <c r="K207" s="242">
        <f t="shared" si="14"/>
        <v>88</v>
      </c>
      <c r="L207" s="239">
        <f t="shared" si="13"/>
        <v>7040</v>
      </c>
    </row>
    <row r="208" s="239" customFormat="1" customHeight="1" spans="1:12">
      <c r="A208" s="273"/>
      <c r="B208" s="142">
        <v>6</v>
      </c>
      <c r="C208" s="196" t="s">
        <v>9858</v>
      </c>
      <c r="D208" s="196" t="s">
        <v>9859</v>
      </c>
      <c r="E208" s="196" t="s">
        <v>9860</v>
      </c>
      <c r="F208" s="196" t="s">
        <v>2824</v>
      </c>
      <c r="G208" s="196">
        <v>9</v>
      </c>
      <c r="H208" s="260">
        <v>500</v>
      </c>
      <c r="I208" s="268">
        <f t="shared" si="15"/>
        <v>4500</v>
      </c>
      <c r="J208" s="196"/>
      <c r="K208" s="242">
        <f t="shared" si="14"/>
        <v>5</v>
      </c>
      <c r="L208" s="239">
        <f t="shared" si="13"/>
        <v>2500</v>
      </c>
    </row>
    <row r="209" s="239" customFormat="1" customHeight="1" spans="1:12">
      <c r="A209" s="273"/>
      <c r="B209" s="142">
        <v>7</v>
      </c>
      <c r="C209" s="196" t="s">
        <v>9677</v>
      </c>
      <c r="D209" s="259" t="s">
        <v>9678</v>
      </c>
      <c r="E209" s="261" t="s">
        <v>9861</v>
      </c>
      <c r="F209" s="220" t="s">
        <v>2774</v>
      </c>
      <c r="G209" s="260">
        <v>117</v>
      </c>
      <c r="H209" s="260">
        <v>80</v>
      </c>
      <c r="I209" s="268">
        <f t="shared" si="15"/>
        <v>9360</v>
      </c>
      <c r="J209" s="196"/>
      <c r="K209" s="242">
        <f t="shared" si="14"/>
        <v>68</v>
      </c>
      <c r="L209" s="239">
        <f t="shared" si="13"/>
        <v>5440</v>
      </c>
    </row>
    <row r="210" s="239" customFormat="1" customHeight="1" spans="1:12">
      <c r="A210" s="273"/>
      <c r="B210" s="270" t="s">
        <v>9755</v>
      </c>
      <c r="C210" s="271"/>
      <c r="D210" s="259"/>
      <c r="E210" s="261"/>
      <c r="F210" s="220"/>
      <c r="G210" s="260">
        <v>0</v>
      </c>
      <c r="H210" s="260"/>
      <c r="I210" s="268"/>
      <c r="J210" s="196"/>
      <c r="K210" s="242">
        <f t="shared" si="14"/>
        <v>0</v>
      </c>
      <c r="L210" s="239">
        <f t="shared" si="13"/>
        <v>0</v>
      </c>
    </row>
    <row r="211" s="239" customFormat="1" customHeight="1" spans="1:12">
      <c r="A211" s="273"/>
      <c r="B211" s="142">
        <v>1</v>
      </c>
      <c r="C211" s="196" t="s">
        <v>9756</v>
      </c>
      <c r="D211" s="196" t="s">
        <v>9757</v>
      </c>
      <c r="E211" s="261" t="s">
        <v>9758</v>
      </c>
      <c r="F211" s="220" t="s">
        <v>2774</v>
      </c>
      <c r="G211" s="260">
        <v>2</v>
      </c>
      <c r="H211" s="260">
        <v>300</v>
      </c>
      <c r="I211" s="268">
        <f t="shared" ref="I211:I220" si="16" xml:space="preserve">G211*H211</f>
        <v>600</v>
      </c>
      <c r="J211" s="196"/>
      <c r="K211" s="242">
        <f t="shared" si="14"/>
        <v>1</v>
      </c>
      <c r="L211" s="239">
        <f t="shared" si="13"/>
        <v>300</v>
      </c>
    </row>
    <row r="212" s="239" customFormat="1" customHeight="1" spans="1:12">
      <c r="A212" s="273"/>
      <c r="B212" s="142">
        <v>2</v>
      </c>
      <c r="C212" s="196" t="s">
        <v>9761</v>
      </c>
      <c r="D212" s="196" t="s">
        <v>9762</v>
      </c>
      <c r="E212" s="261" t="s">
        <v>9758</v>
      </c>
      <c r="F212" s="220" t="s">
        <v>2824</v>
      </c>
      <c r="G212" s="260">
        <v>1</v>
      </c>
      <c r="H212" s="260">
        <v>6000</v>
      </c>
      <c r="I212" s="268">
        <f t="shared" si="16"/>
        <v>6000</v>
      </c>
      <c r="J212" s="196"/>
      <c r="K212" s="242">
        <f t="shared" si="14"/>
        <v>1</v>
      </c>
      <c r="L212" s="239">
        <f t="shared" si="13"/>
        <v>6000</v>
      </c>
    </row>
    <row r="213" s="239" customFormat="1" customHeight="1" spans="1:12">
      <c r="A213" s="273"/>
      <c r="B213" s="142">
        <v>3</v>
      </c>
      <c r="C213" s="196" t="s">
        <v>9763</v>
      </c>
      <c r="D213" s="196" t="s">
        <v>9764</v>
      </c>
      <c r="E213" s="261" t="s">
        <v>9758</v>
      </c>
      <c r="F213" s="277" t="s">
        <v>2824</v>
      </c>
      <c r="G213" s="278">
        <v>1</v>
      </c>
      <c r="H213" s="278">
        <v>6000</v>
      </c>
      <c r="I213" s="268">
        <f t="shared" si="16"/>
        <v>6000</v>
      </c>
      <c r="J213" s="196"/>
      <c r="K213" s="242">
        <f t="shared" si="14"/>
        <v>1</v>
      </c>
      <c r="L213" s="239">
        <f t="shared" si="13"/>
        <v>6000</v>
      </c>
    </row>
    <row r="214" s="239" customFormat="1" customHeight="1" spans="1:12">
      <c r="A214" s="273"/>
      <c r="B214" s="142">
        <v>4</v>
      </c>
      <c r="C214" s="196" t="s">
        <v>9786</v>
      </c>
      <c r="D214" s="196" t="s">
        <v>9787</v>
      </c>
      <c r="E214" s="261" t="s">
        <v>9788</v>
      </c>
      <c r="F214" s="220" t="s">
        <v>2774</v>
      </c>
      <c r="G214" s="260">
        <v>2</v>
      </c>
      <c r="H214" s="260">
        <v>250</v>
      </c>
      <c r="I214" s="268">
        <f t="shared" si="16"/>
        <v>500</v>
      </c>
      <c r="J214" s="196"/>
      <c r="K214" s="242">
        <f t="shared" si="14"/>
        <v>1</v>
      </c>
      <c r="L214" s="239">
        <f t="shared" si="13"/>
        <v>250</v>
      </c>
    </row>
    <row r="215" s="239" customFormat="1" customHeight="1" spans="1:12">
      <c r="A215" s="273"/>
      <c r="B215" s="286">
        <v>5</v>
      </c>
      <c r="C215" s="287" t="s">
        <v>9765</v>
      </c>
      <c r="D215" s="287" t="s">
        <v>9766</v>
      </c>
      <c r="E215" s="287" t="s">
        <v>9862</v>
      </c>
      <c r="F215" s="288" t="s">
        <v>2824</v>
      </c>
      <c r="G215" s="289">
        <v>1</v>
      </c>
      <c r="H215" s="289">
        <v>4230</v>
      </c>
      <c r="I215" s="280">
        <f t="shared" si="16"/>
        <v>4230</v>
      </c>
      <c r="J215" s="287"/>
      <c r="K215" s="242">
        <f t="shared" si="14"/>
        <v>1</v>
      </c>
      <c r="L215" s="239">
        <f t="shared" si="13"/>
        <v>4230</v>
      </c>
    </row>
    <row r="216" s="239" customFormat="1" customHeight="1" spans="1:12">
      <c r="A216" s="273"/>
      <c r="B216" s="142">
        <v>6</v>
      </c>
      <c r="C216" s="52" t="s">
        <v>9776</v>
      </c>
      <c r="D216" s="52" t="s">
        <v>9777</v>
      </c>
      <c r="E216" s="261" t="s">
        <v>9758</v>
      </c>
      <c r="F216" s="52" t="s">
        <v>2824</v>
      </c>
      <c r="G216" s="279">
        <v>1</v>
      </c>
      <c r="H216" s="279">
        <v>1500</v>
      </c>
      <c r="I216" s="280">
        <f t="shared" si="16"/>
        <v>1500</v>
      </c>
      <c r="J216" s="52"/>
      <c r="K216" s="242">
        <f t="shared" si="14"/>
        <v>1</v>
      </c>
      <c r="L216" s="239">
        <f t="shared" si="13"/>
        <v>1500</v>
      </c>
    </row>
    <row r="217" s="239" customFormat="1" customHeight="1" spans="1:12">
      <c r="A217" s="273"/>
      <c r="B217" s="286">
        <v>7</v>
      </c>
      <c r="C217" s="52" t="s">
        <v>9778</v>
      </c>
      <c r="D217" s="52" t="s">
        <v>9779</v>
      </c>
      <c r="E217" s="281" t="s">
        <v>9780</v>
      </c>
      <c r="F217" s="52" t="s">
        <v>9104</v>
      </c>
      <c r="G217" s="279">
        <v>18</v>
      </c>
      <c r="H217" s="279">
        <v>150</v>
      </c>
      <c r="I217" s="280">
        <f t="shared" si="16"/>
        <v>2700</v>
      </c>
      <c r="J217" s="52"/>
      <c r="K217" s="242">
        <f t="shared" si="14"/>
        <v>11</v>
      </c>
      <c r="L217" s="239">
        <f t="shared" si="13"/>
        <v>1650</v>
      </c>
    </row>
    <row r="218" s="239" customFormat="1" customHeight="1" spans="1:12">
      <c r="A218" s="273"/>
      <c r="B218" s="142">
        <v>8</v>
      </c>
      <c r="C218" s="52" t="s">
        <v>9781</v>
      </c>
      <c r="D218" s="52" t="s">
        <v>9782</v>
      </c>
      <c r="E218" s="281" t="s">
        <v>9780</v>
      </c>
      <c r="F218" s="52" t="s">
        <v>9104</v>
      </c>
      <c r="G218" s="279">
        <v>18</v>
      </c>
      <c r="H218" s="279">
        <v>120</v>
      </c>
      <c r="I218" s="280">
        <f t="shared" si="16"/>
        <v>2160</v>
      </c>
      <c r="J218" s="52"/>
      <c r="K218" s="242">
        <f t="shared" si="14"/>
        <v>11</v>
      </c>
      <c r="L218" s="239">
        <f t="shared" si="13"/>
        <v>1320</v>
      </c>
    </row>
    <row r="219" s="239" customFormat="1" customHeight="1" spans="1:12">
      <c r="A219" s="273"/>
      <c r="B219" s="142">
        <v>9</v>
      </c>
      <c r="C219" s="52" t="s">
        <v>9783</v>
      </c>
      <c r="D219" s="52" t="s">
        <v>9784</v>
      </c>
      <c r="E219" s="281" t="s">
        <v>9785</v>
      </c>
      <c r="F219" s="52" t="s">
        <v>2768</v>
      </c>
      <c r="G219" s="279">
        <v>1</v>
      </c>
      <c r="H219" s="279">
        <v>4000</v>
      </c>
      <c r="I219" s="280">
        <f t="shared" si="16"/>
        <v>4000</v>
      </c>
      <c r="J219" s="52"/>
      <c r="K219" s="242">
        <f t="shared" si="14"/>
        <v>1</v>
      </c>
      <c r="L219" s="239">
        <f t="shared" si="13"/>
        <v>4000</v>
      </c>
    </row>
    <row r="220" s="239" customFormat="1" customHeight="1" spans="1:12">
      <c r="A220" s="273"/>
      <c r="B220" s="142">
        <v>10</v>
      </c>
      <c r="C220" s="52" t="s">
        <v>9863</v>
      </c>
      <c r="D220" s="52" t="s">
        <v>9864</v>
      </c>
      <c r="E220" s="281" t="s">
        <v>9788</v>
      </c>
      <c r="F220" s="52" t="s">
        <v>2768</v>
      </c>
      <c r="G220" s="279">
        <v>1</v>
      </c>
      <c r="H220" s="279">
        <v>50000</v>
      </c>
      <c r="I220" s="280">
        <f t="shared" si="16"/>
        <v>50000</v>
      </c>
      <c r="J220" s="52"/>
      <c r="K220" s="242">
        <f t="shared" si="14"/>
        <v>1</v>
      </c>
      <c r="L220" s="239">
        <f t="shared" si="13"/>
        <v>50000</v>
      </c>
    </row>
    <row r="221" s="239" customFormat="1" customHeight="1" spans="1:12">
      <c r="A221" s="290"/>
      <c r="B221" s="270" t="s">
        <v>9865</v>
      </c>
      <c r="C221" s="271"/>
      <c r="D221" s="196"/>
      <c r="E221" s="261"/>
      <c r="F221" s="196"/>
      <c r="G221" s="256">
        <f xml:space="preserve">SUM(G176:G220)</f>
        <v>2450</v>
      </c>
      <c r="H221" s="260"/>
      <c r="I221" s="257">
        <f xml:space="preserve">SUM(I176:I220)</f>
        <v>431710</v>
      </c>
      <c r="J221" s="196"/>
    </row>
    <row r="222" s="239" customFormat="1" customHeight="1" spans="1:12">
      <c r="A222" s="291"/>
      <c r="B222" s="249" t="s">
        <v>9866</v>
      </c>
      <c r="C222" s="292"/>
      <c r="D222" s="293"/>
      <c r="E222" s="294"/>
      <c r="F222" s="293"/>
      <c r="G222" s="293">
        <f xml:space="preserve">G118+G3</f>
        <v>9159</v>
      </c>
      <c r="H222" s="293"/>
      <c r="I222" s="295">
        <f xml:space="preserve">I118+I3</f>
        <v>2640165</v>
      </c>
      <c r="J222" s="291"/>
      <c r="L222" s="239">
        <f xml:space="preserve">SUM(L5:L220)</f>
        <v>1767718</v>
      </c>
    </row>
    <row r="1676" s="239" customFormat="1" customHeight="1"/>
    <row r="1677" s="239" customFormat="1" customHeight="1"/>
    <row r="1678" s="239" customFormat="1" customHeight="1"/>
    <row r="1679" s="239" customFormat="1" customHeight="1"/>
    <row r="1680" s="239" customFormat="1" customHeight="1"/>
    <row r="1681" s="239" customFormat="1" customHeight="1"/>
    <row r="1682" s="239" customFormat="1" customHeight="1"/>
    <row r="1683" s="239" customFormat="1" customHeight="1"/>
    <row r="1684" s="239" customFormat="1" customHeight="1"/>
    <row r="1685" s="239" customFormat="1" customHeight="1"/>
    <row r="1686" s="239" customFormat="1" customHeight="1"/>
    <row r="1687" s="239" customFormat="1" customHeight="1"/>
    <row r="1688" s="239" customFormat="1" customHeight="1"/>
    <row r="1689" s="239" customFormat="1" customHeight="1"/>
    <row r="1690" s="239" customFormat="1" customHeight="1"/>
    <row r="1691" s="239" customFormat="1" customHeight="1"/>
    <row r="1692" s="239" customFormat="1" customHeight="1"/>
    <row r="1693" s="239" customFormat="1" customHeight="1"/>
    <row r="1694" s="239" customFormat="1" customHeight="1"/>
    <row r="1695" s="239" customFormat="1" customHeight="1"/>
    <row r="1696" s="239" customFormat="1" customHeight="1"/>
    <row r="1697" s="239" customFormat="1" customHeight="1"/>
    <row r="1698" s="239" customFormat="1" customHeight="1"/>
    <row r="1699" s="239" customFormat="1" customHeight="1"/>
    <row r="1700" s="239" customFormat="1" customHeight="1"/>
    <row r="1701" s="239" customFormat="1" customHeight="1"/>
    <row r="1702" s="239" customFormat="1" customHeight="1"/>
    <row r="1703" s="239" customFormat="1" customHeight="1"/>
    <row r="1704" s="239" customFormat="1" customHeight="1"/>
    <row r="1705" s="239" customFormat="1" customHeight="1"/>
    <row r="1706" s="239" customFormat="1" customHeight="1"/>
    <row r="1707" s="239" customFormat="1" customHeight="1"/>
  </sheetData>
  <sheetProtection formatCells="0" formatColumns="0" formatRows="0" insertRows="0" insertColumns="0" insertHyperlinks="0" deleteColumns="0" deleteRows="0" sort="0" autoFilter="0" pivotTables="0"/>
  <autoFilter xmlns:etc="http://www.wps.cn/officeDocument/2017/etCustomData" ref="A2:J227" etc:filterBottomFollowUsedRange="0">
    <extLst/>
  </autoFilter>
  <mergeCells count="22">
    <mergeCell ref="A1:J1"/>
    <mergeCell ref="K1:L1"/>
    <mergeCell ref="M1:N1"/>
    <mergeCell ref="B3:C3"/>
    <mergeCell ref="B4:C4"/>
    <mergeCell ref="B9:C9"/>
    <mergeCell ref="B65:C65"/>
    <mergeCell ref="B89:C89"/>
    <mergeCell ref="B96:C96"/>
    <mergeCell ref="B103:C103"/>
    <mergeCell ref="B124:C124"/>
    <mergeCell ref="B174:C174"/>
    <mergeCell ref="B175:C175"/>
    <mergeCell ref="B197:C197"/>
    <mergeCell ref="B202:C202"/>
    <mergeCell ref="B210:C210"/>
    <mergeCell ref="B221:C221"/>
    <mergeCell ref="B222:C222"/>
    <mergeCell ref="A4:A64"/>
    <mergeCell ref="A65:A117"/>
    <mergeCell ref="A119:A174"/>
    <mergeCell ref="A175:A221"/>
  </mergeCells>
  <pageMargins left="0.751388888888889" right="0.751388888888889" top="1" bottom="1" header="0.5" footer="0.5"/>
  <pageSetup paperSize="9" scale="58" orientation="portrait" horizont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view="pageBreakPreview" zoomScaleNormal="100" workbookViewId="0">
      <selection activeCell="C124" sqref="$A1:$XFD1048576"/>
    </sheetView>
  </sheetViews>
  <sheetFormatPr defaultColWidth="9" defaultRowHeight="13.5"/>
  <cols>
    <col min="14" max="14" width="12.75" customWidth="1"/>
    <col min="15" max="15" width="13.75" customWidth="1"/>
  </cols>
  <sheetData>
    <row r="1" customFormat="1" ht="27.95" customHeight="1" spans="1:15">
      <c r="A1" s="231" t="s">
        <v>9867</v>
      </c>
      <c r="B1" s="231"/>
      <c r="C1" s="231"/>
      <c r="D1" s="231"/>
      <c r="E1" s="231"/>
      <c r="F1" s="231"/>
      <c r="G1" s="231"/>
      <c r="H1" s="231"/>
      <c r="I1" s="231"/>
      <c r="J1" s="231"/>
      <c r="K1" s="231"/>
      <c r="L1" s="231"/>
      <c r="M1" s="231"/>
      <c r="N1" s="231"/>
      <c r="O1" s="231"/>
    </row>
    <row r="2" customFormat="1" ht="30.75" customHeight="1" spans="1:15">
      <c r="A2" s="232" t="s">
        <v>741</v>
      </c>
      <c r="B2" s="233" t="s">
        <v>1535</v>
      </c>
      <c r="C2" s="234" t="s">
        <v>9868</v>
      </c>
      <c r="D2" s="234" t="s">
        <v>9527</v>
      </c>
      <c r="E2" s="234" t="s">
        <v>9869</v>
      </c>
      <c r="F2" s="234" t="s">
        <v>9870</v>
      </c>
      <c r="G2" s="234" t="s">
        <v>9871</v>
      </c>
      <c r="H2" s="234" t="s">
        <v>9872</v>
      </c>
      <c r="I2" s="234"/>
      <c r="J2" s="234"/>
      <c r="K2" s="234"/>
      <c r="L2" s="234"/>
      <c r="M2" s="234"/>
      <c r="N2" s="234"/>
      <c r="O2" s="234" t="s">
        <v>9873</v>
      </c>
    </row>
    <row r="3" customFormat="1" ht="57" spans="1:15">
      <c r="A3" s="232"/>
      <c r="B3" s="233"/>
      <c r="C3" s="234"/>
      <c r="D3" s="234"/>
      <c r="E3" s="234"/>
      <c r="F3" s="234"/>
      <c r="G3" s="234"/>
      <c r="H3" s="234" t="s">
        <v>9874</v>
      </c>
      <c r="I3" s="234" t="s">
        <v>9875</v>
      </c>
      <c r="J3" s="234" t="s">
        <v>9876</v>
      </c>
      <c r="K3" s="233" t="s">
        <v>893</v>
      </c>
      <c r="L3" s="233" t="s">
        <v>1192</v>
      </c>
      <c r="M3" s="233" t="s">
        <v>1557</v>
      </c>
      <c r="N3" s="233" t="s">
        <v>75</v>
      </c>
      <c r="O3" s="234" t="s">
        <v>9877</v>
      </c>
    </row>
    <row r="4" customFormat="1" ht="14.25" spans="1:15">
      <c r="A4" s="232"/>
      <c r="B4" s="233" t="s">
        <v>503</v>
      </c>
      <c r="C4" s="234">
        <v>6</v>
      </c>
      <c r="D4" s="234">
        <v>2</v>
      </c>
      <c r="E4" s="234">
        <v>15</v>
      </c>
      <c r="F4" s="234">
        <v>15</v>
      </c>
      <c r="G4" s="234">
        <v>0</v>
      </c>
      <c r="H4" s="234">
        <v>172</v>
      </c>
      <c r="I4" s="234">
        <v>240</v>
      </c>
      <c r="J4" s="234">
        <v>180</v>
      </c>
      <c r="K4" s="234">
        <v>191</v>
      </c>
      <c r="L4" s="234">
        <v>18</v>
      </c>
      <c r="M4" s="234">
        <v>1</v>
      </c>
      <c r="N4" s="234">
        <v>84</v>
      </c>
      <c r="O4" s="234">
        <v>18</v>
      </c>
    </row>
    <row r="5" customFormat="1" ht="14.25" spans="1:15">
      <c r="A5" s="232"/>
      <c r="B5" s="235" t="s">
        <v>9878</v>
      </c>
      <c r="C5" s="234">
        <v>1</v>
      </c>
      <c r="D5" s="234"/>
      <c r="E5" s="234"/>
      <c r="F5" s="234">
        <v>1</v>
      </c>
      <c r="G5" s="234"/>
      <c r="H5" s="234"/>
      <c r="I5" s="234"/>
      <c r="J5" s="234"/>
      <c r="K5" s="234"/>
      <c r="L5" s="234"/>
      <c r="M5" s="234"/>
      <c r="N5" s="234">
        <v>2</v>
      </c>
      <c r="O5" s="234">
        <v>3</v>
      </c>
    </row>
    <row r="6" customFormat="1" ht="14.25" spans="1:15">
      <c r="A6" s="232"/>
      <c r="B6" s="235" t="s">
        <v>9879</v>
      </c>
      <c r="C6" s="234">
        <v>1</v>
      </c>
      <c r="D6" s="234"/>
      <c r="E6" s="234"/>
      <c r="F6" s="234"/>
      <c r="G6" s="234"/>
      <c r="H6" s="234"/>
      <c r="I6" s="234"/>
      <c r="J6" s="234"/>
      <c r="K6" s="234"/>
      <c r="L6" s="234"/>
      <c r="M6" s="234"/>
      <c r="N6" s="234">
        <v>1</v>
      </c>
      <c r="O6" s="234"/>
    </row>
    <row r="7" customFormat="1" ht="14.25" spans="1:15">
      <c r="A7" s="232"/>
      <c r="B7" s="235" t="s">
        <v>9880</v>
      </c>
      <c r="C7" s="234">
        <v>1</v>
      </c>
      <c r="D7" s="234"/>
      <c r="E7" s="236">
        <v>1</v>
      </c>
      <c r="F7" s="236">
        <v>1</v>
      </c>
      <c r="G7" s="236"/>
      <c r="H7" s="236"/>
      <c r="I7" s="236"/>
      <c r="J7" s="236"/>
      <c r="K7" s="236"/>
      <c r="L7" s="236"/>
      <c r="M7" s="236"/>
      <c r="N7" s="236">
        <v>2</v>
      </c>
      <c r="O7" s="236">
        <v>4</v>
      </c>
    </row>
    <row r="8" customFormat="1" ht="14.25" spans="1:15">
      <c r="A8" s="232"/>
      <c r="B8" s="235" t="s">
        <v>9881</v>
      </c>
      <c r="C8" s="234">
        <v>1</v>
      </c>
      <c r="D8" s="234"/>
      <c r="E8" s="236"/>
      <c r="F8" s="236"/>
      <c r="G8" s="236"/>
      <c r="H8" s="236"/>
      <c r="I8" s="236"/>
      <c r="J8" s="236"/>
      <c r="K8" s="236"/>
      <c r="L8" s="236"/>
      <c r="M8" s="236"/>
      <c r="N8" s="236"/>
      <c r="O8" s="236"/>
    </row>
    <row r="9" customFormat="1" ht="14.25" spans="1:15">
      <c r="A9" s="232"/>
      <c r="B9" s="235" t="s">
        <v>9882</v>
      </c>
      <c r="C9" s="234">
        <v>1</v>
      </c>
      <c r="D9" s="234">
        <v>1</v>
      </c>
      <c r="E9" s="236">
        <v>1</v>
      </c>
      <c r="F9" s="236">
        <v>1</v>
      </c>
      <c r="G9" s="236"/>
      <c r="H9" s="236"/>
      <c r="I9" s="236"/>
      <c r="J9" s="236"/>
      <c r="K9" s="236">
        <v>2</v>
      </c>
      <c r="L9" s="236"/>
      <c r="M9" s="236">
        <v>1</v>
      </c>
      <c r="N9" s="236">
        <v>1</v>
      </c>
      <c r="O9" s="236">
        <v>2</v>
      </c>
    </row>
    <row r="10" customFormat="1" ht="14.25" spans="1:15">
      <c r="A10" s="232"/>
      <c r="B10" s="235" t="s">
        <v>9883</v>
      </c>
      <c r="C10" s="234">
        <v>1</v>
      </c>
      <c r="D10" s="234">
        <v>1</v>
      </c>
      <c r="E10" s="236">
        <v>1</v>
      </c>
      <c r="F10" s="236">
        <v>1</v>
      </c>
      <c r="G10" s="236"/>
      <c r="H10" s="236"/>
      <c r="I10" s="236"/>
      <c r="J10" s="236"/>
      <c r="K10" s="236"/>
      <c r="L10" s="236"/>
      <c r="M10" s="236"/>
      <c r="N10" s="236">
        <v>1</v>
      </c>
      <c r="O10" s="236">
        <v>9</v>
      </c>
    </row>
    <row r="11" customFormat="1" ht="14.25" spans="1:15">
      <c r="A11" s="232"/>
      <c r="B11" s="235" t="s">
        <v>9884</v>
      </c>
      <c r="C11" s="236"/>
      <c r="D11" s="236"/>
      <c r="E11" s="236">
        <v>1</v>
      </c>
      <c r="F11" s="236">
        <v>1</v>
      </c>
      <c r="G11" s="236"/>
      <c r="H11" s="236"/>
      <c r="I11" s="236"/>
      <c r="J11" s="236"/>
      <c r="K11" s="236">
        <v>14</v>
      </c>
      <c r="L11" s="236"/>
      <c r="M11" s="236"/>
      <c r="N11" s="236">
        <v>2</v>
      </c>
      <c r="O11" s="236"/>
    </row>
    <row r="12" customFormat="1" ht="14.25" spans="1:15">
      <c r="A12" s="232"/>
      <c r="B12" s="235" t="s">
        <v>9885</v>
      </c>
      <c r="C12" s="236"/>
      <c r="D12" s="236"/>
      <c r="E12" s="236"/>
      <c r="F12" s="236"/>
      <c r="G12" s="236"/>
      <c r="H12" s="236"/>
      <c r="I12" s="236"/>
      <c r="J12" s="236"/>
      <c r="K12" s="236">
        <v>14</v>
      </c>
      <c r="L12" s="236"/>
      <c r="M12" s="236"/>
      <c r="N12" s="236">
        <v>2</v>
      </c>
      <c r="O12" s="236"/>
    </row>
    <row r="13" customFormat="1" ht="14.25" spans="1:15">
      <c r="A13" s="232"/>
      <c r="B13" s="235" t="s">
        <v>9886</v>
      </c>
      <c r="C13" s="236"/>
      <c r="D13" s="236"/>
      <c r="E13" s="236">
        <v>1</v>
      </c>
      <c r="F13" s="236">
        <v>1</v>
      </c>
      <c r="G13" s="236"/>
      <c r="H13" s="236"/>
      <c r="I13" s="236"/>
      <c r="J13" s="236"/>
      <c r="K13" s="236">
        <v>14</v>
      </c>
      <c r="L13" s="236"/>
      <c r="M13" s="236"/>
      <c r="N13" s="236">
        <v>1</v>
      </c>
      <c r="O13" s="236"/>
    </row>
    <row r="14" customFormat="1" ht="14.25" spans="1:15">
      <c r="A14" s="232"/>
      <c r="B14" s="235" t="s">
        <v>9887</v>
      </c>
      <c r="C14" s="236"/>
      <c r="D14" s="236"/>
      <c r="E14" s="236"/>
      <c r="F14" s="236"/>
      <c r="G14" s="236"/>
      <c r="H14" s="236"/>
      <c r="I14" s="236"/>
      <c r="J14" s="236"/>
      <c r="K14" s="236">
        <v>3</v>
      </c>
      <c r="L14" s="236"/>
      <c r="M14" s="236"/>
      <c r="N14" s="236"/>
      <c r="O14" s="236"/>
    </row>
    <row r="15" customFormat="1" ht="14.25" spans="1:15">
      <c r="A15" s="232"/>
      <c r="B15" s="235" t="s">
        <v>9888</v>
      </c>
      <c r="C15" s="236"/>
      <c r="D15" s="236"/>
      <c r="E15" s="236">
        <v>1</v>
      </c>
      <c r="F15" s="236">
        <v>1</v>
      </c>
      <c r="G15" s="236"/>
      <c r="H15" s="236">
        <v>4</v>
      </c>
      <c r="I15" s="236">
        <v>16</v>
      </c>
      <c r="J15" s="236">
        <v>14</v>
      </c>
      <c r="K15" s="236">
        <v>8</v>
      </c>
      <c r="L15" s="236">
        <v>1</v>
      </c>
      <c r="M15" s="236"/>
      <c r="N15" s="236">
        <v>4</v>
      </c>
      <c r="O15" s="236"/>
    </row>
    <row r="16" customFormat="1" ht="14.25" spans="1:15">
      <c r="A16" s="232"/>
      <c r="B16" s="235" t="s">
        <v>9889</v>
      </c>
      <c r="C16" s="236"/>
      <c r="D16" s="236"/>
      <c r="E16" s="236"/>
      <c r="F16" s="236"/>
      <c r="G16" s="236"/>
      <c r="H16" s="236">
        <v>4</v>
      </c>
      <c r="I16" s="236">
        <v>16</v>
      </c>
      <c r="J16" s="236">
        <v>14</v>
      </c>
      <c r="K16" s="236">
        <v>8</v>
      </c>
      <c r="L16" s="236">
        <v>1</v>
      </c>
      <c r="M16" s="236"/>
      <c r="N16" s="236">
        <v>4</v>
      </c>
      <c r="O16" s="236"/>
    </row>
    <row r="17" customFormat="1" ht="14.25" spans="1:15">
      <c r="A17" s="232"/>
      <c r="B17" s="235" t="s">
        <v>9890</v>
      </c>
      <c r="C17" s="236"/>
      <c r="D17" s="236"/>
      <c r="E17" s="236">
        <v>1</v>
      </c>
      <c r="F17" s="236">
        <v>1</v>
      </c>
      <c r="G17" s="236"/>
      <c r="H17" s="236">
        <v>4</v>
      </c>
      <c r="I17" s="236">
        <v>16</v>
      </c>
      <c r="J17" s="236">
        <v>14</v>
      </c>
      <c r="K17" s="236">
        <v>8</v>
      </c>
      <c r="L17" s="236">
        <v>1</v>
      </c>
      <c r="M17" s="236"/>
      <c r="N17" s="236">
        <v>4</v>
      </c>
      <c r="O17" s="236"/>
    </row>
    <row r="18" customFormat="1" ht="14.25" spans="1:15">
      <c r="A18" s="232"/>
      <c r="B18" s="235" t="s">
        <v>9891</v>
      </c>
      <c r="C18" s="236"/>
      <c r="D18" s="236"/>
      <c r="E18" s="236"/>
      <c r="F18" s="236"/>
      <c r="G18" s="236"/>
      <c r="H18" s="236">
        <v>4</v>
      </c>
      <c r="I18" s="236">
        <v>16</v>
      </c>
      <c r="J18" s="236">
        <v>14</v>
      </c>
      <c r="K18" s="236">
        <v>8</v>
      </c>
      <c r="L18" s="236">
        <v>1</v>
      </c>
      <c r="M18" s="236"/>
      <c r="N18" s="236">
        <v>4</v>
      </c>
      <c r="O18" s="236"/>
    </row>
    <row r="19" customFormat="1" ht="14.25" spans="1:15">
      <c r="A19" s="232"/>
      <c r="B19" s="235" t="s">
        <v>9892</v>
      </c>
      <c r="C19" s="236"/>
      <c r="D19" s="236"/>
      <c r="E19" s="236">
        <v>1</v>
      </c>
      <c r="F19" s="236">
        <v>1</v>
      </c>
      <c r="G19" s="236"/>
      <c r="H19" s="236">
        <v>4</v>
      </c>
      <c r="I19" s="236">
        <v>18</v>
      </c>
      <c r="J19" s="236">
        <v>12</v>
      </c>
      <c r="K19" s="236">
        <v>8</v>
      </c>
      <c r="L19" s="236">
        <v>1</v>
      </c>
      <c r="M19" s="236"/>
      <c r="N19" s="236">
        <v>4</v>
      </c>
      <c r="O19" s="236"/>
    </row>
    <row r="20" customFormat="1" ht="14.25" spans="1:15">
      <c r="A20" s="232"/>
      <c r="B20" s="235" t="s">
        <v>9893</v>
      </c>
      <c r="C20" s="236"/>
      <c r="D20" s="236"/>
      <c r="E20" s="236"/>
      <c r="F20" s="236"/>
      <c r="G20" s="236"/>
      <c r="H20" s="236">
        <v>2</v>
      </c>
      <c r="I20" s="236">
        <v>16</v>
      </c>
      <c r="J20" s="236">
        <v>14</v>
      </c>
      <c r="K20" s="236">
        <v>8</v>
      </c>
      <c r="L20" s="236">
        <v>1</v>
      </c>
      <c r="M20" s="236"/>
      <c r="N20" s="236">
        <v>4</v>
      </c>
      <c r="O20" s="236"/>
    </row>
    <row r="21" customFormat="1" ht="14.25" spans="1:15">
      <c r="A21" s="232"/>
      <c r="B21" s="235" t="s">
        <v>9894</v>
      </c>
      <c r="C21" s="236"/>
      <c r="D21" s="236"/>
      <c r="E21" s="236">
        <v>1</v>
      </c>
      <c r="F21" s="236">
        <v>1</v>
      </c>
      <c r="G21" s="236"/>
      <c r="H21" s="236">
        <v>4</v>
      </c>
      <c r="I21" s="236">
        <v>18</v>
      </c>
      <c r="J21" s="236">
        <v>12</v>
      </c>
      <c r="K21" s="236">
        <v>8</v>
      </c>
      <c r="L21" s="236">
        <v>1</v>
      </c>
      <c r="M21" s="236"/>
      <c r="N21" s="236">
        <v>4</v>
      </c>
      <c r="O21" s="236"/>
    </row>
    <row r="22" customFormat="1" ht="14.25" spans="1:15">
      <c r="A22" s="232"/>
      <c r="B22" s="235" t="s">
        <v>9895</v>
      </c>
      <c r="C22" s="236"/>
      <c r="D22" s="236"/>
      <c r="E22" s="236"/>
      <c r="F22" s="236"/>
      <c r="G22" s="236"/>
      <c r="H22" s="236">
        <v>4</v>
      </c>
      <c r="I22" s="236">
        <v>18</v>
      </c>
      <c r="J22" s="236">
        <v>12</v>
      </c>
      <c r="K22" s="236">
        <v>8</v>
      </c>
      <c r="L22" s="236">
        <v>1</v>
      </c>
      <c r="M22" s="236"/>
      <c r="N22" s="236">
        <v>4</v>
      </c>
      <c r="O22" s="236"/>
    </row>
    <row r="23" customFormat="1" ht="14.25" spans="1:15">
      <c r="A23" s="232"/>
      <c r="B23" s="235" t="s">
        <v>9896</v>
      </c>
      <c r="C23" s="236"/>
      <c r="D23" s="236"/>
      <c r="E23" s="236">
        <v>1</v>
      </c>
      <c r="F23" s="236">
        <v>1</v>
      </c>
      <c r="G23" s="236"/>
      <c r="H23" s="236">
        <v>4</v>
      </c>
      <c r="I23" s="236">
        <v>18</v>
      </c>
      <c r="J23" s="236">
        <v>12</v>
      </c>
      <c r="K23" s="236">
        <v>8</v>
      </c>
      <c r="L23" s="236">
        <v>1</v>
      </c>
      <c r="M23" s="236"/>
      <c r="N23" s="236">
        <v>4</v>
      </c>
      <c r="O23" s="236"/>
    </row>
    <row r="24" customFormat="1" ht="14.25" spans="1:15">
      <c r="A24" s="232"/>
      <c r="B24" s="235" t="s">
        <v>9897</v>
      </c>
      <c r="C24" s="236"/>
      <c r="D24" s="236"/>
      <c r="E24" s="236"/>
      <c r="F24" s="236"/>
      <c r="G24" s="236"/>
      <c r="H24" s="236">
        <v>4</v>
      </c>
      <c r="I24" s="236">
        <v>18</v>
      </c>
      <c r="J24" s="236">
        <v>12</v>
      </c>
      <c r="K24" s="236">
        <v>8</v>
      </c>
      <c r="L24" s="236">
        <v>1</v>
      </c>
      <c r="M24" s="236"/>
      <c r="N24" s="236">
        <v>4</v>
      </c>
      <c r="O24" s="236"/>
    </row>
    <row r="25" customFormat="1" ht="14.25" spans="1:15">
      <c r="A25" s="232"/>
      <c r="B25" s="235" t="s">
        <v>9898</v>
      </c>
      <c r="C25" s="236"/>
      <c r="D25" s="236"/>
      <c r="E25" s="236">
        <v>1</v>
      </c>
      <c r="F25" s="236">
        <v>1</v>
      </c>
      <c r="G25" s="236"/>
      <c r="H25" s="236">
        <v>4</v>
      </c>
      <c r="I25" s="236">
        <v>18</v>
      </c>
      <c r="J25" s="236">
        <v>12</v>
      </c>
      <c r="K25" s="236">
        <v>8</v>
      </c>
      <c r="L25" s="236">
        <v>1</v>
      </c>
      <c r="M25" s="236"/>
      <c r="N25" s="236">
        <v>4</v>
      </c>
      <c r="O25" s="236"/>
    </row>
    <row r="26" customFormat="1" ht="14.25" spans="1:15">
      <c r="A26" s="232"/>
      <c r="B26" s="235" t="s">
        <v>9899</v>
      </c>
      <c r="C26" s="236"/>
      <c r="D26" s="236"/>
      <c r="E26" s="236"/>
      <c r="F26" s="236"/>
      <c r="G26" s="236"/>
      <c r="H26" s="236">
        <v>4</v>
      </c>
      <c r="I26" s="236">
        <v>18</v>
      </c>
      <c r="J26" s="236">
        <v>12</v>
      </c>
      <c r="K26" s="236">
        <v>8</v>
      </c>
      <c r="L26" s="236">
        <v>1</v>
      </c>
      <c r="M26" s="236"/>
      <c r="N26" s="236">
        <v>4</v>
      </c>
      <c r="O26" s="236"/>
    </row>
    <row r="27" customFormat="1" ht="14.25" spans="1:15">
      <c r="A27" s="232"/>
      <c r="B27" s="235" t="s">
        <v>9900</v>
      </c>
      <c r="C27" s="236"/>
      <c r="D27" s="236"/>
      <c r="E27" s="236">
        <v>1</v>
      </c>
      <c r="F27" s="236">
        <v>1</v>
      </c>
      <c r="G27" s="236"/>
      <c r="H27" s="236">
        <v>2</v>
      </c>
      <c r="I27" s="236">
        <v>16</v>
      </c>
      <c r="J27" s="236">
        <v>14</v>
      </c>
      <c r="K27" s="236">
        <v>8</v>
      </c>
      <c r="L27" s="236">
        <v>1</v>
      </c>
      <c r="M27" s="236"/>
      <c r="N27" s="236">
        <v>4</v>
      </c>
      <c r="O27" s="236"/>
    </row>
    <row r="28" customFormat="1" ht="14.25" spans="1:15">
      <c r="A28" s="232"/>
      <c r="B28" s="235" t="s">
        <v>9901</v>
      </c>
      <c r="C28" s="236"/>
      <c r="D28" s="236"/>
      <c r="E28" s="236"/>
      <c r="F28" s="236"/>
      <c r="G28" s="236"/>
      <c r="H28" s="236">
        <v>4</v>
      </c>
      <c r="I28" s="236">
        <v>18</v>
      </c>
      <c r="J28" s="236">
        <v>12</v>
      </c>
      <c r="K28" s="236">
        <v>8</v>
      </c>
      <c r="L28" s="236">
        <v>1</v>
      </c>
      <c r="M28" s="236"/>
      <c r="N28" s="236">
        <v>4</v>
      </c>
      <c r="O28" s="236"/>
    </row>
    <row r="29" customFormat="1" ht="14.25" spans="1:15">
      <c r="A29" s="232"/>
      <c r="B29" s="235" t="s">
        <v>9902</v>
      </c>
      <c r="C29" s="236"/>
      <c r="D29" s="236"/>
      <c r="E29" s="236">
        <v>1</v>
      </c>
      <c r="F29" s="236">
        <v>1</v>
      </c>
      <c r="G29" s="236"/>
      <c r="H29" s="236">
        <v>30</v>
      </c>
      <c r="I29" s="236"/>
      <c r="J29" s="236"/>
      <c r="K29" s="236">
        <v>8</v>
      </c>
      <c r="L29" s="236">
        <v>1</v>
      </c>
      <c r="M29" s="236"/>
      <c r="N29" s="236">
        <v>4</v>
      </c>
      <c r="O29" s="236"/>
    </row>
    <row r="30" customFormat="1" ht="14.25" spans="1:15">
      <c r="A30" s="232"/>
      <c r="B30" s="235" t="s">
        <v>9903</v>
      </c>
      <c r="C30" s="236"/>
      <c r="D30" s="236"/>
      <c r="E30" s="236"/>
      <c r="F30" s="236"/>
      <c r="G30" s="236"/>
      <c r="H30" s="236">
        <v>30</v>
      </c>
      <c r="I30" s="236"/>
      <c r="J30" s="236"/>
      <c r="K30" s="236">
        <v>8</v>
      </c>
      <c r="L30" s="236">
        <v>1</v>
      </c>
      <c r="M30" s="236"/>
      <c r="N30" s="236">
        <v>4</v>
      </c>
      <c r="O30" s="236"/>
    </row>
    <row r="31" customFormat="1" ht="14.25" spans="1:15">
      <c r="A31" s="232"/>
      <c r="B31" s="235" t="s">
        <v>9904</v>
      </c>
      <c r="C31" s="236"/>
      <c r="D31" s="236"/>
      <c r="E31" s="236">
        <v>1</v>
      </c>
      <c r="F31" s="236">
        <v>1</v>
      </c>
      <c r="G31" s="236"/>
      <c r="H31" s="236">
        <v>30</v>
      </c>
      <c r="I31" s="236"/>
      <c r="J31" s="236"/>
      <c r="K31" s="236">
        <v>8</v>
      </c>
      <c r="L31" s="236">
        <v>1</v>
      </c>
      <c r="M31" s="236"/>
      <c r="N31" s="236">
        <v>4</v>
      </c>
      <c r="O31" s="236"/>
    </row>
    <row r="32" customFormat="1" ht="14.25" spans="1:15">
      <c r="A32" s="232"/>
      <c r="B32" s="235" t="s">
        <v>9905</v>
      </c>
      <c r="C32" s="236"/>
      <c r="D32" s="236"/>
      <c r="E32" s="236"/>
      <c r="F32" s="236"/>
      <c r="G32" s="236"/>
      <c r="H32" s="236">
        <v>30</v>
      </c>
      <c r="I32" s="236"/>
      <c r="J32" s="236"/>
      <c r="K32" s="236">
        <v>8</v>
      </c>
      <c r="L32" s="236">
        <v>1</v>
      </c>
      <c r="M32" s="236"/>
      <c r="N32" s="236">
        <v>4</v>
      </c>
      <c r="O32" s="236"/>
    </row>
    <row r="33" customFormat="1" ht="14.25" spans="1:15">
      <c r="A33" s="232"/>
      <c r="B33" s="235" t="s">
        <v>9906</v>
      </c>
      <c r="C33" s="236"/>
      <c r="D33" s="236"/>
      <c r="E33" s="236"/>
      <c r="F33" s="236"/>
      <c r="G33" s="236"/>
      <c r="H33" s="236"/>
      <c r="I33" s="236"/>
      <c r="J33" s="236"/>
      <c r="K33" s="236"/>
      <c r="L33" s="236"/>
      <c r="M33" s="236"/>
      <c r="N33" s="236"/>
      <c r="O33" s="236"/>
    </row>
    <row r="34" customFormat="1" spans="1:15">
      <c r="A34" s="237"/>
      <c r="B34" s="237"/>
      <c r="C34" s="237"/>
      <c r="D34" s="237"/>
      <c r="E34" s="237"/>
      <c r="F34" s="237"/>
      <c r="G34" s="237"/>
      <c r="H34" s="237"/>
      <c r="I34" s="237"/>
      <c r="J34" s="237"/>
      <c r="K34" s="237"/>
      <c r="L34" s="237"/>
      <c r="M34" s="237"/>
      <c r="N34" s="237"/>
      <c r="O34" s="237"/>
    </row>
    <row r="35" customFormat="1" ht="30.75" customHeight="1" spans="1:15">
      <c r="A35" s="232" t="s">
        <v>609</v>
      </c>
      <c r="B35" s="233" t="s">
        <v>1535</v>
      </c>
      <c r="C35" s="234" t="s">
        <v>9868</v>
      </c>
      <c r="D35" s="234" t="s">
        <v>9527</v>
      </c>
      <c r="E35" s="234" t="s">
        <v>9869</v>
      </c>
      <c r="F35" s="234" t="s">
        <v>9870</v>
      </c>
      <c r="G35" s="234" t="s">
        <v>9871</v>
      </c>
      <c r="H35" s="234" t="s">
        <v>9872</v>
      </c>
      <c r="I35" s="234"/>
      <c r="J35" s="234"/>
      <c r="K35" s="234"/>
      <c r="L35" s="234"/>
      <c r="M35" s="234"/>
      <c r="N35" s="234"/>
      <c r="O35" s="234" t="s">
        <v>9873</v>
      </c>
    </row>
    <row r="36" customFormat="1" ht="57" spans="1:15">
      <c r="A36" s="232"/>
      <c r="B36" s="233"/>
      <c r="C36" s="234"/>
      <c r="D36" s="234"/>
      <c r="E36" s="234"/>
      <c r="F36" s="234"/>
      <c r="G36" s="234"/>
      <c r="H36" s="234" t="s">
        <v>9874</v>
      </c>
      <c r="I36" s="234" t="s">
        <v>9875</v>
      </c>
      <c r="J36" s="234" t="s">
        <v>9876</v>
      </c>
      <c r="K36" s="233" t="s">
        <v>893</v>
      </c>
      <c r="L36" s="233" t="s">
        <v>1192</v>
      </c>
      <c r="M36" s="233" t="s">
        <v>1557</v>
      </c>
      <c r="N36" s="233" t="s">
        <v>75</v>
      </c>
      <c r="O36" s="234" t="s">
        <v>9877</v>
      </c>
    </row>
    <row r="37" customFormat="1" ht="14.25" spans="1:15">
      <c r="A37" s="232"/>
      <c r="B37" s="233" t="s">
        <v>503</v>
      </c>
      <c r="C37" s="234">
        <v>2</v>
      </c>
      <c r="D37" s="234">
        <v>2</v>
      </c>
      <c r="E37" s="234">
        <v>2</v>
      </c>
      <c r="F37" s="234">
        <v>2</v>
      </c>
      <c r="G37" s="234"/>
      <c r="H37" s="234"/>
      <c r="I37" s="234"/>
      <c r="J37" s="234"/>
      <c r="K37" s="234">
        <v>42</v>
      </c>
      <c r="L37" s="234"/>
      <c r="M37" s="234"/>
      <c r="N37" s="234">
        <v>198</v>
      </c>
      <c r="O37" s="234">
        <v>7</v>
      </c>
    </row>
    <row r="38" customFormat="1" ht="14.25" spans="1:15">
      <c r="A38" s="232"/>
      <c r="B38" s="235" t="s">
        <v>9907</v>
      </c>
      <c r="C38" s="238">
        <v>2</v>
      </c>
      <c r="D38" s="238">
        <v>2</v>
      </c>
      <c r="E38" s="238">
        <v>1</v>
      </c>
      <c r="F38" s="238">
        <v>1</v>
      </c>
      <c r="G38" s="238"/>
      <c r="H38" s="238"/>
      <c r="I38" s="238"/>
      <c r="J38" s="238"/>
      <c r="K38" s="238"/>
      <c r="L38" s="238"/>
      <c r="M38" s="238"/>
      <c r="N38" s="238">
        <v>1</v>
      </c>
      <c r="O38" s="234"/>
    </row>
    <row r="39" customFormat="1" ht="14.25" spans="1:15">
      <c r="A39" s="232"/>
      <c r="B39" s="235" t="s">
        <v>9908</v>
      </c>
      <c r="C39" s="238"/>
      <c r="D39" s="238"/>
      <c r="E39" s="238"/>
      <c r="F39" s="238"/>
      <c r="G39" s="238"/>
      <c r="H39" s="238"/>
      <c r="I39" s="238"/>
      <c r="J39" s="238"/>
      <c r="K39" s="238">
        <v>1</v>
      </c>
      <c r="L39" s="238"/>
      <c r="M39" s="238"/>
      <c r="N39" s="238">
        <v>2</v>
      </c>
      <c r="O39" s="234"/>
    </row>
    <row r="40" customFormat="1" ht="14.25" spans="1:15">
      <c r="A40" s="232"/>
      <c r="B40" s="235">
        <v>1</v>
      </c>
      <c r="C40" s="236"/>
      <c r="D40" s="238"/>
      <c r="E40" s="236"/>
      <c r="F40" s="236"/>
      <c r="G40" s="236"/>
      <c r="H40" s="236"/>
      <c r="I40" s="236"/>
      <c r="J40" s="236"/>
      <c r="K40" s="236"/>
      <c r="L40" s="236"/>
      <c r="M40" s="236"/>
      <c r="N40" s="236">
        <v>14</v>
      </c>
      <c r="O40" s="236">
        <v>4</v>
      </c>
    </row>
    <row r="41" customFormat="1" ht="14.25" spans="1:15">
      <c r="A41" s="232"/>
      <c r="B41" s="235">
        <v>2</v>
      </c>
      <c r="C41" s="236"/>
      <c r="D41" s="238"/>
      <c r="E41" s="236"/>
      <c r="F41" s="236"/>
      <c r="G41" s="236"/>
      <c r="H41" s="236"/>
      <c r="I41" s="236"/>
      <c r="J41" s="236"/>
      <c r="K41" s="236"/>
      <c r="L41" s="236"/>
      <c r="M41" s="236"/>
      <c r="N41" s="236">
        <v>38</v>
      </c>
      <c r="O41" s="236"/>
    </row>
    <row r="42" customFormat="1" ht="14.25" spans="1:15">
      <c r="A42" s="232"/>
      <c r="B42" s="235">
        <v>3</v>
      </c>
      <c r="C42" s="236"/>
      <c r="D42" s="238"/>
      <c r="E42" s="236"/>
      <c r="F42" s="236"/>
      <c r="G42" s="236"/>
      <c r="H42" s="236"/>
      <c r="I42" s="236"/>
      <c r="J42" s="236"/>
      <c r="K42" s="236">
        <v>14</v>
      </c>
      <c r="L42" s="236"/>
      <c r="M42" s="236"/>
      <c r="N42" s="236">
        <v>38</v>
      </c>
      <c r="O42" s="236"/>
    </row>
    <row r="43" customFormat="1" ht="14.25" spans="1:15">
      <c r="A43" s="232"/>
      <c r="B43" s="235">
        <v>4</v>
      </c>
      <c r="C43" s="236"/>
      <c r="D43" s="238"/>
      <c r="E43" s="236"/>
      <c r="F43" s="236"/>
      <c r="G43" s="236"/>
      <c r="H43" s="236"/>
      <c r="I43" s="236"/>
      <c r="J43" s="236"/>
      <c r="K43" s="236">
        <v>15</v>
      </c>
      <c r="L43" s="236"/>
      <c r="M43" s="236"/>
      <c r="N43" s="236">
        <v>38</v>
      </c>
      <c r="O43" s="236"/>
    </row>
    <row r="44" customFormat="1" ht="14.25" spans="1:15">
      <c r="A44" s="232"/>
      <c r="B44" s="235">
        <v>5</v>
      </c>
      <c r="C44" s="236"/>
      <c r="D44" s="236"/>
      <c r="E44" s="236"/>
      <c r="F44" s="236"/>
      <c r="G44" s="236"/>
      <c r="H44" s="236"/>
      <c r="I44" s="236"/>
      <c r="J44" s="236"/>
      <c r="K44" s="236">
        <v>12</v>
      </c>
      <c r="L44" s="236"/>
      <c r="M44" s="236"/>
      <c r="N44" s="236">
        <v>38</v>
      </c>
      <c r="O44" s="236"/>
    </row>
    <row r="45" customFormat="1" ht="14.25" spans="1:15">
      <c r="A45" s="232"/>
      <c r="B45" s="235">
        <v>6</v>
      </c>
      <c r="C45" s="236"/>
      <c r="D45" s="236"/>
      <c r="E45" s="236"/>
      <c r="F45" s="236"/>
      <c r="G45" s="236"/>
      <c r="H45" s="236"/>
      <c r="I45" s="236"/>
      <c r="J45" s="236"/>
      <c r="K45" s="236"/>
      <c r="L45" s="236"/>
      <c r="M45" s="236"/>
      <c r="N45" s="236">
        <v>26</v>
      </c>
      <c r="O45" s="236"/>
    </row>
    <row r="46" customFormat="1" ht="14.25" spans="1:15">
      <c r="A46" s="232"/>
      <c r="B46" s="235" t="s">
        <v>9909</v>
      </c>
      <c r="C46" s="236"/>
      <c r="D46" s="236"/>
      <c r="E46" s="236">
        <v>1</v>
      </c>
      <c r="F46" s="236">
        <v>1</v>
      </c>
      <c r="G46" s="236"/>
      <c r="H46" s="236"/>
      <c r="I46" s="236"/>
      <c r="J46" s="236"/>
      <c r="K46" s="236"/>
      <c r="L46" s="236"/>
      <c r="M46" s="236"/>
      <c r="N46" s="236">
        <v>1</v>
      </c>
      <c r="O46" s="236">
        <v>2</v>
      </c>
    </row>
    <row r="47" customFormat="1" ht="14.25" spans="1:15">
      <c r="A47" s="232"/>
      <c r="B47" s="235" t="s">
        <v>9910</v>
      </c>
      <c r="C47" s="236"/>
      <c r="D47" s="236"/>
      <c r="E47" s="236"/>
      <c r="F47" s="236"/>
      <c r="G47" s="236"/>
      <c r="H47" s="236"/>
      <c r="I47" s="236"/>
      <c r="J47" s="236"/>
      <c r="K47" s="236"/>
      <c r="L47" s="236"/>
      <c r="M47" s="236"/>
      <c r="N47" s="236">
        <v>2</v>
      </c>
      <c r="O47" s="236">
        <v>1</v>
      </c>
    </row>
    <row r="48" customFormat="1" ht="14.25" spans="1:15">
      <c r="A48" s="232"/>
      <c r="B48" s="235" t="s">
        <v>9906</v>
      </c>
      <c r="C48" s="236"/>
      <c r="D48" s="236"/>
      <c r="E48" s="236"/>
      <c r="F48" s="236"/>
      <c r="G48" s="236"/>
      <c r="H48" s="236"/>
      <c r="I48" s="236"/>
      <c r="J48" s="236"/>
      <c r="K48" s="236"/>
      <c r="L48" s="236"/>
      <c r="M48" s="236"/>
      <c r="N48" s="236"/>
      <c r="O48" s="236"/>
    </row>
  </sheetData>
  <sheetProtection formatCells="0" formatColumns="0" formatRows="0" insertRows="0" insertColumns="0" insertHyperlinks="0" deleteColumns="0" deleteRows="0" sort="0" autoFilter="0" pivotTables="0"/>
  <mergeCells count="17">
    <mergeCell ref="A1:O1"/>
    <mergeCell ref="H2:N2"/>
    <mergeCell ref="H35:N35"/>
    <mergeCell ref="A2:A33"/>
    <mergeCell ref="A35:A48"/>
    <mergeCell ref="B2:B3"/>
    <mergeCell ref="B35:B36"/>
    <mergeCell ref="C2:C3"/>
    <mergeCell ref="C35:C36"/>
    <mergeCell ref="D2:D3"/>
    <mergeCell ref="D35:D36"/>
    <mergeCell ref="E2:E3"/>
    <mergeCell ref="E35:E36"/>
    <mergeCell ref="F2:F3"/>
    <mergeCell ref="F35:F36"/>
    <mergeCell ref="G2:G3"/>
    <mergeCell ref="G35:G36"/>
  </mergeCells>
  <pageMargins left="0.75" right="0.75" top="1" bottom="1" header="0.5" footer="0.5"/>
  <pageSetup paperSize="9" scale="61"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40"/>
  <sheetViews>
    <sheetView topLeftCell="A94" workbookViewId="0">
      <selection activeCell="C124" sqref="$A1:$XFD1048576"/>
    </sheetView>
  </sheetViews>
  <sheetFormatPr defaultColWidth="9" defaultRowHeight="13.5" outlineLevelCol="5"/>
  <cols>
    <col min="1" max="1" width="19.1333333333333"/>
    <col min="2" max="2" width="50.25" customWidth="1"/>
    <col min="3" max="3" width="7.38333333333333"/>
    <col min="4" max="4" width="14.1333333333333"/>
    <col min="5" max="6" width="18.25"/>
  </cols>
  <sheetData>
    <row r="3" spans="1:6">
      <c r="A3" t="s">
        <v>147</v>
      </c>
      <c r="B3" t="s">
        <v>504</v>
      </c>
      <c r="C3" t="s">
        <v>150</v>
      </c>
      <c r="D3" t="s">
        <v>152</v>
      </c>
      <c r="E3" t="s">
        <v>505</v>
      </c>
      <c r="F3" t="s">
        <v>506</v>
      </c>
    </row>
    <row r="4" spans="1:6">
      <c r="A4" t="s">
        <v>9911</v>
      </c>
      <c r="B4" t="s">
        <v>9912</v>
      </c>
      <c r="C4" t="s">
        <v>229</v>
      </c>
      <c r="D4">
        <v>1000</v>
      </c>
      <c r="E4">
        <v>7</v>
      </c>
      <c r="F4">
        <v>7000</v>
      </c>
    </row>
    <row r="5" spans="1:6">
      <c r="A5" t="s">
        <v>9911</v>
      </c>
      <c r="B5" t="s">
        <v>9913</v>
      </c>
      <c r="C5" t="s">
        <v>229</v>
      </c>
      <c r="D5">
        <v>500</v>
      </c>
      <c r="E5">
        <v>17</v>
      </c>
      <c r="F5">
        <v>8500</v>
      </c>
    </row>
    <row r="6" spans="1:6">
      <c r="A6" t="s">
        <v>9911</v>
      </c>
      <c r="B6" t="s">
        <v>9914</v>
      </c>
      <c r="C6" t="s">
        <v>229</v>
      </c>
      <c r="D6">
        <v>300</v>
      </c>
      <c r="E6">
        <v>134</v>
      </c>
      <c r="F6">
        <v>40200</v>
      </c>
    </row>
    <row r="7" spans="1:6">
      <c r="A7" t="s">
        <v>9911</v>
      </c>
      <c r="B7" t="s">
        <v>9915</v>
      </c>
      <c r="C7" t="s">
        <v>229</v>
      </c>
      <c r="D7">
        <v>1000</v>
      </c>
      <c r="E7">
        <v>2</v>
      </c>
      <c r="F7">
        <v>2000</v>
      </c>
    </row>
    <row r="8" spans="1:6">
      <c r="A8" t="s">
        <v>9911</v>
      </c>
      <c r="B8" t="s">
        <v>9916</v>
      </c>
      <c r="C8" t="s">
        <v>229</v>
      </c>
      <c r="D8">
        <v>300</v>
      </c>
      <c r="E8">
        <v>1</v>
      </c>
      <c r="F8">
        <v>300</v>
      </c>
    </row>
    <row r="9" spans="1:6">
      <c r="A9" t="s">
        <v>9911</v>
      </c>
      <c r="B9" t="s">
        <v>9917</v>
      </c>
      <c r="C9" t="s">
        <v>229</v>
      </c>
      <c r="D9">
        <v>300</v>
      </c>
      <c r="E9">
        <v>36</v>
      </c>
      <c r="F9">
        <v>10800</v>
      </c>
    </row>
    <row r="10" spans="1:6">
      <c r="A10" t="s">
        <v>9918</v>
      </c>
      <c r="B10" t="s">
        <v>9919</v>
      </c>
      <c r="C10" t="s">
        <v>229</v>
      </c>
      <c r="D10">
        <v>300</v>
      </c>
      <c r="E10">
        <v>32</v>
      </c>
      <c r="F10">
        <v>9600</v>
      </c>
    </row>
    <row r="11" spans="1:6">
      <c r="A11" t="s">
        <v>9920</v>
      </c>
      <c r="B11" t="s">
        <v>9921</v>
      </c>
      <c r="C11" t="s">
        <v>229</v>
      </c>
      <c r="D11">
        <v>500</v>
      </c>
      <c r="E11">
        <v>36</v>
      </c>
      <c r="F11">
        <v>18000</v>
      </c>
    </row>
    <row r="12" spans="1:6">
      <c r="A12" t="s">
        <v>9922</v>
      </c>
      <c r="B12" t="s">
        <v>330</v>
      </c>
      <c r="C12" t="s">
        <v>229</v>
      </c>
      <c r="D12">
        <v>30</v>
      </c>
      <c r="E12">
        <v>2664</v>
      </c>
      <c r="F12">
        <v>79920</v>
      </c>
    </row>
    <row r="13" spans="1:6">
      <c r="A13" t="s">
        <v>9923</v>
      </c>
      <c r="B13" t="s">
        <v>330</v>
      </c>
      <c r="C13" t="s">
        <v>229</v>
      </c>
      <c r="D13">
        <v>500</v>
      </c>
      <c r="E13">
        <v>4</v>
      </c>
      <c r="F13">
        <v>2000</v>
      </c>
    </row>
    <row r="14" spans="1:6">
      <c r="A14" t="s">
        <v>9924</v>
      </c>
      <c r="B14" t="s">
        <v>9925</v>
      </c>
      <c r="C14" t="s">
        <v>229</v>
      </c>
      <c r="D14">
        <v>150</v>
      </c>
      <c r="E14">
        <v>12</v>
      </c>
      <c r="F14">
        <v>1800</v>
      </c>
    </row>
    <row r="15" spans="1:6">
      <c r="A15" t="s">
        <v>9926</v>
      </c>
      <c r="B15" t="s">
        <v>9927</v>
      </c>
      <c r="C15" t="s">
        <v>229</v>
      </c>
      <c r="D15">
        <v>300</v>
      </c>
      <c r="E15">
        <v>60</v>
      </c>
      <c r="F15">
        <v>18000</v>
      </c>
    </row>
    <row r="16" spans="1:6">
      <c r="A16" t="s">
        <v>9928</v>
      </c>
      <c r="B16" t="s">
        <v>9929</v>
      </c>
      <c r="C16" t="s">
        <v>229</v>
      </c>
      <c r="D16">
        <v>100</v>
      </c>
      <c r="E16">
        <v>10</v>
      </c>
      <c r="F16">
        <v>1000</v>
      </c>
    </row>
    <row r="17" spans="1:6">
      <c r="A17" t="s">
        <v>9930</v>
      </c>
      <c r="B17" t="s">
        <v>9931</v>
      </c>
      <c r="C17" t="s">
        <v>229</v>
      </c>
      <c r="D17">
        <v>155</v>
      </c>
      <c r="E17">
        <v>1</v>
      </c>
      <c r="F17">
        <v>155</v>
      </c>
    </row>
    <row r="18" spans="1:6">
      <c r="A18" t="s">
        <v>9932</v>
      </c>
      <c r="B18" t="s">
        <v>9933</v>
      </c>
      <c r="C18" t="s">
        <v>229</v>
      </c>
      <c r="D18">
        <v>120</v>
      </c>
      <c r="E18">
        <v>112</v>
      </c>
      <c r="F18">
        <v>13440</v>
      </c>
    </row>
    <row r="19" spans="1:6">
      <c r="A19" t="s">
        <v>9934</v>
      </c>
      <c r="B19" t="s">
        <v>9935</v>
      </c>
      <c r="C19" t="s">
        <v>9936</v>
      </c>
      <c r="D19">
        <v>200</v>
      </c>
      <c r="E19">
        <v>2</v>
      </c>
      <c r="F19">
        <v>400</v>
      </c>
    </row>
    <row r="20" spans="1:6">
      <c r="A20" t="s">
        <v>9474</v>
      </c>
      <c r="B20" t="s">
        <v>330</v>
      </c>
      <c r="C20" t="s">
        <v>186</v>
      </c>
      <c r="D20">
        <v>800</v>
      </c>
      <c r="E20">
        <v>300</v>
      </c>
      <c r="F20">
        <v>240000</v>
      </c>
    </row>
    <row r="21" spans="1:6">
      <c r="A21" t="s">
        <v>9937</v>
      </c>
      <c r="B21" t="s">
        <v>9938</v>
      </c>
      <c r="C21" t="s">
        <v>229</v>
      </c>
      <c r="D21">
        <v>50</v>
      </c>
      <c r="E21">
        <v>1</v>
      </c>
      <c r="F21">
        <v>50</v>
      </c>
    </row>
    <row r="22" spans="1:6">
      <c r="A22" t="s">
        <v>9939</v>
      </c>
      <c r="B22" t="s">
        <v>9931</v>
      </c>
      <c r="C22" t="s">
        <v>229</v>
      </c>
      <c r="D22">
        <v>80</v>
      </c>
      <c r="E22">
        <v>6</v>
      </c>
      <c r="F22">
        <v>480</v>
      </c>
    </row>
    <row r="23" spans="1:6">
      <c r="A23" t="s">
        <v>9940</v>
      </c>
      <c r="B23" t="s">
        <v>9929</v>
      </c>
      <c r="C23" t="s">
        <v>229</v>
      </c>
      <c r="D23">
        <v>100</v>
      </c>
      <c r="E23">
        <v>9</v>
      </c>
      <c r="F23">
        <v>900</v>
      </c>
    </row>
    <row r="24" spans="1:6">
      <c r="A24" t="s">
        <v>9941</v>
      </c>
      <c r="B24" t="s">
        <v>9942</v>
      </c>
      <c r="C24" t="s">
        <v>229</v>
      </c>
      <c r="D24">
        <v>100</v>
      </c>
      <c r="E24">
        <v>50</v>
      </c>
      <c r="F24">
        <v>5000</v>
      </c>
    </row>
    <row r="25" spans="1:6">
      <c r="A25" t="s">
        <v>9943</v>
      </c>
      <c r="B25" t="s">
        <v>9942</v>
      </c>
      <c r="C25" t="s">
        <v>229</v>
      </c>
      <c r="D25">
        <v>100</v>
      </c>
      <c r="E25">
        <v>11</v>
      </c>
      <c r="F25">
        <v>1100</v>
      </c>
    </row>
    <row r="26" spans="1:6">
      <c r="A26" t="s">
        <v>9944</v>
      </c>
      <c r="B26" t="s">
        <v>9945</v>
      </c>
      <c r="C26" t="s">
        <v>229</v>
      </c>
      <c r="D26">
        <v>300</v>
      </c>
      <c r="E26">
        <v>5</v>
      </c>
      <c r="F26">
        <v>1500</v>
      </c>
    </row>
    <row r="27" spans="1:6">
      <c r="A27" t="s">
        <v>9946</v>
      </c>
      <c r="B27" t="s">
        <v>9947</v>
      </c>
      <c r="C27" t="s">
        <v>229</v>
      </c>
      <c r="D27">
        <v>100</v>
      </c>
      <c r="E27">
        <v>1</v>
      </c>
      <c r="F27">
        <v>100</v>
      </c>
    </row>
    <row r="28" spans="1:6">
      <c r="A28" t="s">
        <v>9948</v>
      </c>
      <c r="B28" t="s">
        <v>330</v>
      </c>
      <c r="C28" t="s">
        <v>229</v>
      </c>
      <c r="D28">
        <v>50</v>
      </c>
      <c r="E28">
        <v>5</v>
      </c>
      <c r="F28">
        <v>250</v>
      </c>
    </row>
    <row r="29" spans="1:6">
      <c r="A29" t="s">
        <v>9949</v>
      </c>
      <c r="B29" t="s">
        <v>9950</v>
      </c>
      <c r="C29" t="s">
        <v>229</v>
      </c>
      <c r="D29">
        <v>800</v>
      </c>
      <c r="E29">
        <v>10</v>
      </c>
      <c r="F29">
        <v>8000</v>
      </c>
    </row>
    <row r="30" spans="1:6">
      <c r="A30" t="s">
        <v>9405</v>
      </c>
      <c r="B30" t="s">
        <v>9951</v>
      </c>
      <c r="C30" t="s">
        <v>229</v>
      </c>
      <c r="D30">
        <v>1000</v>
      </c>
      <c r="E30">
        <v>2</v>
      </c>
      <c r="F30">
        <v>2000</v>
      </c>
    </row>
    <row r="31" spans="1:6">
      <c r="A31" t="s">
        <v>9405</v>
      </c>
      <c r="B31" t="s">
        <v>9952</v>
      </c>
      <c r="C31" t="s">
        <v>229</v>
      </c>
      <c r="D31">
        <v>1000</v>
      </c>
      <c r="E31">
        <v>74</v>
      </c>
      <c r="F31">
        <v>74000</v>
      </c>
    </row>
    <row r="32" spans="1:6">
      <c r="A32" t="s">
        <v>9953</v>
      </c>
      <c r="B32" t="s">
        <v>330</v>
      </c>
      <c r="C32" t="s">
        <v>229</v>
      </c>
      <c r="D32">
        <v>100</v>
      </c>
      <c r="E32">
        <v>72</v>
      </c>
      <c r="F32">
        <v>7200</v>
      </c>
    </row>
    <row r="33" spans="1:6">
      <c r="A33" t="s">
        <v>9954</v>
      </c>
      <c r="B33" t="s">
        <v>9955</v>
      </c>
      <c r="C33" t="s">
        <v>229</v>
      </c>
      <c r="D33">
        <v>600</v>
      </c>
      <c r="E33">
        <v>1</v>
      </c>
      <c r="F33">
        <v>600</v>
      </c>
    </row>
    <row r="34" spans="1:6">
      <c r="A34" t="s">
        <v>9956</v>
      </c>
      <c r="B34" t="s">
        <v>9957</v>
      </c>
      <c r="C34" t="s">
        <v>229</v>
      </c>
      <c r="D34">
        <v>1200</v>
      </c>
      <c r="E34">
        <v>1</v>
      </c>
      <c r="F34">
        <v>1200</v>
      </c>
    </row>
    <row r="35" spans="1:6">
      <c r="A35" t="s">
        <v>9958</v>
      </c>
      <c r="B35" t="s">
        <v>330</v>
      </c>
      <c r="C35" t="s">
        <v>186</v>
      </c>
      <c r="D35">
        <v>1000</v>
      </c>
      <c r="E35">
        <v>11</v>
      </c>
      <c r="F35">
        <v>11000</v>
      </c>
    </row>
    <row r="36" spans="1:6">
      <c r="A36" t="s">
        <v>9959</v>
      </c>
      <c r="B36" t="s">
        <v>330</v>
      </c>
      <c r="C36" t="s">
        <v>229</v>
      </c>
      <c r="D36">
        <v>20</v>
      </c>
      <c r="E36">
        <v>310</v>
      </c>
      <c r="F36">
        <v>6200</v>
      </c>
    </row>
    <row r="37" spans="1:6">
      <c r="A37" t="s">
        <v>9960</v>
      </c>
      <c r="B37" t="s">
        <v>9961</v>
      </c>
      <c r="C37" t="s">
        <v>229</v>
      </c>
      <c r="D37">
        <v>1300</v>
      </c>
      <c r="E37">
        <v>58</v>
      </c>
      <c r="F37">
        <v>75400</v>
      </c>
    </row>
    <row r="38" spans="1:6">
      <c r="A38" t="s">
        <v>9962</v>
      </c>
      <c r="B38" t="s">
        <v>330</v>
      </c>
      <c r="C38" t="s">
        <v>229</v>
      </c>
      <c r="D38">
        <v>10</v>
      </c>
      <c r="E38">
        <v>100</v>
      </c>
      <c r="F38">
        <v>1000</v>
      </c>
    </row>
    <row r="39" spans="1:6">
      <c r="A39" t="s">
        <v>9963</v>
      </c>
      <c r="B39" t="s">
        <v>9964</v>
      </c>
      <c r="C39" t="s">
        <v>229</v>
      </c>
      <c r="D39">
        <v>300</v>
      </c>
      <c r="E39">
        <v>2</v>
      </c>
      <c r="F39">
        <v>600</v>
      </c>
    </row>
    <row r="40" spans="1:6">
      <c r="A40" t="s">
        <v>9965</v>
      </c>
      <c r="B40" t="s">
        <v>9966</v>
      </c>
      <c r="C40" t="s">
        <v>229</v>
      </c>
      <c r="D40">
        <v>120</v>
      </c>
      <c r="E40">
        <v>3</v>
      </c>
      <c r="F40">
        <v>360</v>
      </c>
    </row>
    <row r="41" spans="1:6">
      <c r="A41" t="s">
        <v>9967</v>
      </c>
      <c r="B41" t="s">
        <v>9968</v>
      </c>
      <c r="C41" t="s">
        <v>229</v>
      </c>
      <c r="D41">
        <v>500</v>
      </c>
      <c r="E41">
        <v>50</v>
      </c>
      <c r="F41">
        <v>25000</v>
      </c>
    </row>
    <row r="42" spans="1:6">
      <c r="A42" t="s">
        <v>9969</v>
      </c>
      <c r="B42" t="s">
        <v>9970</v>
      </c>
      <c r="C42" t="s">
        <v>229</v>
      </c>
      <c r="D42">
        <v>200</v>
      </c>
      <c r="E42">
        <v>66</v>
      </c>
      <c r="F42">
        <v>13200</v>
      </c>
    </row>
    <row r="43" spans="1:6">
      <c r="A43" t="s">
        <v>9971</v>
      </c>
      <c r="B43" t="s">
        <v>9972</v>
      </c>
      <c r="C43" t="s">
        <v>229</v>
      </c>
      <c r="D43">
        <v>300</v>
      </c>
      <c r="E43">
        <v>30</v>
      </c>
      <c r="F43">
        <v>9000</v>
      </c>
    </row>
    <row r="44" spans="1:6">
      <c r="A44" t="s">
        <v>9973</v>
      </c>
      <c r="B44" t="s">
        <v>9974</v>
      </c>
      <c r="C44" t="s">
        <v>229</v>
      </c>
      <c r="D44">
        <v>5</v>
      </c>
      <c r="E44">
        <v>195</v>
      </c>
      <c r="F44">
        <v>975</v>
      </c>
    </row>
    <row r="45" spans="1:6">
      <c r="A45" t="s">
        <v>9973</v>
      </c>
      <c r="B45" t="s">
        <v>9975</v>
      </c>
      <c r="C45" t="s">
        <v>229</v>
      </c>
      <c r="D45">
        <v>5</v>
      </c>
      <c r="E45">
        <v>100</v>
      </c>
      <c r="F45">
        <v>500</v>
      </c>
    </row>
    <row r="46" spans="1:6">
      <c r="A46" t="s">
        <v>9976</v>
      </c>
      <c r="B46" t="s">
        <v>9929</v>
      </c>
      <c r="C46" t="s">
        <v>229</v>
      </c>
      <c r="D46">
        <v>100</v>
      </c>
      <c r="E46">
        <v>1</v>
      </c>
      <c r="F46">
        <v>100</v>
      </c>
    </row>
    <row r="47" spans="1:6">
      <c r="A47" t="s">
        <v>9977</v>
      </c>
      <c r="B47" t="s">
        <v>330</v>
      </c>
      <c r="C47" t="s">
        <v>229</v>
      </c>
      <c r="D47">
        <v>30</v>
      </c>
      <c r="E47">
        <v>470</v>
      </c>
      <c r="F47">
        <v>14100</v>
      </c>
    </row>
    <row r="48" spans="1:6">
      <c r="A48" t="s">
        <v>9978</v>
      </c>
      <c r="B48" t="s">
        <v>9979</v>
      </c>
      <c r="C48" t="s">
        <v>229</v>
      </c>
      <c r="D48">
        <v>1000</v>
      </c>
      <c r="E48">
        <v>1</v>
      </c>
      <c r="F48">
        <v>1000</v>
      </c>
    </row>
    <row r="49" spans="1:6">
      <c r="A49" t="s">
        <v>9980</v>
      </c>
      <c r="B49" t="s">
        <v>9981</v>
      </c>
      <c r="C49" t="s">
        <v>229</v>
      </c>
      <c r="D49">
        <v>70</v>
      </c>
      <c r="E49">
        <v>397</v>
      </c>
      <c r="F49">
        <v>27790</v>
      </c>
    </row>
    <row r="50" spans="1:6">
      <c r="A50" t="s">
        <v>9982</v>
      </c>
      <c r="B50" t="s">
        <v>9983</v>
      </c>
      <c r="C50" t="s">
        <v>229</v>
      </c>
      <c r="D50">
        <v>100</v>
      </c>
      <c r="E50">
        <v>36</v>
      </c>
      <c r="F50">
        <v>3600</v>
      </c>
    </row>
    <row r="51" spans="1:6">
      <c r="A51" t="s">
        <v>9984</v>
      </c>
      <c r="B51" t="s">
        <v>9983</v>
      </c>
      <c r="C51" t="s">
        <v>229</v>
      </c>
      <c r="D51">
        <v>100</v>
      </c>
      <c r="E51">
        <v>36</v>
      </c>
      <c r="F51">
        <v>3600</v>
      </c>
    </row>
    <row r="52" spans="1:6">
      <c r="A52" t="s">
        <v>9985</v>
      </c>
      <c r="B52" t="s">
        <v>9986</v>
      </c>
      <c r="C52" t="s">
        <v>229</v>
      </c>
      <c r="D52">
        <v>180</v>
      </c>
      <c r="E52">
        <v>5</v>
      </c>
      <c r="F52">
        <v>900</v>
      </c>
    </row>
    <row r="53" spans="1:6">
      <c r="A53" t="s">
        <v>9987</v>
      </c>
      <c r="B53" t="s">
        <v>330</v>
      </c>
      <c r="C53" t="s">
        <v>341</v>
      </c>
      <c r="D53">
        <v>1500</v>
      </c>
      <c r="E53">
        <v>8</v>
      </c>
      <c r="F53">
        <v>12000</v>
      </c>
    </row>
    <row r="54" spans="1:6">
      <c r="A54" t="s">
        <v>9988</v>
      </c>
      <c r="B54" t="s">
        <v>330</v>
      </c>
      <c r="C54" t="s">
        <v>229</v>
      </c>
      <c r="D54">
        <v>1500</v>
      </c>
      <c r="E54">
        <v>8</v>
      </c>
      <c r="F54">
        <v>12000</v>
      </c>
    </row>
    <row r="55" spans="1:6">
      <c r="A55" t="s">
        <v>9989</v>
      </c>
      <c r="B55" t="s">
        <v>9990</v>
      </c>
      <c r="C55" t="s">
        <v>229</v>
      </c>
      <c r="D55">
        <v>100</v>
      </c>
      <c r="E55">
        <v>12</v>
      </c>
      <c r="F55">
        <v>1200</v>
      </c>
    </row>
    <row r="56" spans="1:6">
      <c r="A56" t="s">
        <v>9991</v>
      </c>
      <c r="B56" t="s">
        <v>9992</v>
      </c>
      <c r="C56" t="s">
        <v>229</v>
      </c>
      <c r="D56">
        <v>20</v>
      </c>
      <c r="E56">
        <v>4</v>
      </c>
      <c r="F56">
        <v>80</v>
      </c>
    </row>
    <row r="57" spans="1:6">
      <c r="A57" t="s">
        <v>9993</v>
      </c>
      <c r="B57" t="s">
        <v>9994</v>
      </c>
      <c r="C57" t="s">
        <v>229</v>
      </c>
      <c r="D57">
        <v>200</v>
      </c>
      <c r="E57">
        <v>2</v>
      </c>
      <c r="F57">
        <v>400</v>
      </c>
    </row>
    <row r="58" spans="1:6">
      <c r="A58" t="s">
        <v>9995</v>
      </c>
      <c r="B58" t="s">
        <v>9996</v>
      </c>
      <c r="C58" t="s">
        <v>229</v>
      </c>
      <c r="D58">
        <v>1500</v>
      </c>
      <c r="E58">
        <v>36</v>
      </c>
      <c r="F58">
        <v>54000</v>
      </c>
    </row>
    <row r="59" spans="1:6">
      <c r="A59" t="s">
        <v>9997</v>
      </c>
      <c r="B59" t="s">
        <v>9998</v>
      </c>
      <c r="C59" t="s">
        <v>229</v>
      </c>
      <c r="D59">
        <v>380</v>
      </c>
      <c r="E59">
        <v>52</v>
      </c>
      <c r="F59">
        <v>19760</v>
      </c>
    </row>
    <row r="60" spans="1:6">
      <c r="A60" t="s">
        <v>9999</v>
      </c>
      <c r="B60" t="s">
        <v>10000</v>
      </c>
      <c r="C60" t="s">
        <v>229</v>
      </c>
      <c r="D60">
        <v>800</v>
      </c>
      <c r="E60">
        <v>42</v>
      </c>
      <c r="F60">
        <v>33600</v>
      </c>
    </row>
    <row r="61" spans="1:6">
      <c r="A61" t="s">
        <v>10001</v>
      </c>
      <c r="B61" t="s">
        <v>10002</v>
      </c>
      <c r="C61" t="s">
        <v>229</v>
      </c>
      <c r="D61">
        <v>100</v>
      </c>
      <c r="E61">
        <v>50</v>
      </c>
      <c r="F61">
        <v>5000</v>
      </c>
    </row>
    <row r="62" spans="1:6">
      <c r="A62" t="s">
        <v>10003</v>
      </c>
      <c r="B62" t="s">
        <v>330</v>
      </c>
      <c r="C62" t="s">
        <v>229</v>
      </c>
      <c r="D62">
        <v>200</v>
      </c>
      <c r="E62">
        <v>2</v>
      </c>
      <c r="F62">
        <v>400</v>
      </c>
    </row>
    <row r="63" spans="1:6">
      <c r="A63" t="s">
        <v>10004</v>
      </c>
      <c r="B63" t="s">
        <v>330</v>
      </c>
      <c r="C63" t="s">
        <v>705</v>
      </c>
      <c r="D63">
        <v>70</v>
      </c>
      <c r="E63">
        <v>470</v>
      </c>
      <c r="F63">
        <v>32900</v>
      </c>
    </row>
    <row r="64" spans="1:6">
      <c r="A64" t="s">
        <v>10005</v>
      </c>
      <c r="B64" t="s">
        <v>10006</v>
      </c>
      <c r="C64" t="s">
        <v>229</v>
      </c>
      <c r="D64">
        <v>65</v>
      </c>
      <c r="E64">
        <v>100</v>
      </c>
      <c r="F64">
        <v>6500</v>
      </c>
    </row>
    <row r="65" spans="1:6">
      <c r="A65" t="s">
        <v>10007</v>
      </c>
      <c r="B65" t="s">
        <v>10008</v>
      </c>
      <c r="C65" t="s">
        <v>229</v>
      </c>
      <c r="D65">
        <v>100</v>
      </c>
      <c r="E65">
        <v>1422</v>
      </c>
      <c r="F65">
        <v>142200</v>
      </c>
    </row>
    <row r="66" spans="1:6">
      <c r="A66" t="s">
        <v>10009</v>
      </c>
      <c r="B66" t="s">
        <v>9931</v>
      </c>
      <c r="C66" t="s">
        <v>229</v>
      </c>
      <c r="D66">
        <v>200</v>
      </c>
      <c r="E66">
        <v>1</v>
      </c>
      <c r="F66">
        <v>200</v>
      </c>
    </row>
    <row r="67" spans="1:6">
      <c r="A67" t="s">
        <v>10009</v>
      </c>
      <c r="B67" t="s">
        <v>10010</v>
      </c>
      <c r="C67" t="s">
        <v>229</v>
      </c>
      <c r="D67">
        <v>280</v>
      </c>
      <c r="E67">
        <v>50</v>
      </c>
      <c r="F67">
        <v>14000</v>
      </c>
    </row>
    <row r="68" spans="1:6">
      <c r="A68" t="s">
        <v>10011</v>
      </c>
      <c r="B68" t="s">
        <v>10012</v>
      </c>
      <c r="C68" t="s">
        <v>186</v>
      </c>
      <c r="D68">
        <v>1300</v>
      </c>
      <c r="E68">
        <v>12</v>
      </c>
      <c r="F68">
        <v>15600</v>
      </c>
    </row>
    <row r="69" spans="1:6">
      <c r="A69" t="s">
        <v>10013</v>
      </c>
      <c r="B69" t="s">
        <v>10014</v>
      </c>
      <c r="C69" t="s">
        <v>229</v>
      </c>
      <c r="D69">
        <v>50</v>
      </c>
      <c r="E69">
        <v>441</v>
      </c>
      <c r="F69">
        <v>22050</v>
      </c>
    </row>
    <row r="70" spans="1:6">
      <c r="A70" t="s">
        <v>10015</v>
      </c>
      <c r="B70" t="s">
        <v>10016</v>
      </c>
      <c r="C70" t="s">
        <v>345</v>
      </c>
      <c r="D70">
        <v>1900</v>
      </c>
      <c r="E70">
        <v>20</v>
      </c>
      <c r="F70">
        <v>38000</v>
      </c>
    </row>
    <row r="71" spans="1:6">
      <c r="A71" t="s">
        <v>10017</v>
      </c>
      <c r="B71" t="s">
        <v>1643</v>
      </c>
      <c r="C71" t="s">
        <v>229</v>
      </c>
      <c r="D71">
        <v>350</v>
      </c>
      <c r="E71">
        <v>10</v>
      </c>
      <c r="F71">
        <v>3500</v>
      </c>
    </row>
    <row r="72" spans="1:6">
      <c r="A72" t="s">
        <v>10018</v>
      </c>
      <c r="B72" t="s">
        <v>10019</v>
      </c>
      <c r="C72" t="s">
        <v>229</v>
      </c>
      <c r="D72">
        <v>350</v>
      </c>
      <c r="E72">
        <v>3</v>
      </c>
      <c r="F72">
        <v>1050</v>
      </c>
    </row>
    <row r="73" spans="1:6">
      <c r="A73" t="s">
        <v>4075</v>
      </c>
      <c r="B73" t="s">
        <v>330</v>
      </c>
      <c r="C73" t="s">
        <v>229</v>
      </c>
      <c r="D73">
        <v>100</v>
      </c>
      <c r="E73">
        <v>6</v>
      </c>
      <c r="F73">
        <v>600</v>
      </c>
    </row>
    <row r="74" spans="1:6">
      <c r="A74" t="s">
        <v>10020</v>
      </c>
      <c r="B74" t="s">
        <v>10021</v>
      </c>
      <c r="C74" t="s">
        <v>229</v>
      </c>
      <c r="D74">
        <v>200</v>
      </c>
      <c r="E74">
        <v>2</v>
      </c>
      <c r="F74">
        <v>400</v>
      </c>
    </row>
    <row r="75" spans="1:6">
      <c r="A75" t="s">
        <v>10022</v>
      </c>
      <c r="B75" t="s">
        <v>10023</v>
      </c>
      <c r="C75" t="s">
        <v>186</v>
      </c>
      <c r="D75">
        <v>500</v>
      </c>
      <c r="E75">
        <v>16</v>
      </c>
      <c r="F75">
        <v>8000</v>
      </c>
    </row>
    <row r="76" spans="1:6">
      <c r="A76" t="s">
        <v>10024</v>
      </c>
      <c r="B76" t="s">
        <v>10025</v>
      </c>
      <c r="C76" t="s">
        <v>229</v>
      </c>
      <c r="D76">
        <v>300</v>
      </c>
      <c r="E76">
        <v>18</v>
      </c>
      <c r="F76">
        <v>5400</v>
      </c>
    </row>
    <row r="77" spans="1:6">
      <c r="A77" t="s">
        <v>10026</v>
      </c>
      <c r="B77" t="s">
        <v>10027</v>
      </c>
      <c r="C77" t="s">
        <v>229</v>
      </c>
      <c r="D77">
        <v>500</v>
      </c>
      <c r="E77">
        <v>108</v>
      </c>
      <c r="F77">
        <v>54000</v>
      </c>
    </row>
    <row r="78" spans="1:6">
      <c r="A78" t="s">
        <v>10028</v>
      </c>
      <c r="B78" t="s">
        <v>10029</v>
      </c>
      <c r="C78" t="s">
        <v>229</v>
      </c>
      <c r="D78">
        <v>3500</v>
      </c>
      <c r="E78">
        <v>36</v>
      </c>
      <c r="F78">
        <v>126000</v>
      </c>
    </row>
    <row r="79" spans="1:6">
      <c r="A79" t="s">
        <v>10030</v>
      </c>
      <c r="B79" t="s">
        <v>10031</v>
      </c>
      <c r="C79" t="s">
        <v>229</v>
      </c>
      <c r="D79">
        <v>2000</v>
      </c>
      <c r="E79">
        <v>37</v>
      </c>
      <c r="F79">
        <v>74000</v>
      </c>
    </row>
    <row r="80" spans="1:6">
      <c r="A80" t="s">
        <v>10032</v>
      </c>
      <c r="B80" t="s">
        <v>9992</v>
      </c>
      <c r="C80" t="s">
        <v>229</v>
      </c>
      <c r="D80">
        <v>300</v>
      </c>
      <c r="E80">
        <v>7</v>
      </c>
      <c r="F80">
        <v>2100</v>
      </c>
    </row>
    <row r="81" spans="1:6">
      <c r="A81" t="s">
        <v>10033</v>
      </c>
      <c r="B81" t="s">
        <v>9990</v>
      </c>
      <c r="C81" t="s">
        <v>229</v>
      </c>
      <c r="D81">
        <v>30</v>
      </c>
      <c r="E81">
        <v>10</v>
      </c>
      <c r="F81">
        <v>300</v>
      </c>
    </row>
    <row r="82" spans="1:6">
      <c r="A82" t="s">
        <v>10034</v>
      </c>
      <c r="B82" t="s">
        <v>9990</v>
      </c>
      <c r="C82" t="s">
        <v>229</v>
      </c>
      <c r="D82">
        <v>30</v>
      </c>
      <c r="E82">
        <v>72</v>
      </c>
      <c r="F82">
        <v>2160</v>
      </c>
    </row>
    <row r="83" spans="1:6">
      <c r="A83" t="s">
        <v>10035</v>
      </c>
      <c r="B83" t="s">
        <v>330</v>
      </c>
      <c r="C83" t="s">
        <v>229</v>
      </c>
      <c r="D83">
        <v>15</v>
      </c>
      <c r="E83">
        <v>110</v>
      </c>
      <c r="F83">
        <v>1650</v>
      </c>
    </row>
    <row r="84" spans="1:6">
      <c r="A84" t="s">
        <v>10036</v>
      </c>
      <c r="B84" t="s">
        <v>9945</v>
      </c>
      <c r="C84" t="s">
        <v>229</v>
      </c>
      <c r="D84">
        <v>50</v>
      </c>
      <c r="E84">
        <v>20</v>
      </c>
      <c r="F84">
        <v>1000</v>
      </c>
    </row>
    <row r="85" spans="1:6">
      <c r="A85" t="s">
        <v>10037</v>
      </c>
      <c r="B85" t="s">
        <v>10038</v>
      </c>
      <c r="C85" t="s">
        <v>229</v>
      </c>
      <c r="D85">
        <v>1000</v>
      </c>
      <c r="E85">
        <v>20</v>
      </c>
      <c r="F85">
        <v>20000</v>
      </c>
    </row>
    <row r="86" spans="1:6">
      <c r="A86" t="s">
        <v>10039</v>
      </c>
      <c r="B86" t="s">
        <v>10040</v>
      </c>
      <c r="C86" t="s">
        <v>229</v>
      </c>
      <c r="D86">
        <v>300</v>
      </c>
      <c r="E86">
        <v>6</v>
      </c>
      <c r="F86">
        <v>1800</v>
      </c>
    </row>
    <row r="87" spans="1:6">
      <c r="A87" t="s">
        <v>10041</v>
      </c>
      <c r="B87" t="s">
        <v>10042</v>
      </c>
      <c r="C87" t="s">
        <v>229</v>
      </c>
      <c r="D87">
        <v>200</v>
      </c>
      <c r="E87">
        <v>1</v>
      </c>
      <c r="F87">
        <v>200</v>
      </c>
    </row>
    <row r="88" spans="1:6">
      <c r="A88" t="s">
        <v>10043</v>
      </c>
      <c r="B88" t="s">
        <v>240</v>
      </c>
      <c r="C88" t="s">
        <v>229</v>
      </c>
      <c r="D88">
        <v>500</v>
      </c>
      <c r="E88">
        <v>9</v>
      </c>
      <c r="F88">
        <v>4500</v>
      </c>
    </row>
    <row r="89" spans="1:6">
      <c r="A89" t="s">
        <v>10044</v>
      </c>
      <c r="B89" t="s">
        <v>10045</v>
      </c>
      <c r="C89" t="s">
        <v>229</v>
      </c>
      <c r="D89">
        <v>60</v>
      </c>
      <c r="E89">
        <v>60</v>
      </c>
      <c r="F89">
        <v>3600</v>
      </c>
    </row>
    <row r="90" spans="1:6">
      <c r="A90" t="s">
        <v>10046</v>
      </c>
      <c r="B90" t="s">
        <v>330</v>
      </c>
      <c r="C90" t="s">
        <v>705</v>
      </c>
      <c r="D90">
        <v>30</v>
      </c>
      <c r="E90">
        <v>701</v>
      </c>
      <c r="F90">
        <v>21030</v>
      </c>
    </row>
    <row r="91" spans="1:6">
      <c r="A91" t="s">
        <v>10047</v>
      </c>
      <c r="B91" t="s">
        <v>10048</v>
      </c>
      <c r="C91" t="s">
        <v>229</v>
      </c>
      <c r="D91">
        <v>500</v>
      </c>
      <c r="E91">
        <v>7</v>
      </c>
      <c r="F91">
        <v>3500</v>
      </c>
    </row>
    <row r="92" spans="1:6">
      <c r="A92" t="s">
        <v>10049</v>
      </c>
      <c r="B92" t="s">
        <v>10050</v>
      </c>
      <c r="C92" t="s">
        <v>229</v>
      </c>
      <c r="D92">
        <v>280</v>
      </c>
      <c r="E92">
        <v>50</v>
      </c>
      <c r="F92">
        <v>14000</v>
      </c>
    </row>
    <row r="93" spans="1:6">
      <c r="A93" t="s">
        <v>10051</v>
      </c>
      <c r="B93" t="s">
        <v>10048</v>
      </c>
      <c r="C93" t="s">
        <v>229</v>
      </c>
      <c r="D93">
        <v>500</v>
      </c>
      <c r="E93">
        <v>239</v>
      </c>
      <c r="F93">
        <v>119500</v>
      </c>
    </row>
    <row r="94" spans="1:6">
      <c r="A94" t="s">
        <v>10052</v>
      </c>
      <c r="B94" t="s">
        <v>10053</v>
      </c>
      <c r="C94" t="s">
        <v>229</v>
      </c>
      <c r="D94">
        <v>180</v>
      </c>
      <c r="E94">
        <v>4</v>
      </c>
      <c r="F94">
        <v>720</v>
      </c>
    </row>
    <row r="95" spans="1:6">
      <c r="A95" t="s">
        <v>10052</v>
      </c>
      <c r="B95" t="s">
        <v>10054</v>
      </c>
      <c r="C95" t="s">
        <v>229</v>
      </c>
      <c r="D95">
        <v>70</v>
      </c>
      <c r="E95">
        <v>21</v>
      </c>
      <c r="F95">
        <v>1470</v>
      </c>
    </row>
    <row r="96" spans="1:6">
      <c r="A96" t="s">
        <v>10055</v>
      </c>
      <c r="B96" t="s">
        <v>9957</v>
      </c>
      <c r="C96" t="s">
        <v>229</v>
      </c>
      <c r="D96">
        <v>240</v>
      </c>
      <c r="E96">
        <v>1</v>
      </c>
      <c r="F96">
        <v>240</v>
      </c>
    </row>
    <row r="97" spans="1:6">
      <c r="A97" t="s">
        <v>10056</v>
      </c>
      <c r="B97" t="s">
        <v>10057</v>
      </c>
      <c r="C97" t="s">
        <v>229</v>
      </c>
      <c r="D97">
        <v>100</v>
      </c>
      <c r="E97">
        <v>8</v>
      </c>
      <c r="F97">
        <v>800</v>
      </c>
    </row>
    <row r="98" spans="1:6">
      <c r="A98" t="s">
        <v>10056</v>
      </c>
      <c r="B98" t="s">
        <v>9947</v>
      </c>
      <c r="C98" t="s">
        <v>229</v>
      </c>
      <c r="D98">
        <v>100</v>
      </c>
      <c r="E98">
        <v>1</v>
      </c>
      <c r="F98">
        <v>100</v>
      </c>
    </row>
    <row r="99" spans="1:6">
      <c r="A99" t="s">
        <v>10058</v>
      </c>
      <c r="B99" t="s">
        <v>240</v>
      </c>
      <c r="C99" t="s">
        <v>229</v>
      </c>
      <c r="D99">
        <v>500</v>
      </c>
      <c r="E99">
        <v>1</v>
      </c>
      <c r="F99">
        <v>500</v>
      </c>
    </row>
    <row r="100" spans="1:6">
      <c r="A100" t="s">
        <v>10059</v>
      </c>
      <c r="B100" t="s">
        <v>10060</v>
      </c>
      <c r="C100" t="s">
        <v>229</v>
      </c>
      <c r="D100">
        <v>100</v>
      </c>
      <c r="E100">
        <v>432</v>
      </c>
      <c r="F100">
        <v>43200</v>
      </c>
    </row>
    <row r="101" spans="1:6">
      <c r="A101" t="s">
        <v>10061</v>
      </c>
      <c r="B101" t="s">
        <v>9929</v>
      </c>
      <c r="C101" t="s">
        <v>229</v>
      </c>
      <c r="D101">
        <v>100</v>
      </c>
      <c r="E101">
        <v>300</v>
      </c>
      <c r="F101">
        <v>30000</v>
      </c>
    </row>
    <row r="102" spans="1:6">
      <c r="A102" t="s">
        <v>10062</v>
      </c>
      <c r="B102" t="s">
        <v>330</v>
      </c>
      <c r="C102" t="s">
        <v>229</v>
      </c>
      <c r="D102">
        <v>180</v>
      </c>
      <c r="E102">
        <v>1</v>
      </c>
      <c r="F102">
        <v>180</v>
      </c>
    </row>
    <row r="103" spans="1:6">
      <c r="A103" t="s">
        <v>10063</v>
      </c>
      <c r="B103" t="s">
        <v>10064</v>
      </c>
      <c r="C103" t="s">
        <v>229</v>
      </c>
      <c r="D103">
        <v>150</v>
      </c>
      <c r="E103">
        <v>73</v>
      </c>
      <c r="F103">
        <v>10950</v>
      </c>
    </row>
    <row r="104" spans="1:6">
      <c r="A104" t="s">
        <v>10065</v>
      </c>
      <c r="B104" t="s">
        <v>10066</v>
      </c>
      <c r="C104" t="s">
        <v>229</v>
      </c>
      <c r="D104">
        <v>100</v>
      </c>
      <c r="E104">
        <v>648</v>
      </c>
      <c r="F104">
        <v>64800</v>
      </c>
    </row>
    <row r="105" spans="1:6">
      <c r="A105" t="s">
        <v>10067</v>
      </c>
      <c r="B105" t="s">
        <v>10068</v>
      </c>
      <c r="C105" t="s">
        <v>229</v>
      </c>
      <c r="D105">
        <v>200</v>
      </c>
      <c r="E105">
        <v>9</v>
      </c>
      <c r="F105">
        <v>1800</v>
      </c>
    </row>
    <row r="106" spans="1:6">
      <c r="A106" t="s">
        <v>10069</v>
      </c>
      <c r="B106" t="s">
        <v>10070</v>
      </c>
      <c r="C106" t="s">
        <v>229</v>
      </c>
      <c r="D106">
        <v>300</v>
      </c>
      <c r="E106">
        <v>8</v>
      </c>
      <c r="F106">
        <v>2400</v>
      </c>
    </row>
    <row r="107" spans="1:6">
      <c r="A107" t="s">
        <v>516</v>
      </c>
      <c r="B107" t="s">
        <v>516</v>
      </c>
      <c r="C107" t="s">
        <v>516</v>
      </c>
      <c r="D107" t="s">
        <v>516</v>
      </c>
      <c r="E107">
        <v>11336</v>
      </c>
      <c r="F107">
        <v>1785160</v>
      </c>
    </row>
    <row r="108" spans="1:6">
      <c r="D108" t="s">
        <v>10071</v>
      </c>
      <c r="E108">
        <v>147.5</v>
      </c>
      <c r="F108">
        <v>737.5</v>
      </c>
    </row>
    <row r="109" spans="1:6">
      <c r="D109" t="s">
        <v>10072</v>
      </c>
      <c r="E109">
        <v>100</v>
      </c>
      <c r="F109">
        <v>1000</v>
      </c>
    </row>
    <row r="110" spans="1:6">
      <c r="D110" t="s">
        <v>10073</v>
      </c>
      <c r="E110">
        <v>110</v>
      </c>
      <c r="F110">
        <v>1650</v>
      </c>
    </row>
    <row r="111" spans="1:6">
      <c r="D111" t="s">
        <v>10074</v>
      </c>
      <c r="E111">
        <v>52.3333333333333</v>
      </c>
      <c r="F111">
        <v>1046.66666666667</v>
      </c>
    </row>
    <row r="112" spans="1:6">
      <c r="D112" t="s">
        <v>10075</v>
      </c>
      <c r="E112">
        <v>67.5344827586207</v>
      </c>
      <c r="F112">
        <v>2026.03448275862</v>
      </c>
    </row>
    <row r="113" spans="4:6">
      <c r="D113" t="s">
        <v>10076</v>
      </c>
      <c r="E113">
        <v>25.9444444444444</v>
      </c>
      <c r="F113">
        <v>1297.22222222222</v>
      </c>
    </row>
    <row r="114" spans="4:6">
      <c r="D114" t="s">
        <v>10077</v>
      </c>
      <c r="E114">
        <v>60</v>
      </c>
      <c r="F114">
        <v>3600</v>
      </c>
    </row>
    <row r="115" spans="4:6">
      <c r="D115" t="s">
        <v>10078</v>
      </c>
      <c r="E115">
        <v>100</v>
      </c>
      <c r="F115">
        <v>6500</v>
      </c>
    </row>
    <row r="116" spans="4:6">
      <c r="D116" t="s">
        <v>10079</v>
      </c>
      <c r="E116">
        <v>11.6842105263158</v>
      </c>
      <c r="F116">
        <v>817.894736842105</v>
      </c>
    </row>
    <row r="117" spans="4:6">
      <c r="D117" t="s">
        <v>10080</v>
      </c>
      <c r="E117">
        <v>6</v>
      </c>
      <c r="F117">
        <v>480</v>
      </c>
    </row>
    <row r="118" spans="4:6">
      <c r="D118" t="s">
        <v>10081</v>
      </c>
      <c r="E118">
        <v>6.62046908315565</v>
      </c>
      <c r="F118">
        <v>662.046908315565</v>
      </c>
    </row>
    <row r="119" spans="4:6">
      <c r="D119" t="s">
        <v>10082</v>
      </c>
      <c r="E119">
        <v>23</v>
      </c>
      <c r="F119">
        <v>2760</v>
      </c>
    </row>
    <row r="120" spans="4:6">
      <c r="D120" t="s">
        <v>10083</v>
      </c>
      <c r="E120">
        <v>3.86363636363636</v>
      </c>
      <c r="F120">
        <v>579.545454545455</v>
      </c>
    </row>
    <row r="121" spans="4:6">
      <c r="D121" t="s">
        <v>10084</v>
      </c>
      <c r="E121">
        <v>1</v>
      </c>
      <c r="F121">
        <v>155</v>
      </c>
    </row>
    <row r="122" spans="4:6">
      <c r="D122" t="s">
        <v>10085</v>
      </c>
      <c r="E122">
        <v>3.33333333333333</v>
      </c>
      <c r="F122">
        <v>600</v>
      </c>
    </row>
    <row r="123" spans="4:6">
      <c r="D123" t="s">
        <v>10086</v>
      </c>
      <c r="E123">
        <v>1.25</v>
      </c>
      <c r="F123">
        <v>250</v>
      </c>
    </row>
    <row r="124" spans="4:6">
      <c r="D124" t="s">
        <v>10087</v>
      </c>
      <c r="E124">
        <v>1</v>
      </c>
      <c r="F124">
        <v>240</v>
      </c>
    </row>
    <row r="125" spans="4:6">
      <c r="D125" t="s">
        <v>10088</v>
      </c>
      <c r="E125">
        <v>50</v>
      </c>
      <c r="F125">
        <v>14000</v>
      </c>
    </row>
    <row r="126" spans="4:6">
      <c r="D126" t="s">
        <v>10089</v>
      </c>
      <c r="E126">
        <v>2.66929133858268</v>
      </c>
      <c r="F126">
        <v>800.787401574803</v>
      </c>
    </row>
    <row r="127" spans="4:6">
      <c r="D127" t="s">
        <v>10090</v>
      </c>
      <c r="E127">
        <v>1.08333333333333</v>
      </c>
      <c r="F127">
        <v>379.166666666667</v>
      </c>
    </row>
    <row r="128" spans="4:6">
      <c r="D128" t="s">
        <v>10091</v>
      </c>
      <c r="E128">
        <v>17.3333333333333</v>
      </c>
      <c r="F128">
        <v>6586.66666666667</v>
      </c>
    </row>
    <row r="129" spans="1:6">
      <c r="D129" t="s">
        <v>10092</v>
      </c>
      <c r="E129">
        <v>2.69060773480663</v>
      </c>
      <c r="F129">
        <v>1345.30386740331</v>
      </c>
    </row>
    <row r="130" spans="1:6">
      <c r="D130" t="s">
        <v>10093</v>
      </c>
      <c r="E130">
        <v>1</v>
      </c>
      <c r="F130">
        <v>600</v>
      </c>
    </row>
    <row r="131" spans="1:6">
      <c r="D131" t="s">
        <v>10094</v>
      </c>
      <c r="E131">
        <v>35.2</v>
      </c>
      <c r="F131">
        <v>28160</v>
      </c>
    </row>
    <row r="132" spans="1:6">
      <c r="D132" t="s">
        <v>10095</v>
      </c>
      <c r="E132">
        <v>3.7741935483871</v>
      </c>
      <c r="F132">
        <v>3774.1935483871</v>
      </c>
    </row>
    <row r="133" spans="1:6">
      <c r="D133" t="s">
        <v>10096</v>
      </c>
      <c r="E133">
        <v>1</v>
      </c>
      <c r="F133">
        <v>1200</v>
      </c>
    </row>
    <row r="134" spans="1:6">
      <c r="D134" t="s">
        <v>10097</v>
      </c>
      <c r="E134">
        <v>35</v>
      </c>
      <c r="F134">
        <v>45500</v>
      </c>
    </row>
    <row r="135" spans="1:6">
      <c r="D135" t="s">
        <v>10098</v>
      </c>
      <c r="E135">
        <v>2.6</v>
      </c>
      <c r="F135">
        <v>3900</v>
      </c>
    </row>
    <row r="136" spans="1:6">
      <c r="D136" t="s">
        <v>10099</v>
      </c>
      <c r="E136">
        <v>20</v>
      </c>
      <c r="F136">
        <v>38000</v>
      </c>
    </row>
    <row r="137" spans="1:6">
      <c r="D137" t="s">
        <v>10100</v>
      </c>
      <c r="E137">
        <v>2.17647058823529</v>
      </c>
      <c r="F137">
        <v>4352.94117647059</v>
      </c>
    </row>
    <row r="138" spans="1:6">
      <c r="D138" t="s">
        <v>10101</v>
      </c>
      <c r="E138">
        <v>2.25</v>
      </c>
      <c r="F138">
        <v>7875</v>
      </c>
    </row>
    <row r="139" spans="1:6">
      <c r="D139" t="s">
        <v>10102</v>
      </c>
      <c r="E139">
        <v>5668</v>
      </c>
      <c r="F139">
        <v>892580</v>
      </c>
    </row>
    <row r="140" spans="1:6">
      <c r="A140" t="s">
        <v>503</v>
      </c>
      <c r="E140">
        <v>22672</v>
      </c>
      <c r="F140">
        <v>3570320</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147"/>
  <sheetViews>
    <sheetView workbookViewId="0">
      <selection activeCell="C124" sqref="$A1:$XFD1048576"/>
    </sheetView>
  </sheetViews>
  <sheetFormatPr defaultColWidth="9" defaultRowHeight="13.5" outlineLevelCol="5"/>
  <cols>
    <col min="1" max="1" width="36.3833333333333" customWidth="1"/>
    <col min="2" max="2" width="43.1333333333333" customWidth="1"/>
    <col min="3" max="3" width="7.38333333333333"/>
    <col min="4" max="4" width="13.5"/>
    <col min="5" max="6" width="21.3833333333333"/>
  </cols>
  <sheetData>
    <row r="3" spans="1:6">
      <c r="A3" t="s">
        <v>147</v>
      </c>
      <c r="B3" t="s">
        <v>504</v>
      </c>
      <c r="C3" t="s">
        <v>150</v>
      </c>
      <c r="D3" t="s">
        <v>152</v>
      </c>
      <c r="E3" t="s">
        <v>729</v>
      </c>
      <c r="F3" t="s">
        <v>506</v>
      </c>
    </row>
    <row r="4" spans="1:6">
      <c r="A4" t="s">
        <v>9911</v>
      </c>
      <c r="B4" t="s">
        <v>9912</v>
      </c>
      <c r="C4" t="s">
        <v>229</v>
      </c>
      <c r="D4">
        <v>1000</v>
      </c>
      <c r="E4">
        <v>7</v>
      </c>
      <c r="F4">
        <v>7000</v>
      </c>
    </row>
    <row r="5" spans="1:6">
      <c r="A5" t="s">
        <v>9911</v>
      </c>
      <c r="B5" t="s">
        <v>9913</v>
      </c>
      <c r="C5" t="s">
        <v>229</v>
      </c>
      <c r="D5">
        <v>500</v>
      </c>
      <c r="E5">
        <v>17</v>
      </c>
      <c r="F5">
        <v>8500</v>
      </c>
    </row>
    <row r="6" spans="1:6">
      <c r="A6" t="s">
        <v>9911</v>
      </c>
      <c r="B6" t="s">
        <v>9914</v>
      </c>
      <c r="C6" t="s">
        <v>229</v>
      </c>
      <c r="D6">
        <v>300</v>
      </c>
      <c r="E6">
        <v>84</v>
      </c>
      <c r="F6">
        <v>25200</v>
      </c>
    </row>
    <row r="7" spans="1:6">
      <c r="A7" t="s">
        <v>9911</v>
      </c>
      <c r="B7" t="s">
        <v>9915</v>
      </c>
      <c r="C7" t="s">
        <v>229</v>
      </c>
      <c r="D7">
        <v>1000</v>
      </c>
      <c r="E7">
        <v>2</v>
      </c>
      <c r="F7">
        <v>2000</v>
      </c>
    </row>
    <row r="8" spans="1:6">
      <c r="A8" t="s">
        <v>9911</v>
      </c>
      <c r="B8" t="s">
        <v>9916</v>
      </c>
      <c r="C8" t="s">
        <v>229</v>
      </c>
      <c r="D8">
        <v>300</v>
      </c>
      <c r="E8">
        <v>1</v>
      </c>
      <c r="F8">
        <v>300</v>
      </c>
    </row>
    <row r="9" spans="1:6">
      <c r="A9" t="s">
        <v>9911</v>
      </c>
      <c r="B9" t="s">
        <v>9917</v>
      </c>
      <c r="C9" t="s">
        <v>229</v>
      </c>
      <c r="D9">
        <v>300</v>
      </c>
      <c r="E9">
        <v>18</v>
      </c>
      <c r="F9">
        <v>5400</v>
      </c>
    </row>
    <row r="10" spans="1:6">
      <c r="A10" t="s">
        <v>10103</v>
      </c>
      <c r="B10" t="s">
        <v>10104</v>
      </c>
      <c r="C10" t="s">
        <v>229</v>
      </c>
      <c r="D10">
        <v>100</v>
      </c>
      <c r="E10">
        <v>528</v>
      </c>
      <c r="F10">
        <v>52800</v>
      </c>
    </row>
    <row r="11" spans="1:6">
      <c r="A11" t="s">
        <v>9918</v>
      </c>
      <c r="B11" t="s">
        <v>9919</v>
      </c>
      <c r="C11" t="s">
        <v>229</v>
      </c>
      <c r="D11">
        <v>300</v>
      </c>
      <c r="E11">
        <v>22</v>
      </c>
      <c r="F11">
        <v>6600</v>
      </c>
    </row>
    <row r="12" spans="1:6">
      <c r="A12" t="s">
        <v>10105</v>
      </c>
      <c r="B12" t="s">
        <v>10106</v>
      </c>
      <c r="C12" t="s">
        <v>229</v>
      </c>
      <c r="D12">
        <v>70</v>
      </c>
      <c r="E12">
        <v>286</v>
      </c>
      <c r="F12">
        <v>20020</v>
      </c>
    </row>
    <row r="13" spans="1:6">
      <c r="A13" t="s">
        <v>9920</v>
      </c>
      <c r="B13" t="s">
        <v>9921</v>
      </c>
      <c r="C13" t="s">
        <v>229</v>
      </c>
      <c r="D13">
        <v>500</v>
      </c>
      <c r="E13">
        <v>18</v>
      </c>
      <c r="F13">
        <v>9000</v>
      </c>
    </row>
    <row r="14" spans="1:6">
      <c r="A14" t="s">
        <v>10107</v>
      </c>
      <c r="B14" t="s">
        <v>516</v>
      </c>
      <c r="C14" t="s">
        <v>229</v>
      </c>
      <c r="D14">
        <v>36</v>
      </c>
      <c r="E14">
        <v>36</v>
      </c>
      <c r="F14">
        <v>1296</v>
      </c>
    </row>
    <row r="15" spans="1:6">
      <c r="A15" t="s">
        <v>10108</v>
      </c>
      <c r="B15" t="s">
        <v>10109</v>
      </c>
      <c r="C15" t="s">
        <v>229</v>
      </c>
      <c r="D15">
        <v>200</v>
      </c>
      <c r="E15">
        <v>425</v>
      </c>
      <c r="F15">
        <v>85000</v>
      </c>
    </row>
    <row r="16" spans="1:6">
      <c r="A16" t="s">
        <v>10110</v>
      </c>
      <c r="B16" t="s">
        <v>10111</v>
      </c>
      <c r="C16" t="s">
        <v>186</v>
      </c>
      <c r="D16">
        <v>200</v>
      </c>
      <c r="E16">
        <v>900</v>
      </c>
      <c r="F16">
        <v>180000</v>
      </c>
    </row>
    <row r="17" spans="1:6">
      <c r="A17" t="s">
        <v>10112</v>
      </c>
      <c r="B17" t="s">
        <v>10113</v>
      </c>
      <c r="C17" t="s">
        <v>229</v>
      </c>
      <c r="D17">
        <v>510</v>
      </c>
      <c r="E17">
        <v>36</v>
      </c>
      <c r="F17">
        <v>18360</v>
      </c>
    </row>
    <row r="18" spans="1:6">
      <c r="A18" t="s">
        <v>9922</v>
      </c>
      <c r="B18" t="s">
        <v>10114</v>
      </c>
      <c r="C18" t="s">
        <v>229</v>
      </c>
      <c r="D18">
        <v>30</v>
      </c>
      <c r="E18">
        <v>1332</v>
      </c>
      <c r="F18">
        <v>39960</v>
      </c>
    </row>
    <row r="19" spans="1:6">
      <c r="A19" t="s">
        <v>9923</v>
      </c>
      <c r="B19" t="s">
        <v>240</v>
      </c>
      <c r="C19" t="s">
        <v>229</v>
      </c>
      <c r="D19">
        <v>500</v>
      </c>
      <c r="E19">
        <v>4</v>
      </c>
      <c r="F19">
        <v>2000</v>
      </c>
    </row>
    <row r="20" spans="1:6">
      <c r="A20" t="s">
        <v>9924</v>
      </c>
      <c r="B20" t="s">
        <v>9925</v>
      </c>
      <c r="C20" t="s">
        <v>229</v>
      </c>
      <c r="D20">
        <v>150</v>
      </c>
      <c r="E20">
        <v>12</v>
      </c>
      <c r="F20">
        <v>1800</v>
      </c>
    </row>
    <row r="21" spans="1:6">
      <c r="A21" t="s">
        <v>10115</v>
      </c>
      <c r="B21" t="s">
        <v>9990</v>
      </c>
      <c r="C21" t="s">
        <v>229</v>
      </c>
      <c r="D21">
        <v>1000</v>
      </c>
      <c r="E21">
        <v>1</v>
      </c>
      <c r="F21">
        <v>1000</v>
      </c>
    </row>
    <row r="22" spans="1:6">
      <c r="A22" t="s">
        <v>9926</v>
      </c>
      <c r="B22" t="s">
        <v>9927</v>
      </c>
      <c r="C22" t="s">
        <v>229</v>
      </c>
      <c r="D22">
        <v>300</v>
      </c>
      <c r="E22">
        <v>25</v>
      </c>
      <c r="F22">
        <v>7500</v>
      </c>
    </row>
    <row r="23" spans="1:6">
      <c r="A23" t="s">
        <v>9928</v>
      </c>
      <c r="B23" t="s">
        <v>9929</v>
      </c>
      <c r="C23" t="s">
        <v>229</v>
      </c>
      <c r="D23">
        <v>100</v>
      </c>
      <c r="E23">
        <v>313</v>
      </c>
      <c r="F23">
        <v>31300</v>
      </c>
    </row>
    <row r="24" spans="1:6">
      <c r="A24" t="s">
        <v>10116</v>
      </c>
      <c r="B24" t="s">
        <v>10117</v>
      </c>
      <c r="C24" t="s">
        <v>229</v>
      </c>
      <c r="D24">
        <v>35</v>
      </c>
      <c r="E24">
        <v>54</v>
      </c>
      <c r="F24">
        <v>1890</v>
      </c>
    </row>
    <row r="25" spans="1:6">
      <c r="A25" t="s">
        <v>10118</v>
      </c>
      <c r="B25" t="s">
        <v>10119</v>
      </c>
      <c r="C25" t="s">
        <v>10120</v>
      </c>
      <c r="D25">
        <v>1.5</v>
      </c>
      <c r="E25">
        <v>540</v>
      </c>
      <c r="F25">
        <v>810</v>
      </c>
    </row>
    <row r="26" spans="1:6">
      <c r="A26" t="s">
        <v>9932</v>
      </c>
      <c r="B26" t="s">
        <v>9933</v>
      </c>
      <c r="C26" t="s">
        <v>229</v>
      </c>
      <c r="D26">
        <v>120</v>
      </c>
      <c r="E26">
        <v>57</v>
      </c>
      <c r="F26">
        <v>6840</v>
      </c>
    </row>
    <row r="27" spans="1:6">
      <c r="A27" t="s">
        <v>9934</v>
      </c>
      <c r="B27" t="s">
        <v>9935</v>
      </c>
      <c r="C27" t="s">
        <v>9936</v>
      </c>
      <c r="D27">
        <v>200</v>
      </c>
      <c r="E27">
        <v>2</v>
      </c>
      <c r="F27">
        <v>400</v>
      </c>
    </row>
    <row r="28" spans="1:6">
      <c r="A28" t="s">
        <v>10121</v>
      </c>
      <c r="B28" t="s">
        <v>10122</v>
      </c>
      <c r="C28" t="s">
        <v>229</v>
      </c>
      <c r="D28">
        <v>199</v>
      </c>
      <c r="E28">
        <v>36</v>
      </c>
      <c r="F28">
        <v>7164</v>
      </c>
    </row>
    <row r="29" spans="1:6">
      <c r="A29" t="s">
        <v>9939</v>
      </c>
      <c r="B29" t="s">
        <v>9931</v>
      </c>
      <c r="C29" t="s">
        <v>229</v>
      </c>
      <c r="D29">
        <v>80</v>
      </c>
      <c r="E29">
        <v>6</v>
      </c>
      <c r="F29">
        <v>480</v>
      </c>
    </row>
    <row r="30" spans="1:6">
      <c r="A30" t="s">
        <v>10123</v>
      </c>
      <c r="B30" t="s">
        <v>1565</v>
      </c>
      <c r="C30" t="s">
        <v>229</v>
      </c>
      <c r="D30">
        <v>31</v>
      </c>
      <c r="E30">
        <v>36</v>
      </c>
      <c r="F30">
        <v>1116</v>
      </c>
    </row>
    <row r="31" spans="1:6">
      <c r="A31" t="s">
        <v>10124</v>
      </c>
      <c r="B31" t="s">
        <v>10125</v>
      </c>
      <c r="C31" t="s">
        <v>229</v>
      </c>
      <c r="D31">
        <v>12</v>
      </c>
      <c r="E31">
        <v>180</v>
      </c>
      <c r="F31">
        <v>2160</v>
      </c>
    </row>
    <row r="32" spans="1:6">
      <c r="A32" t="s">
        <v>9948</v>
      </c>
      <c r="B32" t="s">
        <v>10126</v>
      </c>
      <c r="C32" t="s">
        <v>229</v>
      </c>
      <c r="D32">
        <v>50</v>
      </c>
      <c r="E32">
        <v>5</v>
      </c>
      <c r="F32">
        <v>250</v>
      </c>
    </row>
    <row r="33" spans="1:6">
      <c r="A33" t="s">
        <v>9949</v>
      </c>
      <c r="B33" t="s">
        <v>9950</v>
      </c>
      <c r="C33" t="s">
        <v>229</v>
      </c>
      <c r="D33">
        <v>800</v>
      </c>
      <c r="E33">
        <v>5</v>
      </c>
      <c r="F33">
        <v>4000</v>
      </c>
    </row>
    <row r="34" spans="1:6">
      <c r="A34" t="s">
        <v>9405</v>
      </c>
      <c r="B34" t="s">
        <v>9951</v>
      </c>
      <c r="C34" t="s">
        <v>229</v>
      </c>
      <c r="D34">
        <v>1000</v>
      </c>
      <c r="E34">
        <v>2</v>
      </c>
      <c r="F34">
        <v>2000</v>
      </c>
    </row>
    <row r="35" spans="1:6">
      <c r="A35" t="s">
        <v>9405</v>
      </c>
      <c r="B35" t="s">
        <v>9952</v>
      </c>
      <c r="C35" t="s">
        <v>229</v>
      </c>
      <c r="D35">
        <v>1000</v>
      </c>
      <c r="E35">
        <v>97</v>
      </c>
      <c r="F35">
        <v>97000</v>
      </c>
    </row>
    <row r="36" spans="1:6">
      <c r="A36" t="s">
        <v>10127</v>
      </c>
      <c r="B36" t="s">
        <v>10128</v>
      </c>
      <c r="C36" t="s">
        <v>10129</v>
      </c>
      <c r="D36">
        <v>34</v>
      </c>
      <c r="E36">
        <v>72</v>
      </c>
      <c r="F36">
        <v>2448</v>
      </c>
    </row>
    <row r="37" spans="1:6">
      <c r="A37" t="s">
        <v>10130</v>
      </c>
      <c r="B37" t="s">
        <v>10131</v>
      </c>
      <c r="C37" t="s">
        <v>10129</v>
      </c>
      <c r="D37">
        <v>20</v>
      </c>
      <c r="E37">
        <v>158</v>
      </c>
      <c r="F37">
        <v>3160</v>
      </c>
    </row>
    <row r="38" spans="1:6">
      <c r="A38" t="s">
        <v>10132</v>
      </c>
      <c r="B38" t="s">
        <v>10133</v>
      </c>
      <c r="C38" t="s">
        <v>229</v>
      </c>
      <c r="D38">
        <v>170</v>
      </c>
      <c r="E38">
        <v>18</v>
      </c>
      <c r="F38">
        <v>3060</v>
      </c>
    </row>
    <row r="39" spans="1:6">
      <c r="A39" t="s">
        <v>10134</v>
      </c>
      <c r="B39" t="s">
        <v>10135</v>
      </c>
      <c r="C39" t="s">
        <v>229</v>
      </c>
      <c r="D39">
        <v>150</v>
      </c>
      <c r="E39">
        <v>1</v>
      </c>
      <c r="F39">
        <v>150</v>
      </c>
    </row>
    <row r="40" spans="1:6">
      <c r="A40" t="s">
        <v>9953</v>
      </c>
      <c r="B40" t="s">
        <v>10136</v>
      </c>
      <c r="C40" t="s">
        <v>229</v>
      </c>
      <c r="D40">
        <v>100</v>
      </c>
      <c r="E40">
        <v>72</v>
      </c>
      <c r="F40">
        <v>7200</v>
      </c>
    </row>
    <row r="41" spans="1:6">
      <c r="A41" t="s">
        <v>9954</v>
      </c>
      <c r="B41" t="s">
        <v>10000</v>
      </c>
      <c r="C41" t="s">
        <v>229</v>
      </c>
      <c r="D41">
        <v>2500</v>
      </c>
      <c r="E41">
        <v>32</v>
      </c>
      <c r="F41">
        <v>80000</v>
      </c>
    </row>
    <row r="42" spans="1:6">
      <c r="A42" t="s">
        <v>10137</v>
      </c>
      <c r="B42" t="s">
        <v>10138</v>
      </c>
      <c r="C42" t="s">
        <v>229</v>
      </c>
      <c r="D42">
        <v>980</v>
      </c>
      <c r="E42">
        <v>6</v>
      </c>
      <c r="F42">
        <v>5880</v>
      </c>
    </row>
    <row r="43" spans="1:6">
      <c r="A43" t="s">
        <v>9963</v>
      </c>
      <c r="B43" t="s">
        <v>9964</v>
      </c>
      <c r="C43" t="s">
        <v>229</v>
      </c>
      <c r="D43">
        <v>300</v>
      </c>
      <c r="E43">
        <v>2</v>
      </c>
      <c r="F43">
        <v>600</v>
      </c>
    </row>
    <row r="44" spans="1:6">
      <c r="A44" t="s">
        <v>9965</v>
      </c>
      <c r="B44" t="s">
        <v>9966</v>
      </c>
      <c r="C44" t="s">
        <v>229</v>
      </c>
      <c r="D44">
        <v>120</v>
      </c>
      <c r="E44">
        <v>3</v>
      </c>
      <c r="F44">
        <v>360</v>
      </c>
    </row>
    <row r="45" spans="1:6">
      <c r="A45" t="s">
        <v>9967</v>
      </c>
      <c r="B45" t="s">
        <v>9968</v>
      </c>
      <c r="C45" t="s">
        <v>229</v>
      </c>
      <c r="D45">
        <v>500</v>
      </c>
      <c r="E45">
        <v>25</v>
      </c>
      <c r="F45">
        <v>12500</v>
      </c>
    </row>
    <row r="46" spans="1:6">
      <c r="A46" t="s">
        <v>10139</v>
      </c>
      <c r="B46" t="s">
        <v>10140</v>
      </c>
      <c r="C46" t="s">
        <v>229</v>
      </c>
      <c r="D46">
        <v>500</v>
      </c>
      <c r="E46">
        <v>1</v>
      </c>
      <c r="F46">
        <v>500</v>
      </c>
    </row>
    <row r="47" spans="1:6">
      <c r="A47" t="s">
        <v>10141</v>
      </c>
      <c r="B47" t="s">
        <v>10142</v>
      </c>
      <c r="C47" t="s">
        <v>229</v>
      </c>
      <c r="D47">
        <v>35</v>
      </c>
      <c r="E47">
        <v>81</v>
      </c>
      <c r="F47">
        <v>2835</v>
      </c>
    </row>
    <row r="48" spans="1:6">
      <c r="A48" t="s">
        <v>10141</v>
      </c>
      <c r="B48" t="s">
        <v>516</v>
      </c>
      <c r="C48" t="s">
        <v>229</v>
      </c>
      <c r="D48">
        <v>35</v>
      </c>
      <c r="E48">
        <v>219</v>
      </c>
      <c r="F48">
        <v>7665</v>
      </c>
    </row>
    <row r="49" spans="1:6">
      <c r="A49" t="s">
        <v>10143</v>
      </c>
      <c r="B49" t="s">
        <v>10144</v>
      </c>
      <c r="C49" t="s">
        <v>229</v>
      </c>
      <c r="D49">
        <v>30</v>
      </c>
      <c r="E49">
        <v>510</v>
      </c>
      <c r="F49">
        <v>15300</v>
      </c>
    </row>
    <row r="50" spans="1:6">
      <c r="A50" t="s">
        <v>10145</v>
      </c>
      <c r="B50" t="s">
        <v>10146</v>
      </c>
      <c r="C50" t="s">
        <v>229</v>
      </c>
      <c r="D50">
        <v>200</v>
      </c>
      <c r="E50">
        <v>4</v>
      </c>
      <c r="F50">
        <v>800</v>
      </c>
    </row>
    <row r="51" spans="1:6">
      <c r="A51" t="s">
        <v>9969</v>
      </c>
      <c r="B51" t="s">
        <v>9970</v>
      </c>
      <c r="C51" t="s">
        <v>229</v>
      </c>
      <c r="D51">
        <v>200</v>
      </c>
      <c r="E51">
        <v>64</v>
      </c>
      <c r="F51">
        <v>12800</v>
      </c>
    </row>
    <row r="52" spans="1:6">
      <c r="A52" t="s">
        <v>10147</v>
      </c>
      <c r="B52" t="s">
        <v>10148</v>
      </c>
      <c r="C52" t="s">
        <v>229</v>
      </c>
      <c r="D52">
        <v>80</v>
      </c>
      <c r="E52">
        <v>630</v>
      </c>
      <c r="F52">
        <v>50400</v>
      </c>
    </row>
    <row r="53" spans="1:6">
      <c r="A53" t="s">
        <v>145</v>
      </c>
      <c r="B53" t="s">
        <v>516</v>
      </c>
      <c r="C53" t="s">
        <v>516</v>
      </c>
      <c r="D53" t="s">
        <v>516</v>
      </c>
      <c r="F53">
        <v>3412149.2</v>
      </c>
    </row>
    <row r="54" spans="1:6">
      <c r="A54" t="s">
        <v>10149</v>
      </c>
      <c r="B54" t="s">
        <v>10150</v>
      </c>
      <c r="C54" t="s">
        <v>229</v>
      </c>
      <c r="D54">
        <v>500</v>
      </c>
      <c r="E54">
        <v>25</v>
      </c>
      <c r="F54">
        <v>12500</v>
      </c>
    </row>
    <row r="55" spans="1:6">
      <c r="A55" t="s">
        <v>10151</v>
      </c>
      <c r="B55" t="s">
        <v>10152</v>
      </c>
      <c r="C55" t="s">
        <v>186</v>
      </c>
      <c r="D55">
        <v>2000</v>
      </c>
      <c r="E55">
        <v>40</v>
      </c>
      <c r="F55">
        <v>80000</v>
      </c>
    </row>
    <row r="56" spans="1:6">
      <c r="A56" t="s">
        <v>10153</v>
      </c>
      <c r="B56" t="s">
        <v>516</v>
      </c>
      <c r="C56" t="s">
        <v>229</v>
      </c>
      <c r="D56">
        <v>110</v>
      </c>
      <c r="E56">
        <v>18</v>
      </c>
      <c r="F56">
        <v>1980</v>
      </c>
    </row>
    <row r="57" spans="1:6">
      <c r="A57" t="s">
        <v>10154</v>
      </c>
      <c r="B57" t="s">
        <v>10155</v>
      </c>
      <c r="C57" t="s">
        <v>345</v>
      </c>
      <c r="D57">
        <v>1000</v>
      </c>
      <c r="E57">
        <v>1</v>
      </c>
      <c r="F57">
        <v>1000</v>
      </c>
    </row>
    <row r="58" spans="1:6">
      <c r="A58" t="s">
        <v>10156</v>
      </c>
      <c r="B58" t="s">
        <v>10157</v>
      </c>
      <c r="C58" t="s">
        <v>229</v>
      </c>
      <c r="D58">
        <v>4500</v>
      </c>
      <c r="E58">
        <v>28</v>
      </c>
      <c r="F58">
        <v>126000</v>
      </c>
    </row>
    <row r="59" spans="1:6">
      <c r="A59" t="s">
        <v>9977</v>
      </c>
      <c r="B59" t="s">
        <v>240</v>
      </c>
      <c r="C59" t="s">
        <v>229</v>
      </c>
      <c r="D59">
        <v>30</v>
      </c>
      <c r="E59">
        <v>150</v>
      </c>
      <c r="F59">
        <v>4500</v>
      </c>
    </row>
    <row r="60" spans="1:6">
      <c r="A60" t="s">
        <v>10158</v>
      </c>
      <c r="B60" t="s">
        <v>10159</v>
      </c>
      <c r="C60" t="s">
        <v>10160</v>
      </c>
      <c r="D60">
        <v>40</v>
      </c>
      <c r="E60">
        <v>4000</v>
      </c>
      <c r="F60">
        <v>160000</v>
      </c>
    </row>
    <row r="61" spans="1:6">
      <c r="A61" t="s">
        <v>9980</v>
      </c>
      <c r="B61" t="s">
        <v>10161</v>
      </c>
      <c r="C61" t="s">
        <v>229</v>
      </c>
      <c r="D61">
        <v>800</v>
      </c>
      <c r="E61">
        <v>17</v>
      </c>
      <c r="F61">
        <v>13600</v>
      </c>
    </row>
    <row r="62" spans="1:6">
      <c r="A62" t="s">
        <v>10162</v>
      </c>
      <c r="B62" t="s">
        <v>10163</v>
      </c>
      <c r="C62" t="s">
        <v>345</v>
      </c>
      <c r="D62">
        <v>5000</v>
      </c>
      <c r="E62">
        <v>2</v>
      </c>
      <c r="F62">
        <v>10000</v>
      </c>
    </row>
    <row r="63" spans="1:6">
      <c r="A63" t="s">
        <v>10164</v>
      </c>
      <c r="B63" t="s">
        <v>10165</v>
      </c>
      <c r="C63" t="s">
        <v>229</v>
      </c>
      <c r="D63">
        <v>36</v>
      </c>
      <c r="E63">
        <v>18</v>
      </c>
      <c r="F63">
        <v>648</v>
      </c>
    </row>
    <row r="64" spans="1:6">
      <c r="A64" t="s">
        <v>10166</v>
      </c>
      <c r="B64" t="s">
        <v>240</v>
      </c>
      <c r="C64" t="s">
        <v>186</v>
      </c>
      <c r="D64">
        <v>500</v>
      </c>
      <c r="E64">
        <v>1</v>
      </c>
      <c r="F64">
        <v>500</v>
      </c>
    </row>
    <row r="65" spans="1:6">
      <c r="A65" t="s">
        <v>10167</v>
      </c>
      <c r="B65" t="s">
        <v>10168</v>
      </c>
      <c r="C65" t="s">
        <v>229</v>
      </c>
      <c r="D65">
        <v>1200</v>
      </c>
      <c r="E65">
        <v>400</v>
      </c>
      <c r="F65">
        <v>480000</v>
      </c>
    </row>
    <row r="66" spans="1:6">
      <c r="A66" t="s">
        <v>9989</v>
      </c>
      <c r="B66" t="s">
        <v>9990</v>
      </c>
      <c r="C66" t="s">
        <v>229</v>
      </c>
      <c r="D66">
        <v>100</v>
      </c>
      <c r="E66">
        <v>12</v>
      </c>
      <c r="F66">
        <v>1200</v>
      </c>
    </row>
    <row r="67" spans="1:6">
      <c r="A67" t="s">
        <v>9993</v>
      </c>
      <c r="B67" t="s">
        <v>9994</v>
      </c>
      <c r="C67" t="s">
        <v>229</v>
      </c>
      <c r="D67">
        <v>200</v>
      </c>
      <c r="E67">
        <v>2</v>
      </c>
      <c r="F67">
        <v>400</v>
      </c>
    </row>
    <row r="68" spans="1:6">
      <c r="A68" t="s">
        <v>10169</v>
      </c>
      <c r="B68" t="s">
        <v>10170</v>
      </c>
      <c r="C68" t="s">
        <v>10129</v>
      </c>
      <c r="D68">
        <v>6</v>
      </c>
      <c r="E68">
        <v>750</v>
      </c>
      <c r="F68">
        <v>4500</v>
      </c>
    </row>
    <row r="69" spans="1:6">
      <c r="A69" t="s">
        <v>10171</v>
      </c>
      <c r="B69" t="s">
        <v>10125</v>
      </c>
      <c r="C69" t="s">
        <v>212</v>
      </c>
      <c r="D69">
        <v>22.5</v>
      </c>
      <c r="E69">
        <v>36</v>
      </c>
      <c r="F69">
        <v>810</v>
      </c>
    </row>
    <row r="70" spans="1:6">
      <c r="A70" t="s">
        <v>629</v>
      </c>
      <c r="B70" t="s">
        <v>630</v>
      </c>
      <c r="C70" t="s">
        <v>229</v>
      </c>
      <c r="D70">
        <v>1500</v>
      </c>
      <c r="E70">
        <v>43</v>
      </c>
      <c r="F70">
        <v>64500</v>
      </c>
    </row>
    <row r="71" spans="1:6">
      <c r="A71" t="s">
        <v>9995</v>
      </c>
      <c r="B71" t="s">
        <v>9996</v>
      </c>
      <c r="C71" t="s">
        <v>229</v>
      </c>
      <c r="D71">
        <v>1500</v>
      </c>
      <c r="E71">
        <v>18</v>
      </c>
      <c r="F71">
        <v>27000</v>
      </c>
    </row>
    <row r="72" spans="1:6">
      <c r="A72" t="s">
        <v>10172</v>
      </c>
      <c r="B72" t="s">
        <v>10173</v>
      </c>
      <c r="C72" t="s">
        <v>229</v>
      </c>
      <c r="D72">
        <v>190</v>
      </c>
      <c r="E72">
        <v>18</v>
      </c>
      <c r="F72">
        <v>3420</v>
      </c>
    </row>
    <row r="73" spans="1:6">
      <c r="A73" t="s">
        <v>10174</v>
      </c>
      <c r="B73" t="s">
        <v>10175</v>
      </c>
      <c r="C73" t="s">
        <v>229</v>
      </c>
      <c r="D73">
        <v>180</v>
      </c>
      <c r="E73">
        <v>36</v>
      </c>
      <c r="F73">
        <v>6480</v>
      </c>
    </row>
    <row r="74" spans="1:6">
      <c r="A74" t="s">
        <v>631</v>
      </c>
      <c r="B74" t="s">
        <v>632</v>
      </c>
      <c r="C74" t="s">
        <v>229</v>
      </c>
      <c r="D74">
        <v>2500</v>
      </c>
      <c r="E74">
        <v>44</v>
      </c>
      <c r="F74">
        <v>110000</v>
      </c>
    </row>
    <row r="75" spans="1:6">
      <c r="A75" t="s">
        <v>10004</v>
      </c>
      <c r="B75" t="s">
        <v>10176</v>
      </c>
      <c r="C75" t="s">
        <v>705</v>
      </c>
      <c r="D75">
        <v>70</v>
      </c>
      <c r="E75">
        <v>150</v>
      </c>
      <c r="F75">
        <v>10500</v>
      </c>
    </row>
    <row r="76" spans="1:6">
      <c r="A76" t="s">
        <v>10177</v>
      </c>
      <c r="B76" t="s">
        <v>10178</v>
      </c>
      <c r="C76" t="s">
        <v>229</v>
      </c>
      <c r="D76">
        <v>14</v>
      </c>
      <c r="E76">
        <v>36</v>
      </c>
      <c r="F76">
        <v>504</v>
      </c>
    </row>
    <row r="77" spans="1:6">
      <c r="A77" t="s">
        <v>2942</v>
      </c>
      <c r="B77" t="s">
        <v>240</v>
      </c>
      <c r="C77" t="s">
        <v>229</v>
      </c>
      <c r="D77">
        <v>1000</v>
      </c>
      <c r="E77">
        <v>2</v>
      </c>
      <c r="F77">
        <v>2000</v>
      </c>
    </row>
    <row r="78" spans="1:6">
      <c r="A78" t="s">
        <v>10179</v>
      </c>
      <c r="B78" t="s">
        <v>10180</v>
      </c>
      <c r="C78" t="s">
        <v>716</v>
      </c>
      <c r="D78">
        <v>473.363636363636</v>
      </c>
      <c r="E78">
        <v>264</v>
      </c>
      <c r="F78">
        <v>124968</v>
      </c>
    </row>
    <row r="79" spans="1:6">
      <c r="A79" t="s">
        <v>10181</v>
      </c>
      <c r="B79" t="s">
        <v>9981</v>
      </c>
      <c r="C79" t="s">
        <v>229</v>
      </c>
      <c r="D79">
        <v>70</v>
      </c>
      <c r="E79">
        <v>297</v>
      </c>
      <c r="F79">
        <v>20790</v>
      </c>
    </row>
    <row r="80" spans="1:6">
      <c r="A80" t="s">
        <v>10182</v>
      </c>
      <c r="B80" t="s">
        <v>10008</v>
      </c>
      <c r="C80" t="s">
        <v>229</v>
      </c>
      <c r="D80">
        <v>100</v>
      </c>
      <c r="E80">
        <v>780</v>
      </c>
      <c r="F80">
        <v>78000</v>
      </c>
    </row>
    <row r="81" spans="1:6">
      <c r="A81" t="s">
        <v>10183</v>
      </c>
      <c r="B81" t="s">
        <v>10184</v>
      </c>
      <c r="C81" t="s">
        <v>229</v>
      </c>
      <c r="D81">
        <v>380</v>
      </c>
      <c r="E81">
        <v>87</v>
      </c>
      <c r="F81">
        <v>33060</v>
      </c>
    </row>
    <row r="82" spans="1:6">
      <c r="A82" t="s">
        <v>10185</v>
      </c>
      <c r="B82" t="s">
        <v>10186</v>
      </c>
      <c r="C82" t="s">
        <v>186</v>
      </c>
      <c r="D82">
        <v>1300</v>
      </c>
      <c r="E82">
        <v>6</v>
      </c>
      <c r="F82">
        <v>7800</v>
      </c>
    </row>
    <row r="83" spans="1:6">
      <c r="A83" t="s">
        <v>10187</v>
      </c>
      <c r="B83" t="s">
        <v>10188</v>
      </c>
      <c r="C83" t="s">
        <v>229</v>
      </c>
      <c r="D83">
        <v>2500</v>
      </c>
      <c r="E83">
        <v>35</v>
      </c>
      <c r="F83">
        <v>87500</v>
      </c>
    </row>
    <row r="84" spans="1:6">
      <c r="A84" t="s">
        <v>10189</v>
      </c>
      <c r="B84" t="s">
        <v>10190</v>
      </c>
      <c r="C84" t="s">
        <v>229</v>
      </c>
      <c r="D84">
        <v>2300</v>
      </c>
      <c r="E84">
        <v>18</v>
      </c>
      <c r="F84">
        <v>41400</v>
      </c>
    </row>
    <row r="85" spans="1:6">
      <c r="A85" t="s">
        <v>10191</v>
      </c>
      <c r="B85" t="s">
        <v>10192</v>
      </c>
      <c r="C85" t="s">
        <v>229</v>
      </c>
      <c r="D85">
        <v>9</v>
      </c>
      <c r="E85">
        <v>54</v>
      </c>
      <c r="F85">
        <v>486</v>
      </c>
    </row>
    <row r="86" spans="1:6">
      <c r="A86" t="s">
        <v>10013</v>
      </c>
      <c r="B86" t="s">
        <v>10014</v>
      </c>
      <c r="C86" t="s">
        <v>229</v>
      </c>
      <c r="D86">
        <v>50</v>
      </c>
      <c r="E86">
        <v>231</v>
      </c>
      <c r="F86">
        <v>11550</v>
      </c>
    </row>
    <row r="87" spans="1:6">
      <c r="A87" t="s">
        <v>10193</v>
      </c>
      <c r="B87" t="s">
        <v>10194</v>
      </c>
      <c r="C87" t="s">
        <v>229</v>
      </c>
      <c r="D87">
        <v>228</v>
      </c>
      <c r="E87">
        <v>1</v>
      </c>
      <c r="F87">
        <v>228</v>
      </c>
    </row>
    <row r="88" spans="1:6">
      <c r="A88" t="s">
        <v>10195</v>
      </c>
      <c r="B88" t="s">
        <v>10196</v>
      </c>
      <c r="C88" t="s">
        <v>10197</v>
      </c>
      <c r="D88">
        <v>35</v>
      </c>
      <c r="E88">
        <v>72</v>
      </c>
      <c r="F88">
        <v>2520</v>
      </c>
    </row>
    <row r="89" spans="1:6">
      <c r="A89" t="s">
        <v>10015</v>
      </c>
      <c r="B89" t="s">
        <v>10016</v>
      </c>
      <c r="C89" t="s">
        <v>345</v>
      </c>
      <c r="D89">
        <v>1900</v>
      </c>
      <c r="E89">
        <v>20</v>
      </c>
      <c r="F89">
        <v>38000</v>
      </c>
    </row>
    <row r="90" spans="1:6">
      <c r="A90" t="s">
        <v>10198</v>
      </c>
      <c r="B90" t="s">
        <v>10125</v>
      </c>
      <c r="C90" t="s">
        <v>229</v>
      </c>
      <c r="D90">
        <v>10</v>
      </c>
      <c r="E90">
        <v>750</v>
      </c>
      <c r="F90">
        <v>7500</v>
      </c>
    </row>
    <row r="91" spans="1:6">
      <c r="A91" t="s">
        <v>10199</v>
      </c>
      <c r="B91" t="s">
        <v>330</v>
      </c>
      <c r="C91" t="s">
        <v>229</v>
      </c>
      <c r="D91">
        <v>180</v>
      </c>
      <c r="E91">
        <v>18</v>
      </c>
      <c r="F91">
        <v>3240</v>
      </c>
    </row>
    <row r="92" spans="1:6">
      <c r="A92" t="s">
        <v>10200</v>
      </c>
      <c r="B92" t="s">
        <v>10201</v>
      </c>
      <c r="C92" t="s">
        <v>229</v>
      </c>
      <c r="D92">
        <v>11.33</v>
      </c>
      <c r="E92">
        <v>40</v>
      </c>
      <c r="F92">
        <v>453.2</v>
      </c>
    </row>
    <row r="93" spans="1:6">
      <c r="A93" t="s">
        <v>642</v>
      </c>
      <c r="B93" t="s">
        <v>10202</v>
      </c>
      <c r="C93" t="s">
        <v>229</v>
      </c>
      <c r="D93">
        <v>2500</v>
      </c>
      <c r="E93">
        <v>12</v>
      </c>
      <c r="F93">
        <v>30000</v>
      </c>
    </row>
    <row r="94" spans="1:6">
      <c r="A94" t="s">
        <v>642</v>
      </c>
      <c r="B94" t="s">
        <v>645</v>
      </c>
      <c r="C94" t="s">
        <v>229</v>
      </c>
      <c r="D94">
        <v>2500</v>
      </c>
      <c r="E94">
        <v>20</v>
      </c>
      <c r="F94">
        <v>50000</v>
      </c>
    </row>
    <row r="95" spans="1:6">
      <c r="A95" t="s">
        <v>10203</v>
      </c>
      <c r="B95" t="s">
        <v>10204</v>
      </c>
      <c r="C95" t="s">
        <v>229</v>
      </c>
      <c r="D95">
        <v>380</v>
      </c>
      <c r="E95">
        <v>105</v>
      </c>
      <c r="F95">
        <v>39900</v>
      </c>
    </row>
    <row r="96" spans="1:6">
      <c r="A96" t="s">
        <v>10205</v>
      </c>
      <c r="B96" t="s">
        <v>10206</v>
      </c>
      <c r="C96" t="s">
        <v>229</v>
      </c>
      <c r="D96">
        <v>150</v>
      </c>
      <c r="E96">
        <v>36</v>
      </c>
      <c r="F96">
        <v>5400</v>
      </c>
    </row>
    <row r="97" spans="1:6">
      <c r="A97" t="s">
        <v>10207</v>
      </c>
      <c r="B97" t="s">
        <v>10208</v>
      </c>
      <c r="C97" t="s">
        <v>229</v>
      </c>
      <c r="D97">
        <v>80</v>
      </c>
      <c r="E97">
        <v>250</v>
      </c>
      <c r="F97">
        <v>20000</v>
      </c>
    </row>
    <row r="98" spans="1:6">
      <c r="A98" t="s">
        <v>648</v>
      </c>
      <c r="B98" t="s">
        <v>649</v>
      </c>
      <c r="C98" t="s">
        <v>229</v>
      </c>
      <c r="D98">
        <v>2500</v>
      </c>
      <c r="E98">
        <v>50</v>
      </c>
      <c r="F98">
        <v>125000</v>
      </c>
    </row>
    <row r="99" spans="1:6">
      <c r="A99" t="s">
        <v>10209</v>
      </c>
      <c r="B99" t="s">
        <v>10210</v>
      </c>
      <c r="C99" t="s">
        <v>10129</v>
      </c>
      <c r="D99">
        <v>58</v>
      </c>
      <c r="E99">
        <v>36</v>
      </c>
      <c r="F99">
        <v>2088</v>
      </c>
    </row>
    <row r="100" spans="1:6">
      <c r="A100" t="s">
        <v>10211</v>
      </c>
      <c r="B100" t="s">
        <v>10210</v>
      </c>
      <c r="C100" t="s">
        <v>10129</v>
      </c>
      <c r="D100">
        <v>46</v>
      </c>
      <c r="E100">
        <v>53</v>
      </c>
      <c r="F100">
        <v>2438</v>
      </c>
    </row>
    <row r="101" spans="1:6">
      <c r="A101" t="s">
        <v>10017</v>
      </c>
      <c r="B101" t="s">
        <v>1643</v>
      </c>
      <c r="C101" t="s">
        <v>229</v>
      </c>
      <c r="D101">
        <v>350</v>
      </c>
      <c r="E101">
        <v>10</v>
      </c>
      <c r="F101">
        <v>3500</v>
      </c>
    </row>
    <row r="102" spans="1:6">
      <c r="A102" t="s">
        <v>10018</v>
      </c>
      <c r="B102" t="s">
        <v>10019</v>
      </c>
      <c r="C102" t="s">
        <v>229</v>
      </c>
      <c r="D102">
        <v>350</v>
      </c>
      <c r="E102">
        <v>3</v>
      </c>
      <c r="F102">
        <v>1050</v>
      </c>
    </row>
    <row r="103" spans="1:6">
      <c r="A103" t="s">
        <v>4075</v>
      </c>
      <c r="B103" t="s">
        <v>240</v>
      </c>
      <c r="C103" t="s">
        <v>229</v>
      </c>
      <c r="D103">
        <v>100</v>
      </c>
      <c r="E103">
        <v>6</v>
      </c>
      <c r="F103">
        <v>600</v>
      </c>
    </row>
    <row r="104" spans="1:6">
      <c r="A104" t="s">
        <v>10022</v>
      </c>
      <c r="B104" t="s">
        <v>10023</v>
      </c>
      <c r="C104" t="s">
        <v>186</v>
      </c>
      <c r="D104">
        <v>500</v>
      </c>
      <c r="E104">
        <v>16</v>
      </c>
      <c r="F104">
        <v>8000</v>
      </c>
    </row>
    <row r="105" spans="1:6">
      <c r="A105" t="s">
        <v>10212</v>
      </c>
      <c r="B105" t="s">
        <v>10213</v>
      </c>
      <c r="C105" t="s">
        <v>5304</v>
      </c>
      <c r="D105">
        <v>50</v>
      </c>
      <c r="E105">
        <v>1</v>
      </c>
      <c r="F105">
        <v>50</v>
      </c>
    </row>
    <row r="106" spans="1:6">
      <c r="A106" t="s">
        <v>10024</v>
      </c>
      <c r="B106" t="s">
        <v>10025</v>
      </c>
      <c r="C106" t="s">
        <v>229</v>
      </c>
      <c r="D106">
        <v>300</v>
      </c>
      <c r="E106">
        <v>16</v>
      </c>
      <c r="F106">
        <v>4800</v>
      </c>
    </row>
    <row r="107" spans="1:6">
      <c r="A107" t="s">
        <v>10026</v>
      </c>
      <c r="B107" t="s">
        <v>10027</v>
      </c>
      <c r="C107" t="s">
        <v>229</v>
      </c>
      <c r="D107">
        <v>500</v>
      </c>
      <c r="E107">
        <v>54</v>
      </c>
      <c r="F107">
        <v>27000</v>
      </c>
    </row>
    <row r="108" spans="1:6">
      <c r="A108" t="s">
        <v>10028</v>
      </c>
      <c r="B108" t="s">
        <v>10029</v>
      </c>
      <c r="C108" t="s">
        <v>229</v>
      </c>
      <c r="D108">
        <v>3500</v>
      </c>
      <c r="E108">
        <v>18</v>
      </c>
      <c r="F108">
        <v>63000</v>
      </c>
    </row>
    <row r="109" spans="1:6">
      <c r="A109" t="s">
        <v>10030</v>
      </c>
      <c r="B109" t="s">
        <v>10031</v>
      </c>
      <c r="C109" t="s">
        <v>229</v>
      </c>
      <c r="D109">
        <v>2000</v>
      </c>
      <c r="E109">
        <v>19</v>
      </c>
      <c r="F109">
        <v>38000</v>
      </c>
    </row>
    <row r="110" spans="1:6">
      <c r="A110" t="s">
        <v>10032</v>
      </c>
      <c r="B110" t="s">
        <v>9992</v>
      </c>
      <c r="C110" t="s">
        <v>229</v>
      </c>
      <c r="D110">
        <v>300</v>
      </c>
      <c r="E110">
        <v>6</v>
      </c>
      <c r="F110">
        <v>1800</v>
      </c>
    </row>
    <row r="111" spans="1:6">
      <c r="A111" t="s">
        <v>10033</v>
      </c>
      <c r="B111" t="s">
        <v>9990</v>
      </c>
      <c r="C111" t="s">
        <v>229</v>
      </c>
      <c r="D111">
        <v>100</v>
      </c>
      <c r="E111">
        <v>10</v>
      </c>
      <c r="F111">
        <v>1000</v>
      </c>
    </row>
    <row r="112" spans="1:6">
      <c r="A112" t="s">
        <v>10034</v>
      </c>
      <c r="B112" t="s">
        <v>9990</v>
      </c>
      <c r="C112" t="s">
        <v>229</v>
      </c>
      <c r="D112">
        <v>100</v>
      </c>
      <c r="E112">
        <v>682</v>
      </c>
      <c r="F112">
        <v>68200</v>
      </c>
    </row>
    <row r="113" spans="1:6">
      <c r="A113" t="s">
        <v>10034</v>
      </c>
      <c r="B113" t="s">
        <v>10214</v>
      </c>
      <c r="C113" t="s">
        <v>229</v>
      </c>
      <c r="D113">
        <v>100</v>
      </c>
      <c r="E113">
        <v>300</v>
      </c>
      <c r="F113">
        <v>30000</v>
      </c>
    </row>
    <row r="114" spans="1:6">
      <c r="A114" t="s">
        <v>10215</v>
      </c>
      <c r="B114" t="s">
        <v>10216</v>
      </c>
      <c r="C114" t="s">
        <v>229</v>
      </c>
      <c r="D114">
        <v>3</v>
      </c>
      <c r="E114">
        <v>6000</v>
      </c>
      <c r="F114">
        <v>18000</v>
      </c>
    </row>
    <row r="115" spans="1:6">
      <c r="A115" t="s">
        <v>10217</v>
      </c>
      <c r="B115" t="s">
        <v>10218</v>
      </c>
      <c r="C115" t="s">
        <v>229</v>
      </c>
      <c r="D115">
        <v>300</v>
      </c>
      <c r="E115">
        <v>18</v>
      </c>
      <c r="F115">
        <v>5400</v>
      </c>
    </row>
    <row r="116" spans="1:6">
      <c r="A116" t="s">
        <v>10219</v>
      </c>
      <c r="B116" t="s">
        <v>10220</v>
      </c>
      <c r="C116" t="s">
        <v>229</v>
      </c>
      <c r="D116">
        <v>150</v>
      </c>
      <c r="E116">
        <v>5</v>
      </c>
      <c r="F116">
        <v>750</v>
      </c>
    </row>
    <row r="117" spans="1:6">
      <c r="A117" t="s">
        <v>10221</v>
      </c>
      <c r="B117" t="s">
        <v>10196</v>
      </c>
      <c r="C117" t="s">
        <v>229</v>
      </c>
      <c r="D117">
        <v>23</v>
      </c>
      <c r="E117">
        <v>99</v>
      </c>
      <c r="F117">
        <v>2277</v>
      </c>
    </row>
    <row r="118" spans="1:6">
      <c r="A118" t="s">
        <v>10221</v>
      </c>
      <c r="B118" t="s">
        <v>516</v>
      </c>
      <c r="C118" t="s">
        <v>229</v>
      </c>
      <c r="D118">
        <v>23</v>
      </c>
      <c r="E118">
        <v>219</v>
      </c>
      <c r="F118">
        <v>5037</v>
      </c>
    </row>
    <row r="119" spans="1:6">
      <c r="A119" t="s">
        <v>10037</v>
      </c>
      <c r="B119" t="s">
        <v>10038</v>
      </c>
      <c r="C119" t="s">
        <v>229</v>
      </c>
      <c r="D119">
        <v>1000</v>
      </c>
      <c r="E119">
        <v>20</v>
      </c>
      <c r="F119">
        <v>20000</v>
      </c>
    </row>
    <row r="120" spans="1:6">
      <c r="A120" t="s">
        <v>10039</v>
      </c>
      <c r="B120" t="s">
        <v>10040</v>
      </c>
      <c r="C120" t="s">
        <v>229</v>
      </c>
      <c r="D120">
        <v>300</v>
      </c>
      <c r="E120">
        <v>6</v>
      </c>
      <c r="F120">
        <v>1800</v>
      </c>
    </row>
    <row r="121" spans="1:6">
      <c r="A121" t="s">
        <v>10041</v>
      </c>
      <c r="B121" t="s">
        <v>10042</v>
      </c>
      <c r="C121" t="s">
        <v>229</v>
      </c>
      <c r="D121">
        <v>200</v>
      </c>
      <c r="E121">
        <v>1</v>
      </c>
      <c r="F121">
        <v>200</v>
      </c>
    </row>
    <row r="122" spans="1:6">
      <c r="A122" t="s">
        <v>10043</v>
      </c>
      <c r="B122" t="s">
        <v>240</v>
      </c>
      <c r="C122" t="s">
        <v>229</v>
      </c>
      <c r="D122">
        <v>500</v>
      </c>
      <c r="E122">
        <v>9</v>
      </c>
      <c r="F122">
        <v>4500</v>
      </c>
    </row>
    <row r="123" spans="1:6">
      <c r="A123" t="s">
        <v>10044</v>
      </c>
      <c r="B123" t="s">
        <v>10045</v>
      </c>
      <c r="C123" t="s">
        <v>229</v>
      </c>
      <c r="D123">
        <v>60</v>
      </c>
      <c r="E123">
        <v>60</v>
      </c>
      <c r="F123">
        <v>3600</v>
      </c>
    </row>
    <row r="124" spans="1:6">
      <c r="A124" t="s">
        <v>10222</v>
      </c>
      <c r="B124" t="s">
        <v>10196</v>
      </c>
      <c r="C124" t="s">
        <v>229</v>
      </c>
      <c r="D124">
        <v>86</v>
      </c>
      <c r="E124">
        <v>18</v>
      </c>
      <c r="F124">
        <v>1548</v>
      </c>
    </row>
    <row r="125" spans="1:6">
      <c r="A125" t="s">
        <v>10223</v>
      </c>
      <c r="B125" t="s">
        <v>10224</v>
      </c>
      <c r="C125" t="s">
        <v>229</v>
      </c>
      <c r="D125">
        <v>5.8</v>
      </c>
      <c r="E125">
        <v>1440</v>
      </c>
      <c r="F125">
        <v>8352</v>
      </c>
    </row>
    <row r="126" spans="1:6">
      <c r="A126" t="s">
        <v>10046</v>
      </c>
      <c r="B126" t="s">
        <v>10225</v>
      </c>
      <c r="C126" t="s">
        <v>705</v>
      </c>
      <c r="D126">
        <v>30</v>
      </c>
      <c r="E126">
        <v>400</v>
      </c>
      <c r="F126">
        <v>12000</v>
      </c>
    </row>
    <row r="127" spans="1:6">
      <c r="A127" t="s">
        <v>10226</v>
      </c>
      <c r="B127" t="s">
        <v>10227</v>
      </c>
      <c r="C127" t="s">
        <v>229</v>
      </c>
      <c r="D127">
        <v>60</v>
      </c>
      <c r="E127">
        <v>20</v>
      </c>
      <c r="F127">
        <v>1200</v>
      </c>
    </row>
    <row r="128" spans="1:6">
      <c r="A128" t="s">
        <v>10228</v>
      </c>
      <c r="B128" t="s">
        <v>10229</v>
      </c>
      <c r="C128" t="s">
        <v>229</v>
      </c>
      <c r="D128">
        <v>52</v>
      </c>
      <c r="E128">
        <v>20</v>
      </c>
      <c r="F128">
        <v>1040</v>
      </c>
    </row>
    <row r="129" spans="1:6">
      <c r="A129" t="s">
        <v>10047</v>
      </c>
      <c r="B129" t="s">
        <v>10048</v>
      </c>
      <c r="C129" t="s">
        <v>229</v>
      </c>
      <c r="D129">
        <v>500</v>
      </c>
      <c r="E129">
        <v>7</v>
      </c>
      <c r="F129">
        <v>3500</v>
      </c>
    </row>
    <row r="130" spans="1:6">
      <c r="A130" t="s">
        <v>10230</v>
      </c>
      <c r="B130" t="s">
        <v>10114</v>
      </c>
      <c r="C130" t="s">
        <v>229</v>
      </c>
      <c r="D130">
        <v>68</v>
      </c>
      <c r="E130">
        <v>36</v>
      </c>
      <c r="F130">
        <v>2448</v>
      </c>
    </row>
    <row r="131" spans="1:6">
      <c r="A131" t="s">
        <v>10231</v>
      </c>
      <c r="B131" t="s">
        <v>10054</v>
      </c>
      <c r="C131" t="s">
        <v>229</v>
      </c>
      <c r="D131">
        <v>100</v>
      </c>
      <c r="E131">
        <v>152</v>
      </c>
      <c r="F131">
        <v>15200</v>
      </c>
    </row>
    <row r="132" spans="1:6">
      <c r="A132" t="s">
        <v>10232</v>
      </c>
      <c r="B132" t="s">
        <v>10053</v>
      </c>
      <c r="C132" t="s">
        <v>229</v>
      </c>
      <c r="D132">
        <v>180</v>
      </c>
      <c r="E132">
        <v>4</v>
      </c>
      <c r="F132">
        <v>720</v>
      </c>
    </row>
    <row r="133" spans="1:6">
      <c r="A133" t="s">
        <v>10233</v>
      </c>
      <c r="B133" t="s">
        <v>10234</v>
      </c>
      <c r="C133" t="s">
        <v>229</v>
      </c>
      <c r="D133">
        <v>200</v>
      </c>
      <c r="E133">
        <v>61</v>
      </c>
      <c r="F133">
        <v>12200</v>
      </c>
    </row>
    <row r="134" spans="1:6">
      <c r="A134" t="s">
        <v>10235</v>
      </c>
      <c r="B134" t="s">
        <v>10236</v>
      </c>
      <c r="C134" t="s">
        <v>229</v>
      </c>
      <c r="D134">
        <v>5</v>
      </c>
      <c r="E134">
        <v>1800</v>
      </c>
      <c r="F134">
        <v>9000</v>
      </c>
    </row>
    <row r="135" spans="1:6">
      <c r="A135" t="s">
        <v>10056</v>
      </c>
      <c r="B135" t="s">
        <v>10057</v>
      </c>
      <c r="C135" t="s">
        <v>229</v>
      </c>
      <c r="D135">
        <v>100</v>
      </c>
      <c r="E135">
        <v>1</v>
      </c>
      <c r="F135">
        <v>100</v>
      </c>
    </row>
    <row r="136" spans="1:6">
      <c r="A136" t="s">
        <v>10058</v>
      </c>
      <c r="B136" t="s">
        <v>240</v>
      </c>
      <c r="C136" t="s">
        <v>229</v>
      </c>
      <c r="D136">
        <v>500</v>
      </c>
      <c r="E136">
        <v>1</v>
      </c>
      <c r="F136">
        <v>500</v>
      </c>
    </row>
    <row r="137" spans="1:6">
      <c r="A137" t="s">
        <v>10059</v>
      </c>
      <c r="B137" t="s">
        <v>10060</v>
      </c>
      <c r="C137" t="s">
        <v>229</v>
      </c>
      <c r="D137">
        <v>100</v>
      </c>
      <c r="E137">
        <v>336</v>
      </c>
      <c r="F137">
        <v>33600</v>
      </c>
    </row>
    <row r="138" spans="1:6">
      <c r="A138" t="s">
        <v>10237</v>
      </c>
      <c r="B138" t="s">
        <v>10238</v>
      </c>
      <c r="C138" t="s">
        <v>229</v>
      </c>
      <c r="D138">
        <v>10</v>
      </c>
      <c r="E138">
        <v>6500</v>
      </c>
      <c r="F138">
        <v>65000</v>
      </c>
    </row>
    <row r="139" spans="1:6">
      <c r="A139" t="s">
        <v>10239</v>
      </c>
      <c r="B139" t="s">
        <v>10240</v>
      </c>
      <c r="C139" t="s">
        <v>229</v>
      </c>
      <c r="D139">
        <v>30</v>
      </c>
      <c r="E139">
        <v>4</v>
      </c>
      <c r="F139">
        <v>120</v>
      </c>
    </row>
    <row r="140" spans="1:6">
      <c r="A140" t="s">
        <v>3688</v>
      </c>
      <c r="B140" t="s">
        <v>4091</v>
      </c>
      <c r="C140" t="s">
        <v>345</v>
      </c>
      <c r="D140">
        <v>540</v>
      </c>
      <c r="E140">
        <v>1</v>
      </c>
      <c r="F140">
        <v>540</v>
      </c>
    </row>
    <row r="141" spans="1:6">
      <c r="A141" t="s">
        <v>10241</v>
      </c>
      <c r="B141" t="s">
        <v>10242</v>
      </c>
      <c r="C141" t="s">
        <v>229</v>
      </c>
      <c r="D141">
        <v>50</v>
      </c>
      <c r="E141">
        <v>315</v>
      </c>
      <c r="F141">
        <v>15750</v>
      </c>
    </row>
    <row r="142" spans="1:6">
      <c r="A142" t="s">
        <v>10065</v>
      </c>
      <c r="B142" t="s">
        <v>10066</v>
      </c>
      <c r="C142" t="s">
        <v>229</v>
      </c>
      <c r="D142">
        <v>100</v>
      </c>
      <c r="E142">
        <v>324</v>
      </c>
      <c r="F142">
        <v>32400</v>
      </c>
    </row>
    <row r="143" spans="1:6">
      <c r="A143" t="s">
        <v>10067</v>
      </c>
      <c r="B143" t="s">
        <v>10068</v>
      </c>
      <c r="C143" t="s">
        <v>229</v>
      </c>
      <c r="D143">
        <v>200</v>
      </c>
      <c r="E143">
        <v>9</v>
      </c>
      <c r="F143">
        <v>1800</v>
      </c>
    </row>
    <row r="144" spans="1:6">
      <c r="A144" t="s">
        <v>10243</v>
      </c>
      <c r="B144" t="s">
        <v>10244</v>
      </c>
      <c r="C144" t="s">
        <v>9936</v>
      </c>
      <c r="D144">
        <v>7500</v>
      </c>
      <c r="E144">
        <v>26</v>
      </c>
      <c r="F144">
        <v>195000</v>
      </c>
    </row>
    <row r="145" spans="1:6">
      <c r="A145" t="s">
        <v>10069</v>
      </c>
      <c r="B145" t="s">
        <v>10070</v>
      </c>
      <c r="C145" t="s">
        <v>229</v>
      </c>
      <c r="D145">
        <v>300</v>
      </c>
      <c r="E145">
        <v>8</v>
      </c>
      <c r="F145">
        <v>2400</v>
      </c>
    </row>
    <row r="146" spans="1:6">
      <c r="A146" t="s">
        <v>516</v>
      </c>
      <c r="B146" t="s">
        <v>516</v>
      </c>
      <c r="C146" t="s">
        <v>516</v>
      </c>
      <c r="D146" t="s">
        <v>516</v>
      </c>
      <c r="F146">
        <v>3412149.2</v>
      </c>
    </row>
    <row r="147" spans="1:6">
      <c r="A147" t="s">
        <v>503</v>
      </c>
      <c r="E147">
        <v>35128</v>
      </c>
      <c r="F147">
        <v>10236447.6</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G145"/>
  <sheetViews>
    <sheetView topLeftCell="A123" workbookViewId="0">
      <selection activeCell="C124" sqref="$A1:$XFD1048576"/>
    </sheetView>
  </sheetViews>
  <sheetFormatPr defaultColWidth="9" defaultRowHeight="25" customHeight="1" outlineLevelCol="6"/>
  <cols>
    <col min="1" max="1" width="9" style="228"/>
    <col min="2" max="2" width="16" style="228" customWidth="1"/>
    <col min="3" max="3" width="22.75" style="228" customWidth="1"/>
    <col min="4" max="5" width="9" style="228"/>
    <col min="6" max="6" width="12.6333333333333" style="228"/>
    <col min="7" max="7" width="17.75" style="228" customWidth="1"/>
    <col min="8" max="16384" width="9" style="228"/>
  </cols>
  <sheetData>
    <row r="3" s="227" customFormat="1" customHeight="1" spans="1:7">
      <c r="A3" s="229" t="s">
        <v>33</v>
      </c>
      <c r="B3" s="229" t="s">
        <v>147</v>
      </c>
      <c r="C3" s="229" t="s">
        <v>504</v>
      </c>
      <c r="D3" s="229" t="s">
        <v>150</v>
      </c>
      <c r="E3" s="229" t="s">
        <v>151</v>
      </c>
      <c r="F3" s="229" t="s">
        <v>152</v>
      </c>
      <c r="G3" s="229" t="s">
        <v>731</v>
      </c>
    </row>
    <row r="4" customHeight="1" spans="1:7">
      <c r="A4" s="230"/>
      <c r="B4" s="230" t="s">
        <v>9911</v>
      </c>
      <c r="C4" s="230" t="s">
        <v>9912</v>
      </c>
      <c r="D4" s="230" t="s">
        <v>229</v>
      </c>
      <c r="E4" s="230">
        <v>7</v>
      </c>
      <c r="F4" s="230">
        <v>1000</v>
      </c>
      <c r="G4" s="230">
        <v>7000</v>
      </c>
    </row>
    <row r="5" customHeight="1" spans="1:7">
      <c r="A5" s="230"/>
      <c r="B5" s="230" t="s">
        <v>9911</v>
      </c>
      <c r="C5" s="230" t="s">
        <v>9913</v>
      </c>
      <c r="D5" s="230" t="s">
        <v>229</v>
      </c>
      <c r="E5" s="230">
        <v>17</v>
      </c>
      <c r="F5" s="230">
        <v>500</v>
      </c>
      <c r="G5" s="230">
        <v>8500</v>
      </c>
    </row>
    <row r="6" customHeight="1" spans="1:7">
      <c r="A6" s="230"/>
      <c r="B6" s="230" t="s">
        <v>9911</v>
      </c>
      <c r="C6" s="230" t="s">
        <v>9914</v>
      </c>
      <c r="D6" s="230" t="s">
        <v>229</v>
      </c>
      <c r="E6" s="230">
        <v>84</v>
      </c>
      <c r="F6" s="230">
        <v>300</v>
      </c>
      <c r="G6" s="230">
        <v>25200</v>
      </c>
    </row>
    <row r="7" customHeight="1" spans="1:7">
      <c r="A7" s="230"/>
      <c r="B7" s="230" t="s">
        <v>9911</v>
      </c>
      <c r="C7" s="230" t="s">
        <v>9915</v>
      </c>
      <c r="D7" s="230" t="s">
        <v>229</v>
      </c>
      <c r="E7" s="230">
        <v>2</v>
      </c>
      <c r="F7" s="230">
        <v>1000</v>
      </c>
      <c r="G7" s="230">
        <v>2000</v>
      </c>
    </row>
    <row r="8" customHeight="1" spans="1:7">
      <c r="A8" s="230"/>
      <c r="B8" s="230" t="s">
        <v>9911</v>
      </c>
      <c r="C8" s="230" t="s">
        <v>9916</v>
      </c>
      <c r="D8" s="230" t="s">
        <v>229</v>
      </c>
      <c r="E8" s="230">
        <v>1</v>
      </c>
      <c r="F8" s="230">
        <v>300</v>
      </c>
      <c r="G8" s="230">
        <v>300</v>
      </c>
    </row>
    <row r="9" customHeight="1" spans="1:7">
      <c r="A9" s="230"/>
      <c r="B9" s="230" t="s">
        <v>9911</v>
      </c>
      <c r="C9" s="230" t="s">
        <v>9917</v>
      </c>
      <c r="D9" s="230" t="s">
        <v>229</v>
      </c>
      <c r="E9" s="230">
        <v>18</v>
      </c>
      <c r="F9" s="230">
        <v>300</v>
      </c>
      <c r="G9" s="230">
        <v>5400</v>
      </c>
    </row>
    <row r="10" customHeight="1" spans="1:7">
      <c r="A10" s="230"/>
      <c r="B10" s="230" t="s">
        <v>10103</v>
      </c>
      <c r="C10" s="230" t="s">
        <v>10104</v>
      </c>
      <c r="D10" s="230" t="s">
        <v>229</v>
      </c>
      <c r="E10" s="230">
        <v>528</v>
      </c>
      <c r="F10" s="230">
        <v>100</v>
      </c>
      <c r="G10" s="230">
        <v>52800</v>
      </c>
    </row>
    <row r="11" customHeight="1" spans="1:7">
      <c r="A11" s="230"/>
      <c r="B11" s="230" t="s">
        <v>9918</v>
      </c>
      <c r="C11" s="230" t="s">
        <v>9919</v>
      </c>
      <c r="D11" s="230" t="s">
        <v>229</v>
      </c>
      <c r="E11" s="230">
        <v>22</v>
      </c>
      <c r="F11" s="230">
        <v>300</v>
      </c>
      <c r="G11" s="230">
        <v>6600</v>
      </c>
    </row>
    <row r="12" customHeight="1" spans="1:7">
      <c r="A12" s="230"/>
      <c r="B12" s="230" t="s">
        <v>10105</v>
      </c>
      <c r="C12" s="230" t="s">
        <v>10106</v>
      </c>
      <c r="D12" s="230" t="s">
        <v>229</v>
      </c>
      <c r="E12" s="230">
        <v>286</v>
      </c>
      <c r="F12" s="230">
        <v>70</v>
      </c>
      <c r="G12" s="230">
        <v>20020</v>
      </c>
    </row>
    <row r="13" customHeight="1" spans="1:7">
      <c r="A13" s="230"/>
      <c r="B13" s="230" t="s">
        <v>9920</v>
      </c>
      <c r="C13" s="230" t="s">
        <v>9921</v>
      </c>
      <c r="D13" s="230" t="s">
        <v>229</v>
      </c>
      <c r="E13" s="230">
        <v>18</v>
      </c>
      <c r="F13" s="230">
        <v>500</v>
      </c>
      <c r="G13" s="230">
        <v>9000</v>
      </c>
    </row>
    <row r="14" customHeight="1" spans="1:7">
      <c r="A14" s="230"/>
      <c r="B14" s="230" t="s">
        <v>10107</v>
      </c>
      <c r="C14" s="230" t="s">
        <v>516</v>
      </c>
      <c r="D14" s="230" t="s">
        <v>229</v>
      </c>
      <c r="E14" s="230">
        <v>36</v>
      </c>
      <c r="F14" s="230">
        <v>36</v>
      </c>
      <c r="G14" s="230">
        <v>1296</v>
      </c>
    </row>
    <row r="15" customHeight="1" spans="1:7">
      <c r="A15" s="230"/>
      <c r="B15" s="230" t="s">
        <v>10108</v>
      </c>
      <c r="C15" s="230" t="s">
        <v>10109</v>
      </c>
      <c r="D15" s="230" t="s">
        <v>229</v>
      </c>
      <c r="E15" s="230">
        <v>425</v>
      </c>
      <c r="F15" s="230">
        <v>200</v>
      </c>
      <c r="G15" s="230">
        <v>85000</v>
      </c>
    </row>
    <row r="16" customHeight="1" spans="1:7">
      <c r="A16" s="230"/>
      <c r="B16" s="230" t="s">
        <v>10110</v>
      </c>
      <c r="C16" s="230" t="s">
        <v>10111</v>
      </c>
      <c r="D16" s="230" t="s">
        <v>186</v>
      </c>
      <c r="E16" s="230">
        <v>900</v>
      </c>
      <c r="F16" s="230">
        <v>200</v>
      </c>
      <c r="G16" s="230">
        <v>180000</v>
      </c>
    </row>
    <row r="17" customHeight="1" spans="1:7">
      <c r="A17" s="230"/>
      <c r="B17" s="230" t="s">
        <v>10112</v>
      </c>
      <c r="C17" s="230" t="s">
        <v>10113</v>
      </c>
      <c r="D17" s="230" t="s">
        <v>229</v>
      </c>
      <c r="E17" s="230">
        <v>36</v>
      </c>
      <c r="F17" s="230">
        <v>510</v>
      </c>
      <c r="G17" s="230">
        <v>18360</v>
      </c>
    </row>
    <row r="18" customHeight="1" spans="1:7">
      <c r="A18" s="230"/>
      <c r="B18" s="230" t="s">
        <v>9922</v>
      </c>
      <c r="C18" s="230" t="s">
        <v>10114</v>
      </c>
      <c r="D18" s="230" t="s">
        <v>229</v>
      </c>
      <c r="E18" s="230">
        <v>1332</v>
      </c>
      <c r="F18" s="230">
        <v>30</v>
      </c>
      <c r="G18" s="230">
        <v>39960</v>
      </c>
    </row>
    <row r="19" customHeight="1" spans="1:7">
      <c r="A19" s="230"/>
      <c r="B19" s="230" t="s">
        <v>9923</v>
      </c>
      <c r="C19" s="230" t="s">
        <v>240</v>
      </c>
      <c r="D19" s="230" t="s">
        <v>229</v>
      </c>
      <c r="E19" s="230">
        <v>4</v>
      </c>
      <c r="F19" s="230">
        <v>500</v>
      </c>
      <c r="G19" s="230">
        <v>2000</v>
      </c>
    </row>
    <row r="20" customHeight="1" spans="1:7">
      <c r="A20" s="230"/>
      <c r="B20" s="230" t="s">
        <v>9924</v>
      </c>
      <c r="C20" s="230" t="s">
        <v>9925</v>
      </c>
      <c r="D20" s="230" t="s">
        <v>229</v>
      </c>
      <c r="E20" s="230">
        <v>12</v>
      </c>
      <c r="F20" s="230">
        <v>150</v>
      </c>
      <c r="G20" s="230">
        <v>1800</v>
      </c>
    </row>
    <row r="21" customHeight="1" spans="1:7">
      <c r="A21" s="230"/>
      <c r="B21" s="230" t="s">
        <v>10115</v>
      </c>
      <c r="C21" s="230" t="s">
        <v>9990</v>
      </c>
      <c r="D21" s="230" t="s">
        <v>229</v>
      </c>
      <c r="E21" s="230">
        <v>1</v>
      </c>
      <c r="F21" s="230">
        <v>1000</v>
      </c>
      <c r="G21" s="230">
        <v>1000</v>
      </c>
    </row>
    <row r="22" customHeight="1" spans="1:7">
      <c r="A22" s="230"/>
      <c r="B22" s="230" t="s">
        <v>9926</v>
      </c>
      <c r="C22" s="230" t="s">
        <v>9927</v>
      </c>
      <c r="D22" s="230" t="s">
        <v>229</v>
      </c>
      <c r="E22" s="230">
        <v>25</v>
      </c>
      <c r="F22" s="230">
        <v>300</v>
      </c>
      <c r="G22" s="230">
        <v>7500</v>
      </c>
    </row>
    <row r="23" customHeight="1" spans="1:7">
      <c r="A23" s="230"/>
      <c r="B23" s="230" t="s">
        <v>9928</v>
      </c>
      <c r="C23" s="230" t="s">
        <v>9929</v>
      </c>
      <c r="D23" s="230" t="s">
        <v>229</v>
      </c>
      <c r="E23" s="230">
        <v>313</v>
      </c>
      <c r="F23" s="230">
        <v>100</v>
      </c>
      <c r="G23" s="230">
        <v>31300</v>
      </c>
    </row>
    <row r="24" customHeight="1" spans="1:7">
      <c r="A24" s="230"/>
      <c r="B24" s="230" t="s">
        <v>10116</v>
      </c>
      <c r="C24" s="230" t="s">
        <v>10117</v>
      </c>
      <c r="D24" s="230" t="s">
        <v>229</v>
      </c>
      <c r="E24" s="230">
        <v>54</v>
      </c>
      <c r="F24" s="230">
        <v>35</v>
      </c>
      <c r="G24" s="230">
        <v>1890</v>
      </c>
    </row>
    <row r="25" customHeight="1" spans="1:7">
      <c r="A25" s="230"/>
      <c r="B25" s="230" t="s">
        <v>10118</v>
      </c>
      <c r="C25" s="230" t="s">
        <v>10119</v>
      </c>
      <c r="D25" s="230" t="s">
        <v>10120</v>
      </c>
      <c r="E25" s="230">
        <v>540</v>
      </c>
      <c r="F25" s="230">
        <v>1.5</v>
      </c>
      <c r="G25" s="230">
        <v>810</v>
      </c>
    </row>
    <row r="26" customHeight="1" spans="1:7">
      <c r="A26" s="230"/>
      <c r="B26" s="230" t="s">
        <v>9932</v>
      </c>
      <c r="C26" s="230" t="s">
        <v>9933</v>
      </c>
      <c r="D26" s="230" t="s">
        <v>229</v>
      </c>
      <c r="E26" s="230">
        <v>57</v>
      </c>
      <c r="F26" s="230">
        <v>120</v>
      </c>
      <c r="G26" s="230">
        <v>6840</v>
      </c>
    </row>
    <row r="27" customHeight="1" spans="1:7">
      <c r="A27" s="230"/>
      <c r="B27" s="230" t="s">
        <v>9934</v>
      </c>
      <c r="C27" s="230" t="s">
        <v>9935</v>
      </c>
      <c r="D27" s="230" t="s">
        <v>9936</v>
      </c>
      <c r="E27" s="230">
        <v>2</v>
      </c>
      <c r="F27" s="230">
        <v>200</v>
      </c>
      <c r="G27" s="230">
        <v>400</v>
      </c>
    </row>
    <row r="28" customHeight="1" spans="1:7">
      <c r="A28" s="230"/>
      <c r="B28" s="230" t="s">
        <v>10121</v>
      </c>
      <c r="C28" s="230" t="s">
        <v>10122</v>
      </c>
      <c r="D28" s="230" t="s">
        <v>229</v>
      </c>
      <c r="E28" s="230">
        <v>36</v>
      </c>
      <c r="F28" s="230">
        <v>199</v>
      </c>
      <c r="G28" s="230">
        <v>7164</v>
      </c>
    </row>
    <row r="29" customHeight="1" spans="1:7">
      <c r="A29" s="230"/>
      <c r="B29" s="230" t="s">
        <v>9939</v>
      </c>
      <c r="C29" s="230" t="s">
        <v>9931</v>
      </c>
      <c r="D29" s="230" t="s">
        <v>229</v>
      </c>
      <c r="E29" s="230">
        <v>6</v>
      </c>
      <c r="F29" s="230">
        <v>80</v>
      </c>
      <c r="G29" s="230">
        <v>480</v>
      </c>
    </row>
    <row r="30" customHeight="1" spans="1:7">
      <c r="A30" s="230"/>
      <c r="B30" s="230" t="s">
        <v>10123</v>
      </c>
      <c r="C30" s="230" t="s">
        <v>1565</v>
      </c>
      <c r="D30" s="230" t="s">
        <v>229</v>
      </c>
      <c r="E30" s="230">
        <v>36</v>
      </c>
      <c r="F30" s="230">
        <v>31</v>
      </c>
      <c r="G30" s="230">
        <v>1116</v>
      </c>
    </row>
    <row r="31" customHeight="1" spans="1:7">
      <c r="A31" s="230"/>
      <c r="B31" s="230" t="s">
        <v>10124</v>
      </c>
      <c r="C31" s="230" t="s">
        <v>10125</v>
      </c>
      <c r="D31" s="230" t="s">
        <v>229</v>
      </c>
      <c r="E31" s="230">
        <v>180</v>
      </c>
      <c r="F31" s="230">
        <v>12</v>
      </c>
      <c r="G31" s="230">
        <v>2160</v>
      </c>
    </row>
    <row r="32" customHeight="1" spans="1:7">
      <c r="A32" s="230"/>
      <c r="B32" s="230" t="s">
        <v>9948</v>
      </c>
      <c r="C32" s="230" t="s">
        <v>10126</v>
      </c>
      <c r="D32" s="230" t="s">
        <v>229</v>
      </c>
      <c r="E32" s="230">
        <v>5</v>
      </c>
      <c r="F32" s="230">
        <v>50</v>
      </c>
      <c r="G32" s="230">
        <v>250</v>
      </c>
    </row>
    <row r="33" customHeight="1" spans="1:7">
      <c r="A33" s="230"/>
      <c r="B33" s="230" t="s">
        <v>9949</v>
      </c>
      <c r="C33" s="230" t="s">
        <v>9950</v>
      </c>
      <c r="D33" s="230" t="s">
        <v>229</v>
      </c>
      <c r="E33" s="230">
        <v>5</v>
      </c>
      <c r="F33" s="230">
        <v>800</v>
      </c>
      <c r="G33" s="230">
        <v>4000</v>
      </c>
    </row>
    <row r="34" customHeight="1" spans="1:7">
      <c r="A34" s="230"/>
      <c r="B34" s="230" t="s">
        <v>9405</v>
      </c>
      <c r="C34" s="230" t="s">
        <v>9951</v>
      </c>
      <c r="D34" s="230" t="s">
        <v>229</v>
      </c>
      <c r="E34" s="230">
        <v>2</v>
      </c>
      <c r="F34" s="230">
        <v>1000</v>
      </c>
      <c r="G34" s="230">
        <v>2000</v>
      </c>
    </row>
    <row r="35" customHeight="1" spans="1:7">
      <c r="A35" s="230"/>
      <c r="B35" s="230" t="s">
        <v>9405</v>
      </c>
      <c r="C35" s="230" t="s">
        <v>9952</v>
      </c>
      <c r="D35" s="230" t="s">
        <v>229</v>
      </c>
      <c r="E35" s="230">
        <v>97</v>
      </c>
      <c r="F35" s="230">
        <v>1000</v>
      </c>
      <c r="G35" s="230">
        <v>97000</v>
      </c>
    </row>
    <row r="36" customHeight="1" spans="1:7">
      <c r="A36" s="230"/>
      <c r="B36" s="230" t="s">
        <v>10127</v>
      </c>
      <c r="C36" s="230" t="s">
        <v>10128</v>
      </c>
      <c r="D36" s="230" t="s">
        <v>10129</v>
      </c>
      <c r="E36" s="230">
        <v>72</v>
      </c>
      <c r="F36" s="230">
        <v>34</v>
      </c>
      <c r="G36" s="230">
        <v>2448</v>
      </c>
    </row>
    <row r="37" customHeight="1" spans="1:7">
      <c r="A37" s="230"/>
      <c r="B37" s="230" t="s">
        <v>10130</v>
      </c>
      <c r="C37" s="230" t="s">
        <v>10131</v>
      </c>
      <c r="D37" s="230" t="s">
        <v>10129</v>
      </c>
      <c r="E37" s="230">
        <v>158</v>
      </c>
      <c r="F37" s="230">
        <v>20</v>
      </c>
      <c r="G37" s="230">
        <v>3160</v>
      </c>
    </row>
    <row r="38" customHeight="1" spans="1:7">
      <c r="A38" s="230"/>
      <c r="B38" s="230" t="s">
        <v>10132</v>
      </c>
      <c r="C38" s="230" t="s">
        <v>10133</v>
      </c>
      <c r="D38" s="230" t="s">
        <v>229</v>
      </c>
      <c r="E38" s="230">
        <v>18</v>
      </c>
      <c r="F38" s="230">
        <v>170</v>
      </c>
      <c r="G38" s="230">
        <v>3060</v>
      </c>
    </row>
    <row r="39" customHeight="1" spans="1:7">
      <c r="A39" s="230"/>
      <c r="B39" s="230" t="s">
        <v>10134</v>
      </c>
      <c r="C39" s="230" t="s">
        <v>10135</v>
      </c>
      <c r="D39" s="230" t="s">
        <v>229</v>
      </c>
      <c r="E39" s="230">
        <v>1</v>
      </c>
      <c r="F39" s="230">
        <v>150</v>
      </c>
      <c r="G39" s="230">
        <v>150</v>
      </c>
    </row>
    <row r="40" customHeight="1" spans="1:7">
      <c r="A40" s="230"/>
      <c r="B40" s="230" t="s">
        <v>9953</v>
      </c>
      <c r="C40" s="230" t="s">
        <v>10136</v>
      </c>
      <c r="D40" s="230" t="s">
        <v>229</v>
      </c>
      <c r="E40" s="230">
        <v>72</v>
      </c>
      <c r="F40" s="230">
        <v>100</v>
      </c>
      <c r="G40" s="230">
        <v>7200</v>
      </c>
    </row>
    <row r="41" customHeight="1" spans="1:7">
      <c r="A41" s="230"/>
      <c r="B41" s="230" t="s">
        <v>9954</v>
      </c>
      <c r="C41" s="230" t="s">
        <v>10000</v>
      </c>
      <c r="D41" s="230" t="s">
        <v>229</v>
      </c>
      <c r="E41" s="230">
        <v>32</v>
      </c>
      <c r="F41" s="230">
        <v>2500</v>
      </c>
      <c r="G41" s="230">
        <v>80000</v>
      </c>
    </row>
    <row r="42" customHeight="1" spans="1:7">
      <c r="A42" s="230"/>
      <c r="B42" s="230" t="s">
        <v>10137</v>
      </c>
      <c r="C42" s="230" t="s">
        <v>10138</v>
      </c>
      <c r="D42" s="230" t="s">
        <v>229</v>
      </c>
      <c r="E42" s="230">
        <v>6</v>
      </c>
      <c r="F42" s="230">
        <v>980</v>
      </c>
      <c r="G42" s="230">
        <v>5880</v>
      </c>
    </row>
    <row r="43" customHeight="1" spans="1:7">
      <c r="A43" s="230"/>
      <c r="B43" s="230" t="s">
        <v>9963</v>
      </c>
      <c r="C43" s="230" t="s">
        <v>9964</v>
      </c>
      <c r="D43" s="230" t="s">
        <v>229</v>
      </c>
      <c r="E43" s="230">
        <v>2</v>
      </c>
      <c r="F43" s="230">
        <v>300</v>
      </c>
      <c r="G43" s="230">
        <v>600</v>
      </c>
    </row>
    <row r="44" customHeight="1" spans="1:7">
      <c r="A44" s="230"/>
      <c r="B44" s="230" t="s">
        <v>9965</v>
      </c>
      <c r="C44" s="230" t="s">
        <v>9966</v>
      </c>
      <c r="D44" s="230" t="s">
        <v>229</v>
      </c>
      <c r="E44" s="230">
        <v>3</v>
      </c>
      <c r="F44" s="230">
        <v>120</v>
      </c>
      <c r="G44" s="230">
        <v>360</v>
      </c>
    </row>
    <row r="45" customHeight="1" spans="1:7">
      <c r="A45" s="230"/>
      <c r="B45" s="230" t="s">
        <v>9967</v>
      </c>
      <c r="C45" s="230" t="s">
        <v>9968</v>
      </c>
      <c r="D45" s="230" t="s">
        <v>229</v>
      </c>
      <c r="E45" s="230">
        <v>25</v>
      </c>
      <c r="F45" s="230">
        <v>500</v>
      </c>
      <c r="G45" s="230">
        <v>12500</v>
      </c>
    </row>
    <row r="46" customHeight="1" spans="1:7">
      <c r="A46" s="230"/>
      <c r="B46" s="230" t="s">
        <v>10139</v>
      </c>
      <c r="C46" s="230" t="s">
        <v>10140</v>
      </c>
      <c r="D46" s="230" t="s">
        <v>229</v>
      </c>
      <c r="E46" s="230">
        <v>1</v>
      </c>
      <c r="F46" s="230">
        <v>500</v>
      </c>
      <c r="G46" s="230">
        <v>500</v>
      </c>
    </row>
    <row r="47" customHeight="1" spans="1:7">
      <c r="A47" s="230"/>
      <c r="B47" s="230" t="s">
        <v>10141</v>
      </c>
      <c r="C47" s="230" t="s">
        <v>10142</v>
      </c>
      <c r="D47" s="230" t="s">
        <v>229</v>
      </c>
      <c r="E47" s="230">
        <v>81</v>
      </c>
      <c r="F47" s="230">
        <v>35</v>
      </c>
      <c r="G47" s="230">
        <v>2835</v>
      </c>
    </row>
    <row r="48" customHeight="1" spans="1:7">
      <c r="A48" s="230"/>
      <c r="B48" s="230" t="s">
        <v>10141</v>
      </c>
      <c r="C48" s="230" t="s">
        <v>516</v>
      </c>
      <c r="D48" s="230" t="s">
        <v>229</v>
      </c>
      <c r="E48" s="230">
        <v>219</v>
      </c>
      <c r="F48" s="230">
        <v>35</v>
      </c>
      <c r="G48" s="230">
        <v>7665</v>
      </c>
    </row>
    <row r="49" customHeight="1" spans="1:7">
      <c r="A49" s="230"/>
      <c r="B49" s="230" t="s">
        <v>10143</v>
      </c>
      <c r="C49" s="230" t="s">
        <v>10144</v>
      </c>
      <c r="D49" s="230" t="s">
        <v>229</v>
      </c>
      <c r="E49" s="230">
        <v>510</v>
      </c>
      <c r="F49" s="230">
        <v>30</v>
      </c>
      <c r="G49" s="230">
        <v>15300</v>
      </c>
    </row>
    <row r="50" customHeight="1" spans="1:7">
      <c r="A50" s="230"/>
      <c r="B50" s="230" t="s">
        <v>10145</v>
      </c>
      <c r="C50" s="230" t="s">
        <v>10146</v>
      </c>
      <c r="D50" s="230" t="s">
        <v>229</v>
      </c>
      <c r="E50" s="230">
        <v>4</v>
      </c>
      <c r="F50" s="230">
        <v>200</v>
      </c>
      <c r="G50" s="230">
        <v>800</v>
      </c>
    </row>
    <row r="51" customHeight="1" spans="1:7">
      <c r="A51" s="230"/>
      <c r="B51" s="230" t="s">
        <v>9969</v>
      </c>
      <c r="C51" s="230" t="s">
        <v>9970</v>
      </c>
      <c r="D51" s="230" t="s">
        <v>229</v>
      </c>
      <c r="E51" s="230">
        <v>64</v>
      </c>
      <c r="F51" s="230">
        <v>200</v>
      </c>
      <c r="G51" s="230">
        <v>12800</v>
      </c>
    </row>
    <row r="52" customHeight="1" spans="1:7">
      <c r="A52" s="230"/>
      <c r="B52" s="230" t="s">
        <v>10147</v>
      </c>
      <c r="C52" s="230" t="s">
        <v>10148</v>
      </c>
      <c r="D52" s="230" t="s">
        <v>229</v>
      </c>
      <c r="E52" s="230">
        <v>630</v>
      </c>
      <c r="F52" s="230">
        <v>80</v>
      </c>
      <c r="G52" s="230">
        <v>50400</v>
      </c>
    </row>
    <row r="53" customHeight="1" spans="1:7">
      <c r="A53" s="230"/>
      <c r="B53" s="230" t="s">
        <v>10149</v>
      </c>
      <c r="C53" s="230" t="s">
        <v>10150</v>
      </c>
      <c r="D53" s="230" t="s">
        <v>229</v>
      </c>
      <c r="E53" s="230">
        <v>25</v>
      </c>
      <c r="F53" s="230">
        <v>500</v>
      </c>
      <c r="G53" s="230">
        <v>12500</v>
      </c>
    </row>
    <row r="54" customHeight="1" spans="1:7">
      <c r="A54" s="230"/>
      <c r="B54" s="230" t="s">
        <v>10151</v>
      </c>
      <c r="C54" s="230" t="s">
        <v>10152</v>
      </c>
      <c r="D54" s="230" t="s">
        <v>186</v>
      </c>
      <c r="E54" s="230">
        <v>40</v>
      </c>
      <c r="F54" s="230">
        <v>2000</v>
      </c>
      <c r="G54" s="230">
        <v>80000</v>
      </c>
    </row>
    <row r="55" customHeight="1" spans="1:7">
      <c r="A55" s="230"/>
      <c r="B55" s="230" t="s">
        <v>10153</v>
      </c>
      <c r="C55" s="230" t="s">
        <v>516</v>
      </c>
      <c r="D55" s="230" t="s">
        <v>229</v>
      </c>
      <c r="E55" s="230">
        <v>18</v>
      </c>
      <c r="F55" s="230">
        <v>110</v>
      </c>
      <c r="G55" s="230">
        <v>1980</v>
      </c>
    </row>
    <row r="56" customHeight="1" spans="1:7">
      <c r="A56" s="230"/>
      <c r="B56" s="230" t="s">
        <v>10154</v>
      </c>
      <c r="C56" s="230" t="s">
        <v>10155</v>
      </c>
      <c r="D56" s="230" t="s">
        <v>345</v>
      </c>
      <c r="E56" s="230">
        <v>1</v>
      </c>
      <c r="F56" s="230">
        <v>1000</v>
      </c>
      <c r="G56" s="230">
        <v>1000</v>
      </c>
    </row>
    <row r="57" customHeight="1" spans="1:7">
      <c r="A57" s="230"/>
      <c r="B57" s="230" t="s">
        <v>10156</v>
      </c>
      <c r="C57" s="230" t="s">
        <v>10157</v>
      </c>
      <c r="D57" s="230" t="s">
        <v>229</v>
      </c>
      <c r="E57" s="230">
        <v>28</v>
      </c>
      <c r="F57" s="230">
        <v>4500</v>
      </c>
      <c r="G57" s="230">
        <v>126000</v>
      </c>
    </row>
    <row r="58" customHeight="1" spans="1:7">
      <c r="A58" s="230"/>
      <c r="B58" s="230" t="s">
        <v>9977</v>
      </c>
      <c r="C58" s="230" t="s">
        <v>240</v>
      </c>
      <c r="D58" s="230" t="s">
        <v>229</v>
      </c>
      <c r="E58" s="230">
        <v>150</v>
      </c>
      <c r="F58" s="230">
        <v>30</v>
      </c>
      <c r="G58" s="230">
        <v>4500</v>
      </c>
    </row>
    <row r="59" customHeight="1" spans="1:7">
      <c r="A59" s="230"/>
      <c r="B59" s="230" t="s">
        <v>10158</v>
      </c>
      <c r="C59" s="230" t="s">
        <v>10159</v>
      </c>
      <c r="D59" s="230" t="s">
        <v>10160</v>
      </c>
      <c r="E59" s="230">
        <v>4000</v>
      </c>
      <c r="F59" s="230">
        <v>40</v>
      </c>
      <c r="G59" s="230">
        <v>160000</v>
      </c>
    </row>
    <row r="60" customHeight="1" spans="1:7">
      <c r="A60" s="230"/>
      <c r="B60" s="230" t="s">
        <v>9980</v>
      </c>
      <c r="C60" s="230" t="s">
        <v>10161</v>
      </c>
      <c r="D60" s="230" t="s">
        <v>229</v>
      </c>
      <c r="E60" s="230">
        <v>17</v>
      </c>
      <c r="F60" s="230">
        <v>800</v>
      </c>
      <c r="G60" s="230">
        <v>13600</v>
      </c>
    </row>
    <row r="61" customHeight="1" spans="1:7">
      <c r="A61" s="230"/>
      <c r="B61" s="230" t="s">
        <v>10162</v>
      </c>
      <c r="C61" s="230" t="s">
        <v>10163</v>
      </c>
      <c r="D61" s="230" t="s">
        <v>345</v>
      </c>
      <c r="E61" s="230">
        <v>2</v>
      </c>
      <c r="F61" s="230">
        <v>5000</v>
      </c>
      <c r="G61" s="230">
        <v>10000</v>
      </c>
    </row>
    <row r="62" customHeight="1" spans="1:7">
      <c r="A62" s="230"/>
      <c r="B62" s="230" t="s">
        <v>10164</v>
      </c>
      <c r="C62" s="230" t="s">
        <v>10165</v>
      </c>
      <c r="D62" s="230" t="s">
        <v>229</v>
      </c>
      <c r="E62" s="230">
        <v>18</v>
      </c>
      <c r="F62" s="230">
        <v>36</v>
      </c>
      <c r="G62" s="230">
        <v>648</v>
      </c>
    </row>
    <row r="63" customHeight="1" spans="1:7">
      <c r="A63" s="230"/>
      <c r="B63" s="230" t="s">
        <v>10166</v>
      </c>
      <c r="C63" s="230" t="s">
        <v>240</v>
      </c>
      <c r="D63" s="230" t="s">
        <v>186</v>
      </c>
      <c r="E63" s="230">
        <v>1</v>
      </c>
      <c r="F63" s="230">
        <v>500</v>
      </c>
      <c r="G63" s="230">
        <v>500</v>
      </c>
    </row>
    <row r="64" customHeight="1" spans="1:7">
      <c r="A64" s="230"/>
      <c r="B64" s="230" t="s">
        <v>10167</v>
      </c>
      <c r="C64" s="230" t="s">
        <v>10168</v>
      </c>
      <c r="D64" s="230" t="s">
        <v>229</v>
      </c>
      <c r="E64" s="230">
        <v>400</v>
      </c>
      <c r="F64" s="230">
        <v>1200</v>
      </c>
      <c r="G64" s="230">
        <v>480000</v>
      </c>
    </row>
    <row r="65" customHeight="1" spans="1:7">
      <c r="A65" s="230"/>
      <c r="B65" s="230" t="s">
        <v>9989</v>
      </c>
      <c r="C65" s="230" t="s">
        <v>9990</v>
      </c>
      <c r="D65" s="230" t="s">
        <v>229</v>
      </c>
      <c r="E65" s="230">
        <v>12</v>
      </c>
      <c r="F65" s="230">
        <v>100</v>
      </c>
      <c r="G65" s="230">
        <v>1200</v>
      </c>
    </row>
    <row r="66" customHeight="1" spans="1:7">
      <c r="A66" s="230"/>
      <c r="B66" s="230" t="s">
        <v>9993</v>
      </c>
      <c r="C66" s="230" t="s">
        <v>9994</v>
      </c>
      <c r="D66" s="230" t="s">
        <v>229</v>
      </c>
      <c r="E66" s="230">
        <v>2</v>
      </c>
      <c r="F66" s="230">
        <v>200</v>
      </c>
      <c r="G66" s="230">
        <v>400</v>
      </c>
    </row>
    <row r="67" customHeight="1" spans="1:7">
      <c r="A67" s="230"/>
      <c r="B67" s="230" t="s">
        <v>10169</v>
      </c>
      <c r="C67" s="230" t="s">
        <v>10170</v>
      </c>
      <c r="D67" s="230" t="s">
        <v>10129</v>
      </c>
      <c r="E67" s="230">
        <v>750</v>
      </c>
      <c r="F67" s="230">
        <v>6</v>
      </c>
      <c r="G67" s="230">
        <v>4500</v>
      </c>
    </row>
    <row r="68" customHeight="1" spans="1:7">
      <c r="A68" s="230"/>
      <c r="B68" s="230" t="s">
        <v>10171</v>
      </c>
      <c r="C68" s="230" t="s">
        <v>10125</v>
      </c>
      <c r="D68" s="230" t="s">
        <v>212</v>
      </c>
      <c r="E68" s="230">
        <v>36</v>
      </c>
      <c r="F68" s="230">
        <v>22.5</v>
      </c>
      <c r="G68" s="230">
        <v>810</v>
      </c>
    </row>
    <row r="69" customHeight="1" spans="1:7">
      <c r="A69" s="230"/>
      <c r="B69" s="230" t="s">
        <v>629</v>
      </c>
      <c r="C69" s="230" t="s">
        <v>630</v>
      </c>
      <c r="D69" s="230" t="s">
        <v>229</v>
      </c>
      <c r="E69" s="230">
        <v>43</v>
      </c>
      <c r="F69" s="230">
        <v>1500</v>
      </c>
      <c r="G69" s="230">
        <v>64500</v>
      </c>
    </row>
    <row r="70" customHeight="1" spans="1:7">
      <c r="A70" s="230"/>
      <c r="B70" s="230" t="s">
        <v>9995</v>
      </c>
      <c r="C70" s="230" t="s">
        <v>9996</v>
      </c>
      <c r="D70" s="230" t="s">
        <v>229</v>
      </c>
      <c r="E70" s="230">
        <v>18</v>
      </c>
      <c r="F70" s="230">
        <v>1500</v>
      </c>
      <c r="G70" s="230">
        <v>27000</v>
      </c>
    </row>
    <row r="71" customHeight="1" spans="1:7">
      <c r="A71" s="230"/>
      <c r="B71" s="230" t="s">
        <v>10172</v>
      </c>
      <c r="C71" s="230" t="s">
        <v>10173</v>
      </c>
      <c r="D71" s="230" t="s">
        <v>229</v>
      </c>
      <c r="E71" s="230">
        <v>18</v>
      </c>
      <c r="F71" s="230">
        <v>190</v>
      </c>
      <c r="G71" s="230">
        <v>3420</v>
      </c>
    </row>
    <row r="72" customHeight="1" spans="1:7">
      <c r="A72" s="230"/>
      <c r="B72" s="230" t="s">
        <v>10174</v>
      </c>
      <c r="C72" s="230" t="s">
        <v>10175</v>
      </c>
      <c r="D72" s="230" t="s">
        <v>229</v>
      </c>
      <c r="E72" s="230">
        <v>36</v>
      </c>
      <c r="F72" s="230">
        <v>180</v>
      </c>
      <c r="G72" s="230">
        <v>6480</v>
      </c>
    </row>
    <row r="73" customHeight="1" spans="1:7">
      <c r="A73" s="230"/>
      <c r="B73" s="230" t="s">
        <v>631</v>
      </c>
      <c r="C73" s="230" t="s">
        <v>632</v>
      </c>
      <c r="D73" s="230" t="s">
        <v>229</v>
      </c>
      <c r="E73" s="230">
        <v>44</v>
      </c>
      <c r="F73" s="230">
        <v>2500</v>
      </c>
      <c r="G73" s="230">
        <v>110000</v>
      </c>
    </row>
    <row r="74" customHeight="1" spans="1:7">
      <c r="A74" s="230"/>
      <c r="B74" s="230" t="s">
        <v>10004</v>
      </c>
      <c r="C74" s="230" t="s">
        <v>10176</v>
      </c>
      <c r="D74" s="230" t="s">
        <v>705</v>
      </c>
      <c r="E74" s="230">
        <v>150</v>
      </c>
      <c r="F74" s="230">
        <v>70</v>
      </c>
      <c r="G74" s="230">
        <v>10500</v>
      </c>
    </row>
    <row r="75" customHeight="1" spans="1:7">
      <c r="A75" s="230"/>
      <c r="B75" s="230" t="s">
        <v>10177</v>
      </c>
      <c r="C75" s="230" t="s">
        <v>10178</v>
      </c>
      <c r="D75" s="230" t="s">
        <v>229</v>
      </c>
      <c r="E75" s="230">
        <v>36</v>
      </c>
      <c r="F75" s="230">
        <v>14</v>
      </c>
      <c r="G75" s="230">
        <v>504</v>
      </c>
    </row>
    <row r="76" customHeight="1" spans="1:7">
      <c r="A76" s="230"/>
      <c r="B76" s="230" t="s">
        <v>2942</v>
      </c>
      <c r="C76" s="230" t="s">
        <v>240</v>
      </c>
      <c r="D76" s="230" t="s">
        <v>229</v>
      </c>
      <c r="E76" s="230">
        <v>2</v>
      </c>
      <c r="F76" s="230">
        <v>1000</v>
      </c>
      <c r="G76" s="230">
        <v>2000</v>
      </c>
    </row>
    <row r="77" customHeight="1" spans="1:7">
      <c r="A77" s="230"/>
      <c r="B77" s="230" t="s">
        <v>10179</v>
      </c>
      <c r="C77" s="230" t="s">
        <v>10180</v>
      </c>
      <c r="D77" s="230" t="s">
        <v>716</v>
      </c>
      <c r="E77" s="230">
        <v>264</v>
      </c>
      <c r="F77" s="230">
        <v>473.363636363636</v>
      </c>
      <c r="G77" s="230">
        <v>124968</v>
      </c>
    </row>
    <row r="78" customHeight="1" spans="1:7">
      <c r="A78" s="230"/>
      <c r="B78" s="230" t="s">
        <v>10181</v>
      </c>
      <c r="C78" s="230" t="s">
        <v>9981</v>
      </c>
      <c r="D78" s="230" t="s">
        <v>229</v>
      </c>
      <c r="E78" s="230">
        <v>297</v>
      </c>
      <c r="F78" s="230">
        <v>70</v>
      </c>
      <c r="G78" s="230">
        <v>20790</v>
      </c>
    </row>
    <row r="79" customHeight="1" spans="1:7">
      <c r="A79" s="230"/>
      <c r="B79" s="230" t="s">
        <v>10182</v>
      </c>
      <c r="C79" s="230" t="s">
        <v>10008</v>
      </c>
      <c r="D79" s="230" t="s">
        <v>229</v>
      </c>
      <c r="E79" s="230">
        <v>780</v>
      </c>
      <c r="F79" s="230">
        <v>100</v>
      </c>
      <c r="G79" s="230">
        <v>78000</v>
      </c>
    </row>
    <row r="80" customHeight="1" spans="1:7">
      <c r="A80" s="230"/>
      <c r="B80" s="230" t="s">
        <v>10183</v>
      </c>
      <c r="C80" s="230" t="s">
        <v>10184</v>
      </c>
      <c r="D80" s="230" t="s">
        <v>229</v>
      </c>
      <c r="E80" s="230">
        <v>87</v>
      </c>
      <c r="F80" s="230">
        <v>380</v>
      </c>
      <c r="G80" s="230">
        <v>33060</v>
      </c>
    </row>
    <row r="81" customHeight="1" spans="1:7">
      <c r="A81" s="230"/>
      <c r="B81" s="230" t="s">
        <v>10185</v>
      </c>
      <c r="C81" s="230" t="s">
        <v>10186</v>
      </c>
      <c r="D81" s="230" t="s">
        <v>186</v>
      </c>
      <c r="E81" s="230">
        <v>6</v>
      </c>
      <c r="F81" s="230">
        <v>1300</v>
      </c>
      <c r="G81" s="230">
        <v>7800</v>
      </c>
    </row>
    <row r="82" customHeight="1" spans="1:7">
      <c r="A82" s="230"/>
      <c r="B82" s="230" t="s">
        <v>10187</v>
      </c>
      <c r="C82" s="230" t="s">
        <v>10188</v>
      </c>
      <c r="D82" s="230" t="s">
        <v>229</v>
      </c>
      <c r="E82" s="230">
        <v>35</v>
      </c>
      <c r="F82" s="230">
        <v>2500</v>
      </c>
      <c r="G82" s="230">
        <v>87500</v>
      </c>
    </row>
    <row r="83" customHeight="1" spans="1:7">
      <c r="A83" s="230"/>
      <c r="B83" s="230" t="s">
        <v>10189</v>
      </c>
      <c r="C83" s="230" t="s">
        <v>10190</v>
      </c>
      <c r="D83" s="230" t="s">
        <v>229</v>
      </c>
      <c r="E83" s="230">
        <v>18</v>
      </c>
      <c r="F83" s="230">
        <v>2300</v>
      </c>
      <c r="G83" s="230">
        <v>41400</v>
      </c>
    </row>
    <row r="84" customHeight="1" spans="1:7">
      <c r="A84" s="230"/>
      <c r="B84" s="230" t="s">
        <v>10191</v>
      </c>
      <c r="C84" s="230" t="s">
        <v>10192</v>
      </c>
      <c r="D84" s="230" t="s">
        <v>229</v>
      </c>
      <c r="E84" s="230">
        <v>54</v>
      </c>
      <c r="F84" s="230">
        <v>9</v>
      </c>
      <c r="G84" s="230">
        <v>486</v>
      </c>
    </row>
    <row r="85" customHeight="1" spans="1:7">
      <c r="A85" s="230"/>
      <c r="B85" s="230" t="s">
        <v>10013</v>
      </c>
      <c r="C85" s="230" t="s">
        <v>10014</v>
      </c>
      <c r="D85" s="230" t="s">
        <v>229</v>
      </c>
      <c r="E85" s="230">
        <v>231</v>
      </c>
      <c r="F85" s="230">
        <v>50</v>
      </c>
      <c r="G85" s="230">
        <v>11550</v>
      </c>
    </row>
    <row r="86" customHeight="1" spans="1:7">
      <c r="A86" s="230"/>
      <c r="B86" s="230" t="s">
        <v>10193</v>
      </c>
      <c r="C86" s="230" t="s">
        <v>10194</v>
      </c>
      <c r="D86" s="230" t="s">
        <v>229</v>
      </c>
      <c r="E86" s="230">
        <v>1</v>
      </c>
      <c r="F86" s="230">
        <v>228</v>
      </c>
      <c r="G86" s="230">
        <v>228</v>
      </c>
    </row>
    <row r="87" customHeight="1" spans="1:7">
      <c r="A87" s="230"/>
      <c r="B87" s="230" t="s">
        <v>10195</v>
      </c>
      <c r="C87" s="230" t="s">
        <v>10196</v>
      </c>
      <c r="D87" s="230" t="s">
        <v>10197</v>
      </c>
      <c r="E87" s="230">
        <v>72</v>
      </c>
      <c r="F87" s="230">
        <v>35</v>
      </c>
      <c r="G87" s="230">
        <v>2520</v>
      </c>
    </row>
    <row r="88" customHeight="1" spans="1:7">
      <c r="A88" s="230"/>
      <c r="B88" s="230" t="s">
        <v>10015</v>
      </c>
      <c r="C88" s="230" t="s">
        <v>10016</v>
      </c>
      <c r="D88" s="230" t="s">
        <v>345</v>
      </c>
      <c r="E88" s="230">
        <v>20</v>
      </c>
      <c r="F88" s="230">
        <v>1900</v>
      </c>
      <c r="G88" s="230">
        <v>38000</v>
      </c>
    </row>
    <row r="89" customHeight="1" spans="1:7">
      <c r="A89" s="230"/>
      <c r="B89" s="230" t="s">
        <v>10198</v>
      </c>
      <c r="C89" s="230" t="s">
        <v>10125</v>
      </c>
      <c r="D89" s="230" t="s">
        <v>229</v>
      </c>
      <c r="E89" s="230">
        <v>750</v>
      </c>
      <c r="F89" s="230">
        <v>10</v>
      </c>
      <c r="G89" s="230">
        <v>7500</v>
      </c>
    </row>
    <row r="90" customHeight="1" spans="1:7">
      <c r="A90" s="230"/>
      <c r="B90" s="230" t="s">
        <v>10199</v>
      </c>
      <c r="C90" s="230" t="s">
        <v>330</v>
      </c>
      <c r="D90" s="230" t="s">
        <v>229</v>
      </c>
      <c r="E90" s="230">
        <v>18</v>
      </c>
      <c r="F90" s="230">
        <v>180</v>
      </c>
      <c r="G90" s="230">
        <v>3240</v>
      </c>
    </row>
    <row r="91" customHeight="1" spans="1:7">
      <c r="A91" s="230"/>
      <c r="B91" s="230" t="s">
        <v>10200</v>
      </c>
      <c r="C91" s="230" t="s">
        <v>10201</v>
      </c>
      <c r="D91" s="230" t="s">
        <v>229</v>
      </c>
      <c r="E91" s="230">
        <v>40</v>
      </c>
      <c r="F91" s="230">
        <v>11.33</v>
      </c>
      <c r="G91" s="230">
        <v>453.2</v>
      </c>
    </row>
    <row r="92" customHeight="1" spans="1:7">
      <c r="A92" s="230"/>
      <c r="B92" s="230" t="s">
        <v>642</v>
      </c>
      <c r="C92" s="230" t="s">
        <v>10202</v>
      </c>
      <c r="D92" s="230" t="s">
        <v>229</v>
      </c>
      <c r="E92" s="230">
        <v>12</v>
      </c>
      <c r="F92" s="230">
        <v>2500</v>
      </c>
      <c r="G92" s="230">
        <v>30000</v>
      </c>
    </row>
    <row r="93" customHeight="1" spans="1:7">
      <c r="A93" s="230"/>
      <c r="B93" s="230" t="s">
        <v>642</v>
      </c>
      <c r="C93" s="230" t="s">
        <v>645</v>
      </c>
      <c r="D93" s="230" t="s">
        <v>229</v>
      </c>
      <c r="E93" s="230">
        <v>20</v>
      </c>
      <c r="F93" s="230">
        <v>2500</v>
      </c>
      <c r="G93" s="230">
        <v>50000</v>
      </c>
    </row>
    <row r="94" customHeight="1" spans="1:7">
      <c r="A94" s="230"/>
      <c r="B94" s="230" t="s">
        <v>10203</v>
      </c>
      <c r="C94" s="230" t="s">
        <v>10204</v>
      </c>
      <c r="D94" s="230" t="s">
        <v>229</v>
      </c>
      <c r="E94" s="230">
        <v>105</v>
      </c>
      <c r="F94" s="230">
        <v>380</v>
      </c>
      <c r="G94" s="230">
        <v>39900</v>
      </c>
    </row>
    <row r="95" customHeight="1" spans="1:7">
      <c r="A95" s="230"/>
      <c r="B95" s="230" t="s">
        <v>10205</v>
      </c>
      <c r="C95" s="230" t="s">
        <v>10206</v>
      </c>
      <c r="D95" s="230" t="s">
        <v>229</v>
      </c>
      <c r="E95" s="230">
        <v>36</v>
      </c>
      <c r="F95" s="230">
        <v>150</v>
      </c>
      <c r="G95" s="230">
        <v>5400</v>
      </c>
    </row>
    <row r="96" customHeight="1" spans="1:7">
      <c r="A96" s="230"/>
      <c r="B96" s="230" t="s">
        <v>10207</v>
      </c>
      <c r="C96" s="230" t="s">
        <v>10208</v>
      </c>
      <c r="D96" s="230" t="s">
        <v>229</v>
      </c>
      <c r="E96" s="230">
        <v>250</v>
      </c>
      <c r="F96" s="230">
        <v>80</v>
      </c>
      <c r="G96" s="230">
        <v>20000</v>
      </c>
    </row>
    <row r="97" customHeight="1" spans="1:7">
      <c r="A97" s="230"/>
      <c r="B97" s="230" t="s">
        <v>648</v>
      </c>
      <c r="C97" s="230" t="s">
        <v>649</v>
      </c>
      <c r="D97" s="230" t="s">
        <v>229</v>
      </c>
      <c r="E97" s="230">
        <v>50</v>
      </c>
      <c r="F97" s="230">
        <v>2500</v>
      </c>
      <c r="G97" s="230">
        <v>125000</v>
      </c>
    </row>
    <row r="98" customHeight="1" spans="1:7">
      <c r="A98" s="230"/>
      <c r="B98" s="230" t="s">
        <v>10209</v>
      </c>
      <c r="C98" s="230" t="s">
        <v>10210</v>
      </c>
      <c r="D98" s="230" t="s">
        <v>10129</v>
      </c>
      <c r="E98" s="230">
        <v>36</v>
      </c>
      <c r="F98" s="230">
        <v>58</v>
      </c>
      <c r="G98" s="230">
        <v>2088</v>
      </c>
    </row>
    <row r="99" customHeight="1" spans="1:7">
      <c r="A99" s="230"/>
      <c r="B99" s="230" t="s">
        <v>10211</v>
      </c>
      <c r="C99" s="230" t="s">
        <v>10210</v>
      </c>
      <c r="D99" s="230" t="s">
        <v>10129</v>
      </c>
      <c r="E99" s="230">
        <v>53</v>
      </c>
      <c r="F99" s="230">
        <v>46</v>
      </c>
      <c r="G99" s="230">
        <v>2438</v>
      </c>
    </row>
    <row r="100" customHeight="1" spans="1:7">
      <c r="A100" s="230"/>
      <c r="B100" s="230" t="s">
        <v>10017</v>
      </c>
      <c r="C100" s="230" t="s">
        <v>1643</v>
      </c>
      <c r="D100" s="230" t="s">
        <v>229</v>
      </c>
      <c r="E100" s="230">
        <v>10</v>
      </c>
      <c r="F100" s="230">
        <v>350</v>
      </c>
      <c r="G100" s="230">
        <v>3500</v>
      </c>
    </row>
    <row r="101" customHeight="1" spans="1:7">
      <c r="A101" s="230"/>
      <c r="B101" s="230" t="s">
        <v>10018</v>
      </c>
      <c r="C101" s="230" t="s">
        <v>10019</v>
      </c>
      <c r="D101" s="230" t="s">
        <v>229</v>
      </c>
      <c r="E101" s="230">
        <v>3</v>
      </c>
      <c r="F101" s="230">
        <v>350</v>
      </c>
      <c r="G101" s="230">
        <v>1050</v>
      </c>
    </row>
    <row r="102" customHeight="1" spans="1:7">
      <c r="A102" s="230"/>
      <c r="B102" s="230" t="s">
        <v>4075</v>
      </c>
      <c r="C102" s="230" t="s">
        <v>240</v>
      </c>
      <c r="D102" s="230" t="s">
        <v>229</v>
      </c>
      <c r="E102" s="230">
        <v>6</v>
      </c>
      <c r="F102" s="230">
        <v>100</v>
      </c>
      <c r="G102" s="230">
        <v>600</v>
      </c>
    </row>
    <row r="103" customHeight="1" spans="1:7">
      <c r="A103" s="230"/>
      <c r="B103" s="230" t="s">
        <v>10022</v>
      </c>
      <c r="C103" s="230" t="s">
        <v>10023</v>
      </c>
      <c r="D103" s="230" t="s">
        <v>186</v>
      </c>
      <c r="E103" s="230">
        <v>16</v>
      </c>
      <c r="F103" s="230">
        <v>500</v>
      </c>
      <c r="G103" s="230">
        <v>8000</v>
      </c>
    </row>
    <row r="104" customHeight="1" spans="1:7">
      <c r="A104" s="230"/>
      <c r="B104" s="230" t="s">
        <v>10212</v>
      </c>
      <c r="C104" s="230" t="s">
        <v>10213</v>
      </c>
      <c r="D104" s="230" t="s">
        <v>5304</v>
      </c>
      <c r="E104" s="230">
        <v>1</v>
      </c>
      <c r="F104" s="230">
        <v>50</v>
      </c>
      <c r="G104" s="230">
        <v>50</v>
      </c>
    </row>
    <row r="105" customHeight="1" spans="1:7">
      <c r="A105" s="230"/>
      <c r="B105" s="230" t="s">
        <v>10024</v>
      </c>
      <c r="C105" s="230" t="s">
        <v>10025</v>
      </c>
      <c r="D105" s="230" t="s">
        <v>229</v>
      </c>
      <c r="E105" s="230">
        <v>16</v>
      </c>
      <c r="F105" s="230">
        <v>300</v>
      </c>
      <c r="G105" s="230">
        <v>4800</v>
      </c>
    </row>
    <row r="106" customHeight="1" spans="1:7">
      <c r="A106" s="230"/>
      <c r="B106" s="230" t="s">
        <v>10026</v>
      </c>
      <c r="C106" s="230" t="s">
        <v>10027</v>
      </c>
      <c r="D106" s="230" t="s">
        <v>229</v>
      </c>
      <c r="E106" s="230">
        <v>54</v>
      </c>
      <c r="F106" s="230">
        <v>500</v>
      </c>
      <c r="G106" s="230">
        <v>27000</v>
      </c>
    </row>
    <row r="107" customHeight="1" spans="1:7">
      <c r="A107" s="230"/>
      <c r="B107" s="230" t="s">
        <v>10028</v>
      </c>
      <c r="C107" s="230" t="s">
        <v>10029</v>
      </c>
      <c r="D107" s="230" t="s">
        <v>229</v>
      </c>
      <c r="E107" s="230">
        <v>18</v>
      </c>
      <c r="F107" s="230">
        <v>3500</v>
      </c>
      <c r="G107" s="230">
        <v>63000</v>
      </c>
    </row>
    <row r="108" customHeight="1" spans="1:7">
      <c r="A108" s="230"/>
      <c r="B108" s="230" t="s">
        <v>10030</v>
      </c>
      <c r="C108" s="230" t="s">
        <v>10031</v>
      </c>
      <c r="D108" s="230" t="s">
        <v>229</v>
      </c>
      <c r="E108" s="230">
        <v>19</v>
      </c>
      <c r="F108" s="230">
        <v>2000</v>
      </c>
      <c r="G108" s="230">
        <v>38000</v>
      </c>
    </row>
    <row r="109" customHeight="1" spans="1:7">
      <c r="A109" s="230"/>
      <c r="B109" s="230" t="s">
        <v>10032</v>
      </c>
      <c r="C109" s="230" t="s">
        <v>9992</v>
      </c>
      <c r="D109" s="230" t="s">
        <v>229</v>
      </c>
      <c r="E109" s="230">
        <v>6</v>
      </c>
      <c r="F109" s="230">
        <v>300</v>
      </c>
      <c r="G109" s="230">
        <v>1800</v>
      </c>
    </row>
    <row r="110" customHeight="1" spans="1:7">
      <c r="A110" s="230"/>
      <c r="B110" s="230" t="s">
        <v>10033</v>
      </c>
      <c r="C110" s="230" t="s">
        <v>9990</v>
      </c>
      <c r="D110" s="230" t="s">
        <v>229</v>
      </c>
      <c r="E110" s="230">
        <v>10</v>
      </c>
      <c r="F110" s="230">
        <v>100</v>
      </c>
      <c r="G110" s="230">
        <v>1000</v>
      </c>
    </row>
    <row r="111" customHeight="1" spans="1:7">
      <c r="A111" s="230"/>
      <c r="B111" s="230" t="s">
        <v>10034</v>
      </c>
      <c r="C111" s="230" t="s">
        <v>9990</v>
      </c>
      <c r="D111" s="230" t="s">
        <v>229</v>
      </c>
      <c r="E111" s="230">
        <v>682</v>
      </c>
      <c r="F111" s="230">
        <v>100</v>
      </c>
      <c r="G111" s="230">
        <v>68200</v>
      </c>
    </row>
    <row r="112" customHeight="1" spans="1:7">
      <c r="A112" s="230"/>
      <c r="B112" s="230" t="s">
        <v>10034</v>
      </c>
      <c r="C112" s="230" t="s">
        <v>10214</v>
      </c>
      <c r="D112" s="230" t="s">
        <v>229</v>
      </c>
      <c r="E112" s="230">
        <v>300</v>
      </c>
      <c r="F112" s="230">
        <v>100</v>
      </c>
      <c r="G112" s="230">
        <v>30000</v>
      </c>
    </row>
    <row r="113" customHeight="1" spans="1:7">
      <c r="A113" s="230"/>
      <c r="B113" s="230" t="s">
        <v>10215</v>
      </c>
      <c r="C113" s="230" t="s">
        <v>10216</v>
      </c>
      <c r="D113" s="230" t="s">
        <v>229</v>
      </c>
      <c r="E113" s="230">
        <v>6000</v>
      </c>
      <c r="F113" s="230">
        <v>3</v>
      </c>
      <c r="G113" s="230">
        <v>18000</v>
      </c>
    </row>
    <row r="114" customHeight="1" spans="1:7">
      <c r="A114" s="230"/>
      <c r="B114" s="230" t="s">
        <v>10217</v>
      </c>
      <c r="C114" s="230" t="s">
        <v>10218</v>
      </c>
      <c r="D114" s="230" t="s">
        <v>229</v>
      </c>
      <c r="E114" s="230">
        <v>18</v>
      </c>
      <c r="F114" s="230">
        <v>300</v>
      </c>
      <c r="G114" s="230">
        <v>5400</v>
      </c>
    </row>
    <row r="115" customHeight="1" spans="1:7">
      <c r="A115" s="230"/>
      <c r="B115" s="230" t="s">
        <v>10219</v>
      </c>
      <c r="C115" s="230" t="s">
        <v>10220</v>
      </c>
      <c r="D115" s="230" t="s">
        <v>229</v>
      </c>
      <c r="E115" s="230">
        <v>5</v>
      </c>
      <c r="F115" s="230">
        <v>150</v>
      </c>
      <c r="G115" s="230">
        <v>750</v>
      </c>
    </row>
    <row r="116" customHeight="1" spans="1:7">
      <c r="A116" s="230"/>
      <c r="B116" s="230" t="s">
        <v>10221</v>
      </c>
      <c r="C116" s="230" t="s">
        <v>10196</v>
      </c>
      <c r="D116" s="230" t="s">
        <v>229</v>
      </c>
      <c r="E116" s="230">
        <v>99</v>
      </c>
      <c r="F116" s="230">
        <v>23</v>
      </c>
      <c r="G116" s="230">
        <v>2277</v>
      </c>
    </row>
    <row r="117" customHeight="1" spans="1:7">
      <c r="A117" s="230"/>
      <c r="B117" s="230" t="s">
        <v>10221</v>
      </c>
      <c r="C117" s="230" t="s">
        <v>516</v>
      </c>
      <c r="D117" s="230" t="s">
        <v>229</v>
      </c>
      <c r="E117" s="230">
        <v>219</v>
      </c>
      <c r="F117" s="230">
        <v>23</v>
      </c>
      <c r="G117" s="230">
        <v>5037</v>
      </c>
    </row>
    <row r="118" customHeight="1" spans="1:7">
      <c r="A118" s="230"/>
      <c r="B118" s="230" t="s">
        <v>10037</v>
      </c>
      <c r="C118" s="230" t="s">
        <v>10038</v>
      </c>
      <c r="D118" s="230" t="s">
        <v>229</v>
      </c>
      <c r="E118" s="230">
        <v>20</v>
      </c>
      <c r="F118" s="230">
        <v>1000</v>
      </c>
      <c r="G118" s="230">
        <v>20000</v>
      </c>
    </row>
    <row r="119" customHeight="1" spans="1:7">
      <c r="A119" s="230"/>
      <c r="B119" s="230" t="s">
        <v>10039</v>
      </c>
      <c r="C119" s="230" t="s">
        <v>10040</v>
      </c>
      <c r="D119" s="230" t="s">
        <v>229</v>
      </c>
      <c r="E119" s="230">
        <v>6</v>
      </c>
      <c r="F119" s="230">
        <v>300</v>
      </c>
      <c r="G119" s="230">
        <v>1800</v>
      </c>
    </row>
    <row r="120" customHeight="1" spans="1:7">
      <c r="A120" s="230"/>
      <c r="B120" s="230" t="s">
        <v>10041</v>
      </c>
      <c r="C120" s="230" t="s">
        <v>10042</v>
      </c>
      <c r="D120" s="230" t="s">
        <v>229</v>
      </c>
      <c r="E120" s="230">
        <v>1</v>
      </c>
      <c r="F120" s="230">
        <v>200</v>
      </c>
      <c r="G120" s="230">
        <v>200</v>
      </c>
    </row>
    <row r="121" customHeight="1" spans="1:7">
      <c r="A121" s="230"/>
      <c r="B121" s="230" t="s">
        <v>10043</v>
      </c>
      <c r="C121" s="230" t="s">
        <v>240</v>
      </c>
      <c r="D121" s="230" t="s">
        <v>229</v>
      </c>
      <c r="E121" s="230">
        <v>9</v>
      </c>
      <c r="F121" s="230">
        <v>500</v>
      </c>
      <c r="G121" s="230">
        <v>4500</v>
      </c>
    </row>
    <row r="122" customHeight="1" spans="1:7">
      <c r="A122" s="230"/>
      <c r="B122" s="230" t="s">
        <v>10044</v>
      </c>
      <c r="C122" s="230" t="s">
        <v>10045</v>
      </c>
      <c r="D122" s="230" t="s">
        <v>229</v>
      </c>
      <c r="E122" s="230">
        <v>60</v>
      </c>
      <c r="F122" s="230">
        <v>60</v>
      </c>
      <c r="G122" s="230">
        <v>3600</v>
      </c>
    </row>
    <row r="123" customHeight="1" spans="1:7">
      <c r="A123" s="230"/>
      <c r="B123" s="230" t="s">
        <v>10222</v>
      </c>
      <c r="C123" s="230" t="s">
        <v>10196</v>
      </c>
      <c r="D123" s="230" t="s">
        <v>229</v>
      </c>
      <c r="E123" s="230">
        <v>18</v>
      </c>
      <c r="F123" s="230">
        <v>86</v>
      </c>
      <c r="G123" s="230">
        <v>1548</v>
      </c>
    </row>
    <row r="124" customHeight="1" spans="1:7">
      <c r="A124" s="230"/>
      <c r="B124" s="230" t="s">
        <v>10223</v>
      </c>
      <c r="C124" s="230" t="s">
        <v>10224</v>
      </c>
      <c r="D124" s="230" t="s">
        <v>229</v>
      </c>
      <c r="E124" s="230">
        <v>1440</v>
      </c>
      <c r="F124" s="230">
        <v>5.8</v>
      </c>
      <c r="G124" s="230">
        <v>8352</v>
      </c>
    </row>
    <row r="125" customHeight="1" spans="1:7">
      <c r="A125" s="230"/>
      <c r="B125" s="230" t="s">
        <v>10046</v>
      </c>
      <c r="C125" s="230" t="s">
        <v>10225</v>
      </c>
      <c r="D125" s="230" t="s">
        <v>705</v>
      </c>
      <c r="E125" s="230">
        <v>400</v>
      </c>
      <c r="F125" s="230">
        <v>30</v>
      </c>
      <c r="G125" s="230">
        <v>12000</v>
      </c>
    </row>
    <row r="126" customHeight="1" spans="1:7">
      <c r="A126" s="230"/>
      <c r="B126" s="230" t="s">
        <v>10226</v>
      </c>
      <c r="C126" s="230" t="s">
        <v>10227</v>
      </c>
      <c r="D126" s="230" t="s">
        <v>229</v>
      </c>
      <c r="E126" s="230">
        <v>20</v>
      </c>
      <c r="F126" s="230">
        <v>60</v>
      </c>
      <c r="G126" s="230">
        <v>1200</v>
      </c>
    </row>
    <row r="127" customHeight="1" spans="1:7">
      <c r="A127" s="230"/>
      <c r="B127" s="230" t="s">
        <v>10228</v>
      </c>
      <c r="C127" s="230" t="s">
        <v>10229</v>
      </c>
      <c r="D127" s="230" t="s">
        <v>229</v>
      </c>
      <c r="E127" s="230">
        <v>20</v>
      </c>
      <c r="F127" s="230">
        <v>52</v>
      </c>
      <c r="G127" s="230">
        <v>1040</v>
      </c>
    </row>
    <row r="128" customHeight="1" spans="1:7">
      <c r="A128" s="230"/>
      <c r="B128" s="230" t="s">
        <v>10047</v>
      </c>
      <c r="C128" s="230" t="s">
        <v>10048</v>
      </c>
      <c r="D128" s="230" t="s">
        <v>229</v>
      </c>
      <c r="E128" s="230">
        <v>7</v>
      </c>
      <c r="F128" s="230">
        <v>500</v>
      </c>
      <c r="G128" s="230">
        <v>3500</v>
      </c>
    </row>
    <row r="129" customHeight="1" spans="1:7">
      <c r="A129" s="230"/>
      <c r="B129" s="230" t="s">
        <v>10230</v>
      </c>
      <c r="C129" s="230" t="s">
        <v>10114</v>
      </c>
      <c r="D129" s="230" t="s">
        <v>229</v>
      </c>
      <c r="E129" s="230">
        <v>36</v>
      </c>
      <c r="F129" s="230">
        <v>68</v>
      </c>
      <c r="G129" s="230">
        <v>2448</v>
      </c>
    </row>
    <row r="130" customHeight="1" spans="1:7">
      <c r="A130" s="230"/>
      <c r="B130" s="230" t="s">
        <v>10231</v>
      </c>
      <c r="C130" s="230" t="s">
        <v>10054</v>
      </c>
      <c r="D130" s="230" t="s">
        <v>229</v>
      </c>
      <c r="E130" s="230">
        <v>152</v>
      </c>
      <c r="F130" s="230">
        <v>100</v>
      </c>
      <c r="G130" s="230">
        <v>15200</v>
      </c>
    </row>
    <row r="131" customHeight="1" spans="1:7">
      <c r="A131" s="230"/>
      <c r="B131" s="230" t="s">
        <v>10232</v>
      </c>
      <c r="C131" s="230" t="s">
        <v>10053</v>
      </c>
      <c r="D131" s="230" t="s">
        <v>229</v>
      </c>
      <c r="E131" s="230">
        <v>4</v>
      </c>
      <c r="F131" s="230">
        <v>180</v>
      </c>
      <c r="G131" s="230">
        <v>720</v>
      </c>
    </row>
    <row r="132" customHeight="1" spans="1:7">
      <c r="A132" s="230"/>
      <c r="B132" s="230" t="s">
        <v>10233</v>
      </c>
      <c r="C132" s="230" t="s">
        <v>10234</v>
      </c>
      <c r="D132" s="230" t="s">
        <v>229</v>
      </c>
      <c r="E132" s="230">
        <v>61</v>
      </c>
      <c r="F132" s="230">
        <v>200</v>
      </c>
      <c r="G132" s="230">
        <v>12200</v>
      </c>
    </row>
    <row r="133" customHeight="1" spans="1:7">
      <c r="A133" s="230"/>
      <c r="B133" s="230" t="s">
        <v>10235</v>
      </c>
      <c r="C133" s="230" t="s">
        <v>10236</v>
      </c>
      <c r="D133" s="230" t="s">
        <v>229</v>
      </c>
      <c r="E133" s="230">
        <v>1800</v>
      </c>
      <c r="F133" s="230">
        <v>5</v>
      </c>
      <c r="G133" s="230">
        <v>9000</v>
      </c>
    </row>
    <row r="134" customHeight="1" spans="1:7">
      <c r="A134" s="230"/>
      <c r="B134" s="230" t="s">
        <v>10056</v>
      </c>
      <c r="C134" s="230" t="s">
        <v>10057</v>
      </c>
      <c r="D134" s="230" t="s">
        <v>229</v>
      </c>
      <c r="E134" s="230">
        <v>1</v>
      </c>
      <c r="F134" s="230">
        <v>100</v>
      </c>
      <c r="G134" s="230">
        <v>100</v>
      </c>
    </row>
    <row r="135" customHeight="1" spans="1:7">
      <c r="A135" s="230"/>
      <c r="B135" s="230" t="s">
        <v>10058</v>
      </c>
      <c r="C135" s="230" t="s">
        <v>240</v>
      </c>
      <c r="D135" s="230" t="s">
        <v>229</v>
      </c>
      <c r="E135" s="230">
        <v>1</v>
      </c>
      <c r="F135" s="230">
        <v>500</v>
      </c>
      <c r="G135" s="230">
        <v>500</v>
      </c>
    </row>
    <row r="136" customHeight="1" spans="1:7">
      <c r="A136" s="230"/>
      <c r="B136" s="230" t="s">
        <v>10059</v>
      </c>
      <c r="C136" s="230" t="s">
        <v>10060</v>
      </c>
      <c r="D136" s="230" t="s">
        <v>229</v>
      </c>
      <c r="E136" s="230">
        <v>336</v>
      </c>
      <c r="F136" s="230">
        <v>100</v>
      </c>
      <c r="G136" s="230">
        <v>33600</v>
      </c>
    </row>
    <row r="137" customHeight="1" spans="1:7">
      <c r="A137" s="230"/>
      <c r="B137" s="230" t="s">
        <v>10237</v>
      </c>
      <c r="C137" s="230" t="s">
        <v>10238</v>
      </c>
      <c r="D137" s="230" t="s">
        <v>229</v>
      </c>
      <c r="E137" s="230">
        <v>6500</v>
      </c>
      <c r="F137" s="230">
        <v>10</v>
      </c>
      <c r="G137" s="230">
        <v>65000</v>
      </c>
    </row>
    <row r="138" customHeight="1" spans="1:7">
      <c r="A138" s="230"/>
      <c r="B138" s="230" t="s">
        <v>10239</v>
      </c>
      <c r="C138" s="230" t="s">
        <v>10240</v>
      </c>
      <c r="D138" s="230" t="s">
        <v>229</v>
      </c>
      <c r="E138" s="230">
        <v>4</v>
      </c>
      <c r="F138" s="230">
        <v>30</v>
      </c>
      <c r="G138" s="230">
        <v>120</v>
      </c>
    </row>
    <row r="139" customHeight="1" spans="1:7">
      <c r="A139" s="230"/>
      <c r="B139" s="230" t="s">
        <v>3688</v>
      </c>
      <c r="C139" s="230" t="s">
        <v>4091</v>
      </c>
      <c r="D139" s="230" t="s">
        <v>345</v>
      </c>
      <c r="E139" s="230">
        <v>1</v>
      </c>
      <c r="F139" s="230">
        <v>540</v>
      </c>
      <c r="G139" s="230">
        <v>540</v>
      </c>
    </row>
    <row r="140" customHeight="1" spans="1:7">
      <c r="A140" s="230"/>
      <c r="B140" s="230" t="s">
        <v>10241</v>
      </c>
      <c r="C140" s="230" t="s">
        <v>10242</v>
      </c>
      <c r="D140" s="230" t="s">
        <v>229</v>
      </c>
      <c r="E140" s="230">
        <v>315</v>
      </c>
      <c r="F140" s="230">
        <v>50</v>
      </c>
      <c r="G140" s="230">
        <v>15750</v>
      </c>
    </row>
    <row r="141" customHeight="1" spans="1:7">
      <c r="A141" s="230"/>
      <c r="B141" s="230" t="s">
        <v>10065</v>
      </c>
      <c r="C141" s="230" t="s">
        <v>10066</v>
      </c>
      <c r="D141" s="230" t="s">
        <v>229</v>
      </c>
      <c r="E141" s="230">
        <v>324</v>
      </c>
      <c r="F141" s="230">
        <v>100</v>
      </c>
      <c r="G141" s="230">
        <v>32400</v>
      </c>
    </row>
    <row r="142" customHeight="1" spans="1:7">
      <c r="A142" s="230"/>
      <c r="B142" s="230" t="s">
        <v>10067</v>
      </c>
      <c r="C142" s="230" t="s">
        <v>10068</v>
      </c>
      <c r="D142" s="230" t="s">
        <v>229</v>
      </c>
      <c r="E142" s="230">
        <v>9</v>
      </c>
      <c r="F142" s="230">
        <v>200</v>
      </c>
      <c r="G142" s="230">
        <v>1800</v>
      </c>
    </row>
    <row r="143" customHeight="1" spans="1:7">
      <c r="A143" s="230"/>
      <c r="B143" s="230" t="s">
        <v>10243</v>
      </c>
      <c r="C143" s="230" t="s">
        <v>10244</v>
      </c>
      <c r="D143" s="230" t="s">
        <v>9936</v>
      </c>
      <c r="E143" s="230">
        <v>26</v>
      </c>
      <c r="F143" s="230">
        <v>7500</v>
      </c>
      <c r="G143" s="230">
        <v>195000</v>
      </c>
    </row>
    <row r="144" customHeight="1" spans="1:7">
      <c r="A144" s="230"/>
      <c r="B144" s="230" t="s">
        <v>10069</v>
      </c>
      <c r="C144" s="230" t="s">
        <v>10070</v>
      </c>
      <c r="D144" s="230" t="s">
        <v>229</v>
      </c>
      <c r="E144" s="230">
        <v>8</v>
      </c>
      <c r="F144" s="230">
        <v>300</v>
      </c>
      <c r="G144" s="230">
        <v>2400</v>
      </c>
    </row>
    <row r="145" customHeight="1" spans="1:7">
      <c r="A145" s="230"/>
      <c r="B145" s="230" t="s">
        <v>503</v>
      </c>
      <c r="C145" s="230"/>
      <c r="D145" s="230"/>
      <c r="E145" s="230">
        <f xml:space="preserve">SUM(E4:E144)</f>
        <v>35128</v>
      </c>
      <c r="F145" s="230"/>
      <c r="G145" s="230">
        <f xml:space="preserve">SUM(G4:G144)</f>
        <v>3412149.2</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925"/>
  <sheetViews>
    <sheetView view="pageBreakPreview" zoomScale="80" zoomScaleNormal="100" workbookViewId="0">
      <pane xSplit="3" ySplit="2" topLeftCell="D917" activePane="bottomRight" state="frozen"/>
      <selection/>
      <selection pane="topRight"/>
      <selection pane="bottomLeft"/>
      <selection pane="bottomRight" activeCell="C124" sqref="$A1:$XFD1048576"/>
    </sheetView>
  </sheetViews>
  <sheetFormatPr defaultColWidth="16.8833333333333" defaultRowHeight="30" customHeight="1"/>
  <cols>
    <col min="1" max="1" width="13.8833333333333" style="164" customWidth="1"/>
    <col min="2" max="2" width="16.5166666666667" style="165" customWidth="1"/>
    <col min="3" max="3" width="16.75" style="157" customWidth="1"/>
    <col min="4" max="4" width="24.75" style="157" customWidth="1"/>
    <col min="5" max="5" width="11.1333333333333" style="157" customWidth="1"/>
    <col min="6" max="6" width="8.5" style="166" customWidth="1"/>
    <col min="7" max="7" width="9.25" style="157" customWidth="1"/>
    <col min="8" max="8" width="11.6333333333333" style="166" customWidth="1"/>
    <col min="9" max="9" width="7.5" style="157" customWidth="1"/>
    <col min="10" max="10" width="11" style="157" customWidth="1"/>
    <col min="11" max="11" width="13.3833333333333" style="157" customWidth="1"/>
    <col min="12" max="16384" width="16.8833333333333" style="157"/>
  </cols>
  <sheetData>
    <row r="1" s="157" customFormat="1" customHeight="1" spans="1:15">
      <c r="A1" s="167" t="s">
        <v>10245</v>
      </c>
      <c r="B1" s="168"/>
      <c r="C1" s="168"/>
      <c r="D1" s="168"/>
      <c r="E1" s="168"/>
      <c r="F1" s="168" t="s">
        <v>733</v>
      </c>
      <c r="G1" s="168"/>
      <c r="H1" s="168"/>
      <c r="I1" s="169"/>
      <c r="J1" s="52"/>
      <c r="K1" s="52"/>
      <c r="L1" s="53" t="s">
        <v>733</v>
      </c>
      <c r="M1" s="53"/>
      <c r="N1" s="53" t="s">
        <v>734</v>
      </c>
      <c r="O1" s="53"/>
    </row>
    <row r="2" s="157" customFormat="1" customHeight="1" spans="1:15">
      <c r="A2" s="54" t="s">
        <v>735</v>
      </c>
      <c r="B2" s="55" t="s">
        <v>69</v>
      </c>
      <c r="C2" s="55" t="s">
        <v>147</v>
      </c>
      <c r="D2" s="55" t="s">
        <v>504</v>
      </c>
      <c r="E2" s="55" t="s">
        <v>150</v>
      </c>
      <c r="F2" s="56" t="s">
        <v>736</v>
      </c>
      <c r="G2" s="55" t="s">
        <v>152</v>
      </c>
      <c r="H2" s="56" t="s">
        <v>731</v>
      </c>
      <c r="I2" s="55" t="s">
        <v>37</v>
      </c>
      <c r="J2" s="55" t="s">
        <v>737</v>
      </c>
      <c r="K2" s="55" t="s">
        <v>738</v>
      </c>
      <c r="L2" s="57" t="s">
        <v>739</v>
      </c>
      <c r="M2" s="57" t="s">
        <v>740</v>
      </c>
      <c r="N2" s="57" t="s">
        <v>739</v>
      </c>
      <c r="O2" s="57" t="s">
        <v>740</v>
      </c>
    </row>
    <row r="3" s="158" customFormat="1" customHeight="1" spans="1:15">
      <c r="A3" s="81" t="s">
        <v>741</v>
      </c>
      <c r="B3" s="81" t="s">
        <v>741</v>
      </c>
      <c r="C3" s="60"/>
      <c r="D3" s="60"/>
      <c r="E3" s="60"/>
      <c r="F3" s="61"/>
      <c r="G3" s="60"/>
      <c r="H3" s="61">
        <f xml:space="preserve">SUM(H5:H691)</f>
        <v>1135333.2</v>
      </c>
      <c r="I3" s="62"/>
      <c r="J3" s="62"/>
      <c r="K3" s="62"/>
      <c r="L3" s="159"/>
      <c r="M3" s="159"/>
      <c r="N3" s="159"/>
      <c r="O3" s="159"/>
    </row>
    <row r="4" s="159" customFormat="1" customHeight="1" outlineLevel="1" spans="1:15">
      <c r="A4" s="170" t="s">
        <v>10246</v>
      </c>
      <c r="B4" s="62" t="s">
        <v>10246</v>
      </c>
      <c r="C4" s="62"/>
      <c r="D4" s="62"/>
      <c r="E4" s="62"/>
      <c r="F4" s="171"/>
      <c r="G4" s="62"/>
      <c r="H4" s="171"/>
      <c r="I4" s="62"/>
      <c r="J4" s="62"/>
      <c r="K4" s="62"/>
    </row>
    <row r="5" s="159" customFormat="1" customHeight="1" outlineLevel="1" spans="1:15">
      <c r="A5" s="170" t="s">
        <v>3012</v>
      </c>
      <c r="B5" s="62" t="s">
        <v>3012</v>
      </c>
      <c r="C5" s="62"/>
      <c r="D5" s="62"/>
      <c r="E5" s="62"/>
      <c r="F5" s="171"/>
      <c r="G5" s="62"/>
      <c r="H5" s="172"/>
      <c r="I5" s="62"/>
      <c r="J5" s="62"/>
      <c r="K5" s="62"/>
    </row>
    <row r="6" s="157" customFormat="1" customHeight="1" outlineLevel="2" spans="1:15">
      <c r="A6" s="173" t="s">
        <v>746</v>
      </c>
      <c r="B6" s="75" t="s">
        <v>1552</v>
      </c>
      <c r="C6" s="75" t="s">
        <v>10182</v>
      </c>
      <c r="D6" s="174" t="s">
        <v>10008</v>
      </c>
      <c r="E6" s="65" t="s">
        <v>229</v>
      </c>
      <c r="F6" s="64">
        <v>1</v>
      </c>
      <c r="G6" s="73">
        <v>100</v>
      </c>
      <c r="H6" s="172">
        <f t="shared" ref="H6:H58" si="0" xml:space="preserve">F6*G6</f>
        <v>100</v>
      </c>
      <c r="I6" s="52"/>
      <c r="J6" s="52" t="s">
        <v>748</v>
      </c>
      <c r="K6" s="65" t="s">
        <v>749</v>
      </c>
      <c r="L6" s="157">
        <f t="shared" ref="L6:L69" si="1" xml:space="preserve">F6</f>
        <v>1</v>
      </c>
    </row>
    <row r="7" s="157" customFormat="1" customHeight="1" outlineLevel="2" spans="1:15">
      <c r="A7" s="173" t="s">
        <v>746</v>
      </c>
      <c r="B7" s="75" t="s">
        <v>1552</v>
      </c>
      <c r="C7" s="175" t="s">
        <v>10182</v>
      </c>
      <c r="D7" s="176" t="s">
        <v>10008</v>
      </c>
      <c r="E7" s="177" t="s">
        <v>229</v>
      </c>
      <c r="F7" s="64">
        <v>1</v>
      </c>
      <c r="G7" s="73">
        <v>100</v>
      </c>
      <c r="H7" s="172">
        <f t="shared" si="0"/>
        <v>100</v>
      </c>
      <c r="I7" s="52"/>
      <c r="J7" s="52" t="s">
        <v>751</v>
      </c>
      <c r="K7" s="65" t="s">
        <v>749</v>
      </c>
      <c r="L7" s="157">
        <f t="shared" si="1"/>
        <v>1</v>
      </c>
    </row>
    <row r="8" s="157" customFormat="1" customHeight="1" outlineLevel="2" spans="1:15">
      <c r="A8" s="173" t="s">
        <v>746</v>
      </c>
      <c r="B8" s="75" t="s">
        <v>1552</v>
      </c>
      <c r="C8" s="175" t="s">
        <v>10182</v>
      </c>
      <c r="D8" s="176" t="s">
        <v>10008</v>
      </c>
      <c r="E8" s="177" t="s">
        <v>229</v>
      </c>
      <c r="F8" s="64">
        <v>1</v>
      </c>
      <c r="G8" s="73">
        <v>100</v>
      </c>
      <c r="H8" s="172">
        <f t="shared" si="0"/>
        <v>100</v>
      </c>
      <c r="I8" s="52"/>
      <c r="J8" s="52" t="s">
        <v>753</v>
      </c>
      <c r="K8" s="65" t="s">
        <v>749</v>
      </c>
      <c r="L8" s="157">
        <f t="shared" si="1"/>
        <v>1</v>
      </c>
    </row>
    <row r="9" s="157" customFormat="1" customHeight="1" outlineLevel="2" spans="1:15">
      <c r="A9" s="173" t="s">
        <v>746</v>
      </c>
      <c r="B9" s="75" t="s">
        <v>1552</v>
      </c>
      <c r="C9" s="175" t="s">
        <v>10182</v>
      </c>
      <c r="D9" s="176" t="s">
        <v>10008</v>
      </c>
      <c r="E9" s="177" t="s">
        <v>229</v>
      </c>
      <c r="F9" s="64">
        <v>1</v>
      </c>
      <c r="G9" s="73">
        <v>100</v>
      </c>
      <c r="H9" s="172">
        <f t="shared" si="0"/>
        <v>100</v>
      </c>
      <c r="I9" s="52"/>
      <c r="J9" s="52" t="s">
        <v>755</v>
      </c>
      <c r="K9" s="65" t="s">
        <v>749</v>
      </c>
      <c r="L9" s="157">
        <f t="shared" si="1"/>
        <v>1</v>
      </c>
    </row>
    <row r="10" s="157" customFormat="1" customHeight="1" outlineLevel="2" spans="1:15">
      <c r="A10" s="173" t="s">
        <v>746</v>
      </c>
      <c r="B10" s="75" t="s">
        <v>1557</v>
      </c>
      <c r="C10" s="175" t="s">
        <v>10182</v>
      </c>
      <c r="D10" s="176" t="s">
        <v>10008</v>
      </c>
      <c r="E10" s="177" t="s">
        <v>229</v>
      </c>
      <c r="F10" s="64">
        <v>1</v>
      </c>
      <c r="G10" s="73">
        <v>100</v>
      </c>
      <c r="H10" s="172">
        <f t="shared" si="0"/>
        <v>100</v>
      </c>
      <c r="I10" s="52"/>
      <c r="J10" s="52" t="s">
        <v>757</v>
      </c>
      <c r="K10" s="65" t="s">
        <v>749</v>
      </c>
      <c r="L10" s="157">
        <f t="shared" si="1"/>
        <v>1</v>
      </c>
    </row>
    <row r="11" s="157" customFormat="1" customHeight="1" outlineLevel="2" spans="1:15">
      <c r="A11" s="173" t="s">
        <v>746</v>
      </c>
      <c r="B11" s="75" t="s">
        <v>1552</v>
      </c>
      <c r="C11" s="175" t="s">
        <v>10182</v>
      </c>
      <c r="D11" s="176" t="s">
        <v>10008</v>
      </c>
      <c r="E11" s="177" t="s">
        <v>229</v>
      </c>
      <c r="F11" s="64">
        <v>1</v>
      </c>
      <c r="G11" s="73">
        <v>100</v>
      </c>
      <c r="H11" s="172">
        <f t="shared" si="0"/>
        <v>100</v>
      </c>
      <c r="I11" s="52"/>
      <c r="J11" s="52" t="s">
        <v>759</v>
      </c>
      <c r="K11" s="65" t="s">
        <v>749</v>
      </c>
      <c r="L11" s="157">
        <f t="shared" si="1"/>
        <v>1</v>
      </c>
    </row>
    <row r="12" s="157" customFormat="1" customHeight="1" outlineLevel="2" spans="1:15">
      <c r="A12" s="173" t="s">
        <v>746</v>
      </c>
      <c r="B12" s="75" t="s">
        <v>10247</v>
      </c>
      <c r="C12" s="175" t="s">
        <v>10182</v>
      </c>
      <c r="D12" s="176" t="s">
        <v>10008</v>
      </c>
      <c r="E12" s="177" t="s">
        <v>229</v>
      </c>
      <c r="F12" s="64">
        <v>2</v>
      </c>
      <c r="G12" s="73">
        <v>100</v>
      </c>
      <c r="H12" s="172">
        <f t="shared" si="0"/>
        <v>200</v>
      </c>
      <c r="I12" s="52"/>
      <c r="J12" s="52" t="s">
        <v>788</v>
      </c>
      <c r="K12" s="65" t="s">
        <v>749</v>
      </c>
      <c r="L12" s="157">
        <f t="shared" si="1"/>
        <v>2</v>
      </c>
    </row>
    <row r="13" s="157" customFormat="1" customHeight="1" outlineLevel="2" spans="1:15">
      <c r="A13" s="173" t="s">
        <v>746</v>
      </c>
      <c r="B13" s="75" t="s">
        <v>789</v>
      </c>
      <c r="C13" s="175" t="s">
        <v>10182</v>
      </c>
      <c r="D13" s="176" t="s">
        <v>10008</v>
      </c>
      <c r="E13" s="177" t="s">
        <v>229</v>
      </c>
      <c r="F13" s="64">
        <v>1</v>
      </c>
      <c r="G13" s="73">
        <v>100</v>
      </c>
      <c r="H13" s="172">
        <f t="shared" si="0"/>
        <v>100</v>
      </c>
      <c r="I13" s="52"/>
      <c r="J13" s="52" t="s">
        <v>790</v>
      </c>
      <c r="K13" s="65" t="s">
        <v>749</v>
      </c>
      <c r="L13" s="157">
        <f t="shared" si="1"/>
        <v>1</v>
      </c>
    </row>
    <row r="14" s="157" customFormat="1" customHeight="1" outlineLevel="2" spans="1:15">
      <c r="A14" s="173" t="s">
        <v>746</v>
      </c>
      <c r="B14" s="75" t="s">
        <v>791</v>
      </c>
      <c r="C14" s="175" t="s">
        <v>10182</v>
      </c>
      <c r="D14" s="176" t="s">
        <v>10008</v>
      </c>
      <c r="E14" s="177" t="s">
        <v>229</v>
      </c>
      <c r="F14" s="64">
        <v>1</v>
      </c>
      <c r="G14" s="73">
        <v>100</v>
      </c>
      <c r="H14" s="172">
        <f t="shared" si="0"/>
        <v>100</v>
      </c>
      <c r="I14" s="52"/>
      <c r="J14" s="52" t="s">
        <v>792</v>
      </c>
      <c r="K14" s="65" t="s">
        <v>749</v>
      </c>
      <c r="L14" s="157">
        <f t="shared" si="1"/>
        <v>1</v>
      </c>
    </row>
    <row r="15" s="157" customFormat="1" customHeight="1" outlineLevel="2" spans="1:15">
      <c r="A15" s="173" t="s">
        <v>746</v>
      </c>
      <c r="B15" s="75" t="s">
        <v>791</v>
      </c>
      <c r="C15" s="65" t="s">
        <v>9928</v>
      </c>
      <c r="D15" s="65" t="s">
        <v>9929</v>
      </c>
      <c r="E15" s="65" t="s">
        <v>229</v>
      </c>
      <c r="F15" s="52">
        <v>1</v>
      </c>
      <c r="G15" s="52">
        <v>100</v>
      </c>
      <c r="H15" s="172">
        <f t="shared" si="0"/>
        <v>100</v>
      </c>
      <c r="I15" s="52"/>
      <c r="J15" s="52"/>
      <c r="K15" s="52"/>
      <c r="L15" s="157">
        <f t="shared" si="1"/>
        <v>1</v>
      </c>
    </row>
    <row r="16" s="157" customFormat="1" customHeight="1" outlineLevel="2" spans="1:15">
      <c r="A16" s="173" t="s">
        <v>746</v>
      </c>
      <c r="B16" s="75" t="s">
        <v>1554</v>
      </c>
      <c r="C16" s="175" t="s">
        <v>10182</v>
      </c>
      <c r="D16" s="176" t="s">
        <v>10008</v>
      </c>
      <c r="E16" s="177" t="s">
        <v>229</v>
      </c>
      <c r="F16" s="64">
        <v>1</v>
      </c>
      <c r="G16" s="73">
        <v>100</v>
      </c>
      <c r="H16" s="172">
        <f t="shared" si="0"/>
        <v>100</v>
      </c>
      <c r="I16" s="52"/>
      <c r="J16" s="52" t="s">
        <v>794</v>
      </c>
      <c r="K16" s="65" t="s">
        <v>749</v>
      </c>
      <c r="L16" s="157">
        <f t="shared" si="1"/>
        <v>1</v>
      </c>
    </row>
    <row r="17" s="157" customFormat="1" customHeight="1" outlineLevel="2" spans="1:12">
      <c r="A17" s="173" t="s">
        <v>746</v>
      </c>
      <c r="B17" s="75" t="s">
        <v>1554</v>
      </c>
      <c r="C17" s="175" t="s">
        <v>10182</v>
      </c>
      <c r="D17" s="176" t="s">
        <v>10008</v>
      </c>
      <c r="E17" s="177" t="s">
        <v>229</v>
      </c>
      <c r="F17" s="64">
        <v>1</v>
      </c>
      <c r="G17" s="73">
        <v>100</v>
      </c>
      <c r="H17" s="172">
        <f t="shared" si="0"/>
        <v>100</v>
      </c>
      <c r="I17" s="52"/>
      <c r="J17" s="52" t="s">
        <v>796</v>
      </c>
      <c r="K17" s="65" t="s">
        <v>749</v>
      </c>
      <c r="L17" s="157">
        <f t="shared" si="1"/>
        <v>1</v>
      </c>
    </row>
    <row r="18" s="157" customFormat="1" customHeight="1" outlineLevel="2" spans="1:12">
      <c r="A18" s="173" t="s">
        <v>746</v>
      </c>
      <c r="B18" s="75" t="s">
        <v>797</v>
      </c>
      <c r="C18" s="175" t="s">
        <v>10182</v>
      </c>
      <c r="D18" s="176" t="s">
        <v>10008</v>
      </c>
      <c r="E18" s="177" t="s">
        <v>229</v>
      </c>
      <c r="F18" s="64">
        <v>1</v>
      </c>
      <c r="G18" s="73">
        <v>100</v>
      </c>
      <c r="H18" s="172">
        <f t="shared" si="0"/>
        <v>100</v>
      </c>
      <c r="I18" s="52"/>
      <c r="J18" s="52" t="s">
        <v>798</v>
      </c>
      <c r="K18" s="65" t="s">
        <v>749</v>
      </c>
      <c r="L18" s="157">
        <f t="shared" si="1"/>
        <v>1</v>
      </c>
    </row>
    <row r="19" s="157" customFormat="1" customHeight="1" outlineLevel="2" spans="1:12">
      <c r="A19" s="173" t="s">
        <v>746</v>
      </c>
      <c r="B19" s="75" t="s">
        <v>799</v>
      </c>
      <c r="C19" s="175" t="s">
        <v>10182</v>
      </c>
      <c r="D19" s="176" t="s">
        <v>10008</v>
      </c>
      <c r="E19" s="177" t="s">
        <v>229</v>
      </c>
      <c r="F19" s="64">
        <v>1</v>
      </c>
      <c r="G19" s="73">
        <v>100</v>
      </c>
      <c r="H19" s="172">
        <f t="shared" si="0"/>
        <v>100</v>
      </c>
      <c r="I19" s="52"/>
      <c r="J19" s="52" t="s">
        <v>800</v>
      </c>
      <c r="K19" s="65" t="s">
        <v>749</v>
      </c>
      <c r="L19" s="157">
        <f t="shared" si="1"/>
        <v>1</v>
      </c>
    </row>
    <row r="20" s="157" customFormat="1" customHeight="1" outlineLevel="2" spans="1:12">
      <c r="A20" s="173" t="s">
        <v>746</v>
      </c>
      <c r="B20" s="78" t="s">
        <v>803</v>
      </c>
      <c r="C20" s="175" t="s">
        <v>10182</v>
      </c>
      <c r="D20" s="176" t="s">
        <v>10008</v>
      </c>
      <c r="E20" s="177" t="s">
        <v>229</v>
      </c>
      <c r="F20" s="64">
        <v>1</v>
      </c>
      <c r="G20" s="73">
        <v>100</v>
      </c>
      <c r="H20" s="172">
        <f t="shared" si="0"/>
        <v>100</v>
      </c>
      <c r="I20" s="52"/>
      <c r="J20" s="52" t="s">
        <v>5606</v>
      </c>
      <c r="K20" s="65" t="s">
        <v>749</v>
      </c>
      <c r="L20" s="157">
        <f t="shared" si="1"/>
        <v>1</v>
      </c>
    </row>
    <row r="21" s="157" customFormat="1" customHeight="1" outlineLevel="2" spans="1:12">
      <c r="A21" s="173" t="s">
        <v>746</v>
      </c>
      <c r="B21" s="78" t="s">
        <v>803</v>
      </c>
      <c r="C21" s="65" t="s">
        <v>10047</v>
      </c>
      <c r="D21" s="178" t="s">
        <v>10048</v>
      </c>
      <c r="E21" s="65" t="s">
        <v>229</v>
      </c>
      <c r="F21" s="64">
        <v>1</v>
      </c>
      <c r="G21" s="52">
        <v>500</v>
      </c>
      <c r="H21" s="172">
        <f t="shared" si="0"/>
        <v>500</v>
      </c>
      <c r="I21" s="52"/>
      <c r="J21" s="52" t="s">
        <v>5606</v>
      </c>
      <c r="K21" s="65" t="s">
        <v>749</v>
      </c>
      <c r="L21" s="157">
        <f t="shared" si="1"/>
        <v>1</v>
      </c>
    </row>
    <row r="22" s="157" customFormat="1" customHeight="1" outlineLevel="2" spans="1:12">
      <c r="A22" s="173" t="s">
        <v>746</v>
      </c>
      <c r="B22" s="78" t="s">
        <v>10248</v>
      </c>
      <c r="C22" s="175" t="s">
        <v>10182</v>
      </c>
      <c r="D22" s="176" t="s">
        <v>10008</v>
      </c>
      <c r="E22" s="177" t="s">
        <v>229</v>
      </c>
      <c r="F22" s="64">
        <v>1</v>
      </c>
      <c r="G22" s="73">
        <v>100</v>
      </c>
      <c r="H22" s="172">
        <f t="shared" si="0"/>
        <v>100</v>
      </c>
      <c r="I22" s="52"/>
      <c r="J22" s="52" t="s">
        <v>806</v>
      </c>
      <c r="K22" s="65" t="s">
        <v>749</v>
      </c>
      <c r="L22" s="157">
        <f t="shared" si="1"/>
        <v>1</v>
      </c>
    </row>
    <row r="23" s="157" customFormat="1" customHeight="1" outlineLevel="2" spans="1:12">
      <c r="A23" s="173" t="s">
        <v>746</v>
      </c>
      <c r="B23" s="78" t="s">
        <v>10248</v>
      </c>
      <c r="C23" s="65" t="s">
        <v>10047</v>
      </c>
      <c r="D23" s="178" t="s">
        <v>10048</v>
      </c>
      <c r="E23" s="65" t="s">
        <v>229</v>
      </c>
      <c r="F23" s="64">
        <v>1</v>
      </c>
      <c r="G23" s="52">
        <v>500</v>
      </c>
      <c r="H23" s="172">
        <f t="shared" si="0"/>
        <v>500</v>
      </c>
      <c r="I23" s="52"/>
      <c r="J23" s="52" t="s">
        <v>806</v>
      </c>
      <c r="K23" s="65" t="s">
        <v>749</v>
      </c>
      <c r="L23" s="157">
        <f t="shared" si="1"/>
        <v>1</v>
      </c>
    </row>
    <row r="24" s="157" customFormat="1" customHeight="1" outlineLevel="2" spans="1:12">
      <c r="A24" s="173" t="s">
        <v>746</v>
      </c>
      <c r="B24" s="78" t="s">
        <v>10248</v>
      </c>
      <c r="C24" s="175" t="s">
        <v>10182</v>
      </c>
      <c r="D24" s="176" t="s">
        <v>10008</v>
      </c>
      <c r="E24" s="177" t="s">
        <v>229</v>
      </c>
      <c r="F24" s="64">
        <v>1</v>
      </c>
      <c r="G24" s="73">
        <v>100</v>
      </c>
      <c r="H24" s="172">
        <f t="shared" si="0"/>
        <v>100</v>
      </c>
      <c r="I24" s="52"/>
      <c r="J24" s="52" t="s">
        <v>808</v>
      </c>
      <c r="K24" s="65" t="s">
        <v>749</v>
      </c>
      <c r="L24" s="157">
        <f t="shared" si="1"/>
        <v>1</v>
      </c>
    </row>
    <row r="25" s="157" customFormat="1" customHeight="1" outlineLevel="2" spans="1:12">
      <c r="A25" s="173" t="s">
        <v>746</v>
      </c>
      <c r="B25" s="78" t="s">
        <v>10248</v>
      </c>
      <c r="C25" s="65" t="s">
        <v>10047</v>
      </c>
      <c r="D25" s="178" t="s">
        <v>10048</v>
      </c>
      <c r="E25" s="65" t="s">
        <v>229</v>
      </c>
      <c r="F25" s="64">
        <v>1</v>
      </c>
      <c r="G25" s="52">
        <v>500</v>
      </c>
      <c r="H25" s="172">
        <f t="shared" si="0"/>
        <v>500</v>
      </c>
      <c r="I25" s="52"/>
      <c r="J25" s="52" t="s">
        <v>808</v>
      </c>
      <c r="K25" s="65" t="s">
        <v>749</v>
      </c>
      <c r="L25" s="157">
        <f t="shared" si="1"/>
        <v>1</v>
      </c>
    </row>
    <row r="26" s="157" customFormat="1" customHeight="1" outlineLevel="2" spans="1:12">
      <c r="A26" s="173" t="s">
        <v>746</v>
      </c>
      <c r="B26" s="75" t="s">
        <v>810</v>
      </c>
      <c r="C26" s="65" t="s">
        <v>10047</v>
      </c>
      <c r="D26" s="178" t="s">
        <v>10048</v>
      </c>
      <c r="E26" s="65" t="s">
        <v>229</v>
      </c>
      <c r="F26" s="64">
        <v>1</v>
      </c>
      <c r="G26" s="52">
        <v>500</v>
      </c>
      <c r="H26" s="172">
        <f t="shared" si="0"/>
        <v>500</v>
      </c>
      <c r="I26" s="52"/>
      <c r="J26" s="52" t="s">
        <v>811</v>
      </c>
      <c r="K26" s="65" t="s">
        <v>749</v>
      </c>
      <c r="L26" s="157">
        <f t="shared" si="1"/>
        <v>1</v>
      </c>
    </row>
    <row r="27" s="157" customFormat="1" customHeight="1" outlineLevel="2" spans="1:12">
      <c r="A27" s="173" t="s">
        <v>746</v>
      </c>
      <c r="B27" s="75" t="s">
        <v>5610</v>
      </c>
      <c r="C27" s="175" t="s">
        <v>10182</v>
      </c>
      <c r="D27" s="176" t="s">
        <v>10008</v>
      </c>
      <c r="E27" s="177" t="s">
        <v>229</v>
      </c>
      <c r="F27" s="64">
        <v>1</v>
      </c>
      <c r="G27" s="73">
        <v>100</v>
      </c>
      <c r="H27" s="172">
        <f t="shared" si="0"/>
        <v>100</v>
      </c>
      <c r="I27" s="52"/>
      <c r="J27" s="52" t="s">
        <v>5611</v>
      </c>
      <c r="K27" s="65" t="s">
        <v>749</v>
      </c>
      <c r="L27" s="157">
        <f t="shared" si="1"/>
        <v>1</v>
      </c>
    </row>
    <row r="28" s="157" customFormat="1" customHeight="1" outlineLevel="2" spans="1:12">
      <c r="A28" s="173" t="s">
        <v>746</v>
      </c>
      <c r="B28" s="75" t="s">
        <v>5610</v>
      </c>
      <c r="C28" s="65" t="s">
        <v>10047</v>
      </c>
      <c r="D28" s="178" t="s">
        <v>10048</v>
      </c>
      <c r="E28" s="65" t="s">
        <v>229</v>
      </c>
      <c r="F28" s="64">
        <v>1</v>
      </c>
      <c r="G28" s="52">
        <v>500</v>
      </c>
      <c r="H28" s="172">
        <f t="shared" si="0"/>
        <v>500</v>
      </c>
      <c r="I28" s="52"/>
      <c r="J28" s="52" t="s">
        <v>5611</v>
      </c>
      <c r="K28" s="65" t="s">
        <v>749</v>
      </c>
      <c r="L28" s="157">
        <f t="shared" si="1"/>
        <v>1</v>
      </c>
    </row>
    <row r="29" s="157" customFormat="1" customHeight="1" outlineLevel="2" spans="1:12">
      <c r="A29" s="173" t="s">
        <v>746</v>
      </c>
      <c r="B29" s="75" t="s">
        <v>812</v>
      </c>
      <c r="C29" s="175" t="s">
        <v>10182</v>
      </c>
      <c r="D29" s="176" t="s">
        <v>10008</v>
      </c>
      <c r="E29" s="177" t="s">
        <v>229</v>
      </c>
      <c r="F29" s="64">
        <v>3</v>
      </c>
      <c r="G29" s="73">
        <v>100</v>
      </c>
      <c r="H29" s="172">
        <f t="shared" si="0"/>
        <v>300</v>
      </c>
      <c r="I29" s="52"/>
      <c r="J29" s="52" t="s">
        <v>813</v>
      </c>
      <c r="K29" s="65" t="s">
        <v>749</v>
      </c>
      <c r="L29" s="157">
        <f t="shared" si="1"/>
        <v>3</v>
      </c>
    </row>
    <row r="30" s="157" customFormat="1" customHeight="1" outlineLevel="2" spans="1:12">
      <c r="A30" s="173" t="s">
        <v>746</v>
      </c>
      <c r="B30" s="75" t="s">
        <v>814</v>
      </c>
      <c r="C30" s="175" t="s">
        <v>10182</v>
      </c>
      <c r="D30" s="176" t="s">
        <v>10008</v>
      </c>
      <c r="E30" s="177" t="s">
        <v>229</v>
      </c>
      <c r="F30" s="64">
        <v>2</v>
      </c>
      <c r="G30" s="73">
        <v>100</v>
      </c>
      <c r="H30" s="172">
        <f t="shared" si="0"/>
        <v>200</v>
      </c>
      <c r="I30" s="52"/>
      <c r="J30" s="52" t="s">
        <v>815</v>
      </c>
      <c r="K30" s="65" t="s">
        <v>749</v>
      </c>
      <c r="L30" s="157">
        <f t="shared" si="1"/>
        <v>2</v>
      </c>
    </row>
    <row r="31" s="157" customFormat="1" customHeight="1" outlineLevel="2" spans="1:12">
      <c r="A31" s="173" t="s">
        <v>746</v>
      </c>
      <c r="B31" s="75" t="s">
        <v>814</v>
      </c>
      <c r="C31" s="65" t="s">
        <v>10013</v>
      </c>
      <c r="D31" s="179" t="s">
        <v>10014</v>
      </c>
      <c r="E31" s="65" t="s">
        <v>229</v>
      </c>
      <c r="F31" s="64">
        <v>1</v>
      </c>
      <c r="G31" s="52">
        <v>50</v>
      </c>
      <c r="H31" s="172">
        <f t="shared" si="0"/>
        <v>50</v>
      </c>
      <c r="I31" s="52"/>
      <c r="J31" s="52" t="s">
        <v>815</v>
      </c>
      <c r="K31" s="65" t="s">
        <v>749</v>
      </c>
      <c r="L31" s="157">
        <f t="shared" si="1"/>
        <v>1</v>
      </c>
    </row>
    <row r="32" s="157" customFormat="1" customHeight="1" outlineLevel="2" spans="1:12">
      <c r="A32" s="173" t="s">
        <v>746</v>
      </c>
      <c r="B32" s="75" t="s">
        <v>814</v>
      </c>
      <c r="C32" s="175" t="s">
        <v>10182</v>
      </c>
      <c r="D32" s="176" t="s">
        <v>10008</v>
      </c>
      <c r="E32" s="177" t="s">
        <v>229</v>
      </c>
      <c r="F32" s="64">
        <v>2</v>
      </c>
      <c r="G32" s="73">
        <v>100</v>
      </c>
      <c r="H32" s="172">
        <f t="shared" si="0"/>
        <v>200</v>
      </c>
      <c r="I32" s="52"/>
      <c r="J32" s="52" t="s">
        <v>815</v>
      </c>
      <c r="K32" s="65" t="s">
        <v>749</v>
      </c>
      <c r="L32" s="157">
        <f t="shared" si="1"/>
        <v>2</v>
      </c>
    </row>
    <row r="33" s="157" customFormat="1" customHeight="1" outlineLevel="2" spans="1:13">
      <c r="A33" s="173" t="s">
        <v>746</v>
      </c>
      <c r="B33" s="75" t="s">
        <v>814</v>
      </c>
      <c r="C33" s="65" t="s">
        <v>10013</v>
      </c>
      <c r="D33" s="179" t="s">
        <v>10014</v>
      </c>
      <c r="E33" s="65" t="s">
        <v>229</v>
      </c>
      <c r="F33" s="64">
        <v>1</v>
      </c>
      <c r="G33" s="52">
        <v>50</v>
      </c>
      <c r="H33" s="172">
        <f t="shared" si="0"/>
        <v>50</v>
      </c>
      <c r="I33" s="52"/>
      <c r="J33" s="52" t="s">
        <v>815</v>
      </c>
      <c r="K33" s="65" t="s">
        <v>749</v>
      </c>
      <c r="L33" s="157">
        <f t="shared" si="1"/>
        <v>1</v>
      </c>
    </row>
    <row r="34" s="157" customFormat="1" customHeight="1" outlineLevel="2" spans="1:13">
      <c r="A34" s="173" t="s">
        <v>746</v>
      </c>
      <c r="B34" s="75" t="s">
        <v>816</v>
      </c>
      <c r="C34" s="175" t="s">
        <v>10182</v>
      </c>
      <c r="D34" s="176" t="s">
        <v>10008</v>
      </c>
      <c r="E34" s="177" t="s">
        <v>229</v>
      </c>
      <c r="F34" s="64">
        <v>2</v>
      </c>
      <c r="G34" s="73">
        <v>100</v>
      </c>
      <c r="H34" s="172">
        <f t="shared" si="0"/>
        <v>200</v>
      </c>
      <c r="I34" s="52"/>
      <c r="J34" s="52" t="s">
        <v>817</v>
      </c>
      <c r="K34" s="65" t="s">
        <v>749</v>
      </c>
      <c r="L34" s="157">
        <f t="shared" si="1"/>
        <v>2</v>
      </c>
    </row>
    <row r="35" s="157" customFormat="1" customHeight="1" outlineLevel="2" spans="1:13">
      <c r="A35" s="173" t="s">
        <v>746</v>
      </c>
      <c r="B35" s="75" t="s">
        <v>816</v>
      </c>
      <c r="C35" s="65" t="s">
        <v>10013</v>
      </c>
      <c r="D35" s="179" t="s">
        <v>10014</v>
      </c>
      <c r="E35" s="65" t="s">
        <v>229</v>
      </c>
      <c r="F35" s="64">
        <v>1</v>
      </c>
      <c r="G35" s="52">
        <v>50</v>
      </c>
      <c r="H35" s="172">
        <f t="shared" si="0"/>
        <v>50</v>
      </c>
      <c r="I35" s="52"/>
      <c r="J35" s="52" t="s">
        <v>817</v>
      </c>
      <c r="K35" s="65" t="s">
        <v>749</v>
      </c>
      <c r="L35" s="157">
        <f t="shared" si="1"/>
        <v>1</v>
      </c>
    </row>
    <row r="36" s="157" customFormat="1" customHeight="1" outlineLevel="2" spans="1:13">
      <c r="A36" s="173" t="s">
        <v>746</v>
      </c>
      <c r="B36" s="75" t="s">
        <v>5612</v>
      </c>
      <c r="C36" s="175" t="s">
        <v>10182</v>
      </c>
      <c r="D36" s="176" t="s">
        <v>10008</v>
      </c>
      <c r="E36" s="177" t="s">
        <v>229</v>
      </c>
      <c r="F36" s="64">
        <v>2</v>
      </c>
      <c r="G36" s="73">
        <v>100</v>
      </c>
      <c r="H36" s="172">
        <f t="shared" si="0"/>
        <v>200</v>
      </c>
      <c r="I36" s="52"/>
      <c r="J36" s="52" t="s">
        <v>819</v>
      </c>
      <c r="K36" s="65" t="s">
        <v>749</v>
      </c>
      <c r="L36" s="157">
        <f t="shared" si="1"/>
        <v>2</v>
      </c>
    </row>
    <row r="37" s="157" customFormat="1" customHeight="1" outlineLevel="2" spans="1:13">
      <c r="A37" s="173" t="s">
        <v>746</v>
      </c>
      <c r="B37" s="75" t="s">
        <v>5612</v>
      </c>
      <c r="C37" s="65" t="s">
        <v>10013</v>
      </c>
      <c r="D37" s="179" t="s">
        <v>10014</v>
      </c>
      <c r="E37" s="65" t="s">
        <v>229</v>
      </c>
      <c r="F37" s="64">
        <v>1</v>
      </c>
      <c r="G37" s="52">
        <v>50</v>
      </c>
      <c r="H37" s="172">
        <f t="shared" si="0"/>
        <v>50</v>
      </c>
      <c r="I37" s="52"/>
      <c r="J37" s="52" t="s">
        <v>819</v>
      </c>
      <c r="K37" s="65" t="s">
        <v>749</v>
      </c>
      <c r="L37" s="157">
        <f t="shared" si="1"/>
        <v>1</v>
      </c>
    </row>
    <row r="38" s="157" customFormat="1" customHeight="1" outlineLevel="2" spans="1:13">
      <c r="A38" s="173" t="s">
        <v>746</v>
      </c>
      <c r="B38" s="75" t="s">
        <v>5612</v>
      </c>
      <c r="C38" s="175" t="s">
        <v>10182</v>
      </c>
      <c r="D38" s="176" t="s">
        <v>10008</v>
      </c>
      <c r="E38" s="177" t="s">
        <v>229</v>
      </c>
      <c r="F38" s="64">
        <v>2</v>
      </c>
      <c r="G38" s="73">
        <v>100</v>
      </c>
      <c r="H38" s="172">
        <f t="shared" si="0"/>
        <v>200</v>
      </c>
      <c r="I38" s="52"/>
      <c r="J38" s="52" t="s">
        <v>821</v>
      </c>
      <c r="K38" s="65" t="s">
        <v>749</v>
      </c>
      <c r="L38" s="157">
        <f t="shared" si="1"/>
        <v>2</v>
      </c>
    </row>
    <row r="39" s="157" customFormat="1" customHeight="1" outlineLevel="2" spans="1:13">
      <c r="A39" s="173" t="s">
        <v>746</v>
      </c>
      <c r="B39" s="75" t="s">
        <v>5612</v>
      </c>
      <c r="C39" s="65" t="s">
        <v>10013</v>
      </c>
      <c r="D39" s="179" t="s">
        <v>10014</v>
      </c>
      <c r="E39" s="65" t="s">
        <v>229</v>
      </c>
      <c r="F39" s="64">
        <v>1</v>
      </c>
      <c r="G39" s="52">
        <v>50</v>
      </c>
      <c r="H39" s="172">
        <f t="shared" si="0"/>
        <v>50</v>
      </c>
      <c r="I39" s="52"/>
      <c r="J39" s="52" t="s">
        <v>821</v>
      </c>
      <c r="K39" s="65" t="s">
        <v>749</v>
      </c>
      <c r="L39" s="157">
        <f t="shared" si="1"/>
        <v>1</v>
      </c>
      <c r="M39" s="165"/>
    </row>
    <row r="40" s="157" customFormat="1" customHeight="1" outlineLevel="2" spans="1:13">
      <c r="A40" s="173" t="s">
        <v>746</v>
      </c>
      <c r="B40" s="75" t="s">
        <v>5612</v>
      </c>
      <c r="C40" s="175" t="s">
        <v>10182</v>
      </c>
      <c r="D40" s="176" t="s">
        <v>10008</v>
      </c>
      <c r="E40" s="177" t="s">
        <v>229</v>
      </c>
      <c r="F40" s="64">
        <v>2</v>
      </c>
      <c r="G40" s="73">
        <v>100</v>
      </c>
      <c r="H40" s="172">
        <f t="shared" si="0"/>
        <v>200</v>
      </c>
      <c r="I40" s="52"/>
      <c r="J40" s="52" t="s">
        <v>823</v>
      </c>
      <c r="K40" s="65" t="s">
        <v>749</v>
      </c>
      <c r="L40" s="157">
        <f t="shared" si="1"/>
        <v>2</v>
      </c>
    </row>
    <row r="41" s="157" customFormat="1" customHeight="1" outlineLevel="2" spans="1:13">
      <c r="A41" s="173" t="s">
        <v>746</v>
      </c>
      <c r="B41" s="75" t="s">
        <v>5612</v>
      </c>
      <c r="C41" s="65" t="s">
        <v>10013</v>
      </c>
      <c r="D41" s="179" t="s">
        <v>10014</v>
      </c>
      <c r="E41" s="65" t="s">
        <v>229</v>
      </c>
      <c r="F41" s="64">
        <v>1</v>
      </c>
      <c r="G41" s="52">
        <v>50</v>
      </c>
      <c r="H41" s="172">
        <f t="shared" si="0"/>
        <v>50</v>
      </c>
      <c r="I41" s="52"/>
      <c r="J41" s="52" t="s">
        <v>823</v>
      </c>
      <c r="K41" s="65" t="s">
        <v>749</v>
      </c>
      <c r="L41" s="157">
        <f t="shared" si="1"/>
        <v>1</v>
      </c>
    </row>
    <row r="42" s="157" customFormat="1" customHeight="1" outlineLevel="2" spans="1:13">
      <c r="A42" s="173" t="s">
        <v>746</v>
      </c>
      <c r="B42" s="75" t="s">
        <v>5612</v>
      </c>
      <c r="C42" s="175" t="s">
        <v>10182</v>
      </c>
      <c r="D42" s="176" t="s">
        <v>10008</v>
      </c>
      <c r="E42" s="177" t="s">
        <v>229</v>
      </c>
      <c r="F42" s="64">
        <v>2</v>
      </c>
      <c r="G42" s="73">
        <v>100</v>
      </c>
      <c r="H42" s="172">
        <f t="shared" si="0"/>
        <v>200</v>
      </c>
      <c r="I42" s="52"/>
      <c r="J42" s="52" t="s">
        <v>825</v>
      </c>
      <c r="K42" s="65" t="s">
        <v>749</v>
      </c>
      <c r="L42" s="157">
        <f t="shared" si="1"/>
        <v>2</v>
      </c>
    </row>
    <row r="43" s="157" customFormat="1" customHeight="1" outlineLevel="2" spans="1:13">
      <c r="A43" s="173" t="s">
        <v>746</v>
      </c>
      <c r="B43" s="75" t="s">
        <v>5612</v>
      </c>
      <c r="C43" s="65" t="s">
        <v>10013</v>
      </c>
      <c r="D43" s="179" t="s">
        <v>10014</v>
      </c>
      <c r="E43" s="65" t="s">
        <v>229</v>
      </c>
      <c r="F43" s="64">
        <v>1</v>
      </c>
      <c r="G43" s="52">
        <v>50</v>
      </c>
      <c r="H43" s="172">
        <f t="shared" si="0"/>
        <v>50</v>
      </c>
      <c r="I43" s="52"/>
      <c r="J43" s="52" t="s">
        <v>825</v>
      </c>
      <c r="K43" s="65" t="s">
        <v>749</v>
      </c>
      <c r="L43" s="157">
        <f t="shared" si="1"/>
        <v>1</v>
      </c>
    </row>
    <row r="44" s="157" customFormat="1" customHeight="1" outlineLevel="2" spans="1:13">
      <c r="A44" s="173" t="s">
        <v>746</v>
      </c>
      <c r="B44" s="75" t="s">
        <v>5612</v>
      </c>
      <c r="C44" s="175" t="s">
        <v>10182</v>
      </c>
      <c r="D44" s="176" t="s">
        <v>10008</v>
      </c>
      <c r="E44" s="177" t="s">
        <v>229</v>
      </c>
      <c r="F44" s="64">
        <v>2</v>
      </c>
      <c r="G44" s="73">
        <v>100</v>
      </c>
      <c r="H44" s="172">
        <f t="shared" si="0"/>
        <v>200</v>
      </c>
      <c r="I44" s="52"/>
      <c r="J44" s="52" t="s">
        <v>827</v>
      </c>
      <c r="K44" s="65" t="s">
        <v>749</v>
      </c>
      <c r="L44" s="157">
        <f t="shared" si="1"/>
        <v>2</v>
      </c>
    </row>
    <row r="45" s="157" customFormat="1" customHeight="1" outlineLevel="2" spans="1:13">
      <c r="A45" s="173" t="s">
        <v>746</v>
      </c>
      <c r="B45" s="75" t="s">
        <v>5612</v>
      </c>
      <c r="C45" s="65" t="s">
        <v>10013</v>
      </c>
      <c r="D45" s="179" t="s">
        <v>10014</v>
      </c>
      <c r="E45" s="65" t="s">
        <v>229</v>
      </c>
      <c r="F45" s="64">
        <v>1</v>
      </c>
      <c r="G45" s="52">
        <v>50</v>
      </c>
      <c r="H45" s="172">
        <f t="shared" si="0"/>
        <v>50</v>
      </c>
      <c r="I45" s="52"/>
      <c r="J45" s="52" t="s">
        <v>827</v>
      </c>
      <c r="K45" s="65" t="s">
        <v>749</v>
      </c>
      <c r="L45" s="157">
        <f t="shared" si="1"/>
        <v>1</v>
      </c>
    </row>
    <row r="46" s="157" customFormat="1" customHeight="1" outlineLevel="2" spans="1:13">
      <c r="A46" s="173" t="s">
        <v>746</v>
      </c>
      <c r="B46" s="75" t="s">
        <v>5612</v>
      </c>
      <c r="C46" s="175" t="s">
        <v>10182</v>
      </c>
      <c r="D46" s="176" t="s">
        <v>10008</v>
      </c>
      <c r="E46" s="177" t="s">
        <v>229</v>
      </c>
      <c r="F46" s="64">
        <v>2</v>
      </c>
      <c r="G46" s="73">
        <v>100</v>
      </c>
      <c r="H46" s="172">
        <f t="shared" si="0"/>
        <v>200</v>
      </c>
      <c r="I46" s="52"/>
      <c r="J46" s="52" t="s">
        <v>829</v>
      </c>
      <c r="K46" s="65" t="s">
        <v>749</v>
      </c>
      <c r="L46" s="157">
        <f t="shared" si="1"/>
        <v>2</v>
      </c>
    </row>
    <row r="47" s="157" customFormat="1" customHeight="1" outlineLevel="2" spans="1:13">
      <c r="A47" s="173" t="s">
        <v>746</v>
      </c>
      <c r="B47" s="75" t="s">
        <v>5612</v>
      </c>
      <c r="C47" s="65" t="s">
        <v>10013</v>
      </c>
      <c r="D47" s="179" t="s">
        <v>10014</v>
      </c>
      <c r="E47" s="65" t="s">
        <v>229</v>
      </c>
      <c r="F47" s="64">
        <v>1</v>
      </c>
      <c r="G47" s="52">
        <v>50</v>
      </c>
      <c r="H47" s="172">
        <f t="shared" si="0"/>
        <v>50</v>
      </c>
      <c r="I47" s="52"/>
      <c r="J47" s="52" t="s">
        <v>829</v>
      </c>
      <c r="K47" s="65" t="s">
        <v>749</v>
      </c>
      <c r="L47" s="157">
        <f t="shared" si="1"/>
        <v>1</v>
      </c>
    </row>
    <row r="48" s="157" customFormat="1" customHeight="1" outlineLevel="2" spans="1:13">
      <c r="A48" s="173" t="s">
        <v>746</v>
      </c>
      <c r="B48" s="75" t="s">
        <v>5612</v>
      </c>
      <c r="C48" s="175" t="s">
        <v>10182</v>
      </c>
      <c r="D48" s="176" t="s">
        <v>10008</v>
      </c>
      <c r="E48" s="177" t="s">
        <v>229</v>
      </c>
      <c r="F48" s="64">
        <v>2</v>
      </c>
      <c r="G48" s="73">
        <v>100</v>
      </c>
      <c r="H48" s="172">
        <f t="shared" si="0"/>
        <v>200</v>
      </c>
      <c r="I48" s="52"/>
      <c r="J48" s="52" t="s">
        <v>831</v>
      </c>
      <c r="K48" s="65" t="s">
        <v>749</v>
      </c>
      <c r="L48" s="157">
        <f t="shared" si="1"/>
        <v>2</v>
      </c>
    </row>
    <row r="49" s="157" customFormat="1" customHeight="1" outlineLevel="2" spans="1:15">
      <c r="A49" s="173" t="s">
        <v>746</v>
      </c>
      <c r="B49" s="75" t="s">
        <v>5612</v>
      </c>
      <c r="C49" s="65" t="s">
        <v>10013</v>
      </c>
      <c r="D49" s="179" t="s">
        <v>10014</v>
      </c>
      <c r="E49" s="65" t="s">
        <v>229</v>
      </c>
      <c r="F49" s="64">
        <v>1</v>
      </c>
      <c r="G49" s="52">
        <v>50</v>
      </c>
      <c r="H49" s="172">
        <f t="shared" si="0"/>
        <v>50</v>
      </c>
      <c r="I49" s="52"/>
      <c r="J49" s="52" t="s">
        <v>831</v>
      </c>
      <c r="K49" s="65" t="s">
        <v>749</v>
      </c>
      <c r="L49" s="157">
        <f t="shared" si="1"/>
        <v>1</v>
      </c>
    </row>
    <row r="50" s="157" customFormat="1" customHeight="1" outlineLevel="2" spans="1:15">
      <c r="A50" s="173" t="s">
        <v>746</v>
      </c>
      <c r="B50" s="75" t="s">
        <v>5612</v>
      </c>
      <c r="C50" s="175" t="s">
        <v>10182</v>
      </c>
      <c r="D50" s="176" t="s">
        <v>10008</v>
      </c>
      <c r="E50" s="177" t="s">
        <v>229</v>
      </c>
      <c r="F50" s="64">
        <v>2</v>
      </c>
      <c r="G50" s="73">
        <v>100</v>
      </c>
      <c r="H50" s="172">
        <f t="shared" si="0"/>
        <v>200</v>
      </c>
      <c r="I50" s="52"/>
      <c r="J50" s="52" t="s">
        <v>833</v>
      </c>
      <c r="K50" s="65" t="s">
        <v>749</v>
      </c>
      <c r="L50" s="157">
        <f t="shared" si="1"/>
        <v>2</v>
      </c>
    </row>
    <row r="51" s="157" customFormat="1" customHeight="1" outlineLevel="2" spans="1:15">
      <c r="A51" s="173" t="s">
        <v>746</v>
      </c>
      <c r="B51" s="75" t="s">
        <v>5612</v>
      </c>
      <c r="C51" s="65" t="s">
        <v>10013</v>
      </c>
      <c r="D51" s="179" t="s">
        <v>10014</v>
      </c>
      <c r="E51" s="65" t="s">
        <v>229</v>
      </c>
      <c r="F51" s="64">
        <v>1</v>
      </c>
      <c r="G51" s="52">
        <v>50</v>
      </c>
      <c r="H51" s="172">
        <f t="shared" si="0"/>
        <v>50</v>
      </c>
      <c r="I51" s="52"/>
      <c r="J51" s="52" t="s">
        <v>833</v>
      </c>
      <c r="K51" s="65" t="s">
        <v>749</v>
      </c>
      <c r="L51" s="157">
        <f t="shared" si="1"/>
        <v>1</v>
      </c>
    </row>
    <row r="52" s="157" customFormat="1" customHeight="1" outlineLevel="2" spans="1:15">
      <c r="A52" s="173" t="s">
        <v>746</v>
      </c>
      <c r="B52" s="75" t="s">
        <v>834</v>
      </c>
      <c r="C52" s="175" t="s">
        <v>10182</v>
      </c>
      <c r="D52" s="176" t="s">
        <v>10008</v>
      </c>
      <c r="E52" s="177" t="s">
        <v>229</v>
      </c>
      <c r="F52" s="64">
        <v>1</v>
      </c>
      <c r="G52" s="73">
        <v>100</v>
      </c>
      <c r="H52" s="172">
        <f t="shared" si="0"/>
        <v>100</v>
      </c>
      <c r="I52" s="52"/>
      <c r="J52" s="52" t="s">
        <v>835</v>
      </c>
      <c r="K52" s="65" t="s">
        <v>749</v>
      </c>
      <c r="L52" s="157">
        <f t="shared" si="1"/>
        <v>1</v>
      </c>
    </row>
    <row r="53" s="157" customFormat="1" customHeight="1" outlineLevel="2" spans="1:15">
      <c r="A53" s="173" t="s">
        <v>746</v>
      </c>
      <c r="B53" s="75" t="s">
        <v>834</v>
      </c>
      <c r="C53" s="65" t="s">
        <v>10047</v>
      </c>
      <c r="D53" s="178" t="s">
        <v>10048</v>
      </c>
      <c r="E53" s="65" t="s">
        <v>229</v>
      </c>
      <c r="F53" s="64">
        <v>1</v>
      </c>
      <c r="G53" s="52">
        <v>500</v>
      </c>
      <c r="H53" s="172">
        <f t="shared" si="0"/>
        <v>500</v>
      </c>
      <c r="I53" s="52"/>
      <c r="J53" s="52" t="s">
        <v>835</v>
      </c>
      <c r="K53" s="65" t="s">
        <v>749</v>
      </c>
      <c r="L53" s="157">
        <f t="shared" si="1"/>
        <v>1</v>
      </c>
    </row>
    <row r="54" s="157" customFormat="1" customHeight="1" outlineLevel="2" spans="1:15">
      <c r="A54" s="173" t="s">
        <v>746</v>
      </c>
      <c r="B54" s="75" t="s">
        <v>1557</v>
      </c>
      <c r="C54" s="175" t="s">
        <v>10182</v>
      </c>
      <c r="D54" s="176" t="s">
        <v>10008</v>
      </c>
      <c r="E54" s="177" t="s">
        <v>229</v>
      </c>
      <c r="F54" s="64">
        <v>1</v>
      </c>
      <c r="G54" s="73">
        <v>100</v>
      </c>
      <c r="H54" s="172">
        <f t="shared" si="0"/>
        <v>100</v>
      </c>
      <c r="I54" s="52"/>
      <c r="J54" s="52" t="s">
        <v>837</v>
      </c>
      <c r="K54" s="65" t="s">
        <v>749</v>
      </c>
      <c r="L54" s="157">
        <f t="shared" si="1"/>
        <v>1</v>
      </c>
    </row>
    <row r="55" s="157" customFormat="1" customHeight="1" outlineLevel="2" spans="1:15">
      <c r="A55" s="173" t="s">
        <v>746</v>
      </c>
      <c r="B55" s="75" t="s">
        <v>838</v>
      </c>
      <c r="C55" s="175" t="s">
        <v>10182</v>
      </c>
      <c r="D55" s="176" t="s">
        <v>10008</v>
      </c>
      <c r="E55" s="177" t="s">
        <v>229</v>
      </c>
      <c r="F55" s="64">
        <v>1</v>
      </c>
      <c r="G55" s="73">
        <v>100</v>
      </c>
      <c r="H55" s="172">
        <f t="shared" si="0"/>
        <v>100</v>
      </c>
      <c r="I55" s="52"/>
      <c r="J55" s="52" t="s">
        <v>839</v>
      </c>
      <c r="K55" s="65" t="s">
        <v>749</v>
      </c>
      <c r="L55" s="157">
        <f t="shared" si="1"/>
        <v>1</v>
      </c>
    </row>
    <row r="56" s="157" customFormat="1" customHeight="1" outlineLevel="2" spans="1:15">
      <c r="A56" s="173" t="s">
        <v>746</v>
      </c>
      <c r="B56" s="75" t="s">
        <v>838</v>
      </c>
      <c r="C56" s="65" t="s">
        <v>10047</v>
      </c>
      <c r="D56" s="178" t="s">
        <v>10048</v>
      </c>
      <c r="E56" s="65" t="s">
        <v>229</v>
      </c>
      <c r="F56" s="64">
        <v>1</v>
      </c>
      <c r="G56" s="52">
        <v>500</v>
      </c>
      <c r="H56" s="172">
        <f t="shared" si="0"/>
        <v>500</v>
      </c>
      <c r="I56" s="52"/>
      <c r="J56" s="52" t="s">
        <v>839</v>
      </c>
      <c r="K56" s="65" t="s">
        <v>749</v>
      </c>
      <c r="L56" s="157">
        <f t="shared" si="1"/>
        <v>1</v>
      </c>
    </row>
    <row r="57" s="157" customFormat="1" customHeight="1" outlineLevel="2" spans="1:15">
      <c r="A57" s="173" t="s">
        <v>746</v>
      </c>
      <c r="B57" s="75" t="s">
        <v>838</v>
      </c>
      <c r="C57" s="65" t="s">
        <v>9918</v>
      </c>
      <c r="D57" s="65" t="s">
        <v>9919</v>
      </c>
      <c r="E57" s="65" t="s">
        <v>229</v>
      </c>
      <c r="F57" s="64">
        <v>2</v>
      </c>
      <c r="G57" s="52">
        <v>300</v>
      </c>
      <c r="H57" s="172">
        <f t="shared" si="0"/>
        <v>600</v>
      </c>
      <c r="I57" s="52"/>
      <c r="J57" s="52" t="s">
        <v>839</v>
      </c>
      <c r="K57" s="65" t="s">
        <v>749</v>
      </c>
      <c r="L57" s="157">
        <f t="shared" si="1"/>
        <v>2</v>
      </c>
    </row>
    <row r="58" s="157" customFormat="1" customHeight="1" outlineLevel="2" spans="1:15">
      <c r="A58" s="173" t="s">
        <v>746</v>
      </c>
      <c r="B58" s="75" t="s">
        <v>838</v>
      </c>
      <c r="C58" s="65" t="s">
        <v>10032</v>
      </c>
      <c r="D58" s="180" t="s">
        <v>10249</v>
      </c>
      <c r="E58" s="65" t="s">
        <v>229</v>
      </c>
      <c r="F58" s="64">
        <v>1</v>
      </c>
      <c r="G58" s="52">
        <v>300</v>
      </c>
      <c r="H58" s="172">
        <f t="shared" si="0"/>
        <v>300</v>
      </c>
      <c r="I58" s="52"/>
      <c r="J58" s="52" t="s">
        <v>839</v>
      </c>
      <c r="K58" s="65" t="s">
        <v>749</v>
      </c>
      <c r="L58" s="157">
        <f t="shared" si="1"/>
        <v>1</v>
      </c>
    </row>
    <row r="59" s="159" customFormat="1" customHeight="1" outlineLevel="1" spans="1:15">
      <c r="A59" s="170" t="s">
        <v>3038</v>
      </c>
      <c r="B59" s="62" t="s">
        <v>3038</v>
      </c>
      <c r="C59" s="62"/>
      <c r="D59" s="62"/>
      <c r="E59" s="62"/>
      <c r="F59" s="171"/>
      <c r="G59" s="62"/>
      <c r="H59" s="172"/>
      <c r="I59" s="62"/>
      <c r="J59" s="62"/>
      <c r="K59" s="62"/>
      <c r="L59" s="157">
        <f t="shared" si="1"/>
        <v>0</v>
      </c>
    </row>
    <row r="60" s="157" customFormat="1" customHeight="1" outlineLevel="2" spans="1:15">
      <c r="A60" s="173" t="s">
        <v>841</v>
      </c>
      <c r="B60" s="75" t="s">
        <v>75</v>
      </c>
      <c r="C60" s="65" t="s">
        <v>9969</v>
      </c>
      <c r="D60" s="70" t="s">
        <v>9970</v>
      </c>
      <c r="E60" s="74" t="s">
        <v>229</v>
      </c>
      <c r="F60" s="64">
        <v>1</v>
      </c>
      <c r="G60" s="52">
        <v>200</v>
      </c>
      <c r="H60" s="172">
        <f t="shared" ref="H60:H72" si="2" xml:space="preserve">F60*G60</f>
        <v>200</v>
      </c>
      <c r="I60" s="52"/>
      <c r="J60" s="52" t="s">
        <v>842</v>
      </c>
      <c r="K60" s="65" t="s">
        <v>887</v>
      </c>
      <c r="L60" s="157">
        <f t="shared" si="1"/>
        <v>1</v>
      </c>
    </row>
    <row r="61" s="157" customFormat="1" customHeight="1" outlineLevel="2" spans="1:15">
      <c r="A61" s="173" t="s">
        <v>841</v>
      </c>
      <c r="B61" s="75" t="s">
        <v>75</v>
      </c>
      <c r="C61" s="175" t="s">
        <v>10182</v>
      </c>
      <c r="D61" s="176" t="s">
        <v>10008</v>
      </c>
      <c r="E61" s="181" t="s">
        <v>229</v>
      </c>
      <c r="F61" s="64">
        <v>1</v>
      </c>
      <c r="G61" s="73">
        <v>100</v>
      </c>
      <c r="H61" s="172">
        <f t="shared" si="2"/>
        <v>100</v>
      </c>
      <c r="I61" s="52"/>
      <c r="J61" s="52" t="s">
        <v>842</v>
      </c>
      <c r="K61" s="65" t="s">
        <v>887</v>
      </c>
      <c r="L61" s="157">
        <f t="shared" si="1"/>
        <v>1</v>
      </c>
    </row>
    <row r="62" s="157" customFormat="1" customHeight="1" outlineLevel="2" spans="1:15">
      <c r="A62" s="173" t="s">
        <v>841</v>
      </c>
      <c r="B62" s="75" t="s">
        <v>849</v>
      </c>
      <c r="C62" s="75" t="s">
        <v>10181</v>
      </c>
      <c r="D62" s="52" t="s">
        <v>9981</v>
      </c>
      <c r="E62" s="65" t="s">
        <v>229</v>
      </c>
      <c r="F62" s="64">
        <v>6</v>
      </c>
      <c r="G62" s="52">
        <v>70</v>
      </c>
      <c r="H62" s="172">
        <f t="shared" si="2"/>
        <v>420</v>
      </c>
      <c r="I62" s="52"/>
      <c r="J62" s="52" t="s">
        <v>851</v>
      </c>
      <c r="K62" s="65" t="s">
        <v>10250</v>
      </c>
      <c r="L62" s="157">
        <f t="shared" si="1"/>
        <v>6</v>
      </c>
    </row>
    <row r="63" s="157" customFormat="1" customHeight="1" outlineLevel="2" spans="1:15">
      <c r="A63" s="173" t="s">
        <v>841</v>
      </c>
      <c r="B63" s="75" t="s">
        <v>849</v>
      </c>
      <c r="C63" s="65" t="s">
        <v>10013</v>
      </c>
      <c r="D63" s="179" t="s">
        <v>10014</v>
      </c>
      <c r="E63" s="65" t="s">
        <v>229</v>
      </c>
      <c r="F63" s="64">
        <v>8</v>
      </c>
      <c r="G63" s="52">
        <v>50</v>
      </c>
      <c r="H63" s="172">
        <f t="shared" si="2"/>
        <v>400</v>
      </c>
      <c r="I63" s="52"/>
      <c r="J63" s="52" t="s">
        <v>851</v>
      </c>
      <c r="K63" s="65" t="s">
        <v>10250</v>
      </c>
      <c r="L63" s="157">
        <f t="shared" si="1"/>
        <v>8</v>
      </c>
    </row>
    <row r="64" s="160" customFormat="1" customHeight="1" outlineLevel="2" spans="1:15">
      <c r="A64" s="173" t="s">
        <v>841</v>
      </c>
      <c r="B64" s="75" t="s">
        <v>797</v>
      </c>
      <c r="C64" s="65" t="s">
        <v>9953</v>
      </c>
      <c r="D64" s="65" t="s">
        <v>10136</v>
      </c>
      <c r="E64" s="65" t="s">
        <v>229</v>
      </c>
      <c r="F64" s="64">
        <v>52</v>
      </c>
      <c r="G64" s="64">
        <v>100</v>
      </c>
      <c r="H64" s="172">
        <f t="shared" si="2"/>
        <v>5200</v>
      </c>
      <c r="I64" s="52"/>
      <c r="J64" s="52" t="s">
        <v>859</v>
      </c>
      <c r="K64" s="65" t="s">
        <v>846</v>
      </c>
      <c r="L64" s="157">
        <f t="shared" si="1"/>
        <v>52</v>
      </c>
      <c r="M64" s="157"/>
      <c r="N64" s="157"/>
      <c r="O64" s="157"/>
    </row>
    <row r="65" s="160" customFormat="1" customHeight="1" outlineLevel="2" spans="1:15">
      <c r="A65" s="173" t="s">
        <v>841</v>
      </c>
      <c r="B65" s="75" t="s">
        <v>797</v>
      </c>
      <c r="C65" s="65" t="s">
        <v>9934</v>
      </c>
      <c r="D65" s="67" t="s">
        <v>9935</v>
      </c>
      <c r="E65" s="65" t="s">
        <v>9936</v>
      </c>
      <c r="F65" s="64">
        <v>2</v>
      </c>
      <c r="G65" s="64">
        <v>200</v>
      </c>
      <c r="H65" s="172">
        <f t="shared" si="2"/>
        <v>400</v>
      </c>
      <c r="I65" s="52"/>
      <c r="J65" s="52" t="s">
        <v>859</v>
      </c>
      <c r="K65" s="65" t="s">
        <v>846</v>
      </c>
      <c r="L65" s="157">
        <f t="shared" si="1"/>
        <v>2</v>
      </c>
      <c r="M65" s="157"/>
      <c r="N65" s="157"/>
      <c r="O65" s="157"/>
    </row>
    <row r="66" s="157" customFormat="1" customHeight="1" outlineLevel="2" spans="1:15">
      <c r="A66" s="173" t="s">
        <v>841</v>
      </c>
      <c r="B66" s="75" t="s">
        <v>5625</v>
      </c>
      <c r="C66" s="175" t="s">
        <v>10182</v>
      </c>
      <c r="D66" s="176" t="s">
        <v>10008</v>
      </c>
      <c r="E66" s="181" t="s">
        <v>229</v>
      </c>
      <c r="F66" s="64">
        <v>1</v>
      </c>
      <c r="G66" s="73">
        <v>100</v>
      </c>
      <c r="H66" s="172">
        <f t="shared" si="2"/>
        <v>100</v>
      </c>
      <c r="I66" s="52"/>
      <c r="J66" s="52" t="s">
        <v>5626</v>
      </c>
      <c r="K66" s="65" t="s">
        <v>887</v>
      </c>
      <c r="L66" s="157">
        <f t="shared" si="1"/>
        <v>1</v>
      </c>
    </row>
    <row r="67" s="157" customFormat="1" customHeight="1" outlineLevel="2" spans="1:15">
      <c r="A67" s="173" t="s">
        <v>841</v>
      </c>
      <c r="B67" s="75" t="s">
        <v>5625</v>
      </c>
      <c r="C67" s="175" t="s">
        <v>10182</v>
      </c>
      <c r="D67" s="176" t="s">
        <v>10008</v>
      </c>
      <c r="E67" s="181" t="s">
        <v>229</v>
      </c>
      <c r="F67" s="64">
        <v>1</v>
      </c>
      <c r="G67" s="73">
        <v>100</v>
      </c>
      <c r="H67" s="172">
        <f t="shared" si="2"/>
        <v>100</v>
      </c>
      <c r="I67" s="52"/>
      <c r="J67" s="52" t="s">
        <v>5627</v>
      </c>
      <c r="K67" s="65" t="s">
        <v>887</v>
      </c>
      <c r="L67" s="157">
        <f t="shared" si="1"/>
        <v>1</v>
      </c>
    </row>
    <row r="68" s="157" customFormat="1" customHeight="1" outlineLevel="2" spans="1:15">
      <c r="A68" s="173" t="s">
        <v>841</v>
      </c>
      <c r="B68" s="75" t="s">
        <v>5625</v>
      </c>
      <c r="C68" s="65" t="s">
        <v>9911</v>
      </c>
      <c r="D68" s="182" t="s">
        <v>9914</v>
      </c>
      <c r="E68" s="74" t="s">
        <v>229</v>
      </c>
      <c r="F68" s="64">
        <v>1</v>
      </c>
      <c r="G68" s="73">
        <v>300</v>
      </c>
      <c r="H68" s="172">
        <f t="shared" si="2"/>
        <v>300</v>
      </c>
      <c r="I68" s="52"/>
      <c r="J68" s="52" t="s">
        <v>5627</v>
      </c>
      <c r="K68" s="65" t="s">
        <v>887</v>
      </c>
      <c r="L68" s="157">
        <f t="shared" si="1"/>
        <v>1</v>
      </c>
    </row>
    <row r="69" s="157" customFormat="1" customHeight="1" outlineLevel="2" spans="1:15">
      <c r="A69" s="173" t="s">
        <v>841</v>
      </c>
      <c r="B69" s="75" t="s">
        <v>5625</v>
      </c>
      <c r="C69" s="175" t="s">
        <v>10182</v>
      </c>
      <c r="D69" s="176" t="s">
        <v>10008</v>
      </c>
      <c r="E69" s="181" t="s">
        <v>229</v>
      </c>
      <c r="F69" s="64">
        <v>6</v>
      </c>
      <c r="G69" s="73">
        <v>100</v>
      </c>
      <c r="H69" s="172">
        <f t="shared" si="2"/>
        <v>600</v>
      </c>
      <c r="I69" s="52"/>
      <c r="J69" s="52" t="s">
        <v>5628</v>
      </c>
      <c r="K69" s="65" t="s">
        <v>887</v>
      </c>
      <c r="L69" s="157">
        <f t="shared" si="1"/>
        <v>6</v>
      </c>
    </row>
    <row r="70" s="157" customFormat="1" customHeight="1" outlineLevel="2" spans="1:15">
      <c r="A70" s="173" t="s">
        <v>841</v>
      </c>
      <c r="B70" s="75" t="s">
        <v>5635</v>
      </c>
      <c r="C70" s="65" t="s">
        <v>9969</v>
      </c>
      <c r="D70" s="70" t="s">
        <v>9970</v>
      </c>
      <c r="E70" s="74" t="s">
        <v>229</v>
      </c>
      <c r="F70" s="64">
        <v>1</v>
      </c>
      <c r="G70" s="52">
        <v>200</v>
      </c>
      <c r="H70" s="172">
        <f t="shared" si="2"/>
        <v>200</v>
      </c>
      <c r="I70" s="52"/>
      <c r="J70" s="52" t="s">
        <v>892</v>
      </c>
      <c r="K70" s="65" t="s">
        <v>887</v>
      </c>
      <c r="L70" s="157">
        <f t="shared" ref="L70:L133" si="3" xml:space="preserve">F70</f>
        <v>1</v>
      </c>
    </row>
    <row r="71" s="157" customFormat="1" customHeight="1" outlineLevel="2" spans="1:15">
      <c r="A71" s="173" t="s">
        <v>841</v>
      </c>
      <c r="B71" s="75" t="s">
        <v>5635</v>
      </c>
      <c r="C71" s="175" t="s">
        <v>10182</v>
      </c>
      <c r="D71" s="176" t="s">
        <v>10008</v>
      </c>
      <c r="E71" s="181" t="s">
        <v>229</v>
      </c>
      <c r="F71" s="64">
        <v>8</v>
      </c>
      <c r="G71" s="73">
        <v>100</v>
      </c>
      <c r="H71" s="172">
        <f t="shared" si="2"/>
        <v>800</v>
      </c>
      <c r="I71" s="52"/>
      <c r="J71" s="52" t="s">
        <v>892</v>
      </c>
      <c r="K71" s="65" t="s">
        <v>887</v>
      </c>
      <c r="L71" s="157">
        <f t="shared" si="3"/>
        <v>8</v>
      </c>
    </row>
    <row r="72" s="157" customFormat="1" customHeight="1" outlineLevel="2" spans="1:15">
      <c r="A72" s="173" t="s">
        <v>841</v>
      </c>
      <c r="B72" s="75" t="s">
        <v>5635</v>
      </c>
      <c r="C72" s="65" t="s">
        <v>9911</v>
      </c>
      <c r="D72" s="183" t="s">
        <v>9914</v>
      </c>
      <c r="E72" s="74" t="s">
        <v>229</v>
      </c>
      <c r="F72" s="64">
        <v>1</v>
      </c>
      <c r="G72" s="73">
        <v>300</v>
      </c>
      <c r="H72" s="172">
        <f t="shared" si="2"/>
        <v>300</v>
      </c>
      <c r="I72" s="52"/>
      <c r="J72" s="52" t="s">
        <v>892</v>
      </c>
      <c r="K72" s="65" t="s">
        <v>887</v>
      </c>
      <c r="L72" s="157">
        <f t="shared" si="3"/>
        <v>1</v>
      </c>
    </row>
    <row r="73" s="159" customFormat="1" customHeight="1" outlineLevel="1" spans="1:15">
      <c r="A73" s="170" t="s">
        <v>3071</v>
      </c>
      <c r="B73" s="62" t="s">
        <v>3071</v>
      </c>
      <c r="C73" s="62"/>
      <c r="D73" s="62"/>
      <c r="E73" s="62"/>
      <c r="F73" s="171"/>
      <c r="G73" s="62"/>
      <c r="H73" s="172"/>
      <c r="I73" s="62"/>
      <c r="J73" s="62"/>
      <c r="K73" s="62"/>
      <c r="L73" s="157">
        <f t="shared" si="3"/>
        <v>0</v>
      </c>
    </row>
    <row r="74" s="160" customFormat="1" customHeight="1" outlineLevel="2" spans="1:15">
      <c r="A74" s="173" t="s">
        <v>900</v>
      </c>
      <c r="B74" s="65" t="s">
        <v>893</v>
      </c>
      <c r="C74" s="65" t="s">
        <v>9969</v>
      </c>
      <c r="D74" s="65" t="s">
        <v>9970</v>
      </c>
      <c r="E74" s="65" t="s">
        <v>229</v>
      </c>
      <c r="F74" s="64">
        <v>6</v>
      </c>
      <c r="G74" s="52">
        <v>200</v>
      </c>
      <c r="H74" s="172">
        <f t="shared" ref="H74:H129" si="4" xml:space="preserve">F74*G74</f>
        <v>1200</v>
      </c>
      <c r="I74" s="52"/>
      <c r="J74" s="52" t="s">
        <v>905</v>
      </c>
      <c r="K74" s="65" t="s">
        <v>902</v>
      </c>
      <c r="L74" s="157">
        <f t="shared" si="3"/>
        <v>6</v>
      </c>
      <c r="M74" s="157"/>
      <c r="N74" s="157"/>
      <c r="O74" s="157"/>
    </row>
    <row r="75" s="160" customFormat="1" customHeight="1" outlineLevel="2" spans="1:15">
      <c r="A75" s="173" t="s">
        <v>900</v>
      </c>
      <c r="B75" s="65" t="s">
        <v>893</v>
      </c>
      <c r="C75" s="65" t="s">
        <v>9948</v>
      </c>
      <c r="D75" s="52" t="s">
        <v>10251</v>
      </c>
      <c r="E75" s="65" t="s">
        <v>229</v>
      </c>
      <c r="F75" s="64">
        <v>5</v>
      </c>
      <c r="G75" s="52">
        <v>50</v>
      </c>
      <c r="H75" s="172">
        <f t="shared" si="4"/>
        <v>250</v>
      </c>
      <c r="I75" s="52"/>
      <c r="J75" s="52" t="s">
        <v>905</v>
      </c>
      <c r="K75" s="65" t="s">
        <v>902</v>
      </c>
      <c r="L75" s="157">
        <f t="shared" si="3"/>
        <v>5</v>
      </c>
      <c r="M75" s="157"/>
      <c r="N75" s="157"/>
      <c r="O75" s="157"/>
    </row>
    <row r="76" s="157" customFormat="1" customHeight="1" outlineLevel="2" spans="1:15">
      <c r="A76" s="173" t="s">
        <v>900</v>
      </c>
      <c r="B76" s="75" t="s">
        <v>923</v>
      </c>
      <c r="C76" s="65" t="s">
        <v>10231</v>
      </c>
      <c r="D76" s="65" t="s">
        <v>10054</v>
      </c>
      <c r="E76" s="65" t="s">
        <v>229</v>
      </c>
      <c r="F76" s="64">
        <v>5</v>
      </c>
      <c r="G76" s="52">
        <v>100</v>
      </c>
      <c r="H76" s="172">
        <f t="shared" si="4"/>
        <v>500</v>
      </c>
      <c r="I76" s="52"/>
      <c r="J76" s="52" t="s">
        <v>924</v>
      </c>
      <c r="K76" s="65" t="s">
        <v>902</v>
      </c>
      <c r="L76" s="157">
        <f t="shared" si="3"/>
        <v>5</v>
      </c>
    </row>
    <row r="77" s="157" customFormat="1" customHeight="1" outlineLevel="2" spans="1:15">
      <c r="A77" s="173" t="s">
        <v>900</v>
      </c>
      <c r="B77" s="75" t="s">
        <v>923</v>
      </c>
      <c r="C77" s="65" t="s">
        <v>10059</v>
      </c>
      <c r="D77" s="184" t="s">
        <v>10252</v>
      </c>
      <c r="E77" s="65" t="s">
        <v>229</v>
      </c>
      <c r="F77" s="64">
        <v>10</v>
      </c>
      <c r="G77" s="52">
        <v>100</v>
      </c>
      <c r="H77" s="172">
        <f t="shared" si="4"/>
        <v>1000</v>
      </c>
      <c r="I77" s="52"/>
      <c r="J77" s="52" t="s">
        <v>924</v>
      </c>
      <c r="K77" s="65" t="s">
        <v>902</v>
      </c>
      <c r="L77" s="157">
        <f t="shared" si="3"/>
        <v>10</v>
      </c>
    </row>
    <row r="78" s="157" customFormat="1" customHeight="1" outlineLevel="2" spans="1:15">
      <c r="A78" s="173" t="s">
        <v>900</v>
      </c>
      <c r="B78" s="75" t="s">
        <v>923</v>
      </c>
      <c r="C78" s="65" t="s">
        <v>9989</v>
      </c>
      <c r="D78" s="52" t="s">
        <v>10253</v>
      </c>
      <c r="E78" s="65" t="s">
        <v>229</v>
      </c>
      <c r="F78" s="64">
        <v>2</v>
      </c>
      <c r="G78" s="52">
        <v>100</v>
      </c>
      <c r="H78" s="172">
        <f t="shared" si="4"/>
        <v>200</v>
      </c>
      <c r="I78" s="52"/>
      <c r="J78" s="52" t="s">
        <v>924</v>
      </c>
      <c r="K78" s="65" t="s">
        <v>902</v>
      </c>
      <c r="L78" s="157">
        <f t="shared" si="3"/>
        <v>2</v>
      </c>
    </row>
    <row r="79" s="157" customFormat="1" customHeight="1" outlineLevel="2" spans="1:15">
      <c r="A79" s="173" t="s">
        <v>900</v>
      </c>
      <c r="B79" s="75" t="s">
        <v>923</v>
      </c>
      <c r="C79" s="185" t="s">
        <v>10034</v>
      </c>
      <c r="D79" s="186" t="s">
        <v>10253</v>
      </c>
      <c r="E79" s="65" t="s">
        <v>229</v>
      </c>
      <c r="F79" s="64">
        <v>2</v>
      </c>
      <c r="G79" s="52">
        <v>100</v>
      </c>
      <c r="H79" s="172">
        <f t="shared" si="4"/>
        <v>200</v>
      </c>
      <c r="I79" s="52"/>
      <c r="J79" s="52" t="s">
        <v>924</v>
      </c>
      <c r="K79" s="65" t="s">
        <v>902</v>
      </c>
      <c r="L79" s="157">
        <f t="shared" si="3"/>
        <v>2</v>
      </c>
    </row>
    <row r="80" s="157" customFormat="1" customHeight="1" outlineLevel="2" spans="1:15">
      <c r="A80" s="173" t="s">
        <v>900</v>
      </c>
      <c r="B80" s="75" t="s">
        <v>923</v>
      </c>
      <c r="C80" s="65" t="s">
        <v>10015</v>
      </c>
      <c r="D80" s="52" t="s">
        <v>10016</v>
      </c>
      <c r="E80" s="65" t="s">
        <v>345</v>
      </c>
      <c r="F80" s="64">
        <v>20</v>
      </c>
      <c r="G80" s="52">
        <v>1900</v>
      </c>
      <c r="H80" s="172">
        <f t="shared" si="4"/>
        <v>38000</v>
      </c>
      <c r="I80" s="187"/>
      <c r="J80" s="52" t="s">
        <v>924</v>
      </c>
      <c r="K80" s="65" t="s">
        <v>902</v>
      </c>
      <c r="L80" s="157">
        <f t="shared" si="3"/>
        <v>20</v>
      </c>
    </row>
    <row r="81" s="157" customFormat="1" customHeight="1" outlineLevel="2" spans="1:15">
      <c r="A81" s="173" t="s">
        <v>900</v>
      </c>
      <c r="B81" s="75" t="s">
        <v>923</v>
      </c>
      <c r="C81" s="65" t="s">
        <v>10018</v>
      </c>
      <c r="D81" s="65" t="s">
        <v>10019</v>
      </c>
      <c r="E81" s="65" t="s">
        <v>229</v>
      </c>
      <c r="F81" s="64">
        <v>2</v>
      </c>
      <c r="G81" s="64">
        <v>350</v>
      </c>
      <c r="H81" s="172">
        <f t="shared" si="4"/>
        <v>700</v>
      </c>
      <c r="I81" s="187"/>
      <c r="J81" s="52" t="s">
        <v>924</v>
      </c>
      <c r="K81" s="65" t="s">
        <v>902</v>
      </c>
      <c r="L81" s="157">
        <f t="shared" si="3"/>
        <v>2</v>
      </c>
    </row>
    <row r="82" s="157" customFormat="1" customHeight="1" outlineLevel="2" spans="1:15">
      <c r="A82" s="173" t="s">
        <v>900</v>
      </c>
      <c r="B82" s="78" t="s">
        <v>5641</v>
      </c>
      <c r="C82" s="65" t="s">
        <v>10017</v>
      </c>
      <c r="D82" s="52" t="s">
        <v>1470</v>
      </c>
      <c r="E82" s="65" t="s">
        <v>229</v>
      </c>
      <c r="F82" s="64">
        <v>1</v>
      </c>
      <c r="G82" s="52">
        <v>350</v>
      </c>
      <c r="H82" s="172">
        <f t="shared" si="4"/>
        <v>350</v>
      </c>
      <c r="I82" s="52"/>
      <c r="J82" s="52" t="s">
        <v>5642</v>
      </c>
      <c r="K82" s="65" t="s">
        <v>846</v>
      </c>
      <c r="L82" s="157">
        <f t="shared" si="3"/>
        <v>1</v>
      </c>
    </row>
    <row r="83" s="157" customFormat="1" customHeight="1" outlineLevel="2" spans="1:15">
      <c r="A83" s="173" t="s">
        <v>900</v>
      </c>
      <c r="B83" s="78" t="s">
        <v>5641</v>
      </c>
      <c r="C83" s="65" t="s">
        <v>10231</v>
      </c>
      <c r="D83" s="65" t="s">
        <v>10054</v>
      </c>
      <c r="E83" s="65" t="s">
        <v>229</v>
      </c>
      <c r="F83" s="64">
        <v>1</v>
      </c>
      <c r="G83" s="52">
        <v>100</v>
      </c>
      <c r="H83" s="172">
        <f t="shared" si="4"/>
        <v>100</v>
      </c>
      <c r="I83" s="52"/>
      <c r="J83" s="52" t="s">
        <v>5642</v>
      </c>
      <c r="K83" s="65" t="s">
        <v>846</v>
      </c>
      <c r="L83" s="157">
        <f t="shared" si="3"/>
        <v>1</v>
      </c>
    </row>
    <row r="84" s="157" customFormat="1" customHeight="1" outlineLevel="2" spans="1:15">
      <c r="A84" s="173" t="s">
        <v>900</v>
      </c>
      <c r="B84" s="78" t="s">
        <v>5641</v>
      </c>
      <c r="C84" s="175" t="s">
        <v>10182</v>
      </c>
      <c r="D84" s="188" t="s">
        <v>10008</v>
      </c>
      <c r="E84" s="177" t="s">
        <v>229</v>
      </c>
      <c r="F84" s="64">
        <v>1</v>
      </c>
      <c r="G84" s="73">
        <v>100</v>
      </c>
      <c r="H84" s="172">
        <f t="shared" si="4"/>
        <v>100</v>
      </c>
      <c r="I84" s="52"/>
      <c r="J84" s="52" t="s">
        <v>5642</v>
      </c>
      <c r="K84" s="65" t="s">
        <v>846</v>
      </c>
      <c r="L84" s="157">
        <f t="shared" si="3"/>
        <v>1</v>
      </c>
    </row>
    <row r="85" s="157" customFormat="1" customHeight="1" outlineLevel="2" spans="1:15">
      <c r="A85" s="173" t="s">
        <v>900</v>
      </c>
      <c r="B85" s="78" t="s">
        <v>5641</v>
      </c>
      <c r="C85" s="65" t="s">
        <v>10067</v>
      </c>
      <c r="D85" s="65" t="s">
        <v>10068</v>
      </c>
      <c r="E85" s="65" t="s">
        <v>229</v>
      </c>
      <c r="F85" s="64">
        <v>1</v>
      </c>
      <c r="G85" s="52">
        <v>200</v>
      </c>
      <c r="H85" s="172">
        <f t="shared" si="4"/>
        <v>200</v>
      </c>
      <c r="I85" s="52"/>
      <c r="J85" s="52" t="s">
        <v>5642</v>
      </c>
      <c r="K85" s="65" t="s">
        <v>846</v>
      </c>
      <c r="L85" s="157">
        <f t="shared" si="3"/>
        <v>1</v>
      </c>
    </row>
    <row r="86" s="157" customFormat="1" customHeight="1" outlineLevel="2" spans="1:15">
      <c r="A86" s="173" t="s">
        <v>900</v>
      </c>
      <c r="B86" s="75" t="s">
        <v>812</v>
      </c>
      <c r="C86" s="175" t="s">
        <v>10182</v>
      </c>
      <c r="D86" s="189" t="s">
        <v>10008</v>
      </c>
      <c r="E86" s="177" t="s">
        <v>229</v>
      </c>
      <c r="F86" s="64">
        <v>1</v>
      </c>
      <c r="G86" s="73">
        <v>100</v>
      </c>
      <c r="H86" s="172">
        <f t="shared" si="4"/>
        <v>100</v>
      </c>
      <c r="I86" s="187"/>
      <c r="J86" s="52" t="s">
        <v>927</v>
      </c>
      <c r="K86" s="65" t="s">
        <v>846</v>
      </c>
      <c r="L86" s="157">
        <f t="shared" si="3"/>
        <v>1</v>
      </c>
    </row>
    <row r="87" s="157" customFormat="1" customHeight="1" outlineLevel="2" spans="1:15">
      <c r="A87" s="173" t="s">
        <v>900</v>
      </c>
      <c r="B87" s="78" t="s">
        <v>5641</v>
      </c>
      <c r="C87" s="65" t="s">
        <v>10017</v>
      </c>
      <c r="D87" s="71" t="s">
        <v>1470</v>
      </c>
      <c r="E87" s="65" t="s">
        <v>229</v>
      </c>
      <c r="F87" s="64">
        <v>1</v>
      </c>
      <c r="G87" s="52">
        <v>350</v>
      </c>
      <c r="H87" s="172">
        <f t="shared" si="4"/>
        <v>350</v>
      </c>
      <c r="I87" s="52"/>
      <c r="J87" s="52" t="s">
        <v>5643</v>
      </c>
      <c r="K87" s="65" t="s">
        <v>846</v>
      </c>
      <c r="L87" s="157">
        <f t="shared" si="3"/>
        <v>1</v>
      </c>
    </row>
    <row r="88" s="157" customFormat="1" customHeight="1" outlineLevel="2" spans="1:15">
      <c r="A88" s="173" t="s">
        <v>900</v>
      </c>
      <c r="B88" s="78" t="s">
        <v>5641</v>
      </c>
      <c r="C88" s="65" t="s">
        <v>10231</v>
      </c>
      <c r="D88" s="65" t="s">
        <v>10054</v>
      </c>
      <c r="E88" s="65" t="s">
        <v>229</v>
      </c>
      <c r="F88" s="64">
        <v>1</v>
      </c>
      <c r="G88" s="52">
        <v>100</v>
      </c>
      <c r="H88" s="172">
        <f t="shared" si="4"/>
        <v>100</v>
      </c>
      <c r="I88" s="52"/>
      <c r="J88" s="52" t="s">
        <v>5643</v>
      </c>
      <c r="K88" s="65" t="s">
        <v>846</v>
      </c>
      <c r="L88" s="157">
        <f t="shared" si="3"/>
        <v>1</v>
      </c>
    </row>
    <row r="89" s="157" customFormat="1" customHeight="1" outlineLevel="2" spans="1:15">
      <c r="A89" s="173" t="s">
        <v>900</v>
      </c>
      <c r="B89" s="78" t="s">
        <v>5641</v>
      </c>
      <c r="C89" s="175" t="s">
        <v>10182</v>
      </c>
      <c r="D89" s="188" t="s">
        <v>10008</v>
      </c>
      <c r="E89" s="177" t="s">
        <v>229</v>
      </c>
      <c r="F89" s="64">
        <v>1</v>
      </c>
      <c r="G89" s="73">
        <v>100</v>
      </c>
      <c r="H89" s="172">
        <f t="shared" si="4"/>
        <v>100</v>
      </c>
      <c r="I89" s="52"/>
      <c r="J89" s="52" t="s">
        <v>5643</v>
      </c>
      <c r="K89" s="65" t="s">
        <v>846</v>
      </c>
      <c r="L89" s="157">
        <f t="shared" si="3"/>
        <v>1</v>
      </c>
    </row>
    <row r="90" s="157" customFormat="1" customHeight="1" outlineLevel="2" spans="1:15">
      <c r="A90" s="173" t="s">
        <v>900</v>
      </c>
      <c r="B90" s="78" t="s">
        <v>5641</v>
      </c>
      <c r="C90" s="65" t="s">
        <v>10067</v>
      </c>
      <c r="D90" s="65" t="s">
        <v>10068</v>
      </c>
      <c r="E90" s="65" t="s">
        <v>229</v>
      </c>
      <c r="F90" s="64">
        <v>1</v>
      </c>
      <c r="G90" s="52">
        <v>200</v>
      </c>
      <c r="H90" s="172">
        <f t="shared" si="4"/>
        <v>200</v>
      </c>
      <c r="I90" s="52"/>
      <c r="J90" s="52" t="s">
        <v>5643</v>
      </c>
      <c r="K90" s="65" t="s">
        <v>846</v>
      </c>
      <c r="L90" s="157">
        <f t="shared" si="3"/>
        <v>1</v>
      </c>
    </row>
    <row r="91" s="157" customFormat="1" customHeight="1" outlineLevel="2" spans="1:15">
      <c r="A91" s="173" t="s">
        <v>900</v>
      </c>
      <c r="B91" s="78" t="s">
        <v>5641</v>
      </c>
      <c r="C91" s="65" t="s">
        <v>10017</v>
      </c>
      <c r="D91" s="52" t="s">
        <v>1470</v>
      </c>
      <c r="E91" s="65" t="s">
        <v>229</v>
      </c>
      <c r="F91" s="64">
        <v>1</v>
      </c>
      <c r="G91" s="52">
        <v>350</v>
      </c>
      <c r="H91" s="172">
        <f t="shared" si="4"/>
        <v>350</v>
      </c>
      <c r="I91" s="52"/>
      <c r="J91" s="52" t="s">
        <v>5646</v>
      </c>
      <c r="K91" s="65" t="s">
        <v>846</v>
      </c>
      <c r="L91" s="157">
        <f t="shared" si="3"/>
        <v>1</v>
      </c>
    </row>
    <row r="92" s="157" customFormat="1" customHeight="1" outlineLevel="2" spans="1:15">
      <c r="A92" s="173" t="s">
        <v>900</v>
      </c>
      <c r="B92" s="78" t="s">
        <v>5641</v>
      </c>
      <c r="C92" s="65" t="s">
        <v>10231</v>
      </c>
      <c r="D92" s="65" t="s">
        <v>10054</v>
      </c>
      <c r="E92" s="65" t="s">
        <v>229</v>
      </c>
      <c r="F92" s="64">
        <v>1</v>
      </c>
      <c r="G92" s="52">
        <v>100</v>
      </c>
      <c r="H92" s="172">
        <f t="shared" si="4"/>
        <v>100</v>
      </c>
      <c r="I92" s="52"/>
      <c r="J92" s="52" t="s">
        <v>5646</v>
      </c>
      <c r="K92" s="65" t="s">
        <v>846</v>
      </c>
      <c r="L92" s="157">
        <f t="shared" si="3"/>
        <v>1</v>
      </c>
    </row>
    <row r="93" s="157" customFormat="1" customHeight="1" outlineLevel="2" spans="1:15">
      <c r="A93" s="173" t="s">
        <v>900</v>
      </c>
      <c r="B93" s="78" t="s">
        <v>5641</v>
      </c>
      <c r="C93" s="175" t="s">
        <v>10182</v>
      </c>
      <c r="D93" s="188" t="s">
        <v>10008</v>
      </c>
      <c r="E93" s="177" t="s">
        <v>229</v>
      </c>
      <c r="F93" s="64">
        <v>1</v>
      </c>
      <c r="G93" s="73">
        <v>100</v>
      </c>
      <c r="H93" s="172">
        <f t="shared" si="4"/>
        <v>100</v>
      </c>
      <c r="I93" s="52"/>
      <c r="J93" s="52" t="s">
        <v>5646</v>
      </c>
      <c r="K93" s="65" t="s">
        <v>846</v>
      </c>
      <c r="L93" s="157">
        <f t="shared" si="3"/>
        <v>1</v>
      </c>
    </row>
    <row r="94" s="157" customFormat="1" customHeight="1" outlineLevel="2" spans="1:15">
      <c r="A94" s="173" t="s">
        <v>900</v>
      </c>
      <c r="B94" s="78" t="s">
        <v>5641</v>
      </c>
      <c r="C94" s="65" t="s">
        <v>10067</v>
      </c>
      <c r="D94" s="65" t="s">
        <v>10068</v>
      </c>
      <c r="E94" s="65" t="s">
        <v>229</v>
      </c>
      <c r="F94" s="64">
        <v>1</v>
      </c>
      <c r="G94" s="52">
        <v>200</v>
      </c>
      <c r="H94" s="172">
        <f t="shared" si="4"/>
        <v>200</v>
      </c>
      <c r="I94" s="52"/>
      <c r="J94" s="52" t="s">
        <v>5646</v>
      </c>
      <c r="K94" s="65" t="s">
        <v>846</v>
      </c>
      <c r="L94" s="157">
        <f t="shared" si="3"/>
        <v>1</v>
      </c>
    </row>
    <row r="95" s="160" customFormat="1" customHeight="1" outlineLevel="2" spans="1:15">
      <c r="A95" s="173" t="s">
        <v>900</v>
      </c>
      <c r="B95" s="75" t="s">
        <v>812</v>
      </c>
      <c r="C95" s="175" t="s">
        <v>10182</v>
      </c>
      <c r="D95" s="189" t="s">
        <v>10008</v>
      </c>
      <c r="E95" s="177" t="s">
        <v>229</v>
      </c>
      <c r="F95" s="64">
        <v>1</v>
      </c>
      <c r="G95" s="73">
        <v>100</v>
      </c>
      <c r="H95" s="172">
        <f t="shared" si="4"/>
        <v>100</v>
      </c>
      <c r="I95" s="187"/>
      <c r="J95" s="52" t="s">
        <v>929</v>
      </c>
      <c r="K95" s="65" t="s">
        <v>846</v>
      </c>
      <c r="L95" s="157">
        <f t="shared" si="3"/>
        <v>1</v>
      </c>
      <c r="M95" s="157"/>
      <c r="N95" s="157"/>
      <c r="O95" s="157"/>
    </row>
    <row r="96" s="160" customFormat="1" customHeight="1" outlineLevel="2" spans="1:15">
      <c r="A96" s="173" t="s">
        <v>900</v>
      </c>
      <c r="B96" s="65" t="s">
        <v>812</v>
      </c>
      <c r="C96" s="175" t="s">
        <v>10182</v>
      </c>
      <c r="D96" s="176" t="s">
        <v>10008</v>
      </c>
      <c r="E96" s="177" t="s">
        <v>229</v>
      </c>
      <c r="F96" s="64">
        <v>1</v>
      </c>
      <c r="G96" s="73">
        <v>100</v>
      </c>
      <c r="H96" s="172">
        <f t="shared" si="4"/>
        <v>100</v>
      </c>
      <c r="I96" s="52"/>
      <c r="J96" s="52" t="s">
        <v>931</v>
      </c>
      <c r="K96" s="65" t="s">
        <v>846</v>
      </c>
      <c r="L96" s="157">
        <f t="shared" si="3"/>
        <v>1</v>
      </c>
      <c r="M96" s="157"/>
      <c r="N96" s="157"/>
      <c r="O96" s="157"/>
    </row>
    <row r="97" s="157" customFormat="1" customHeight="1" outlineLevel="2" spans="1:15">
      <c r="A97" s="173" t="s">
        <v>900</v>
      </c>
      <c r="B97" s="78" t="s">
        <v>5641</v>
      </c>
      <c r="C97" s="65" t="s">
        <v>10017</v>
      </c>
      <c r="D97" s="71" t="s">
        <v>1470</v>
      </c>
      <c r="E97" s="65" t="s">
        <v>229</v>
      </c>
      <c r="F97" s="64">
        <v>1</v>
      </c>
      <c r="G97" s="52">
        <v>350</v>
      </c>
      <c r="H97" s="172">
        <f t="shared" si="4"/>
        <v>350</v>
      </c>
      <c r="I97" s="52"/>
      <c r="J97" s="52" t="s">
        <v>5647</v>
      </c>
      <c r="K97" s="65" t="s">
        <v>846</v>
      </c>
      <c r="L97" s="157">
        <f t="shared" si="3"/>
        <v>1</v>
      </c>
    </row>
    <row r="98" s="157" customFormat="1" customHeight="1" outlineLevel="2" spans="1:15">
      <c r="A98" s="173" t="s">
        <v>900</v>
      </c>
      <c r="B98" s="78" t="s">
        <v>5641</v>
      </c>
      <c r="C98" s="65" t="s">
        <v>10231</v>
      </c>
      <c r="D98" s="65" t="s">
        <v>10054</v>
      </c>
      <c r="E98" s="65" t="s">
        <v>229</v>
      </c>
      <c r="F98" s="64">
        <v>1</v>
      </c>
      <c r="G98" s="52">
        <v>100</v>
      </c>
      <c r="H98" s="172">
        <f t="shared" si="4"/>
        <v>100</v>
      </c>
      <c r="I98" s="52"/>
      <c r="J98" s="52" t="s">
        <v>5647</v>
      </c>
      <c r="K98" s="65" t="s">
        <v>846</v>
      </c>
      <c r="L98" s="157">
        <f t="shared" si="3"/>
        <v>1</v>
      </c>
    </row>
    <row r="99" s="157" customFormat="1" customHeight="1" outlineLevel="2" spans="1:15">
      <c r="A99" s="173" t="s">
        <v>900</v>
      </c>
      <c r="B99" s="78" t="s">
        <v>5641</v>
      </c>
      <c r="C99" s="175" t="s">
        <v>10182</v>
      </c>
      <c r="D99" s="188" t="s">
        <v>10008</v>
      </c>
      <c r="E99" s="177" t="s">
        <v>229</v>
      </c>
      <c r="F99" s="64">
        <v>1</v>
      </c>
      <c r="G99" s="73">
        <v>100</v>
      </c>
      <c r="H99" s="172">
        <f t="shared" si="4"/>
        <v>100</v>
      </c>
      <c r="I99" s="52"/>
      <c r="J99" s="52" t="s">
        <v>5647</v>
      </c>
      <c r="K99" s="65" t="s">
        <v>846</v>
      </c>
      <c r="L99" s="157">
        <f t="shared" si="3"/>
        <v>1</v>
      </c>
    </row>
    <row r="100" s="157" customFormat="1" customHeight="1" outlineLevel="2" spans="1:15">
      <c r="A100" s="173" t="s">
        <v>900</v>
      </c>
      <c r="B100" s="78" t="s">
        <v>5641</v>
      </c>
      <c r="C100" s="65" t="s">
        <v>10067</v>
      </c>
      <c r="D100" s="65" t="s">
        <v>10068</v>
      </c>
      <c r="E100" s="65" t="s">
        <v>229</v>
      </c>
      <c r="F100" s="64">
        <v>1</v>
      </c>
      <c r="G100" s="52">
        <v>200</v>
      </c>
      <c r="H100" s="172">
        <f t="shared" si="4"/>
        <v>200</v>
      </c>
      <c r="I100" s="52"/>
      <c r="J100" s="52" t="s">
        <v>5647</v>
      </c>
      <c r="K100" s="65" t="s">
        <v>846</v>
      </c>
      <c r="L100" s="157">
        <f t="shared" si="3"/>
        <v>1</v>
      </c>
    </row>
    <row r="101" s="157" customFormat="1" customHeight="1" outlineLevel="2" spans="1:15">
      <c r="A101" s="173" t="s">
        <v>900</v>
      </c>
      <c r="B101" s="75" t="s">
        <v>921</v>
      </c>
      <c r="C101" s="65" t="s">
        <v>9953</v>
      </c>
      <c r="D101" s="65" t="s">
        <v>10136</v>
      </c>
      <c r="E101" s="65" t="s">
        <v>229</v>
      </c>
      <c r="F101" s="64">
        <v>10</v>
      </c>
      <c r="G101" s="52">
        <v>100</v>
      </c>
      <c r="H101" s="172">
        <f t="shared" si="4"/>
        <v>1000</v>
      </c>
      <c r="I101" s="187"/>
      <c r="J101" s="52" t="s">
        <v>932</v>
      </c>
      <c r="K101" s="65" t="s">
        <v>846</v>
      </c>
      <c r="L101" s="157">
        <f t="shared" si="3"/>
        <v>10</v>
      </c>
    </row>
    <row r="102" s="160" customFormat="1" customHeight="1" outlineLevel="2" spans="1:15">
      <c r="A102" s="173" t="s">
        <v>900</v>
      </c>
      <c r="B102" s="75" t="s">
        <v>917</v>
      </c>
      <c r="C102" s="65" t="s">
        <v>9953</v>
      </c>
      <c r="D102" s="65" t="s">
        <v>10136</v>
      </c>
      <c r="E102" s="65" t="s">
        <v>229</v>
      </c>
      <c r="F102" s="64">
        <v>10</v>
      </c>
      <c r="G102" s="52">
        <v>100</v>
      </c>
      <c r="H102" s="172">
        <f t="shared" si="4"/>
        <v>1000</v>
      </c>
      <c r="I102" s="187"/>
      <c r="J102" s="52" t="s">
        <v>933</v>
      </c>
      <c r="K102" s="65" t="s">
        <v>846</v>
      </c>
      <c r="L102" s="157">
        <f t="shared" si="3"/>
        <v>10</v>
      </c>
      <c r="M102" s="157"/>
      <c r="N102" s="157"/>
      <c r="O102" s="157"/>
    </row>
    <row r="103" s="160" customFormat="1" customHeight="1" outlineLevel="2" spans="1:15">
      <c r="A103" s="173" t="s">
        <v>900</v>
      </c>
      <c r="B103" s="75" t="s">
        <v>5649</v>
      </c>
      <c r="C103" s="175" t="s">
        <v>10182</v>
      </c>
      <c r="D103" s="176" t="s">
        <v>10008</v>
      </c>
      <c r="E103" s="177" t="s">
        <v>229</v>
      </c>
      <c r="F103" s="64">
        <v>1</v>
      </c>
      <c r="G103" s="73">
        <v>100</v>
      </c>
      <c r="H103" s="172">
        <f t="shared" si="4"/>
        <v>100</v>
      </c>
      <c r="I103" s="187"/>
      <c r="J103" s="52" t="s">
        <v>934</v>
      </c>
      <c r="K103" s="65" t="s">
        <v>846</v>
      </c>
      <c r="L103" s="157">
        <f t="shared" si="3"/>
        <v>1</v>
      </c>
      <c r="M103" s="157"/>
      <c r="N103" s="157"/>
      <c r="O103" s="157"/>
    </row>
    <row r="104" s="157" customFormat="1" customHeight="1" outlineLevel="2" spans="1:15">
      <c r="A104" s="173" t="s">
        <v>900</v>
      </c>
      <c r="B104" s="78" t="s">
        <v>5641</v>
      </c>
      <c r="C104" s="65" t="s">
        <v>10017</v>
      </c>
      <c r="D104" s="71" t="s">
        <v>1470</v>
      </c>
      <c r="E104" s="65" t="s">
        <v>229</v>
      </c>
      <c r="F104" s="64">
        <v>1</v>
      </c>
      <c r="G104" s="52">
        <v>350</v>
      </c>
      <c r="H104" s="172">
        <f t="shared" si="4"/>
        <v>350</v>
      </c>
      <c r="I104" s="52"/>
      <c r="J104" s="52" t="s">
        <v>5652</v>
      </c>
      <c r="K104" s="65" t="s">
        <v>846</v>
      </c>
      <c r="L104" s="157">
        <f t="shared" si="3"/>
        <v>1</v>
      </c>
    </row>
    <row r="105" s="157" customFormat="1" customHeight="1" outlineLevel="2" spans="1:15">
      <c r="A105" s="173" t="s">
        <v>900</v>
      </c>
      <c r="B105" s="78" t="s">
        <v>5641</v>
      </c>
      <c r="C105" s="65" t="s">
        <v>10231</v>
      </c>
      <c r="D105" s="65" t="s">
        <v>10054</v>
      </c>
      <c r="E105" s="65" t="s">
        <v>229</v>
      </c>
      <c r="F105" s="64">
        <v>1</v>
      </c>
      <c r="G105" s="52">
        <v>100</v>
      </c>
      <c r="H105" s="172">
        <f t="shared" si="4"/>
        <v>100</v>
      </c>
      <c r="I105" s="52"/>
      <c r="J105" s="52" t="s">
        <v>5652</v>
      </c>
      <c r="K105" s="65" t="s">
        <v>846</v>
      </c>
      <c r="L105" s="157">
        <f t="shared" si="3"/>
        <v>1</v>
      </c>
    </row>
    <row r="106" s="157" customFormat="1" customHeight="1" outlineLevel="2" spans="1:15">
      <c r="A106" s="173" t="s">
        <v>900</v>
      </c>
      <c r="B106" s="78" t="s">
        <v>5641</v>
      </c>
      <c r="C106" s="175" t="s">
        <v>10182</v>
      </c>
      <c r="D106" s="188" t="s">
        <v>10008</v>
      </c>
      <c r="E106" s="177" t="s">
        <v>229</v>
      </c>
      <c r="F106" s="64">
        <v>1</v>
      </c>
      <c r="G106" s="73">
        <v>100</v>
      </c>
      <c r="H106" s="172">
        <f t="shared" si="4"/>
        <v>100</v>
      </c>
      <c r="I106" s="52"/>
      <c r="J106" s="52" t="s">
        <v>5652</v>
      </c>
      <c r="K106" s="65" t="s">
        <v>846</v>
      </c>
      <c r="L106" s="157">
        <f t="shared" si="3"/>
        <v>1</v>
      </c>
    </row>
    <row r="107" s="157" customFormat="1" customHeight="1" outlineLevel="2" spans="1:15">
      <c r="A107" s="173" t="s">
        <v>900</v>
      </c>
      <c r="B107" s="78" t="s">
        <v>5641</v>
      </c>
      <c r="C107" s="65" t="s">
        <v>10067</v>
      </c>
      <c r="D107" s="65" t="s">
        <v>10068</v>
      </c>
      <c r="E107" s="65" t="s">
        <v>229</v>
      </c>
      <c r="F107" s="64">
        <v>1</v>
      </c>
      <c r="G107" s="52">
        <v>200</v>
      </c>
      <c r="H107" s="172">
        <f t="shared" si="4"/>
        <v>200</v>
      </c>
      <c r="I107" s="52"/>
      <c r="J107" s="52" t="s">
        <v>5652</v>
      </c>
      <c r="K107" s="65" t="s">
        <v>846</v>
      </c>
      <c r="L107" s="157">
        <f t="shared" si="3"/>
        <v>1</v>
      </c>
    </row>
    <row r="108" s="157" customFormat="1" customHeight="1" outlineLevel="2" spans="1:15">
      <c r="A108" s="173" t="s">
        <v>900</v>
      </c>
      <c r="B108" s="78" t="s">
        <v>5641</v>
      </c>
      <c r="C108" s="65" t="s">
        <v>10017</v>
      </c>
      <c r="D108" s="52" t="s">
        <v>1470</v>
      </c>
      <c r="E108" s="65" t="s">
        <v>229</v>
      </c>
      <c r="F108" s="64">
        <v>1</v>
      </c>
      <c r="G108" s="52">
        <v>350</v>
      </c>
      <c r="H108" s="172">
        <f t="shared" si="4"/>
        <v>350</v>
      </c>
      <c r="I108" s="52"/>
      <c r="J108" s="52" t="s">
        <v>5660</v>
      </c>
      <c r="K108" s="65" t="s">
        <v>846</v>
      </c>
      <c r="L108" s="157">
        <f t="shared" si="3"/>
        <v>1</v>
      </c>
    </row>
    <row r="109" s="157" customFormat="1" customHeight="1" outlineLevel="2" spans="1:15">
      <c r="A109" s="173" t="s">
        <v>900</v>
      </c>
      <c r="B109" s="78" t="s">
        <v>5641</v>
      </c>
      <c r="C109" s="65" t="s">
        <v>10231</v>
      </c>
      <c r="D109" s="65" t="s">
        <v>10054</v>
      </c>
      <c r="E109" s="65" t="s">
        <v>229</v>
      </c>
      <c r="F109" s="64">
        <v>1</v>
      </c>
      <c r="G109" s="52">
        <v>100</v>
      </c>
      <c r="H109" s="172">
        <f t="shared" si="4"/>
        <v>100</v>
      </c>
      <c r="I109" s="52"/>
      <c r="J109" s="52" t="s">
        <v>5660</v>
      </c>
      <c r="K109" s="65" t="s">
        <v>846</v>
      </c>
      <c r="L109" s="157">
        <f t="shared" si="3"/>
        <v>1</v>
      </c>
    </row>
    <row r="110" s="157" customFormat="1" customHeight="1" outlineLevel="2" spans="1:15">
      <c r="A110" s="173" t="s">
        <v>900</v>
      </c>
      <c r="B110" s="78" t="s">
        <v>5641</v>
      </c>
      <c r="C110" s="175" t="s">
        <v>10182</v>
      </c>
      <c r="D110" s="188" t="s">
        <v>10008</v>
      </c>
      <c r="E110" s="177" t="s">
        <v>229</v>
      </c>
      <c r="F110" s="64">
        <v>1</v>
      </c>
      <c r="G110" s="73">
        <v>100</v>
      </c>
      <c r="H110" s="172">
        <f t="shared" si="4"/>
        <v>100</v>
      </c>
      <c r="I110" s="52"/>
      <c r="J110" s="52" t="s">
        <v>5660</v>
      </c>
      <c r="K110" s="65" t="s">
        <v>846</v>
      </c>
      <c r="L110" s="157">
        <f t="shared" si="3"/>
        <v>1</v>
      </c>
    </row>
    <row r="111" s="157" customFormat="1" customHeight="1" outlineLevel="2" spans="1:15">
      <c r="A111" s="173" t="s">
        <v>900</v>
      </c>
      <c r="B111" s="78" t="s">
        <v>5641</v>
      </c>
      <c r="C111" s="65" t="s">
        <v>10067</v>
      </c>
      <c r="D111" s="65" t="s">
        <v>10068</v>
      </c>
      <c r="E111" s="65" t="s">
        <v>229</v>
      </c>
      <c r="F111" s="64">
        <v>1</v>
      </c>
      <c r="G111" s="52">
        <v>200</v>
      </c>
      <c r="H111" s="172">
        <f t="shared" si="4"/>
        <v>200</v>
      </c>
      <c r="I111" s="52"/>
      <c r="J111" s="52" t="s">
        <v>5660</v>
      </c>
      <c r="K111" s="65" t="s">
        <v>846</v>
      </c>
      <c r="L111" s="157">
        <f t="shared" si="3"/>
        <v>1</v>
      </c>
    </row>
    <row r="112" s="160" customFormat="1" customHeight="1" outlineLevel="2" spans="1:15">
      <c r="A112" s="173" t="s">
        <v>900</v>
      </c>
      <c r="B112" s="75" t="s">
        <v>812</v>
      </c>
      <c r="C112" s="175" t="s">
        <v>10182</v>
      </c>
      <c r="D112" s="189" t="s">
        <v>10008</v>
      </c>
      <c r="E112" s="177" t="s">
        <v>229</v>
      </c>
      <c r="F112" s="64">
        <v>1</v>
      </c>
      <c r="G112" s="73">
        <v>100</v>
      </c>
      <c r="H112" s="172">
        <f t="shared" si="4"/>
        <v>100</v>
      </c>
      <c r="I112" s="187"/>
      <c r="J112" s="52" t="s">
        <v>935</v>
      </c>
      <c r="K112" s="65" t="s">
        <v>846</v>
      </c>
      <c r="L112" s="157">
        <f t="shared" si="3"/>
        <v>1</v>
      </c>
      <c r="M112" s="157"/>
      <c r="N112" s="157"/>
      <c r="O112" s="157"/>
    </row>
    <row r="113" s="157" customFormat="1" customHeight="1" outlineLevel="2" spans="1:15">
      <c r="A113" s="173" t="s">
        <v>900</v>
      </c>
      <c r="B113" s="78" t="s">
        <v>5641</v>
      </c>
      <c r="C113" s="65" t="s">
        <v>10017</v>
      </c>
      <c r="D113" s="71" t="s">
        <v>1470</v>
      </c>
      <c r="E113" s="65" t="s">
        <v>229</v>
      </c>
      <c r="F113" s="64">
        <v>1</v>
      </c>
      <c r="G113" s="52">
        <v>350</v>
      </c>
      <c r="H113" s="172">
        <f t="shared" si="4"/>
        <v>350</v>
      </c>
      <c r="I113" s="52"/>
      <c r="J113" s="52" t="s">
        <v>5661</v>
      </c>
      <c r="K113" s="65" t="s">
        <v>846</v>
      </c>
      <c r="L113" s="157">
        <f t="shared" si="3"/>
        <v>1</v>
      </c>
    </row>
    <row r="114" s="157" customFormat="1" customHeight="1" outlineLevel="2" spans="1:15">
      <c r="A114" s="173" t="s">
        <v>900</v>
      </c>
      <c r="B114" s="78" t="s">
        <v>5641</v>
      </c>
      <c r="C114" s="65" t="s">
        <v>10231</v>
      </c>
      <c r="D114" s="65" t="s">
        <v>10054</v>
      </c>
      <c r="E114" s="65" t="s">
        <v>229</v>
      </c>
      <c r="F114" s="64">
        <v>1</v>
      </c>
      <c r="G114" s="52">
        <v>100</v>
      </c>
      <c r="H114" s="172">
        <f t="shared" si="4"/>
        <v>100</v>
      </c>
      <c r="I114" s="52"/>
      <c r="J114" s="52" t="s">
        <v>5661</v>
      </c>
      <c r="K114" s="65" t="s">
        <v>846</v>
      </c>
      <c r="L114" s="157">
        <f t="shared" si="3"/>
        <v>1</v>
      </c>
    </row>
    <row r="115" s="157" customFormat="1" customHeight="1" outlineLevel="2" spans="1:15">
      <c r="A115" s="173" t="s">
        <v>900</v>
      </c>
      <c r="B115" s="78" t="s">
        <v>5641</v>
      </c>
      <c r="C115" s="175" t="s">
        <v>10182</v>
      </c>
      <c r="D115" s="188" t="s">
        <v>10008</v>
      </c>
      <c r="E115" s="177" t="s">
        <v>229</v>
      </c>
      <c r="F115" s="64">
        <v>1</v>
      </c>
      <c r="G115" s="73">
        <v>100</v>
      </c>
      <c r="H115" s="172">
        <f t="shared" si="4"/>
        <v>100</v>
      </c>
      <c r="I115" s="52"/>
      <c r="J115" s="52" t="s">
        <v>5661</v>
      </c>
      <c r="K115" s="65" t="s">
        <v>846</v>
      </c>
      <c r="L115" s="157">
        <f t="shared" si="3"/>
        <v>1</v>
      </c>
    </row>
    <row r="116" s="157" customFormat="1" customHeight="1" outlineLevel="2" spans="1:15">
      <c r="A116" s="173" t="s">
        <v>900</v>
      </c>
      <c r="B116" s="78" t="s">
        <v>5641</v>
      </c>
      <c r="C116" s="65" t="s">
        <v>10067</v>
      </c>
      <c r="D116" s="65" t="s">
        <v>10068</v>
      </c>
      <c r="E116" s="65" t="s">
        <v>229</v>
      </c>
      <c r="F116" s="64">
        <v>1</v>
      </c>
      <c r="G116" s="52">
        <v>200</v>
      </c>
      <c r="H116" s="172">
        <f t="shared" si="4"/>
        <v>200</v>
      </c>
      <c r="I116" s="52"/>
      <c r="J116" s="52" t="s">
        <v>5661</v>
      </c>
      <c r="K116" s="65" t="s">
        <v>846</v>
      </c>
      <c r="L116" s="157">
        <f t="shared" si="3"/>
        <v>1</v>
      </c>
    </row>
    <row r="117" s="157" customFormat="1" customHeight="1" outlineLevel="2" spans="1:15">
      <c r="A117" s="173" t="s">
        <v>900</v>
      </c>
      <c r="B117" s="78" t="s">
        <v>5641</v>
      </c>
      <c r="C117" s="65" t="s">
        <v>10017</v>
      </c>
      <c r="D117" s="52" t="s">
        <v>1470</v>
      </c>
      <c r="E117" s="65" t="s">
        <v>229</v>
      </c>
      <c r="F117" s="64">
        <v>1</v>
      </c>
      <c r="G117" s="52">
        <v>350</v>
      </c>
      <c r="H117" s="172">
        <f t="shared" si="4"/>
        <v>350</v>
      </c>
      <c r="I117" s="52"/>
      <c r="J117" s="52" t="s">
        <v>5662</v>
      </c>
      <c r="K117" s="65" t="s">
        <v>846</v>
      </c>
      <c r="L117" s="157">
        <f t="shared" si="3"/>
        <v>1</v>
      </c>
    </row>
    <row r="118" s="157" customFormat="1" customHeight="1" outlineLevel="2" spans="1:15">
      <c r="A118" s="173" t="s">
        <v>900</v>
      </c>
      <c r="B118" s="78" t="s">
        <v>5641</v>
      </c>
      <c r="C118" s="65" t="s">
        <v>10231</v>
      </c>
      <c r="D118" s="65" t="s">
        <v>10054</v>
      </c>
      <c r="E118" s="65" t="s">
        <v>229</v>
      </c>
      <c r="F118" s="64">
        <v>1</v>
      </c>
      <c r="G118" s="52">
        <v>100</v>
      </c>
      <c r="H118" s="172">
        <f t="shared" si="4"/>
        <v>100</v>
      </c>
      <c r="I118" s="52"/>
      <c r="J118" s="52" t="s">
        <v>5662</v>
      </c>
      <c r="K118" s="65" t="s">
        <v>846</v>
      </c>
      <c r="L118" s="157">
        <f t="shared" si="3"/>
        <v>1</v>
      </c>
    </row>
    <row r="119" s="157" customFormat="1" customHeight="1" outlineLevel="2" spans="1:15">
      <c r="A119" s="173" t="s">
        <v>900</v>
      </c>
      <c r="B119" s="78" t="s">
        <v>5641</v>
      </c>
      <c r="C119" s="175" t="s">
        <v>10182</v>
      </c>
      <c r="D119" s="188" t="s">
        <v>10008</v>
      </c>
      <c r="E119" s="177" t="s">
        <v>229</v>
      </c>
      <c r="F119" s="64">
        <v>1</v>
      </c>
      <c r="G119" s="73">
        <v>100</v>
      </c>
      <c r="H119" s="172">
        <f t="shared" si="4"/>
        <v>100</v>
      </c>
      <c r="I119" s="52"/>
      <c r="J119" s="52" t="s">
        <v>5662</v>
      </c>
      <c r="K119" s="65" t="s">
        <v>846</v>
      </c>
      <c r="L119" s="157">
        <f t="shared" si="3"/>
        <v>1</v>
      </c>
    </row>
    <row r="120" s="157" customFormat="1" customHeight="1" outlineLevel="2" spans="1:15">
      <c r="A120" s="173" t="s">
        <v>900</v>
      </c>
      <c r="B120" s="78" t="s">
        <v>5641</v>
      </c>
      <c r="C120" s="65" t="s">
        <v>10067</v>
      </c>
      <c r="D120" s="65" t="s">
        <v>10068</v>
      </c>
      <c r="E120" s="65" t="s">
        <v>229</v>
      </c>
      <c r="F120" s="64">
        <v>1</v>
      </c>
      <c r="G120" s="52">
        <v>200</v>
      </c>
      <c r="H120" s="172">
        <f t="shared" si="4"/>
        <v>200</v>
      </c>
      <c r="I120" s="52"/>
      <c r="J120" s="52" t="s">
        <v>5662</v>
      </c>
      <c r="K120" s="65" t="s">
        <v>846</v>
      </c>
      <c r="L120" s="157">
        <f t="shared" si="3"/>
        <v>1</v>
      </c>
    </row>
    <row r="121" s="157" customFormat="1" customHeight="1" outlineLevel="2" spans="1:15">
      <c r="A121" s="173" t="s">
        <v>900</v>
      </c>
      <c r="B121" s="78" t="s">
        <v>5663</v>
      </c>
      <c r="C121" s="65" t="s">
        <v>10017</v>
      </c>
      <c r="D121" s="52" t="s">
        <v>1470</v>
      </c>
      <c r="E121" s="65" t="s">
        <v>229</v>
      </c>
      <c r="F121" s="64">
        <v>1</v>
      </c>
      <c r="G121" s="52">
        <v>350</v>
      </c>
      <c r="H121" s="172">
        <f t="shared" si="4"/>
        <v>350</v>
      </c>
      <c r="I121" s="52"/>
      <c r="J121" s="52" t="s">
        <v>5664</v>
      </c>
      <c r="K121" s="65" t="s">
        <v>846</v>
      </c>
      <c r="L121" s="157">
        <f t="shared" si="3"/>
        <v>1</v>
      </c>
    </row>
    <row r="122" s="157" customFormat="1" customHeight="1" outlineLevel="2" spans="1:15">
      <c r="A122" s="173" t="s">
        <v>900</v>
      </c>
      <c r="B122" s="78" t="s">
        <v>5663</v>
      </c>
      <c r="C122" s="65" t="s">
        <v>10231</v>
      </c>
      <c r="D122" s="65" t="s">
        <v>10054</v>
      </c>
      <c r="E122" s="65" t="s">
        <v>229</v>
      </c>
      <c r="F122" s="64">
        <v>1</v>
      </c>
      <c r="G122" s="52">
        <v>100</v>
      </c>
      <c r="H122" s="172">
        <f t="shared" si="4"/>
        <v>100</v>
      </c>
      <c r="I122" s="52"/>
      <c r="J122" s="52" t="s">
        <v>5664</v>
      </c>
      <c r="K122" s="65" t="s">
        <v>846</v>
      </c>
      <c r="L122" s="157">
        <f t="shared" si="3"/>
        <v>1</v>
      </c>
    </row>
    <row r="123" s="157" customFormat="1" customHeight="1" outlineLevel="2" spans="1:15">
      <c r="A123" s="173" t="s">
        <v>900</v>
      </c>
      <c r="B123" s="78" t="s">
        <v>5663</v>
      </c>
      <c r="C123" s="175" t="s">
        <v>10182</v>
      </c>
      <c r="D123" s="188" t="s">
        <v>10008</v>
      </c>
      <c r="E123" s="177" t="s">
        <v>229</v>
      </c>
      <c r="F123" s="64">
        <v>1</v>
      </c>
      <c r="G123" s="73">
        <v>100</v>
      </c>
      <c r="H123" s="172">
        <f t="shared" si="4"/>
        <v>100</v>
      </c>
      <c r="I123" s="52"/>
      <c r="J123" s="52" t="s">
        <v>5664</v>
      </c>
      <c r="K123" s="65" t="s">
        <v>846</v>
      </c>
      <c r="L123" s="157">
        <f t="shared" si="3"/>
        <v>1</v>
      </c>
    </row>
    <row r="124" s="157" customFormat="1" customHeight="1" outlineLevel="2" spans="1:15">
      <c r="A124" s="173" t="s">
        <v>900</v>
      </c>
      <c r="B124" s="78" t="s">
        <v>5663</v>
      </c>
      <c r="C124" s="65" t="s">
        <v>10067</v>
      </c>
      <c r="D124" s="65" t="s">
        <v>10068</v>
      </c>
      <c r="E124" s="65" t="s">
        <v>229</v>
      </c>
      <c r="F124" s="64">
        <v>1</v>
      </c>
      <c r="G124" s="52">
        <v>200</v>
      </c>
      <c r="H124" s="172">
        <f t="shared" si="4"/>
        <v>200</v>
      </c>
      <c r="I124" s="52"/>
      <c r="J124" s="52" t="s">
        <v>5664</v>
      </c>
      <c r="K124" s="65" t="s">
        <v>846</v>
      </c>
      <c r="L124" s="157">
        <f t="shared" si="3"/>
        <v>1</v>
      </c>
    </row>
    <row r="125" s="161" customFormat="1" customHeight="1" outlineLevel="2" spans="1:15">
      <c r="A125" s="173" t="s">
        <v>900</v>
      </c>
      <c r="B125" s="75" t="s">
        <v>5649</v>
      </c>
      <c r="C125" s="175" t="s">
        <v>10182</v>
      </c>
      <c r="D125" s="189" t="s">
        <v>10008</v>
      </c>
      <c r="E125" s="177" t="s">
        <v>229</v>
      </c>
      <c r="F125" s="64">
        <v>1</v>
      </c>
      <c r="G125" s="73">
        <v>100</v>
      </c>
      <c r="H125" s="172">
        <f t="shared" si="4"/>
        <v>100</v>
      </c>
      <c r="I125" s="187"/>
      <c r="J125" s="52" t="s">
        <v>957</v>
      </c>
      <c r="K125" s="65" t="s">
        <v>846</v>
      </c>
      <c r="L125" s="157">
        <f t="shared" si="3"/>
        <v>1</v>
      </c>
      <c r="M125" s="136"/>
      <c r="N125" s="136"/>
      <c r="O125" s="136"/>
    </row>
    <row r="126" s="161" customFormat="1" customHeight="1" outlineLevel="2" spans="1:15">
      <c r="A126" s="173" t="s">
        <v>900</v>
      </c>
      <c r="B126" s="78" t="s">
        <v>5663</v>
      </c>
      <c r="C126" s="65" t="s">
        <v>10017</v>
      </c>
      <c r="D126" s="71" t="s">
        <v>1470</v>
      </c>
      <c r="E126" s="65" t="s">
        <v>229</v>
      </c>
      <c r="F126" s="64">
        <v>1</v>
      </c>
      <c r="G126" s="52">
        <v>350</v>
      </c>
      <c r="H126" s="172">
        <f t="shared" si="4"/>
        <v>350</v>
      </c>
      <c r="I126" s="187"/>
      <c r="J126" s="52" t="s">
        <v>5664</v>
      </c>
      <c r="K126" s="65" t="s">
        <v>846</v>
      </c>
      <c r="L126" s="157">
        <f t="shared" si="3"/>
        <v>1</v>
      </c>
      <c r="M126" s="136"/>
      <c r="N126" s="136"/>
      <c r="O126" s="136"/>
    </row>
    <row r="127" s="161" customFormat="1" customHeight="1" outlineLevel="2" spans="1:15">
      <c r="A127" s="173" t="s">
        <v>900</v>
      </c>
      <c r="B127" s="78" t="s">
        <v>5663</v>
      </c>
      <c r="C127" s="65" t="s">
        <v>10231</v>
      </c>
      <c r="D127" s="65" t="s">
        <v>10054</v>
      </c>
      <c r="E127" s="65" t="s">
        <v>229</v>
      </c>
      <c r="F127" s="64">
        <v>1</v>
      </c>
      <c r="G127" s="52">
        <v>100</v>
      </c>
      <c r="H127" s="172">
        <f t="shared" si="4"/>
        <v>100</v>
      </c>
      <c r="I127" s="187"/>
      <c r="J127" s="52" t="s">
        <v>5664</v>
      </c>
      <c r="K127" s="65" t="s">
        <v>846</v>
      </c>
      <c r="L127" s="157">
        <f t="shared" si="3"/>
        <v>1</v>
      </c>
      <c r="M127" s="136"/>
      <c r="N127" s="136"/>
      <c r="O127" s="136"/>
    </row>
    <row r="128" s="161" customFormat="1" customHeight="1" outlineLevel="2" spans="1:15">
      <c r="A128" s="173" t="s">
        <v>900</v>
      </c>
      <c r="B128" s="78" t="s">
        <v>5663</v>
      </c>
      <c r="C128" s="175" t="s">
        <v>10182</v>
      </c>
      <c r="D128" s="176" t="s">
        <v>10008</v>
      </c>
      <c r="E128" s="177" t="s">
        <v>229</v>
      </c>
      <c r="F128" s="64">
        <v>1</v>
      </c>
      <c r="G128" s="73">
        <v>100</v>
      </c>
      <c r="H128" s="172">
        <f t="shared" si="4"/>
        <v>100</v>
      </c>
      <c r="I128" s="187"/>
      <c r="J128" s="52" t="s">
        <v>5664</v>
      </c>
      <c r="K128" s="65" t="s">
        <v>846</v>
      </c>
      <c r="L128" s="157">
        <f t="shared" si="3"/>
        <v>1</v>
      </c>
      <c r="M128" s="136"/>
      <c r="N128" s="136"/>
      <c r="O128" s="136"/>
    </row>
    <row r="129" s="157" customFormat="1" customHeight="1" outlineLevel="2" spans="1:15">
      <c r="A129" s="173" t="s">
        <v>900</v>
      </c>
      <c r="B129" s="75" t="s">
        <v>893</v>
      </c>
      <c r="C129" s="175" t="s">
        <v>10182</v>
      </c>
      <c r="D129" s="176" t="s">
        <v>10008</v>
      </c>
      <c r="E129" s="181" t="s">
        <v>229</v>
      </c>
      <c r="F129" s="64">
        <v>2</v>
      </c>
      <c r="G129" s="73">
        <v>100</v>
      </c>
      <c r="H129" s="172">
        <f t="shared" si="4"/>
        <v>200</v>
      </c>
      <c r="I129" s="52"/>
      <c r="J129" s="52" t="s">
        <v>973</v>
      </c>
      <c r="K129" s="65" t="s">
        <v>1157</v>
      </c>
      <c r="L129" s="157">
        <f t="shared" si="3"/>
        <v>2</v>
      </c>
    </row>
    <row r="130" s="159" customFormat="1" customHeight="1" outlineLevel="1" spans="1:15">
      <c r="A130" s="170" t="s">
        <v>3084</v>
      </c>
      <c r="B130" s="62" t="s">
        <v>3084</v>
      </c>
      <c r="C130" s="62"/>
      <c r="D130" s="190"/>
      <c r="E130" s="62"/>
      <c r="F130" s="171"/>
      <c r="G130" s="62"/>
      <c r="H130" s="172"/>
      <c r="I130" s="62"/>
      <c r="J130" s="62"/>
      <c r="K130" s="62"/>
      <c r="L130" s="157">
        <f t="shared" si="3"/>
        <v>0</v>
      </c>
    </row>
    <row r="131" s="157" customFormat="1" customHeight="1" outlineLevel="2" spans="1:15">
      <c r="A131" s="173" t="s">
        <v>978</v>
      </c>
      <c r="B131" s="75" t="s">
        <v>979</v>
      </c>
      <c r="C131" s="75" t="s">
        <v>10181</v>
      </c>
      <c r="D131" s="52" t="s">
        <v>9981</v>
      </c>
      <c r="E131" s="65" t="s">
        <v>229</v>
      </c>
      <c r="F131" s="64">
        <v>6</v>
      </c>
      <c r="G131" s="52">
        <v>70</v>
      </c>
      <c r="H131" s="172">
        <f t="shared" ref="H131:H194" si="5" xml:space="preserve">F131*G131</f>
        <v>420</v>
      </c>
      <c r="I131" s="52"/>
      <c r="J131" s="52" t="s">
        <v>980</v>
      </c>
      <c r="K131" s="65" t="s">
        <v>981</v>
      </c>
      <c r="L131" s="157">
        <f t="shared" si="3"/>
        <v>6</v>
      </c>
    </row>
    <row r="132" s="157" customFormat="1" customHeight="1" outlineLevel="2" spans="1:15">
      <c r="A132" s="173" t="s">
        <v>978</v>
      </c>
      <c r="B132" s="75" t="s">
        <v>979</v>
      </c>
      <c r="C132" s="65" t="s">
        <v>9911</v>
      </c>
      <c r="D132" s="52" t="s">
        <v>10254</v>
      </c>
      <c r="E132" s="65" t="s">
        <v>229</v>
      </c>
      <c r="F132" s="64">
        <v>1</v>
      </c>
      <c r="G132" s="52">
        <v>1000</v>
      </c>
      <c r="H132" s="172">
        <f t="shared" si="5"/>
        <v>1000</v>
      </c>
      <c r="I132" s="52"/>
      <c r="J132" s="52" t="s">
        <v>980</v>
      </c>
      <c r="K132" s="65" t="s">
        <v>981</v>
      </c>
      <c r="L132" s="157">
        <f t="shared" si="3"/>
        <v>1</v>
      </c>
    </row>
    <row r="133" s="161" customFormat="1" customHeight="1" outlineLevel="2" spans="1:15">
      <c r="A133" s="173" t="s">
        <v>978</v>
      </c>
      <c r="B133" s="65" t="s">
        <v>979</v>
      </c>
      <c r="C133" s="65" t="s">
        <v>9969</v>
      </c>
      <c r="D133" s="65" t="s">
        <v>9970</v>
      </c>
      <c r="E133" s="65" t="s">
        <v>229</v>
      </c>
      <c r="F133" s="64">
        <v>1</v>
      </c>
      <c r="G133" s="52">
        <v>200</v>
      </c>
      <c r="H133" s="172">
        <f t="shared" si="5"/>
        <v>200</v>
      </c>
      <c r="I133" s="52"/>
      <c r="J133" s="52" t="s">
        <v>980</v>
      </c>
      <c r="K133" s="65" t="s">
        <v>981</v>
      </c>
      <c r="L133" s="157">
        <f t="shared" si="3"/>
        <v>1</v>
      </c>
      <c r="M133" s="136"/>
      <c r="N133" s="136"/>
      <c r="O133" s="136"/>
    </row>
    <row r="134" s="157" customFormat="1" customHeight="1" outlineLevel="2" spans="1:15">
      <c r="A134" s="173" t="s">
        <v>978</v>
      </c>
      <c r="B134" s="75" t="s">
        <v>982</v>
      </c>
      <c r="C134" s="175" t="s">
        <v>10182</v>
      </c>
      <c r="D134" s="176" t="s">
        <v>10008</v>
      </c>
      <c r="E134" s="177" t="s">
        <v>229</v>
      </c>
      <c r="F134" s="64">
        <v>2</v>
      </c>
      <c r="G134" s="73">
        <v>100</v>
      </c>
      <c r="H134" s="172">
        <f t="shared" si="5"/>
        <v>200</v>
      </c>
      <c r="I134" s="52"/>
      <c r="J134" s="52" t="s">
        <v>983</v>
      </c>
      <c r="K134" s="65" t="s">
        <v>981</v>
      </c>
      <c r="L134" s="157">
        <f t="shared" ref="L134:L197" si="6" xml:space="preserve">F134</f>
        <v>2</v>
      </c>
    </row>
    <row r="135" s="157" customFormat="1" customHeight="1" outlineLevel="2" spans="1:15">
      <c r="A135" s="173" t="s">
        <v>978</v>
      </c>
      <c r="B135" s="75" t="s">
        <v>982</v>
      </c>
      <c r="C135" s="65" t="s">
        <v>10231</v>
      </c>
      <c r="D135" s="65" t="s">
        <v>10054</v>
      </c>
      <c r="E135" s="65" t="s">
        <v>229</v>
      </c>
      <c r="F135" s="64">
        <v>2</v>
      </c>
      <c r="G135" s="52">
        <v>100</v>
      </c>
      <c r="H135" s="172">
        <f t="shared" si="5"/>
        <v>200</v>
      </c>
      <c r="I135" s="52"/>
      <c r="J135" s="52" t="s">
        <v>983</v>
      </c>
      <c r="K135" s="65" t="s">
        <v>981</v>
      </c>
      <c r="L135" s="157">
        <f t="shared" si="6"/>
        <v>2</v>
      </c>
    </row>
    <row r="136" s="157" customFormat="1" customHeight="1" outlineLevel="2" spans="1:15">
      <c r="A136" s="173" t="s">
        <v>978</v>
      </c>
      <c r="B136" s="75" t="s">
        <v>982</v>
      </c>
      <c r="C136" s="65" t="s">
        <v>9911</v>
      </c>
      <c r="D136" s="52" t="s">
        <v>10254</v>
      </c>
      <c r="E136" s="65" t="s">
        <v>229</v>
      </c>
      <c r="F136" s="64">
        <v>1</v>
      </c>
      <c r="G136" s="52">
        <v>1000</v>
      </c>
      <c r="H136" s="172">
        <f t="shared" si="5"/>
        <v>1000</v>
      </c>
      <c r="I136" s="52"/>
      <c r="J136" s="52" t="s">
        <v>983</v>
      </c>
      <c r="K136" s="65" t="s">
        <v>981</v>
      </c>
      <c r="L136" s="157">
        <f t="shared" si="6"/>
        <v>1</v>
      </c>
    </row>
    <row r="137" s="161" customFormat="1" customHeight="1" outlineLevel="2" spans="1:15">
      <c r="A137" s="173" t="s">
        <v>978</v>
      </c>
      <c r="B137" s="75" t="s">
        <v>982</v>
      </c>
      <c r="C137" s="65" t="s">
        <v>10022</v>
      </c>
      <c r="D137" s="52" t="s">
        <v>10255</v>
      </c>
      <c r="E137" s="65" t="s">
        <v>186</v>
      </c>
      <c r="F137" s="64">
        <v>16</v>
      </c>
      <c r="G137" s="52">
        <v>500</v>
      </c>
      <c r="H137" s="172">
        <f t="shared" si="5"/>
        <v>8000</v>
      </c>
      <c r="I137" s="52"/>
      <c r="J137" s="52" t="s">
        <v>983</v>
      </c>
      <c r="K137" s="65" t="s">
        <v>981</v>
      </c>
      <c r="L137" s="157">
        <f t="shared" si="6"/>
        <v>16</v>
      </c>
      <c r="M137" s="136"/>
      <c r="N137" s="136"/>
      <c r="O137" s="136"/>
    </row>
    <row r="138" s="157" customFormat="1" customHeight="1" outlineLevel="2" spans="1:15">
      <c r="A138" s="173" t="s">
        <v>978</v>
      </c>
      <c r="B138" s="75" t="s">
        <v>984</v>
      </c>
      <c r="C138" s="75" t="s">
        <v>10181</v>
      </c>
      <c r="D138" s="52" t="s">
        <v>9981</v>
      </c>
      <c r="E138" s="65" t="s">
        <v>229</v>
      </c>
      <c r="F138" s="64">
        <v>4</v>
      </c>
      <c r="G138" s="52">
        <v>70</v>
      </c>
      <c r="H138" s="172">
        <f t="shared" si="5"/>
        <v>280</v>
      </c>
      <c r="I138" s="52"/>
      <c r="J138" s="52" t="s">
        <v>985</v>
      </c>
      <c r="K138" s="65" t="s">
        <v>981</v>
      </c>
      <c r="L138" s="157">
        <f t="shared" si="6"/>
        <v>4</v>
      </c>
    </row>
    <row r="139" s="161" customFormat="1" customHeight="1" outlineLevel="2" spans="1:15">
      <c r="A139" s="173" t="s">
        <v>978</v>
      </c>
      <c r="B139" s="65" t="s">
        <v>984</v>
      </c>
      <c r="C139" s="65" t="s">
        <v>9969</v>
      </c>
      <c r="D139" s="65" t="s">
        <v>9970</v>
      </c>
      <c r="E139" s="65" t="s">
        <v>229</v>
      </c>
      <c r="F139" s="64">
        <v>1</v>
      </c>
      <c r="G139" s="52">
        <v>200</v>
      </c>
      <c r="H139" s="172">
        <f t="shared" si="5"/>
        <v>200</v>
      </c>
      <c r="I139" s="52"/>
      <c r="J139" s="52" t="s">
        <v>985</v>
      </c>
      <c r="K139" s="65" t="s">
        <v>981</v>
      </c>
      <c r="L139" s="157">
        <f t="shared" si="6"/>
        <v>1</v>
      </c>
      <c r="M139" s="136"/>
      <c r="N139" s="136"/>
      <c r="O139" s="136"/>
    </row>
    <row r="140" s="161" customFormat="1" customHeight="1" outlineLevel="2" spans="1:15">
      <c r="A140" s="173" t="s">
        <v>978</v>
      </c>
      <c r="B140" s="65" t="s">
        <v>986</v>
      </c>
      <c r="C140" s="65" t="s">
        <v>9969</v>
      </c>
      <c r="D140" s="65" t="s">
        <v>9970</v>
      </c>
      <c r="E140" s="65" t="s">
        <v>229</v>
      </c>
      <c r="F140" s="64">
        <v>1</v>
      </c>
      <c r="G140" s="52">
        <v>200</v>
      </c>
      <c r="H140" s="172">
        <f t="shared" si="5"/>
        <v>200</v>
      </c>
      <c r="I140" s="52"/>
      <c r="J140" s="52" t="s">
        <v>987</v>
      </c>
      <c r="K140" s="65" t="s">
        <v>981</v>
      </c>
      <c r="L140" s="157">
        <f t="shared" si="6"/>
        <v>1</v>
      </c>
      <c r="M140" s="136"/>
      <c r="N140" s="136"/>
      <c r="O140" s="136"/>
    </row>
    <row r="141" s="161" customFormat="1" customHeight="1" outlineLevel="2" spans="1:15">
      <c r="A141" s="173" t="s">
        <v>978</v>
      </c>
      <c r="B141" s="65" t="s">
        <v>988</v>
      </c>
      <c r="C141" s="65" t="s">
        <v>9969</v>
      </c>
      <c r="D141" s="65" t="s">
        <v>9970</v>
      </c>
      <c r="E141" s="65" t="s">
        <v>229</v>
      </c>
      <c r="F141" s="64">
        <v>1</v>
      </c>
      <c r="G141" s="52">
        <v>200</v>
      </c>
      <c r="H141" s="172">
        <f t="shared" si="5"/>
        <v>200</v>
      </c>
      <c r="I141" s="52"/>
      <c r="J141" s="52" t="s">
        <v>989</v>
      </c>
      <c r="K141" s="65" t="s">
        <v>981</v>
      </c>
      <c r="L141" s="157">
        <f t="shared" si="6"/>
        <v>1</v>
      </c>
      <c r="M141" s="136"/>
      <c r="N141" s="136"/>
      <c r="O141" s="136"/>
    </row>
    <row r="142" s="157" customFormat="1" customHeight="1" outlineLevel="2" spans="1:15">
      <c r="A142" s="173" t="s">
        <v>978</v>
      </c>
      <c r="B142" s="75" t="s">
        <v>990</v>
      </c>
      <c r="C142" s="65" t="s">
        <v>9965</v>
      </c>
      <c r="D142" s="52" t="s">
        <v>10256</v>
      </c>
      <c r="E142" s="65" t="s">
        <v>229</v>
      </c>
      <c r="F142" s="64">
        <v>2</v>
      </c>
      <c r="G142" s="52">
        <v>120</v>
      </c>
      <c r="H142" s="172">
        <f t="shared" si="5"/>
        <v>240</v>
      </c>
      <c r="I142" s="52"/>
      <c r="J142" s="52" t="s">
        <v>991</v>
      </c>
      <c r="K142" s="65" t="s">
        <v>981</v>
      </c>
      <c r="L142" s="157">
        <f t="shared" si="6"/>
        <v>2</v>
      </c>
    </row>
    <row r="143" s="157" customFormat="1" customHeight="1" outlineLevel="2" spans="1:15">
      <c r="A143" s="173" t="s">
        <v>978</v>
      </c>
      <c r="B143" s="75" t="s">
        <v>990</v>
      </c>
      <c r="C143" s="65" t="s">
        <v>10059</v>
      </c>
      <c r="D143" s="184" t="s">
        <v>10252</v>
      </c>
      <c r="E143" s="65" t="s">
        <v>229</v>
      </c>
      <c r="F143" s="64">
        <v>1</v>
      </c>
      <c r="G143" s="52">
        <v>100</v>
      </c>
      <c r="H143" s="172">
        <f t="shared" si="5"/>
        <v>100</v>
      </c>
      <c r="I143" s="52"/>
      <c r="J143" s="52" t="s">
        <v>991</v>
      </c>
      <c r="K143" s="65" t="s">
        <v>981</v>
      </c>
      <c r="L143" s="157">
        <f t="shared" si="6"/>
        <v>1</v>
      </c>
    </row>
    <row r="144" s="157" customFormat="1" customHeight="1" outlineLevel="2" spans="1:15">
      <c r="A144" s="173" t="s">
        <v>978</v>
      </c>
      <c r="B144" s="75" t="s">
        <v>990</v>
      </c>
      <c r="C144" s="65" t="s">
        <v>9993</v>
      </c>
      <c r="D144" s="52" t="s">
        <v>9994</v>
      </c>
      <c r="E144" s="65" t="s">
        <v>229</v>
      </c>
      <c r="F144" s="64">
        <v>1</v>
      </c>
      <c r="G144" s="52">
        <v>200</v>
      </c>
      <c r="H144" s="172">
        <f t="shared" si="5"/>
        <v>200</v>
      </c>
      <c r="I144" s="52"/>
      <c r="J144" s="52" t="s">
        <v>991</v>
      </c>
      <c r="K144" s="65" t="s">
        <v>981</v>
      </c>
      <c r="L144" s="157">
        <f t="shared" si="6"/>
        <v>1</v>
      </c>
    </row>
    <row r="145" s="157" customFormat="1" customHeight="1" outlineLevel="2" spans="1:15">
      <c r="A145" s="173" t="s">
        <v>978</v>
      </c>
      <c r="B145" s="75" t="s">
        <v>990</v>
      </c>
      <c r="C145" s="65" t="s">
        <v>10013</v>
      </c>
      <c r="D145" s="179" t="s">
        <v>10014</v>
      </c>
      <c r="E145" s="65" t="s">
        <v>229</v>
      </c>
      <c r="F145" s="64">
        <v>1</v>
      </c>
      <c r="G145" s="52">
        <v>50</v>
      </c>
      <c r="H145" s="172">
        <f t="shared" si="5"/>
        <v>50</v>
      </c>
      <c r="I145" s="52"/>
      <c r="J145" s="52" t="s">
        <v>991</v>
      </c>
      <c r="K145" s="65" t="s">
        <v>981</v>
      </c>
      <c r="L145" s="157">
        <f t="shared" si="6"/>
        <v>1</v>
      </c>
    </row>
    <row r="146" s="157" customFormat="1" customHeight="1" outlineLevel="2" spans="1:15">
      <c r="A146" s="173" t="s">
        <v>978</v>
      </c>
      <c r="B146" s="75" t="s">
        <v>990</v>
      </c>
      <c r="C146" s="185" t="s">
        <v>10183</v>
      </c>
      <c r="D146" s="191" t="s">
        <v>10184</v>
      </c>
      <c r="E146" s="65" t="s">
        <v>229</v>
      </c>
      <c r="F146" s="64">
        <v>1</v>
      </c>
      <c r="G146" s="186">
        <v>380</v>
      </c>
      <c r="H146" s="172">
        <f t="shared" si="5"/>
        <v>380</v>
      </c>
      <c r="I146" s="52"/>
      <c r="J146" s="52" t="s">
        <v>991</v>
      </c>
      <c r="K146" s="65" t="s">
        <v>981</v>
      </c>
      <c r="L146" s="157">
        <f t="shared" si="6"/>
        <v>1</v>
      </c>
    </row>
    <row r="147" s="157" customFormat="1" customHeight="1" outlineLevel="2" spans="1:15">
      <c r="A147" s="173" t="s">
        <v>978</v>
      </c>
      <c r="B147" s="75" t="s">
        <v>990</v>
      </c>
      <c r="C147" s="65" t="s">
        <v>9954</v>
      </c>
      <c r="D147" s="192" t="s">
        <v>10000</v>
      </c>
      <c r="E147" s="65" t="s">
        <v>229</v>
      </c>
      <c r="F147" s="64">
        <v>1</v>
      </c>
      <c r="G147" s="52">
        <v>2500</v>
      </c>
      <c r="H147" s="172">
        <f t="shared" si="5"/>
        <v>2500</v>
      </c>
      <c r="I147" s="52"/>
      <c r="J147" s="52" t="s">
        <v>991</v>
      </c>
      <c r="K147" s="65" t="s">
        <v>981</v>
      </c>
      <c r="L147" s="157">
        <f t="shared" si="6"/>
        <v>1</v>
      </c>
    </row>
    <row r="148" s="157" customFormat="1" customHeight="1" outlineLevel="2" spans="1:15">
      <c r="A148" s="173" t="s">
        <v>978</v>
      </c>
      <c r="B148" s="75" t="s">
        <v>990</v>
      </c>
      <c r="C148" s="185" t="s">
        <v>9932</v>
      </c>
      <c r="D148" s="179" t="s">
        <v>9933</v>
      </c>
      <c r="E148" s="65" t="s">
        <v>229</v>
      </c>
      <c r="F148" s="64">
        <v>1</v>
      </c>
      <c r="G148" s="52">
        <v>120</v>
      </c>
      <c r="H148" s="172">
        <f t="shared" si="5"/>
        <v>120</v>
      </c>
      <c r="I148" s="52"/>
      <c r="J148" s="52" t="s">
        <v>991</v>
      </c>
      <c r="K148" s="65" t="s">
        <v>981</v>
      </c>
      <c r="L148" s="157">
        <f t="shared" si="6"/>
        <v>1</v>
      </c>
    </row>
    <row r="149" s="157" customFormat="1" customHeight="1" outlineLevel="2" spans="1:15">
      <c r="A149" s="173" t="s">
        <v>978</v>
      </c>
      <c r="B149" s="75" t="s">
        <v>990</v>
      </c>
      <c r="C149" s="75" t="s">
        <v>10181</v>
      </c>
      <c r="D149" s="52" t="s">
        <v>9981</v>
      </c>
      <c r="E149" s="65" t="s">
        <v>229</v>
      </c>
      <c r="F149" s="64">
        <v>1</v>
      </c>
      <c r="G149" s="52">
        <v>70</v>
      </c>
      <c r="H149" s="172">
        <f t="shared" si="5"/>
        <v>70</v>
      </c>
      <c r="I149" s="52"/>
      <c r="J149" s="52" t="s">
        <v>991</v>
      </c>
      <c r="K149" s="65" t="s">
        <v>981</v>
      </c>
      <c r="L149" s="157">
        <f t="shared" si="6"/>
        <v>1</v>
      </c>
    </row>
    <row r="150" s="161" customFormat="1" customHeight="1" outlineLevel="2" spans="1:15">
      <c r="A150" s="173" t="s">
        <v>978</v>
      </c>
      <c r="B150" s="65" t="s">
        <v>990</v>
      </c>
      <c r="C150" s="65" t="s">
        <v>9969</v>
      </c>
      <c r="D150" s="65" t="s">
        <v>9970</v>
      </c>
      <c r="E150" s="65" t="s">
        <v>229</v>
      </c>
      <c r="F150" s="64">
        <v>1</v>
      </c>
      <c r="G150" s="52">
        <v>200</v>
      </c>
      <c r="H150" s="172">
        <f t="shared" si="5"/>
        <v>200</v>
      </c>
      <c r="I150" s="52"/>
      <c r="J150" s="52" t="s">
        <v>991</v>
      </c>
      <c r="K150" s="65" t="s">
        <v>981</v>
      </c>
      <c r="L150" s="157">
        <f t="shared" si="6"/>
        <v>1</v>
      </c>
      <c r="M150" s="136"/>
      <c r="N150" s="136"/>
      <c r="O150" s="136"/>
    </row>
    <row r="151" s="157" customFormat="1" customHeight="1" outlineLevel="2" spans="1:15">
      <c r="A151" s="173" t="s">
        <v>978</v>
      </c>
      <c r="B151" s="75" t="s">
        <v>992</v>
      </c>
      <c r="C151" s="65" t="s">
        <v>9965</v>
      </c>
      <c r="D151" s="52" t="s">
        <v>10256</v>
      </c>
      <c r="E151" s="65" t="s">
        <v>229</v>
      </c>
      <c r="F151" s="64">
        <v>1</v>
      </c>
      <c r="G151" s="52">
        <v>120</v>
      </c>
      <c r="H151" s="172">
        <f t="shared" si="5"/>
        <v>120</v>
      </c>
      <c r="I151" s="52"/>
      <c r="J151" s="52" t="s">
        <v>993</v>
      </c>
      <c r="K151" s="65" t="s">
        <v>981</v>
      </c>
      <c r="L151" s="157">
        <f t="shared" si="6"/>
        <v>1</v>
      </c>
    </row>
    <row r="152" s="157" customFormat="1" customHeight="1" outlineLevel="2" spans="1:15">
      <c r="A152" s="173" t="s">
        <v>978</v>
      </c>
      <c r="B152" s="75" t="s">
        <v>992</v>
      </c>
      <c r="C152" s="65" t="s">
        <v>10059</v>
      </c>
      <c r="D152" s="184" t="s">
        <v>10252</v>
      </c>
      <c r="E152" s="65" t="s">
        <v>229</v>
      </c>
      <c r="F152" s="64">
        <v>1</v>
      </c>
      <c r="G152" s="52">
        <v>100</v>
      </c>
      <c r="H152" s="172">
        <f t="shared" si="5"/>
        <v>100</v>
      </c>
      <c r="I152" s="52"/>
      <c r="J152" s="52" t="s">
        <v>993</v>
      </c>
      <c r="K152" s="65" t="s">
        <v>981</v>
      </c>
      <c r="L152" s="157">
        <f t="shared" si="6"/>
        <v>1</v>
      </c>
    </row>
    <row r="153" s="157" customFormat="1" customHeight="1" outlineLevel="2" spans="1:15">
      <c r="A153" s="173" t="s">
        <v>978</v>
      </c>
      <c r="B153" s="75" t="s">
        <v>992</v>
      </c>
      <c r="C153" s="65" t="s">
        <v>9993</v>
      </c>
      <c r="D153" s="52" t="s">
        <v>9994</v>
      </c>
      <c r="E153" s="65" t="s">
        <v>229</v>
      </c>
      <c r="F153" s="64">
        <v>1</v>
      </c>
      <c r="G153" s="52">
        <v>200</v>
      </c>
      <c r="H153" s="172">
        <f t="shared" si="5"/>
        <v>200</v>
      </c>
      <c r="I153" s="52"/>
      <c r="J153" s="52" t="s">
        <v>993</v>
      </c>
      <c r="K153" s="65" t="s">
        <v>981</v>
      </c>
      <c r="L153" s="157">
        <f t="shared" si="6"/>
        <v>1</v>
      </c>
    </row>
    <row r="154" s="157" customFormat="1" customHeight="1" outlineLevel="2" spans="1:15">
      <c r="A154" s="173" t="s">
        <v>978</v>
      </c>
      <c r="B154" s="75" t="s">
        <v>992</v>
      </c>
      <c r="C154" s="65" t="s">
        <v>10013</v>
      </c>
      <c r="D154" s="179" t="s">
        <v>10014</v>
      </c>
      <c r="E154" s="65" t="s">
        <v>229</v>
      </c>
      <c r="F154" s="64">
        <v>1</v>
      </c>
      <c r="G154" s="52">
        <v>50</v>
      </c>
      <c r="H154" s="172">
        <f t="shared" si="5"/>
        <v>50</v>
      </c>
      <c r="I154" s="52"/>
      <c r="J154" s="52" t="s">
        <v>993</v>
      </c>
      <c r="K154" s="65" t="s">
        <v>981</v>
      </c>
      <c r="L154" s="157">
        <f t="shared" si="6"/>
        <v>1</v>
      </c>
    </row>
    <row r="155" s="157" customFormat="1" customHeight="1" outlineLevel="2" spans="1:15">
      <c r="A155" s="173" t="s">
        <v>978</v>
      </c>
      <c r="B155" s="75" t="s">
        <v>992</v>
      </c>
      <c r="C155" s="185" t="s">
        <v>10183</v>
      </c>
      <c r="D155" s="191" t="s">
        <v>10184</v>
      </c>
      <c r="E155" s="65" t="s">
        <v>229</v>
      </c>
      <c r="F155" s="64">
        <v>1</v>
      </c>
      <c r="G155" s="186">
        <v>380</v>
      </c>
      <c r="H155" s="172">
        <f t="shared" si="5"/>
        <v>380</v>
      </c>
      <c r="I155" s="52"/>
      <c r="J155" s="52" t="s">
        <v>993</v>
      </c>
      <c r="K155" s="65" t="s">
        <v>981</v>
      </c>
      <c r="L155" s="157">
        <f t="shared" si="6"/>
        <v>1</v>
      </c>
    </row>
    <row r="156" s="157" customFormat="1" customHeight="1" outlineLevel="2" spans="1:15">
      <c r="A156" s="173" t="s">
        <v>978</v>
      </c>
      <c r="B156" s="75" t="s">
        <v>992</v>
      </c>
      <c r="C156" s="65" t="s">
        <v>9954</v>
      </c>
      <c r="D156" s="192" t="s">
        <v>10000</v>
      </c>
      <c r="E156" s="65" t="s">
        <v>229</v>
      </c>
      <c r="F156" s="64">
        <v>1</v>
      </c>
      <c r="G156" s="52">
        <v>2500</v>
      </c>
      <c r="H156" s="172">
        <f t="shared" si="5"/>
        <v>2500</v>
      </c>
      <c r="I156" s="52"/>
      <c r="J156" s="52" t="s">
        <v>993</v>
      </c>
      <c r="K156" s="65" t="s">
        <v>981</v>
      </c>
      <c r="L156" s="157">
        <f t="shared" si="6"/>
        <v>1</v>
      </c>
    </row>
    <row r="157" s="157" customFormat="1" customHeight="1" outlineLevel="2" spans="1:15">
      <c r="A157" s="173" t="s">
        <v>978</v>
      </c>
      <c r="B157" s="75" t="s">
        <v>992</v>
      </c>
      <c r="C157" s="185" t="s">
        <v>9932</v>
      </c>
      <c r="D157" s="179" t="s">
        <v>9933</v>
      </c>
      <c r="E157" s="65" t="s">
        <v>229</v>
      </c>
      <c r="F157" s="64">
        <v>1</v>
      </c>
      <c r="G157" s="52">
        <v>120</v>
      </c>
      <c r="H157" s="172">
        <f t="shared" si="5"/>
        <v>120</v>
      </c>
      <c r="I157" s="52"/>
      <c r="J157" s="52" t="s">
        <v>993</v>
      </c>
      <c r="K157" s="65" t="s">
        <v>981</v>
      </c>
      <c r="L157" s="157">
        <f t="shared" si="6"/>
        <v>1</v>
      </c>
    </row>
    <row r="158" s="157" customFormat="1" customHeight="1" outlineLevel="2" spans="1:15">
      <c r="A158" s="173" t="s">
        <v>978</v>
      </c>
      <c r="B158" s="75" t="s">
        <v>992</v>
      </c>
      <c r="C158" s="75" t="s">
        <v>10181</v>
      </c>
      <c r="D158" s="52" t="s">
        <v>9981</v>
      </c>
      <c r="E158" s="65" t="s">
        <v>229</v>
      </c>
      <c r="F158" s="64">
        <v>1</v>
      </c>
      <c r="G158" s="52">
        <v>70</v>
      </c>
      <c r="H158" s="172">
        <f t="shared" si="5"/>
        <v>70</v>
      </c>
      <c r="I158" s="52"/>
      <c r="J158" s="52" t="s">
        <v>993</v>
      </c>
      <c r="K158" s="65" t="s">
        <v>981</v>
      </c>
      <c r="L158" s="157">
        <f t="shared" si="6"/>
        <v>1</v>
      </c>
    </row>
    <row r="159" s="161" customFormat="1" customHeight="1" outlineLevel="2" spans="1:15">
      <c r="A159" s="173" t="s">
        <v>978</v>
      </c>
      <c r="B159" s="65" t="s">
        <v>992</v>
      </c>
      <c r="C159" s="65" t="s">
        <v>9969</v>
      </c>
      <c r="D159" s="65" t="s">
        <v>9970</v>
      </c>
      <c r="E159" s="65" t="s">
        <v>229</v>
      </c>
      <c r="F159" s="64">
        <v>1</v>
      </c>
      <c r="G159" s="52">
        <v>200</v>
      </c>
      <c r="H159" s="172">
        <f t="shared" si="5"/>
        <v>200</v>
      </c>
      <c r="I159" s="52"/>
      <c r="J159" s="52" t="s">
        <v>993</v>
      </c>
      <c r="K159" s="65" t="s">
        <v>981</v>
      </c>
      <c r="L159" s="157">
        <f t="shared" si="6"/>
        <v>1</v>
      </c>
      <c r="M159" s="136"/>
      <c r="N159" s="136"/>
      <c r="O159" s="136"/>
    </row>
    <row r="160" s="161" customFormat="1" customHeight="1" outlineLevel="2" spans="1:15">
      <c r="A160" s="173" t="s">
        <v>978</v>
      </c>
      <c r="B160" s="65" t="s">
        <v>992</v>
      </c>
      <c r="C160" s="65" t="s">
        <v>10030</v>
      </c>
      <c r="D160" s="52" t="s">
        <v>10031</v>
      </c>
      <c r="E160" s="65" t="s">
        <v>229</v>
      </c>
      <c r="F160" s="64">
        <v>1</v>
      </c>
      <c r="G160" s="52">
        <v>2000</v>
      </c>
      <c r="H160" s="172">
        <f t="shared" si="5"/>
        <v>2000</v>
      </c>
      <c r="I160" s="52"/>
      <c r="J160" s="52" t="s">
        <v>993</v>
      </c>
      <c r="K160" s="65" t="s">
        <v>981</v>
      </c>
      <c r="L160" s="157">
        <f t="shared" si="6"/>
        <v>1</v>
      </c>
      <c r="M160" s="136"/>
      <c r="N160" s="136"/>
      <c r="O160" s="136"/>
    </row>
    <row r="161" s="157" customFormat="1" customHeight="1" outlineLevel="2" spans="1:15">
      <c r="A161" s="173" t="s">
        <v>978</v>
      </c>
      <c r="B161" s="75" t="s">
        <v>994</v>
      </c>
      <c r="C161" s="65" t="s">
        <v>10058</v>
      </c>
      <c r="D161" s="65" t="s">
        <v>240</v>
      </c>
      <c r="E161" s="65" t="s">
        <v>229</v>
      </c>
      <c r="F161" s="64">
        <v>1</v>
      </c>
      <c r="G161" s="52">
        <v>500</v>
      </c>
      <c r="H161" s="172">
        <f t="shared" si="5"/>
        <v>500</v>
      </c>
      <c r="I161" s="52"/>
      <c r="J161" s="52" t="s">
        <v>995</v>
      </c>
      <c r="K161" s="65" t="s">
        <v>981</v>
      </c>
      <c r="L161" s="157">
        <f t="shared" si="6"/>
        <v>1</v>
      </c>
    </row>
    <row r="162" s="157" customFormat="1" customHeight="1" outlineLevel="2" spans="1:15">
      <c r="A162" s="173" t="s">
        <v>978</v>
      </c>
      <c r="B162" s="75" t="s">
        <v>994</v>
      </c>
      <c r="C162" s="65" t="s">
        <v>9911</v>
      </c>
      <c r="D162" s="52" t="s">
        <v>10254</v>
      </c>
      <c r="E162" s="65" t="s">
        <v>229</v>
      </c>
      <c r="F162" s="64">
        <v>1</v>
      </c>
      <c r="G162" s="52">
        <v>1000</v>
      </c>
      <c r="H162" s="172">
        <f t="shared" si="5"/>
        <v>1000</v>
      </c>
      <c r="I162" s="52"/>
      <c r="J162" s="52" t="s">
        <v>995</v>
      </c>
      <c r="K162" s="65" t="s">
        <v>981</v>
      </c>
      <c r="L162" s="157">
        <f t="shared" si="6"/>
        <v>1</v>
      </c>
    </row>
    <row r="163" s="161" customFormat="1" customHeight="1" outlineLevel="2" spans="1:15">
      <c r="A163" s="173" t="s">
        <v>978</v>
      </c>
      <c r="B163" s="65" t="s">
        <v>994</v>
      </c>
      <c r="C163" s="65" t="s">
        <v>9969</v>
      </c>
      <c r="D163" s="65" t="s">
        <v>9970</v>
      </c>
      <c r="E163" s="65" t="s">
        <v>229</v>
      </c>
      <c r="F163" s="64">
        <v>1</v>
      </c>
      <c r="G163" s="52">
        <v>200</v>
      </c>
      <c r="H163" s="172">
        <f t="shared" si="5"/>
        <v>200</v>
      </c>
      <c r="I163" s="52"/>
      <c r="J163" s="52" t="s">
        <v>995</v>
      </c>
      <c r="K163" s="65" t="s">
        <v>981</v>
      </c>
      <c r="L163" s="157">
        <f t="shared" si="6"/>
        <v>1</v>
      </c>
      <c r="M163" s="136"/>
      <c r="N163" s="136"/>
      <c r="O163" s="136"/>
    </row>
    <row r="164" s="157" customFormat="1" customHeight="1" outlineLevel="2" spans="1:15">
      <c r="A164" s="173" t="s">
        <v>978</v>
      </c>
      <c r="B164" s="75" t="s">
        <v>996</v>
      </c>
      <c r="C164" s="65" t="s">
        <v>10056</v>
      </c>
      <c r="D164" s="52" t="s">
        <v>10057</v>
      </c>
      <c r="E164" s="65" t="s">
        <v>229</v>
      </c>
      <c r="F164" s="64">
        <v>1</v>
      </c>
      <c r="G164" s="52">
        <v>100</v>
      </c>
      <c r="H164" s="172">
        <f t="shared" si="5"/>
        <v>100</v>
      </c>
      <c r="I164" s="52"/>
      <c r="J164" s="52" t="s">
        <v>997</v>
      </c>
      <c r="K164" s="65" t="s">
        <v>981</v>
      </c>
      <c r="L164" s="157">
        <f t="shared" si="6"/>
        <v>1</v>
      </c>
    </row>
    <row r="165" s="157" customFormat="1" customHeight="1" outlineLevel="2" spans="1:15">
      <c r="A165" s="173" t="s">
        <v>978</v>
      </c>
      <c r="B165" s="75" t="s">
        <v>996</v>
      </c>
      <c r="C165" s="65" t="s">
        <v>9911</v>
      </c>
      <c r="D165" s="52" t="s">
        <v>10257</v>
      </c>
      <c r="E165" s="65" t="s">
        <v>229</v>
      </c>
      <c r="F165" s="64">
        <v>1</v>
      </c>
      <c r="G165" s="78">
        <v>500</v>
      </c>
      <c r="H165" s="172">
        <f t="shared" si="5"/>
        <v>500</v>
      </c>
      <c r="I165" s="52"/>
      <c r="J165" s="52" t="s">
        <v>997</v>
      </c>
      <c r="K165" s="65" t="s">
        <v>981</v>
      </c>
      <c r="L165" s="157">
        <f t="shared" si="6"/>
        <v>1</v>
      </c>
    </row>
    <row r="166" s="161" customFormat="1" customHeight="1" outlineLevel="2" spans="1:15">
      <c r="A166" s="173" t="s">
        <v>978</v>
      </c>
      <c r="B166" s="65" t="s">
        <v>996</v>
      </c>
      <c r="C166" s="65" t="s">
        <v>9969</v>
      </c>
      <c r="D166" s="65" t="s">
        <v>9970</v>
      </c>
      <c r="E166" s="65" t="s">
        <v>229</v>
      </c>
      <c r="F166" s="64">
        <v>1</v>
      </c>
      <c r="G166" s="52">
        <v>200</v>
      </c>
      <c r="H166" s="172">
        <f t="shared" si="5"/>
        <v>200</v>
      </c>
      <c r="I166" s="52"/>
      <c r="J166" s="52" t="s">
        <v>997</v>
      </c>
      <c r="K166" s="65" t="s">
        <v>981</v>
      </c>
      <c r="L166" s="157">
        <f t="shared" si="6"/>
        <v>1</v>
      </c>
      <c r="M166" s="136"/>
      <c r="N166" s="136"/>
      <c r="O166" s="136"/>
    </row>
    <row r="167" s="162" customFormat="1" customHeight="1" outlineLevel="2" spans="1:15">
      <c r="A167" s="173" t="s">
        <v>978</v>
      </c>
      <c r="B167" s="65" t="s">
        <v>996</v>
      </c>
      <c r="C167" s="65" t="s">
        <v>9928</v>
      </c>
      <c r="D167" s="65" t="s">
        <v>9929</v>
      </c>
      <c r="E167" s="65" t="s">
        <v>229</v>
      </c>
      <c r="F167" s="52">
        <v>1</v>
      </c>
      <c r="G167" s="52">
        <v>100</v>
      </c>
      <c r="H167" s="172">
        <f t="shared" si="5"/>
        <v>100</v>
      </c>
      <c r="I167" s="52"/>
      <c r="J167" s="52"/>
      <c r="K167" s="52"/>
      <c r="L167" s="157">
        <f t="shared" si="6"/>
        <v>1</v>
      </c>
      <c r="M167" s="157"/>
      <c r="N167" s="157"/>
      <c r="O167" s="157"/>
    </row>
    <row r="168" s="157" customFormat="1" customHeight="1" outlineLevel="2" spans="1:15">
      <c r="A168" s="173" t="s">
        <v>978</v>
      </c>
      <c r="B168" s="75" t="s">
        <v>998</v>
      </c>
      <c r="C168" s="65" t="s">
        <v>9911</v>
      </c>
      <c r="D168" s="52" t="s">
        <v>10257</v>
      </c>
      <c r="E168" s="65" t="s">
        <v>229</v>
      </c>
      <c r="F168" s="64">
        <v>1</v>
      </c>
      <c r="G168" s="78">
        <v>500</v>
      </c>
      <c r="H168" s="172">
        <f t="shared" si="5"/>
        <v>500</v>
      </c>
      <c r="I168" s="52"/>
      <c r="J168" s="52" t="s">
        <v>999</v>
      </c>
      <c r="K168" s="65" t="s">
        <v>981</v>
      </c>
      <c r="L168" s="157">
        <f t="shared" si="6"/>
        <v>1</v>
      </c>
    </row>
    <row r="169" s="161" customFormat="1" customHeight="1" outlineLevel="2" spans="1:15">
      <c r="A169" s="173" t="s">
        <v>978</v>
      </c>
      <c r="B169" s="65" t="s">
        <v>998</v>
      </c>
      <c r="C169" s="65" t="s">
        <v>9969</v>
      </c>
      <c r="D169" s="65" t="s">
        <v>9970</v>
      </c>
      <c r="E169" s="65" t="s">
        <v>229</v>
      </c>
      <c r="F169" s="64">
        <v>1</v>
      </c>
      <c r="G169" s="52">
        <v>200</v>
      </c>
      <c r="H169" s="172">
        <f t="shared" si="5"/>
        <v>200</v>
      </c>
      <c r="I169" s="52"/>
      <c r="J169" s="52" t="s">
        <v>999</v>
      </c>
      <c r="K169" s="65" t="s">
        <v>981</v>
      </c>
      <c r="L169" s="157">
        <f t="shared" si="6"/>
        <v>1</v>
      </c>
      <c r="M169" s="136"/>
      <c r="N169" s="136"/>
      <c r="O169" s="136"/>
    </row>
    <row r="170" s="162" customFormat="1" customHeight="1" outlineLevel="2" spans="1:15">
      <c r="A170" s="173" t="s">
        <v>978</v>
      </c>
      <c r="B170" s="65" t="s">
        <v>998</v>
      </c>
      <c r="C170" s="65" t="s">
        <v>9928</v>
      </c>
      <c r="D170" s="65" t="s">
        <v>9929</v>
      </c>
      <c r="E170" s="65" t="s">
        <v>229</v>
      </c>
      <c r="F170" s="52">
        <v>1</v>
      </c>
      <c r="G170" s="52">
        <v>100</v>
      </c>
      <c r="H170" s="172">
        <f t="shared" si="5"/>
        <v>100</v>
      </c>
      <c r="I170" s="52"/>
      <c r="J170" s="52"/>
      <c r="K170" s="52"/>
      <c r="L170" s="157">
        <f t="shared" si="6"/>
        <v>1</v>
      </c>
      <c r="M170" s="157"/>
      <c r="N170" s="157"/>
      <c r="O170" s="157"/>
    </row>
    <row r="171" s="157" customFormat="1" customHeight="1" outlineLevel="2" spans="1:15">
      <c r="A171" s="173" t="s">
        <v>978</v>
      </c>
      <c r="B171" s="75" t="s">
        <v>893</v>
      </c>
      <c r="C171" s="65" t="s">
        <v>9911</v>
      </c>
      <c r="D171" s="52" t="s">
        <v>10257</v>
      </c>
      <c r="E171" s="65" t="s">
        <v>229</v>
      </c>
      <c r="F171" s="64">
        <v>4</v>
      </c>
      <c r="G171" s="78">
        <v>500</v>
      </c>
      <c r="H171" s="172">
        <f t="shared" si="5"/>
        <v>2000</v>
      </c>
      <c r="I171" s="52"/>
      <c r="J171" s="52" t="s">
        <v>1000</v>
      </c>
      <c r="K171" s="65" t="s">
        <v>981</v>
      </c>
      <c r="L171" s="157">
        <f t="shared" si="6"/>
        <v>4</v>
      </c>
    </row>
    <row r="172" s="161" customFormat="1" customHeight="1" outlineLevel="2" spans="1:15">
      <c r="A172" s="173" t="s">
        <v>978</v>
      </c>
      <c r="B172" s="65" t="s">
        <v>893</v>
      </c>
      <c r="C172" s="65" t="s">
        <v>9969</v>
      </c>
      <c r="D172" s="65" t="s">
        <v>9970</v>
      </c>
      <c r="E172" s="65" t="s">
        <v>229</v>
      </c>
      <c r="F172" s="64">
        <v>1</v>
      </c>
      <c r="G172" s="52">
        <v>200</v>
      </c>
      <c r="H172" s="172">
        <f t="shared" si="5"/>
        <v>200</v>
      </c>
      <c r="I172" s="52"/>
      <c r="J172" s="52" t="s">
        <v>1000</v>
      </c>
      <c r="K172" s="65" t="s">
        <v>981</v>
      </c>
      <c r="L172" s="157">
        <f t="shared" si="6"/>
        <v>1</v>
      </c>
      <c r="M172" s="136"/>
      <c r="N172" s="136"/>
      <c r="O172" s="136"/>
    </row>
    <row r="173" s="161" customFormat="1" customHeight="1" outlineLevel="2" spans="1:15">
      <c r="A173" s="173" t="s">
        <v>978</v>
      </c>
      <c r="B173" s="65" t="s">
        <v>81</v>
      </c>
      <c r="C173" s="65" t="s">
        <v>9969</v>
      </c>
      <c r="D173" s="65" t="s">
        <v>9970</v>
      </c>
      <c r="E173" s="65" t="s">
        <v>229</v>
      </c>
      <c r="F173" s="64">
        <v>1</v>
      </c>
      <c r="G173" s="52">
        <v>200</v>
      </c>
      <c r="H173" s="172">
        <f t="shared" si="5"/>
        <v>200</v>
      </c>
      <c r="I173" s="52"/>
      <c r="J173" s="52" t="s">
        <v>1001</v>
      </c>
      <c r="K173" s="65" t="s">
        <v>981</v>
      </c>
      <c r="L173" s="157">
        <f t="shared" si="6"/>
        <v>1</v>
      </c>
      <c r="M173" s="136"/>
      <c r="N173" s="136"/>
      <c r="O173" s="136"/>
    </row>
    <row r="174" s="157" customFormat="1" customHeight="1" outlineLevel="2" spans="1:15">
      <c r="A174" s="173" t="s">
        <v>978</v>
      </c>
      <c r="B174" s="75" t="s">
        <v>1002</v>
      </c>
      <c r="C174" s="65" t="s">
        <v>9924</v>
      </c>
      <c r="D174" s="65" t="s">
        <v>9925</v>
      </c>
      <c r="E174" s="65" t="s">
        <v>229</v>
      </c>
      <c r="F174" s="64">
        <v>2</v>
      </c>
      <c r="G174" s="52">
        <v>150</v>
      </c>
      <c r="H174" s="172">
        <f t="shared" si="5"/>
        <v>300</v>
      </c>
      <c r="I174" s="52"/>
      <c r="J174" s="52" t="s">
        <v>1003</v>
      </c>
      <c r="K174" s="65" t="s">
        <v>981</v>
      </c>
      <c r="L174" s="157">
        <f t="shared" si="6"/>
        <v>2</v>
      </c>
    </row>
    <row r="175" s="157" customFormat="1" customHeight="1" outlineLevel="2" spans="1:15">
      <c r="A175" s="173" t="s">
        <v>978</v>
      </c>
      <c r="B175" s="75" t="s">
        <v>1002</v>
      </c>
      <c r="C175" s="65" t="s">
        <v>9911</v>
      </c>
      <c r="D175" s="52" t="s">
        <v>10254</v>
      </c>
      <c r="E175" s="65" t="s">
        <v>229</v>
      </c>
      <c r="F175" s="64">
        <v>1</v>
      </c>
      <c r="G175" s="52">
        <v>1000</v>
      </c>
      <c r="H175" s="172">
        <f t="shared" si="5"/>
        <v>1000</v>
      </c>
      <c r="I175" s="52"/>
      <c r="J175" s="52" t="s">
        <v>1003</v>
      </c>
      <c r="K175" s="65" t="s">
        <v>981</v>
      </c>
      <c r="L175" s="157">
        <f t="shared" si="6"/>
        <v>1</v>
      </c>
    </row>
    <row r="176" s="161" customFormat="1" customHeight="1" outlineLevel="2" spans="1:15">
      <c r="A176" s="173" t="s">
        <v>978</v>
      </c>
      <c r="B176" s="75" t="s">
        <v>1002</v>
      </c>
      <c r="C176" s="74" t="s">
        <v>9405</v>
      </c>
      <c r="D176" s="74" t="s">
        <v>9952</v>
      </c>
      <c r="E176" s="74" t="s">
        <v>229</v>
      </c>
      <c r="F176" s="172">
        <v>4</v>
      </c>
      <c r="G176" s="73">
        <v>1000</v>
      </c>
      <c r="H176" s="172">
        <f t="shared" si="5"/>
        <v>4000</v>
      </c>
      <c r="I176" s="187"/>
      <c r="J176" s="52" t="s">
        <v>1003</v>
      </c>
      <c r="K176" s="65" t="s">
        <v>981</v>
      </c>
      <c r="L176" s="157">
        <f t="shared" si="6"/>
        <v>4</v>
      </c>
      <c r="M176" s="136"/>
      <c r="N176" s="136"/>
      <c r="O176" s="136"/>
    </row>
    <row r="177" s="161" customFormat="1" customHeight="1" outlineLevel="2" spans="1:15">
      <c r="A177" s="173" t="s">
        <v>978</v>
      </c>
      <c r="B177" s="65" t="s">
        <v>1002</v>
      </c>
      <c r="C177" s="65" t="s">
        <v>9969</v>
      </c>
      <c r="D177" s="65" t="s">
        <v>9970</v>
      </c>
      <c r="E177" s="65" t="s">
        <v>229</v>
      </c>
      <c r="F177" s="64">
        <v>1</v>
      </c>
      <c r="G177" s="52">
        <v>200</v>
      </c>
      <c r="H177" s="172">
        <f t="shared" si="5"/>
        <v>200</v>
      </c>
      <c r="I177" s="52"/>
      <c r="J177" s="52" t="s">
        <v>1003</v>
      </c>
      <c r="K177" s="65" t="s">
        <v>981</v>
      </c>
      <c r="L177" s="157">
        <f t="shared" si="6"/>
        <v>1</v>
      </c>
      <c r="M177" s="136"/>
      <c r="N177" s="136"/>
      <c r="O177" s="136"/>
    </row>
    <row r="178" s="161" customFormat="1" customHeight="1" outlineLevel="2" spans="1:15">
      <c r="A178" s="173" t="s">
        <v>978</v>
      </c>
      <c r="B178" s="75" t="s">
        <v>1002</v>
      </c>
      <c r="C178" s="65" t="s">
        <v>629</v>
      </c>
      <c r="D178" s="65" t="s">
        <v>630</v>
      </c>
      <c r="E178" s="65" t="s">
        <v>229</v>
      </c>
      <c r="F178" s="64">
        <v>1</v>
      </c>
      <c r="G178" s="52">
        <v>1500</v>
      </c>
      <c r="H178" s="172">
        <f t="shared" si="5"/>
        <v>1500</v>
      </c>
      <c r="I178" s="52"/>
      <c r="J178" s="52" t="s">
        <v>1003</v>
      </c>
      <c r="K178" s="65" t="s">
        <v>981</v>
      </c>
      <c r="L178" s="157">
        <f t="shared" si="6"/>
        <v>1</v>
      </c>
      <c r="M178" s="136"/>
      <c r="N178" s="136"/>
      <c r="O178" s="136"/>
    </row>
    <row r="179" s="157" customFormat="1" customHeight="1" outlineLevel="2" spans="1:15">
      <c r="A179" s="173" t="s">
        <v>978</v>
      </c>
      <c r="B179" s="75" t="s">
        <v>1004</v>
      </c>
      <c r="C179" s="65" t="s">
        <v>9924</v>
      </c>
      <c r="D179" s="65" t="s">
        <v>9925</v>
      </c>
      <c r="E179" s="65" t="s">
        <v>229</v>
      </c>
      <c r="F179" s="64">
        <v>1</v>
      </c>
      <c r="G179" s="52">
        <v>150</v>
      </c>
      <c r="H179" s="172">
        <f t="shared" si="5"/>
        <v>150</v>
      </c>
      <c r="I179" s="52"/>
      <c r="J179" s="52" t="s">
        <v>1005</v>
      </c>
      <c r="K179" s="65" t="s">
        <v>981</v>
      </c>
      <c r="L179" s="157">
        <f t="shared" si="6"/>
        <v>1</v>
      </c>
    </row>
    <row r="180" s="157" customFormat="1" customHeight="1" outlineLevel="2" spans="1:15">
      <c r="A180" s="173" t="s">
        <v>978</v>
      </c>
      <c r="B180" s="75" t="s">
        <v>1004</v>
      </c>
      <c r="C180" s="65" t="s">
        <v>9911</v>
      </c>
      <c r="D180" s="52" t="s">
        <v>10254</v>
      </c>
      <c r="E180" s="65" t="s">
        <v>229</v>
      </c>
      <c r="F180" s="64">
        <v>1</v>
      </c>
      <c r="G180" s="52">
        <v>1000</v>
      </c>
      <c r="H180" s="172">
        <f t="shared" si="5"/>
        <v>1000</v>
      </c>
      <c r="I180" s="52"/>
      <c r="J180" s="52" t="s">
        <v>1005</v>
      </c>
      <c r="K180" s="65" t="s">
        <v>981</v>
      </c>
      <c r="L180" s="157">
        <f t="shared" si="6"/>
        <v>1</v>
      </c>
    </row>
    <row r="181" s="161" customFormat="1" customHeight="1" outlineLevel="2" spans="1:15">
      <c r="A181" s="173" t="s">
        <v>978</v>
      </c>
      <c r="B181" s="65" t="s">
        <v>1004</v>
      </c>
      <c r="C181" s="65" t="s">
        <v>9969</v>
      </c>
      <c r="D181" s="65" t="s">
        <v>9970</v>
      </c>
      <c r="E181" s="65" t="s">
        <v>229</v>
      </c>
      <c r="F181" s="64">
        <v>1</v>
      </c>
      <c r="G181" s="52">
        <v>200</v>
      </c>
      <c r="H181" s="172">
        <f t="shared" si="5"/>
        <v>200</v>
      </c>
      <c r="I181" s="52"/>
      <c r="J181" s="52" t="s">
        <v>1005</v>
      </c>
      <c r="K181" s="65" t="s">
        <v>981</v>
      </c>
      <c r="L181" s="157">
        <f t="shared" si="6"/>
        <v>1</v>
      </c>
      <c r="M181" s="136"/>
      <c r="N181" s="136"/>
      <c r="O181" s="136"/>
    </row>
    <row r="182" s="161" customFormat="1" customHeight="1" outlineLevel="2" spans="1:15">
      <c r="A182" s="173" t="s">
        <v>978</v>
      </c>
      <c r="B182" s="75" t="s">
        <v>1004</v>
      </c>
      <c r="C182" s="65" t="s">
        <v>629</v>
      </c>
      <c r="D182" s="65" t="s">
        <v>630</v>
      </c>
      <c r="E182" s="65" t="s">
        <v>229</v>
      </c>
      <c r="F182" s="64">
        <v>1</v>
      </c>
      <c r="G182" s="52">
        <v>1500</v>
      </c>
      <c r="H182" s="172">
        <f t="shared" si="5"/>
        <v>1500</v>
      </c>
      <c r="I182" s="52"/>
      <c r="J182" s="52" t="s">
        <v>1005</v>
      </c>
      <c r="K182" s="65" t="s">
        <v>981</v>
      </c>
      <c r="L182" s="157">
        <f t="shared" si="6"/>
        <v>1</v>
      </c>
      <c r="M182" s="136"/>
      <c r="N182" s="136"/>
      <c r="O182" s="136"/>
    </row>
    <row r="183" s="157" customFormat="1" customHeight="1" outlineLevel="2" spans="1:15">
      <c r="A183" s="173" t="s">
        <v>978</v>
      </c>
      <c r="B183" s="75" t="s">
        <v>1006</v>
      </c>
      <c r="C183" s="65" t="s">
        <v>9924</v>
      </c>
      <c r="D183" s="65" t="s">
        <v>9925</v>
      </c>
      <c r="E183" s="65" t="s">
        <v>229</v>
      </c>
      <c r="F183" s="64">
        <v>8</v>
      </c>
      <c r="G183" s="52">
        <v>150</v>
      </c>
      <c r="H183" s="172">
        <f t="shared" si="5"/>
        <v>1200</v>
      </c>
      <c r="I183" s="52"/>
      <c r="J183" s="52" t="s">
        <v>1007</v>
      </c>
      <c r="K183" s="65" t="s">
        <v>981</v>
      </c>
      <c r="L183" s="157">
        <f t="shared" si="6"/>
        <v>8</v>
      </c>
    </row>
    <row r="184" s="157" customFormat="1" customHeight="1" outlineLevel="2" spans="1:15">
      <c r="A184" s="173" t="s">
        <v>978</v>
      </c>
      <c r="B184" s="75" t="s">
        <v>1006</v>
      </c>
      <c r="C184" s="65" t="s">
        <v>9911</v>
      </c>
      <c r="D184" s="52" t="s">
        <v>10254</v>
      </c>
      <c r="E184" s="65" t="s">
        <v>229</v>
      </c>
      <c r="F184" s="64">
        <v>1</v>
      </c>
      <c r="G184" s="52">
        <v>1000</v>
      </c>
      <c r="H184" s="172">
        <f t="shared" si="5"/>
        <v>1000</v>
      </c>
      <c r="I184" s="52"/>
      <c r="J184" s="52" t="s">
        <v>1007</v>
      </c>
      <c r="K184" s="65" t="s">
        <v>981</v>
      </c>
      <c r="L184" s="157">
        <f t="shared" si="6"/>
        <v>1</v>
      </c>
    </row>
    <row r="185" s="161" customFormat="1" customHeight="1" outlineLevel="2" spans="1:15">
      <c r="A185" s="173" t="s">
        <v>978</v>
      </c>
      <c r="B185" s="65" t="s">
        <v>1006</v>
      </c>
      <c r="C185" s="65" t="s">
        <v>9969</v>
      </c>
      <c r="D185" s="65" t="s">
        <v>9970</v>
      </c>
      <c r="E185" s="65" t="s">
        <v>229</v>
      </c>
      <c r="F185" s="64">
        <v>1</v>
      </c>
      <c r="G185" s="52">
        <v>200</v>
      </c>
      <c r="H185" s="172">
        <f t="shared" si="5"/>
        <v>200</v>
      </c>
      <c r="I185" s="52"/>
      <c r="J185" s="52" t="s">
        <v>1007</v>
      </c>
      <c r="K185" s="65" t="s">
        <v>981</v>
      </c>
      <c r="L185" s="157">
        <f t="shared" si="6"/>
        <v>1</v>
      </c>
      <c r="M185" s="136"/>
      <c r="N185" s="136"/>
      <c r="O185" s="136"/>
    </row>
    <row r="186" s="161" customFormat="1" customHeight="1" outlineLevel="2" spans="1:15">
      <c r="A186" s="173" t="s">
        <v>978</v>
      </c>
      <c r="B186" s="75" t="s">
        <v>1008</v>
      </c>
      <c r="C186" s="74" t="s">
        <v>9405</v>
      </c>
      <c r="D186" s="74" t="s">
        <v>9952</v>
      </c>
      <c r="E186" s="74" t="s">
        <v>229</v>
      </c>
      <c r="F186" s="172">
        <v>3</v>
      </c>
      <c r="G186" s="73">
        <v>1000</v>
      </c>
      <c r="H186" s="172">
        <f t="shared" si="5"/>
        <v>3000</v>
      </c>
      <c r="I186" s="187"/>
      <c r="J186" s="52" t="s">
        <v>1009</v>
      </c>
      <c r="K186" s="65" t="s">
        <v>981</v>
      </c>
      <c r="L186" s="157">
        <f t="shared" si="6"/>
        <v>3</v>
      </c>
      <c r="M186" s="136"/>
      <c r="N186" s="136"/>
      <c r="O186" s="136"/>
    </row>
    <row r="187" s="157" customFormat="1" customHeight="1" outlineLevel="2" spans="1:15">
      <c r="A187" s="173" t="s">
        <v>978</v>
      </c>
      <c r="B187" s="75" t="s">
        <v>1010</v>
      </c>
      <c r="C187" s="65" t="s">
        <v>9924</v>
      </c>
      <c r="D187" s="65" t="s">
        <v>9925</v>
      </c>
      <c r="E187" s="65" t="s">
        <v>229</v>
      </c>
      <c r="F187" s="64">
        <v>1</v>
      </c>
      <c r="G187" s="52">
        <v>150</v>
      </c>
      <c r="H187" s="172">
        <f t="shared" si="5"/>
        <v>150</v>
      </c>
      <c r="I187" s="52"/>
      <c r="J187" s="52" t="s">
        <v>1011</v>
      </c>
      <c r="K187" s="65" t="s">
        <v>981</v>
      </c>
      <c r="L187" s="157">
        <f t="shared" si="6"/>
        <v>1</v>
      </c>
    </row>
    <row r="188" s="157" customFormat="1" customHeight="1" outlineLevel="2" spans="1:15">
      <c r="A188" s="173" t="s">
        <v>978</v>
      </c>
      <c r="B188" s="75" t="s">
        <v>1010</v>
      </c>
      <c r="C188" s="65" t="s">
        <v>10041</v>
      </c>
      <c r="D188" s="65" t="s">
        <v>10042</v>
      </c>
      <c r="E188" s="65" t="s">
        <v>229</v>
      </c>
      <c r="F188" s="64">
        <v>1</v>
      </c>
      <c r="G188" s="52">
        <v>200</v>
      </c>
      <c r="H188" s="172">
        <f t="shared" si="5"/>
        <v>200</v>
      </c>
      <c r="I188" s="52"/>
      <c r="J188" s="52" t="s">
        <v>1011</v>
      </c>
      <c r="K188" s="65" t="s">
        <v>981</v>
      </c>
      <c r="L188" s="157">
        <f t="shared" si="6"/>
        <v>1</v>
      </c>
    </row>
    <row r="189" s="157" customFormat="1" customHeight="1" outlineLevel="2" spans="1:15">
      <c r="A189" s="173" t="s">
        <v>978</v>
      </c>
      <c r="B189" s="75" t="s">
        <v>1010</v>
      </c>
      <c r="C189" s="65" t="s">
        <v>9911</v>
      </c>
      <c r="D189" s="52" t="s">
        <v>10254</v>
      </c>
      <c r="E189" s="65" t="s">
        <v>229</v>
      </c>
      <c r="F189" s="64">
        <v>1</v>
      </c>
      <c r="G189" s="52">
        <v>1000</v>
      </c>
      <c r="H189" s="172">
        <f t="shared" si="5"/>
        <v>1000</v>
      </c>
      <c r="I189" s="52"/>
      <c r="J189" s="52" t="s">
        <v>1011</v>
      </c>
      <c r="K189" s="65" t="s">
        <v>981</v>
      </c>
      <c r="L189" s="157">
        <f t="shared" si="6"/>
        <v>1</v>
      </c>
    </row>
    <row r="190" s="161" customFormat="1" customHeight="1" outlineLevel="2" spans="1:15">
      <c r="A190" s="173" t="s">
        <v>978</v>
      </c>
      <c r="B190" s="75" t="s">
        <v>1010</v>
      </c>
      <c r="C190" s="74" t="s">
        <v>9405</v>
      </c>
      <c r="D190" s="74" t="s">
        <v>9952</v>
      </c>
      <c r="E190" s="74" t="s">
        <v>229</v>
      </c>
      <c r="F190" s="172">
        <v>20</v>
      </c>
      <c r="G190" s="73">
        <v>1000</v>
      </c>
      <c r="H190" s="172">
        <f t="shared" si="5"/>
        <v>20000</v>
      </c>
      <c r="I190" s="193"/>
      <c r="J190" s="52" t="s">
        <v>1011</v>
      </c>
      <c r="K190" s="65" t="s">
        <v>981</v>
      </c>
      <c r="L190" s="157">
        <f t="shared" si="6"/>
        <v>20</v>
      </c>
      <c r="M190" s="136"/>
      <c r="N190" s="136"/>
      <c r="O190" s="136"/>
    </row>
    <row r="191" s="161" customFormat="1" customHeight="1" outlineLevel="2" spans="1:15">
      <c r="A191" s="173" t="s">
        <v>978</v>
      </c>
      <c r="B191" s="65" t="s">
        <v>1010</v>
      </c>
      <c r="C191" s="65" t="s">
        <v>9969</v>
      </c>
      <c r="D191" s="65" t="s">
        <v>9970</v>
      </c>
      <c r="E191" s="65" t="s">
        <v>229</v>
      </c>
      <c r="F191" s="64">
        <v>1</v>
      </c>
      <c r="G191" s="52">
        <v>200</v>
      </c>
      <c r="H191" s="172">
        <f t="shared" si="5"/>
        <v>200</v>
      </c>
      <c r="I191" s="52"/>
      <c r="J191" s="52" t="s">
        <v>1011</v>
      </c>
      <c r="K191" s="65" t="s">
        <v>981</v>
      </c>
      <c r="L191" s="157">
        <f t="shared" si="6"/>
        <v>1</v>
      </c>
      <c r="M191" s="136"/>
      <c r="N191" s="136"/>
      <c r="O191" s="136"/>
    </row>
    <row r="192" s="161" customFormat="1" customHeight="1" outlineLevel="2" spans="1:15">
      <c r="A192" s="173" t="s">
        <v>978</v>
      </c>
      <c r="B192" s="65" t="s">
        <v>1010</v>
      </c>
      <c r="C192" s="65" t="s">
        <v>629</v>
      </c>
      <c r="D192" s="65" t="s">
        <v>630</v>
      </c>
      <c r="E192" s="65" t="s">
        <v>229</v>
      </c>
      <c r="F192" s="64">
        <v>8</v>
      </c>
      <c r="G192" s="52">
        <v>1500</v>
      </c>
      <c r="H192" s="172">
        <f t="shared" si="5"/>
        <v>12000</v>
      </c>
      <c r="I192" s="52"/>
      <c r="J192" s="52" t="s">
        <v>1011</v>
      </c>
      <c r="K192" s="65" t="s">
        <v>981</v>
      </c>
      <c r="L192" s="157">
        <f t="shared" si="6"/>
        <v>8</v>
      </c>
      <c r="M192" s="136"/>
      <c r="N192" s="136"/>
      <c r="O192" s="136"/>
    </row>
    <row r="193" s="161" customFormat="1" customHeight="1" outlineLevel="2" spans="1:15">
      <c r="A193" s="173" t="s">
        <v>978</v>
      </c>
      <c r="B193" s="65" t="s">
        <v>1010</v>
      </c>
      <c r="C193" s="65" t="s">
        <v>642</v>
      </c>
      <c r="D193" s="65" t="s">
        <v>645</v>
      </c>
      <c r="E193" s="192" t="s">
        <v>229</v>
      </c>
      <c r="F193" s="194">
        <v>2</v>
      </c>
      <c r="G193" s="194">
        <v>2500</v>
      </c>
      <c r="H193" s="172">
        <f t="shared" si="5"/>
        <v>5000</v>
      </c>
      <c r="I193" s="52"/>
      <c r="J193" s="52" t="s">
        <v>1011</v>
      </c>
      <c r="K193" s="65" t="s">
        <v>981</v>
      </c>
      <c r="L193" s="157">
        <f t="shared" si="6"/>
        <v>2</v>
      </c>
      <c r="M193" s="136"/>
      <c r="N193" s="136"/>
      <c r="O193" s="136"/>
    </row>
    <row r="194" s="157" customFormat="1" customHeight="1" outlineLevel="2" spans="1:15">
      <c r="A194" s="173" t="s">
        <v>978</v>
      </c>
      <c r="B194" s="75" t="s">
        <v>1012</v>
      </c>
      <c r="C194" s="75" t="s">
        <v>10181</v>
      </c>
      <c r="D194" s="52" t="s">
        <v>9981</v>
      </c>
      <c r="E194" s="65" t="s">
        <v>229</v>
      </c>
      <c r="F194" s="64">
        <v>1</v>
      </c>
      <c r="G194" s="52">
        <v>70</v>
      </c>
      <c r="H194" s="172">
        <f t="shared" si="5"/>
        <v>70</v>
      </c>
      <c r="I194" s="52"/>
      <c r="J194" s="52" t="s">
        <v>1013</v>
      </c>
      <c r="K194" s="65" t="s">
        <v>981</v>
      </c>
      <c r="L194" s="157">
        <f t="shared" si="6"/>
        <v>1</v>
      </c>
    </row>
    <row r="195" s="161" customFormat="1" customHeight="1" outlineLevel="2" spans="1:15">
      <c r="A195" s="173" t="s">
        <v>978</v>
      </c>
      <c r="B195" s="75" t="s">
        <v>1012</v>
      </c>
      <c r="C195" s="74" t="s">
        <v>9405</v>
      </c>
      <c r="D195" s="74" t="s">
        <v>9952</v>
      </c>
      <c r="E195" s="74" t="s">
        <v>229</v>
      </c>
      <c r="F195" s="172">
        <v>10</v>
      </c>
      <c r="G195" s="73">
        <v>1000</v>
      </c>
      <c r="H195" s="172">
        <f t="shared" ref="H195:H258" si="7" xml:space="preserve">F195*G195</f>
        <v>10000</v>
      </c>
      <c r="I195" s="187"/>
      <c r="J195" s="52" t="s">
        <v>1013</v>
      </c>
      <c r="K195" s="65" t="s">
        <v>981</v>
      </c>
      <c r="L195" s="157">
        <f t="shared" si="6"/>
        <v>10</v>
      </c>
      <c r="M195" s="136"/>
      <c r="N195" s="136"/>
      <c r="O195" s="136"/>
    </row>
    <row r="196" s="161" customFormat="1" customHeight="1" outlineLevel="2" spans="1:15">
      <c r="A196" s="173" t="s">
        <v>978</v>
      </c>
      <c r="B196" s="65" t="s">
        <v>1012</v>
      </c>
      <c r="C196" s="65" t="s">
        <v>10024</v>
      </c>
      <c r="D196" s="174" t="s">
        <v>10025</v>
      </c>
      <c r="E196" s="65" t="s">
        <v>229</v>
      </c>
      <c r="F196" s="64">
        <v>2</v>
      </c>
      <c r="G196" s="52">
        <v>300</v>
      </c>
      <c r="H196" s="172">
        <f t="shared" si="7"/>
        <v>600</v>
      </c>
      <c r="I196" s="52"/>
      <c r="J196" s="52" t="s">
        <v>1013</v>
      </c>
      <c r="K196" s="65" t="s">
        <v>981</v>
      </c>
      <c r="L196" s="157">
        <f t="shared" si="6"/>
        <v>2</v>
      </c>
      <c r="M196" s="136"/>
      <c r="N196" s="136"/>
      <c r="O196" s="136"/>
    </row>
    <row r="197" s="161" customFormat="1" customHeight="1" outlineLevel="2" spans="1:15">
      <c r="A197" s="173" t="s">
        <v>978</v>
      </c>
      <c r="B197" s="65" t="s">
        <v>1012</v>
      </c>
      <c r="C197" s="65" t="s">
        <v>9911</v>
      </c>
      <c r="D197" s="52" t="s">
        <v>10257</v>
      </c>
      <c r="E197" s="65" t="s">
        <v>229</v>
      </c>
      <c r="F197" s="64">
        <v>1</v>
      </c>
      <c r="G197" s="78">
        <v>500</v>
      </c>
      <c r="H197" s="172">
        <f t="shared" si="7"/>
        <v>500</v>
      </c>
      <c r="I197" s="52"/>
      <c r="J197" s="52" t="s">
        <v>1013</v>
      </c>
      <c r="K197" s="65" t="s">
        <v>981</v>
      </c>
      <c r="L197" s="157">
        <f t="shared" si="6"/>
        <v>1</v>
      </c>
      <c r="M197" s="136"/>
      <c r="N197" s="136"/>
      <c r="O197" s="136"/>
    </row>
    <row r="198" s="161" customFormat="1" customHeight="1" outlineLevel="2" spans="1:15">
      <c r="A198" s="173" t="s">
        <v>978</v>
      </c>
      <c r="B198" s="65" t="s">
        <v>1012</v>
      </c>
      <c r="C198" s="65" t="s">
        <v>629</v>
      </c>
      <c r="D198" s="65" t="s">
        <v>630</v>
      </c>
      <c r="E198" s="65" t="s">
        <v>229</v>
      </c>
      <c r="F198" s="64">
        <v>3</v>
      </c>
      <c r="G198" s="52">
        <v>1500</v>
      </c>
      <c r="H198" s="172">
        <f t="shared" si="7"/>
        <v>4500</v>
      </c>
      <c r="I198" s="52"/>
      <c r="J198" s="52" t="s">
        <v>1013</v>
      </c>
      <c r="K198" s="65" t="s">
        <v>981</v>
      </c>
      <c r="L198" s="157">
        <f t="shared" ref="L198:L261" si="8" xml:space="preserve">F198</f>
        <v>3</v>
      </c>
      <c r="M198" s="136"/>
      <c r="N198" s="136"/>
      <c r="O198" s="136"/>
    </row>
    <row r="199" s="161" customFormat="1" customHeight="1" outlineLevel="2" spans="1:15">
      <c r="A199" s="173" t="s">
        <v>978</v>
      </c>
      <c r="B199" s="65" t="s">
        <v>1012</v>
      </c>
      <c r="C199" s="65" t="s">
        <v>642</v>
      </c>
      <c r="D199" s="65" t="s">
        <v>645</v>
      </c>
      <c r="E199" s="192" t="s">
        <v>229</v>
      </c>
      <c r="F199" s="194">
        <v>4</v>
      </c>
      <c r="G199" s="194">
        <v>2500</v>
      </c>
      <c r="H199" s="172">
        <f t="shared" si="7"/>
        <v>10000</v>
      </c>
      <c r="I199" s="52"/>
      <c r="J199" s="52" t="s">
        <v>1013</v>
      </c>
      <c r="K199" s="65" t="s">
        <v>981</v>
      </c>
      <c r="L199" s="157">
        <f t="shared" si="8"/>
        <v>4</v>
      </c>
      <c r="M199" s="136"/>
      <c r="N199" s="136"/>
      <c r="O199" s="136"/>
    </row>
    <row r="200" s="157" customFormat="1" customHeight="1" outlineLevel="2" spans="1:15">
      <c r="A200" s="173" t="s">
        <v>978</v>
      </c>
      <c r="B200" s="75" t="s">
        <v>1014</v>
      </c>
      <c r="C200" s="65" t="s">
        <v>9911</v>
      </c>
      <c r="D200" s="52" t="s">
        <v>10257</v>
      </c>
      <c r="E200" s="65" t="s">
        <v>229</v>
      </c>
      <c r="F200" s="64">
        <v>1</v>
      </c>
      <c r="G200" s="78">
        <v>500</v>
      </c>
      <c r="H200" s="172">
        <f t="shared" si="7"/>
        <v>500</v>
      </c>
      <c r="I200" s="52"/>
      <c r="J200" s="52" t="s">
        <v>1015</v>
      </c>
      <c r="K200" s="65" t="s">
        <v>981</v>
      </c>
      <c r="L200" s="157">
        <f t="shared" si="8"/>
        <v>1</v>
      </c>
    </row>
    <row r="201" s="157" customFormat="1" customHeight="1" outlineLevel="2" spans="1:15">
      <c r="A201" s="173" t="s">
        <v>978</v>
      </c>
      <c r="B201" s="75" t="s">
        <v>1014</v>
      </c>
      <c r="C201" s="75" t="s">
        <v>10181</v>
      </c>
      <c r="D201" s="52" t="s">
        <v>9981</v>
      </c>
      <c r="E201" s="65" t="s">
        <v>229</v>
      </c>
      <c r="F201" s="64">
        <v>2</v>
      </c>
      <c r="G201" s="52">
        <v>70</v>
      </c>
      <c r="H201" s="172">
        <f t="shared" si="7"/>
        <v>140</v>
      </c>
      <c r="I201" s="52"/>
      <c r="J201" s="52" t="s">
        <v>1015</v>
      </c>
      <c r="K201" s="65" t="s">
        <v>981</v>
      </c>
      <c r="L201" s="157">
        <f t="shared" si="8"/>
        <v>2</v>
      </c>
    </row>
    <row r="202" s="161" customFormat="1" customHeight="1" outlineLevel="2" spans="1:15">
      <c r="A202" s="173" t="s">
        <v>978</v>
      </c>
      <c r="B202" s="75" t="s">
        <v>1014</v>
      </c>
      <c r="C202" s="74" t="s">
        <v>9405</v>
      </c>
      <c r="D202" s="74" t="s">
        <v>9952</v>
      </c>
      <c r="E202" s="74" t="s">
        <v>229</v>
      </c>
      <c r="F202" s="172">
        <v>25</v>
      </c>
      <c r="G202" s="73">
        <v>1000</v>
      </c>
      <c r="H202" s="172">
        <f t="shared" si="7"/>
        <v>25000</v>
      </c>
      <c r="I202" s="187"/>
      <c r="J202" s="52" t="s">
        <v>1015</v>
      </c>
      <c r="K202" s="65" t="s">
        <v>981</v>
      </c>
      <c r="L202" s="157">
        <f t="shared" si="8"/>
        <v>25</v>
      </c>
      <c r="M202" s="136"/>
      <c r="N202" s="136"/>
      <c r="O202" s="136"/>
    </row>
    <row r="203" s="161" customFormat="1" customHeight="1" outlineLevel="2" spans="1:15">
      <c r="A203" s="173" t="s">
        <v>978</v>
      </c>
      <c r="B203" s="65" t="s">
        <v>1014</v>
      </c>
      <c r="C203" s="65" t="s">
        <v>10024</v>
      </c>
      <c r="D203" s="174" t="s">
        <v>10025</v>
      </c>
      <c r="E203" s="65" t="s">
        <v>229</v>
      </c>
      <c r="F203" s="64">
        <v>2</v>
      </c>
      <c r="G203" s="52">
        <v>300</v>
      </c>
      <c r="H203" s="172">
        <f t="shared" si="7"/>
        <v>600</v>
      </c>
      <c r="I203" s="52"/>
      <c r="J203" s="52" t="s">
        <v>1015</v>
      </c>
      <c r="K203" s="65" t="s">
        <v>981</v>
      </c>
      <c r="L203" s="157">
        <f t="shared" si="8"/>
        <v>2</v>
      </c>
      <c r="M203" s="136"/>
      <c r="N203" s="136"/>
      <c r="O203" s="136"/>
    </row>
    <row r="204" s="161" customFormat="1" customHeight="1" outlineLevel="2" spans="1:15">
      <c r="A204" s="173" t="s">
        <v>978</v>
      </c>
      <c r="B204" s="65" t="s">
        <v>1014</v>
      </c>
      <c r="C204" s="65" t="s">
        <v>629</v>
      </c>
      <c r="D204" s="65" t="s">
        <v>630</v>
      </c>
      <c r="E204" s="65" t="s">
        <v>229</v>
      </c>
      <c r="F204" s="64">
        <v>6</v>
      </c>
      <c r="G204" s="52">
        <v>1500</v>
      </c>
      <c r="H204" s="172">
        <f t="shared" si="7"/>
        <v>9000</v>
      </c>
      <c r="I204" s="52"/>
      <c r="J204" s="52" t="s">
        <v>1015</v>
      </c>
      <c r="K204" s="65" t="s">
        <v>981</v>
      </c>
      <c r="L204" s="157">
        <f t="shared" si="8"/>
        <v>6</v>
      </c>
      <c r="M204" s="136"/>
      <c r="N204" s="136"/>
      <c r="O204" s="136"/>
    </row>
    <row r="205" s="161" customFormat="1" customHeight="1" outlineLevel="2" spans="1:15">
      <c r="A205" s="173" t="s">
        <v>978</v>
      </c>
      <c r="B205" s="65" t="s">
        <v>1014</v>
      </c>
      <c r="C205" s="65" t="s">
        <v>642</v>
      </c>
      <c r="D205" s="65" t="s">
        <v>645</v>
      </c>
      <c r="E205" s="192" t="s">
        <v>229</v>
      </c>
      <c r="F205" s="194">
        <v>4</v>
      </c>
      <c r="G205" s="194">
        <v>2500</v>
      </c>
      <c r="H205" s="172">
        <f t="shared" si="7"/>
        <v>10000</v>
      </c>
      <c r="I205" s="52"/>
      <c r="J205" s="52" t="s">
        <v>1015</v>
      </c>
      <c r="K205" s="65" t="s">
        <v>981</v>
      </c>
      <c r="L205" s="157">
        <f t="shared" si="8"/>
        <v>4</v>
      </c>
      <c r="M205" s="136"/>
      <c r="N205" s="136"/>
      <c r="O205" s="136"/>
    </row>
    <row r="206" s="161" customFormat="1" customHeight="1" outlineLevel="2" spans="1:15">
      <c r="A206" s="173" t="s">
        <v>978</v>
      </c>
      <c r="B206" s="65" t="s">
        <v>1014</v>
      </c>
      <c r="C206" s="65" t="s">
        <v>631</v>
      </c>
      <c r="D206" s="174" t="s">
        <v>632</v>
      </c>
      <c r="E206" s="192" t="s">
        <v>229</v>
      </c>
      <c r="F206" s="194">
        <v>10</v>
      </c>
      <c r="G206" s="194">
        <v>2500</v>
      </c>
      <c r="H206" s="172">
        <f t="shared" si="7"/>
        <v>25000</v>
      </c>
      <c r="I206" s="52"/>
      <c r="J206" s="52" t="s">
        <v>1015</v>
      </c>
      <c r="K206" s="65" t="s">
        <v>981</v>
      </c>
      <c r="L206" s="157">
        <f t="shared" si="8"/>
        <v>10</v>
      </c>
      <c r="M206" s="136"/>
      <c r="N206" s="136"/>
      <c r="O206" s="136"/>
    </row>
    <row r="207" s="161" customFormat="1" customHeight="1" outlineLevel="2" spans="1:15">
      <c r="A207" s="173" t="s">
        <v>978</v>
      </c>
      <c r="B207" s="75" t="s">
        <v>1016</v>
      </c>
      <c r="C207" s="74" t="s">
        <v>9405</v>
      </c>
      <c r="D207" s="74" t="s">
        <v>9951</v>
      </c>
      <c r="E207" s="74" t="s">
        <v>229</v>
      </c>
      <c r="F207" s="172">
        <v>2</v>
      </c>
      <c r="G207" s="73">
        <v>1000</v>
      </c>
      <c r="H207" s="172">
        <f t="shared" si="7"/>
        <v>2000</v>
      </c>
      <c r="I207" s="187"/>
      <c r="J207" s="52" t="s">
        <v>1017</v>
      </c>
      <c r="K207" s="65" t="s">
        <v>981</v>
      </c>
      <c r="L207" s="157">
        <f t="shared" si="8"/>
        <v>2</v>
      </c>
      <c r="M207" s="136"/>
      <c r="N207" s="136"/>
      <c r="O207" s="136"/>
    </row>
    <row r="208" s="161" customFormat="1" customHeight="1" outlineLevel="2" spans="1:15">
      <c r="A208" s="173" t="s">
        <v>978</v>
      </c>
      <c r="B208" s="65" t="s">
        <v>1016</v>
      </c>
      <c r="C208" s="65" t="s">
        <v>9969</v>
      </c>
      <c r="D208" s="65" t="s">
        <v>9970</v>
      </c>
      <c r="E208" s="65" t="s">
        <v>229</v>
      </c>
      <c r="F208" s="64">
        <v>1</v>
      </c>
      <c r="G208" s="52">
        <v>200</v>
      </c>
      <c r="H208" s="172">
        <f t="shared" si="7"/>
        <v>200</v>
      </c>
      <c r="I208" s="52"/>
      <c r="J208" s="52" t="s">
        <v>1017</v>
      </c>
      <c r="K208" s="65" t="s">
        <v>981</v>
      </c>
      <c r="L208" s="157">
        <f t="shared" si="8"/>
        <v>1</v>
      </c>
      <c r="M208" s="136"/>
      <c r="N208" s="136"/>
      <c r="O208" s="136"/>
    </row>
    <row r="209" s="157" customFormat="1" customHeight="1" outlineLevel="2" spans="1:15">
      <c r="A209" s="173" t="s">
        <v>978</v>
      </c>
      <c r="B209" s="75" t="s">
        <v>1018</v>
      </c>
      <c r="C209" s="65" t="s">
        <v>9911</v>
      </c>
      <c r="D209" s="52" t="s">
        <v>10257</v>
      </c>
      <c r="E209" s="65" t="s">
        <v>229</v>
      </c>
      <c r="F209" s="64">
        <v>1</v>
      </c>
      <c r="G209" s="78">
        <v>500</v>
      </c>
      <c r="H209" s="172">
        <f t="shared" si="7"/>
        <v>500</v>
      </c>
      <c r="I209" s="52"/>
      <c r="J209" s="52" t="s">
        <v>1019</v>
      </c>
      <c r="K209" s="65" t="s">
        <v>981</v>
      </c>
      <c r="L209" s="157">
        <f t="shared" si="8"/>
        <v>1</v>
      </c>
    </row>
    <row r="210" s="157" customFormat="1" customHeight="1" outlineLevel="2" spans="1:15">
      <c r="A210" s="173" t="s">
        <v>978</v>
      </c>
      <c r="B210" s="75" t="s">
        <v>1018</v>
      </c>
      <c r="C210" s="75" t="s">
        <v>10181</v>
      </c>
      <c r="D210" s="52" t="s">
        <v>9981</v>
      </c>
      <c r="E210" s="65" t="s">
        <v>229</v>
      </c>
      <c r="F210" s="64">
        <v>2</v>
      </c>
      <c r="G210" s="52">
        <v>70</v>
      </c>
      <c r="H210" s="172">
        <f t="shared" si="7"/>
        <v>140</v>
      </c>
      <c r="I210" s="52"/>
      <c r="J210" s="52" t="s">
        <v>1019</v>
      </c>
      <c r="K210" s="65" t="s">
        <v>981</v>
      </c>
      <c r="L210" s="157">
        <f t="shared" si="8"/>
        <v>2</v>
      </c>
    </row>
    <row r="211" s="157" customFormat="1" customHeight="1" outlineLevel="2" spans="1:15">
      <c r="A211" s="173" t="s">
        <v>978</v>
      </c>
      <c r="B211" s="75" t="s">
        <v>1018</v>
      </c>
      <c r="C211" s="65" t="s">
        <v>10232</v>
      </c>
      <c r="D211" s="65" t="s">
        <v>10053</v>
      </c>
      <c r="E211" s="65" t="s">
        <v>229</v>
      </c>
      <c r="F211" s="64">
        <v>4</v>
      </c>
      <c r="G211" s="52">
        <v>180</v>
      </c>
      <c r="H211" s="172">
        <f t="shared" si="7"/>
        <v>720</v>
      </c>
      <c r="I211" s="52"/>
      <c r="J211" s="52" t="s">
        <v>1019</v>
      </c>
      <c r="K211" s="65" t="s">
        <v>981</v>
      </c>
      <c r="L211" s="157">
        <f t="shared" si="8"/>
        <v>4</v>
      </c>
    </row>
    <row r="212" s="161" customFormat="1" customHeight="1" outlineLevel="2" spans="1:15">
      <c r="A212" s="173" t="s">
        <v>978</v>
      </c>
      <c r="B212" s="65" t="s">
        <v>1018</v>
      </c>
      <c r="C212" s="65" t="s">
        <v>10024</v>
      </c>
      <c r="D212" s="174" t="s">
        <v>10025</v>
      </c>
      <c r="E212" s="65" t="s">
        <v>229</v>
      </c>
      <c r="F212" s="64">
        <v>2</v>
      </c>
      <c r="G212" s="52">
        <v>300</v>
      </c>
      <c r="H212" s="172">
        <f t="shared" si="7"/>
        <v>600</v>
      </c>
      <c r="I212" s="52"/>
      <c r="J212" s="52" t="s">
        <v>1019</v>
      </c>
      <c r="K212" s="65" t="s">
        <v>981</v>
      </c>
      <c r="L212" s="157">
        <f t="shared" si="8"/>
        <v>2</v>
      </c>
      <c r="M212" s="136"/>
      <c r="N212" s="136"/>
      <c r="O212" s="136"/>
    </row>
    <row r="213" s="161" customFormat="1" customHeight="1" outlineLevel="2" spans="1:15">
      <c r="A213" s="173" t="s">
        <v>978</v>
      </c>
      <c r="B213" s="65" t="s">
        <v>1018</v>
      </c>
      <c r="C213" s="65" t="s">
        <v>9923</v>
      </c>
      <c r="D213" s="65" t="s">
        <v>240</v>
      </c>
      <c r="E213" s="65" t="s">
        <v>229</v>
      </c>
      <c r="F213" s="64">
        <v>4</v>
      </c>
      <c r="G213" s="52">
        <v>500</v>
      </c>
      <c r="H213" s="172">
        <f t="shared" si="7"/>
        <v>2000</v>
      </c>
      <c r="I213" s="52"/>
      <c r="J213" s="52" t="s">
        <v>1019</v>
      </c>
      <c r="K213" s="65" t="s">
        <v>981</v>
      </c>
      <c r="L213" s="157">
        <f t="shared" si="8"/>
        <v>4</v>
      </c>
      <c r="M213" s="136"/>
      <c r="N213" s="136"/>
      <c r="O213" s="136"/>
    </row>
    <row r="214" s="161" customFormat="1" customHeight="1" outlineLevel="2" spans="1:15">
      <c r="A214" s="173" t="s">
        <v>978</v>
      </c>
      <c r="B214" s="65" t="s">
        <v>1018</v>
      </c>
      <c r="C214" s="192" t="s">
        <v>648</v>
      </c>
      <c r="D214" s="179" t="s">
        <v>649</v>
      </c>
      <c r="E214" s="192" t="s">
        <v>229</v>
      </c>
      <c r="F214" s="194">
        <v>30</v>
      </c>
      <c r="G214" s="194">
        <v>2500</v>
      </c>
      <c r="H214" s="172">
        <f t="shared" si="7"/>
        <v>75000</v>
      </c>
      <c r="I214" s="52"/>
      <c r="J214" s="52" t="s">
        <v>1019</v>
      </c>
      <c r="K214" s="65" t="s">
        <v>981</v>
      </c>
      <c r="L214" s="157">
        <f t="shared" si="8"/>
        <v>30</v>
      </c>
      <c r="M214" s="136"/>
      <c r="N214" s="136"/>
      <c r="O214" s="136"/>
    </row>
    <row r="215" s="161" customFormat="1" customHeight="1" outlineLevel="2" spans="1:15">
      <c r="A215" s="173" t="s">
        <v>978</v>
      </c>
      <c r="B215" s="65" t="s">
        <v>1018</v>
      </c>
      <c r="C215" s="65" t="s">
        <v>631</v>
      </c>
      <c r="D215" s="174" t="s">
        <v>632</v>
      </c>
      <c r="E215" s="192" t="s">
        <v>229</v>
      </c>
      <c r="F215" s="194">
        <v>10</v>
      </c>
      <c r="G215" s="194">
        <v>2500</v>
      </c>
      <c r="H215" s="172">
        <f t="shared" si="7"/>
        <v>25000</v>
      </c>
      <c r="I215" s="52"/>
      <c r="J215" s="52" t="s">
        <v>1019</v>
      </c>
      <c r="K215" s="65" t="s">
        <v>981</v>
      </c>
      <c r="L215" s="157">
        <f t="shared" si="8"/>
        <v>10</v>
      </c>
      <c r="M215" s="136"/>
      <c r="N215" s="136"/>
      <c r="O215" s="136"/>
    </row>
    <row r="216" s="157" customFormat="1" customHeight="1" outlineLevel="2" spans="1:15">
      <c r="A216" s="173" t="s">
        <v>978</v>
      </c>
      <c r="B216" s="75" t="s">
        <v>1577</v>
      </c>
      <c r="C216" s="75" t="s">
        <v>10181</v>
      </c>
      <c r="D216" s="52" t="s">
        <v>9981</v>
      </c>
      <c r="E216" s="65" t="s">
        <v>229</v>
      </c>
      <c r="F216" s="64">
        <v>4</v>
      </c>
      <c r="G216" s="52">
        <v>70</v>
      </c>
      <c r="H216" s="172">
        <f t="shared" si="7"/>
        <v>280</v>
      </c>
      <c r="I216" s="52"/>
      <c r="J216" s="52" t="s">
        <v>1578</v>
      </c>
      <c r="K216" s="65" t="s">
        <v>981</v>
      </c>
      <c r="L216" s="157">
        <f t="shared" si="8"/>
        <v>4</v>
      </c>
    </row>
    <row r="217" s="157" customFormat="1" customHeight="1" outlineLevel="2" spans="1:15">
      <c r="A217" s="173" t="s">
        <v>978</v>
      </c>
      <c r="B217" s="75" t="s">
        <v>1021</v>
      </c>
      <c r="C217" s="65" t="s">
        <v>10032</v>
      </c>
      <c r="D217" s="195" t="s">
        <v>10249</v>
      </c>
      <c r="E217" s="65" t="s">
        <v>229</v>
      </c>
      <c r="F217" s="64">
        <v>2</v>
      </c>
      <c r="G217" s="52">
        <v>300</v>
      </c>
      <c r="H217" s="172">
        <f t="shared" si="7"/>
        <v>600</v>
      </c>
      <c r="I217" s="52"/>
      <c r="J217" s="52" t="s">
        <v>1022</v>
      </c>
      <c r="K217" s="65" t="s">
        <v>981</v>
      </c>
      <c r="L217" s="157">
        <f t="shared" si="8"/>
        <v>2</v>
      </c>
    </row>
    <row r="218" s="157" customFormat="1" customHeight="1" outlineLevel="2" spans="1:15">
      <c r="A218" s="173" t="s">
        <v>978</v>
      </c>
      <c r="B218" s="75" t="s">
        <v>1023</v>
      </c>
      <c r="C218" s="75" t="s">
        <v>10181</v>
      </c>
      <c r="D218" s="52" t="s">
        <v>9981</v>
      </c>
      <c r="E218" s="65" t="s">
        <v>229</v>
      </c>
      <c r="F218" s="64">
        <v>1</v>
      </c>
      <c r="G218" s="52">
        <v>70</v>
      </c>
      <c r="H218" s="172">
        <f t="shared" si="7"/>
        <v>70</v>
      </c>
      <c r="I218" s="52"/>
      <c r="J218" s="52" t="s">
        <v>1024</v>
      </c>
      <c r="K218" s="65" t="s">
        <v>981</v>
      </c>
      <c r="L218" s="157">
        <f t="shared" si="8"/>
        <v>1</v>
      </c>
    </row>
    <row r="219" s="157" customFormat="1" customHeight="1" outlineLevel="2" spans="1:15">
      <c r="A219" s="173" t="s">
        <v>978</v>
      </c>
      <c r="B219" s="75" t="s">
        <v>10258</v>
      </c>
      <c r="C219" s="75" t="s">
        <v>10231</v>
      </c>
      <c r="D219" s="65" t="s">
        <v>10054</v>
      </c>
      <c r="E219" s="65" t="s">
        <v>229</v>
      </c>
      <c r="F219" s="64">
        <v>10</v>
      </c>
      <c r="G219" s="52">
        <v>100</v>
      </c>
      <c r="H219" s="172">
        <f t="shared" si="7"/>
        <v>1000</v>
      </c>
      <c r="I219" s="52"/>
      <c r="J219" s="52" t="s">
        <v>1026</v>
      </c>
      <c r="K219" s="65" t="s">
        <v>981</v>
      </c>
      <c r="L219" s="157">
        <f t="shared" si="8"/>
        <v>10</v>
      </c>
    </row>
    <row r="220" s="161" customFormat="1" customHeight="1" outlineLevel="2" spans="1:15">
      <c r="A220" s="173" t="s">
        <v>978</v>
      </c>
      <c r="B220" s="65" t="s">
        <v>10258</v>
      </c>
      <c r="C220" s="65" t="s">
        <v>10069</v>
      </c>
      <c r="D220" s="65" t="s">
        <v>10070</v>
      </c>
      <c r="E220" s="65" t="s">
        <v>229</v>
      </c>
      <c r="F220" s="64">
        <v>4</v>
      </c>
      <c r="G220" s="52">
        <v>300</v>
      </c>
      <c r="H220" s="172">
        <f t="shared" si="7"/>
        <v>1200</v>
      </c>
      <c r="I220" s="52"/>
      <c r="J220" s="52" t="s">
        <v>1026</v>
      </c>
      <c r="K220" s="65" t="s">
        <v>981</v>
      </c>
      <c r="L220" s="157">
        <f t="shared" si="8"/>
        <v>4</v>
      </c>
      <c r="M220" s="136"/>
      <c r="N220" s="136"/>
      <c r="O220" s="136"/>
    </row>
    <row r="221" s="161" customFormat="1" customHeight="1" outlineLevel="2" spans="1:15">
      <c r="A221" s="173" t="s">
        <v>978</v>
      </c>
      <c r="B221" s="65" t="s">
        <v>10258</v>
      </c>
      <c r="C221" s="65" t="s">
        <v>10037</v>
      </c>
      <c r="D221" s="65" t="s">
        <v>10038</v>
      </c>
      <c r="E221" s="65" t="s">
        <v>229</v>
      </c>
      <c r="F221" s="64">
        <v>20</v>
      </c>
      <c r="G221" s="52">
        <v>1000</v>
      </c>
      <c r="H221" s="172">
        <f t="shared" si="7"/>
        <v>20000</v>
      </c>
      <c r="I221" s="52"/>
      <c r="J221" s="52" t="s">
        <v>1026</v>
      </c>
      <c r="K221" s="65" t="s">
        <v>981</v>
      </c>
      <c r="L221" s="157">
        <f t="shared" si="8"/>
        <v>20</v>
      </c>
      <c r="M221" s="136"/>
      <c r="N221" s="136"/>
      <c r="O221" s="136"/>
    </row>
    <row r="222" s="161" customFormat="1" customHeight="1" outlineLevel="2" spans="1:15">
      <c r="A222" s="173" t="s">
        <v>978</v>
      </c>
      <c r="B222" s="65" t="s">
        <v>10258</v>
      </c>
      <c r="C222" s="65" t="s">
        <v>631</v>
      </c>
      <c r="D222" s="174" t="s">
        <v>632</v>
      </c>
      <c r="E222" s="192" t="s">
        <v>229</v>
      </c>
      <c r="F222" s="194">
        <v>16</v>
      </c>
      <c r="G222" s="194">
        <v>2500</v>
      </c>
      <c r="H222" s="172">
        <f t="shared" si="7"/>
        <v>40000</v>
      </c>
      <c r="I222" s="52"/>
      <c r="J222" s="52" t="s">
        <v>1026</v>
      </c>
      <c r="K222" s="65" t="s">
        <v>981</v>
      </c>
      <c r="L222" s="157">
        <f t="shared" si="8"/>
        <v>16</v>
      </c>
      <c r="M222" s="136"/>
      <c r="N222" s="136"/>
      <c r="O222" s="136"/>
    </row>
    <row r="223" s="157" customFormat="1" customHeight="1" outlineLevel="2" spans="1:15">
      <c r="A223" s="173" t="s">
        <v>978</v>
      </c>
      <c r="B223" s="75" t="s">
        <v>1027</v>
      </c>
      <c r="C223" s="65" t="s">
        <v>9911</v>
      </c>
      <c r="D223" s="52" t="s">
        <v>10257</v>
      </c>
      <c r="E223" s="65" t="s">
        <v>229</v>
      </c>
      <c r="F223" s="64">
        <v>1</v>
      </c>
      <c r="G223" s="78">
        <v>500</v>
      </c>
      <c r="H223" s="172">
        <f t="shared" si="7"/>
        <v>500</v>
      </c>
      <c r="I223" s="52"/>
      <c r="J223" s="52" t="s">
        <v>1028</v>
      </c>
      <c r="K223" s="65" t="s">
        <v>981</v>
      </c>
      <c r="L223" s="157">
        <f t="shared" si="8"/>
        <v>1</v>
      </c>
    </row>
    <row r="224" s="157" customFormat="1" customHeight="1" outlineLevel="2" spans="1:15">
      <c r="A224" s="173" t="s">
        <v>978</v>
      </c>
      <c r="B224" s="75" t="s">
        <v>1027</v>
      </c>
      <c r="C224" s="75" t="s">
        <v>10181</v>
      </c>
      <c r="D224" s="52" t="s">
        <v>9981</v>
      </c>
      <c r="E224" s="65" t="s">
        <v>229</v>
      </c>
      <c r="F224" s="64">
        <v>2</v>
      </c>
      <c r="G224" s="52">
        <v>70</v>
      </c>
      <c r="H224" s="172">
        <f t="shared" si="7"/>
        <v>140</v>
      </c>
      <c r="I224" s="52"/>
      <c r="J224" s="52" t="s">
        <v>1028</v>
      </c>
      <c r="K224" s="65" t="s">
        <v>981</v>
      </c>
      <c r="L224" s="157">
        <f t="shared" si="8"/>
        <v>2</v>
      </c>
    </row>
    <row r="225" s="157" customFormat="1" customHeight="1" outlineLevel="2" spans="1:15">
      <c r="A225" s="173" t="s">
        <v>978</v>
      </c>
      <c r="B225" s="75" t="s">
        <v>1023</v>
      </c>
      <c r="C225" s="75" t="s">
        <v>10181</v>
      </c>
      <c r="D225" s="52" t="s">
        <v>9981</v>
      </c>
      <c r="E225" s="65" t="s">
        <v>229</v>
      </c>
      <c r="F225" s="64">
        <v>1</v>
      </c>
      <c r="G225" s="52">
        <v>70</v>
      </c>
      <c r="H225" s="172">
        <f t="shared" si="7"/>
        <v>70</v>
      </c>
      <c r="I225" s="52"/>
      <c r="J225" s="52" t="s">
        <v>1029</v>
      </c>
      <c r="K225" s="65" t="s">
        <v>981</v>
      </c>
      <c r="L225" s="157">
        <f t="shared" si="8"/>
        <v>1</v>
      </c>
    </row>
    <row r="226" s="157" customFormat="1" customHeight="1" outlineLevel="2" spans="1:15">
      <c r="A226" s="173" t="s">
        <v>978</v>
      </c>
      <c r="B226" s="75" t="s">
        <v>1021</v>
      </c>
      <c r="C226" s="65" t="s">
        <v>10032</v>
      </c>
      <c r="D226" s="195" t="s">
        <v>10249</v>
      </c>
      <c r="E226" s="65" t="s">
        <v>229</v>
      </c>
      <c r="F226" s="64">
        <v>1</v>
      </c>
      <c r="G226" s="52">
        <v>300</v>
      </c>
      <c r="H226" s="172">
        <f t="shared" si="7"/>
        <v>300</v>
      </c>
      <c r="I226" s="52"/>
      <c r="J226" s="52" t="s">
        <v>1030</v>
      </c>
      <c r="K226" s="65" t="s">
        <v>981</v>
      </c>
      <c r="L226" s="157">
        <f t="shared" si="8"/>
        <v>1</v>
      </c>
    </row>
    <row r="227" s="157" customFormat="1" customHeight="1" outlineLevel="2" spans="1:15">
      <c r="A227" s="173" t="s">
        <v>978</v>
      </c>
      <c r="B227" s="75" t="s">
        <v>1031</v>
      </c>
      <c r="C227" s="75" t="s">
        <v>10231</v>
      </c>
      <c r="D227" s="65" t="s">
        <v>10054</v>
      </c>
      <c r="E227" s="65" t="s">
        <v>229</v>
      </c>
      <c r="F227" s="64">
        <v>6</v>
      </c>
      <c r="G227" s="52">
        <v>100</v>
      </c>
      <c r="H227" s="172">
        <f t="shared" si="7"/>
        <v>600</v>
      </c>
      <c r="I227" s="52"/>
      <c r="J227" s="52" t="s">
        <v>1032</v>
      </c>
      <c r="K227" s="65" t="s">
        <v>981</v>
      </c>
      <c r="L227" s="157">
        <f t="shared" si="8"/>
        <v>6</v>
      </c>
    </row>
    <row r="228" s="157" customFormat="1" customHeight="1" outlineLevel="2" spans="1:15">
      <c r="A228" s="173" t="s">
        <v>978</v>
      </c>
      <c r="B228" s="75" t="s">
        <v>1031</v>
      </c>
      <c r="C228" s="75" t="s">
        <v>10181</v>
      </c>
      <c r="D228" s="52" t="s">
        <v>9981</v>
      </c>
      <c r="E228" s="65" t="s">
        <v>229</v>
      </c>
      <c r="F228" s="64">
        <v>6</v>
      </c>
      <c r="G228" s="52">
        <v>70</v>
      </c>
      <c r="H228" s="172">
        <f t="shared" si="7"/>
        <v>420</v>
      </c>
      <c r="I228" s="52"/>
      <c r="J228" s="52" t="s">
        <v>1032</v>
      </c>
      <c r="K228" s="65" t="s">
        <v>981</v>
      </c>
      <c r="L228" s="157">
        <f t="shared" si="8"/>
        <v>6</v>
      </c>
    </row>
    <row r="229" s="161" customFormat="1" customHeight="1" outlineLevel="2" spans="1:15">
      <c r="A229" s="173" t="s">
        <v>978</v>
      </c>
      <c r="B229" s="65" t="s">
        <v>1031</v>
      </c>
      <c r="C229" s="65" t="s">
        <v>10069</v>
      </c>
      <c r="D229" s="65" t="s">
        <v>10070</v>
      </c>
      <c r="E229" s="65" t="s">
        <v>229</v>
      </c>
      <c r="F229" s="64">
        <v>4</v>
      </c>
      <c r="G229" s="52">
        <v>300</v>
      </c>
      <c r="H229" s="172">
        <f t="shared" si="7"/>
        <v>1200</v>
      </c>
      <c r="I229" s="52"/>
      <c r="J229" s="52" t="s">
        <v>1032</v>
      </c>
      <c r="K229" s="65" t="s">
        <v>981</v>
      </c>
      <c r="L229" s="157">
        <f t="shared" si="8"/>
        <v>4</v>
      </c>
      <c r="M229" s="136"/>
      <c r="N229" s="136"/>
      <c r="O229" s="136"/>
    </row>
    <row r="230" s="161" customFormat="1" customHeight="1" outlineLevel="2" spans="1:15">
      <c r="A230" s="173" t="s">
        <v>978</v>
      </c>
      <c r="B230" s="65" t="s">
        <v>1031</v>
      </c>
      <c r="C230" s="65" t="s">
        <v>631</v>
      </c>
      <c r="D230" s="174" t="s">
        <v>632</v>
      </c>
      <c r="E230" s="192" t="s">
        <v>229</v>
      </c>
      <c r="F230" s="194">
        <v>8</v>
      </c>
      <c r="G230" s="194">
        <v>2500</v>
      </c>
      <c r="H230" s="172">
        <f t="shared" si="7"/>
        <v>20000</v>
      </c>
      <c r="I230" s="52"/>
      <c r="J230" s="52" t="s">
        <v>1032</v>
      </c>
      <c r="K230" s="65" t="s">
        <v>981</v>
      </c>
      <c r="L230" s="157">
        <f t="shared" si="8"/>
        <v>8</v>
      </c>
      <c r="M230" s="136"/>
      <c r="N230" s="136"/>
      <c r="O230" s="136"/>
    </row>
    <row r="231" s="157" customFormat="1" customHeight="1" outlineLevel="2" spans="1:15">
      <c r="A231" s="173" t="s">
        <v>978</v>
      </c>
      <c r="B231" s="75" t="s">
        <v>992</v>
      </c>
      <c r="C231" s="65" t="s">
        <v>9963</v>
      </c>
      <c r="D231" s="52" t="s">
        <v>10259</v>
      </c>
      <c r="E231" s="65" t="s">
        <v>229</v>
      </c>
      <c r="F231" s="64">
        <v>1</v>
      </c>
      <c r="G231" s="52">
        <v>300</v>
      </c>
      <c r="H231" s="172">
        <f t="shared" si="7"/>
        <v>300</v>
      </c>
      <c r="I231" s="52"/>
      <c r="J231" s="52" t="s">
        <v>1033</v>
      </c>
      <c r="K231" s="65" t="s">
        <v>981</v>
      </c>
      <c r="L231" s="157">
        <f t="shared" si="8"/>
        <v>1</v>
      </c>
    </row>
    <row r="232" s="157" customFormat="1" customHeight="1" outlineLevel="2" spans="1:15">
      <c r="A232" s="173" t="s">
        <v>978</v>
      </c>
      <c r="B232" s="75" t="s">
        <v>992</v>
      </c>
      <c r="C232" s="65" t="s">
        <v>10032</v>
      </c>
      <c r="D232" s="195" t="s">
        <v>10249</v>
      </c>
      <c r="E232" s="65" t="s">
        <v>229</v>
      </c>
      <c r="F232" s="64">
        <v>1</v>
      </c>
      <c r="G232" s="52">
        <v>300</v>
      </c>
      <c r="H232" s="172">
        <f t="shared" si="7"/>
        <v>300</v>
      </c>
      <c r="I232" s="52"/>
      <c r="J232" s="52" t="s">
        <v>1033</v>
      </c>
      <c r="K232" s="65" t="s">
        <v>981</v>
      </c>
      <c r="L232" s="157">
        <f t="shared" si="8"/>
        <v>1</v>
      </c>
    </row>
    <row r="233" s="157" customFormat="1" customHeight="1" outlineLevel="2" spans="1:15">
      <c r="A233" s="173" t="s">
        <v>978</v>
      </c>
      <c r="B233" s="75" t="s">
        <v>992</v>
      </c>
      <c r="C233" s="75" t="s">
        <v>10231</v>
      </c>
      <c r="D233" s="65" t="s">
        <v>10054</v>
      </c>
      <c r="E233" s="65" t="s">
        <v>229</v>
      </c>
      <c r="F233" s="64">
        <v>1</v>
      </c>
      <c r="G233" s="52">
        <v>100</v>
      </c>
      <c r="H233" s="172">
        <f t="shared" si="7"/>
        <v>100</v>
      </c>
      <c r="I233" s="52"/>
      <c r="J233" s="52" t="s">
        <v>1033</v>
      </c>
      <c r="K233" s="65" t="s">
        <v>981</v>
      </c>
      <c r="L233" s="157">
        <f t="shared" si="8"/>
        <v>1</v>
      </c>
    </row>
    <row r="234" s="157" customFormat="1" customHeight="1" outlineLevel="2" spans="1:15">
      <c r="A234" s="173" t="s">
        <v>978</v>
      </c>
      <c r="B234" s="75" t="s">
        <v>990</v>
      </c>
      <c r="C234" s="65" t="s">
        <v>9963</v>
      </c>
      <c r="D234" s="52" t="s">
        <v>10259</v>
      </c>
      <c r="E234" s="65" t="s">
        <v>229</v>
      </c>
      <c r="F234" s="64">
        <v>1</v>
      </c>
      <c r="G234" s="52">
        <v>300</v>
      </c>
      <c r="H234" s="172">
        <f t="shared" si="7"/>
        <v>300</v>
      </c>
      <c r="I234" s="52"/>
      <c r="J234" s="52" t="s">
        <v>1034</v>
      </c>
      <c r="K234" s="65" t="s">
        <v>981</v>
      </c>
      <c r="L234" s="157">
        <f t="shared" si="8"/>
        <v>1</v>
      </c>
    </row>
    <row r="235" s="157" customFormat="1" customHeight="1" outlineLevel="2" spans="1:15">
      <c r="A235" s="173" t="s">
        <v>978</v>
      </c>
      <c r="B235" s="75" t="s">
        <v>990</v>
      </c>
      <c r="C235" s="65" t="s">
        <v>10032</v>
      </c>
      <c r="D235" s="195" t="s">
        <v>10249</v>
      </c>
      <c r="E235" s="65" t="s">
        <v>229</v>
      </c>
      <c r="F235" s="64">
        <v>1</v>
      </c>
      <c r="G235" s="52">
        <v>300</v>
      </c>
      <c r="H235" s="172">
        <f t="shared" si="7"/>
        <v>300</v>
      </c>
      <c r="I235" s="52"/>
      <c r="J235" s="52" t="s">
        <v>1034</v>
      </c>
      <c r="K235" s="65" t="s">
        <v>981</v>
      </c>
      <c r="L235" s="157">
        <f t="shared" si="8"/>
        <v>1</v>
      </c>
    </row>
    <row r="236" s="157" customFormat="1" customHeight="1" outlineLevel="2" spans="1:15">
      <c r="A236" s="173" t="s">
        <v>978</v>
      </c>
      <c r="B236" s="75" t="s">
        <v>990</v>
      </c>
      <c r="C236" s="75" t="s">
        <v>10231</v>
      </c>
      <c r="D236" s="65" t="s">
        <v>10054</v>
      </c>
      <c r="E236" s="65" t="s">
        <v>229</v>
      </c>
      <c r="F236" s="64">
        <v>1</v>
      </c>
      <c r="G236" s="52">
        <v>100</v>
      </c>
      <c r="H236" s="172">
        <f t="shared" si="7"/>
        <v>100</v>
      </c>
      <c r="I236" s="52"/>
      <c r="J236" s="52" t="s">
        <v>1034</v>
      </c>
      <c r="K236" s="65" t="s">
        <v>981</v>
      </c>
      <c r="L236" s="157">
        <f t="shared" si="8"/>
        <v>1</v>
      </c>
    </row>
    <row r="237" s="157" customFormat="1" customHeight="1" outlineLevel="2" spans="1:15">
      <c r="A237" s="173" t="s">
        <v>978</v>
      </c>
      <c r="B237" s="75" t="s">
        <v>1035</v>
      </c>
      <c r="C237" s="65" t="s">
        <v>9911</v>
      </c>
      <c r="D237" s="52" t="s">
        <v>10257</v>
      </c>
      <c r="E237" s="65" t="s">
        <v>229</v>
      </c>
      <c r="F237" s="64">
        <v>1</v>
      </c>
      <c r="G237" s="78">
        <v>500</v>
      </c>
      <c r="H237" s="172">
        <f t="shared" si="7"/>
        <v>500</v>
      </c>
      <c r="I237" s="52"/>
      <c r="J237" s="52" t="s">
        <v>1036</v>
      </c>
      <c r="K237" s="65" t="s">
        <v>981</v>
      </c>
      <c r="L237" s="157">
        <f t="shared" si="8"/>
        <v>1</v>
      </c>
    </row>
    <row r="238" s="157" customFormat="1" customHeight="1" outlineLevel="2" spans="1:15">
      <c r="A238" s="173" t="s">
        <v>978</v>
      </c>
      <c r="B238" s="75" t="s">
        <v>1035</v>
      </c>
      <c r="C238" s="75" t="s">
        <v>10181</v>
      </c>
      <c r="D238" s="52" t="s">
        <v>9981</v>
      </c>
      <c r="E238" s="65" t="s">
        <v>229</v>
      </c>
      <c r="F238" s="64">
        <v>1</v>
      </c>
      <c r="G238" s="52">
        <v>70</v>
      </c>
      <c r="H238" s="172">
        <f t="shared" si="7"/>
        <v>70</v>
      </c>
      <c r="I238" s="52"/>
      <c r="J238" s="52" t="s">
        <v>1036</v>
      </c>
      <c r="K238" s="65" t="s">
        <v>981</v>
      </c>
      <c r="L238" s="157">
        <f t="shared" si="8"/>
        <v>1</v>
      </c>
    </row>
    <row r="239" s="157" customFormat="1" customHeight="1" outlineLevel="2" spans="1:15">
      <c r="A239" s="173" t="s">
        <v>978</v>
      </c>
      <c r="B239" s="75" t="s">
        <v>1035</v>
      </c>
      <c r="C239" s="75" t="s">
        <v>10231</v>
      </c>
      <c r="D239" s="65" t="s">
        <v>10054</v>
      </c>
      <c r="E239" s="65" t="s">
        <v>229</v>
      </c>
      <c r="F239" s="64">
        <v>1</v>
      </c>
      <c r="G239" s="52">
        <v>100</v>
      </c>
      <c r="H239" s="172">
        <f t="shared" si="7"/>
        <v>100</v>
      </c>
      <c r="I239" s="52"/>
      <c r="J239" s="52" t="s">
        <v>1036</v>
      </c>
      <c r="K239" s="65" t="s">
        <v>981</v>
      </c>
      <c r="L239" s="157">
        <f t="shared" si="8"/>
        <v>1</v>
      </c>
    </row>
    <row r="240" s="160" customFormat="1" customHeight="1" outlineLevel="2" spans="1:15">
      <c r="A240" s="173" t="s">
        <v>978</v>
      </c>
      <c r="B240" s="75" t="s">
        <v>1037</v>
      </c>
      <c r="C240" s="74" t="s">
        <v>9405</v>
      </c>
      <c r="D240" s="74" t="s">
        <v>9952</v>
      </c>
      <c r="E240" s="74" t="s">
        <v>229</v>
      </c>
      <c r="F240" s="172">
        <v>10</v>
      </c>
      <c r="G240" s="73">
        <v>1000</v>
      </c>
      <c r="H240" s="172">
        <f t="shared" si="7"/>
        <v>10000</v>
      </c>
      <c r="I240" s="187"/>
      <c r="J240" s="52" t="s">
        <v>1038</v>
      </c>
      <c r="K240" s="65" t="s">
        <v>981</v>
      </c>
      <c r="L240" s="157">
        <f t="shared" si="8"/>
        <v>10</v>
      </c>
      <c r="M240" s="157"/>
      <c r="N240" s="157"/>
      <c r="O240" s="157"/>
    </row>
    <row r="241" s="160" customFormat="1" customHeight="1" outlineLevel="2" spans="1:15">
      <c r="A241" s="173" t="s">
        <v>978</v>
      </c>
      <c r="B241" s="65" t="s">
        <v>5671</v>
      </c>
      <c r="C241" s="65" t="s">
        <v>10044</v>
      </c>
      <c r="D241" s="65" t="s">
        <v>10045</v>
      </c>
      <c r="E241" s="65" t="s">
        <v>229</v>
      </c>
      <c r="F241" s="64">
        <v>60</v>
      </c>
      <c r="G241" s="52">
        <v>60</v>
      </c>
      <c r="H241" s="172">
        <f t="shared" si="7"/>
        <v>3600</v>
      </c>
      <c r="I241" s="52"/>
      <c r="J241" s="52" t="s">
        <v>5672</v>
      </c>
      <c r="K241" s="65" t="s">
        <v>981</v>
      </c>
      <c r="L241" s="157">
        <f t="shared" si="8"/>
        <v>60</v>
      </c>
      <c r="M241" s="157"/>
      <c r="N241" s="157"/>
      <c r="O241" s="157"/>
    </row>
    <row r="242" s="157" customFormat="1" customHeight="1" outlineLevel="2" spans="1:15">
      <c r="A242" s="173" t="s">
        <v>978</v>
      </c>
      <c r="B242" s="75" t="s">
        <v>1039</v>
      </c>
      <c r="C242" s="65" t="s">
        <v>10039</v>
      </c>
      <c r="D242" s="65" t="s">
        <v>10040</v>
      </c>
      <c r="E242" s="65" t="s">
        <v>229</v>
      </c>
      <c r="F242" s="64">
        <v>1</v>
      </c>
      <c r="G242" s="52">
        <v>300</v>
      </c>
      <c r="H242" s="172">
        <f t="shared" si="7"/>
        <v>300</v>
      </c>
      <c r="I242" s="52"/>
      <c r="J242" s="52" t="s">
        <v>1041</v>
      </c>
      <c r="K242" s="65" t="s">
        <v>981</v>
      </c>
      <c r="L242" s="157">
        <f t="shared" si="8"/>
        <v>1</v>
      </c>
    </row>
    <row r="243" s="161" customFormat="1" customHeight="1" outlineLevel="2" spans="1:15">
      <c r="A243" s="173" t="s">
        <v>978</v>
      </c>
      <c r="B243" s="75" t="s">
        <v>1039</v>
      </c>
      <c r="C243" s="65" t="s">
        <v>9911</v>
      </c>
      <c r="D243" s="65" t="s">
        <v>9916</v>
      </c>
      <c r="E243" s="65" t="s">
        <v>229</v>
      </c>
      <c r="F243" s="64">
        <v>1</v>
      </c>
      <c r="G243" s="78">
        <v>300</v>
      </c>
      <c r="H243" s="172">
        <f t="shared" si="7"/>
        <v>300</v>
      </c>
      <c r="I243" s="52"/>
      <c r="J243" s="52" t="s">
        <v>1041</v>
      </c>
      <c r="K243" s="65" t="s">
        <v>981</v>
      </c>
      <c r="L243" s="157">
        <f t="shared" si="8"/>
        <v>1</v>
      </c>
      <c r="M243" s="136"/>
      <c r="N243" s="136"/>
      <c r="O243" s="136"/>
    </row>
    <row r="244" s="161" customFormat="1" customHeight="1" outlineLevel="2" spans="1:15">
      <c r="A244" s="173" t="s">
        <v>978</v>
      </c>
      <c r="B244" s="75" t="s">
        <v>1039</v>
      </c>
      <c r="C244" s="65" t="s">
        <v>10024</v>
      </c>
      <c r="D244" s="174" t="s">
        <v>10025</v>
      </c>
      <c r="E244" s="65" t="s">
        <v>229</v>
      </c>
      <c r="F244" s="64">
        <v>1</v>
      </c>
      <c r="G244" s="52">
        <v>300</v>
      </c>
      <c r="H244" s="172">
        <f t="shared" si="7"/>
        <v>300</v>
      </c>
      <c r="I244" s="52"/>
      <c r="J244" s="52" t="s">
        <v>1041</v>
      </c>
      <c r="K244" s="65" t="s">
        <v>981</v>
      </c>
      <c r="L244" s="157">
        <f t="shared" si="8"/>
        <v>1</v>
      </c>
      <c r="M244" s="136"/>
      <c r="N244" s="136"/>
      <c r="O244" s="136"/>
    </row>
    <row r="245" s="161" customFormat="1" customHeight="1" outlineLevel="2" spans="1:15">
      <c r="A245" s="173" t="s">
        <v>978</v>
      </c>
      <c r="B245" s="75" t="s">
        <v>1039</v>
      </c>
      <c r="C245" s="65" t="s">
        <v>9969</v>
      </c>
      <c r="D245" s="65" t="s">
        <v>9970</v>
      </c>
      <c r="E245" s="65" t="s">
        <v>229</v>
      </c>
      <c r="F245" s="64">
        <v>1</v>
      </c>
      <c r="G245" s="52">
        <v>200</v>
      </c>
      <c r="H245" s="172">
        <f t="shared" si="7"/>
        <v>200</v>
      </c>
      <c r="I245" s="52"/>
      <c r="J245" s="52" t="s">
        <v>1041</v>
      </c>
      <c r="K245" s="65" t="s">
        <v>981</v>
      </c>
      <c r="L245" s="157">
        <f t="shared" si="8"/>
        <v>1</v>
      </c>
      <c r="M245" s="136"/>
      <c r="N245" s="136"/>
      <c r="O245" s="136"/>
    </row>
    <row r="246" s="161" customFormat="1" customHeight="1" outlineLevel="2" spans="1:15">
      <c r="A246" s="173" t="s">
        <v>978</v>
      </c>
      <c r="B246" s="75" t="s">
        <v>1039</v>
      </c>
      <c r="C246" s="65" t="s">
        <v>629</v>
      </c>
      <c r="D246" s="65" t="s">
        <v>630</v>
      </c>
      <c r="E246" s="65" t="s">
        <v>229</v>
      </c>
      <c r="F246" s="64">
        <v>2</v>
      </c>
      <c r="G246" s="52">
        <v>1500</v>
      </c>
      <c r="H246" s="172">
        <f t="shared" si="7"/>
        <v>3000</v>
      </c>
      <c r="I246" s="52"/>
      <c r="J246" s="52" t="s">
        <v>1041</v>
      </c>
      <c r="K246" s="65" t="s">
        <v>981</v>
      </c>
      <c r="L246" s="157">
        <f t="shared" si="8"/>
        <v>2</v>
      </c>
      <c r="M246" s="136"/>
      <c r="N246" s="136"/>
      <c r="O246" s="136"/>
    </row>
    <row r="247" s="161" customFormat="1" customHeight="1" outlineLevel="2" spans="1:15">
      <c r="A247" s="173" t="s">
        <v>978</v>
      </c>
      <c r="B247" s="75" t="s">
        <v>1039</v>
      </c>
      <c r="C247" s="65" t="s">
        <v>642</v>
      </c>
      <c r="D247" s="65" t="s">
        <v>10202</v>
      </c>
      <c r="E247" s="192" t="s">
        <v>229</v>
      </c>
      <c r="F247" s="194">
        <v>2</v>
      </c>
      <c r="G247" s="194">
        <v>2500</v>
      </c>
      <c r="H247" s="172">
        <f t="shared" si="7"/>
        <v>5000</v>
      </c>
      <c r="I247" s="52"/>
      <c r="J247" s="52" t="s">
        <v>1041</v>
      </c>
      <c r="K247" s="65" t="s">
        <v>981</v>
      </c>
      <c r="L247" s="157">
        <f t="shared" si="8"/>
        <v>2</v>
      </c>
      <c r="M247" s="136"/>
      <c r="N247" s="136"/>
      <c r="O247" s="136"/>
    </row>
    <row r="248" s="157" customFormat="1" customHeight="1" outlineLevel="2" spans="1:15">
      <c r="A248" s="173" t="s">
        <v>978</v>
      </c>
      <c r="B248" s="75" t="s">
        <v>1042</v>
      </c>
      <c r="C248" s="65" t="s">
        <v>9911</v>
      </c>
      <c r="D248" s="52" t="s">
        <v>10257</v>
      </c>
      <c r="E248" s="65" t="s">
        <v>229</v>
      </c>
      <c r="F248" s="64">
        <v>6</v>
      </c>
      <c r="G248" s="78">
        <v>500</v>
      </c>
      <c r="H248" s="172">
        <f t="shared" si="7"/>
        <v>3000</v>
      </c>
      <c r="I248" s="52"/>
      <c r="J248" s="52" t="s">
        <v>1043</v>
      </c>
      <c r="K248" s="65" t="s">
        <v>981</v>
      </c>
      <c r="L248" s="157">
        <f t="shared" si="8"/>
        <v>6</v>
      </c>
    </row>
    <row r="249" s="157" customFormat="1" customHeight="1" outlineLevel="2" spans="1:15">
      <c r="A249" s="173" t="s">
        <v>978</v>
      </c>
      <c r="B249" s="75" t="s">
        <v>1042</v>
      </c>
      <c r="C249" s="65" t="s">
        <v>10231</v>
      </c>
      <c r="D249" s="65" t="s">
        <v>10054</v>
      </c>
      <c r="E249" s="65" t="s">
        <v>229</v>
      </c>
      <c r="F249" s="64">
        <v>4</v>
      </c>
      <c r="G249" s="52">
        <v>100</v>
      </c>
      <c r="H249" s="172">
        <f t="shared" si="7"/>
        <v>400</v>
      </c>
      <c r="I249" s="52"/>
      <c r="J249" s="52" t="s">
        <v>1043</v>
      </c>
      <c r="K249" s="65" t="s">
        <v>981</v>
      </c>
      <c r="L249" s="157">
        <f t="shared" si="8"/>
        <v>4</v>
      </c>
    </row>
    <row r="250" s="157" customFormat="1" customHeight="1" outlineLevel="2" spans="1:15">
      <c r="A250" s="173" t="s">
        <v>978</v>
      </c>
      <c r="B250" s="75" t="s">
        <v>1042</v>
      </c>
      <c r="C250" s="65" t="s">
        <v>10039</v>
      </c>
      <c r="D250" s="65" t="s">
        <v>10040</v>
      </c>
      <c r="E250" s="65" t="s">
        <v>229</v>
      </c>
      <c r="F250" s="64">
        <v>5</v>
      </c>
      <c r="G250" s="52">
        <v>300</v>
      </c>
      <c r="H250" s="172">
        <f t="shared" si="7"/>
        <v>1500</v>
      </c>
      <c r="I250" s="52"/>
      <c r="J250" s="52" t="s">
        <v>1043</v>
      </c>
      <c r="K250" s="65" t="s">
        <v>981</v>
      </c>
      <c r="L250" s="157">
        <f t="shared" si="8"/>
        <v>5</v>
      </c>
    </row>
    <row r="251" s="157" customFormat="1" customHeight="1" outlineLevel="2" spans="1:15">
      <c r="A251" s="173" t="s">
        <v>978</v>
      </c>
      <c r="B251" s="75" t="s">
        <v>1042</v>
      </c>
      <c r="C251" s="65" t="s">
        <v>10231</v>
      </c>
      <c r="D251" s="65" t="s">
        <v>10054</v>
      </c>
      <c r="E251" s="65" t="s">
        <v>229</v>
      </c>
      <c r="F251" s="64">
        <v>4</v>
      </c>
      <c r="G251" s="52">
        <v>100</v>
      </c>
      <c r="H251" s="172">
        <f t="shared" si="7"/>
        <v>400</v>
      </c>
      <c r="I251" s="52"/>
      <c r="J251" s="52" t="s">
        <v>1043</v>
      </c>
      <c r="K251" s="65" t="s">
        <v>981</v>
      </c>
      <c r="L251" s="157">
        <f t="shared" si="8"/>
        <v>4</v>
      </c>
    </row>
    <row r="252" s="161" customFormat="1" customHeight="1" outlineLevel="2" spans="1:15">
      <c r="A252" s="173" t="s">
        <v>978</v>
      </c>
      <c r="B252" s="75" t="s">
        <v>1042</v>
      </c>
      <c r="C252" s="74" t="s">
        <v>9405</v>
      </c>
      <c r="D252" s="74" t="s">
        <v>9952</v>
      </c>
      <c r="E252" s="74" t="s">
        <v>229</v>
      </c>
      <c r="F252" s="172">
        <v>20</v>
      </c>
      <c r="G252" s="73">
        <v>1000</v>
      </c>
      <c r="H252" s="172">
        <f t="shared" si="7"/>
        <v>20000</v>
      </c>
      <c r="I252" s="187"/>
      <c r="J252" s="52" t="s">
        <v>1043</v>
      </c>
      <c r="K252" s="65" t="s">
        <v>981</v>
      </c>
      <c r="L252" s="157">
        <f t="shared" si="8"/>
        <v>20</v>
      </c>
      <c r="M252" s="136"/>
      <c r="N252" s="136"/>
      <c r="O252" s="136"/>
    </row>
    <row r="253" s="161" customFormat="1" customHeight="1" outlineLevel="2" spans="1:15">
      <c r="A253" s="173" t="s">
        <v>978</v>
      </c>
      <c r="B253" s="65" t="s">
        <v>1042</v>
      </c>
      <c r="C253" s="65" t="s">
        <v>10024</v>
      </c>
      <c r="D253" s="174" t="s">
        <v>10025</v>
      </c>
      <c r="E253" s="65" t="s">
        <v>229</v>
      </c>
      <c r="F253" s="64">
        <v>6</v>
      </c>
      <c r="G253" s="52">
        <v>300</v>
      </c>
      <c r="H253" s="172">
        <f t="shared" si="7"/>
        <v>1800</v>
      </c>
      <c r="I253" s="52"/>
      <c r="J253" s="52" t="s">
        <v>1043</v>
      </c>
      <c r="K253" s="65" t="s">
        <v>981</v>
      </c>
      <c r="L253" s="157">
        <f t="shared" si="8"/>
        <v>6</v>
      </c>
      <c r="M253" s="136"/>
      <c r="N253" s="136"/>
      <c r="O253" s="136"/>
    </row>
    <row r="254" s="161" customFormat="1" customHeight="1" outlineLevel="2" spans="1:15">
      <c r="A254" s="173" t="s">
        <v>978</v>
      </c>
      <c r="B254" s="65" t="s">
        <v>1042</v>
      </c>
      <c r="C254" s="65" t="s">
        <v>9969</v>
      </c>
      <c r="D254" s="65" t="s">
        <v>9970</v>
      </c>
      <c r="E254" s="65" t="s">
        <v>229</v>
      </c>
      <c r="F254" s="64">
        <v>2</v>
      </c>
      <c r="G254" s="52">
        <v>200</v>
      </c>
      <c r="H254" s="172">
        <f t="shared" si="7"/>
        <v>400</v>
      </c>
      <c r="I254" s="52"/>
      <c r="J254" s="52" t="s">
        <v>1043</v>
      </c>
      <c r="K254" s="65" t="s">
        <v>981</v>
      </c>
      <c r="L254" s="157">
        <f t="shared" si="8"/>
        <v>2</v>
      </c>
      <c r="M254" s="136"/>
      <c r="N254" s="136"/>
      <c r="O254" s="136"/>
    </row>
    <row r="255" s="161" customFormat="1" customHeight="1" outlineLevel="2" spans="1:15">
      <c r="A255" s="173" t="s">
        <v>978</v>
      </c>
      <c r="B255" s="65" t="s">
        <v>1042</v>
      </c>
      <c r="C255" s="65" t="s">
        <v>642</v>
      </c>
      <c r="D255" s="65" t="s">
        <v>10202</v>
      </c>
      <c r="E255" s="192" t="s">
        <v>229</v>
      </c>
      <c r="F255" s="194">
        <v>10</v>
      </c>
      <c r="G255" s="194">
        <v>2500</v>
      </c>
      <c r="H255" s="172">
        <f t="shared" si="7"/>
        <v>25000</v>
      </c>
      <c r="I255" s="196"/>
      <c r="J255" s="52" t="s">
        <v>1043</v>
      </c>
      <c r="K255" s="65" t="s">
        <v>981</v>
      </c>
      <c r="L255" s="157">
        <f t="shared" si="8"/>
        <v>10</v>
      </c>
      <c r="M255" s="136"/>
      <c r="N255" s="136"/>
      <c r="O255" s="136"/>
    </row>
    <row r="256" s="161" customFormat="1" customHeight="1" outlineLevel="2" spans="1:15">
      <c r="A256" s="173" t="s">
        <v>978</v>
      </c>
      <c r="B256" s="65" t="s">
        <v>1042</v>
      </c>
      <c r="C256" s="65" t="s">
        <v>629</v>
      </c>
      <c r="D256" s="65" t="s">
        <v>630</v>
      </c>
      <c r="E256" s="192" t="s">
        <v>229</v>
      </c>
      <c r="F256" s="194">
        <v>20</v>
      </c>
      <c r="G256" s="194">
        <v>1500</v>
      </c>
      <c r="H256" s="172">
        <f t="shared" si="7"/>
        <v>30000</v>
      </c>
      <c r="I256" s="196"/>
      <c r="J256" s="52" t="s">
        <v>1043</v>
      </c>
      <c r="K256" s="65" t="s">
        <v>981</v>
      </c>
      <c r="L256" s="157">
        <f t="shared" si="8"/>
        <v>20</v>
      </c>
      <c r="M256" s="136"/>
      <c r="N256" s="136"/>
      <c r="O256" s="136"/>
    </row>
    <row r="257" s="161" customFormat="1" customHeight="1" outlineLevel="2" spans="1:15">
      <c r="A257" s="173" t="s">
        <v>978</v>
      </c>
      <c r="B257" s="65" t="s">
        <v>1042</v>
      </c>
      <c r="C257" s="65" t="s">
        <v>648</v>
      </c>
      <c r="D257" s="65" t="s">
        <v>649</v>
      </c>
      <c r="E257" s="192" t="s">
        <v>229</v>
      </c>
      <c r="F257" s="194">
        <v>20</v>
      </c>
      <c r="G257" s="194">
        <v>2500</v>
      </c>
      <c r="H257" s="172">
        <f t="shared" si="7"/>
        <v>50000</v>
      </c>
      <c r="I257" s="196"/>
      <c r="J257" s="52" t="s">
        <v>1043</v>
      </c>
      <c r="K257" s="65" t="s">
        <v>981</v>
      </c>
      <c r="L257" s="157">
        <f t="shared" si="8"/>
        <v>20</v>
      </c>
      <c r="M257" s="136"/>
      <c r="N257" s="136"/>
      <c r="O257" s="136"/>
    </row>
    <row r="258" s="161" customFormat="1" customHeight="1" outlineLevel="2" spans="1:15">
      <c r="A258" s="173" t="s">
        <v>978</v>
      </c>
      <c r="B258" s="65" t="s">
        <v>1042</v>
      </c>
      <c r="C258" s="65" t="s">
        <v>642</v>
      </c>
      <c r="D258" s="65" t="s">
        <v>645</v>
      </c>
      <c r="E258" s="192" t="s">
        <v>229</v>
      </c>
      <c r="F258" s="194">
        <v>10</v>
      </c>
      <c r="G258" s="194">
        <v>2500</v>
      </c>
      <c r="H258" s="172">
        <f t="shared" si="7"/>
        <v>25000</v>
      </c>
      <c r="I258" s="196"/>
      <c r="J258" s="52" t="s">
        <v>1043</v>
      </c>
      <c r="K258" s="65" t="s">
        <v>981</v>
      </c>
      <c r="L258" s="157">
        <f t="shared" si="8"/>
        <v>10</v>
      </c>
      <c r="M258" s="136"/>
      <c r="N258" s="136"/>
      <c r="O258" s="136"/>
    </row>
    <row r="259" s="160" customFormat="1" customHeight="1" outlineLevel="2" spans="1:15">
      <c r="A259" s="173" t="s">
        <v>978</v>
      </c>
      <c r="B259" s="75" t="s">
        <v>1012</v>
      </c>
      <c r="C259" s="74" t="s">
        <v>9405</v>
      </c>
      <c r="D259" s="74" t="s">
        <v>9952</v>
      </c>
      <c r="E259" s="74" t="s">
        <v>229</v>
      </c>
      <c r="F259" s="172">
        <v>5</v>
      </c>
      <c r="G259" s="73">
        <v>1000</v>
      </c>
      <c r="H259" s="172">
        <f xml:space="preserve">F259*G259</f>
        <v>5000</v>
      </c>
      <c r="I259" s="187"/>
      <c r="J259" s="52" t="s">
        <v>1044</v>
      </c>
      <c r="K259" s="65" t="s">
        <v>981</v>
      </c>
      <c r="L259" s="157">
        <f t="shared" si="8"/>
        <v>5</v>
      </c>
      <c r="M259" s="157"/>
      <c r="N259" s="157"/>
      <c r="O259" s="157"/>
    </row>
    <row r="260" s="160" customFormat="1" customHeight="1" outlineLevel="2" spans="1:15">
      <c r="A260" s="173" t="s">
        <v>978</v>
      </c>
      <c r="B260" s="65" t="s">
        <v>1012</v>
      </c>
      <c r="C260" s="65" t="s">
        <v>10024</v>
      </c>
      <c r="D260" s="174" t="s">
        <v>10025</v>
      </c>
      <c r="E260" s="65" t="s">
        <v>229</v>
      </c>
      <c r="F260" s="64">
        <v>1</v>
      </c>
      <c r="G260" s="52">
        <v>300</v>
      </c>
      <c r="H260" s="172">
        <f xml:space="preserve">F260*G260</f>
        <v>300</v>
      </c>
      <c r="I260" s="52"/>
      <c r="J260" s="52" t="s">
        <v>1044</v>
      </c>
      <c r="K260" s="65" t="s">
        <v>981</v>
      </c>
      <c r="L260" s="157">
        <f t="shared" si="8"/>
        <v>1</v>
      </c>
      <c r="M260" s="157"/>
      <c r="N260" s="157"/>
      <c r="O260" s="157"/>
    </row>
    <row r="261" s="159" customFormat="1" customHeight="1" outlineLevel="1" spans="1:15">
      <c r="A261" s="170" t="s">
        <v>3119</v>
      </c>
      <c r="B261" s="62" t="s">
        <v>3119</v>
      </c>
      <c r="C261" s="62"/>
      <c r="D261" s="62"/>
      <c r="E261" s="62"/>
      <c r="F261" s="171"/>
      <c r="G261" s="62"/>
      <c r="H261" s="172"/>
      <c r="I261" s="62"/>
      <c r="J261" s="62"/>
      <c r="K261" s="62"/>
      <c r="L261" s="157">
        <f t="shared" si="8"/>
        <v>0</v>
      </c>
    </row>
    <row r="262" s="157" customFormat="1" customHeight="1" outlineLevel="2" spans="1:15">
      <c r="A262" s="173" t="s">
        <v>1078</v>
      </c>
      <c r="B262" s="75" t="s">
        <v>1586</v>
      </c>
      <c r="C262" s="75" t="s">
        <v>10182</v>
      </c>
      <c r="D262" s="65" t="s">
        <v>10008</v>
      </c>
      <c r="E262" s="74" t="s">
        <v>229</v>
      </c>
      <c r="F262" s="172">
        <v>1</v>
      </c>
      <c r="G262" s="73">
        <v>100</v>
      </c>
      <c r="H262" s="172">
        <f t="shared" ref="H262:H296" si="9" xml:space="preserve">F262*G262</f>
        <v>100</v>
      </c>
      <c r="I262" s="52"/>
      <c r="J262" s="52" t="s">
        <v>1587</v>
      </c>
      <c r="K262" s="65" t="s">
        <v>1157</v>
      </c>
      <c r="L262" s="157">
        <f t="shared" ref="L262:L296" si="10" xml:space="preserve">F262</f>
        <v>1</v>
      </c>
    </row>
    <row r="263" s="160" customFormat="1" customHeight="1" outlineLevel="2" spans="1:15">
      <c r="A263" s="173" t="s">
        <v>1078</v>
      </c>
      <c r="B263" s="75" t="s">
        <v>797</v>
      </c>
      <c r="C263" s="65" t="s">
        <v>9939</v>
      </c>
      <c r="D263" s="52" t="s">
        <v>9931</v>
      </c>
      <c r="E263" s="65" t="s">
        <v>229</v>
      </c>
      <c r="F263" s="64">
        <v>6</v>
      </c>
      <c r="G263" s="52">
        <v>80</v>
      </c>
      <c r="H263" s="172">
        <f t="shared" si="9"/>
        <v>480</v>
      </c>
      <c r="I263" s="52"/>
      <c r="J263" s="52" t="s">
        <v>1079</v>
      </c>
      <c r="K263" s="65" t="s">
        <v>1080</v>
      </c>
      <c r="L263" s="157">
        <f t="shared" si="10"/>
        <v>6</v>
      </c>
      <c r="M263" s="157"/>
      <c r="N263" s="157"/>
      <c r="O263" s="157"/>
    </row>
    <row r="264" s="160" customFormat="1" customHeight="1" outlineLevel="2" spans="1:15">
      <c r="A264" s="173" t="s">
        <v>1078</v>
      </c>
      <c r="B264" s="75" t="s">
        <v>797</v>
      </c>
      <c r="C264" s="65" t="s">
        <v>629</v>
      </c>
      <c r="D264" s="65" t="s">
        <v>630</v>
      </c>
      <c r="E264" s="192" t="s">
        <v>229</v>
      </c>
      <c r="F264" s="194">
        <v>2</v>
      </c>
      <c r="G264" s="194">
        <v>1500</v>
      </c>
      <c r="H264" s="172">
        <f t="shared" si="9"/>
        <v>3000</v>
      </c>
      <c r="I264" s="52"/>
      <c r="J264" s="52" t="s">
        <v>1079</v>
      </c>
      <c r="K264" s="65" t="s">
        <v>1080</v>
      </c>
      <c r="L264" s="157">
        <f t="shared" si="10"/>
        <v>2</v>
      </c>
      <c r="M264" s="157"/>
      <c r="N264" s="157"/>
      <c r="O264" s="157"/>
    </row>
    <row r="265" s="160" customFormat="1" customHeight="1" outlineLevel="2" spans="1:15">
      <c r="A265" s="173" t="s">
        <v>1078</v>
      </c>
      <c r="B265" s="75" t="s">
        <v>992</v>
      </c>
      <c r="C265" s="65" t="s">
        <v>10162</v>
      </c>
      <c r="D265" s="65" t="s">
        <v>10163</v>
      </c>
      <c r="E265" s="65" t="s">
        <v>345</v>
      </c>
      <c r="F265" s="64">
        <v>2</v>
      </c>
      <c r="G265" s="52">
        <v>5000</v>
      </c>
      <c r="H265" s="172">
        <f t="shared" si="9"/>
        <v>10000</v>
      </c>
      <c r="I265" s="52"/>
      <c r="J265" s="52" t="s">
        <v>1082</v>
      </c>
      <c r="K265" s="65" t="s">
        <v>1080</v>
      </c>
      <c r="L265" s="157">
        <f t="shared" si="10"/>
        <v>2</v>
      </c>
      <c r="M265" s="157"/>
      <c r="N265" s="157"/>
      <c r="O265" s="157"/>
    </row>
    <row r="266" s="160" customFormat="1" customHeight="1" outlineLevel="2" spans="1:15">
      <c r="A266" s="173" t="s">
        <v>1078</v>
      </c>
      <c r="B266" s="75" t="s">
        <v>992</v>
      </c>
      <c r="C266" s="65" t="s">
        <v>10154</v>
      </c>
      <c r="D266" s="52" t="s">
        <v>10155</v>
      </c>
      <c r="E266" s="65" t="s">
        <v>345</v>
      </c>
      <c r="F266" s="64">
        <v>1</v>
      </c>
      <c r="G266" s="52">
        <v>1000</v>
      </c>
      <c r="H266" s="172">
        <f t="shared" si="9"/>
        <v>1000</v>
      </c>
      <c r="I266" s="52"/>
      <c r="J266" s="52" t="s">
        <v>1082</v>
      </c>
      <c r="K266" s="65" t="s">
        <v>1080</v>
      </c>
      <c r="L266" s="157">
        <f t="shared" si="10"/>
        <v>1</v>
      </c>
      <c r="M266" s="157"/>
      <c r="N266" s="157"/>
      <c r="O266" s="157"/>
    </row>
    <row r="267" s="160" customFormat="1" customHeight="1" outlineLevel="2" spans="1:15">
      <c r="A267" s="173" t="s">
        <v>1078</v>
      </c>
      <c r="B267" s="75" t="s">
        <v>1590</v>
      </c>
      <c r="C267" s="65" t="s">
        <v>3688</v>
      </c>
      <c r="D267" s="52" t="s">
        <v>3689</v>
      </c>
      <c r="E267" s="65" t="s">
        <v>345</v>
      </c>
      <c r="F267" s="64">
        <v>1</v>
      </c>
      <c r="G267" s="52">
        <v>540</v>
      </c>
      <c r="H267" s="172">
        <f t="shared" si="9"/>
        <v>540</v>
      </c>
      <c r="I267" s="78"/>
      <c r="J267" s="78" t="s">
        <v>6504</v>
      </c>
      <c r="K267" s="75" t="s">
        <v>1080</v>
      </c>
      <c r="L267" s="157">
        <f t="shared" si="10"/>
        <v>1</v>
      </c>
      <c r="M267" s="157"/>
      <c r="N267" s="157"/>
      <c r="O267" s="157"/>
    </row>
    <row r="268" s="160" customFormat="1" customHeight="1" outlineLevel="2" spans="1:15">
      <c r="A268" s="173" t="s">
        <v>1078</v>
      </c>
      <c r="B268" s="75" t="s">
        <v>1590</v>
      </c>
      <c r="C268" s="75" t="s">
        <v>10134</v>
      </c>
      <c r="D268" s="197" t="s">
        <v>10260</v>
      </c>
      <c r="E268" s="198" t="s">
        <v>229</v>
      </c>
      <c r="F268" s="199">
        <v>1</v>
      </c>
      <c r="G268" s="200">
        <v>150</v>
      </c>
      <c r="H268" s="172">
        <f t="shared" si="9"/>
        <v>150</v>
      </c>
      <c r="I268" s="78"/>
      <c r="J268" s="78" t="s">
        <v>6504</v>
      </c>
      <c r="K268" s="75" t="s">
        <v>1080</v>
      </c>
      <c r="L268" s="157">
        <f t="shared" si="10"/>
        <v>1</v>
      </c>
      <c r="M268" s="157"/>
      <c r="N268" s="157"/>
      <c r="O268" s="157"/>
    </row>
    <row r="269" s="160" customFormat="1" customHeight="1" outlineLevel="2" spans="1:15">
      <c r="A269" s="173" t="s">
        <v>1078</v>
      </c>
      <c r="B269" s="75" t="s">
        <v>1590</v>
      </c>
      <c r="C269" s="75" t="s">
        <v>10166</v>
      </c>
      <c r="D269" s="201" t="s">
        <v>240</v>
      </c>
      <c r="E269" s="198" t="s">
        <v>186</v>
      </c>
      <c r="F269" s="199">
        <v>1</v>
      </c>
      <c r="G269" s="200">
        <v>500</v>
      </c>
      <c r="H269" s="172">
        <f t="shared" si="9"/>
        <v>500</v>
      </c>
      <c r="I269" s="78"/>
      <c r="J269" s="78" t="s">
        <v>6504</v>
      </c>
      <c r="K269" s="75" t="s">
        <v>1080</v>
      </c>
      <c r="L269" s="157">
        <f t="shared" si="10"/>
        <v>1</v>
      </c>
      <c r="M269" s="157"/>
      <c r="N269" s="157"/>
      <c r="O269" s="157"/>
    </row>
    <row r="270" s="160" customFormat="1" customHeight="1" outlineLevel="2" spans="1:15">
      <c r="A270" s="173" t="s">
        <v>1078</v>
      </c>
      <c r="B270" s="75" t="s">
        <v>1590</v>
      </c>
      <c r="C270" s="75" t="s">
        <v>10115</v>
      </c>
      <c r="D270" s="197" t="s">
        <v>10253</v>
      </c>
      <c r="E270" s="198" t="s">
        <v>229</v>
      </c>
      <c r="F270" s="199">
        <v>1</v>
      </c>
      <c r="G270" s="200">
        <v>1000</v>
      </c>
      <c r="H270" s="172">
        <f t="shared" si="9"/>
        <v>1000</v>
      </c>
      <c r="I270" s="78"/>
      <c r="J270" s="78" t="s">
        <v>6504</v>
      </c>
      <c r="K270" s="75" t="s">
        <v>1080</v>
      </c>
      <c r="L270" s="157">
        <f t="shared" si="10"/>
        <v>1</v>
      </c>
      <c r="M270" s="157"/>
      <c r="N270" s="157"/>
      <c r="O270" s="157"/>
    </row>
    <row r="271" s="160" customFormat="1" customHeight="1" outlineLevel="2" spans="1:15">
      <c r="A271" s="173" t="s">
        <v>1078</v>
      </c>
      <c r="B271" s="75" t="s">
        <v>1590</v>
      </c>
      <c r="C271" s="75" t="s">
        <v>10212</v>
      </c>
      <c r="D271" s="201" t="s">
        <v>10213</v>
      </c>
      <c r="E271" s="198" t="s">
        <v>5304</v>
      </c>
      <c r="F271" s="199">
        <v>1</v>
      </c>
      <c r="G271" s="200">
        <v>50</v>
      </c>
      <c r="H271" s="172">
        <f t="shared" si="9"/>
        <v>50</v>
      </c>
      <c r="I271" s="78"/>
      <c r="J271" s="78" t="s">
        <v>6504</v>
      </c>
      <c r="K271" s="75" t="s">
        <v>1080</v>
      </c>
      <c r="L271" s="157">
        <f t="shared" si="10"/>
        <v>1</v>
      </c>
      <c r="M271" s="157"/>
      <c r="N271" s="157"/>
      <c r="O271" s="157"/>
    </row>
    <row r="272" s="160" customFormat="1" customHeight="1" outlineLevel="2" spans="1:15">
      <c r="A272" s="173" t="s">
        <v>1078</v>
      </c>
      <c r="B272" s="65" t="s">
        <v>1595</v>
      </c>
      <c r="C272" s="65" t="s">
        <v>9969</v>
      </c>
      <c r="D272" s="86" t="s">
        <v>9970</v>
      </c>
      <c r="E272" s="65" t="s">
        <v>229</v>
      </c>
      <c r="F272" s="64">
        <v>1</v>
      </c>
      <c r="G272" s="52">
        <v>200</v>
      </c>
      <c r="H272" s="172">
        <f t="shared" si="9"/>
        <v>200</v>
      </c>
      <c r="I272" s="52"/>
      <c r="J272" s="52" t="s">
        <v>1097</v>
      </c>
      <c r="K272" s="65" t="s">
        <v>5123</v>
      </c>
      <c r="L272" s="157">
        <f t="shared" si="10"/>
        <v>1</v>
      </c>
      <c r="M272" s="157"/>
      <c r="N272" s="157"/>
      <c r="O272" s="157"/>
    </row>
    <row r="273" s="160" customFormat="1" customHeight="1" outlineLevel="2" spans="1:15">
      <c r="A273" s="173" t="s">
        <v>1078</v>
      </c>
      <c r="B273" s="65" t="s">
        <v>1595</v>
      </c>
      <c r="C273" s="65" t="s">
        <v>10043</v>
      </c>
      <c r="D273" s="65" t="s">
        <v>240</v>
      </c>
      <c r="E273" s="65" t="s">
        <v>229</v>
      </c>
      <c r="F273" s="64">
        <v>2</v>
      </c>
      <c r="G273" s="52">
        <v>500</v>
      </c>
      <c r="H273" s="172">
        <f t="shared" si="9"/>
        <v>1000</v>
      </c>
      <c r="I273" s="52"/>
      <c r="J273" s="52" t="s">
        <v>1097</v>
      </c>
      <c r="K273" s="65" t="s">
        <v>5123</v>
      </c>
      <c r="L273" s="157">
        <f t="shared" si="10"/>
        <v>2</v>
      </c>
      <c r="M273" s="157"/>
      <c r="N273" s="157"/>
      <c r="O273" s="157"/>
    </row>
    <row r="274" s="160" customFormat="1" customHeight="1" outlineLevel="2" spans="1:15">
      <c r="A274" s="173" t="s">
        <v>1078</v>
      </c>
      <c r="B274" s="65" t="s">
        <v>1595</v>
      </c>
      <c r="C274" s="65" t="s">
        <v>10043</v>
      </c>
      <c r="D274" s="65" t="s">
        <v>240</v>
      </c>
      <c r="E274" s="65" t="s">
        <v>229</v>
      </c>
      <c r="F274" s="64">
        <v>3</v>
      </c>
      <c r="G274" s="52">
        <v>500</v>
      </c>
      <c r="H274" s="172">
        <f t="shared" si="9"/>
        <v>1500</v>
      </c>
      <c r="I274" s="52"/>
      <c r="J274" s="52" t="s">
        <v>1104</v>
      </c>
      <c r="K274" s="65" t="s">
        <v>5123</v>
      </c>
      <c r="L274" s="157">
        <f t="shared" si="10"/>
        <v>3</v>
      </c>
      <c r="M274" s="157"/>
      <c r="N274" s="157"/>
      <c r="O274" s="157"/>
    </row>
    <row r="275" s="160" customFormat="1" customHeight="1" outlineLevel="2" spans="1:15">
      <c r="A275" s="173" t="s">
        <v>1078</v>
      </c>
      <c r="B275" s="65" t="s">
        <v>1595</v>
      </c>
      <c r="C275" s="65" t="s">
        <v>2942</v>
      </c>
      <c r="D275" s="86" t="s">
        <v>240</v>
      </c>
      <c r="E275" s="65" t="s">
        <v>229</v>
      </c>
      <c r="F275" s="64">
        <v>2</v>
      </c>
      <c r="G275" s="52">
        <v>1000</v>
      </c>
      <c r="H275" s="172">
        <f t="shared" si="9"/>
        <v>2000</v>
      </c>
      <c r="I275" s="52"/>
      <c r="J275" s="52" t="s">
        <v>1104</v>
      </c>
      <c r="K275" s="65" t="s">
        <v>5123</v>
      </c>
      <c r="L275" s="157">
        <f t="shared" si="10"/>
        <v>2</v>
      </c>
      <c r="M275" s="157"/>
      <c r="N275" s="157"/>
      <c r="O275" s="157"/>
    </row>
    <row r="276" s="160" customFormat="1" customHeight="1" outlineLevel="2" spans="1:15">
      <c r="A276" s="173" t="s">
        <v>1078</v>
      </c>
      <c r="B276" s="65" t="s">
        <v>1595</v>
      </c>
      <c r="C276" s="65" t="s">
        <v>4075</v>
      </c>
      <c r="D276" s="65" t="s">
        <v>240</v>
      </c>
      <c r="E276" s="65" t="s">
        <v>229</v>
      </c>
      <c r="F276" s="64">
        <v>6</v>
      </c>
      <c r="G276" s="52">
        <v>100</v>
      </c>
      <c r="H276" s="172">
        <f t="shared" si="9"/>
        <v>600</v>
      </c>
      <c r="I276" s="52"/>
      <c r="J276" s="52" t="s">
        <v>1104</v>
      </c>
      <c r="K276" s="65" t="s">
        <v>5123</v>
      </c>
      <c r="L276" s="157">
        <f t="shared" si="10"/>
        <v>6</v>
      </c>
      <c r="M276" s="157"/>
      <c r="N276" s="157"/>
      <c r="O276" s="157"/>
    </row>
    <row r="277" s="160" customFormat="1" customHeight="1" outlineLevel="2" spans="1:15">
      <c r="A277" s="173" t="s">
        <v>1078</v>
      </c>
      <c r="B277" s="65" t="s">
        <v>1595</v>
      </c>
      <c r="C277" s="65" t="s">
        <v>9969</v>
      </c>
      <c r="D277" s="65" t="s">
        <v>9970</v>
      </c>
      <c r="E277" s="65" t="s">
        <v>229</v>
      </c>
      <c r="F277" s="64">
        <v>1</v>
      </c>
      <c r="G277" s="52">
        <v>200</v>
      </c>
      <c r="H277" s="172">
        <f t="shared" si="9"/>
        <v>200</v>
      </c>
      <c r="I277" s="52"/>
      <c r="J277" s="52" t="s">
        <v>1104</v>
      </c>
      <c r="K277" s="65" t="s">
        <v>5123</v>
      </c>
      <c r="L277" s="157">
        <f t="shared" si="10"/>
        <v>1</v>
      </c>
      <c r="M277" s="157"/>
      <c r="N277" s="157"/>
      <c r="O277" s="157"/>
    </row>
    <row r="278" s="160" customFormat="1" customHeight="1" outlineLevel="2" spans="1:15">
      <c r="A278" s="173" t="s">
        <v>1078</v>
      </c>
      <c r="B278" s="65" t="s">
        <v>1595</v>
      </c>
      <c r="C278" s="65" t="s">
        <v>9969</v>
      </c>
      <c r="D278" s="65" t="s">
        <v>9970</v>
      </c>
      <c r="E278" s="65" t="s">
        <v>229</v>
      </c>
      <c r="F278" s="64">
        <v>1</v>
      </c>
      <c r="G278" s="52">
        <v>200</v>
      </c>
      <c r="H278" s="172">
        <f t="shared" si="9"/>
        <v>200</v>
      </c>
      <c r="I278" s="52"/>
      <c r="J278" s="52" t="s">
        <v>1106</v>
      </c>
      <c r="K278" s="65" t="s">
        <v>5123</v>
      </c>
      <c r="L278" s="157">
        <f t="shared" si="10"/>
        <v>1</v>
      </c>
      <c r="M278" s="157"/>
      <c r="N278" s="157"/>
      <c r="O278" s="157"/>
    </row>
    <row r="279" s="160" customFormat="1" customHeight="1" outlineLevel="2" spans="1:15">
      <c r="A279" s="173" t="s">
        <v>1078</v>
      </c>
      <c r="B279" s="65" t="s">
        <v>1595</v>
      </c>
      <c r="C279" s="65" t="s">
        <v>10043</v>
      </c>
      <c r="D279" s="65" t="s">
        <v>240</v>
      </c>
      <c r="E279" s="65" t="s">
        <v>229</v>
      </c>
      <c r="F279" s="64">
        <v>2</v>
      </c>
      <c r="G279" s="52">
        <v>500</v>
      </c>
      <c r="H279" s="172">
        <f t="shared" si="9"/>
        <v>1000</v>
      </c>
      <c r="I279" s="52"/>
      <c r="J279" s="52" t="s">
        <v>1106</v>
      </c>
      <c r="K279" s="65" t="s">
        <v>5123</v>
      </c>
      <c r="L279" s="157">
        <f t="shared" si="10"/>
        <v>2</v>
      </c>
      <c r="M279" s="157"/>
      <c r="N279" s="157"/>
      <c r="O279" s="157"/>
    </row>
    <row r="280" s="160" customFormat="1" customHeight="1" outlineLevel="2" spans="1:15">
      <c r="A280" s="173" t="s">
        <v>1078</v>
      </c>
      <c r="B280" s="65" t="s">
        <v>1103</v>
      </c>
      <c r="C280" s="65" t="s">
        <v>9969</v>
      </c>
      <c r="D280" s="65" t="s">
        <v>9970</v>
      </c>
      <c r="E280" s="65" t="s">
        <v>229</v>
      </c>
      <c r="F280" s="64">
        <v>1</v>
      </c>
      <c r="G280" s="52">
        <v>200</v>
      </c>
      <c r="H280" s="172">
        <f t="shared" si="9"/>
        <v>200</v>
      </c>
      <c r="I280" s="52"/>
      <c r="J280" s="52" t="s">
        <v>1109</v>
      </c>
      <c r="K280" s="65" t="s">
        <v>5123</v>
      </c>
      <c r="L280" s="157">
        <f t="shared" si="10"/>
        <v>1</v>
      </c>
      <c r="M280" s="157"/>
      <c r="N280" s="157"/>
      <c r="O280" s="157"/>
    </row>
    <row r="281" s="160" customFormat="1" customHeight="1" outlineLevel="2" spans="1:15">
      <c r="A281" s="173" t="s">
        <v>1078</v>
      </c>
      <c r="B281" s="65" t="s">
        <v>1103</v>
      </c>
      <c r="C281" s="65" t="s">
        <v>10043</v>
      </c>
      <c r="D281" s="65" t="s">
        <v>240</v>
      </c>
      <c r="E281" s="65" t="s">
        <v>229</v>
      </c>
      <c r="F281" s="64">
        <v>2</v>
      </c>
      <c r="G281" s="52">
        <v>500</v>
      </c>
      <c r="H281" s="172">
        <f t="shared" si="9"/>
        <v>1000</v>
      </c>
      <c r="I281" s="52"/>
      <c r="J281" s="52" t="s">
        <v>1109</v>
      </c>
      <c r="K281" s="65" t="s">
        <v>5123</v>
      </c>
      <c r="L281" s="157">
        <f t="shared" si="10"/>
        <v>2</v>
      </c>
      <c r="M281" s="157"/>
      <c r="N281" s="157"/>
      <c r="O281" s="157"/>
    </row>
    <row r="282" s="160" customFormat="1" customHeight="1" outlineLevel="2" spans="1:15">
      <c r="A282" s="173" t="s">
        <v>1078</v>
      </c>
      <c r="B282" s="65" t="s">
        <v>1595</v>
      </c>
      <c r="C282" s="65" t="s">
        <v>9969</v>
      </c>
      <c r="D282" s="65" t="s">
        <v>9970</v>
      </c>
      <c r="E282" s="65" t="s">
        <v>229</v>
      </c>
      <c r="F282" s="64">
        <v>1</v>
      </c>
      <c r="G282" s="52">
        <v>200</v>
      </c>
      <c r="H282" s="172">
        <f t="shared" si="9"/>
        <v>200</v>
      </c>
      <c r="I282" s="52"/>
      <c r="J282" s="52" t="s">
        <v>1111</v>
      </c>
      <c r="K282" s="65" t="s">
        <v>5123</v>
      </c>
      <c r="L282" s="157">
        <f t="shared" si="10"/>
        <v>1</v>
      </c>
      <c r="M282" s="157"/>
      <c r="N282" s="157"/>
      <c r="O282" s="157"/>
    </row>
    <row r="283" s="160" customFormat="1" customHeight="1" outlineLevel="2" spans="1:15">
      <c r="A283" s="173" t="s">
        <v>1078</v>
      </c>
      <c r="B283" s="52" t="s">
        <v>1112</v>
      </c>
      <c r="C283" s="65" t="s">
        <v>9969</v>
      </c>
      <c r="D283" s="65" t="s">
        <v>9970</v>
      </c>
      <c r="E283" s="65" t="s">
        <v>229</v>
      </c>
      <c r="F283" s="64">
        <v>1</v>
      </c>
      <c r="G283" s="52">
        <v>200</v>
      </c>
      <c r="H283" s="172">
        <f t="shared" si="9"/>
        <v>200</v>
      </c>
      <c r="I283" s="52"/>
      <c r="J283" s="52" t="s">
        <v>1113</v>
      </c>
      <c r="K283" s="65" t="s">
        <v>5123</v>
      </c>
      <c r="L283" s="157">
        <f t="shared" si="10"/>
        <v>1</v>
      </c>
      <c r="M283" s="157"/>
      <c r="N283" s="157"/>
      <c r="O283" s="157"/>
    </row>
    <row r="284" s="160" customFormat="1" customHeight="1" outlineLevel="2" spans="1:15">
      <c r="A284" s="173" t="s">
        <v>1078</v>
      </c>
      <c r="B284" s="52" t="s">
        <v>1112</v>
      </c>
      <c r="C284" s="65" t="s">
        <v>9911</v>
      </c>
      <c r="D284" s="65" t="s">
        <v>9915</v>
      </c>
      <c r="E284" s="65" t="s">
        <v>229</v>
      </c>
      <c r="F284" s="64">
        <v>1</v>
      </c>
      <c r="G284" s="52">
        <v>1000</v>
      </c>
      <c r="H284" s="172">
        <f t="shared" si="9"/>
        <v>1000</v>
      </c>
      <c r="I284" s="52"/>
      <c r="J284" s="52" t="s">
        <v>1113</v>
      </c>
      <c r="K284" s="65" t="s">
        <v>5123</v>
      </c>
      <c r="L284" s="157">
        <f t="shared" si="10"/>
        <v>1</v>
      </c>
      <c r="M284" s="157"/>
      <c r="N284" s="157"/>
      <c r="O284" s="157"/>
    </row>
    <row r="285" s="160" customFormat="1" customHeight="1" outlineLevel="2" spans="1:15">
      <c r="A285" s="173" t="s">
        <v>1078</v>
      </c>
      <c r="B285" s="65" t="s">
        <v>3135</v>
      </c>
      <c r="C285" s="65" t="s">
        <v>9969</v>
      </c>
      <c r="D285" s="65" t="s">
        <v>9970</v>
      </c>
      <c r="E285" s="65" t="s">
        <v>229</v>
      </c>
      <c r="F285" s="64">
        <v>1</v>
      </c>
      <c r="G285" s="52">
        <v>200</v>
      </c>
      <c r="H285" s="172">
        <f t="shared" si="9"/>
        <v>200</v>
      </c>
      <c r="I285" s="52"/>
      <c r="J285" s="52" t="s">
        <v>1115</v>
      </c>
      <c r="K285" s="65" t="s">
        <v>5123</v>
      </c>
      <c r="L285" s="157">
        <f t="shared" si="10"/>
        <v>1</v>
      </c>
      <c r="M285" s="157"/>
      <c r="N285" s="157"/>
      <c r="O285" s="157"/>
    </row>
    <row r="286" s="160" customFormat="1" customHeight="1" outlineLevel="2" spans="1:15">
      <c r="A286" s="173" t="s">
        <v>1078</v>
      </c>
      <c r="B286" s="65" t="s">
        <v>3135</v>
      </c>
      <c r="C286" s="65" t="s">
        <v>9911</v>
      </c>
      <c r="D286" s="65" t="s">
        <v>9915</v>
      </c>
      <c r="E286" s="65" t="s">
        <v>229</v>
      </c>
      <c r="F286" s="64">
        <v>1</v>
      </c>
      <c r="G286" s="52">
        <v>1000</v>
      </c>
      <c r="H286" s="172">
        <f t="shared" si="9"/>
        <v>1000</v>
      </c>
      <c r="I286" s="52"/>
      <c r="J286" s="52" t="s">
        <v>1115</v>
      </c>
      <c r="K286" s="65" t="s">
        <v>5123</v>
      </c>
      <c r="L286" s="157">
        <f t="shared" si="10"/>
        <v>1</v>
      </c>
      <c r="M286" s="157"/>
      <c r="N286" s="157"/>
      <c r="O286" s="157"/>
    </row>
    <row r="287" s="160" customFormat="1" customHeight="1" outlineLevel="2" spans="1:15">
      <c r="A287" s="173" t="s">
        <v>1078</v>
      </c>
      <c r="B287" s="65" t="s">
        <v>1597</v>
      </c>
      <c r="C287" s="65" t="s">
        <v>9969</v>
      </c>
      <c r="D287" s="65" t="s">
        <v>9970</v>
      </c>
      <c r="E287" s="65" t="s">
        <v>229</v>
      </c>
      <c r="F287" s="64">
        <v>7</v>
      </c>
      <c r="G287" s="52">
        <v>200</v>
      </c>
      <c r="H287" s="172">
        <f t="shared" si="9"/>
        <v>1400</v>
      </c>
      <c r="I287" s="52"/>
      <c r="J287" s="52" t="s">
        <v>3136</v>
      </c>
      <c r="K287" s="65" t="s">
        <v>5123</v>
      </c>
      <c r="L287" s="157">
        <f t="shared" si="10"/>
        <v>7</v>
      </c>
      <c r="M287" s="157"/>
      <c r="N287" s="157"/>
      <c r="O287" s="157"/>
    </row>
    <row r="288" s="157" customFormat="1" customHeight="1" outlineLevel="2" spans="1:15">
      <c r="A288" s="173" t="s">
        <v>1078</v>
      </c>
      <c r="B288" s="75" t="s">
        <v>1136</v>
      </c>
      <c r="C288" s="65" t="s">
        <v>9911</v>
      </c>
      <c r="D288" s="65" t="s">
        <v>9914</v>
      </c>
      <c r="E288" s="74" t="s">
        <v>229</v>
      </c>
      <c r="F288" s="172">
        <v>1</v>
      </c>
      <c r="G288" s="73">
        <v>300</v>
      </c>
      <c r="H288" s="172">
        <f t="shared" si="9"/>
        <v>300</v>
      </c>
      <c r="I288" s="52"/>
      <c r="J288" s="52" t="s">
        <v>1137</v>
      </c>
      <c r="K288" s="65" t="s">
        <v>1157</v>
      </c>
      <c r="L288" s="157">
        <f t="shared" si="10"/>
        <v>1</v>
      </c>
    </row>
    <row r="289" s="157" customFormat="1" customHeight="1" outlineLevel="2" spans="1:15">
      <c r="A289" s="173" t="s">
        <v>1078</v>
      </c>
      <c r="B289" s="75" t="s">
        <v>75</v>
      </c>
      <c r="C289" s="75" t="s">
        <v>10182</v>
      </c>
      <c r="D289" s="65" t="s">
        <v>10008</v>
      </c>
      <c r="E289" s="74" t="s">
        <v>229</v>
      </c>
      <c r="F289" s="172">
        <v>1</v>
      </c>
      <c r="G289" s="73">
        <v>100</v>
      </c>
      <c r="H289" s="172">
        <f t="shared" si="9"/>
        <v>100</v>
      </c>
      <c r="I289" s="52"/>
      <c r="J289" s="52" t="s">
        <v>1138</v>
      </c>
      <c r="K289" s="65" t="s">
        <v>1157</v>
      </c>
      <c r="L289" s="157">
        <f t="shared" si="10"/>
        <v>1</v>
      </c>
    </row>
    <row r="290" s="157" customFormat="1" customHeight="1" outlineLevel="2" spans="1:15">
      <c r="A290" s="173" t="s">
        <v>1078</v>
      </c>
      <c r="B290" s="75" t="s">
        <v>893</v>
      </c>
      <c r="C290" s="65" t="s">
        <v>9911</v>
      </c>
      <c r="D290" s="65" t="s">
        <v>9914</v>
      </c>
      <c r="E290" s="74" t="s">
        <v>229</v>
      </c>
      <c r="F290" s="172">
        <v>2</v>
      </c>
      <c r="G290" s="73">
        <v>300</v>
      </c>
      <c r="H290" s="172">
        <f t="shared" si="9"/>
        <v>600</v>
      </c>
      <c r="I290" s="52"/>
      <c r="J290" s="52" t="s">
        <v>1140</v>
      </c>
      <c r="K290" s="65" t="s">
        <v>1157</v>
      </c>
      <c r="L290" s="157">
        <f t="shared" si="10"/>
        <v>2</v>
      </c>
    </row>
    <row r="291" s="157" customFormat="1" customHeight="1" outlineLevel="2" spans="1:15">
      <c r="A291" s="173" t="s">
        <v>1078</v>
      </c>
      <c r="B291" s="75" t="s">
        <v>893</v>
      </c>
      <c r="C291" s="75" t="s">
        <v>10182</v>
      </c>
      <c r="D291" s="65" t="s">
        <v>10008</v>
      </c>
      <c r="E291" s="74" t="s">
        <v>229</v>
      </c>
      <c r="F291" s="172">
        <v>4</v>
      </c>
      <c r="G291" s="73">
        <v>100</v>
      </c>
      <c r="H291" s="172">
        <f t="shared" si="9"/>
        <v>400</v>
      </c>
      <c r="I291" s="52"/>
      <c r="J291" s="52" t="s">
        <v>1140</v>
      </c>
      <c r="K291" s="65" t="s">
        <v>1157</v>
      </c>
      <c r="L291" s="157">
        <f t="shared" si="10"/>
        <v>4</v>
      </c>
    </row>
    <row r="292" s="157" customFormat="1" customHeight="1" outlineLevel="2" spans="1:15">
      <c r="A292" s="173" t="s">
        <v>1078</v>
      </c>
      <c r="B292" s="75" t="s">
        <v>893</v>
      </c>
      <c r="C292" s="65" t="s">
        <v>9911</v>
      </c>
      <c r="D292" s="65" t="s">
        <v>9914</v>
      </c>
      <c r="E292" s="74" t="s">
        <v>229</v>
      </c>
      <c r="F292" s="172">
        <v>5</v>
      </c>
      <c r="G292" s="73">
        <v>300</v>
      </c>
      <c r="H292" s="172">
        <f t="shared" si="9"/>
        <v>1500</v>
      </c>
      <c r="I292" s="52"/>
      <c r="J292" s="52" t="s">
        <v>1143</v>
      </c>
      <c r="K292" s="65" t="s">
        <v>1157</v>
      </c>
      <c r="L292" s="157">
        <f t="shared" si="10"/>
        <v>5</v>
      </c>
    </row>
    <row r="293" s="157" customFormat="1" customHeight="1" outlineLevel="2" spans="1:15">
      <c r="A293" s="173" t="s">
        <v>1078</v>
      </c>
      <c r="B293" s="75" t="s">
        <v>893</v>
      </c>
      <c r="C293" s="75" t="s">
        <v>10182</v>
      </c>
      <c r="D293" s="65" t="s">
        <v>10008</v>
      </c>
      <c r="E293" s="74" t="s">
        <v>229</v>
      </c>
      <c r="F293" s="172">
        <v>6</v>
      </c>
      <c r="G293" s="73">
        <v>100</v>
      </c>
      <c r="H293" s="172">
        <f t="shared" si="9"/>
        <v>600</v>
      </c>
      <c r="I293" s="52"/>
      <c r="J293" s="52" t="s">
        <v>1143</v>
      </c>
      <c r="K293" s="65" t="s">
        <v>1157</v>
      </c>
      <c r="L293" s="157">
        <f t="shared" si="10"/>
        <v>6</v>
      </c>
    </row>
    <row r="294" s="157" customFormat="1" customHeight="1" outlineLevel="2" spans="1:15">
      <c r="A294" s="173" t="s">
        <v>1078</v>
      </c>
      <c r="B294" s="75" t="s">
        <v>893</v>
      </c>
      <c r="C294" s="65" t="s">
        <v>9911</v>
      </c>
      <c r="D294" s="65" t="s">
        <v>9914</v>
      </c>
      <c r="E294" s="74" t="s">
        <v>229</v>
      </c>
      <c r="F294" s="172">
        <v>2</v>
      </c>
      <c r="G294" s="73">
        <v>300</v>
      </c>
      <c r="H294" s="172">
        <f t="shared" si="9"/>
        <v>600</v>
      </c>
      <c r="I294" s="52"/>
      <c r="J294" s="52" t="s">
        <v>1149</v>
      </c>
      <c r="K294" s="65" t="s">
        <v>1157</v>
      </c>
      <c r="L294" s="157">
        <f t="shared" si="10"/>
        <v>2</v>
      </c>
    </row>
    <row r="295" s="157" customFormat="1" customHeight="1" outlineLevel="2" spans="1:15">
      <c r="A295" s="173" t="s">
        <v>1078</v>
      </c>
      <c r="B295" s="75" t="s">
        <v>893</v>
      </c>
      <c r="C295" s="75" t="s">
        <v>10182</v>
      </c>
      <c r="D295" s="65" t="s">
        <v>10008</v>
      </c>
      <c r="E295" s="74" t="s">
        <v>229</v>
      </c>
      <c r="F295" s="172">
        <v>3</v>
      </c>
      <c r="G295" s="73">
        <v>100</v>
      </c>
      <c r="H295" s="172">
        <f t="shared" si="9"/>
        <v>300</v>
      </c>
      <c r="I295" s="52"/>
      <c r="J295" s="52" t="s">
        <v>1149</v>
      </c>
      <c r="K295" s="65" t="s">
        <v>1157</v>
      </c>
      <c r="L295" s="157">
        <f t="shared" si="10"/>
        <v>3</v>
      </c>
    </row>
    <row r="296" s="160" customFormat="1" customHeight="1" outlineLevel="2" spans="1:15">
      <c r="A296" s="173" t="s">
        <v>1078</v>
      </c>
      <c r="B296" s="65" t="s">
        <v>10261</v>
      </c>
      <c r="C296" s="65" t="s">
        <v>9969</v>
      </c>
      <c r="D296" s="65" t="s">
        <v>9970</v>
      </c>
      <c r="E296" s="65" t="s">
        <v>229</v>
      </c>
      <c r="F296" s="64">
        <v>3</v>
      </c>
      <c r="G296" s="52">
        <v>200</v>
      </c>
      <c r="H296" s="172">
        <f t="shared" si="9"/>
        <v>600</v>
      </c>
      <c r="I296" s="52"/>
      <c r="J296" s="52"/>
      <c r="K296" s="65" t="s">
        <v>5123</v>
      </c>
      <c r="L296" s="157">
        <f t="shared" si="10"/>
        <v>3</v>
      </c>
      <c r="M296" s="157"/>
      <c r="N296" s="157"/>
      <c r="O296" s="157"/>
    </row>
    <row r="297" s="137" customFormat="1" customHeight="1" outlineLevel="1" spans="1:15">
      <c r="A297" s="170" t="s">
        <v>10262</v>
      </c>
      <c r="B297" s="62" t="s">
        <v>10262</v>
      </c>
      <c r="C297" s="62"/>
      <c r="D297" s="202"/>
      <c r="E297" s="202"/>
      <c r="F297" s="203"/>
      <c r="G297" s="202"/>
      <c r="H297" s="172"/>
      <c r="I297" s="204"/>
      <c r="J297" s="204"/>
      <c r="K297" s="202"/>
      <c r="L297" s="205"/>
    </row>
    <row r="298" s="138" customFormat="1" customHeight="1" outlineLevel="2" spans="1:15">
      <c r="A298" s="173" t="s">
        <v>1154</v>
      </c>
      <c r="B298" s="75" t="s">
        <v>1155</v>
      </c>
      <c r="C298" s="75" t="s">
        <v>10182</v>
      </c>
      <c r="D298" s="65" t="s">
        <v>10008</v>
      </c>
      <c r="E298" s="74" t="s">
        <v>229</v>
      </c>
      <c r="F298" s="172">
        <v>8</v>
      </c>
      <c r="G298" s="73">
        <v>100</v>
      </c>
      <c r="H298" s="172">
        <f t="shared" ref="H298:H361" si="11" xml:space="preserve">F298*G298</f>
        <v>800</v>
      </c>
      <c r="I298" s="52"/>
      <c r="J298" s="52" t="s">
        <v>1156</v>
      </c>
      <c r="K298" s="65" t="s">
        <v>1157</v>
      </c>
      <c r="L298" s="157">
        <f t="shared" ref="L298:L361" si="12" xml:space="preserve">F298</f>
        <v>8</v>
      </c>
    </row>
    <row r="299" s="138" customFormat="1" customHeight="1" outlineLevel="2" spans="1:15">
      <c r="A299" s="173" t="s">
        <v>1154</v>
      </c>
      <c r="B299" s="75" t="s">
        <v>1155</v>
      </c>
      <c r="C299" s="185" t="s">
        <v>10034</v>
      </c>
      <c r="D299" s="186" t="s">
        <v>10253</v>
      </c>
      <c r="E299" s="179" t="s">
        <v>229</v>
      </c>
      <c r="F299" s="206">
        <v>16</v>
      </c>
      <c r="G299" s="207">
        <v>100</v>
      </c>
      <c r="H299" s="172">
        <f t="shared" si="11"/>
        <v>1600</v>
      </c>
      <c r="I299" s="52"/>
      <c r="J299" s="52" t="s">
        <v>1156</v>
      </c>
      <c r="K299" s="65" t="s">
        <v>1157</v>
      </c>
      <c r="L299" s="157">
        <f t="shared" si="12"/>
        <v>16</v>
      </c>
    </row>
    <row r="300" s="138" customFormat="1" customHeight="1" outlineLevel="2" spans="1:15">
      <c r="A300" s="173" t="s">
        <v>1154</v>
      </c>
      <c r="B300" s="75" t="s">
        <v>1155</v>
      </c>
      <c r="C300" s="65" t="s">
        <v>10141</v>
      </c>
      <c r="D300" s="73"/>
      <c r="E300" s="65" t="s">
        <v>229</v>
      </c>
      <c r="F300" s="64">
        <v>8</v>
      </c>
      <c r="G300" s="73">
        <v>35</v>
      </c>
      <c r="H300" s="172">
        <f t="shared" si="11"/>
        <v>280</v>
      </c>
      <c r="I300" s="52"/>
      <c r="J300" s="52" t="s">
        <v>1156</v>
      </c>
      <c r="K300" s="65" t="s">
        <v>1157</v>
      </c>
      <c r="L300" s="157">
        <f t="shared" si="12"/>
        <v>8</v>
      </c>
    </row>
    <row r="301" s="138" customFormat="1" customHeight="1" outlineLevel="2" spans="1:15">
      <c r="A301" s="173" t="s">
        <v>1154</v>
      </c>
      <c r="B301" s="75" t="s">
        <v>1155</v>
      </c>
      <c r="C301" s="65" t="s">
        <v>10221</v>
      </c>
      <c r="D301" s="73"/>
      <c r="E301" s="65" t="s">
        <v>229</v>
      </c>
      <c r="F301" s="64">
        <v>8</v>
      </c>
      <c r="G301" s="73">
        <v>23</v>
      </c>
      <c r="H301" s="172">
        <f t="shared" si="11"/>
        <v>184</v>
      </c>
      <c r="I301" s="52"/>
      <c r="J301" s="52" t="s">
        <v>1156</v>
      </c>
      <c r="K301" s="65" t="s">
        <v>1157</v>
      </c>
      <c r="L301" s="157">
        <f t="shared" si="12"/>
        <v>8</v>
      </c>
    </row>
    <row r="302" s="138" customFormat="1" customHeight="1" outlineLevel="2" spans="1:15">
      <c r="A302" s="173" t="s">
        <v>1154</v>
      </c>
      <c r="B302" s="75" t="s">
        <v>1159</v>
      </c>
      <c r="C302" s="75" t="s">
        <v>10182</v>
      </c>
      <c r="D302" s="65" t="s">
        <v>10008</v>
      </c>
      <c r="E302" s="74" t="s">
        <v>229</v>
      </c>
      <c r="F302" s="172">
        <v>32</v>
      </c>
      <c r="G302" s="73">
        <v>100</v>
      </c>
      <c r="H302" s="172">
        <f t="shared" si="11"/>
        <v>3200</v>
      </c>
      <c r="I302" s="52"/>
      <c r="J302" s="52" t="s">
        <v>1160</v>
      </c>
      <c r="K302" s="65" t="s">
        <v>1157</v>
      </c>
      <c r="L302" s="157">
        <f t="shared" si="12"/>
        <v>32</v>
      </c>
    </row>
    <row r="303" s="138" customFormat="1" customHeight="1" outlineLevel="2" spans="1:15">
      <c r="A303" s="173" t="s">
        <v>1154</v>
      </c>
      <c r="B303" s="75" t="s">
        <v>1159</v>
      </c>
      <c r="C303" s="185" t="s">
        <v>10034</v>
      </c>
      <c r="D303" s="186" t="s">
        <v>10253</v>
      </c>
      <c r="E303" s="179" t="s">
        <v>229</v>
      </c>
      <c r="F303" s="206">
        <v>64</v>
      </c>
      <c r="G303" s="207">
        <v>100</v>
      </c>
      <c r="H303" s="172">
        <f t="shared" si="11"/>
        <v>6400</v>
      </c>
      <c r="I303" s="52"/>
      <c r="J303" s="52" t="s">
        <v>1160</v>
      </c>
      <c r="K303" s="65" t="s">
        <v>1157</v>
      </c>
      <c r="L303" s="157">
        <f t="shared" si="12"/>
        <v>64</v>
      </c>
    </row>
    <row r="304" s="138" customFormat="1" customHeight="1" outlineLevel="2" spans="1:15">
      <c r="A304" s="173" t="s">
        <v>1154</v>
      </c>
      <c r="B304" s="75" t="s">
        <v>1159</v>
      </c>
      <c r="C304" s="208" t="s">
        <v>10103</v>
      </c>
      <c r="D304" s="73" t="s">
        <v>10263</v>
      </c>
      <c r="E304" s="65" t="s">
        <v>229</v>
      </c>
      <c r="F304" s="64">
        <v>64</v>
      </c>
      <c r="G304" s="209">
        <v>100</v>
      </c>
      <c r="H304" s="172">
        <f t="shared" si="11"/>
        <v>6400</v>
      </c>
      <c r="I304" s="52"/>
      <c r="J304" s="52" t="s">
        <v>1160</v>
      </c>
      <c r="K304" s="65" t="s">
        <v>1157</v>
      </c>
      <c r="L304" s="157">
        <f t="shared" si="12"/>
        <v>64</v>
      </c>
    </row>
    <row r="305" s="138" customFormat="1" customHeight="1" outlineLevel="2" spans="1:12">
      <c r="A305" s="173" t="s">
        <v>1154</v>
      </c>
      <c r="B305" s="75" t="s">
        <v>1159</v>
      </c>
      <c r="C305" s="65" t="s">
        <v>10141</v>
      </c>
      <c r="D305" s="73"/>
      <c r="E305" s="65" t="s">
        <v>229</v>
      </c>
      <c r="F305" s="64">
        <v>32</v>
      </c>
      <c r="G305" s="73">
        <v>35</v>
      </c>
      <c r="H305" s="172">
        <f t="shared" si="11"/>
        <v>1120</v>
      </c>
      <c r="I305" s="52"/>
      <c r="J305" s="52" t="s">
        <v>1160</v>
      </c>
      <c r="K305" s="65" t="s">
        <v>1157</v>
      </c>
      <c r="L305" s="157">
        <f t="shared" si="12"/>
        <v>32</v>
      </c>
    </row>
    <row r="306" s="138" customFormat="1" customHeight="1" outlineLevel="2" spans="1:12">
      <c r="A306" s="173" t="s">
        <v>1154</v>
      </c>
      <c r="B306" s="75" t="s">
        <v>1159</v>
      </c>
      <c r="C306" s="65" t="s">
        <v>10221</v>
      </c>
      <c r="D306" s="73"/>
      <c r="E306" s="65" t="s">
        <v>229</v>
      </c>
      <c r="F306" s="64">
        <v>32</v>
      </c>
      <c r="G306" s="73">
        <v>23</v>
      </c>
      <c r="H306" s="172">
        <f t="shared" si="11"/>
        <v>736</v>
      </c>
      <c r="I306" s="52"/>
      <c r="J306" s="52" t="s">
        <v>1160</v>
      </c>
      <c r="K306" s="65" t="s">
        <v>1157</v>
      </c>
      <c r="L306" s="157">
        <f t="shared" si="12"/>
        <v>32</v>
      </c>
    </row>
    <row r="307" s="138" customFormat="1" customHeight="1" outlineLevel="2" spans="1:12">
      <c r="A307" s="173" t="s">
        <v>1154</v>
      </c>
      <c r="B307" s="75" t="s">
        <v>1161</v>
      </c>
      <c r="C307" s="75" t="s">
        <v>10182</v>
      </c>
      <c r="D307" s="65" t="s">
        <v>10008</v>
      </c>
      <c r="E307" s="74" t="s">
        <v>229</v>
      </c>
      <c r="F307" s="172">
        <v>28</v>
      </c>
      <c r="G307" s="73">
        <v>100</v>
      </c>
      <c r="H307" s="172">
        <f t="shared" si="11"/>
        <v>2800</v>
      </c>
      <c r="I307" s="52"/>
      <c r="J307" s="52" t="s">
        <v>1162</v>
      </c>
      <c r="K307" s="65" t="s">
        <v>1157</v>
      </c>
      <c r="L307" s="157">
        <f t="shared" si="12"/>
        <v>28</v>
      </c>
    </row>
    <row r="308" s="138" customFormat="1" customHeight="1" outlineLevel="2" spans="1:12">
      <c r="A308" s="173" t="s">
        <v>1154</v>
      </c>
      <c r="B308" s="75" t="s">
        <v>1161</v>
      </c>
      <c r="C308" s="185" t="s">
        <v>10034</v>
      </c>
      <c r="D308" s="186" t="s">
        <v>10253</v>
      </c>
      <c r="E308" s="179" t="s">
        <v>229</v>
      </c>
      <c r="F308" s="206">
        <v>56</v>
      </c>
      <c r="G308" s="207">
        <v>100</v>
      </c>
      <c r="H308" s="172">
        <f t="shared" si="11"/>
        <v>5600</v>
      </c>
      <c r="I308" s="52"/>
      <c r="J308" s="52" t="s">
        <v>1162</v>
      </c>
      <c r="K308" s="65" t="s">
        <v>1157</v>
      </c>
      <c r="L308" s="157">
        <f t="shared" si="12"/>
        <v>56</v>
      </c>
    </row>
    <row r="309" s="138" customFormat="1" customHeight="1" outlineLevel="2" spans="1:12">
      <c r="A309" s="173" t="s">
        <v>1154</v>
      </c>
      <c r="B309" s="75" t="s">
        <v>1161</v>
      </c>
      <c r="C309" s="208" t="s">
        <v>10103</v>
      </c>
      <c r="D309" s="73" t="s">
        <v>10263</v>
      </c>
      <c r="E309" s="65" t="s">
        <v>229</v>
      </c>
      <c r="F309" s="64">
        <v>84</v>
      </c>
      <c r="G309" s="209">
        <v>100</v>
      </c>
      <c r="H309" s="172">
        <f t="shared" si="11"/>
        <v>8400</v>
      </c>
      <c r="I309" s="52"/>
      <c r="J309" s="52" t="s">
        <v>1162</v>
      </c>
      <c r="K309" s="65" t="s">
        <v>1157</v>
      </c>
      <c r="L309" s="157">
        <f t="shared" si="12"/>
        <v>84</v>
      </c>
    </row>
    <row r="310" s="138" customFormat="1" customHeight="1" outlineLevel="2" spans="1:12">
      <c r="A310" s="173" t="s">
        <v>1154</v>
      </c>
      <c r="B310" s="75" t="s">
        <v>1161</v>
      </c>
      <c r="C310" s="65" t="s">
        <v>10141</v>
      </c>
      <c r="D310" s="73"/>
      <c r="E310" s="65" t="s">
        <v>229</v>
      </c>
      <c r="F310" s="64">
        <v>28</v>
      </c>
      <c r="G310" s="73">
        <v>35</v>
      </c>
      <c r="H310" s="172">
        <f t="shared" si="11"/>
        <v>980</v>
      </c>
      <c r="I310" s="52"/>
      <c r="J310" s="52" t="s">
        <v>1162</v>
      </c>
      <c r="K310" s="65" t="s">
        <v>1157</v>
      </c>
      <c r="L310" s="157">
        <f t="shared" si="12"/>
        <v>28</v>
      </c>
    </row>
    <row r="311" s="138" customFormat="1" customHeight="1" outlineLevel="2" spans="1:12">
      <c r="A311" s="173" t="s">
        <v>1154</v>
      </c>
      <c r="B311" s="75" t="s">
        <v>1161</v>
      </c>
      <c r="C311" s="65" t="s">
        <v>10221</v>
      </c>
      <c r="D311" s="73"/>
      <c r="E311" s="65" t="s">
        <v>229</v>
      </c>
      <c r="F311" s="64">
        <v>28</v>
      </c>
      <c r="G311" s="73">
        <v>23</v>
      </c>
      <c r="H311" s="172">
        <f t="shared" si="11"/>
        <v>644</v>
      </c>
      <c r="I311" s="52"/>
      <c r="J311" s="52" t="s">
        <v>1162</v>
      </c>
      <c r="K311" s="65" t="s">
        <v>1157</v>
      </c>
      <c r="L311" s="157">
        <f t="shared" si="12"/>
        <v>28</v>
      </c>
    </row>
    <row r="312" s="138" customFormat="1" customHeight="1" outlineLevel="2" spans="1:12">
      <c r="A312" s="173" t="s">
        <v>1154</v>
      </c>
      <c r="B312" s="75" t="s">
        <v>1163</v>
      </c>
      <c r="C312" s="65" t="s">
        <v>10026</v>
      </c>
      <c r="D312" s="174" t="s">
        <v>10027</v>
      </c>
      <c r="E312" s="74" t="s">
        <v>229</v>
      </c>
      <c r="F312" s="172">
        <v>4</v>
      </c>
      <c r="G312" s="73">
        <v>500</v>
      </c>
      <c r="H312" s="172">
        <f t="shared" si="11"/>
        <v>2000</v>
      </c>
      <c r="I312" s="73"/>
      <c r="J312" s="52" t="s">
        <v>1164</v>
      </c>
      <c r="K312" s="65" t="s">
        <v>1157</v>
      </c>
      <c r="L312" s="157">
        <f t="shared" si="12"/>
        <v>4</v>
      </c>
    </row>
    <row r="313" s="138" customFormat="1" customHeight="1" outlineLevel="2" spans="1:12">
      <c r="A313" s="173" t="s">
        <v>1154</v>
      </c>
      <c r="B313" s="75" t="s">
        <v>1163</v>
      </c>
      <c r="C313" s="75" t="s">
        <v>10182</v>
      </c>
      <c r="D313" s="65" t="s">
        <v>10008</v>
      </c>
      <c r="E313" s="74" t="s">
        <v>229</v>
      </c>
      <c r="F313" s="172">
        <v>4</v>
      </c>
      <c r="G313" s="73">
        <v>100</v>
      </c>
      <c r="H313" s="172">
        <f t="shared" si="11"/>
        <v>400</v>
      </c>
      <c r="I313" s="73"/>
      <c r="J313" s="52" t="s">
        <v>1164</v>
      </c>
      <c r="K313" s="65" t="s">
        <v>1157</v>
      </c>
      <c r="L313" s="157">
        <f t="shared" si="12"/>
        <v>4</v>
      </c>
    </row>
    <row r="314" s="138" customFormat="1" customHeight="1" outlineLevel="2" spans="1:12">
      <c r="A314" s="173" t="s">
        <v>1154</v>
      </c>
      <c r="B314" s="75" t="s">
        <v>1163</v>
      </c>
      <c r="C314" s="208" t="s">
        <v>10103</v>
      </c>
      <c r="D314" s="73" t="s">
        <v>10263</v>
      </c>
      <c r="E314" s="65" t="s">
        <v>229</v>
      </c>
      <c r="F314" s="64">
        <v>4</v>
      </c>
      <c r="G314" s="209">
        <v>100</v>
      </c>
      <c r="H314" s="172">
        <f t="shared" si="11"/>
        <v>400</v>
      </c>
      <c r="I314" s="73"/>
      <c r="J314" s="52" t="s">
        <v>1164</v>
      </c>
      <c r="K314" s="65" t="s">
        <v>1157</v>
      </c>
      <c r="L314" s="157">
        <f t="shared" si="12"/>
        <v>4</v>
      </c>
    </row>
    <row r="315" s="157" customFormat="1" customHeight="1" outlineLevel="2" spans="1:12">
      <c r="A315" s="173" t="s">
        <v>1154</v>
      </c>
      <c r="B315" s="75" t="s">
        <v>1165</v>
      </c>
      <c r="C315" s="65" t="s">
        <v>9911</v>
      </c>
      <c r="D315" s="65" t="s">
        <v>9914</v>
      </c>
      <c r="E315" s="74" t="s">
        <v>229</v>
      </c>
      <c r="F315" s="172">
        <v>4</v>
      </c>
      <c r="G315" s="73">
        <v>300</v>
      </c>
      <c r="H315" s="172">
        <f t="shared" si="11"/>
        <v>1200</v>
      </c>
      <c r="I315" s="52"/>
      <c r="J315" s="52" t="s">
        <v>1166</v>
      </c>
      <c r="K315" s="65" t="s">
        <v>1157</v>
      </c>
      <c r="L315" s="157">
        <f t="shared" si="12"/>
        <v>4</v>
      </c>
    </row>
    <row r="316" s="138" customFormat="1" customHeight="1" outlineLevel="2" spans="1:12">
      <c r="A316" s="173" t="s">
        <v>1154</v>
      </c>
      <c r="B316" s="75" t="s">
        <v>1165</v>
      </c>
      <c r="C316" s="75" t="s">
        <v>10182</v>
      </c>
      <c r="D316" s="65" t="s">
        <v>10008</v>
      </c>
      <c r="E316" s="74" t="s">
        <v>229</v>
      </c>
      <c r="F316" s="172">
        <v>4</v>
      </c>
      <c r="G316" s="73">
        <v>100</v>
      </c>
      <c r="H316" s="172">
        <f t="shared" si="11"/>
        <v>400</v>
      </c>
      <c r="I316" s="73"/>
      <c r="J316" s="52" t="s">
        <v>1166</v>
      </c>
      <c r="K316" s="65" t="s">
        <v>1157</v>
      </c>
      <c r="L316" s="157">
        <f t="shared" si="12"/>
        <v>4</v>
      </c>
    </row>
    <row r="317" s="138" customFormat="1" customHeight="1" outlineLevel="2" spans="1:12">
      <c r="A317" s="173" t="s">
        <v>1154</v>
      </c>
      <c r="B317" s="75" t="s">
        <v>1167</v>
      </c>
      <c r="C317" s="65" t="s">
        <v>10026</v>
      </c>
      <c r="D317" s="174" t="s">
        <v>10027</v>
      </c>
      <c r="E317" s="74" t="s">
        <v>229</v>
      </c>
      <c r="F317" s="172">
        <v>4</v>
      </c>
      <c r="G317" s="73">
        <v>500</v>
      </c>
      <c r="H317" s="172">
        <f t="shared" si="11"/>
        <v>2000</v>
      </c>
      <c r="I317" s="73"/>
      <c r="J317" s="52" t="s">
        <v>1168</v>
      </c>
      <c r="K317" s="65" t="s">
        <v>1157</v>
      </c>
      <c r="L317" s="157">
        <f t="shared" si="12"/>
        <v>4</v>
      </c>
    </row>
    <row r="318" s="138" customFormat="1" customHeight="1" outlineLevel="2" spans="1:12">
      <c r="A318" s="173" t="s">
        <v>1154</v>
      </c>
      <c r="B318" s="75" t="s">
        <v>1167</v>
      </c>
      <c r="C318" s="65" t="s">
        <v>10065</v>
      </c>
      <c r="D318" s="65" t="s">
        <v>10066</v>
      </c>
      <c r="E318" s="74" t="s">
        <v>229</v>
      </c>
      <c r="F318" s="172">
        <v>32</v>
      </c>
      <c r="G318" s="73">
        <v>100</v>
      </c>
      <c r="H318" s="172">
        <f t="shared" si="11"/>
        <v>3200</v>
      </c>
      <c r="I318" s="73"/>
      <c r="J318" s="52" t="s">
        <v>1168</v>
      </c>
      <c r="K318" s="65" t="s">
        <v>1157</v>
      </c>
      <c r="L318" s="157">
        <f t="shared" si="12"/>
        <v>32</v>
      </c>
    </row>
    <row r="319" s="138" customFormat="1" customHeight="1" outlineLevel="2" spans="1:12">
      <c r="A319" s="173" t="s">
        <v>1154</v>
      </c>
      <c r="B319" s="75" t="s">
        <v>1167</v>
      </c>
      <c r="C319" s="75" t="s">
        <v>10182</v>
      </c>
      <c r="D319" s="65" t="s">
        <v>10008</v>
      </c>
      <c r="E319" s="74" t="s">
        <v>229</v>
      </c>
      <c r="F319" s="64">
        <v>4</v>
      </c>
      <c r="G319" s="73">
        <v>100</v>
      </c>
      <c r="H319" s="172">
        <f t="shared" si="11"/>
        <v>400</v>
      </c>
      <c r="I319" s="52"/>
      <c r="J319" s="52" t="s">
        <v>1168</v>
      </c>
      <c r="K319" s="65" t="s">
        <v>1157</v>
      </c>
      <c r="L319" s="157">
        <f t="shared" si="12"/>
        <v>4</v>
      </c>
    </row>
    <row r="320" s="138" customFormat="1" customHeight="1" outlineLevel="2" spans="1:12">
      <c r="A320" s="173" t="s">
        <v>1154</v>
      </c>
      <c r="B320" s="75" t="s">
        <v>1167</v>
      </c>
      <c r="C320" s="65" t="s">
        <v>10231</v>
      </c>
      <c r="D320" s="65" t="s">
        <v>10054</v>
      </c>
      <c r="E320" s="74" t="s">
        <v>229</v>
      </c>
      <c r="F320" s="64">
        <v>4</v>
      </c>
      <c r="G320" s="52">
        <v>100</v>
      </c>
      <c r="H320" s="172">
        <f t="shared" si="11"/>
        <v>400</v>
      </c>
      <c r="I320" s="52"/>
      <c r="J320" s="52" t="s">
        <v>1168</v>
      </c>
      <c r="K320" s="65" t="s">
        <v>1157</v>
      </c>
      <c r="L320" s="157">
        <f t="shared" si="12"/>
        <v>4</v>
      </c>
    </row>
    <row r="321" s="138" customFormat="1" customHeight="1" outlineLevel="2" spans="1:12">
      <c r="A321" s="173" t="s">
        <v>1154</v>
      </c>
      <c r="B321" s="75" t="s">
        <v>1169</v>
      </c>
      <c r="C321" s="65" t="s">
        <v>10231</v>
      </c>
      <c r="D321" s="65" t="s">
        <v>10054</v>
      </c>
      <c r="E321" s="74" t="s">
        <v>229</v>
      </c>
      <c r="F321" s="172">
        <v>8</v>
      </c>
      <c r="G321" s="52">
        <v>100</v>
      </c>
      <c r="H321" s="172">
        <f t="shared" si="11"/>
        <v>800</v>
      </c>
      <c r="I321" s="73"/>
      <c r="J321" s="52" t="s">
        <v>1170</v>
      </c>
      <c r="K321" s="65" t="s">
        <v>1157</v>
      </c>
      <c r="L321" s="157">
        <f t="shared" si="12"/>
        <v>8</v>
      </c>
    </row>
    <row r="322" s="138" customFormat="1" customHeight="1" outlineLevel="2" spans="1:12">
      <c r="A322" s="173" t="s">
        <v>1154</v>
      </c>
      <c r="B322" s="75" t="s">
        <v>1171</v>
      </c>
      <c r="C322" s="65" t="s">
        <v>10026</v>
      </c>
      <c r="D322" s="174" t="s">
        <v>10027</v>
      </c>
      <c r="E322" s="74" t="s">
        <v>229</v>
      </c>
      <c r="F322" s="172">
        <v>4</v>
      </c>
      <c r="G322" s="73">
        <v>500</v>
      </c>
      <c r="H322" s="172">
        <f t="shared" si="11"/>
        <v>2000</v>
      </c>
      <c r="I322" s="73"/>
      <c r="J322" s="52" t="s">
        <v>1172</v>
      </c>
      <c r="K322" s="65" t="s">
        <v>1157</v>
      </c>
      <c r="L322" s="157">
        <f t="shared" si="12"/>
        <v>4</v>
      </c>
    </row>
    <row r="323" s="138" customFormat="1" customHeight="1" outlineLevel="2" spans="1:12">
      <c r="A323" s="173" t="s">
        <v>1154</v>
      </c>
      <c r="B323" s="75" t="s">
        <v>1171</v>
      </c>
      <c r="C323" s="65" t="s">
        <v>9911</v>
      </c>
      <c r="D323" s="65" t="s">
        <v>9917</v>
      </c>
      <c r="E323" s="74" t="s">
        <v>229</v>
      </c>
      <c r="F323" s="172">
        <v>4</v>
      </c>
      <c r="G323" s="73">
        <v>300</v>
      </c>
      <c r="H323" s="172">
        <f t="shared" si="11"/>
        <v>1200</v>
      </c>
      <c r="I323" s="73"/>
      <c r="J323" s="52" t="s">
        <v>1172</v>
      </c>
      <c r="K323" s="65" t="s">
        <v>1157</v>
      </c>
      <c r="L323" s="157">
        <f t="shared" si="12"/>
        <v>4</v>
      </c>
    </row>
    <row r="324" s="138" customFormat="1" customHeight="1" outlineLevel="2" spans="1:12">
      <c r="A324" s="173" t="s">
        <v>1154</v>
      </c>
      <c r="B324" s="75" t="s">
        <v>1171</v>
      </c>
      <c r="C324" s="75" t="s">
        <v>10182</v>
      </c>
      <c r="D324" s="65" t="s">
        <v>10008</v>
      </c>
      <c r="E324" s="74" t="s">
        <v>229</v>
      </c>
      <c r="F324" s="172">
        <v>4</v>
      </c>
      <c r="G324" s="73">
        <v>100</v>
      </c>
      <c r="H324" s="172">
        <f t="shared" si="11"/>
        <v>400</v>
      </c>
      <c r="I324" s="73"/>
      <c r="J324" s="52" t="s">
        <v>1172</v>
      </c>
      <c r="K324" s="65" t="s">
        <v>1157</v>
      </c>
      <c r="L324" s="157">
        <f t="shared" si="12"/>
        <v>4</v>
      </c>
    </row>
    <row r="325" s="138" customFormat="1" customHeight="1" outlineLevel="2" spans="1:12">
      <c r="A325" s="173" t="s">
        <v>1154</v>
      </c>
      <c r="B325" s="75" t="s">
        <v>1171</v>
      </c>
      <c r="C325" s="65" t="s">
        <v>10231</v>
      </c>
      <c r="D325" s="65" t="s">
        <v>10054</v>
      </c>
      <c r="E325" s="74" t="s">
        <v>229</v>
      </c>
      <c r="F325" s="172">
        <v>4</v>
      </c>
      <c r="G325" s="52">
        <v>100</v>
      </c>
      <c r="H325" s="172">
        <f t="shared" si="11"/>
        <v>400</v>
      </c>
      <c r="I325" s="73"/>
      <c r="J325" s="52" t="s">
        <v>1172</v>
      </c>
      <c r="K325" s="65" t="s">
        <v>1157</v>
      </c>
      <c r="L325" s="157">
        <f t="shared" si="12"/>
        <v>4</v>
      </c>
    </row>
    <row r="326" s="138" customFormat="1" customHeight="1" outlineLevel="2" spans="1:12">
      <c r="A326" s="173" t="s">
        <v>1154</v>
      </c>
      <c r="B326" s="75" t="s">
        <v>1171</v>
      </c>
      <c r="C326" s="65" t="s">
        <v>10065</v>
      </c>
      <c r="D326" s="65" t="s">
        <v>10066</v>
      </c>
      <c r="E326" s="74" t="s">
        <v>229</v>
      </c>
      <c r="F326" s="172">
        <v>40</v>
      </c>
      <c r="G326" s="73">
        <v>100</v>
      </c>
      <c r="H326" s="172">
        <f t="shared" si="11"/>
        <v>4000</v>
      </c>
      <c r="I326" s="73"/>
      <c r="J326" s="52" t="s">
        <v>1172</v>
      </c>
      <c r="K326" s="65" t="s">
        <v>1157</v>
      </c>
      <c r="L326" s="157">
        <f t="shared" si="12"/>
        <v>40</v>
      </c>
    </row>
    <row r="327" s="138" customFormat="1" customHeight="1" outlineLevel="2" spans="1:12">
      <c r="A327" s="173" t="s">
        <v>1154</v>
      </c>
      <c r="B327" s="75" t="s">
        <v>1175</v>
      </c>
      <c r="C327" s="75" t="s">
        <v>10182</v>
      </c>
      <c r="D327" s="65" t="s">
        <v>10008</v>
      </c>
      <c r="E327" s="74" t="s">
        <v>229</v>
      </c>
      <c r="F327" s="172">
        <v>8</v>
      </c>
      <c r="G327" s="73">
        <v>100</v>
      </c>
      <c r="H327" s="172">
        <f t="shared" si="11"/>
        <v>800</v>
      </c>
      <c r="I327" s="73"/>
      <c r="J327" s="52" t="s">
        <v>1176</v>
      </c>
      <c r="K327" s="65" t="s">
        <v>1157</v>
      </c>
      <c r="L327" s="157">
        <f t="shared" si="12"/>
        <v>8</v>
      </c>
    </row>
    <row r="328" s="138" customFormat="1" customHeight="1" outlineLevel="2" spans="1:12">
      <c r="A328" s="173" t="s">
        <v>1154</v>
      </c>
      <c r="B328" s="75" t="s">
        <v>1175</v>
      </c>
      <c r="C328" s="185" t="s">
        <v>10034</v>
      </c>
      <c r="D328" s="186" t="s">
        <v>10253</v>
      </c>
      <c r="E328" s="179" t="s">
        <v>229</v>
      </c>
      <c r="F328" s="206">
        <v>16</v>
      </c>
      <c r="G328" s="207">
        <v>100</v>
      </c>
      <c r="H328" s="172">
        <f t="shared" si="11"/>
        <v>1600</v>
      </c>
      <c r="I328" s="73"/>
      <c r="J328" s="52" t="s">
        <v>1176</v>
      </c>
      <c r="K328" s="65" t="s">
        <v>1157</v>
      </c>
      <c r="L328" s="157">
        <f t="shared" si="12"/>
        <v>16</v>
      </c>
    </row>
    <row r="329" s="138" customFormat="1" customHeight="1" outlineLevel="2" spans="1:12">
      <c r="A329" s="173" t="s">
        <v>1154</v>
      </c>
      <c r="B329" s="75" t="s">
        <v>966</v>
      </c>
      <c r="C329" s="65" t="s">
        <v>9995</v>
      </c>
      <c r="D329" s="52" t="s">
        <v>9996</v>
      </c>
      <c r="E329" s="74" t="s">
        <v>229</v>
      </c>
      <c r="F329" s="64">
        <v>4</v>
      </c>
      <c r="G329" s="73">
        <v>1500</v>
      </c>
      <c r="H329" s="172">
        <f t="shared" si="11"/>
        <v>6000</v>
      </c>
      <c r="I329" s="73"/>
      <c r="J329" s="52" t="s">
        <v>1177</v>
      </c>
      <c r="K329" s="65" t="s">
        <v>1157</v>
      </c>
      <c r="L329" s="157">
        <f t="shared" si="12"/>
        <v>4</v>
      </c>
    </row>
    <row r="330" s="138" customFormat="1" customHeight="1" outlineLevel="2" spans="1:12">
      <c r="A330" s="173" t="s">
        <v>1154</v>
      </c>
      <c r="B330" s="75" t="s">
        <v>1664</v>
      </c>
      <c r="C330" s="75" t="s">
        <v>10182</v>
      </c>
      <c r="D330" s="65" t="s">
        <v>10008</v>
      </c>
      <c r="E330" s="74" t="s">
        <v>229</v>
      </c>
      <c r="F330" s="172">
        <v>4</v>
      </c>
      <c r="G330" s="73">
        <v>100</v>
      </c>
      <c r="H330" s="172">
        <f t="shared" si="11"/>
        <v>400</v>
      </c>
      <c r="I330" s="73"/>
      <c r="J330" s="52" t="s">
        <v>1179</v>
      </c>
      <c r="K330" s="65" t="s">
        <v>1157</v>
      </c>
      <c r="L330" s="157">
        <f t="shared" si="12"/>
        <v>4</v>
      </c>
    </row>
    <row r="331" s="138" customFormat="1" customHeight="1" outlineLevel="2" spans="1:12">
      <c r="A331" s="173" t="s">
        <v>1154</v>
      </c>
      <c r="B331" s="75" t="s">
        <v>6764</v>
      </c>
      <c r="C331" s="75" t="s">
        <v>10182</v>
      </c>
      <c r="D331" s="65" t="s">
        <v>10008</v>
      </c>
      <c r="E331" s="74" t="s">
        <v>229</v>
      </c>
      <c r="F331" s="172">
        <v>8</v>
      </c>
      <c r="G331" s="73">
        <v>100</v>
      </c>
      <c r="H331" s="172">
        <f t="shared" si="11"/>
        <v>800</v>
      </c>
      <c r="I331" s="73"/>
      <c r="J331" s="52" t="s">
        <v>1180</v>
      </c>
      <c r="K331" s="65" t="s">
        <v>1157</v>
      </c>
      <c r="L331" s="157">
        <f t="shared" si="12"/>
        <v>8</v>
      </c>
    </row>
    <row r="332" s="138" customFormat="1" customHeight="1" outlineLevel="2" spans="1:12">
      <c r="A332" s="173" t="s">
        <v>1154</v>
      </c>
      <c r="B332" s="75" t="s">
        <v>893</v>
      </c>
      <c r="C332" s="75" t="s">
        <v>10182</v>
      </c>
      <c r="D332" s="65" t="s">
        <v>10008</v>
      </c>
      <c r="E332" s="74" t="s">
        <v>229</v>
      </c>
      <c r="F332" s="172">
        <v>4</v>
      </c>
      <c r="G332" s="73">
        <v>100</v>
      </c>
      <c r="H332" s="172">
        <f t="shared" si="11"/>
        <v>400</v>
      </c>
      <c r="I332" s="73"/>
      <c r="J332" s="52" t="s">
        <v>1184</v>
      </c>
      <c r="K332" s="65" t="s">
        <v>1157</v>
      </c>
      <c r="L332" s="157">
        <f t="shared" si="12"/>
        <v>4</v>
      </c>
    </row>
    <row r="333" s="138" customFormat="1" customHeight="1" outlineLevel="2" spans="1:12">
      <c r="A333" s="173" t="s">
        <v>1154</v>
      </c>
      <c r="B333" s="75" t="s">
        <v>893</v>
      </c>
      <c r="C333" s="75" t="s">
        <v>10182</v>
      </c>
      <c r="D333" s="65" t="s">
        <v>10008</v>
      </c>
      <c r="E333" s="74" t="s">
        <v>229</v>
      </c>
      <c r="F333" s="172">
        <v>4</v>
      </c>
      <c r="G333" s="73">
        <v>100</v>
      </c>
      <c r="H333" s="172">
        <f t="shared" si="11"/>
        <v>400</v>
      </c>
      <c r="I333" s="73"/>
      <c r="J333" s="52" t="s">
        <v>1185</v>
      </c>
      <c r="K333" s="65" t="s">
        <v>1157</v>
      </c>
      <c r="L333" s="157">
        <f t="shared" si="12"/>
        <v>4</v>
      </c>
    </row>
    <row r="334" s="157" customFormat="1" customHeight="1" outlineLevel="2" spans="1:12">
      <c r="A334" s="173" t="s">
        <v>1154</v>
      </c>
      <c r="B334" s="75" t="s">
        <v>893</v>
      </c>
      <c r="C334" s="65" t="s">
        <v>9911</v>
      </c>
      <c r="D334" s="65" t="s">
        <v>9914</v>
      </c>
      <c r="E334" s="74" t="s">
        <v>229</v>
      </c>
      <c r="F334" s="172">
        <v>4</v>
      </c>
      <c r="G334" s="73">
        <v>300</v>
      </c>
      <c r="H334" s="172">
        <f t="shared" si="11"/>
        <v>1200</v>
      </c>
      <c r="I334" s="52"/>
      <c r="J334" s="52" t="s">
        <v>1186</v>
      </c>
      <c r="K334" s="65" t="s">
        <v>1157</v>
      </c>
      <c r="L334" s="157">
        <f t="shared" si="12"/>
        <v>4</v>
      </c>
    </row>
    <row r="335" s="138" customFormat="1" customHeight="1" outlineLevel="2" spans="1:12">
      <c r="A335" s="173" t="s">
        <v>1154</v>
      </c>
      <c r="B335" s="75" t="s">
        <v>893</v>
      </c>
      <c r="C335" s="75" t="s">
        <v>10182</v>
      </c>
      <c r="D335" s="65" t="s">
        <v>10008</v>
      </c>
      <c r="E335" s="74" t="s">
        <v>229</v>
      </c>
      <c r="F335" s="172">
        <v>4</v>
      </c>
      <c r="G335" s="73">
        <v>100</v>
      </c>
      <c r="H335" s="172">
        <f t="shared" si="11"/>
        <v>400</v>
      </c>
      <c r="I335" s="73"/>
      <c r="J335" s="52" t="s">
        <v>1186</v>
      </c>
      <c r="K335" s="65" t="s">
        <v>1157</v>
      </c>
      <c r="L335" s="157">
        <f t="shared" si="12"/>
        <v>4</v>
      </c>
    </row>
    <row r="336" s="138" customFormat="1" customHeight="1" outlineLevel="2" spans="1:12">
      <c r="A336" s="173" t="s">
        <v>1154</v>
      </c>
      <c r="B336" s="75" t="s">
        <v>1187</v>
      </c>
      <c r="C336" s="65" t="s">
        <v>10028</v>
      </c>
      <c r="D336" s="52" t="s">
        <v>10029</v>
      </c>
      <c r="E336" s="74" t="s">
        <v>229</v>
      </c>
      <c r="F336" s="172">
        <v>4</v>
      </c>
      <c r="G336" s="73">
        <v>3500</v>
      </c>
      <c r="H336" s="172">
        <f t="shared" si="11"/>
        <v>14000</v>
      </c>
      <c r="I336" s="73"/>
      <c r="J336" s="52" t="s">
        <v>1189</v>
      </c>
      <c r="K336" s="65" t="s">
        <v>1157</v>
      </c>
      <c r="L336" s="157">
        <f t="shared" si="12"/>
        <v>4</v>
      </c>
    </row>
    <row r="337" s="138" customFormat="1" customHeight="1" outlineLevel="2" spans="1:12">
      <c r="A337" s="173" t="s">
        <v>1154</v>
      </c>
      <c r="B337" s="75" t="s">
        <v>1187</v>
      </c>
      <c r="C337" s="75" t="s">
        <v>10182</v>
      </c>
      <c r="D337" s="65" t="s">
        <v>10008</v>
      </c>
      <c r="E337" s="74" t="s">
        <v>229</v>
      </c>
      <c r="F337" s="172">
        <v>4</v>
      </c>
      <c r="G337" s="73">
        <v>100</v>
      </c>
      <c r="H337" s="172">
        <f t="shared" si="11"/>
        <v>400</v>
      </c>
      <c r="I337" s="73"/>
      <c r="J337" s="52" t="s">
        <v>1189</v>
      </c>
      <c r="K337" s="65" t="s">
        <v>1157</v>
      </c>
      <c r="L337" s="157">
        <f t="shared" si="12"/>
        <v>4</v>
      </c>
    </row>
    <row r="338" s="138" customFormat="1" customHeight="1" outlineLevel="2" spans="1:12">
      <c r="A338" s="173" t="s">
        <v>1154</v>
      </c>
      <c r="B338" s="75" t="s">
        <v>1187</v>
      </c>
      <c r="C338" s="65" t="s">
        <v>10231</v>
      </c>
      <c r="D338" s="65" t="s">
        <v>10054</v>
      </c>
      <c r="E338" s="74" t="s">
        <v>229</v>
      </c>
      <c r="F338" s="172">
        <v>4</v>
      </c>
      <c r="G338" s="52">
        <v>100</v>
      </c>
      <c r="H338" s="172">
        <f t="shared" si="11"/>
        <v>400</v>
      </c>
      <c r="I338" s="73"/>
      <c r="J338" s="52" t="s">
        <v>1189</v>
      </c>
      <c r="K338" s="65" t="s">
        <v>1157</v>
      </c>
      <c r="L338" s="157">
        <f t="shared" si="12"/>
        <v>4</v>
      </c>
    </row>
    <row r="339" s="138" customFormat="1" customHeight="1" outlineLevel="2" spans="1:12">
      <c r="A339" s="173" t="s">
        <v>1154</v>
      </c>
      <c r="B339" s="75" t="s">
        <v>1187</v>
      </c>
      <c r="C339" s="65" t="s">
        <v>10231</v>
      </c>
      <c r="D339" s="65" t="s">
        <v>10054</v>
      </c>
      <c r="E339" s="74" t="s">
        <v>229</v>
      </c>
      <c r="F339" s="172">
        <v>4</v>
      </c>
      <c r="G339" s="52">
        <v>100</v>
      </c>
      <c r="H339" s="172">
        <f t="shared" si="11"/>
        <v>400</v>
      </c>
      <c r="I339" s="73"/>
      <c r="J339" s="52" t="s">
        <v>1189</v>
      </c>
      <c r="K339" s="65" t="s">
        <v>1157</v>
      </c>
      <c r="L339" s="157">
        <f t="shared" si="12"/>
        <v>4</v>
      </c>
    </row>
    <row r="340" s="138" customFormat="1" customHeight="1" outlineLevel="2" spans="1:12">
      <c r="A340" s="173" t="s">
        <v>1154</v>
      </c>
      <c r="B340" s="75" t="s">
        <v>1187</v>
      </c>
      <c r="C340" s="65" t="s">
        <v>10030</v>
      </c>
      <c r="D340" s="52" t="s">
        <v>10031</v>
      </c>
      <c r="E340" s="65" t="s">
        <v>229</v>
      </c>
      <c r="F340" s="64">
        <v>4</v>
      </c>
      <c r="G340" s="52">
        <v>2000</v>
      </c>
      <c r="H340" s="172">
        <f t="shared" si="11"/>
        <v>8000</v>
      </c>
      <c r="I340" s="73"/>
      <c r="J340" s="52" t="s">
        <v>1189</v>
      </c>
      <c r="K340" s="65" t="s">
        <v>1157</v>
      </c>
      <c r="L340" s="157">
        <f t="shared" si="12"/>
        <v>4</v>
      </c>
    </row>
    <row r="341" s="138" customFormat="1" customHeight="1" outlineLevel="2" spans="1:12">
      <c r="A341" s="173" t="s">
        <v>1154</v>
      </c>
      <c r="B341" s="75" t="s">
        <v>6767</v>
      </c>
      <c r="C341" s="75" t="s">
        <v>10182</v>
      </c>
      <c r="D341" s="65" t="s">
        <v>10008</v>
      </c>
      <c r="E341" s="74" t="s">
        <v>229</v>
      </c>
      <c r="F341" s="172">
        <v>12</v>
      </c>
      <c r="G341" s="73">
        <v>100</v>
      </c>
      <c r="H341" s="172">
        <f t="shared" si="11"/>
        <v>1200</v>
      </c>
      <c r="I341" s="73"/>
      <c r="J341" s="52" t="s">
        <v>10264</v>
      </c>
      <c r="K341" s="65" t="s">
        <v>1157</v>
      </c>
      <c r="L341" s="157">
        <f t="shared" si="12"/>
        <v>12</v>
      </c>
    </row>
    <row r="342" s="157" customFormat="1" customHeight="1" outlineLevel="2" spans="1:12">
      <c r="A342" s="173" t="s">
        <v>1154</v>
      </c>
      <c r="B342" s="75" t="s">
        <v>1190</v>
      </c>
      <c r="C342" s="65" t="s">
        <v>9911</v>
      </c>
      <c r="D342" s="65" t="s">
        <v>9914</v>
      </c>
      <c r="E342" s="74" t="s">
        <v>229</v>
      </c>
      <c r="F342" s="172">
        <v>4</v>
      </c>
      <c r="G342" s="73">
        <v>300</v>
      </c>
      <c r="H342" s="172">
        <f t="shared" si="11"/>
        <v>1200</v>
      </c>
      <c r="I342" s="52"/>
      <c r="J342" s="52" t="s">
        <v>1191</v>
      </c>
      <c r="K342" s="65" t="s">
        <v>1157</v>
      </c>
      <c r="L342" s="157">
        <f t="shared" si="12"/>
        <v>4</v>
      </c>
    </row>
    <row r="343" s="138" customFormat="1" customHeight="1" outlineLevel="2" spans="1:12">
      <c r="A343" s="173" t="s">
        <v>1154</v>
      </c>
      <c r="B343" s="75" t="s">
        <v>1190</v>
      </c>
      <c r="C343" s="75" t="s">
        <v>10182</v>
      </c>
      <c r="D343" s="65" t="s">
        <v>10008</v>
      </c>
      <c r="E343" s="74" t="s">
        <v>229</v>
      </c>
      <c r="F343" s="172">
        <v>4</v>
      </c>
      <c r="G343" s="73">
        <v>100</v>
      </c>
      <c r="H343" s="172">
        <f t="shared" si="11"/>
        <v>400</v>
      </c>
      <c r="I343" s="73"/>
      <c r="J343" s="52" t="s">
        <v>1191</v>
      </c>
      <c r="K343" s="65" t="s">
        <v>1157</v>
      </c>
      <c r="L343" s="157">
        <f t="shared" si="12"/>
        <v>4</v>
      </c>
    </row>
    <row r="344" s="138" customFormat="1" customHeight="1" outlineLevel="2" spans="1:12">
      <c r="A344" s="173" t="s">
        <v>1154</v>
      </c>
      <c r="B344" s="75" t="s">
        <v>1192</v>
      </c>
      <c r="C344" s="75" t="s">
        <v>10182</v>
      </c>
      <c r="D344" s="65" t="s">
        <v>10008</v>
      </c>
      <c r="E344" s="74" t="s">
        <v>229</v>
      </c>
      <c r="F344" s="172">
        <v>8</v>
      </c>
      <c r="G344" s="73">
        <v>100</v>
      </c>
      <c r="H344" s="172">
        <f t="shared" si="11"/>
        <v>800</v>
      </c>
      <c r="I344" s="73"/>
      <c r="J344" s="52"/>
      <c r="K344" s="65" t="s">
        <v>1157</v>
      </c>
      <c r="L344" s="157">
        <f t="shared" si="12"/>
        <v>8</v>
      </c>
    </row>
    <row r="345" s="138" customFormat="1" customHeight="1" outlineLevel="2" spans="1:12">
      <c r="A345" s="173" t="s">
        <v>1154</v>
      </c>
      <c r="B345" s="75" t="s">
        <v>1192</v>
      </c>
      <c r="C345" s="65" t="s">
        <v>9920</v>
      </c>
      <c r="D345" s="65" t="s">
        <v>9921</v>
      </c>
      <c r="E345" s="74" t="s">
        <v>229</v>
      </c>
      <c r="F345" s="64">
        <v>4</v>
      </c>
      <c r="G345" s="73">
        <v>500</v>
      </c>
      <c r="H345" s="172">
        <f t="shared" si="11"/>
        <v>2000</v>
      </c>
      <c r="I345" s="73"/>
      <c r="J345" s="52"/>
      <c r="K345" s="65" t="s">
        <v>1157</v>
      </c>
      <c r="L345" s="157">
        <f t="shared" si="12"/>
        <v>4</v>
      </c>
    </row>
    <row r="346" s="138" customFormat="1" customHeight="1" outlineLevel="2" spans="1:12">
      <c r="A346" s="173" t="s">
        <v>1154</v>
      </c>
      <c r="B346" s="75" t="s">
        <v>1192</v>
      </c>
      <c r="C346" s="65" t="s">
        <v>9922</v>
      </c>
      <c r="D346" s="52" t="s">
        <v>10265</v>
      </c>
      <c r="E346" s="65" t="s">
        <v>229</v>
      </c>
      <c r="F346" s="64">
        <v>342</v>
      </c>
      <c r="G346" s="64">
        <v>30</v>
      </c>
      <c r="H346" s="172">
        <f t="shared" si="11"/>
        <v>10260</v>
      </c>
      <c r="I346" s="73"/>
      <c r="J346" s="52"/>
      <c r="K346" s="65" t="s">
        <v>1157</v>
      </c>
      <c r="L346" s="157">
        <f t="shared" si="12"/>
        <v>342</v>
      </c>
    </row>
    <row r="347" s="138" customFormat="1" customHeight="1" outlineLevel="2" spans="1:12">
      <c r="A347" s="173" t="s">
        <v>1198</v>
      </c>
      <c r="B347" s="75" t="s">
        <v>1155</v>
      </c>
      <c r="C347" s="75" t="s">
        <v>10182</v>
      </c>
      <c r="D347" s="65" t="s">
        <v>10008</v>
      </c>
      <c r="E347" s="74" t="s">
        <v>229</v>
      </c>
      <c r="F347" s="172">
        <v>2</v>
      </c>
      <c r="G347" s="73">
        <v>100</v>
      </c>
      <c r="H347" s="172">
        <f t="shared" si="11"/>
        <v>200</v>
      </c>
      <c r="I347" s="52"/>
      <c r="J347" s="52" t="s">
        <v>1199</v>
      </c>
      <c r="K347" s="65" t="s">
        <v>1157</v>
      </c>
      <c r="L347" s="157">
        <f t="shared" si="12"/>
        <v>2</v>
      </c>
    </row>
    <row r="348" s="138" customFormat="1" customHeight="1" outlineLevel="2" spans="1:12">
      <c r="A348" s="173" t="s">
        <v>1198</v>
      </c>
      <c r="B348" s="75" t="s">
        <v>1155</v>
      </c>
      <c r="C348" s="185" t="s">
        <v>10034</v>
      </c>
      <c r="D348" s="186" t="s">
        <v>10253</v>
      </c>
      <c r="E348" s="179" t="s">
        <v>229</v>
      </c>
      <c r="F348" s="206">
        <v>4</v>
      </c>
      <c r="G348" s="207">
        <v>100</v>
      </c>
      <c r="H348" s="172">
        <f t="shared" si="11"/>
        <v>400</v>
      </c>
      <c r="I348" s="52"/>
      <c r="J348" s="52" t="s">
        <v>1199</v>
      </c>
      <c r="K348" s="65" t="s">
        <v>1157</v>
      </c>
      <c r="L348" s="157">
        <f t="shared" si="12"/>
        <v>4</v>
      </c>
    </row>
    <row r="349" s="138" customFormat="1" customHeight="1" outlineLevel="2" spans="1:12">
      <c r="A349" s="173" t="s">
        <v>1198</v>
      </c>
      <c r="B349" s="75" t="s">
        <v>1155</v>
      </c>
      <c r="C349" s="65" t="s">
        <v>10141</v>
      </c>
      <c r="D349" s="73"/>
      <c r="E349" s="65" t="s">
        <v>229</v>
      </c>
      <c r="F349" s="64">
        <v>2</v>
      </c>
      <c r="G349" s="73">
        <v>35</v>
      </c>
      <c r="H349" s="172">
        <f t="shared" si="11"/>
        <v>70</v>
      </c>
      <c r="I349" s="52"/>
      <c r="J349" s="52" t="s">
        <v>1199</v>
      </c>
      <c r="K349" s="65" t="s">
        <v>1157</v>
      </c>
      <c r="L349" s="157">
        <f t="shared" si="12"/>
        <v>2</v>
      </c>
    </row>
    <row r="350" s="138" customFormat="1" customHeight="1" outlineLevel="2" spans="1:12">
      <c r="A350" s="173" t="s">
        <v>1198</v>
      </c>
      <c r="B350" s="75" t="s">
        <v>1155</v>
      </c>
      <c r="C350" s="65" t="s">
        <v>10221</v>
      </c>
      <c r="D350" s="73"/>
      <c r="E350" s="65" t="s">
        <v>229</v>
      </c>
      <c r="F350" s="64">
        <v>2</v>
      </c>
      <c r="G350" s="73">
        <v>23</v>
      </c>
      <c r="H350" s="172">
        <f t="shared" si="11"/>
        <v>46</v>
      </c>
      <c r="I350" s="52"/>
      <c r="J350" s="52" t="s">
        <v>1199</v>
      </c>
      <c r="K350" s="65" t="s">
        <v>1157</v>
      </c>
      <c r="L350" s="157">
        <f t="shared" si="12"/>
        <v>2</v>
      </c>
    </row>
    <row r="351" s="138" customFormat="1" customHeight="1" outlineLevel="2" spans="1:12">
      <c r="A351" s="173" t="s">
        <v>1198</v>
      </c>
      <c r="B351" s="75" t="s">
        <v>1159</v>
      </c>
      <c r="C351" s="75" t="s">
        <v>10182</v>
      </c>
      <c r="D351" s="65" t="s">
        <v>10008</v>
      </c>
      <c r="E351" s="74" t="s">
        <v>229</v>
      </c>
      <c r="F351" s="172">
        <v>9</v>
      </c>
      <c r="G351" s="73">
        <v>100</v>
      </c>
      <c r="H351" s="172">
        <f t="shared" si="11"/>
        <v>900</v>
      </c>
      <c r="I351" s="52"/>
      <c r="J351" s="52" t="s">
        <v>1200</v>
      </c>
      <c r="K351" s="65" t="s">
        <v>1157</v>
      </c>
      <c r="L351" s="157">
        <f t="shared" si="12"/>
        <v>9</v>
      </c>
    </row>
    <row r="352" s="138" customFormat="1" customHeight="1" outlineLevel="2" spans="1:12">
      <c r="A352" s="173" t="s">
        <v>1198</v>
      </c>
      <c r="B352" s="75" t="s">
        <v>1159</v>
      </c>
      <c r="C352" s="185" t="s">
        <v>10034</v>
      </c>
      <c r="D352" s="186" t="s">
        <v>10253</v>
      </c>
      <c r="E352" s="179" t="s">
        <v>229</v>
      </c>
      <c r="F352" s="206">
        <v>18</v>
      </c>
      <c r="G352" s="207">
        <v>100</v>
      </c>
      <c r="H352" s="172">
        <f t="shared" si="11"/>
        <v>1800</v>
      </c>
      <c r="I352" s="52"/>
      <c r="J352" s="52" t="s">
        <v>1200</v>
      </c>
      <c r="K352" s="65" t="s">
        <v>1157</v>
      </c>
      <c r="L352" s="157">
        <f t="shared" si="12"/>
        <v>18</v>
      </c>
    </row>
    <row r="353" s="138" customFormat="1" customHeight="1" outlineLevel="2" spans="1:12">
      <c r="A353" s="173" t="s">
        <v>1198</v>
      </c>
      <c r="B353" s="75" t="s">
        <v>1159</v>
      </c>
      <c r="C353" s="208" t="s">
        <v>10103</v>
      </c>
      <c r="D353" s="73" t="s">
        <v>10263</v>
      </c>
      <c r="E353" s="65" t="s">
        <v>229</v>
      </c>
      <c r="F353" s="64">
        <v>18</v>
      </c>
      <c r="G353" s="209">
        <v>100</v>
      </c>
      <c r="H353" s="172">
        <f t="shared" si="11"/>
        <v>1800</v>
      </c>
      <c r="I353" s="52"/>
      <c r="J353" s="52" t="s">
        <v>1200</v>
      </c>
      <c r="K353" s="65" t="s">
        <v>1157</v>
      </c>
      <c r="L353" s="157">
        <f t="shared" si="12"/>
        <v>18</v>
      </c>
    </row>
    <row r="354" s="138" customFormat="1" customHeight="1" outlineLevel="2" spans="1:12">
      <c r="A354" s="173" t="s">
        <v>1198</v>
      </c>
      <c r="B354" s="75" t="s">
        <v>1159</v>
      </c>
      <c r="C354" s="65" t="s">
        <v>10141</v>
      </c>
      <c r="D354" s="73"/>
      <c r="E354" s="65" t="s">
        <v>229</v>
      </c>
      <c r="F354" s="64">
        <v>9</v>
      </c>
      <c r="G354" s="73">
        <v>35</v>
      </c>
      <c r="H354" s="172">
        <f t="shared" si="11"/>
        <v>315</v>
      </c>
      <c r="I354" s="52"/>
      <c r="J354" s="52" t="s">
        <v>1200</v>
      </c>
      <c r="K354" s="65" t="s">
        <v>1157</v>
      </c>
      <c r="L354" s="157">
        <f t="shared" si="12"/>
        <v>9</v>
      </c>
    </row>
    <row r="355" s="138" customFormat="1" customHeight="1" outlineLevel="2" spans="1:12">
      <c r="A355" s="173" t="s">
        <v>1198</v>
      </c>
      <c r="B355" s="75" t="s">
        <v>1159</v>
      </c>
      <c r="C355" s="65" t="s">
        <v>10221</v>
      </c>
      <c r="D355" s="73"/>
      <c r="E355" s="65" t="s">
        <v>229</v>
      </c>
      <c r="F355" s="64">
        <v>9</v>
      </c>
      <c r="G355" s="73">
        <v>23</v>
      </c>
      <c r="H355" s="172">
        <f t="shared" si="11"/>
        <v>207</v>
      </c>
      <c r="I355" s="52"/>
      <c r="J355" s="52" t="s">
        <v>1200</v>
      </c>
      <c r="K355" s="65" t="s">
        <v>1157</v>
      </c>
      <c r="L355" s="157">
        <f t="shared" si="12"/>
        <v>9</v>
      </c>
    </row>
    <row r="356" s="138" customFormat="1" customHeight="1" outlineLevel="2" spans="1:12">
      <c r="A356" s="173" t="s">
        <v>1198</v>
      </c>
      <c r="B356" s="75" t="s">
        <v>1161</v>
      </c>
      <c r="C356" s="75" t="s">
        <v>10182</v>
      </c>
      <c r="D356" s="65" t="s">
        <v>10008</v>
      </c>
      <c r="E356" s="74" t="s">
        <v>229</v>
      </c>
      <c r="F356" s="172">
        <v>6</v>
      </c>
      <c r="G356" s="73">
        <v>100</v>
      </c>
      <c r="H356" s="172">
        <f t="shared" si="11"/>
        <v>600</v>
      </c>
      <c r="I356" s="52"/>
      <c r="J356" s="52" t="s">
        <v>1201</v>
      </c>
      <c r="K356" s="65" t="s">
        <v>1157</v>
      </c>
      <c r="L356" s="157">
        <f t="shared" si="12"/>
        <v>6</v>
      </c>
    </row>
    <row r="357" s="138" customFormat="1" customHeight="1" outlineLevel="2" spans="1:12">
      <c r="A357" s="173" t="s">
        <v>1198</v>
      </c>
      <c r="B357" s="75" t="s">
        <v>1161</v>
      </c>
      <c r="C357" s="185" t="s">
        <v>10034</v>
      </c>
      <c r="D357" s="186" t="s">
        <v>10253</v>
      </c>
      <c r="E357" s="179" t="s">
        <v>229</v>
      </c>
      <c r="F357" s="206">
        <v>12</v>
      </c>
      <c r="G357" s="207">
        <v>100</v>
      </c>
      <c r="H357" s="172">
        <f t="shared" si="11"/>
        <v>1200</v>
      </c>
      <c r="I357" s="52"/>
      <c r="J357" s="52" t="s">
        <v>1201</v>
      </c>
      <c r="K357" s="65" t="s">
        <v>1157</v>
      </c>
      <c r="L357" s="157">
        <f t="shared" si="12"/>
        <v>12</v>
      </c>
    </row>
    <row r="358" s="138" customFormat="1" customHeight="1" outlineLevel="2" spans="1:12">
      <c r="A358" s="173" t="s">
        <v>1198</v>
      </c>
      <c r="B358" s="75" t="s">
        <v>1161</v>
      </c>
      <c r="C358" s="208" t="s">
        <v>10103</v>
      </c>
      <c r="D358" s="73" t="s">
        <v>10263</v>
      </c>
      <c r="E358" s="65" t="s">
        <v>229</v>
      </c>
      <c r="F358" s="64">
        <v>18</v>
      </c>
      <c r="G358" s="209">
        <v>100</v>
      </c>
      <c r="H358" s="172">
        <f t="shared" si="11"/>
        <v>1800</v>
      </c>
      <c r="I358" s="52"/>
      <c r="J358" s="52" t="s">
        <v>1201</v>
      </c>
      <c r="K358" s="65" t="s">
        <v>1157</v>
      </c>
      <c r="L358" s="157">
        <f t="shared" si="12"/>
        <v>18</v>
      </c>
    </row>
    <row r="359" s="138" customFormat="1" customHeight="1" outlineLevel="2" spans="1:12">
      <c r="A359" s="173" t="s">
        <v>1198</v>
      </c>
      <c r="B359" s="75" t="s">
        <v>1161</v>
      </c>
      <c r="C359" s="65" t="s">
        <v>10141</v>
      </c>
      <c r="D359" s="73"/>
      <c r="E359" s="65" t="s">
        <v>229</v>
      </c>
      <c r="F359" s="64">
        <v>6</v>
      </c>
      <c r="G359" s="73">
        <v>35</v>
      </c>
      <c r="H359" s="172">
        <f t="shared" si="11"/>
        <v>210</v>
      </c>
      <c r="I359" s="52"/>
      <c r="J359" s="52" t="s">
        <v>1201</v>
      </c>
      <c r="K359" s="65" t="s">
        <v>1157</v>
      </c>
      <c r="L359" s="157">
        <f t="shared" si="12"/>
        <v>6</v>
      </c>
    </row>
    <row r="360" s="138" customFormat="1" customHeight="1" outlineLevel="2" spans="1:12">
      <c r="A360" s="173" t="s">
        <v>1198</v>
      </c>
      <c r="B360" s="75" t="s">
        <v>1161</v>
      </c>
      <c r="C360" s="65" t="s">
        <v>10221</v>
      </c>
      <c r="D360" s="73"/>
      <c r="E360" s="65" t="s">
        <v>229</v>
      </c>
      <c r="F360" s="64">
        <v>6</v>
      </c>
      <c r="G360" s="73">
        <v>23</v>
      </c>
      <c r="H360" s="172">
        <f t="shared" si="11"/>
        <v>138</v>
      </c>
      <c r="I360" s="52"/>
      <c r="J360" s="52" t="s">
        <v>1201</v>
      </c>
      <c r="K360" s="65" t="s">
        <v>1157</v>
      </c>
      <c r="L360" s="157">
        <f t="shared" si="12"/>
        <v>6</v>
      </c>
    </row>
    <row r="361" s="138" customFormat="1" customHeight="1" outlineLevel="2" spans="1:12">
      <c r="A361" s="173" t="s">
        <v>1198</v>
      </c>
      <c r="B361" s="75" t="s">
        <v>1163</v>
      </c>
      <c r="C361" s="65" t="s">
        <v>10026</v>
      </c>
      <c r="D361" s="174" t="s">
        <v>10027</v>
      </c>
      <c r="E361" s="74" t="s">
        <v>229</v>
      </c>
      <c r="F361" s="172">
        <v>1</v>
      </c>
      <c r="G361" s="73">
        <v>500</v>
      </c>
      <c r="H361" s="172">
        <f t="shared" si="11"/>
        <v>500</v>
      </c>
      <c r="I361" s="73"/>
      <c r="J361" s="52" t="s">
        <v>1202</v>
      </c>
      <c r="K361" s="65" t="s">
        <v>1157</v>
      </c>
      <c r="L361" s="157">
        <f t="shared" si="12"/>
        <v>1</v>
      </c>
    </row>
    <row r="362" s="138" customFormat="1" customHeight="1" outlineLevel="2" spans="1:12">
      <c r="A362" s="173" t="s">
        <v>1198</v>
      </c>
      <c r="B362" s="75" t="s">
        <v>1163</v>
      </c>
      <c r="C362" s="75" t="s">
        <v>10182</v>
      </c>
      <c r="D362" s="65" t="s">
        <v>10008</v>
      </c>
      <c r="E362" s="74" t="s">
        <v>229</v>
      </c>
      <c r="F362" s="172">
        <v>1</v>
      </c>
      <c r="G362" s="73">
        <v>100</v>
      </c>
      <c r="H362" s="172">
        <f t="shared" ref="H362:H425" si="13" xml:space="preserve">F362*G362</f>
        <v>100</v>
      </c>
      <c r="I362" s="73"/>
      <c r="J362" s="52" t="s">
        <v>1202</v>
      </c>
      <c r="K362" s="65" t="s">
        <v>1157</v>
      </c>
      <c r="L362" s="157">
        <f t="shared" ref="L362:L425" si="14" xml:space="preserve">F362</f>
        <v>1</v>
      </c>
    </row>
    <row r="363" s="138" customFormat="1" customHeight="1" outlineLevel="2" spans="1:12">
      <c r="A363" s="173" t="s">
        <v>1198</v>
      </c>
      <c r="B363" s="75" t="s">
        <v>1163</v>
      </c>
      <c r="C363" s="208" t="s">
        <v>10103</v>
      </c>
      <c r="D363" s="73" t="s">
        <v>10263</v>
      </c>
      <c r="E363" s="65" t="s">
        <v>229</v>
      </c>
      <c r="F363" s="64">
        <v>1</v>
      </c>
      <c r="G363" s="209">
        <v>100</v>
      </c>
      <c r="H363" s="172">
        <f t="shared" si="13"/>
        <v>100</v>
      </c>
      <c r="I363" s="73"/>
      <c r="J363" s="52" t="s">
        <v>1202</v>
      </c>
      <c r="K363" s="65" t="s">
        <v>1157</v>
      </c>
      <c r="L363" s="157">
        <f t="shared" si="14"/>
        <v>1</v>
      </c>
    </row>
    <row r="364" s="157" customFormat="1" customHeight="1" outlineLevel="2" spans="1:12">
      <c r="A364" s="173" t="s">
        <v>1198</v>
      </c>
      <c r="B364" s="75" t="s">
        <v>1165</v>
      </c>
      <c r="C364" s="65" t="s">
        <v>9911</v>
      </c>
      <c r="D364" s="65" t="s">
        <v>9914</v>
      </c>
      <c r="E364" s="74" t="s">
        <v>229</v>
      </c>
      <c r="F364" s="172">
        <v>1</v>
      </c>
      <c r="G364" s="73">
        <v>300</v>
      </c>
      <c r="H364" s="172">
        <f t="shared" si="13"/>
        <v>300</v>
      </c>
      <c r="I364" s="52"/>
      <c r="J364" s="52" t="s">
        <v>1203</v>
      </c>
      <c r="K364" s="65" t="s">
        <v>1157</v>
      </c>
      <c r="L364" s="157">
        <f t="shared" si="14"/>
        <v>1</v>
      </c>
    </row>
    <row r="365" s="138" customFormat="1" customHeight="1" outlineLevel="2" spans="1:12">
      <c r="A365" s="173" t="s">
        <v>1198</v>
      </c>
      <c r="B365" s="75" t="s">
        <v>1165</v>
      </c>
      <c r="C365" s="75" t="s">
        <v>10182</v>
      </c>
      <c r="D365" s="65" t="s">
        <v>10008</v>
      </c>
      <c r="E365" s="74" t="s">
        <v>229</v>
      </c>
      <c r="F365" s="172">
        <v>1</v>
      </c>
      <c r="G365" s="73">
        <v>100</v>
      </c>
      <c r="H365" s="172">
        <f t="shared" si="13"/>
        <v>100</v>
      </c>
      <c r="I365" s="73"/>
      <c r="J365" s="52" t="s">
        <v>1203</v>
      </c>
      <c r="K365" s="65" t="s">
        <v>1157</v>
      </c>
      <c r="L365" s="157">
        <f t="shared" si="14"/>
        <v>1</v>
      </c>
    </row>
    <row r="366" s="138" customFormat="1" customHeight="1" outlineLevel="2" spans="1:12">
      <c r="A366" s="173" t="s">
        <v>1198</v>
      </c>
      <c r="B366" s="75" t="s">
        <v>1167</v>
      </c>
      <c r="C366" s="65" t="s">
        <v>10026</v>
      </c>
      <c r="D366" s="174" t="s">
        <v>10027</v>
      </c>
      <c r="E366" s="74" t="s">
        <v>229</v>
      </c>
      <c r="F366" s="172">
        <v>1</v>
      </c>
      <c r="G366" s="73">
        <v>500</v>
      </c>
      <c r="H366" s="172">
        <f t="shared" si="13"/>
        <v>500</v>
      </c>
      <c r="I366" s="73"/>
      <c r="J366" s="52" t="s">
        <v>1204</v>
      </c>
      <c r="K366" s="65" t="s">
        <v>1157</v>
      </c>
      <c r="L366" s="157">
        <f t="shared" si="14"/>
        <v>1</v>
      </c>
    </row>
    <row r="367" s="138" customFormat="1" customHeight="1" outlineLevel="2" spans="1:12">
      <c r="A367" s="173" t="s">
        <v>1198</v>
      </c>
      <c r="B367" s="75" t="s">
        <v>1167</v>
      </c>
      <c r="C367" s="65" t="s">
        <v>10065</v>
      </c>
      <c r="D367" s="65" t="s">
        <v>10066</v>
      </c>
      <c r="E367" s="74" t="s">
        <v>229</v>
      </c>
      <c r="F367" s="172">
        <v>8</v>
      </c>
      <c r="G367" s="73">
        <v>100</v>
      </c>
      <c r="H367" s="172">
        <f t="shared" si="13"/>
        <v>800</v>
      </c>
      <c r="I367" s="73"/>
      <c r="J367" s="52" t="s">
        <v>1204</v>
      </c>
      <c r="K367" s="65" t="s">
        <v>1157</v>
      </c>
      <c r="L367" s="157">
        <f t="shared" si="14"/>
        <v>8</v>
      </c>
    </row>
    <row r="368" s="138" customFormat="1" customHeight="1" outlineLevel="2" spans="1:12">
      <c r="A368" s="173" t="s">
        <v>1198</v>
      </c>
      <c r="B368" s="75" t="s">
        <v>1167</v>
      </c>
      <c r="C368" s="75" t="s">
        <v>10182</v>
      </c>
      <c r="D368" s="65" t="s">
        <v>10008</v>
      </c>
      <c r="E368" s="74" t="s">
        <v>229</v>
      </c>
      <c r="F368" s="64">
        <v>1</v>
      </c>
      <c r="G368" s="73">
        <v>100</v>
      </c>
      <c r="H368" s="172">
        <f t="shared" si="13"/>
        <v>100</v>
      </c>
      <c r="I368" s="52"/>
      <c r="J368" s="52" t="s">
        <v>1204</v>
      </c>
      <c r="K368" s="65" t="s">
        <v>1157</v>
      </c>
      <c r="L368" s="157">
        <f t="shared" si="14"/>
        <v>1</v>
      </c>
    </row>
    <row r="369" s="138" customFormat="1" customHeight="1" outlineLevel="2" spans="1:12">
      <c r="A369" s="173" t="s">
        <v>1198</v>
      </c>
      <c r="B369" s="75" t="s">
        <v>1167</v>
      </c>
      <c r="C369" s="65" t="s">
        <v>10231</v>
      </c>
      <c r="D369" s="65" t="s">
        <v>10054</v>
      </c>
      <c r="E369" s="74" t="s">
        <v>229</v>
      </c>
      <c r="F369" s="64">
        <v>1</v>
      </c>
      <c r="G369" s="52">
        <v>100</v>
      </c>
      <c r="H369" s="172">
        <f t="shared" si="13"/>
        <v>100</v>
      </c>
      <c r="I369" s="52"/>
      <c r="J369" s="52" t="s">
        <v>1204</v>
      </c>
      <c r="K369" s="65" t="s">
        <v>1157</v>
      </c>
      <c r="L369" s="157">
        <f t="shared" si="14"/>
        <v>1</v>
      </c>
    </row>
    <row r="370" s="138" customFormat="1" customHeight="1" outlineLevel="2" spans="1:12">
      <c r="A370" s="173" t="s">
        <v>1198</v>
      </c>
      <c r="B370" s="75" t="s">
        <v>1169</v>
      </c>
      <c r="C370" s="65" t="s">
        <v>10231</v>
      </c>
      <c r="D370" s="65" t="s">
        <v>10054</v>
      </c>
      <c r="E370" s="74" t="s">
        <v>229</v>
      </c>
      <c r="F370" s="172">
        <v>2</v>
      </c>
      <c r="G370" s="52">
        <v>100</v>
      </c>
      <c r="H370" s="172">
        <f t="shared" si="13"/>
        <v>200</v>
      </c>
      <c r="I370" s="73"/>
      <c r="J370" s="52" t="s">
        <v>1205</v>
      </c>
      <c r="K370" s="65" t="s">
        <v>1157</v>
      </c>
      <c r="L370" s="157">
        <f t="shared" si="14"/>
        <v>2</v>
      </c>
    </row>
    <row r="371" s="138" customFormat="1" customHeight="1" outlineLevel="2" spans="1:12">
      <c r="A371" s="173" t="s">
        <v>1198</v>
      </c>
      <c r="B371" s="75" t="s">
        <v>1171</v>
      </c>
      <c r="C371" s="65" t="s">
        <v>10026</v>
      </c>
      <c r="D371" s="174" t="s">
        <v>10027</v>
      </c>
      <c r="E371" s="74" t="s">
        <v>229</v>
      </c>
      <c r="F371" s="172">
        <v>1</v>
      </c>
      <c r="G371" s="73">
        <v>500</v>
      </c>
      <c r="H371" s="172">
        <f t="shared" si="13"/>
        <v>500</v>
      </c>
      <c r="I371" s="73"/>
      <c r="J371" s="52" t="s">
        <v>1206</v>
      </c>
      <c r="K371" s="65" t="s">
        <v>1157</v>
      </c>
      <c r="L371" s="157">
        <f t="shared" si="14"/>
        <v>1</v>
      </c>
    </row>
    <row r="372" s="138" customFormat="1" customHeight="1" outlineLevel="2" spans="1:12">
      <c r="A372" s="173" t="s">
        <v>1198</v>
      </c>
      <c r="B372" s="75" t="s">
        <v>1171</v>
      </c>
      <c r="C372" s="65" t="s">
        <v>9911</v>
      </c>
      <c r="D372" s="65" t="s">
        <v>9917</v>
      </c>
      <c r="E372" s="74" t="s">
        <v>229</v>
      </c>
      <c r="F372" s="172">
        <v>1</v>
      </c>
      <c r="G372" s="73">
        <v>300</v>
      </c>
      <c r="H372" s="172">
        <f t="shared" si="13"/>
        <v>300</v>
      </c>
      <c r="I372" s="73"/>
      <c r="J372" s="52" t="s">
        <v>1206</v>
      </c>
      <c r="K372" s="65" t="s">
        <v>1157</v>
      </c>
      <c r="L372" s="157">
        <f t="shared" si="14"/>
        <v>1</v>
      </c>
    </row>
    <row r="373" s="138" customFormat="1" customHeight="1" outlineLevel="2" spans="1:12">
      <c r="A373" s="173" t="s">
        <v>1198</v>
      </c>
      <c r="B373" s="75" t="s">
        <v>1171</v>
      </c>
      <c r="C373" s="75" t="s">
        <v>10182</v>
      </c>
      <c r="D373" s="65" t="s">
        <v>10008</v>
      </c>
      <c r="E373" s="74" t="s">
        <v>229</v>
      </c>
      <c r="F373" s="172">
        <v>1</v>
      </c>
      <c r="G373" s="73">
        <v>100</v>
      </c>
      <c r="H373" s="172">
        <f t="shared" si="13"/>
        <v>100</v>
      </c>
      <c r="I373" s="73"/>
      <c r="J373" s="52" t="s">
        <v>1206</v>
      </c>
      <c r="K373" s="65" t="s">
        <v>1157</v>
      </c>
      <c r="L373" s="157">
        <f t="shared" si="14"/>
        <v>1</v>
      </c>
    </row>
    <row r="374" s="138" customFormat="1" customHeight="1" outlineLevel="2" spans="1:12">
      <c r="A374" s="173" t="s">
        <v>1198</v>
      </c>
      <c r="B374" s="75" t="s">
        <v>1171</v>
      </c>
      <c r="C374" s="65" t="s">
        <v>10231</v>
      </c>
      <c r="D374" s="65" t="s">
        <v>10054</v>
      </c>
      <c r="E374" s="74" t="s">
        <v>229</v>
      </c>
      <c r="F374" s="172">
        <v>1</v>
      </c>
      <c r="G374" s="52">
        <v>100</v>
      </c>
      <c r="H374" s="172">
        <f t="shared" si="13"/>
        <v>100</v>
      </c>
      <c r="I374" s="73"/>
      <c r="J374" s="52" t="s">
        <v>1206</v>
      </c>
      <c r="K374" s="65" t="s">
        <v>1157</v>
      </c>
      <c r="L374" s="157">
        <f t="shared" si="14"/>
        <v>1</v>
      </c>
    </row>
    <row r="375" s="138" customFormat="1" customHeight="1" outlineLevel="2" spans="1:12">
      <c r="A375" s="173" t="s">
        <v>1198</v>
      </c>
      <c r="B375" s="75" t="s">
        <v>1171</v>
      </c>
      <c r="C375" s="65" t="s">
        <v>10065</v>
      </c>
      <c r="D375" s="65" t="s">
        <v>10066</v>
      </c>
      <c r="E375" s="74" t="s">
        <v>229</v>
      </c>
      <c r="F375" s="172">
        <v>10</v>
      </c>
      <c r="G375" s="73">
        <v>100</v>
      </c>
      <c r="H375" s="172">
        <f t="shared" si="13"/>
        <v>1000</v>
      </c>
      <c r="I375" s="73"/>
      <c r="J375" s="52" t="s">
        <v>1206</v>
      </c>
      <c r="K375" s="65" t="s">
        <v>1157</v>
      </c>
      <c r="L375" s="157">
        <f t="shared" si="14"/>
        <v>10</v>
      </c>
    </row>
    <row r="376" s="138" customFormat="1" customHeight="1" outlineLevel="2" spans="1:12">
      <c r="A376" s="173" t="s">
        <v>1198</v>
      </c>
      <c r="B376" s="75" t="s">
        <v>1175</v>
      </c>
      <c r="C376" s="75" t="s">
        <v>10182</v>
      </c>
      <c r="D376" s="65" t="s">
        <v>10008</v>
      </c>
      <c r="E376" s="74" t="s">
        <v>229</v>
      </c>
      <c r="F376" s="172">
        <v>2</v>
      </c>
      <c r="G376" s="73">
        <v>100</v>
      </c>
      <c r="H376" s="172">
        <f t="shared" si="13"/>
        <v>200</v>
      </c>
      <c r="I376" s="73"/>
      <c r="J376" s="52" t="s">
        <v>1208</v>
      </c>
      <c r="K376" s="65" t="s">
        <v>1157</v>
      </c>
      <c r="L376" s="157">
        <f t="shared" si="14"/>
        <v>2</v>
      </c>
    </row>
    <row r="377" s="138" customFormat="1" customHeight="1" outlineLevel="2" spans="1:12">
      <c r="A377" s="173" t="s">
        <v>1198</v>
      </c>
      <c r="B377" s="75" t="s">
        <v>1175</v>
      </c>
      <c r="C377" s="185" t="s">
        <v>10034</v>
      </c>
      <c r="D377" s="186" t="s">
        <v>10253</v>
      </c>
      <c r="E377" s="179" t="s">
        <v>229</v>
      </c>
      <c r="F377" s="206">
        <v>4</v>
      </c>
      <c r="G377" s="207">
        <v>100</v>
      </c>
      <c r="H377" s="172">
        <f t="shared" si="13"/>
        <v>400</v>
      </c>
      <c r="I377" s="73"/>
      <c r="J377" s="52" t="s">
        <v>1208</v>
      </c>
      <c r="K377" s="65" t="s">
        <v>1157</v>
      </c>
      <c r="L377" s="157">
        <f t="shared" si="14"/>
        <v>4</v>
      </c>
    </row>
    <row r="378" s="138" customFormat="1" customHeight="1" outlineLevel="2" spans="1:12">
      <c r="A378" s="173" t="s">
        <v>1198</v>
      </c>
      <c r="B378" s="75" t="s">
        <v>966</v>
      </c>
      <c r="C378" s="65" t="s">
        <v>9995</v>
      </c>
      <c r="D378" s="52" t="s">
        <v>9996</v>
      </c>
      <c r="E378" s="74" t="s">
        <v>229</v>
      </c>
      <c r="F378" s="64">
        <v>1</v>
      </c>
      <c r="G378" s="73">
        <v>1500</v>
      </c>
      <c r="H378" s="172">
        <f t="shared" si="13"/>
        <v>1500</v>
      </c>
      <c r="I378" s="73"/>
      <c r="J378" s="52" t="s">
        <v>1209</v>
      </c>
      <c r="K378" s="65" t="s">
        <v>1157</v>
      </c>
      <c r="L378" s="157">
        <f t="shared" si="14"/>
        <v>1</v>
      </c>
    </row>
    <row r="379" s="138" customFormat="1" customHeight="1" outlineLevel="2" spans="1:12">
      <c r="A379" s="173" t="s">
        <v>1198</v>
      </c>
      <c r="B379" s="75" t="s">
        <v>1664</v>
      </c>
      <c r="C379" s="75" t="s">
        <v>10182</v>
      </c>
      <c r="D379" s="65" t="s">
        <v>10008</v>
      </c>
      <c r="E379" s="74" t="s">
        <v>229</v>
      </c>
      <c r="F379" s="172">
        <v>1</v>
      </c>
      <c r="G379" s="73">
        <v>100</v>
      </c>
      <c r="H379" s="172">
        <f t="shared" si="13"/>
        <v>100</v>
      </c>
      <c r="I379" s="73"/>
      <c r="J379" s="52" t="s">
        <v>1210</v>
      </c>
      <c r="K379" s="65" t="s">
        <v>1157</v>
      </c>
      <c r="L379" s="157">
        <f t="shared" si="14"/>
        <v>1</v>
      </c>
    </row>
    <row r="380" s="138" customFormat="1" customHeight="1" outlineLevel="2" spans="1:12">
      <c r="A380" s="173" t="s">
        <v>1198</v>
      </c>
      <c r="B380" s="75" t="s">
        <v>6764</v>
      </c>
      <c r="C380" s="75" t="s">
        <v>10182</v>
      </c>
      <c r="D380" s="65" t="s">
        <v>10008</v>
      </c>
      <c r="E380" s="74" t="s">
        <v>229</v>
      </c>
      <c r="F380" s="172">
        <v>2</v>
      </c>
      <c r="G380" s="73">
        <v>100</v>
      </c>
      <c r="H380" s="172">
        <f t="shared" si="13"/>
        <v>200</v>
      </c>
      <c r="I380" s="73"/>
      <c r="J380" s="52" t="s">
        <v>1211</v>
      </c>
      <c r="K380" s="65" t="s">
        <v>1157</v>
      </c>
      <c r="L380" s="157">
        <f t="shared" si="14"/>
        <v>2</v>
      </c>
    </row>
    <row r="381" s="138" customFormat="1" customHeight="1" outlineLevel="2" spans="1:12">
      <c r="A381" s="173" t="s">
        <v>1198</v>
      </c>
      <c r="B381" s="75" t="s">
        <v>893</v>
      </c>
      <c r="C381" s="75" t="s">
        <v>10182</v>
      </c>
      <c r="D381" s="65" t="s">
        <v>10008</v>
      </c>
      <c r="E381" s="74" t="s">
        <v>229</v>
      </c>
      <c r="F381" s="172">
        <v>1</v>
      </c>
      <c r="G381" s="73">
        <v>100</v>
      </c>
      <c r="H381" s="172">
        <f t="shared" si="13"/>
        <v>100</v>
      </c>
      <c r="I381" s="73"/>
      <c r="J381" s="52" t="s">
        <v>1213</v>
      </c>
      <c r="K381" s="65" t="s">
        <v>1157</v>
      </c>
      <c r="L381" s="157">
        <f t="shared" si="14"/>
        <v>1</v>
      </c>
    </row>
    <row r="382" s="138" customFormat="1" customHeight="1" outlineLevel="2" spans="1:12">
      <c r="A382" s="173" t="s">
        <v>1198</v>
      </c>
      <c r="B382" s="75" t="s">
        <v>893</v>
      </c>
      <c r="C382" s="75" t="s">
        <v>10182</v>
      </c>
      <c r="D382" s="65" t="s">
        <v>10008</v>
      </c>
      <c r="E382" s="74" t="s">
        <v>229</v>
      </c>
      <c r="F382" s="172">
        <v>1</v>
      </c>
      <c r="G382" s="73">
        <v>100</v>
      </c>
      <c r="H382" s="172">
        <f t="shared" si="13"/>
        <v>100</v>
      </c>
      <c r="I382" s="73"/>
      <c r="J382" s="52" t="s">
        <v>1214</v>
      </c>
      <c r="K382" s="65" t="s">
        <v>1157</v>
      </c>
      <c r="L382" s="157">
        <f t="shared" si="14"/>
        <v>1</v>
      </c>
    </row>
    <row r="383" s="157" customFormat="1" customHeight="1" outlineLevel="2" spans="1:12">
      <c r="A383" s="173" t="s">
        <v>1198</v>
      </c>
      <c r="B383" s="75" t="s">
        <v>893</v>
      </c>
      <c r="C383" s="65" t="s">
        <v>9911</v>
      </c>
      <c r="D383" s="65" t="s">
        <v>9914</v>
      </c>
      <c r="E383" s="74" t="s">
        <v>229</v>
      </c>
      <c r="F383" s="172">
        <v>1</v>
      </c>
      <c r="G383" s="73">
        <v>300</v>
      </c>
      <c r="H383" s="172">
        <f t="shared" si="13"/>
        <v>300</v>
      </c>
      <c r="I383" s="52"/>
      <c r="J383" s="52" t="s">
        <v>1215</v>
      </c>
      <c r="K383" s="65" t="s">
        <v>1157</v>
      </c>
      <c r="L383" s="157">
        <f t="shared" si="14"/>
        <v>1</v>
      </c>
    </row>
    <row r="384" s="138" customFormat="1" customHeight="1" outlineLevel="2" spans="1:12">
      <c r="A384" s="173" t="s">
        <v>1198</v>
      </c>
      <c r="B384" s="75" t="s">
        <v>893</v>
      </c>
      <c r="C384" s="75" t="s">
        <v>10182</v>
      </c>
      <c r="D384" s="65" t="s">
        <v>10008</v>
      </c>
      <c r="E384" s="74" t="s">
        <v>229</v>
      </c>
      <c r="F384" s="172">
        <v>1</v>
      </c>
      <c r="G384" s="73">
        <v>100</v>
      </c>
      <c r="H384" s="172">
        <f t="shared" si="13"/>
        <v>100</v>
      </c>
      <c r="I384" s="73"/>
      <c r="J384" s="52" t="s">
        <v>1215</v>
      </c>
      <c r="K384" s="65" t="s">
        <v>1157</v>
      </c>
      <c r="L384" s="157">
        <f t="shared" si="14"/>
        <v>1</v>
      </c>
    </row>
    <row r="385" s="138" customFormat="1" customHeight="1" outlineLevel="2" spans="1:12">
      <c r="A385" s="173" t="s">
        <v>1198</v>
      </c>
      <c r="B385" s="75" t="s">
        <v>1187</v>
      </c>
      <c r="C385" s="65" t="s">
        <v>10028</v>
      </c>
      <c r="D385" s="52" t="s">
        <v>10029</v>
      </c>
      <c r="E385" s="74" t="s">
        <v>229</v>
      </c>
      <c r="F385" s="172">
        <v>1</v>
      </c>
      <c r="G385" s="73">
        <v>3500</v>
      </c>
      <c r="H385" s="172">
        <f t="shared" si="13"/>
        <v>3500</v>
      </c>
      <c r="I385" s="73"/>
      <c r="J385" s="52" t="s">
        <v>1216</v>
      </c>
      <c r="K385" s="65" t="s">
        <v>1157</v>
      </c>
      <c r="L385" s="157">
        <f t="shared" si="14"/>
        <v>1</v>
      </c>
    </row>
    <row r="386" s="138" customFormat="1" customHeight="1" outlineLevel="2" spans="1:12">
      <c r="A386" s="173" t="s">
        <v>1198</v>
      </c>
      <c r="B386" s="75" t="s">
        <v>1187</v>
      </c>
      <c r="C386" s="75" t="s">
        <v>10182</v>
      </c>
      <c r="D386" s="65" t="s">
        <v>10008</v>
      </c>
      <c r="E386" s="74" t="s">
        <v>229</v>
      </c>
      <c r="F386" s="172">
        <v>1</v>
      </c>
      <c r="G386" s="73">
        <v>100</v>
      </c>
      <c r="H386" s="172">
        <f t="shared" si="13"/>
        <v>100</v>
      </c>
      <c r="I386" s="73"/>
      <c r="J386" s="52" t="s">
        <v>1216</v>
      </c>
      <c r="K386" s="65" t="s">
        <v>1157</v>
      </c>
      <c r="L386" s="157">
        <f t="shared" si="14"/>
        <v>1</v>
      </c>
    </row>
    <row r="387" s="138" customFormat="1" customHeight="1" outlineLevel="2" spans="1:12">
      <c r="A387" s="173" t="s">
        <v>1198</v>
      </c>
      <c r="B387" s="75" t="s">
        <v>1187</v>
      </c>
      <c r="C387" s="65" t="s">
        <v>10231</v>
      </c>
      <c r="D387" s="65" t="s">
        <v>10054</v>
      </c>
      <c r="E387" s="74" t="s">
        <v>229</v>
      </c>
      <c r="F387" s="172">
        <v>1</v>
      </c>
      <c r="G387" s="52">
        <v>100</v>
      </c>
      <c r="H387" s="172">
        <f t="shared" si="13"/>
        <v>100</v>
      </c>
      <c r="I387" s="73"/>
      <c r="J387" s="52" t="s">
        <v>1216</v>
      </c>
      <c r="K387" s="65" t="s">
        <v>1157</v>
      </c>
      <c r="L387" s="157">
        <f t="shared" si="14"/>
        <v>1</v>
      </c>
    </row>
    <row r="388" s="138" customFormat="1" customHeight="1" outlineLevel="2" spans="1:12">
      <c r="A388" s="173" t="s">
        <v>1198</v>
      </c>
      <c r="B388" s="75" t="s">
        <v>1187</v>
      </c>
      <c r="C388" s="65" t="s">
        <v>10231</v>
      </c>
      <c r="D388" s="65" t="s">
        <v>10054</v>
      </c>
      <c r="E388" s="74" t="s">
        <v>229</v>
      </c>
      <c r="F388" s="172">
        <v>1</v>
      </c>
      <c r="G388" s="52">
        <v>100</v>
      </c>
      <c r="H388" s="172">
        <f t="shared" si="13"/>
        <v>100</v>
      </c>
      <c r="I388" s="73"/>
      <c r="J388" s="52" t="s">
        <v>1216</v>
      </c>
      <c r="K388" s="65" t="s">
        <v>1157</v>
      </c>
      <c r="L388" s="157">
        <f t="shared" si="14"/>
        <v>1</v>
      </c>
    </row>
    <row r="389" s="138" customFormat="1" customHeight="1" outlineLevel="2" spans="1:12">
      <c r="A389" s="173" t="s">
        <v>1198</v>
      </c>
      <c r="B389" s="75" t="s">
        <v>1187</v>
      </c>
      <c r="C389" s="65" t="s">
        <v>10030</v>
      </c>
      <c r="D389" s="52" t="s">
        <v>10031</v>
      </c>
      <c r="E389" s="74" t="s">
        <v>229</v>
      </c>
      <c r="F389" s="172">
        <v>1</v>
      </c>
      <c r="G389" s="52">
        <v>2000</v>
      </c>
      <c r="H389" s="172">
        <f t="shared" si="13"/>
        <v>2000</v>
      </c>
      <c r="I389" s="73"/>
      <c r="J389" s="52" t="s">
        <v>1216</v>
      </c>
      <c r="K389" s="65" t="s">
        <v>1157</v>
      </c>
      <c r="L389" s="157">
        <f t="shared" si="14"/>
        <v>1</v>
      </c>
    </row>
    <row r="390" s="138" customFormat="1" customHeight="1" outlineLevel="2" spans="1:12">
      <c r="A390" s="173" t="s">
        <v>1198</v>
      </c>
      <c r="B390" s="75" t="s">
        <v>6767</v>
      </c>
      <c r="C390" s="75" t="s">
        <v>10182</v>
      </c>
      <c r="D390" s="65" t="s">
        <v>10008</v>
      </c>
      <c r="E390" s="74" t="s">
        <v>229</v>
      </c>
      <c r="F390" s="172">
        <v>3</v>
      </c>
      <c r="G390" s="73">
        <v>100</v>
      </c>
      <c r="H390" s="172">
        <f t="shared" si="13"/>
        <v>300</v>
      </c>
      <c r="I390" s="73"/>
      <c r="J390" s="52" t="s">
        <v>6860</v>
      </c>
      <c r="K390" s="65" t="s">
        <v>1157</v>
      </c>
      <c r="L390" s="157">
        <f t="shared" si="14"/>
        <v>3</v>
      </c>
    </row>
    <row r="391" s="157" customFormat="1" customHeight="1" outlineLevel="2" spans="1:12">
      <c r="A391" s="173" t="s">
        <v>1198</v>
      </c>
      <c r="B391" s="75" t="s">
        <v>1190</v>
      </c>
      <c r="C391" s="65" t="s">
        <v>9911</v>
      </c>
      <c r="D391" s="65" t="s">
        <v>9914</v>
      </c>
      <c r="E391" s="74" t="s">
        <v>229</v>
      </c>
      <c r="F391" s="172">
        <v>1</v>
      </c>
      <c r="G391" s="73">
        <v>300</v>
      </c>
      <c r="H391" s="172">
        <f t="shared" si="13"/>
        <v>300</v>
      </c>
      <c r="I391" s="52"/>
      <c r="J391" s="52" t="s">
        <v>1217</v>
      </c>
      <c r="K391" s="65" t="s">
        <v>1157</v>
      </c>
      <c r="L391" s="157">
        <f t="shared" si="14"/>
        <v>1</v>
      </c>
    </row>
    <row r="392" s="138" customFormat="1" customHeight="1" outlineLevel="2" spans="1:12">
      <c r="A392" s="173" t="s">
        <v>1198</v>
      </c>
      <c r="B392" s="75" t="s">
        <v>1190</v>
      </c>
      <c r="C392" s="75" t="s">
        <v>10182</v>
      </c>
      <c r="D392" s="65" t="s">
        <v>10008</v>
      </c>
      <c r="E392" s="74" t="s">
        <v>229</v>
      </c>
      <c r="F392" s="172">
        <v>1</v>
      </c>
      <c r="G392" s="73">
        <v>100</v>
      </c>
      <c r="H392" s="172">
        <f t="shared" si="13"/>
        <v>100</v>
      </c>
      <c r="I392" s="73"/>
      <c r="J392" s="52" t="s">
        <v>1217</v>
      </c>
      <c r="K392" s="65" t="s">
        <v>1157</v>
      </c>
      <c r="L392" s="157">
        <f t="shared" si="14"/>
        <v>1</v>
      </c>
    </row>
    <row r="393" s="138" customFormat="1" customHeight="1" outlineLevel="2" spans="1:12">
      <c r="A393" s="173" t="s">
        <v>1198</v>
      </c>
      <c r="B393" s="75" t="s">
        <v>1192</v>
      </c>
      <c r="C393" s="75" t="s">
        <v>10182</v>
      </c>
      <c r="D393" s="65" t="s">
        <v>10008</v>
      </c>
      <c r="E393" s="74" t="s">
        <v>229</v>
      </c>
      <c r="F393" s="172">
        <v>2</v>
      </c>
      <c r="G393" s="73">
        <v>100</v>
      </c>
      <c r="H393" s="172">
        <f t="shared" si="13"/>
        <v>200</v>
      </c>
      <c r="I393" s="73"/>
      <c r="J393" s="52"/>
      <c r="K393" s="65" t="s">
        <v>1157</v>
      </c>
      <c r="L393" s="157">
        <f t="shared" si="14"/>
        <v>2</v>
      </c>
    </row>
    <row r="394" s="138" customFormat="1" customHeight="1" outlineLevel="2" spans="1:12">
      <c r="A394" s="173" t="s">
        <v>1198</v>
      </c>
      <c r="B394" s="75" t="s">
        <v>1192</v>
      </c>
      <c r="C394" s="65" t="s">
        <v>9920</v>
      </c>
      <c r="D394" s="65" t="s">
        <v>9921</v>
      </c>
      <c r="E394" s="74" t="s">
        <v>229</v>
      </c>
      <c r="F394" s="64">
        <v>1</v>
      </c>
      <c r="G394" s="73">
        <v>500</v>
      </c>
      <c r="H394" s="172">
        <f t="shared" si="13"/>
        <v>500</v>
      </c>
      <c r="I394" s="73"/>
      <c r="J394" s="52"/>
      <c r="K394" s="65" t="s">
        <v>1157</v>
      </c>
      <c r="L394" s="157">
        <f t="shared" si="14"/>
        <v>1</v>
      </c>
    </row>
    <row r="395" s="138" customFormat="1" customHeight="1" outlineLevel="2" spans="1:12">
      <c r="A395" s="173" t="s">
        <v>1198</v>
      </c>
      <c r="B395" s="75" t="s">
        <v>1192</v>
      </c>
      <c r="C395" s="65" t="s">
        <v>9922</v>
      </c>
      <c r="D395" s="52" t="s">
        <v>10265</v>
      </c>
      <c r="E395" s="65" t="s">
        <v>229</v>
      </c>
      <c r="F395" s="64">
        <v>82</v>
      </c>
      <c r="G395" s="64">
        <v>30</v>
      </c>
      <c r="H395" s="172">
        <f t="shared" si="13"/>
        <v>2460</v>
      </c>
      <c r="I395" s="73"/>
      <c r="J395" s="52"/>
      <c r="K395" s="65" t="s">
        <v>1157</v>
      </c>
      <c r="L395" s="157">
        <f t="shared" si="14"/>
        <v>82</v>
      </c>
    </row>
    <row r="396" s="138" customFormat="1" customHeight="1" outlineLevel="2" spans="1:12">
      <c r="A396" s="173" t="s">
        <v>1220</v>
      </c>
      <c r="B396" s="75" t="s">
        <v>1155</v>
      </c>
      <c r="C396" s="75" t="s">
        <v>10182</v>
      </c>
      <c r="D396" s="65" t="s">
        <v>10008</v>
      </c>
      <c r="E396" s="74" t="s">
        <v>229</v>
      </c>
      <c r="F396" s="172">
        <v>1</v>
      </c>
      <c r="G396" s="73">
        <v>100</v>
      </c>
      <c r="H396" s="172">
        <f t="shared" si="13"/>
        <v>100</v>
      </c>
      <c r="I396" s="52"/>
      <c r="J396" s="52" t="s">
        <v>1221</v>
      </c>
      <c r="K396" s="65" t="s">
        <v>1157</v>
      </c>
      <c r="L396" s="157">
        <f t="shared" si="14"/>
        <v>1</v>
      </c>
    </row>
    <row r="397" s="138" customFormat="1" customHeight="1" outlineLevel="2" spans="1:12">
      <c r="A397" s="173" t="s">
        <v>1220</v>
      </c>
      <c r="B397" s="75" t="s">
        <v>1155</v>
      </c>
      <c r="C397" s="185" t="s">
        <v>10034</v>
      </c>
      <c r="D397" s="186" t="s">
        <v>10253</v>
      </c>
      <c r="E397" s="179" t="s">
        <v>229</v>
      </c>
      <c r="F397" s="206">
        <v>2</v>
      </c>
      <c r="G397" s="207">
        <v>100</v>
      </c>
      <c r="H397" s="172">
        <f t="shared" si="13"/>
        <v>200</v>
      </c>
      <c r="I397" s="52"/>
      <c r="J397" s="52" t="s">
        <v>1221</v>
      </c>
      <c r="K397" s="65" t="s">
        <v>1157</v>
      </c>
      <c r="L397" s="157">
        <f t="shared" si="14"/>
        <v>2</v>
      </c>
    </row>
    <row r="398" s="138" customFormat="1" customHeight="1" outlineLevel="2" spans="1:12">
      <c r="A398" s="173" t="s">
        <v>1220</v>
      </c>
      <c r="B398" s="75" t="s">
        <v>1155</v>
      </c>
      <c r="C398" s="65" t="s">
        <v>10141</v>
      </c>
      <c r="D398" s="73"/>
      <c r="E398" s="65" t="s">
        <v>229</v>
      </c>
      <c r="F398" s="64">
        <v>1</v>
      </c>
      <c r="G398" s="73">
        <v>35</v>
      </c>
      <c r="H398" s="172">
        <f t="shared" si="13"/>
        <v>35</v>
      </c>
      <c r="I398" s="52"/>
      <c r="J398" s="52" t="s">
        <v>1221</v>
      </c>
      <c r="K398" s="65" t="s">
        <v>1157</v>
      </c>
      <c r="L398" s="157">
        <f t="shared" si="14"/>
        <v>1</v>
      </c>
    </row>
    <row r="399" s="138" customFormat="1" customHeight="1" outlineLevel="2" spans="1:12">
      <c r="A399" s="173" t="s">
        <v>1220</v>
      </c>
      <c r="B399" s="75" t="s">
        <v>1155</v>
      </c>
      <c r="C399" s="65" t="s">
        <v>10221</v>
      </c>
      <c r="D399" s="73"/>
      <c r="E399" s="65" t="s">
        <v>229</v>
      </c>
      <c r="F399" s="64">
        <v>1</v>
      </c>
      <c r="G399" s="73">
        <v>23</v>
      </c>
      <c r="H399" s="172">
        <f t="shared" si="13"/>
        <v>23</v>
      </c>
      <c r="I399" s="52"/>
      <c r="J399" s="52" t="s">
        <v>1221</v>
      </c>
      <c r="K399" s="65" t="s">
        <v>1157</v>
      </c>
      <c r="L399" s="157">
        <f t="shared" si="14"/>
        <v>1</v>
      </c>
    </row>
    <row r="400" s="138" customFormat="1" customHeight="1" outlineLevel="2" spans="1:12">
      <c r="A400" s="173" t="s">
        <v>1220</v>
      </c>
      <c r="B400" s="75" t="s">
        <v>1159</v>
      </c>
      <c r="C400" s="75" t="s">
        <v>10182</v>
      </c>
      <c r="D400" s="65" t="s">
        <v>10008</v>
      </c>
      <c r="E400" s="74" t="s">
        <v>229</v>
      </c>
      <c r="F400" s="172">
        <v>8</v>
      </c>
      <c r="G400" s="73">
        <v>100</v>
      </c>
      <c r="H400" s="172">
        <f t="shared" si="13"/>
        <v>800</v>
      </c>
      <c r="I400" s="52"/>
      <c r="J400" s="52" t="s">
        <v>1222</v>
      </c>
      <c r="K400" s="65" t="s">
        <v>1157</v>
      </c>
      <c r="L400" s="157">
        <f t="shared" si="14"/>
        <v>8</v>
      </c>
    </row>
    <row r="401" s="138" customFormat="1" customHeight="1" outlineLevel="2" spans="1:12">
      <c r="A401" s="173" t="s">
        <v>1220</v>
      </c>
      <c r="B401" s="75" t="s">
        <v>1159</v>
      </c>
      <c r="C401" s="185" t="s">
        <v>10034</v>
      </c>
      <c r="D401" s="186" t="s">
        <v>10253</v>
      </c>
      <c r="E401" s="179" t="s">
        <v>229</v>
      </c>
      <c r="F401" s="206">
        <v>16</v>
      </c>
      <c r="G401" s="207">
        <v>100</v>
      </c>
      <c r="H401" s="172">
        <f t="shared" si="13"/>
        <v>1600</v>
      </c>
      <c r="I401" s="52"/>
      <c r="J401" s="52" t="s">
        <v>1222</v>
      </c>
      <c r="K401" s="65" t="s">
        <v>1157</v>
      </c>
      <c r="L401" s="157">
        <f t="shared" si="14"/>
        <v>16</v>
      </c>
    </row>
    <row r="402" s="138" customFormat="1" customHeight="1" outlineLevel="2" spans="1:12">
      <c r="A402" s="173" t="s">
        <v>1220</v>
      </c>
      <c r="B402" s="75" t="s">
        <v>1159</v>
      </c>
      <c r="C402" s="208" t="s">
        <v>10103</v>
      </c>
      <c r="D402" s="73" t="s">
        <v>10263</v>
      </c>
      <c r="E402" s="65" t="s">
        <v>229</v>
      </c>
      <c r="F402" s="64">
        <v>16</v>
      </c>
      <c r="G402" s="209">
        <v>100</v>
      </c>
      <c r="H402" s="172">
        <f t="shared" si="13"/>
        <v>1600</v>
      </c>
      <c r="I402" s="52"/>
      <c r="J402" s="52" t="s">
        <v>1222</v>
      </c>
      <c r="K402" s="65" t="s">
        <v>1157</v>
      </c>
      <c r="L402" s="157">
        <f t="shared" si="14"/>
        <v>16</v>
      </c>
    </row>
    <row r="403" s="138" customFormat="1" customHeight="1" outlineLevel="2" spans="1:12">
      <c r="A403" s="173" t="s">
        <v>1220</v>
      </c>
      <c r="B403" s="75" t="s">
        <v>1159</v>
      </c>
      <c r="C403" s="65" t="s">
        <v>10141</v>
      </c>
      <c r="D403" s="73"/>
      <c r="E403" s="65" t="s">
        <v>229</v>
      </c>
      <c r="F403" s="64">
        <v>8</v>
      </c>
      <c r="G403" s="73">
        <v>35</v>
      </c>
      <c r="H403" s="172">
        <f t="shared" si="13"/>
        <v>280</v>
      </c>
      <c r="I403" s="52"/>
      <c r="J403" s="52" t="s">
        <v>1222</v>
      </c>
      <c r="K403" s="65" t="s">
        <v>1157</v>
      </c>
      <c r="L403" s="157">
        <f t="shared" si="14"/>
        <v>8</v>
      </c>
    </row>
    <row r="404" s="138" customFormat="1" customHeight="1" outlineLevel="2" spans="1:12">
      <c r="A404" s="173" t="s">
        <v>1220</v>
      </c>
      <c r="B404" s="75" t="s">
        <v>1159</v>
      </c>
      <c r="C404" s="65" t="s">
        <v>10221</v>
      </c>
      <c r="D404" s="73"/>
      <c r="E404" s="65" t="s">
        <v>229</v>
      </c>
      <c r="F404" s="64">
        <v>8</v>
      </c>
      <c r="G404" s="73">
        <v>23</v>
      </c>
      <c r="H404" s="172">
        <f t="shared" si="13"/>
        <v>184</v>
      </c>
      <c r="I404" s="52"/>
      <c r="J404" s="52" t="s">
        <v>1222</v>
      </c>
      <c r="K404" s="65" t="s">
        <v>1157</v>
      </c>
      <c r="L404" s="157">
        <f t="shared" si="14"/>
        <v>8</v>
      </c>
    </row>
    <row r="405" s="138" customFormat="1" customHeight="1" outlineLevel="2" spans="1:12">
      <c r="A405" s="173" t="s">
        <v>1220</v>
      </c>
      <c r="B405" s="75" t="s">
        <v>1161</v>
      </c>
      <c r="C405" s="75" t="s">
        <v>10182</v>
      </c>
      <c r="D405" s="65" t="s">
        <v>10008</v>
      </c>
      <c r="E405" s="74" t="s">
        <v>229</v>
      </c>
      <c r="F405" s="172">
        <v>7</v>
      </c>
      <c r="G405" s="73">
        <v>100</v>
      </c>
      <c r="H405" s="172">
        <f t="shared" si="13"/>
        <v>700</v>
      </c>
      <c r="I405" s="52"/>
      <c r="J405" s="52" t="s">
        <v>1223</v>
      </c>
      <c r="K405" s="65" t="s">
        <v>1157</v>
      </c>
      <c r="L405" s="157">
        <f t="shared" si="14"/>
        <v>7</v>
      </c>
    </row>
    <row r="406" s="138" customFormat="1" customHeight="1" outlineLevel="2" spans="1:12">
      <c r="A406" s="173" t="s">
        <v>1220</v>
      </c>
      <c r="B406" s="75" t="s">
        <v>1161</v>
      </c>
      <c r="C406" s="185" t="s">
        <v>10034</v>
      </c>
      <c r="D406" s="186" t="s">
        <v>10253</v>
      </c>
      <c r="E406" s="179" t="s">
        <v>229</v>
      </c>
      <c r="F406" s="206">
        <v>14</v>
      </c>
      <c r="G406" s="207">
        <v>100</v>
      </c>
      <c r="H406" s="172">
        <f t="shared" si="13"/>
        <v>1400</v>
      </c>
      <c r="I406" s="52"/>
      <c r="J406" s="52" t="s">
        <v>1223</v>
      </c>
      <c r="K406" s="65" t="s">
        <v>1157</v>
      </c>
      <c r="L406" s="157">
        <f t="shared" si="14"/>
        <v>14</v>
      </c>
    </row>
    <row r="407" s="138" customFormat="1" customHeight="1" outlineLevel="2" spans="1:12">
      <c r="A407" s="173" t="s">
        <v>1220</v>
      </c>
      <c r="B407" s="75" t="s">
        <v>1161</v>
      </c>
      <c r="C407" s="208" t="s">
        <v>10103</v>
      </c>
      <c r="D407" s="73" t="s">
        <v>10263</v>
      </c>
      <c r="E407" s="65" t="s">
        <v>229</v>
      </c>
      <c r="F407" s="64">
        <v>21</v>
      </c>
      <c r="G407" s="209">
        <v>100</v>
      </c>
      <c r="H407" s="172">
        <f t="shared" si="13"/>
        <v>2100</v>
      </c>
      <c r="I407" s="52"/>
      <c r="J407" s="52" t="s">
        <v>1223</v>
      </c>
      <c r="K407" s="65" t="s">
        <v>1157</v>
      </c>
      <c r="L407" s="157">
        <f t="shared" si="14"/>
        <v>21</v>
      </c>
    </row>
    <row r="408" s="138" customFormat="1" customHeight="1" outlineLevel="2" spans="1:12">
      <c r="A408" s="173" t="s">
        <v>1220</v>
      </c>
      <c r="B408" s="75" t="s">
        <v>1161</v>
      </c>
      <c r="C408" s="65" t="s">
        <v>10141</v>
      </c>
      <c r="D408" s="73"/>
      <c r="E408" s="65" t="s">
        <v>229</v>
      </c>
      <c r="F408" s="64">
        <v>7</v>
      </c>
      <c r="G408" s="73">
        <v>35</v>
      </c>
      <c r="H408" s="172">
        <f t="shared" si="13"/>
        <v>245</v>
      </c>
      <c r="I408" s="52"/>
      <c r="J408" s="52" t="s">
        <v>1223</v>
      </c>
      <c r="K408" s="65" t="s">
        <v>1157</v>
      </c>
      <c r="L408" s="157">
        <f t="shared" si="14"/>
        <v>7</v>
      </c>
    </row>
    <row r="409" s="138" customFormat="1" customHeight="1" outlineLevel="2" spans="1:12">
      <c r="A409" s="173" t="s">
        <v>1220</v>
      </c>
      <c r="B409" s="75" t="s">
        <v>1161</v>
      </c>
      <c r="C409" s="65" t="s">
        <v>10221</v>
      </c>
      <c r="D409" s="73"/>
      <c r="E409" s="65" t="s">
        <v>229</v>
      </c>
      <c r="F409" s="64">
        <v>7</v>
      </c>
      <c r="G409" s="73">
        <v>23</v>
      </c>
      <c r="H409" s="172">
        <f t="shared" si="13"/>
        <v>161</v>
      </c>
      <c r="I409" s="52"/>
      <c r="J409" s="52" t="s">
        <v>1223</v>
      </c>
      <c r="K409" s="65" t="s">
        <v>1157</v>
      </c>
      <c r="L409" s="157">
        <f t="shared" si="14"/>
        <v>7</v>
      </c>
    </row>
    <row r="410" s="138" customFormat="1" customHeight="1" outlineLevel="2" spans="1:12">
      <c r="A410" s="173" t="s">
        <v>1220</v>
      </c>
      <c r="B410" s="75" t="s">
        <v>1163</v>
      </c>
      <c r="C410" s="65" t="s">
        <v>10026</v>
      </c>
      <c r="D410" s="174" t="s">
        <v>10027</v>
      </c>
      <c r="E410" s="74" t="s">
        <v>229</v>
      </c>
      <c r="F410" s="172">
        <v>1</v>
      </c>
      <c r="G410" s="73">
        <v>500</v>
      </c>
      <c r="H410" s="172">
        <f t="shared" si="13"/>
        <v>500</v>
      </c>
      <c r="I410" s="73"/>
      <c r="J410" s="52" t="s">
        <v>1224</v>
      </c>
      <c r="K410" s="65" t="s">
        <v>1157</v>
      </c>
      <c r="L410" s="157">
        <f t="shared" si="14"/>
        <v>1</v>
      </c>
    </row>
    <row r="411" s="138" customFormat="1" customHeight="1" outlineLevel="2" spans="1:12">
      <c r="A411" s="173" t="s">
        <v>1220</v>
      </c>
      <c r="B411" s="75" t="s">
        <v>1163</v>
      </c>
      <c r="C411" s="75" t="s">
        <v>10182</v>
      </c>
      <c r="D411" s="65" t="s">
        <v>10008</v>
      </c>
      <c r="E411" s="74" t="s">
        <v>229</v>
      </c>
      <c r="F411" s="172">
        <v>1</v>
      </c>
      <c r="G411" s="73">
        <v>100</v>
      </c>
      <c r="H411" s="172">
        <f t="shared" si="13"/>
        <v>100</v>
      </c>
      <c r="I411" s="73"/>
      <c r="J411" s="52" t="s">
        <v>1224</v>
      </c>
      <c r="K411" s="65" t="s">
        <v>1157</v>
      </c>
      <c r="L411" s="157">
        <f t="shared" si="14"/>
        <v>1</v>
      </c>
    </row>
    <row r="412" s="138" customFormat="1" customHeight="1" outlineLevel="2" spans="1:12">
      <c r="A412" s="173" t="s">
        <v>1220</v>
      </c>
      <c r="B412" s="75" t="s">
        <v>1163</v>
      </c>
      <c r="C412" s="208" t="s">
        <v>10103</v>
      </c>
      <c r="D412" s="73" t="s">
        <v>10263</v>
      </c>
      <c r="E412" s="65" t="s">
        <v>229</v>
      </c>
      <c r="F412" s="64">
        <v>1</v>
      </c>
      <c r="G412" s="209">
        <v>100</v>
      </c>
      <c r="H412" s="172">
        <f t="shared" si="13"/>
        <v>100</v>
      </c>
      <c r="I412" s="73"/>
      <c r="J412" s="52" t="s">
        <v>1224</v>
      </c>
      <c r="K412" s="65" t="s">
        <v>1157</v>
      </c>
      <c r="L412" s="157">
        <f t="shared" si="14"/>
        <v>1</v>
      </c>
    </row>
    <row r="413" s="157" customFormat="1" customHeight="1" outlineLevel="2" spans="1:12">
      <c r="A413" s="173" t="s">
        <v>1220</v>
      </c>
      <c r="B413" s="75" t="s">
        <v>1165</v>
      </c>
      <c r="C413" s="65" t="s">
        <v>9911</v>
      </c>
      <c r="D413" s="65" t="s">
        <v>9914</v>
      </c>
      <c r="E413" s="74" t="s">
        <v>229</v>
      </c>
      <c r="F413" s="172">
        <v>1</v>
      </c>
      <c r="G413" s="73">
        <v>300</v>
      </c>
      <c r="H413" s="172">
        <f t="shared" si="13"/>
        <v>300</v>
      </c>
      <c r="I413" s="52"/>
      <c r="J413" s="52" t="s">
        <v>1225</v>
      </c>
      <c r="K413" s="65" t="s">
        <v>1157</v>
      </c>
      <c r="L413" s="157">
        <f t="shared" si="14"/>
        <v>1</v>
      </c>
    </row>
    <row r="414" s="138" customFormat="1" customHeight="1" outlineLevel="2" spans="1:12">
      <c r="A414" s="173" t="s">
        <v>1220</v>
      </c>
      <c r="B414" s="75" t="s">
        <v>1165</v>
      </c>
      <c r="C414" s="75" t="s">
        <v>10182</v>
      </c>
      <c r="D414" s="65" t="s">
        <v>10008</v>
      </c>
      <c r="E414" s="74" t="s">
        <v>229</v>
      </c>
      <c r="F414" s="172">
        <v>1</v>
      </c>
      <c r="G414" s="73">
        <v>100</v>
      </c>
      <c r="H414" s="172">
        <f t="shared" si="13"/>
        <v>100</v>
      </c>
      <c r="I414" s="73"/>
      <c r="J414" s="52" t="s">
        <v>1225</v>
      </c>
      <c r="K414" s="65" t="s">
        <v>1157</v>
      </c>
      <c r="L414" s="157">
        <f t="shared" si="14"/>
        <v>1</v>
      </c>
    </row>
    <row r="415" s="138" customFormat="1" customHeight="1" outlineLevel="2" spans="1:12">
      <c r="A415" s="173" t="s">
        <v>1220</v>
      </c>
      <c r="B415" s="75" t="s">
        <v>1167</v>
      </c>
      <c r="C415" s="65" t="s">
        <v>10026</v>
      </c>
      <c r="D415" s="174" t="s">
        <v>10027</v>
      </c>
      <c r="E415" s="74" t="s">
        <v>229</v>
      </c>
      <c r="F415" s="172">
        <v>1</v>
      </c>
      <c r="G415" s="73">
        <v>500</v>
      </c>
      <c r="H415" s="172">
        <f t="shared" si="13"/>
        <v>500</v>
      </c>
      <c r="I415" s="73"/>
      <c r="J415" s="52" t="s">
        <v>1226</v>
      </c>
      <c r="K415" s="65" t="s">
        <v>1157</v>
      </c>
      <c r="L415" s="157">
        <f t="shared" si="14"/>
        <v>1</v>
      </c>
    </row>
    <row r="416" s="138" customFormat="1" customHeight="1" outlineLevel="2" spans="1:12">
      <c r="A416" s="173" t="s">
        <v>1220</v>
      </c>
      <c r="B416" s="75" t="s">
        <v>1167</v>
      </c>
      <c r="C416" s="65" t="s">
        <v>10065</v>
      </c>
      <c r="D416" s="65" t="s">
        <v>10066</v>
      </c>
      <c r="E416" s="74" t="s">
        <v>229</v>
      </c>
      <c r="F416" s="172">
        <v>8</v>
      </c>
      <c r="G416" s="73">
        <v>100</v>
      </c>
      <c r="H416" s="172">
        <f t="shared" si="13"/>
        <v>800</v>
      </c>
      <c r="I416" s="73"/>
      <c r="J416" s="52" t="s">
        <v>1226</v>
      </c>
      <c r="K416" s="65" t="s">
        <v>1157</v>
      </c>
      <c r="L416" s="157">
        <f t="shared" si="14"/>
        <v>8</v>
      </c>
    </row>
    <row r="417" s="138" customFormat="1" customHeight="1" outlineLevel="2" spans="1:15">
      <c r="A417" s="173" t="s">
        <v>1220</v>
      </c>
      <c r="B417" s="75" t="s">
        <v>1167</v>
      </c>
      <c r="C417" s="75" t="s">
        <v>10182</v>
      </c>
      <c r="D417" s="65" t="s">
        <v>10008</v>
      </c>
      <c r="E417" s="74" t="s">
        <v>229</v>
      </c>
      <c r="F417" s="64">
        <v>1</v>
      </c>
      <c r="G417" s="73">
        <v>100</v>
      </c>
      <c r="H417" s="172">
        <f t="shared" si="13"/>
        <v>100</v>
      </c>
      <c r="I417" s="52"/>
      <c r="J417" s="52" t="s">
        <v>1226</v>
      </c>
      <c r="K417" s="65" t="s">
        <v>1157</v>
      </c>
      <c r="L417" s="157">
        <f t="shared" si="14"/>
        <v>1</v>
      </c>
    </row>
    <row r="418" s="138" customFormat="1" customHeight="1" outlineLevel="2" spans="1:15">
      <c r="A418" s="173" t="s">
        <v>1220</v>
      </c>
      <c r="B418" s="75" t="s">
        <v>1167</v>
      </c>
      <c r="C418" s="65" t="s">
        <v>10231</v>
      </c>
      <c r="D418" s="65" t="s">
        <v>10054</v>
      </c>
      <c r="E418" s="74" t="s">
        <v>229</v>
      </c>
      <c r="F418" s="64">
        <v>1</v>
      </c>
      <c r="G418" s="52">
        <v>100</v>
      </c>
      <c r="H418" s="172">
        <f t="shared" si="13"/>
        <v>100</v>
      </c>
      <c r="I418" s="52"/>
      <c r="J418" s="52" t="s">
        <v>1226</v>
      </c>
      <c r="K418" s="65" t="s">
        <v>1157</v>
      </c>
      <c r="L418" s="157">
        <f t="shared" si="14"/>
        <v>1</v>
      </c>
    </row>
    <row r="419" s="138" customFormat="1" customHeight="1" outlineLevel="2" spans="1:15">
      <c r="A419" s="173" t="s">
        <v>1220</v>
      </c>
      <c r="B419" s="75" t="s">
        <v>1169</v>
      </c>
      <c r="C419" s="65" t="s">
        <v>10231</v>
      </c>
      <c r="D419" s="65" t="s">
        <v>10054</v>
      </c>
      <c r="E419" s="74" t="s">
        <v>229</v>
      </c>
      <c r="F419" s="172">
        <v>2</v>
      </c>
      <c r="G419" s="52">
        <v>100</v>
      </c>
      <c r="H419" s="172">
        <f t="shared" si="13"/>
        <v>200</v>
      </c>
      <c r="I419" s="73"/>
      <c r="J419" s="52" t="s">
        <v>1227</v>
      </c>
      <c r="K419" s="65" t="s">
        <v>1157</v>
      </c>
      <c r="L419" s="157">
        <f t="shared" si="14"/>
        <v>2</v>
      </c>
    </row>
    <row r="420" s="138" customFormat="1" customHeight="1" outlineLevel="2" spans="1:15">
      <c r="A420" s="173" t="s">
        <v>1220</v>
      </c>
      <c r="B420" s="75" t="s">
        <v>1171</v>
      </c>
      <c r="C420" s="65" t="s">
        <v>10026</v>
      </c>
      <c r="D420" s="174" t="s">
        <v>10027</v>
      </c>
      <c r="E420" s="74" t="s">
        <v>229</v>
      </c>
      <c r="F420" s="172">
        <v>1</v>
      </c>
      <c r="G420" s="73">
        <v>500</v>
      </c>
      <c r="H420" s="172">
        <f t="shared" si="13"/>
        <v>500</v>
      </c>
      <c r="I420" s="73"/>
      <c r="J420" s="52" t="s">
        <v>1228</v>
      </c>
      <c r="K420" s="65" t="s">
        <v>1157</v>
      </c>
      <c r="L420" s="157">
        <f t="shared" si="14"/>
        <v>1</v>
      </c>
    </row>
    <row r="421" s="138" customFormat="1" customHeight="1" outlineLevel="2" spans="1:15">
      <c r="A421" s="173" t="s">
        <v>1220</v>
      </c>
      <c r="B421" s="75" t="s">
        <v>1171</v>
      </c>
      <c r="C421" s="65" t="s">
        <v>9911</v>
      </c>
      <c r="D421" s="65" t="s">
        <v>9917</v>
      </c>
      <c r="E421" s="74" t="s">
        <v>229</v>
      </c>
      <c r="F421" s="172">
        <v>1</v>
      </c>
      <c r="G421" s="73">
        <v>300</v>
      </c>
      <c r="H421" s="172">
        <f t="shared" si="13"/>
        <v>300</v>
      </c>
      <c r="I421" s="73"/>
      <c r="J421" s="52" t="s">
        <v>1228</v>
      </c>
      <c r="K421" s="65" t="s">
        <v>1157</v>
      </c>
      <c r="L421" s="157">
        <f t="shared" si="14"/>
        <v>1</v>
      </c>
    </row>
    <row r="422" s="138" customFormat="1" customHeight="1" outlineLevel="2" spans="1:15">
      <c r="A422" s="173" t="s">
        <v>1220</v>
      </c>
      <c r="B422" s="75" t="s">
        <v>1171</v>
      </c>
      <c r="C422" s="75" t="s">
        <v>10182</v>
      </c>
      <c r="D422" s="65" t="s">
        <v>10008</v>
      </c>
      <c r="E422" s="74" t="s">
        <v>229</v>
      </c>
      <c r="F422" s="172">
        <v>1</v>
      </c>
      <c r="G422" s="73">
        <v>100</v>
      </c>
      <c r="H422" s="172">
        <f t="shared" si="13"/>
        <v>100</v>
      </c>
      <c r="I422" s="73"/>
      <c r="J422" s="52" t="s">
        <v>1228</v>
      </c>
      <c r="K422" s="65" t="s">
        <v>1157</v>
      </c>
      <c r="L422" s="157">
        <f t="shared" si="14"/>
        <v>1</v>
      </c>
    </row>
    <row r="423" s="138" customFormat="1" customHeight="1" outlineLevel="2" spans="1:15">
      <c r="A423" s="173" t="s">
        <v>1220</v>
      </c>
      <c r="B423" s="75" t="s">
        <v>1171</v>
      </c>
      <c r="C423" s="65" t="s">
        <v>10231</v>
      </c>
      <c r="D423" s="65" t="s">
        <v>10054</v>
      </c>
      <c r="E423" s="74" t="s">
        <v>229</v>
      </c>
      <c r="F423" s="172">
        <v>1</v>
      </c>
      <c r="G423" s="52">
        <v>100</v>
      </c>
      <c r="H423" s="172">
        <f t="shared" si="13"/>
        <v>100</v>
      </c>
      <c r="I423" s="73"/>
      <c r="J423" s="52" t="s">
        <v>1228</v>
      </c>
      <c r="K423" s="65" t="s">
        <v>1157</v>
      </c>
      <c r="L423" s="157">
        <f t="shared" si="14"/>
        <v>1</v>
      </c>
    </row>
    <row r="424" s="138" customFormat="1" customHeight="1" outlineLevel="2" spans="1:15">
      <c r="A424" s="173" t="s">
        <v>1220</v>
      </c>
      <c r="B424" s="75" t="s">
        <v>1171</v>
      </c>
      <c r="C424" s="65" t="s">
        <v>10065</v>
      </c>
      <c r="D424" s="65" t="s">
        <v>10066</v>
      </c>
      <c r="E424" s="74" t="s">
        <v>229</v>
      </c>
      <c r="F424" s="172">
        <v>10</v>
      </c>
      <c r="G424" s="73">
        <v>100</v>
      </c>
      <c r="H424" s="172">
        <f t="shared" si="13"/>
        <v>1000</v>
      </c>
      <c r="I424" s="73"/>
      <c r="J424" s="52" t="s">
        <v>1228</v>
      </c>
      <c r="K424" s="65" t="s">
        <v>1157</v>
      </c>
      <c r="L424" s="157">
        <f t="shared" si="14"/>
        <v>10</v>
      </c>
    </row>
    <row r="425" s="138" customFormat="1" customHeight="1" outlineLevel="2" spans="1:15">
      <c r="A425" s="173" t="s">
        <v>1220</v>
      </c>
      <c r="B425" s="75" t="s">
        <v>1175</v>
      </c>
      <c r="C425" s="75" t="s">
        <v>10182</v>
      </c>
      <c r="D425" s="65" t="s">
        <v>10008</v>
      </c>
      <c r="E425" s="74" t="s">
        <v>229</v>
      </c>
      <c r="F425" s="172">
        <v>2</v>
      </c>
      <c r="G425" s="73">
        <v>100</v>
      </c>
      <c r="H425" s="172">
        <f t="shared" si="13"/>
        <v>200</v>
      </c>
      <c r="I425" s="73"/>
      <c r="J425" s="52" t="s">
        <v>1230</v>
      </c>
      <c r="K425" s="65" t="s">
        <v>1157</v>
      </c>
      <c r="L425" s="157">
        <f t="shared" si="14"/>
        <v>2</v>
      </c>
    </row>
    <row r="426" s="138" customFormat="1" customHeight="1" outlineLevel="2" spans="1:15">
      <c r="A426" s="173" t="s">
        <v>1220</v>
      </c>
      <c r="B426" s="75" t="s">
        <v>1175</v>
      </c>
      <c r="C426" s="185" t="s">
        <v>10034</v>
      </c>
      <c r="D426" s="186" t="s">
        <v>10253</v>
      </c>
      <c r="E426" s="179" t="s">
        <v>229</v>
      </c>
      <c r="F426" s="206">
        <v>4</v>
      </c>
      <c r="G426" s="207">
        <v>100</v>
      </c>
      <c r="H426" s="172">
        <f t="shared" ref="H426:H489" si="15" xml:space="preserve">F426*G426</f>
        <v>400</v>
      </c>
      <c r="I426" s="73"/>
      <c r="J426" s="52" t="s">
        <v>1230</v>
      </c>
      <c r="K426" s="65" t="s">
        <v>1157</v>
      </c>
      <c r="L426" s="157">
        <f t="shared" ref="L426:L489" si="16" xml:space="preserve">F426</f>
        <v>4</v>
      </c>
    </row>
    <row r="427" s="138" customFormat="1" customHeight="1" outlineLevel="2" spans="1:15">
      <c r="A427" s="173" t="s">
        <v>1220</v>
      </c>
      <c r="B427" s="75" t="s">
        <v>966</v>
      </c>
      <c r="C427" s="65" t="s">
        <v>9995</v>
      </c>
      <c r="D427" s="52" t="s">
        <v>9996</v>
      </c>
      <c r="E427" s="74" t="s">
        <v>229</v>
      </c>
      <c r="F427" s="64">
        <v>1</v>
      </c>
      <c r="G427" s="73">
        <v>1500</v>
      </c>
      <c r="H427" s="172">
        <f t="shared" si="15"/>
        <v>1500</v>
      </c>
      <c r="I427" s="73"/>
      <c r="J427" s="52" t="s">
        <v>1231</v>
      </c>
      <c r="K427" s="65" t="s">
        <v>1157</v>
      </c>
      <c r="L427" s="157">
        <f t="shared" si="16"/>
        <v>1</v>
      </c>
    </row>
    <row r="428" s="138" customFormat="1" customHeight="1" outlineLevel="2" spans="1:15">
      <c r="A428" s="173" t="s">
        <v>1220</v>
      </c>
      <c r="B428" s="75" t="s">
        <v>1664</v>
      </c>
      <c r="C428" s="75" t="s">
        <v>10182</v>
      </c>
      <c r="D428" s="65" t="s">
        <v>10008</v>
      </c>
      <c r="E428" s="74" t="s">
        <v>229</v>
      </c>
      <c r="F428" s="172">
        <v>1</v>
      </c>
      <c r="G428" s="73">
        <v>100</v>
      </c>
      <c r="H428" s="172">
        <f t="shared" si="15"/>
        <v>100</v>
      </c>
      <c r="I428" s="73"/>
      <c r="J428" s="52" t="s">
        <v>1232</v>
      </c>
      <c r="K428" s="65" t="s">
        <v>1157</v>
      </c>
      <c r="L428" s="157">
        <f t="shared" si="16"/>
        <v>1</v>
      </c>
    </row>
    <row r="429" s="138" customFormat="1" customHeight="1" outlineLevel="2" spans="1:15">
      <c r="A429" s="173" t="s">
        <v>1220</v>
      </c>
      <c r="B429" s="75" t="s">
        <v>893</v>
      </c>
      <c r="C429" s="65" t="s">
        <v>9911</v>
      </c>
      <c r="D429" s="65" t="s">
        <v>9914</v>
      </c>
      <c r="E429" s="74" t="s">
        <v>229</v>
      </c>
      <c r="F429" s="172">
        <v>1</v>
      </c>
      <c r="G429" s="73">
        <v>300</v>
      </c>
      <c r="H429" s="172">
        <f t="shared" si="15"/>
        <v>300</v>
      </c>
      <c r="I429" s="73"/>
      <c r="J429" s="52" t="s">
        <v>1233</v>
      </c>
      <c r="K429" s="65" t="s">
        <v>1157</v>
      </c>
      <c r="L429" s="157">
        <f t="shared" si="16"/>
        <v>1</v>
      </c>
    </row>
    <row r="430" s="138" customFormat="1" customHeight="1" outlineLevel="2" spans="1:15">
      <c r="A430" s="173" t="s">
        <v>1220</v>
      </c>
      <c r="B430" s="75" t="s">
        <v>893</v>
      </c>
      <c r="C430" s="75" t="s">
        <v>10182</v>
      </c>
      <c r="D430" s="75" t="s">
        <v>10008</v>
      </c>
      <c r="E430" s="75" t="s">
        <v>229</v>
      </c>
      <c r="F430" s="64">
        <v>1</v>
      </c>
      <c r="G430" s="73">
        <v>100</v>
      </c>
      <c r="H430" s="172">
        <f t="shared" si="15"/>
        <v>100</v>
      </c>
      <c r="I430" s="52"/>
      <c r="J430" s="52" t="s">
        <v>1233</v>
      </c>
      <c r="K430" s="65" t="s">
        <v>1157</v>
      </c>
      <c r="L430" s="157">
        <f t="shared" si="16"/>
        <v>1</v>
      </c>
    </row>
    <row r="431" s="160" customFormat="1" customHeight="1" outlineLevel="2" spans="1:15">
      <c r="A431" s="173" t="s">
        <v>1220</v>
      </c>
      <c r="B431" s="75" t="s">
        <v>893</v>
      </c>
      <c r="C431" s="65" t="s">
        <v>9911</v>
      </c>
      <c r="D431" s="65" t="s">
        <v>9914</v>
      </c>
      <c r="E431" s="74" t="s">
        <v>229</v>
      </c>
      <c r="F431" s="172">
        <v>1</v>
      </c>
      <c r="G431" s="73">
        <v>300</v>
      </c>
      <c r="H431" s="172">
        <f t="shared" si="15"/>
        <v>300</v>
      </c>
      <c r="I431" s="52"/>
      <c r="J431" s="52" t="s">
        <v>1234</v>
      </c>
      <c r="K431" s="65" t="s">
        <v>1157</v>
      </c>
      <c r="L431" s="157">
        <f t="shared" si="16"/>
        <v>1</v>
      </c>
      <c r="M431" s="157"/>
      <c r="N431" s="157"/>
      <c r="O431" s="157"/>
    </row>
    <row r="432" s="160" customFormat="1" customHeight="1" outlineLevel="2" spans="1:15">
      <c r="A432" s="173" t="s">
        <v>1220</v>
      </c>
      <c r="B432" s="75" t="s">
        <v>893</v>
      </c>
      <c r="C432" s="75" t="s">
        <v>10182</v>
      </c>
      <c r="D432" s="75" t="s">
        <v>10008</v>
      </c>
      <c r="E432" s="75" t="s">
        <v>229</v>
      </c>
      <c r="F432" s="64">
        <v>1</v>
      </c>
      <c r="G432" s="73">
        <v>100</v>
      </c>
      <c r="H432" s="172">
        <f t="shared" si="15"/>
        <v>100</v>
      </c>
      <c r="I432" s="52"/>
      <c r="J432" s="52" t="s">
        <v>1234</v>
      </c>
      <c r="K432" s="65" t="s">
        <v>1157</v>
      </c>
      <c r="L432" s="157">
        <f t="shared" si="16"/>
        <v>1</v>
      </c>
      <c r="M432" s="157"/>
      <c r="N432" s="157"/>
      <c r="O432" s="157"/>
    </row>
    <row r="433" s="138" customFormat="1" customHeight="1" outlineLevel="2" spans="1:12">
      <c r="A433" s="173" t="s">
        <v>1220</v>
      </c>
      <c r="B433" s="75" t="s">
        <v>1182</v>
      </c>
      <c r="C433" s="75" t="s">
        <v>10182</v>
      </c>
      <c r="D433" s="75" t="s">
        <v>10008</v>
      </c>
      <c r="E433" s="75" t="s">
        <v>229</v>
      </c>
      <c r="F433" s="64">
        <v>1</v>
      </c>
      <c r="G433" s="73">
        <v>100</v>
      </c>
      <c r="H433" s="172">
        <f t="shared" si="15"/>
        <v>100</v>
      </c>
      <c r="I433" s="52"/>
      <c r="J433" s="52" t="s">
        <v>1235</v>
      </c>
      <c r="K433" s="65" t="s">
        <v>1157</v>
      </c>
      <c r="L433" s="157">
        <f t="shared" si="16"/>
        <v>1</v>
      </c>
    </row>
    <row r="434" s="138" customFormat="1" customHeight="1" outlineLevel="2" spans="1:12">
      <c r="A434" s="173" t="s">
        <v>1220</v>
      </c>
      <c r="B434" s="75" t="s">
        <v>893</v>
      </c>
      <c r="C434" s="75" t="s">
        <v>10182</v>
      </c>
      <c r="D434" s="65" t="s">
        <v>10008</v>
      </c>
      <c r="E434" s="74" t="s">
        <v>229</v>
      </c>
      <c r="F434" s="172">
        <v>1</v>
      </c>
      <c r="G434" s="73">
        <v>100</v>
      </c>
      <c r="H434" s="172">
        <f t="shared" si="15"/>
        <v>100</v>
      </c>
      <c r="I434" s="73"/>
      <c r="J434" s="52" t="s">
        <v>1236</v>
      </c>
      <c r="K434" s="65" t="s">
        <v>1157</v>
      </c>
      <c r="L434" s="157">
        <f t="shared" si="16"/>
        <v>1</v>
      </c>
    </row>
    <row r="435" s="138" customFormat="1" customHeight="1" outlineLevel="2" spans="1:12">
      <c r="A435" s="173" t="s">
        <v>1220</v>
      </c>
      <c r="B435" s="75" t="s">
        <v>1187</v>
      </c>
      <c r="C435" s="65" t="s">
        <v>10028</v>
      </c>
      <c r="D435" s="52" t="s">
        <v>10029</v>
      </c>
      <c r="E435" s="74" t="s">
        <v>229</v>
      </c>
      <c r="F435" s="172">
        <v>1</v>
      </c>
      <c r="G435" s="73">
        <v>3500</v>
      </c>
      <c r="H435" s="172">
        <f t="shared" si="15"/>
        <v>3500</v>
      </c>
      <c r="I435" s="73"/>
      <c r="J435" s="52" t="s">
        <v>1237</v>
      </c>
      <c r="K435" s="65" t="s">
        <v>1157</v>
      </c>
      <c r="L435" s="157">
        <f t="shared" si="16"/>
        <v>1</v>
      </c>
    </row>
    <row r="436" s="138" customFormat="1" customHeight="1" outlineLevel="2" spans="1:12">
      <c r="A436" s="173" t="s">
        <v>1220</v>
      </c>
      <c r="B436" s="75" t="s">
        <v>1187</v>
      </c>
      <c r="C436" s="75" t="s">
        <v>10182</v>
      </c>
      <c r="D436" s="65" t="s">
        <v>10008</v>
      </c>
      <c r="E436" s="74" t="s">
        <v>229</v>
      </c>
      <c r="F436" s="172">
        <v>1</v>
      </c>
      <c r="G436" s="73">
        <v>100</v>
      </c>
      <c r="H436" s="172">
        <f t="shared" si="15"/>
        <v>100</v>
      </c>
      <c r="I436" s="73"/>
      <c r="J436" s="52" t="s">
        <v>1237</v>
      </c>
      <c r="K436" s="65" t="s">
        <v>1157</v>
      </c>
      <c r="L436" s="157">
        <f t="shared" si="16"/>
        <v>1</v>
      </c>
    </row>
    <row r="437" s="138" customFormat="1" customHeight="1" outlineLevel="2" spans="1:12">
      <c r="A437" s="173" t="s">
        <v>1220</v>
      </c>
      <c r="B437" s="75" t="s">
        <v>1187</v>
      </c>
      <c r="C437" s="65" t="s">
        <v>10231</v>
      </c>
      <c r="D437" s="65" t="s">
        <v>10054</v>
      </c>
      <c r="E437" s="74" t="s">
        <v>229</v>
      </c>
      <c r="F437" s="172">
        <v>1</v>
      </c>
      <c r="G437" s="52">
        <v>100</v>
      </c>
      <c r="H437" s="172">
        <f t="shared" si="15"/>
        <v>100</v>
      </c>
      <c r="I437" s="73"/>
      <c r="J437" s="52" t="s">
        <v>1237</v>
      </c>
      <c r="K437" s="65" t="s">
        <v>1157</v>
      </c>
      <c r="L437" s="157">
        <f t="shared" si="16"/>
        <v>1</v>
      </c>
    </row>
    <row r="438" s="138" customFormat="1" customHeight="1" outlineLevel="2" spans="1:12">
      <c r="A438" s="173" t="s">
        <v>1220</v>
      </c>
      <c r="B438" s="75" t="s">
        <v>1187</v>
      </c>
      <c r="C438" s="65" t="s">
        <v>10231</v>
      </c>
      <c r="D438" s="65" t="s">
        <v>10054</v>
      </c>
      <c r="E438" s="74" t="s">
        <v>229</v>
      </c>
      <c r="F438" s="172">
        <v>1</v>
      </c>
      <c r="G438" s="52">
        <v>100</v>
      </c>
      <c r="H438" s="172">
        <f t="shared" si="15"/>
        <v>100</v>
      </c>
      <c r="I438" s="73"/>
      <c r="J438" s="52" t="s">
        <v>1237</v>
      </c>
      <c r="K438" s="65" t="s">
        <v>1157</v>
      </c>
      <c r="L438" s="157">
        <f t="shared" si="16"/>
        <v>1</v>
      </c>
    </row>
    <row r="439" s="138" customFormat="1" customHeight="1" outlineLevel="2" spans="1:12">
      <c r="A439" s="173" t="s">
        <v>1220</v>
      </c>
      <c r="B439" s="75" t="s">
        <v>1187</v>
      </c>
      <c r="C439" s="65" t="s">
        <v>10030</v>
      </c>
      <c r="D439" s="52" t="s">
        <v>10031</v>
      </c>
      <c r="E439" s="74" t="s">
        <v>229</v>
      </c>
      <c r="F439" s="172">
        <v>1</v>
      </c>
      <c r="G439" s="52">
        <v>2000</v>
      </c>
      <c r="H439" s="172">
        <f t="shared" si="15"/>
        <v>2000</v>
      </c>
      <c r="I439" s="73"/>
      <c r="J439" s="52" t="s">
        <v>1237</v>
      </c>
      <c r="K439" s="65" t="s">
        <v>1157</v>
      </c>
      <c r="L439" s="157">
        <f t="shared" si="16"/>
        <v>1</v>
      </c>
    </row>
    <row r="440" s="138" customFormat="1" customHeight="1" outlineLevel="2" spans="1:12">
      <c r="A440" s="173" t="s">
        <v>1220</v>
      </c>
      <c r="B440" s="75" t="s">
        <v>6767</v>
      </c>
      <c r="C440" s="75" t="s">
        <v>10182</v>
      </c>
      <c r="D440" s="65" t="s">
        <v>10008</v>
      </c>
      <c r="E440" s="74" t="s">
        <v>229</v>
      </c>
      <c r="F440" s="172">
        <v>3</v>
      </c>
      <c r="G440" s="73">
        <v>100</v>
      </c>
      <c r="H440" s="172">
        <f t="shared" si="15"/>
        <v>300</v>
      </c>
      <c r="I440" s="73"/>
      <c r="J440" s="52" t="s">
        <v>6877</v>
      </c>
      <c r="K440" s="65" t="s">
        <v>1157</v>
      </c>
      <c r="L440" s="157">
        <f t="shared" si="16"/>
        <v>3</v>
      </c>
    </row>
    <row r="441" s="157" customFormat="1" customHeight="1" outlineLevel="2" spans="1:12">
      <c r="A441" s="173" t="s">
        <v>1220</v>
      </c>
      <c r="B441" s="75" t="s">
        <v>1190</v>
      </c>
      <c r="C441" s="65" t="s">
        <v>9911</v>
      </c>
      <c r="D441" s="65" t="s">
        <v>9914</v>
      </c>
      <c r="E441" s="74" t="s">
        <v>229</v>
      </c>
      <c r="F441" s="172">
        <v>1</v>
      </c>
      <c r="G441" s="73">
        <v>300</v>
      </c>
      <c r="H441" s="172">
        <f t="shared" si="15"/>
        <v>300</v>
      </c>
      <c r="I441" s="52"/>
      <c r="J441" s="52" t="s">
        <v>1238</v>
      </c>
      <c r="K441" s="65" t="s">
        <v>1157</v>
      </c>
      <c r="L441" s="157">
        <f t="shared" si="16"/>
        <v>1</v>
      </c>
    </row>
    <row r="442" s="138" customFormat="1" customHeight="1" outlineLevel="2" spans="1:12">
      <c r="A442" s="173" t="s">
        <v>1220</v>
      </c>
      <c r="B442" s="75" t="s">
        <v>1190</v>
      </c>
      <c r="C442" s="75" t="s">
        <v>10182</v>
      </c>
      <c r="D442" s="65" t="s">
        <v>10008</v>
      </c>
      <c r="E442" s="74" t="s">
        <v>229</v>
      </c>
      <c r="F442" s="172">
        <v>1</v>
      </c>
      <c r="G442" s="73">
        <v>100</v>
      </c>
      <c r="H442" s="172">
        <f t="shared" si="15"/>
        <v>100</v>
      </c>
      <c r="I442" s="73"/>
      <c r="J442" s="52" t="s">
        <v>1238</v>
      </c>
      <c r="K442" s="65" t="s">
        <v>1157</v>
      </c>
      <c r="L442" s="157">
        <f t="shared" si="16"/>
        <v>1</v>
      </c>
    </row>
    <row r="443" s="138" customFormat="1" customHeight="1" outlineLevel="2" spans="1:12">
      <c r="A443" s="173" t="s">
        <v>1220</v>
      </c>
      <c r="B443" s="75" t="s">
        <v>1239</v>
      </c>
      <c r="C443" s="75" t="s">
        <v>10182</v>
      </c>
      <c r="D443" s="65" t="s">
        <v>10008</v>
      </c>
      <c r="E443" s="74" t="s">
        <v>229</v>
      </c>
      <c r="F443" s="172">
        <v>1</v>
      </c>
      <c r="G443" s="73">
        <v>100</v>
      </c>
      <c r="H443" s="172">
        <f t="shared" si="15"/>
        <v>100</v>
      </c>
      <c r="I443" s="73"/>
      <c r="J443" s="52" t="s">
        <v>1240</v>
      </c>
      <c r="K443" s="65" t="s">
        <v>1157</v>
      </c>
      <c r="L443" s="157">
        <f t="shared" si="16"/>
        <v>1</v>
      </c>
    </row>
    <row r="444" s="138" customFormat="1" customHeight="1" outlineLevel="2" spans="1:12">
      <c r="A444" s="173" t="s">
        <v>1220</v>
      </c>
      <c r="B444" s="75" t="s">
        <v>1192</v>
      </c>
      <c r="C444" s="75" t="s">
        <v>10182</v>
      </c>
      <c r="D444" s="65" t="s">
        <v>10008</v>
      </c>
      <c r="E444" s="74" t="s">
        <v>229</v>
      </c>
      <c r="F444" s="172">
        <v>2</v>
      </c>
      <c r="G444" s="73">
        <v>100</v>
      </c>
      <c r="H444" s="172">
        <f t="shared" si="15"/>
        <v>200</v>
      </c>
      <c r="I444" s="73"/>
      <c r="J444" s="52"/>
      <c r="K444" s="65" t="s">
        <v>1157</v>
      </c>
      <c r="L444" s="157">
        <f t="shared" si="16"/>
        <v>2</v>
      </c>
    </row>
    <row r="445" s="138" customFormat="1" customHeight="1" outlineLevel="2" spans="1:12">
      <c r="A445" s="173" t="s">
        <v>1220</v>
      </c>
      <c r="B445" s="75" t="s">
        <v>1192</v>
      </c>
      <c r="C445" s="65" t="s">
        <v>9920</v>
      </c>
      <c r="D445" s="65" t="s">
        <v>9921</v>
      </c>
      <c r="E445" s="74" t="s">
        <v>229</v>
      </c>
      <c r="F445" s="64">
        <v>1</v>
      </c>
      <c r="G445" s="73">
        <v>500</v>
      </c>
      <c r="H445" s="172">
        <f t="shared" si="15"/>
        <v>500</v>
      </c>
      <c r="I445" s="73"/>
      <c r="J445" s="52"/>
      <c r="K445" s="65" t="s">
        <v>1157</v>
      </c>
      <c r="L445" s="157">
        <f t="shared" si="16"/>
        <v>1</v>
      </c>
    </row>
    <row r="446" s="138" customFormat="1" customHeight="1" outlineLevel="2" spans="1:12">
      <c r="A446" s="173" t="s">
        <v>1220</v>
      </c>
      <c r="B446" s="75" t="s">
        <v>1192</v>
      </c>
      <c r="C446" s="65" t="s">
        <v>9922</v>
      </c>
      <c r="D446" s="52" t="s">
        <v>10265</v>
      </c>
      <c r="E446" s="65" t="s">
        <v>229</v>
      </c>
      <c r="F446" s="64">
        <v>82</v>
      </c>
      <c r="G446" s="64">
        <v>30</v>
      </c>
      <c r="H446" s="172">
        <f t="shared" si="15"/>
        <v>2460</v>
      </c>
      <c r="I446" s="73"/>
      <c r="J446" s="52"/>
      <c r="K446" s="65" t="s">
        <v>1157</v>
      </c>
      <c r="L446" s="157">
        <f t="shared" si="16"/>
        <v>82</v>
      </c>
    </row>
    <row r="447" s="138" customFormat="1" customHeight="1" outlineLevel="2" spans="1:12">
      <c r="A447" s="173" t="s">
        <v>1244</v>
      </c>
      <c r="B447" s="75" t="s">
        <v>1155</v>
      </c>
      <c r="C447" s="75" t="s">
        <v>10182</v>
      </c>
      <c r="D447" s="65" t="s">
        <v>10008</v>
      </c>
      <c r="E447" s="74" t="s">
        <v>229</v>
      </c>
      <c r="F447" s="172">
        <v>10</v>
      </c>
      <c r="G447" s="73">
        <v>100</v>
      </c>
      <c r="H447" s="172">
        <f t="shared" si="15"/>
        <v>1000</v>
      </c>
      <c r="I447" s="52"/>
      <c r="J447" s="52" t="s">
        <v>1245</v>
      </c>
      <c r="K447" s="65" t="s">
        <v>1157</v>
      </c>
      <c r="L447" s="157">
        <f t="shared" si="16"/>
        <v>10</v>
      </c>
    </row>
    <row r="448" s="138" customFormat="1" customHeight="1" outlineLevel="2" spans="1:12">
      <c r="A448" s="173" t="s">
        <v>1244</v>
      </c>
      <c r="B448" s="75" t="s">
        <v>1155</v>
      </c>
      <c r="C448" s="185" t="s">
        <v>10034</v>
      </c>
      <c r="D448" s="186" t="s">
        <v>10253</v>
      </c>
      <c r="E448" s="179" t="s">
        <v>229</v>
      </c>
      <c r="F448" s="206">
        <v>20</v>
      </c>
      <c r="G448" s="207">
        <v>100</v>
      </c>
      <c r="H448" s="172">
        <f t="shared" si="15"/>
        <v>2000</v>
      </c>
      <c r="I448" s="52"/>
      <c r="J448" s="52" t="s">
        <v>1245</v>
      </c>
      <c r="K448" s="65" t="s">
        <v>1157</v>
      </c>
      <c r="L448" s="157">
        <f t="shared" si="16"/>
        <v>20</v>
      </c>
    </row>
    <row r="449" s="138" customFormat="1" customHeight="1" outlineLevel="2" spans="1:12">
      <c r="A449" s="173" t="s">
        <v>1244</v>
      </c>
      <c r="B449" s="75" t="s">
        <v>1155</v>
      </c>
      <c r="C449" s="65" t="s">
        <v>10141</v>
      </c>
      <c r="D449" s="73"/>
      <c r="E449" s="65" t="s">
        <v>229</v>
      </c>
      <c r="F449" s="64">
        <v>10</v>
      </c>
      <c r="G449" s="73">
        <v>35</v>
      </c>
      <c r="H449" s="172">
        <f t="shared" si="15"/>
        <v>350</v>
      </c>
      <c r="I449" s="52"/>
      <c r="J449" s="52" t="s">
        <v>1245</v>
      </c>
      <c r="K449" s="65" t="s">
        <v>1157</v>
      </c>
      <c r="L449" s="157">
        <f t="shared" si="16"/>
        <v>10</v>
      </c>
    </row>
    <row r="450" s="138" customFormat="1" customHeight="1" outlineLevel="2" spans="1:12">
      <c r="A450" s="173" t="s">
        <v>1244</v>
      </c>
      <c r="B450" s="75" t="s">
        <v>1155</v>
      </c>
      <c r="C450" s="65" t="s">
        <v>10221</v>
      </c>
      <c r="D450" s="73"/>
      <c r="E450" s="65" t="s">
        <v>229</v>
      </c>
      <c r="F450" s="64">
        <v>10</v>
      </c>
      <c r="G450" s="73">
        <v>23</v>
      </c>
      <c r="H450" s="172">
        <f t="shared" si="15"/>
        <v>230</v>
      </c>
      <c r="I450" s="52"/>
      <c r="J450" s="52" t="s">
        <v>1245</v>
      </c>
      <c r="K450" s="65" t="s">
        <v>1157</v>
      </c>
      <c r="L450" s="157">
        <f t="shared" si="16"/>
        <v>10</v>
      </c>
    </row>
    <row r="451" s="138" customFormat="1" customHeight="1" outlineLevel="2" spans="1:12">
      <c r="A451" s="173" t="s">
        <v>1244</v>
      </c>
      <c r="B451" s="75" t="s">
        <v>1159</v>
      </c>
      <c r="C451" s="75" t="s">
        <v>10182</v>
      </c>
      <c r="D451" s="65" t="s">
        <v>10008</v>
      </c>
      <c r="E451" s="74" t="s">
        <v>229</v>
      </c>
      <c r="F451" s="172">
        <v>45</v>
      </c>
      <c r="G451" s="73">
        <v>100</v>
      </c>
      <c r="H451" s="172">
        <f t="shared" si="15"/>
        <v>4500</v>
      </c>
      <c r="I451" s="52"/>
      <c r="J451" s="52" t="s">
        <v>1246</v>
      </c>
      <c r="K451" s="65" t="s">
        <v>1157</v>
      </c>
      <c r="L451" s="157">
        <f t="shared" si="16"/>
        <v>45</v>
      </c>
    </row>
    <row r="452" s="138" customFormat="1" customHeight="1" outlineLevel="2" spans="1:12">
      <c r="A452" s="173" t="s">
        <v>1244</v>
      </c>
      <c r="B452" s="75" t="s">
        <v>1159</v>
      </c>
      <c r="C452" s="185" t="s">
        <v>10034</v>
      </c>
      <c r="D452" s="186" t="s">
        <v>10253</v>
      </c>
      <c r="E452" s="179" t="s">
        <v>229</v>
      </c>
      <c r="F452" s="206">
        <v>90</v>
      </c>
      <c r="G452" s="207">
        <v>100</v>
      </c>
      <c r="H452" s="172">
        <f t="shared" si="15"/>
        <v>9000</v>
      </c>
      <c r="I452" s="52"/>
      <c r="J452" s="52" t="s">
        <v>1246</v>
      </c>
      <c r="K452" s="65" t="s">
        <v>1157</v>
      </c>
      <c r="L452" s="157">
        <f t="shared" si="16"/>
        <v>90</v>
      </c>
    </row>
    <row r="453" s="138" customFormat="1" customHeight="1" outlineLevel="2" spans="1:12">
      <c r="A453" s="173" t="s">
        <v>1244</v>
      </c>
      <c r="B453" s="75" t="s">
        <v>1159</v>
      </c>
      <c r="C453" s="208" t="s">
        <v>10103</v>
      </c>
      <c r="D453" s="73" t="s">
        <v>10263</v>
      </c>
      <c r="E453" s="65" t="s">
        <v>229</v>
      </c>
      <c r="F453" s="64">
        <v>90</v>
      </c>
      <c r="G453" s="209">
        <v>100</v>
      </c>
      <c r="H453" s="172">
        <f t="shared" si="15"/>
        <v>9000</v>
      </c>
      <c r="I453" s="52"/>
      <c r="J453" s="52" t="s">
        <v>1246</v>
      </c>
      <c r="K453" s="65" t="s">
        <v>1157</v>
      </c>
      <c r="L453" s="157">
        <f t="shared" si="16"/>
        <v>90</v>
      </c>
    </row>
    <row r="454" s="138" customFormat="1" customHeight="1" outlineLevel="2" spans="1:12">
      <c r="A454" s="173" t="s">
        <v>1244</v>
      </c>
      <c r="B454" s="75" t="s">
        <v>1159</v>
      </c>
      <c r="C454" s="65" t="s">
        <v>10141</v>
      </c>
      <c r="D454" s="73"/>
      <c r="E454" s="65" t="s">
        <v>229</v>
      </c>
      <c r="F454" s="64">
        <v>45</v>
      </c>
      <c r="G454" s="73">
        <v>35</v>
      </c>
      <c r="H454" s="172">
        <f t="shared" si="15"/>
        <v>1575</v>
      </c>
      <c r="I454" s="52"/>
      <c r="J454" s="52" t="s">
        <v>1246</v>
      </c>
      <c r="K454" s="65" t="s">
        <v>1157</v>
      </c>
      <c r="L454" s="157">
        <f t="shared" si="16"/>
        <v>45</v>
      </c>
    </row>
    <row r="455" s="138" customFormat="1" customHeight="1" outlineLevel="2" spans="1:12">
      <c r="A455" s="173" t="s">
        <v>1244</v>
      </c>
      <c r="B455" s="75" t="s">
        <v>1159</v>
      </c>
      <c r="C455" s="65" t="s">
        <v>10221</v>
      </c>
      <c r="D455" s="73"/>
      <c r="E455" s="65" t="s">
        <v>229</v>
      </c>
      <c r="F455" s="64">
        <v>45</v>
      </c>
      <c r="G455" s="73">
        <v>23</v>
      </c>
      <c r="H455" s="172">
        <f t="shared" si="15"/>
        <v>1035</v>
      </c>
      <c r="I455" s="52"/>
      <c r="J455" s="52" t="s">
        <v>1246</v>
      </c>
      <c r="K455" s="65" t="s">
        <v>1157</v>
      </c>
      <c r="L455" s="157">
        <f t="shared" si="16"/>
        <v>45</v>
      </c>
    </row>
    <row r="456" s="138" customFormat="1" customHeight="1" outlineLevel="2" spans="1:12">
      <c r="A456" s="173" t="s">
        <v>1244</v>
      </c>
      <c r="B456" s="75" t="s">
        <v>1161</v>
      </c>
      <c r="C456" s="75" t="s">
        <v>10182</v>
      </c>
      <c r="D456" s="65" t="s">
        <v>10008</v>
      </c>
      <c r="E456" s="74" t="s">
        <v>229</v>
      </c>
      <c r="F456" s="172">
        <v>30</v>
      </c>
      <c r="G456" s="73">
        <v>100</v>
      </c>
      <c r="H456" s="172">
        <f t="shared" si="15"/>
        <v>3000</v>
      </c>
      <c r="I456" s="52"/>
      <c r="J456" s="52" t="s">
        <v>1247</v>
      </c>
      <c r="K456" s="65" t="s">
        <v>1157</v>
      </c>
      <c r="L456" s="157">
        <f t="shared" si="16"/>
        <v>30</v>
      </c>
    </row>
    <row r="457" s="138" customFormat="1" customHeight="1" outlineLevel="2" spans="1:12">
      <c r="A457" s="173" t="s">
        <v>1244</v>
      </c>
      <c r="B457" s="75" t="s">
        <v>1161</v>
      </c>
      <c r="C457" s="185" t="s">
        <v>10034</v>
      </c>
      <c r="D457" s="186" t="s">
        <v>10253</v>
      </c>
      <c r="E457" s="179" t="s">
        <v>229</v>
      </c>
      <c r="F457" s="206">
        <v>60</v>
      </c>
      <c r="G457" s="207">
        <v>100</v>
      </c>
      <c r="H457" s="172">
        <f t="shared" si="15"/>
        <v>6000</v>
      </c>
      <c r="I457" s="52"/>
      <c r="J457" s="52" t="s">
        <v>1247</v>
      </c>
      <c r="K457" s="65" t="s">
        <v>1157</v>
      </c>
      <c r="L457" s="157">
        <f t="shared" si="16"/>
        <v>60</v>
      </c>
    </row>
    <row r="458" s="138" customFormat="1" customHeight="1" outlineLevel="2" spans="1:12">
      <c r="A458" s="173" t="s">
        <v>1244</v>
      </c>
      <c r="B458" s="75" t="s">
        <v>1161</v>
      </c>
      <c r="C458" s="208" t="s">
        <v>10103</v>
      </c>
      <c r="D458" s="73" t="s">
        <v>10263</v>
      </c>
      <c r="E458" s="65" t="s">
        <v>229</v>
      </c>
      <c r="F458" s="64">
        <v>90</v>
      </c>
      <c r="G458" s="209">
        <v>100</v>
      </c>
      <c r="H458" s="172">
        <f t="shared" si="15"/>
        <v>9000</v>
      </c>
      <c r="I458" s="52"/>
      <c r="J458" s="52" t="s">
        <v>1247</v>
      </c>
      <c r="K458" s="65" t="s">
        <v>1157</v>
      </c>
      <c r="L458" s="157">
        <f t="shared" si="16"/>
        <v>90</v>
      </c>
    </row>
    <row r="459" s="138" customFormat="1" customHeight="1" outlineLevel="2" spans="1:12">
      <c r="A459" s="173" t="s">
        <v>1244</v>
      </c>
      <c r="B459" s="75" t="s">
        <v>1161</v>
      </c>
      <c r="C459" s="65" t="s">
        <v>10141</v>
      </c>
      <c r="D459" s="73"/>
      <c r="E459" s="65" t="s">
        <v>229</v>
      </c>
      <c r="F459" s="64">
        <v>30</v>
      </c>
      <c r="G459" s="73">
        <v>35</v>
      </c>
      <c r="H459" s="172">
        <f t="shared" si="15"/>
        <v>1050</v>
      </c>
      <c r="I459" s="52"/>
      <c r="J459" s="52" t="s">
        <v>1247</v>
      </c>
      <c r="K459" s="65" t="s">
        <v>1157</v>
      </c>
      <c r="L459" s="157">
        <f t="shared" si="16"/>
        <v>30</v>
      </c>
    </row>
    <row r="460" s="138" customFormat="1" customHeight="1" outlineLevel="2" spans="1:12">
      <c r="A460" s="173" t="s">
        <v>1244</v>
      </c>
      <c r="B460" s="75" t="s">
        <v>1161</v>
      </c>
      <c r="C460" s="65" t="s">
        <v>10221</v>
      </c>
      <c r="D460" s="73"/>
      <c r="E460" s="65" t="s">
        <v>229</v>
      </c>
      <c r="F460" s="64">
        <v>30</v>
      </c>
      <c r="G460" s="73">
        <v>23</v>
      </c>
      <c r="H460" s="172">
        <f t="shared" si="15"/>
        <v>690</v>
      </c>
      <c r="I460" s="52"/>
      <c r="J460" s="52" t="s">
        <v>1247</v>
      </c>
      <c r="K460" s="65" t="s">
        <v>1157</v>
      </c>
      <c r="L460" s="157">
        <f t="shared" si="16"/>
        <v>30</v>
      </c>
    </row>
    <row r="461" s="138" customFormat="1" customHeight="1" outlineLevel="2" spans="1:12">
      <c r="A461" s="173" t="s">
        <v>1244</v>
      </c>
      <c r="B461" s="75" t="s">
        <v>1163</v>
      </c>
      <c r="C461" s="65" t="s">
        <v>10026</v>
      </c>
      <c r="D461" s="174" t="s">
        <v>10027</v>
      </c>
      <c r="E461" s="74" t="s">
        <v>229</v>
      </c>
      <c r="F461" s="172">
        <v>5</v>
      </c>
      <c r="G461" s="73">
        <v>500</v>
      </c>
      <c r="H461" s="172">
        <f t="shared" si="15"/>
        <v>2500</v>
      </c>
      <c r="I461" s="73"/>
      <c r="J461" s="52" t="s">
        <v>1248</v>
      </c>
      <c r="K461" s="65" t="s">
        <v>1157</v>
      </c>
      <c r="L461" s="157">
        <f t="shared" si="16"/>
        <v>5</v>
      </c>
    </row>
    <row r="462" s="138" customFormat="1" customHeight="1" outlineLevel="2" spans="1:12">
      <c r="A462" s="173" t="s">
        <v>1244</v>
      </c>
      <c r="B462" s="75" t="s">
        <v>1163</v>
      </c>
      <c r="C462" s="75" t="s">
        <v>10182</v>
      </c>
      <c r="D462" s="65" t="s">
        <v>10008</v>
      </c>
      <c r="E462" s="74" t="s">
        <v>229</v>
      </c>
      <c r="F462" s="172">
        <v>5</v>
      </c>
      <c r="G462" s="73">
        <v>100</v>
      </c>
      <c r="H462" s="172">
        <f t="shared" si="15"/>
        <v>500</v>
      </c>
      <c r="I462" s="73"/>
      <c r="J462" s="52" t="s">
        <v>1248</v>
      </c>
      <c r="K462" s="65" t="s">
        <v>1157</v>
      </c>
      <c r="L462" s="157">
        <f t="shared" si="16"/>
        <v>5</v>
      </c>
    </row>
    <row r="463" s="138" customFormat="1" customHeight="1" outlineLevel="2" spans="1:12">
      <c r="A463" s="173" t="s">
        <v>1244</v>
      </c>
      <c r="B463" s="75" t="s">
        <v>1163</v>
      </c>
      <c r="C463" s="208" t="s">
        <v>10103</v>
      </c>
      <c r="D463" s="73" t="s">
        <v>10263</v>
      </c>
      <c r="E463" s="65" t="s">
        <v>229</v>
      </c>
      <c r="F463" s="64">
        <v>5</v>
      </c>
      <c r="G463" s="209">
        <v>100</v>
      </c>
      <c r="H463" s="172">
        <f t="shared" si="15"/>
        <v>500</v>
      </c>
      <c r="I463" s="73"/>
      <c r="J463" s="52" t="s">
        <v>1248</v>
      </c>
      <c r="K463" s="65" t="s">
        <v>1157</v>
      </c>
      <c r="L463" s="157">
        <f t="shared" si="16"/>
        <v>5</v>
      </c>
    </row>
    <row r="464" s="157" customFormat="1" customHeight="1" outlineLevel="2" spans="1:12">
      <c r="A464" s="173" t="s">
        <v>1244</v>
      </c>
      <c r="B464" s="75" t="s">
        <v>1165</v>
      </c>
      <c r="C464" s="65" t="s">
        <v>9911</v>
      </c>
      <c r="D464" s="65" t="s">
        <v>9914</v>
      </c>
      <c r="E464" s="74" t="s">
        <v>229</v>
      </c>
      <c r="F464" s="172">
        <v>5</v>
      </c>
      <c r="G464" s="73">
        <v>300</v>
      </c>
      <c r="H464" s="172">
        <f t="shared" si="15"/>
        <v>1500</v>
      </c>
      <c r="I464" s="52"/>
      <c r="J464" s="52" t="s">
        <v>1249</v>
      </c>
      <c r="K464" s="65" t="s">
        <v>1157</v>
      </c>
      <c r="L464" s="157">
        <f t="shared" si="16"/>
        <v>5</v>
      </c>
    </row>
    <row r="465" s="138" customFormat="1" customHeight="1" outlineLevel="2" spans="1:12">
      <c r="A465" s="173" t="s">
        <v>1244</v>
      </c>
      <c r="B465" s="75" t="s">
        <v>1165</v>
      </c>
      <c r="C465" s="75" t="s">
        <v>10182</v>
      </c>
      <c r="D465" s="65" t="s">
        <v>10008</v>
      </c>
      <c r="E465" s="74" t="s">
        <v>229</v>
      </c>
      <c r="F465" s="172">
        <v>5</v>
      </c>
      <c r="G465" s="73">
        <v>100</v>
      </c>
      <c r="H465" s="172">
        <f t="shared" si="15"/>
        <v>500</v>
      </c>
      <c r="I465" s="73"/>
      <c r="J465" s="52" t="s">
        <v>1249</v>
      </c>
      <c r="K465" s="65" t="s">
        <v>1157</v>
      </c>
      <c r="L465" s="157">
        <f t="shared" si="16"/>
        <v>5</v>
      </c>
    </row>
    <row r="466" s="138" customFormat="1" customHeight="1" outlineLevel="2" spans="1:12">
      <c r="A466" s="173" t="s">
        <v>1244</v>
      </c>
      <c r="B466" s="75" t="s">
        <v>1167</v>
      </c>
      <c r="C466" s="65" t="s">
        <v>10026</v>
      </c>
      <c r="D466" s="174" t="s">
        <v>10027</v>
      </c>
      <c r="E466" s="74" t="s">
        <v>229</v>
      </c>
      <c r="F466" s="172">
        <v>5</v>
      </c>
      <c r="G466" s="73">
        <v>500</v>
      </c>
      <c r="H466" s="172">
        <f t="shared" si="15"/>
        <v>2500</v>
      </c>
      <c r="I466" s="73"/>
      <c r="J466" s="52" t="s">
        <v>1250</v>
      </c>
      <c r="K466" s="65" t="s">
        <v>1157</v>
      </c>
      <c r="L466" s="157">
        <f t="shared" si="16"/>
        <v>5</v>
      </c>
    </row>
    <row r="467" s="138" customFormat="1" customHeight="1" outlineLevel="2" spans="1:12">
      <c r="A467" s="173" t="s">
        <v>1244</v>
      </c>
      <c r="B467" s="75" t="s">
        <v>1167</v>
      </c>
      <c r="C467" s="65" t="s">
        <v>10065</v>
      </c>
      <c r="D467" s="65" t="s">
        <v>10066</v>
      </c>
      <c r="E467" s="74" t="s">
        <v>229</v>
      </c>
      <c r="F467" s="172">
        <v>40</v>
      </c>
      <c r="G467" s="73">
        <v>100</v>
      </c>
      <c r="H467" s="172">
        <f t="shared" si="15"/>
        <v>4000</v>
      </c>
      <c r="I467" s="73"/>
      <c r="J467" s="52" t="s">
        <v>1250</v>
      </c>
      <c r="K467" s="65" t="s">
        <v>1157</v>
      </c>
      <c r="L467" s="157">
        <f t="shared" si="16"/>
        <v>40</v>
      </c>
    </row>
    <row r="468" s="138" customFormat="1" customHeight="1" outlineLevel="2" spans="1:12">
      <c r="A468" s="173" t="s">
        <v>1244</v>
      </c>
      <c r="B468" s="75" t="s">
        <v>1167</v>
      </c>
      <c r="C468" s="75" t="s">
        <v>10182</v>
      </c>
      <c r="D468" s="65" t="s">
        <v>10008</v>
      </c>
      <c r="E468" s="74" t="s">
        <v>229</v>
      </c>
      <c r="F468" s="64">
        <v>5</v>
      </c>
      <c r="G468" s="73">
        <v>100</v>
      </c>
      <c r="H468" s="172">
        <f t="shared" si="15"/>
        <v>500</v>
      </c>
      <c r="I468" s="52"/>
      <c r="J468" s="52" t="s">
        <v>1250</v>
      </c>
      <c r="K468" s="65" t="s">
        <v>1157</v>
      </c>
      <c r="L468" s="157">
        <f t="shared" si="16"/>
        <v>5</v>
      </c>
    </row>
    <row r="469" s="138" customFormat="1" customHeight="1" outlineLevel="2" spans="1:12">
      <c r="A469" s="173" t="s">
        <v>1244</v>
      </c>
      <c r="B469" s="75" t="s">
        <v>1167</v>
      </c>
      <c r="C469" s="65" t="s">
        <v>10231</v>
      </c>
      <c r="D469" s="65" t="s">
        <v>10054</v>
      </c>
      <c r="E469" s="74" t="s">
        <v>229</v>
      </c>
      <c r="F469" s="64">
        <v>5</v>
      </c>
      <c r="G469" s="52">
        <v>100</v>
      </c>
      <c r="H469" s="172">
        <f t="shared" si="15"/>
        <v>500</v>
      </c>
      <c r="I469" s="52"/>
      <c r="J469" s="52" t="s">
        <v>1250</v>
      </c>
      <c r="K469" s="65" t="s">
        <v>1157</v>
      </c>
      <c r="L469" s="157">
        <f t="shared" si="16"/>
        <v>5</v>
      </c>
    </row>
    <row r="470" s="138" customFormat="1" customHeight="1" outlineLevel="2" spans="1:12">
      <c r="A470" s="173" t="s">
        <v>1244</v>
      </c>
      <c r="B470" s="75" t="s">
        <v>1169</v>
      </c>
      <c r="C470" s="65" t="s">
        <v>10231</v>
      </c>
      <c r="D470" s="65" t="s">
        <v>10054</v>
      </c>
      <c r="E470" s="74" t="s">
        <v>229</v>
      </c>
      <c r="F470" s="172">
        <v>10</v>
      </c>
      <c r="G470" s="52">
        <v>100</v>
      </c>
      <c r="H470" s="172">
        <f t="shared" si="15"/>
        <v>1000</v>
      </c>
      <c r="I470" s="73"/>
      <c r="J470" s="52" t="s">
        <v>1251</v>
      </c>
      <c r="K470" s="65" t="s">
        <v>1157</v>
      </c>
      <c r="L470" s="157">
        <f t="shared" si="16"/>
        <v>10</v>
      </c>
    </row>
    <row r="471" s="138" customFormat="1" customHeight="1" outlineLevel="2" spans="1:12">
      <c r="A471" s="173" t="s">
        <v>1244</v>
      </c>
      <c r="B471" s="75" t="s">
        <v>1171</v>
      </c>
      <c r="C471" s="65" t="s">
        <v>10026</v>
      </c>
      <c r="D471" s="174" t="s">
        <v>10027</v>
      </c>
      <c r="E471" s="74" t="s">
        <v>229</v>
      </c>
      <c r="F471" s="172">
        <v>5</v>
      </c>
      <c r="G471" s="73">
        <v>500</v>
      </c>
      <c r="H471" s="172">
        <f t="shared" si="15"/>
        <v>2500</v>
      </c>
      <c r="I471" s="73"/>
      <c r="J471" s="52" t="s">
        <v>1252</v>
      </c>
      <c r="K471" s="65" t="s">
        <v>1157</v>
      </c>
      <c r="L471" s="157">
        <f t="shared" si="16"/>
        <v>5</v>
      </c>
    </row>
    <row r="472" s="138" customFormat="1" customHeight="1" outlineLevel="2" spans="1:12">
      <c r="A472" s="173" t="s">
        <v>1244</v>
      </c>
      <c r="B472" s="75" t="s">
        <v>1171</v>
      </c>
      <c r="C472" s="65" t="s">
        <v>9911</v>
      </c>
      <c r="D472" s="65" t="s">
        <v>9917</v>
      </c>
      <c r="E472" s="74" t="s">
        <v>229</v>
      </c>
      <c r="F472" s="172">
        <v>5</v>
      </c>
      <c r="G472" s="73">
        <v>300</v>
      </c>
      <c r="H472" s="172">
        <f t="shared" si="15"/>
        <v>1500</v>
      </c>
      <c r="I472" s="73"/>
      <c r="J472" s="52" t="s">
        <v>1252</v>
      </c>
      <c r="K472" s="65" t="s">
        <v>1157</v>
      </c>
      <c r="L472" s="157">
        <f t="shared" si="16"/>
        <v>5</v>
      </c>
    </row>
    <row r="473" s="138" customFormat="1" customHeight="1" outlineLevel="2" spans="1:12">
      <c r="A473" s="173" t="s">
        <v>1244</v>
      </c>
      <c r="B473" s="75" t="s">
        <v>1171</v>
      </c>
      <c r="C473" s="75" t="s">
        <v>10182</v>
      </c>
      <c r="D473" s="65" t="s">
        <v>10008</v>
      </c>
      <c r="E473" s="74" t="s">
        <v>229</v>
      </c>
      <c r="F473" s="172">
        <v>5</v>
      </c>
      <c r="G473" s="73">
        <v>100</v>
      </c>
      <c r="H473" s="172">
        <f t="shared" si="15"/>
        <v>500</v>
      </c>
      <c r="I473" s="73"/>
      <c r="J473" s="52" t="s">
        <v>1252</v>
      </c>
      <c r="K473" s="65" t="s">
        <v>1157</v>
      </c>
      <c r="L473" s="157">
        <f t="shared" si="16"/>
        <v>5</v>
      </c>
    </row>
    <row r="474" s="138" customFormat="1" customHeight="1" outlineLevel="2" spans="1:12">
      <c r="A474" s="173" t="s">
        <v>1244</v>
      </c>
      <c r="B474" s="75" t="s">
        <v>1171</v>
      </c>
      <c r="C474" s="65" t="s">
        <v>10231</v>
      </c>
      <c r="D474" s="65" t="s">
        <v>10054</v>
      </c>
      <c r="E474" s="74" t="s">
        <v>229</v>
      </c>
      <c r="F474" s="172">
        <v>5</v>
      </c>
      <c r="G474" s="52">
        <v>100</v>
      </c>
      <c r="H474" s="172">
        <f t="shared" si="15"/>
        <v>500</v>
      </c>
      <c r="I474" s="73"/>
      <c r="J474" s="52" t="s">
        <v>1252</v>
      </c>
      <c r="K474" s="65" t="s">
        <v>1157</v>
      </c>
      <c r="L474" s="157">
        <f t="shared" si="16"/>
        <v>5</v>
      </c>
    </row>
    <row r="475" s="138" customFormat="1" customHeight="1" outlineLevel="2" spans="1:12">
      <c r="A475" s="173" t="s">
        <v>1244</v>
      </c>
      <c r="B475" s="75" t="s">
        <v>1171</v>
      </c>
      <c r="C475" s="65" t="s">
        <v>10065</v>
      </c>
      <c r="D475" s="65" t="s">
        <v>10066</v>
      </c>
      <c r="E475" s="74" t="s">
        <v>229</v>
      </c>
      <c r="F475" s="172">
        <v>50</v>
      </c>
      <c r="G475" s="73">
        <v>100</v>
      </c>
      <c r="H475" s="172">
        <f t="shared" si="15"/>
        <v>5000</v>
      </c>
      <c r="I475" s="73"/>
      <c r="J475" s="52" t="s">
        <v>1252</v>
      </c>
      <c r="K475" s="65" t="s">
        <v>1157</v>
      </c>
      <c r="L475" s="157">
        <f t="shared" si="16"/>
        <v>50</v>
      </c>
    </row>
    <row r="476" s="138" customFormat="1" customHeight="1" outlineLevel="2" spans="1:12">
      <c r="A476" s="173" t="s">
        <v>1244</v>
      </c>
      <c r="B476" s="75" t="s">
        <v>1175</v>
      </c>
      <c r="C476" s="75" t="s">
        <v>10182</v>
      </c>
      <c r="D476" s="65" t="s">
        <v>10008</v>
      </c>
      <c r="E476" s="74" t="s">
        <v>229</v>
      </c>
      <c r="F476" s="172">
        <v>10</v>
      </c>
      <c r="G476" s="73">
        <v>100</v>
      </c>
      <c r="H476" s="172">
        <f t="shared" si="15"/>
        <v>1000</v>
      </c>
      <c r="I476" s="73"/>
      <c r="J476" s="52" t="s">
        <v>1254</v>
      </c>
      <c r="K476" s="65" t="s">
        <v>1157</v>
      </c>
      <c r="L476" s="157">
        <f t="shared" si="16"/>
        <v>10</v>
      </c>
    </row>
    <row r="477" s="138" customFormat="1" customHeight="1" outlineLevel="2" spans="1:12">
      <c r="A477" s="173" t="s">
        <v>1244</v>
      </c>
      <c r="B477" s="75" t="s">
        <v>1175</v>
      </c>
      <c r="C477" s="185" t="s">
        <v>10034</v>
      </c>
      <c r="D477" s="186" t="s">
        <v>10253</v>
      </c>
      <c r="E477" s="179" t="s">
        <v>229</v>
      </c>
      <c r="F477" s="206">
        <v>20</v>
      </c>
      <c r="G477" s="207">
        <v>100</v>
      </c>
      <c r="H477" s="172">
        <f t="shared" si="15"/>
        <v>2000</v>
      </c>
      <c r="I477" s="73"/>
      <c r="J477" s="52" t="s">
        <v>1254</v>
      </c>
      <c r="K477" s="65" t="s">
        <v>1157</v>
      </c>
      <c r="L477" s="157">
        <f t="shared" si="16"/>
        <v>20</v>
      </c>
    </row>
    <row r="478" s="138" customFormat="1" customHeight="1" outlineLevel="2" spans="1:12">
      <c r="A478" s="173" t="s">
        <v>1244</v>
      </c>
      <c r="B478" s="75" t="s">
        <v>966</v>
      </c>
      <c r="C478" s="65" t="s">
        <v>9995</v>
      </c>
      <c r="D478" s="52" t="s">
        <v>9996</v>
      </c>
      <c r="E478" s="74" t="s">
        <v>229</v>
      </c>
      <c r="F478" s="64">
        <v>5</v>
      </c>
      <c r="G478" s="73">
        <v>1500</v>
      </c>
      <c r="H478" s="172">
        <f t="shared" si="15"/>
        <v>7500</v>
      </c>
      <c r="I478" s="73"/>
      <c r="J478" s="52" t="s">
        <v>1255</v>
      </c>
      <c r="K478" s="65" t="s">
        <v>1157</v>
      </c>
      <c r="L478" s="157">
        <f t="shared" si="16"/>
        <v>5</v>
      </c>
    </row>
    <row r="479" s="138" customFormat="1" customHeight="1" outlineLevel="2" spans="1:12">
      <c r="A479" s="173" t="s">
        <v>1244</v>
      </c>
      <c r="B479" s="75" t="s">
        <v>1664</v>
      </c>
      <c r="C479" s="75" t="s">
        <v>10182</v>
      </c>
      <c r="D479" s="65" t="s">
        <v>10008</v>
      </c>
      <c r="E479" s="74" t="s">
        <v>229</v>
      </c>
      <c r="F479" s="172">
        <v>5</v>
      </c>
      <c r="G479" s="73">
        <v>100</v>
      </c>
      <c r="H479" s="172">
        <f t="shared" si="15"/>
        <v>500</v>
      </c>
      <c r="I479" s="73"/>
      <c r="J479" s="52" t="s">
        <v>1256</v>
      </c>
      <c r="K479" s="65" t="s">
        <v>1157</v>
      </c>
      <c r="L479" s="157">
        <f t="shared" si="16"/>
        <v>5</v>
      </c>
    </row>
    <row r="480" s="138" customFormat="1" customHeight="1" outlineLevel="2" spans="1:12">
      <c r="A480" s="173" t="s">
        <v>1244</v>
      </c>
      <c r="B480" s="75" t="s">
        <v>6764</v>
      </c>
      <c r="C480" s="75" t="s">
        <v>10182</v>
      </c>
      <c r="D480" s="65" t="s">
        <v>10008</v>
      </c>
      <c r="E480" s="74" t="s">
        <v>229</v>
      </c>
      <c r="F480" s="172">
        <v>10</v>
      </c>
      <c r="G480" s="73">
        <v>100</v>
      </c>
      <c r="H480" s="172">
        <f t="shared" si="15"/>
        <v>1000</v>
      </c>
      <c r="I480" s="73"/>
      <c r="J480" s="52" t="s">
        <v>1257</v>
      </c>
      <c r="K480" s="65" t="s">
        <v>1157</v>
      </c>
      <c r="L480" s="157">
        <f t="shared" si="16"/>
        <v>10</v>
      </c>
    </row>
    <row r="481" s="138" customFormat="1" customHeight="1" outlineLevel="2" spans="1:12">
      <c r="A481" s="173" t="s">
        <v>1244</v>
      </c>
      <c r="B481" s="75" t="s">
        <v>893</v>
      </c>
      <c r="C481" s="75" t="s">
        <v>10182</v>
      </c>
      <c r="D481" s="65" t="s">
        <v>10008</v>
      </c>
      <c r="E481" s="74" t="s">
        <v>229</v>
      </c>
      <c r="F481" s="172">
        <v>5</v>
      </c>
      <c r="G481" s="73">
        <v>100</v>
      </c>
      <c r="H481" s="172">
        <f t="shared" si="15"/>
        <v>500</v>
      </c>
      <c r="I481" s="73"/>
      <c r="J481" s="52" t="s">
        <v>1259</v>
      </c>
      <c r="K481" s="65" t="s">
        <v>1157</v>
      </c>
      <c r="L481" s="157">
        <f t="shared" si="16"/>
        <v>5</v>
      </c>
    </row>
    <row r="482" s="138" customFormat="1" customHeight="1" outlineLevel="2" spans="1:12">
      <c r="A482" s="173" t="s">
        <v>1244</v>
      </c>
      <c r="B482" s="75" t="s">
        <v>893</v>
      </c>
      <c r="C482" s="75" t="s">
        <v>10182</v>
      </c>
      <c r="D482" s="65" t="s">
        <v>10008</v>
      </c>
      <c r="E482" s="74" t="s">
        <v>229</v>
      </c>
      <c r="F482" s="172">
        <v>5</v>
      </c>
      <c r="G482" s="73">
        <v>100</v>
      </c>
      <c r="H482" s="172">
        <f t="shared" si="15"/>
        <v>500</v>
      </c>
      <c r="I482" s="73"/>
      <c r="J482" s="52" t="s">
        <v>1260</v>
      </c>
      <c r="K482" s="65" t="s">
        <v>1157</v>
      </c>
      <c r="L482" s="157">
        <f t="shared" si="16"/>
        <v>5</v>
      </c>
    </row>
    <row r="483" s="157" customFormat="1" customHeight="1" outlineLevel="2" spans="1:12">
      <c r="A483" s="173" t="s">
        <v>1244</v>
      </c>
      <c r="B483" s="75" t="s">
        <v>893</v>
      </c>
      <c r="C483" s="65" t="s">
        <v>9911</v>
      </c>
      <c r="D483" s="65" t="s">
        <v>9914</v>
      </c>
      <c r="E483" s="74" t="s">
        <v>229</v>
      </c>
      <c r="F483" s="172">
        <v>5</v>
      </c>
      <c r="G483" s="73">
        <v>300</v>
      </c>
      <c r="H483" s="172">
        <f t="shared" si="15"/>
        <v>1500</v>
      </c>
      <c r="I483" s="52"/>
      <c r="J483" s="52" t="s">
        <v>1261</v>
      </c>
      <c r="K483" s="65" t="s">
        <v>1157</v>
      </c>
      <c r="L483" s="157">
        <f t="shared" si="16"/>
        <v>5</v>
      </c>
    </row>
    <row r="484" s="138" customFormat="1" customHeight="1" outlineLevel="2" spans="1:12">
      <c r="A484" s="173" t="s">
        <v>1244</v>
      </c>
      <c r="B484" s="75" t="s">
        <v>893</v>
      </c>
      <c r="C484" s="75" t="s">
        <v>10182</v>
      </c>
      <c r="D484" s="65" t="s">
        <v>10008</v>
      </c>
      <c r="E484" s="74" t="s">
        <v>229</v>
      </c>
      <c r="F484" s="172">
        <v>5</v>
      </c>
      <c r="G484" s="73">
        <v>100</v>
      </c>
      <c r="H484" s="172">
        <f t="shared" si="15"/>
        <v>500</v>
      </c>
      <c r="I484" s="73"/>
      <c r="J484" s="52" t="s">
        <v>1261</v>
      </c>
      <c r="K484" s="65" t="s">
        <v>1157</v>
      </c>
      <c r="L484" s="157">
        <f t="shared" si="16"/>
        <v>5</v>
      </c>
    </row>
    <row r="485" s="138" customFormat="1" customHeight="1" outlineLevel="2" spans="1:12">
      <c r="A485" s="173" t="s">
        <v>1244</v>
      </c>
      <c r="B485" s="75" t="s">
        <v>1187</v>
      </c>
      <c r="C485" s="65" t="s">
        <v>10028</v>
      </c>
      <c r="D485" s="52" t="s">
        <v>10029</v>
      </c>
      <c r="E485" s="74" t="s">
        <v>229</v>
      </c>
      <c r="F485" s="172">
        <v>5</v>
      </c>
      <c r="G485" s="73">
        <v>3500</v>
      </c>
      <c r="H485" s="172">
        <f t="shared" si="15"/>
        <v>17500</v>
      </c>
      <c r="I485" s="73"/>
      <c r="J485" s="52" t="s">
        <v>1262</v>
      </c>
      <c r="K485" s="65" t="s">
        <v>1157</v>
      </c>
      <c r="L485" s="157">
        <f t="shared" si="16"/>
        <v>5</v>
      </c>
    </row>
    <row r="486" s="138" customFormat="1" customHeight="1" outlineLevel="2" spans="1:12">
      <c r="A486" s="173" t="s">
        <v>1244</v>
      </c>
      <c r="B486" s="75" t="s">
        <v>1187</v>
      </c>
      <c r="C486" s="75" t="s">
        <v>10182</v>
      </c>
      <c r="D486" s="65" t="s">
        <v>10008</v>
      </c>
      <c r="E486" s="74" t="s">
        <v>229</v>
      </c>
      <c r="F486" s="172">
        <v>5</v>
      </c>
      <c r="G486" s="73">
        <v>100</v>
      </c>
      <c r="H486" s="172">
        <f t="shared" si="15"/>
        <v>500</v>
      </c>
      <c r="I486" s="73"/>
      <c r="J486" s="52" t="s">
        <v>1262</v>
      </c>
      <c r="K486" s="65" t="s">
        <v>1157</v>
      </c>
      <c r="L486" s="157">
        <f t="shared" si="16"/>
        <v>5</v>
      </c>
    </row>
    <row r="487" s="138" customFormat="1" customHeight="1" outlineLevel="2" spans="1:12">
      <c r="A487" s="173" t="s">
        <v>1244</v>
      </c>
      <c r="B487" s="75" t="s">
        <v>1187</v>
      </c>
      <c r="C487" s="65" t="s">
        <v>10231</v>
      </c>
      <c r="D487" s="65" t="s">
        <v>10054</v>
      </c>
      <c r="E487" s="74" t="s">
        <v>229</v>
      </c>
      <c r="F487" s="172">
        <v>5</v>
      </c>
      <c r="G487" s="52">
        <v>100</v>
      </c>
      <c r="H487" s="172">
        <f t="shared" si="15"/>
        <v>500</v>
      </c>
      <c r="I487" s="73"/>
      <c r="J487" s="52" t="s">
        <v>1262</v>
      </c>
      <c r="K487" s="65" t="s">
        <v>1157</v>
      </c>
      <c r="L487" s="157">
        <f t="shared" si="16"/>
        <v>5</v>
      </c>
    </row>
    <row r="488" s="138" customFormat="1" customHeight="1" outlineLevel="2" spans="1:12">
      <c r="A488" s="173" t="s">
        <v>1244</v>
      </c>
      <c r="B488" s="75" t="s">
        <v>1187</v>
      </c>
      <c r="C488" s="65" t="s">
        <v>10231</v>
      </c>
      <c r="D488" s="65" t="s">
        <v>10054</v>
      </c>
      <c r="E488" s="74" t="s">
        <v>229</v>
      </c>
      <c r="F488" s="172">
        <v>5</v>
      </c>
      <c r="G488" s="52">
        <v>100</v>
      </c>
      <c r="H488" s="172">
        <f t="shared" si="15"/>
        <v>500</v>
      </c>
      <c r="I488" s="73"/>
      <c r="J488" s="52" t="s">
        <v>1262</v>
      </c>
      <c r="K488" s="65" t="s">
        <v>1157</v>
      </c>
      <c r="L488" s="157">
        <f t="shared" si="16"/>
        <v>5</v>
      </c>
    </row>
    <row r="489" s="138" customFormat="1" customHeight="1" outlineLevel="2" spans="1:12">
      <c r="A489" s="173" t="s">
        <v>1244</v>
      </c>
      <c r="B489" s="75" t="s">
        <v>1187</v>
      </c>
      <c r="C489" s="65" t="s">
        <v>10030</v>
      </c>
      <c r="D489" s="52" t="s">
        <v>10031</v>
      </c>
      <c r="E489" s="74" t="s">
        <v>229</v>
      </c>
      <c r="F489" s="172">
        <v>5</v>
      </c>
      <c r="G489" s="52">
        <v>2000</v>
      </c>
      <c r="H489" s="172">
        <f t="shared" si="15"/>
        <v>10000</v>
      </c>
      <c r="I489" s="73"/>
      <c r="J489" s="52" t="s">
        <v>1262</v>
      </c>
      <c r="K489" s="65" t="s">
        <v>1157</v>
      </c>
      <c r="L489" s="157">
        <f t="shared" si="16"/>
        <v>5</v>
      </c>
    </row>
    <row r="490" s="138" customFormat="1" customHeight="1" outlineLevel="2" spans="1:12">
      <c r="A490" s="173" t="s">
        <v>1244</v>
      </c>
      <c r="B490" s="75" t="s">
        <v>6767</v>
      </c>
      <c r="C490" s="75" t="s">
        <v>10182</v>
      </c>
      <c r="D490" s="65" t="s">
        <v>10008</v>
      </c>
      <c r="E490" s="74" t="s">
        <v>229</v>
      </c>
      <c r="F490" s="172">
        <v>15</v>
      </c>
      <c r="G490" s="73">
        <v>100</v>
      </c>
      <c r="H490" s="172">
        <f t="shared" ref="H490:H553" si="17" xml:space="preserve">F490*G490</f>
        <v>1500</v>
      </c>
      <c r="I490" s="73"/>
      <c r="J490" s="52" t="s">
        <v>6914</v>
      </c>
      <c r="K490" s="65" t="s">
        <v>1157</v>
      </c>
      <c r="L490" s="157">
        <f t="shared" ref="L490:L553" si="18" xml:space="preserve">F490</f>
        <v>15</v>
      </c>
    </row>
    <row r="491" s="157" customFormat="1" customHeight="1" outlineLevel="2" spans="1:12">
      <c r="A491" s="173" t="s">
        <v>1244</v>
      </c>
      <c r="B491" s="75" t="s">
        <v>1190</v>
      </c>
      <c r="C491" s="65" t="s">
        <v>9911</v>
      </c>
      <c r="D491" s="65" t="s">
        <v>9914</v>
      </c>
      <c r="E491" s="74" t="s">
        <v>229</v>
      </c>
      <c r="F491" s="172">
        <v>5</v>
      </c>
      <c r="G491" s="73">
        <v>300</v>
      </c>
      <c r="H491" s="172">
        <f t="shared" si="17"/>
        <v>1500</v>
      </c>
      <c r="I491" s="52"/>
      <c r="J491" s="52" t="s">
        <v>1263</v>
      </c>
      <c r="K491" s="65" t="s">
        <v>1157</v>
      </c>
      <c r="L491" s="157">
        <f t="shared" si="18"/>
        <v>5</v>
      </c>
    </row>
    <row r="492" s="138" customFormat="1" customHeight="1" outlineLevel="2" spans="1:12">
      <c r="A492" s="173" t="s">
        <v>1244</v>
      </c>
      <c r="B492" s="75" t="s">
        <v>1190</v>
      </c>
      <c r="C492" s="75" t="s">
        <v>10182</v>
      </c>
      <c r="D492" s="65" t="s">
        <v>10008</v>
      </c>
      <c r="E492" s="74" t="s">
        <v>229</v>
      </c>
      <c r="F492" s="172">
        <v>5</v>
      </c>
      <c r="G492" s="73">
        <v>100</v>
      </c>
      <c r="H492" s="172">
        <f t="shared" si="17"/>
        <v>500</v>
      </c>
      <c r="I492" s="73"/>
      <c r="J492" s="52" t="s">
        <v>1263</v>
      </c>
      <c r="K492" s="65" t="s">
        <v>1157</v>
      </c>
      <c r="L492" s="157">
        <f t="shared" si="18"/>
        <v>5</v>
      </c>
    </row>
    <row r="493" s="138" customFormat="1" customHeight="1" outlineLevel="2" spans="1:12">
      <c r="A493" s="173" t="s">
        <v>1244</v>
      </c>
      <c r="B493" s="75" t="s">
        <v>1239</v>
      </c>
      <c r="C493" s="75" t="s">
        <v>10182</v>
      </c>
      <c r="D493" s="65" t="s">
        <v>10008</v>
      </c>
      <c r="E493" s="74" t="s">
        <v>229</v>
      </c>
      <c r="F493" s="172">
        <v>5</v>
      </c>
      <c r="G493" s="73">
        <v>100</v>
      </c>
      <c r="H493" s="172">
        <f t="shared" si="17"/>
        <v>500</v>
      </c>
      <c r="I493" s="73"/>
      <c r="J493" s="52" t="s">
        <v>1264</v>
      </c>
      <c r="K493" s="65" t="s">
        <v>1157</v>
      </c>
      <c r="L493" s="157">
        <f t="shared" si="18"/>
        <v>5</v>
      </c>
    </row>
    <row r="494" s="138" customFormat="1" customHeight="1" outlineLevel="2" spans="1:12">
      <c r="A494" s="173" t="s">
        <v>1244</v>
      </c>
      <c r="B494" s="75" t="s">
        <v>1192</v>
      </c>
      <c r="C494" s="75" t="s">
        <v>10182</v>
      </c>
      <c r="D494" s="65" t="s">
        <v>10008</v>
      </c>
      <c r="E494" s="74" t="s">
        <v>229</v>
      </c>
      <c r="F494" s="172">
        <v>10</v>
      </c>
      <c r="G494" s="73">
        <v>100</v>
      </c>
      <c r="H494" s="172">
        <f t="shared" si="17"/>
        <v>1000</v>
      </c>
      <c r="I494" s="73"/>
      <c r="J494" s="52"/>
      <c r="K494" s="65" t="s">
        <v>1157</v>
      </c>
      <c r="L494" s="157">
        <f t="shared" si="18"/>
        <v>10</v>
      </c>
    </row>
    <row r="495" s="138" customFormat="1" customHeight="1" outlineLevel="2" spans="1:12">
      <c r="A495" s="173" t="s">
        <v>1244</v>
      </c>
      <c r="B495" s="75" t="s">
        <v>1192</v>
      </c>
      <c r="C495" s="65" t="s">
        <v>9920</v>
      </c>
      <c r="D495" s="65" t="s">
        <v>9921</v>
      </c>
      <c r="E495" s="74" t="s">
        <v>229</v>
      </c>
      <c r="F495" s="64">
        <v>5</v>
      </c>
      <c r="G495" s="73">
        <v>500</v>
      </c>
      <c r="H495" s="172">
        <f t="shared" si="17"/>
        <v>2500</v>
      </c>
      <c r="I495" s="73"/>
      <c r="J495" s="52"/>
      <c r="K495" s="65" t="s">
        <v>1157</v>
      </c>
      <c r="L495" s="157">
        <f t="shared" si="18"/>
        <v>5</v>
      </c>
    </row>
    <row r="496" s="138" customFormat="1" customHeight="1" outlineLevel="2" spans="1:12">
      <c r="A496" s="173" t="s">
        <v>1244</v>
      </c>
      <c r="B496" s="75" t="s">
        <v>1192</v>
      </c>
      <c r="C496" s="65" t="s">
        <v>9922</v>
      </c>
      <c r="D496" s="52" t="s">
        <v>10265</v>
      </c>
      <c r="E496" s="74" t="s">
        <v>229</v>
      </c>
      <c r="F496" s="172">
        <v>422</v>
      </c>
      <c r="G496" s="209">
        <v>30</v>
      </c>
      <c r="H496" s="172">
        <f t="shared" si="17"/>
        <v>12660</v>
      </c>
      <c r="I496" s="73"/>
      <c r="J496" s="52"/>
      <c r="K496" s="65" t="s">
        <v>1157</v>
      </c>
      <c r="L496" s="157">
        <f t="shared" si="18"/>
        <v>422</v>
      </c>
    </row>
    <row r="497" s="138" customFormat="1" customHeight="1" outlineLevel="2" spans="1:12">
      <c r="A497" s="173" t="s">
        <v>1286</v>
      </c>
      <c r="B497" s="75" t="s">
        <v>1155</v>
      </c>
      <c r="C497" s="75" t="s">
        <v>10182</v>
      </c>
      <c r="D497" s="65" t="s">
        <v>10008</v>
      </c>
      <c r="E497" s="74" t="s">
        <v>229</v>
      </c>
      <c r="F497" s="172">
        <v>2</v>
      </c>
      <c r="G497" s="73">
        <v>100</v>
      </c>
      <c r="H497" s="172">
        <f t="shared" si="17"/>
        <v>200</v>
      </c>
      <c r="I497" s="52"/>
      <c r="J497" s="52" t="s">
        <v>1287</v>
      </c>
      <c r="K497" s="65" t="s">
        <v>1157</v>
      </c>
      <c r="L497" s="157">
        <f t="shared" si="18"/>
        <v>2</v>
      </c>
    </row>
    <row r="498" s="138" customFormat="1" customHeight="1" outlineLevel="2" spans="1:12">
      <c r="A498" s="173" t="s">
        <v>1286</v>
      </c>
      <c r="B498" s="75" t="s">
        <v>1155</v>
      </c>
      <c r="C498" s="185" t="s">
        <v>10034</v>
      </c>
      <c r="D498" s="186" t="s">
        <v>10253</v>
      </c>
      <c r="E498" s="179" t="s">
        <v>229</v>
      </c>
      <c r="F498" s="206">
        <v>4</v>
      </c>
      <c r="G498" s="207">
        <v>100</v>
      </c>
      <c r="H498" s="172">
        <f t="shared" si="17"/>
        <v>400</v>
      </c>
      <c r="I498" s="52"/>
      <c r="J498" s="52" t="s">
        <v>1287</v>
      </c>
      <c r="K498" s="65" t="s">
        <v>1157</v>
      </c>
      <c r="L498" s="157">
        <f t="shared" si="18"/>
        <v>4</v>
      </c>
    </row>
    <row r="499" s="138" customFormat="1" customHeight="1" outlineLevel="2" spans="1:12">
      <c r="A499" s="173" t="s">
        <v>1286</v>
      </c>
      <c r="B499" s="75" t="s">
        <v>1155</v>
      </c>
      <c r="C499" s="65" t="s">
        <v>10141</v>
      </c>
      <c r="D499" s="73"/>
      <c r="E499" s="65" t="s">
        <v>229</v>
      </c>
      <c r="F499" s="64">
        <v>2</v>
      </c>
      <c r="G499" s="73">
        <v>35</v>
      </c>
      <c r="H499" s="172">
        <f t="shared" si="17"/>
        <v>70</v>
      </c>
      <c r="I499" s="52"/>
      <c r="J499" s="52" t="s">
        <v>1287</v>
      </c>
      <c r="K499" s="65" t="s">
        <v>1157</v>
      </c>
      <c r="L499" s="157">
        <f t="shared" si="18"/>
        <v>2</v>
      </c>
    </row>
    <row r="500" s="138" customFormat="1" customHeight="1" outlineLevel="2" spans="1:12">
      <c r="A500" s="173" t="s">
        <v>1286</v>
      </c>
      <c r="B500" s="75" t="s">
        <v>1155</v>
      </c>
      <c r="C500" s="65" t="s">
        <v>10221</v>
      </c>
      <c r="D500" s="73"/>
      <c r="E500" s="65" t="s">
        <v>229</v>
      </c>
      <c r="F500" s="64">
        <v>2</v>
      </c>
      <c r="G500" s="73">
        <v>23</v>
      </c>
      <c r="H500" s="172">
        <f t="shared" si="17"/>
        <v>46</v>
      </c>
      <c r="I500" s="52"/>
      <c r="J500" s="52" t="s">
        <v>1287</v>
      </c>
      <c r="K500" s="65" t="s">
        <v>1157</v>
      </c>
      <c r="L500" s="157">
        <f t="shared" si="18"/>
        <v>2</v>
      </c>
    </row>
    <row r="501" s="138" customFormat="1" customHeight="1" outlineLevel="2" spans="1:12">
      <c r="A501" s="173" t="s">
        <v>1286</v>
      </c>
      <c r="B501" s="75" t="s">
        <v>1159</v>
      </c>
      <c r="C501" s="75" t="s">
        <v>10182</v>
      </c>
      <c r="D501" s="65" t="s">
        <v>10008</v>
      </c>
      <c r="E501" s="74" t="s">
        <v>229</v>
      </c>
      <c r="F501" s="172">
        <v>9</v>
      </c>
      <c r="G501" s="73">
        <v>100</v>
      </c>
      <c r="H501" s="172">
        <f t="shared" si="17"/>
        <v>900</v>
      </c>
      <c r="I501" s="52"/>
      <c r="J501" s="52" t="s">
        <v>1288</v>
      </c>
      <c r="K501" s="65" t="s">
        <v>1157</v>
      </c>
      <c r="L501" s="157">
        <f t="shared" si="18"/>
        <v>9</v>
      </c>
    </row>
    <row r="502" s="138" customFormat="1" customHeight="1" outlineLevel="2" spans="1:12">
      <c r="A502" s="173" t="s">
        <v>1286</v>
      </c>
      <c r="B502" s="75" t="s">
        <v>1159</v>
      </c>
      <c r="C502" s="185" t="s">
        <v>10034</v>
      </c>
      <c r="D502" s="186" t="s">
        <v>10253</v>
      </c>
      <c r="E502" s="179" t="s">
        <v>229</v>
      </c>
      <c r="F502" s="206">
        <v>18</v>
      </c>
      <c r="G502" s="207">
        <v>100</v>
      </c>
      <c r="H502" s="172">
        <f t="shared" si="17"/>
        <v>1800</v>
      </c>
      <c r="I502" s="52"/>
      <c r="J502" s="52" t="s">
        <v>1288</v>
      </c>
      <c r="K502" s="65" t="s">
        <v>1157</v>
      </c>
      <c r="L502" s="157">
        <f t="shared" si="18"/>
        <v>18</v>
      </c>
    </row>
    <row r="503" s="138" customFormat="1" customHeight="1" outlineLevel="2" spans="1:12">
      <c r="A503" s="173" t="s">
        <v>1286</v>
      </c>
      <c r="B503" s="75" t="s">
        <v>1159</v>
      </c>
      <c r="C503" s="208" t="s">
        <v>10103</v>
      </c>
      <c r="D503" s="73" t="s">
        <v>10263</v>
      </c>
      <c r="E503" s="65" t="s">
        <v>229</v>
      </c>
      <c r="F503" s="64">
        <v>18</v>
      </c>
      <c r="G503" s="209">
        <v>100</v>
      </c>
      <c r="H503" s="172">
        <f t="shared" si="17"/>
        <v>1800</v>
      </c>
      <c r="I503" s="52"/>
      <c r="J503" s="52" t="s">
        <v>1288</v>
      </c>
      <c r="K503" s="65" t="s">
        <v>1157</v>
      </c>
      <c r="L503" s="157">
        <f t="shared" si="18"/>
        <v>18</v>
      </c>
    </row>
    <row r="504" s="138" customFormat="1" customHeight="1" outlineLevel="2" spans="1:12">
      <c r="A504" s="173" t="s">
        <v>1286</v>
      </c>
      <c r="B504" s="75" t="s">
        <v>1159</v>
      </c>
      <c r="C504" s="65" t="s">
        <v>10141</v>
      </c>
      <c r="D504" s="73"/>
      <c r="E504" s="65" t="s">
        <v>229</v>
      </c>
      <c r="F504" s="64">
        <v>9</v>
      </c>
      <c r="G504" s="73">
        <v>35</v>
      </c>
      <c r="H504" s="172">
        <f t="shared" si="17"/>
        <v>315</v>
      </c>
      <c r="I504" s="52"/>
      <c r="J504" s="52" t="s">
        <v>1288</v>
      </c>
      <c r="K504" s="65" t="s">
        <v>1157</v>
      </c>
      <c r="L504" s="157">
        <f t="shared" si="18"/>
        <v>9</v>
      </c>
    </row>
    <row r="505" s="138" customFormat="1" customHeight="1" outlineLevel="2" spans="1:12">
      <c r="A505" s="173" t="s">
        <v>1286</v>
      </c>
      <c r="B505" s="75" t="s">
        <v>1159</v>
      </c>
      <c r="C505" s="65" t="s">
        <v>10221</v>
      </c>
      <c r="D505" s="73"/>
      <c r="E505" s="65" t="s">
        <v>229</v>
      </c>
      <c r="F505" s="64">
        <v>9</v>
      </c>
      <c r="G505" s="73">
        <v>23</v>
      </c>
      <c r="H505" s="172">
        <f t="shared" si="17"/>
        <v>207</v>
      </c>
      <c r="I505" s="52"/>
      <c r="J505" s="52" t="s">
        <v>1288</v>
      </c>
      <c r="K505" s="65" t="s">
        <v>1157</v>
      </c>
      <c r="L505" s="157">
        <f t="shared" si="18"/>
        <v>9</v>
      </c>
    </row>
    <row r="506" s="138" customFormat="1" customHeight="1" outlineLevel="2" spans="1:12">
      <c r="A506" s="173" t="s">
        <v>1286</v>
      </c>
      <c r="B506" s="75" t="s">
        <v>1161</v>
      </c>
      <c r="C506" s="75" t="s">
        <v>10182</v>
      </c>
      <c r="D506" s="65" t="s">
        <v>10008</v>
      </c>
      <c r="E506" s="74" t="s">
        <v>229</v>
      </c>
      <c r="F506" s="172">
        <v>6</v>
      </c>
      <c r="G506" s="73">
        <v>100</v>
      </c>
      <c r="H506" s="172">
        <f t="shared" si="17"/>
        <v>600</v>
      </c>
      <c r="I506" s="52"/>
      <c r="J506" s="52" t="s">
        <v>1289</v>
      </c>
      <c r="K506" s="65" t="s">
        <v>1157</v>
      </c>
      <c r="L506" s="157">
        <f t="shared" si="18"/>
        <v>6</v>
      </c>
    </row>
    <row r="507" s="138" customFormat="1" customHeight="1" outlineLevel="2" spans="1:12">
      <c r="A507" s="173" t="s">
        <v>1286</v>
      </c>
      <c r="B507" s="75" t="s">
        <v>1161</v>
      </c>
      <c r="C507" s="185" t="s">
        <v>10034</v>
      </c>
      <c r="D507" s="186" t="s">
        <v>10253</v>
      </c>
      <c r="E507" s="179" t="s">
        <v>229</v>
      </c>
      <c r="F507" s="206">
        <v>12</v>
      </c>
      <c r="G507" s="207">
        <v>100</v>
      </c>
      <c r="H507" s="172">
        <f t="shared" si="17"/>
        <v>1200</v>
      </c>
      <c r="I507" s="52"/>
      <c r="J507" s="52" t="s">
        <v>1289</v>
      </c>
      <c r="K507" s="65" t="s">
        <v>1157</v>
      </c>
      <c r="L507" s="157">
        <f t="shared" si="18"/>
        <v>12</v>
      </c>
    </row>
    <row r="508" s="138" customFormat="1" customHeight="1" outlineLevel="2" spans="1:12">
      <c r="A508" s="173" t="s">
        <v>1286</v>
      </c>
      <c r="B508" s="75" t="s">
        <v>1161</v>
      </c>
      <c r="C508" s="208" t="s">
        <v>10103</v>
      </c>
      <c r="D508" s="73" t="s">
        <v>10263</v>
      </c>
      <c r="E508" s="65" t="s">
        <v>229</v>
      </c>
      <c r="F508" s="64">
        <v>18</v>
      </c>
      <c r="G508" s="209">
        <v>100</v>
      </c>
      <c r="H508" s="172">
        <f t="shared" si="17"/>
        <v>1800</v>
      </c>
      <c r="I508" s="52"/>
      <c r="J508" s="52" t="s">
        <v>1289</v>
      </c>
      <c r="K508" s="65" t="s">
        <v>1157</v>
      </c>
      <c r="L508" s="157">
        <f t="shared" si="18"/>
        <v>18</v>
      </c>
    </row>
    <row r="509" s="138" customFormat="1" customHeight="1" outlineLevel="2" spans="1:12">
      <c r="A509" s="173" t="s">
        <v>1286</v>
      </c>
      <c r="B509" s="75" t="s">
        <v>1161</v>
      </c>
      <c r="C509" s="65" t="s">
        <v>10141</v>
      </c>
      <c r="D509" s="73"/>
      <c r="E509" s="65" t="s">
        <v>229</v>
      </c>
      <c r="F509" s="64">
        <v>6</v>
      </c>
      <c r="G509" s="73">
        <v>35</v>
      </c>
      <c r="H509" s="172">
        <f t="shared" si="17"/>
        <v>210</v>
      </c>
      <c r="I509" s="52"/>
      <c r="J509" s="52" t="s">
        <v>1289</v>
      </c>
      <c r="K509" s="65" t="s">
        <v>1157</v>
      </c>
      <c r="L509" s="157">
        <f t="shared" si="18"/>
        <v>6</v>
      </c>
    </row>
    <row r="510" s="138" customFormat="1" customHeight="1" outlineLevel="2" spans="1:12">
      <c r="A510" s="173" t="s">
        <v>1286</v>
      </c>
      <c r="B510" s="75" t="s">
        <v>1161</v>
      </c>
      <c r="C510" s="65" t="s">
        <v>10221</v>
      </c>
      <c r="D510" s="73"/>
      <c r="E510" s="65" t="s">
        <v>229</v>
      </c>
      <c r="F510" s="64">
        <v>6</v>
      </c>
      <c r="G510" s="73">
        <v>23</v>
      </c>
      <c r="H510" s="172">
        <f t="shared" si="17"/>
        <v>138</v>
      </c>
      <c r="I510" s="52"/>
      <c r="J510" s="52" t="s">
        <v>1289</v>
      </c>
      <c r="K510" s="65" t="s">
        <v>1157</v>
      </c>
      <c r="L510" s="157">
        <f t="shared" si="18"/>
        <v>6</v>
      </c>
    </row>
    <row r="511" s="138" customFormat="1" customHeight="1" outlineLevel="2" spans="1:12">
      <c r="A511" s="173" t="s">
        <v>1286</v>
      </c>
      <c r="B511" s="75" t="s">
        <v>1163</v>
      </c>
      <c r="C511" s="65" t="s">
        <v>10026</v>
      </c>
      <c r="D511" s="174" t="s">
        <v>10027</v>
      </c>
      <c r="E511" s="74" t="s">
        <v>229</v>
      </c>
      <c r="F511" s="172">
        <v>1</v>
      </c>
      <c r="G511" s="73">
        <v>500</v>
      </c>
      <c r="H511" s="172">
        <f t="shared" si="17"/>
        <v>500</v>
      </c>
      <c r="I511" s="73"/>
      <c r="J511" s="52" t="s">
        <v>1290</v>
      </c>
      <c r="K511" s="65" t="s">
        <v>1157</v>
      </c>
      <c r="L511" s="157">
        <f t="shared" si="18"/>
        <v>1</v>
      </c>
    </row>
    <row r="512" s="138" customFormat="1" customHeight="1" outlineLevel="2" spans="1:12">
      <c r="A512" s="173" t="s">
        <v>1286</v>
      </c>
      <c r="B512" s="75" t="s">
        <v>1163</v>
      </c>
      <c r="C512" s="75" t="s">
        <v>10182</v>
      </c>
      <c r="D512" s="65" t="s">
        <v>10008</v>
      </c>
      <c r="E512" s="74" t="s">
        <v>229</v>
      </c>
      <c r="F512" s="172">
        <v>1</v>
      </c>
      <c r="G512" s="73">
        <v>100</v>
      </c>
      <c r="H512" s="172">
        <f t="shared" si="17"/>
        <v>100</v>
      </c>
      <c r="I512" s="73"/>
      <c r="J512" s="52" t="s">
        <v>1290</v>
      </c>
      <c r="K512" s="65" t="s">
        <v>1157</v>
      </c>
      <c r="L512" s="157">
        <f t="shared" si="18"/>
        <v>1</v>
      </c>
    </row>
    <row r="513" s="138" customFormat="1" customHeight="1" outlineLevel="2" spans="1:12">
      <c r="A513" s="173" t="s">
        <v>1286</v>
      </c>
      <c r="B513" s="75" t="s">
        <v>1163</v>
      </c>
      <c r="C513" s="208" t="s">
        <v>10103</v>
      </c>
      <c r="D513" s="73" t="s">
        <v>10263</v>
      </c>
      <c r="E513" s="65" t="s">
        <v>229</v>
      </c>
      <c r="F513" s="64">
        <v>1</v>
      </c>
      <c r="G513" s="209">
        <v>100</v>
      </c>
      <c r="H513" s="172">
        <f t="shared" si="17"/>
        <v>100</v>
      </c>
      <c r="I513" s="73"/>
      <c r="J513" s="52" t="s">
        <v>1290</v>
      </c>
      <c r="K513" s="65" t="s">
        <v>1157</v>
      </c>
      <c r="L513" s="157">
        <f t="shared" si="18"/>
        <v>1</v>
      </c>
    </row>
    <row r="514" s="157" customFormat="1" customHeight="1" outlineLevel="2" spans="1:12">
      <c r="A514" s="173" t="s">
        <v>1286</v>
      </c>
      <c r="B514" s="75" t="s">
        <v>1165</v>
      </c>
      <c r="C514" s="65" t="s">
        <v>9911</v>
      </c>
      <c r="D514" s="65" t="s">
        <v>9914</v>
      </c>
      <c r="E514" s="74" t="s">
        <v>229</v>
      </c>
      <c r="F514" s="172">
        <v>1</v>
      </c>
      <c r="G514" s="73">
        <v>300</v>
      </c>
      <c r="H514" s="172">
        <f t="shared" si="17"/>
        <v>300</v>
      </c>
      <c r="I514" s="52"/>
      <c r="J514" s="52" t="s">
        <v>1291</v>
      </c>
      <c r="K514" s="65" t="s">
        <v>1157</v>
      </c>
      <c r="L514" s="157">
        <f t="shared" si="18"/>
        <v>1</v>
      </c>
    </row>
    <row r="515" s="138" customFormat="1" customHeight="1" outlineLevel="2" spans="1:12">
      <c r="A515" s="173" t="s">
        <v>1286</v>
      </c>
      <c r="B515" s="75" t="s">
        <v>1165</v>
      </c>
      <c r="C515" s="75" t="s">
        <v>10182</v>
      </c>
      <c r="D515" s="65" t="s">
        <v>10008</v>
      </c>
      <c r="E515" s="74" t="s">
        <v>229</v>
      </c>
      <c r="F515" s="172">
        <v>1</v>
      </c>
      <c r="G515" s="73">
        <v>100</v>
      </c>
      <c r="H515" s="172">
        <f t="shared" si="17"/>
        <v>100</v>
      </c>
      <c r="I515" s="73"/>
      <c r="J515" s="52" t="s">
        <v>1291</v>
      </c>
      <c r="K515" s="65" t="s">
        <v>1157</v>
      </c>
      <c r="L515" s="157">
        <f t="shared" si="18"/>
        <v>1</v>
      </c>
    </row>
    <row r="516" s="138" customFormat="1" customHeight="1" outlineLevel="2" spans="1:12">
      <c r="A516" s="173" t="s">
        <v>1286</v>
      </c>
      <c r="B516" s="75" t="s">
        <v>1167</v>
      </c>
      <c r="C516" s="65" t="s">
        <v>10026</v>
      </c>
      <c r="D516" s="174" t="s">
        <v>10027</v>
      </c>
      <c r="E516" s="74" t="s">
        <v>229</v>
      </c>
      <c r="F516" s="172">
        <v>1</v>
      </c>
      <c r="G516" s="73">
        <v>500</v>
      </c>
      <c r="H516" s="172">
        <f t="shared" si="17"/>
        <v>500</v>
      </c>
      <c r="I516" s="73"/>
      <c r="J516" s="52" t="s">
        <v>1293</v>
      </c>
      <c r="K516" s="65" t="s">
        <v>1157</v>
      </c>
      <c r="L516" s="157">
        <f t="shared" si="18"/>
        <v>1</v>
      </c>
    </row>
    <row r="517" s="138" customFormat="1" customHeight="1" outlineLevel="2" spans="1:12">
      <c r="A517" s="173" t="s">
        <v>1286</v>
      </c>
      <c r="B517" s="75" t="s">
        <v>1167</v>
      </c>
      <c r="C517" s="65" t="s">
        <v>10065</v>
      </c>
      <c r="D517" s="65" t="s">
        <v>10066</v>
      </c>
      <c r="E517" s="74" t="s">
        <v>229</v>
      </c>
      <c r="F517" s="172">
        <v>8</v>
      </c>
      <c r="G517" s="73">
        <v>100</v>
      </c>
      <c r="H517" s="172">
        <f t="shared" si="17"/>
        <v>800</v>
      </c>
      <c r="I517" s="73"/>
      <c r="J517" s="52" t="s">
        <v>1293</v>
      </c>
      <c r="K517" s="65" t="s">
        <v>1157</v>
      </c>
      <c r="L517" s="157">
        <f t="shared" si="18"/>
        <v>8</v>
      </c>
    </row>
    <row r="518" s="138" customFormat="1" customHeight="1" outlineLevel="2" spans="1:12">
      <c r="A518" s="173" t="s">
        <v>1286</v>
      </c>
      <c r="B518" s="75" t="s">
        <v>1167</v>
      </c>
      <c r="C518" s="75" t="s">
        <v>10182</v>
      </c>
      <c r="D518" s="65" t="s">
        <v>10008</v>
      </c>
      <c r="E518" s="74" t="s">
        <v>229</v>
      </c>
      <c r="F518" s="64">
        <v>1</v>
      </c>
      <c r="G518" s="73">
        <v>100</v>
      </c>
      <c r="H518" s="172">
        <f t="shared" si="17"/>
        <v>100</v>
      </c>
      <c r="I518" s="52"/>
      <c r="J518" s="52" t="s">
        <v>1293</v>
      </c>
      <c r="K518" s="65" t="s">
        <v>1157</v>
      </c>
      <c r="L518" s="157">
        <f t="shared" si="18"/>
        <v>1</v>
      </c>
    </row>
    <row r="519" s="138" customFormat="1" customHeight="1" outlineLevel="2" spans="1:12">
      <c r="A519" s="173" t="s">
        <v>1286</v>
      </c>
      <c r="B519" s="75" t="s">
        <v>1167</v>
      </c>
      <c r="C519" s="65" t="s">
        <v>10231</v>
      </c>
      <c r="D519" s="65" t="s">
        <v>10054</v>
      </c>
      <c r="E519" s="74" t="s">
        <v>229</v>
      </c>
      <c r="F519" s="64">
        <v>1</v>
      </c>
      <c r="G519" s="52">
        <v>100</v>
      </c>
      <c r="H519" s="172">
        <f t="shared" si="17"/>
        <v>100</v>
      </c>
      <c r="I519" s="52"/>
      <c r="J519" s="52" t="s">
        <v>1293</v>
      </c>
      <c r="K519" s="65" t="s">
        <v>1157</v>
      </c>
      <c r="L519" s="157">
        <f t="shared" si="18"/>
        <v>1</v>
      </c>
    </row>
    <row r="520" s="138" customFormat="1" customHeight="1" outlineLevel="2" spans="1:12">
      <c r="A520" s="173" t="s">
        <v>1286</v>
      </c>
      <c r="B520" s="75" t="s">
        <v>1169</v>
      </c>
      <c r="C520" s="65" t="s">
        <v>10231</v>
      </c>
      <c r="D520" s="65" t="s">
        <v>10054</v>
      </c>
      <c r="E520" s="74" t="s">
        <v>229</v>
      </c>
      <c r="F520" s="172">
        <v>2</v>
      </c>
      <c r="G520" s="52">
        <v>100</v>
      </c>
      <c r="H520" s="172">
        <f t="shared" si="17"/>
        <v>200</v>
      </c>
      <c r="I520" s="73"/>
      <c r="J520" s="52" t="s">
        <v>1294</v>
      </c>
      <c r="K520" s="65" t="s">
        <v>1157</v>
      </c>
      <c r="L520" s="157">
        <f t="shared" si="18"/>
        <v>2</v>
      </c>
    </row>
    <row r="521" s="138" customFormat="1" customHeight="1" outlineLevel="2" spans="1:12">
      <c r="A521" s="173" t="s">
        <v>1286</v>
      </c>
      <c r="B521" s="75" t="s">
        <v>1171</v>
      </c>
      <c r="C521" s="65" t="s">
        <v>10026</v>
      </c>
      <c r="D521" s="174" t="s">
        <v>10027</v>
      </c>
      <c r="E521" s="74" t="s">
        <v>229</v>
      </c>
      <c r="F521" s="172">
        <v>1</v>
      </c>
      <c r="G521" s="73">
        <v>500</v>
      </c>
      <c r="H521" s="172">
        <f t="shared" si="17"/>
        <v>500</v>
      </c>
      <c r="I521" s="73"/>
      <c r="J521" s="52" t="s">
        <v>6942</v>
      </c>
      <c r="K521" s="65" t="s">
        <v>1157</v>
      </c>
      <c r="L521" s="157">
        <f t="shared" si="18"/>
        <v>1</v>
      </c>
    </row>
    <row r="522" s="138" customFormat="1" customHeight="1" outlineLevel="2" spans="1:12">
      <c r="A522" s="173" t="s">
        <v>1286</v>
      </c>
      <c r="B522" s="75" t="s">
        <v>1171</v>
      </c>
      <c r="C522" s="65" t="s">
        <v>9911</v>
      </c>
      <c r="D522" s="65" t="s">
        <v>9917</v>
      </c>
      <c r="E522" s="74" t="s">
        <v>229</v>
      </c>
      <c r="F522" s="172">
        <v>1</v>
      </c>
      <c r="G522" s="73">
        <v>300</v>
      </c>
      <c r="H522" s="172">
        <f t="shared" si="17"/>
        <v>300</v>
      </c>
      <c r="I522" s="73"/>
      <c r="J522" s="52" t="s">
        <v>6942</v>
      </c>
      <c r="K522" s="65" t="s">
        <v>1157</v>
      </c>
      <c r="L522" s="157">
        <f t="shared" si="18"/>
        <v>1</v>
      </c>
    </row>
    <row r="523" s="138" customFormat="1" customHeight="1" outlineLevel="2" spans="1:12">
      <c r="A523" s="173" t="s">
        <v>1286</v>
      </c>
      <c r="B523" s="75" t="s">
        <v>1171</v>
      </c>
      <c r="C523" s="75" t="s">
        <v>10182</v>
      </c>
      <c r="D523" s="65" t="s">
        <v>10008</v>
      </c>
      <c r="E523" s="74" t="s">
        <v>229</v>
      </c>
      <c r="F523" s="172">
        <v>1</v>
      </c>
      <c r="G523" s="73">
        <v>100</v>
      </c>
      <c r="H523" s="172">
        <f t="shared" si="17"/>
        <v>100</v>
      </c>
      <c r="I523" s="73"/>
      <c r="J523" s="52" t="s">
        <v>6942</v>
      </c>
      <c r="K523" s="65" t="s">
        <v>1157</v>
      </c>
      <c r="L523" s="157">
        <f t="shared" si="18"/>
        <v>1</v>
      </c>
    </row>
    <row r="524" s="138" customFormat="1" customHeight="1" outlineLevel="2" spans="1:12">
      <c r="A524" s="173" t="s">
        <v>1286</v>
      </c>
      <c r="B524" s="75" t="s">
        <v>1171</v>
      </c>
      <c r="C524" s="65" t="s">
        <v>10231</v>
      </c>
      <c r="D524" s="65" t="s">
        <v>10054</v>
      </c>
      <c r="E524" s="74" t="s">
        <v>229</v>
      </c>
      <c r="F524" s="172">
        <v>1</v>
      </c>
      <c r="G524" s="52">
        <v>100</v>
      </c>
      <c r="H524" s="172">
        <f t="shared" si="17"/>
        <v>100</v>
      </c>
      <c r="I524" s="73"/>
      <c r="J524" s="52" t="s">
        <v>6942</v>
      </c>
      <c r="K524" s="65" t="s">
        <v>1157</v>
      </c>
      <c r="L524" s="157">
        <f t="shared" si="18"/>
        <v>1</v>
      </c>
    </row>
    <row r="525" s="138" customFormat="1" customHeight="1" outlineLevel="2" spans="1:12">
      <c r="A525" s="173" t="s">
        <v>1286</v>
      </c>
      <c r="B525" s="75" t="s">
        <v>1171</v>
      </c>
      <c r="C525" s="65" t="s">
        <v>10065</v>
      </c>
      <c r="D525" s="65" t="s">
        <v>10066</v>
      </c>
      <c r="E525" s="74" t="s">
        <v>229</v>
      </c>
      <c r="F525" s="172">
        <v>10</v>
      </c>
      <c r="G525" s="73">
        <v>100</v>
      </c>
      <c r="H525" s="172">
        <f t="shared" si="17"/>
        <v>1000</v>
      </c>
      <c r="I525" s="73"/>
      <c r="J525" s="52" t="s">
        <v>6942</v>
      </c>
      <c r="K525" s="65" t="s">
        <v>1157</v>
      </c>
      <c r="L525" s="157">
        <f t="shared" si="18"/>
        <v>10</v>
      </c>
    </row>
    <row r="526" s="138" customFormat="1" customHeight="1" outlineLevel="2" spans="1:12">
      <c r="A526" s="173" t="s">
        <v>1286</v>
      </c>
      <c r="B526" s="75" t="s">
        <v>1175</v>
      </c>
      <c r="C526" s="75" t="s">
        <v>10182</v>
      </c>
      <c r="D526" s="65" t="s">
        <v>10008</v>
      </c>
      <c r="E526" s="74" t="s">
        <v>229</v>
      </c>
      <c r="F526" s="172">
        <v>2</v>
      </c>
      <c r="G526" s="73">
        <v>100</v>
      </c>
      <c r="H526" s="172">
        <f t="shared" si="17"/>
        <v>200</v>
      </c>
      <c r="I526" s="73"/>
      <c r="J526" s="52" t="s">
        <v>1297</v>
      </c>
      <c r="K526" s="65" t="s">
        <v>1157</v>
      </c>
      <c r="L526" s="157">
        <f t="shared" si="18"/>
        <v>2</v>
      </c>
    </row>
    <row r="527" s="138" customFormat="1" customHeight="1" outlineLevel="2" spans="1:12">
      <c r="A527" s="173" t="s">
        <v>1286</v>
      </c>
      <c r="B527" s="75" t="s">
        <v>1175</v>
      </c>
      <c r="C527" s="185" t="s">
        <v>10034</v>
      </c>
      <c r="D527" s="186" t="s">
        <v>10253</v>
      </c>
      <c r="E527" s="179" t="s">
        <v>229</v>
      </c>
      <c r="F527" s="206">
        <v>4</v>
      </c>
      <c r="G527" s="207">
        <v>100</v>
      </c>
      <c r="H527" s="172">
        <f t="shared" si="17"/>
        <v>400</v>
      </c>
      <c r="I527" s="73"/>
      <c r="J527" s="52" t="s">
        <v>1297</v>
      </c>
      <c r="K527" s="65" t="s">
        <v>1157</v>
      </c>
      <c r="L527" s="157">
        <f t="shared" si="18"/>
        <v>4</v>
      </c>
    </row>
    <row r="528" s="138" customFormat="1" customHeight="1" outlineLevel="2" spans="1:12">
      <c r="A528" s="173" t="s">
        <v>1286</v>
      </c>
      <c r="B528" s="75" t="s">
        <v>966</v>
      </c>
      <c r="C528" s="65" t="s">
        <v>9995</v>
      </c>
      <c r="D528" s="52" t="s">
        <v>9996</v>
      </c>
      <c r="E528" s="74" t="s">
        <v>229</v>
      </c>
      <c r="F528" s="64">
        <v>1</v>
      </c>
      <c r="G528" s="73">
        <v>1500</v>
      </c>
      <c r="H528" s="172">
        <f t="shared" si="17"/>
        <v>1500</v>
      </c>
      <c r="I528" s="73"/>
      <c r="J528" s="52" t="s">
        <v>1298</v>
      </c>
      <c r="K528" s="65" t="s">
        <v>1157</v>
      </c>
      <c r="L528" s="157">
        <f t="shared" si="18"/>
        <v>1</v>
      </c>
    </row>
    <row r="529" s="138" customFormat="1" customHeight="1" outlineLevel="2" spans="1:12">
      <c r="A529" s="173" t="s">
        <v>1286</v>
      </c>
      <c r="B529" s="75" t="s">
        <v>1664</v>
      </c>
      <c r="C529" s="75" t="s">
        <v>10182</v>
      </c>
      <c r="D529" s="65" t="s">
        <v>10008</v>
      </c>
      <c r="E529" s="74" t="s">
        <v>229</v>
      </c>
      <c r="F529" s="172">
        <v>1</v>
      </c>
      <c r="G529" s="73">
        <v>100</v>
      </c>
      <c r="H529" s="172">
        <f t="shared" si="17"/>
        <v>100</v>
      </c>
      <c r="I529" s="73"/>
      <c r="J529" s="52" t="s">
        <v>1299</v>
      </c>
      <c r="K529" s="65" t="s">
        <v>1157</v>
      </c>
      <c r="L529" s="157">
        <f t="shared" si="18"/>
        <v>1</v>
      </c>
    </row>
    <row r="530" s="138" customFormat="1" customHeight="1" outlineLevel="2" spans="1:12">
      <c r="A530" s="173" t="s">
        <v>1286</v>
      </c>
      <c r="B530" s="75" t="s">
        <v>6764</v>
      </c>
      <c r="C530" s="75" t="s">
        <v>10182</v>
      </c>
      <c r="D530" s="65" t="s">
        <v>10008</v>
      </c>
      <c r="E530" s="74" t="s">
        <v>229</v>
      </c>
      <c r="F530" s="172">
        <v>2</v>
      </c>
      <c r="G530" s="73">
        <v>100</v>
      </c>
      <c r="H530" s="172">
        <f t="shared" si="17"/>
        <v>200</v>
      </c>
      <c r="I530" s="73"/>
      <c r="J530" s="52" t="s">
        <v>1300</v>
      </c>
      <c r="K530" s="65" t="s">
        <v>1157</v>
      </c>
      <c r="L530" s="157">
        <f t="shared" si="18"/>
        <v>2</v>
      </c>
    </row>
    <row r="531" s="138" customFormat="1" customHeight="1" outlineLevel="2" spans="1:12">
      <c r="A531" s="173" t="s">
        <v>1286</v>
      </c>
      <c r="B531" s="75" t="s">
        <v>893</v>
      </c>
      <c r="C531" s="75" t="s">
        <v>10182</v>
      </c>
      <c r="D531" s="65" t="s">
        <v>10008</v>
      </c>
      <c r="E531" s="74" t="s">
        <v>229</v>
      </c>
      <c r="F531" s="172">
        <v>1</v>
      </c>
      <c r="G531" s="73">
        <v>100</v>
      </c>
      <c r="H531" s="172">
        <f t="shared" si="17"/>
        <v>100</v>
      </c>
      <c r="I531" s="73"/>
      <c r="J531" s="52" t="s">
        <v>1302</v>
      </c>
      <c r="K531" s="65" t="s">
        <v>1157</v>
      </c>
      <c r="L531" s="157">
        <f t="shared" si="18"/>
        <v>1</v>
      </c>
    </row>
    <row r="532" s="138" customFormat="1" customHeight="1" outlineLevel="2" spans="1:12">
      <c r="A532" s="173" t="s">
        <v>1286</v>
      </c>
      <c r="B532" s="75" t="s">
        <v>893</v>
      </c>
      <c r="C532" s="75" t="s">
        <v>10182</v>
      </c>
      <c r="D532" s="65" t="s">
        <v>10008</v>
      </c>
      <c r="E532" s="74" t="s">
        <v>229</v>
      </c>
      <c r="F532" s="172">
        <v>1</v>
      </c>
      <c r="G532" s="73">
        <v>100</v>
      </c>
      <c r="H532" s="172">
        <f t="shared" si="17"/>
        <v>100</v>
      </c>
      <c r="I532" s="73"/>
      <c r="J532" s="52" t="s">
        <v>1303</v>
      </c>
      <c r="K532" s="65" t="s">
        <v>1157</v>
      </c>
      <c r="L532" s="157">
        <f t="shared" si="18"/>
        <v>1</v>
      </c>
    </row>
    <row r="533" s="157" customFormat="1" customHeight="1" outlineLevel="2" spans="1:12">
      <c r="A533" s="173" t="s">
        <v>1286</v>
      </c>
      <c r="B533" s="75" t="s">
        <v>893</v>
      </c>
      <c r="C533" s="65" t="s">
        <v>9911</v>
      </c>
      <c r="D533" s="65" t="s">
        <v>9914</v>
      </c>
      <c r="E533" s="74" t="s">
        <v>229</v>
      </c>
      <c r="F533" s="172">
        <v>1</v>
      </c>
      <c r="G533" s="73">
        <v>300</v>
      </c>
      <c r="H533" s="172">
        <f t="shared" si="17"/>
        <v>300</v>
      </c>
      <c r="I533" s="52"/>
      <c r="J533" s="52" t="s">
        <v>1304</v>
      </c>
      <c r="K533" s="65" t="s">
        <v>1157</v>
      </c>
      <c r="L533" s="157">
        <f t="shared" si="18"/>
        <v>1</v>
      </c>
    </row>
    <row r="534" s="138" customFormat="1" customHeight="1" outlineLevel="2" spans="1:12">
      <c r="A534" s="173" t="s">
        <v>1286</v>
      </c>
      <c r="B534" s="75" t="s">
        <v>893</v>
      </c>
      <c r="C534" s="75" t="s">
        <v>10182</v>
      </c>
      <c r="D534" s="65" t="s">
        <v>10008</v>
      </c>
      <c r="E534" s="74" t="s">
        <v>229</v>
      </c>
      <c r="F534" s="172">
        <v>1</v>
      </c>
      <c r="G534" s="73">
        <v>100</v>
      </c>
      <c r="H534" s="172">
        <f t="shared" si="17"/>
        <v>100</v>
      </c>
      <c r="I534" s="73"/>
      <c r="J534" s="52" t="s">
        <v>1304</v>
      </c>
      <c r="K534" s="65" t="s">
        <v>1157</v>
      </c>
      <c r="L534" s="157">
        <f t="shared" si="18"/>
        <v>1</v>
      </c>
    </row>
    <row r="535" s="138" customFormat="1" customHeight="1" outlineLevel="2" spans="1:12">
      <c r="A535" s="173" t="s">
        <v>1286</v>
      </c>
      <c r="B535" s="75" t="s">
        <v>1187</v>
      </c>
      <c r="C535" s="65" t="s">
        <v>10028</v>
      </c>
      <c r="D535" s="52" t="s">
        <v>10029</v>
      </c>
      <c r="E535" s="74" t="s">
        <v>229</v>
      </c>
      <c r="F535" s="172">
        <v>1</v>
      </c>
      <c r="G535" s="73">
        <v>3500</v>
      </c>
      <c r="H535" s="172">
        <f t="shared" si="17"/>
        <v>3500</v>
      </c>
      <c r="I535" s="73"/>
      <c r="J535" s="52" t="s">
        <v>1305</v>
      </c>
      <c r="K535" s="65" t="s">
        <v>1157</v>
      </c>
      <c r="L535" s="157">
        <f t="shared" si="18"/>
        <v>1</v>
      </c>
    </row>
    <row r="536" s="138" customFormat="1" customHeight="1" outlineLevel="2" spans="1:12">
      <c r="A536" s="173" t="s">
        <v>1286</v>
      </c>
      <c r="B536" s="75" t="s">
        <v>1187</v>
      </c>
      <c r="C536" s="75" t="s">
        <v>10182</v>
      </c>
      <c r="D536" s="65" t="s">
        <v>10008</v>
      </c>
      <c r="E536" s="74" t="s">
        <v>229</v>
      </c>
      <c r="F536" s="172">
        <v>1</v>
      </c>
      <c r="G536" s="73">
        <v>100</v>
      </c>
      <c r="H536" s="172">
        <f t="shared" si="17"/>
        <v>100</v>
      </c>
      <c r="I536" s="73"/>
      <c r="J536" s="52" t="s">
        <v>1305</v>
      </c>
      <c r="K536" s="65" t="s">
        <v>1157</v>
      </c>
      <c r="L536" s="157">
        <f t="shared" si="18"/>
        <v>1</v>
      </c>
    </row>
    <row r="537" s="138" customFormat="1" customHeight="1" outlineLevel="2" spans="1:12">
      <c r="A537" s="173" t="s">
        <v>1286</v>
      </c>
      <c r="B537" s="75" t="s">
        <v>1187</v>
      </c>
      <c r="C537" s="65" t="s">
        <v>10231</v>
      </c>
      <c r="D537" s="65" t="s">
        <v>10054</v>
      </c>
      <c r="E537" s="74" t="s">
        <v>229</v>
      </c>
      <c r="F537" s="172">
        <v>1</v>
      </c>
      <c r="G537" s="52">
        <v>100</v>
      </c>
      <c r="H537" s="172">
        <f t="shared" si="17"/>
        <v>100</v>
      </c>
      <c r="I537" s="73"/>
      <c r="J537" s="52" t="s">
        <v>1305</v>
      </c>
      <c r="K537" s="65" t="s">
        <v>1157</v>
      </c>
      <c r="L537" s="157">
        <f t="shared" si="18"/>
        <v>1</v>
      </c>
    </row>
    <row r="538" s="138" customFormat="1" customHeight="1" outlineLevel="2" spans="1:12">
      <c r="A538" s="173" t="s">
        <v>1286</v>
      </c>
      <c r="B538" s="75" t="s">
        <v>1187</v>
      </c>
      <c r="C538" s="65" t="s">
        <v>10231</v>
      </c>
      <c r="D538" s="65" t="s">
        <v>10054</v>
      </c>
      <c r="E538" s="74" t="s">
        <v>229</v>
      </c>
      <c r="F538" s="172">
        <v>1</v>
      </c>
      <c r="G538" s="52">
        <v>100</v>
      </c>
      <c r="H538" s="172">
        <f t="shared" si="17"/>
        <v>100</v>
      </c>
      <c r="I538" s="73"/>
      <c r="J538" s="52" t="s">
        <v>1305</v>
      </c>
      <c r="K538" s="65" t="s">
        <v>1157</v>
      </c>
      <c r="L538" s="157">
        <f t="shared" si="18"/>
        <v>1</v>
      </c>
    </row>
    <row r="539" s="138" customFormat="1" customHeight="1" outlineLevel="2" spans="1:12">
      <c r="A539" s="173" t="s">
        <v>1286</v>
      </c>
      <c r="B539" s="75" t="s">
        <v>1187</v>
      </c>
      <c r="C539" s="65" t="s">
        <v>10030</v>
      </c>
      <c r="D539" s="52" t="s">
        <v>10031</v>
      </c>
      <c r="E539" s="74" t="s">
        <v>229</v>
      </c>
      <c r="F539" s="172">
        <v>1</v>
      </c>
      <c r="G539" s="52">
        <v>2000</v>
      </c>
      <c r="H539" s="172">
        <f t="shared" si="17"/>
        <v>2000</v>
      </c>
      <c r="I539" s="73"/>
      <c r="J539" s="52" t="s">
        <v>1305</v>
      </c>
      <c r="K539" s="65" t="s">
        <v>1157</v>
      </c>
      <c r="L539" s="157">
        <f t="shared" si="18"/>
        <v>1</v>
      </c>
    </row>
    <row r="540" s="138" customFormat="1" customHeight="1" outlineLevel="2" spans="1:12">
      <c r="A540" s="173" t="s">
        <v>1286</v>
      </c>
      <c r="B540" s="75" t="s">
        <v>6767</v>
      </c>
      <c r="C540" s="75" t="s">
        <v>10182</v>
      </c>
      <c r="D540" s="65" t="s">
        <v>10008</v>
      </c>
      <c r="E540" s="74" t="s">
        <v>229</v>
      </c>
      <c r="F540" s="172">
        <v>3</v>
      </c>
      <c r="G540" s="73">
        <v>100</v>
      </c>
      <c r="H540" s="172">
        <f t="shared" si="17"/>
        <v>300</v>
      </c>
      <c r="I540" s="73"/>
      <c r="J540" s="52" t="s">
        <v>6945</v>
      </c>
      <c r="K540" s="65" t="s">
        <v>1157</v>
      </c>
      <c r="L540" s="157">
        <f t="shared" si="18"/>
        <v>3</v>
      </c>
    </row>
    <row r="541" s="157" customFormat="1" customHeight="1" outlineLevel="2" spans="1:12">
      <c r="A541" s="173" t="s">
        <v>1286</v>
      </c>
      <c r="B541" s="75" t="s">
        <v>1190</v>
      </c>
      <c r="C541" s="65" t="s">
        <v>9911</v>
      </c>
      <c r="D541" s="65" t="s">
        <v>9914</v>
      </c>
      <c r="E541" s="74" t="s">
        <v>229</v>
      </c>
      <c r="F541" s="172">
        <v>1</v>
      </c>
      <c r="G541" s="73">
        <v>300</v>
      </c>
      <c r="H541" s="172">
        <f t="shared" si="17"/>
        <v>300</v>
      </c>
      <c r="I541" s="52"/>
      <c r="J541" s="52" t="s">
        <v>1306</v>
      </c>
      <c r="K541" s="65" t="s">
        <v>1157</v>
      </c>
      <c r="L541" s="157">
        <f t="shared" si="18"/>
        <v>1</v>
      </c>
    </row>
    <row r="542" s="138" customFormat="1" customHeight="1" outlineLevel="2" spans="1:12">
      <c r="A542" s="173" t="s">
        <v>1286</v>
      </c>
      <c r="B542" s="75" t="s">
        <v>1190</v>
      </c>
      <c r="C542" s="75" t="s">
        <v>10182</v>
      </c>
      <c r="D542" s="65" t="s">
        <v>10008</v>
      </c>
      <c r="E542" s="74" t="s">
        <v>229</v>
      </c>
      <c r="F542" s="172">
        <v>1</v>
      </c>
      <c r="G542" s="73">
        <v>100</v>
      </c>
      <c r="H542" s="172">
        <f t="shared" si="17"/>
        <v>100</v>
      </c>
      <c r="I542" s="73"/>
      <c r="J542" s="52" t="s">
        <v>1306</v>
      </c>
      <c r="K542" s="65" t="s">
        <v>1157</v>
      </c>
      <c r="L542" s="157">
        <f t="shared" si="18"/>
        <v>1</v>
      </c>
    </row>
    <row r="543" s="138" customFormat="1" customHeight="1" outlineLevel="2" spans="1:12">
      <c r="A543" s="173" t="s">
        <v>1286</v>
      </c>
      <c r="B543" s="75" t="s">
        <v>1192</v>
      </c>
      <c r="C543" s="75" t="s">
        <v>10182</v>
      </c>
      <c r="D543" s="65" t="s">
        <v>10008</v>
      </c>
      <c r="E543" s="74" t="s">
        <v>229</v>
      </c>
      <c r="F543" s="172">
        <v>2</v>
      </c>
      <c r="G543" s="73">
        <v>100</v>
      </c>
      <c r="H543" s="172">
        <f t="shared" si="17"/>
        <v>200</v>
      </c>
      <c r="I543" s="73"/>
      <c r="J543" s="52"/>
      <c r="K543" s="65" t="s">
        <v>1157</v>
      </c>
      <c r="L543" s="157">
        <f t="shared" si="18"/>
        <v>2</v>
      </c>
    </row>
    <row r="544" s="138" customFormat="1" customHeight="1" outlineLevel="2" spans="1:12">
      <c r="A544" s="173" t="s">
        <v>1286</v>
      </c>
      <c r="B544" s="75" t="s">
        <v>1192</v>
      </c>
      <c r="C544" s="65" t="s">
        <v>9920</v>
      </c>
      <c r="D544" s="65" t="s">
        <v>9921</v>
      </c>
      <c r="E544" s="74" t="s">
        <v>229</v>
      </c>
      <c r="F544" s="64">
        <v>1</v>
      </c>
      <c r="G544" s="73">
        <v>500</v>
      </c>
      <c r="H544" s="172">
        <f t="shared" si="17"/>
        <v>500</v>
      </c>
      <c r="I544" s="73"/>
      <c r="J544" s="52"/>
      <c r="K544" s="65" t="s">
        <v>1157</v>
      </c>
      <c r="L544" s="157">
        <f t="shared" si="18"/>
        <v>1</v>
      </c>
    </row>
    <row r="545" s="138" customFormat="1" customHeight="1" outlineLevel="2" spans="1:12">
      <c r="A545" s="173" t="s">
        <v>1286</v>
      </c>
      <c r="B545" s="75" t="s">
        <v>1192</v>
      </c>
      <c r="C545" s="65" t="s">
        <v>9922</v>
      </c>
      <c r="D545" s="52" t="s">
        <v>10265</v>
      </c>
      <c r="E545" s="74" t="s">
        <v>229</v>
      </c>
      <c r="F545" s="172">
        <v>82</v>
      </c>
      <c r="G545" s="209">
        <v>30</v>
      </c>
      <c r="H545" s="172">
        <f t="shared" si="17"/>
        <v>2460</v>
      </c>
      <c r="I545" s="73"/>
      <c r="J545" s="52"/>
      <c r="K545" s="65" t="s">
        <v>1157</v>
      </c>
      <c r="L545" s="157">
        <f t="shared" si="18"/>
        <v>82</v>
      </c>
    </row>
    <row r="546" s="138" customFormat="1" customHeight="1" outlineLevel="2" spans="1:12">
      <c r="A546" s="173" t="s">
        <v>1309</v>
      </c>
      <c r="B546" s="75" t="s">
        <v>1155</v>
      </c>
      <c r="C546" s="75" t="s">
        <v>10182</v>
      </c>
      <c r="D546" s="65" t="s">
        <v>10008</v>
      </c>
      <c r="E546" s="74" t="s">
        <v>229</v>
      </c>
      <c r="F546" s="172">
        <v>1</v>
      </c>
      <c r="G546" s="73">
        <v>100</v>
      </c>
      <c r="H546" s="172">
        <f t="shared" si="17"/>
        <v>100</v>
      </c>
      <c r="I546" s="52"/>
      <c r="J546" s="52" t="s">
        <v>1310</v>
      </c>
      <c r="K546" s="65" t="s">
        <v>1157</v>
      </c>
      <c r="L546" s="157">
        <f t="shared" si="18"/>
        <v>1</v>
      </c>
    </row>
    <row r="547" s="138" customFormat="1" customHeight="1" outlineLevel="2" spans="1:12">
      <c r="A547" s="173" t="s">
        <v>1309</v>
      </c>
      <c r="B547" s="75" t="s">
        <v>1155</v>
      </c>
      <c r="C547" s="185" t="s">
        <v>10034</v>
      </c>
      <c r="D547" s="186" t="s">
        <v>10253</v>
      </c>
      <c r="E547" s="179" t="s">
        <v>229</v>
      </c>
      <c r="F547" s="206">
        <v>2</v>
      </c>
      <c r="G547" s="207">
        <v>100</v>
      </c>
      <c r="H547" s="172">
        <f t="shared" si="17"/>
        <v>200</v>
      </c>
      <c r="I547" s="52"/>
      <c r="J547" s="52" t="s">
        <v>1310</v>
      </c>
      <c r="K547" s="65" t="s">
        <v>1157</v>
      </c>
      <c r="L547" s="157">
        <f t="shared" si="18"/>
        <v>2</v>
      </c>
    </row>
    <row r="548" s="138" customFormat="1" customHeight="1" outlineLevel="2" spans="1:12">
      <c r="A548" s="173" t="s">
        <v>1309</v>
      </c>
      <c r="B548" s="75" t="s">
        <v>1155</v>
      </c>
      <c r="C548" s="65" t="s">
        <v>10141</v>
      </c>
      <c r="D548" s="73"/>
      <c r="E548" s="65" t="s">
        <v>229</v>
      </c>
      <c r="F548" s="64">
        <v>1</v>
      </c>
      <c r="G548" s="73">
        <v>35</v>
      </c>
      <c r="H548" s="172">
        <f t="shared" si="17"/>
        <v>35</v>
      </c>
      <c r="I548" s="52"/>
      <c r="J548" s="52" t="s">
        <v>1310</v>
      </c>
      <c r="K548" s="65" t="s">
        <v>1157</v>
      </c>
      <c r="L548" s="157">
        <f t="shared" si="18"/>
        <v>1</v>
      </c>
    </row>
    <row r="549" s="138" customFormat="1" customHeight="1" outlineLevel="2" spans="1:12">
      <c r="A549" s="173" t="s">
        <v>1309</v>
      </c>
      <c r="B549" s="75" t="s">
        <v>1155</v>
      </c>
      <c r="C549" s="65" t="s">
        <v>10221</v>
      </c>
      <c r="D549" s="73"/>
      <c r="E549" s="65" t="s">
        <v>229</v>
      </c>
      <c r="F549" s="64">
        <v>1</v>
      </c>
      <c r="G549" s="73">
        <v>23</v>
      </c>
      <c r="H549" s="172">
        <f t="shared" si="17"/>
        <v>23</v>
      </c>
      <c r="I549" s="52"/>
      <c r="J549" s="52" t="s">
        <v>1310</v>
      </c>
      <c r="K549" s="65" t="s">
        <v>1157</v>
      </c>
      <c r="L549" s="157">
        <f t="shared" si="18"/>
        <v>1</v>
      </c>
    </row>
    <row r="550" s="138" customFormat="1" customHeight="1" outlineLevel="2" spans="1:12">
      <c r="A550" s="173" t="s">
        <v>1309</v>
      </c>
      <c r="B550" s="75" t="s">
        <v>1159</v>
      </c>
      <c r="C550" s="75" t="s">
        <v>10182</v>
      </c>
      <c r="D550" s="65" t="s">
        <v>10008</v>
      </c>
      <c r="E550" s="74" t="s">
        <v>229</v>
      </c>
      <c r="F550" s="172">
        <v>8</v>
      </c>
      <c r="G550" s="73">
        <v>100</v>
      </c>
      <c r="H550" s="172">
        <f t="shared" si="17"/>
        <v>800</v>
      </c>
      <c r="I550" s="52"/>
      <c r="J550" s="52" t="s">
        <v>1311</v>
      </c>
      <c r="K550" s="65" t="s">
        <v>1157</v>
      </c>
      <c r="L550" s="157">
        <f t="shared" si="18"/>
        <v>8</v>
      </c>
    </row>
    <row r="551" s="138" customFormat="1" customHeight="1" outlineLevel="2" spans="1:12">
      <c r="A551" s="173" t="s">
        <v>1309</v>
      </c>
      <c r="B551" s="75" t="s">
        <v>1159</v>
      </c>
      <c r="C551" s="185" t="s">
        <v>10034</v>
      </c>
      <c r="D551" s="186" t="s">
        <v>10253</v>
      </c>
      <c r="E551" s="179" t="s">
        <v>229</v>
      </c>
      <c r="F551" s="206">
        <v>16</v>
      </c>
      <c r="G551" s="207">
        <v>100</v>
      </c>
      <c r="H551" s="172">
        <f t="shared" si="17"/>
        <v>1600</v>
      </c>
      <c r="I551" s="52"/>
      <c r="J551" s="52" t="s">
        <v>1311</v>
      </c>
      <c r="K551" s="65" t="s">
        <v>1157</v>
      </c>
      <c r="L551" s="157">
        <f t="shared" si="18"/>
        <v>16</v>
      </c>
    </row>
    <row r="552" s="138" customFormat="1" customHeight="1" outlineLevel="2" spans="1:12">
      <c r="A552" s="173" t="s">
        <v>1309</v>
      </c>
      <c r="B552" s="75" t="s">
        <v>1159</v>
      </c>
      <c r="C552" s="208" t="s">
        <v>10103</v>
      </c>
      <c r="D552" s="73" t="s">
        <v>10263</v>
      </c>
      <c r="E552" s="65" t="s">
        <v>229</v>
      </c>
      <c r="F552" s="64">
        <v>16</v>
      </c>
      <c r="G552" s="209">
        <v>100</v>
      </c>
      <c r="H552" s="172">
        <f t="shared" si="17"/>
        <v>1600</v>
      </c>
      <c r="I552" s="52"/>
      <c r="J552" s="52" t="s">
        <v>1311</v>
      </c>
      <c r="K552" s="65" t="s">
        <v>1157</v>
      </c>
      <c r="L552" s="157">
        <f t="shared" si="18"/>
        <v>16</v>
      </c>
    </row>
    <row r="553" s="138" customFormat="1" customHeight="1" outlineLevel="2" spans="1:12">
      <c r="A553" s="173" t="s">
        <v>1309</v>
      </c>
      <c r="B553" s="75" t="s">
        <v>1159</v>
      </c>
      <c r="C553" s="65" t="s">
        <v>10141</v>
      </c>
      <c r="D553" s="73"/>
      <c r="E553" s="65" t="s">
        <v>229</v>
      </c>
      <c r="F553" s="64">
        <v>8</v>
      </c>
      <c r="G553" s="73">
        <v>35</v>
      </c>
      <c r="H553" s="172">
        <f t="shared" si="17"/>
        <v>280</v>
      </c>
      <c r="I553" s="52"/>
      <c r="J553" s="52" t="s">
        <v>1311</v>
      </c>
      <c r="K553" s="65" t="s">
        <v>1157</v>
      </c>
      <c r="L553" s="157">
        <f t="shared" si="18"/>
        <v>8</v>
      </c>
    </row>
    <row r="554" s="138" customFormat="1" customHeight="1" outlineLevel="2" spans="1:12">
      <c r="A554" s="173" t="s">
        <v>1309</v>
      </c>
      <c r="B554" s="75" t="s">
        <v>1159</v>
      </c>
      <c r="C554" s="65" t="s">
        <v>10221</v>
      </c>
      <c r="D554" s="73"/>
      <c r="E554" s="65" t="s">
        <v>229</v>
      </c>
      <c r="F554" s="64">
        <v>8</v>
      </c>
      <c r="G554" s="73">
        <v>23</v>
      </c>
      <c r="H554" s="172">
        <f t="shared" ref="H554:H617" si="19" xml:space="preserve">F554*G554</f>
        <v>184</v>
      </c>
      <c r="I554" s="52"/>
      <c r="J554" s="52" t="s">
        <v>1311</v>
      </c>
      <c r="K554" s="65" t="s">
        <v>1157</v>
      </c>
      <c r="L554" s="157">
        <f t="shared" ref="L554:L617" si="20" xml:space="preserve">F554</f>
        <v>8</v>
      </c>
    </row>
    <row r="555" s="138" customFormat="1" customHeight="1" outlineLevel="2" spans="1:12">
      <c r="A555" s="173" t="s">
        <v>1309</v>
      </c>
      <c r="B555" s="75" t="s">
        <v>1161</v>
      </c>
      <c r="C555" s="75" t="s">
        <v>10182</v>
      </c>
      <c r="D555" s="65" t="s">
        <v>10008</v>
      </c>
      <c r="E555" s="74" t="s">
        <v>229</v>
      </c>
      <c r="F555" s="172">
        <v>7</v>
      </c>
      <c r="G555" s="73">
        <v>100</v>
      </c>
      <c r="H555" s="172">
        <f t="shared" si="19"/>
        <v>700</v>
      </c>
      <c r="I555" s="52"/>
      <c r="J555" s="52" t="s">
        <v>1312</v>
      </c>
      <c r="K555" s="65" t="s">
        <v>1157</v>
      </c>
      <c r="L555" s="157">
        <f t="shared" si="20"/>
        <v>7</v>
      </c>
    </row>
    <row r="556" s="138" customFormat="1" customHeight="1" outlineLevel="2" spans="1:12">
      <c r="A556" s="173" t="s">
        <v>1309</v>
      </c>
      <c r="B556" s="75" t="s">
        <v>1161</v>
      </c>
      <c r="C556" s="185" t="s">
        <v>10034</v>
      </c>
      <c r="D556" s="186" t="s">
        <v>10253</v>
      </c>
      <c r="E556" s="179" t="s">
        <v>229</v>
      </c>
      <c r="F556" s="206">
        <v>14</v>
      </c>
      <c r="G556" s="207">
        <v>100</v>
      </c>
      <c r="H556" s="172">
        <f t="shared" si="19"/>
        <v>1400</v>
      </c>
      <c r="I556" s="52"/>
      <c r="J556" s="52" t="s">
        <v>1312</v>
      </c>
      <c r="K556" s="65" t="s">
        <v>1157</v>
      </c>
      <c r="L556" s="157">
        <f t="shared" si="20"/>
        <v>14</v>
      </c>
    </row>
    <row r="557" s="138" customFormat="1" customHeight="1" outlineLevel="2" spans="1:12">
      <c r="A557" s="173" t="s">
        <v>1309</v>
      </c>
      <c r="B557" s="75" t="s">
        <v>1161</v>
      </c>
      <c r="C557" s="208" t="s">
        <v>10103</v>
      </c>
      <c r="D557" s="73" t="s">
        <v>10263</v>
      </c>
      <c r="E557" s="65" t="s">
        <v>229</v>
      </c>
      <c r="F557" s="64">
        <v>21</v>
      </c>
      <c r="G557" s="209">
        <v>100</v>
      </c>
      <c r="H557" s="172">
        <f t="shared" si="19"/>
        <v>2100</v>
      </c>
      <c r="I557" s="52"/>
      <c r="J557" s="52" t="s">
        <v>1312</v>
      </c>
      <c r="K557" s="65" t="s">
        <v>1157</v>
      </c>
      <c r="L557" s="157">
        <f t="shared" si="20"/>
        <v>21</v>
      </c>
    </row>
    <row r="558" s="138" customFormat="1" customHeight="1" outlineLevel="2" spans="1:12">
      <c r="A558" s="173" t="s">
        <v>1309</v>
      </c>
      <c r="B558" s="75" t="s">
        <v>1161</v>
      </c>
      <c r="C558" s="65" t="s">
        <v>10141</v>
      </c>
      <c r="D558" s="73"/>
      <c r="E558" s="65" t="s">
        <v>229</v>
      </c>
      <c r="F558" s="64">
        <v>7</v>
      </c>
      <c r="G558" s="73">
        <v>35</v>
      </c>
      <c r="H558" s="172">
        <f t="shared" si="19"/>
        <v>245</v>
      </c>
      <c r="I558" s="52"/>
      <c r="J558" s="52" t="s">
        <v>1312</v>
      </c>
      <c r="K558" s="65" t="s">
        <v>1157</v>
      </c>
      <c r="L558" s="157">
        <f t="shared" si="20"/>
        <v>7</v>
      </c>
    </row>
    <row r="559" s="138" customFormat="1" customHeight="1" outlineLevel="2" spans="1:12">
      <c r="A559" s="173" t="s">
        <v>1309</v>
      </c>
      <c r="B559" s="75" t="s">
        <v>1161</v>
      </c>
      <c r="C559" s="65" t="s">
        <v>10221</v>
      </c>
      <c r="D559" s="73"/>
      <c r="E559" s="65" t="s">
        <v>229</v>
      </c>
      <c r="F559" s="64">
        <v>7</v>
      </c>
      <c r="G559" s="73">
        <v>23</v>
      </c>
      <c r="H559" s="172">
        <f t="shared" si="19"/>
        <v>161</v>
      </c>
      <c r="I559" s="52"/>
      <c r="J559" s="52" t="s">
        <v>1312</v>
      </c>
      <c r="K559" s="65" t="s">
        <v>1157</v>
      </c>
      <c r="L559" s="157">
        <f t="shared" si="20"/>
        <v>7</v>
      </c>
    </row>
    <row r="560" s="138" customFormat="1" customHeight="1" outlineLevel="2" spans="1:12">
      <c r="A560" s="173" t="s">
        <v>1309</v>
      </c>
      <c r="B560" s="75" t="s">
        <v>1163</v>
      </c>
      <c r="C560" s="65" t="s">
        <v>10026</v>
      </c>
      <c r="D560" s="174" t="s">
        <v>10027</v>
      </c>
      <c r="E560" s="74" t="s">
        <v>229</v>
      </c>
      <c r="F560" s="172">
        <v>1</v>
      </c>
      <c r="G560" s="73">
        <v>500</v>
      </c>
      <c r="H560" s="172">
        <f t="shared" si="19"/>
        <v>500</v>
      </c>
      <c r="I560" s="73"/>
      <c r="J560" s="52" t="s">
        <v>1313</v>
      </c>
      <c r="K560" s="65" t="s">
        <v>1157</v>
      </c>
      <c r="L560" s="157">
        <f t="shared" si="20"/>
        <v>1</v>
      </c>
    </row>
    <row r="561" s="138" customFormat="1" customHeight="1" outlineLevel="2" spans="1:12">
      <c r="A561" s="173" t="s">
        <v>1309</v>
      </c>
      <c r="B561" s="75" t="s">
        <v>1163</v>
      </c>
      <c r="C561" s="75" t="s">
        <v>10182</v>
      </c>
      <c r="D561" s="65" t="s">
        <v>10008</v>
      </c>
      <c r="E561" s="74" t="s">
        <v>229</v>
      </c>
      <c r="F561" s="172">
        <v>1</v>
      </c>
      <c r="G561" s="73">
        <v>100</v>
      </c>
      <c r="H561" s="172">
        <f t="shared" si="19"/>
        <v>100</v>
      </c>
      <c r="I561" s="73"/>
      <c r="J561" s="52" t="s">
        <v>1313</v>
      </c>
      <c r="K561" s="65" t="s">
        <v>1157</v>
      </c>
      <c r="L561" s="157">
        <f t="shared" si="20"/>
        <v>1</v>
      </c>
    </row>
    <row r="562" s="138" customFormat="1" customHeight="1" outlineLevel="2" spans="1:12">
      <c r="A562" s="173" t="s">
        <v>1309</v>
      </c>
      <c r="B562" s="75" t="s">
        <v>1163</v>
      </c>
      <c r="C562" s="208" t="s">
        <v>10103</v>
      </c>
      <c r="D562" s="73" t="s">
        <v>10263</v>
      </c>
      <c r="E562" s="65" t="s">
        <v>229</v>
      </c>
      <c r="F562" s="64">
        <v>1</v>
      </c>
      <c r="G562" s="209">
        <v>100</v>
      </c>
      <c r="H562" s="172">
        <f t="shared" si="19"/>
        <v>100</v>
      </c>
      <c r="I562" s="73"/>
      <c r="J562" s="52" t="s">
        <v>1313</v>
      </c>
      <c r="K562" s="65" t="s">
        <v>1157</v>
      </c>
      <c r="L562" s="157">
        <f t="shared" si="20"/>
        <v>1</v>
      </c>
    </row>
    <row r="563" s="157" customFormat="1" customHeight="1" outlineLevel="2" spans="1:12">
      <c r="A563" s="173" t="s">
        <v>1309</v>
      </c>
      <c r="B563" s="75" t="s">
        <v>1165</v>
      </c>
      <c r="C563" s="65" t="s">
        <v>9911</v>
      </c>
      <c r="D563" s="65" t="s">
        <v>9914</v>
      </c>
      <c r="E563" s="74" t="s">
        <v>229</v>
      </c>
      <c r="F563" s="172">
        <v>1</v>
      </c>
      <c r="G563" s="73">
        <v>300</v>
      </c>
      <c r="H563" s="172">
        <f t="shared" si="19"/>
        <v>300</v>
      </c>
      <c r="I563" s="52"/>
      <c r="J563" s="52" t="s">
        <v>1314</v>
      </c>
      <c r="K563" s="65" t="s">
        <v>1157</v>
      </c>
      <c r="L563" s="157">
        <f t="shared" si="20"/>
        <v>1</v>
      </c>
    </row>
    <row r="564" s="138" customFormat="1" customHeight="1" outlineLevel="2" spans="1:12">
      <c r="A564" s="173" t="s">
        <v>1309</v>
      </c>
      <c r="B564" s="75" t="s">
        <v>1165</v>
      </c>
      <c r="C564" s="75" t="s">
        <v>10182</v>
      </c>
      <c r="D564" s="65" t="s">
        <v>10008</v>
      </c>
      <c r="E564" s="74" t="s">
        <v>229</v>
      </c>
      <c r="F564" s="172">
        <v>1</v>
      </c>
      <c r="G564" s="73">
        <v>100</v>
      </c>
      <c r="H564" s="172">
        <f t="shared" si="19"/>
        <v>100</v>
      </c>
      <c r="I564" s="73"/>
      <c r="J564" s="52" t="s">
        <v>1314</v>
      </c>
      <c r="K564" s="65" t="s">
        <v>1157</v>
      </c>
      <c r="L564" s="157">
        <f t="shared" si="20"/>
        <v>1</v>
      </c>
    </row>
    <row r="565" s="138" customFormat="1" customHeight="1" outlineLevel="2" spans="1:12">
      <c r="A565" s="173" t="s">
        <v>1309</v>
      </c>
      <c r="B565" s="75" t="s">
        <v>1167</v>
      </c>
      <c r="C565" s="65" t="s">
        <v>10026</v>
      </c>
      <c r="D565" s="174" t="s">
        <v>10027</v>
      </c>
      <c r="E565" s="74" t="s">
        <v>229</v>
      </c>
      <c r="F565" s="172">
        <v>1</v>
      </c>
      <c r="G565" s="73">
        <v>500</v>
      </c>
      <c r="H565" s="172">
        <f t="shared" si="19"/>
        <v>500</v>
      </c>
      <c r="I565" s="73"/>
      <c r="J565" s="52" t="s">
        <v>1315</v>
      </c>
      <c r="K565" s="65" t="s">
        <v>1157</v>
      </c>
      <c r="L565" s="157">
        <f t="shared" si="20"/>
        <v>1</v>
      </c>
    </row>
    <row r="566" s="138" customFormat="1" customHeight="1" outlineLevel="2" spans="1:12">
      <c r="A566" s="173" t="s">
        <v>1309</v>
      </c>
      <c r="B566" s="75" t="s">
        <v>1167</v>
      </c>
      <c r="C566" s="65" t="s">
        <v>10065</v>
      </c>
      <c r="D566" s="65" t="s">
        <v>10066</v>
      </c>
      <c r="E566" s="74" t="s">
        <v>229</v>
      </c>
      <c r="F566" s="172">
        <v>8</v>
      </c>
      <c r="G566" s="73">
        <v>100</v>
      </c>
      <c r="H566" s="172">
        <f t="shared" si="19"/>
        <v>800</v>
      </c>
      <c r="I566" s="73"/>
      <c r="J566" s="52" t="s">
        <v>1315</v>
      </c>
      <c r="K566" s="65" t="s">
        <v>1157</v>
      </c>
      <c r="L566" s="157">
        <f t="shared" si="20"/>
        <v>8</v>
      </c>
    </row>
    <row r="567" s="138" customFormat="1" customHeight="1" outlineLevel="2" spans="1:12">
      <c r="A567" s="173" t="s">
        <v>1309</v>
      </c>
      <c r="B567" s="75" t="s">
        <v>1167</v>
      </c>
      <c r="C567" s="75" t="s">
        <v>10182</v>
      </c>
      <c r="D567" s="65" t="s">
        <v>10008</v>
      </c>
      <c r="E567" s="74" t="s">
        <v>229</v>
      </c>
      <c r="F567" s="64">
        <v>1</v>
      </c>
      <c r="G567" s="73">
        <v>100</v>
      </c>
      <c r="H567" s="172">
        <f t="shared" si="19"/>
        <v>100</v>
      </c>
      <c r="I567" s="52"/>
      <c r="J567" s="52" t="s">
        <v>1315</v>
      </c>
      <c r="K567" s="65" t="s">
        <v>1157</v>
      </c>
      <c r="L567" s="157">
        <f t="shared" si="20"/>
        <v>1</v>
      </c>
    </row>
    <row r="568" s="138" customFormat="1" customHeight="1" outlineLevel="2" spans="1:12">
      <c r="A568" s="173" t="s">
        <v>1309</v>
      </c>
      <c r="B568" s="75" t="s">
        <v>1167</v>
      </c>
      <c r="C568" s="65" t="s">
        <v>10231</v>
      </c>
      <c r="D568" s="65" t="s">
        <v>10054</v>
      </c>
      <c r="E568" s="74" t="s">
        <v>229</v>
      </c>
      <c r="F568" s="64">
        <v>1</v>
      </c>
      <c r="G568" s="52">
        <v>100</v>
      </c>
      <c r="H568" s="172">
        <f t="shared" si="19"/>
        <v>100</v>
      </c>
      <c r="I568" s="52"/>
      <c r="J568" s="52" t="s">
        <v>1315</v>
      </c>
      <c r="K568" s="65" t="s">
        <v>1157</v>
      </c>
      <c r="L568" s="157">
        <f t="shared" si="20"/>
        <v>1</v>
      </c>
    </row>
    <row r="569" s="138" customFormat="1" customHeight="1" outlineLevel="2" spans="1:12">
      <c r="A569" s="173" t="s">
        <v>1309</v>
      </c>
      <c r="B569" s="75" t="s">
        <v>1169</v>
      </c>
      <c r="C569" s="65" t="s">
        <v>10231</v>
      </c>
      <c r="D569" s="65" t="s">
        <v>10054</v>
      </c>
      <c r="E569" s="74" t="s">
        <v>229</v>
      </c>
      <c r="F569" s="172">
        <v>2</v>
      </c>
      <c r="G569" s="52">
        <v>100</v>
      </c>
      <c r="H569" s="172">
        <f t="shared" si="19"/>
        <v>200</v>
      </c>
      <c r="I569" s="73"/>
      <c r="J569" s="52" t="s">
        <v>1316</v>
      </c>
      <c r="K569" s="65" t="s">
        <v>1157</v>
      </c>
      <c r="L569" s="157">
        <f t="shared" si="20"/>
        <v>2</v>
      </c>
    </row>
    <row r="570" s="138" customFormat="1" customHeight="1" outlineLevel="2" spans="1:12">
      <c r="A570" s="173" t="s">
        <v>1309</v>
      </c>
      <c r="B570" s="75" t="s">
        <v>1171</v>
      </c>
      <c r="C570" s="65" t="s">
        <v>10026</v>
      </c>
      <c r="D570" s="174" t="s">
        <v>10027</v>
      </c>
      <c r="E570" s="74" t="s">
        <v>229</v>
      </c>
      <c r="F570" s="172">
        <v>1</v>
      </c>
      <c r="G570" s="73">
        <v>500</v>
      </c>
      <c r="H570" s="172">
        <f t="shared" si="19"/>
        <v>500</v>
      </c>
      <c r="I570" s="73"/>
      <c r="J570" s="52" t="s">
        <v>1317</v>
      </c>
      <c r="K570" s="65" t="s">
        <v>1157</v>
      </c>
      <c r="L570" s="157">
        <f t="shared" si="20"/>
        <v>1</v>
      </c>
    </row>
    <row r="571" s="138" customFormat="1" customHeight="1" outlineLevel="2" spans="1:12">
      <c r="A571" s="173" t="s">
        <v>1309</v>
      </c>
      <c r="B571" s="75" t="s">
        <v>1171</v>
      </c>
      <c r="C571" s="65" t="s">
        <v>9911</v>
      </c>
      <c r="D571" s="65" t="s">
        <v>9917</v>
      </c>
      <c r="E571" s="74" t="s">
        <v>229</v>
      </c>
      <c r="F571" s="172">
        <v>1</v>
      </c>
      <c r="G571" s="73">
        <v>300</v>
      </c>
      <c r="H571" s="172">
        <f t="shared" si="19"/>
        <v>300</v>
      </c>
      <c r="I571" s="73"/>
      <c r="J571" s="52" t="s">
        <v>1317</v>
      </c>
      <c r="K571" s="65" t="s">
        <v>1157</v>
      </c>
      <c r="L571" s="157">
        <f t="shared" si="20"/>
        <v>1</v>
      </c>
    </row>
    <row r="572" s="138" customFormat="1" customHeight="1" outlineLevel="2" spans="1:12">
      <c r="A572" s="173" t="s">
        <v>1309</v>
      </c>
      <c r="B572" s="75" t="s">
        <v>1171</v>
      </c>
      <c r="C572" s="75" t="s">
        <v>10182</v>
      </c>
      <c r="D572" s="65" t="s">
        <v>10008</v>
      </c>
      <c r="E572" s="74" t="s">
        <v>229</v>
      </c>
      <c r="F572" s="172">
        <v>1</v>
      </c>
      <c r="G572" s="73">
        <v>100</v>
      </c>
      <c r="H572" s="172">
        <f t="shared" si="19"/>
        <v>100</v>
      </c>
      <c r="I572" s="73"/>
      <c r="J572" s="52" t="s">
        <v>1317</v>
      </c>
      <c r="K572" s="65" t="s">
        <v>1157</v>
      </c>
      <c r="L572" s="157">
        <f t="shared" si="20"/>
        <v>1</v>
      </c>
    </row>
    <row r="573" s="138" customFormat="1" customHeight="1" outlineLevel="2" spans="1:12">
      <c r="A573" s="173" t="s">
        <v>1309</v>
      </c>
      <c r="B573" s="75" t="s">
        <v>1171</v>
      </c>
      <c r="C573" s="65" t="s">
        <v>10231</v>
      </c>
      <c r="D573" s="65" t="s">
        <v>10054</v>
      </c>
      <c r="E573" s="74" t="s">
        <v>229</v>
      </c>
      <c r="F573" s="172">
        <v>1</v>
      </c>
      <c r="G573" s="52">
        <v>100</v>
      </c>
      <c r="H573" s="172">
        <f t="shared" si="19"/>
        <v>100</v>
      </c>
      <c r="I573" s="73"/>
      <c r="J573" s="52" t="s">
        <v>1317</v>
      </c>
      <c r="K573" s="65" t="s">
        <v>1157</v>
      </c>
      <c r="L573" s="157">
        <f t="shared" si="20"/>
        <v>1</v>
      </c>
    </row>
    <row r="574" s="138" customFormat="1" customHeight="1" outlineLevel="2" spans="1:12">
      <c r="A574" s="173" t="s">
        <v>1309</v>
      </c>
      <c r="B574" s="75" t="s">
        <v>1171</v>
      </c>
      <c r="C574" s="65" t="s">
        <v>10065</v>
      </c>
      <c r="D574" s="65" t="s">
        <v>10066</v>
      </c>
      <c r="E574" s="74" t="s">
        <v>229</v>
      </c>
      <c r="F574" s="172">
        <v>10</v>
      </c>
      <c r="G574" s="73">
        <v>100</v>
      </c>
      <c r="H574" s="172">
        <f t="shared" si="19"/>
        <v>1000</v>
      </c>
      <c r="I574" s="73"/>
      <c r="J574" s="52" t="s">
        <v>1317</v>
      </c>
      <c r="K574" s="65" t="s">
        <v>1157</v>
      </c>
      <c r="L574" s="157">
        <f t="shared" si="20"/>
        <v>10</v>
      </c>
    </row>
    <row r="575" s="138" customFormat="1" customHeight="1" outlineLevel="2" spans="1:12">
      <c r="A575" s="173" t="s">
        <v>1309</v>
      </c>
      <c r="B575" s="75" t="s">
        <v>1175</v>
      </c>
      <c r="C575" s="75" t="s">
        <v>10182</v>
      </c>
      <c r="D575" s="65" t="s">
        <v>10008</v>
      </c>
      <c r="E575" s="74" t="s">
        <v>229</v>
      </c>
      <c r="F575" s="172">
        <v>2</v>
      </c>
      <c r="G575" s="73">
        <v>100</v>
      </c>
      <c r="H575" s="172">
        <f t="shared" si="19"/>
        <v>200</v>
      </c>
      <c r="I575" s="73"/>
      <c r="J575" s="52" t="s">
        <v>1319</v>
      </c>
      <c r="K575" s="65" t="s">
        <v>1157</v>
      </c>
      <c r="L575" s="157">
        <f t="shared" si="20"/>
        <v>2</v>
      </c>
    </row>
    <row r="576" s="138" customFormat="1" customHeight="1" outlineLevel="2" spans="1:12">
      <c r="A576" s="173" t="s">
        <v>1309</v>
      </c>
      <c r="B576" s="75" t="s">
        <v>1175</v>
      </c>
      <c r="C576" s="185" t="s">
        <v>10034</v>
      </c>
      <c r="D576" s="186" t="s">
        <v>10253</v>
      </c>
      <c r="E576" s="179" t="s">
        <v>229</v>
      </c>
      <c r="F576" s="206">
        <v>4</v>
      </c>
      <c r="G576" s="207">
        <v>100</v>
      </c>
      <c r="H576" s="172">
        <f t="shared" si="19"/>
        <v>400</v>
      </c>
      <c r="I576" s="73"/>
      <c r="J576" s="52" t="s">
        <v>1319</v>
      </c>
      <c r="K576" s="65" t="s">
        <v>1157</v>
      </c>
      <c r="L576" s="157">
        <f t="shared" si="20"/>
        <v>4</v>
      </c>
    </row>
    <row r="577" s="138" customFormat="1" customHeight="1" outlineLevel="2" spans="1:12">
      <c r="A577" s="173" t="s">
        <v>1309</v>
      </c>
      <c r="B577" s="75" t="s">
        <v>966</v>
      </c>
      <c r="C577" s="65" t="s">
        <v>9995</v>
      </c>
      <c r="D577" s="52" t="s">
        <v>9996</v>
      </c>
      <c r="E577" s="74" t="s">
        <v>229</v>
      </c>
      <c r="F577" s="64">
        <v>1</v>
      </c>
      <c r="G577" s="73">
        <v>1500</v>
      </c>
      <c r="H577" s="172">
        <f t="shared" si="19"/>
        <v>1500</v>
      </c>
      <c r="I577" s="73"/>
      <c r="J577" s="52" t="s">
        <v>1320</v>
      </c>
      <c r="K577" s="65" t="s">
        <v>1157</v>
      </c>
      <c r="L577" s="157">
        <f t="shared" si="20"/>
        <v>1</v>
      </c>
    </row>
    <row r="578" s="138" customFormat="1" customHeight="1" outlineLevel="2" spans="1:12">
      <c r="A578" s="173" t="s">
        <v>1309</v>
      </c>
      <c r="B578" s="75" t="s">
        <v>1664</v>
      </c>
      <c r="C578" s="75" t="s">
        <v>10182</v>
      </c>
      <c r="D578" s="65" t="s">
        <v>10008</v>
      </c>
      <c r="E578" s="74" t="s">
        <v>229</v>
      </c>
      <c r="F578" s="172">
        <v>1</v>
      </c>
      <c r="G578" s="73">
        <v>100</v>
      </c>
      <c r="H578" s="172">
        <f t="shared" si="19"/>
        <v>100</v>
      </c>
      <c r="I578" s="73"/>
      <c r="J578" s="52" t="s">
        <v>1321</v>
      </c>
      <c r="K578" s="65" t="s">
        <v>1157</v>
      </c>
      <c r="L578" s="157">
        <f t="shared" si="20"/>
        <v>1</v>
      </c>
    </row>
    <row r="579" s="138" customFormat="1" customHeight="1" outlineLevel="2" spans="1:12">
      <c r="A579" s="173" t="s">
        <v>1309</v>
      </c>
      <c r="B579" s="75" t="s">
        <v>75</v>
      </c>
      <c r="C579" s="75" t="s">
        <v>10182</v>
      </c>
      <c r="D579" s="65" t="s">
        <v>10008</v>
      </c>
      <c r="E579" s="74" t="s">
        <v>229</v>
      </c>
      <c r="F579" s="172">
        <v>2</v>
      </c>
      <c r="G579" s="73">
        <v>100</v>
      </c>
      <c r="H579" s="172">
        <f t="shared" si="19"/>
        <v>200</v>
      </c>
      <c r="I579" s="73"/>
      <c r="J579" s="52" t="s">
        <v>1322</v>
      </c>
      <c r="K579" s="65" t="s">
        <v>1157</v>
      </c>
      <c r="L579" s="157">
        <f t="shared" si="20"/>
        <v>2</v>
      </c>
    </row>
    <row r="580" s="138" customFormat="1" customHeight="1" outlineLevel="2" spans="1:12">
      <c r="A580" s="173" t="s">
        <v>1309</v>
      </c>
      <c r="B580" s="75" t="s">
        <v>893</v>
      </c>
      <c r="C580" s="75" t="s">
        <v>10182</v>
      </c>
      <c r="D580" s="65" t="s">
        <v>10008</v>
      </c>
      <c r="E580" s="74" t="s">
        <v>229</v>
      </c>
      <c r="F580" s="172">
        <v>1</v>
      </c>
      <c r="G580" s="73">
        <v>100</v>
      </c>
      <c r="H580" s="172">
        <f t="shared" si="19"/>
        <v>100</v>
      </c>
      <c r="I580" s="73"/>
      <c r="J580" s="52" t="s">
        <v>1324</v>
      </c>
      <c r="K580" s="65" t="s">
        <v>1157</v>
      </c>
      <c r="L580" s="157">
        <f t="shared" si="20"/>
        <v>1</v>
      </c>
    </row>
    <row r="581" s="138" customFormat="1" customHeight="1" outlineLevel="2" spans="1:12">
      <c r="A581" s="173" t="s">
        <v>1309</v>
      </c>
      <c r="B581" s="75" t="s">
        <v>893</v>
      </c>
      <c r="C581" s="75" t="s">
        <v>10182</v>
      </c>
      <c r="D581" s="65" t="s">
        <v>10008</v>
      </c>
      <c r="E581" s="74" t="s">
        <v>229</v>
      </c>
      <c r="F581" s="172">
        <v>1</v>
      </c>
      <c r="G581" s="73">
        <v>100</v>
      </c>
      <c r="H581" s="172">
        <f t="shared" si="19"/>
        <v>100</v>
      </c>
      <c r="I581" s="73"/>
      <c r="J581" s="52" t="s">
        <v>1325</v>
      </c>
      <c r="K581" s="65" t="s">
        <v>1157</v>
      </c>
      <c r="L581" s="157">
        <f t="shared" si="20"/>
        <v>1</v>
      </c>
    </row>
    <row r="582" s="157" customFormat="1" customHeight="1" outlineLevel="2" spans="1:12">
      <c r="A582" s="173" t="s">
        <v>1309</v>
      </c>
      <c r="B582" s="75" t="s">
        <v>893</v>
      </c>
      <c r="C582" s="65" t="s">
        <v>9911</v>
      </c>
      <c r="D582" s="65" t="s">
        <v>9914</v>
      </c>
      <c r="E582" s="74" t="s">
        <v>229</v>
      </c>
      <c r="F582" s="172">
        <v>1</v>
      </c>
      <c r="G582" s="73">
        <v>300</v>
      </c>
      <c r="H582" s="172">
        <f t="shared" si="19"/>
        <v>300</v>
      </c>
      <c r="I582" s="52"/>
      <c r="J582" s="52" t="s">
        <v>1326</v>
      </c>
      <c r="K582" s="65" t="s">
        <v>1157</v>
      </c>
      <c r="L582" s="157">
        <f t="shared" si="20"/>
        <v>1</v>
      </c>
    </row>
    <row r="583" s="138" customFormat="1" customHeight="1" outlineLevel="2" spans="1:12">
      <c r="A583" s="173" t="s">
        <v>1309</v>
      </c>
      <c r="B583" s="75" t="s">
        <v>893</v>
      </c>
      <c r="C583" s="75" t="s">
        <v>10182</v>
      </c>
      <c r="D583" s="65" t="s">
        <v>10008</v>
      </c>
      <c r="E583" s="74" t="s">
        <v>229</v>
      </c>
      <c r="F583" s="172">
        <v>1</v>
      </c>
      <c r="G583" s="73">
        <v>100</v>
      </c>
      <c r="H583" s="172">
        <f t="shared" si="19"/>
        <v>100</v>
      </c>
      <c r="I583" s="73"/>
      <c r="J583" s="52" t="s">
        <v>1326</v>
      </c>
      <c r="K583" s="65" t="s">
        <v>1157</v>
      </c>
      <c r="L583" s="157">
        <f t="shared" si="20"/>
        <v>1</v>
      </c>
    </row>
    <row r="584" s="138" customFormat="1" customHeight="1" outlineLevel="2" spans="1:12">
      <c r="A584" s="173" t="s">
        <v>1309</v>
      </c>
      <c r="B584" s="75" t="s">
        <v>1187</v>
      </c>
      <c r="C584" s="65" t="s">
        <v>10028</v>
      </c>
      <c r="D584" s="52" t="s">
        <v>10029</v>
      </c>
      <c r="E584" s="74" t="s">
        <v>229</v>
      </c>
      <c r="F584" s="172">
        <v>1</v>
      </c>
      <c r="G584" s="73">
        <v>3500</v>
      </c>
      <c r="H584" s="172">
        <f t="shared" si="19"/>
        <v>3500</v>
      </c>
      <c r="I584" s="73"/>
      <c r="J584" s="52" t="s">
        <v>1327</v>
      </c>
      <c r="K584" s="65" t="s">
        <v>1157</v>
      </c>
      <c r="L584" s="157">
        <f t="shared" si="20"/>
        <v>1</v>
      </c>
    </row>
    <row r="585" s="138" customFormat="1" customHeight="1" outlineLevel="2" spans="1:12">
      <c r="A585" s="173" t="s">
        <v>1309</v>
      </c>
      <c r="B585" s="75" t="s">
        <v>1187</v>
      </c>
      <c r="C585" s="75" t="s">
        <v>10182</v>
      </c>
      <c r="D585" s="65" t="s">
        <v>10008</v>
      </c>
      <c r="E585" s="74" t="s">
        <v>229</v>
      </c>
      <c r="F585" s="172">
        <v>1</v>
      </c>
      <c r="G585" s="73">
        <v>100</v>
      </c>
      <c r="H585" s="172">
        <f t="shared" si="19"/>
        <v>100</v>
      </c>
      <c r="I585" s="73"/>
      <c r="J585" s="52" t="s">
        <v>1327</v>
      </c>
      <c r="K585" s="65" t="s">
        <v>1157</v>
      </c>
      <c r="L585" s="157">
        <f t="shared" si="20"/>
        <v>1</v>
      </c>
    </row>
    <row r="586" s="138" customFormat="1" customHeight="1" outlineLevel="2" spans="1:12">
      <c r="A586" s="173" t="s">
        <v>1309</v>
      </c>
      <c r="B586" s="75" t="s">
        <v>1187</v>
      </c>
      <c r="C586" s="65" t="s">
        <v>10231</v>
      </c>
      <c r="D586" s="65" t="s">
        <v>10054</v>
      </c>
      <c r="E586" s="74" t="s">
        <v>229</v>
      </c>
      <c r="F586" s="172">
        <v>1</v>
      </c>
      <c r="G586" s="52">
        <v>100</v>
      </c>
      <c r="H586" s="172">
        <f t="shared" si="19"/>
        <v>100</v>
      </c>
      <c r="I586" s="73"/>
      <c r="J586" s="52" t="s">
        <v>1327</v>
      </c>
      <c r="K586" s="65" t="s">
        <v>1157</v>
      </c>
      <c r="L586" s="157">
        <f t="shared" si="20"/>
        <v>1</v>
      </c>
    </row>
    <row r="587" s="138" customFormat="1" customHeight="1" outlineLevel="2" spans="1:12">
      <c r="A587" s="173" t="s">
        <v>1309</v>
      </c>
      <c r="B587" s="75" t="s">
        <v>1187</v>
      </c>
      <c r="C587" s="65" t="s">
        <v>10231</v>
      </c>
      <c r="D587" s="65" t="s">
        <v>10054</v>
      </c>
      <c r="E587" s="74" t="s">
        <v>229</v>
      </c>
      <c r="F587" s="172">
        <v>1</v>
      </c>
      <c r="G587" s="52">
        <v>100</v>
      </c>
      <c r="H587" s="172">
        <f t="shared" si="19"/>
        <v>100</v>
      </c>
      <c r="I587" s="73"/>
      <c r="J587" s="52" t="s">
        <v>1327</v>
      </c>
      <c r="K587" s="65" t="s">
        <v>1157</v>
      </c>
      <c r="L587" s="157">
        <f t="shared" si="20"/>
        <v>1</v>
      </c>
    </row>
    <row r="588" s="138" customFormat="1" customHeight="1" outlineLevel="2" spans="1:12">
      <c r="A588" s="173" t="s">
        <v>1309</v>
      </c>
      <c r="B588" s="75" t="s">
        <v>1187</v>
      </c>
      <c r="C588" s="65" t="s">
        <v>10030</v>
      </c>
      <c r="D588" s="52" t="s">
        <v>10031</v>
      </c>
      <c r="E588" s="74" t="s">
        <v>229</v>
      </c>
      <c r="F588" s="172">
        <v>1</v>
      </c>
      <c r="G588" s="52">
        <v>2000</v>
      </c>
      <c r="H588" s="172">
        <f t="shared" si="19"/>
        <v>2000</v>
      </c>
      <c r="I588" s="73"/>
      <c r="J588" s="52" t="s">
        <v>1327</v>
      </c>
      <c r="K588" s="65" t="s">
        <v>1157</v>
      </c>
      <c r="L588" s="157">
        <f t="shared" si="20"/>
        <v>1</v>
      </c>
    </row>
    <row r="589" s="138" customFormat="1" customHeight="1" outlineLevel="2" spans="1:12">
      <c r="A589" s="173" t="s">
        <v>1309</v>
      </c>
      <c r="B589" s="75" t="s">
        <v>6767</v>
      </c>
      <c r="C589" s="75" t="s">
        <v>10182</v>
      </c>
      <c r="D589" s="65" t="s">
        <v>10008</v>
      </c>
      <c r="E589" s="74" t="s">
        <v>229</v>
      </c>
      <c r="F589" s="172">
        <v>3</v>
      </c>
      <c r="G589" s="73">
        <v>100</v>
      </c>
      <c r="H589" s="172">
        <f t="shared" si="19"/>
        <v>300</v>
      </c>
      <c r="I589" s="73"/>
      <c r="J589" s="52" t="s">
        <v>6962</v>
      </c>
      <c r="K589" s="65" t="s">
        <v>1157</v>
      </c>
      <c r="L589" s="157">
        <f t="shared" si="20"/>
        <v>3</v>
      </c>
    </row>
    <row r="590" s="157" customFormat="1" customHeight="1" outlineLevel="2" spans="1:12">
      <c r="A590" s="173" t="s">
        <v>1309</v>
      </c>
      <c r="B590" s="75" t="s">
        <v>1190</v>
      </c>
      <c r="C590" s="65" t="s">
        <v>9911</v>
      </c>
      <c r="D590" s="65" t="s">
        <v>9914</v>
      </c>
      <c r="E590" s="74" t="s">
        <v>229</v>
      </c>
      <c r="F590" s="172">
        <v>1</v>
      </c>
      <c r="G590" s="73">
        <v>300</v>
      </c>
      <c r="H590" s="172">
        <f t="shared" si="19"/>
        <v>300</v>
      </c>
      <c r="I590" s="52"/>
      <c r="J590" s="52" t="s">
        <v>1328</v>
      </c>
      <c r="K590" s="65" t="s">
        <v>1157</v>
      </c>
      <c r="L590" s="157">
        <f t="shared" si="20"/>
        <v>1</v>
      </c>
    </row>
    <row r="591" s="138" customFormat="1" customHeight="1" outlineLevel="2" spans="1:12">
      <c r="A591" s="173" t="s">
        <v>1309</v>
      </c>
      <c r="B591" s="75" t="s">
        <v>1190</v>
      </c>
      <c r="C591" s="75" t="s">
        <v>10182</v>
      </c>
      <c r="D591" s="65" t="s">
        <v>10008</v>
      </c>
      <c r="E591" s="74" t="s">
        <v>229</v>
      </c>
      <c r="F591" s="172">
        <v>1</v>
      </c>
      <c r="G591" s="73">
        <v>100</v>
      </c>
      <c r="H591" s="172">
        <f t="shared" si="19"/>
        <v>100</v>
      </c>
      <c r="I591" s="73"/>
      <c r="J591" s="52" t="s">
        <v>1328</v>
      </c>
      <c r="K591" s="65" t="s">
        <v>1157</v>
      </c>
      <c r="L591" s="157">
        <f t="shared" si="20"/>
        <v>1</v>
      </c>
    </row>
    <row r="592" s="138" customFormat="1" customHeight="1" outlineLevel="2" spans="1:12">
      <c r="A592" s="173" t="s">
        <v>1309</v>
      </c>
      <c r="B592" s="75" t="s">
        <v>1192</v>
      </c>
      <c r="C592" s="75" t="s">
        <v>10182</v>
      </c>
      <c r="D592" s="65" t="s">
        <v>10008</v>
      </c>
      <c r="E592" s="74" t="s">
        <v>229</v>
      </c>
      <c r="F592" s="172">
        <v>2</v>
      </c>
      <c r="G592" s="73">
        <v>100</v>
      </c>
      <c r="H592" s="172">
        <f t="shared" si="19"/>
        <v>200</v>
      </c>
      <c r="I592" s="73"/>
      <c r="J592" s="52"/>
      <c r="K592" s="65" t="s">
        <v>1157</v>
      </c>
      <c r="L592" s="157">
        <f t="shared" si="20"/>
        <v>2</v>
      </c>
    </row>
    <row r="593" s="138" customFormat="1" customHeight="1" outlineLevel="2" spans="1:12">
      <c r="A593" s="173" t="s">
        <v>1309</v>
      </c>
      <c r="B593" s="75" t="s">
        <v>1192</v>
      </c>
      <c r="C593" s="65" t="s">
        <v>9920</v>
      </c>
      <c r="D593" s="65" t="s">
        <v>9921</v>
      </c>
      <c r="E593" s="74" t="s">
        <v>229</v>
      </c>
      <c r="F593" s="64">
        <v>1</v>
      </c>
      <c r="G593" s="73">
        <v>500</v>
      </c>
      <c r="H593" s="172">
        <f t="shared" si="19"/>
        <v>500</v>
      </c>
      <c r="I593" s="73"/>
      <c r="J593" s="52"/>
      <c r="K593" s="65" t="s">
        <v>1157</v>
      </c>
      <c r="L593" s="157">
        <f t="shared" si="20"/>
        <v>1</v>
      </c>
    </row>
    <row r="594" s="138" customFormat="1" customHeight="1" outlineLevel="2" spans="1:12">
      <c r="A594" s="173" t="s">
        <v>1309</v>
      </c>
      <c r="B594" s="75" t="s">
        <v>1192</v>
      </c>
      <c r="C594" s="65" t="s">
        <v>9922</v>
      </c>
      <c r="D594" s="52" t="s">
        <v>10265</v>
      </c>
      <c r="E594" s="74" t="s">
        <v>229</v>
      </c>
      <c r="F594" s="172">
        <v>82</v>
      </c>
      <c r="G594" s="209">
        <v>30</v>
      </c>
      <c r="H594" s="172">
        <f t="shared" si="19"/>
        <v>2460</v>
      </c>
      <c r="I594" s="73"/>
      <c r="J594" s="52"/>
      <c r="K594" s="65" t="s">
        <v>1157</v>
      </c>
      <c r="L594" s="157">
        <f t="shared" si="20"/>
        <v>82</v>
      </c>
    </row>
    <row r="595" s="138" customFormat="1" customHeight="1" outlineLevel="2" spans="1:12">
      <c r="A595" s="173" t="s">
        <v>1331</v>
      </c>
      <c r="B595" s="75" t="s">
        <v>1155</v>
      </c>
      <c r="C595" s="75" t="s">
        <v>10182</v>
      </c>
      <c r="D595" s="65" t="s">
        <v>10008</v>
      </c>
      <c r="E595" s="74" t="s">
        <v>229</v>
      </c>
      <c r="F595" s="172">
        <v>2</v>
      </c>
      <c r="G595" s="73">
        <v>100</v>
      </c>
      <c r="H595" s="172">
        <f t="shared" si="19"/>
        <v>200</v>
      </c>
      <c r="I595" s="52"/>
      <c r="J595" s="52" t="s">
        <v>1332</v>
      </c>
      <c r="K595" s="65" t="s">
        <v>1157</v>
      </c>
      <c r="L595" s="157">
        <f t="shared" si="20"/>
        <v>2</v>
      </c>
    </row>
    <row r="596" s="138" customFormat="1" customHeight="1" outlineLevel="2" spans="1:12">
      <c r="A596" s="173" t="s">
        <v>1331</v>
      </c>
      <c r="B596" s="75" t="s">
        <v>1155</v>
      </c>
      <c r="C596" s="185" t="s">
        <v>10034</v>
      </c>
      <c r="D596" s="186" t="s">
        <v>10253</v>
      </c>
      <c r="E596" s="179" t="s">
        <v>229</v>
      </c>
      <c r="F596" s="206">
        <v>4</v>
      </c>
      <c r="G596" s="207">
        <v>100</v>
      </c>
      <c r="H596" s="172">
        <f t="shared" si="19"/>
        <v>400</v>
      </c>
      <c r="I596" s="52"/>
      <c r="J596" s="52" t="s">
        <v>1332</v>
      </c>
      <c r="K596" s="65" t="s">
        <v>1157</v>
      </c>
      <c r="L596" s="157">
        <f t="shared" si="20"/>
        <v>4</v>
      </c>
    </row>
    <row r="597" s="138" customFormat="1" customHeight="1" outlineLevel="2" spans="1:12">
      <c r="A597" s="173" t="s">
        <v>1331</v>
      </c>
      <c r="B597" s="75" t="s">
        <v>1155</v>
      </c>
      <c r="C597" s="65" t="s">
        <v>10141</v>
      </c>
      <c r="D597" s="74" t="s">
        <v>10142</v>
      </c>
      <c r="E597" s="65" t="s">
        <v>229</v>
      </c>
      <c r="F597" s="64">
        <v>2</v>
      </c>
      <c r="G597" s="73">
        <v>35</v>
      </c>
      <c r="H597" s="172">
        <f t="shared" si="19"/>
        <v>70</v>
      </c>
      <c r="I597" s="52"/>
      <c r="J597" s="52" t="s">
        <v>1332</v>
      </c>
      <c r="K597" s="65" t="s">
        <v>1157</v>
      </c>
      <c r="L597" s="157">
        <f t="shared" si="20"/>
        <v>2</v>
      </c>
    </row>
    <row r="598" s="138" customFormat="1" customHeight="1" outlineLevel="2" spans="1:12">
      <c r="A598" s="173" t="s">
        <v>1331</v>
      </c>
      <c r="B598" s="75" t="s">
        <v>1155</v>
      </c>
      <c r="C598" s="65" t="s">
        <v>10221</v>
      </c>
      <c r="D598" s="74" t="s">
        <v>10196</v>
      </c>
      <c r="E598" s="65" t="s">
        <v>229</v>
      </c>
      <c r="F598" s="64">
        <v>2</v>
      </c>
      <c r="G598" s="73">
        <v>23</v>
      </c>
      <c r="H598" s="172">
        <f t="shared" si="19"/>
        <v>46</v>
      </c>
      <c r="I598" s="52"/>
      <c r="J598" s="52" t="s">
        <v>1332</v>
      </c>
      <c r="K598" s="65" t="s">
        <v>1157</v>
      </c>
      <c r="L598" s="157">
        <f t="shared" si="20"/>
        <v>2</v>
      </c>
    </row>
    <row r="599" s="138" customFormat="1" customHeight="1" outlineLevel="2" spans="1:12">
      <c r="A599" s="173" t="s">
        <v>1331</v>
      </c>
      <c r="B599" s="75" t="s">
        <v>1159</v>
      </c>
      <c r="C599" s="75" t="s">
        <v>10182</v>
      </c>
      <c r="D599" s="65" t="s">
        <v>10008</v>
      </c>
      <c r="E599" s="74" t="s">
        <v>229</v>
      </c>
      <c r="F599" s="172">
        <v>9</v>
      </c>
      <c r="G599" s="73">
        <v>100</v>
      </c>
      <c r="H599" s="172">
        <f t="shared" si="19"/>
        <v>900</v>
      </c>
      <c r="I599" s="52"/>
      <c r="J599" s="52" t="s">
        <v>1333</v>
      </c>
      <c r="K599" s="65" t="s">
        <v>1157</v>
      </c>
      <c r="L599" s="157">
        <f t="shared" si="20"/>
        <v>9</v>
      </c>
    </row>
    <row r="600" s="138" customFormat="1" customHeight="1" outlineLevel="2" spans="1:12">
      <c r="A600" s="173" t="s">
        <v>1331</v>
      </c>
      <c r="B600" s="75" t="s">
        <v>1159</v>
      </c>
      <c r="C600" s="185" t="s">
        <v>10034</v>
      </c>
      <c r="D600" s="186" t="s">
        <v>10253</v>
      </c>
      <c r="E600" s="179" t="s">
        <v>229</v>
      </c>
      <c r="F600" s="206">
        <v>18</v>
      </c>
      <c r="G600" s="207">
        <v>100</v>
      </c>
      <c r="H600" s="172">
        <f t="shared" si="19"/>
        <v>1800</v>
      </c>
      <c r="I600" s="52"/>
      <c r="J600" s="52" t="s">
        <v>1333</v>
      </c>
      <c r="K600" s="65" t="s">
        <v>1157</v>
      </c>
      <c r="L600" s="157">
        <f t="shared" si="20"/>
        <v>18</v>
      </c>
    </row>
    <row r="601" s="138" customFormat="1" customHeight="1" outlineLevel="2" spans="1:12">
      <c r="A601" s="173" t="s">
        <v>1331</v>
      </c>
      <c r="B601" s="75" t="s">
        <v>1159</v>
      </c>
      <c r="C601" s="208" t="s">
        <v>10103</v>
      </c>
      <c r="D601" s="73" t="s">
        <v>10263</v>
      </c>
      <c r="E601" s="65" t="s">
        <v>229</v>
      </c>
      <c r="F601" s="64">
        <v>18</v>
      </c>
      <c r="G601" s="209">
        <v>100</v>
      </c>
      <c r="H601" s="172">
        <f t="shared" si="19"/>
        <v>1800</v>
      </c>
      <c r="I601" s="52"/>
      <c r="J601" s="52" t="s">
        <v>1333</v>
      </c>
      <c r="K601" s="65" t="s">
        <v>1157</v>
      </c>
      <c r="L601" s="157">
        <f t="shared" si="20"/>
        <v>18</v>
      </c>
    </row>
    <row r="602" s="138" customFormat="1" customHeight="1" outlineLevel="2" spans="1:12">
      <c r="A602" s="173" t="s">
        <v>1331</v>
      </c>
      <c r="B602" s="75" t="s">
        <v>1159</v>
      </c>
      <c r="C602" s="65" t="s">
        <v>10141</v>
      </c>
      <c r="D602" s="210" t="s">
        <v>10142</v>
      </c>
      <c r="E602" s="65" t="s">
        <v>229</v>
      </c>
      <c r="F602" s="64">
        <v>9</v>
      </c>
      <c r="G602" s="73">
        <v>35</v>
      </c>
      <c r="H602" s="172">
        <f t="shared" si="19"/>
        <v>315</v>
      </c>
      <c r="I602" s="52"/>
      <c r="J602" s="52" t="s">
        <v>1333</v>
      </c>
      <c r="K602" s="65" t="s">
        <v>1157</v>
      </c>
      <c r="L602" s="157">
        <f t="shared" si="20"/>
        <v>9</v>
      </c>
    </row>
    <row r="603" s="138" customFormat="1" customHeight="1" outlineLevel="2" spans="1:12">
      <c r="A603" s="173" t="s">
        <v>1331</v>
      </c>
      <c r="B603" s="75" t="s">
        <v>1159</v>
      </c>
      <c r="C603" s="65" t="s">
        <v>10221</v>
      </c>
      <c r="D603" s="210" t="s">
        <v>10196</v>
      </c>
      <c r="E603" s="65" t="s">
        <v>229</v>
      </c>
      <c r="F603" s="64">
        <v>9</v>
      </c>
      <c r="G603" s="73">
        <v>23</v>
      </c>
      <c r="H603" s="172">
        <f t="shared" si="19"/>
        <v>207</v>
      </c>
      <c r="I603" s="52"/>
      <c r="J603" s="52" t="s">
        <v>1333</v>
      </c>
      <c r="K603" s="65" t="s">
        <v>1157</v>
      </c>
      <c r="L603" s="157">
        <f t="shared" si="20"/>
        <v>9</v>
      </c>
    </row>
    <row r="604" s="138" customFormat="1" customHeight="1" outlineLevel="2" spans="1:12">
      <c r="A604" s="173" t="s">
        <v>1331</v>
      </c>
      <c r="B604" s="75" t="s">
        <v>1161</v>
      </c>
      <c r="C604" s="75" t="s">
        <v>10182</v>
      </c>
      <c r="D604" s="65" t="s">
        <v>10008</v>
      </c>
      <c r="E604" s="74" t="s">
        <v>229</v>
      </c>
      <c r="F604" s="172">
        <v>6</v>
      </c>
      <c r="G604" s="73">
        <v>100</v>
      </c>
      <c r="H604" s="172">
        <f t="shared" si="19"/>
        <v>600</v>
      </c>
      <c r="I604" s="52"/>
      <c r="J604" s="52" t="s">
        <v>1334</v>
      </c>
      <c r="K604" s="65" t="s">
        <v>1157</v>
      </c>
      <c r="L604" s="157">
        <f t="shared" si="20"/>
        <v>6</v>
      </c>
    </row>
    <row r="605" s="138" customFormat="1" customHeight="1" outlineLevel="2" spans="1:12">
      <c r="A605" s="173" t="s">
        <v>1331</v>
      </c>
      <c r="B605" s="75" t="s">
        <v>1161</v>
      </c>
      <c r="C605" s="185" t="s">
        <v>10034</v>
      </c>
      <c r="D605" s="186" t="s">
        <v>10253</v>
      </c>
      <c r="E605" s="179" t="s">
        <v>229</v>
      </c>
      <c r="F605" s="206">
        <v>12</v>
      </c>
      <c r="G605" s="207">
        <v>100</v>
      </c>
      <c r="H605" s="172">
        <f t="shared" si="19"/>
        <v>1200</v>
      </c>
      <c r="I605" s="52"/>
      <c r="J605" s="52" t="s">
        <v>1334</v>
      </c>
      <c r="K605" s="65" t="s">
        <v>1157</v>
      </c>
      <c r="L605" s="157">
        <f t="shared" si="20"/>
        <v>12</v>
      </c>
    </row>
    <row r="606" s="138" customFormat="1" customHeight="1" outlineLevel="2" spans="1:12">
      <c r="A606" s="173" t="s">
        <v>1331</v>
      </c>
      <c r="B606" s="75" t="s">
        <v>1161</v>
      </c>
      <c r="C606" s="208" t="s">
        <v>10103</v>
      </c>
      <c r="D606" s="73" t="s">
        <v>10263</v>
      </c>
      <c r="E606" s="65" t="s">
        <v>229</v>
      </c>
      <c r="F606" s="64">
        <v>18</v>
      </c>
      <c r="G606" s="209">
        <v>100</v>
      </c>
      <c r="H606" s="172">
        <f t="shared" si="19"/>
        <v>1800</v>
      </c>
      <c r="I606" s="52"/>
      <c r="J606" s="52" t="s">
        <v>1334</v>
      </c>
      <c r="K606" s="65" t="s">
        <v>1157</v>
      </c>
      <c r="L606" s="157">
        <f t="shared" si="20"/>
        <v>18</v>
      </c>
    </row>
    <row r="607" s="138" customFormat="1" customHeight="1" outlineLevel="2" spans="1:12">
      <c r="A607" s="173" t="s">
        <v>1331</v>
      </c>
      <c r="B607" s="75" t="s">
        <v>1161</v>
      </c>
      <c r="C607" s="65" t="s">
        <v>10141</v>
      </c>
      <c r="D607" s="210" t="s">
        <v>10142</v>
      </c>
      <c r="E607" s="65" t="s">
        <v>229</v>
      </c>
      <c r="F607" s="64">
        <v>6</v>
      </c>
      <c r="G607" s="73">
        <v>35</v>
      </c>
      <c r="H607" s="172">
        <f t="shared" si="19"/>
        <v>210</v>
      </c>
      <c r="I607" s="52"/>
      <c r="J607" s="52" t="s">
        <v>1334</v>
      </c>
      <c r="K607" s="65" t="s">
        <v>1157</v>
      </c>
      <c r="L607" s="157">
        <f t="shared" si="20"/>
        <v>6</v>
      </c>
    </row>
    <row r="608" s="138" customFormat="1" customHeight="1" outlineLevel="2" spans="1:12">
      <c r="A608" s="173" t="s">
        <v>1331</v>
      </c>
      <c r="B608" s="75" t="s">
        <v>1161</v>
      </c>
      <c r="C608" s="65" t="s">
        <v>10221</v>
      </c>
      <c r="D608" s="210" t="s">
        <v>10196</v>
      </c>
      <c r="E608" s="65" t="s">
        <v>229</v>
      </c>
      <c r="F608" s="64">
        <v>6</v>
      </c>
      <c r="G608" s="73">
        <v>23</v>
      </c>
      <c r="H608" s="172">
        <f t="shared" si="19"/>
        <v>138</v>
      </c>
      <c r="I608" s="52"/>
      <c r="J608" s="52" t="s">
        <v>1334</v>
      </c>
      <c r="K608" s="65" t="s">
        <v>1157</v>
      </c>
      <c r="L608" s="157">
        <f t="shared" si="20"/>
        <v>6</v>
      </c>
    </row>
    <row r="609" s="138" customFormat="1" customHeight="1" outlineLevel="2" spans="1:12">
      <c r="A609" s="173" t="s">
        <v>1331</v>
      </c>
      <c r="B609" s="75" t="s">
        <v>1163</v>
      </c>
      <c r="C609" s="65" t="s">
        <v>10026</v>
      </c>
      <c r="D609" s="174" t="s">
        <v>10027</v>
      </c>
      <c r="E609" s="74" t="s">
        <v>229</v>
      </c>
      <c r="F609" s="172">
        <v>1</v>
      </c>
      <c r="G609" s="73">
        <v>500</v>
      </c>
      <c r="H609" s="172">
        <f t="shared" si="19"/>
        <v>500</v>
      </c>
      <c r="I609" s="73"/>
      <c r="J609" s="52" t="s">
        <v>1335</v>
      </c>
      <c r="K609" s="65" t="s">
        <v>1157</v>
      </c>
      <c r="L609" s="157">
        <f t="shared" si="20"/>
        <v>1</v>
      </c>
    </row>
    <row r="610" s="138" customFormat="1" customHeight="1" outlineLevel="2" spans="1:12">
      <c r="A610" s="173" t="s">
        <v>1331</v>
      </c>
      <c r="B610" s="75" t="s">
        <v>1163</v>
      </c>
      <c r="C610" s="75" t="s">
        <v>10182</v>
      </c>
      <c r="D610" s="65" t="s">
        <v>10008</v>
      </c>
      <c r="E610" s="74" t="s">
        <v>229</v>
      </c>
      <c r="F610" s="172">
        <v>1</v>
      </c>
      <c r="G610" s="73">
        <v>100</v>
      </c>
      <c r="H610" s="172">
        <f t="shared" si="19"/>
        <v>100</v>
      </c>
      <c r="I610" s="73"/>
      <c r="J610" s="52" t="s">
        <v>1335</v>
      </c>
      <c r="K610" s="65" t="s">
        <v>1157</v>
      </c>
      <c r="L610" s="157">
        <f t="shared" si="20"/>
        <v>1</v>
      </c>
    </row>
    <row r="611" s="138" customFormat="1" customHeight="1" outlineLevel="2" spans="1:12">
      <c r="A611" s="173" t="s">
        <v>1331</v>
      </c>
      <c r="B611" s="75" t="s">
        <v>1163</v>
      </c>
      <c r="C611" s="208" t="s">
        <v>10103</v>
      </c>
      <c r="D611" s="73" t="s">
        <v>10263</v>
      </c>
      <c r="E611" s="65" t="s">
        <v>229</v>
      </c>
      <c r="F611" s="64">
        <v>1</v>
      </c>
      <c r="G611" s="209">
        <v>100</v>
      </c>
      <c r="H611" s="172">
        <f t="shared" si="19"/>
        <v>100</v>
      </c>
      <c r="I611" s="73"/>
      <c r="J611" s="52" t="s">
        <v>1335</v>
      </c>
      <c r="K611" s="65" t="s">
        <v>1157</v>
      </c>
      <c r="L611" s="157">
        <f t="shared" si="20"/>
        <v>1</v>
      </c>
    </row>
    <row r="612" s="157" customFormat="1" customHeight="1" outlineLevel="2" spans="1:12">
      <c r="A612" s="173" t="s">
        <v>1331</v>
      </c>
      <c r="B612" s="75" t="s">
        <v>1165</v>
      </c>
      <c r="C612" s="65" t="s">
        <v>9911</v>
      </c>
      <c r="D612" s="65" t="s">
        <v>9914</v>
      </c>
      <c r="E612" s="74" t="s">
        <v>229</v>
      </c>
      <c r="F612" s="172">
        <v>1</v>
      </c>
      <c r="G612" s="73">
        <v>300</v>
      </c>
      <c r="H612" s="172">
        <f t="shared" si="19"/>
        <v>300</v>
      </c>
      <c r="I612" s="52"/>
      <c r="J612" s="52" t="s">
        <v>1336</v>
      </c>
      <c r="K612" s="65" t="s">
        <v>1157</v>
      </c>
      <c r="L612" s="157">
        <f t="shared" si="20"/>
        <v>1</v>
      </c>
    </row>
    <row r="613" s="138" customFormat="1" customHeight="1" outlineLevel="2" spans="1:12">
      <c r="A613" s="173" t="s">
        <v>1331</v>
      </c>
      <c r="B613" s="75" t="s">
        <v>1165</v>
      </c>
      <c r="C613" s="75" t="s">
        <v>10182</v>
      </c>
      <c r="D613" s="65" t="s">
        <v>10008</v>
      </c>
      <c r="E613" s="74" t="s">
        <v>229</v>
      </c>
      <c r="F613" s="172">
        <v>1</v>
      </c>
      <c r="G613" s="73">
        <v>100</v>
      </c>
      <c r="H613" s="172">
        <f t="shared" si="19"/>
        <v>100</v>
      </c>
      <c r="I613" s="73"/>
      <c r="J613" s="52" t="s">
        <v>1336</v>
      </c>
      <c r="K613" s="65" t="s">
        <v>1157</v>
      </c>
      <c r="L613" s="157">
        <f t="shared" si="20"/>
        <v>1</v>
      </c>
    </row>
    <row r="614" s="138" customFormat="1" customHeight="1" outlineLevel="2" spans="1:12">
      <c r="A614" s="173" t="s">
        <v>1331</v>
      </c>
      <c r="B614" s="75" t="s">
        <v>1167</v>
      </c>
      <c r="C614" s="65" t="s">
        <v>10026</v>
      </c>
      <c r="D614" s="174" t="s">
        <v>10027</v>
      </c>
      <c r="E614" s="74" t="s">
        <v>229</v>
      </c>
      <c r="F614" s="172">
        <v>1</v>
      </c>
      <c r="G614" s="73">
        <v>500</v>
      </c>
      <c r="H614" s="172">
        <f t="shared" si="19"/>
        <v>500</v>
      </c>
      <c r="I614" s="73"/>
      <c r="J614" s="52" t="s">
        <v>1337</v>
      </c>
      <c r="K614" s="65" t="s">
        <v>1157</v>
      </c>
      <c r="L614" s="157">
        <f t="shared" si="20"/>
        <v>1</v>
      </c>
    </row>
    <row r="615" s="138" customFormat="1" customHeight="1" outlineLevel="2" spans="1:12">
      <c r="A615" s="173" t="s">
        <v>1331</v>
      </c>
      <c r="B615" s="75" t="s">
        <v>1167</v>
      </c>
      <c r="C615" s="65" t="s">
        <v>10065</v>
      </c>
      <c r="D615" s="65" t="s">
        <v>10066</v>
      </c>
      <c r="E615" s="74" t="s">
        <v>229</v>
      </c>
      <c r="F615" s="172">
        <v>8</v>
      </c>
      <c r="G615" s="73">
        <v>100</v>
      </c>
      <c r="H615" s="172">
        <f t="shared" si="19"/>
        <v>800</v>
      </c>
      <c r="I615" s="73"/>
      <c r="J615" s="52" t="s">
        <v>1337</v>
      </c>
      <c r="K615" s="65" t="s">
        <v>1157</v>
      </c>
      <c r="L615" s="157">
        <f t="shared" si="20"/>
        <v>8</v>
      </c>
    </row>
    <row r="616" s="138" customFormat="1" customHeight="1" outlineLevel="2" spans="1:12">
      <c r="A616" s="173" t="s">
        <v>1331</v>
      </c>
      <c r="B616" s="75" t="s">
        <v>1167</v>
      </c>
      <c r="C616" s="75" t="s">
        <v>10182</v>
      </c>
      <c r="D616" s="65" t="s">
        <v>10008</v>
      </c>
      <c r="E616" s="74" t="s">
        <v>229</v>
      </c>
      <c r="F616" s="64">
        <v>1</v>
      </c>
      <c r="G616" s="73">
        <v>100</v>
      </c>
      <c r="H616" s="172">
        <f t="shared" si="19"/>
        <v>100</v>
      </c>
      <c r="I616" s="52"/>
      <c r="J616" s="52" t="s">
        <v>1337</v>
      </c>
      <c r="K616" s="65" t="s">
        <v>1157</v>
      </c>
      <c r="L616" s="157">
        <f t="shared" si="20"/>
        <v>1</v>
      </c>
    </row>
    <row r="617" s="138" customFormat="1" customHeight="1" outlineLevel="2" spans="1:12">
      <c r="A617" s="173" t="s">
        <v>1331</v>
      </c>
      <c r="B617" s="75" t="s">
        <v>1167</v>
      </c>
      <c r="C617" s="65" t="s">
        <v>10231</v>
      </c>
      <c r="D617" s="65" t="s">
        <v>10054</v>
      </c>
      <c r="E617" s="74" t="s">
        <v>229</v>
      </c>
      <c r="F617" s="64">
        <v>1</v>
      </c>
      <c r="G617" s="52">
        <v>100</v>
      </c>
      <c r="H617" s="172">
        <f t="shared" si="19"/>
        <v>100</v>
      </c>
      <c r="I617" s="52"/>
      <c r="J617" s="52" t="s">
        <v>1337</v>
      </c>
      <c r="K617" s="65" t="s">
        <v>1157</v>
      </c>
      <c r="L617" s="157">
        <f t="shared" si="20"/>
        <v>1</v>
      </c>
    </row>
    <row r="618" s="138" customFormat="1" customHeight="1" outlineLevel="2" spans="1:12">
      <c r="A618" s="173" t="s">
        <v>1331</v>
      </c>
      <c r="B618" s="75" t="s">
        <v>1169</v>
      </c>
      <c r="C618" s="65" t="s">
        <v>10231</v>
      </c>
      <c r="D618" s="65" t="s">
        <v>10054</v>
      </c>
      <c r="E618" s="74" t="s">
        <v>229</v>
      </c>
      <c r="F618" s="172">
        <v>2</v>
      </c>
      <c r="G618" s="52">
        <v>100</v>
      </c>
      <c r="H618" s="172">
        <f t="shared" ref="H618:H681" si="21" xml:space="preserve">F618*G618</f>
        <v>200</v>
      </c>
      <c r="I618" s="73"/>
      <c r="J618" s="52" t="s">
        <v>1338</v>
      </c>
      <c r="K618" s="65" t="s">
        <v>1157</v>
      </c>
      <c r="L618" s="157">
        <f t="shared" ref="L618:L681" si="22" xml:space="preserve">F618</f>
        <v>2</v>
      </c>
    </row>
    <row r="619" s="138" customFormat="1" customHeight="1" outlineLevel="2" spans="1:12">
      <c r="A619" s="173" t="s">
        <v>1331</v>
      </c>
      <c r="B619" s="75" t="s">
        <v>1171</v>
      </c>
      <c r="C619" s="65" t="s">
        <v>10026</v>
      </c>
      <c r="D619" s="174" t="s">
        <v>10027</v>
      </c>
      <c r="E619" s="74" t="s">
        <v>229</v>
      </c>
      <c r="F619" s="172">
        <v>1</v>
      </c>
      <c r="G619" s="73">
        <v>500</v>
      </c>
      <c r="H619" s="172">
        <f t="shared" si="21"/>
        <v>500</v>
      </c>
      <c r="I619" s="73"/>
      <c r="J619" s="52" t="s">
        <v>1339</v>
      </c>
      <c r="K619" s="65" t="s">
        <v>1157</v>
      </c>
      <c r="L619" s="157">
        <f t="shared" si="22"/>
        <v>1</v>
      </c>
    </row>
    <row r="620" s="138" customFormat="1" customHeight="1" outlineLevel="2" spans="1:12">
      <c r="A620" s="173" t="s">
        <v>1331</v>
      </c>
      <c r="B620" s="75" t="s">
        <v>1171</v>
      </c>
      <c r="C620" s="65" t="s">
        <v>9911</v>
      </c>
      <c r="D620" s="65" t="s">
        <v>9917</v>
      </c>
      <c r="E620" s="74" t="s">
        <v>229</v>
      </c>
      <c r="F620" s="172">
        <v>1</v>
      </c>
      <c r="G620" s="73">
        <v>300</v>
      </c>
      <c r="H620" s="172">
        <f t="shared" si="21"/>
        <v>300</v>
      </c>
      <c r="I620" s="73"/>
      <c r="J620" s="52" t="s">
        <v>1339</v>
      </c>
      <c r="K620" s="65" t="s">
        <v>1157</v>
      </c>
      <c r="L620" s="157">
        <f t="shared" si="22"/>
        <v>1</v>
      </c>
    </row>
    <row r="621" s="138" customFormat="1" customHeight="1" outlineLevel="2" spans="1:12">
      <c r="A621" s="173" t="s">
        <v>1331</v>
      </c>
      <c r="B621" s="75" t="s">
        <v>1171</v>
      </c>
      <c r="C621" s="75" t="s">
        <v>10182</v>
      </c>
      <c r="D621" s="65" t="s">
        <v>10008</v>
      </c>
      <c r="E621" s="74" t="s">
        <v>229</v>
      </c>
      <c r="F621" s="172">
        <v>1</v>
      </c>
      <c r="G621" s="73">
        <v>100</v>
      </c>
      <c r="H621" s="172">
        <f t="shared" si="21"/>
        <v>100</v>
      </c>
      <c r="I621" s="73"/>
      <c r="J621" s="52" t="s">
        <v>1339</v>
      </c>
      <c r="K621" s="65" t="s">
        <v>1157</v>
      </c>
      <c r="L621" s="157">
        <f t="shared" si="22"/>
        <v>1</v>
      </c>
    </row>
    <row r="622" s="138" customFormat="1" customHeight="1" outlineLevel="2" spans="1:12">
      <c r="A622" s="173" t="s">
        <v>1331</v>
      </c>
      <c r="B622" s="75" t="s">
        <v>1171</v>
      </c>
      <c r="C622" s="65" t="s">
        <v>10231</v>
      </c>
      <c r="D622" s="65" t="s">
        <v>10054</v>
      </c>
      <c r="E622" s="74" t="s">
        <v>229</v>
      </c>
      <c r="F622" s="172">
        <v>1</v>
      </c>
      <c r="G622" s="52">
        <v>100</v>
      </c>
      <c r="H622" s="172">
        <f t="shared" si="21"/>
        <v>100</v>
      </c>
      <c r="I622" s="73"/>
      <c r="J622" s="52" t="s">
        <v>1339</v>
      </c>
      <c r="K622" s="65" t="s">
        <v>1157</v>
      </c>
      <c r="L622" s="157">
        <f t="shared" si="22"/>
        <v>1</v>
      </c>
    </row>
    <row r="623" s="138" customFormat="1" customHeight="1" outlineLevel="2" spans="1:12">
      <c r="A623" s="173" t="s">
        <v>1331</v>
      </c>
      <c r="B623" s="75" t="s">
        <v>1171</v>
      </c>
      <c r="C623" s="65" t="s">
        <v>10065</v>
      </c>
      <c r="D623" s="65" t="s">
        <v>10066</v>
      </c>
      <c r="E623" s="74" t="s">
        <v>229</v>
      </c>
      <c r="F623" s="172">
        <v>10</v>
      </c>
      <c r="G623" s="73">
        <v>100</v>
      </c>
      <c r="H623" s="172">
        <f t="shared" si="21"/>
        <v>1000</v>
      </c>
      <c r="I623" s="73"/>
      <c r="J623" s="52" t="s">
        <v>1339</v>
      </c>
      <c r="K623" s="65" t="s">
        <v>1157</v>
      </c>
      <c r="L623" s="157">
        <f t="shared" si="22"/>
        <v>10</v>
      </c>
    </row>
    <row r="624" s="138" customFormat="1" customHeight="1" outlineLevel="2" spans="1:12">
      <c r="A624" s="173" t="s">
        <v>1331</v>
      </c>
      <c r="B624" s="75" t="s">
        <v>1175</v>
      </c>
      <c r="C624" s="75" t="s">
        <v>10182</v>
      </c>
      <c r="D624" s="65" t="s">
        <v>10008</v>
      </c>
      <c r="E624" s="74" t="s">
        <v>229</v>
      </c>
      <c r="F624" s="172">
        <v>2</v>
      </c>
      <c r="G624" s="73">
        <v>100</v>
      </c>
      <c r="H624" s="172">
        <f t="shared" si="21"/>
        <v>200</v>
      </c>
      <c r="I624" s="73"/>
      <c r="J624" s="52" t="s">
        <v>1341</v>
      </c>
      <c r="K624" s="65" t="s">
        <v>1157</v>
      </c>
      <c r="L624" s="157">
        <f t="shared" si="22"/>
        <v>2</v>
      </c>
    </row>
    <row r="625" s="138" customFormat="1" customHeight="1" outlineLevel="2" spans="1:12">
      <c r="A625" s="173" t="s">
        <v>1331</v>
      </c>
      <c r="B625" s="75" t="s">
        <v>1175</v>
      </c>
      <c r="C625" s="185" t="s">
        <v>10034</v>
      </c>
      <c r="D625" s="186" t="s">
        <v>10253</v>
      </c>
      <c r="E625" s="179" t="s">
        <v>229</v>
      </c>
      <c r="F625" s="206">
        <v>4</v>
      </c>
      <c r="G625" s="207">
        <v>100</v>
      </c>
      <c r="H625" s="172">
        <f t="shared" si="21"/>
        <v>400</v>
      </c>
      <c r="I625" s="73"/>
      <c r="J625" s="52" t="s">
        <v>1341</v>
      </c>
      <c r="K625" s="65" t="s">
        <v>1157</v>
      </c>
      <c r="L625" s="157">
        <f t="shared" si="22"/>
        <v>4</v>
      </c>
    </row>
    <row r="626" s="138" customFormat="1" customHeight="1" outlineLevel="2" spans="1:12">
      <c r="A626" s="173" t="s">
        <v>1331</v>
      </c>
      <c r="B626" s="75" t="s">
        <v>966</v>
      </c>
      <c r="C626" s="65" t="s">
        <v>9995</v>
      </c>
      <c r="D626" s="52" t="s">
        <v>9996</v>
      </c>
      <c r="E626" s="74" t="s">
        <v>229</v>
      </c>
      <c r="F626" s="64">
        <v>1</v>
      </c>
      <c r="G626" s="73">
        <v>1500</v>
      </c>
      <c r="H626" s="172">
        <f t="shared" si="21"/>
        <v>1500</v>
      </c>
      <c r="I626" s="73"/>
      <c r="J626" s="52" t="s">
        <v>1342</v>
      </c>
      <c r="K626" s="65" t="s">
        <v>1157</v>
      </c>
      <c r="L626" s="157">
        <f t="shared" si="22"/>
        <v>1</v>
      </c>
    </row>
    <row r="627" s="138" customFormat="1" customHeight="1" outlineLevel="2" spans="1:12">
      <c r="A627" s="173" t="s">
        <v>1331</v>
      </c>
      <c r="B627" s="75" t="s">
        <v>1664</v>
      </c>
      <c r="C627" s="75" t="s">
        <v>10182</v>
      </c>
      <c r="D627" s="65" t="s">
        <v>10008</v>
      </c>
      <c r="E627" s="74" t="s">
        <v>229</v>
      </c>
      <c r="F627" s="172">
        <v>1</v>
      </c>
      <c r="G627" s="73">
        <v>100</v>
      </c>
      <c r="H627" s="172">
        <f t="shared" si="21"/>
        <v>100</v>
      </c>
      <c r="I627" s="73"/>
      <c r="J627" s="52" t="s">
        <v>1343</v>
      </c>
      <c r="K627" s="65" t="s">
        <v>1157</v>
      </c>
      <c r="L627" s="157">
        <f t="shared" si="22"/>
        <v>1</v>
      </c>
    </row>
    <row r="628" s="138" customFormat="1" customHeight="1" outlineLevel="2" spans="1:12">
      <c r="A628" s="173" t="s">
        <v>1331</v>
      </c>
      <c r="B628" s="75" t="s">
        <v>6764</v>
      </c>
      <c r="C628" s="75" t="s">
        <v>10182</v>
      </c>
      <c r="D628" s="65" t="s">
        <v>10008</v>
      </c>
      <c r="E628" s="74" t="s">
        <v>229</v>
      </c>
      <c r="F628" s="172">
        <v>2</v>
      </c>
      <c r="G628" s="73">
        <v>100</v>
      </c>
      <c r="H628" s="172">
        <f t="shared" si="21"/>
        <v>200</v>
      </c>
      <c r="I628" s="73"/>
      <c r="J628" s="52" t="s">
        <v>1344</v>
      </c>
      <c r="K628" s="65" t="s">
        <v>1157</v>
      </c>
      <c r="L628" s="157">
        <f t="shared" si="22"/>
        <v>2</v>
      </c>
    </row>
    <row r="629" s="138" customFormat="1" customHeight="1" outlineLevel="2" spans="1:12">
      <c r="A629" s="173" t="s">
        <v>1331</v>
      </c>
      <c r="B629" s="75" t="s">
        <v>893</v>
      </c>
      <c r="C629" s="75" t="s">
        <v>10182</v>
      </c>
      <c r="D629" s="65" t="s">
        <v>10008</v>
      </c>
      <c r="E629" s="74" t="s">
        <v>229</v>
      </c>
      <c r="F629" s="172">
        <v>1</v>
      </c>
      <c r="G629" s="73">
        <v>100</v>
      </c>
      <c r="H629" s="172">
        <f t="shared" si="21"/>
        <v>100</v>
      </c>
      <c r="I629" s="73"/>
      <c r="J629" s="52" t="s">
        <v>1346</v>
      </c>
      <c r="K629" s="65" t="s">
        <v>1157</v>
      </c>
      <c r="L629" s="157">
        <f t="shared" si="22"/>
        <v>1</v>
      </c>
    </row>
    <row r="630" s="138" customFormat="1" customHeight="1" outlineLevel="2" spans="1:12">
      <c r="A630" s="173" t="s">
        <v>1331</v>
      </c>
      <c r="B630" s="75" t="s">
        <v>893</v>
      </c>
      <c r="C630" s="75" t="s">
        <v>10182</v>
      </c>
      <c r="D630" s="65" t="s">
        <v>10008</v>
      </c>
      <c r="E630" s="74" t="s">
        <v>229</v>
      </c>
      <c r="F630" s="172">
        <v>1</v>
      </c>
      <c r="G630" s="73">
        <v>100</v>
      </c>
      <c r="H630" s="172">
        <f t="shared" si="21"/>
        <v>100</v>
      </c>
      <c r="I630" s="73"/>
      <c r="J630" s="52" t="s">
        <v>1347</v>
      </c>
      <c r="K630" s="65" t="s">
        <v>1157</v>
      </c>
      <c r="L630" s="157">
        <f t="shared" si="22"/>
        <v>1</v>
      </c>
    </row>
    <row r="631" s="157" customFormat="1" customHeight="1" outlineLevel="2" spans="1:12">
      <c r="A631" s="173" t="s">
        <v>1331</v>
      </c>
      <c r="B631" s="75" t="s">
        <v>893</v>
      </c>
      <c r="C631" s="65" t="s">
        <v>9911</v>
      </c>
      <c r="D631" s="65" t="s">
        <v>9914</v>
      </c>
      <c r="E631" s="74" t="s">
        <v>229</v>
      </c>
      <c r="F631" s="172">
        <v>1</v>
      </c>
      <c r="G631" s="73">
        <v>300</v>
      </c>
      <c r="H631" s="172">
        <f t="shared" si="21"/>
        <v>300</v>
      </c>
      <c r="I631" s="52"/>
      <c r="J631" s="52" t="s">
        <v>1348</v>
      </c>
      <c r="K631" s="65" t="s">
        <v>1157</v>
      </c>
      <c r="L631" s="157">
        <f t="shared" si="22"/>
        <v>1</v>
      </c>
    </row>
    <row r="632" s="138" customFormat="1" customHeight="1" outlineLevel="2" spans="1:12">
      <c r="A632" s="173" t="s">
        <v>1331</v>
      </c>
      <c r="B632" s="75" t="s">
        <v>893</v>
      </c>
      <c r="C632" s="75" t="s">
        <v>10182</v>
      </c>
      <c r="D632" s="65" t="s">
        <v>10008</v>
      </c>
      <c r="E632" s="74" t="s">
        <v>229</v>
      </c>
      <c r="F632" s="172">
        <v>1</v>
      </c>
      <c r="G632" s="73">
        <v>100</v>
      </c>
      <c r="H632" s="172">
        <f t="shared" si="21"/>
        <v>100</v>
      </c>
      <c r="I632" s="73"/>
      <c r="J632" s="52" t="s">
        <v>1348</v>
      </c>
      <c r="K632" s="65" t="s">
        <v>1157</v>
      </c>
      <c r="L632" s="157">
        <f t="shared" si="22"/>
        <v>1</v>
      </c>
    </row>
    <row r="633" s="138" customFormat="1" customHeight="1" outlineLevel="2" spans="1:12">
      <c r="A633" s="173" t="s">
        <v>1331</v>
      </c>
      <c r="B633" s="75" t="s">
        <v>1187</v>
      </c>
      <c r="C633" s="65" t="s">
        <v>10028</v>
      </c>
      <c r="D633" s="52" t="s">
        <v>10029</v>
      </c>
      <c r="E633" s="74" t="s">
        <v>229</v>
      </c>
      <c r="F633" s="172">
        <v>1</v>
      </c>
      <c r="G633" s="73">
        <v>3500</v>
      </c>
      <c r="H633" s="172">
        <f t="shared" si="21"/>
        <v>3500</v>
      </c>
      <c r="I633" s="73"/>
      <c r="J633" s="52" t="s">
        <v>1349</v>
      </c>
      <c r="K633" s="65" t="s">
        <v>1157</v>
      </c>
      <c r="L633" s="157">
        <f t="shared" si="22"/>
        <v>1</v>
      </c>
    </row>
    <row r="634" s="138" customFormat="1" customHeight="1" outlineLevel="2" spans="1:12">
      <c r="A634" s="173" t="s">
        <v>1331</v>
      </c>
      <c r="B634" s="75" t="s">
        <v>1187</v>
      </c>
      <c r="C634" s="75" t="s">
        <v>10182</v>
      </c>
      <c r="D634" s="65" t="s">
        <v>10008</v>
      </c>
      <c r="E634" s="74" t="s">
        <v>229</v>
      </c>
      <c r="F634" s="172">
        <v>1</v>
      </c>
      <c r="G634" s="73">
        <v>100</v>
      </c>
      <c r="H634" s="172">
        <f t="shared" si="21"/>
        <v>100</v>
      </c>
      <c r="I634" s="73"/>
      <c r="J634" s="52" t="s">
        <v>1349</v>
      </c>
      <c r="K634" s="65" t="s">
        <v>1157</v>
      </c>
      <c r="L634" s="157">
        <f t="shared" si="22"/>
        <v>1</v>
      </c>
    </row>
    <row r="635" s="138" customFormat="1" customHeight="1" outlineLevel="2" spans="1:12">
      <c r="A635" s="173" t="s">
        <v>1331</v>
      </c>
      <c r="B635" s="75" t="s">
        <v>1187</v>
      </c>
      <c r="C635" s="65" t="s">
        <v>10231</v>
      </c>
      <c r="D635" s="65" t="s">
        <v>10054</v>
      </c>
      <c r="E635" s="74" t="s">
        <v>229</v>
      </c>
      <c r="F635" s="172">
        <v>1</v>
      </c>
      <c r="G635" s="52">
        <v>100</v>
      </c>
      <c r="H635" s="172">
        <f t="shared" si="21"/>
        <v>100</v>
      </c>
      <c r="I635" s="73"/>
      <c r="J635" s="52" t="s">
        <v>1349</v>
      </c>
      <c r="K635" s="65" t="s">
        <v>1157</v>
      </c>
      <c r="L635" s="157">
        <f t="shared" si="22"/>
        <v>1</v>
      </c>
    </row>
    <row r="636" s="138" customFormat="1" customHeight="1" outlineLevel="2" spans="1:12">
      <c r="A636" s="173" t="s">
        <v>1331</v>
      </c>
      <c r="B636" s="75" t="s">
        <v>1187</v>
      </c>
      <c r="C636" s="65" t="s">
        <v>10231</v>
      </c>
      <c r="D636" s="65" t="s">
        <v>10054</v>
      </c>
      <c r="E636" s="74" t="s">
        <v>229</v>
      </c>
      <c r="F636" s="172">
        <v>1</v>
      </c>
      <c r="G636" s="52">
        <v>100</v>
      </c>
      <c r="H636" s="172">
        <f t="shared" si="21"/>
        <v>100</v>
      </c>
      <c r="I636" s="73"/>
      <c r="J636" s="52" t="s">
        <v>1349</v>
      </c>
      <c r="K636" s="65" t="s">
        <v>1157</v>
      </c>
      <c r="L636" s="157">
        <f t="shared" si="22"/>
        <v>1</v>
      </c>
    </row>
    <row r="637" s="138" customFormat="1" customHeight="1" outlineLevel="2" spans="1:12">
      <c r="A637" s="173" t="s">
        <v>1331</v>
      </c>
      <c r="B637" s="75" t="s">
        <v>1187</v>
      </c>
      <c r="C637" s="65" t="s">
        <v>10030</v>
      </c>
      <c r="D637" s="52" t="s">
        <v>10031</v>
      </c>
      <c r="E637" s="74" t="s">
        <v>229</v>
      </c>
      <c r="F637" s="172">
        <v>1</v>
      </c>
      <c r="G637" s="52">
        <v>2000</v>
      </c>
      <c r="H637" s="172">
        <f t="shared" si="21"/>
        <v>2000</v>
      </c>
      <c r="I637" s="73"/>
      <c r="J637" s="52" t="s">
        <v>1349</v>
      </c>
      <c r="K637" s="65" t="s">
        <v>1157</v>
      </c>
      <c r="L637" s="157">
        <f t="shared" si="22"/>
        <v>1</v>
      </c>
    </row>
    <row r="638" s="138" customFormat="1" customHeight="1" outlineLevel="2" spans="1:12">
      <c r="A638" s="173" t="s">
        <v>1331</v>
      </c>
      <c r="B638" s="75" t="s">
        <v>6767</v>
      </c>
      <c r="C638" s="75" t="s">
        <v>10182</v>
      </c>
      <c r="D638" s="65" t="s">
        <v>10008</v>
      </c>
      <c r="E638" s="74" t="s">
        <v>229</v>
      </c>
      <c r="F638" s="172">
        <v>3</v>
      </c>
      <c r="G638" s="73">
        <v>100</v>
      </c>
      <c r="H638" s="172">
        <f t="shared" si="21"/>
        <v>300</v>
      </c>
      <c r="I638" s="73"/>
      <c r="J638" s="52" t="s">
        <v>6979</v>
      </c>
      <c r="K638" s="65" t="s">
        <v>1157</v>
      </c>
      <c r="L638" s="157">
        <f t="shared" si="22"/>
        <v>3</v>
      </c>
    </row>
    <row r="639" s="157" customFormat="1" customHeight="1" outlineLevel="2" spans="1:12">
      <c r="A639" s="173" t="s">
        <v>1331</v>
      </c>
      <c r="B639" s="75" t="s">
        <v>1190</v>
      </c>
      <c r="C639" s="65" t="s">
        <v>9911</v>
      </c>
      <c r="D639" s="65" t="s">
        <v>9914</v>
      </c>
      <c r="E639" s="74" t="s">
        <v>229</v>
      </c>
      <c r="F639" s="172">
        <v>1</v>
      </c>
      <c r="G639" s="73">
        <v>300</v>
      </c>
      <c r="H639" s="172">
        <f t="shared" si="21"/>
        <v>300</v>
      </c>
      <c r="I639" s="52"/>
      <c r="J639" s="52" t="s">
        <v>1350</v>
      </c>
      <c r="K639" s="65" t="s">
        <v>1157</v>
      </c>
      <c r="L639" s="157">
        <f t="shared" si="22"/>
        <v>1</v>
      </c>
    </row>
    <row r="640" s="138" customFormat="1" customHeight="1" outlineLevel="2" spans="1:12">
      <c r="A640" s="173" t="s">
        <v>1331</v>
      </c>
      <c r="B640" s="75" t="s">
        <v>1190</v>
      </c>
      <c r="C640" s="75" t="s">
        <v>10182</v>
      </c>
      <c r="D640" s="65" t="s">
        <v>10008</v>
      </c>
      <c r="E640" s="74" t="s">
        <v>229</v>
      </c>
      <c r="F640" s="172">
        <v>1</v>
      </c>
      <c r="G640" s="73">
        <v>100</v>
      </c>
      <c r="H640" s="172">
        <f t="shared" si="21"/>
        <v>100</v>
      </c>
      <c r="I640" s="73"/>
      <c r="J640" s="52" t="s">
        <v>1350</v>
      </c>
      <c r="K640" s="65" t="s">
        <v>1157</v>
      </c>
      <c r="L640" s="157">
        <f t="shared" si="22"/>
        <v>1</v>
      </c>
    </row>
    <row r="641" s="138" customFormat="1" customHeight="1" outlineLevel="2" spans="1:12">
      <c r="A641" s="173" t="s">
        <v>1331</v>
      </c>
      <c r="B641" s="75" t="s">
        <v>1192</v>
      </c>
      <c r="C641" s="75" t="s">
        <v>10182</v>
      </c>
      <c r="D641" s="65" t="s">
        <v>10008</v>
      </c>
      <c r="E641" s="74" t="s">
        <v>229</v>
      </c>
      <c r="F641" s="172">
        <v>2</v>
      </c>
      <c r="G641" s="73">
        <v>100</v>
      </c>
      <c r="H641" s="172">
        <f t="shared" si="21"/>
        <v>200</v>
      </c>
      <c r="I641" s="73"/>
      <c r="J641" s="52"/>
      <c r="K641" s="65" t="s">
        <v>1157</v>
      </c>
      <c r="L641" s="157">
        <f t="shared" si="22"/>
        <v>2</v>
      </c>
    </row>
    <row r="642" s="138" customFormat="1" customHeight="1" outlineLevel="2" spans="1:12">
      <c r="A642" s="173" t="s">
        <v>1331</v>
      </c>
      <c r="B642" s="75" t="s">
        <v>1192</v>
      </c>
      <c r="C642" s="65" t="s">
        <v>9920</v>
      </c>
      <c r="D642" s="65" t="s">
        <v>9921</v>
      </c>
      <c r="E642" s="74" t="s">
        <v>229</v>
      </c>
      <c r="F642" s="64">
        <v>1</v>
      </c>
      <c r="G642" s="73">
        <v>500</v>
      </c>
      <c r="H642" s="172">
        <f t="shared" si="21"/>
        <v>500</v>
      </c>
      <c r="I642" s="73"/>
      <c r="J642" s="52"/>
      <c r="K642" s="65" t="s">
        <v>1157</v>
      </c>
      <c r="L642" s="157">
        <f t="shared" si="22"/>
        <v>1</v>
      </c>
    </row>
    <row r="643" s="138" customFormat="1" customHeight="1" outlineLevel="2" spans="1:12">
      <c r="A643" s="173" t="s">
        <v>1331</v>
      </c>
      <c r="B643" s="75" t="s">
        <v>1192</v>
      </c>
      <c r="C643" s="65" t="s">
        <v>9922</v>
      </c>
      <c r="D643" s="52" t="s">
        <v>10265</v>
      </c>
      <c r="E643" s="74" t="s">
        <v>229</v>
      </c>
      <c r="F643" s="172">
        <v>82</v>
      </c>
      <c r="G643" s="209">
        <v>30</v>
      </c>
      <c r="H643" s="172">
        <f t="shared" si="21"/>
        <v>2460</v>
      </c>
      <c r="I643" s="73"/>
      <c r="J643" s="52"/>
      <c r="K643" s="65" t="s">
        <v>1157</v>
      </c>
      <c r="L643" s="157">
        <f t="shared" si="22"/>
        <v>82</v>
      </c>
    </row>
    <row r="644" s="138" customFormat="1" customHeight="1" outlineLevel="2" spans="1:12">
      <c r="A644" s="173" t="s">
        <v>1353</v>
      </c>
      <c r="B644" s="75" t="s">
        <v>1155</v>
      </c>
      <c r="C644" s="75" t="s">
        <v>10182</v>
      </c>
      <c r="D644" s="65" t="s">
        <v>10008</v>
      </c>
      <c r="E644" s="74" t="s">
        <v>229</v>
      </c>
      <c r="F644" s="172">
        <v>60</v>
      </c>
      <c r="G644" s="73">
        <v>100</v>
      </c>
      <c r="H644" s="172">
        <f t="shared" si="21"/>
        <v>6000</v>
      </c>
      <c r="I644" s="52"/>
      <c r="J644" s="52" t="s">
        <v>1354</v>
      </c>
      <c r="K644" s="65" t="s">
        <v>1157</v>
      </c>
      <c r="L644" s="157">
        <f t="shared" si="22"/>
        <v>60</v>
      </c>
    </row>
    <row r="645" s="138" customFormat="1" customHeight="1" outlineLevel="2" spans="1:12">
      <c r="A645" s="173" t="s">
        <v>1353</v>
      </c>
      <c r="B645" s="75" t="s">
        <v>1155</v>
      </c>
      <c r="C645" s="185" t="s">
        <v>10034</v>
      </c>
      <c r="D645" s="186" t="s">
        <v>10253</v>
      </c>
      <c r="E645" s="179" t="s">
        <v>229</v>
      </c>
      <c r="F645" s="206">
        <v>120</v>
      </c>
      <c r="G645" s="207">
        <v>100</v>
      </c>
      <c r="H645" s="172">
        <f t="shared" si="21"/>
        <v>12000</v>
      </c>
      <c r="I645" s="52"/>
      <c r="J645" s="52" t="s">
        <v>1354</v>
      </c>
      <c r="K645" s="65" t="s">
        <v>1157</v>
      </c>
      <c r="L645" s="157">
        <f t="shared" si="22"/>
        <v>120</v>
      </c>
    </row>
    <row r="646" s="138" customFormat="1" customHeight="1" outlineLevel="2" spans="1:12">
      <c r="A646" s="173" t="s">
        <v>1353</v>
      </c>
      <c r="B646" s="75" t="s">
        <v>1155</v>
      </c>
      <c r="C646" s="65" t="s">
        <v>10141</v>
      </c>
      <c r="D646" s="210" t="s">
        <v>10142</v>
      </c>
      <c r="E646" s="65" t="s">
        <v>229</v>
      </c>
      <c r="F646" s="64">
        <v>60</v>
      </c>
      <c r="G646" s="73">
        <v>35</v>
      </c>
      <c r="H646" s="172">
        <f t="shared" si="21"/>
        <v>2100</v>
      </c>
      <c r="I646" s="52"/>
      <c r="J646" s="52" t="s">
        <v>1354</v>
      </c>
      <c r="K646" s="65" t="s">
        <v>1157</v>
      </c>
      <c r="L646" s="157">
        <f t="shared" si="22"/>
        <v>60</v>
      </c>
    </row>
    <row r="647" s="138" customFormat="1" customHeight="1" outlineLevel="2" spans="1:12">
      <c r="A647" s="173" t="s">
        <v>1353</v>
      </c>
      <c r="B647" s="75" t="s">
        <v>1155</v>
      </c>
      <c r="C647" s="65" t="s">
        <v>10221</v>
      </c>
      <c r="D647" s="210" t="s">
        <v>10196</v>
      </c>
      <c r="E647" s="65" t="s">
        <v>229</v>
      </c>
      <c r="F647" s="64">
        <v>60</v>
      </c>
      <c r="G647" s="73">
        <v>23</v>
      </c>
      <c r="H647" s="172">
        <f t="shared" si="21"/>
        <v>1380</v>
      </c>
      <c r="I647" s="52"/>
      <c r="J647" s="52" t="s">
        <v>1354</v>
      </c>
      <c r="K647" s="65" t="s">
        <v>1157</v>
      </c>
      <c r="L647" s="157">
        <f t="shared" si="22"/>
        <v>60</v>
      </c>
    </row>
    <row r="648" s="138" customFormat="1" customHeight="1" outlineLevel="2" spans="1:12">
      <c r="A648" s="173" t="s">
        <v>1353</v>
      </c>
      <c r="B648" s="75" t="s">
        <v>1355</v>
      </c>
      <c r="C648" s="75" t="s">
        <v>10182</v>
      </c>
      <c r="D648" s="65" t="s">
        <v>10008</v>
      </c>
      <c r="E648" s="74" t="s">
        <v>229</v>
      </c>
      <c r="F648" s="172">
        <v>4</v>
      </c>
      <c r="G648" s="73">
        <v>100</v>
      </c>
      <c r="H648" s="172">
        <f t="shared" si="21"/>
        <v>400</v>
      </c>
      <c r="I648" s="73"/>
      <c r="J648" s="52" t="s">
        <v>1356</v>
      </c>
      <c r="K648" s="65" t="s">
        <v>1157</v>
      </c>
      <c r="L648" s="157">
        <f t="shared" si="22"/>
        <v>4</v>
      </c>
    </row>
    <row r="649" s="138" customFormat="1" customHeight="1" outlineLevel="2" spans="1:12">
      <c r="A649" s="173" t="s">
        <v>1353</v>
      </c>
      <c r="B649" s="75" t="s">
        <v>1355</v>
      </c>
      <c r="C649" s="185" t="s">
        <v>10034</v>
      </c>
      <c r="D649" s="186" t="s">
        <v>10253</v>
      </c>
      <c r="E649" s="179" t="s">
        <v>229</v>
      </c>
      <c r="F649" s="206">
        <v>16</v>
      </c>
      <c r="G649" s="207">
        <v>100</v>
      </c>
      <c r="H649" s="172">
        <f t="shared" si="21"/>
        <v>1600</v>
      </c>
      <c r="I649" s="73"/>
      <c r="J649" s="52" t="s">
        <v>1356</v>
      </c>
      <c r="K649" s="65" t="s">
        <v>1157</v>
      </c>
      <c r="L649" s="157">
        <f t="shared" si="22"/>
        <v>16</v>
      </c>
    </row>
    <row r="650" s="138" customFormat="1" customHeight="1" outlineLevel="2" spans="1:12">
      <c r="A650" s="173" t="s">
        <v>1353</v>
      </c>
      <c r="B650" s="75" t="s">
        <v>1355</v>
      </c>
      <c r="C650" s="65" t="s">
        <v>10141</v>
      </c>
      <c r="D650" s="210" t="s">
        <v>10142</v>
      </c>
      <c r="E650" s="65" t="s">
        <v>229</v>
      </c>
      <c r="F650" s="64">
        <v>4</v>
      </c>
      <c r="G650" s="73">
        <v>35</v>
      </c>
      <c r="H650" s="172">
        <f t="shared" si="21"/>
        <v>140</v>
      </c>
      <c r="I650" s="73"/>
      <c r="J650" s="52" t="s">
        <v>1356</v>
      </c>
      <c r="K650" s="65" t="s">
        <v>1157</v>
      </c>
      <c r="L650" s="157">
        <f t="shared" si="22"/>
        <v>4</v>
      </c>
    </row>
    <row r="651" s="138" customFormat="1" customHeight="1" outlineLevel="2" spans="1:12">
      <c r="A651" s="173" t="s">
        <v>1353</v>
      </c>
      <c r="B651" s="75" t="s">
        <v>1355</v>
      </c>
      <c r="C651" s="65" t="s">
        <v>10221</v>
      </c>
      <c r="D651" s="210" t="s">
        <v>10196</v>
      </c>
      <c r="E651" s="65" t="s">
        <v>229</v>
      </c>
      <c r="F651" s="64">
        <v>4</v>
      </c>
      <c r="G651" s="73">
        <v>23</v>
      </c>
      <c r="H651" s="172">
        <f t="shared" si="21"/>
        <v>92</v>
      </c>
      <c r="I651" s="73"/>
      <c r="J651" s="52" t="s">
        <v>1356</v>
      </c>
      <c r="K651" s="65" t="s">
        <v>1157</v>
      </c>
      <c r="L651" s="157">
        <f t="shared" si="22"/>
        <v>4</v>
      </c>
    </row>
    <row r="652" s="138" customFormat="1" customHeight="1" outlineLevel="2" spans="1:12">
      <c r="A652" s="173" t="s">
        <v>1353</v>
      </c>
      <c r="B652" s="75" t="s">
        <v>1355</v>
      </c>
      <c r="C652" s="65" t="s">
        <v>10226</v>
      </c>
      <c r="D652" s="74" t="s">
        <v>10227</v>
      </c>
      <c r="E652" s="74" t="s">
        <v>229</v>
      </c>
      <c r="F652" s="172">
        <v>20</v>
      </c>
      <c r="G652" s="73">
        <v>60</v>
      </c>
      <c r="H652" s="172">
        <f t="shared" si="21"/>
        <v>1200</v>
      </c>
      <c r="I652" s="73"/>
      <c r="J652" s="52" t="s">
        <v>1356</v>
      </c>
      <c r="K652" s="65" t="s">
        <v>1157</v>
      </c>
      <c r="L652" s="157">
        <f t="shared" si="22"/>
        <v>20</v>
      </c>
    </row>
    <row r="653" s="138" customFormat="1" customHeight="1" outlineLevel="2" spans="1:12">
      <c r="A653" s="173" t="s">
        <v>1353</v>
      </c>
      <c r="B653" s="75" t="s">
        <v>1355</v>
      </c>
      <c r="C653" s="65" t="s">
        <v>10228</v>
      </c>
      <c r="D653" s="74" t="s">
        <v>10229</v>
      </c>
      <c r="E653" s="74" t="s">
        <v>229</v>
      </c>
      <c r="F653" s="172">
        <v>20</v>
      </c>
      <c r="G653" s="73">
        <v>52</v>
      </c>
      <c r="H653" s="172">
        <f t="shared" si="21"/>
        <v>1040</v>
      </c>
      <c r="I653" s="73"/>
      <c r="J653" s="52" t="s">
        <v>1356</v>
      </c>
      <c r="K653" s="65" t="s">
        <v>1157</v>
      </c>
      <c r="L653" s="157">
        <f t="shared" si="22"/>
        <v>20</v>
      </c>
    </row>
    <row r="654" s="138" customFormat="1" customHeight="1" outlineLevel="2" spans="1:12">
      <c r="A654" s="173" t="s">
        <v>1353</v>
      </c>
      <c r="B654" s="75" t="s">
        <v>1355</v>
      </c>
      <c r="C654" s="74" t="s">
        <v>10145</v>
      </c>
      <c r="D654" s="74" t="s">
        <v>10146</v>
      </c>
      <c r="E654" s="74" t="s">
        <v>229</v>
      </c>
      <c r="F654" s="172">
        <v>4</v>
      </c>
      <c r="G654" s="73">
        <v>200</v>
      </c>
      <c r="H654" s="172">
        <f t="shared" si="21"/>
        <v>800</v>
      </c>
      <c r="I654" s="73"/>
      <c r="J654" s="52" t="s">
        <v>1356</v>
      </c>
      <c r="K654" s="65" t="s">
        <v>1157</v>
      </c>
      <c r="L654" s="157">
        <f t="shared" si="22"/>
        <v>4</v>
      </c>
    </row>
    <row r="655" s="138" customFormat="1" customHeight="1" outlineLevel="2" spans="1:12">
      <c r="A655" s="173" t="s">
        <v>1353</v>
      </c>
      <c r="B655" s="75" t="s">
        <v>1355</v>
      </c>
      <c r="C655" s="74" t="s">
        <v>10239</v>
      </c>
      <c r="D655" s="74" t="s">
        <v>10240</v>
      </c>
      <c r="E655" s="74" t="s">
        <v>229</v>
      </c>
      <c r="F655" s="172">
        <v>4</v>
      </c>
      <c r="G655" s="73">
        <v>30</v>
      </c>
      <c r="H655" s="172">
        <f t="shared" si="21"/>
        <v>120</v>
      </c>
      <c r="I655" s="73"/>
      <c r="J655" s="52" t="s">
        <v>1356</v>
      </c>
      <c r="K655" s="65" t="s">
        <v>1157</v>
      </c>
      <c r="L655" s="157">
        <f t="shared" si="22"/>
        <v>4</v>
      </c>
    </row>
    <row r="656" s="138" customFormat="1" customHeight="1" outlineLevel="2" spans="1:12">
      <c r="A656" s="173" t="s">
        <v>1353</v>
      </c>
      <c r="B656" s="75" t="s">
        <v>1355</v>
      </c>
      <c r="C656" s="74" t="s">
        <v>10200</v>
      </c>
      <c r="D656" s="74" t="s">
        <v>10201</v>
      </c>
      <c r="E656" s="74" t="s">
        <v>229</v>
      </c>
      <c r="F656" s="172">
        <v>40</v>
      </c>
      <c r="G656" s="73">
        <v>11.33</v>
      </c>
      <c r="H656" s="172">
        <f t="shared" si="21"/>
        <v>453.2</v>
      </c>
      <c r="I656" s="73"/>
      <c r="J656" s="52" t="s">
        <v>1356</v>
      </c>
      <c r="K656" s="65" t="s">
        <v>1157</v>
      </c>
      <c r="L656" s="157">
        <f t="shared" si="22"/>
        <v>40</v>
      </c>
    </row>
    <row r="657" s="138" customFormat="1" customHeight="1" outlineLevel="2" spans="1:12">
      <c r="A657" s="173" t="s">
        <v>1353</v>
      </c>
      <c r="B657" s="75" t="s">
        <v>1163</v>
      </c>
      <c r="C657" s="70" t="s">
        <v>10026</v>
      </c>
      <c r="D657" s="174" t="s">
        <v>10027</v>
      </c>
      <c r="E657" s="183" t="s">
        <v>229</v>
      </c>
      <c r="F657" s="211">
        <v>4</v>
      </c>
      <c r="G657" s="212">
        <v>500</v>
      </c>
      <c r="H657" s="172">
        <f t="shared" si="21"/>
        <v>2000</v>
      </c>
      <c r="I657" s="73"/>
      <c r="J657" s="52" t="s">
        <v>1357</v>
      </c>
      <c r="K657" s="65" t="s">
        <v>1157</v>
      </c>
      <c r="L657" s="157">
        <f t="shared" si="22"/>
        <v>4</v>
      </c>
    </row>
    <row r="658" s="138" customFormat="1" customHeight="1" outlineLevel="2" spans="1:12">
      <c r="A658" s="173" t="s">
        <v>1353</v>
      </c>
      <c r="B658" s="75" t="s">
        <v>1163</v>
      </c>
      <c r="C658" s="75" t="s">
        <v>10182</v>
      </c>
      <c r="D658" s="65" t="s">
        <v>10008</v>
      </c>
      <c r="E658" s="74" t="s">
        <v>229</v>
      </c>
      <c r="F658" s="172">
        <v>4</v>
      </c>
      <c r="G658" s="73">
        <v>100</v>
      </c>
      <c r="H658" s="172">
        <f t="shared" si="21"/>
        <v>400</v>
      </c>
      <c r="I658" s="73"/>
      <c r="J658" s="52" t="s">
        <v>1357</v>
      </c>
      <c r="K658" s="65" t="s">
        <v>1157</v>
      </c>
      <c r="L658" s="157">
        <f t="shared" si="22"/>
        <v>4</v>
      </c>
    </row>
    <row r="659" s="138" customFormat="1" customHeight="1" outlineLevel="2" spans="1:12">
      <c r="A659" s="173" t="s">
        <v>1353</v>
      </c>
      <c r="B659" s="75" t="s">
        <v>1163</v>
      </c>
      <c r="C659" s="208" t="s">
        <v>10103</v>
      </c>
      <c r="D659" s="73" t="s">
        <v>10263</v>
      </c>
      <c r="E659" s="65" t="s">
        <v>229</v>
      </c>
      <c r="F659" s="64">
        <v>4</v>
      </c>
      <c r="G659" s="209">
        <v>100</v>
      </c>
      <c r="H659" s="172">
        <f t="shared" si="21"/>
        <v>400</v>
      </c>
      <c r="I659" s="73"/>
      <c r="J659" s="52" t="s">
        <v>1357</v>
      </c>
      <c r="K659" s="65" t="s">
        <v>1157</v>
      </c>
      <c r="L659" s="157">
        <f t="shared" si="22"/>
        <v>4</v>
      </c>
    </row>
    <row r="660" s="157" customFormat="1" customHeight="1" outlineLevel="2" spans="1:12">
      <c r="A660" s="173" t="s">
        <v>1353</v>
      </c>
      <c r="B660" s="75" t="s">
        <v>1165</v>
      </c>
      <c r="C660" s="65" t="s">
        <v>9911</v>
      </c>
      <c r="D660" s="65" t="s">
        <v>9914</v>
      </c>
      <c r="E660" s="74" t="s">
        <v>229</v>
      </c>
      <c r="F660" s="172">
        <v>4</v>
      </c>
      <c r="G660" s="73">
        <v>300</v>
      </c>
      <c r="H660" s="172">
        <f t="shared" si="21"/>
        <v>1200</v>
      </c>
      <c r="I660" s="52"/>
      <c r="J660" s="52" t="s">
        <v>1358</v>
      </c>
      <c r="K660" s="65" t="s">
        <v>1157</v>
      </c>
      <c r="L660" s="157">
        <f t="shared" si="22"/>
        <v>4</v>
      </c>
    </row>
    <row r="661" s="138" customFormat="1" customHeight="1" outlineLevel="2" spans="1:12">
      <c r="A661" s="173" t="s">
        <v>1353</v>
      </c>
      <c r="B661" s="75" t="s">
        <v>1165</v>
      </c>
      <c r="C661" s="75" t="s">
        <v>10182</v>
      </c>
      <c r="D661" s="65" t="s">
        <v>10008</v>
      </c>
      <c r="E661" s="74" t="s">
        <v>229</v>
      </c>
      <c r="F661" s="172">
        <v>4</v>
      </c>
      <c r="G661" s="73">
        <v>100</v>
      </c>
      <c r="H661" s="172">
        <f t="shared" si="21"/>
        <v>400</v>
      </c>
      <c r="I661" s="73"/>
      <c r="J661" s="52" t="s">
        <v>1358</v>
      </c>
      <c r="K661" s="65" t="s">
        <v>1157</v>
      </c>
      <c r="L661" s="157">
        <f t="shared" si="22"/>
        <v>4</v>
      </c>
    </row>
    <row r="662" s="138" customFormat="1" customHeight="1" outlineLevel="2" spans="1:12">
      <c r="A662" s="173" t="s">
        <v>1353</v>
      </c>
      <c r="B662" s="75" t="s">
        <v>1167</v>
      </c>
      <c r="C662" s="65" t="s">
        <v>10026</v>
      </c>
      <c r="D662" s="174" t="s">
        <v>10027</v>
      </c>
      <c r="E662" s="74" t="s">
        <v>229</v>
      </c>
      <c r="F662" s="172">
        <v>4</v>
      </c>
      <c r="G662" s="73">
        <v>500</v>
      </c>
      <c r="H662" s="172">
        <f t="shared" si="21"/>
        <v>2000</v>
      </c>
      <c r="I662" s="73"/>
      <c r="J662" s="52" t="s">
        <v>1359</v>
      </c>
      <c r="K662" s="65" t="s">
        <v>1157</v>
      </c>
      <c r="L662" s="157">
        <f t="shared" si="22"/>
        <v>4</v>
      </c>
    </row>
    <row r="663" s="138" customFormat="1" customHeight="1" outlineLevel="2" spans="1:12">
      <c r="A663" s="173" t="s">
        <v>1353</v>
      </c>
      <c r="B663" s="75" t="s">
        <v>1167</v>
      </c>
      <c r="C663" s="65" t="s">
        <v>10065</v>
      </c>
      <c r="D663" s="65" t="s">
        <v>10066</v>
      </c>
      <c r="E663" s="74" t="s">
        <v>229</v>
      </c>
      <c r="F663" s="172">
        <v>32</v>
      </c>
      <c r="G663" s="73">
        <v>100</v>
      </c>
      <c r="H663" s="172">
        <f t="shared" si="21"/>
        <v>3200</v>
      </c>
      <c r="I663" s="73"/>
      <c r="J663" s="52" t="s">
        <v>1359</v>
      </c>
      <c r="K663" s="65" t="s">
        <v>1157</v>
      </c>
      <c r="L663" s="157">
        <f t="shared" si="22"/>
        <v>32</v>
      </c>
    </row>
    <row r="664" s="138" customFormat="1" customHeight="1" outlineLevel="2" spans="1:12">
      <c r="A664" s="173" t="s">
        <v>1353</v>
      </c>
      <c r="B664" s="75" t="s">
        <v>1167</v>
      </c>
      <c r="C664" s="75" t="s">
        <v>10182</v>
      </c>
      <c r="D664" s="65" t="s">
        <v>10008</v>
      </c>
      <c r="E664" s="74" t="s">
        <v>229</v>
      </c>
      <c r="F664" s="64">
        <v>4</v>
      </c>
      <c r="G664" s="73">
        <v>100</v>
      </c>
      <c r="H664" s="172">
        <f t="shared" si="21"/>
        <v>400</v>
      </c>
      <c r="I664" s="52"/>
      <c r="J664" s="52" t="s">
        <v>1359</v>
      </c>
      <c r="K664" s="65" t="s">
        <v>1157</v>
      </c>
      <c r="L664" s="157">
        <f t="shared" si="22"/>
        <v>4</v>
      </c>
    </row>
    <row r="665" s="138" customFormat="1" customHeight="1" outlineLevel="2" spans="1:12">
      <c r="A665" s="173" t="s">
        <v>1353</v>
      </c>
      <c r="B665" s="75" t="s">
        <v>1167</v>
      </c>
      <c r="C665" s="65" t="s">
        <v>10231</v>
      </c>
      <c r="D665" s="65" t="s">
        <v>10054</v>
      </c>
      <c r="E665" s="74" t="s">
        <v>229</v>
      </c>
      <c r="F665" s="64">
        <v>4</v>
      </c>
      <c r="G665" s="52">
        <v>100</v>
      </c>
      <c r="H665" s="172">
        <f t="shared" si="21"/>
        <v>400</v>
      </c>
      <c r="I665" s="52"/>
      <c r="J665" s="52" t="s">
        <v>1359</v>
      </c>
      <c r="K665" s="65" t="s">
        <v>1157</v>
      </c>
      <c r="L665" s="157">
        <f t="shared" si="22"/>
        <v>4</v>
      </c>
    </row>
    <row r="666" s="138" customFormat="1" customHeight="1" outlineLevel="2" spans="1:12">
      <c r="A666" s="173" t="s">
        <v>1353</v>
      </c>
      <c r="B666" s="75" t="s">
        <v>1169</v>
      </c>
      <c r="C666" s="65" t="s">
        <v>10231</v>
      </c>
      <c r="D666" s="65" t="s">
        <v>10054</v>
      </c>
      <c r="E666" s="74" t="s">
        <v>229</v>
      </c>
      <c r="F666" s="172">
        <v>8</v>
      </c>
      <c r="G666" s="52">
        <v>100</v>
      </c>
      <c r="H666" s="172">
        <f t="shared" si="21"/>
        <v>800</v>
      </c>
      <c r="I666" s="73"/>
      <c r="J666" s="52" t="s">
        <v>1360</v>
      </c>
      <c r="K666" s="65" t="s">
        <v>1157</v>
      </c>
      <c r="L666" s="157">
        <f t="shared" si="22"/>
        <v>8</v>
      </c>
    </row>
    <row r="667" s="138" customFormat="1" customHeight="1" outlineLevel="2" spans="1:12">
      <c r="A667" s="173" t="s">
        <v>1353</v>
      </c>
      <c r="B667" s="75" t="s">
        <v>1171</v>
      </c>
      <c r="C667" s="65" t="s">
        <v>10026</v>
      </c>
      <c r="D667" s="174" t="s">
        <v>10027</v>
      </c>
      <c r="E667" s="74" t="s">
        <v>229</v>
      </c>
      <c r="F667" s="172">
        <v>4</v>
      </c>
      <c r="G667" s="73">
        <v>500</v>
      </c>
      <c r="H667" s="172">
        <f t="shared" si="21"/>
        <v>2000</v>
      </c>
      <c r="I667" s="73"/>
      <c r="J667" s="52" t="s">
        <v>1361</v>
      </c>
      <c r="K667" s="65" t="s">
        <v>1157</v>
      </c>
      <c r="L667" s="157">
        <f t="shared" si="22"/>
        <v>4</v>
      </c>
    </row>
    <row r="668" s="138" customFormat="1" customHeight="1" outlineLevel="2" spans="1:12">
      <c r="A668" s="173" t="s">
        <v>1353</v>
      </c>
      <c r="B668" s="75" t="s">
        <v>1171</v>
      </c>
      <c r="C668" s="65" t="s">
        <v>9911</v>
      </c>
      <c r="D668" s="65" t="s">
        <v>9917</v>
      </c>
      <c r="E668" s="74" t="s">
        <v>229</v>
      </c>
      <c r="F668" s="172">
        <v>4</v>
      </c>
      <c r="G668" s="73">
        <v>300</v>
      </c>
      <c r="H668" s="172">
        <f t="shared" si="21"/>
        <v>1200</v>
      </c>
      <c r="I668" s="73"/>
      <c r="J668" s="52" t="s">
        <v>1361</v>
      </c>
      <c r="K668" s="65" t="s">
        <v>1157</v>
      </c>
      <c r="L668" s="157">
        <f t="shared" si="22"/>
        <v>4</v>
      </c>
    </row>
    <row r="669" s="138" customFormat="1" customHeight="1" outlineLevel="2" spans="1:12">
      <c r="A669" s="173" t="s">
        <v>1353</v>
      </c>
      <c r="B669" s="75" t="s">
        <v>1171</v>
      </c>
      <c r="C669" s="75" t="s">
        <v>10182</v>
      </c>
      <c r="D669" s="65" t="s">
        <v>10008</v>
      </c>
      <c r="E669" s="74" t="s">
        <v>229</v>
      </c>
      <c r="F669" s="172">
        <v>4</v>
      </c>
      <c r="G669" s="73">
        <v>100</v>
      </c>
      <c r="H669" s="172">
        <f t="shared" si="21"/>
        <v>400</v>
      </c>
      <c r="I669" s="73"/>
      <c r="J669" s="52" t="s">
        <v>1361</v>
      </c>
      <c r="K669" s="65" t="s">
        <v>1157</v>
      </c>
      <c r="L669" s="157">
        <f t="shared" si="22"/>
        <v>4</v>
      </c>
    </row>
    <row r="670" s="138" customFormat="1" customHeight="1" outlineLevel="2" spans="1:12">
      <c r="A670" s="173" t="s">
        <v>1353</v>
      </c>
      <c r="B670" s="75" t="s">
        <v>1171</v>
      </c>
      <c r="C670" s="65" t="s">
        <v>10231</v>
      </c>
      <c r="D670" s="65" t="s">
        <v>10054</v>
      </c>
      <c r="E670" s="74" t="s">
        <v>229</v>
      </c>
      <c r="F670" s="172">
        <v>4</v>
      </c>
      <c r="G670" s="52">
        <v>100</v>
      </c>
      <c r="H670" s="172">
        <f t="shared" si="21"/>
        <v>400</v>
      </c>
      <c r="I670" s="73"/>
      <c r="J670" s="52" t="s">
        <v>1361</v>
      </c>
      <c r="K670" s="65" t="s">
        <v>1157</v>
      </c>
      <c r="L670" s="157">
        <f t="shared" si="22"/>
        <v>4</v>
      </c>
    </row>
    <row r="671" s="138" customFormat="1" customHeight="1" outlineLevel="2" spans="1:12">
      <c r="A671" s="173" t="s">
        <v>1353</v>
      </c>
      <c r="B671" s="75" t="s">
        <v>1171</v>
      </c>
      <c r="C671" s="65" t="s">
        <v>10065</v>
      </c>
      <c r="D671" s="65" t="s">
        <v>10066</v>
      </c>
      <c r="E671" s="74" t="s">
        <v>229</v>
      </c>
      <c r="F671" s="172">
        <v>40</v>
      </c>
      <c r="G671" s="73">
        <v>100</v>
      </c>
      <c r="H671" s="172">
        <f t="shared" si="21"/>
        <v>4000</v>
      </c>
      <c r="I671" s="73"/>
      <c r="J671" s="52" t="s">
        <v>1361</v>
      </c>
      <c r="K671" s="65" t="s">
        <v>1157</v>
      </c>
      <c r="L671" s="157">
        <f t="shared" si="22"/>
        <v>40</v>
      </c>
    </row>
    <row r="672" s="138" customFormat="1" customHeight="1" outlineLevel="2" spans="1:12">
      <c r="A672" s="173" t="s">
        <v>1353</v>
      </c>
      <c r="B672" s="75" t="s">
        <v>1175</v>
      </c>
      <c r="C672" s="75" t="s">
        <v>10182</v>
      </c>
      <c r="D672" s="65" t="s">
        <v>10008</v>
      </c>
      <c r="E672" s="74" t="s">
        <v>229</v>
      </c>
      <c r="F672" s="172">
        <v>8</v>
      </c>
      <c r="G672" s="73">
        <v>100</v>
      </c>
      <c r="H672" s="172">
        <f t="shared" si="21"/>
        <v>800</v>
      </c>
      <c r="I672" s="73"/>
      <c r="J672" s="52" t="s">
        <v>1363</v>
      </c>
      <c r="K672" s="65" t="s">
        <v>1157</v>
      </c>
      <c r="L672" s="157">
        <f t="shared" si="22"/>
        <v>8</v>
      </c>
    </row>
    <row r="673" s="138" customFormat="1" customHeight="1" outlineLevel="2" spans="1:12">
      <c r="A673" s="173" t="s">
        <v>1353</v>
      </c>
      <c r="B673" s="75" t="s">
        <v>1175</v>
      </c>
      <c r="C673" s="185" t="s">
        <v>10034</v>
      </c>
      <c r="D673" s="186" t="s">
        <v>10253</v>
      </c>
      <c r="E673" s="179" t="s">
        <v>229</v>
      </c>
      <c r="F673" s="206">
        <v>16</v>
      </c>
      <c r="G673" s="207">
        <v>100</v>
      </c>
      <c r="H673" s="172">
        <f t="shared" si="21"/>
        <v>1600</v>
      </c>
      <c r="I673" s="73"/>
      <c r="J673" s="52" t="s">
        <v>1363</v>
      </c>
      <c r="K673" s="65" t="s">
        <v>1157</v>
      </c>
      <c r="L673" s="157">
        <f t="shared" si="22"/>
        <v>16</v>
      </c>
    </row>
    <row r="674" s="138" customFormat="1" customHeight="1" outlineLevel="2" spans="1:12">
      <c r="A674" s="173" t="s">
        <v>1353</v>
      </c>
      <c r="B674" s="75" t="s">
        <v>966</v>
      </c>
      <c r="C674" s="65" t="s">
        <v>9995</v>
      </c>
      <c r="D674" s="52" t="s">
        <v>9996</v>
      </c>
      <c r="E674" s="74" t="s">
        <v>229</v>
      </c>
      <c r="F674" s="64">
        <v>4</v>
      </c>
      <c r="G674" s="73">
        <v>1500</v>
      </c>
      <c r="H674" s="172">
        <f t="shared" si="21"/>
        <v>6000</v>
      </c>
      <c r="I674" s="73"/>
      <c r="J674" s="52" t="s">
        <v>1364</v>
      </c>
      <c r="K674" s="65" t="s">
        <v>1157</v>
      </c>
      <c r="L674" s="157">
        <f t="shared" si="22"/>
        <v>4</v>
      </c>
    </row>
    <row r="675" s="138" customFormat="1" customHeight="1" outlineLevel="2" spans="1:12">
      <c r="A675" s="173" t="s">
        <v>1353</v>
      </c>
      <c r="B675" s="75" t="s">
        <v>1664</v>
      </c>
      <c r="C675" s="75" t="s">
        <v>10182</v>
      </c>
      <c r="D675" s="65" t="s">
        <v>10008</v>
      </c>
      <c r="E675" s="74" t="s">
        <v>229</v>
      </c>
      <c r="F675" s="172">
        <v>4</v>
      </c>
      <c r="G675" s="73">
        <v>100</v>
      </c>
      <c r="H675" s="172">
        <f t="shared" si="21"/>
        <v>400</v>
      </c>
      <c r="I675" s="73"/>
      <c r="J675" s="52" t="s">
        <v>1365</v>
      </c>
      <c r="K675" s="65" t="s">
        <v>1157</v>
      </c>
      <c r="L675" s="157">
        <f t="shared" si="22"/>
        <v>4</v>
      </c>
    </row>
    <row r="676" s="138" customFormat="1" customHeight="1" outlineLevel="2" spans="1:12">
      <c r="A676" s="173" t="s">
        <v>1353</v>
      </c>
      <c r="B676" s="75" t="s">
        <v>6764</v>
      </c>
      <c r="C676" s="75" t="s">
        <v>10182</v>
      </c>
      <c r="D676" s="65" t="s">
        <v>10008</v>
      </c>
      <c r="E676" s="74" t="s">
        <v>229</v>
      </c>
      <c r="F676" s="172">
        <v>8</v>
      </c>
      <c r="G676" s="73">
        <v>100</v>
      </c>
      <c r="H676" s="172">
        <f t="shared" si="21"/>
        <v>800</v>
      </c>
      <c r="I676" s="73"/>
      <c r="J676" s="52" t="s">
        <v>1366</v>
      </c>
      <c r="K676" s="65" t="s">
        <v>1157</v>
      </c>
      <c r="L676" s="157">
        <f t="shared" si="22"/>
        <v>8</v>
      </c>
    </row>
    <row r="677" s="138" customFormat="1" customHeight="1" outlineLevel="2" spans="1:12">
      <c r="A677" s="173" t="s">
        <v>1353</v>
      </c>
      <c r="B677" s="75" t="s">
        <v>893</v>
      </c>
      <c r="C677" s="75" t="s">
        <v>10182</v>
      </c>
      <c r="D677" s="65" t="s">
        <v>10008</v>
      </c>
      <c r="E677" s="74" t="s">
        <v>229</v>
      </c>
      <c r="F677" s="172">
        <v>4</v>
      </c>
      <c r="G677" s="73">
        <v>100</v>
      </c>
      <c r="H677" s="172">
        <f t="shared" si="21"/>
        <v>400</v>
      </c>
      <c r="I677" s="73"/>
      <c r="J677" s="52" t="s">
        <v>1368</v>
      </c>
      <c r="K677" s="65" t="s">
        <v>1157</v>
      </c>
      <c r="L677" s="157">
        <f t="shared" si="22"/>
        <v>4</v>
      </c>
    </row>
    <row r="678" s="138" customFormat="1" customHeight="1" outlineLevel="2" spans="1:12">
      <c r="A678" s="173" t="s">
        <v>1353</v>
      </c>
      <c r="B678" s="75" t="s">
        <v>893</v>
      </c>
      <c r="C678" s="75" t="s">
        <v>10182</v>
      </c>
      <c r="D678" s="65" t="s">
        <v>10008</v>
      </c>
      <c r="E678" s="74" t="s">
        <v>229</v>
      </c>
      <c r="F678" s="172">
        <v>4</v>
      </c>
      <c r="G678" s="73">
        <v>100</v>
      </c>
      <c r="H678" s="172">
        <f t="shared" si="21"/>
        <v>400</v>
      </c>
      <c r="I678" s="73"/>
      <c r="J678" s="52" t="s">
        <v>1369</v>
      </c>
      <c r="K678" s="65" t="s">
        <v>1157</v>
      </c>
      <c r="L678" s="157">
        <f t="shared" si="22"/>
        <v>4</v>
      </c>
    </row>
    <row r="679" s="157" customFormat="1" customHeight="1" outlineLevel="2" spans="1:12">
      <c r="A679" s="173" t="s">
        <v>1353</v>
      </c>
      <c r="B679" s="75" t="s">
        <v>893</v>
      </c>
      <c r="C679" s="65" t="s">
        <v>9911</v>
      </c>
      <c r="D679" s="65" t="s">
        <v>9914</v>
      </c>
      <c r="E679" s="74" t="s">
        <v>229</v>
      </c>
      <c r="F679" s="172">
        <v>4</v>
      </c>
      <c r="G679" s="73">
        <v>300</v>
      </c>
      <c r="H679" s="172">
        <f t="shared" si="21"/>
        <v>1200</v>
      </c>
      <c r="I679" s="52"/>
      <c r="J679" s="52" t="s">
        <v>1370</v>
      </c>
      <c r="K679" s="65" t="s">
        <v>1157</v>
      </c>
      <c r="L679" s="157">
        <f t="shared" si="22"/>
        <v>4</v>
      </c>
    </row>
    <row r="680" s="138" customFormat="1" customHeight="1" outlineLevel="2" spans="1:12">
      <c r="A680" s="173" t="s">
        <v>1353</v>
      </c>
      <c r="B680" s="75" t="s">
        <v>893</v>
      </c>
      <c r="C680" s="75" t="s">
        <v>10182</v>
      </c>
      <c r="D680" s="65" t="s">
        <v>10008</v>
      </c>
      <c r="E680" s="74" t="s">
        <v>229</v>
      </c>
      <c r="F680" s="172">
        <v>4</v>
      </c>
      <c r="G680" s="73">
        <v>100</v>
      </c>
      <c r="H680" s="172">
        <f t="shared" si="21"/>
        <v>400</v>
      </c>
      <c r="I680" s="73"/>
      <c r="J680" s="52" t="s">
        <v>1370</v>
      </c>
      <c r="K680" s="65" t="s">
        <v>1157</v>
      </c>
      <c r="L680" s="157">
        <f t="shared" si="22"/>
        <v>4</v>
      </c>
    </row>
    <row r="681" s="138" customFormat="1" customHeight="1" outlineLevel="2" spans="1:12">
      <c r="A681" s="173" t="s">
        <v>1353</v>
      </c>
      <c r="B681" s="75" t="s">
        <v>1187</v>
      </c>
      <c r="C681" s="65" t="s">
        <v>10028</v>
      </c>
      <c r="D681" s="52" t="s">
        <v>10029</v>
      </c>
      <c r="E681" s="74" t="s">
        <v>229</v>
      </c>
      <c r="F681" s="172">
        <v>4</v>
      </c>
      <c r="G681" s="73">
        <v>3500</v>
      </c>
      <c r="H681" s="172">
        <f t="shared" si="21"/>
        <v>14000</v>
      </c>
      <c r="I681" s="73"/>
      <c r="J681" s="52" t="s">
        <v>1371</v>
      </c>
      <c r="K681" s="65" t="s">
        <v>1157</v>
      </c>
      <c r="L681" s="157">
        <f t="shared" si="22"/>
        <v>4</v>
      </c>
    </row>
    <row r="682" s="138" customFormat="1" customHeight="1" outlineLevel="2" spans="1:12">
      <c r="A682" s="173" t="s">
        <v>1353</v>
      </c>
      <c r="B682" s="75" t="s">
        <v>1187</v>
      </c>
      <c r="C682" s="75" t="s">
        <v>10182</v>
      </c>
      <c r="D682" s="65" t="s">
        <v>10008</v>
      </c>
      <c r="E682" s="74" t="s">
        <v>229</v>
      </c>
      <c r="F682" s="172">
        <v>4</v>
      </c>
      <c r="G682" s="73">
        <v>100</v>
      </c>
      <c r="H682" s="172">
        <f t="shared" ref="H682:H691" si="23" xml:space="preserve">F682*G682</f>
        <v>400</v>
      </c>
      <c r="I682" s="73"/>
      <c r="J682" s="52" t="s">
        <v>1371</v>
      </c>
      <c r="K682" s="65" t="s">
        <v>1157</v>
      </c>
      <c r="L682" s="157">
        <f t="shared" ref="L682:L691" si="24" xml:space="preserve">F682</f>
        <v>4</v>
      </c>
    </row>
    <row r="683" s="138" customFormat="1" customHeight="1" outlineLevel="2" spans="1:12">
      <c r="A683" s="173" t="s">
        <v>1353</v>
      </c>
      <c r="B683" s="75" t="s">
        <v>1187</v>
      </c>
      <c r="C683" s="65" t="s">
        <v>10231</v>
      </c>
      <c r="D683" s="65" t="s">
        <v>10054</v>
      </c>
      <c r="E683" s="74" t="s">
        <v>229</v>
      </c>
      <c r="F683" s="172">
        <v>4</v>
      </c>
      <c r="G683" s="52">
        <v>100</v>
      </c>
      <c r="H683" s="172">
        <f t="shared" si="23"/>
        <v>400</v>
      </c>
      <c r="I683" s="73"/>
      <c r="J683" s="52" t="s">
        <v>1371</v>
      </c>
      <c r="K683" s="65" t="s">
        <v>1157</v>
      </c>
      <c r="L683" s="157">
        <f t="shared" si="24"/>
        <v>4</v>
      </c>
    </row>
    <row r="684" s="138" customFormat="1" customHeight="1" outlineLevel="2" spans="1:12">
      <c r="A684" s="173" t="s">
        <v>1353</v>
      </c>
      <c r="B684" s="75" t="s">
        <v>1187</v>
      </c>
      <c r="C684" s="65" t="s">
        <v>10231</v>
      </c>
      <c r="D684" s="65" t="s">
        <v>10054</v>
      </c>
      <c r="E684" s="74" t="s">
        <v>229</v>
      </c>
      <c r="F684" s="172">
        <v>4</v>
      </c>
      <c r="G684" s="52">
        <v>100</v>
      </c>
      <c r="H684" s="172">
        <f t="shared" si="23"/>
        <v>400</v>
      </c>
      <c r="I684" s="73"/>
      <c r="J684" s="52" t="s">
        <v>1371</v>
      </c>
      <c r="K684" s="65" t="s">
        <v>1157</v>
      </c>
      <c r="L684" s="157">
        <f t="shared" si="24"/>
        <v>4</v>
      </c>
    </row>
    <row r="685" s="138" customFormat="1" customHeight="1" outlineLevel="2" spans="1:12">
      <c r="A685" s="173" t="s">
        <v>1353</v>
      </c>
      <c r="B685" s="75" t="s">
        <v>1187</v>
      </c>
      <c r="C685" s="65" t="s">
        <v>10030</v>
      </c>
      <c r="D685" s="52" t="s">
        <v>10031</v>
      </c>
      <c r="E685" s="74" t="s">
        <v>229</v>
      </c>
      <c r="F685" s="172">
        <v>4</v>
      </c>
      <c r="G685" s="52">
        <v>2000</v>
      </c>
      <c r="H685" s="172">
        <f t="shared" si="23"/>
        <v>8000</v>
      </c>
      <c r="I685" s="73"/>
      <c r="J685" s="52" t="s">
        <v>1371</v>
      </c>
      <c r="K685" s="65" t="s">
        <v>1157</v>
      </c>
      <c r="L685" s="157">
        <f t="shared" si="24"/>
        <v>4</v>
      </c>
    </row>
    <row r="686" s="138" customFormat="1" customHeight="1" outlineLevel="2" spans="1:12">
      <c r="A686" s="173" t="s">
        <v>1353</v>
      </c>
      <c r="B686" s="75" t="s">
        <v>6767</v>
      </c>
      <c r="C686" s="75" t="s">
        <v>10182</v>
      </c>
      <c r="D686" s="65" t="s">
        <v>10008</v>
      </c>
      <c r="E686" s="74" t="s">
        <v>229</v>
      </c>
      <c r="F686" s="172">
        <v>12</v>
      </c>
      <c r="G686" s="73">
        <v>100</v>
      </c>
      <c r="H686" s="172">
        <f t="shared" si="23"/>
        <v>1200</v>
      </c>
      <c r="I686" s="73"/>
      <c r="J686" s="52" t="s">
        <v>7015</v>
      </c>
      <c r="K686" s="65" t="s">
        <v>1157</v>
      </c>
      <c r="L686" s="157">
        <f t="shared" si="24"/>
        <v>12</v>
      </c>
    </row>
    <row r="687" s="157" customFormat="1" customHeight="1" outlineLevel="2" spans="1:12">
      <c r="A687" s="173" t="s">
        <v>1353</v>
      </c>
      <c r="B687" s="75" t="s">
        <v>1190</v>
      </c>
      <c r="C687" s="65" t="s">
        <v>9911</v>
      </c>
      <c r="D687" s="65" t="s">
        <v>9914</v>
      </c>
      <c r="E687" s="74" t="s">
        <v>229</v>
      </c>
      <c r="F687" s="172">
        <v>4</v>
      </c>
      <c r="G687" s="73">
        <v>300</v>
      </c>
      <c r="H687" s="172">
        <f t="shared" si="23"/>
        <v>1200</v>
      </c>
      <c r="I687" s="52"/>
      <c r="J687" s="52" t="s">
        <v>1372</v>
      </c>
      <c r="K687" s="65" t="s">
        <v>1157</v>
      </c>
      <c r="L687" s="157">
        <f t="shared" si="24"/>
        <v>4</v>
      </c>
    </row>
    <row r="688" s="138" customFormat="1" customHeight="1" outlineLevel="2" spans="1:12">
      <c r="A688" s="173" t="s">
        <v>1353</v>
      </c>
      <c r="B688" s="75" t="s">
        <v>1190</v>
      </c>
      <c r="C688" s="75" t="s">
        <v>10182</v>
      </c>
      <c r="D688" s="65" t="s">
        <v>10008</v>
      </c>
      <c r="E688" s="74" t="s">
        <v>229</v>
      </c>
      <c r="F688" s="172">
        <v>4</v>
      </c>
      <c r="G688" s="73">
        <v>100</v>
      </c>
      <c r="H688" s="172">
        <f t="shared" si="23"/>
        <v>400</v>
      </c>
      <c r="I688" s="73"/>
      <c r="J688" s="52" t="s">
        <v>1372</v>
      </c>
      <c r="K688" s="65" t="s">
        <v>1157</v>
      </c>
      <c r="L688" s="157">
        <f t="shared" si="24"/>
        <v>4</v>
      </c>
    </row>
    <row r="689" s="138" customFormat="1" customHeight="1" outlineLevel="2" spans="1:15">
      <c r="A689" s="173" t="s">
        <v>1353</v>
      </c>
      <c r="B689" s="75" t="s">
        <v>1192</v>
      </c>
      <c r="C689" s="75" t="s">
        <v>10182</v>
      </c>
      <c r="D689" s="65" t="s">
        <v>10008</v>
      </c>
      <c r="E689" s="74" t="s">
        <v>229</v>
      </c>
      <c r="F689" s="172">
        <v>8</v>
      </c>
      <c r="G689" s="73">
        <v>100</v>
      </c>
      <c r="H689" s="172">
        <f t="shared" si="23"/>
        <v>800</v>
      </c>
      <c r="I689" s="73"/>
      <c r="J689" s="52"/>
      <c r="K689" s="65" t="s">
        <v>1157</v>
      </c>
      <c r="L689" s="157">
        <f t="shared" si="24"/>
        <v>8</v>
      </c>
    </row>
    <row r="690" s="138" customFormat="1" customHeight="1" outlineLevel="2" spans="1:15">
      <c r="A690" s="173" t="s">
        <v>1353</v>
      </c>
      <c r="B690" s="75" t="s">
        <v>1192</v>
      </c>
      <c r="C690" s="65" t="s">
        <v>9920</v>
      </c>
      <c r="D690" s="65" t="s">
        <v>9921</v>
      </c>
      <c r="E690" s="74" t="s">
        <v>229</v>
      </c>
      <c r="F690" s="64">
        <v>4</v>
      </c>
      <c r="G690" s="73">
        <v>500</v>
      </c>
      <c r="H690" s="172">
        <f t="shared" si="23"/>
        <v>2000</v>
      </c>
      <c r="I690" s="73"/>
      <c r="J690" s="52"/>
      <c r="K690" s="65" t="s">
        <v>1157</v>
      </c>
      <c r="L690" s="157">
        <f t="shared" si="24"/>
        <v>4</v>
      </c>
    </row>
    <row r="691" s="138" customFormat="1" customHeight="1" outlineLevel="2" spans="1:15">
      <c r="A691" s="173" t="s">
        <v>1353</v>
      </c>
      <c r="B691" s="75" t="s">
        <v>1192</v>
      </c>
      <c r="C691" s="65" t="s">
        <v>9922</v>
      </c>
      <c r="D691" s="52" t="s">
        <v>10265</v>
      </c>
      <c r="E691" s="74" t="s">
        <v>229</v>
      </c>
      <c r="F691" s="172">
        <v>158</v>
      </c>
      <c r="G691" s="209">
        <v>30</v>
      </c>
      <c r="H691" s="172">
        <f t="shared" si="23"/>
        <v>4740</v>
      </c>
      <c r="I691" s="73"/>
      <c r="J691" s="52"/>
      <c r="K691" s="65" t="s">
        <v>1157</v>
      </c>
      <c r="L691" s="157">
        <f t="shared" si="24"/>
        <v>158</v>
      </c>
    </row>
    <row r="692" s="158" customFormat="1" customHeight="1" spans="1:15">
      <c r="A692" s="58" t="s">
        <v>609</v>
      </c>
      <c r="B692" s="81" t="s">
        <v>609</v>
      </c>
      <c r="C692" s="60"/>
      <c r="D692" s="60"/>
      <c r="E692" s="60"/>
      <c r="F692" s="61"/>
      <c r="G692" s="60"/>
      <c r="H692" s="61">
        <f xml:space="preserve">SUM(H694:H924)</f>
        <v>2276816</v>
      </c>
      <c r="I692" s="62"/>
      <c r="J692" s="62"/>
      <c r="K692" s="62"/>
      <c r="L692" s="159"/>
      <c r="M692" s="159"/>
      <c r="N692" s="159"/>
      <c r="O692" s="159"/>
    </row>
    <row r="693" s="159" customFormat="1" customHeight="1" outlineLevel="1" spans="1:15">
      <c r="A693" s="170" t="s">
        <v>3071</v>
      </c>
      <c r="B693" s="62" t="s">
        <v>3071</v>
      </c>
      <c r="C693" s="62"/>
      <c r="D693" s="62"/>
      <c r="E693" s="62"/>
      <c r="F693" s="171"/>
      <c r="G693" s="62"/>
      <c r="H693" s="171"/>
      <c r="I693" s="62"/>
      <c r="J693" s="62"/>
      <c r="K693" s="62"/>
    </row>
    <row r="694" s="159" customFormat="1" customHeight="1" outlineLevel="1" spans="1:15">
      <c r="A694" s="170" t="s">
        <v>3084</v>
      </c>
      <c r="B694" s="62" t="s">
        <v>3084</v>
      </c>
      <c r="C694" s="62"/>
      <c r="D694" s="62"/>
      <c r="E694" s="62"/>
      <c r="F694" s="171"/>
      <c r="G694" s="62"/>
      <c r="H694" s="64"/>
      <c r="I694" s="62"/>
      <c r="J694" s="62"/>
      <c r="K694" s="62"/>
    </row>
    <row r="695" s="157" customFormat="1" customHeight="1" outlineLevel="2" spans="1:15">
      <c r="A695" s="173" t="s">
        <v>1417</v>
      </c>
      <c r="B695" s="75" t="s">
        <v>10266</v>
      </c>
      <c r="C695" s="75" t="s">
        <v>10181</v>
      </c>
      <c r="D695" s="52" t="s">
        <v>9981</v>
      </c>
      <c r="E695" s="65" t="s">
        <v>229</v>
      </c>
      <c r="F695" s="64">
        <v>1</v>
      </c>
      <c r="G695" s="52">
        <v>70</v>
      </c>
      <c r="H695" s="64">
        <f xml:space="preserve">F695*G695</f>
        <v>70</v>
      </c>
      <c r="I695" s="52"/>
      <c r="J695" s="52" t="s">
        <v>1423</v>
      </c>
      <c r="K695" s="65" t="s">
        <v>1421</v>
      </c>
      <c r="L695" s="157">
        <f xml:space="preserve">F695</f>
        <v>1</v>
      </c>
      <c r="M695" s="157">
        <f t="shared" ref="M695:M758" si="25" xml:space="preserve">L695*G695</f>
        <v>70</v>
      </c>
    </row>
    <row r="696" s="161" customFormat="1" customHeight="1" outlineLevel="2" spans="1:15">
      <c r="A696" s="173" t="s">
        <v>1417</v>
      </c>
      <c r="B696" s="65" t="s">
        <v>10266</v>
      </c>
      <c r="C696" s="65" t="s">
        <v>10024</v>
      </c>
      <c r="D696" s="174" t="s">
        <v>10025</v>
      </c>
      <c r="E696" s="65" t="s">
        <v>229</v>
      </c>
      <c r="F696" s="64">
        <v>1</v>
      </c>
      <c r="G696" s="52">
        <v>300</v>
      </c>
      <c r="H696" s="64">
        <f xml:space="preserve">F696*G696</f>
        <v>300</v>
      </c>
      <c r="I696" s="52"/>
      <c r="J696" s="52" t="s">
        <v>1423</v>
      </c>
      <c r="K696" s="65" t="s">
        <v>1421</v>
      </c>
      <c r="L696" s="157">
        <f xml:space="preserve">F696</f>
        <v>1</v>
      </c>
      <c r="M696" s="157">
        <f t="shared" si="25"/>
        <v>300</v>
      </c>
      <c r="N696" s="136"/>
      <c r="O696" s="136"/>
    </row>
    <row r="697" s="157" customFormat="1" customHeight="1" outlineLevel="2" spans="1:15">
      <c r="A697" s="173" t="s">
        <v>1417</v>
      </c>
      <c r="B697" s="75" t="s">
        <v>10267</v>
      </c>
      <c r="C697" s="75" t="s">
        <v>10181</v>
      </c>
      <c r="D697" s="52" t="s">
        <v>9981</v>
      </c>
      <c r="E697" s="65" t="s">
        <v>229</v>
      </c>
      <c r="F697" s="64">
        <v>1</v>
      </c>
      <c r="G697" s="52">
        <v>70</v>
      </c>
      <c r="H697" s="64">
        <f xml:space="preserve">F697*G697</f>
        <v>70</v>
      </c>
      <c r="I697" s="52"/>
      <c r="J697" s="52" t="s">
        <v>1429</v>
      </c>
      <c r="K697" s="65" t="s">
        <v>1421</v>
      </c>
      <c r="L697" s="157">
        <f xml:space="preserve">F697</f>
        <v>1</v>
      </c>
      <c r="M697" s="157">
        <f t="shared" si="25"/>
        <v>70</v>
      </c>
    </row>
    <row r="698" s="159" customFormat="1" customHeight="1" outlineLevel="1" spans="1:15">
      <c r="A698" s="170" t="s">
        <v>3119</v>
      </c>
      <c r="B698" s="62" t="s">
        <v>3119</v>
      </c>
      <c r="C698" s="62"/>
      <c r="D698" s="62"/>
      <c r="E698" s="62"/>
      <c r="F698" s="171"/>
      <c r="G698" s="62"/>
      <c r="H698" s="64"/>
      <c r="I698" s="62"/>
      <c r="J698" s="62"/>
      <c r="K698" s="62"/>
      <c r="M698" s="157">
        <f t="shared" si="25"/>
        <v>0</v>
      </c>
    </row>
    <row r="699" s="159" customFormat="1" customHeight="1" outlineLevel="1" spans="1:15">
      <c r="A699" s="170" t="s">
        <v>3141</v>
      </c>
      <c r="B699" s="62" t="s">
        <v>3141</v>
      </c>
      <c r="C699" s="62"/>
      <c r="D699" s="62"/>
      <c r="E699" s="62"/>
      <c r="F699" s="171"/>
      <c r="G699" s="62"/>
      <c r="H699" s="64"/>
      <c r="I699" s="62"/>
      <c r="J699" s="62"/>
      <c r="K699" s="62"/>
      <c r="M699" s="157">
        <f t="shared" si="25"/>
        <v>0</v>
      </c>
    </row>
    <row r="700" s="157" customFormat="1" customHeight="1" outlineLevel="2" spans="1:15">
      <c r="A700" s="173" t="s">
        <v>1442</v>
      </c>
      <c r="B700" s="75" t="s">
        <v>893</v>
      </c>
      <c r="C700" s="65" t="s">
        <v>9918</v>
      </c>
      <c r="D700" s="65" t="s">
        <v>9919</v>
      </c>
      <c r="E700" s="65" t="s">
        <v>229</v>
      </c>
      <c r="F700" s="64">
        <v>1</v>
      </c>
      <c r="G700" s="52">
        <v>300</v>
      </c>
      <c r="H700" s="64">
        <f t="shared" ref="H700:H747" si="26" xml:space="preserve">F700*G700</f>
        <v>300</v>
      </c>
      <c r="I700" s="52"/>
      <c r="J700" s="52" t="s">
        <v>1444</v>
      </c>
      <c r="K700" s="65" t="s">
        <v>78</v>
      </c>
      <c r="L700" s="157">
        <f t="shared" ref="L700:L763" si="27" xml:space="preserve">F700</f>
        <v>1</v>
      </c>
      <c r="M700" s="157">
        <f t="shared" si="25"/>
        <v>300</v>
      </c>
    </row>
    <row r="701" s="157" customFormat="1" customHeight="1" outlineLevel="2" spans="1:15">
      <c r="A701" s="173" t="s">
        <v>1442</v>
      </c>
      <c r="B701" s="75" t="s">
        <v>893</v>
      </c>
      <c r="C701" s="65" t="s">
        <v>10046</v>
      </c>
      <c r="D701" s="78" t="s">
        <v>10268</v>
      </c>
      <c r="E701" s="65" t="s">
        <v>705</v>
      </c>
      <c r="F701" s="64">
        <v>10</v>
      </c>
      <c r="G701" s="52">
        <v>30</v>
      </c>
      <c r="H701" s="64">
        <f t="shared" si="26"/>
        <v>300</v>
      </c>
      <c r="I701" s="52"/>
      <c r="J701" s="52" t="s">
        <v>1444</v>
      </c>
      <c r="K701" s="65" t="s">
        <v>78</v>
      </c>
      <c r="L701" s="157">
        <f t="shared" si="27"/>
        <v>10</v>
      </c>
      <c r="M701" s="157">
        <f t="shared" si="25"/>
        <v>300</v>
      </c>
    </row>
    <row r="702" s="157" customFormat="1" customHeight="1" outlineLevel="2" spans="1:15">
      <c r="A702" s="173" t="s">
        <v>1442</v>
      </c>
      <c r="B702" s="75" t="s">
        <v>893</v>
      </c>
      <c r="C702" s="75" t="s">
        <v>10181</v>
      </c>
      <c r="D702" s="52" t="s">
        <v>9981</v>
      </c>
      <c r="E702" s="65" t="s">
        <v>229</v>
      </c>
      <c r="F702" s="64">
        <v>1</v>
      </c>
      <c r="G702" s="52">
        <v>70</v>
      </c>
      <c r="H702" s="64">
        <f t="shared" si="26"/>
        <v>70</v>
      </c>
      <c r="I702" s="52"/>
      <c r="J702" s="52" t="s">
        <v>1444</v>
      </c>
      <c r="K702" s="65" t="s">
        <v>78</v>
      </c>
      <c r="L702" s="157">
        <f t="shared" si="27"/>
        <v>1</v>
      </c>
      <c r="M702" s="157">
        <f t="shared" si="25"/>
        <v>70</v>
      </c>
    </row>
    <row r="703" s="157" customFormat="1" customHeight="1" outlineLevel="2" spans="1:15">
      <c r="A703" s="173" t="s">
        <v>1442</v>
      </c>
      <c r="B703" s="75" t="s">
        <v>893</v>
      </c>
      <c r="C703" s="75" t="s">
        <v>9911</v>
      </c>
      <c r="D703" s="65" t="s">
        <v>9914</v>
      </c>
      <c r="E703" s="65" t="s">
        <v>229</v>
      </c>
      <c r="F703" s="64">
        <v>1</v>
      </c>
      <c r="G703" s="78">
        <v>300</v>
      </c>
      <c r="H703" s="64">
        <f t="shared" si="26"/>
        <v>300</v>
      </c>
      <c r="I703" s="52"/>
      <c r="J703" s="52" t="s">
        <v>1444</v>
      </c>
      <c r="K703" s="65" t="s">
        <v>78</v>
      </c>
      <c r="L703" s="157">
        <f t="shared" si="27"/>
        <v>1</v>
      </c>
      <c r="M703" s="157">
        <f t="shared" si="25"/>
        <v>300</v>
      </c>
    </row>
    <row r="704" s="157" customFormat="1" customHeight="1" outlineLevel="2" spans="1:15">
      <c r="A704" s="173" t="s">
        <v>1442</v>
      </c>
      <c r="B704" s="75" t="s">
        <v>893</v>
      </c>
      <c r="C704" s="65" t="s">
        <v>9989</v>
      </c>
      <c r="D704" s="52" t="s">
        <v>10253</v>
      </c>
      <c r="E704" s="65" t="s">
        <v>229</v>
      </c>
      <c r="F704" s="64">
        <v>1</v>
      </c>
      <c r="G704" s="52">
        <v>100</v>
      </c>
      <c r="H704" s="64">
        <f t="shared" si="26"/>
        <v>100</v>
      </c>
      <c r="I704" s="52"/>
      <c r="J704" s="52" t="s">
        <v>1444</v>
      </c>
      <c r="K704" s="65" t="s">
        <v>10269</v>
      </c>
      <c r="L704" s="157">
        <f t="shared" si="27"/>
        <v>1</v>
      </c>
      <c r="M704" s="157">
        <f t="shared" si="25"/>
        <v>100</v>
      </c>
    </row>
    <row r="705" s="157" customFormat="1" customHeight="1" outlineLevel="2" spans="1:15">
      <c r="A705" s="173" t="s">
        <v>1442</v>
      </c>
      <c r="B705" s="75" t="s">
        <v>893</v>
      </c>
      <c r="C705" s="65" t="s">
        <v>10033</v>
      </c>
      <c r="D705" s="186" t="s">
        <v>10253</v>
      </c>
      <c r="E705" s="65" t="s">
        <v>229</v>
      </c>
      <c r="F705" s="64">
        <v>1</v>
      </c>
      <c r="G705" s="52">
        <v>100</v>
      </c>
      <c r="H705" s="64">
        <f t="shared" si="26"/>
        <v>100</v>
      </c>
      <c r="I705" s="52"/>
      <c r="J705" s="52" t="s">
        <v>1444</v>
      </c>
      <c r="K705" s="65" t="s">
        <v>10269</v>
      </c>
      <c r="L705" s="157">
        <f t="shared" si="27"/>
        <v>1</v>
      </c>
      <c r="M705" s="157">
        <f t="shared" si="25"/>
        <v>100</v>
      </c>
    </row>
    <row r="706" s="157" customFormat="1" customHeight="1" outlineLevel="2" spans="1:15">
      <c r="A706" s="173" t="s">
        <v>1442</v>
      </c>
      <c r="B706" s="75" t="s">
        <v>893</v>
      </c>
      <c r="C706" s="65" t="s">
        <v>9928</v>
      </c>
      <c r="D706" s="65" t="s">
        <v>9929</v>
      </c>
      <c r="E706" s="65" t="s">
        <v>229</v>
      </c>
      <c r="F706" s="64">
        <v>1</v>
      </c>
      <c r="G706" s="52">
        <v>100</v>
      </c>
      <c r="H706" s="64">
        <f t="shared" si="26"/>
        <v>100</v>
      </c>
      <c r="I706" s="52"/>
      <c r="J706" s="52" t="s">
        <v>1444</v>
      </c>
      <c r="K706" s="65" t="s">
        <v>10269</v>
      </c>
      <c r="L706" s="157">
        <f t="shared" si="27"/>
        <v>1</v>
      </c>
      <c r="M706" s="157">
        <f t="shared" si="25"/>
        <v>100</v>
      </c>
    </row>
    <row r="707" s="157" customFormat="1" customHeight="1" outlineLevel="2" spans="1:15">
      <c r="A707" s="173" t="s">
        <v>1442</v>
      </c>
      <c r="B707" s="75" t="s">
        <v>893</v>
      </c>
      <c r="C707" s="75" t="s">
        <v>10181</v>
      </c>
      <c r="D707" s="52" t="s">
        <v>9981</v>
      </c>
      <c r="E707" s="65" t="s">
        <v>229</v>
      </c>
      <c r="F707" s="64">
        <v>1</v>
      </c>
      <c r="G707" s="52">
        <v>70</v>
      </c>
      <c r="H707" s="64">
        <f t="shared" si="26"/>
        <v>70</v>
      </c>
      <c r="I707" s="52"/>
      <c r="J707" s="52" t="s">
        <v>1444</v>
      </c>
      <c r="K707" s="65" t="s">
        <v>10269</v>
      </c>
      <c r="L707" s="157">
        <f t="shared" si="27"/>
        <v>1</v>
      </c>
      <c r="M707" s="157">
        <f t="shared" si="25"/>
        <v>70</v>
      </c>
    </row>
    <row r="708" s="161" customFormat="1" customHeight="1" outlineLevel="2" spans="1:15">
      <c r="A708" s="173" t="s">
        <v>1442</v>
      </c>
      <c r="B708" s="65" t="s">
        <v>893</v>
      </c>
      <c r="C708" s="65" t="s">
        <v>9969</v>
      </c>
      <c r="D708" s="65" t="s">
        <v>9970</v>
      </c>
      <c r="E708" s="65" t="s">
        <v>229</v>
      </c>
      <c r="F708" s="64">
        <v>1</v>
      </c>
      <c r="G708" s="52">
        <v>200</v>
      </c>
      <c r="H708" s="64">
        <f t="shared" si="26"/>
        <v>200</v>
      </c>
      <c r="I708" s="52"/>
      <c r="J708" s="52" t="s">
        <v>1444</v>
      </c>
      <c r="K708" s="65" t="s">
        <v>1421</v>
      </c>
      <c r="L708" s="157">
        <f t="shared" si="27"/>
        <v>1</v>
      </c>
      <c r="M708" s="157">
        <f t="shared" si="25"/>
        <v>200</v>
      </c>
      <c r="N708" s="136"/>
      <c r="O708" s="136"/>
    </row>
    <row r="709" s="157" customFormat="1" customHeight="1" outlineLevel="2" spans="1:15">
      <c r="A709" s="173" t="s">
        <v>1442</v>
      </c>
      <c r="B709" s="75" t="s">
        <v>2643</v>
      </c>
      <c r="C709" s="75" t="s">
        <v>10181</v>
      </c>
      <c r="D709" s="52" t="s">
        <v>9981</v>
      </c>
      <c r="E709" s="65" t="s">
        <v>229</v>
      </c>
      <c r="F709" s="64">
        <v>1</v>
      </c>
      <c r="G709" s="52">
        <v>70</v>
      </c>
      <c r="H709" s="64">
        <f t="shared" si="26"/>
        <v>70</v>
      </c>
      <c r="I709" s="52"/>
      <c r="J709" s="52" t="s">
        <v>1446</v>
      </c>
      <c r="K709" s="65" t="s">
        <v>1421</v>
      </c>
      <c r="L709" s="157">
        <f t="shared" si="27"/>
        <v>1</v>
      </c>
      <c r="M709" s="157">
        <f t="shared" si="25"/>
        <v>70</v>
      </c>
    </row>
    <row r="710" s="157" customFormat="1" customHeight="1" outlineLevel="2" spans="1:15">
      <c r="A710" s="173" t="s">
        <v>1442</v>
      </c>
      <c r="B710" s="75" t="s">
        <v>893</v>
      </c>
      <c r="C710" s="65" t="s">
        <v>9918</v>
      </c>
      <c r="D710" s="65" t="s">
        <v>9919</v>
      </c>
      <c r="E710" s="65" t="s">
        <v>229</v>
      </c>
      <c r="F710" s="64">
        <v>1</v>
      </c>
      <c r="G710" s="52">
        <v>300</v>
      </c>
      <c r="H710" s="64">
        <f t="shared" si="26"/>
        <v>300</v>
      </c>
      <c r="I710" s="52"/>
      <c r="J710" s="52" t="s">
        <v>1447</v>
      </c>
      <c r="K710" s="65" t="s">
        <v>78</v>
      </c>
      <c r="L710" s="157">
        <f t="shared" si="27"/>
        <v>1</v>
      </c>
      <c r="M710" s="157">
        <f t="shared" si="25"/>
        <v>300</v>
      </c>
    </row>
    <row r="711" s="157" customFormat="1" customHeight="1" outlineLevel="2" spans="1:15">
      <c r="A711" s="173" t="s">
        <v>1442</v>
      </c>
      <c r="B711" s="75" t="s">
        <v>893</v>
      </c>
      <c r="C711" s="65" t="s">
        <v>10046</v>
      </c>
      <c r="D711" s="78" t="s">
        <v>10268</v>
      </c>
      <c r="E711" s="65" t="s">
        <v>705</v>
      </c>
      <c r="F711" s="64">
        <v>10</v>
      </c>
      <c r="G711" s="52">
        <v>30</v>
      </c>
      <c r="H711" s="64">
        <f t="shared" si="26"/>
        <v>300</v>
      </c>
      <c r="I711" s="52"/>
      <c r="J711" s="52" t="s">
        <v>1447</v>
      </c>
      <c r="K711" s="65" t="s">
        <v>78</v>
      </c>
      <c r="L711" s="157">
        <f t="shared" si="27"/>
        <v>10</v>
      </c>
      <c r="M711" s="157">
        <f t="shared" si="25"/>
        <v>300</v>
      </c>
    </row>
    <row r="712" s="157" customFormat="1" customHeight="1" outlineLevel="2" spans="1:15">
      <c r="A712" s="173" t="s">
        <v>1442</v>
      </c>
      <c r="B712" s="75" t="s">
        <v>893</v>
      </c>
      <c r="C712" s="75" t="s">
        <v>10181</v>
      </c>
      <c r="D712" s="52" t="s">
        <v>9981</v>
      </c>
      <c r="E712" s="65" t="s">
        <v>229</v>
      </c>
      <c r="F712" s="64">
        <v>1</v>
      </c>
      <c r="G712" s="52">
        <v>70</v>
      </c>
      <c r="H712" s="64">
        <f t="shared" si="26"/>
        <v>70</v>
      </c>
      <c r="I712" s="52"/>
      <c r="J712" s="52" t="s">
        <v>1447</v>
      </c>
      <c r="K712" s="65" t="s">
        <v>78</v>
      </c>
      <c r="L712" s="157">
        <f t="shared" si="27"/>
        <v>1</v>
      </c>
      <c r="M712" s="157">
        <f t="shared" si="25"/>
        <v>70</v>
      </c>
    </row>
    <row r="713" s="157" customFormat="1" customHeight="1" outlineLevel="2" spans="1:15">
      <c r="A713" s="173" t="s">
        <v>1442</v>
      </c>
      <c r="B713" s="75" t="s">
        <v>893</v>
      </c>
      <c r="C713" s="75" t="s">
        <v>9911</v>
      </c>
      <c r="D713" s="65" t="s">
        <v>9914</v>
      </c>
      <c r="E713" s="65" t="s">
        <v>229</v>
      </c>
      <c r="F713" s="64">
        <v>1</v>
      </c>
      <c r="G713" s="78">
        <v>300</v>
      </c>
      <c r="H713" s="64">
        <f t="shared" si="26"/>
        <v>300</v>
      </c>
      <c r="I713" s="52"/>
      <c r="J713" s="52" t="s">
        <v>1447</v>
      </c>
      <c r="K713" s="65" t="s">
        <v>78</v>
      </c>
      <c r="L713" s="157">
        <f t="shared" si="27"/>
        <v>1</v>
      </c>
      <c r="M713" s="157">
        <f t="shared" si="25"/>
        <v>300</v>
      </c>
    </row>
    <row r="714" s="157" customFormat="1" customHeight="1" outlineLevel="2" spans="1:15">
      <c r="A714" s="173" t="s">
        <v>1442</v>
      </c>
      <c r="B714" s="75" t="s">
        <v>893</v>
      </c>
      <c r="C714" s="65" t="s">
        <v>9989</v>
      </c>
      <c r="D714" s="52" t="s">
        <v>10253</v>
      </c>
      <c r="E714" s="65" t="s">
        <v>229</v>
      </c>
      <c r="F714" s="64">
        <v>1</v>
      </c>
      <c r="G714" s="52">
        <v>100</v>
      </c>
      <c r="H714" s="64">
        <f t="shared" si="26"/>
        <v>100</v>
      </c>
      <c r="I714" s="52"/>
      <c r="J714" s="52" t="s">
        <v>1447</v>
      </c>
      <c r="K714" s="65" t="s">
        <v>10269</v>
      </c>
      <c r="L714" s="157">
        <f t="shared" si="27"/>
        <v>1</v>
      </c>
      <c r="M714" s="157">
        <f t="shared" si="25"/>
        <v>100</v>
      </c>
    </row>
    <row r="715" s="157" customFormat="1" customHeight="1" outlineLevel="2" spans="1:15">
      <c r="A715" s="173" t="s">
        <v>1442</v>
      </c>
      <c r="B715" s="75" t="s">
        <v>893</v>
      </c>
      <c r="C715" s="65" t="s">
        <v>10033</v>
      </c>
      <c r="D715" s="186" t="s">
        <v>10253</v>
      </c>
      <c r="E715" s="65" t="s">
        <v>229</v>
      </c>
      <c r="F715" s="64">
        <v>1</v>
      </c>
      <c r="G715" s="52">
        <v>100</v>
      </c>
      <c r="H715" s="64">
        <f t="shared" si="26"/>
        <v>100</v>
      </c>
      <c r="I715" s="52"/>
      <c r="J715" s="52" t="s">
        <v>1447</v>
      </c>
      <c r="K715" s="65" t="s">
        <v>10269</v>
      </c>
      <c r="L715" s="157">
        <f t="shared" si="27"/>
        <v>1</v>
      </c>
      <c r="M715" s="157">
        <f t="shared" si="25"/>
        <v>100</v>
      </c>
    </row>
    <row r="716" s="157" customFormat="1" customHeight="1" outlineLevel="2" spans="1:15">
      <c r="A716" s="173" t="s">
        <v>1442</v>
      </c>
      <c r="B716" s="75" t="s">
        <v>893</v>
      </c>
      <c r="C716" s="65" t="s">
        <v>9928</v>
      </c>
      <c r="D716" s="65" t="s">
        <v>9929</v>
      </c>
      <c r="E716" s="65" t="s">
        <v>229</v>
      </c>
      <c r="F716" s="64">
        <v>1</v>
      </c>
      <c r="G716" s="52">
        <v>100</v>
      </c>
      <c r="H716" s="64">
        <f t="shared" si="26"/>
        <v>100</v>
      </c>
      <c r="I716" s="52"/>
      <c r="J716" s="52" t="s">
        <v>1447</v>
      </c>
      <c r="K716" s="65" t="s">
        <v>10269</v>
      </c>
      <c r="L716" s="157">
        <f t="shared" si="27"/>
        <v>1</v>
      </c>
      <c r="M716" s="157">
        <f t="shared" si="25"/>
        <v>100</v>
      </c>
    </row>
    <row r="717" s="157" customFormat="1" customHeight="1" outlineLevel="2" spans="1:15">
      <c r="A717" s="173" t="s">
        <v>1442</v>
      </c>
      <c r="B717" s="75" t="s">
        <v>893</v>
      </c>
      <c r="C717" s="75" t="s">
        <v>10181</v>
      </c>
      <c r="D717" s="52" t="s">
        <v>9981</v>
      </c>
      <c r="E717" s="65" t="s">
        <v>229</v>
      </c>
      <c r="F717" s="64">
        <v>1</v>
      </c>
      <c r="G717" s="52">
        <v>70</v>
      </c>
      <c r="H717" s="64">
        <f t="shared" si="26"/>
        <v>70</v>
      </c>
      <c r="I717" s="52"/>
      <c r="J717" s="52" t="s">
        <v>1447</v>
      </c>
      <c r="K717" s="65" t="s">
        <v>10269</v>
      </c>
      <c r="L717" s="157">
        <f t="shared" si="27"/>
        <v>1</v>
      </c>
      <c r="M717" s="157">
        <f t="shared" si="25"/>
        <v>70</v>
      </c>
    </row>
    <row r="718" s="161" customFormat="1" customHeight="1" outlineLevel="2" spans="1:15">
      <c r="A718" s="173" t="s">
        <v>1442</v>
      </c>
      <c r="B718" s="65" t="s">
        <v>893</v>
      </c>
      <c r="C718" s="65" t="s">
        <v>9969</v>
      </c>
      <c r="D718" s="65" t="s">
        <v>9970</v>
      </c>
      <c r="E718" s="65" t="s">
        <v>229</v>
      </c>
      <c r="F718" s="64">
        <v>1</v>
      </c>
      <c r="G718" s="52">
        <v>200</v>
      </c>
      <c r="H718" s="64">
        <f t="shared" si="26"/>
        <v>200</v>
      </c>
      <c r="I718" s="52"/>
      <c r="J718" s="52" t="s">
        <v>1447</v>
      </c>
      <c r="K718" s="65" t="s">
        <v>1421</v>
      </c>
      <c r="L718" s="157">
        <f t="shared" si="27"/>
        <v>1</v>
      </c>
      <c r="M718" s="157">
        <f t="shared" si="25"/>
        <v>200</v>
      </c>
      <c r="N718" s="136"/>
      <c r="O718" s="136"/>
    </row>
    <row r="719" s="157" customFormat="1" customHeight="1" outlineLevel="2" spans="1:15">
      <c r="A719" s="173" t="s">
        <v>1442</v>
      </c>
      <c r="B719" s="75" t="s">
        <v>2643</v>
      </c>
      <c r="C719" s="75" t="s">
        <v>10181</v>
      </c>
      <c r="D719" s="52" t="s">
        <v>9981</v>
      </c>
      <c r="E719" s="65" t="s">
        <v>229</v>
      </c>
      <c r="F719" s="64">
        <v>1</v>
      </c>
      <c r="G719" s="52">
        <v>70</v>
      </c>
      <c r="H719" s="64">
        <f t="shared" si="26"/>
        <v>70</v>
      </c>
      <c r="I719" s="52"/>
      <c r="J719" s="52" t="s">
        <v>1449</v>
      </c>
      <c r="K719" s="65" t="s">
        <v>1421</v>
      </c>
      <c r="L719" s="157">
        <f t="shared" si="27"/>
        <v>1</v>
      </c>
      <c r="M719" s="157">
        <f t="shared" si="25"/>
        <v>70</v>
      </c>
    </row>
    <row r="720" s="157" customFormat="1" customHeight="1" outlineLevel="2" spans="1:15">
      <c r="A720" s="173" t="s">
        <v>1442</v>
      </c>
      <c r="B720" s="75" t="s">
        <v>2643</v>
      </c>
      <c r="C720" s="75" t="s">
        <v>10181</v>
      </c>
      <c r="D720" s="52" t="s">
        <v>9981</v>
      </c>
      <c r="E720" s="65" t="s">
        <v>229</v>
      </c>
      <c r="F720" s="64">
        <v>1</v>
      </c>
      <c r="G720" s="52">
        <v>70</v>
      </c>
      <c r="H720" s="64">
        <f t="shared" si="26"/>
        <v>70</v>
      </c>
      <c r="I720" s="52"/>
      <c r="J720" s="52" t="s">
        <v>1451</v>
      </c>
      <c r="K720" s="65" t="s">
        <v>1421</v>
      </c>
      <c r="L720" s="157">
        <f t="shared" si="27"/>
        <v>1</v>
      </c>
      <c r="M720" s="157">
        <f t="shared" si="25"/>
        <v>70</v>
      </c>
    </row>
    <row r="721" s="157" customFormat="1" customHeight="1" outlineLevel="2" spans="1:15">
      <c r="A721" s="173" t="s">
        <v>1442</v>
      </c>
      <c r="B721" s="75" t="s">
        <v>893</v>
      </c>
      <c r="C721" s="65" t="s">
        <v>9918</v>
      </c>
      <c r="D721" s="65" t="s">
        <v>9919</v>
      </c>
      <c r="E721" s="65" t="s">
        <v>229</v>
      </c>
      <c r="F721" s="64">
        <v>1</v>
      </c>
      <c r="G721" s="52">
        <v>300</v>
      </c>
      <c r="H721" s="64">
        <f t="shared" si="26"/>
        <v>300</v>
      </c>
      <c r="I721" s="52"/>
      <c r="J721" s="52" t="s">
        <v>1452</v>
      </c>
      <c r="K721" s="65" t="s">
        <v>78</v>
      </c>
      <c r="L721" s="157">
        <f t="shared" si="27"/>
        <v>1</v>
      </c>
      <c r="M721" s="157">
        <f t="shared" si="25"/>
        <v>300</v>
      </c>
    </row>
    <row r="722" s="157" customFormat="1" customHeight="1" outlineLevel="2" spans="1:15">
      <c r="A722" s="173" t="s">
        <v>1442</v>
      </c>
      <c r="B722" s="75" t="s">
        <v>893</v>
      </c>
      <c r="C722" s="65" t="s">
        <v>10046</v>
      </c>
      <c r="D722" s="78" t="s">
        <v>10268</v>
      </c>
      <c r="E722" s="65" t="s">
        <v>705</v>
      </c>
      <c r="F722" s="64">
        <v>10</v>
      </c>
      <c r="G722" s="52">
        <v>30</v>
      </c>
      <c r="H722" s="64">
        <f t="shared" si="26"/>
        <v>300</v>
      </c>
      <c r="I722" s="52"/>
      <c r="J722" s="52" t="s">
        <v>1452</v>
      </c>
      <c r="K722" s="65" t="s">
        <v>78</v>
      </c>
      <c r="L722" s="157">
        <f t="shared" si="27"/>
        <v>10</v>
      </c>
      <c r="M722" s="157">
        <f t="shared" si="25"/>
        <v>300</v>
      </c>
    </row>
    <row r="723" s="157" customFormat="1" customHeight="1" outlineLevel="2" spans="1:15">
      <c r="A723" s="173" t="s">
        <v>1442</v>
      </c>
      <c r="B723" s="75" t="s">
        <v>893</v>
      </c>
      <c r="C723" s="75" t="s">
        <v>10181</v>
      </c>
      <c r="D723" s="52" t="s">
        <v>9981</v>
      </c>
      <c r="E723" s="65" t="s">
        <v>229</v>
      </c>
      <c r="F723" s="64">
        <v>1</v>
      </c>
      <c r="G723" s="52">
        <v>70</v>
      </c>
      <c r="H723" s="64">
        <f t="shared" si="26"/>
        <v>70</v>
      </c>
      <c r="I723" s="52"/>
      <c r="J723" s="52" t="s">
        <v>1452</v>
      </c>
      <c r="K723" s="65" t="s">
        <v>78</v>
      </c>
      <c r="L723" s="157">
        <f t="shared" si="27"/>
        <v>1</v>
      </c>
      <c r="M723" s="157">
        <f t="shared" si="25"/>
        <v>70</v>
      </c>
    </row>
    <row r="724" s="157" customFormat="1" customHeight="1" outlineLevel="2" spans="1:15">
      <c r="A724" s="173" t="s">
        <v>1442</v>
      </c>
      <c r="B724" s="75" t="s">
        <v>893</v>
      </c>
      <c r="C724" s="75" t="s">
        <v>9911</v>
      </c>
      <c r="D724" s="65" t="s">
        <v>9914</v>
      </c>
      <c r="E724" s="65" t="s">
        <v>229</v>
      </c>
      <c r="F724" s="64">
        <v>1</v>
      </c>
      <c r="G724" s="78">
        <v>300</v>
      </c>
      <c r="H724" s="64">
        <f t="shared" si="26"/>
        <v>300</v>
      </c>
      <c r="I724" s="52"/>
      <c r="J724" s="52" t="s">
        <v>1452</v>
      </c>
      <c r="K724" s="65" t="s">
        <v>78</v>
      </c>
      <c r="L724" s="157">
        <f t="shared" si="27"/>
        <v>1</v>
      </c>
      <c r="M724" s="157">
        <f t="shared" si="25"/>
        <v>300</v>
      </c>
    </row>
    <row r="725" s="157" customFormat="1" customHeight="1" outlineLevel="2" spans="1:15">
      <c r="A725" s="173" t="s">
        <v>1442</v>
      </c>
      <c r="B725" s="75" t="s">
        <v>893</v>
      </c>
      <c r="C725" s="65" t="s">
        <v>9989</v>
      </c>
      <c r="D725" s="52" t="s">
        <v>10253</v>
      </c>
      <c r="E725" s="65" t="s">
        <v>229</v>
      </c>
      <c r="F725" s="64">
        <v>1</v>
      </c>
      <c r="G725" s="52">
        <v>100</v>
      </c>
      <c r="H725" s="64">
        <f t="shared" si="26"/>
        <v>100</v>
      </c>
      <c r="I725" s="52"/>
      <c r="J725" s="52" t="s">
        <v>1452</v>
      </c>
      <c r="K725" s="65" t="s">
        <v>10269</v>
      </c>
      <c r="L725" s="157">
        <f t="shared" si="27"/>
        <v>1</v>
      </c>
      <c r="M725" s="157">
        <f t="shared" si="25"/>
        <v>100</v>
      </c>
    </row>
    <row r="726" s="157" customFormat="1" customHeight="1" outlineLevel="2" spans="1:15">
      <c r="A726" s="173" t="s">
        <v>1442</v>
      </c>
      <c r="B726" s="75" t="s">
        <v>893</v>
      </c>
      <c r="C726" s="65" t="s">
        <v>10033</v>
      </c>
      <c r="D726" s="186" t="s">
        <v>10253</v>
      </c>
      <c r="E726" s="65" t="s">
        <v>229</v>
      </c>
      <c r="F726" s="64">
        <v>1</v>
      </c>
      <c r="G726" s="52">
        <v>100</v>
      </c>
      <c r="H726" s="64">
        <f t="shared" si="26"/>
        <v>100</v>
      </c>
      <c r="I726" s="52"/>
      <c r="J726" s="52" t="s">
        <v>1452</v>
      </c>
      <c r="K726" s="65" t="s">
        <v>10269</v>
      </c>
      <c r="L726" s="157">
        <f t="shared" si="27"/>
        <v>1</v>
      </c>
      <c r="M726" s="157">
        <f t="shared" si="25"/>
        <v>100</v>
      </c>
    </row>
    <row r="727" s="157" customFormat="1" customHeight="1" outlineLevel="2" spans="1:15">
      <c r="A727" s="173" t="s">
        <v>1442</v>
      </c>
      <c r="B727" s="75" t="s">
        <v>893</v>
      </c>
      <c r="C727" s="65" t="s">
        <v>9928</v>
      </c>
      <c r="D727" s="65" t="s">
        <v>9929</v>
      </c>
      <c r="E727" s="65" t="s">
        <v>229</v>
      </c>
      <c r="F727" s="64">
        <v>1</v>
      </c>
      <c r="G727" s="52">
        <v>100</v>
      </c>
      <c r="H727" s="64">
        <f t="shared" si="26"/>
        <v>100</v>
      </c>
      <c r="I727" s="52"/>
      <c r="J727" s="52" t="s">
        <v>1452</v>
      </c>
      <c r="K727" s="65" t="s">
        <v>10269</v>
      </c>
      <c r="L727" s="157">
        <f t="shared" si="27"/>
        <v>1</v>
      </c>
      <c r="M727" s="157">
        <f t="shared" si="25"/>
        <v>100</v>
      </c>
    </row>
    <row r="728" s="157" customFormat="1" customHeight="1" outlineLevel="2" spans="1:15">
      <c r="A728" s="173" t="s">
        <v>1442</v>
      </c>
      <c r="B728" s="75" t="s">
        <v>893</v>
      </c>
      <c r="C728" s="75" t="s">
        <v>10181</v>
      </c>
      <c r="D728" s="52" t="s">
        <v>9981</v>
      </c>
      <c r="E728" s="65" t="s">
        <v>229</v>
      </c>
      <c r="F728" s="64">
        <v>1</v>
      </c>
      <c r="G728" s="52">
        <v>70</v>
      </c>
      <c r="H728" s="64">
        <f t="shared" si="26"/>
        <v>70</v>
      </c>
      <c r="I728" s="52"/>
      <c r="J728" s="52" t="s">
        <v>1452</v>
      </c>
      <c r="K728" s="65" t="s">
        <v>10269</v>
      </c>
      <c r="L728" s="157">
        <f t="shared" si="27"/>
        <v>1</v>
      </c>
      <c r="M728" s="157">
        <f t="shared" si="25"/>
        <v>70</v>
      </c>
    </row>
    <row r="729" s="161" customFormat="1" customHeight="1" outlineLevel="2" spans="1:15">
      <c r="A729" s="173" t="s">
        <v>1442</v>
      </c>
      <c r="B729" s="65" t="s">
        <v>893</v>
      </c>
      <c r="C729" s="65" t="s">
        <v>9969</v>
      </c>
      <c r="D729" s="65" t="s">
        <v>9970</v>
      </c>
      <c r="E729" s="65" t="s">
        <v>229</v>
      </c>
      <c r="F729" s="64">
        <v>1</v>
      </c>
      <c r="G729" s="52">
        <v>200</v>
      </c>
      <c r="H729" s="64">
        <f t="shared" si="26"/>
        <v>200</v>
      </c>
      <c r="I729" s="52"/>
      <c r="J729" s="52" t="s">
        <v>1452</v>
      </c>
      <c r="K729" s="65" t="s">
        <v>1421</v>
      </c>
      <c r="L729" s="157">
        <f t="shared" si="27"/>
        <v>1</v>
      </c>
      <c r="M729" s="157">
        <f t="shared" si="25"/>
        <v>200</v>
      </c>
      <c r="N729" s="136"/>
      <c r="O729" s="136"/>
    </row>
    <row r="730" s="157" customFormat="1" customHeight="1" outlineLevel="2" spans="1:15">
      <c r="A730" s="173" t="s">
        <v>1442</v>
      </c>
      <c r="B730" s="75" t="s">
        <v>1454</v>
      </c>
      <c r="C730" s="65" t="s">
        <v>9918</v>
      </c>
      <c r="D730" s="65" t="s">
        <v>9919</v>
      </c>
      <c r="E730" s="65" t="s">
        <v>229</v>
      </c>
      <c r="F730" s="64">
        <v>1</v>
      </c>
      <c r="G730" s="52">
        <v>300</v>
      </c>
      <c r="H730" s="64">
        <f t="shared" si="26"/>
        <v>300</v>
      </c>
      <c r="I730" s="52"/>
      <c r="J730" s="52" t="s">
        <v>1455</v>
      </c>
      <c r="K730" s="65" t="s">
        <v>1454</v>
      </c>
      <c r="L730" s="157">
        <f t="shared" si="27"/>
        <v>1</v>
      </c>
      <c r="M730" s="157">
        <f t="shared" si="25"/>
        <v>300</v>
      </c>
    </row>
    <row r="731" s="157" customFormat="1" customHeight="1" outlineLevel="2" spans="1:15">
      <c r="A731" s="173" t="s">
        <v>1442</v>
      </c>
      <c r="B731" s="75" t="s">
        <v>1454</v>
      </c>
      <c r="C731" s="65" t="s">
        <v>10046</v>
      </c>
      <c r="D731" s="78" t="s">
        <v>10268</v>
      </c>
      <c r="E731" s="65" t="s">
        <v>705</v>
      </c>
      <c r="F731" s="64">
        <v>10</v>
      </c>
      <c r="G731" s="52">
        <v>30</v>
      </c>
      <c r="H731" s="64">
        <f t="shared" si="26"/>
        <v>300</v>
      </c>
      <c r="I731" s="52"/>
      <c r="J731" s="52" t="s">
        <v>1455</v>
      </c>
      <c r="K731" s="65" t="s">
        <v>1454</v>
      </c>
      <c r="L731" s="157">
        <f t="shared" si="27"/>
        <v>10</v>
      </c>
      <c r="M731" s="157">
        <f t="shared" si="25"/>
        <v>300</v>
      </c>
    </row>
    <row r="732" s="157" customFormat="1" customHeight="1" outlineLevel="2" spans="1:15">
      <c r="A732" s="173" t="s">
        <v>1442</v>
      </c>
      <c r="B732" s="75" t="s">
        <v>1454</v>
      </c>
      <c r="C732" s="75" t="s">
        <v>10181</v>
      </c>
      <c r="D732" s="52" t="s">
        <v>9981</v>
      </c>
      <c r="E732" s="65" t="s">
        <v>229</v>
      </c>
      <c r="F732" s="64">
        <v>1</v>
      </c>
      <c r="G732" s="52">
        <v>70</v>
      </c>
      <c r="H732" s="64">
        <f t="shared" si="26"/>
        <v>70</v>
      </c>
      <c r="I732" s="52"/>
      <c r="J732" s="52" t="s">
        <v>1455</v>
      </c>
      <c r="K732" s="65" t="s">
        <v>1454</v>
      </c>
      <c r="L732" s="157">
        <f t="shared" si="27"/>
        <v>1</v>
      </c>
      <c r="M732" s="157">
        <f t="shared" si="25"/>
        <v>70</v>
      </c>
    </row>
    <row r="733" s="157" customFormat="1" customHeight="1" outlineLevel="2" spans="1:15">
      <c r="A733" s="173" t="s">
        <v>1442</v>
      </c>
      <c r="B733" s="75" t="s">
        <v>1454</v>
      </c>
      <c r="C733" s="75" t="s">
        <v>9911</v>
      </c>
      <c r="D733" s="65" t="s">
        <v>9914</v>
      </c>
      <c r="E733" s="65" t="s">
        <v>229</v>
      </c>
      <c r="F733" s="64">
        <v>1</v>
      </c>
      <c r="G733" s="78">
        <v>300</v>
      </c>
      <c r="H733" s="64">
        <f t="shared" si="26"/>
        <v>300</v>
      </c>
      <c r="I733" s="52"/>
      <c r="J733" s="52" t="s">
        <v>1455</v>
      </c>
      <c r="K733" s="65" t="s">
        <v>1454</v>
      </c>
      <c r="L733" s="157">
        <f t="shared" si="27"/>
        <v>1</v>
      </c>
      <c r="M733" s="157">
        <f t="shared" si="25"/>
        <v>300</v>
      </c>
    </row>
    <row r="734" s="157" customFormat="1" customHeight="1" outlineLevel="2" spans="1:15">
      <c r="A734" s="173" t="s">
        <v>1442</v>
      </c>
      <c r="B734" s="75" t="s">
        <v>1454</v>
      </c>
      <c r="C734" s="65" t="s">
        <v>9989</v>
      </c>
      <c r="D734" s="52" t="s">
        <v>10253</v>
      </c>
      <c r="E734" s="65" t="s">
        <v>229</v>
      </c>
      <c r="F734" s="64">
        <v>1</v>
      </c>
      <c r="G734" s="52">
        <v>100</v>
      </c>
      <c r="H734" s="64">
        <f t="shared" si="26"/>
        <v>100</v>
      </c>
      <c r="I734" s="52"/>
      <c r="J734" s="52" t="s">
        <v>1455</v>
      </c>
      <c r="K734" s="65" t="s">
        <v>10269</v>
      </c>
      <c r="L734" s="157">
        <f t="shared" si="27"/>
        <v>1</v>
      </c>
      <c r="M734" s="157">
        <f t="shared" si="25"/>
        <v>100</v>
      </c>
    </row>
    <row r="735" s="157" customFormat="1" customHeight="1" outlineLevel="2" spans="1:15">
      <c r="A735" s="173" t="s">
        <v>1442</v>
      </c>
      <c r="B735" s="75" t="s">
        <v>1454</v>
      </c>
      <c r="C735" s="65" t="s">
        <v>10033</v>
      </c>
      <c r="D735" s="186" t="s">
        <v>10253</v>
      </c>
      <c r="E735" s="65" t="s">
        <v>229</v>
      </c>
      <c r="F735" s="64">
        <v>1</v>
      </c>
      <c r="G735" s="52">
        <v>100</v>
      </c>
      <c r="H735" s="64">
        <f t="shared" si="26"/>
        <v>100</v>
      </c>
      <c r="I735" s="52"/>
      <c r="J735" s="52" t="s">
        <v>1455</v>
      </c>
      <c r="K735" s="65" t="s">
        <v>10269</v>
      </c>
      <c r="L735" s="157">
        <f t="shared" si="27"/>
        <v>1</v>
      </c>
      <c r="M735" s="157">
        <f t="shared" si="25"/>
        <v>100</v>
      </c>
    </row>
    <row r="736" s="157" customFormat="1" customHeight="1" outlineLevel="2" spans="1:15">
      <c r="A736" s="173" t="s">
        <v>1442</v>
      </c>
      <c r="B736" s="75" t="s">
        <v>1454</v>
      </c>
      <c r="C736" s="65" t="s">
        <v>9928</v>
      </c>
      <c r="D736" s="65" t="s">
        <v>9929</v>
      </c>
      <c r="E736" s="65" t="s">
        <v>229</v>
      </c>
      <c r="F736" s="64">
        <v>1</v>
      </c>
      <c r="G736" s="52">
        <v>100</v>
      </c>
      <c r="H736" s="64">
        <f t="shared" si="26"/>
        <v>100</v>
      </c>
      <c r="I736" s="52"/>
      <c r="J736" s="52" t="s">
        <v>1455</v>
      </c>
      <c r="K736" s="65" t="s">
        <v>10269</v>
      </c>
      <c r="L736" s="157">
        <f t="shared" si="27"/>
        <v>1</v>
      </c>
      <c r="M736" s="157">
        <f t="shared" si="25"/>
        <v>100</v>
      </c>
    </row>
    <row r="737" s="157" customFormat="1" customHeight="1" outlineLevel="2" spans="1:15">
      <c r="A737" s="173" t="s">
        <v>1442</v>
      </c>
      <c r="B737" s="75" t="s">
        <v>1454</v>
      </c>
      <c r="C737" s="75" t="s">
        <v>10181</v>
      </c>
      <c r="D737" s="52" t="s">
        <v>9981</v>
      </c>
      <c r="E737" s="65" t="s">
        <v>229</v>
      </c>
      <c r="F737" s="64">
        <v>1</v>
      </c>
      <c r="G737" s="52">
        <v>70</v>
      </c>
      <c r="H737" s="64">
        <f t="shared" si="26"/>
        <v>70</v>
      </c>
      <c r="I737" s="52"/>
      <c r="J737" s="52" t="s">
        <v>1455</v>
      </c>
      <c r="K737" s="65" t="s">
        <v>10269</v>
      </c>
      <c r="L737" s="157">
        <f t="shared" si="27"/>
        <v>1</v>
      </c>
      <c r="M737" s="157">
        <f t="shared" si="25"/>
        <v>70</v>
      </c>
    </row>
    <row r="738" s="161" customFormat="1" customHeight="1" outlineLevel="2" spans="1:15">
      <c r="A738" s="173" t="s">
        <v>1442</v>
      </c>
      <c r="B738" s="65" t="s">
        <v>1454</v>
      </c>
      <c r="C738" s="65" t="s">
        <v>9969</v>
      </c>
      <c r="D738" s="65" t="s">
        <v>9970</v>
      </c>
      <c r="E738" s="65" t="s">
        <v>229</v>
      </c>
      <c r="F738" s="64">
        <v>1</v>
      </c>
      <c r="G738" s="52">
        <v>200</v>
      </c>
      <c r="H738" s="64">
        <f t="shared" si="26"/>
        <v>200</v>
      </c>
      <c r="I738" s="52"/>
      <c r="J738" s="52" t="s">
        <v>1455</v>
      </c>
      <c r="K738" s="65" t="s">
        <v>1421</v>
      </c>
      <c r="L738" s="157">
        <f t="shared" si="27"/>
        <v>1</v>
      </c>
      <c r="M738" s="157">
        <f t="shared" si="25"/>
        <v>200</v>
      </c>
      <c r="N738" s="136"/>
      <c r="O738" s="136"/>
    </row>
    <row r="739" s="157" customFormat="1" customHeight="1" outlineLevel="2" spans="1:15">
      <c r="A739" s="173" t="s">
        <v>1442</v>
      </c>
      <c r="B739" s="75" t="s">
        <v>915</v>
      </c>
      <c r="C739" s="75" t="s">
        <v>10181</v>
      </c>
      <c r="D739" s="52" t="s">
        <v>9981</v>
      </c>
      <c r="E739" s="65" t="s">
        <v>229</v>
      </c>
      <c r="F739" s="64">
        <v>1</v>
      </c>
      <c r="G739" s="52">
        <v>70</v>
      </c>
      <c r="H739" s="64">
        <f t="shared" si="26"/>
        <v>70</v>
      </c>
      <c r="I739" s="52"/>
      <c r="J739" s="52" t="s">
        <v>1457</v>
      </c>
      <c r="K739" s="65" t="s">
        <v>1421</v>
      </c>
      <c r="L739" s="157">
        <f t="shared" si="27"/>
        <v>1</v>
      </c>
      <c r="M739" s="157">
        <f t="shared" si="25"/>
        <v>70</v>
      </c>
    </row>
    <row r="740" s="157" customFormat="1" customHeight="1" outlineLevel="2" spans="1:15">
      <c r="A740" s="173" t="s">
        <v>1442</v>
      </c>
      <c r="B740" s="75" t="s">
        <v>2643</v>
      </c>
      <c r="C740" s="75" t="s">
        <v>10181</v>
      </c>
      <c r="D740" s="52" t="s">
        <v>9981</v>
      </c>
      <c r="E740" s="65" t="s">
        <v>229</v>
      </c>
      <c r="F740" s="64">
        <v>1</v>
      </c>
      <c r="G740" s="52">
        <v>70</v>
      </c>
      <c r="H740" s="64">
        <f t="shared" si="26"/>
        <v>70</v>
      </c>
      <c r="I740" s="52"/>
      <c r="J740" s="52" t="s">
        <v>1459</v>
      </c>
      <c r="K740" s="65" t="s">
        <v>1421</v>
      </c>
      <c r="L740" s="157">
        <f t="shared" si="27"/>
        <v>1</v>
      </c>
      <c r="M740" s="157">
        <f t="shared" si="25"/>
        <v>70</v>
      </c>
    </row>
    <row r="741" s="157" customFormat="1" customHeight="1" outlineLevel="2" spans="1:15">
      <c r="A741" s="173" t="s">
        <v>1442</v>
      </c>
      <c r="B741" s="75" t="s">
        <v>2643</v>
      </c>
      <c r="C741" s="75" t="s">
        <v>10181</v>
      </c>
      <c r="D741" s="52" t="s">
        <v>9981</v>
      </c>
      <c r="E741" s="65" t="s">
        <v>229</v>
      </c>
      <c r="F741" s="64">
        <v>1</v>
      </c>
      <c r="G741" s="52">
        <v>70</v>
      </c>
      <c r="H741" s="64">
        <f t="shared" si="26"/>
        <v>70</v>
      </c>
      <c r="I741" s="52"/>
      <c r="J741" s="52" t="s">
        <v>1461</v>
      </c>
      <c r="K741" s="65" t="s">
        <v>1421</v>
      </c>
      <c r="L741" s="157">
        <f t="shared" si="27"/>
        <v>1</v>
      </c>
      <c r="M741" s="157">
        <f t="shared" si="25"/>
        <v>70</v>
      </c>
    </row>
    <row r="742" s="160" customFormat="1" customHeight="1" outlineLevel="2" spans="1:15">
      <c r="A742" s="173" t="s">
        <v>1442</v>
      </c>
      <c r="B742" s="75" t="s">
        <v>2643</v>
      </c>
      <c r="C742" s="65" t="s">
        <v>10046</v>
      </c>
      <c r="D742" s="78" t="s">
        <v>10268</v>
      </c>
      <c r="E742" s="65" t="s">
        <v>705</v>
      </c>
      <c r="F742" s="64">
        <v>50</v>
      </c>
      <c r="G742" s="52">
        <v>30</v>
      </c>
      <c r="H742" s="64">
        <f t="shared" si="26"/>
        <v>1500</v>
      </c>
      <c r="I742" s="52"/>
      <c r="J742" s="52" t="s">
        <v>1461</v>
      </c>
      <c r="K742" s="65" t="s">
        <v>1421</v>
      </c>
      <c r="L742" s="157">
        <f t="shared" si="27"/>
        <v>50</v>
      </c>
      <c r="M742" s="157">
        <f t="shared" si="25"/>
        <v>1500</v>
      </c>
      <c r="N742" s="157"/>
      <c r="O742" s="157"/>
    </row>
    <row r="743" s="160" customFormat="1" customHeight="1" outlineLevel="2" spans="1:15">
      <c r="A743" s="173" t="s">
        <v>1442</v>
      </c>
      <c r="B743" s="75" t="s">
        <v>2643</v>
      </c>
      <c r="C743" s="75" t="s">
        <v>9928</v>
      </c>
      <c r="D743" s="75" t="s">
        <v>9929</v>
      </c>
      <c r="E743" s="65" t="s">
        <v>229</v>
      </c>
      <c r="F743" s="64">
        <v>100</v>
      </c>
      <c r="G743" s="52">
        <v>100</v>
      </c>
      <c r="H743" s="64">
        <f t="shared" si="26"/>
        <v>10000</v>
      </c>
      <c r="I743" s="52"/>
      <c r="J743" s="52" t="s">
        <v>1461</v>
      </c>
      <c r="K743" s="65" t="s">
        <v>1421</v>
      </c>
      <c r="L743" s="157">
        <f t="shared" si="27"/>
        <v>100</v>
      </c>
      <c r="M743" s="157">
        <f t="shared" si="25"/>
        <v>10000</v>
      </c>
      <c r="N743" s="157"/>
      <c r="O743" s="157"/>
    </row>
    <row r="744" s="160" customFormat="1" customHeight="1" outlineLevel="2" spans="1:15">
      <c r="A744" s="173" t="s">
        <v>1442</v>
      </c>
      <c r="B744" s="75" t="s">
        <v>2643</v>
      </c>
      <c r="C744" s="75" t="s">
        <v>10181</v>
      </c>
      <c r="D744" s="52" t="s">
        <v>9981</v>
      </c>
      <c r="E744" s="65" t="s">
        <v>229</v>
      </c>
      <c r="F744" s="64">
        <v>50</v>
      </c>
      <c r="G744" s="52">
        <v>70</v>
      </c>
      <c r="H744" s="64">
        <f t="shared" si="26"/>
        <v>3500</v>
      </c>
      <c r="I744" s="52"/>
      <c r="J744" s="52" t="s">
        <v>1461</v>
      </c>
      <c r="K744" s="65" t="s">
        <v>1421</v>
      </c>
      <c r="L744" s="157">
        <f t="shared" si="27"/>
        <v>50</v>
      </c>
      <c r="M744" s="157">
        <f t="shared" si="25"/>
        <v>3500</v>
      </c>
      <c r="N744" s="157"/>
      <c r="O744" s="157"/>
    </row>
    <row r="745" s="160" customFormat="1" customHeight="1" outlineLevel="2" spans="1:15">
      <c r="A745" s="173" t="s">
        <v>1442</v>
      </c>
      <c r="B745" s="75" t="s">
        <v>2643</v>
      </c>
      <c r="C745" s="65" t="s">
        <v>10004</v>
      </c>
      <c r="D745" s="65" t="s">
        <v>10176</v>
      </c>
      <c r="E745" s="65" t="s">
        <v>705</v>
      </c>
      <c r="F745" s="64">
        <v>50</v>
      </c>
      <c r="G745" s="52">
        <v>70</v>
      </c>
      <c r="H745" s="64">
        <f t="shared" si="26"/>
        <v>3500</v>
      </c>
      <c r="I745" s="52"/>
      <c r="J745" s="52" t="s">
        <v>1461</v>
      </c>
      <c r="K745" s="65" t="s">
        <v>1421</v>
      </c>
      <c r="L745" s="157">
        <f t="shared" si="27"/>
        <v>50</v>
      </c>
      <c r="M745" s="157">
        <f t="shared" si="25"/>
        <v>3500</v>
      </c>
      <c r="N745" s="157"/>
      <c r="O745" s="157"/>
    </row>
    <row r="746" s="160" customFormat="1" customHeight="1" outlineLevel="2" spans="1:15">
      <c r="A746" s="173" t="s">
        <v>1442</v>
      </c>
      <c r="B746" s="75" t="s">
        <v>2643</v>
      </c>
      <c r="C746" s="65" t="s">
        <v>9977</v>
      </c>
      <c r="D746" s="65" t="s">
        <v>240</v>
      </c>
      <c r="E746" s="65" t="s">
        <v>229</v>
      </c>
      <c r="F746" s="64">
        <v>50</v>
      </c>
      <c r="G746" s="52">
        <v>30</v>
      </c>
      <c r="H746" s="64">
        <f t="shared" si="26"/>
        <v>1500</v>
      </c>
      <c r="I746" s="52"/>
      <c r="J746" s="52" t="s">
        <v>1461</v>
      </c>
      <c r="K746" s="65" t="s">
        <v>1421</v>
      </c>
      <c r="L746" s="157">
        <f t="shared" si="27"/>
        <v>50</v>
      </c>
      <c r="M746" s="157">
        <f t="shared" si="25"/>
        <v>1500</v>
      </c>
      <c r="N746" s="157"/>
      <c r="O746" s="157"/>
    </row>
    <row r="747" s="160" customFormat="1" customHeight="1" outlineLevel="2" spans="1:15">
      <c r="A747" s="173" t="s">
        <v>1442</v>
      </c>
      <c r="B747" s="75" t="s">
        <v>2643</v>
      </c>
      <c r="C747" s="65" t="s">
        <v>10046</v>
      </c>
      <c r="D747" s="78" t="s">
        <v>10268</v>
      </c>
      <c r="E747" s="65" t="s">
        <v>705</v>
      </c>
      <c r="F747" s="64">
        <v>50</v>
      </c>
      <c r="G747" s="52">
        <v>30</v>
      </c>
      <c r="H747" s="64">
        <f t="shared" si="26"/>
        <v>1500</v>
      </c>
      <c r="I747" s="52"/>
      <c r="J747" s="52" t="s">
        <v>1461</v>
      </c>
      <c r="K747" s="65" t="s">
        <v>1421</v>
      </c>
      <c r="L747" s="157">
        <f t="shared" si="27"/>
        <v>50</v>
      </c>
      <c r="M747" s="157">
        <f t="shared" si="25"/>
        <v>1500</v>
      </c>
      <c r="N747" s="157"/>
      <c r="O747" s="157"/>
    </row>
    <row r="748" s="159" customFormat="1" customHeight="1" outlineLevel="1" spans="1:15">
      <c r="A748" s="170" t="s">
        <v>5189</v>
      </c>
      <c r="B748" s="62" t="s">
        <v>5189</v>
      </c>
      <c r="C748" s="62"/>
      <c r="D748" s="62"/>
      <c r="E748" s="62"/>
      <c r="F748" s="171"/>
      <c r="G748" s="62"/>
      <c r="H748" s="64"/>
      <c r="I748" s="62"/>
      <c r="J748" s="62"/>
      <c r="K748" s="62"/>
      <c r="L748" s="157">
        <f t="shared" si="27"/>
        <v>0</v>
      </c>
      <c r="M748" s="157">
        <f t="shared" si="25"/>
        <v>0</v>
      </c>
    </row>
    <row r="749" s="157" customFormat="1" customHeight="1" outlineLevel="2" spans="1:15">
      <c r="A749" s="173" t="s">
        <v>1471</v>
      </c>
      <c r="B749" s="75" t="s">
        <v>893</v>
      </c>
      <c r="C749" s="65" t="s">
        <v>9918</v>
      </c>
      <c r="D749" s="65" t="s">
        <v>9919</v>
      </c>
      <c r="E749" s="65" t="s">
        <v>229</v>
      </c>
      <c r="F749" s="64">
        <v>1</v>
      </c>
      <c r="G749" s="52">
        <v>300</v>
      </c>
      <c r="H749" s="64">
        <f t="shared" ref="H749:H796" si="28" xml:space="preserve">F749*G749</f>
        <v>300</v>
      </c>
      <c r="I749" s="52"/>
      <c r="J749" s="52" t="s">
        <v>1476</v>
      </c>
      <c r="K749" s="65" t="s">
        <v>10270</v>
      </c>
      <c r="L749" s="157">
        <f t="shared" si="27"/>
        <v>1</v>
      </c>
      <c r="M749" s="157">
        <f t="shared" si="25"/>
        <v>300</v>
      </c>
    </row>
    <row r="750" s="157" customFormat="1" customHeight="1" outlineLevel="2" spans="1:15">
      <c r="A750" s="173" t="s">
        <v>1471</v>
      </c>
      <c r="B750" s="75" t="s">
        <v>893</v>
      </c>
      <c r="C750" s="65" t="s">
        <v>10046</v>
      </c>
      <c r="D750" s="78" t="s">
        <v>10268</v>
      </c>
      <c r="E750" s="65" t="s">
        <v>705</v>
      </c>
      <c r="F750" s="64">
        <v>10</v>
      </c>
      <c r="G750" s="52">
        <v>30</v>
      </c>
      <c r="H750" s="64">
        <f t="shared" si="28"/>
        <v>300</v>
      </c>
      <c r="I750" s="52"/>
      <c r="J750" s="52" t="s">
        <v>1476</v>
      </c>
      <c r="K750" s="65" t="s">
        <v>10270</v>
      </c>
      <c r="L750" s="157">
        <f t="shared" si="27"/>
        <v>10</v>
      </c>
      <c r="M750" s="157">
        <f t="shared" si="25"/>
        <v>300</v>
      </c>
    </row>
    <row r="751" s="157" customFormat="1" customHeight="1" outlineLevel="2" spans="1:15">
      <c r="A751" s="173" t="s">
        <v>1471</v>
      </c>
      <c r="B751" s="75" t="s">
        <v>893</v>
      </c>
      <c r="C751" s="75" t="s">
        <v>10181</v>
      </c>
      <c r="D751" s="52" t="s">
        <v>9981</v>
      </c>
      <c r="E751" s="65" t="s">
        <v>229</v>
      </c>
      <c r="F751" s="64">
        <v>1</v>
      </c>
      <c r="G751" s="52">
        <v>70</v>
      </c>
      <c r="H751" s="64">
        <f t="shared" si="28"/>
        <v>70</v>
      </c>
      <c r="I751" s="52"/>
      <c r="J751" s="52" t="s">
        <v>1476</v>
      </c>
      <c r="K751" s="65" t="s">
        <v>10270</v>
      </c>
      <c r="L751" s="157">
        <f t="shared" si="27"/>
        <v>1</v>
      </c>
      <c r="M751" s="157">
        <f t="shared" si="25"/>
        <v>70</v>
      </c>
    </row>
    <row r="752" s="157" customFormat="1" customHeight="1" outlineLevel="2" spans="1:15">
      <c r="A752" s="173" t="s">
        <v>1471</v>
      </c>
      <c r="B752" s="75" t="s">
        <v>893</v>
      </c>
      <c r="C752" s="75" t="s">
        <v>9911</v>
      </c>
      <c r="D752" s="65" t="s">
        <v>9914</v>
      </c>
      <c r="E752" s="65" t="s">
        <v>229</v>
      </c>
      <c r="F752" s="64">
        <v>1</v>
      </c>
      <c r="G752" s="78">
        <v>300</v>
      </c>
      <c r="H752" s="64">
        <f t="shared" si="28"/>
        <v>300</v>
      </c>
      <c r="I752" s="52"/>
      <c r="J752" s="52" t="s">
        <v>1476</v>
      </c>
      <c r="K752" s="65" t="s">
        <v>10270</v>
      </c>
      <c r="L752" s="157">
        <f t="shared" si="27"/>
        <v>1</v>
      </c>
      <c r="M752" s="157">
        <f t="shared" si="25"/>
        <v>300</v>
      </c>
    </row>
    <row r="753" s="157" customFormat="1" customHeight="1" outlineLevel="2" spans="1:15">
      <c r="A753" s="173" t="s">
        <v>1471</v>
      </c>
      <c r="B753" s="75" t="s">
        <v>893</v>
      </c>
      <c r="C753" s="65" t="s">
        <v>9989</v>
      </c>
      <c r="D753" s="52" t="s">
        <v>10253</v>
      </c>
      <c r="E753" s="65" t="s">
        <v>229</v>
      </c>
      <c r="F753" s="64">
        <v>1</v>
      </c>
      <c r="G753" s="52">
        <v>100</v>
      </c>
      <c r="H753" s="64">
        <f t="shared" si="28"/>
        <v>100</v>
      </c>
      <c r="I753" s="52"/>
      <c r="J753" s="52" t="s">
        <v>1476</v>
      </c>
      <c r="K753" s="65" t="s">
        <v>10269</v>
      </c>
      <c r="L753" s="157">
        <f t="shared" si="27"/>
        <v>1</v>
      </c>
      <c r="M753" s="157">
        <f t="shared" si="25"/>
        <v>100</v>
      </c>
    </row>
    <row r="754" s="157" customFormat="1" customHeight="1" outlineLevel="2" spans="1:15">
      <c r="A754" s="173" t="s">
        <v>1471</v>
      </c>
      <c r="B754" s="75" t="s">
        <v>893</v>
      </c>
      <c r="C754" s="65" t="s">
        <v>10033</v>
      </c>
      <c r="D754" s="186" t="s">
        <v>10253</v>
      </c>
      <c r="E754" s="65" t="s">
        <v>229</v>
      </c>
      <c r="F754" s="64">
        <v>1</v>
      </c>
      <c r="G754" s="52">
        <v>100</v>
      </c>
      <c r="H754" s="64">
        <f t="shared" si="28"/>
        <v>100</v>
      </c>
      <c r="I754" s="52"/>
      <c r="J754" s="52" t="s">
        <v>1476</v>
      </c>
      <c r="K754" s="65" t="s">
        <v>10269</v>
      </c>
      <c r="L754" s="157">
        <f t="shared" si="27"/>
        <v>1</v>
      </c>
      <c r="M754" s="157">
        <f t="shared" si="25"/>
        <v>100</v>
      </c>
    </row>
    <row r="755" s="157" customFormat="1" customHeight="1" outlineLevel="2" spans="1:15">
      <c r="A755" s="173" t="s">
        <v>1471</v>
      </c>
      <c r="B755" s="75" t="s">
        <v>893</v>
      </c>
      <c r="C755" s="65" t="s">
        <v>9928</v>
      </c>
      <c r="D755" s="65" t="s">
        <v>9929</v>
      </c>
      <c r="E755" s="65" t="s">
        <v>229</v>
      </c>
      <c r="F755" s="64">
        <v>1</v>
      </c>
      <c r="G755" s="52">
        <v>100</v>
      </c>
      <c r="H755" s="64">
        <f t="shared" si="28"/>
        <v>100</v>
      </c>
      <c r="I755" s="52"/>
      <c r="J755" s="52" t="s">
        <v>1476</v>
      </c>
      <c r="K755" s="65" t="s">
        <v>10269</v>
      </c>
      <c r="L755" s="157">
        <f t="shared" si="27"/>
        <v>1</v>
      </c>
      <c r="M755" s="157">
        <f t="shared" si="25"/>
        <v>100</v>
      </c>
    </row>
    <row r="756" s="157" customFormat="1" customHeight="1" outlineLevel="2" spans="1:15">
      <c r="A756" s="173" t="s">
        <v>1471</v>
      </c>
      <c r="B756" s="75" t="s">
        <v>893</v>
      </c>
      <c r="C756" s="75" t="s">
        <v>10181</v>
      </c>
      <c r="D756" s="52" t="s">
        <v>9981</v>
      </c>
      <c r="E756" s="65" t="s">
        <v>229</v>
      </c>
      <c r="F756" s="64">
        <v>1</v>
      </c>
      <c r="G756" s="52">
        <v>70</v>
      </c>
      <c r="H756" s="64">
        <f t="shared" si="28"/>
        <v>70</v>
      </c>
      <c r="I756" s="52"/>
      <c r="J756" s="52" t="s">
        <v>1476</v>
      </c>
      <c r="K756" s="65" t="s">
        <v>10269</v>
      </c>
      <c r="L756" s="157">
        <f t="shared" si="27"/>
        <v>1</v>
      </c>
      <c r="M756" s="157">
        <f t="shared" si="25"/>
        <v>70</v>
      </c>
    </row>
    <row r="757" s="161" customFormat="1" customHeight="1" outlineLevel="2" spans="1:15">
      <c r="A757" s="173" t="s">
        <v>1471</v>
      </c>
      <c r="B757" s="65" t="s">
        <v>893</v>
      </c>
      <c r="C757" s="65" t="s">
        <v>9969</v>
      </c>
      <c r="D757" s="65" t="s">
        <v>9970</v>
      </c>
      <c r="E757" s="65" t="s">
        <v>229</v>
      </c>
      <c r="F757" s="64">
        <v>1</v>
      </c>
      <c r="G757" s="52">
        <v>200</v>
      </c>
      <c r="H757" s="64">
        <f t="shared" si="28"/>
        <v>200</v>
      </c>
      <c r="I757" s="52"/>
      <c r="J757" s="52" t="s">
        <v>1476</v>
      </c>
      <c r="K757" s="65" t="s">
        <v>1421</v>
      </c>
      <c r="L757" s="157">
        <f t="shared" si="27"/>
        <v>1</v>
      </c>
      <c r="M757" s="157">
        <f t="shared" si="25"/>
        <v>200</v>
      </c>
      <c r="N757" s="136"/>
      <c r="O757" s="136"/>
    </row>
    <row r="758" s="157" customFormat="1" customHeight="1" outlineLevel="2" spans="1:15">
      <c r="A758" s="173" t="s">
        <v>1471</v>
      </c>
      <c r="B758" s="75" t="s">
        <v>2643</v>
      </c>
      <c r="C758" s="75" t="s">
        <v>10181</v>
      </c>
      <c r="D758" s="52" t="s">
        <v>9981</v>
      </c>
      <c r="E758" s="65" t="s">
        <v>229</v>
      </c>
      <c r="F758" s="64">
        <v>1</v>
      </c>
      <c r="G758" s="52">
        <v>70</v>
      </c>
      <c r="H758" s="64">
        <f t="shared" si="28"/>
        <v>70</v>
      </c>
      <c r="I758" s="52"/>
      <c r="J758" s="52" t="s">
        <v>1478</v>
      </c>
      <c r="K758" s="65" t="s">
        <v>1421</v>
      </c>
      <c r="L758" s="157">
        <f t="shared" si="27"/>
        <v>1</v>
      </c>
      <c r="M758" s="157">
        <f t="shared" si="25"/>
        <v>70</v>
      </c>
    </row>
    <row r="759" s="161" customFormat="1" customHeight="1" outlineLevel="2" spans="1:15">
      <c r="A759" s="173" t="s">
        <v>1471</v>
      </c>
      <c r="B759" s="65" t="s">
        <v>2643</v>
      </c>
      <c r="C759" s="65" t="s">
        <v>9969</v>
      </c>
      <c r="D759" s="65" t="s">
        <v>9970</v>
      </c>
      <c r="E759" s="65" t="s">
        <v>229</v>
      </c>
      <c r="F759" s="64">
        <v>1</v>
      </c>
      <c r="G759" s="52">
        <v>200</v>
      </c>
      <c r="H759" s="64">
        <f t="shared" si="28"/>
        <v>200</v>
      </c>
      <c r="I759" s="52"/>
      <c r="J759" s="52" t="s">
        <v>1478</v>
      </c>
      <c r="K759" s="65" t="s">
        <v>1421</v>
      </c>
      <c r="L759" s="157">
        <f t="shared" si="27"/>
        <v>1</v>
      </c>
      <c r="M759" s="157">
        <f t="shared" ref="M759:M822" si="29" xml:space="preserve">L759*G759</f>
        <v>200</v>
      </c>
      <c r="N759" s="136"/>
      <c r="O759" s="136"/>
    </row>
    <row r="760" s="157" customFormat="1" customHeight="1" outlineLevel="2" spans="1:15">
      <c r="A760" s="173" t="s">
        <v>1471</v>
      </c>
      <c r="B760" s="75" t="s">
        <v>893</v>
      </c>
      <c r="C760" s="65" t="s">
        <v>9969</v>
      </c>
      <c r="D760" s="65" t="s">
        <v>9970</v>
      </c>
      <c r="E760" s="74" t="s">
        <v>229</v>
      </c>
      <c r="F760" s="64">
        <v>1</v>
      </c>
      <c r="G760" s="52">
        <v>200</v>
      </c>
      <c r="H760" s="64">
        <f t="shared" si="28"/>
        <v>200</v>
      </c>
      <c r="I760" s="52"/>
      <c r="J760" s="52" t="s">
        <v>1479</v>
      </c>
      <c r="K760" s="65" t="s">
        <v>887</v>
      </c>
      <c r="L760" s="157">
        <f t="shared" si="27"/>
        <v>1</v>
      </c>
      <c r="M760" s="157">
        <f t="shared" si="29"/>
        <v>200</v>
      </c>
    </row>
    <row r="761" s="157" customFormat="1" customHeight="1" outlineLevel="2" spans="1:15">
      <c r="A761" s="173" t="s">
        <v>1471</v>
      </c>
      <c r="B761" s="75" t="s">
        <v>893</v>
      </c>
      <c r="C761" s="75" t="s">
        <v>10182</v>
      </c>
      <c r="D761" s="74" t="s">
        <v>10008</v>
      </c>
      <c r="E761" s="74" t="s">
        <v>229</v>
      </c>
      <c r="F761" s="64">
        <v>7</v>
      </c>
      <c r="G761" s="73">
        <v>100</v>
      </c>
      <c r="H761" s="64">
        <f t="shared" si="28"/>
        <v>700</v>
      </c>
      <c r="I761" s="52"/>
      <c r="J761" s="52" t="s">
        <v>1479</v>
      </c>
      <c r="K761" s="65" t="s">
        <v>887</v>
      </c>
      <c r="L761" s="157">
        <f t="shared" si="27"/>
        <v>7</v>
      </c>
      <c r="M761" s="157">
        <f t="shared" si="29"/>
        <v>700</v>
      </c>
    </row>
    <row r="762" s="157" customFormat="1" customHeight="1" outlineLevel="2" spans="1:15">
      <c r="A762" s="173" t="s">
        <v>1471</v>
      </c>
      <c r="B762" s="75" t="s">
        <v>893</v>
      </c>
      <c r="C762" s="65" t="s">
        <v>9911</v>
      </c>
      <c r="D762" s="65" t="s">
        <v>9914</v>
      </c>
      <c r="E762" s="74" t="s">
        <v>229</v>
      </c>
      <c r="F762" s="64">
        <v>1</v>
      </c>
      <c r="G762" s="73">
        <v>300</v>
      </c>
      <c r="H762" s="64">
        <f t="shared" si="28"/>
        <v>300</v>
      </c>
      <c r="I762" s="52"/>
      <c r="J762" s="52" t="s">
        <v>1479</v>
      </c>
      <c r="K762" s="65" t="s">
        <v>887</v>
      </c>
      <c r="L762" s="157">
        <f t="shared" si="27"/>
        <v>1</v>
      </c>
      <c r="M762" s="157">
        <f t="shared" si="29"/>
        <v>300</v>
      </c>
    </row>
    <row r="763" s="157" customFormat="1" customHeight="1" outlineLevel="2" spans="1:15">
      <c r="A763" s="173" t="s">
        <v>1471</v>
      </c>
      <c r="B763" s="75" t="s">
        <v>893</v>
      </c>
      <c r="C763" s="65" t="s">
        <v>9969</v>
      </c>
      <c r="D763" s="65" t="s">
        <v>9970</v>
      </c>
      <c r="E763" s="74" t="s">
        <v>229</v>
      </c>
      <c r="F763" s="64">
        <v>1</v>
      </c>
      <c r="G763" s="52">
        <v>200</v>
      </c>
      <c r="H763" s="64">
        <f t="shared" si="28"/>
        <v>200</v>
      </c>
      <c r="I763" s="52"/>
      <c r="J763" s="52" t="s">
        <v>1480</v>
      </c>
      <c r="K763" s="65" t="s">
        <v>887</v>
      </c>
      <c r="L763" s="157">
        <f t="shared" si="27"/>
        <v>1</v>
      </c>
      <c r="M763" s="157">
        <f t="shared" si="29"/>
        <v>200</v>
      </c>
    </row>
    <row r="764" s="157" customFormat="1" customHeight="1" outlineLevel="2" spans="1:15">
      <c r="A764" s="173" t="s">
        <v>1471</v>
      </c>
      <c r="B764" s="75" t="s">
        <v>893</v>
      </c>
      <c r="C764" s="75" t="s">
        <v>10182</v>
      </c>
      <c r="D764" s="74" t="s">
        <v>10008</v>
      </c>
      <c r="E764" s="74" t="s">
        <v>229</v>
      </c>
      <c r="F764" s="64">
        <v>4</v>
      </c>
      <c r="G764" s="73">
        <v>100</v>
      </c>
      <c r="H764" s="64">
        <f t="shared" si="28"/>
        <v>400</v>
      </c>
      <c r="I764" s="52"/>
      <c r="J764" s="52" t="s">
        <v>1480</v>
      </c>
      <c r="K764" s="65" t="s">
        <v>887</v>
      </c>
      <c r="L764" s="157">
        <f t="shared" ref="L764:L827" si="30" xml:space="preserve">F764</f>
        <v>4</v>
      </c>
      <c r="M764" s="157">
        <f t="shared" si="29"/>
        <v>400</v>
      </c>
    </row>
    <row r="765" s="157" customFormat="1" customHeight="1" outlineLevel="2" spans="1:15">
      <c r="A765" s="173" t="s">
        <v>1471</v>
      </c>
      <c r="B765" s="75" t="s">
        <v>893</v>
      </c>
      <c r="C765" s="65" t="s">
        <v>9911</v>
      </c>
      <c r="D765" s="65" t="s">
        <v>9914</v>
      </c>
      <c r="E765" s="74" t="s">
        <v>229</v>
      </c>
      <c r="F765" s="64">
        <v>1</v>
      </c>
      <c r="G765" s="73">
        <v>300</v>
      </c>
      <c r="H765" s="64">
        <f t="shared" si="28"/>
        <v>300</v>
      </c>
      <c r="I765" s="52"/>
      <c r="J765" s="52" t="s">
        <v>1480</v>
      </c>
      <c r="K765" s="65" t="s">
        <v>887</v>
      </c>
      <c r="L765" s="157">
        <f t="shared" si="30"/>
        <v>1</v>
      </c>
      <c r="M765" s="157">
        <f t="shared" si="29"/>
        <v>300</v>
      </c>
    </row>
    <row r="766" s="157" customFormat="1" customHeight="1" outlineLevel="2" spans="1:15">
      <c r="A766" s="173" t="s">
        <v>1471</v>
      </c>
      <c r="B766" s="75" t="s">
        <v>893</v>
      </c>
      <c r="C766" s="65" t="s">
        <v>9969</v>
      </c>
      <c r="D766" s="65" t="s">
        <v>9970</v>
      </c>
      <c r="E766" s="74" t="s">
        <v>229</v>
      </c>
      <c r="F766" s="64">
        <v>1</v>
      </c>
      <c r="G766" s="52">
        <v>200</v>
      </c>
      <c r="H766" s="64">
        <f t="shared" si="28"/>
        <v>200</v>
      </c>
      <c r="I766" s="52"/>
      <c r="J766" s="52" t="s">
        <v>1481</v>
      </c>
      <c r="K766" s="65" t="s">
        <v>887</v>
      </c>
      <c r="L766" s="157">
        <f t="shared" si="30"/>
        <v>1</v>
      </c>
      <c r="M766" s="157">
        <f t="shared" si="29"/>
        <v>200</v>
      </c>
    </row>
    <row r="767" s="157" customFormat="1" customHeight="1" outlineLevel="2" spans="1:15">
      <c r="A767" s="173" t="s">
        <v>1471</v>
      </c>
      <c r="B767" s="75" t="s">
        <v>893</v>
      </c>
      <c r="C767" s="75" t="s">
        <v>10182</v>
      </c>
      <c r="D767" s="74" t="s">
        <v>10008</v>
      </c>
      <c r="E767" s="74" t="s">
        <v>229</v>
      </c>
      <c r="F767" s="64">
        <v>4</v>
      </c>
      <c r="G767" s="73">
        <v>100</v>
      </c>
      <c r="H767" s="64">
        <f t="shared" si="28"/>
        <v>400</v>
      </c>
      <c r="I767" s="52"/>
      <c r="J767" s="52" t="s">
        <v>1481</v>
      </c>
      <c r="K767" s="65" t="s">
        <v>887</v>
      </c>
      <c r="L767" s="157">
        <f t="shared" si="30"/>
        <v>4</v>
      </c>
      <c r="M767" s="157">
        <f t="shared" si="29"/>
        <v>400</v>
      </c>
    </row>
    <row r="768" s="157" customFormat="1" customHeight="1" outlineLevel="2" spans="1:15">
      <c r="A768" s="173" t="s">
        <v>1471</v>
      </c>
      <c r="B768" s="75" t="s">
        <v>893</v>
      </c>
      <c r="C768" s="65" t="s">
        <v>9911</v>
      </c>
      <c r="D768" s="65" t="s">
        <v>9914</v>
      </c>
      <c r="E768" s="74" t="s">
        <v>229</v>
      </c>
      <c r="F768" s="64">
        <v>1</v>
      </c>
      <c r="G768" s="73">
        <v>300</v>
      </c>
      <c r="H768" s="64">
        <f t="shared" si="28"/>
        <v>300</v>
      </c>
      <c r="I768" s="52"/>
      <c r="J768" s="52" t="s">
        <v>1481</v>
      </c>
      <c r="K768" s="65" t="s">
        <v>887</v>
      </c>
      <c r="L768" s="157">
        <f t="shared" si="30"/>
        <v>1</v>
      </c>
      <c r="M768" s="157">
        <f t="shared" si="29"/>
        <v>300</v>
      </c>
    </row>
    <row r="769" s="157" customFormat="1" customHeight="1" outlineLevel="2" spans="1:15">
      <c r="A769" s="173" t="s">
        <v>1471</v>
      </c>
      <c r="B769" s="75" t="s">
        <v>893</v>
      </c>
      <c r="C769" s="65" t="s">
        <v>10046</v>
      </c>
      <c r="D769" s="78" t="s">
        <v>10268</v>
      </c>
      <c r="E769" s="65" t="s">
        <v>705</v>
      </c>
      <c r="F769" s="64">
        <v>10</v>
      </c>
      <c r="G769" s="52">
        <v>30</v>
      </c>
      <c r="H769" s="64">
        <f t="shared" si="28"/>
        <v>300</v>
      </c>
      <c r="I769" s="52"/>
      <c r="J769" s="52" t="s">
        <v>1482</v>
      </c>
      <c r="K769" s="65" t="s">
        <v>10271</v>
      </c>
      <c r="L769" s="157">
        <f t="shared" si="30"/>
        <v>10</v>
      </c>
      <c r="M769" s="157">
        <f t="shared" si="29"/>
        <v>300</v>
      </c>
    </row>
    <row r="770" s="157" customFormat="1" customHeight="1" outlineLevel="2" spans="1:15">
      <c r="A770" s="173" t="s">
        <v>1471</v>
      </c>
      <c r="B770" s="75" t="s">
        <v>893</v>
      </c>
      <c r="C770" s="75" t="s">
        <v>10181</v>
      </c>
      <c r="D770" s="52" t="s">
        <v>9981</v>
      </c>
      <c r="E770" s="65" t="s">
        <v>229</v>
      </c>
      <c r="F770" s="64">
        <v>1</v>
      </c>
      <c r="G770" s="52">
        <v>70</v>
      </c>
      <c r="H770" s="64">
        <f t="shared" si="28"/>
        <v>70</v>
      </c>
      <c r="I770" s="52"/>
      <c r="J770" s="52" t="s">
        <v>1482</v>
      </c>
      <c r="K770" s="65" t="s">
        <v>10271</v>
      </c>
      <c r="L770" s="157">
        <f t="shared" si="30"/>
        <v>1</v>
      </c>
      <c r="M770" s="157">
        <f t="shared" si="29"/>
        <v>70</v>
      </c>
    </row>
    <row r="771" s="157" customFormat="1" customHeight="1" outlineLevel="2" spans="1:15">
      <c r="A771" s="173" t="s">
        <v>1471</v>
      </c>
      <c r="B771" s="75" t="s">
        <v>893</v>
      </c>
      <c r="C771" s="75" t="s">
        <v>9911</v>
      </c>
      <c r="D771" s="65" t="s">
        <v>9914</v>
      </c>
      <c r="E771" s="65" t="s">
        <v>229</v>
      </c>
      <c r="F771" s="64">
        <v>1</v>
      </c>
      <c r="G771" s="78">
        <v>300</v>
      </c>
      <c r="H771" s="64">
        <f t="shared" si="28"/>
        <v>300</v>
      </c>
      <c r="I771" s="52"/>
      <c r="J771" s="52" t="s">
        <v>1482</v>
      </c>
      <c r="K771" s="65" t="s">
        <v>10271</v>
      </c>
      <c r="L771" s="157">
        <f t="shared" si="30"/>
        <v>1</v>
      </c>
      <c r="M771" s="157">
        <f t="shared" si="29"/>
        <v>300</v>
      </c>
    </row>
    <row r="772" s="157" customFormat="1" customHeight="1" outlineLevel="2" spans="1:15">
      <c r="A772" s="173" t="s">
        <v>1471</v>
      </c>
      <c r="B772" s="75" t="s">
        <v>893</v>
      </c>
      <c r="C772" s="65" t="s">
        <v>9989</v>
      </c>
      <c r="D772" s="52" t="s">
        <v>10253</v>
      </c>
      <c r="E772" s="65" t="s">
        <v>229</v>
      </c>
      <c r="F772" s="64">
        <v>1</v>
      </c>
      <c r="G772" s="52">
        <v>100</v>
      </c>
      <c r="H772" s="64">
        <f t="shared" si="28"/>
        <v>100</v>
      </c>
      <c r="I772" s="52"/>
      <c r="J772" s="52" t="s">
        <v>1482</v>
      </c>
      <c r="K772" s="65" t="s">
        <v>10269</v>
      </c>
      <c r="L772" s="157">
        <f t="shared" si="30"/>
        <v>1</v>
      </c>
      <c r="M772" s="157">
        <f t="shared" si="29"/>
        <v>100</v>
      </c>
    </row>
    <row r="773" s="157" customFormat="1" customHeight="1" outlineLevel="2" spans="1:15">
      <c r="A773" s="173" t="s">
        <v>1471</v>
      </c>
      <c r="B773" s="75" t="s">
        <v>893</v>
      </c>
      <c r="C773" s="65" t="s">
        <v>10033</v>
      </c>
      <c r="D773" s="186" t="s">
        <v>10253</v>
      </c>
      <c r="E773" s="65" t="s">
        <v>229</v>
      </c>
      <c r="F773" s="64">
        <v>1</v>
      </c>
      <c r="G773" s="52">
        <v>100</v>
      </c>
      <c r="H773" s="64">
        <f t="shared" si="28"/>
        <v>100</v>
      </c>
      <c r="I773" s="52"/>
      <c r="J773" s="52" t="s">
        <v>1482</v>
      </c>
      <c r="K773" s="65" t="s">
        <v>10269</v>
      </c>
      <c r="L773" s="157">
        <f t="shared" si="30"/>
        <v>1</v>
      </c>
      <c r="M773" s="157">
        <f t="shared" si="29"/>
        <v>100</v>
      </c>
    </row>
    <row r="774" s="157" customFormat="1" customHeight="1" outlineLevel="2" spans="1:15">
      <c r="A774" s="173" t="s">
        <v>1471</v>
      </c>
      <c r="B774" s="75" t="s">
        <v>893</v>
      </c>
      <c r="C774" s="65" t="s">
        <v>9928</v>
      </c>
      <c r="D774" s="65" t="s">
        <v>9929</v>
      </c>
      <c r="E774" s="65" t="s">
        <v>229</v>
      </c>
      <c r="F774" s="64">
        <v>1</v>
      </c>
      <c r="G774" s="52">
        <v>100</v>
      </c>
      <c r="H774" s="64">
        <f t="shared" si="28"/>
        <v>100</v>
      </c>
      <c r="I774" s="52"/>
      <c r="J774" s="52" t="s">
        <v>1482</v>
      </c>
      <c r="K774" s="65" t="s">
        <v>10269</v>
      </c>
      <c r="L774" s="157">
        <f t="shared" si="30"/>
        <v>1</v>
      </c>
      <c r="M774" s="157">
        <f t="shared" si="29"/>
        <v>100</v>
      </c>
    </row>
    <row r="775" s="157" customFormat="1" customHeight="1" outlineLevel="2" spans="1:15">
      <c r="A775" s="173" t="s">
        <v>1471</v>
      </c>
      <c r="B775" s="75" t="s">
        <v>893</v>
      </c>
      <c r="C775" s="75" t="s">
        <v>10181</v>
      </c>
      <c r="D775" s="52" t="s">
        <v>9981</v>
      </c>
      <c r="E775" s="65" t="s">
        <v>229</v>
      </c>
      <c r="F775" s="64">
        <v>1</v>
      </c>
      <c r="G775" s="52">
        <v>70</v>
      </c>
      <c r="H775" s="64">
        <f t="shared" si="28"/>
        <v>70</v>
      </c>
      <c r="I775" s="52"/>
      <c r="J775" s="52" t="s">
        <v>1482</v>
      </c>
      <c r="K775" s="65" t="s">
        <v>10269</v>
      </c>
      <c r="L775" s="157">
        <f t="shared" si="30"/>
        <v>1</v>
      </c>
      <c r="M775" s="157">
        <f t="shared" si="29"/>
        <v>70</v>
      </c>
    </row>
    <row r="776" s="161" customFormat="1" customHeight="1" outlineLevel="2" spans="1:15">
      <c r="A776" s="173" t="s">
        <v>1471</v>
      </c>
      <c r="B776" s="65" t="s">
        <v>893</v>
      </c>
      <c r="C776" s="65" t="s">
        <v>9969</v>
      </c>
      <c r="D776" s="65" t="s">
        <v>9970</v>
      </c>
      <c r="E776" s="65" t="s">
        <v>229</v>
      </c>
      <c r="F776" s="64">
        <v>1</v>
      </c>
      <c r="G776" s="52">
        <v>200</v>
      </c>
      <c r="H776" s="64">
        <f t="shared" si="28"/>
        <v>200</v>
      </c>
      <c r="I776" s="52"/>
      <c r="J776" s="52" t="s">
        <v>1482</v>
      </c>
      <c r="K776" s="65" t="s">
        <v>887</v>
      </c>
      <c r="L776" s="157">
        <f t="shared" si="30"/>
        <v>1</v>
      </c>
      <c r="M776" s="157">
        <f t="shared" si="29"/>
        <v>200</v>
      </c>
      <c r="N776" s="136"/>
      <c r="O776" s="136"/>
    </row>
    <row r="777" s="157" customFormat="1" customHeight="1" outlineLevel="2" spans="1:15">
      <c r="A777" s="173" t="s">
        <v>1471</v>
      </c>
      <c r="B777" s="75" t="s">
        <v>893</v>
      </c>
      <c r="C777" s="75" t="s">
        <v>10181</v>
      </c>
      <c r="D777" s="52" t="s">
        <v>9981</v>
      </c>
      <c r="E777" s="65" t="s">
        <v>229</v>
      </c>
      <c r="F777" s="64">
        <v>1</v>
      </c>
      <c r="G777" s="52">
        <v>70</v>
      </c>
      <c r="H777" s="64">
        <f t="shared" si="28"/>
        <v>70</v>
      </c>
      <c r="I777" s="52"/>
      <c r="J777" s="52" t="s">
        <v>1483</v>
      </c>
      <c r="K777" s="65" t="s">
        <v>887</v>
      </c>
      <c r="L777" s="157">
        <f t="shared" si="30"/>
        <v>1</v>
      </c>
      <c r="M777" s="157">
        <f t="shared" si="29"/>
        <v>70</v>
      </c>
    </row>
    <row r="778" s="161" customFormat="1" customHeight="1" outlineLevel="2" spans="1:15">
      <c r="A778" s="173" t="s">
        <v>1471</v>
      </c>
      <c r="B778" s="65" t="s">
        <v>893</v>
      </c>
      <c r="C778" s="65" t="s">
        <v>9969</v>
      </c>
      <c r="D778" s="65" t="s">
        <v>9970</v>
      </c>
      <c r="E778" s="65" t="s">
        <v>229</v>
      </c>
      <c r="F778" s="64">
        <v>1</v>
      </c>
      <c r="G778" s="52">
        <v>200</v>
      </c>
      <c r="H778" s="64">
        <f t="shared" si="28"/>
        <v>200</v>
      </c>
      <c r="I778" s="52"/>
      <c r="J778" s="52" t="s">
        <v>1483</v>
      </c>
      <c r="K778" s="65" t="s">
        <v>887</v>
      </c>
      <c r="L778" s="157">
        <f t="shared" si="30"/>
        <v>1</v>
      </c>
      <c r="M778" s="157">
        <f t="shared" si="29"/>
        <v>200</v>
      </c>
      <c r="N778" s="136"/>
      <c r="O778" s="136"/>
    </row>
    <row r="779" s="157" customFormat="1" customHeight="1" outlineLevel="2" spans="1:15">
      <c r="A779" s="173" t="s">
        <v>1471</v>
      </c>
      <c r="B779" s="75" t="s">
        <v>81</v>
      </c>
      <c r="C779" s="75" t="s">
        <v>10181</v>
      </c>
      <c r="D779" s="52" t="s">
        <v>9981</v>
      </c>
      <c r="E779" s="65" t="s">
        <v>229</v>
      </c>
      <c r="F779" s="64">
        <v>1</v>
      </c>
      <c r="G779" s="52">
        <v>70</v>
      </c>
      <c r="H779" s="64">
        <f t="shared" si="28"/>
        <v>70</v>
      </c>
      <c r="I779" s="52"/>
      <c r="J779" s="52" t="s">
        <v>1484</v>
      </c>
      <c r="K779" s="65" t="s">
        <v>887</v>
      </c>
      <c r="L779" s="157">
        <f t="shared" si="30"/>
        <v>1</v>
      </c>
      <c r="M779" s="157">
        <f t="shared" si="29"/>
        <v>70</v>
      </c>
    </row>
    <row r="780" s="161" customFormat="1" customHeight="1" outlineLevel="2" spans="1:15">
      <c r="A780" s="173" t="s">
        <v>1471</v>
      </c>
      <c r="B780" s="65" t="s">
        <v>81</v>
      </c>
      <c r="C780" s="65" t="s">
        <v>9969</v>
      </c>
      <c r="D780" s="65" t="s">
        <v>9970</v>
      </c>
      <c r="E780" s="65" t="s">
        <v>229</v>
      </c>
      <c r="F780" s="64">
        <v>1</v>
      </c>
      <c r="G780" s="52">
        <v>200</v>
      </c>
      <c r="H780" s="64">
        <f t="shared" si="28"/>
        <v>200</v>
      </c>
      <c r="I780" s="52"/>
      <c r="J780" s="52" t="s">
        <v>1484</v>
      </c>
      <c r="K780" s="65" t="s">
        <v>887</v>
      </c>
      <c r="L780" s="157">
        <f t="shared" si="30"/>
        <v>1</v>
      </c>
      <c r="M780" s="157">
        <f t="shared" si="29"/>
        <v>200</v>
      </c>
      <c r="N780" s="136"/>
      <c r="O780" s="136"/>
    </row>
    <row r="781" s="157" customFormat="1" customHeight="1" outlineLevel="2" spans="1:15">
      <c r="A781" s="173" t="s">
        <v>1471</v>
      </c>
      <c r="B781" s="75" t="s">
        <v>1134</v>
      </c>
      <c r="C781" s="65" t="s">
        <v>9911</v>
      </c>
      <c r="D781" s="65" t="s">
        <v>9914</v>
      </c>
      <c r="E781" s="74" t="s">
        <v>229</v>
      </c>
      <c r="F781" s="64">
        <v>1</v>
      </c>
      <c r="G781" s="73">
        <v>300</v>
      </c>
      <c r="H781" s="64">
        <f t="shared" si="28"/>
        <v>300</v>
      </c>
      <c r="I781" s="52"/>
      <c r="J781" s="52" t="s">
        <v>1487</v>
      </c>
      <c r="K781" s="65" t="s">
        <v>887</v>
      </c>
      <c r="L781" s="157">
        <f t="shared" si="30"/>
        <v>1</v>
      </c>
      <c r="M781" s="157">
        <f t="shared" si="29"/>
        <v>300</v>
      </c>
    </row>
    <row r="782" s="157" customFormat="1" customHeight="1" outlineLevel="2" spans="1:15">
      <c r="A782" s="173" t="s">
        <v>1471</v>
      </c>
      <c r="B782" s="75" t="s">
        <v>1134</v>
      </c>
      <c r="C782" s="65" t="s">
        <v>10018</v>
      </c>
      <c r="D782" s="65" t="s">
        <v>10019</v>
      </c>
      <c r="E782" s="65" t="s">
        <v>229</v>
      </c>
      <c r="F782" s="64">
        <v>1</v>
      </c>
      <c r="G782" s="64">
        <v>350</v>
      </c>
      <c r="H782" s="64">
        <f t="shared" si="28"/>
        <v>350</v>
      </c>
      <c r="I782" s="52"/>
      <c r="J782" s="52" t="s">
        <v>1487</v>
      </c>
      <c r="K782" s="65" t="s">
        <v>887</v>
      </c>
      <c r="L782" s="157">
        <f t="shared" si="30"/>
        <v>1</v>
      </c>
      <c r="M782" s="157">
        <f t="shared" si="29"/>
        <v>350</v>
      </c>
    </row>
    <row r="783" s="157" customFormat="1" customHeight="1" outlineLevel="2" spans="1:15">
      <c r="A783" s="173" t="s">
        <v>1471</v>
      </c>
      <c r="B783" s="75" t="s">
        <v>1134</v>
      </c>
      <c r="C783" s="75" t="s">
        <v>10182</v>
      </c>
      <c r="D783" s="74" t="s">
        <v>10008</v>
      </c>
      <c r="E783" s="74" t="s">
        <v>229</v>
      </c>
      <c r="F783" s="64">
        <v>1</v>
      </c>
      <c r="G783" s="73">
        <v>100</v>
      </c>
      <c r="H783" s="64">
        <f t="shared" si="28"/>
        <v>100</v>
      </c>
      <c r="I783" s="52"/>
      <c r="J783" s="52" t="s">
        <v>1489</v>
      </c>
      <c r="K783" s="65" t="s">
        <v>887</v>
      </c>
      <c r="L783" s="157">
        <f t="shared" si="30"/>
        <v>1</v>
      </c>
      <c r="M783" s="157">
        <f t="shared" si="29"/>
        <v>100</v>
      </c>
    </row>
    <row r="784" s="157" customFormat="1" customHeight="1" outlineLevel="2" spans="1:15">
      <c r="A784" s="173" t="s">
        <v>1471</v>
      </c>
      <c r="B784" s="75" t="s">
        <v>1134</v>
      </c>
      <c r="C784" s="65" t="s">
        <v>9911</v>
      </c>
      <c r="D784" s="65" t="s">
        <v>9914</v>
      </c>
      <c r="E784" s="74" t="s">
        <v>229</v>
      </c>
      <c r="F784" s="64">
        <v>1</v>
      </c>
      <c r="G784" s="73">
        <v>300</v>
      </c>
      <c r="H784" s="64">
        <f t="shared" si="28"/>
        <v>300</v>
      </c>
      <c r="I784" s="52"/>
      <c r="J784" s="52" t="s">
        <v>1489</v>
      </c>
      <c r="K784" s="65" t="s">
        <v>887</v>
      </c>
      <c r="L784" s="157">
        <f t="shared" si="30"/>
        <v>1</v>
      </c>
      <c r="M784" s="157">
        <f t="shared" si="29"/>
        <v>300</v>
      </c>
    </row>
    <row r="785" s="157" customFormat="1" customHeight="1" outlineLevel="2" spans="1:15">
      <c r="A785" s="173" t="s">
        <v>1471</v>
      </c>
      <c r="B785" s="75" t="s">
        <v>893</v>
      </c>
      <c r="C785" s="65" t="s">
        <v>9969</v>
      </c>
      <c r="D785" s="65" t="s">
        <v>9970</v>
      </c>
      <c r="E785" s="74" t="s">
        <v>229</v>
      </c>
      <c r="F785" s="64">
        <v>1</v>
      </c>
      <c r="G785" s="52">
        <v>200</v>
      </c>
      <c r="H785" s="64">
        <f t="shared" si="28"/>
        <v>200</v>
      </c>
      <c r="I785" s="52"/>
      <c r="J785" s="52" t="s">
        <v>1491</v>
      </c>
      <c r="K785" s="65" t="s">
        <v>887</v>
      </c>
      <c r="L785" s="157">
        <f t="shared" si="30"/>
        <v>1</v>
      </c>
      <c r="M785" s="157">
        <f t="shared" si="29"/>
        <v>200</v>
      </c>
    </row>
    <row r="786" s="157" customFormat="1" customHeight="1" outlineLevel="2" spans="1:15">
      <c r="A786" s="173" t="s">
        <v>1471</v>
      </c>
      <c r="B786" s="75" t="s">
        <v>893</v>
      </c>
      <c r="C786" s="75" t="s">
        <v>10182</v>
      </c>
      <c r="D786" s="74" t="s">
        <v>10008</v>
      </c>
      <c r="E786" s="74" t="s">
        <v>229</v>
      </c>
      <c r="F786" s="64">
        <v>8</v>
      </c>
      <c r="G786" s="73">
        <v>100</v>
      </c>
      <c r="H786" s="64">
        <f t="shared" si="28"/>
        <v>800</v>
      </c>
      <c r="I786" s="52"/>
      <c r="J786" s="52" t="s">
        <v>1491</v>
      </c>
      <c r="K786" s="65" t="s">
        <v>887</v>
      </c>
      <c r="L786" s="157">
        <f t="shared" si="30"/>
        <v>8</v>
      </c>
      <c r="M786" s="157">
        <f t="shared" si="29"/>
        <v>800</v>
      </c>
    </row>
    <row r="787" s="157" customFormat="1" customHeight="1" outlineLevel="2" spans="1:15">
      <c r="A787" s="173" t="s">
        <v>1471</v>
      </c>
      <c r="B787" s="75" t="s">
        <v>893</v>
      </c>
      <c r="C787" s="65" t="s">
        <v>9911</v>
      </c>
      <c r="D787" s="65" t="s">
        <v>9914</v>
      </c>
      <c r="E787" s="74" t="s">
        <v>229</v>
      </c>
      <c r="F787" s="64">
        <v>1</v>
      </c>
      <c r="G787" s="73">
        <v>300</v>
      </c>
      <c r="H787" s="64">
        <f t="shared" si="28"/>
        <v>300</v>
      </c>
      <c r="I787" s="52"/>
      <c r="J787" s="52" t="s">
        <v>1491</v>
      </c>
      <c r="K787" s="65" t="s">
        <v>887</v>
      </c>
      <c r="L787" s="157">
        <f t="shared" si="30"/>
        <v>1</v>
      </c>
      <c r="M787" s="157">
        <f t="shared" si="29"/>
        <v>300</v>
      </c>
    </row>
    <row r="788" s="157" customFormat="1" customHeight="1" outlineLevel="2" spans="1:15">
      <c r="A788" s="173" t="s">
        <v>1471</v>
      </c>
      <c r="B788" s="75" t="s">
        <v>893</v>
      </c>
      <c r="C788" s="65" t="s">
        <v>9969</v>
      </c>
      <c r="D788" s="65" t="s">
        <v>9970</v>
      </c>
      <c r="E788" s="74" t="s">
        <v>229</v>
      </c>
      <c r="F788" s="64">
        <v>1</v>
      </c>
      <c r="G788" s="52">
        <v>200</v>
      </c>
      <c r="H788" s="64">
        <f t="shared" si="28"/>
        <v>200</v>
      </c>
      <c r="I788" s="52"/>
      <c r="J788" s="52" t="s">
        <v>1492</v>
      </c>
      <c r="K788" s="65" t="s">
        <v>887</v>
      </c>
      <c r="L788" s="157">
        <f t="shared" si="30"/>
        <v>1</v>
      </c>
      <c r="M788" s="157">
        <f t="shared" si="29"/>
        <v>200</v>
      </c>
    </row>
    <row r="789" s="157" customFormat="1" customHeight="1" outlineLevel="2" spans="1:15">
      <c r="A789" s="173" t="s">
        <v>1471</v>
      </c>
      <c r="B789" s="75" t="s">
        <v>893</v>
      </c>
      <c r="C789" s="65" t="s">
        <v>10182</v>
      </c>
      <c r="D789" s="74" t="s">
        <v>10008</v>
      </c>
      <c r="E789" s="74" t="s">
        <v>229</v>
      </c>
      <c r="F789" s="64">
        <v>11</v>
      </c>
      <c r="G789" s="73">
        <v>100</v>
      </c>
      <c r="H789" s="64">
        <f t="shared" si="28"/>
        <v>1100</v>
      </c>
      <c r="I789" s="52"/>
      <c r="J789" s="52" t="s">
        <v>1492</v>
      </c>
      <c r="K789" s="65" t="s">
        <v>887</v>
      </c>
      <c r="L789" s="157">
        <f t="shared" si="30"/>
        <v>11</v>
      </c>
      <c r="M789" s="157">
        <f t="shared" si="29"/>
        <v>1100</v>
      </c>
    </row>
    <row r="790" s="157" customFormat="1" customHeight="1" outlineLevel="2" spans="1:15">
      <c r="A790" s="173" t="s">
        <v>1471</v>
      </c>
      <c r="B790" s="75" t="s">
        <v>893</v>
      </c>
      <c r="C790" s="65" t="s">
        <v>9911</v>
      </c>
      <c r="D790" s="65" t="s">
        <v>9914</v>
      </c>
      <c r="E790" s="74" t="s">
        <v>229</v>
      </c>
      <c r="F790" s="64">
        <v>1</v>
      </c>
      <c r="G790" s="73">
        <v>300</v>
      </c>
      <c r="H790" s="64">
        <f t="shared" si="28"/>
        <v>300</v>
      </c>
      <c r="I790" s="52"/>
      <c r="J790" s="52" t="s">
        <v>1492</v>
      </c>
      <c r="K790" s="65" t="s">
        <v>887</v>
      </c>
      <c r="L790" s="157">
        <f t="shared" si="30"/>
        <v>1</v>
      </c>
      <c r="M790" s="157">
        <f t="shared" si="29"/>
        <v>300</v>
      </c>
    </row>
    <row r="791" s="160" customFormat="1" customHeight="1" outlineLevel="2" spans="1:15">
      <c r="A791" s="173" t="s">
        <v>1471</v>
      </c>
      <c r="B791" s="75" t="s">
        <v>893</v>
      </c>
      <c r="C791" s="65" t="s">
        <v>10046</v>
      </c>
      <c r="D791" s="78" t="s">
        <v>10268</v>
      </c>
      <c r="E791" s="65" t="s">
        <v>705</v>
      </c>
      <c r="F791" s="64">
        <v>50</v>
      </c>
      <c r="G791" s="52">
        <v>30</v>
      </c>
      <c r="H791" s="64">
        <f t="shared" si="28"/>
        <v>1500</v>
      </c>
      <c r="I791" s="52"/>
      <c r="J791" s="52"/>
      <c r="K791" s="52"/>
      <c r="L791" s="157">
        <f t="shared" si="30"/>
        <v>50</v>
      </c>
      <c r="M791" s="157">
        <f t="shared" si="29"/>
        <v>1500</v>
      </c>
      <c r="N791" s="157"/>
      <c r="O791" s="157"/>
    </row>
    <row r="792" s="160" customFormat="1" customHeight="1" outlineLevel="2" spans="1:15">
      <c r="A792" s="173" t="s">
        <v>1471</v>
      </c>
      <c r="B792" s="75" t="s">
        <v>893</v>
      </c>
      <c r="C792" s="75" t="s">
        <v>9928</v>
      </c>
      <c r="D792" s="75" t="s">
        <v>9929</v>
      </c>
      <c r="E792" s="65" t="s">
        <v>229</v>
      </c>
      <c r="F792" s="64">
        <v>100</v>
      </c>
      <c r="G792" s="52">
        <v>100</v>
      </c>
      <c r="H792" s="64">
        <f t="shared" si="28"/>
        <v>10000</v>
      </c>
      <c r="I792" s="52"/>
      <c r="J792" s="52"/>
      <c r="K792" s="52"/>
      <c r="L792" s="157">
        <f t="shared" si="30"/>
        <v>100</v>
      </c>
      <c r="M792" s="157">
        <f t="shared" si="29"/>
        <v>10000</v>
      </c>
      <c r="N792" s="157"/>
      <c r="O792" s="157"/>
    </row>
    <row r="793" s="160" customFormat="1" customHeight="1" outlineLevel="2" spans="1:15">
      <c r="A793" s="173" t="s">
        <v>1471</v>
      </c>
      <c r="B793" s="75" t="s">
        <v>893</v>
      </c>
      <c r="C793" s="75" t="s">
        <v>10181</v>
      </c>
      <c r="D793" s="52" t="s">
        <v>9981</v>
      </c>
      <c r="E793" s="65" t="s">
        <v>229</v>
      </c>
      <c r="F793" s="64">
        <v>50</v>
      </c>
      <c r="G793" s="52">
        <v>70</v>
      </c>
      <c r="H793" s="64">
        <f t="shared" si="28"/>
        <v>3500</v>
      </c>
      <c r="I793" s="52"/>
      <c r="J793" s="52"/>
      <c r="K793" s="52"/>
      <c r="L793" s="157">
        <f t="shared" si="30"/>
        <v>50</v>
      </c>
      <c r="M793" s="157">
        <f t="shared" si="29"/>
        <v>3500</v>
      </c>
      <c r="N793" s="157"/>
      <c r="O793" s="157"/>
    </row>
    <row r="794" s="160" customFormat="1" customHeight="1" outlineLevel="2" spans="1:15">
      <c r="A794" s="173" t="s">
        <v>1471</v>
      </c>
      <c r="B794" s="75" t="s">
        <v>893</v>
      </c>
      <c r="C794" s="65" t="s">
        <v>10004</v>
      </c>
      <c r="D794" s="65" t="s">
        <v>10176</v>
      </c>
      <c r="E794" s="65" t="s">
        <v>705</v>
      </c>
      <c r="F794" s="64">
        <v>50</v>
      </c>
      <c r="G794" s="52">
        <v>70</v>
      </c>
      <c r="H794" s="64">
        <f t="shared" si="28"/>
        <v>3500</v>
      </c>
      <c r="I794" s="52"/>
      <c r="J794" s="52"/>
      <c r="K794" s="52"/>
      <c r="L794" s="157">
        <f t="shared" si="30"/>
        <v>50</v>
      </c>
      <c r="M794" s="157">
        <f t="shared" si="29"/>
        <v>3500</v>
      </c>
      <c r="N794" s="157"/>
      <c r="O794" s="157"/>
    </row>
    <row r="795" s="160" customFormat="1" customHeight="1" outlineLevel="2" spans="1:15">
      <c r="A795" s="173" t="s">
        <v>1471</v>
      </c>
      <c r="B795" s="75" t="s">
        <v>893</v>
      </c>
      <c r="C795" s="65" t="s">
        <v>9977</v>
      </c>
      <c r="D795" s="65" t="s">
        <v>240</v>
      </c>
      <c r="E795" s="65" t="s">
        <v>229</v>
      </c>
      <c r="F795" s="64">
        <v>50</v>
      </c>
      <c r="G795" s="52">
        <v>30</v>
      </c>
      <c r="H795" s="64">
        <f t="shared" si="28"/>
        <v>1500</v>
      </c>
      <c r="I795" s="52"/>
      <c r="J795" s="52"/>
      <c r="K795" s="52"/>
      <c r="L795" s="157">
        <f t="shared" si="30"/>
        <v>50</v>
      </c>
      <c r="M795" s="157">
        <f t="shared" si="29"/>
        <v>1500</v>
      </c>
      <c r="N795" s="157"/>
      <c r="O795" s="157"/>
    </row>
    <row r="796" s="160" customFormat="1" customHeight="1" outlineLevel="2" spans="1:15">
      <c r="A796" s="173" t="s">
        <v>1471</v>
      </c>
      <c r="B796" s="75" t="s">
        <v>893</v>
      </c>
      <c r="C796" s="65" t="s">
        <v>10046</v>
      </c>
      <c r="D796" s="78" t="s">
        <v>10268</v>
      </c>
      <c r="E796" s="65" t="s">
        <v>705</v>
      </c>
      <c r="F796" s="64">
        <v>50</v>
      </c>
      <c r="G796" s="52">
        <v>30</v>
      </c>
      <c r="H796" s="64">
        <f t="shared" si="28"/>
        <v>1500</v>
      </c>
      <c r="I796" s="52"/>
      <c r="J796" s="52"/>
      <c r="K796" s="52"/>
      <c r="L796" s="157">
        <f t="shared" si="30"/>
        <v>50</v>
      </c>
      <c r="M796" s="157">
        <f t="shared" si="29"/>
        <v>1500</v>
      </c>
      <c r="N796" s="157"/>
      <c r="O796" s="157"/>
    </row>
    <row r="797" s="159" customFormat="1" customHeight="1" outlineLevel="1" spans="1:15">
      <c r="A797" s="170" t="s">
        <v>5467</v>
      </c>
      <c r="B797" s="62" t="s">
        <v>5467</v>
      </c>
      <c r="C797" s="62"/>
      <c r="D797" s="62"/>
      <c r="E797" s="62"/>
      <c r="F797" s="171"/>
      <c r="G797" s="62"/>
      <c r="H797" s="64"/>
      <c r="I797" s="62"/>
      <c r="J797" s="62"/>
      <c r="K797" s="62"/>
      <c r="L797" s="157">
        <f t="shared" si="30"/>
        <v>0</v>
      </c>
      <c r="M797" s="157">
        <f t="shared" si="29"/>
        <v>0</v>
      </c>
    </row>
    <row r="798" s="157" customFormat="1" customHeight="1" outlineLevel="2" spans="1:15">
      <c r="A798" s="173" t="s">
        <v>1496</v>
      </c>
      <c r="B798" s="75" t="s">
        <v>1134</v>
      </c>
      <c r="C798" s="75" t="s">
        <v>10181</v>
      </c>
      <c r="D798" s="52" t="s">
        <v>9981</v>
      </c>
      <c r="E798" s="65" t="s">
        <v>229</v>
      </c>
      <c r="F798" s="64">
        <v>1</v>
      </c>
      <c r="G798" s="52">
        <v>70</v>
      </c>
      <c r="H798" s="64">
        <f t="shared" ref="H798:H855" si="31" xml:space="preserve">F798*G798</f>
        <v>70</v>
      </c>
      <c r="I798" s="52"/>
      <c r="J798" s="52" t="s">
        <v>1498</v>
      </c>
      <c r="K798" s="65" t="s">
        <v>10272</v>
      </c>
      <c r="L798" s="157">
        <f t="shared" si="30"/>
        <v>1</v>
      </c>
      <c r="M798" s="157">
        <f t="shared" si="29"/>
        <v>70</v>
      </c>
    </row>
    <row r="799" s="161" customFormat="1" customHeight="1" outlineLevel="2" spans="1:15">
      <c r="A799" s="173" t="s">
        <v>1496</v>
      </c>
      <c r="B799" s="65" t="s">
        <v>1134</v>
      </c>
      <c r="C799" s="65" t="s">
        <v>10024</v>
      </c>
      <c r="D799" s="174" t="s">
        <v>10025</v>
      </c>
      <c r="E799" s="65" t="s">
        <v>229</v>
      </c>
      <c r="F799" s="64">
        <v>1</v>
      </c>
      <c r="G799" s="52">
        <v>300</v>
      </c>
      <c r="H799" s="64">
        <f t="shared" si="31"/>
        <v>300</v>
      </c>
      <c r="I799" s="52"/>
      <c r="J799" s="52" t="s">
        <v>1498</v>
      </c>
      <c r="K799" s="65" t="s">
        <v>1421</v>
      </c>
      <c r="L799" s="157">
        <f t="shared" si="30"/>
        <v>1</v>
      </c>
      <c r="M799" s="157">
        <f t="shared" si="29"/>
        <v>300</v>
      </c>
      <c r="N799" s="136"/>
      <c r="O799" s="136"/>
    </row>
    <row r="800" s="157" customFormat="1" customHeight="1" outlineLevel="2" spans="1:15">
      <c r="A800" s="173" t="s">
        <v>1496</v>
      </c>
      <c r="B800" s="75" t="s">
        <v>893</v>
      </c>
      <c r="C800" s="65" t="s">
        <v>9918</v>
      </c>
      <c r="D800" s="65" t="s">
        <v>9919</v>
      </c>
      <c r="E800" s="65" t="s">
        <v>229</v>
      </c>
      <c r="F800" s="64">
        <v>1</v>
      </c>
      <c r="G800" s="52">
        <v>300</v>
      </c>
      <c r="H800" s="64">
        <f t="shared" si="31"/>
        <v>300</v>
      </c>
      <c r="I800" s="52"/>
      <c r="J800" s="52" t="s">
        <v>1502</v>
      </c>
      <c r="K800" s="65" t="s">
        <v>78</v>
      </c>
      <c r="L800" s="157">
        <f t="shared" si="30"/>
        <v>1</v>
      </c>
      <c r="M800" s="157">
        <f t="shared" si="29"/>
        <v>300</v>
      </c>
    </row>
    <row r="801" s="157" customFormat="1" customHeight="1" outlineLevel="2" spans="1:15">
      <c r="A801" s="173" t="s">
        <v>1496</v>
      </c>
      <c r="B801" s="75" t="s">
        <v>893</v>
      </c>
      <c r="C801" s="65" t="s">
        <v>10046</v>
      </c>
      <c r="D801" s="78" t="s">
        <v>10268</v>
      </c>
      <c r="E801" s="65" t="s">
        <v>705</v>
      </c>
      <c r="F801" s="64">
        <v>10</v>
      </c>
      <c r="G801" s="52">
        <v>30</v>
      </c>
      <c r="H801" s="64">
        <f t="shared" si="31"/>
        <v>300</v>
      </c>
      <c r="I801" s="52"/>
      <c r="J801" s="52" t="s">
        <v>1502</v>
      </c>
      <c r="K801" s="65" t="s">
        <v>78</v>
      </c>
      <c r="L801" s="157">
        <f t="shared" si="30"/>
        <v>10</v>
      </c>
      <c r="M801" s="157">
        <f t="shared" si="29"/>
        <v>300</v>
      </c>
    </row>
    <row r="802" s="157" customFormat="1" customHeight="1" outlineLevel="2" spans="1:15">
      <c r="A802" s="173" t="s">
        <v>1496</v>
      </c>
      <c r="B802" s="75" t="s">
        <v>893</v>
      </c>
      <c r="C802" s="75" t="s">
        <v>10181</v>
      </c>
      <c r="D802" s="52" t="s">
        <v>9981</v>
      </c>
      <c r="E802" s="65" t="s">
        <v>229</v>
      </c>
      <c r="F802" s="64">
        <v>1</v>
      </c>
      <c r="G802" s="52">
        <v>70</v>
      </c>
      <c r="H802" s="64">
        <f t="shared" si="31"/>
        <v>70</v>
      </c>
      <c r="I802" s="52"/>
      <c r="J802" s="52" t="s">
        <v>1502</v>
      </c>
      <c r="K802" s="65" t="s">
        <v>78</v>
      </c>
      <c r="L802" s="157">
        <f t="shared" si="30"/>
        <v>1</v>
      </c>
      <c r="M802" s="157">
        <f t="shared" si="29"/>
        <v>70</v>
      </c>
    </row>
    <row r="803" s="157" customFormat="1" customHeight="1" outlineLevel="2" spans="1:15">
      <c r="A803" s="173" t="s">
        <v>1496</v>
      </c>
      <c r="B803" s="75" t="s">
        <v>893</v>
      </c>
      <c r="C803" s="75" t="s">
        <v>9911</v>
      </c>
      <c r="D803" s="65" t="s">
        <v>9914</v>
      </c>
      <c r="E803" s="65" t="s">
        <v>229</v>
      </c>
      <c r="F803" s="64">
        <v>1</v>
      </c>
      <c r="G803" s="78">
        <v>300</v>
      </c>
      <c r="H803" s="64">
        <f t="shared" si="31"/>
        <v>300</v>
      </c>
      <c r="I803" s="52"/>
      <c r="J803" s="52" t="s">
        <v>1502</v>
      </c>
      <c r="K803" s="65" t="s">
        <v>78</v>
      </c>
      <c r="L803" s="157">
        <f t="shared" si="30"/>
        <v>1</v>
      </c>
      <c r="M803" s="157">
        <f t="shared" si="29"/>
        <v>300</v>
      </c>
    </row>
    <row r="804" s="157" customFormat="1" customHeight="1" outlineLevel="2" spans="1:15">
      <c r="A804" s="173" t="s">
        <v>1496</v>
      </c>
      <c r="B804" s="75" t="s">
        <v>893</v>
      </c>
      <c r="C804" s="65" t="s">
        <v>9989</v>
      </c>
      <c r="D804" s="52" t="s">
        <v>10253</v>
      </c>
      <c r="E804" s="65" t="s">
        <v>229</v>
      </c>
      <c r="F804" s="64">
        <v>1</v>
      </c>
      <c r="G804" s="52">
        <v>100</v>
      </c>
      <c r="H804" s="64">
        <f t="shared" si="31"/>
        <v>100</v>
      </c>
      <c r="I804" s="52"/>
      <c r="J804" s="52" t="s">
        <v>1502</v>
      </c>
      <c r="K804" s="65" t="s">
        <v>10269</v>
      </c>
      <c r="L804" s="157">
        <f t="shared" si="30"/>
        <v>1</v>
      </c>
      <c r="M804" s="157">
        <f t="shared" si="29"/>
        <v>100</v>
      </c>
    </row>
    <row r="805" s="157" customFormat="1" customHeight="1" outlineLevel="2" spans="1:15">
      <c r="A805" s="173" t="s">
        <v>1496</v>
      </c>
      <c r="B805" s="75" t="s">
        <v>893</v>
      </c>
      <c r="C805" s="65" t="s">
        <v>10033</v>
      </c>
      <c r="D805" s="186" t="s">
        <v>10253</v>
      </c>
      <c r="E805" s="65" t="s">
        <v>229</v>
      </c>
      <c r="F805" s="64">
        <v>1</v>
      </c>
      <c r="G805" s="52">
        <v>100</v>
      </c>
      <c r="H805" s="64">
        <f t="shared" si="31"/>
        <v>100</v>
      </c>
      <c r="I805" s="52"/>
      <c r="J805" s="52" t="s">
        <v>1502</v>
      </c>
      <c r="K805" s="65" t="s">
        <v>10269</v>
      </c>
      <c r="L805" s="157">
        <f t="shared" si="30"/>
        <v>1</v>
      </c>
      <c r="M805" s="157">
        <f t="shared" si="29"/>
        <v>100</v>
      </c>
    </row>
    <row r="806" s="157" customFormat="1" customHeight="1" outlineLevel="2" spans="1:15">
      <c r="A806" s="173" t="s">
        <v>1496</v>
      </c>
      <c r="B806" s="75" t="s">
        <v>893</v>
      </c>
      <c r="C806" s="65" t="s">
        <v>9928</v>
      </c>
      <c r="D806" s="65" t="s">
        <v>9929</v>
      </c>
      <c r="E806" s="65" t="s">
        <v>229</v>
      </c>
      <c r="F806" s="64">
        <v>1</v>
      </c>
      <c r="G806" s="52">
        <v>100</v>
      </c>
      <c r="H806" s="64">
        <f t="shared" si="31"/>
        <v>100</v>
      </c>
      <c r="I806" s="52"/>
      <c r="J806" s="52" t="s">
        <v>1502</v>
      </c>
      <c r="K806" s="65" t="s">
        <v>10269</v>
      </c>
      <c r="L806" s="157">
        <f t="shared" si="30"/>
        <v>1</v>
      </c>
      <c r="M806" s="157">
        <f t="shared" si="29"/>
        <v>100</v>
      </c>
    </row>
    <row r="807" s="157" customFormat="1" customHeight="1" outlineLevel="2" spans="1:15">
      <c r="A807" s="173" t="s">
        <v>1496</v>
      </c>
      <c r="B807" s="75" t="s">
        <v>893</v>
      </c>
      <c r="C807" s="75" t="s">
        <v>10181</v>
      </c>
      <c r="D807" s="52" t="s">
        <v>9981</v>
      </c>
      <c r="E807" s="65" t="s">
        <v>229</v>
      </c>
      <c r="F807" s="64">
        <v>1</v>
      </c>
      <c r="G807" s="52">
        <v>70</v>
      </c>
      <c r="H807" s="64">
        <f t="shared" si="31"/>
        <v>70</v>
      </c>
      <c r="I807" s="52"/>
      <c r="J807" s="52" t="s">
        <v>1502</v>
      </c>
      <c r="K807" s="65" t="s">
        <v>10269</v>
      </c>
      <c r="L807" s="157">
        <f t="shared" si="30"/>
        <v>1</v>
      </c>
      <c r="M807" s="157">
        <f t="shared" si="29"/>
        <v>70</v>
      </c>
    </row>
    <row r="808" s="161" customFormat="1" customHeight="1" outlineLevel="2" spans="1:15">
      <c r="A808" s="173" t="s">
        <v>1496</v>
      </c>
      <c r="B808" s="65" t="s">
        <v>893</v>
      </c>
      <c r="C808" s="65" t="s">
        <v>9969</v>
      </c>
      <c r="D808" s="65" t="s">
        <v>9970</v>
      </c>
      <c r="E808" s="65" t="s">
        <v>229</v>
      </c>
      <c r="F808" s="64">
        <v>1</v>
      </c>
      <c r="G808" s="52">
        <v>200</v>
      </c>
      <c r="H808" s="64">
        <f t="shared" si="31"/>
        <v>200</v>
      </c>
      <c r="I808" s="52"/>
      <c r="J808" s="52" t="s">
        <v>1502</v>
      </c>
      <c r="K808" s="65" t="s">
        <v>1421</v>
      </c>
      <c r="L808" s="157">
        <f t="shared" si="30"/>
        <v>1</v>
      </c>
      <c r="M808" s="157">
        <f t="shared" si="29"/>
        <v>200</v>
      </c>
      <c r="N808" s="136"/>
      <c r="O808" s="136"/>
    </row>
    <row r="809" s="157" customFormat="1" customHeight="1" outlineLevel="2" spans="1:15">
      <c r="A809" s="173" t="s">
        <v>1496</v>
      </c>
      <c r="B809" s="75" t="s">
        <v>2643</v>
      </c>
      <c r="C809" s="75" t="s">
        <v>10181</v>
      </c>
      <c r="D809" s="52" t="s">
        <v>9981</v>
      </c>
      <c r="E809" s="65" t="s">
        <v>229</v>
      </c>
      <c r="F809" s="64">
        <v>1</v>
      </c>
      <c r="G809" s="52">
        <v>70</v>
      </c>
      <c r="H809" s="64">
        <f t="shared" si="31"/>
        <v>70</v>
      </c>
      <c r="I809" s="52"/>
      <c r="J809" s="52" t="s">
        <v>1503</v>
      </c>
      <c r="K809" s="65" t="s">
        <v>1421</v>
      </c>
      <c r="L809" s="157">
        <f t="shared" si="30"/>
        <v>1</v>
      </c>
      <c r="M809" s="157">
        <f t="shared" si="29"/>
        <v>70</v>
      </c>
    </row>
    <row r="810" s="157" customFormat="1" customHeight="1" outlineLevel="2" spans="1:15">
      <c r="A810" s="173" t="s">
        <v>1496</v>
      </c>
      <c r="B810" s="75" t="s">
        <v>893</v>
      </c>
      <c r="C810" s="65" t="s">
        <v>9918</v>
      </c>
      <c r="D810" s="65" t="s">
        <v>9919</v>
      </c>
      <c r="E810" s="65" t="s">
        <v>229</v>
      </c>
      <c r="F810" s="64">
        <v>1</v>
      </c>
      <c r="G810" s="52">
        <v>300</v>
      </c>
      <c r="H810" s="64">
        <f t="shared" si="31"/>
        <v>300</v>
      </c>
      <c r="I810" s="52"/>
      <c r="J810" s="52" t="s">
        <v>1504</v>
      </c>
      <c r="K810" s="65" t="s">
        <v>78</v>
      </c>
      <c r="L810" s="157">
        <f t="shared" si="30"/>
        <v>1</v>
      </c>
      <c r="M810" s="157">
        <f t="shared" si="29"/>
        <v>300</v>
      </c>
    </row>
    <row r="811" s="157" customFormat="1" customHeight="1" outlineLevel="2" spans="1:15">
      <c r="A811" s="173" t="s">
        <v>1496</v>
      </c>
      <c r="B811" s="75" t="s">
        <v>893</v>
      </c>
      <c r="C811" s="65" t="s">
        <v>10046</v>
      </c>
      <c r="D811" s="78" t="s">
        <v>10268</v>
      </c>
      <c r="E811" s="65" t="s">
        <v>705</v>
      </c>
      <c r="F811" s="64">
        <v>10</v>
      </c>
      <c r="G811" s="52">
        <v>30</v>
      </c>
      <c r="H811" s="64">
        <f t="shared" si="31"/>
        <v>300</v>
      </c>
      <c r="I811" s="52"/>
      <c r="J811" s="52" t="s">
        <v>1504</v>
      </c>
      <c r="K811" s="65" t="s">
        <v>78</v>
      </c>
      <c r="L811" s="157">
        <f t="shared" si="30"/>
        <v>10</v>
      </c>
      <c r="M811" s="157">
        <f t="shared" si="29"/>
        <v>300</v>
      </c>
    </row>
    <row r="812" s="157" customFormat="1" customHeight="1" outlineLevel="2" spans="1:15">
      <c r="A812" s="173" t="s">
        <v>1496</v>
      </c>
      <c r="B812" s="75" t="s">
        <v>893</v>
      </c>
      <c r="C812" s="75" t="s">
        <v>10181</v>
      </c>
      <c r="D812" s="52" t="s">
        <v>9981</v>
      </c>
      <c r="E812" s="65" t="s">
        <v>229</v>
      </c>
      <c r="F812" s="64">
        <v>1</v>
      </c>
      <c r="G812" s="52">
        <v>70</v>
      </c>
      <c r="H812" s="64">
        <f t="shared" si="31"/>
        <v>70</v>
      </c>
      <c r="I812" s="52"/>
      <c r="J812" s="52" t="s">
        <v>1504</v>
      </c>
      <c r="K812" s="65" t="s">
        <v>78</v>
      </c>
      <c r="L812" s="157">
        <f t="shared" si="30"/>
        <v>1</v>
      </c>
      <c r="M812" s="157">
        <f t="shared" si="29"/>
        <v>70</v>
      </c>
    </row>
    <row r="813" s="157" customFormat="1" customHeight="1" outlineLevel="2" spans="1:15">
      <c r="A813" s="173" t="s">
        <v>1496</v>
      </c>
      <c r="B813" s="75" t="s">
        <v>893</v>
      </c>
      <c r="C813" s="75" t="s">
        <v>9911</v>
      </c>
      <c r="D813" s="65" t="s">
        <v>9914</v>
      </c>
      <c r="E813" s="65" t="s">
        <v>229</v>
      </c>
      <c r="F813" s="64">
        <v>1</v>
      </c>
      <c r="G813" s="78">
        <v>300</v>
      </c>
      <c r="H813" s="64">
        <f t="shared" si="31"/>
        <v>300</v>
      </c>
      <c r="I813" s="52"/>
      <c r="J813" s="52" t="s">
        <v>1504</v>
      </c>
      <c r="K813" s="65" t="s">
        <v>78</v>
      </c>
      <c r="L813" s="157">
        <f t="shared" si="30"/>
        <v>1</v>
      </c>
      <c r="M813" s="157">
        <f t="shared" si="29"/>
        <v>300</v>
      </c>
    </row>
    <row r="814" s="157" customFormat="1" customHeight="1" outlineLevel="2" spans="1:15">
      <c r="A814" s="173" t="s">
        <v>1496</v>
      </c>
      <c r="B814" s="75" t="s">
        <v>893</v>
      </c>
      <c r="C814" s="65" t="s">
        <v>9989</v>
      </c>
      <c r="D814" s="52" t="s">
        <v>10253</v>
      </c>
      <c r="E814" s="65" t="s">
        <v>229</v>
      </c>
      <c r="F814" s="64">
        <v>1</v>
      </c>
      <c r="G814" s="52">
        <v>100</v>
      </c>
      <c r="H814" s="64">
        <f t="shared" si="31"/>
        <v>100</v>
      </c>
      <c r="I814" s="52"/>
      <c r="J814" s="52" t="s">
        <v>1504</v>
      </c>
      <c r="K814" s="65" t="s">
        <v>10269</v>
      </c>
      <c r="L814" s="157">
        <f t="shared" si="30"/>
        <v>1</v>
      </c>
      <c r="M814" s="157">
        <f t="shared" si="29"/>
        <v>100</v>
      </c>
    </row>
    <row r="815" s="157" customFormat="1" customHeight="1" outlineLevel="2" spans="1:15">
      <c r="A815" s="173" t="s">
        <v>1496</v>
      </c>
      <c r="B815" s="75" t="s">
        <v>893</v>
      </c>
      <c r="C815" s="65" t="s">
        <v>10033</v>
      </c>
      <c r="D815" s="186" t="s">
        <v>10253</v>
      </c>
      <c r="E815" s="65" t="s">
        <v>229</v>
      </c>
      <c r="F815" s="64">
        <v>1</v>
      </c>
      <c r="G815" s="52">
        <v>100</v>
      </c>
      <c r="H815" s="64">
        <f t="shared" si="31"/>
        <v>100</v>
      </c>
      <c r="I815" s="52"/>
      <c r="J815" s="52" t="s">
        <v>1504</v>
      </c>
      <c r="K815" s="65" t="s">
        <v>10269</v>
      </c>
      <c r="L815" s="157">
        <f t="shared" si="30"/>
        <v>1</v>
      </c>
      <c r="M815" s="157">
        <f t="shared" si="29"/>
        <v>100</v>
      </c>
    </row>
    <row r="816" s="157" customFormat="1" customHeight="1" outlineLevel="2" spans="1:15">
      <c r="A816" s="173" t="s">
        <v>1496</v>
      </c>
      <c r="B816" s="75" t="s">
        <v>893</v>
      </c>
      <c r="C816" s="65" t="s">
        <v>9928</v>
      </c>
      <c r="D816" s="65" t="s">
        <v>9929</v>
      </c>
      <c r="E816" s="65" t="s">
        <v>229</v>
      </c>
      <c r="F816" s="64">
        <v>1</v>
      </c>
      <c r="G816" s="52">
        <v>100</v>
      </c>
      <c r="H816" s="64">
        <f t="shared" si="31"/>
        <v>100</v>
      </c>
      <c r="I816" s="52"/>
      <c r="J816" s="52" t="s">
        <v>1504</v>
      </c>
      <c r="K816" s="65" t="s">
        <v>10269</v>
      </c>
      <c r="L816" s="157">
        <f t="shared" si="30"/>
        <v>1</v>
      </c>
      <c r="M816" s="157">
        <f t="shared" si="29"/>
        <v>100</v>
      </c>
    </row>
    <row r="817" s="157" customFormat="1" customHeight="1" outlineLevel="2" spans="1:15">
      <c r="A817" s="173" t="s">
        <v>1496</v>
      </c>
      <c r="B817" s="75" t="s">
        <v>893</v>
      </c>
      <c r="C817" s="75" t="s">
        <v>10181</v>
      </c>
      <c r="D817" s="52" t="s">
        <v>9981</v>
      </c>
      <c r="E817" s="65" t="s">
        <v>229</v>
      </c>
      <c r="F817" s="64">
        <v>1</v>
      </c>
      <c r="G817" s="52">
        <v>70</v>
      </c>
      <c r="H817" s="64">
        <f t="shared" si="31"/>
        <v>70</v>
      </c>
      <c r="I817" s="52"/>
      <c r="J817" s="52" t="s">
        <v>1504</v>
      </c>
      <c r="K817" s="65" t="s">
        <v>10269</v>
      </c>
      <c r="L817" s="157">
        <f t="shared" si="30"/>
        <v>1</v>
      </c>
      <c r="M817" s="157">
        <f t="shared" si="29"/>
        <v>70</v>
      </c>
    </row>
    <row r="818" s="161" customFormat="1" customHeight="1" outlineLevel="2" spans="1:15">
      <c r="A818" s="173" t="s">
        <v>1496</v>
      </c>
      <c r="B818" s="65" t="s">
        <v>893</v>
      </c>
      <c r="C818" s="65" t="s">
        <v>9969</v>
      </c>
      <c r="D818" s="65" t="s">
        <v>9970</v>
      </c>
      <c r="E818" s="65" t="s">
        <v>229</v>
      </c>
      <c r="F818" s="64">
        <v>1</v>
      </c>
      <c r="G818" s="52">
        <v>200</v>
      </c>
      <c r="H818" s="64">
        <f t="shared" si="31"/>
        <v>200</v>
      </c>
      <c r="I818" s="52"/>
      <c r="J818" s="52" t="s">
        <v>1504</v>
      </c>
      <c r="K818" s="65" t="s">
        <v>1421</v>
      </c>
      <c r="L818" s="157">
        <f t="shared" si="30"/>
        <v>1</v>
      </c>
      <c r="M818" s="157">
        <f t="shared" si="29"/>
        <v>200</v>
      </c>
      <c r="N818" s="136"/>
      <c r="O818" s="136"/>
    </row>
    <row r="819" s="157" customFormat="1" customHeight="1" outlineLevel="2" spans="1:15">
      <c r="A819" s="173" t="s">
        <v>1496</v>
      </c>
      <c r="B819" s="75" t="s">
        <v>2643</v>
      </c>
      <c r="C819" s="75" t="s">
        <v>10181</v>
      </c>
      <c r="D819" s="52" t="s">
        <v>9981</v>
      </c>
      <c r="E819" s="65" t="s">
        <v>229</v>
      </c>
      <c r="F819" s="64">
        <v>1</v>
      </c>
      <c r="G819" s="52">
        <v>70</v>
      </c>
      <c r="H819" s="64">
        <f t="shared" si="31"/>
        <v>70</v>
      </c>
      <c r="I819" s="52"/>
      <c r="J819" s="52" t="s">
        <v>1506</v>
      </c>
      <c r="K819" s="65" t="s">
        <v>1421</v>
      </c>
      <c r="L819" s="157">
        <f t="shared" si="30"/>
        <v>1</v>
      </c>
      <c r="M819" s="157">
        <f t="shared" si="29"/>
        <v>70</v>
      </c>
    </row>
    <row r="820" s="157" customFormat="1" customHeight="1" outlineLevel="2" spans="1:15">
      <c r="A820" s="173" t="s">
        <v>1496</v>
      </c>
      <c r="B820" s="75" t="s">
        <v>915</v>
      </c>
      <c r="C820" s="75" t="s">
        <v>10181</v>
      </c>
      <c r="D820" s="52" t="s">
        <v>9981</v>
      </c>
      <c r="E820" s="65" t="s">
        <v>229</v>
      </c>
      <c r="F820" s="64">
        <v>1</v>
      </c>
      <c r="G820" s="52">
        <v>70</v>
      </c>
      <c r="H820" s="64">
        <f t="shared" si="31"/>
        <v>70</v>
      </c>
      <c r="I820" s="52"/>
      <c r="J820" s="52" t="s">
        <v>1508</v>
      </c>
      <c r="K820" s="65" t="s">
        <v>1421</v>
      </c>
      <c r="L820" s="157">
        <f t="shared" si="30"/>
        <v>1</v>
      </c>
      <c r="M820" s="157">
        <f t="shared" si="29"/>
        <v>70</v>
      </c>
    </row>
    <row r="821" s="157" customFormat="1" customHeight="1" outlineLevel="2" spans="1:15">
      <c r="A821" s="173" t="s">
        <v>1496</v>
      </c>
      <c r="B821" s="75" t="s">
        <v>1509</v>
      </c>
      <c r="C821" s="75" t="s">
        <v>10181</v>
      </c>
      <c r="D821" s="52" t="s">
        <v>9981</v>
      </c>
      <c r="E821" s="65" t="s">
        <v>229</v>
      </c>
      <c r="F821" s="64">
        <v>1</v>
      </c>
      <c r="G821" s="52">
        <v>70</v>
      </c>
      <c r="H821" s="64">
        <f t="shared" si="31"/>
        <v>70</v>
      </c>
      <c r="I821" s="52"/>
      <c r="J821" s="52" t="s">
        <v>1510</v>
      </c>
      <c r="K821" s="65" t="s">
        <v>1421</v>
      </c>
      <c r="L821" s="157">
        <f t="shared" si="30"/>
        <v>1</v>
      </c>
      <c r="M821" s="157">
        <f t="shared" si="29"/>
        <v>70</v>
      </c>
    </row>
    <row r="822" s="157" customFormat="1" customHeight="1" outlineLevel="2" spans="1:15">
      <c r="A822" s="173" t="s">
        <v>1496</v>
      </c>
      <c r="B822" s="75" t="s">
        <v>77</v>
      </c>
      <c r="C822" s="65" t="s">
        <v>9918</v>
      </c>
      <c r="D822" s="65" t="s">
        <v>9919</v>
      </c>
      <c r="E822" s="65" t="s">
        <v>229</v>
      </c>
      <c r="F822" s="64">
        <v>1</v>
      </c>
      <c r="G822" s="52">
        <v>300</v>
      </c>
      <c r="H822" s="64">
        <f t="shared" si="31"/>
        <v>300</v>
      </c>
      <c r="I822" s="52"/>
      <c r="J822" s="52" t="s">
        <v>1511</v>
      </c>
      <c r="K822" s="65" t="s">
        <v>77</v>
      </c>
      <c r="L822" s="157">
        <f t="shared" si="30"/>
        <v>1</v>
      </c>
      <c r="M822" s="157">
        <f t="shared" si="29"/>
        <v>300</v>
      </c>
    </row>
    <row r="823" s="157" customFormat="1" customHeight="1" outlineLevel="2" spans="1:15">
      <c r="A823" s="173" t="s">
        <v>1496</v>
      </c>
      <c r="B823" s="75" t="s">
        <v>77</v>
      </c>
      <c r="C823" s="65" t="s">
        <v>10046</v>
      </c>
      <c r="D823" s="78" t="s">
        <v>10268</v>
      </c>
      <c r="E823" s="65" t="s">
        <v>705</v>
      </c>
      <c r="F823" s="64">
        <v>10</v>
      </c>
      <c r="G823" s="52">
        <v>30</v>
      </c>
      <c r="H823" s="64">
        <f t="shared" si="31"/>
        <v>300</v>
      </c>
      <c r="I823" s="52"/>
      <c r="J823" s="52" t="s">
        <v>1511</v>
      </c>
      <c r="K823" s="65" t="s">
        <v>77</v>
      </c>
      <c r="L823" s="157">
        <f t="shared" si="30"/>
        <v>10</v>
      </c>
      <c r="M823" s="157">
        <f t="shared" ref="M823:M855" si="32" xml:space="preserve">L823*G823</f>
        <v>300</v>
      </c>
    </row>
    <row r="824" s="157" customFormat="1" customHeight="1" outlineLevel="2" spans="1:15">
      <c r="A824" s="173" t="s">
        <v>1496</v>
      </c>
      <c r="B824" s="75" t="s">
        <v>77</v>
      </c>
      <c r="C824" s="75" t="s">
        <v>10181</v>
      </c>
      <c r="D824" s="52" t="s">
        <v>9981</v>
      </c>
      <c r="E824" s="65" t="s">
        <v>229</v>
      </c>
      <c r="F824" s="64">
        <v>1</v>
      </c>
      <c r="G824" s="52">
        <v>70</v>
      </c>
      <c r="H824" s="64">
        <f t="shared" si="31"/>
        <v>70</v>
      </c>
      <c r="I824" s="52"/>
      <c r="J824" s="52" t="s">
        <v>1511</v>
      </c>
      <c r="K824" s="65" t="s">
        <v>77</v>
      </c>
      <c r="L824" s="157">
        <f t="shared" si="30"/>
        <v>1</v>
      </c>
      <c r="M824" s="157">
        <f t="shared" si="32"/>
        <v>70</v>
      </c>
    </row>
    <row r="825" s="157" customFormat="1" customHeight="1" outlineLevel="2" spans="1:15">
      <c r="A825" s="173" t="s">
        <v>1496</v>
      </c>
      <c r="B825" s="75" t="s">
        <v>77</v>
      </c>
      <c r="C825" s="75" t="s">
        <v>9911</v>
      </c>
      <c r="D825" s="65" t="s">
        <v>9914</v>
      </c>
      <c r="E825" s="65" t="s">
        <v>229</v>
      </c>
      <c r="F825" s="64">
        <v>1</v>
      </c>
      <c r="G825" s="78">
        <v>300</v>
      </c>
      <c r="H825" s="64">
        <f t="shared" si="31"/>
        <v>300</v>
      </c>
      <c r="I825" s="52"/>
      <c r="J825" s="52" t="s">
        <v>1511</v>
      </c>
      <c r="K825" s="65" t="s">
        <v>77</v>
      </c>
      <c r="L825" s="157">
        <f t="shared" si="30"/>
        <v>1</v>
      </c>
      <c r="M825" s="157">
        <f t="shared" si="32"/>
        <v>300</v>
      </c>
    </row>
    <row r="826" s="157" customFormat="1" customHeight="1" outlineLevel="2" spans="1:15">
      <c r="A826" s="173" t="s">
        <v>1496</v>
      </c>
      <c r="B826" s="75" t="s">
        <v>77</v>
      </c>
      <c r="C826" s="65" t="s">
        <v>9989</v>
      </c>
      <c r="D826" s="52" t="s">
        <v>10253</v>
      </c>
      <c r="E826" s="65" t="s">
        <v>229</v>
      </c>
      <c r="F826" s="64">
        <v>1</v>
      </c>
      <c r="G826" s="52">
        <v>100</v>
      </c>
      <c r="H826" s="64">
        <f t="shared" si="31"/>
        <v>100</v>
      </c>
      <c r="I826" s="52"/>
      <c r="J826" s="52" t="s">
        <v>1511</v>
      </c>
      <c r="K826" s="65" t="s">
        <v>10269</v>
      </c>
      <c r="L826" s="157">
        <f t="shared" si="30"/>
        <v>1</v>
      </c>
      <c r="M826" s="157">
        <f t="shared" si="32"/>
        <v>100</v>
      </c>
    </row>
    <row r="827" s="157" customFormat="1" customHeight="1" outlineLevel="2" spans="1:15">
      <c r="A827" s="173" t="s">
        <v>1496</v>
      </c>
      <c r="B827" s="75" t="s">
        <v>77</v>
      </c>
      <c r="C827" s="65" t="s">
        <v>10033</v>
      </c>
      <c r="D827" s="186" t="s">
        <v>10253</v>
      </c>
      <c r="E827" s="65" t="s">
        <v>229</v>
      </c>
      <c r="F827" s="64">
        <v>1</v>
      </c>
      <c r="G827" s="52">
        <v>100</v>
      </c>
      <c r="H827" s="64">
        <f t="shared" si="31"/>
        <v>100</v>
      </c>
      <c r="I827" s="52"/>
      <c r="J827" s="52" t="s">
        <v>1511</v>
      </c>
      <c r="K827" s="65" t="s">
        <v>10269</v>
      </c>
      <c r="L827" s="157">
        <f t="shared" si="30"/>
        <v>1</v>
      </c>
      <c r="M827" s="157">
        <f t="shared" si="32"/>
        <v>100</v>
      </c>
    </row>
    <row r="828" s="157" customFormat="1" customHeight="1" outlineLevel="2" spans="1:15">
      <c r="A828" s="173" t="s">
        <v>1496</v>
      </c>
      <c r="B828" s="75" t="s">
        <v>77</v>
      </c>
      <c r="C828" s="65" t="s">
        <v>9928</v>
      </c>
      <c r="D828" s="65" t="s">
        <v>9929</v>
      </c>
      <c r="E828" s="65" t="s">
        <v>229</v>
      </c>
      <c r="F828" s="64">
        <v>1</v>
      </c>
      <c r="G828" s="52">
        <v>100</v>
      </c>
      <c r="H828" s="64">
        <f t="shared" si="31"/>
        <v>100</v>
      </c>
      <c r="I828" s="52"/>
      <c r="J828" s="52" t="s">
        <v>1511</v>
      </c>
      <c r="K828" s="65" t="s">
        <v>10269</v>
      </c>
      <c r="L828" s="157">
        <f t="shared" ref="L828:L855" si="33" xml:space="preserve">F828</f>
        <v>1</v>
      </c>
      <c r="M828" s="157">
        <f t="shared" si="32"/>
        <v>100</v>
      </c>
    </row>
    <row r="829" s="157" customFormat="1" customHeight="1" outlineLevel="2" spans="1:15">
      <c r="A829" s="173" t="s">
        <v>1496</v>
      </c>
      <c r="B829" s="75" t="s">
        <v>77</v>
      </c>
      <c r="C829" s="75" t="s">
        <v>10181</v>
      </c>
      <c r="D829" s="52" t="s">
        <v>9981</v>
      </c>
      <c r="E829" s="65" t="s">
        <v>229</v>
      </c>
      <c r="F829" s="64">
        <v>1</v>
      </c>
      <c r="G829" s="52">
        <v>70</v>
      </c>
      <c r="H829" s="64">
        <f t="shared" si="31"/>
        <v>70</v>
      </c>
      <c r="I829" s="52"/>
      <c r="J829" s="52" t="s">
        <v>1511</v>
      </c>
      <c r="K829" s="65" t="s">
        <v>10269</v>
      </c>
      <c r="L829" s="157">
        <f t="shared" si="33"/>
        <v>1</v>
      </c>
      <c r="M829" s="157">
        <f t="shared" si="32"/>
        <v>70</v>
      </c>
    </row>
    <row r="830" s="161" customFormat="1" customHeight="1" outlineLevel="2" spans="1:15">
      <c r="A830" s="173" t="s">
        <v>1496</v>
      </c>
      <c r="B830" s="65" t="s">
        <v>77</v>
      </c>
      <c r="C830" s="65" t="s">
        <v>9969</v>
      </c>
      <c r="D830" s="65" t="s">
        <v>9970</v>
      </c>
      <c r="E830" s="65" t="s">
        <v>229</v>
      </c>
      <c r="F830" s="64">
        <v>1</v>
      </c>
      <c r="G830" s="52">
        <v>200</v>
      </c>
      <c r="H830" s="64">
        <f t="shared" si="31"/>
        <v>200</v>
      </c>
      <c r="I830" s="52"/>
      <c r="J830" s="52" t="s">
        <v>1511</v>
      </c>
      <c r="K830" s="65" t="s">
        <v>1421</v>
      </c>
      <c r="L830" s="157">
        <f t="shared" si="33"/>
        <v>1</v>
      </c>
      <c r="M830" s="157">
        <f t="shared" si="32"/>
        <v>200</v>
      </c>
      <c r="N830" s="136"/>
      <c r="O830" s="136"/>
    </row>
    <row r="831" s="157" customFormat="1" customHeight="1" outlineLevel="2" spans="1:15">
      <c r="A831" s="173" t="s">
        <v>1496</v>
      </c>
      <c r="B831" s="75" t="s">
        <v>2643</v>
      </c>
      <c r="C831" s="75" t="s">
        <v>10181</v>
      </c>
      <c r="D831" s="52" t="s">
        <v>9981</v>
      </c>
      <c r="E831" s="65" t="s">
        <v>229</v>
      </c>
      <c r="F831" s="64">
        <v>1</v>
      </c>
      <c r="G831" s="52">
        <v>70</v>
      </c>
      <c r="H831" s="64">
        <f t="shared" si="31"/>
        <v>70</v>
      </c>
      <c r="I831" s="52"/>
      <c r="J831" s="52" t="s">
        <v>1514</v>
      </c>
      <c r="K831" s="65" t="s">
        <v>1421</v>
      </c>
      <c r="L831" s="157">
        <f t="shared" si="33"/>
        <v>1</v>
      </c>
      <c r="M831" s="157">
        <f t="shared" si="32"/>
        <v>70</v>
      </c>
    </row>
    <row r="832" s="157" customFormat="1" customHeight="1" outlineLevel="2" spans="1:15">
      <c r="A832" s="173" t="s">
        <v>1496</v>
      </c>
      <c r="B832" s="75" t="s">
        <v>893</v>
      </c>
      <c r="C832" s="75" t="s">
        <v>10181</v>
      </c>
      <c r="D832" s="52" t="s">
        <v>9981</v>
      </c>
      <c r="E832" s="65" t="s">
        <v>229</v>
      </c>
      <c r="F832" s="64">
        <v>4</v>
      </c>
      <c r="G832" s="52">
        <v>70</v>
      </c>
      <c r="H832" s="64">
        <f t="shared" si="31"/>
        <v>280</v>
      </c>
      <c r="I832" s="52"/>
      <c r="J832" s="52" t="s">
        <v>1515</v>
      </c>
      <c r="K832" s="65" t="s">
        <v>1421</v>
      </c>
      <c r="L832" s="157">
        <f t="shared" si="33"/>
        <v>4</v>
      </c>
      <c r="M832" s="157">
        <f t="shared" si="32"/>
        <v>280</v>
      </c>
    </row>
    <row r="833" s="161" customFormat="1" customHeight="1" outlineLevel="2" spans="1:15">
      <c r="A833" s="173" t="s">
        <v>1496</v>
      </c>
      <c r="B833" s="65" t="s">
        <v>893</v>
      </c>
      <c r="C833" s="65" t="s">
        <v>9969</v>
      </c>
      <c r="D833" s="65" t="s">
        <v>9970</v>
      </c>
      <c r="E833" s="65" t="s">
        <v>229</v>
      </c>
      <c r="F833" s="64">
        <v>1</v>
      </c>
      <c r="G833" s="52">
        <v>200</v>
      </c>
      <c r="H833" s="64">
        <f t="shared" si="31"/>
        <v>200</v>
      </c>
      <c r="I833" s="52"/>
      <c r="J833" s="52" t="s">
        <v>1515</v>
      </c>
      <c r="K833" s="65" t="s">
        <v>1421</v>
      </c>
      <c r="L833" s="157">
        <f t="shared" si="33"/>
        <v>1</v>
      </c>
      <c r="M833" s="157">
        <f t="shared" si="32"/>
        <v>200</v>
      </c>
      <c r="N833" s="136"/>
      <c r="O833" s="136"/>
    </row>
    <row r="834" s="157" customFormat="1" customHeight="1" outlineLevel="2" spans="1:15">
      <c r="A834" s="173" t="s">
        <v>1496</v>
      </c>
      <c r="B834" s="75" t="s">
        <v>1454</v>
      </c>
      <c r="C834" s="65" t="s">
        <v>9918</v>
      </c>
      <c r="D834" s="65" t="s">
        <v>9919</v>
      </c>
      <c r="E834" s="65" t="s">
        <v>229</v>
      </c>
      <c r="F834" s="64">
        <v>1</v>
      </c>
      <c r="G834" s="52">
        <v>300</v>
      </c>
      <c r="H834" s="64">
        <f t="shared" si="31"/>
        <v>300</v>
      </c>
      <c r="I834" s="52"/>
      <c r="J834" s="52" t="s">
        <v>1516</v>
      </c>
      <c r="K834" s="65" t="s">
        <v>1454</v>
      </c>
      <c r="L834" s="157">
        <f t="shared" si="33"/>
        <v>1</v>
      </c>
      <c r="M834" s="157">
        <f t="shared" si="32"/>
        <v>300</v>
      </c>
    </row>
    <row r="835" s="157" customFormat="1" customHeight="1" outlineLevel="2" spans="1:15">
      <c r="A835" s="173" t="s">
        <v>1496</v>
      </c>
      <c r="B835" s="75" t="s">
        <v>1454</v>
      </c>
      <c r="C835" s="65" t="s">
        <v>10046</v>
      </c>
      <c r="D835" s="78" t="s">
        <v>10268</v>
      </c>
      <c r="E835" s="65" t="s">
        <v>705</v>
      </c>
      <c r="F835" s="64">
        <v>10</v>
      </c>
      <c r="G835" s="52">
        <v>30</v>
      </c>
      <c r="H835" s="64">
        <f t="shared" si="31"/>
        <v>300</v>
      </c>
      <c r="I835" s="52"/>
      <c r="J835" s="52" t="s">
        <v>1516</v>
      </c>
      <c r="K835" s="65" t="s">
        <v>1454</v>
      </c>
      <c r="L835" s="157">
        <f t="shared" si="33"/>
        <v>10</v>
      </c>
      <c r="M835" s="157">
        <f t="shared" si="32"/>
        <v>300</v>
      </c>
    </row>
    <row r="836" s="157" customFormat="1" customHeight="1" outlineLevel="2" spans="1:15">
      <c r="A836" s="173" t="s">
        <v>1496</v>
      </c>
      <c r="B836" s="75" t="s">
        <v>1454</v>
      </c>
      <c r="C836" s="75" t="s">
        <v>10181</v>
      </c>
      <c r="D836" s="52" t="s">
        <v>9981</v>
      </c>
      <c r="E836" s="65" t="s">
        <v>229</v>
      </c>
      <c r="F836" s="64">
        <v>1</v>
      </c>
      <c r="G836" s="52">
        <v>70</v>
      </c>
      <c r="H836" s="64">
        <f t="shared" si="31"/>
        <v>70</v>
      </c>
      <c r="I836" s="52"/>
      <c r="J836" s="52" t="s">
        <v>1516</v>
      </c>
      <c r="K836" s="65" t="s">
        <v>1454</v>
      </c>
      <c r="L836" s="157">
        <f t="shared" si="33"/>
        <v>1</v>
      </c>
      <c r="M836" s="157">
        <f t="shared" si="32"/>
        <v>70</v>
      </c>
    </row>
    <row r="837" s="157" customFormat="1" customHeight="1" outlineLevel="2" spans="1:15">
      <c r="A837" s="173" t="s">
        <v>1496</v>
      </c>
      <c r="B837" s="75" t="s">
        <v>1454</v>
      </c>
      <c r="C837" s="75" t="s">
        <v>9911</v>
      </c>
      <c r="D837" s="65" t="s">
        <v>9914</v>
      </c>
      <c r="E837" s="65" t="s">
        <v>229</v>
      </c>
      <c r="F837" s="64">
        <v>1</v>
      </c>
      <c r="G837" s="78">
        <v>300</v>
      </c>
      <c r="H837" s="64">
        <f t="shared" si="31"/>
        <v>300</v>
      </c>
      <c r="I837" s="52"/>
      <c r="J837" s="52" t="s">
        <v>1516</v>
      </c>
      <c r="K837" s="65" t="s">
        <v>1454</v>
      </c>
      <c r="L837" s="157">
        <f t="shared" si="33"/>
        <v>1</v>
      </c>
      <c r="M837" s="157">
        <f t="shared" si="32"/>
        <v>300</v>
      </c>
    </row>
    <row r="838" s="157" customFormat="1" customHeight="1" outlineLevel="2" spans="1:15">
      <c r="A838" s="173" t="s">
        <v>1496</v>
      </c>
      <c r="B838" s="75" t="s">
        <v>1454</v>
      </c>
      <c r="C838" s="65" t="s">
        <v>9989</v>
      </c>
      <c r="D838" s="52" t="s">
        <v>10253</v>
      </c>
      <c r="E838" s="65" t="s">
        <v>229</v>
      </c>
      <c r="F838" s="64">
        <v>1</v>
      </c>
      <c r="G838" s="52">
        <v>100</v>
      </c>
      <c r="H838" s="64">
        <f t="shared" si="31"/>
        <v>100</v>
      </c>
      <c r="I838" s="52"/>
      <c r="J838" s="52" t="s">
        <v>1516</v>
      </c>
      <c r="K838" s="65" t="s">
        <v>10269</v>
      </c>
      <c r="L838" s="157">
        <f t="shared" si="33"/>
        <v>1</v>
      </c>
      <c r="M838" s="157">
        <f t="shared" si="32"/>
        <v>100</v>
      </c>
    </row>
    <row r="839" s="157" customFormat="1" customHeight="1" outlineLevel="2" spans="1:15">
      <c r="A839" s="173" t="s">
        <v>1496</v>
      </c>
      <c r="B839" s="75" t="s">
        <v>1454</v>
      </c>
      <c r="C839" s="65" t="s">
        <v>10033</v>
      </c>
      <c r="D839" s="186" t="s">
        <v>10253</v>
      </c>
      <c r="E839" s="65" t="s">
        <v>229</v>
      </c>
      <c r="F839" s="64">
        <v>1</v>
      </c>
      <c r="G839" s="52">
        <v>100</v>
      </c>
      <c r="H839" s="64">
        <f t="shared" si="31"/>
        <v>100</v>
      </c>
      <c r="I839" s="52"/>
      <c r="J839" s="52" t="s">
        <v>1516</v>
      </c>
      <c r="K839" s="65" t="s">
        <v>10269</v>
      </c>
      <c r="L839" s="157">
        <f t="shared" si="33"/>
        <v>1</v>
      </c>
      <c r="M839" s="157">
        <f t="shared" si="32"/>
        <v>100</v>
      </c>
    </row>
    <row r="840" s="157" customFormat="1" customHeight="1" outlineLevel="2" spans="1:15">
      <c r="A840" s="173" t="s">
        <v>1496</v>
      </c>
      <c r="B840" s="75" t="s">
        <v>1454</v>
      </c>
      <c r="C840" s="65" t="s">
        <v>9928</v>
      </c>
      <c r="D840" s="65" t="s">
        <v>9929</v>
      </c>
      <c r="E840" s="65" t="s">
        <v>229</v>
      </c>
      <c r="F840" s="64">
        <v>1</v>
      </c>
      <c r="G840" s="52">
        <v>100</v>
      </c>
      <c r="H840" s="64">
        <f t="shared" si="31"/>
        <v>100</v>
      </c>
      <c r="I840" s="52"/>
      <c r="J840" s="52" t="s">
        <v>1516</v>
      </c>
      <c r="K840" s="65" t="s">
        <v>10269</v>
      </c>
      <c r="L840" s="157">
        <f t="shared" si="33"/>
        <v>1</v>
      </c>
      <c r="M840" s="157">
        <f t="shared" si="32"/>
        <v>100</v>
      </c>
    </row>
    <row r="841" s="157" customFormat="1" customHeight="1" outlineLevel="2" spans="1:15">
      <c r="A841" s="173" t="s">
        <v>1496</v>
      </c>
      <c r="B841" s="75" t="s">
        <v>1454</v>
      </c>
      <c r="C841" s="75" t="s">
        <v>10181</v>
      </c>
      <c r="D841" s="52" t="s">
        <v>9981</v>
      </c>
      <c r="E841" s="65" t="s">
        <v>229</v>
      </c>
      <c r="F841" s="64">
        <v>1</v>
      </c>
      <c r="G841" s="52">
        <v>70</v>
      </c>
      <c r="H841" s="64">
        <f t="shared" si="31"/>
        <v>70</v>
      </c>
      <c r="I841" s="52"/>
      <c r="J841" s="52" t="s">
        <v>1516</v>
      </c>
      <c r="K841" s="65" t="s">
        <v>10269</v>
      </c>
      <c r="L841" s="157">
        <f t="shared" si="33"/>
        <v>1</v>
      </c>
      <c r="M841" s="157">
        <f t="shared" si="32"/>
        <v>70</v>
      </c>
    </row>
    <row r="842" s="161" customFormat="1" customHeight="1" outlineLevel="2" spans="1:15">
      <c r="A842" s="173" t="s">
        <v>1496</v>
      </c>
      <c r="B842" s="65" t="s">
        <v>1454</v>
      </c>
      <c r="C842" s="65" t="s">
        <v>9969</v>
      </c>
      <c r="D842" s="65" t="s">
        <v>9970</v>
      </c>
      <c r="E842" s="65" t="s">
        <v>229</v>
      </c>
      <c r="F842" s="64">
        <v>1</v>
      </c>
      <c r="G842" s="52">
        <v>200</v>
      </c>
      <c r="H842" s="64">
        <f t="shared" si="31"/>
        <v>200</v>
      </c>
      <c r="I842" s="52"/>
      <c r="J842" s="52" t="s">
        <v>1516</v>
      </c>
      <c r="K842" s="65" t="s">
        <v>1421</v>
      </c>
      <c r="L842" s="157">
        <f t="shared" si="33"/>
        <v>1</v>
      </c>
      <c r="M842" s="157">
        <f t="shared" si="32"/>
        <v>200</v>
      </c>
      <c r="N842" s="136"/>
      <c r="O842" s="136"/>
    </row>
    <row r="843" s="157" customFormat="1" customHeight="1" outlineLevel="2" spans="1:15">
      <c r="A843" s="173" t="s">
        <v>1496</v>
      </c>
      <c r="B843" s="75" t="s">
        <v>915</v>
      </c>
      <c r="C843" s="75" t="s">
        <v>10181</v>
      </c>
      <c r="D843" s="52" t="s">
        <v>9981</v>
      </c>
      <c r="E843" s="65" t="s">
        <v>229</v>
      </c>
      <c r="F843" s="64">
        <v>1</v>
      </c>
      <c r="G843" s="52">
        <v>70</v>
      </c>
      <c r="H843" s="64">
        <f t="shared" si="31"/>
        <v>70</v>
      </c>
      <c r="I843" s="52"/>
      <c r="J843" s="52" t="s">
        <v>1518</v>
      </c>
      <c r="K843" s="65" t="s">
        <v>1421</v>
      </c>
      <c r="L843" s="157">
        <f t="shared" si="33"/>
        <v>1</v>
      </c>
      <c r="M843" s="157">
        <f t="shared" si="32"/>
        <v>70</v>
      </c>
    </row>
    <row r="844" s="157" customFormat="1" customHeight="1" outlineLevel="2" spans="1:15">
      <c r="A844" s="173" t="s">
        <v>1496</v>
      </c>
      <c r="B844" s="75" t="s">
        <v>2643</v>
      </c>
      <c r="C844" s="75" t="s">
        <v>10181</v>
      </c>
      <c r="D844" s="52" t="s">
        <v>9981</v>
      </c>
      <c r="E844" s="65" t="s">
        <v>229</v>
      </c>
      <c r="F844" s="64">
        <v>1</v>
      </c>
      <c r="G844" s="52">
        <v>70</v>
      </c>
      <c r="H844" s="64">
        <f t="shared" si="31"/>
        <v>70</v>
      </c>
      <c r="I844" s="52"/>
      <c r="J844" s="52" t="s">
        <v>1519</v>
      </c>
      <c r="K844" s="65" t="s">
        <v>1421</v>
      </c>
      <c r="L844" s="157">
        <f t="shared" si="33"/>
        <v>1</v>
      </c>
      <c r="M844" s="157">
        <f t="shared" si="32"/>
        <v>70</v>
      </c>
    </row>
    <row r="845" s="157" customFormat="1" customHeight="1" outlineLevel="2" spans="1:15">
      <c r="A845" s="173" t="s">
        <v>1496</v>
      </c>
      <c r="B845" s="75" t="s">
        <v>2643</v>
      </c>
      <c r="C845" s="75" t="s">
        <v>10181</v>
      </c>
      <c r="D845" s="52" t="s">
        <v>9981</v>
      </c>
      <c r="E845" s="65" t="s">
        <v>229</v>
      </c>
      <c r="F845" s="64">
        <v>1</v>
      </c>
      <c r="G845" s="52">
        <v>70</v>
      </c>
      <c r="H845" s="64">
        <f t="shared" si="31"/>
        <v>70</v>
      </c>
      <c r="I845" s="52"/>
      <c r="J845" s="52" t="s">
        <v>1521</v>
      </c>
      <c r="K845" s="65" t="s">
        <v>1421</v>
      </c>
      <c r="L845" s="157">
        <f t="shared" si="33"/>
        <v>1</v>
      </c>
      <c r="M845" s="157">
        <f t="shared" si="32"/>
        <v>70</v>
      </c>
    </row>
    <row r="846" s="161" customFormat="1" customHeight="1" outlineLevel="2" spans="1:15">
      <c r="A846" s="173" t="s">
        <v>1496</v>
      </c>
      <c r="B846" s="65" t="s">
        <v>2643</v>
      </c>
      <c r="C846" s="65" t="s">
        <v>9969</v>
      </c>
      <c r="D846" s="65" t="s">
        <v>9970</v>
      </c>
      <c r="E846" s="65" t="s">
        <v>229</v>
      </c>
      <c r="F846" s="64">
        <v>1</v>
      </c>
      <c r="G846" s="52">
        <v>200</v>
      </c>
      <c r="H846" s="64">
        <f t="shared" si="31"/>
        <v>200</v>
      </c>
      <c r="I846" s="52"/>
      <c r="J846" s="52" t="s">
        <v>1521</v>
      </c>
      <c r="K846" s="65" t="s">
        <v>1421</v>
      </c>
      <c r="L846" s="157">
        <f t="shared" si="33"/>
        <v>1</v>
      </c>
      <c r="M846" s="157">
        <f t="shared" si="32"/>
        <v>200</v>
      </c>
      <c r="N846" s="136"/>
      <c r="O846" s="136"/>
    </row>
    <row r="847" s="157" customFormat="1" customHeight="1" outlineLevel="2" spans="1:15">
      <c r="A847" s="173" t="s">
        <v>1496</v>
      </c>
      <c r="B847" s="75" t="s">
        <v>10273</v>
      </c>
      <c r="C847" s="75" t="s">
        <v>10181</v>
      </c>
      <c r="D847" s="52" t="s">
        <v>9981</v>
      </c>
      <c r="E847" s="65" t="s">
        <v>229</v>
      </c>
      <c r="F847" s="64">
        <v>3</v>
      </c>
      <c r="G847" s="52">
        <v>70</v>
      </c>
      <c r="H847" s="64">
        <f t="shared" si="31"/>
        <v>210</v>
      </c>
      <c r="I847" s="52"/>
      <c r="J847" s="52" t="s">
        <v>1524</v>
      </c>
      <c r="K847" s="65" t="s">
        <v>1421</v>
      </c>
      <c r="L847" s="157">
        <f t="shared" si="33"/>
        <v>3</v>
      </c>
      <c r="M847" s="157">
        <f t="shared" si="32"/>
        <v>210</v>
      </c>
    </row>
    <row r="848" s="157" customFormat="1" customHeight="1" outlineLevel="2" spans="1:15">
      <c r="A848" s="173" t="s">
        <v>1496</v>
      </c>
      <c r="B848" s="75" t="s">
        <v>893</v>
      </c>
      <c r="C848" s="65" t="s">
        <v>9918</v>
      </c>
      <c r="D848" s="65" t="s">
        <v>9919</v>
      </c>
      <c r="E848" s="65" t="s">
        <v>229</v>
      </c>
      <c r="F848" s="64">
        <v>1</v>
      </c>
      <c r="G848" s="52">
        <v>300</v>
      </c>
      <c r="H848" s="64">
        <f t="shared" si="31"/>
        <v>300</v>
      </c>
      <c r="I848" s="52"/>
      <c r="J848" s="52" t="s">
        <v>1525</v>
      </c>
      <c r="K848" s="65" t="s">
        <v>1421</v>
      </c>
      <c r="L848" s="157">
        <f t="shared" si="33"/>
        <v>1</v>
      </c>
      <c r="M848" s="157">
        <f t="shared" si="32"/>
        <v>300</v>
      </c>
    </row>
    <row r="849" s="157" customFormat="1" customHeight="1" outlineLevel="2" spans="1:15">
      <c r="A849" s="173" t="s">
        <v>1496</v>
      </c>
      <c r="B849" s="75" t="s">
        <v>893</v>
      </c>
      <c r="C849" s="75" t="s">
        <v>10181</v>
      </c>
      <c r="D849" s="52" t="s">
        <v>9981</v>
      </c>
      <c r="E849" s="65" t="s">
        <v>229</v>
      </c>
      <c r="F849" s="64">
        <v>12</v>
      </c>
      <c r="G849" s="52">
        <v>70</v>
      </c>
      <c r="H849" s="64">
        <f t="shared" si="31"/>
        <v>840</v>
      </c>
      <c r="I849" s="52"/>
      <c r="J849" s="52" t="s">
        <v>1525</v>
      </c>
      <c r="K849" s="65" t="s">
        <v>1421</v>
      </c>
      <c r="L849" s="157">
        <f t="shared" si="33"/>
        <v>12</v>
      </c>
      <c r="M849" s="157">
        <f t="shared" si="32"/>
        <v>840</v>
      </c>
    </row>
    <row r="850" s="160" customFormat="1" customHeight="1" outlineLevel="2" spans="1:15">
      <c r="A850" s="173" t="s">
        <v>1496</v>
      </c>
      <c r="B850" s="75" t="s">
        <v>893</v>
      </c>
      <c r="C850" s="65" t="s">
        <v>10046</v>
      </c>
      <c r="D850" s="78" t="s">
        <v>10268</v>
      </c>
      <c r="E850" s="65" t="s">
        <v>705</v>
      </c>
      <c r="F850" s="64">
        <v>50</v>
      </c>
      <c r="G850" s="52">
        <v>30</v>
      </c>
      <c r="H850" s="64">
        <f t="shared" si="31"/>
        <v>1500</v>
      </c>
      <c r="I850" s="52"/>
      <c r="J850" s="52"/>
      <c r="K850" s="52"/>
      <c r="L850" s="157">
        <f t="shared" si="33"/>
        <v>50</v>
      </c>
      <c r="M850" s="157">
        <f t="shared" si="32"/>
        <v>1500</v>
      </c>
      <c r="N850" s="157"/>
      <c r="O850" s="157"/>
    </row>
    <row r="851" s="160" customFormat="1" customHeight="1" outlineLevel="2" spans="1:15">
      <c r="A851" s="173" t="s">
        <v>1496</v>
      </c>
      <c r="B851" s="75" t="s">
        <v>893</v>
      </c>
      <c r="C851" s="75" t="s">
        <v>9928</v>
      </c>
      <c r="D851" s="75" t="s">
        <v>9929</v>
      </c>
      <c r="E851" s="65" t="s">
        <v>229</v>
      </c>
      <c r="F851" s="64">
        <v>100</v>
      </c>
      <c r="G851" s="52">
        <v>100</v>
      </c>
      <c r="H851" s="64">
        <f t="shared" si="31"/>
        <v>10000</v>
      </c>
      <c r="I851" s="52"/>
      <c r="J851" s="52"/>
      <c r="K851" s="52"/>
      <c r="L851" s="157">
        <f t="shared" si="33"/>
        <v>100</v>
      </c>
      <c r="M851" s="157">
        <f t="shared" si="32"/>
        <v>10000</v>
      </c>
      <c r="N851" s="157"/>
      <c r="O851" s="157"/>
    </row>
    <row r="852" s="160" customFormat="1" customHeight="1" outlineLevel="2" spans="1:15">
      <c r="A852" s="173" t="s">
        <v>1496</v>
      </c>
      <c r="B852" s="75" t="s">
        <v>893</v>
      </c>
      <c r="C852" s="75" t="s">
        <v>10181</v>
      </c>
      <c r="D852" s="52" t="s">
        <v>9981</v>
      </c>
      <c r="E852" s="65" t="s">
        <v>229</v>
      </c>
      <c r="F852" s="64">
        <v>50</v>
      </c>
      <c r="G852" s="52">
        <v>70</v>
      </c>
      <c r="H852" s="64">
        <f t="shared" si="31"/>
        <v>3500</v>
      </c>
      <c r="I852" s="52"/>
      <c r="J852" s="52"/>
      <c r="K852" s="52"/>
      <c r="L852" s="157">
        <f t="shared" si="33"/>
        <v>50</v>
      </c>
      <c r="M852" s="157">
        <f t="shared" si="32"/>
        <v>3500</v>
      </c>
      <c r="N852" s="157"/>
      <c r="O852" s="157"/>
    </row>
    <row r="853" s="160" customFormat="1" customHeight="1" outlineLevel="2" spans="1:15">
      <c r="A853" s="173" t="s">
        <v>1496</v>
      </c>
      <c r="B853" s="75" t="s">
        <v>893</v>
      </c>
      <c r="C853" s="65" t="s">
        <v>10004</v>
      </c>
      <c r="D853" s="65" t="s">
        <v>10176</v>
      </c>
      <c r="E853" s="65" t="s">
        <v>705</v>
      </c>
      <c r="F853" s="64">
        <v>50</v>
      </c>
      <c r="G853" s="52">
        <v>70</v>
      </c>
      <c r="H853" s="64">
        <f t="shared" si="31"/>
        <v>3500</v>
      </c>
      <c r="I853" s="52"/>
      <c r="J853" s="52"/>
      <c r="K853" s="52"/>
      <c r="L853" s="157">
        <f t="shared" si="33"/>
        <v>50</v>
      </c>
      <c r="M853" s="157">
        <f t="shared" si="32"/>
        <v>3500</v>
      </c>
      <c r="N853" s="157"/>
      <c r="O853" s="157"/>
    </row>
    <row r="854" s="160" customFormat="1" customHeight="1" outlineLevel="2" spans="1:15">
      <c r="A854" s="173" t="s">
        <v>1496</v>
      </c>
      <c r="B854" s="75" t="s">
        <v>893</v>
      </c>
      <c r="C854" s="65" t="s">
        <v>9977</v>
      </c>
      <c r="D854" s="65" t="s">
        <v>240</v>
      </c>
      <c r="E854" s="65" t="s">
        <v>229</v>
      </c>
      <c r="F854" s="64">
        <v>50</v>
      </c>
      <c r="G854" s="52">
        <v>30</v>
      </c>
      <c r="H854" s="64">
        <f t="shared" si="31"/>
        <v>1500</v>
      </c>
      <c r="I854" s="52"/>
      <c r="J854" s="52"/>
      <c r="K854" s="52"/>
      <c r="L854" s="157">
        <f t="shared" si="33"/>
        <v>50</v>
      </c>
      <c r="M854" s="157">
        <f t="shared" si="32"/>
        <v>1500</v>
      </c>
      <c r="N854" s="157"/>
      <c r="O854" s="157"/>
    </row>
    <row r="855" s="160" customFormat="1" customHeight="1" outlineLevel="2" spans="1:15">
      <c r="A855" s="173" t="s">
        <v>1496</v>
      </c>
      <c r="B855" s="75" t="s">
        <v>893</v>
      </c>
      <c r="C855" s="65" t="s">
        <v>10046</v>
      </c>
      <c r="D855" s="78" t="s">
        <v>10268</v>
      </c>
      <c r="E855" s="65" t="s">
        <v>705</v>
      </c>
      <c r="F855" s="64">
        <v>50</v>
      </c>
      <c r="G855" s="52">
        <v>30</v>
      </c>
      <c r="H855" s="64">
        <f t="shared" si="31"/>
        <v>1500</v>
      </c>
      <c r="I855" s="52"/>
      <c r="J855" s="52"/>
      <c r="K855" s="52"/>
      <c r="L855" s="157">
        <f t="shared" si="33"/>
        <v>50</v>
      </c>
      <c r="M855" s="157">
        <f t="shared" si="32"/>
        <v>1500</v>
      </c>
      <c r="N855" s="157"/>
      <c r="O855" s="157"/>
    </row>
    <row r="856" s="159" customFormat="1" customHeight="1" outlineLevel="1" spans="1:15">
      <c r="A856" s="170" t="s">
        <v>10274</v>
      </c>
      <c r="B856" s="62" t="s">
        <v>10274</v>
      </c>
      <c r="C856" s="62"/>
      <c r="D856" s="62"/>
      <c r="E856" s="62"/>
      <c r="F856" s="171"/>
      <c r="G856" s="62"/>
      <c r="H856" s="64"/>
      <c r="I856" s="62"/>
      <c r="J856" s="62"/>
      <c r="K856" s="62"/>
    </row>
    <row r="857" s="163" customFormat="1" customHeight="1" outlineLevel="1" spans="1:15">
      <c r="A857" s="54" t="s">
        <v>976</v>
      </c>
      <c r="B857" s="55" t="s">
        <v>976</v>
      </c>
      <c r="C857" s="62"/>
      <c r="D857" s="62"/>
      <c r="E857" s="62"/>
      <c r="F857" s="171"/>
      <c r="G857" s="62"/>
      <c r="H857" s="64"/>
      <c r="I857" s="62"/>
      <c r="J857" s="62"/>
      <c r="K857" s="62"/>
      <c r="L857" s="159"/>
      <c r="M857" s="159"/>
      <c r="N857" s="159"/>
      <c r="O857" s="159"/>
    </row>
    <row r="858" s="160" customFormat="1" customHeight="1" outlineLevel="2" spans="1:15">
      <c r="A858" s="208" t="s">
        <v>976</v>
      </c>
      <c r="B858" s="65" t="s">
        <v>976</v>
      </c>
      <c r="C858" s="185" t="s">
        <v>10059</v>
      </c>
      <c r="D858" s="184" t="s">
        <v>10252</v>
      </c>
      <c r="E858" s="179" t="s">
        <v>229</v>
      </c>
      <c r="F858" s="206">
        <v>324</v>
      </c>
      <c r="G858" s="184">
        <v>100</v>
      </c>
      <c r="H858" s="64">
        <f t="shared" ref="H858:H921" si="34" xml:space="preserve">F858*G858</f>
        <v>32400</v>
      </c>
      <c r="I858" s="52"/>
      <c r="J858" s="52"/>
      <c r="K858" s="52"/>
      <c r="L858" s="166">
        <f t="shared" ref="L858:L921" si="35" xml:space="preserve">ROUND(F858/1200*600,0)</f>
        <v>162</v>
      </c>
      <c r="M858" s="157">
        <f t="shared" ref="M858:M921" si="36" xml:space="preserve">L858*G858</f>
        <v>16200</v>
      </c>
      <c r="N858" s="157"/>
      <c r="O858" s="157"/>
    </row>
    <row r="859" s="160" customFormat="1" customHeight="1" outlineLevel="2" spans="1:15">
      <c r="A859" s="208" t="s">
        <v>976</v>
      </c>
      <c r="B859" s="65" t="s">
        <v>976</v>
      </c>
      <c r="C859" s="185" t="s">
        <v>10013</v>
      </c>
      <c r="D859" s="179" t="s">
        <v>10014</v>
      </c>
      <c r="E859" s="179" t="s">
        <v>229</v>
      </c>
      <c r="F859" s="206">
        <v>210</v>
      </c>
      <c r="G859" s="186">
        <v>50</v>
      </c>
      <c r="H859" s="64">
        <f t="shared" si="34"/>
        <v>10500</v>
      </c>
      <c r="I859" s="52"/>
      <c r="J859" s="52"/>
      <c r="K859" s="52"/>
      <c r="L859" s="166">
        <f t="shared" si="35"/>
        <v>105</v>
      </c>
      <c r="M859" s="157">
        <f t="shared" si="36"/>
        <v>5250</v>
      </c>
      <c r="N859" s="157"/>
      <c r="O859" s="157"/>
    </row>
    <row r="860" s="160" customFormat="1" customHeight="1" outlineLevel="2" spans="1:15">
      <c r="A860" s="208" t="s">
        <v>976</v>
      </c>
      <c r="B860" s="65" t="s">
        <v>976</v>
      </c>
      <c r="C860" s="185" t="s">
        <v>9967</v>
      </c>
      <c r="D860" s="186" t="s">
        <v>10275</v>
      </c>
      <c r="E860" s="179" t="s">
        <v>229</v>
      </c>
      <c r="F860" s="206">
        <v>25</v>
      </c>
      <c r="G860" s="186">
        <v>500</v>
      </c>
      <c r="H860" s="64">
        <f t="shared" si="34"/>
        <v>12500</v>
      </c>
      <c r="I860" s="52"/>
      <c r="J860" s="52"/>
      <c r="K860" s="52"/>
      <c r="L860" s="166">
        <f t="shared" si="35"/>
        <v>13</v>
      </c>
      <c r="M860" s="157">
        <f t="shared" si="36"/>
        <v>6500</v>
      </c>
      <c r="N860" s="157"/>
      <c r="O860" s="157"/>
    </row>
    <row r="861" s="160" customFormat="1" customHeight="1" outlineLevel="2" spans="1:15">
      <c r="A861" s="208" t="s">
        <v>976</v>
      </c>
      <c r="B861" s="65" t="s">
        <v>976</v>
      </c>
      <c r="C861" s="185" t="s">
        <v>10183</v>
      </c>
      <c r="D861" s="65" t="s">
        <v>10184</v>
      </c>
      <c r="E861" s="179" t="s">
        <v>229</v>
      </c>
      <c r="F861" s="206">
        <v>85</v>
      </c>
      <c r="G861" s="186">
        <v>380</v>
      </c>
      <c r="H861" s="64">
        <f t="shared" si="34"/>
        <v>32300</v>
      </c>
      <c r="I861" s="52"/>
      <c r="J861" s="52"/>
      <c r="K861" s="52"/>
      <c r="L861" s="166">
        <f t="shared" si="35"/>
        <v>43</v>
      </c>
      <c r="M861" s="157">
        <f t="shared" si="36"/>
        <v>16340</v>
      </c>
      <c r="N861" s="157"/>
      <c r="O861" s="157"/>
    </row>
    <row r="862" s="160" customFormat="1" customHeight="1" outlineLevel="2" spans="1:15">
      <c r="A862" s="208" t="s">
        <v>976</v>
      </c>
      <c r="B862" s="65" t="s">
        <v>976</v>
      </c>
      <c r="C862" s="185" t="s">
        <v>9954</v>
      </c>
      <c r="D862" s="192" t="s">
        <v>10000</v>
      </c>
      <c r="E862" s="179" t="s">
        <v>229</v>
      </c>
      <c r="F862" s="206">
        <v>30</v>
      </c>
      <c r="G862" s="186">
        <v>2500</v>
      </c>
      <c r="H862" s="64">
        <f t="shared" si="34"/>
        <v>75000</v>
      </c>
      <c r="I862" s="52"/>
      <c r="J862" s="52"/>
      <c r="K862" s="52"/>
      <c r="L862" s="166">
        <f t="shared" si="35"/>
        <v>15</v>
      </c>
      <c r="M862" s="157">
        <f t="shared" si="36"/>
        <v>37500</v>
      </c>
      <c r="N862" s="157"/>
      <c r="O862" s="157"/>
    </row>
    <row r="863" s="160" customFormat="1" customHeight="1" outlineLevel="2" spans="1:15">
      <c r="A863" s="208" t="s">
        <v>976</v>
      </c>
      <c r="B863" s="65" t="s">
        <v>976</v>
      </c>
      <c r="C863" s="185" t="s">
        <v>9926</v>
      </c>
      <c r="D863" s="192" t="s">
        <v>9927</v>
      </c>
      <c r="E863" s="179" t="s">
        <v>229</v>
      </c>
      <c r="F863" s="206">
        <v>25</v>
      </c>
      <c r="G863" s="186">
        <v>300</v>
      </c>
      <c r="H863" s="64">
        <f t="shared" si="34"/>
        <v>7500</v>
      </c>
      <c r="I863" s="52"/>
      <c r="J863" s="52"/>
      <c r="K863" s="52"/>
      <c r="L863" s="166">
        <f t="shared" si="35"/>
        <v>13</v>
      </c>
      <c r="M863" s="157">
        <f t="shared" si="36"/>
        <v>3900</v>
      </c>
      <c r="N863" s="157"/>
      <c r="O863" s="157"/>
    </row>
    <row r="864" s="160" customFormat="1" customHeight="1" outlineLevel="2" spans="1:15">
      <c r="A864" s="208" t="s">
        <v>976</v>
      </c>
      <c r="B864" s="65" t="s">
        <v>976</v>
      </c>
      <c r="C864" s="185" t="s">
        <v>9932</v>
      </c>
      <c r="D864" s="179" t="s">
        <v>9933</v>
      </c>
      <c r="E864" s="179" t="s">
        <v>229</v>
      </c>
      <c r="F864" s="206">
        <v>55</v>
      </c>
      <c r="G864" s="186">
        <v>120</v>
      </c>
      <c r="H864" s="64">
        <f t="shared" si="34"/>
        <v>6600</v>
      </c>
      <c r="I864" s="52"/>
      <c r="J864" s="52"/>
      <c r="K864" s="52"/>
      <c r="L864" s="166">
        <f t="shared" si="35"/>
        <v>28</v>
      </c>
      <c r="M864" s="157">
        <f t="shared" si="36"/>
        <v>3360</v>
      </c>
      <c r="N864" s="157"/>
      <c r="O864" s="157"/>
    </row>
    <row r="865" s="160" customFormat="1" customHeight="1" outlineLevel="2" spans="1:15">
      <c r="A865" s="208" t="s">
        <v>976</v>
      </c>
      <c r="B865" s="65" t="s">
        <v>976</v>
      </c>
      <c r="C865" s="185" t="s">
        <v>9918</v>
      </c>
      <c r="D865" s="65" t="s">
        <v>9919</v>
      </c>
      <c r="E865" s="179" t="s">
        <v>229</v>
      </c>
      <c r="F865" s="206">
        <v>10</v>
      </c>
      <c r="G865" s="196">
        <v>300</v>
      </c>
      <c r="H865" s="64">
        <f t="shared" si="34"/>
        <v>3000</v>
      </c>
      <c r="I865" s="52"/>
      <c r="J865" s="52"/>
      <c r="K865" s="52"/>
      <c r="L865" s="166">
        <f t="shared" si="35"/>
        <v>5</v>
      </c>
      <c r="M865" s="157">
        <f t="shared" si="36"/>
        <v>1500</v>
      </c>
      <c r="N865" s="157"/>
      <c r="O865" s="157"/>
    </row>
    <row r="866" s="160" customFormat="1" customHeight="1" outlineLevel="2" spans="1:15">
      <c r="A866" s="208" t="s">
        <v>976</v>
      </c>
      <c r="B866" s="65" t="s">
        <v>976</v>
      </c>
      <c r="C866" s="185" t="s">
        <v>9949</v>
      </c>
      <c r="D866" s="196" t="s">
        <v>10276</v>
      </c>
      <c r="E866" s="179" t="s">
        <v>229</v>
      </c>
      <c r="F866" s="206">
        <v>5</v>
      </c>
      <c r="G866" s="186">
        <v>800</v>
      </c>
      <c r="H866" s="64">
        <f t="shared" si="34"/>
        <v>4000</v>
      </c>
      <c r="I866" s="52"/>
      <c r="J866" s="52"/>
      <c r="K866" s="52"/>
      <c r="L866" s="166">
        <f t="shared" si="35"/>
        <v>3</v>
      </c>
      <c r="M866" s="157">
        <f t="shared" si="36"/>
        <v>2400</v>
      </c>
      <c r="N866" s="157"/>
      <c r="O866" s="157"/>
    </row>
    <row r="867" s="160" customFormat="1" customHeight="1" outlineLevel="2" spans="1:15">
      <c r="A867" s="208" t="s">
        <v>976</v>
      </c>
      <c r="B867" s="65" t="s">
        <v>976</v>
      </c>
      <c r="C867" s="185" t="s">
        <v>10187</v>
      </c>
      <c r="D867" s="192" t="s">
        <v>10188</v>
      </c>
      <c r="E867" s="179" t="s">
        <v>229</v>
      </c>
      <c r="F867" s="206">
        <v>35</v>
      </c>
      <c r="G867" s="186">
        <v>2500</v>
      </c>
      <c r="H867" s="64">
        <f t="shared" si="34"/>
        <v>87500</v>
      </c>
      <c r="I867" s="52"/>
      <c r="J867" s="52"/>
      <c r="K867" s="52"/>
      <c r="L867" s="166">
        <f t="shared" si="35"/>
        <v>18</v>
      </c>
      <c r="M867" s="157">
        <f t="shared" si="36"/>
        <v>45000</v>
      </c>
      <c r="N867" s="157"/>
      <c r="O867" s="157"/>
    </row>
    <row r="868" s="160" customFormat="1" customHeight="1" outlineLevel="2" spans="1:15">
      <c r="A868" s="208" t="s">
        <v>976</v>
      </c>
      <c r="B868" s="65" t="s">
        <v>976</v>
      </c>
      <c r="C868" s="213" t="s">
        <v>10181</v>
      </c>
      <c r="D868" s="196" t="s">
        <v>9981</v>
      </c>
      <c r="E868" s="179" t="s">
        <v>229</v>
      </c>
      <c r="F868" s="206">
        <v>50</v>
      </c>
      <c r="G868" s="186">
        <v>70</v>
      </c>
      <c r="H868" s="64">
        <f t="shared" si="34"/>
        <v>3500</v>
      </c>
      <c r="I868" s="52"/>
      <c r="J868" s="52"/>
      <c r="K868" s="52"/>
      <c r="L868" s="166">
        <f t="shared" si="35"/>
        <v>25</v>
      </c>
      <c r="M868" s="157">
        <f t="shared" si="36"/>
        <v>1750</v>
      </c>
      <c r="N868" s="157"/>
      <c r="O868" s="157"/>
    </row>
    <row r="869" s="160" customFormat="1" customHeight="1" outlineLevel="2" spans="1:15">
      <c r="A869" s="208" t="s">
        <v>976</v>
      </c>
      <c r="B869" s="65" t="s">
        <v>976</v>
      </c>
      <c r="C869" s="65" t="s">
        <v>10185</v>
      </c>
      <c r="D869" s="65" t="s">
        <v>10186</v>
      </c>
      <c r="E869" s="179" t="s">
        <v>186</v>
      </c>
      <c r="F869" s="206">
        <v>6</v>
      </c>
      <c r="G869" s="186">
        <v>1300</v>
      </c>
      <c r="H869" s="64">
        <f t="shared" si="34"/>
        <v>7800</v>
      </c>
      <c r="I869" s="52"/>
      <c r="J869" s="52"/>
      <c r="K869" s="52"/>
      <c r="L869" s="166">
        <f t="shared" si="35"/>
        <v>3</v>
      </c>
      <c r="M869" s="157">
        <f t="shared" si="36"/>
        <v>3900</v>
      </c>
      <c r="N869" s="157"/>
      <c r="O869" s="157"/>
    </row>
    <row r="870" s="160" customFormat="1" customHeight="1" outlineLevel="2" spans="1:15">
      <c r="A870" s="208" t="s">
        <v>976</v>
      </c>
      <c r="B870" s="65" t="s">
        <v>976</v>
      </c>
      <c r="C870" s="65" t="s">
        <v>10233</v>
      </c>
      <c r="D870" s="65" t="s">
        <v>10234</v>
      </c>
      <c r="E870" s="65" t="s">
        <v>229</v>
      </c>
      <c r="F870" s="64">
        <v>61</v>
      </c>
      <c r="G870" s="64">
        <v>200</v>
      </c>
      <c r="H870" s="64">
        <f t="shared" si="34"/>
        <v>12200</v>
      </c>
      <c r="I870" s="52"/>
      <c r="J870" s="52"/>
      <c r="K870" s="52"/>
      <c r="L870" s="166">
        <f t="shared" si="35"/>
        <v>31</v>
      </c>
      <c r="M870" s="157">
        <f t="shared" si="36"/>
        <v>6200</v>
      </c>
      <c r="N870" s="157"/>
      <c r="O870" s="157"/>
    </row>
    <row r="871" s="160" customFormat="1" customHeight="1" outlineLevel="2" spans="1:15">
      <c r="A871" s="208" t="s">
        <v>976</v>
      </c>
      <c r="B871" s="65" t="s">
        <v>976</v>
      </c>
      <c r="C871" s="65" t="s">
        <v>10203</v>
      </c>
      <c r="D871" s="65" t="s">
        <v>10204</v>
      </c>
      <c r="E871" s="65" t="s">
        <v>229</v>
      </c>
      <c r="F871" s="64">
        <v>105</v>
      </c>
      <c r="G871" s="64">
        <v>380</v>
      </c>
      <c r="H871" s="64">
        <f t="shared" si="34"/>
        <v>39900</v>
      </c>
      <c r="I871" s="52"/>
      <c r="J871" s="52"/>
      <c r="K871" s="52"/>
      <c r="L871" s="166">
        <f t="shared" si="35"/>
        <v>53</v>
      </c>
      <c r="M871" s="157">
        <f t="shared" si="36"/>
        <v>20140</v>
      </c>
      <c r="N871" s="157"/>
      <c r="O871" s="157"/>
    </row>
    <row r="872" s="160" customFormat="1" customHeight="1" outlineLevel="2" spans="1:15">
      <c r="A872" s="208" t="s">
        <v>976</v>
      </c>
      <c r="B872" s="65" t="s">
        <v>976</v>
      </c>
      <c r="C872" s="185" t="s">
        <v>10034</v>
      </c>
      <c r="D872" s="186" t="s">
        <v>10277</v>
      </c>
      <c r="E872" s="179" t="s">
        <v>229</v>
      </c>
      <c r="F872" s="206">
        <v>300</v>
      </c>
      <c r="G872" s="207">
        <v>100</v>
      </c>
      <c r="H872" s="64">
        <f t="shared" si="34"/>
        <v>30000</v>
      </c>
      <c r="I872" s="52"/>
      <c r="J872" s="52"/>
      <c r="K872" s="52"/>
      <c r="L872" s="166">
        <f t="shared" si="35"/>
        <v>150</v>
      </c>
      <c r="M872" s="157">
        <f t="shared" si="36"/>
        <v>15000</v>
      </c>
      <c r="N872" s="157"/>
      <c r="O872" s="157"/>
    </row>
    <row r="873" s="160" customFormat="1" customHeight="1" outlineLevel="2" spans="1:15">
      <c r="A873" s="208" t="s">
        <v>976</v>
      </c>
      <c r="B873" s="65" t="s">
        <v>976</v>
      </c>
      <c r="C873" s="65" t="s">
        <v>10167</v>
      </c>
      <c r="D873" s="201" t="s">
        <v>10168</v>
      </c>
      <c r="E873" s="65" t="s">
        <v>229</v>
      </c>
      <c r="F873" s="64">
        <v>400</v>
      </c>
      <c r="G873" s="73">
        <v>1200</v>
      </c>
      <c r="H873" s="64">
        <f t="shared" si="34"/>
        <v>480000</v>
      </c>
      <c r="I873" s="187"/>
      <c r="J873" s="196"/>
      <c r="K873" s="196"/>
      <c r="L873" s="166">
        <f t="shared" si="35"/>
        <v>200</v>
      </c>
      <c r="M873" s="157">
        <f t="shared" si="36"/>
        <v>240000</v>
      </c>
      <c r="N873" s="157"/>
      <c r="O873" s="157"/>
    </row>
    <row r="874" s="160" customFormat="1" customHeight="1" outlineLevel="2" spans="1:15">
      <c r="A874" s="208" t="s">
        <v>976</v>
      </c>
      <c r="B874" s="65" t="s">
        <v>976</v>
      </c>
      <c r="C874" s="65" t="s">
        <v>10105</v>
      </c>
      <c r="D874" s="214" t="s">
        <v>10106</v>
      </c>
      <c r="E874" s="215" t="s">
        <v>229</v>
      </c>
      <c r="F874" s="216">
        <v>286</v>
      </c>
      <c r="G874" s="217">
        <v>70</v>
      </c>
      <c r="H874" s="64">
        <f t="shared" si="34"/>
        <v>20020</v>
      </c>
      <c r="I874" s="187"/>
      <c r="J874" s="196"/>
      <c r="K874" s="196"/>
      <c r="L874" s="166">
        <f t="shared" si="35"/>
        <v>143</v>
      </c>
      <c r="M874" s="157">
        <f t="shared" si="36"/>
        <v>10010</v>
      </c>
      <c r="N874" s="157"/>
      <c r="O874" s="157"/>
    </row>
    <row r="875" s="160" customFormat="1" customHeight="1" outlineLevel="2" spans="1:15">
      <c r="A875" s="208" t="s">
        <v>976</v>
      </c>
      <c r="B875" s="65" t="s">
        <v>976</v>
      </c>
      <c r="C875" s="214" t="s">
        <v>10158</v>
      </c>
      <c r="D875" s="214" t="s">
        <v>10159</v>
      </c>
      <c r="E875" s="215" t="s">
        <v>10160</v>
      </c>
      <c r="F875" s="216">
        <v>4000</v>
      </c>
      <c r="G875" s="217">
        <v>40</v>
      </c>
      <c r="H875" s="64">
        <f t="shared" si="34"/>
        <v>160000</v>
      </c>
      <c r="I875" s="187"/>
      <c r="J875" s="196"/>
      <c r="K875" s="196"/>
      <c r="L875" s="166">
        <f t="shared" si="35"/>
        <v>2000</v>
      </c>
      <c r="M875" s="157">
        <f t="shared" si="36"/>
        <v>80000</v>
      </c>
      <c r="N875" s="157"/>
      <c r="O875" s="157"/>
    </row>
    <row r="876" s="160" customFormat="1" customHeight="1" outlineLevel="2" spans="1:15">
      <c r="A876" s="208" t="s">
        <v>976</v>
      </c>
      <c r="B876" s="65" t="s">
        <v>976</v>
      </c>
      <c r="C876" s="65" t="s">
        <v>10217</v>
      </c>
      <c r="D876" s="65" t="s">
        <v>10218</v>
      </c>
      <c r="E876" s="65" t="s">
        <v>229</v>
      </c>
      <c r="F876" s="64">
        <v>18</v>
      </c>
      <c r="G876" s="218">
        <v>300</v>
      </c>
      <c r="H876" s="64">
        <f t="shared" si="34"/>
        <v>5400</v>
      </c>
      <c r="I876" s="187"/>
      <c r="J876" s="196"/>
      <c r="K876" s="196"/>
      <c r="L876" s="166">
        <f t="shared" si="35"/>
        <v>9</v>
      </c>
      <c r="M876" s="157">
        <f t="shared" si="36"/>
        <v>2700</v>
      </c>
      <c r="N876" s="157"/>
      <c r="O876" s="157"/>
    </row>
    <row r="877" s="160" customFormat="1" customHeight="1" outlineLevel="2" spans="1:15">
      <c r="A877" s="208" t="s">
        <v>976</v>
      </c>
      <c r="B877" s="65" t="s">
        <v>976</v>
      </c>
      <c r="C877" s="65" t="s">
        <v>10137</v>
      </c>
      <c r="D877" s="52" t="s">
        <v>10278</v>
      </c>
      <c r="E877" s="65" t="s">
        <v>229</v>
      </c>
      <c r="F877" s="64">
        <v>6</v>
      </c>
      <c r="G877" s="64">
        <v>980</v>
      </c>
      <c r="H877" s="64">
        <f t="shared" si="34"/>
        <v>5880</v>
      </c>
      <c r="I877" s="187"/>
      <c r="J877" s="196"/>
      <c r="K877" s="196"/>
      <c r="L877" s="166">
        <f t="shared" si="35"/>
        <v>3</v>
      </c>
      <c r="M877" s="157">
        <f t="shared" si="36"/>
        <v>2940</v>
      </c>
      <c r="N877" s="157"/>
      <c r="O877" s="157"/>
    </row>
    <row r="878" s="160" customFormat="1" customHeight="1" outlineLevel="2" spans="1:15">
      <c r="A878" s="208" t="s">
        <v>976</v>
      </c>
      <c r="B878" s="65" t="s">
        <v>976</v>
      </c>
      <c r="C878" s="65" t="s">
        <v>10151</v>
      </c>
      <c r="D878" s="65" t="s">
        <v>10152</v>
      </c>
      <c r="E878" s="65" t="s">
        <v>186</v>
      </c>
      <c r="F878" s="64">
        <v>40</v>
      </c>
      <c r="G878" s="218">
        <v>2000</v>
      </c>
      <c r="H878" s="64">
        <f t="shared" si="34"/>
        <v>80000</v>
      </c>
      <c r="I878" s="187"/>
      <c r="J878" s="131"/>
      <c r="K878" s="131"/>
      <c r="L878" s="166">
        <f t="shared" si="35"/>
        <v>20</v>
      </c>
      <c r="M878" s="157">
        <f t="shared" si="36"/>
        <v>40000</v>
      </c>
      <c r="N878" s="157"/>
      <c r="O878" s="157"/>
    </row>
    <row r="879" s="160" customFormat="1" customHeight="1" outlineLevel="2" spans="1:15">
      <c r="A879" s="208" t="s">
        <v>976</v>
      </c>
      <c r="B879" s="65" t="s">
        <v>976</v>
      </c>
      <c r="C879" s="176" t="s">
        <v>10139</v>
      </c>
      <c r="D879" s="219" t="s">
        <v>10140</v>
      </c>
      <c r="E879" s="74" t="s">
        <v>229</v>
      </c>
      <c r="F879" s="206">
        <v>1</v>
      </c>
      <c r="G879" s="220">
        <v>500</v>
      </c>
      <c r="H879" s="64">
        <f t="shared" si="34"/>
        <v>500</v>
      </c>
      <c r="I879" s="176" t="s">
        <v>10279</v>
      </c>
      <c r="J879" s="67"/>
      <c r="K879" s="67"/>
      <c r="L879" s="166">
        <f t="shared" si="35"/>
        <v>1</v>
      </c>
      <c r="M879" s="157">
        <f t="shared" si="36"/>
        <v>500</v>
      </c>
      <c r="N879" s="157"/>
      <c r="O879" s="157"/>
    </row>
    <row r="880" s="160" customFormat="1" customHeight="1" outlineLevel="2" spans="1:15">
      <c r="A880" s="208" t="s">
        <v>976</v>
      </c>
      <c r="B880" s="65" t="s">
        <v>976</v>
      </c>
      <c r="C880" s="176" t="s">
        <v>10193</v>
      </c>
      <c r="D880" s="221" t="s">
        <v>10280</v>
      </c>
      <c r="E880" s="74" t="s">
        <v>229</v>
      </c>
      <c r="F880" s="206">
        <v>1</v>
      </c>
      <c r="G880" s="220">
        <v>228</v>
      </c>
      <c r="H880" s="64">
        <f t="shared" si="34"/>
        <v>228</v>
      </c>
      <c r="I880" s="222"/>
      <c r="J880" s="52"/>
      <c r="K880" s="68" t="s">
        <v>772</v>
      </c>
      <c r="L880" s="166">
        <f t="shared" si="35"/>
        <v>1</v>
      </c>
      <c r="M880" s="157">
        <f t="shared" si="36"/>
        <v>228</v>
      </c>
      <c r="N880" s="157"/>
      <c r="O880" s="157"/>
    </row>
    <row r="881" s="160" customFormat="1" customHeight="1" outlineLevel="2" spans="1:15">
      <c r="A881" s="208" t="s">
        <v>976</v>
      </c>
      <c r="B881" s="65" t="s">
        <v>976</v>
      </c>
      <c r="C881" s="65" t="s">
        <v>10164</v>
      </c>
      <c r="D881" s="65" t="s">
        <v>10165</v>
      </c>
      <c r="E881" s="65" t="s">
        <v>229</v>
      </c>
      <c r="F881" s="64">
        <v>18</v>
      </c>
      <c r="G881" s="73">
        <v>36</v>
      </c>
      <c r="H881" s="64">
        <f t="shared" si="34"/>
        <v>648</v>
      </c>
      <c r="I881" s="187"/>
      <c r="J881" s="52"/>
      <c r="K881" s="52"/>
      <c r="L881" s="166">
        <f t="shared" si="35"/>
        <v>9</v>
      </c>
      <c r="M881" s="157">
        <f t="shared" si="36"/>
        <v>324</v>
      </c>
      <c r="N881" s="157"/>
      <c r="O881" s="157"/>
    </row>
    <row r="882" s="160" customFormat="1" customHeight="1" outlineLevel="2" spans="1:15">
      <c r="A882" s="208" t="s">
        <v>976</v>
      </c>
      <c r="B882" s="65" t="s">
        <v>976</v>
      </c>
      <c r="C882" s="65" t="s">
        <v>10118</v>
      </c>
      <c r="D882" s="65" t="s">
        <v>10119</v>
      </c>
      <c r="E882" s="65" t="s">
        <v>10120</v>
      </c>
      <c r="F882" s="64">
        <v>540</v>
      </c>
      <c r="G882" s="73">
        <v>1.5</v>
      </c>
      <c r="H882" s="64">
        <f t="shared" si="34"/>
        <v>810</v>
      </c>
      <c r="I882" s="187"/>
      <c r="J882" s="52"/>
      <c r="K882" s="52"/>
      <c r="L882" s="166">
        <f t="shared" si="35"/>
        <v>270</v>
      </c>
      <c r="M882" s="157">
        <f t="shared" si="36"/>
        <v>405</v>
      </c>
      <c r="N882" s="157"/>
      <c r="O882" s="157"/>
    </row>
    <row r="883" s="160" customFormat="1" customHeight="1" outlineLevel="2" spans="1:15">
      <c r="A883" s="208" t="s">
        <v>976</v>
      </c>
      <c r="B883" s="65" t="s">
        <v>976</v>
      </c>
      <c r="C883" s="65" t="s">
        <v>10132</v>
      </c>
      <c r="D883" s="65" t="s">
        <v>10133</v>
      </c>
      <c r="E883" s="65" t="s">
        <v>229</v>
      </c>
      <c r="F883" s="64">
        <v>18</v>
      </c>
      <c r="G883" s="73">
        <v>170</v>
      </c>
      <c r="H883" s="64">
        <f t="shared" si="34"/>
        <v>3060</v>
      </c>
      <c r="I883" s="187"/>
      <c r="J883" s="52"/>
      <c r="K883" s="52"/>
      <c r="L883" s="166">
        <f t="shared" si="35"/>
        <v>9</v>
      </c>
      <c r="M883" s="157">
        <f t="shared" si="36"/>
        <v>1530</v>
      </c>
      <c r="N883" s="157"/>
      <c r="O883" s="157"/>
    </row>
    <row r="884" s="160" customFormat="1" customHeight="1" outlineLevel="2" spans="1:15">
      <c r="A884" s="208" t="s">
        <v>976</v>
      </c>
      <c r="B884" s="65" t="s">
        <v>976</v>
      </c>
      <c r="C884" s="65" t="s">
        <v>10124</v>
      </c>
      <c r="D884" s="65" t="s">
        <v>10125</v>
      </c>
      <c r="E884" s="65" t="s">
        <v>229</v>
      </c>
      <c r="F884" s="64">
        <v>180</v>
      </c>
      <c r="G884" s="73">
        <v>12</v>
      </c>
      <c r="H884" s="64">
        <f t="shared" si="34"/>
        <v>2160</v>
      </c>
      <c r="I884" s="187"/>
      <c r="J884" s="52"/>
      <c r="K884" s="52"/>
      <c r="L884" s="166">
        <f t="shared" si="35"/>
        <v>90</v>
      </c>
      <c r="M884" s="157">
        <f t="shared" si="36"/>
        <v>1080</v>
      </c>
      <c r="N884" s="157"/>
      <c r="O884" s="157"/>
    </row>
    <row r="885" s="160" customFormat="1" customHeight="1" outlineLevel="2" spans="1:15">
      <c r="A885" s="208" t="s">
        <v>976</v>
      </c>
      <c r="B885" s="65" t="s">
        <v>976</v>
      </c>
      <c r="C885" s="65" t="s">
        <v>10123</v>
      </c>
      <c r="D885" s="52" t="s">
        <v>900</v>
      </c>
      <c r="E885" s="65" t="s">
        <v>229</v>
      </c>
      <c r="F885" s="64">
        <v>36</v>
      </c>
      <c r="G885" s="73">
        <v>31</v>
      </c>
      <c r="H885" s="64">
        <f t="shared" si="34"/>
        <v>1116</v>
      </c>
      <c r="I885" s="187"/>
      <c r="J885" s="52"/>
      <c r="K885" s="52"/>
      <c r="L885" s="166">
        <f t="shared" si="35"/>
        <v>18</v>
      </c>
      <c r="M885" s="157">
        <f t="shared" si="36"/>
        <v>558</v>
      </c>
      <c r="N885" s="157"/>
      <c r="O885" s="157"/>
    </row>
    <row r="886" s="160" customFormat="1" customHeight="1" outlineLevel="2" spans="1:15">
      <c r="A886" s="208" t="s">
        <v>976</v>
      </c>
      <c r="B886" s="65" t="s">
        <v>976</v>
      </c>
      <c r="C886" s="65" t="s">
        <v>10230</v>
      </c>
      <c r="D886" s="52" t="s">
        <v>10265</v>
      </c>
      <c r="E886" s="65" t="s">
        <v>229</v>
      </c>
      <c r="F886" s="64">
        <v>36</v>
      </c>
      <c r="G886" s="73">
        <v>68</v>
      </c>
      <c r="H886" s="64">
        <f t="shared" si="34"/>
        <v>2448</v>
      </c>
      <c r="I886" s="187"/>
      <c r="J886" s="52"/>
      <c r="K886" s="52"/>
      <c r="L886" s="166">
        <f t="shared" si="35"/>
        <v>18</v>
      </c>
      <c r="M886" s="157">
        <f t="shared" si="36"/>
        <v>1224</v>
      </c>
      <c r="N886" s="157"/>
      <c r="O886" s="157"/>
    </row>
    <row r="887" s="160" customFormat="1" customHeight="1" outlineLevel="2" spans="1:15">
      <c r="A887" s="208" t="s">
        <v>976</v>
      </c>
      <c r="B887" s="65" t="s">
        <v>976</v>
      </c>
      <c r="C887" s="65" t="s">
        <v>10112</v>
      </c>
      <c r="D887" s="52" t="s">
        <v>10281</v>
      </c>
      <c r="E887" s="65" t="s">
        <v>229</v>
      </c>
      <c r="F887" s="64">
        <v>36</v>
      </c>
      <c r="G887" s="73">
        <v>510</v>
      </c>
      <c r="H887" s="64">
        <f t="shared" si="34"/>
        <v>18360</v>
      </c>
      <c r="I887" s="187"/>
      <c r="J887" s="52"/>
      <c r="K887" s="52"/>
      <c r="L887" s="166">
        <f t="shared" si="35"/>
        <v>18</v>
      </c>
      <c r="M887" s="157">
        <f t="shared" si="36"/>
        <v>9180</v>
      </c>
      <c r="N887" s="157"/>
      <c r="O887" s="157"/>
    </row>
    <row r="888" s="160" customFormat="1" customHeight="1" outlineLevel="2" spans="1:15">
      <c r="A888" s="208" t="s">
        <v>976</v>
      </c>
      <c r="B888" s="65" t="s">
        <v>976</v>
      </c>
      <c r="C888" s="65" t="s">
        <v>10116</v>
      </c>
      <c r="D888" s="65" t="s">
        <v>10117</v>
      </c>
      <c r="E888" s="65" t="s">
        <v>229</v>
      </c>
      <c r="F888" s="64">
        <v>54</v>
      </c>
      <c r="G888" s="73">
        <v>35</v>
      </c>
      <c r="H888" s="64">
        <f t="shared" si="34"/>
        <v>1890</v>
      </c>
      <c r="I888" s="187"/>
      <c r="J888" s="52"/>
      <c r="K888" s="52"/>
      <c r="L888" s="166">
        <f t="shared" si="35"/>
        <v>27</v>
      </c>
      <c r="M888" s="157">
        <f t="shared" si="36"/>
        <v>945</v>
      </c>
      <c r="N888" s="157"/>
      <c r="O888" s="157"/>
    </row>
    <row r="889" s="160" customFormat="1" customHeight="1" outlineLevel="2" spans="1:15">
      <c r="A889" s="208" t="s">
        <v>976</v>
      </c>
      <c r="B889" s="65" t="s">
        <v>976</v>
      </c>
      <c r="C889" s="65" t="s">
        <v>10191</v>
      </c>
      <c r="D889" s="65" t="s">
        <v>10192</v>
      </c>
      <c r="E889" s="65" t="s">
        <v>229</v>
      </c>
      <c r="F889" s="64">
        <v>54</v>
      </c>
      <c r="G889" s="73">
        <v>9</v>
      </c>
      <c r="H889" s="64">
        <f t="shared" si="34"/>
        <v>486</v>
      </c>
      <c r="I889" s="187"/>
      <c r="J889" s="52"/>
      <c r="K889" s="52"/>
      <c r="L889" s="166">
        <f t="shared" si="35"/>
        <v>27</v>
      </c>
      <c r="M889" s="157">
        <f t="shared" si="36"/>
        <v>243</v>
      </c>
      <c r="N889" s="157"/>
      <c r="O889" s="157"/>
    </row>
    <row r="890" s="160" customFormat="1" customHeight="1" outlineLevel="2" spans="1:15">
      <c r="A890" s="208" t="s">
        <v>976</v>
      </c>
      <c r="B890" s="65" t="s">
        <v>976</v>
      </c>
      <c r="C890" s="65" t="s">
        <v>10199</v>
      </c>
      <c r="D890" s="65" t="s">
        <v>330</v>
      </c>
      <c r="E890" s="65" t="s">
        <v>229</v>
      </c>
      <c r="F890" s="64">
        <v>18</v>
      </c>
      <c r="G890" s="73">
        <v>180</v>
      </c>
      <c r="H890" s="64">
        <f t="shared" si="34"/>
        <v>3240</v>
      </c>
      <c r="I890" s="187"/>
      <c r="J890" s="52"/>
      <c r="K890" s="52"/>
      <c r="L890" s="166">
        <f t="shared" si="35"/>
        <v>9</v>
      </c>
      <c r="M890" s="157">
        <f t="shared" si="36"/>
        <v>1620</v>
      </c>
      <c r="N890" s="157"/>
      <c r="O890" s="157"/>
    </row>
    <row r="891" s="160" customFormat="1" customHeight="1" outlineLevel="2" spans="1:15">
      <c r="A891" s="208" t="s">
        <v>976</v>
      </c>
      <c r="B891" s="65" t="s">
        <v>976</v>
      </c>
      <c r="C891" s="65" t="s">
        <v>10107</v>
      </c>
      <c r="D891" s="52"/>
      <c r="E891" s="65" t="s">
        <v>229</v>
      </c>
      <c r="F891" s="64">
        <v>36</v>
      </c>
      <c r="G891" s="73">
        <v>36</v>
      </c>
      <c r="H891" s="64">
        <f t="shared" si="34"/>
        <v>1296</v>
      </c>
      <c r="I891" s="187"/>
      <c r="J891" s="52"/>
      <c r="K891" s="52"/>
      <c r="L891" s="166">
        <f t="shared" si="35"/>
        <v>18</v>
      </c>
      <c r="M891" s="157">
        <f t="shared" si="36"/>
        <v>648</v>
      </c>
      <c r="N891" s="157"/>
      <c r="O891" s="157"/>
    </row>
    <row r="892" s="160" customFormat="1" customHeight="1" outlineLevel="2" spans="1:15">
      <c r="A892" s="208" t="s">
        <v>976</v>
      </c>
      <c r="B892" s="65" t="s">
        <v>976</v>
      </c>
      <c r="C892" s="65" t="s">
        <v>10189</v>
      </c>
      <c r="D892" s="65" t="s">
        <v>10190</v>
      </c>
      <c r="E892" s="65" t="s">
        <v>229</v>
      </c>
      <c r="F892" s="64">
        <v>18</v>
      </c>
      <c r="G892" s="73">
        <v>2300</v>
      </c>
      <c r="H892" s="64">
        <f t="shared" si="34"/>
        <v>41400</v>
      </c>
      <c r="I892" s="187"/>
      <c r="J892" s="52"/>
      <c r="K892" s="52"/>
      <c r="L892" s="166">
        <f t="shared" si="35"/>
        <v>9</v>
      </c>
      <c r="M892" s="157">
        <f t="shared" si="36"/>
        <v>20700</v>
      </c>
      <c r="N892" s="157"/>
      <c r="O892" s="157"/>
    </row>
    <row r="893" s="160" customFormat="1" customHeight="1" outlineLevel="2" spans="1:15">
      <c r="A893" s="208" t="s">
        <v>976</v>
      </c>
      <c r="B893" s="65" t="s">
        <v>976</v>
      </c>
      <c r="C893" s="65" t="s">
        <v>10147</v>
      </c>
      <c r="D893" s="65" t="s">
        <v>10148</v>
      </c>
      <c r="E893" s="65" t="s">
        <v>229</v>
      </c>
      <c r="F893" s="64">
        <v>630</v>
      </c>
      <c r="G893" s="73">
        <v>80</v>
      </c>
      <c r="H893" s="64">
        <f t="shared" si="34"/>
        <v>50400</v>
      </c>
      <c r="I893" s="187"/>
      <c r="J893" s="52"/>
      <c r="K893" s="52"/>
      <c r="L893" s="166">
        <f t="shared" si="35"/>
        <v>315</v>
      </c>
      <c r="M893" s="157">
        <f t="shared" si="36"/>
        <v>25200</v>
      </c>
      <c r="N893" s="157"/>
      <c r="O893" s="157"/>
    </row>
    <row r="894" s="160" customFormat="1" customHeight="1" outlineLevel="2" spans="1:15">
      <c r="A894" s="208" t="s">
        <v>976</v>
      </c>
      <c r="B894" s="65" t="s">
        <v>976</v>
      </c>
      <c r="C894" s="65" t="s">
        <v>10153</v>
      </c>
      <c r="D894" s="52"/>
      <c r="E894" s="65" t="s">
        <v>229</v>
      </c>
      <c r="F894" s="64">
        <v>18</v>
      </c>
      <c r="G894" s="73">
        <v>110</v>
      </c>
      <c r="H894" s="64">
        <f t="shared" si="34"/>
        <v>1980</v>
      </c>
      <c r="I894" s="187"/>
      <c r="J894" s="52"/>
      <c r="K894" s="52"/>
      <c r="L894" s="166">
        <f t="shared" si="35"/>
        <v>9</v>
      </c>
      <c r="M894" s="157">
        <f t="shared" si="36"/>
        <v>990</v>
      </c>
      <c r="N894" s="157"/>
      <c r="O894" s="157"/>
    </row>
    <row r="895" s="160" customFormat="1" customHeight="1" outlineLevel="2" spans="1:15">
      <c r="A895" s="208" t="s">
        <v>976</v>
      </c>
      <c r="B895" s="65" t="s">
        <v>976</v>
      </c>
      <c r="C895" s="65" t="s">
        <v>10121</v>
      </c>
      <c r="D895" s="65" t="s">
        <v>10122</v>
      </c>
      <c r="E895" s="65" t="s">
        <v>229</v>
      </c>
      <c r="F895" s="64">
        <v>36</v>
      </c>
      <c r="G895" s="73">
        <v>199</v>
      </c>
      <c r="H895" s="64">
        <f t="shared" si="34"/>
        <v>7164</v>
      </c>
      <c r="I895" s="187"/>
      <c r="J895" s="52"/>
      <c r="K895" s="52"/>
      <c r="L895" s="166">
        <f t="shared" si="35"/>
        <v>18</v>
      </c>
      <c r="M895" s="157">
        <f t="shared" si="36"/>
        <v>3582</v>
      </c>
      <c r="N895" s="157"/>
      <c r="O895" s="157"/>
    </row>
    <row r="896" s="160" customFormat="1" customHeight="1" outlineLevel="2" spans="1:15">
      <c r="A896" s="208" t="s">
        <v>976</v>
      </c>
      <c r="B896" s="65" t="s">
        <v>976</v>
      </c>
      <c r="C896" s="65" t="s">
        <v>10195</v>
      </c>
      <c r="D896" s="65" t="s">
        <v>10196</v>
      </c>
      <c r="E896" s="65" t="s">
        <v>10197</v>
      </c>
      <c r="F896" s="64">
        <v>72</v>
      </c>
      <c r="G896" s="73">
        <v>35</v>
      </c>
      <c r="H896" s="64">
        <f t="shared" si="34"/>
        <v>2520</v>
      </c>
      <c r="I896" s="187"/>
      <c r="J896" s="52"/>
      <c r="K896" s="52"/>
      <c r="L896" s="166">
        <f t="shared" si="35"/>
        <v>36</v>
      </c>
      <c r="M896" s="157">
        <f t="shared" si="36"/>
        <v>1260</v>
      </c>
      <c r="N896" s="157"/>
      <c r="O896" s="157"/>
    </row>
    <row r="897" s="160" customFormat="1" customHeight="1" outlineLevel="2" spans="1:15">
      <c r="A897" s="208" t="s">
        <v>976</v>
      </c>
      <c r="B897" s="65" t="s">
        <v>976</v>
      </c>
      <c r="C897" s="65" t="s">
        <v>10171</v>
      </c>
      <c r="D897" s="65" t="s">
        <v>10125</v>
      </c>
      <c r="E897" s="74" t="s">
        <v>212</v>
      </c>
      <c r="F897" s="172">
        <v>36</v>
      </c>
      <c r="G897" s="73">
        <v>22.5</v>
      </c>
      <c r="H897" s="64">
        <f t="shared" si="34"/>
        <v>810</v>
      </c>
      <c r="I897" s="187"/>
      <c r="J897" s="52"/>
      <c r="K897" s="52"/>
      <c r="L897" s="166">
        <f t="shared" si="35"/>
        <v>18</v>
      </c>
      <c r="M897" s="157">
        <f t="shared" si="36"/>
        <v>405</v>
      </c>
      <c r="N897" s="157"/>
      <c r="O897" s="157"/>
    </row>
    <row r="898" s="160" customFormat="1" customHeight="1" outlineLevel="2" spans="1:15">
      <c r="A898" s="208" t="s">
        <v>976</v>
      </c>
      <c r="B898" s="65" t="s">
        <v>976</v>
      </c>
      <c r="C898" s="65" t="s">
        <v>10223</v>
      </c>
      <c r="D898" s="52" t="s">
        <v>10282</v>
      </c>
      <c r="E898" s="74" t="s">
        <v>229</v>
      </c>
      <c r="F898" s="172">
        <v>1440</v>
      </c>
      <c r="G898" s="73">
        <v>5.8</v>
      </c>
      <c r="H898" s="64">
        <f t="shared" si="34"/>
        <v>8352</v>
      </c>
      <c r="I898" s="187"/>
      <c r="J898" s="52"/>
      <c r="K898" s="52"/>
      <c r="L898" s="166">
        <f t="shared" si="35"/>
        <v>720</v>
      </c>
      <c r="M898" s="157">
        <f t="shared" si="36"/>
        <v>4176</v>
      </c>
      <c r="N898" s="157"/>
      <c r="O898" s="157"/>
    </row>
    <row r="899" s="160" customFormat="1" customHeight="1" outlineLevel="2" spans="1:15">
      <c r="A899" s="208" t="s">
        <v>976</v>
      </c>
      <c r="B899" s="65" t="s">
        <v>976</v>
      </c>
      <c r="C899" s="65" t="s">
        <v>10174</v>
      </c>
      <c r="D899" s="65" t="s">
        <v>10175</v>
      </c>
      <c r="E899" s="74" t="s">
        <v>229</v>
      </c>
      <c r="F899" s="172">
        <v>36</v>
      </c>
      <c r="G899" s="73">
        <v>180</v>
      </c>
      <c r="H899" s="64">
        <f t="shared" si="34"/>
        <v>6480</v>
      </c>
      <c r="I899" s="187"/>
      <c r="J899" s="52"/>
      <c r="K899" s="52"/>
      <c r="L899" s="166">
        <f t="shared" si="35"/>
        <v>18</v>
      </c>
      <c r="M899" s="157">
        <f t="shared" si="36"/>
        <v>3240</v>
      </c>
      <c r="N899" s="157"/>
      <c r="O899" s="157"/>
    </row>
    <row r="900" s="160" customFormat="1" customHeight="1" outlineLevel="2" spans="1:15">
      <c r="A900" s="208" t="s">
        <v>976</v>
      </c>
      <c r="B900" s="65" t="s">
        <v>976</v>
      </c>
      <c r="C900" s="65" t="s">
        <v>10177</v>
      </c>
      <c r="D900" s="65" t="s">
        <v>10178</v>
      </c>
      <c r="E900" s="74" t="s">
        <v>229</v>
      </c>
      <c r="F900" s="172">
        <v>36</v>
      </c>
      <c r="G900" s="73">
        <v>14</v>
      </c>
      <c r="H900" s="64">
        <f t="shared" si="34"/>
        <v>504</v>
      </c>
      <c r="I900" s="187"/>
      <c r="J900" s="52"/>
      <c r="K900" s="52"/>
      <c r="L900" s="166">
        <f t="shared" si="35"/>
        <v>18</v>
      </c>
      <c r="M900" s="157">
        <f t="shared" si="36"/>
        <v>252</v>
      </c>
      <c r="N900" s="157"/>
      <c r="O900" s="157"/>
    </row>
    <row r="901" s="160" customFormat="1" customHeight="1" outlineLevel="2" spans="1:15">
      <c r="A901" s="208" t="s">
        <v>976</v>
      </c>
      <c r="B901" s="65" t="s">
        <v>976</v>
      </c>
      <c r="C901" s="65" t="s">
        <v>10172</v>
      </c>
      <c r="D901" s="65" t="s">
        <v>10173</v>
      </c>
      <c r="E901" s="65" t="s">
        <v>229</v>
      </c>
      <c r="F901" s="64">
        <v>18</v>
      </c>
      <c r="G901" s="73">
        <v>190</v>
      </c>
      <c r="H901" s="64">
        <f t="shared" si="34"/>
        <v>3420</v>
      </c>
      <c r="I901" s="187"/>
      <c r="J901" s="52"/>
      <c r="K901" s="52"/>
      <c r="L901" s="166">
        <f t="shared" si="35"/>
        <v>9</v>
      </c>
      <c r="M901" s="157">
        <f t="shared" si="36"/>
        <v>1710</v>
      </c>
      <c r="N901" s="157"/>
      <c r="O901" s="157"/>
    </row>
    <row r="902" s="160" customFormat="1" customHeight="1" outlineLevel="2" spans="1:15">
      <c r="A902" s="208" t="s">
        <v>976</v>
      </c>
      <c r="B902" s="65" t="s">
        <v>976</v>
      </c>
      <c r="C902" s="65" t="s">
        <v>10222</v>
      </c>
      <c r="D902" s="65" t="s">
        <v>10196</v>
      </c>
      <c r="E902" s="65" t="s">
        <v>229</v>
      </c>
      <c r="F902" s="64">
        <v>18</v>
      </c>
      <c r="G902" s="73">
        <v>86</v>
      </c>
      <c r="H902" s="64">
        <f t="shared" si="34"/>
        <v>1548</v>
      </c>
      <c r="I902" s="187"/>
      <c r="J902" s="52"/>
      <c r="K902" s="52"/>
      <c r="L902" s="166">
        <f t="shared" si="35"/>
        <v>9</v>
      </c>
      <c r="M902" s="157">
        <f t="shared" si="36"/>
        <v>774</v>
      </c>
      <c r="N902" s="157"/>
      <c r="O902" s="157"/>
    </row>
    <row r="903" s="160" customFormat="1" customHeight="1" outlineLevel="2" spans="1:15">
      <c r="A903" s="208" t="s">
        <v>976</v>
      </c>
      <c r="B903" s="65" t="s">
        <v>976</v>
      </c>
      <c r="C903" s="74" t="s">
        <v>10221</v>
      </c>
      <c r="D903" s="75" t="s">
        <v>10196</v>
      </c>
      <c r="E903" s="74" t="s">
        <v>229</v>
      </c>
      <c r="F903" s="172">
        <v>18</v>
      </c>
      <c r="G903" s="73">
        <v>23</v>
      </c>
      <c r="H903" s="64">
        <f t="shared" si="34"/>
        <v>414</v>
      </c>
      <c r="I903" s="187"/>
      <c r="J903" s="52"/>
      <c r="K903" s="52"/>
      <c r="L903" s="166">
        <f t="shared" si="35"/>
        <v>9</v>
      </c>
      <c r="M903" s="157">
        <f t="shared" si="36"/>
        <v>207</v>
      </c>
      <c r="N903" s="157"/>
      <c r="O903" s="157"/>
    </row>
    <row r="904" s="160" customFormat="1" customHeight="1" outlineLevel="2" spans="1:15">
      <c r="A904" s="208" t="s">
        <v>976</v>
      </c>
      <c r="B904" s="65" t="s">
        <v>976</v>
      </c>
      <c r="C904" s="70" t="s">
        <v>10169</v>
      </c>
      <c r="D904" s="70" t="s">
        <v>10170</v>
      </c>
      <c r="E904" s="74" t="s">
        <v>10129</v>
      </c>
      <c r="F904" s="150">
        <v>750</v>
      </c>
      <c r="G904" s="149">
        <v>6</v>
      </c>
      <c r="H904" s="64">
        <f t="shared" si="34"/>
        <v>4500</v>
      </c>
      <c r="I904" s="52" t="s">
        <v>1561</v>
      </c>
      <c r="J904" s="52"/>
      <c r="K904" s="52"/>
      <c r="L904" s="166">
        <f t="shared" si="35"/>
        <v>375</v>
      </c>
      <c r="M904" s="157">
        <f t="shared" si="36"/>
        <v>2250</v>
      </c>
      <c r="N904" s="157"/>
      <c r="O904" s="157"/>
    </row>
    <row r="905" s="160" customFormat="1" customHeight="1" outlineLevel="2" spans="1:15">
      <c r="A905" s="208" t="s">
        <v>976</v>
      </c>
      <c r="B905" s="65" t="s">
        <v>976</v>
      </c>
      <c r="C905" s="65" t="s">
        <v>10130</v>
      </c>
      <c r="D905" s="65" t="s">
        <v>10131</v>
      </c>
      <c r="E905" s="74" t="s">
        <v>10129</v>
      </c>
      <c r="F905" s="64">
        <v>158</v>
      </c>
      <c r="G905" s="153">
        <v>20</v>
      </c>
      <c r="H905" s="64">
        <f t="shared" si="34"/>
        <v>3160</v>
      </c>
      <c r="I905" s="65" t="s">
        <v>10283</v>
      </c>
      <c r="J905" s="52"/>
      <c r="K905" s="52"/>
      <c r="L905" s="166">
        <f t="shared" si="35"/>
        <v>79</v>
      </c>
      <c r="M905" s="157">
        <f t="shared" si="36"/>
        <v>1580</v>
      </c>
      <c r="N905" s="157"/>
      <c r="O905" s="157"/>
    </row>
    <row r="906" s="160" customFormat="1" customHeight="1" outlineLevel="2" spans="1:15">
      <c r="A906" s="208" t="s">
        <v>976</v>
      </c>
      <c r="B906" s="65" t="s">
        <v>976</v>
      </c>
      <c r="C906" s="65" t="s">
        <v>10211</v>
      </c>
      <c r="D906" s="65" t="s">
        <v>10210</v>
      </c>
      <c r="E906" s="74" t="s">
        <v>10129</v>
      </c>
      <c r="F906" s="64">
        <v>53</v>
      </c>
      <c r="G906" s="153">
        <v>46</v>
      </c>
      <c r="H906" s="64">
        <f t="shared" si="34"/>
        <v>2438</v>
      </c>
      <c r="I906" s="52"/>
      <c r="J906" s="52"/>
      <c r="K906" s="52"/>
      <c r="L906" s="166">
        <f t="shared" si="35"/>
        <v>27</v>
      </c>
      <c r="M906" s="157">
        <f t="shared" si="36"/>
        <v>1242</v>
      </c>
      <c r="N906" s="157"/>
      <c r="O906" s="157"/>
    </row>
    <row r="907" s="160" customFormat="1" customHeight="1" outlineLevel="2" spans="1:15">
      <c r="A907" s="208" t="s">
        <v>976</v>
      </c>
      <c r="B907" s="65" t="s">
        <v>976</v>
      </c>
      <c r="C907" s="65" t="s">
        <v>10127</v>
      </c>
      <c r="D907" s="65" t="s">
        <v>10128</v>
      </c>
      <c r="E907" s="74" t="s">
        <v>10129</v>
      </c>
      <c r="F907" s="64">
        <v>72</v>
      </c>
      <c r="G907" s="153">
        <v>34</v>
      </c>
      <c r="H907" s="64">
        <f t="shared" si="34"/>
        <v>2448</v>
      </c>
      <c r="I907" s="68" t="s">
        <v>10284</v>
      </c>
      <c r="J907" s="52"/>
      <c r="K907" s="52"/>
      <c r="L907" s="166">
        <f t="shared" si="35"/>
        <v>36</v>
      </c>
      <c r="M907" s="157">
        <f t="shared" si="36"/>
        <v>1224</v>
      </c>
      <c r="N907" s="157"/>
      <c r="O907" s="157"/>
    </row>
    <row r="908" s="160" customFormat="1" customHeight="1" outlineLevel="2" spans="1:15">
      <c r="A908" s="208" t="s">
        <v>976</v>
      </c>
      <c r="B908" s="65" t="s">
        <v>976</v>
      </c>
      <c r="C908" s="65" t="s">
        <v>10209</v>
      </c>
      <c r="D908" s="65" t="s">
        <v>10210</v>
      </c>
      <c r="E908" s="74" t="s">
        <v>10129</v>
      </c>
      <c r="F908" s="64">
        <v>36</v>
      </c>
      <c r="G908" s="153">
        <v>58</v>
      </c>
      <c r="H908" s="64">
        <f t="shared" si="34"/>
        <v>2088</v>
      </c>
      <c r="I908" s="71"/>
      <c r="J908" s="52"/>
      <c r="K908" s="52"/>
      <c r="L908" s="166">
        <f t="shared" si="35"/>
        <v>18</v>
      </c>
      <c r="M908" s="157">
        <f t="shared" si="36"/>
        <v>1044</v>
      </c>
      <c r="N908" s="157"/>
      <c r="O908" s="157"/>
    </row>
    <row r="909" s="160" customFormat="1" customHeight="1" outlineLevel="2" spans="1:15">
      <c r="A909" s="208" t="s">
        <v>976</v>
      </c>
      <c r="B909" s="65" t="s">
        <v>976</v>
      </c>
      <c r="C909" s="183" t="s">
        <v>10235</v>
      </c>
      <c r="D909" s="183" t="s">
        <v>10236</v>
      </c>
      <c r="E909" s="74" t="s">
        <v>229</v>
      </c>
      <c r="F909" s="211">
        <v>1800</v>
      </c>
      <c r="G909" s="212">
        <v>5</v>
      </c>
      <c r="H909" s="64">
        <f t="shared" si="34"/>
        <v>9000</v>
      </c>
      <c r="I909" s="71"/>
      <c r="J909" s="52"/>
      <c r="K909" s="52"/>
      <c r="L909" s="166">
        <f t="shared" si="35"/>
        <v>900</v>
      </c>
      <c r="M909" s="157">
        <f t="shared" si="36"/>
        <v>4500</v>
      </c>
      <c r="N909" s="157"/>
      <c r="O909" s="157"/>
    </row>
    <row r="910" s="160" customFormat="1" customHeight="1" outlineLevel="2" spans="1:15">
      <c r="A910" s="208" t="s">
        <v>976</v>
      </c>
      <c r="B910" s="65" t="s">
        <v>976</v>
      </c>
      <c r="C910" s="183" t="s">
        <v>10198</v>
      </c>
      <c r="D910" s="183" t="s">
        <v>10125</v>
      </c>
      <c r="E910" s="74" t="s">
        <v>229</v>
      </c>
      <c r="F910" s="211">
        <v>750</v>
      </c>
      <c r="G910" s="212">
        <v>10</v>
      </c>
      <c r="H910" s="64">
        <f t="shared" si="34"/>
        <v>7500</v>
      </c>
      <c r="I910" s="71"/>
      <c r="J910" s="52"/>
      <c r="K910" s="52"/>
      <c r="L910" s="166">
        <f t="shared" si="35"/>
        <v>375</v>
      </c>
      <c r="M910" s="157">
        <f t="shared" si="36"/>
        <v>3750</v>
      </c>
      <c r="N910" s="157"/>
      <c r="O910" s="157"/>
    </row>
    <row r="911" s="160" customFormat="1" customHeight="1" outlineLevel="2" spans="1:15">
      <c r="A911" s="208" t="s">
        <v>976</v>
      </c>
      <c r="B911" s="65" t="s">
        <v>976</v>
      </c>
      <c r="C911" s="183" t="s">
        <v>10156</v>
      </c>
      <c r="D911" s="183" t="s">
        <v>10157</v>
      </c>
      <c r="E911" s="74" t="s">
        <v>229</v>
      </c>
      <c r="F911" s="211">
        <v>28</v>
      </c>
      <c r="G911" s="212">
        <v>4500</v>
      </c>
      <c r="H911" s="64">
        <f t="shared" si="34"/>
        <v>126000</v>
      </c>
      <c r="I911" s="71"/>
      <c r="J911" s="52"/>
      <c r="K911" s="52"/>
      <c r="L911" s="166">
        <f t="shared" si="35"/>
        <v>14</v>
      </c>
      <c r="M911" s="157">
        <f t="shared" si="36"/>
        <v>63000</v>
      </c>
      <c r="N911" s="157"/>
      <c r="O911" s="157"/>
    </row>
    <row r="912" s="160" customFormat="1" customHeight="1" outlineLevel="2" spans="1:15">
      <c r="A912" s="208" t="s">
        <v>976</v>
      </c>
      <c r="B912" s="65" t="s">
        <v>976</v>
      </c>
      <c r="C912" s="183" t="s">
        <v>10149</v>
      </c>
      <c r="D912" s="183" t="s">
        <v>10150</v>
      </c>
      <c r="E912" s="74" t="s">
        <v>229</v>
      </c>
      <c r="F912" s="211">
        <v>25</v>
      </c>
      <c r="G912" s="212">
        <v>500</v>
      </c>
      <c r="H912" s="64">
        <f t="shared" si="34"/>
        <v>12500</v>
      </c>
      <c r="I912" s="71"/>
      <c r="J912" s="52"/>
      <c r="K912" s="52"/>
      <c r="L912" s="166">
        <f t="shared" si="35"/>
        <v>13</v>
      </c>
      <c r="M912" s="157">
        <f t="shared" si="36"/>
        <v>6500</v>
      </c>
      <c r="N912" s="157"/>
      <c r="O912" s="157"/>
    </row>
    <row r="913" s="160" customFormat="1" customHeight="1" outlineLevel="2" spans="1:15">
      <c r="A913" s="208" t="s">
        <v>976</v>
      </c>
      <c r="B913" s="65" t="s">
        <v>976</v>
      </c>
      <c r="C913" s="183" t="s">
        <v>9980</v>
      </c>
      <c r="D913" s="183" t="s">
        <v>10161</v>
      </c>
      <c r="E913" s="74" t="s">
        <v>229</v>
      </c>
      <c r="F913" s="211">
        <v>17</v>
      </c>
      <c r="G913" s="212">
        <v>800</v>
      </c>
      <c r="H913" s="64">
        <f t="shared" si="34"/>
        <v>13600</v>
      </c>
      <c r="I913" s="223" t="s">
        <v>10285</v>
      </c>
      <c r="J913" s="52"/>
      <c r="K913" s="52"/>
      <c r="L913" s="166">
        <f t="shared" si="35"/>
        <v>9</v>
      </c>
      <c r="M913" s="157">
        <f t="shared" si="36"/>
        <v>7200</v>
      </c>
      <c r="N913" s="157"/>
      <c r="O913" s="157"/>
    </row>
    <row r="914" s="160" customFormat="1" customHeight="1" outlineLevel="2" spans="1:15">
      <c r="A914" s="208" t="s">
        <v>976</v>
      </c>
      <c r="B914" s="65" t="s">
        <v>976</v>
      </c>
      <c r="C914" s="183" t="s">
        <v>10241</v>
      </c>
      <c r="D914" s="183" t="s">
        <v>10242</v>
      </c>
      <c r="E914" s="74" t="s">
        <v>229</v>
      </c>
      <c r="F914" s="211">
        <v>315</v>
      </c>
      <c r="G914" s="212">
        <v>50</v>
      </c>
      <c r="H914" s="64">
        <f t="shared" si="34"/>
        <v>15750</v>
      </c>
      <c r="I914" s="223" t="s">
        <v>7546</v>
      </c>
      <c r="J914" s="52"/>
      <c r="K914" s="52"/>
      <c r="L914" s="166">
        <f t="shared" si="35"/>
        <v>158</v>
      </c>
      <c r="M914" s="157">
        <f t="shared" si="36"/>
        <v>7900</v>
      </c>
      <c r="N914" s="157"/>
      <c r="O914" s="157"/>
    </row>
    <row r="915" s="160" customFormat="1" customHeight="1" outlineLevel="2" spans="1:15">
      <c r="A915" s="208" t="s">
        <v>976</v>
      </c>
      <c r="B915" s="65" t="s">
        <v>976</v>
      </c>
      <c r="C915" s="183" t="s">
        <v>10205</v>
      </c>
      <c r="D915" s="183" t="s">
        <v>10206</v>
      </c>
      <c r="E915" s="74" t="s">
        <v>229</v>
      </c>
      <c r="F915" s="211">
        <v>36</v>
      </c>
      <c r="G915" s="212">
        <v>150</v>
      </c>
      <c r="H915" s="64">
        <f t="shared" si="34"/>
        <v>5400</v>
      </c>
      <c r="I915" s="223" t="s">
        <v>10286</v>
      </c>
      <c r="J915" s="52"/>
      <c r="K915" s="52"/>
      <c r="L915" s="166">
        <f t="shared" si="35"/>
        <v>18</v>
      </c>
      <c r="M915" s="157">
        <f t="shared" si="36"/>
        <v>2700</v>
      </c>
      <c r="N915" s="157"/>
      <c r="O915" s="157"/>
    </row>
    <row r="916" s="160" customFormat="1" customHeight="1" outlineLevel="2" spans="1:15">
      <c r="A916" s="208" t="s">
        <v>976</v>
      </c>
      <c r="B916" s="65" t="s">
        <v>976</v>
      </c>
      <c r="C916" s="183" t="s">
        <v>10207</v>
      </c>
      <c r="D916" s="183" t="s">
        <v>10208</v>
      </c>
      <c r="E916" s="74" t="s">
        <v>229</v>
      </c>
      <c r="F916" s="211">
        <v>250</v>
      </c>
      <c r="G916" s="212">
        <v>80</v>
      </c>
      <c r="H916" s="64">
        <f t="shared" si="34"/>
        <v>20000</v>
      </c>
      <c r="I916" s="223" t="s">
        <v>354</v>
      </c>
      <c r="J916" s="52"/>
      <c r="K916" s="52"/>
      <c r="L916" s="166">
        <f t="shared" si="35"/>
        <v>125</v>
      </c>
      <c r="M916" s="157">
        <f t="shared" si="36"/>
        <v>10000</v>
      </c>
      <c r="N916" s="157"/>
      <c r="O916" s="157"/>
    </row>
    <row r="917" s="160" customFormat="1" customHeight="1" outlineLevel="2" spans="1:15">
      <c r="A917" s="208" t="s">
        <v>976</v>
      </c>
      <c r="B917" s="65" t="s">
        <v>976</v>
      </c>
      <c r="C917" s="183" t="s">
        <v>10143</v>
      </c>
      <c r="D917" s="183" t="s">
        <v>10144</v>
      </c>
      <c r="E917" s="74" t="s">
        <v>229</v>
      </c>
      <c r="F917" s="211">
        <v>510</v>
      </c>
      <c r="G917" s="212">
        <v>30</v>
      </c>
      <c r="H917" s="64">
        <f t="shared" si="34"/>
        <v>15300</v>
      </c>
      <c r="I917" s="223" t="s">
        <v>10287</v>
      </c>
      <c r="J917" s="52"/>
      <c r="K917" s="52"/>
      <c r="L917" s="166">
        <f t="shared" si="35"/>
        <v>255</v>
      </c>
      <c r="M917" s="157">
        <f t="shared" si="36"/>
        <v>7650</v>
      </c>
      <c r="N917" s="157"/>
      <c r="O917" s="157"/>
    </row>
    <row r="918" s="160" customFormat="1" ht="78" customHeight="1" outlineLevel="2" spans="1:15">
      <c r="A918" s="208" t="s">
        <v>976</v>
      </c>
      <c r="B918" s="65" t="s">
        <v>976</v>
      </c>
      <c r="C918" s="65" t="s">
        <v>10179</v>
      </c>
      <c r="D918" s="201" t="s">
        <v>10180</v>
      </c>
      <c r="E918" s="74" t="s">
        <v>716</v>
      </c>
      <c r="F918" s="172">
        <v>264</v>
      </c>
      <c r="G918" s="172">
        <v>473.363636363636</v>
      </c>
      <c r="H918" s="64">
        <f t="shared" si="34"/>
        <v>124968</v>
      </c>
      <c r="I918" s="71"/>
      <c r="J918" s="52"/>
      <c r="K918" s="52"/>
      <c r="L918" s="166">
        <f t="shared" si="35"/>
        <v>132</v>
      </c>
      <c r="M918" s="157">
        <f t="shared" si="36"/>
        <v>62483.9999999999</v>
      </c>
      <c r="N918" s="157"/>
      <c r="O918" s="157"/>
    </row>
    <row r="919" s="160" customFormat="1" ht="73" customHeight="1" outlineLevel="2" spans="1:15">
      <c r="A919" s="208" t="s">
        <v>976</v>
      </c>
      <c r="B919" s="65" t="s">
        <v>976</v>
      </c>
      <c r="C919" s="65" t="s">
        <v>10243</v>
      </c>
      <c r="D919" s="201" t="s">
        <v>10244</v>
      </c>
      <c r="E919" s="74" t="s">
        <v>9936</v>
      </c>
      <c r="F919" s="172">
        <v>26</v>
      </c>
      <c r="G919" s="73">
        <v>7500</v>
      </c>
      <c r="H919" s="64">
        <f t="shared" si="34"/>
        <v>195000</v>
      </c>
      <c r="I919" s="71"/>
      <c r="J919" s="52"/>
      <c r="K919" s="52"/>
      <c r="L919" s="166">
        <f t="shared" si="35"/>
        <v>13</v>
      </c>
      <c r="M919" s="157">
        <f t="shared" si="36"/>
        <v>97500</v>
      </c>
      <c r="N919" s="157"/>
      <c r="O919" s="157"/>
    </row>
    <row r="920" s="160" customFormat="1" ht="120" customHeight="1" outlineLevel="2" spans="1:15">
      <c r="A920" s="208" t="s">
        <v>976</v>
      </c>
      <c r="B920" s="65" t="s">
        <v>976</v>
      </c>
      <c r="C920" s="65" t="s">
        <v>10110</v>
      </c>
      <c r="D920" s="65" t="s">
        <v>10111</v>
      </c>
      <c r="E920" s="74" t="s">
        <v>186</v>
      </c>
      <c r="F920" s="172">
        <v>900</v>
      </c>
      <c r="G920" s="73">
        <v>200</v>
      </c>
      <c r="H920" s="64">
        <f t="shared" si="34"/>
        <v>180000</v>
      </c>
      <c r="I920" s="71"/>
      <c r="J920" s="52"/>
      <c r="K920" s="52"/>
      <c r="L920" s="166">
        <f t="shared" si="35"/>
        <v>450</v>
      </c>
      <c r="M920" s="157">
        <f t="shared" si="36"/>
        <v>90000</v>
      </c>
      <c r="N920" s="157"/>
      <c r="O920" s="157"/>
    </row>
    <row r="921" s="160" customFormat="1" ht="42" customHeight="1" outlineLevel="2" spans="1:15">
      <c r="A921" s="208" t="s">
        <v>976</v>
      </c>
      <c r="B921" s="65" t="s">
        <v>976</v>
      </c>
      <c r="C921" s="65" t="s">
        <v>10108</v>
      </c>
      <c r="D921" s="65" t="s">
        <v>10109</v>
      </c>
      <c r="E921" s="74" t="s">
        <v>229</v>
      </c>
      <c r="F921" s="172">
        <v>425</v>
      </c>
      <c r="G921" s="73">
        <v>200</v>
      </c>
      <c r="H921" s="64">
        <f t="shared" si="34"/>
        <v>85000</v>
      </c>
      <c r="I921" s="71"/>
      <c r="J921" s="52"/>
      <c r="K921" s="52"/>
      <c r="L921" s="166">
        <f t="shared" si="35"/>
        <v>213</v>
      </c>
      <c r="M921" s="157">
        <f t="shared" si="36"/>
        <v>42600</v>
      </c>
      <c r="N921" s="157"/>
      <c r="O921" s="157"/>
    </row>
    <row r="922" s="160" customFormat="1" customHeight="1" outlineLevel="2" spans="1:15">
      <c r="A922" s="208" t="s">
        <v>976</v>
      </c>
      <c r="B922" s="65" t="s">
        <v>976</v>
      </c>
      <c r="C922" s="74" t="s">
        <v>10219</v>
      </c>
      <c r="D922" s="65" t="s">
        <v>10220</v>
      </c>
      <c r="E922" s="74" t="s">
        <v>229</v>
      </c>
      <c r="F922" s="172">
        <v>5</v>
      </c>
      <c r="G922" s="73">
        <v>150</v>
      </c>
      <c r="H922" s="64">
        <f xml:space="preserve">F922*G922</f>
        <v>750</v>
      </c>
      <c r="I922" s="71"/>
      <c r="J922" s="52"/>
      <c r="K922" s="52"/>
      <c r="L922" s="166">
        <f xml:space="preserve">ROUND(F922/1200*600,0)</f>
        <v>3</v>
      </c>
      <c r="M922" s="157">
        <f xml:space="preserve">L922*G922</f>
        <v>450</v>
      </c>
      <c r="N922" s="157"/>
      <c r="O922" s="157"/>
    </row>
    <row r="923" s="160" customFormat="1" ht="108" customHeight="1" outlineLevel="2" spans="1:15">
      <c r="A923" s="208" t="s">
        <v>976</v>
      </c>
      <c r="B923" s="65" t="s">
        <v>976</v>
      </c>
      <c r="C923" s="201" t="s">
        <v>10237</v>
      </c>
      <c r="D923" s="65" t="s">
        <v>10238</v>
      </c>
      <c r="E923" s="74" t="s">
        <v>229</v>
      </c>
      <c r="F923" s="172">
        <v>6500</v>
      </c>
      <c r="G923" s="73">
        <v>10</v>
      </c>
      <c r="H923" s="64">
        <f xml:space="preserve">F923*G923</f>
        <v>65000</v>
      </c>
      <c r="I923" s="71"/>
      <c r="J923" s="52"/>
      <c r="K923" s="52"/>
      <c r="L923" s="166">
        <f xml:space="preserve">ROUND(F923/1200*600,0)</f>
        <v>3250</v>
      </c>
      <c r="M923" s="157">
        <f xml:space="preserve">L923*G923</f>
        <v>32500</v>
      </c>
      <c r="N923" s="157"/>
      <c r="O923" s="157"/>
    </row>
    <row r="924" s="160" customFormat="1" ht="61" customHeight="1" outlineLevel="2" spans="1:15">
      <c r="A924" s="208" t="s">
        <v>976</v>
      </c>
      <c r="B924" s="65" t="s">
        <v>976</v>
      </c>
      <c r="C924" s="65" t="s">
        <v>10215</v>
      </c>
      <c r="D924" s="65" t="s">
        <v>10216</v>
      </c>
      <c r="E924" s="74" t="s">
        <v>229</v>
      </c>
      <c r="F924" s="172">
        <v>6000</v>
      </c>
      <c r="G924" s="172">
        <v>3</v>
      </c>
      <c r="H924" s="64">
        <f xml:space="preserve">F924*G924</f>
        <v>18000</v>
      </c>
      <c r="I924" s="71"/>
      <c r="J924" s="52"/>
      <c r="K924" s="52"/>
      <c r="L924" s="166">
        <f xml:space="preserve">ROUND(F924/1200*600,0)</f>
        <v>3000</v>
      </c>
      <c r="M924" s="157">
        <f xml:space="preserve">L924*G924</f>
        <v>9000</v>
      </c>
      <c r="N924" s="157"/>
      <c r="O924" s="157"/>
    </row>
    <row r="925" s="160" customFormat="1" customHeight="1" spans="1:15">
      <c r="A925" s="224"/>
      <c r="B925" s="225"/>
      <c r="C925" s="81" t="s">
        <v>145</v>
      </c>
      <c r="D925" s="60"/>
      <c r="E925" s="60"/>
      <c r="F925" s="61"/>
      <c r="G925" s="60"/>
      <c r="H925" s="61">
        <f xml:space="preserve">H692+H3</f>
        <v>3412149.2</v>
      </c>
      <c r="I925" s="226"/>
      <c r="J925" s="52"/>
      <c r="K925" s="52"/>
      <c r="L925" s="157"/>
      <c r="M925" s="157">
        <f xml:space="preserve">SUM(M4:M924)</f>
        <v>1187825</v>
      </c>
      <c r="N925" s="157"/>
      <c r="O925" s="157"/>
    </row>
  </sheetData>
  <sheetProtection formatCells="0" formatColumns="0" formatRows="0" insertRows="0" insertColumns="0" insertHyperlinks="0" deleteColumns="0" deleteRows="0" sort="0" autoFilter="0" pivotTables="0"/>
  <autoFilter xmlns:etc="http://www.wps.cn/officeDocument/2017/etCustomData" ref="A2:L926" etc:filterBottomFollowUsedRange="0">
    <extLst/>
  </autoFilter>
  <mergeCells count="5">
    <mergeCell ref="L1:M1"/>
    <mergeCell ref="N1:O1"/>
    <mergeCell ref="C925:D925"/>
    <mergeCell ref="I905:I906"/>
    <mergeCell ref="I907:I908"/>
  </mergeCells>
  <pageMargins left="0.751388888888889" right="0.751388888888889" top="1" bottom="1" header="0.5" footer="0.5"/>
  <pageSetup paperSize="9" scale="73" orientation="portrait" horizontalDpi="6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view="pageBreakPreview" zoomScaleNormal="100" workbookViewId="0">
      <selection activeCell="C124" sqref="$A1:$XFD1048576"/>
    </sheetView>
  </sheetViews>
  <sheetFormatPr defaultColWidth="10" defaultRowHeight="15.75" outlineLevelRow="7"/>
  <cols>
    <col min="1" max="1" width="7.25" style="136" customWidth="1"/>
    <col min="2" max="2" width="16.1333333333333" style="136" customWidth="1"/>
    <col min="3" max="3" width="19.5" style="136" customWidth="1"/>
    <col min="4" max="4" width="16.5" style="136" customWidth="1"/>
    <col min="5" max="5" width="14" style="138" customWidth="1"/>
    <col min="6" max="6" width="11.3833333333333" style="139"/>
    <col min="7" max="7" width="11.3833333333333" style="140"/>
    <col min="8" max="8" width="18.3833333333333" style="136" customWidth="1"/>
    <col min="9" max="9" width="10" style="141"/>
    <col min="10" max="16384" width="10" style="136"/>
  </cols>
  <sheetData>
    <row r="1" s="136" customFormat="1" ht="23.1" customHeight="1" spans="1:9">
      <c r="A1" s="94" t="s">
        <v>10288</v>
      </c>
      <c r="B1" s="95"/>
      <c r="C1" s="95"/>
      <c r="D1" s="95"/>
      <c r="E1" s="95"/>
      <c r="F1" s="95"/>
      <c r="G1" s="96"/>
      <c r="H1" s="95"/>
      <c r="I1" s="141"/>
    </row>
    <row r="2" s="136" customFormat="1" ht="36" customHeight="1" spans="1:9">
      <c r="A2" s="142" t="s">
        <v>2737</v>
      </c>
      <c r="B2" s="142" t="s">
        <v>8569</v>
      </c>
      <c r="C2" s="142" t="s">
        <v>10289</v>
      </c>
      <c r="D2" s="142" t="s">
        <v>10290</v>
      </c>
      <c r="E2" s="143" t="s">
        <v>10291</v>
      </c>
      <c r="F2" s="144" t="s">
        <v>9525</v>
      </c>
      <c r="G2" s="145" t="s">
        <v>10292</v>
      </c>
      <c r="H2" s="146" t="s">
        <v>5010</v>
      </c>
      <c r="I2" s="141"/>
    </row>
    <row r="3" s="136" customFormat="1" ht="23.1" customHeight="1" spans="1:9">
      <c r="A3" s="71">
        <v>1</v>
      </c>
      <c r="B3" s="147" t="s">
        <v>10169</v>
      </c>
      <c r="C3" s="71" t="s">
        <v>10293</v>
      </c>
      <c r="D3" s="71" t="s">
        <v>2786</v>
      </c>
      <c r="E3" s="148">
        <f xml:space="preserve">260+620+620</f>
        <v>1500</v>
      </c>
      <c r="F3" s="149">
        <v>6</v>
      </c>
      <c r="G3" s="150">
        <f xml:space="preserve">+F3*E3</f>
        <v>9000</v>
      </c>
      <c r="H3" s="52" t="s">
        <v>1561</v>
      </c>
      <c r="I3" s="151"/>
    </row>
    <row r="4" s="136" customFormat="1" ht="23.1" customHeight="1" spans="1:9">
      <c r="A4" s="52">
        <v>2</v>
      </c>
      <c r="B4" s="65" t="s">
        <v>10130</v>
      </c>
      <c r="C4" s="52" t="s">
        <v>10294</v>
      </c>
      <c r="D4" s="52" t="s">
        <v>2786</v>
      </c>
      <c r="E4" s="152">
        <f xml:space="preserve">45+135+135</f>
        <v>315</v>
      </c>
      <c r="F4" s="153">
        <v>20</v>
      </c>
      <c r="G4" s="150">
        <f xml:space="preserve">+F4*E4</f>
        <v>6300</v>
      </c>
      <c r="H4" s="52" t="s">
        <v>10295</v>
      </c>
      <c r="I4" s="151"/>
    </row>
    <row r="5" s="136" customFormat="1" ht="36" customHeight="1" spans="1:9">
      <c r="A5" s="52">
        <v>3</v>
      </c>
      <c r="B5" s="65" t="s">
        <v>10211</v>
      </c>
      <c r="C5" s="52" t="s">
        <v>10296</v>
      </c>
      <c r="D5" s="52" t="s">
        <v>2786</v>
      </c>
      <c r="E5" s="152">
        <f xml:space="preserve">15+45+45</f>
        <v>105</v>
      </c>
      <c r="F5" s="153">
        <v>46</v>
      </c>
      <c r="G5" s="150">
        <f xml:space="preserve">+F5*E5</f>
        <v>4830</v>
      </c>
      <c r="H5" s="52"/>
      <c r="I5" s="151"/>
    </row>
    <row r="6" s="136" customFormat="1" ht="23.1" customHeight="1" spans="1:9">
      <c r="A6" s="52">
        <v>4</v>
      </c>
      <c r="B6" s="111" t="s">
        <v>10127</v>
      </c>
      <c r="C6" s="52" t="s">
        <v>10297</v>
      </c>
      <c r="D6" s="52" t="s">
        <v>2787</v>
      </c>
      <c r="E6" s="152">
        <f xml:space="preserve">24+60+60</f>
        <v>144</v>
      </c>
      <c r="F6" s="153">
        <v>34</v>
      </c>
      <c r="G6" s="150">
        <f xml:space="preserve">+F6*E6</f>
        <v>4896</v>
      </c>
      <c r="H6" s="52" t="s">
        <v>10298</v>
      </c>
      <c r="I6" s="151"/>
    </row>
    <row r="7" s="136" customFormat="1" ht="39" customHeight="1" spans="1:9">
      <c r="A7" s="52">
        <v>5</v>
      </c>
      <c r="B7" s="65" t="s">
        <v>10209</v>
      </c>
      <c r="C7" s="52" t="s">
        <v>10296</v>
      </c>
      <c r="D7" s="52" t="s">
        <v>2787</v>
      </c>
      <c r="E7" s="152">
        <f xml:space="preserve">12+30+30</f>
        <v>72</v>
      </c>
      <c r="F7" s="153">
        <v>58</v>
      </c>
      <c r="G7" s="150">
        <f xml:space="preserve">+F7*E7</f>
        <v>4176</v>
      </c>
      <c r="H7" s="52"/>
      <c r="I7" s="151"/>
    </row>
    <row r="8" s="137" customFormat="1" ht="54" customHeight="1" spans="1:9">
      <c r="A8" s="154"/>
      <c r="B8" s="81" t="s">
        <v>145</v>
      </c>
      <c r="C8" s="154"/>
      <c r="D8" s="154"/>
      <c r="E8" s="40">
        <f xml:space="preserve">SUM(E3:E7)</f>
        <v>2136</v>
      </c>
      <c r="F8" s="155"/>
      <c r="G8" s="61"/>
      <c r="H8" s="41" t="s">
        <v>10299</v>
      </c>
      <c r="I8" s="156"/>
    </row>
  </sheetData>
  <sheetProtection formatCells="0" formatColumns="0" formatRows="0" insertRows="0" insertColumns="0" insertHyperlinks="0" deleteColumns="0" deleteRows="0" sort="0" autoFilter="0" pivotTables="0"/>
  <mergeCells count="3">
    <mergeCell ref="A1:H1"/>
    <mergeCell ref="H4:H5"/>
    <mergeCell ref="H6:H7"/>
  </mergeCells>
  <pageMargins left="0.75" right="0.75" top="1" bottom="1" header="0.5" footer="0.5"/>
  <pageSetup paperSize="9" scale="75"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view="pageBreakPreview" zoomScaleNormal="100" workbookViewId="0">
      <selection activeCell="C124" sqref="$A1:$XFD1048576"/>
    </sheetView>
  </sheetViews>
  <sheetFormatPr defaultColWidth="9" defaultRowHeight="15"/>
  <cols>
    <col min="1" max="1" width="7.13333333333333" style="93" customWidth="1"/>
    <col min="2" max="2" width="18.3833333333333" style="92" customWidth="1"/>
    <col min="3" max="3" width="33.75" style="92" customWidth="1"/>
    <col min="4" max="5" width="9" style="92"/>
    <col min="6" max="6" width="11.5" style="92" customWidth="1"/>
    <col min="7" max="7" width="11.5" style="93" customWidth="1"/>
    <col min="8" max="8" width="11.3833333333333" style="92" customWidth="1"/>
    <col min="9" max="16384" width="9" style="92"/>
  </cols>
  <sheetData>
    <row r="1" s="92" customFormat="1" ht="33" customHeight="1" spans="1:12">
      <c r="A1" s="119" t="s">
        <v>10300</v>
      </c>
      <c r="B1" s="120"/>
      <c r="C1" s="120"/>
      <c r="D1" s="120"/>
      <c r="E1" s="120"/>
      <c r="F1" s="120"/>
      <c r="G1" s="121"/>
      <c r="H1" s="122"/>
      <c r="I1" s="53" t="s">
        <v>733</v>
      </c>
      <c r="J1" s="53"/>
      <c r="K1" s="53" t="s">
        <v>734</v>
      </c>
      <c r="L1" s="53"/>
    </row>
    <row r="2" s="92" customFormat="1" ht="30" customHeight="1" spans="1:12">
      <c r="A2" s="123" t="s">
        <v>33</v>
      </c>
      <c r="B2" s="124" t="s">
        <v>147</v>
      </c>
      <c r="C2" s="124" t="s">
        <v>10301</v>
      </c>
      <c r="D2" s="124" t="s">
        <v>150</v>
      </c>
      <c r="E2" s="125" t="s">
        <v>151</v>
      </c>
      <c r="F2" s="126" t="s">
        <v>152</v>
      </c>
      <c r="G2" s="125" t="s">
        <v>2733</v>
      </c>
      <c r="H2" s="124" t="s">
        <v>37</v>
      </c>
      <c r="I2" s="57" t="s">
        <v>739</v>
      </c>
      <c r="J2" s="57" t="s">
        <v>740</v>
      </c>
      <c r="K2" s="57" t="s">
        <v>739</v>
      </c>
      <c r="L2" s="57" t="s">
        <v>740</v>
      </c>
    </row>
    <row r="3" s="92" customFormat="1" ht="33" customHeight="1" spans="1:12">
      <c r="A3" s="66">
        <v>1</v>
      </c>
      <c r="B3" s="127" t="s">
        <v>10302</v>
      </c>
      <c r="C3" s="127" t="s">
        <v>10303</v>
      </c>
      <c r="D3" s="127" t="s">
        <v>345</v>
      </c>
      <c r="E3" s="128">
        <v>4</v>
      </c>
      <c r="F3" s="128">
        <v>68000</v>
      </c>
      <c r="G3" s="129">
        <f xml:space="preserve">E3*F3</f>
        <v>272000</v>
      </c>
      <c r="H3" s="74" t="s">
        <v>10304</v>
      </c>
      <c r="I3" s="93">
        <v>4.68</v>
      </c>
      <c r="J3" s="92">
        <f xml:space="preserve">I3*F3</f>
        <v>318240</v>
      </c>
    </row>
    <row r="4" customFormat="1" ht="36" customHeight="1" spans="1:12">
      <c r="A4" s="66">
        <v>2</v>
      </c>
      <c r="B4" s="130" t="s">
        <v>10305</v>
      </c>
      <c r="C4" s="130" t="s">
        <v>240</v>
      </c>
      <c r="D4" s="130" t="s">
        <v>345</v>
      </c>
      <c r="E4" s="67">
        <v>15</v>
      </c>
      <c r="F4" s="131">
        <v>9800</v>
      </c>
      <c r="G4" s="129">
        <f xml:space="preserve">E4*F4</f>
        <v>147000</v>
      </c>
      <c r="H4" s="74" t="s">
        <v>10304</v>
      </c>
      <c r="I4" s="93">
        <v>21.06</v>
      </c>
      <c r="J4" s="92">
        <f xml:space="preserve">I4*F4</f>
        <v>206388</v>
      </c>
    </row>
    <row r="5" s="118" customFormat="1" ht="21.95" customHeight="1" spans="1:12">
      <c r="A5" s="132"/>
      <c r="B5" s="133" t="s">
        <v>145</v>
      </c>
      <c r="C5" s="134"/>
      <c r="D5" s="134"/>
      <c r="E5" s="134">
        <f xml:space="preserve">E3+E4</f>
        <v>19</v>
      </c>
      <c r="F5" s="134"/>
      <c r="G5" s="132">
        <f xml:space="preserve">SUM(G3:G4)</f>
        <v>419000</v>
      </c>
      <c r="H5" s="134"/>
      <c r="J5" s="118">
        <f xml:space="preserve">J4+J3</f>
        <v>524628</v>
      </c>
    </row>
    <row r="8" spans="1:12">
      <c r="B8" s="135"/>
    </row>
    <row r="9" spans="1:12">
      <c r="B9" s="135"/>
    </row>
  </sheetData>
  <sheetProtection formatCells="0" formatColumns="0" formatRows="0" insertRows="0" insertColumns="0" insertHyperlinks="0" deleteColumns="0" deleteRows="0" sort="0" autoFilter="0" pivotTables="0"/>
  <mergeCells count="3">
    <mergeCell ref="A1:H1"/>
    <mergeCell ref="I1:J1"/>
    <mergeCell ref="K1:L1"/>
  </mergeCells>
  <pageMargins left="0.75" right="0.75" top="1" bottom="1" header="0.5" footer="0.5"/>
  <pageSetup paperSize="9" scale="78" orientation="portrait"/>
  <headerFooter/>
  <colBreaks count="1" manualBreakCount="1">
    <brk id="8" max="1048575" man="1"/>
  </colBreak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view="pageBreakPreview" zoomScaleNormal="100" workbookViewId="0">
      <selection activeCell="C124" sqref="$A1:$XFD1048576"/>
    </sheetView>
  </sheetViews>
  <sheetFormatPr defaultColWidth="9" defaultRowHeight="25" customHeight="1" outlineLevelRow="6" outlineLevelCol="7"/>
  <cols>
    <col min="1" max="1" width="7.13333333333333" style="92" customWidth="1"/>
    <col min="2" max="2" width="30.1333333333333" style="92" customWidth="1"/>
    <col min="3" max="3" width="9.5" style="92" customWidth="1"/>
    <col min="4" max="4" width="9.25" style="93"/>
    <col min="5" max="5" width="15.3833333333333" style="92" customWidth="1"/>
    <col min="6" max="6" width="14" style="93" customWidth="1"/>
    <col min="7" max="7" width="17.775" style="92" customWidth="1"/>
    <col min="8" max="8" width="18.5" style="92" customWidth="1"/>
    <col min="9" max="16384" width="9" style="92"/>
  </cols>
  <sheetData>
    <row r="1" s="92" customFormat="1" customHeight="1" spans="1:8">
      <c r="A1" s="94" t="s">
        <v>10306</v>
      </c>
      <c r="B1" s="95"/>
      <c r="C1" s="95"/>
      <c r="D1" s="96"/>
      <c r="E1" s="95"/>
      <c r="F1" s="96"/>
      <c r="G1" s="95"/>
    </row>
    <row r="2" s="92" customFormat="1" customHeight="1" spans="1:8">
      <c r="A2" s="97" t="s">
        <v>92</v>
      </c>
      <c r="B2" s="97" t="s">
        <v>10307</v>
      </c>
      <c r="C2" s="98" t="s">
        <v>10308</v>
      </c>
      <c r="D2" s="99" t="s">
        <v>10309</v>
      </c>
      <c r="E2" s="100" t="s">
        <v>10310</v>
      </c>
      <c r="F2" s="101" t="s">
        <v>10311</v>
      </c>
      <c r="G2" s="102" t="s">
        <v>5010</v>
      </c>
    </row>
    <row r="3" s="92" customFormat="1" customHeight="1" spans="1:8">
      <c r="A3" s="103">
        <v>1</v>
      </c>
      <c r="B3" s="104" t="s">
        <v>10312</v>
      </c>
      <c r="C3" s="105" t="s">
        <v>10313</v>
      </c>
      <c r="D3" s="106">
        <v>350</v>
      </c>
      <c r="E3" s="107">
        <v>4000</v>
      </c>
      <c r="F3" s="106">
        <f xml:space="preserve">D3*E3</f>
        <v>1400000</v>
      </c>
      <c r="G3" s="107"/>
      <c r="H3" s="108"/>
    </row>
    <row r="4" s="92" customFormat="1" customHeight="1" spans="1:8">
      <c r="A4" s="103">
        <v>2</v>
      </c>
      <c r="B4" s="104" t="s">
        <v>10314</v>
      </c>
      <c r="C4" s="105" t="s">
        <v>10313</v>
      </c>
      <c r="D4" s="106">
        <v>7</v>
      </c>
      <c r="E4" s="107">
        <v>5000</v>
      </c>
      <c r="F4" s="106">
        <f xml:space="preserve">D4*E4</f>
        <v>35000</v>
      </c>
      <c r="G4" s="107"/>
      <c r="H4" s="109"/>
    </row>
    <row r="5" s="92" customFormat="1" customHeight="1" spans="1:8">
      <c r="A5" s="103">
        <v>3</v>
      </c>
      <c r="B5" s="110" t="s">
        <v>10315</v>
      </c>
      <c r="C5" s="105" t="s">
        <v>10313</v>
      </c>
      <c r="D5" s="106">
        <v>9</v>
      </c>
      <c r="E5" s="107">
        <v>6500</v>
      </c>
      <c r="F5" s="106">
        <f xml:space="preserve">D5*E5</f>
        <v>58500</v>
      </c>
      <c r="G5" s="107"/>
      <c r="H5" s="109"/>
    </row>
    <row r="6" s="92" customFormat="1" customHeight="1" spans="1:8">
      <c r="A6" s="103">
        <v>4</v>
      </c>
      <c r="B6" s="111" t="s">
        <v>10316</v>
      </c>
      <c r="C6" s="105" t="s">
        <v>10313</v>
      </c>
      <c r="D6" s="106">
        <v>91</v>
      </c>
      <c r="E6" s="107">
        <v>7500</v>
      </c>
      <c r="F6" s="106">
        <f xml:space="preserve">D6*E6</f>
        <v>682500</v>
      </c>
      <c r="G6" s="112" t="s">
        <v>10317</v>
      </c>
      <c r="H6" s="109"/>
    </row>
    <row r="7" s="92" customFormat="1" customHeight="1" spans="1:8">
      <c r="A7" s="113"/>
      <c r="B7" s="114" t="s">
        <v>114</v>
      </c>
      <c r="C7" s="115"/>
      <c r="D7" s="116">
        <f xml:space="preserve">SUM(D3:D6)</f>
        <v>457</v>
      </c>
      <c r="E7" s="114"/>
      <c r="F7" s="116">
        <f xml:space="preserve">SUM(F3:F6)</f>
        <v>2176000</v>
      </c>
      <c r="G7" s="117"/>
    </row>
  </sheetData>
  <sheetProtection formatCells="0" formatColumns="0" formatRows="0" insertRows="0" insertColumns="0" insertHyperlinks="0" deleteColumns="0" deleteRows="0" sort="0" autoFilter="0" pivotTables="0"/>
  <mergeCells count="1">
    <mergeCell ref="A1:G1"/>
  </mergeCells>
  <pageMargins left="0.75" right="0.75" top="1" bottom="1" header="0.5" footer="0.5"/>
  <pageSetup paperSize="9" scale="85"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7"/>
  <sheetViews>
    <sheetView view="pageBreakPreview" zoomScale="90" zoomScaleNormal="100" topLeftCell="A59" workbookViewId="0">
      <selection activeCell="C124" sqref="$A1:$XFD1048576"/>
    </sheetView>
  </sheetViews>
  <sheetFormatPr defaultColWidth="9" defaultRowHeight="22" customHeight="1"/>
  <cols>
    <col min="1" max="1" width="6.25" style="42" customWidth="1"/>
    <col min="2" max="2" width="14.6333333333333" style="42" customWidth="1"/>
    <col min="3" max="3" width="17.8833333333333" style="42" customWidth="1"/>
    <col min="4" max="4" width="20.1416666666667" style="42" customWidth="1"/>
    <col min="5" max="5" width="18.75" style="42" customWidth="1"/>
    <col min="6" max="6" width="7.5" style="42" customWidth="1"/>
    <col min="7" max="8" width="9" style="42"/>
    <col min="9" max="9" width="13.25" style="45" customWidth="1"/>
    <col min="10" max="10" width="9" style="42" hidden="1" customWidth="1"/>
    <col min="11" max="11" width="15.6333333333333" style="42" hidden="1" customWidth="1"/>
    <col min="12" max="12" width="11" style="42" hidden="1" customWidth="1"/>
    <col min="13" max="13" width="13.8833333333333" style="46" customWidth="1"/>
    <col min="14" max="14" width="9.25" style="42"/>
    <col min="15" max="16384" width="9" style="42"/>
  </cols>
  <sheetData>
    <row r="1" s="42" customFormat="1" ht="33" customHeight="1" spans="1:16">
      <c r="A1" s="47" t="s">
        <v>10318</v>
      </c>
      <c r="B1" s="48"/>
      <c r="C1" s="49"/>
      <c r="D1" s="49"/>
      <c r="E1" s="49"/>
      <c r="F1" s="49"/>
      <c r="G1" s="49"/>
      <c r="H1" s="49"/>
      <c r="I1" s="50"/>
      <c r="J1" s="51"/>
      <c r="K1" s="52"/>
      <c r="M1" s="53" t="s">
        <v>733</v>
      </c>
      <c r="N1" s="53"/>
      <c r="O1" s="53" t="s">
        <v>734</v>
      </c>
      <c r="P1" s="53"/>
    </row>
    <row r="2" s="42" customFormat="1" ht="32" customHeight="1" spans="1:16">
      <c r="A2" s="54" t="s">
        <v>33</v>
      </c>
      <c r="B2" s="54" t="s">
        <v>5023</v>
      </c>
      <c r="C2" s="54" t="s">
        <v>69</v>
      </c>
      <c r="D2" s="55" t="s">
        <v>147</v>
      </c>
      <c r="E2" s="55" t="s">
        <v>504</v>
      </c>
      <c r="F2" s="55" t="s">
        <v>150</v>
      </c>
      <c r="G2" s="55" t="s">
        <v>151</v>
      </c>
      <c r="H2" s="55" t="s">
        <v>152</v>
      </c>
      <c r="I2" s="56" t="s">
        <v>2733</v>
      </c>
      <c r="J2" s="55" t="s">
        <v>37</v>
      </c>
      <c r="K2" s="55" t="s">
        <v>737</v>
      </c>
      <c r="L2" s="55" t="s">
        <v>738</v>
      </c>
      <c r="M2" s="57" t="s">
        <v>739</v>
      </c>
      <c r="N2" s="57" t="s">
        <v>740</v>
      </c>
      <c r="O2" s="57" t="s">
        <v>739</v>
      </c>
      <c r="P2" s="57" t="s">
        <v>740</v>
      </c>
    </row>
    <row r="3" s="43" customFormat="1" customHeight="1" spans="1:16">
      <c r="A3" s="58" t="s">
        <v>38</v>
      </c>
      <c r="B3" s="58" t="s">
        <v>741</v>
      </c>
      <c r="C3" s="59"/>
      <c r="D3" s="60"/>
      <c r="E3" s="60"/>
      <c r="F3" s="60"/>
      <c r="G3" s="60">
        <f xml:space="preserve">SUM(G4:G72)</f>
        <v>414</v>
      </c>
      <c r="H3" s="60"/>
      <c r="I3" s="61">
        <f xml:space="preserve">SUM(I4:I72)</f>
        <v>2004000</v>
      </c>
      <c r="J3" s="62"/>
      <c r="K3" s="62"/>
      <c r="L3" s="62"/>
      <c r="M3" s="63"/>
    </row>
    <row r="4" s="42" customFormat="1" customHeight="1" outlineLevel="1" spans="1:16">
      <c r="A4" s="64">
        <v>1</v>
      </c>
      <c r="B4" s="52" t="s">
        <v>744</v>
      </c>
      <c r="C4" s="65" t="s">
        <v>5568</v>
      </c>
      <c r="D4" s="65" t="s">
        <v>10319</v>
      </c>
      <c r="E4" s="52" t="s">
        <v>10320</v>
      </c>
      <c r="F4" s="65" t="s">
        <v>345</v>
      </c>
      <c r="G4" s="52">
        <v>3</v>
      </c>
      <c r="H4" s="52">
        <v>4000</v>
      </c>
      <c r="I4" s="64">
        <f t="shared" ref="I4:I67" si="0" xml:space="preserve">G4*H4</f>
        <v>12000</v>
      </c>
      <c r="J4" s="52"/>
      <c r="K4" s="52" t="s">
        <v>5569</v>
      </c>
      <c r="L4" s="65" t="s">
        <v>772</v>
      </c>
      <c r="M4" s="46"/>
    </row>
    <row r="5" s="42" customFormat="1" customHeight="1" outlineLevel="1" spans="1:16">
      <c r="A5" s="66">
        <v>2</v>
      </c>
      <c r="B5" s="67" t="s">
        <v>746</v>
      </c>
      <c r="C5" s="68" t="s">
        <v>838</v>
      </c>
      <c r="D5" s="68" t="s">
        <v>10319</v>
      </c>
      <c r="E5" s="67" t="s">
        <v>10320</v>
      </c>
      <c r="F5" s="68" t="s">
        <v>345</v>
      </c>
      <c r="G5" s="67">
        <v>2</v>
      </c>
      <c r="H5" s="69">
        <v>4000</v>
      </c>
      <c r="I5" s="64">
        <f t="shared" si="0"/>
        <v>8000</v>
      </c>
      <c r="J5" s="67"/>
      <c r="K5" s="67" t="s">
        <v>839</v>
      </c>
      <c r="L5" s="68" t="s">
        <v>749</v>
      </c>
      <c r="M5" s="46">
        <f t="shared" ref="M5:M43" si="1" xml:space="preserve">G5</f>
        <v>2</v>
      </c>
      <c r="N5" s="42">
        <f t="shared" ref="N5:N68" si="2" xml:space="preserve">M5*H5</f>
        <v>8000</v>
      </c>
    </row>
    <row r="6" s="42" customFormat="1" customHeight="1" outlineLevel="1" spans="1:16">
      <c r="A6" s="64">
        <v>3</v>
      </c>
      <c r="B6" s="67" t="s">
        <v>746</v>
      </c>
      <c r="C6" s="68" t="s">
        <v>1546</v>
      </c>
      <c r="D6" s="65" t="s">
        <v>10319</v>
      </c>
      <c r="E6" s="52" t="s">
        <v>10320</v>
      </c>
      <c r="F6" s="65" t="s">
        <v>345</v>
      </c>
      <c r="G6" s="52">
        <v>2</v>
      </c>
      <c r="H6" s="52">
        <v>4000</v>
      </c>
      <c r="I6" s="64">
        <f t="shared" si="0"/>
        <v>8000</v>
      </c>
      <c r="J6" s="67"/>
      <c r="K6" s="67" t="s">
        <v>1548</v>
      </c>
      <c r="L6" s="68"/>
      <c r="M6" s="46">
        <f t="shared" si="1"/>
        <v>2</v>
      </c>
      <c r="N6" s="42">
        <f t="shared" si="2"/>
        <v>8000</v>
      </c>
    </row>
    <row r="7" s="42" customFormat="1" customHeight="1" outlineLevel="1" spans="1:16">
      <c r="A7" s="66">
        <v>4</v>
      </c>
      <c r="B7" s="67" t="s">
        <v>746</v>
      </c>
      <c r="C7" s="68" t="s">
        <v>1546</v>
      </c>
      <c r="D7" s="65" t="s">
        <v>10319</v>
      </c>
      <c r="E7" s="52" t="s">
        <v>10320</v>
      </c>
      <c r="F7" s="65" t="s">
        <v>345</v>
      </c>
      <c r="G7" s="52">
        <v>2</v>
      </c>
      <c r="H7" s="52">
        <v>4000</v>
      </c>
      <c r="I7" s="64">
        <f t="shared" si="0"/>
        <v>8000</v>
      </c>
      <c r="J7" s="67"/>
      <c r="K7" s="67" t="s">
        <v>1549</v>
      </c>
      <c r="L7" s="68"/>
      <c r="M7" s="46">
        <f t="shared" si="1"/>
        <v>2</v>
      </c>
      <c r="N7" s="42">
        <f t="shared" si="2"/>
        <v>8000</v>
      </c>
    </row>
    <row r="8" s="42" customFormat="1" customHeight="1" outlineLevel="1" spans="1:16">
      <c r="A8" s="64">
        <v>5</v>
      </c>
      <c r="B8" s="67" t="s">
        <v>746</v>
      </c>
      <c r="C8" s="68" t="s">
        <v>1546</v>
      </c>
      <c r="D8" s="65" t="s">
        <v>10319</v>
      </c>
      <c r="E8" s="52" t="s">
        <v>10320</v>
      </c>
      <c r="F8" s="65" t="s">
        <v>345</v>
      </c>
      <c r="G8" s="52">
        <v>2</v>
      </c>
      <c r="H8" s="52">
        <v>4000</v>
      </c>
      <c r="I8" s="64">
        <f t="shared" si="0"/>
        <v>8000</v>
      </c>
      <c r="J8" s="67"/>
      <c r="K8" s="67" t="s">
        <v>1550</v>
      </c>
      <c r="L8" s="68"/>
      <c r="M8" s="46">
        <f t="shared" si="1"/>
        <v>2</v>
      </c>
      <c r="N8" s="42">
        <f t="shared" si="2"/>
        <v>8000</v>
      </c>
    </row>
    <row r="9" s="42" customFormat="1" customHeight="1" outlineLevel="1" spans="1:16">
      <c r="A9" s="66">
        <v>6</v>
      </c>
      <c r="B9" s="67" t="s">
        <v>746</v>
      </c>
      <c r="C9" s="68" t="s">
        <v>10247</v>
      </c>
      <c r="D9" s="65" t="s">
        <v>10319</v>
      </c>
      <c r="E9" s="52" t="s">
        <v>10320</v>
      </c>
      <c r="F9" s="65" t="s">
        <v>345</v>
      </c>
      <c r="G9" s="52">
        <v>1</v>
      </c>
      <c r="H9" s="52">
        <v>4000</v>
      </c>
      <c r="I9" s="64">
        <f t="shared" si="0"/>
        <v>4000</v>
      </c>
      <c r="J9" s="67"/>
      <c r="K9" s="67"/>
      <c r="L9" s="68"/>
      <c r="M9" s="46">
        <f t="shared" si="1"/>
        <v>1</v>
      </c>
      <c r="N9" s="42">
        <f t="shared" si="2"/>
        <v>4000</v>
      </c>
    </row>
    <row r="10" s="42" customFormat="1" customHeight="1" outlineLevel="1" spans="1:16">
      <c r="A10" s="64">
        <v>7</v>
      </c>
      <c r="B10" s="67" t="s">
        <v>746</v>
      </c>
      <c r="C10" s="68" t="s">
        <v>10321</v>
      </c>
      <c r="D10" s="70" t="s">
        <v>10319</v>
      </c>
      <c r="E10" s="71" t="s">
        <v>10320</v>
      </c>
      <c r="F10" s="70" t="s">
        <v>345</v>
      </c>
      <c r="G10" s="71">
        <v>1</v>
      </c>
      <c r="H10" s="72">
        <v>4000</v>
      </c>
      <c r="I10" s="64">
        <f t="shared" si="0"/>
        <v>4000</v>
      </c>
      <c r="J10" s="67"/>
      <c r="K10" s="67"/>
      <c r="L10" s="68"/>
      <c r="M10" s="46">
        <f t="shared" si="1"/>
        <v>1</v>
      </c>
      <c r="N10" s="42">
        <f t="shared" si="2"/>
        <v>4000</v>
      </c>
    </row>
    <row r="11" s="42" customFormat="1" customHeight="1" outlineLevel="1" spans="1:16">
      <c r="A11" s="66">
        <v>8</v>
      </c>
      <c r="B11" s="67" t="s">
        <v>746</v>
      </c>
      <c r="C11" s="68" t="s">
        <v>10321</v>
      </c>
      <c r="D11" s="70" t="s">
        <v>10319</v>
      </c>
      <c r="E11" s="71" t="s">
        <v>10320</v>
      </c>
      <c r="F11" s="70" t="s">
        <v>345</v>
      </c>
      <c r="G11" s="71">
        <v>1</v>
      </c>
      <c r="H11" s="72">
        <v>4000</v>
      </c>
      <c r="I11" s="64">
        <f t="shared" si="0"/>
        <v>4000</v>
      </c>
      <c r="J11" s="67"/>
      <c r="K11" s="67"/>
      <c r="L11" s="68"/>
      <c r="M11" s="46">
        <f t="shared" si="1"/>
        <v>1</v>
      </c>
      <c r="N11" s="42">
        <f t="shared" si="2"/>
        <v>4000</v>
      </c>
    </row>
    <row r="12" s="42" customFormat="1" customHeight="1" outlineLevel="1" spans="1:16">
      <c r="A12" s="64">
        <v>9</v>
      </c>
      <c r="B12" s="67" t="s">
        <v>746</v>
      </c>
      <c r="C12" s="68" t="s">
        <v>10321</v>
      </c>
      <c r="D12" s="70" t="s">
        <v>10319</v>
      </c>
      <c r="E12" s="71" t="s">
        <v>10320</v>
      </c>
      <c r="F12" s="70" t="s">
        <v>345</v>
      </c>
      <c r="G12" s="71">
        <v>4</v>
      </c>
      <c r="H12" s="72">
        <v>4000</v>
      </c>
      <c r="I12" s="64">
        <f t="shared" si="0"/>
        <v>16000</v>
      </c>
      <c r="J12" s="67"/>
      <c r="K12" s="67"/>
      <c r="L12" s="68"/>
      <c r="M12" s="46">
        <f t="shared" si="1"/>
        <v>4</v>
      </c>
      <c r="N12" s="42">
        <f t="shared" si="2"/>
        <v>16000</v>
      </c>
    </row>
    <row r="13" s="42" customFormat="1" customHeight="1" outlineLevel="1" spans="1:16">
      <c r="A13" s="66">
        <v>10</v>
      </c>
      <c r="B13" s="67" t="s">
        <v>841</v>
      </c>
      <c r="C13" s="68" t="s">
        <v>10322</v>
      </c>
      <c r="D13" s="65" t="s">
        <v>10319</v>
      </c>
      <c r="E13" s="52" t="s">
        <v>10320</v>
      </c>
      <c r="F13" s="65" t="s">
        <v>345</v>
      </c>
      <c r="G13" s="52">
        <v>4</v>
      </c>
      <c r="H13" s="52">
        <v>4000</v>
      </c>
      <c r="I13" s="64">
        <f t="shared" si="0"/>
        <v>16000</v>
      </c>
      <c r="J13" s="67"/>
      <c r="K13" s="67"/>
      <c r="L13" s="68"/>
      <c r="M13" s="46">
        <f t="shared" si="1"/>
        <v>4</v>
      </c>
      <c r="N13" s="42">
        <f t="shared" si="2"/>
        <v>16000</v>
      </c>
    </row>
    <row r="14" s="42" customFormat="1" customHeight="1" outlineLevel="1" spans="1:16">
      <c r="A14" s="64">
        <v>11</v>
      </c>
      <c r="B14" s="67" t="s">
        <v>841</v>
      </c>
      <c r="C14" s="68" t="s">
        <v>943</v>
      </c>
      <c r="D14" s="65" t="s">
        <v>10319</v>
      </c>
      <c r="E14" s="52" t="s">
        <v>10320</v>
      </c>
      <c r="F14" s="65" t="s">
        <v>345</v>
      </c>
      <c r="G14" s="52">
        <v>2</v>
      </c>
      <c r="H14" s="52">
        <v>4000</v>
      </c>
      <c r="I14" s="64">
        <f t="shared" si="0"/>
        <v>8000</v>
      </c>
      <c r="J14" s="67"/>
      <c r="K14" s="67"/>
      <c r="L14" s="68"/>
      <c r="M14" s="46">
        <f t="shared" si="1"/>
        <v>2</v>
      </c>
      <c r="N14" s="42">
        <f t="shared" si="2"/>
        <v>8000</v>
      </c>
    </row>
    <row r="15" s="42" customFormat="1" customHeight="1" outlineLevel="1" spans="1:16">
      <c r="A15" s="66">
        <v>12</v>
      </c>
      <c r="B15" s="67" t="s">
        <v>841</v>
      </c>
      <c r="C15" s="68" t="s">
        <v>943</v>
      </c>
      <c r="D15" s="65" t="s">
        <v>10319</v>
      </c>
      <c r="E15" s="52" t="s">
        <v>10323</v>
      </c>
      <c r="F15" s="65" t="s">
        <v>345</v>
      </c>
      <c r="G15" s="73">
        <v>2</v>
      </c>
      <c r="H15" s="52">
        <v>6500</v>
      </c>
      <c r="I15" s="64">
        <f t="shared" si="0"/>
        <v>13000</v>
      </c>
      <c r="J15" s="67"/>
      <c r="K15" s="67"/>
      <c r="L15" s="68"/>
      <c r="M15" s="46">
        <f t="shared" si="1"/>
        <v>2</v>
      </c>
      <c r="N15" s="42">
        <f t="shared" si="2"/>
        <v>13000</v>
      </c>
    </row>
    <row r="16" s="42" customFormat="1" customHeight="1" outlineLevel="1" spans="1:16">
      <c r="A16" s="64">
        <v>13</v>
      </c>
      <c r="B16" s="67" t="s">
        <v>841</v>
      </c>
      <c r="C16" s="68" t="s">
        <v>3039</v>
      </c>
      <c r="D16" s="65" t="s">
        <v>10319</v>
      </c>
      <c r="E16" s="52" t="s">
        <v>10324</v>
      </c>
      <c r="F16" s="65" t="s">
        <v>345</v>
      </c>
      <c r="G16" s="52">
        <v>2</v>
      </c>
      <c r="H16" s="52">
        <v>5000</v>
      </c>
      <c r="I16" s="64">
        <f t="shared" si="0"/>
        <v>10000</v>
      </c>
      <c r="J16" s="67"/>
      <c r="K16" s="67"/>
      <c r="L16" s="68"/>
      <c r="M16" s="46">
        <f t="shared" si="1"/>
        <v>2</v>
      </c>
      <c r="N16" s="42">
        <f t="shared" si="2"/>
        <v>10000</v>
      </c>
    </row>
    <row r="17" s="42" customFormat="1" customHeight="1" outlineLevel="1" spans="1:14">
      <c r="A17" s="66">
        <v>14</v>
      </c>
      <c r="B17" s="67" t="s">
        <v>900</v>
      </c>
      <c r="C17" s="68" t="s">
        <v>943</v>
      </c>
      <c r="D17" s="65" t="s">
        <v>10319</v>
      </c>
      <c r="E17" s="52" t="s">
        <v>10324</v>
      </c>
      <c r="F17" s="65" t="s">
        <v>345</v>
      </c>
      <c r="G17" s="52">
        <v>4</v>
      </c>
      <c r="H17" s="52">
        <v>5000</v>
      </c>
      <c r="I17" s="64">
        <f t="shared" si="0"/>
        <v>20000</v>
      </c>
      <c r="J17" s="67"/>
      <c r="K17" s="67"/>
      <c r="L17" s="68"/>
      <c r="M17" s="46">
        <f t="shared" si="1"/>
        <v>4</v>
      </c>
      <c r="N17" s="42">
        <f t="shared" si="2"/>
        <v>20000</v>
      </c>
    </row>
    <row r="18" s="42" customFormat="1" customHeight="1" outlineLevel="1" spans="1:14">
      <c r="A18" s="64">
        <v>15</v>
      </c>
      <c r="B18" s="67" t="s">
        <v>900</v>
      </c>
      <c r="C18" s="68" t="s">
        <v>943</v>
      </c>
      <c r="D18" s="65" t="s">
        <v>10319</v>
      </c>
      <c r="E18" s="52" t="s">
        <v>10324</v>
      </c>
      <c r="F18" s="65" t="s">
        <v>345</v>
      </c>
      <c r="G18" s="52">
        <v>1</v>
      </c>
      <c r="H18" s="52">
        <v>5000</v>
      </c>
      <c r="I18" s="64">
        <f t="shared" si="0"/>
        <v>5000</v>
      </c>
      <c r="J18" s="67"/>
      <c r="K18" s="67"/>
      <c r="L18" s="68"/>
      <c r="M18" s="46">
        <f t="shared" si="1"/>
        <v>1</v>
      </c>
      <c r="N18" s="42">
        <f t="shared" si="2"/>
        <v>5000</v>
      </c>
    </row>
    <row r="19" s="42" customFormat="1" customHeight="1" outlineLevel="1" spans="1:14">
      <c r="A19" s="66">
        <v>16</v>
      </c>
      <c r="B19" s="52" t="s">
        <v>10325</v>
      </c>
      <c r="C19" s="65" t="s">
        <v>1002</v>
      </c>
      <c r="D19" s="65" t="s">
        <v>10319</v>
      </c>
      <c r="E19" s="52" t="s">
        <v>10323</v>
      </c>
      <c r="F19" s="65" t="s">
        <v>345</v>
      </c>
      <c r="G19" s="52">
        <v>1</v>
      </c>
      <c r="H19" s="52">
        <v>6500</v>
      </c>
      <c r="I19" s="64">
        <f t="shared" si="0"/>
        <v>6500</v>
      </c>
      <c r="J19" s="52"/>
      <c r="K19" s="52" t="s">
        <v>1003</v>
      </c>
      <c r="L19" s="65" t="s">
        <v>981</v>
      </c>
      <c r="M19" s="46">
        <f t="shared" si="1"/>
        <v>1</v>
      </c>
      <c r="N19" s="42">
        <f t="shared" si="2"/>
        <v>6500</v>
      </c>
    </row>
    <row r="20" s="42" customFormat="1" customHeight="1" outlineLevel="1" spans="1:14">
      <c r="A20" s="64">
        <v>17</v>
      </c>
      <c r="B20" s="52" t="s">
        <v>10325</v>
      </c>
      <c r="C20" s="65" t="s">
        <v>1006</v>
      </c>
      <c r="D20" s="65" t="s">
        <v>10319</v>
      </c>
      <c r="E20" s="52" t="s">
        <v>10323</v>
      </c>
      <c r="F20" s="65" t="s">
        <v>345</v>
      </c>
      <c r="G20" s="52">
        <v>1</v>
      </c>
      <c r="H20" s="52">
        <v>6500</v>
      </c>
      <c r="I20" s="64">
        <f t="shared" si="0"/>
        <v>6500</v>
      </c>
      <c r="J20" s="52"/>
      <c r="K20" s="52" t="s">
        <v>1007</v>
      </c>
      <c r="L20" s="65" t="s">
        <v>981</v>
      </c>
      <c r="M20" s="46">
        <f t="shared" si="1"/>
        <v>1</v>
      </c>
      <c r="N20" s="42">
        <f t="shared" si="2"/>
        <v>6500</v>
      </c>
    </row>
    <row r="21" s="42" customFormat="1" customHeight="1" outlineLevel="1" spans="1:14">
      <c r="A21" s="66">
        <v>18</v>
      </c>
      <c r="B21" s="52" t="s">
        <v>10325</v>
      </c>
      <c r="C21" s="65" t="s">
        <v>1014</v>
      </c>
      <c r="D21" s="65" t="s">
        <v>10319</v>
      </c>
      <c r="E21" s="52" t="s">
        <v>10323</v>
      </c>
      <c r="F21" s="65" t="s">
        <v>345</v>
      </c>
      <c r="G21" s="52">
        <v>1</v>
      </c>
      <c r="H21" s="52">
        <v>6500</v>
      </c>
      <c r="I21" s="64">
        <f t="shared" si="0"/>
        <v>6500</v>
      </c>
      <c r="J21" s="52"/>
      <c r="K21" s="52" t="s">
        <v>1015</v>
      </c>
      <c r="L21" s="65" t="s">
        <v>981</v>
      </c>
      <c r="M21" s="46">
        <f t="shared" si="1"/>
        <v>1</v>
      </c>
      <c r="N21" s="42">
        <f t="shared" si="2"/>
        <v>6500</v>
      </c>
    </row>
    <row r="22" s="42" customFormat="1" customHeight="1" outlineLevel="1" spans="1:14">
      <c r="A22" s="64">
        <v>19</v>
      </c>
      <c r="B22" s="52" t="s">
        <v>10325</v>
      </c>
      <c r="C22" s="65" t="s">
        <v>1018</v>
      </c>
      <c r="D22" s="65" t="s">
        <v>10319</v>
      </c>
      <c r="E22" s="52" t="s">
        <v>10323</v>
      </c>
      <c r="F22" s="65" t="s">
        <v>345</v>
      </c>
      <c r="G22" s="52">
        <v>1</v>
      </c>
      <c r="H22" s="52">
        <v>6500</v>
      </c>
      <c r="I22" s="64">
        <f t="shared" si="0"/>
        <v>6500</v>
      </c>
      <c r="J22" s="52"/>
      <c r="K22" s="52" t="s">
        <v>1019</v>
      </c>
      <c r="L22" s="65" t="s">
        <v>981</v>
      </c>
      <c r="M22" s="46">
        <f t="shared" si="1"/>
        <v>1</v>
      </c>
      <c r="N22" s="42">
        <f t="shared" si="2"/>
        <v>6500</v>
      </c>
    </row>
    <row r="23" s="42" customFormat="1" customHeight="1" outlineLevel="1" spans="1:14">
      <c r="A23" s="66">
        <v>20</v>
      </c>
      <c r="B23" s="52" t="s">
        <v>10325</v>
      </c>
      <c r="C23" s="65" t="s">
        <v>1039</v>
      </c>
      <c r="D23" s="65" t="s">
        <v>10319</v>
      </c>
      <c r="E23" s="52" t="s">
        <v>10323</v>
      </c>
      <c r="F23" s="65" t="s">
        <v>345</v>
      </c>
      <c r="G23" s="52">
        <v>2</v>
      </c>
      <c r="H23" s="52">
        <v>6500</v>
      </c>
      <c r="I23" s="64">
        <f t="shared" si="0"/>
        <v>13000</v>
      </c>
      <c r="J23" s="52"/>
      <c r="K23" s="52" t="s">
        <v>1041</v>
      </c>
      <c r="L23" s="65" t="s">
        <v>981</v>
      </c>
      <c r="M23" s="46">
        <f t="shared" si="1"/>
        <v>2</v>
      </c>
      <c r="N23" s="42">
        <f t="shared" si="2"/>
        <v>13000</v>
      </c>
    </row>
    <row r="24" s="42" customFormat="1" customHeight="1" outlineLevel="1" spans="1:14">
      <c r="A24" s="64">
        <v>21</v>
      </c>
      <c r="B24" s="52" t="s">
        <v>10325</v>
      </c>
      <c r="C24" s="65" t="s">
        <v>1042</v>
      </c>
      <c r="D24" s="65" t="s">
        <v>10319</v>
      </c>
      <c r="E24" s="52" t="s">
        <v>10323</v>
      </c>
      <c r="F24" s="65" t="s">
        <v>345</v>
      </c>
      <c r="G24" s="52">
        <v>1</v>
      </c>
      <c r="H24" s="52">
        <v>6500</v>
      </c>
      <c r="I24" s="64">
        <f t="shared" si="0"/>
        <v>6500</v>
      </c>
      <c r="J24" s="52"/>
      <c r="K24" s="52" t="s">
        <v>1043</v>
      </c>
      <c r="L24" s="65" t="s">
        <v>981</v>
      </c>
      <c r="M24" s="46">
        <f t="shared" si="1"/>
        <v>1</v>
      </c>
      <c r="N24" s="42">
        <f t="shared" si="2"/>
        <v>6500</v>
      </c>
    </row>
    <row r="25" s="42" customFormat="1" customHeight="1" outlineLevel="1" spans="1:14">
      <c r="A25" s="66">
        <v>22</v>
      </c>
      <c r="B25" s="71" t="s">
        <v>1078</v>
      </c>
      <c r="C25" s="70" t="s">
        <v>1130</v>
      </c>
      <c r="D25" s="70" t="s">
        <v>10319</v>
      </c>
      <c r="E25" s="71" t="s">
        <v>10320</v>
      </c>
      <c r="F25" s="70" t="s">
        <v>345</v>
      </c>
      <c r="G25" s="71">
        <v>2</v>
      </c>
      <c r="H25" s="72">
        <v>4000</v>
      </c>
      <c r="I25" s="64">
        <f t="shared" si="0"/>
        <v>8000</v>
      </c>
      <c r="J25" s="71"/>
      <c r="K25" s="71" t="s">
        <v>1131</v>
      </c>
      <c r="L25" s="70" t="s">
        <v>5123</v>
      </c>
      <c r="M25" s="46">
        <f t="shared" si="1"/>
        <v>2</v>
      </c>
      <c r="N25" s="42">
        <f t="shared" si="2"/>
        <v>8000</v>
      </c>
    </row>
    <row r="26" s="42" customFormat="1" customHeight="1" outlineLevel="1" spans="1:14">
      <c r="A26" s="64">
        <v>23</v>
      </c>
      <c r="B26" s="71" t="s">
        <v>1078</v>
      </c>
      <c r="C26" s="70" t="s">
        <v>10326</v>
      </c>
      <c r="D26" s="65" t="s">
        <v>10319</v>
      </c>
      <c r="E26" s="52" t="s">
        <v>10320</v>
      </c>
      <c r="F26" s="65" t="s">
        <v>345</v>
      </c>
      <c r="G26" s="52">
        <v>6</v>
      </c>
      <c r="H26" s="52">
        <v>4000</v>
      </c>
      <c r="I26" s="64">
        <f t="shared" si="0"/>
        <v>24000</v>
      </c>
      <c r="J26" s="71"/>
      <c r="K26" s="71"/>
      <c r="L26" s="70"/>
      <c r="M26" s="46">
        <f t="shared" si="1"/>
        <v>6</v>
      </c>
      <c r="N26" s="42">
        <f t="shared" si="2"/>
        <v>24000</v>
      </c>
    </row>
    <row r="27" s="42" customFormat="1" customHeight="1" outlineLevel="1" spans="1:14">
      <c r="A27" s="66">
        <v>24</v>
      </c>
      <c r="B27" s="71" t="s">
        <v>1078</v>
      </c>
      <c r="C27" s="70" t="s">
        <v>10327</v>
      </c>
      <c r="D27" s="65" t="s">
        <v>10319</v>
      </c>
      <c r="E27" s="52" t="s">
        <v>10320</v>
      </c>
      <c r="F27" s="65" t="s">
        <v>345</v>
      </c>
      <c r="G27" s="52">
        <v>1</v>
      </c>
      <c r="H27" s="52">
        <v>4000</v>
      </c>
      <c r="I27" s="64">
        <f t="shared" si="0"/>
        <v>4000</v>
      </c>
      <c r="J27" s="71"/>
      <c r="K27" s="71"/>
      <c r="L27" s="70"/>
      <c r="M27" s="46">
        <f t="shared" si="1"/>
        <v>1</v>
      </c>
      <c r="N27" s="42">
        <f t="shared" si="2"/>
        <v>4000</v>
      </c>
    </row>
    <row r="28" s="42" customFormat="1" customHeight="1" outlineLevel="1" spans="1:14">
      <c r="A28" s="64">
        <v>25</v>
      </c>
      <c r="B28" s="71" t="s">
        <v>1078</v>
      </c>
      <c r="C28" s="70" t="s">
        <v>1584</v>
      </c>
      <c r="D28" s="70" t="s">
        <v>10319</v>
      </c>
      <c r="E28" s="71" t="s">
        <v>10320</v>
      </c>
      <c r="F28" s="70" t="s">
        <v>345</v>
      </c>
      <c r="G28" s="71">
        <v>1</v>
      </c>
      <c r="H28" s="72">
        <v>4000</v>
      </c>
      <c r="I28" s="64">
        <f t="shared" si="0"/>
        <v>4000</v>
      </c>
      <c r="J28" s="71"/>
      <c r="K28" s="71"/>
      <c r="L28" s="70"/>
      <c r="M28" s="46">
        <f t="shared" si="1"/>
        <v>1</v>
      </c>
      <c r="N28" s="42">
        <f t="shared" si="2"/>
        <v>4000</v>
      </c>
    </row>
    <row r="29" s="42" customFormat="1" customHeight="1" outlineLevel="1" spans="1:14">
      <c r="A29" s="66">
        <v>26</v>
      </c>
      <c r="B29" s="71" t="s">
        <v>1078</v>
      </c>
      <c r="C29" s="70" t="s">
        <v>10328</v>
      </c>
      <c r="D29" s="70" t="s">
        <v>10319</v>
      </c>
      <c r="E29" s="71" t="s">
        <v>10320</v>
      </c>
      <c r="F29" s="70" t="s">
        <v>345</v>
      </c>
      <c r="G29" s="71">
        <v>1</v>
      </c>
      <c r="H29" s="72">
        <v>4000</v>
      </c>
      <c r="I29" s="64">
        <f t="shared" si="0"/>
        <v>4000</v>
      </c>
      <c r="J29" s="71"/>
      <c r="K29" s="71"/>
      <c r="L29" s="70"/>
      <c r="M29" s="46">
        <f t="shared" si="1"/>
        <v>1</v>
      </c>
      <c r="N29" s="42">
        <f t="shared" si="2"/>
        <v>4000</v>
      </c>
    </row>
    <row r="30" s="42" customFormat="1" customHeight="1" outlineLevel="1" spans="1:14">
      <c r="A30" s="64">
        <v>27</v>
      </c>
      <c r="B30" s="71" t="s">
        <v>1441</v>
      </c>
      <c r="C30" s="70" t="s">
        <v>1604</v>
      </c>
      <c r="D30" s="70" t="s">
        <v>10319</v>
      </c>
      <c r="E30" s="71" t="s">
        <v>10320</v>
      </c>
      <c r="F30" s="70" t="s">
        <v>345</v>
      </c>
      <c r="G30" s="71">
        <v>1</v>
      </c>
      <c r="H30" s="72">
        <v>4000</v>
      </c>
      <c r="I30" s="64">
        <f t="shared" si="0"/>
        <v>4000</v>
      </c>
      <c r="J30" s="71"/>
      <c r="K30" s="71"/>
      <c r="L30" s="70"/>
      <c r="M30" s="46">
        <f t="shared" si="1"/>
        <v>1</v>
      </c>
      <c r="N30" s="42">
        <f t="shared" si="2"/>
        <v>4000</v>
      </c>
    </row>
    <row r="31" s="42" customFormat="1" customHeight="1" outlineLevel="1" spans="1:14">
      <c r="A31" s="66">
        <v>28</v>
      </c>
      <c r="B31" s="71" t="s">
        <v>1441</v>
      </c>
      <c r="C31" s="70" t="s">
        <v>1604</v>
      </c>
      <c r="D31" s="70" t="s">
        <v>10319</v>
      </c>
      <c r="E31" s="71" t="s">
        <v>10320</v>
      </c>
      <c r="F31" s="70" t="s">
        <v>345</v>
      </c>
      <c r="G31" s="71">
        <v>1</v>
      </c>
      <c r="H31" s="72">
        <v>4000</v>
      </c>
      <c r="I31" s="64">
        <f t="shared" si="0"/>
        <v>4000</v>
      </c>
      <c r="J31" s="71"/>
      <c r="K31" s="71"/>
      <c r="L31" s="70"/>
      <c r="M31" s="46">
        <f t="shared" si="1"/>
        <v>1</v>
      </c>
      <c r="N31" s="42">
        <f t="shared" si="2"/>
        <v>4000</v>
      </c>
    </row>
    <row r="32" s="42" customFormat="1" customHeight="1" outlineLevel="1" spans="1:14">
      <c r="A32" s="64">
        <v>29</v>
      </c>
      <c r="B32" s="71" t="s">
        <v>1441</v>
      </c>
      <c r="C32" s="70" t="s">
        <v>1604</v>
      </c>
      <c r="D32" s="70" t="s">
        <v>10319</v>
      </c>
      <c r="E32" s="71" t="s">
        <v>10320</v>
      </c>
      <c r="F32" s="70" t="s">
        <v>345</v>
      </c>
      <c r="G32" s="71">
        <v>1</v>
      </c>
      <c r="H32" s="72">
        <v>4000</v>
      </c>
      <c r="I32" s="64">
        <f t="shared" si="0"/>
        <v>4000</v>
      </c>
      <c r="J32" s="71"/>
      <c r="K32" s="71"/>
      <c r="L32" s="70"/>
      <c r="M32" s="46">
        <f t="shared" si="1"/>
        <v>1</v>
      </c>
      <c r="N32" s="42">
        <f t="shared" si="2"/>
        <v>4000</v>
      </c>
    </row>
    <row r="33" s="42" customFormat="1" customHeight="1" outlineLevel="1" spans="1:14">
      <c r="A33" s="66">
        <v>30</v>
      </c>
      <c r="B33" s="71" t="s">
        <v>1441</v>
      </c>
      <c r="C33" s="70" t="s">
        <v>1604</v>
      </c>
      <c r="D33" s="70" t="s">
        <v>10319</v>
      </c>
      <c r="E33" s="71" t="s">
        <v>10320</v>
      </c>
      <c r="F33" s="70" t="s">
        <v>345</v>
      </c>
      <c r="G33" s="71">
        <v>1</v>
      </c>
      <c r="H33" s="72">
        <v>4000</v>
      </c>
      <c r="I33" s="64">
        <f t="shared" si="0"/>
        <v>4000</v>
      </c>
      <c r="J33" s="71"/>
      <c r="K33" s="71"/>
      <c r="L33" s="70"/>
      <c r="M33" s="46">
        <f t="shared" si="1"/>
        <v>1</v>
      </c>
      <c r="N33" s="42">
        <f t="shared" si="2"/>
        <v>4000</v>
      </c>
    </row>
    <row r="34" s="42" customFormat="1" customHeight="1" outlineLevel="1" spans="1:14">
      <c r="A34" s="64">
        <v>31</v>
      </c>
      <c r="B34" s="71" t="s">
        <v>1441</v>
      </c>
      <c r="C34" s="70" t="s">
        <v>1610</v>
      </c>
      <c r="D34" s="70" t="s">
        <v>10319</v>
      </c>
      <c r="E34" s="71" t="s">
        <v>10320</v>
      </c>
      <c r="F34" s="70" t="s">
        <v>345</v>
      </c>
      <c r="G34" s="71">
        <v>2</v>
      </c>
      <c r="H34" s="72">
        <v>4000</v>
      </c>
      <c r="I34" s="64">
        <f t="shared" si="0"/>
        <v>8000</v>
      </c>
      <c r="J34" s="71"/>
      <c r="K34" s="71"/>
      <c r="L34" s="70"/>
      <c r="M34" s="46">
        <f t="shared" si="1"/>
        <v>2</v>
      </c>
      <c r="N34" s="42">
        <f t="shared" si="2"/>
        <v>8000</v>
      </c>
    </row>
    <row r="35" s="42" customFormat="1" customHeight="1" outlineLevel="1" spans="1:14">
      <c r="A35" s="66">
        <v>32</v>
      </c>
      <c r="B35" s="71" t="s">
        <v>1441</v>
      </c>
      <c r="C35" s="70" t="s">
        <v>10329</v>
      </c>
      <c r="D35" s="65" t="s">
        <v>10319</v>
      </c>
      <c r="E35" s="52" t="s">
        <v>10320</v>
      </c>
      <c r="F35" s="65" t="s">
        <v>345</v>
      </c>
      <c r="G35" s="52">
        <v>2</v>
      </c>
      <c r="H35" s="52">
        <v>4000</v>
      </c>
      <c r="I35" s="64">
        <f t="shared" si="0"/>
        <v>8000</v>
      </c>
      <c r="J35" s="71"/>
      <c r="K35" s="71"/>
      <c r="L35" s="70"/>
      <c r="M35" s="46">
        <f t="shared" si="1"/>
        <v>2</v>
      </c>
      <c r="N35" s="42">
        <f t="shared" si="2"/>
        <v>8000</v>
      </c>
    </row>
    <row r="36" s="42" customFormat="1" customHeight="1" outlineLevel="1" spans="1:14">
      <c r="A36" s="64">
        <v>33</v>
      </c>
      <c r="B36" s="71" t="s">
        <v>1441</v>
      </c>
      <c r="C36" s="70" t="s">
        <v>10330</v>
      </c>
      <c r="D36" s="65" t="s">
        <v>10319</v>
      </c>
      <c r="E36" s="52" t="s">
        <v>10320</v>
      </c>
      <c r="F36" s="65" t="s">
        <v>345</v>
      </c>
      <c r="G36" s="52">
        <v>2</v>
      </c>
      <c r="H36" s="52">
        <v>4000</v>
      </c>
      <c r="I36" s="64">
        <f t="shared" si="0"/>
        <v>8000</v>
      </c>
      <c r="J36" s="71"/>
      <c r="K36" s="71"/>
      <c r="L36" s="70"/>
      <c r="M36" s="46">
        <f t="shared" si="1"/>
        <v>2</v>
      </c>
      <c r="N36" s="42">
        <f t="shared" si="2"/>
        <v>8000</v>
      </c>
    </row>
    <row r="37" s="42" customFormat="1" customHeight="1" outlineLevel="1" spans="1:14">
      <c r="A37" s="66">
        <v>34</v>
      </c>
      <c r="B37" s="71" t="s">
        <v>1441</v>
      </c>
      <c r="C37" s="70" t="s">
        <v>10331</v>
      </c>
      <c r="D37" s="65" t="s">
        <v>10319</v>
      </c>
      <c r="E37" s="52" t="s">
        <v>10320</v>
      </c>
      <c r="F37" s="65" t="s">
        <v>345</v>
      </c>
      <c r="G37" s="52">
        <v>6</v>
      </c>
      <c r="H37" s="52">
        <v>4000</v>
      </c>
      <c r="I37" s="64">
        <f t="shared" si="0"/>
        <v>24000</v>
      </c>
      <c r="J37" s="71"/>
      <c r="K37" s="71"/>
      <c r="L37" s="70"/>
      <c r="M37" s="46">
        <f t="shared" si="1"/>
        <v>6</v>
      </c>
      <c r="N37" s="42">
        <f t="shared" si="2"/>
        <v>24000</v>
      </c>
    </row>
    <row r="38" s="42" customFormat="1" customHeight="1" outlineLevel="1" spans="1:14">
      <c r="A38" s="64">
        <v>35</v>
      </c>
      <c r="B38" s="71" t="s">
        <v>1441</v>
      </c>
      <c r="C38" s="70" t="s">
        <v>10327</v>
      </c>
      <c r="D38" s="65" t="s">
        <v>10319</v>
      </c>
      <c r="E38" s="52" t="s">
        <v>10320</v>
      </c>
      <c r="F38" s="65" t="s">
        <v>345</v>
      </c>
      <c r="G38" s="52">
        <v>2</v>
      </c>
      <c r="H38" s="52">
        <v>4000</v>
      </c>
      <c r="I38" s="64">
        <f t="shared" si="0"/>
        <v>8000</v>
      </c>
      <c r="J38" s="71"/>
      <c r="K38" s="71"/>
      <c r="L38" s="70"/>
      <c r="M38" s="46">
        <f t="shared" si="1"/>
        <v>2</v>
      </c>
      <c r="N38" s="42">
        <f t="shared" si="2"/>
        <v>8000</v>
      </c>
    </row>
    <row r="39" s="42" customFormat="1" customHeight="1" outlineLevel="1" spans="1:14">
      <c r="A39" s="66">
        <v>36</v>
      </c>
      <c r="B39" s="70" t="s">
        <v>1603</v>
      </c>
      <c r="C39" s="70" t="s">
        <v>10326</v>
      </c>
      <c r="D39" s="65" t="s">
        <v>10319</v>
      </c>
      <c r="E39" s="52" t="s">
        <v>10320</v>
      </c>
      <c r="F39" s="65" t="s">
        <v>345</v>
      </c>
      <c r="G39" s="52">
        <v>4</v>
      </c>
      <c r="H39" s="52">
        <v>4000</v>
      </c>
      <c r="I39" s="64">
        <f t="shared" si="0"/>
        <v>16000</v>
      </c>
      <c r="J39" s="71"/>
      <c r="K39" s="71"/>
      <c r="L39" s="70"/>
      <c r="M39" s="46">
        <f t="shared" si="1"/>
        <v>4</v>
      </c>
      <c r="N39" s="42">
        <f t="shared" si="2"/>
        <v>16000</v>
      </c>
    </row>
    <row r="40" s="42" customFormat="1" customHeight="1" outlineLevel="1" spans="1:14">
      <c r="A40" s="64">
        <v>37</v>
      </c>
      <c r="B40" s="52" t="s">
        <v>1154</v>
      </c>
      <c r="C40" s="65" t="s">
        <v>10332</v>
      </c>
      <c r="D40" s="65" t="s">
        <v>10316</v>
      </c>
      <c r="E40" s="52" t="s">
        <v>10333</v>
      </c>
      <c r="F40" s="74" t="s">
        <v>345</v>
      </c>
      <c r="G40" s="73">
        <v>8</v>
      </c>
      <c r="H40" s="52">
        <v>7500</v>
      </c>
      <c r="I40" s="64">
        <f t="shared" si="0"/>
        <v>60000</v>
      </c>
      <c r="J40" s="73"/>
      <c r="K40" s="52" t="s">
        <v>1191</v>
      </c>
      <c r="L40" s="65" t="s">
        <v>1157</v>
      </c>
      <c r="M40" s="46">
        <f t="shared" si="1"/>
        <v>8</v>
      </c>
      <c r="N40" s="42">
        <f t="shared" si="2"/>
        <v>60000</v>
      </c>
    </row>
    <row r="41" s="42" customFormat="1" customHeight="1" outlineLevel="1" spans="1:14">
      <c r="A41" s="66">
        <v>38</v>
      </c>
      <c r="B41" s="52" t="s">
        <v>1154</v>
      </c>
      <c r="C41" s="65" t="s">
        <v>1155</v>
      </c>
      <c r="D41" s="65" t="s">
        <v>10319</v>
      </c>
      <c r="E41" s="52" t="s">
        <v>10320</v>
      </c>
      <c r="F41" s="74" t="s">
        <v>345</v>
      </c>
      <c r="G41" s="73">
        <v>32</v>
      </c>
      <c r="H41" s="52">
        <v>4000</v>
      </c>
      <c r="I41" s="64">
        <f t="shared" si="0"/>
        <v>128000</v>
      </c>
      <c r="J41" s="73"/>
      <c r="K41" s="52"/>
      <c r="L41" s="65"/>
      <c r="M41" s="46">
        <f t="shared" si="1"/>
        <v>32</v>
      </c>
      <c r="N41" s="42">
        <f t="shared" si="2"/>
        <v>128000</v>
      </c>
    </row>
    <row r="42" s="42" customFormat="1" customHeight="1" outlineLevel="1" spans="1:14">
      <c r="A42" s="64">
        <v>39</v>
      </c>
      <c r="B42" s="52" t="s">
        <v>1154</v>
      </c>
      <c r="C42" s="65" t="s">
        <v>1159</v>
      </c>
      <c r="D42" s="65" t="s">
        <v>10319</v>
      </c>
      <c r="E42" s="52" t="s">
        <v>10320</v>
      </c>
      <c r="F42" s="74" t="s">
        <v>345</v>
      </c>
      <c r="G42" s="73">
        <v>28</v>
      </c>
      <c r="H42" s="52">
        <v>4000</v>
      </c>
      <c r="I42" s="64">
        <f t="shared" si="0"/>
        <v>112000</v>
      </c>
      <c r="J42" s="73"/>
      <c r="K42" s="52"/>
      <c r="L42" s="65"/>
      <c r="M42" s="46">
        <f t="shared" si="1"/>
        <v>28</v>
      </c>
      <c r="N42" s="42">
        <f t="shared" si="2"/>
        <v>112000</v>
      </c>
    </row>
    <row r="43" s="42" customFormat="1" customHeight="1" outlineLevel="1" spans="1:14">
      <c r="A43" s="66">
        <v>40</v>
      </c>
      <c r="B43" s="52" t="s">
        <v>1154</v>
      </c>
      <c r="C43" s="65" t="s">
        <v>1161</v>
      </c>
      <c r="D43" s="65" t="s">
        <v>10319</v>
      </c>
      <c r="E43" s="52" t="s">
        <v>10320</v>
      </c>
      <c r="F43" s="74" t="s">
        <v>345</v>
      </c>
      <c r="G43" s="73">
        <v>8</v>
      </c>
      <c r="H43" s="52">
        <v>4000</v>
      </c>
      <c r="I43" s="64">
        <f t="shared" si="0"/>
        <v>32000</v>
      </c>
      <c r="J43" s="73"/>
      <c r="K43" s="52"/>
      <c r="L43" s="65"/>
      <c r="M43" s="46">
        <f t="shared" si="1"/>
        <v>8</v>
      </c>
      <c r="N43" s="42">
        <f t="shared" si="2"/>
        <v>32000</v>
      </c>
    </row>
    <row r="44" s="42" customFormat="1" customHeight="1" outlineLevel="1" spans="1:14">
      <c r="A44" s="66">
        <v>46</v>
      </c>
      <c r="B44" s="52" t="s">
        <v>1196</v>
      </c>
      <c r="C44" s="65" t="s">
        <v>1192</v>
      </c>
      <c r="D44" s="75" t="s">
        <v>10316</v>
      </c>
      <c r="E44" s="52" t="s">
        <v>10333</v>
      </c>
      <c r="F44" s="74" t="s">
        <v>345</v>
      </c>
      <c r="G44" s="73">
        <v>1</v>
      </c>
      <c r="H44" s="52">
        <v>7500</v>
      </c>
      <c r="I44" s="64">
        <f t="shared" si="0"/>
        <v>7500</v>
      </c>
      <c r="J44" s="73"/>
      <c r="K44" s="52"/>
      <c r="L44" s="65"/>
      <c r="M44" s="76"/>
      <c r="N44" s="42">
        <f t="shared" si="2"/>
        <v>0</v>
      </c>
    </row>
    <row r="45" s="42" customFormat="1" customHeight="1" outlineLevel="1" spans="1:14">
      <c r="A45" s="64">
        <v>47</v>
      </c>
      <c r="B45" s="52" t="s">
        <v>10334</v>
      </c>
      <c r="C45" s="65" t="s">
        <v>10332</v>
      </c>
      <c r="D45" s="75" t="s">
        <v>10316</v>
      </c>
      <c r="E45" s="52" t="s">
        <v>10333</v>
      </c>
      <c r="F45" s="74" t="s">
        <v>345</v>
      </c>
      <c r="G45" s="73">
        <v>2</v>
      </c>
      <c r="H45" s="52">
        <v>7500</v>
      </c>
      <c r="I45" s="64">
        <f t="shared" si="0"/>
        <v>15000</v>
      </c>
      <c r="J45" s="73"/>
      <c r="K45" s="52" t="s">
        <v>1217</v>
      </c>
      <c r="L45" s="65" t="s">
        <v>1157</v>
      </c>
      <c r="M45" s="77">
        <f xml:space="preserve">G45</f>
        <v>2</v>
      </c>
      <c r="N45" s="42">
        <f t="shared" si="2"/>
        <v>15000</v>
      </c>
    </row>
    <row r="46" s="42" customFormat="1" customHeight="1" outlineLevel="1" spans="1:14">
      <c r="A46" s="66">
        <v>48</v>
      </c>
      <c r="B46" s="52" t="s">
        <v>10334</v>
      </c>
      <c r="C46" s="65" t="s">
        <v>1155</v>
      </c>
      <c r="D46" s="65" t="s">
        <v>10319</v>
      </c>
      <c r="E46" s="52" t="s">
        <v>10320</v>
      </c>
      <c r="F46" s="74" t="s">
        <v>345</v>
      </c>
      <c r="G46" s="73">
        <v>9</v>
      </c>
      <c r="H46" s="52">
        <v>4000</v>
      </c>
      <c r="I46" s="64">
        <f t="shared" si="0"/>
        <v>36000</v>
      </c>
      <c r="J46" s="73"/>
      <c r="K46" s="52"/>
      <c r="L46" s="65"/>
      <c r="M46" s="77">
        <f xml:space="preserve">G46</f>
        <v>9</v>
      </c>
      <c r="N46" s="42">
        <f t="shared" si="2"/>
        <v>36000</v>
      </c>
    </row>
    <row r="47" s="42" customFormat="1" customHeight="1" outlineLevel="1" spans="1:14">
      <c r="A47" s="64">
        <v>49</v>
      </c>
      <c r="B47" s="52" t="s">
        <v>10334</v>
      </c>
      <c r="C47" s="65" t="s">
        <v>1159</v>
      </c>
      <c r="D47" s="65" t="s">
        <v>10319</v>
      </c>
      <c r="E47" s="52" t="s">
        <v>10320</v>
      </c>
      <c r="F47" s="74" t="s">
        <v>345</v>
      </c>
      <c r="G47" s="73">
        <v>6</v>
      </c>
      <c r="H47" s="52">
        <v>4000</v>
      </c>
      <c r="I47" s="64">
        <f t="shared" si="0"/>
        <v>24000</v>
      </c>
      <c r="J47" s="73"/>
      <c r="K47" s="52"/>
      <c r="L47" s="65"/>
      <c r="M47" s="77">
        <f xml:space="preserve">G47</f>
        <v>6</v>
      </c>
      <c r="N47" s="42">
        <f t="shared" si="2"/>
        <v>24000</v>
      </c>
    </row>
    <row r="48" s="42" customFormat="1" customHeight="1" outlineLevel="1" spans="1:14">
      <c r="A48" s="66">
        <v>50</v>
      </c>
      <c r="B48" s="52" t="s">
        <v>10334</v>
      </c>
      <c r="C48" s="65" t="s">
        <v>1161</v>
      </c>
      <c r="D48" s="65" t="s">
        <v>10319</v>
      </c>
      <c r="E48" s="52" t="s">
        <v>10320</v>
      </c>
      <c r="F48" s="74" t="s">
        <v>345</v>
      </c>
      <c r="G48" s="73">
        <v>2</v>
      </c>
      <c r="H48" s="52">
        <v>4000</v>
      </c>
      <c r="I48" s="64">
        <f t="shared" si="0"/>
        <v>8000</v>
      </c>
      <c r="J48" s="73"/>
      <c r="K48" s="52"/>
      <c r="L48" s="65"/>
      <c r="M48" s="77">
        <f xml:space="preserve">G48</f>
        <v>2</v>
      </c>
      <c r="N48" s="42">
        <f t="shared" si="2"/>
        <v>8000</v>
      </c>
    </row>
    <row r="49" s="42" customFormat="1" customHeight="1" outlineLevel="1" spans="1:14">
      <c r="A49" s="66">
        <v>56</v>
      </c>
      <c r="B49" s="52" t="s">
        <v>10335</v>
      </c>
      <c r="C49" s="65" t="s">
        <v>1192</v>
      </c>
      <c r="D49" s="75" t="s">
        <v>10316</v>
      </c>
      <c r="E49" s="52" t="s">
        <v>10333</v>
      </c>
      <c r="F49" s="74" t="s">
        <v>345</v>
      </c>
      <c r="G49" s="73">
        <v>1</v>
      </c>
      <c r="H49" s="52">
        <v>7500</v>
      </c>
      <c r="I49" s="64">
        <f t="shared" si="0"/>
        <v>7500</v>
      </c>
      <c r="J49" s="73"/>
      <c r="K49" s="52"/>
      <c r="L49" s="65"/>
      <c r="M49" s="76"/>
      <c r="N49" s="42">
        <f t="shared" si="2"/>
        <v>0</v>
      </c>
    </row>
    <row r="50" s="42" customFormat="1" customHeight="1" outlineLevel="1" spans="1:14">
      <c r="A50" s="64">
        <v>57</v>
      </c>
      <c r="B50" s="52" t="s">
        <v>10336</v>
      </c>
      <c r="C50" s="65" t="s">
        <v>10332</v>
      </c>
      <c r="D50" s="75" t="s">
        <v>10316</v>
      </c>
      <c r="E50" s="52" t="s">
        <v>10333</v>
      </c>
      <c r="F50" s="74" t="s">
        <v>345</v>
      </c>
      <c r="G50" s="73">
        <v>1</v>
      </c>
      <c r="H50" s="52">
        <v>7500</v>
      </c>
      <c r="I50" s="64">
        <f t="shared" si="0"/>
        <v>7500</v>
      </c>
      <c r="J50" s="73"/>
      <c r="K50" s="52" t="s">
        <v>1238</v>
      </c>
      <c r="L50" s="65" t="s">
        <v>1157</v>
      </c>
      <c r="M50" s="77">
        <f xml:space="preserve">G50</f>
        <v>1</v>
      </c>
      <c r="N50" s="42">
        <f t="shared" si="2"/>
        <v>7500</v>
      </c>
    </row>
    <row r="51" s="42" customFormat="1" customHeight="1" outlineLevel="1" spans="1:14">
      <c r="A51" s="66">
        <v>58</v>
      </c>
      <c r="B51" s="52" t="s">
        <v>10336</v>
      </c>
      <c r="C51" s="65" t="s">
        <v>1155</v>
      </c>
      <c r="D51" s="65" t="s">
        <v>10319</v>
      </c>
      <c r="E51" s="52" t="s">
        <v>10320</v>
      </c>
      <c r="F51" s="74" t="s">
        <v>345</v>
      </c>
      <c r="G51" s="73">
        <v>8</v>
      </c>
      <c r="H51" s="52">
        <v>4000</v>
      </c>
      <c r="I51" s="64">
        <f t="shared" si="0"/>
        <v>32000</v>
      </c>
      <c r="J51" s="73"/>
      <c r="K51" s="52"/>
      <c r="L51" s="65"/>
      <c r="M51" s="77">
        <f xml:space="preserve">G51</f>
        <v>8</v>
      </c>
      <c r="N51" s="42">
        <f t="shared" si="2"/>
        <v>32000</v>
      </c>
    </row>
    <row r="52" s="42" customFormat="1" customHeight="1" outlineLevel="1" spans="1:14">
      <c r="A52" s="64">
        <v>59</v>
      </c>
      <c r="B52" s="52" t="s">
        <v>10336</v>
      </c>
      <c r="C52" s="65" t="s">
        <v>1159</v>
      </c>
      <c r="D52" s="65" t="s">
        <v>10319</v>
      </c>
      <c r="E52" s="52" t="s">
        <v>10320</v>
      </c>
      <c r="F52" s="74" t="s">
        <v>345</v>
      </c>
      <c r="G52" s="73">
        <v>7</v>
      </c>
      <c r="H52" s="52">
        <v>4000</v>
      </c>
      <c r="I52" s="64">
        <f t="shared" si="0"/>
        <v>28000</v>
      </c>
      <c r="J52" s="73"/>
      <c r="K52" s="52"/>
      <c r="L52" s="65"/>
      <c r="M52" s="77">
        <f xml:space="preserve">G52</f>
        <v>7</v>
      </c>
      <c r="N52" s="42">
        <f t="shared" si="2"/>
        <v>28000</v>
      </c>
    </row>
    <row r="53" s="42" customFormat="1" customHeight="1" outlineLevel="1" spans="1:14">
      <c r="A53" s="66">
        <v>60</v>
      </c>
      <c r="B53" s="52" t="s">
        <v>10336</v>
      </c>
      <c r="C53" s="65" t="s">
        <v>1161</v>
      </c>
      <c r="D53" s="65" t="s">
        <v>10319</v>
      </c>
      <c r="E53" s="52" t="s">
        <v>10320</v>
      </c>
      <c r="F53" s="74" t="s">
        <v>345</v>
      </c>
      <c r="G53" s="73">
        <v>2</v>
      </c>
      <c r="H53" s="52">
        <v>4000</v>
      </c>
      <c r="I53" s="64">
        <f t="shared" si="0"/>
        <v>8000</v>
      </c>
      <c r="J53" s="73"/>
      <c r="K53" s="52"/>
      <c r="L53" s="65"/>
      <c r="M53" s="77">
        <f xml:space="preserve">G53</f>
        <v>2</v>
      </c>
      <c r="N53" s="42">
        <f t="shared" si="2"/>
        <v>8000</v>
      </c>
    </row>
    <row r="54" s="42" customFormat="1" customHeight="1" outlineLevel="1" spans="1:14">
      <c r="A54" s="66">
        <v>66</v>
      </c>
      <c r="B54" s="52" t="s">
        <v>10337</v>
      </c>
      <c r="C54" s="65" t="s">
        <v>1192</v>
      </c>
      <c r="D54" s="75" t="s">
        <v>10316</v>
      </c>
      <c r="E54" s="52" t="s">
        <v>10333</v>
      </c>
      <c r="F54" s="74" t="s">
        <v>345</v>
      </c>
      <c r="G54" s="73">
        <v>6</v>
      </c>
      <c r="H54" s="52">
        <v>7500</v>
      </c>
      <c r="I54" s="64">
        <f t="shared" si="0"/>
        <v>45000</v>
      </c>
      <c r="J54" s="73"/>
      <c r="K54" s="52"/>
      <c r="L54" s="65"/>
      <c r="M54" s="76"/>
      <c r="N54" s="42">
        <f t="shared" si="2"/>
        <v>0</v>
      </c>
    </row>
    <row r="55" s="42" customFormat="1" customHeight="1" outlineLevel="1" spans="1:14">
      <c r="A55" s="64">
        <v>67</v>
      </c>
      <c r="B55" s="52" t="s">
        <v>10338</v>
      </c>
      <c r="C55" s="65" t="s">
        <v>10332</v>
      </c>
      <c r="D55" s="75" t="s">
        <v>10316</v>
      </c>
      <c r="E55" s="52" t="s">
        <v>10333</v>
      </c>
      <c r="F55" s="74" t="s">
        <v>345</v>
      </c>
      <c r="G55" s="73">
        <v>12</v>
      </c>
      <c r="H55" s="52">
        <v>7500</v>
      </c>
      <c r="I55" s="64">
        <f t="shared" si="0"/>
        <v>90000</v>
      </c>
      <c r="J55" s="73"/>
      <c r="K55" s="52" t="s">
        <v>3166</v>
      </c>
      <c r="L55" s="65" t="s">
        <v>1157</v>
      </c>
      <c r="M55" s="77">
        <f xml:space="preserve">G55</f>
        <v>12</v>
      </c>
      <c r="N55" s="42">
        <f t="shared" si="2"/>
        <v>90000</v>
      </c>
    </row>
    <row r="56" s="42" customFormat="1" customHeight="1" outlineLevel="1" spans="1:14">
      <c r="A56" s="66">
        <v>68</v>
      </c>
      <c r="B56" s="52" t="s">
        <v>10338</v>
      </c>
      <c r="C56" s="65" t="s">
        <v>1155</v>
      </c>
      <c r="D56" s="65" t="s">
        <v>10319</v>
      </c>
      <c r="E56" s="52" t="s">
        <v>10320</v>
      </c>
      <c r="F56" s="74" t="s">
        <v>345</v>
      </c>
      <c r="G56" s="73">
        <v>54</v>
      </c>
      <c r="H56" s="52">
        <v>4000</v>
      </c>
      <c r="I56" s="64">
        <f t="shared" si="0"/>
        <v>216000</v>
      </c>
      <c r="J56" s="73"/>
      <c r="K56" s="52"/>
      <c r="L56" s="65"/>
      <c r="M56" s="77">
        <f xml:space="preserve">G56</f>
        <v>54</v>
      </c>
      <c r="N56" s="42">
        <f t="shared" si="2"/>
        <v>216000</v>
      </c>
    </row>
    <row r="57" s="42" customFormat="1" customHeight="1" outlineLevel="1" spans="1:14">
      <c r="A57" s="64">
        <v>69</v>
      </c>
      <c r="B57" s="52" t="s">
        <v>10338</v>
      </c>
      <c r="C57" s="65" t="s">
        <v>1159</v>
      </c>
      <c r="D57" s="65" t="s">
        <v>10319</v>
      </c>
      <c r="E57" s="52" t="s">
        <v>10320</v>
      </c>
      <c r="F57" s="74" t="s">
        <v>345</v>
      </c>
      <c r="G57" s="73">
        <v>36</v>
      </c>
      <c r="H57" s="52">
        <v>4000</v>
      </c>
      <c r="I57" s="64">
        <f t="shared" si="0"/>
        <v>144000</v>
      </c>
      <c r="J57" s="73"/>
      <c r="K57" s="52"/>
      <c r="L57" s="65"/>
      <c r="M57" s="77">
        <f xml:space="preserve">G57</f>
        <v>36</v>
      </c>
      <c r="N57" s="42">
        <f t="shared" si="2"/>
        <v>144000</v>
      </c>
    </row>
    <row r="58" s="42" customFormat="1" customHeight="1" outlineLevel="1" spans="1:14">
      <c r="A58" s="66">
        <v>70</v>
      </c>
      <c r="B58" s="52" t="s">
        <v>10338</v>
      </c>
      <c r="C58" s="65" t="s">
        <v>1161</v>
      </c>
      <c r="D58" s="65" t="s">
        <v>10319</v>
      </c>
      <c r="E58" s="52" t="s">
        <v>10320</v>
      </c>
      <c r="F58" s="74" t="s">
        <v>345</v>
      </c>
      <c r="G58" s="73">
        <v>12</v>
      </c>
      <c r="H58" s="52">
        <v>4000</v>
      </c>
      <c r="I58" s="64">
        <f t="shared" si="0"/>
        <v>48000</v>
      </c>
      <c r="J58" s="73"/>
      <c r="K58" s="52"/>
      <c r="L58" s="65"/>
      <c r="M58" s="77">
        <f xml:space="preserve">G58</f>
        <v>12</v>
      </c>
      <c r="N58" s="42">
        <f t="shared" si="2"/>
        <v>48000</v>
      </c>
    </row>
    <row r="59" s="42" customFormat="1" customHeight="1" outlineLevel="1" spans="1:14">
      <c r="A59" s="66">
        <v>76</v>
      </c>
      <c r="B59" s="52" t="s">
        <v>10339</v>
      </c>
      <c r="C59" s="65" t="s">
        <v>1192</v>
      </c>
      <c r="D59" s="75" t="s">
        <v>10316</v>
      </c>
      <c r="E59" s="52" t="s">
        <v>10333</v>
      </c>
      <c r="F59" s="74" t="s">
        <v>345</v>
      </c>
      <c r="G59" s="73">
        <v>1</v>
      </c>
      <c r="H59" s="52">
        <v>7500</v>
      </c>
      <c r="I59" s="64">
        <f t="shared" si="0"/>
        <v>7500</v>
      </c>
      <c r="J59" s="73"/>
      <c r="K59" s="52"/>
      <c r="L59" s="65"/>
      <c r="M59" s="76"/>
      <c r="N59" s="42">
        <f t="shared" si="2"/>
        <v>0</v>
      </c>
    </row>
    <row r="60" s="42" customFormat="1" customHeight="1" outlineLevel="1" spans="1:14">
      <c r="A60" s="64">
        <v>77</v>
      </c>
      <c r="B60" s="52" t="s">
        <v>10340</v>
      </c>
      <c r="C60" s="65" t="s">
        <v>10332</v>
      </c>
      <c r="D60" s="75" t="s">
        <v>10316</v>
      </c>
      <c r="E60" s="52" t="s">
        <v>10333</v>
      </c>
      <c r="F60" s="74" t="s">
        <v>345</v>
      </c>
      <c r="G60" s="73">
        <v>1</v>
      </c>
      <c r="H60" s="52">
        <v>7500</v>
      </c>
      <c r="I60" s="64">
        <f t="shared" si="0"/>
        <v>7500</v>
      </c>
      <c r="J60" s="73"/>
      <c r="K60" s="52" t="s">
        <v>1328</v>
      </c>
      <c r="L60" s="65" t="s">
        <v>1157</v>
      </c>
      <c r="M60" s="77">
        <f xml:space="preserve">G60</f>
        <v>1</v>
      </c>
      <c r="N60" s="42">
        <f t="shared" si="2"/>
        <v>7500</v>
      </c>
    </row>
    <row r="61" s="42" customFormat="1" customHeight="1" outlineLevel="1" spans="1:14">
      <c r="A61" s="66">
        <v>78</v>
      </c>
      <c r="B61" s="52" t="s">
        <v>10340</v>
      </c>
      <c r="C61" s="65" t="s">
        <v>1155</v>
      </c>
      <c r="D61" s="65" t="s">
        <v>10319</v>
      </c>
      <c r="E61" s="52" t="s">
        <v>10320</v>
      </c>
      <c r="F61" s="74" t="s">
        <v>345</v>
      </c>
      <c r="G61" s="73">
        <v>8</v>
      </c>
      <c r="H61" s="52">
        <v>4000</v>
      </c>
      <c r="I61" s="64">
        <f t="shared" si="0"/>
        <v>32000</v>
      </c>
      <c r="J61" s="73"/>
      <c r="K61" s="52"/>
      <c r="L61" s="65"/>
      <c r="M61" s="77">
        <f xml:space="preserve">G61</f>
        <v>8</v>
      </c>
      <c r="N61" s="42">
        <f t="shared" si="2"/>
        <v>32000</v>
      </c>
    </row>
    <row r="62" s="42" customFormat="1" customHeight="1" outlineLevel="1" spans="1:14">
      <c r="A62" s="64">
        <v>79</v>
      </c>
      <c r="B62" s="52" t="s">
        <v>10340</v>
      </c>
      <c r="C62" s="65" t="s">
        <v>1159</v>
      </c>
      <c r="D62" s="65" t="s">
        <v>10319</v>
      </c>
      <c r="E62" s="52" t="s">
        <v>10320</v>
      </c>
      <c r="F62" s="74" t="s">
        <v>345</v>
      </c>
      <c r="G62" s="73">
        <v>7</v>
      </c>
      <c r="H62" s="52">
        <v>4000</v>
      </c>
      <c r="I62" s="64">
        <f t="shared" si="0"/>
        <v>28000</v>
      </c>
      <c r="J62" s="73"/>
      <c r="K62" s="52"/>
      <c r="L62" s="65"/>
      <c r="M62" s="77">
        <f xml:space="preserve">G62</f>
        <v>7</v>
      </c>
      <c r="N62" s="42">
        <f t="shared" si="2"/>
        <v>28000</v>
      </c>
    </row>
    <row r="63" s="42" customFormat="1" customHeight="1" outlineLevel="1" spans="1:14">
      <c r="A63" s="66">
        <v>80</v>
      </c>
      <c r="B63" s="52" t="s">
        <v>10340</v>
      </c>
      <c r="C63" s="65" t="s">
        <v>1161</v>
      </c>
      <c r="D63" s="65" t="s">
        <v>10319</v>
      </c>
      <c r="E63" s="52" t="s">
        <v>10320</v>
      </c>
      <c r="F63" s="74" t="s">
        <v>345</v>
      </c>
      <c r="G63" s="73">
        <v>2</v>
      </c>
      <c r="H63" s="52">
        <v>4000</v>
      </c>
      <c r="I63" s="64">
        <f t="shared" si="0"/>
        <v>8000</v>
      </c>
      <c r="J63" s="73"/>
      <c r="K63" s="52"/>
      <c r="L63" s="65"/>
      <c r="M63" s="77">
        <f xml:space="preserve">G63</f>
        <v>2</v>
      </c>
      <c r="N63" s="42">
        <f t="shared" si="2"/>
        <v>8000</v>
      </c>
    </row>
    <row r="64" s="42" customFormat="1" customHeight="1" outlineLevel="1" spans="1:14">
      <c r="A64" s="66">
        <v>86</v>
      </c>
      <c r="B64" s="52" t="s">
        <v>10341</v>
      </c>
      <c r="C64" s="65" t="s">
        <v>1192</v>
      </c>
      <c r="D64" s="75" t="s">
        <v>10316</v>
      </c>
      <c r="E64" s="52" t="s">
        <v>10333</v>
      </c>
      <c r="F64" s="74" t="s">
        <v>345</v>
      </c>
      <c r="G64" s="73">
        <v>1</v>
      </c>
      <c r="H64" s="52">
        <v>7500</v>
      </c>
      <c r="I64" s="64">
        <f t="shared" si="0"/>
        <v>7500</v>
      </c>
      <c r="J64" s="73"/>
      <c r="K64" s="52"/>
      <c r="L64" s="65"/>
      <c r="M64" s="76"/>
      <c r="N64" s="42">
        <f t="shared" si="2"/>
        <v>0</v>
      </c>
    </row>
    <row r="65" s="42" customFormat="1" customHeight="1" outlineLevel="1" spans="1:14">
      <c r="A65" s="64">
        <v>87</v>
      </c>
      <c r="B65" s="52" t="s">
        <v>10342</v>
      </c>
      <c r="C65" s="65" t="s">
        <v>10332</v>
      </c>
      <c r="D65" s="75" t="s">
        <v>10316</v>
      </c>
      <c r="E65" s="52" t="s">
        <v>10333</v>
      </c>
      <c r="F65" s="74" t="s">
        <v>345</v>
      </c>
      <c r="G65" s="73">
        <v>2</v>
      </c>
      <c r="H65" s="52">
        <v>7500</v>
      </c>
      <c r="I65" s="64">
        <f t="shared" si="0"/>
        <v>15000</v>
      </c>
      <c r="J65" s="73"/>
      <c r="K65" s="52" t="s">
        <v>1350</v>
      </c>
      <c r="L65" s="65" t="s">
        <v>1157</v>
      </c>
      <c r="M65" s="77">
        <f xml:space="preserve">G65</f>
        <v>2</v>
      </c>
      <c r="N65" s="42">
        <f t="shared" si="2"/>
        <v>15000</v>
      </c>
    </row>
    <row r="66" s="42" customFormat="1" customHeight="1" outlineLevel="1" spans="1:14">
      <c r="A66" s="66">
        <v>88</v>
      </c>
      <c r="B66" s="52" t="s">
        <v>10342</v>
      </c>
      <c r="C66" s="65" t="s">
        <v>1155</v>
      </c>
      <c r="D66" s="65" t="s">
        <v>10319</v>
      </c>
      <c r="E66" s="52" t="s">
        <v>10320</v>
      </c>
      <c r="F66" s="74" t="s">
        <v>345</v>
      </c>
      <c r="G66" s="73">
        <v>9</v>
      </c>
      <c r="H66" s="52">
        <v>4000</v>
      </c>
      <c r="I66" s="64">
        <f t="shared" si="0"/>
        <v>36000</v>
      </c>
      <c r="J66" s="73"/>
      <c r="K66" s="52"/>
      <c r="L66" s="65"/>
      <c r="M66" s="77">
        <f xml:space="preserve">G66</f>
        <v>9</v>
      </c>
      <c r="N66" s="42">
        <f t="shared" si="2"/>
        <v>36000</v>
      </c>
    </row>
    <row r="67" s="42" customFormat="1" customHeight="1" outlineLevel="1" spans="1:14">
      <c r="A67" s="64">
        <v>89</v>
      </c>
      <c r="B67" s="52" t="s">
        <v>10342</v>
      </c>
      <c r="C67" s="65" t="s">
        <v>1159</v>
      </c>
      <c r="D67" s="65" t="s">
        <v>10319</v>
      </c>
      <c r="E67" s="52" t="s">
        <v>10320</v>
      </c>
      <c r="F67" s="74" t="s">
        <v>345</v>
      </c>
      <c r="G67" s="73">
        <v>6</v>
      </c>
      <c r="H67" s="52">
        <v>4000</v>
      </c>
      <c r="I67" s="64">
        <f t="shared" si="0"/>
        <v>24000</v>
      </c>
      <c r="J67" s="73"/>
      <c r="K67" s="52"/>
      <c r="L67" s="65"/>
      <c r="M67" s="77">
        <f xml:space="preserve">G67</f>
        <v>6</v>
      </c>
      <c r="N67" s="42">
        <f t="shared" si="2"/>
        <v>24000</v>
      </c>
    </row>
    <row r="68" s="42" customFormat="1" customHeight="1" outlineLevel="1" spans="1:14">
      <c r="A68" s="66">
        <v>90</v>
      </c>
      <c r="B68" s="52" t="s">
        <v>10342</v>
      </c>
      <c r="C68" s="65" t="s">
        <v>1161</v>
      </c>
      <c r="D68" s="65" t="s">
        <v>10319</v>
      </c>
      <c r="E68" s="52" t="s">
        <v>10320</v>
      </c>
      <c r="F68" s="74" t="s">
        <v>345</v>
      </c>
      <c r="G68" s="73">
        <v>2</v>
      </c>
      <c r="H68" s="52">
        <v>4000</v>
      </c>
      <c r="I68" s="64">
        <f xml:space="preserve">G68*H68</f>
        <v>8000</v>
      </c>
      <c r="J68" s="73"/>
      <c r="K68" s="52"/>
      <c r="L68" s="65"/>
      <c r="M68" s="77">
        <f xml:space="preserve">G68</f>
        <v>2</v>
      </c>
      <c r="N68" s="42">
        <f t="shared" si="2"/>
        <v>8000</v>
      </c>
    </row>
    <row r="69" s="42" customFormat="1" customHeight="1" outlineLevel="1" spans="1:14">
      <c r="A69" s="66">
        <v>96</v>
      </c>
      <c r="B69" s="52" t="s">
        <v>10343</v>
      </c>
      <c r="C69" s="65" t="s">
        <v>1192</v>
      </c>
      <c r="D69" s="75" t="s">
        <v>10316</v>
      </c>
      <c r="E69" s="52" t="s">
        <v>10333</v>
      </c>
      <c r="F69" s="74" t="s">
        <v>345</v>
      </c>
      <c r="G69" s="73">
        <v>4</v>
      </c>
      <c r="H69" s="52">
        <v>7500</v>
      </c>
      <c r="I69" s="64">
        <f xml:space="preserve">G69*H69</f>
        <v>30000</v>
      </c>
      <c r="J69" s="73"/>
      <c r="K69" s="52"/>
      <c r="L69" s="65"/>
      <c r="M69" s="76"/>
      <c r="N69" s="42">
        <f t="shared" ref="N69:N86" si="3" xml:space="preserve">M69*H69</f>
        <v>0</v>
      </c>
    </row>
    <row r="70" s="42" customFormat="1" customHeight="1" outlineLevel="1" spans="1:14">
      <c r="A70" s="64">
        <v>97</v>
      </c>
      <c r="B70" s="52" t="s">
        <v>10344</v>
      </c>
      <c r="C70" s="65" t="s">
        <v>1355</v>
      </c>
      <c r="D70" s="65" t="s">
        <v>10319</v>
      </c>
      <c r="E70" s="52" t="s">
        <v>10320</v>
      </c>
      <c r="F70" s="74" t="s">
        <v>345</v>
      </c>
      <c r="G70" s="73">
        <v>4</v>
      </c>
      <c r="H70" s="52">
        <v>4000</v>
      </c>
      <c r="I70" s="64">
        <f xml:space="preserve">G70*H70</f>
        <v>16000</v>
      </c>
      <c r="J70" s="73"/>
      <c r="K70" s="78" t="s">
        <v>1356</v>
      </c>
      <c r="L70" s="65" t="s">
        <v>1157</v>
      </c>
      <c r="M70" s="77">
        <f xml:space="preserve">G70</f>
        <v>4</v>
      </c>
      <c r="N70" s="42">
        <f t="shared" si="3"/>
        <v>16000</v>
      </c>
    </row>
    <row r="71" s="42" customFormat="1" customHeight="1" outlineLevel="1" spans="1:14">
      <c r="A71" s="66">
        <v>98</v>
      </c>
      <c r="B71" s="52" t="s">
        <v>10344</v>
      </c>
      <c r="C71" s="65" t="s">
        <v>10332</v>
      </c>
      <c r="D71" s="75" t="s">
        <v>10316</v>
      </c>
      <c r="E71" s="52" t="s">
        <v>10333</v>
      </c>
      <c r="F71" s="74" t="s">
        <v>345</v>
      </c>
      <c r="G71" s="79">
        <v>51</v>
      </c>
      <c r="H71" s="52">
        <v>7500</v>
      </c>
      <c r="I71" s="64">
        <f xml:space="preserve">G71*H71</f>
        <v>382500</v>
      </c>
      <c r="J71" s="73"/>
      <c r="K71" s="78" t="s">
        <v>1372</v>
      </c>
      <c r="L71" s="65" t="s">
        <v>1157</v>
      </c>
      <c r="M71" s="77">
        <f xml:space="preserve">G71</f>
        <v>51</v>
      </c>
      <c r="N71" s="42">
        <f t="shared" si="3"/>
        <v>382500</v>
      </c>
    </row>
    <row r="72" s="42" customFormat="1" customHeight="1" outlineLevel="1" spans="1:14">
      <c r="A72" s="64">
        <v>99</v>
      </c>
      <c r="B72" s="52" t="s">
        <v>10344</v>
      </c>
      <c r="C72" s="65" t="s">
        <v>1155</v>
      </c>
      <c r="D72" s="65" t="s">
        <v>10319</v>
      </c>
      <c r="E72" s="52" t="s">
        <v>10320</v>
      </c>
      <c r="F72" s="74" t="s">
        <v>345</v>
      </c>
      <c r="G72" s="73">
        <v>8</v>
      </c>
      <c r="H72" s="52">
        <v>4000</v>
      </c>
      <c r="I72" s="64">
        <f xml:space="preserve">G72*H72</f>
        <v>32000</v>
      </c>
      <c r="J72" s="73"/>
      <c r="K72" s="78"/>
      <c r="L72" s="65"/>
      <c r="M72" s="77">
        <f xml:space="preserve">G72</f>
        <v>8</v>
      </c>
      <c r="N72" s="42">
        <f t="shared" si="3"/>
        <v>32000</v>
      </c>
    </row>
    <row r="73" s="43" customFormat="1" customHeight="1" spans="1:14">
      <c r="A73" s="80" t="s">
        <v>43</v>
      </c>
      <c r="B73" s="81" t="s">
        <v>609</v>
      </c>
      <c r="C73" s="60"/>
      <c r="D73" s="60"/>
      <c r="E73" s="82"/>
      <c r="F73" s="83"/>
      <c r="G73" s="83">
        <f xml:space="preserve">SUM(G74:G86)</f>
        <v>43</v>
      </c>
      <c r="H73" s="60"/>
      <c r="I73" s="61">
        <f xml:space="preserve">SUM(I74:I86)</f>
        <v>172000</v>
      </c>
      <c r="J73" s="84"/>
      <c r="K73" s="62"/>
      <c r="L73" s="62"/>
      <c r="M73" s="63"/>
      <c r="N73" s="42">
        <f t="shared" si="3"/>
        <v>0</v>
      </c>
    </row>
    <row r="74" s="43" customFormat="1" customHeight="1" outlineLevel="1" spans="1:14">
      <c r="A74" s="64">
        <v>1</v>
      </c>
      <c r="B74" s="85" t="s">
        <v>1558</v>
      </c>
      <c r="C74" s="85" t="s">
        <v>10345</v>
      </c>
      <c r="D74" s="65" t="s">
        <v>10319</v>
      </c>
      <c r="E74" s="52" t="s">
        <v>10320</v>
      </c>
      <c r="F74" s="65" t="s">
        <v>345</v>
      </c>
      <c r="G74" s="52">
        <v>2</v>
      </c>
      <c r="H74" s="78">
        <v>4000</v>
      </c>
      <c r="I74" s="64">
        <f t="shared" ref="I74:I86" si="4" xml:space="preserve">G74*H74</f>
        <v>8000</v>
      </c>
      <c r="J74" s="84"/>
      <c r="K74" s="62"/>
      <c r="L74" s="62"/>
      <c r="M74" s="46">
        <f t="shared" ref="M74:M86" si="5" xml:space="preserve">G74</f>
        <v>2</v>
      </c>
      <c r="N74" s="42">
        <f t="shared" si="3"/>
        <v>8000</v>
      </c>
    </row>
    <row r="75" s="43" customFormat="1" customHeight="1" outlineLevel="1" spans="1:14">
      <c r="A75" s="64">
        <v>2</v>
      </c>
      <c r="B75" s="85" t="s">
        <v>1558</v>
      </c>
      <c r="C75" s="85" t="s">
        <v>10346</v>
      </c>
      <c r="D75" s="65" t="s">
        <v>10319</v>
      </c>
      <c r="E75" s="52" t="s">
        <v>10320</v>
      </c>
      <c r="F75" s="65" t="s">
        <v>345</v>
      </c>
      <c r="G75" s="52">
        <v>2</v>
      </c>
      <c r="H75" s="78">
        <v>4000</v>
      </c>
      <c r="I75" s="64">
        <f t="shared" si="4"/>
        <v>8000</v>
      </c>
      <c r="J75" s="84"/>
      <c r="K75" s="62"/>
      <c r="L75" s="62"/>
      <c r="M75" s="46">
        <f t="shared" si="5"/>
        <v>2</v>
      </c>
      <c r="N75" s="42">
        <f t="shared" si="3"/>
        <v>8000</v>
      </c>
    </row>
    <row r="76" s="43" customFormat="1" customHeight="1" outlineLevel="1" spans="1:14">
      <c r="A76" s="64">
        <v>3</v>
      </c>
      <c r="B76" s="85" t="s">
        <v>1558</v>
      </c>
      <c r="C76" s="85" t="s">
        <v>10347</v>
      </c>
      <c r="D76" s="65" t="s">
        <v>10319</v>
      </c>
      <c r="E76" s="52" t="s">
        <v>10320</v>
      </c>
      <c r="F76" s="65" t="s">
        <v>345</v>
      </c>
      <c r="G76" s="52">
        <v>4</v>
      </c>
      <c r="H76" s="78">
        <v>4000</v>
      </c>
      <c r="I76" s="64">
        <f t="shared" si="4"/>
        <v>16000</v>
      </c>
      <c r="J76" s="84"/>
      <c r="K76" s="62"/>
      <c r="L76" s="62"/>
      <c r="M76" s="46">
        <f t="shared" si="5"/>
        <v>4</v>
      </c>
      <c r="N76" s="42">
        <f t="shared" si="3"/>
        <v>16000</v>
      </c>
    </row>
    <row r="77" s="43" customFormat="1" customHeight="1" outlineLevel="1" spans="1:14">
      <c r="A77" s="64">
        <v>4</v>
      </c>
      <c r="B77" s="85" t="s">
        <v>1558</v>
      </c>
      <c r="C77" s="85" t="s">
        <v>10348</v>
      </c>
      <c r="D77" s="65" t="s">
        <v>10319</v>
      </c>
      <c r="E77" s="52" t="s">
        <v>10320</v>
      </c>
      <c r="F77" s="65" t="s">
        <v>345</v>
      </c>
      <c r="G77" s="52">
        <v>4</v>
      </c>
      <c r="H77" s="78">
        <v>4000</v>
      </c>
      <c r="I77" s="64">
        <f t="shared" si="4"/>
        <v>16000</v>
      </c>
      <c r="J77" s="84"/>
      <c r="K77" s="62"/>
      <c r="L77" s="62"/>
      <c r="M77" s="46">
        <f t="shared" si="5"/>
        <v>4</v>
      </c>
      <c r="N77" s="42">
        <f t="shared" si="3"/>
        <v>16000</v>
      </c>
    </row>
    <row r="78" s="43" customFormat="1" customHeight="1" outlineLevel="1" spans="1:14">
      <c r="A78" s="64">
        <v>5</v>
      </c>
      <c r="B78" s="85" t="s">
        <v>1558</v>
      </c>
      <c r="C78" s="85" t="s">
        <v>2567</v>
      </c>
      <c r="D78" s="65" t="s">
        <v>10319</v>
      </c>
      <c r="E78" s="52" t="s">
        <v>10320</v>
      </c>
      <c r="F78" s="65" t="s">
        <v>345</v>
      </c>
      <c r="G78" s="52">
        <v>8</v>
      </c>
      <c r="H78" s="78">
        <v>4000</v>
      </c>
      <c r="I78" s="64">
        <f t="shared" si="4"/>
        <v>32000</v>
      </c>
      <c r="J78" s="84"/>
      <c r="K78" s="62"/>
      <c r="L78" s="62"/>
      <c r="M78" s="46">
        <f t="shared" si="5"/>
        <v>8</v>
      </c>
      <c r="N78" s="42">
        <f t="shared" si="3"/>
        <v>32000</v>
      </c>
    </row>
    <row r="79" s="43" customFormat="1" customHeight="1" outlineLevel="1" spans="1:14">
      <c r="A79" s="64">
        <v>6</v>
      </c>
      <c r="B79" s="52" t="s">
        <v>900</v>
      </c>
      <c r="C79" s="65" t="s">
        <v>10349</v>
      </c>
      <c r="D79" s="65" t="s">
        <v>10319</v>
      </c>
      <c r="E79" s="52" t="s">
        <v>10320</v>
      </c>
      <c r="F79" s="65" t="s">
        <v>345</v>
      </c>
      <c r="G79" s="52">
        <v>4</v>
      </c>
      <c r="H79" s="78">
        <v>4000</v>
      </c>
      <c r="I79" s="64">
        <f t="shared" si="4"/>
        <v>16000</v>
      </c>
      <c r="J79" s="84"/>
      <c r="K79" s="62"/>
      <c r="L79" s="62"/>
      <c r="M79" s="46">
        <f t="shared" si="5"/>
        <v>4</v>
      </c>
      <c r="N79" s="42">
        <f t="shared" si="3"/>
        <v>16000</v>
      </c>
    </row>
    <row r="80" s="43" customFormat="1" customHeight="1" outlineLevel="1" spans="1:14">
      <c r="A80" s="64">
        <v>7</v>
      </c>
      <c r="B80" s="52" t="s">
        <v>900</v>
      </c>
      <c r="C80" s="85" t="s">
        <v>2567</v>
      </c>
      <c r="D80" s="65" t="s">
        <v>10319</v>
      </c>
      <c r="E80" s="52" t="s">
        <v>10320</v>
      </c>
      <c r="F80" s="65" t="s">
        <v>345</v>
      </c>
      <c r="G80" s="52">
        <v>1</v>
      </c>
      <c r="H80" s="78">
        <v>4000</v>
      </c>
      <c r="I80" s="64">
        <f t="shared" si="4"/>
        <v>4000</v>
      </c>
      <c r="J80" s="84"/>
      <c r="K80" s="62"/>
      <c r="L80" s="62"/>
      <c r="M80" s="46">
        <f t="shared" si="5"/>
        <v>1</v>
      </c>
      <c r="N80" s="42">
        <f t="shared" si="3"/>
        <v>4000</v>
      </c>
    </row>
    <row r="81" s="43" customFormat="1" customHeight="1" outlineLevel="1" spans="1:14">
      <c r="A81" s="64">
        <v>8</v>
      </c>
      <c r="B81" s="52" t="s">
        <v>1394</v>
      </c>
      <c r="C81" s="65" t="s">
        <v>75</v>
      </c>
      <c r="D81" s="65" t="s">
        <v>10319</v>
      </c>
      <c r="E81" s="52" t="s">
        <v>10320</v>
      </c>
      <c r="F81" s="65" t="s">
        <v>345</v>
      </c>
      <c r="G81" s="52">
        <v>8</v>
      </c>
      <c r="H81" s="78">
        <v>4000</v>
      </c>
      <c r="I81" s="64">
        <f t="shared" si="4"/>
        <v>32000</v>
      </c>
      <c r="J81" s="84"/>
      <c r="K81" s="62"/>
      <c r="L81" s="62"/>
      <c r="M81" s="46">
        <f t="shared" si="5"/>
        <v>8</v>
      </c>
      <c r="N81" s="42">
        <f t="shared" si="3"/>
        <v>32000</v>
      </c>
    </row>
    <row r="82" s="43" customFormat="1" customHeight="1" outlineLevel="1" spans="1:14">
      <c r="A82" s="64">
        <v>9</v>
      </c>
      <c r="B82" s="52" t="s">
        <v>1417</v>
      </c>
      <c r="C82" s="65" t="s">
        <v>7251</v>
      </c>
      <c r="D82" s="65" t="s">
        <v>10319</v>
      </c>
      <c r="E82" s="52" t="s">
        <v>10320</v>
      </c>
      <c r="F82" s="65" t="s">
        <v>345</v>
      </c>
      <c r="G82" s="52">
        <v>6</v>
      </c>
      <c r="H82" s="78">
        <v>4000</v>
      </c>
      <c r="I82" s="64">
        <f t="shared" si="4"/>
        <v>24000</v>
      </c>
      <c r="J82" s="84"/>
      <c r="K82" s="62"/>
      <c r="L82" s="62"/>
      <c r="M82" s="46">
        <f t="shared" si="5"/>
        <v>6</v>
      </c>
      <c r="N82" s="42">
        <f t="shared" si="3"/>
        <v>24000</v>
      </c>
    </row>
    <row r="83" s="43" customFormat="1" customHeight="1" outlineLevel="1" spans="1:14">
      <c r="A83" s="64">
        <v>10</v>
      </c>
      <c r="B83" s="52" t="s">
        <v>1440</v>
      </c>
      <c r="C83" s="65" t="s">
        <v>2615</v>
      </c>
      <c r="D83" s="65" t="s">
        <v>10319</v>
      </c>
      <c r="E83" s="52" t="s">
        <v>10320</v>
      </c>
      <c r="F83" s="65" t="s">
        <v>345</v>
      </c>
      <c r="G83" s="52">
        <v>1</v>
      </c>
      <c r="H83" s="78">
        <v>4000</v>
      </c>
      <c r="I83" s="64">
        <f t="shared" si="4"/>
        <v>4000</v>
      </c>
      <c r="J83" s="84"/>
      <c r="K83" s="62"/>
      <c r="L83" s="62"/>
      <c r="M83" s="46">
        <f t="shared" si="5"/>
        <v>1</v>
      </c>
      <c r="N83" s="42">
        <f t="shared" si="3"/>
        <v>4000</v>
      </c>
    </row>
    <row r="84" s="43" customFormat="1" customHeight="1" outlineLevel="1" spans="1:14">
      <c r="A84" s="64">
        <v>11</v>
      </c>
      <c r="B84" s="52" t="s">
        <v>1440</v>
      </c>
      <c r="C84" s="65" t="s">
        <v>1604</v>
      </c>
      <c r="D84" s="65" t="s">
        <v>10319</v>
      </c>
      <c r="E84" s="52" t="s">
        <v>10320</v>
      </c>
      <c r="F84" s="65" t="s">
        <v>345</v>
      </c>
      <c r="G84" s="52">
        <v>1</v>
      </c>
      <c r="H84" s="78">
        <v>4000</v>
      </c>
      <c r="I84" s="64">
        <f t="shared" si="4"/>
        <v>4000</v>
      </c>
      <c r="J84" s="84"/>
      <c r="K84" s="62"/>
      <c r="L84" s="62"/>
      <c r="M84" s="46">
        <f t="shared" si="5"/>
        <v>1</v>
      </c>
      <c r="N84" s="42">
        <f t="shared" si="3"/>
        <v>4000</v>
      </c>
    </row>
    <row r="85" s="44" customFormat="1" customHeight="1" outlineLevel="1" spans="1:14">
      <c r="A85" s="64">
        <v>12</v>
      </c>
      <c r="B85" s="52" t="s">
        <v>1440</v>
      </c>
      <c r="C85" s="65" t="s">
        <v>1604</v>
      </c>
      <c r="D85" s="65" t="s">
        <v>10319</v>
      </c>
      <c r="E85" s="52" t="s">
        <v>10320</v>
      </c>
      <c r="F85" s="65" t="s">
        <v>345</v>
      </c>
      <c r="G85" s="52">
        <v>1</v>
      </c>
      <c r="H85" s="78">
        <v>4000</v>
      </c>
      <c r="I85" s="64">
        <f t="shared" si="4"/>
        <v>4000</v>
      </c>
      <c r="J85" s="73"/>
      <c r="K85" s="52" t="s">
        <v>3210</v>
      </c>
      <c r="L85" s="86" t="s">
        <v>1397</v>
      </c>
      <c r="M85" s="46">
        <f t="shared" si="5"/>
        <v>1</v>
      </c>
      <c r="N85" s="42">
        <f t="shared" si="3"/>
        <v>4000</v>
      </c>
    </row>
    <row r="86" s="44" customFormat="1" customHeight="1" outlineLevel="1" spans="1:14">
      <c r="A86" s="64">
        <v>13</v>
      </c>
      <c r="B86" s="52" t="s">
        <v>1440</v>
      </c>
      <c r="C86" s="65" t="s">
        <v>1604</v>
      </c>
      <c r="D86" s="65" t="s">
        <v>10319</v>
      </c>
      <c r="E86" s="52" t="s">
        <v>10320</v>
      </c>
      <c r="F86" s="65" t="s">
        <v>345</v>
      </c>
      <c r="G86" s="52">
        <v>1</v>
      </c>
      <c r="H86" s="78">
        <v>4000</v>
      </c>
      <c r="I86" s="64">
        <f t="shared" si="4"/>
        <v>4000</v>
      </c>
      <c r="J86" s="73"/>
      <c r="K86" s="52"/>
      <c r="L86" s="52"/>
      <c r="M86" s="46">
        <f t="shared" si="5"/>
        <v>1</v>
      </c>
      <c r="N86" s="42">
        <f t="shared" si="3"/>
        <v>4000</v>
      </c>
    </row>
    <row r="87" s="43" customFormat="1" customHeight="1" spans="1:14">
      <c r="A87" s="87"/>
      <c r="B87" s="88"/>
      <c r="C87" s="89" t="s">
        <v>145</v>
      </c>
      <c r="D87" s="83"/>
      <c r="E87" s="83"/>
      <c r="F87" s="83"/>
      <c r="G87" s="83">
        <f xml:space="preserve">G73+G3</f>
        <v>457</v>
      </c>
      <c r="H87" s="83"/>
      <c r="I87" s="90">
        <f xml:space="preserve">I73+I3</f>
        <v>2176000</v>
      </c>
      <c r="J87" s="91"/>
      <c r="K87" s="91"/>
      <c r="L87" s="91"/>
      <c r="M87" s="63"/>
      <c r="N87" s="43">
        <f xml:space="preserve">SUM(N5:N86)</f>
        <v>2059000</v>
      </c>
    </row>
  </sheetData>
  <sheetProtection formatCells="0" formatColumns="0" formatRows="0" insertRows="0" insertColumns="0" insertHyperlinks="0" deleteColumns="0" deleteRows="0" sort="0" autoFilter="0" pivotTables="0"/>
  <autoFilter xmlns:etc="http://www.wps.cn/officeDocument/2017/etCustomData" ref="A2:M87" etc:filterBottomFollowUsedRange="0">
    <extLst/>
  </autoFilter>
  <mergeCells count="3">
    <mergeCell ref="A1:J1"/>
    <mergeCell ref="M1:N1"/>
    <mergeCell ref="O1:P1"/>
  </mergeCells>
  <pageMargins left="0.751388888888889" right="0.751388888888889" top="1" bottom="1" header="0.5" footer="0.5"/>
  <pageSetup paperSize="9" scale="75" orientation="portrait" horizontalDpi="600"/>
  <headerFooter/>
  <colBreaks count="1" manualBreakCount="1">
    <brk id="10" max="1048575" man="1"/>
  </col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view="pageBreakPreview" zoomScaleNormal="100" topLeftCell="A7" workbookViewId="0">
      <selection activeCell="C124" sqref="$A1:$XFD1048576"/>
    </sheetView>
  </sheetViews>
  <sheetFormatPr defaultColWidth="9" defaultRowHeight="13.5"/>
  <cols>
    <col min="1" max="1" width="7.38333333333333" customWidth="1"/>
    <col min="2" max="2" width="31.25" customWidth="1"/>
    <col min="3" max="3" width="41.3833333333333" style="23" customWidth="1"/>
    <col min="4" max="4" width="15.6333333333333" customWidth="1"/>
    <col min="5" max="5" width="6.38333333333333" customWidth="1"/>
    <col min="6" max="6" width="11.1333333333333" customWidth="1"/>
    <col min="8" max="8" width="12.6333333333333" customWidth="1"/>
    <col min="9" max="9" width="20.25" customWidth="1"/>
    <col min="11" max="11" width="11" customWidth="1"/>
  </cols>
  <sheetData>
    <row r="1" customFormat="1" ht="24" customHeight="1" spans="1:9">
      <c r="A1" s="24" t="s">
        <v>10350</v>
      </c>
      <c r="B1" s="25"/>
      <c r="C1" s="26"/>
      <c r="D1" s="25"/>
      <c r="E1" s="25"/>
      <c r="F1" s="25"/>
      <c r="G1" s="25"/>
      <c r="H1" s="25"/>
    </row>
    <row r="2" customFormat="1" ht="31" customHeight="1" spans="1:9">
      <c r="A2" s="27" t="s">
        <v>33</v>
      </c>
      <c r="B2" s="27" t="s">
        <v>9192</v>
      </c>
      <c r="C2" s="27" t="s">
        <v>10351</v>
      </c>
      <c r="D2" s="28" t="s">
        <v>10352</v>
      </c>
      <c r="E2" s="28" t="s">
        <v>150</v>
      </c>
      <c r="F2" s="28" t="s">
        <v>151</v>
      </c>
      <c r="G2" s="28" t="s">
        <v>152</v>
      </c>
      <c r="H2" s="28" t="s">
        <v>10353</v>
      </c>
      <c r="I2" s="29"/>
    </row>
    <row r="3" customFormat="1" ht="182" customHeight="1" spans="1:9">
      <c r="A3" s="30">
        <v>1</v>
      </c>
      <c r="B3" s="31" t="s">
        <v>10354</v>
      </c>
      <c r="C3" s="32" t="s">
        <v>10355</v>
      </c>
      <c r="D3" s="30" t="s">
        <v>10356</v>
      </c>
      <c r="E3" s="31" t="s">
        <v>716</v>
      </c>
      <c r="F3" s="30">
        <v>528</v>
      </c>
      <c r="G3" s="30">
        <v>1212</v>
      </c>
      <c r="H3" s="33">
        <f xml:space="preserve">F3*G3</f>
        <v>639936</v>
      </c>
    </row>
    <row r="4" customFormat="1" ht="95" customHeight="1" spans="1:9">
      <c r="A4" s="30">
        <v>2</v>
      </c>
      <c r="B4" s="34" t="s">
        <v>10357</v>
      </c>
      <c r="C4" s="35" t="s">
        <v>10358</v>
      </c>
      <c r="D4" s="30" t="s">
        <v>10359</v>
      </c>
      <c r="E4" s="31" t="s">
        <v>9936</v>
      </c>
      <c r="F4" s="30">
        <v>52</v>
      </c>
      <c r="G4" s="30">
        <v>7500</v>
      </c>
      <c r="H4" s="33">
        <f xml:space="preserve">F4*G4</f>
        <v>390000</v>
      </c>
      <c r="I4" s="36"/>
    </row>
    <row r="5" customFormat="1" ht="31" customHeight="1" spans="1:9">
      <c r="A5" s="30">
        <v>3</v>
      </c>
      <c r="B5" s="31" t="s">
        <v>10360</v>
      </c>
      <c r="C5" s="34" t="s">
        <v>10361</v>
      </c>
      <c r="D5" s="30" t="s">
        <v>10362</v>
      </c>
      <c r="E5" s="31" t="s">
        <v>186</v>
      </c>
      <c r="F5" s="30">
        <v>1200</v>
      </c>
      <c r="G5" s="30">
        <v>200</v>
      </c>
      <c r="H5" s="33">
        <f xml:space="preserve">F5*G5</f>
        <v>240000</v>
      </c>
    </row>
    <row r="6" customFormat="1" ht="31" customHeight="1" spans="1:9">
      <c r="A6" s="30">
        <v>4</v>
      </c>
      <c r="B6" s="31" t="s">
        <v>10063</v>
      </c>
      <c r="C6" s="34" t="s">
        <v>10361</v>
      </c>
      <c r="D6" s="30" t="s">
        <v>10362</v>
      </c>
      <c r="E6" s="31" t="s">
        <v>229</v>
      </c>
      <c r="F6" s="30">
        <v>850</v>
      </c>
      <c r="G6" s="30">
        <v>200</v>
      </c>
      <c r="H6" s="33">
        <f xml:space="preserve">F6*G6</f>
        <v>170000</v>
      </c>
    </row>
    <row r="7" customFormat="1" ht="48" customHeight="1" spans="1:9">
      <c r="A7" s="30">
        <v>5</v>
      </c>
      <c r="B7" s="31" t="s">
        <v>10219</v>
      </c>
      <c r="C7" s="37" t="s">
        <v>10363</v>
      </c>
      <c r="D7" s="30" t="s">
        <v>10364</v>
      </c>
      <c r="E7" s="31" t="s">
        <v>229</v>
      </c>
      <c r="F7" s="30">
        <v>10</v>
      </c>
      <c r="G7" s="30">
        <v>150</v>
      </c>
      <c r="H7" s="33">
        <f xml:space="preserve">F7*G7</f>
        <v>1500</v>
      </c>
    </row>
    <row r="8" customFormat="1" ht="145" customHeight="1" spans="1:9">
      <c r="A8" s="30">
        <v>6</v>
      </c>
      <c r="B8" s="32" t="s">
        <v>10237</v>
      </c>
      <c r="C8" s="34" t="s">
        <v>10365</v>
      </c>
      <c r="D8" s="30" t="s">
        <v>10366</v>
      </c>
      <c r="E8" s="31" t="s">
        <v>229</v>
      </c>
      <c r="F8" s="30">
        <v>13000</v>
      </c>
      <c r="G8" s="30">
        <v>10</v>
      </c>
      <c r="H8" s="33">
        <f xml:space="preserve">G8*F8</f>
        <v>130000</v>
      </c>
    </row>
    <row r="9" customFormat="1" ht="45" customHeight="1" spans="1:9">
      <c r="A9" s="30">
        <v>7</v>
      </c>
      <c r="B9" s="34" t="s">
        <v>10367</v>
      </c>
      <c r="C9" s="34" t="s">
        <v>10365</v>
      </c>
      <c r="D9" s="30" t="s">
        <v>10368</v>
      </c>
      <c r="E9" s="31" t="s">
        <v>229</v>
      </c>
      <c r="F9" s="30">
        <v>12000</v>
      </c>
      <c r="G9" s="30">
        <v>3</v>
      </c>
      <c r="H9" s="33">
        <f xml:space="preserve">G9*F9</f>
        <v>36000</v>
      </c>
    </row>
    <row r="10" customFormat="1" ht="31" customHeight="1" spans="1:9">
      <c r="A10" s="30">
        <v>8</v>
      </c>
      <c r="B10" s="31" t="s">
        <v>10369</v>
      </c>
      <c r="C10" s="34" t="s">
        <v>10370</v>
      </c>
      <c r="D10" s="30" t="s">
        <v>10371</v>
      </c>
      <c r="E10" s="31" t="s">
        <v>229</v>
      </c>
      <c r="F10" s="30">
        <v>600</v>
      </c>
      <c r="G10" s="30">
        <v>200</v>
      </c>
      <c r="H10" s="33">
        <f xml:space="preserve">F10*G10</f>
        <v>120000</v>
      </c>
    </row>
    <row r="11" customFormat="1" ht="48" customHeight="1" spans="1:9">
      <c r="A11" s="38"/>
      <c r="B11" s="39" t="s">
        <v>145</v>
      </c>
      <c r="C11" s="40"/>
      <c r="D11" s="38"/>
      <c r="E11" s="38"/>
      <c r="F11" s="38">
        <f xml:space="preserve">SUM(F4:F10)</f>
        <v>27712</v>
      </c>
      <c r="G11" s="38"/>
      <c r="H11" s="38"/>
      <c r="I11" s="41" t="s">
        <v>10299</v>
      </c>
    </row>
  </sheetData>
  <sheetProtection formatCells="0" formatColumns="0" formatRows="0" insertRows="0" insertColumns="0" insertHyperlinks="0" deleteColumns="0" deleteRows="0" sort="0" autoFilter="0" pivotTables="0"/>
  <autoFilter xmlns:etc="http://www.wps.cn/officeDocument/2017/etCustomData" ref="A2:I11" etc:filterBottomFollowUsedRange="0">
    <extLst/>
  </autoFilter>
  <mergeCells count="1">
    <mergeCell ref="A1:H1"/>
  </mergeCells>
  <pageMargins left="0.75" right="0.75" top="1" bottom="1" header="0.5" footer="0.5"/>
  <pageSetup paperSize="9" scale="65"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048568"/>
  <sheetViews>
    <sheetView tabSelected="1" topLeftCell="A34" workbookViewId="0">
      <selection activeCell="E8" sqref="E8"/>
    </sheetView>
  </sheetViews>
  <sheetFormatPr defaultColWidth="14" defaultRowHeight="12"/>
  <cols>
    <col min="1" max="1" width="6.375" style="2" customWidth="1"/>
    <col min="2" max="2" width="12.875" style="2" customWidth="1"/>
    <col min="3" max="3" width="14" style="2" customWidth="1"/>
    <col min="4" max="4" width="9.625" style="2" customWidth="1"/>
    <col min="5" max="5" width="9.375" style="2" customWidth="1"/>
    <col min="6" max="6" width="21.875" style="4" customWidth="1"/>
    <col min="7" max="7" width="30.125" style="4" customWidth="1"/>
    <col min="8" max="8" width="42.125" style="4" customWidth="1"/>
    <col min="9" max="10" width="14" style="2" customWidth="1"/>
    <col min="11" max="11" width="11" style="2" customWidth="1"/>
    <col min="12" max="12" width="12.375" style="2" customWidth="1"/>
    <col min="13" max="16382" width="14" style="2" customWidth="1"/>
    <col min="16383" max="16384" width="14" style="2"/>
  </cols>
  <sheetData>
    <row r="1" ht="33" customHeight="1" spans="1:1024 1025:16381">
      <c r="A1" s="5" t="s">
        <v>10372</v>
      </c>
      <c r="B1" s="5"/>
      <c r="C1" s="5"/>
      <c r="D1" s="5"/>
      <c r="E1" s="5"/>
      <c r="F1" s="5"/>
      <c r="G1" s="5"/>
      <c r="H1" s="5"/>
      <c r="I1" s="5"/>
      <c r="J1" s="5"/>
      <c r="K1" s="5"/>
      <c r="L1" s="5"/>
      <c r="M1" s="6"/>
    </row>
    <row r="2" s="1" customFormat="1" ht="36" spans="1:1024 1025:16381">
      <c r="A2" s="7" t="s">
        <v>33</v>
      </c>
      <c r="B2" s="7" t="s">
        <v>8291</v>
      </c>
      <c r="C2" s="7" t="s">
        <v>10373</v>
      </c>
      <c r="D2" s="7" t="s">
        <v>10374</v>
      </c>
      <c r="E2" s="8" t="s">
        <v>151</v>
      </c>
      <c r="F2" s="9" t="s">
        <v>10375</v>
      </c>
      <c r="G2" s="9" t="s">
        <v>10376</v>
      </c>
      <c r="H2" s="9" t="s">
        <v>10301</v>
      </c>
      <c r="I2" s="7" t="s">
        <v>10377</v>
      </c>
      <c r="J2" s="7" t="s">
        <v>10378</v>
      </c>
      <c r="K2" s="7" t="s">
        <v>10379</v>
      </c>
      <c r="L2" s="7" t="s">
        <v>10380</v>
      </c>
      <c r="M2" s="6"/>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0"/>
      <c r="ALM2" s="10"/>
      <c r="ALN2" s="10"/>
      <c r="ALO2" s="10"/>
      <c r="ALP2" s="10"/>
      <c r="ALQ2" s="10"/>
      <c r="ALR2" s="10"/>
      <c r="ALS2" s="10"/>
      <c r="ALT2" s="10"/>
      <c r="ALU2" s="10"/>
      <c r="ALV2" s="10"/>
      <c r="ALW2" s="10"/>
      <c r="ALX2" s="10"/>
      <c r="ALY2" s="10"/>
      <c r="ALZ2" s="10"/>
      <c r="AMA2" s="10"/>
      <c r="AMB2" s="10"/>
      <c r="AMC2" s="10"/>
      <c r="AMD2" s="10"/>
      <c r="AME2" s="10"/>
      <c r="AMF2" s="10"/>
      <c r="AMG2" s="10"/>
      <c r="AMH2" s="10"/>
      <c r="AMI2" s="10"/>
      <c r="AMJ2" s="10"/>
      <c r="AMK2" s="10"/>
      <c r="AML2" s="10"/>
      <c r="AMM2" s="10"/>
      <c r="AMN2" s="10"/>
      <c r="AMO2" s="10"/>
      <c r="AMP2" s="10"/>
      <c r="AMQ2" s="10"/>
      <c r="AMR2" s="10"/>
      <c r="AMS2" s="10"/>
      <c r="AMT2" s="10"/>
      <c r="AMU2" s="10"/>
      <c r="AMV2" s="10"/>
      <c r="AMW2" s="10"/>
      <c r="AMX2" s="10"/>
      <c r="AMY2" s="10"/>
      <c r="AMZ2" s="10"/>
      <c r="ANA2" s="10"/>
      <c r="ANB2" s="10"/>
      <c r="ANC2" s="10"/>
      <c r="AND2" s="10"/>
      <c r="ANE2" s="10"/>
      <c r="ANF2" s="10"/>
      <c r="ANG2" s="10"/>
      <c r="ANH2" s="10"/>
      <c r="ANI2" s="10"/>
      <c r="ANJ2" s="10"/>
      <c r="ANK2" s="10"/>
      <c r="ANL2" s="10"/>
      <c r="ANM2" s="10"/>
      <c r="ANN2" s="10"/>
      <c r="ANO2" s="10"/>
      <c r="ANP2" s="10"/>
      <c r="ANQ2" s="10"/>
      <c r="ANR2" s="10"/>
      <c r="ANS2" s="10"/>
      <c r="ANT2" s="10"/>
      <c r="ANU2" s="10"/>
      <c r="ANV2" s="10"/>
      <c r="ANW2" s="10"/>
      <c r="ANX2" s="10"/>
      <c r="ANY2" s="10"/>
      <c r="ANZ2" s="10"/>
      <c r="AOA2" s="10"/>
      <c r="AOB2" s="10"/>
      <c r="AOC2" s="10"/>
      <c r="AOD2" s="10"/>
      <c r="AOE2" s="10"/>
      <c r="AOF2" s="10"/>
      <c r="AOG2" s="10"/>
      <c r="AOH2" s="10"/>
      <c r="AOI2" s="10"/>
      <c r="AOJ2" s="10"/>
      <c r="AOK2" s="10"/>
      <c r="AOL2" s="10"/>
      <c r="AOM2" s="10"/>
      <c r="AON2" s="10"/>
      <c r="AOO2" s="10"/>
      <c r="AOP2" s="10"/>
      <c r="AOQ2" s="10"/>
      <c r="AOR2" s="10"/>
      <c r="AOS2" s="10"/>
      <c r="AOT2" s="10"/>
      <c r="AOU2" s="10"/>
      <c r="AOV2" s="10"/>
      <c r="AOW2" s="10"/>
      <c r="AOX2" s="10"/>
      <c r="AOY2" s="10"/>
      <c r="AOZ2" s="10"/>
      <c r="APA2" s="10"/>
      <c r="APB2" s="10"/>
      <c r="APC2" s="10"/>
      <c r="APD2" s="10"/>
      <c r="APE2" s="10"/>
      <c r="APF2" s="10"/>
      <c r="APG2" s="10"/>
      <c r="APH2" s="10"/>
      <c r="API2" s="10"/>
      <c r="APJ2" s="10"/>
      <c r="APK2" s="10"/>
      <c r="APL2" s="10"/>
      <c r="APM2" s="10"/>
      <c r="APN2" s="10"/>
      <c r="APO2" s="10"/>
      <c r="APP2" s="10"/>
      <c r="APQ2" s="10"/>
      <c r="APR2" s="10"/>
      <c r="APS2" s="10"/>
      <c r="APT2" s="10"/>
      <c r="APU2" s="10"/>
      <c r="APV2" s="10"/>
      <c r="APW2" s="10"/>
      <c r="APX2" s="10"/>
      <c r="APY2" s="10"/>
      <c r="APZ2" s="10"/>
      <c r="AQA2" s="10"/>
      <c r="AQB2" s="10"/>
      <c r="AQC2" s="10"/>
      <c r="AQD2" s="10"/>
      <c r="AQE2" s="10"/>
      <c r="AQF2" s="10"/>
      <c r="AQG2" s="10"/>
      <c r="AQH2" s="10"/>
      <c r="AQI2" s="10"/>
      <c r="AQJ2" s="10"/>
      <c r="AQK2" s="10"/>
      <c r="AQL2" s="10"/>
      <c r="AQM2" s="10"/>
      <c r="AQN2" s="10"/>
      <c r="AQO2" s="10"/>
      <c r="AQP2" s="10"/>
      <c r="AQQ2" s="10"/>
      <c r="AQR2" s="10"/>
      <c r="AQS2" s="10"/>
      <c r="AQT2" s="10"/>
      <c r="AQU2" s="10"/>
      <c r="AQV2" s="10"/>
      <c r="AQW2" s="10"/>
      <c r="AQX2" s="10"/>
      <c r="AQY2" s="10"/>
      <c r="AQZ2" s="10"/>
      <c r="ARA2" s="10"/>
      <c r="ARB2" s="10"/>
      <c r="ARC2" s="10"/>
      <c r="ARD2" s="10"/>
      <c r="ARE2" s="10"/>
      <c r="ARF2" s="10"/>
      <c r="ARG2" s="10"/>
      <c r="ARH2" s="10"/>
      <c r="ARI2" s="10"/>
      <c r="ARJ2" s="10"/>
      <c r="ARK2" s="10"/>
      <c r="ARL2" s="10"/>
      <c r="ARM2" s="10"/>
      <c r="ARN2" s="10"/>
      <c r="ARO2" s="10"/>
      <c r="ARP2" s="10"/>
      <c r="ARQ2" s="10"/>
      <c r="ARR2" s="10"/>
      <c r="ARS2" s="10"/>
      <c r="ART2" s="10"/>
      <c r="ARU2" s="10"/>
      <c r="ARV2" s="10"/>
      <c r="ARW2" s="10"/>
      <c r="ARX2" s="10"/>
      <c r="ARY2" s="10"/>
      <c r="ARZ2" s="10"/>
      <c r="ASA2" s="10"/>
      <c r="ASB2" s="10"/>
      <c r="ASC2" s="10"/>
      <c r="ASD2" s="10"/>
      <c r="ASE2" s="10"/>
      <c r="ASF2" s="10"/>
      <c r="ASG2" s="10"/>
      <c r="ASH2" s="10"/>
      <c r="ASI2" s="10"/>
      <c r="ASJ2" s="10"/>
      <c r="ASK2" s="10"/>
      <c r="ASL2" s="10"/>
      <c r="ASM2" s="10"/>
      <c r="ASN2" s="10"/>
      <c r="ASO2" s="10"/>
      <c r="ASP2" s="10"/>
      <c r="ASQ2" s="10"/>
      <c r="ASR2" s="10"/>
      <c r="ASS2" s="10"/>
      <c r="AST2" s="10"/>
      <c r="ASU2" s="10"/>
      <c r="ASV2" s="10"/>
      <c r="ASW2" s="10"/>
      <c r="ASX2" s="10"/>
      <c r="ASY2" s="10"/>
      <c r="ASZ2" s="10"/>
      <c r="ATA2" s="10"/>
      <c r="ATB2" s="10"/>
      <c r="ATC2" s="10"/>
      <c r="ATD2" s="10"/>
      <c r="ATE2" s="10"/>
      <c r="ATF2" s="10"/>
      <c r="ATG2" s="10"/>
      <c r="ATH2" s="10"/>
      <c r="ATI2" s="10"/>
      <c r="ATJ2" s="10"/>
      <c r="ATK2" s="10"/>
      <c r="ATL2" s="10"/>
      <c r="ATM2" s="10"/>
      <c r="ATN2" s="10"/>
      <c r="ATO2" s="10"/>
      <c r="ATP2" s="10"/>
      <c r="ATQ2" s="10"/>
      <c r="ATR2" s="10"/>
      <c r="ATS2" s="10"/>
      <c r="ATT2" s="10"/>
      <c r="ATU2" s="10"/>
      <c r="ATV2" s="10"/>
      <c r="ATW2" s="10"/>
      <c r="ATX2" s="10"/>
      <c r="ATY2" s="10"/>
      <c r="ATZ2" s="10"/>
      <c r="AUA2" s="10"/>
      <c r="AUB2" s="10"/>
      <c r="AUC2" s="10"/>
      <c r="AUD2" s="10"/>
      <c r="AUE2" s="10"/>
      <c r="AUF2" s="10"/>
      <c r="AUG2" s="10"/>
      <c r="AUH2" s="10"/>
      <c r="AUI2" s="10"/>
      <c r="AUJ2" s="10"/>
      <c r="AUK2" s="10"/>
      <c r="AUL2" s="10"/>
      <c r="AUM2" s="10"/>
      <c r="AUN2" s="10"/>
      <c r="AUO2" s="10"/>
      <c r="AUP2" s="10"/>
      <c r="AUQ2" s="10"/>
      <c r="AUR2" s="10"/>
      <c r="AUS2" s="10"/>
      <c r="AUT2" s="10"/>
      <c r="AUU2" s="10"/>
      <c r="AUV2" s="10"/>
      <c r="AUW2" s="10"/>
      <c r="AUX2" s="10"/>
      <c r="AUY2" s="10"/>
      <c r="AUZ2" s="10"/>
      <c r="AVA2" s="10"/>
      <c r="AVB2" s="10"/>
      <c r="AVC2" s="10"/>
      <c r="AVD2" s="10"/>
      <c r="AVE2" s="10"/>
      <c r="AVF2" s="10"/>
      <c r="AVG2" s="10"/>
      <c r="AVH2" s="10"/>
      <c r="AVI2" s="10"/>
      <c r="AVJ2" s="10"/>
      <c r="AVK2" s="10"/>
      <c r="AVL2" s="10"/>
      <c r="AVM2" s="10"/>
      <c r="AVN2" s="10"/>
      <c r="AVO2" s="10"/>
      <c r="AVP2" s="10"/>
      <c r="AVQ2" s="10"/>
      <c r="AVR2" s="10"/>
      <c r="AVS2" s="10"/>
      <c r="AVT2" s="10"/>
      <c r="AVU2" s="10"/>
      <c r="AVV2" s="10"/>
      <c r="AVW2" s="10"/>
      <c r="AVX2" s="10"/>
      <c r="AVY2" s="10"/>
      <c r="AVZ2" s="10"/>
      <c r="AWA2" s="10"/>
      <c r="AWB2" s="10"/>
      <c r="AWC2" s="10"/>
      <c r="AWD2" s="10"/>
      <c r="AWE2" s="10"/>
      <c r="AWF2" s="10"/>
      <c r="AWG2" s="10"/>
      <c r="AWH2" s="10"/>
      <c r="AWI2" s="10"/>
      <c r="AWJ2" s="10"/>
      <c r="AWK2" s="10"/>
      <c r="AWL2" s="10"/>
      <c r="AWM2" s="10"/>
      <c r="AWN2" s="10"/>
      <c r="AWO2" s="10"/>
      <c r="AWP2" s="10"/>
      <c r="AWQ2" s="10"/>
      <c r="AWR2" s="10"/>
      <c r="AWS2" s="10"/>
      <c r="AWT2" s="10"/>
      <c r="AWU2" s="10"/>
      <c r="AWV2" s="10"/>
      <c r="AWW2" s="10"/>
      <c r="AWX2" s="10"/>
      <c r="AWY2" s="10"/>
      <c r="AWZ2" s="10"/>
      <c r="AXA2" s="10"/>
      <c r="AXB2" s="10"/>
      <c r="AXC2" s="10"/>
      <c r="AXD2" s="10"/>
      <c r="AXE2" s="10"/>
      <c r="AXF2" s="10"/>
      <c r="AXG2" s="10"/>
      <c r="AXH2" s="10"/>
      <c r="AXI2" s="10"/>
      <c r="AXJ2" s="10"/>
      <c r="AXK2" s="10"/>
      <c r="AXL2" s="10"/>
      <c r="AXM2" s="10"/>
      <c r="AXN2" s="10"/>
      <c r="AXO2" s="10"/>
      <c r="AXP2" s="10"/>
      <c r="AXQ2" s="10"/>
      <c r="AXR2" s="10"/>
      <c r="AXS2" s="10"/>
      <c r="AXT2" s="10"/>
      <c r="AXU2" s="10"/>
      <c r="AXV2" s="10"/>
      <c r="AXW2" s="10"/>
      <c r="AXX2" s="10"/>
      <c r="AXY2" s="10"/>
      <c r="AXZ2" s="10"/>
      <c r="AYA2" s="10"/>
      <c r="AYB2" s="10"/>
      <c r="AYC2" s="10"/>
      <c r="AYD2" s="10"/>
      <c r="AYE2" s="10"/>
      <c r="AYF2" s="10"/>
      <c r="AYG2" s="10"/>
      <c r="AYH2" s="10"/>
      <c r="AYI2" s="10"/>
      <c r="AYJ2" s="10"/>
      <c r="AYK2" s="10"/>
      <c r="AYL2" s="10"/>
      <c r="AYM2" s="10"/>
      <c r="AYN2" s="10"/>
      <c r="AYO2" s="10"/>
      <c r="AYP2" s="10"/>
      <c r="AYQ2" s="10"/>
      <c r="AYR2" s="10"/>
      <c r="AYS2" s="10"/>
      <c r="AYT2" s="10"/>
      <c r="AYU2" s="10"/>
      <c r="AYV2" s="10"/>
      <c r="AYW2" s="10"/>
      <c r="AYX2" s="10"/>
      <c r="AYY2" s="10"/>
      <c r="AYZ2" s="10"/>
      <c r="AZA2" s="10"/>
      <c r="AZB2" s="10"/>
      <c r="AZC2" s="10"/>
      <c r="AZD2" s="10"/>
      <c r="AZE2" s="10"/>
      <c r="AZF2" s="10"/>
      <c r="AZG2" s="10"/>
      <c r="AZH2" s="10"/>
      <c r="AZI2" s="10"/>
      <c r="AZJ2" s="10"/>
      <c r="AZK2" s="10"/>
      <c r="AZL2" s="10"/>
      <c r="AZM2" s="10"/>
      <c r="AZN2" s="10"/>
      <c r="AZO2" s="10"/>
      <c r="AZP2" s="10"/>
      <c r="AZQ2" s="10"/>
      <c r="AZR2" s="10"/>
      <c r="AZS2" s="10"/>
      <c r="AZT2" s="10"/>
      <c r="AZU2" s="10"/>
      <c r="AZV2" s="10"/>
      <c r="AZW2" s="10"/>
      <c r="AZX2" s="10"/>
      <c r="AZY2" s="10"/>
      <c r="AZZ2" s="10"/>
      <c r="BAA2" s="10"/>
      <c r="BAB2" s="10"/>
      <c r="BAC2" s="10"/>
      <c r="BAD2" s="10"/>
      <c r="BAE2" s="10"/>
      <c r="BAF2" s="10"/>
      <c r="BAG2" s="10"/>
      <c r="BAH2" s="10"/>
      <c r="BAI2" s="10"/>
      <c r="BAJ2" s="10"/>
      <c r="BAK2" s="10"/>
      <c r="BAL2" s="10"/>
      <c r="BAM2" s="10"/>
      <c r="BAN2" s="10"/>
      <c r="BAO2" s="10"/>
      <c r="BAP2" s="10"/>
      <c r="BAQ2" s="10"/>
      <c r="BAR2" s="10"/>
      <c r="BAS2" s="10"/>
      <c r="BAT2" s="10"/>
      <c r="BAU2" s="10"/>
      <c r="BAV2" s="10"/>
      <c r="BAW2" s="10"/>
      <c r="BAX2" s="10"/>
      <c r="BAY2" s="10"/>
      <c r="BAZ2" s="10"/>
      <c r="BBA2" s="10"/>
      <c r="BBB2" s="10"/>
      <c r="BBC2" s="10"/>
      <c r="BBD2" s="10"/>
      <c r="BBE2" s="10"/>
      <c r="BBF2" s="10"/>
      <c r="BBG2" s="10"/>
      <c r="BBH2" s="10"/>
      <c r="BBI2" s="10"/>
      <c r="BBJ2" s="10"/>
      <c r="BBK2" s="10"/>
      <c r="BBL2" s="10"/>
      <c r="BBM2" s="10"/>
      <c r="BBN2" s="10"/>
      <c r="BBO2" s="10"/>
      <c r="BBP2" s="10"/>
      <c r="BBQ2" s="10"/>
      <c r="BBR2" s="10"/>
      <c r="BBS2" s="10"/>
      <c r="BBT2" s="10"/>
      <c r="BBU2" s="10"/>
      <c r="BBV2" s="10"/>
      <c r="BBW2" s="10"/>
      <c r="BBX2" s="10"/>
      <c r="BBY2" s="10"/>
      <c r="BBZ2" s="10"/>
      <c r="BCA2" s="10"/>
      <c r="BCB2" s="10"/>
      <c r="BCC2" s="10"/>
      <c r="BCD2" s="10"/>
      <c r="BCE2" s="10"/>
      <c r="BCF2" s="10"/>
      <c r="BCG2" s="10"/>
      <c r="BCH2" s="10"/>
      <c r="BCI2" s="10"/>
      <c r="BCJ2" s="10"/>
      <c r="BCK2" s="10"/>
      <c r="BCL2" s="10"/>
      <c r="BCM2" s="10"/>
      <c r="BCN2" s="10"/>
      <c r="BCO2" s="10"/>
      <c r="BCP2" s="10"/>
      <c r="BCQ2" s="10"/>
      <c r="BCR2" s="10"/>
      <c r="BCS2" s="10"/>
      <c r="BCT2" s="10"/>
      <c r="BCU2" s="10"/>
      <c r="BCV2" s="10"/>
      <c r="BCW2" s="10"/>
      <c r="BCX2" s="10"/>
      <c r="BCY2" s="10"/>
      <c r="BCZ2" s="10"/>
      <c r="BDA2" s="10"/>
      <c r="BDB2" s="10"/>
      <c r="BDC2" s="10"/>
      <c r="BDD2" s="10"/>
      <c r="BDE2" s="10"/>
      <c r="BDF2" s="10"/>
      <c r="BDG2" s="10"/>
      <c r="BDH2" s="10"/>
      <c r="BDI2" s="10"/>
      <c r="BDJ2" s="10"/>
      <c r="BDK2" s="10"/>
      <c r="BDL2" s="10"/>
      <c r="BDM2" s="10"/>
      <c r="BDN2" s="10"/>
      <c r="BDO2" s="10"/>
      <c r="BDP2" s="10"/>
      <c r="BDQ2" s="10"/>
      <c r="BDR2" s="10"/>
      <c r="BDS2" s="10"/>
      <c r="BDT2" s="10"/>
      <c r="BDU2" s="10"/>
      <c r="BDV2" s="10"/>
      <c r="BDW2" s="10"/>
      <c r="BDX2" s="10"/>
      <c r="BDY2" s="10"/>
      <c r="BDZ2" s="10"/>
      <c r="BEA2" s="10"/>
      <c r="BEB2" s="10"/>
      <c r="BEC2" s="10"/>
      <c r="BED2" s="10"/>
      <c r="BEE2" s="10"/>
      <c r="BEF2" s="10"/>
      <c r="BEG2" s="10"/>
      <c r="BEH2" s="10"/>
      <c r="BEI2" s="10"/>
      <c r="BEJ2" s="10"/>
      <c r="BEK2" s="10"/>
      <c r="BEL2" s="10"/>
      <c r="BEM2" s="10"/>
      <c r="BEN2" s="10"/>
      <c r="BEO2" s="10"/>
      <c r="BEP2" s="10"/>
      <c r="BEQ2" s="10"/>
      <c r="BER2" s="10"/>
      <c r="BES2" s="10"/>
      <c r="BET2" s="10"/>
      <c r="BEU2" s="10"/>
      <c r="BEV2" s="10"/>
      <c r="BEW2" s="10"/>
      <c r="BEX2" s="10"/>
      <c r="BEY2" s="10"/>
      <c r="BEZ2" s="10"/>
      <c r="BFA2" s="10"/>
      <c r="BFB2" s="10"/>
      <c r="BFC2" s="10"/>
      <c r="BFD2" s="10"/>
      <c r="BFE2" s="10"/>
      <c r="BFF2" s="10"/>
      <c r="BFG2" s="10"/>
      <c r="BFH2" s="10"/>
      <c r="BFI2" s="10"/>
      <c r="BFJ2" s="10"/>
      <c r="BFK2" s="10"/>
      <c r="BFL2" s="10"/>
      <c r="BFM2" s="10"/>
      <c r="BFN2" s="10"/>
      <c r="BFO2" s="10"/>
      <c r="BFP2" s="10"/>
      <c r="BFQ2" s="10"/>
      <c r="BFR2" s="10"/>
      <c r="BFS2" s="10"/>
      <c r="BFT2" s="10"/>
      <c r="BFU2" s="10"/>
      <c r="BFV2" s="10"/>
      <c r="BFW2" s="10"/>
      <c r="BFX2" s="10"/>
      <c r="BFY2" s="10"/>
      <c r="BFZ2" s="10"/>
      <c r="BGA2" s="10"/>
      <c r="BGB2" s="10"/>
      <c r="BGC2" s="10"/>
      <c r="BGD2" s="10"/>
      <c r="BGE2" s="10"/>
      <c r="BGF2" s="10"/>
      <c r="BGG2" s="10"/>
      <c r="BGH2" s="10"/>
      <c r="BGI2" s="10"/>
      <c r="BGJ2" s="10"/>
      <c r="BGK2" s="10"/>
      <c r="BGL2" s="10"/>
      <c r="BGM2" s="10"/>
      <c r="BGN2" s="10"/>
      <c r="BGO2" s="10"/>
      <c r="BGP2" s="10"/>
      <c r="BGQ2" s="10"/>
      <c r="BGR2" s="10"/>
      <c r="BGS2" s="10"/>
      <c r="BGT2" s="10"/>
      <c r="BGU2" s="10"/>
      <c r="BGV2" s="10"/>
      <c r="BGW2" s="10"/>
      <c r="BGX2" s="10"/>
      <c r="BGY2" s="10"/>
      <c r="BGZ2" s="10"/>
      <c r="BHA2" s="10"/>
      <c r="BHB2" s="10"/>
      <c r="BHC2" s="10"/>
      <c r="BHD2" s="10"/>
      <c r="BHE2" s="10"/>
      <c r="BHF2" s="10"/>
      <c r="BHG2" s="10"/>
      <c r="BHH2" s="10"/>
      <c r="BHI2" s="10"/>
      <c r="BHJ2" s="10"/>
      <c r="BHK2" s="10"/>
      <c r="BHL2" s="10"/>
      <c r="BHM2" s="10"/>
      <c r="BHN2" s="10"/>
      <c r="BHO2" s="10"/>
      <c r="BHP2" s="10"/>
      <c r="BHQ2" s="10"/>
      <c r="BHR2" s="10"/>
      <c r="BHS2" s="10"/>
      <c r="BHT2" s="10"/>
      <c r="BHU2" s="10"/>
      <c r="BHV2" s="10"/>
      <c r="BHW2" s="10"/>
      <c r="BHX2" s="10"/>
      <c r="BHY2" s="10"/>
      <c r="BHZ2" s="10"/>
      <c r="BIA2" s="10"/>
      <c r="BIB2" s="10"/>
      <c r="BIC2" s="10"/>
      <c r="BID2" s="10"/>
      <c r="BIE2" s="10"/>
      <c r="BIF2" s="10"/>
      <c r="BIG2" s="10"/>
      <c r="BIH2" s="10"/>
      <c r="BII2" s="10"/>
      <c r="BIJ2" s="10"/>
      <c r="BIK2" s="10"/>
      <c r="BIL2" s="10"/>
      <c r="BIM2" s="10"/>
      <c r="BIN2" s="10"/>
      <c r="BIO2" s="10"/>
      <c r="BIP2" s="10"/>
      <c r="BIQ2" s="10"/>
      <c r="BIR2" s="10"/>
      <c r="BIS2" s="10"/>
      <c r="BIT2" s="10"/>
      <c r="BIU2" s="10"/>
      <c r="BIV2" s="10"/>
      <c r="BIW2" s="10"/>
      <c r="BIX2" s="10"/>
      <c r="BIY2" s="10"/>
      <c r="BIZ2" s="10"/>
      <c r="BJA2" s="10"/>
      <c r="BJB2" s="10"/>
      <c r="BJC2" s="10"/>
      <c r="BJD2" s="10"/>
      <c r="BJE2" s="10"/>
      <c r="BJF2" s="10"/>
      <c r="BJG2" s="10"/>
      <c r="BJH2" s="10"/>
      <c r="BJI2" s="10"/>
      <c r="BJJ2" s="10"/>
      <c r="BJK2" s="10"/>
      <c r="BJL2" s="10"/>
      <c r="BJM2" s="10"/>
      <c r="BJN2" s="10"/>
      <c r="BJO2" s="10"/>
      <c r="BJP2" s="10"/>
      <c r="BJQ2" s="10"/>
      <c r="BJR2" s="10"/>
      <c r="BJS2" s="10"/>
      <c r="BJT2" s="10"/>
      <c r="BJU2" s="10"/>
      <c r="BJV2" s="10"/>
      <c r="BJW2" s="10"/>
      <c r="BJX2" s="10"/>
      <c r="BJY2" s="10"/>
      <c r="BJZ2" s="10"/>
      <c r="BKA2" s="10"/>
      <c r="BKB2" s="10"/>
      <c r="BKC2" s="10"/>
      <c r="BKD2" s="10"/>
      <c r="BKE2" s="10"/>
      <c r="BKF2" s="10"/>
      <c r="BKG2" s="10"/>
      <c r="BKH2" s="10"/>
      <c r="BKI2" s="10"/>
      <c r="BKJ2" s="10"/>
      <c r="BKK2" s="10"/>
      <c r="BKL2" s="10"/>
      <c r="BKM2" s="10"/>
      <c r="BKN2" s="10"/>
      <c r="BKO2" s="10"/>
      <c r="BKP2" s="10"/>
      <c r="BKQ2" s="10"/>
      <c r="BKR2" s="10"/>
      <c r="BKS2" s="10"/>
      <c r="BKT2" s="10"/>
      <c r="BKU2" s="10"/>
      <c r="BKV2" s="10"/>
      <c r="BKW2" s="10"/>
      <c r="BKX2" s="10"/>
      <c r="BKY2" s="10"/>
      <c r="BKZ2" s="10"/>
      <c r="BLA2" s="10"/>
      <c r="BLB2" s="10"/>
      <c r="BLC2" s="10"/>
      <c r="BLD2" s="10"/>
      <c r="BLE2" s="10"/>
      <c r="BLF2" s="10"/>
      <c r="BLG2" s="10"/>
      <c r="BLH2" s="10"/>
      <c r="BLI2" s="10"/>
      <c r="BLJ2" s="10"/>
      <c r="BLK2" s="10"/>
      <c r="BLL2" s="10"/>
      <c r="BLM2" s="10"/>
      <c r="BLN2" s="10"/>
      <c r="BLO2" s="10"/>
      <c r="BLP2" s="10"/>
      <c r="BLQ2" s="10"/>
      <c r="BLR2" s="10"/>
      <c r="BLS2" s="10"/>
      <c r="BLT2" s="10"/>
      <c r="BLU2" s="10"/>
      <c r="BLV2" s="10"/>
      <c r="BLW2" s="10"/>
      <c r="BLX2" s="10"/>
      <c r="BLY2" s="10"/>
      <c r="BLZ2" s="10"/>
      <c r="BMA2" s="10"/>
      <c r="BMB2" s="10"/>
      <c r="BMC2" s="10"/>
      <c r="BMD2" s="10"/>
      <c r="BME2" s="10"/>
      <c r="BMF2" s="10"/>
      <c r="BMG2" s="10"/>
      <c r="BMH2" s="10"/>
      <c r="BMI2" s="10"/>
      <c r="BMJ2" s="10"/>
      <c r="BMK2" s="10"/>
      <c r="BML2" s="10"/>
      <c r="BMM2" s="10"/>
      <c r="BMN2" s="10"/>
      <c r="BMO2" s="10"/>
      <c r="BMP2" s="10"/>
      <c r="BMQ2" s="10"/>
      <c r="BMR2" s="10"/>
      <c r="BMS2" s="10"/>
      <c r="BMT2" s="10"/>
      <c r="BMU2" s="10"/>
      <c r="BMV2" s="10"/>
      <c r="BMW2" s="10"/>
      <c r="BMX2" s="10"/>
      <c r="BMY2" s="10"/>
      <c r="BMZ2" s="10"/>
      <c r="BNA2" s="10"/>
      <c r="BNB2" s="10"/>
      <c r="BNC2" s="10"/>
      <c r="BND2" s="10"/>
      <c r="BNE2" s="10"/>
      <c r="BNF2" s="10"/>
      <c r="BNG2" s="10"/>
      <c r="BNH2" s="10"/>
      <c r="BNI2" s="10"/>
      <c r="BNJ2" s="10"/>
      <c r="BNK2" s="10"/>
      <c r="BNL2" s="10"/>
      <c r="BNM2" s="10"/>
      <c r="BNN2" s="10"/>
      <c r="BNO2" s="10"/>
      <c r="BNP2" s="10"/>
      <c r="BNQ2" s="10"/>
      <c r="BNR2" s="10"/>
      <c r="BNS2" s="10"/>
      <c r="BNT2" s="10"/>
      <c r="BNU2" s="10"/>
      <c r="BNV2" s="10"/>
      <c r="BNW2" s="10"/>
      <c r="BNX2" s="10"/>
      <c r="BNY2" s="10"/>
      <c r="BNZ2" s="10"/>
      <c r="BOA2" s="10"/>
      <c r="BOB2" s="10"/>
      <c r="BOC2" s="10"/>
      <c r="BOD2" s="10"/>
      <c r="BOE2" s="10"/>
      <c r="BOF2" s="10"/>
      <c r="BOG2" s="10"/>
      <c r="BOH2" s="10"/>
      <c r="BOI2" s="10"/>
      <c r="BOJ2" s="10"/>
      <c r="BOK2" s="10"/>
      <c r="BOL2" s="10"/>
      <c r="BOM2" s="10"/>
      <c r="BON2" s="10"/>
      <c r="BOO2" s="10"/>
      <c r="BOP2" s="10"/>
      <c r="BOQ2" s="10"/>
      <c r="BOR2" s="10"/>
      <c r="BOS2" s="10"/>
      <c r="BOT2" s="10"/>
      <c r="BOU2" s="10"/>
      <c r="BOV2" s="10"/>
      <c r="BOW2" s="10"/>
      <c r="BOX2" s="10"/>
      <c r="BOY2" s="10"/>
      <c r="BOZ2" s="10"/>
      <c r="BPA2" s="10"/>
      <c r="BPB2" s="10"/>
      <c r="BPC2" s="10"/>
      <c r="BPD2" s="10"/>
      <c r="BPE2" s="10"/>
      <c r="BPF2" s="10"/>
      <c r="BPG2" s="10"/>
      <c r="BPH2" s="10"/>
      <c r="BPI2" s="10"/>
      <c r="BPJ2" s="10"/>
      <c r="BPK2" s="10"/>
      <c r="BPL2" s="10"/>
      <c r="BPM2" s="10"/>
      <c r="BPN2" s="10"/>
      <c r="BPO2" s="10"/>
      <c r="BPP2" s="10"/>
      <c r="BPQ2" s="10"/>
      <c r="BPR2" s="10"/>
      <c r="BPS2" s="10"/>
      <c r="BPT2" s="10"/>
      <c r="BPU2" s="10"/>
      <c r="BPV2" s="10"/>
      <c r="BPW2" s="10"/>
      <c r="BPX2" s="10"/>
      <c r="BPY2" s="10"/>
      <c r="BPZ2" s="10"/>
      <c r="BQA2" s="10"/>
      <c r="BQB2" s="10"/>
      <c r="BQC2" s="10"/>
      <c r="BQD2" s="10"/>
      <c r="BQE2" s="10"/>
      <c r="BQF2" s="10"/>
      <c r="BQG2" s="10"/>
      <c r="BQH2" s="10"/>
      <c r="BQI2" s="10"/>
      <c r="BQJ2" s="10"/>
      <c r="BQK2" s="10"/>
      <c r="BQL2" s="10"/>
      <c r="BQM2" s="10"/>
      <c r="BQN2" s="10"/>
      <c r="BQO2" s="10"/>
      <c r="BQP2" s="10"/>
      <c r="BQQ2" s="10"/>
      <c r="BQR2" s="10"/>
      <c r="BQS2" s="10"/>
      <c r="BQT2" s="10"/>
      <c r="BQU2" s="10"/>
      <c r="BQV2" s="10"/>
      <c r="BQW2" s="10"/>
      <c r="BQX2" s="10"/>
      <c r="BQY2" s="10"/>
      <c r="BQZ2" s="10"/>
      <c r="BRA2" s="10"/>
      <c r="BRB2" s="10"/>
      <c r="BRC2" s="10"/>
      <c r="BRD2" s="10"/>
      <c r="BRE2" s="10"/>
      <c r="BRF2" s="10"/>
      <c r="BRG2" s="10"/>
      <c r="BRH2" s="10"/>
      <c r="BRI2" s="10"/>
      <c r="BRJ2" s="10"/>
      <c r="BRK2" s="10"/>
      <c r="BRL2" s="10"/>
      <c r="BRM2" s="10"/>
      <c r="BRN2" s="10"/>
      <c r="BRO2" s="10"/>
      <c r="BRP2" s="10"/>
      <c r="BRQ2" s="10"/>
      <c r="BRR2" s="10"/>
      <c r="BRS2" s="10"/>
      <c r="BRT2" s="10"/>
      <c r="BRU2" s="10"/>
      <c r="BRV2" s="10"/>
      <c r="BRW2" s="10"/>
      <c r="BRX2" s="10"/>
      <c r="BRY2" s="10"/>
      <c r="BRZ2" s="10"/>
      <c r="BSA2" s="10"/>
      <c r="BSB2" s="10"/>
      <c r="BSC2" s="10"/>
      <c r="BSD2" s="10"/>
      <c r="BSE2" s="10"/>
      <c r="BSF2" s="10"/>
      <c r="BSG2" s="10"/>
      <c r="BSH2" s="10"/>
      <c r="BSI2" s="10"/>
      <c r="BSJ2" s="10"/>
      <c r="BSK2" s="10"/>
      <c r="BSL2" s="10"/>
      <c r="BSM2" s="10"/>
      <c r="BSN2" s="10"/>
      <c r="BSO2" s="10"/>
      <c r="BSP2" s="10"/>
      <c r="BSQ2" s="10"/>
      <c r="BSR2" s="10"/>
      <c r="BSS2" s="10"/>
      <c r="BST2" s="10"/>
      <c r="BSU2" s="10"/>
      <c r="BSV2" s="10"/>
      <c r="BSW2" s="10"/>
      <c r="BSX2" s="10"/>
      <c r="BSY2" s="10"/>
      <c r="BSZ2" s="10"/>
      <c r="BTA2" s="10"/>
      <c r="BTB2" s="10"/>
      <c r="BTC2" s="10"/>
      <c r="BTD2" s="10"/>
      <c r="BTE2" s="10"/>
      <c r="BTF2" s="10"/>
      <c r="BTG2" s="10"/>
      <c r="BTH2" s="10"/>
      <c r="BTI2" s="10"/>
      <c r="BTJ2" s="10"/>
      <c r="BTK2" s="10"/>
      <c r="BTL2" s="10"/>
      <c r="BTM2" s="10"/>
      <c r="BTN2" s="10"/>
      <c r="BTO2" s="10"/>
      <c r="BTP2" s="10"/>
      <c r="BTQ2" s="10"/>
      <c r="BTR2" s="10"/>
      <c r="BTS2" s="10"/>
      <c r="BTT2" s="10"/>
      <c r="BTU2" s="10"/>
      <c r="BTV2" s="10"/>
      <c r="BTW2" s="10"/>
      <c r="BTX2" s="10"/>
      <c r="BTY2" s="10"/>
      <c r="BTZ2" s="10"/>
      <c r="BUA2" s="10"/>
      <c r="BUB2" s="10"/>
      <c r="BUC2" s="10"/>
      <c r="BUD2" s="10"/>
      <c r="BUE2" s="10"/>
      <c r="BUF2" s="10"/>
      <c r="BUG2" s="10"/>
      <c r="BUH2" s="10"/>
      <c r="BUI2" s="10"/>
      <c r="BUJ2" s="10"/>
      <c r="BUK2" s="10"/>
      <c r="BUL2" s="10"/>
      <c r="BUM2" s="10"/>
      <c r="BUN2" s="10"/>
      <c r="BUO2" s="10"/>
      <c r="BUP2" s="10"/>
      <c r="BUQ2" s="10"/>
      <c r="BUR2" s="10"/>
      <c r="BUS2" s="10"/>
      <c r="BUT2" s="10"/>
      <c r="BUU2" s="10"/>
      <c r="BUV2" s="10"/>
      <c r="BUW2" s="10"/>
      <c r="BUX2" s="10"/>
      <c r="BUY2" s="10"/>
      <c r="BUZ2" s="10"/>
      <c r="BVA2" s="10"/>
      <c r="BVB2" s="10"/>
      <c r="BVC2" s="10"/>
      <c r="BVD2" s="10"/>
      <c r="BVE2" s="10"/>
      <c r="BVF2" s="10"/>
      <c r="BVG2" s="10"/>
      <c r="BVH2" s="10"/>
      <c r="BVI2" s="10"/>
      <c r="BVJ2" s="10"/>
      <c r="BVK2" s="10"/>
      <c r="BVL2" s="10"/>
      <c r="BVM2" s="10"/>
      <c r="BVN2" s="10"/>
      <c r="BVO2" s="10"/>
      <c r="BVP2" s="10"/>
      <c r="BVQ2" s="10"/>
      <c r="BVR2" s="10"/>
      <c r="BVS2" s="10"/>
      <c r="BVT2" s="10"/>
      <c r="BVU2" s="10"/>
      <c r="BVV2" s="10"/>
      <c r="BVW2" s="10"/>
      <c r="BVX2" s="10"/>
      <c r="BVY2" s="10"/>
      <c r="BVZ2" s="10"/>
      <c r="BWA2" s="10"/>
      <c r="BWB2" s="10"/>
      <c r="BWC2" s="10"/>
      <c r="BWD2" s="10"/>
      <c r="BWE2" s="10"/>
      <c r="BWF2" s="10"/>
      <c r="BWG2" s="10"/>
      <c r="BWH2" s="10"/>
      <c r="BWI2" s="10"/>
      <c r="BWJ2" s="10"/>
      <c r="BWK2" s="10"/>
      <c r="BWL2" s="10"/>
      <c r="BWM2" s="10"/>
      <c r="BWN2" s="10"/>
      <c r="BWO2" s="10"/>
      <c r="BWP2" s="10"/>
      <c r="BWQ2" s="10"/>
      <c r="BWR2" s="10"/>
      <c r="BWS2" s="10"/>
      <c r="BWT2" s="10"/>
      <c r="BWU2" s="10"/>
      <c r="BWV2" s="10"/>
      <c r="BWW2" s="10"/>
      <c r="BWX2" s="10"/>
      <c r="BWY2" s="10"/>
      <c r="BWZ2" s="10"/>
      <c r="BXA2" s="10"/>
      <c r="BXB2" s="10"/>
      <c r="BXC2" s="10"/>
      <c r="BXD2" s="10"/>
      <c r="BXE2" s="10"/>
      <c r="BXF2" s="10"/>
      <c r="BXG2" s="10"/>
      <c r="BXH2" s="10"/>
      <c r="BXI2" s="10"/>
      <c r="BXJ2" s="10"/>
      <c r="BXK2" s="10"/>
      <c r="BXL2" s="10"/>
      <c r="BXM2" s="10"/>
      <c r="BXN2" s="10"/>
      <c r="BXO2" s="10"/>
      <c r="BXP2" s="10"/>
      <c r="BXQ2" s="10"/>
      <c r="BXR2" s="10"/>
      <c r="BXS2" s="10"/>
      <c r="BXT2" s="10"/>
      <c r="BXU2" s="10"/>
      <c r="BXV2" s="10"/>
      <c r="BXW2" s="10"/>
      <c r="BXX2" s="10"/>
      <c r="BXY2" s="10"/>
      <c r="BXZ2" s="10"/>
      <c r="BYA2" s="10"/>
      <c r="BYB2" s="10"/>
      <c r="BYC2" s="10"/>
      <c r="BYD2" s="10"/>
      <c r="BYE2" s="10"/>
      <c r="BYF2" s="10"/>
      <c r="BYG2" s="10"/>
      <c r="BYH2" s="10"/>
      <c r="BYI2" s="10"/>
      <c r="BYJ2" s="10"/>
      <c r="BYK2" s="10"/>
      <c r="BYL2" s="10"/>
      <c r="BYM2" s="10"/>
      <c r="BYN2" s="10"/>
      <c r="BYO2" s="10"/>
      <c r="BYP2" s="10"/>
      <c r="BYQ2" s="10"/>
      <c r="BYR2" s="10"/>
      <c r="BYS2" s="10"/>
      <c r="BYT2" s="10"/>
      <c r="BYU2" s="10"/>
      <c r="BYV2" s="10"/>
      <c r="BYW2" s="10"/>
      <c r="BYX2" s="10"/>
      <c r="BYY2" s="10"/>
      <c r="BYZ2" s="10"/>
      <c r="BZA2" s="10"/>
      <c r="BZB2" s="10"/>
      <c r="BZC2" s="10"/>
      <c r="BZD2" s="10"/>
      <c r="BZE2" s="10"/>
      <c r="BZF2" s="10"/>
      <c r="BZG2" s="10"/>
      <c r="BZH2" s="10"/>
      <c r="BZI2" s="10"/>
      <c r="BZJ2" s="10"/>
      <c r="BZK2" s="10"/>
      <c r="BZL2" s="10"/>
      <c r="BZM2" s="10"/>
      <c r="BZN2" s="10"/>
      <c r="BZO2" s="10"/>
      <c r="BZP2" s="10"/>
      <c r="BZQ2" s="10"/>
      <c r="BZR2" s="10"/>
      <c r="BZS2" s="10"/>
      <c r="BZT2" s="10"/>
      <c r="BZU2" s="10"/>
      <c r="BZV2" s="10"/>
      <c r="BZW2" s="10"/>
      <c r="BZX2" s="10"/>
      <c r="BZY2" s="10"/>
      <c r="BZZ2" s="10"/>
      <c r="CAA2" s="10"/>
      <c r="CAB2" s="10"/>
      <c r="CAC2" s="10"/>
      <c r="CAD2" s="10"/>
      <c r="CAE2" s="10"/>
      <c r="CAF2" s="10"/>
      <c r="CAG2" s="10"/>
      <c r="CAH2" s="10"/>
      <c r="CAI2" s="10"/>
      <c r="CAJ2" s="10"/>
      <c r="CAK2" s="10"/>
      <c r="CAL2" s="10"/>
      <c r="CAM2" s="10"/>
      <c r="CAN2" s="10"/>
      <c r="CAO2" s="10"/>
      <c r="CAP2" s="10"/>
      <c r="CAQ2" s="10"/>
      <c r="CAR2" s="10"/>
      <c r="CAS2" s="10"/>
      <c r="CAT2" s="10"/>
      <c r="CAU2" s="10"/>
      <c r="CAV2" s="10"/>
      <c r="CAW2" s="10"/>
      <c r="CAX2" s="10"/>
      <c r="CAY2" s="10"/>
      <c r="CAZ2" s="10"/>
      <c r="CBA2" s="10"/>
      <c r="CBB2" s="10"/>
      <c r="CBC2" s="10"/>
      <c r="CBD2" s="10"/>
      <c r="CBE2" s="10"/>
      <c r="CBF2" s="10"/>
      <c r="CBG2" s="10"/>
      <c r="CBH2" s="10"/>
      <c r="CBI2" s="10"/>
      <c r="CBJ2" s="10"/>
      <c r="CBK2" s="10"/>
      <c r="CBL2" s="10"/>
      <c r="CBM2" s="10"/>
      <c r="CBN2" s="10"/>
      <c r="CBO2" s="10"/>
      <c r="CBP2" s="10"/>
      <c r="CBQ2" s="10"/>
      <c r="CBR2" s="10"/>
      <c r="CBS2" s="10"/>
      <c r="CBT2" s="10"/>
      <c r="CBU2" s="10"/>
      <c r="CBV2" s="10"/>
      <c r="CBW2" s="10"/>
      <c r="CBX2" s="10"/>
      <c r="CBY2" s="10"/>
      <c r="CBZ2" s="10"/>
      <c r="CCA2" s="10"/>
      <c r="CCB2" s="10"/>
      <c r="CCC2" s="10"/>
      <c r="CCD2" s="10"/>
      <c r="CCE2" s="10"/>
      <c r="CCF2" s="10"/>
      <c r="CCG2" s="10"/>
      <c r="CCH2" s="10"/>
      <c r="CCI2" s="10"/>
      <c r="CCJ2" s="10"/>
      <c r="CCK2" s="10"/>
      <c r="CCL2" s="10"/>
      <c r="CCM2" s="10"/>
      <c r="CCN2" s="10"/>
      <c r="CCO2" s="10"/>
      <c r="CCP2" s="10"/>
      <c r="CCQ2" s="10"/>
      <c r="CCR2" s="10"/>
      <c r="CCS2" s="10"/>
      <c r="CCT2" s="10"/>
      <c r="CCU2" s="10"/>
      <c r="CCV2" s="10"/>
      <c r="CCW2" s="10"/>
      <c r="CCX2" s="10"/>
      <c r="CCY2" s="10"/>
      <c r="CCZ2" s="10"/>
      <c r="CDA2" s="10"/>
      <c r="CDB2" s="10"/>
      <c r="CDC2" s="10"/>
      <c r="CDD2" s="10"/>
      <c r="CDE2" s="10"/>
      <c r="CDF2" s="10"/>
      <c r="CDG2" s="10"/>
      <c r="CDH2" s="10"/>
      <c r="CDI2" s="10"/>
      <c r="CDJ2" s="10"/>
      <c r="CDK2" s="10"/>
      <c r="CDL2" s="10"/>
      <c r="CDM2" s="10"/>
      <c r="CDN2" s="10"/>
      <c r="CDO2" s="10"/>
      <c r="CDP2" s="10"/>
      <c r="CDQ2" s="10"/>
      <c r="CDR2" s="10"/>
      <c r="CDS2" s="10"/>
      <c r="CDT2" s="10"/>
      <c r="CDU2" s="10"/>
      <c r="CDV2" s="10"/>
      <c r="CDW2" s="10"/>
      <c r="CDX2" s="10"/>
      <c r="CDY2" s="10"/>
      <c r="CDZ2" s="10"/>
      <c r="CEA2" s="10"/>
      <c r="CEB2" s="10"/>
      <c r="CEC2" s="10"/>
      <c r="CED2" s="10"/>
      <c r="CEE2" s="10"/>
      <c r="CEF2" s="10"/>
      <c r="CEG2" s="10"/>
      <c r="CEH2" s="10"/>
      <c r="CEI2" s="10"/>
      <c r="CEJ2" s="10"/>
      <c r="CEK2" s="10"/>
      <c r="CEL2" s="10"/>
      <c r="CEM2" s="10"/>
      <c r="CEN2" s="10"/>
      <c r="CEO2" s="10"/>
      <c r="CEP2" s="10"/>
      <c r="CEQ2" s="10"/>
      <c r="CER2" s="10"/>
      <c r="CES2" s="10"/>
      <c r="CET2" s="10"/>
      <c r="CEU2" s="10"/>
      <c r="CEV2" s="10"/>
      <c r="CEW2" s="10"/>
      <c r="CEX2" s="10"/>
      <c r="CEY2" s="10"/>
      <c r="CEZ2" s="10"/>
      <c r="CFA2" s="10"/>
      <c r="CFB2" s="10"/>
      <c r="CFC2" s="10"/>
      <c r="CFD2" s="10"/>
      <c r="CFE2" s="10"/>
      <c r="CFF2" s="10"/>
      <c r="CFG2" s="10"/>
      <c r="CFH2" s="10"/>
      <c r="CFI2" s="10"/>
      <c r="CFJ2" s="10"/>
      <c r="CFK2" s="10"/>
      <c r="CFL2" s="10"/>
      <c r="CFM2" s="10"/>
      <c r="CFN2" s="10"/>
      <c r="CFO2" s="10"/>
      <c r="CFP2" s="10"/>
      <c r="CFQ2" s="10"/>
      <c r="CFR2" s="10"/>
      <c r="CFS2" s="10"/>
      <c r="CFT2" s="10"/>
      <c r="CFU2" s="10"/>
      <c r="CFV2" s="10"/>
      <c r="CFW2" s="10"/>
      <c r="CFX2" s="10"/>
      <c r="CFY2" s="10"/>
      <c r="CFZ2" s="10"/>
      <c r="CGA2" s="10"/>
      <c r="CGB2" s="10"/>
      <c r="CGC2" s="10"/>
      <c r="CGD2" s="10"/>
      <c r="CGE2" s="10"/>
      <c r="CGF2" s="10"/>
      <c r="CGG2" s="10"/>
      <c r="CGH2" s="10"/>
      <c r="CGI2" s="10"/>
      <c r="CGJ2" s="10"/>
      <c r="CGK2" s="10"/>
      <c r="CGL2" s="10"/>
      <c r="CGM2" s="10"/>
      <c r="CGN2" s="10"/>
      <c r="CGO2" s="10"/>
      <c r="CGP2" s="10"/>
      <c r="CGQ2" s="10"/>
      <c r="CGR2" s="10"/>
      <c r="CGS2" s="10"/>
      <c r="CGT2" s="10"/>
      <c r="CGU2" s="10"/>
      <c r="CGV2" s="10"/>
      <c r="CGW2" s="10"/>
      <c r="CGX2" s="10"/>
      <c r="CGY2" s="10"/>
      <c r="CGZ2" s="10"/>
      <c r="CHA2" s="10"/>
      <c r="CHB2" s="10"/>
      <c r="CHC2" s="10"/>
      <c r="CHD2" s="10"/>
      <c r="CHE2" s="10"/>
      <c r="CHF2" s="10"/>
      <c r="CHG2" s="10"/>
      <c r="CHH2" s="10"/>
      <c r="CHI2" s="10"/>
      <c r="CHJ2" s="10"/>
      <c r="CHK2" s="10"/>
      <c r="CHL2" s="10"/>
      <c r="CHM2" s="10"/>
      <c r="CHN2" s="10"/>
      <c r="CHO2" s="10"/>
      <c r="CHP2" s="10"/>
      <c r="CHQ2" s="10"/>
      <c r="CHR2" s="10"/>
      <c r="CHS2" s="10"/>
      <c r="CHT2" s="10"/>
      <c r="CHU2" s="10"/>
      <c r="CHV2" s="10"/>
      <c r="CHW2" s="10"/>
      <c r="CHX2" s="10"/>
      <c r="CHY2" s="10"/>
      <c r="CHZ2" s="10"/>
      <c r="CIA2" s="10"/>
      <c r="CIB2" s="10"/>
      <c r="CIC2" s="10"/>
      <c r="CID2" s="10"/>
      <c r="CIE2" s="10"/>
      <c r="CIF2" s="10"/>
      <c r="CIG2" s="10"/>
      <c r="CIH2" s="10"/>
      <c r="CII2" s="10"/>
      <c r="CIJ2" s="10"/>
      <c r="CIK2" s="10"/>
      <c r="CIL2" s="10"/>
      <c r="CIM2" s="10"/>
      <c r="CIN2" s="10"/>
      <c r="CIO2" s="10"/>
      <c r="CIP2" s="10"/>
      <c r="CIQ2" s="10"/>
      <c r="CIR2" s="10"/>
      <c r="CIS2" s="10"/>
      <c r="CIT2" s="10"/>
      <c r="CIU2" s="10"/>
      <c r="CIV2" s="10"/>
      <c r="CIW2" s="10"/>
      <c r="CIX2" s="10"/>
      <c r="CIY2" s="10"/>
      <c r="CIZ2" s="10"/>
      <c r="CJA2" s="10"/>
      <c r="CJB2" s="10"/>
      <c r="CJC2" s="10"/>
      <c r="CJD2" s="10"/>
      <c r="CJE2" s="10"/>
      <c r="CJF2" s="10"/>
      <c r="CJG2" s="10"/>
      <c r="CJH2" s="10"/>
      <c r="CJI2" s="10"/>
      <c r="CJJ2" s="10"/>
      <c r="CJK2" s="10"/>
      <c r="CJL2" s="10"/>
      <c r="CJM2" s="10"/>
      <c r="CJN2" s="10"/>
      <c r="CJO2" s="10"/>
      <c r="CJP2" s="10"/>
      <c r="CJQ2" s="10"/>
      <c r="CJR2" s="10"/>
      <c r="CJS2" s="10"/>
      <c r="CJT2" s="10"/>
      <c r="CJU2" s="10"/>
      <c r="CJV2" s="10"/>
      <c r="CJW2" s="10"/>
      <c r="CJX2" s="10"/>
      <c r="CJY2" s="10"/>
      <c r="CJZ2" s="10"/>
      <c r="CKA2" s="10"/>
      <c r="CKB2" s="10"/>
      <c r="CKC2" s="10"/>
      <c r="CKD2" s="10"/>
      <c r="CKE2" s="10"/>
      <c r="CKF2" s="10"/>
      <c r="CKG2" s="10"/>
      <c r="CKH2" s="10"/>
      <c r="CKI2" s="10"/>
      <c r="CKJ2" s="10"/>
      <c r="CKK2" s="10"/>
      <c r="CKL2" s="10"/>
      <c r="CKM2" s="10"/>
      <c r="CKN2" s="10"/>
      <c r="CKO2" s="10"/>
      <c r="CKP2" s="10"/>
      <c r="CKQ2" s="10"/>
      <c r="CKR2" s="10"/>
      <c r="CKS2" s="10"/>
      <c r="CKT2" s="10"/>
      <c r="CKU2" s="10"/>
      <c r="CKV2" s="10"/>
      <c r="CKW2" s="10"/>
      <c r="CKX2" s="10"/>
      <c r="CKY2" s="10"/>
      <c r="CKZ2" s="10"/>
      <c r="CLA2" s="10"/>
      <c r="CLB2" s="10"/>
      <c r="CLC2" s="10"/>
      <c r="CLD2" s="10"/>
      <c r="CLE2" s="10"/>
      <c r="CLF2" s="10"/>
      <c r="CLG2" s="10"/>
      <c r="CLH2" s="10"/>
      <c r="CLI2" s="10"/>
      <c r="CLJ2" s="10"/>
      <c r="CLK2" s="10"/>
      <c r="CLL2" s="10"/>
      <c r="CLM2" s="10"/>
      <c r="CLN2" s="10"/>
      <c r="CLO2" s="10"/>
      <c r="CLP2" s="10"/>
      <c r="CLQ2" s="10"/>
      <c r="CLR2" s="10"/>
      <c r="CLS2" s="10"/>
      <c r="CLT2" s="10"/>
      <c r="CLU2" s="10"/>
      <c r="CLV2" s="10"/>
      <c r="CLW2" s="10"/>
      <c r="CLX2" s="10"/>
      <c r="CLY2" s="10"/>
      <c r="CLZ2" s="10"/>
      <c r="CMA2" s="10"/>
      <c r="CMB2" s="10"/>
      <c r="CMC2" s="10"/>
      <c r="CMD2" s="10"/>
      <c r="CME2" s="10"/>
      <c r="CMF2" s="10"/>
      <c r="CMG2" s="10"/>
      <c r="CMH2" s="10"/>
      <c r="CMI2" s="10"/>
      <c r="CMJ2" s="10"/>
      <c r="CMK2" s="10"/>
      <c r="CML2" s="10"/>
      <c r="CMM2" s="10"/>
      <c r="CMN2" s="10"/>
      <c r="CMO2" s="10"/>
      <c r="CMP2" s="10"/>
      <c r="CMQ2" s="10"/>
      <c r="CMR2" s="10"/>
      <c r="CMS2" s="10"/>
      <c r="CMT2" s="10"/>
      <c r="CMU2" s="10"/>
      <c r="CMV2" s="10"/>
      <c r="CMW2" s="10"/>
      <c r="CMX2" s="10"/>
      <c r="CMY2" s="10"/>
      <c r="CMZ2" s="10"/>
      <c r="CNA2" s="10"/>
      <c r="CNB2" s="10"/>
      <c r="CNC2" s="10"/>
      <c r="CND2" s="10"/>
      <c r="CNE2" s="10"/>
      <c r="CNF2" s="10"/>
      <c r="CNG2" s="10"/>
      <c r="CNH2" s="10"/>
      <c r="CNI2" s="10"/>
      <c r="CNJ2" s="10"/>
      <c r="CNK2" s="10"/>
      <c r="CNL2" s="10"/>
      <c r="CNM2" s="10"/>
      <c r="CNN2" s="10"/>
      <c r="CNO2" s="10"/>
      <c r="CNP2" s="10"/>
      <c r="CNQ2" s="10"/>
      <c r="CNR2" s="10"/>
      <c r="CNS2" s="10"/>
      <c r="CNT2" s="10"/>
      <c r="CNU2" s="10"/>
      <c r="CNV2" s="10"/>
      <c r="CNW2" s="10"/>
      <c r="CNX2" s="10"/>
      <c r="CNY2" s="10"/>
      <c r="CNZ2" s="10"/>
      <c r="COA2" s="10"/>
      <c r="COB2" s="10"/>
      <c r="COC2" s="10"/>
      <c r="COD2" s="10"/>
      <c r="COE2" s="10"/>
      <c r="COF2" s="10"/>
      <c r="COG2" s="10"/>
      <c r="COH2" s="10"/>
      <c r="COI2" s="10"/>
      <c r="COJ2" s="10"/>
      <c r="COK2" s="10"/>
      <c r="COL2" s="10"/>
      <c r="COM2" s="10"/>
      <c r="CON2" s="10"/>
      <c r="COO2" s="10"/>
      <c r="COP2" s="10"/>
      <c r="COQ2" s="10"/>
      <c r="COR2" s="10"/>
      <c r="COS2" s="10"/>
      <c r="COT2" s="10"/>
      <c r="COU2" s="10"/>
      <c r="COV2" s="10"/>
      <c r="COW2" s="10"/>
      <c r="COX2" s="10"/>
      <c r="COY2" s="10"/>
      <c r="COZ2" s="10"/>
      <c r="CPA2" s="10"/>
      <c r="CPB2" s="10"/>
      <c r="CPC2" s="10"/>
      <c r="CPD2" s="10"/>
      <c r="CPE2" s="10"/>
      <c r="CPF2" s="10"/>
      <c r="CPG2" s="10"/>
      <c r="CPH2" s="10"/>
      <c r="CPI2" s="10"/>
      <c r="CPJ2" s="10"/>
      <c r="CPK2" s="10"/>
      <c r="CPL2" s="10"/>
      <c r="CPM2" s="10"/>
      <c r="CPN2" s="10"/>
      <c r="CPO2" s="10"/>
      <c r="CPP2" s="10"/>
      <c r="CPQ2" s="10"/>
      <c r="CPR2" s="10"/>
      <c r="CPS2" s="10"/>
      <c r="CPT2" s="10"/>
      <c r="CPU2" s="10"/>
      <c r="CPV2" s="10"/>
      <c r="CPW2" s="10"/>
      <c r="CPX2" s="10"/>
      <c r="CPY2" s="10"/>
      <c r="CPZ2" s="10"/>
      <c r="CQA2" s="10"/>
      <c r="CQB2" s="10"/>
      <c r="CQC2" s="10"/>
      <c r="CQD2" s="10"/>
      <c r="CQE2" s="10"/>
      <c r="CQF2" s="10"/>
      <c r="CQG2" s="10"/>
      <c r="CQH2" s="10"/>
      <c r="CQI2" s="10"/>
      <c r="CQJ2" s="10"/>
      <c r="CQK2" s="10"/>
      <c r="CQL2" s="10"/>
      <c r="CQM2" s="10"/>
      <c r="CQN2" s="10"/>
      <c r="CQO2" s="10"/>
      <c r="CQP2" s="10"/>
      <c r="CQQ2" s="10"/>
      <c r="CQR2" s="10"/>
      <c r="CQS2" s="10"/>
      <c r="CQT2" s="10"/>
      <c r="CQU2" s="10"/>
      <c r="CQV2" s="10"/>
      <c r="CQW2" s="10"/>
      <c r="CQX2" s="10"/>
      <c r="CQY2" s="10"/>
      <c r="CQZ2" s="10"/>
      <c r="CRA2" s="10"/>
      <c r="CRB2" s="10"/>
      <c r="CRC2" s="10"/>
      <c r="CRD2" s="10"/>
      <c r="CRE2" s="10"/>
      <c r="CRF2" s="10"/>
      <c r="CRG2" s="10"/>
      <c r="CRH2" s="10"/>
      <c r="CRI2" s="10"/>
      <c r="CRJ2" s="10"/>
      <c r="CRK2" s="10"/>
      <c r="CRL2" s="10"/>
      <c r="CRM2" s="10"/>
      <c r="CRN2" s="10"/>
      <c r="CRO2" s="10"/>
      <c r="CRP2" s="10"/>
      <c r="CRQ2" s="10"/>
      <c r="CRR2" s="10"/>
      <c r="CRS2" s="10"/>
      <c r="CRT2" s="10"/>
      <c r="CRU2" s="10"/>
      <c r="CRV2" s="10"/>
      <c r="CRW2" s="10"/>
      <c r="CRX2" s="10"/>
      <c r="CRY2" s="10"/>
      <c r="CRZ2" s="10"/>
      <c r="CSA2" s="10"/>
      <c r="CSB2" s="10"/>
      <c r="CSC2" s="10"/>
      <c r="CSD2" s="10"/>
      <c r="CSE2" s="10"/>
      <c r="CSF2" s="10"/>
      <c r="CSG2" s="10"/>
      <c r="CSH2" s="10"/>
      <c r="CSI2" s="10"/>
      <c r="CSJ2" s="10"/>
      <c r="CSK2" s="10"/>
      <c r="CSL2" s="10"/>
      <c r="CSM2" s="10"/>
      <c r="CSN2" s="10"/>
      <c r="CSO2" s="10"/>
      <c r="CSP2" s="10"/>
      <c r="CSQ2" s="10"/>
      <c r="CSR2" s="10"/>
      <c r="CSS2" s="10"/>
      <c r="CST2" s="10"/>
      <c r="CSU2" s="10"/>
      <c r="CSV2" s="10"/>
      <c r="CSW2" s="10"/>
      <c r="CSX2" s="10"/>
      <c r="CSY2" s="10"/>
      <c r="CSZ2" s="10"/>
      <c r="CTA2" s="10"/>
      <c r="CTB2" s="10"/>
      <c r="CTC2" s="10"/>
      <c r="CTD2" s="10"/>
      <c r="CTE2" s="10"/>
      <c r="CTF2" s="10"/>
      <c r="CTG2" s="10"/>
      <c r="CTH2" s="10"/>
      <c r="CTI2" s="10"/>
      <c r="CTJ2" s="10"/>
      <c r="CTK2" s="10"/>
      <c r="CTL2" s="10"/>
      <c r="CTM2" s="10"/>
      <c r="CTN2" s="10"/>
      <c r="CTO2" s="10"/>
      <c r="CTP2" s="10"/>
      <c r="CTQ2" s="10"/>
      <c r="CTR2" s="10"/>
      <c r="CTS2" s="10"/>
      <c r="CTT2" s="10"/>
      <c r="CTU2" s="10"/>
      <c r="CTV2" s="10"/>
      <c r="CTW2" s="10"/>
      <c r="CTX2" s="10"/>
      <c r="CTY2" s="10"/>
      <c r="CTZ2" s="10"/>
      <c r="CUA2" s="10"/>
      <c r="CUB2" s="10"/>
      <c r="CUC2" s="10"/>
      <c r="CUD2" s="10"/>
      <c r="CUE2" s="10"/>
      <c r="CUF2" s="10"/>
      <c r="CUG2" s="10"/>
      <c r="CUH2" s="10"/>
      <c r="CUI2" s="10"/>
      <c r="CUJ2" s="10"/>
      <c r="CUK2" s="10"/>
      <c r="CUL2" s="10"/>
      <c r="CUM2" s="10"/>
      <c r="CUN2" s="10"/>
      <c r="CUO2" s="10"/>
      <c r="CUP2" s="10"/>
      <c r="CUQ2" s="10"/>
      <c r="CUR2" s="10"/>
      <c r="CUS2" s="10"/>
      <c r="CUT2" s="10"/>
      <c r="CUU2" s="10"/>
      <c r="CUV2" s="10"/>
      <c r="CUW2" s="10"/>
      <c r="CUX2" s="10"/>
      <c r="CUY2" s="10"/>
      <c r="CUZ2" s="10"/>
      <c r="CVA2" s="10"/>
      <c r="CVB2" s="10"/>
      <c r="CVC2" s="10"/>
      <c r="CVD2" s="10"/>
      <c r="CVE2" s="10"/>
      <c r="CVF2" s="10"/>
      <c r="CVG2" s="10"/>
      <c r="CVH2" s="10"/>
      <c r="CVI2" s="10"/>
      <c r="CVJ2" s="10"/>
      <c r="CVK2" s="10"/>
      <c r="CVL2" s="10"/>
      <c r="CVM2" s="10"/>
      <c r="CVN2" s="10"/>
      <c r="CVO2" s="10"/>
      <c r="CVP2" s="10"/>
      <c r="CVQ2" s="10"/>
      <c r="CVR2" s="10"/>
      <c r="CVS2" s="10"/>
      <c r="CVT2" s="10"/>
      <c r="CVU2" s="10"/>
      <c r="CVV2" s="10"/>
      <c r="CVW2" s="10"/>
      <c r="CVX2" s="10"/>
      <c r="CVY2" s="10"/>
      <c r="CVZ2" s="10"/>
      <c r="CWA2" s="10"/>
      <c r="CWB2" s="10"/>
      <c r="CWC2" s="10"/>
      <c r="CWD2" s="10"/>
      <c r="CWE2" s="10"/>
      <c r="CWF2" s="10"/>
      <c r="CWG2" s="10"/>
      <c r="CWH2" s="10"/>
      <c r="CWI2" s="10"/>
      <c r="CWJ2" s="10"/>
      <c r="CWK2" s="10"/>
      <c r="CWL2" s="10"/>
      <c r="CWM2" s="10"/>
      <c r="CWN2" s="10"/>
      <c r="CWO2" s="10"/>
      <c r="CWP2" s="10"/>
      <c r="CWQ2" s="10"/>
      <c r="CWR2" s="10"/>
      <c r="CWS2" s="10"/>
      <c r="CWT2" s="10"/>
      <c r="CWU2" s="10"/>
      <c r="CWV2" s="10"/>
      <c r="CWW2" s="10"/>
      <c r="CWX2" s="10"/>
      <c r="CWY2" s="10"/>
      <c r="CWZ2" s="10"/>
      <c r="CXA2" s="10"/>
      <c r="CXB2" s="10"/>
      <c r="CXC2" s="10"/>
      <c r="CXD2" s="10"/>
      <c r="CXE2" s="10"/>
      <c r="CXF2" s="10"/>
      <c r="CXG2" s="10"/>
      <c r="CXH2" s="10"/>
      <c r="CXI2" s="10"/>
      <c r="CXJ2" s="10"/>
      <c r="CXK2" s="10"/>
      <c r="CXL2" s="10"/>
      <c r="CXM2" s="10"/>
      <c r="CXN2" s="10"/>
      <c r="CXO2" s="10"/>
      <c r="CXP2" s="10"/>
      <c r="CXQ2" s="10"/>
      <c r="CXR2" s="10"/>
      <c r="CXS2" s="10"/>
      <c r="CXT2" s="10"/>
      <c r="CXU2" s="10"/>
      <c r="CXV2" s="10"/>
      <c r="CXW2" s="10"/>
      <c r="CXX2" s="10"/>
      <c r="CXY2" s="10"/>
      <c r="CXZ2" s="10"/>
      <c r="CYA2" s="10"/>
      <c r="CYB2" s="10"/>
      <c r="CYC2" s="10"/>
      <c r="CYD2" s="10"/>
      <c r="CYE2" s="10"/>
      <c r="CYF2" s="10"/>
      <c r="CYG2" s="10"/>
      <c r="CYH2" s="10"/>
      <c r="CYI2" s="10"/>
      <c r="CYJ2" s="10"/>
      <c r="CYK2" s="10"/>
      <c r="CYL2" s="10"/>
      <c r="CYM2" s="10"/>
      <c r="CYN2" s="10"/>
      <c r="CYO2" s="10"/>
      <c r="CYP2" s="10"/>
      <c r="CYQ2" s="10"/>
      <c r="CYR2" s="10"/>
      <c r="CYS2" s="10"/>
      <c r="CYT2" s="10"/>
      <c r="CYU2" s="10"/>
      <c r="CYV2" s="10"/>
      <c r="CYW2" s="10"/>
      <c r="CYX2" s="10"/>
      <c r="CYY2" s="10"/>
      <c r="CYZ2" s="10"/>
      <c r="CZA2" s="10"/>
      <c r="CZB2" s="10"/>
      <c r="CZC2" s="10"/>
      <c r="CZD2" s="10"/>
      <c r="CZE2" s="10"/>
      <c r="CZF2" s="10"/>
      <c r="CZG2" s="10"/>
      <c r="CZH2" s="10"/>
      <c r="CZI2" s="10"/>
      <c r="CZJ2" s="10"/>
      <c r="CZK2" s="10"/>
      <c r="CZL2" s="10"/>
      <c r="CZM2" s="10"/>
      <c r="CZN2" s="10"/>
      <c r="CZO2" s="10"/>
      <c r="CZP2" s="10"/>
      <c r="CZQ2" s="10"/>
      <c r="CZR2" s="10"/>
      <c r="CZS2" s="10"/>
      <c r="CZT2" s="10"/>
      <c r="CZU2" s="10"/>
      <c r="CZV2" s="10"/>
      <c r="CZW2" s="10"/>
      <c r="CZX2" s="10"/>
      <c r="CZY2" s="10"/>
      <c r="CZZ2" s="10"/>
      <c r="DAA2" s="10"/>
      <c r="DAB2" s="10"/>
      <c r="DAC2" s="10"/>
      <c r="DAD2" s="10"/>
      <c r="DAE2" s="10"/>
      <c r="DAF2" s="10"/>
      <c r="DAG2" s="10"/>
      <c r="DAH2" s="10"/>
      <c r="DAI2" s="10"/>
      <c r="DAJ2" s="10"/>
      <c r="DAK2" s="10"/>
      <c r="DAL2" s="10"/>
      <c r="DAM2" s="10"/>
      <c r="DAN2" s="10"/>
      <c r="DAO2" s="10"/>
      <c r="DAP2" s="10"/>
      <c r="DAQ2" s="10"/>
      <c r="DAR2" s="10"/>
      <c r="DAS2" s="10"/>
      <c r="DAT2" s="10"/>
      <c r="DAU2" s="10"/>
      <c r="DAV2" s="10"/>
      <c r="DAW2" s="10"/>
      <c r="DAX2" s="10"/>
      <c r="DAY2" s="10"/>
      <c r="DAZ2" s="10"/>
      <c r="DBA2" s="10"/>
      <c r="DBB2" s="10"/>
      <c r="DBC2" s="10"/>
      <c r="DBD2" s="10"/>
      <c r="DBE2" s="10"/>
      <c r="DBF2" s="10"/>
      <c r="DBG2" s="10"/>
      <c r="DBH2" s="10"/>
      <c r="DBI2" s="10"/>
      <c r="DBJ2" s="10"/>
      <c r="DBK2" s="10"/>
      <c r="DBL2" s="10"/>
      <c r="DBM2" s="10"/>
      <c r="DBN2" s="10"/>
      <c r="DBO2" s="10"/>
      <c r="DBP2" s="10"/>
      <c r="DBQ2" s="10"/>
      <c r="DBR2" s="10"/>
      <c r="DBS2" s="10"/>
      <c r="DBT2" s="10"/>
      <c r="DBU2" s="10"/>
      <c r="DBV2" s="10"/>
      <c r="DBW2" s="10"/>
      <c r="DBX2" s="10"/>
      <c r="DBY2" s="10"/>
      <c r="DBZ2" s="10"/>
      <c r="DCA2" s="10"/>
      <c r="DCB2" s="10"/>
      <c r="DCC2" s="10"/>
      <c r="DCD2" s="10"/>
      <c r="DCE2" s="10"/>
      <c r="DCF2" s="10"/>
      <c r="DCG2" s="10"/>
      <c r="DCH2" s="10"/>
      <c r="DCI2" s="10"/>
      <c r="DCJ2" s="10"/>
      <c r="DCK2" s="10"/>
      <c r="DCL2" s="10"/>
      <c r="DCM2" s="10"/>
      <c r="DCN2" s="10"/>
      <c r="DCO2" s="10"/>
      <c r="DCP2" s="10"/>
      <c r="DCQ2" s="10"/>
      <c r="DCR2" s="10"/>
      <c r="DCS2" s="10"/>
      <c r="DCT2" s="10"/>
      <c r="DCU2" s="10"/>
      <c r="DCV2" s="10"/>
      <c r="DCW2" s="10"/>
      <c r="DCX2" s="10"/>
      <c r="DCY2" s="10"/>
      <c r="DCZ2" s="10"/>
      <c r="DDA2" s="10"/>
      <c r="DDB2" s="10"/>
      <c r="DDC2" s="10"/>
      <c r="DDD2" s="10"/>
      <c r="DDE2" s="10"/>
      <c r="DDF2" s="10"/>
      <c r="DDG2" s="10"/>
      <c r="DDH2" s="10"/>
      <c r="DDI2" s="10"/>
      <c r="DDJ2" s="10"/>
      <c r="DDK2" s="10"/>
      <c r="DDL2" s="10"/>
      <c r="DDM2" s="10"/>
      <c r="DDN2" s="10"/>
      <c r="DDO2" s="10"/>
      <c r="DDP2" s="10"/>
      <c r="DDQ2" s="10"/>
      <c r="DDR2" s="10"/>
      <c r="DDS2" s="10"/>
      <c r="DDT2" s="10"/>
      <c r="DDU2" s="10"/>
      <c r="DDV2" s="10"/>
      <c r="DDW2" s="10"/>
      <c r="DDX2" s="10"/>
      <c r="DDY2" s="10"/>
      <c r="DDZ2" s="10"/>
      <c r="DEA2" s="10"/>
      <c r="DEB2" s="10"/>
      <c r="DEC2" s="10"/>
      <c r="DED2" s="10"/>
      <c r="DEE2" s="10"/>
      <c r="DEF2" s="10"/>
      <c r="DEG2" s="10"/>
      <c r="DEH2" s="10"/>
      <c r="DEI2" s="10"/>
      <c r="DEJ2" s="10"/>
      <c r="DEK2" s="10"/>
      <c r="DEL2" s="10"/>
      <c r="DEM2" s="10"/>
      <c r="DEN2" s="10"/>
      <c r="DEO2" s="10"/>
      <c r="DEP2" s="10"/>
      <c r="DEQ2" s="10"/>
      <c r="DER2" s="10"/>
      <c r="DES2" s="10"/>
      <c r="DET2" s="10"/>
      <c r="DEU2" s="10"/>
      <c r="DEV2" s="10"/>
      <c r="DEW2" s="10"/>
      <c r="DEX2" s="10"/>
      <c r="DEY2" s="10"/>
      <c r="DEZ2" s="10"/>
      <c r="DFA2" s="10"/>
      <c r="DFB2" s="10"/>
      <c r="DFC2" s="10"/>
      <c r="DFD2" s="10"/>
      <c r="DFE2" s="10"/>
      <c r="DFF2" s="10"/>
      <c r="DFG2" s="10"/>
      <c r="DFH2" s="10"/>
      <c r="DFI2" s="10"/>
      <c r="DFJ2" s="10"/>
      <c r="DFK2" s="10"/>
      <c r="DFL2" s="10"/>
      <c r="DFM2" s="10"/>
      <c r="DFN2" s="10"/>
      <c r="DFO2" s="10"/>
      <c r="DFP2" s="10"/>
      <c r="DFQ2" s="10"/>
      <c r="DFR2" s="10"/>
      <c r="DFS2" s="10"/>
      <c r="DFT2" s="10"/>
      <c r="DFU2" s="10"/>
      <c r="DFV2" s="10"/>
      <c r="DFW2" s="10"/>
      <c r="DFX2" s="10"/>
      <c r="DFY2" s="10"/>
      <c r="DFZ2" s="10"/>
      <c r="DGA2" s="10"/>
      <c r="DGB2" s="10"/>
      <c r="DGC2" s="10"/>
      <c r="DGD2" s="10"/>
      <c r="DGE2" s="10"/>
      <c r="DGF2" s="10"/>
      <c r="DGG2" s="10"/>
      <c r="DGH2" s="10"/>
      <c r="DGI2" s="10"/>
      <c r="DGJ2" s="10"/>
      <c r="DGK2" s="10"/>
      <c r="DGL2" s="10"/>
      <c r="DGM2" s="10"/>
      <c r="DGN2" s="10"/>
      <c r="DGO2" s="10"/>
      <c r="DGP2" s="10"/>
      <c r="DGQ2" s="10"/>
      <c r="DGR2" s="10"/>
      <c r="DGS2" s="10"/>
      <c r="DGT2" s="10"/>
      <c r="DGU2" s="10"/>
      <c r="DGV2" s="10"/>
      <c r="DGW2" s="10"/>
      <c r="DGX2" s="10"/>
      <c r="DGY2" s="10"/>
      <c r="DGZ2" s="10"/>
      <c r="DHA2" s="10"/>
      <c r="DHB2" s="10"/>
      <c r="DHC2" s="10"/>
      <c r="DHD2" s="10"/>
      <c r="DHE2" s="10"/>
      <c r="DHF2" s="10"/>
      <c r="DHG2" s="10"/>
      <c r="DHH2" s="10"/>
      <c r="DHI2" s="10"/>
      <c r="DHJ2" s="10"/>
      <c r="DHK2" s="10"/>
      <c r="DHL2" s="10"/>
      <c r="DHM2" s="10"/>
      <c r="DHN2" s="10"/>
      <c r="DHO2" s="10"/>
      <c r="DHP2" s="10"/>
      <c r="DHQ2" s="10"/>
      <c r="DHR2" s="10"/>
      <c r="DHS2" s="10"/>
      <c r="DHT2" s="10"/>
      <c r="DHU2" s="10"/>
      <c r="DHV2" s="10"/>
      <c r="DHW2" s="10"/>
      <c r="DHX2" s="10"/>
      <c r="DHY2" s="10"/>
      <c r="DHZ2" s="10"/>
      <c r="DIA2" s="10"/>
      <c r="DIB2" s="10"/>
      <c r="DIC2" s="10"/>
      <c r="DID2" s="10"/>
      <c r="DIE2" s="10"/>
      <c r="DIF2" s="10"/>
      <c r="DIG2" s="10"/>
      <c r="DIH2" s="10"/>
      <c r="DII2" s="10"/>
      <c r="DIJ2" s="10"/>
      <c r="DIK2" s="10"/>
      <c r="DIL2" s="10"/>
      <c r="DIM2" s="10"/>
      <c r="DIN2" s="10"/>
      <c r="DIO2" s="10"/>
      <c r="DIP2" s="10"/>
      <c r="DIQ2" s="10"/>
      <c r="DIR2" s="10"/>
      <c r="DIS2" s="10"/>
      <c r="DIT2" s="10"/>
      <c r="DIU2" s="10"/>
      <c r="DIV2" s="10"/>
      <c r="DIW2" s="10"/>
      <c r="DIX2" s="10"/>
      <c r="DIY2" s="10"/>
      <c r="DIZ2" s="10"/>
      <c r="DJA2" s="10"/>
      <c r="DJB2" s="10"/>
      <c r="DJC2" s="10"/>
      <c r="DJD2" s="10"/>
      <c r="DJE2" s="10"/>
      <c r="DJF2" s="10"/>
      <c r="DJG2" s="10"/>
      <c r="DJH2" s="10"/>
      <c r="DJI2" s="10"/>
      <c r="DJJ2" s="10"/>
      <c r="DJK2" s="10"/>
      <c r="DJL2" s="10"/>
      <c r="DJM2" s="10"/>
      <c r="DJN2" s="10"/>
      <c r="DJO2" s="10"/>
      <c r="DJP2" s="10"/>
      <c r="DJQ2" s="10"/>
      <c r="DJR2" s="10"/>
      <c r="DJS2" s="10"/>
      <c r="DJT2" s="10"/>
      <c r="DJU2" s="10"/>
      <c r="DJV2" s="10"/>
      <c r="DJW2" s="10"/>
      <c r="DJX2" s="10"/>
      <c r="DJY2" s="10"/>
      <c r="DJZ2" s="10"/>
      <c r="DKA2" s="10"/>
      <c r="DKB2" s="10"/>
      <c r="DKC2" s="10"/>
      <c r="DKD2" s="10"/>
      <c r="DKE2" s="10"/>
      <c r="DKF2" s="10"/>
      <c r="DKG2" s="10"/>
      <c r="DKH2" s="10"/>
      <c r="DKI2" s="10"/>
      <c r="DKJ2" s="10"/>
      <c r="DKK2" s="10"/>
      <c r="DKL2" s="10"/>
      <c r="DKM2" s="10"/>
      <c r="DKN2" s="10"/>
      <c r="DKO2" s="10"/>
      <c r="DKP2" s="10"/>
      <c r="DKQ2" s="10"/>
      <c r="DKR2" s="10"/>
      <c r="DKS2" s="10"/>
      <c r="DKT2" s="10"/>
      <c r="DKU2" s="10"/>
      <c r="DKV2" s="10"/>
      <c r="DKW2" s="10"/>
      <c r="DKX2" s="10"/>
      <c r="DKY2" s="10"/>
      <c r="DKZ2" s="10"/>
      <c r="DLA2" s="10"/>
      <c r="DLB2" s="10"/>
      <c r="DLC2" s="10"/>
      <c r="DLD2" s="10"/>
      <c r="DLE2" s="10"/>
      <c r="DLF2" s="10"/>
      <c r="DLG2" s="10"/>
      <c r="DLH2" s="10"/>
      <c r="DLI2" s="10"/>
      <c r="DLJ2" s="10"/>
      <c r="DLK2" s="10"/>
      <c r="DLL2" s="10"/>
      <c r="DLM2" s="10"/>
      <c r="DLN2" s="10"/>
      <c r="DLO2" s="10"/>
      <c r="DLP2" s="10"/>
      <c r="DLQ2" s="10"/>
      <c r="DLR2" s="10"/>
      <c r="DLS2" s="10"/>
      <c r="DLT2" s="10"/>
      <c r="DLU2" s="10"/>
      <c r="DLV2" s="10"/>
      <c r="DLW2" s="10"/>
      <c r="DLX2" s="10"/>
      <c r="DLY2" s="10"/>
      <c r="DLZ2" s="10"/>
      <c r="DMA2" s="10"/>
      <c r="DMB2" s="10"/>
      <c r="DMC2" s="10"/>
      <c r="DMD2" s="10"/>
      <c r="DME2" s="10"/>
      <c r="DMF2" s="10"/>
      <c r="DMG2" s="10"/>
      <c r="DMH2" s="10"/>
      <c r="DMI2" s="10"/>
      <c r="DMJ2" s="10"/>
      <c r="DMK2" s="10"/>
      <c r="DML2" s="10"/>
      <c r="DMM2" s="10"/>
      <c r="DMN2" s="10"/>
      <c r="DMO2" s="10"/>
      <c r="DMP2" s="10"/>
      <c r="DMQ2" s="10"/>
      <c r="DMR2" s="10"/>
      <c r="DMS2" s="10"/>
      <c r="DMT2" s="10"/>
      <c r="DMU2" s="10"/>
      <c r="DMV2" s="10"/>
      <c r="DMW2" s="10"/>
      <c r="DMX2" s="10"/>
      <c r="DMY2" s="10"/>
      <c r="DMZ2" s="10"/>
      <c r="DNA2" s="10"/>
      <c r="DNB2" s="10"/>
      <c r="DNC2" s="10"/>
      <c r="DND2" s="10"/>
      <c r="DNE2" s="10"/>
      <c r="DNF2" s="10"/>
      <c r="DNG2" s="10"/>
      <c r="DNH2" s="10"/>
      <c r="DNI2" s="10"/>
      <c r="DNJ2" s="10"/>
      <c r="DNK2" s="10"/>
      <c r="DNL2" s="10"/>
      <c r="DNM2" s="10"/>
      <c r="DNN2" s="10"/>
      <c r="DNO2" s="10"/>
      <c r="DNP2" s="10"/>
      <c r="DNQ2" s="10"/>
      <c r="DNR2" s="10"/>
      <c r="DNS2" s="10"/>
      <c r="DNT2" s="10"/>
      <c r="DNU2" s="10"/>
      <c r="DNV2" s="10"/>
      <c r="DNW2" s="10"/>
      <c r="DNX2" s="10"/>
      <c r="DNY2" s="10"/>
      <c r="DNZ2" s="10"/>
      <c r="DOA2" s="10"/>
      <c r="DOB2" s="10"/>
      <c r="DOC2" s="10"/>
      <c r="DOD2" s="10"/>
      <c r="DOE2" s="10"/>
      <c r="DOF2" s="10"/>
      <c r="DOG2" s="10"/>
      <c r="DOH2" s="10"/>
      <c r="DOI2" s="10"/>
      <c r="DOJ2" s="10"/>
      <c r="DOK2" s="10"/>
      <c r="DOL2" s="10"/>
      <c r="DOM2" s="10"/>
      <c r="DON2" s="10"/>
      <c r="DOO2" s="10"/>
      <c r="DOP2" s="10"/>
      <c r="DOQ2" s="10"/>
      <c r="DOR2" s="10"/>
      <c r="DOS2" s="10"/>
      <c r="DOT2" s="10"/>
      <c r="DOU2" s="10"/>
      <c r="DOV2" s="10"/>
      <c r="DOW2" s="10"/>
      <c r="DOX2" s="10"/>
      <c r="DOY2" s="10"/>
      <c r="DOZ2" s="10"/>
      <c r="DPA2" s="10"/>
      <c r="DPB2" s="10"/>
      <c r="DPC2" s="10"/>
      <c r="DPD2" s="10"/>
      <c r="DPE2" s="10"/>
      <c r="DPF2" s="10"/>
      <c r="DPG2" s="10"/>
      <c r="DPH2" s="10"/>
      <c r="DPI2" s="10"/>
      <c r="DPJ2" s="10"/>
      <c r="DPK2" s="10"/>
      <c r="DPL2" s="10"/>
      <c r="DPM2" s="10"/>
      <c r="DPN2" s="10"/>
      <c r="DPO2" s="10"/>
      <c r="DPP2" s="10"/>
      <c r="DPQ2" s="10"/>
      <c r="DPR2" s="10"/>
      <c r="DPS2" s="10"/>
      <c r="DPT2" s="10"/>
      <c r="DPU2" s="10"/>
      <c r="DPV2" s="10"/>
      <c r="DPW2" s="10"/>
      <c r="DPX2" s="10"/>
      <c r="DPY2" s="10"/>
      <c r="DPZ2" s="10"/>
      <c r="DQA2" s="10"/>
      <c r="DQB2" s="10"/>
      <c r="DQC2" s="10"/>
      <c r="DQD2" s="10"/>
      <c r="DQE2" s="10"/>
      <c r="DQF2" s="10"/>
      <c r="DQG2" s="10"/>
      <c r="DQH2" s="10"/>
      <c r="DQI2" s="10"/>
      <c r="DQJ2" s="10"/>
      <c r="DQK2" s="10"/>
      <c r="DQL2" s="10"/>
      <c r="DQM2" s="10"/>
      <c r="DQN2" s="10"/>
      <c r="DQO2" s="10"/>
      <c r="DQP2" s="10"/>
      <c r="DQQ2" s="10"/>
      <c r="DQR2" s="10"/>
      <c r="DQS2" s="10"/>
      <c r="DQT2" s="10"/>
      <c r="DQU2" s="10"/>
      <c r="DQV2" s="10"/>
      <c r="DQW2" s="10"/>
      <c r="DQX2" s="10"/>
      <c r="DQY2" s="10"/>
      <c r="DQZ2" s="10"/>
      <c r="DRA2" s="10"/>
      <c r="DRB2" s="10"/>
      <c r="DRC2" s="10"/>
      <c r="DRD2" s="10"/>
      <c r="DRE2" s="10"/>
      <c r="DRF2" s="10"/>
      <c r="DRG2" s="10"/>
      <c r="DRH2" s="10"/>
      <c r="DRI2" s="10"/>
      <c r="DRJ2" s="10"/>
      <c r="DRK2" s="10"/>
      <c r="DRL2" s="10"/>
      <c r="DRM2" s="10"/>
      <c r="DRN2" s="10"/>
      <c r="DRO2" s="10"/>
      <c r="DRP2" s="10"/>
      <c r="DRQ2" s="10"/>
      <c r="DRR2" s="10"/>
      <c r="DRS2" s="10"/>
      <c r="DRT2" s="10"/>
      <c r="DRU2" s="10"/>
      <c r="DRV2" s="10"/>
      <c r="DRW2" s="10"/>
      <c r="DRX2" s="10"/>
      <c r="DRY2" s="10"/>
      <c r="DRZ2" s="10"/>
      <c r="DSA2" s="10"/>
      <c r="DSB2" s="10"/>
      <c r="DSC2" s="10"/>
      <c r="DSD2" s="10"/>
      <c r="DSE2" s="10"/>
      <c r="DSF2" s="10"/>
      <c r="DSG2" s="10"/>
      <c r="DSH2" s="10"/>
      <c r="DSI2" s="10"/>
      <c r="DSJ2" s="10"/>
      <c r="DSK2" s="10"/>
      <c r="DSL2" s="10"/>
      <c r="DSM2" s="10"/>
      <c r="DSN2" s="10"/>
      <c r="DSO2" s="10"/>
      <c r="DSP2" s="10"/>
      <c r="DSQ2" s="10"/>
      <c r="DSR2" s="10"/>
      <c r="DSS2" s="10"/>
      <c r="DST2" s="10"/>
      <c r="DSU2" s="10"/>
      <c r="DSV2" s="10"/>
      <c r="DSW2" s="10"/>
      <c r="DSX2" s="10"/>
      <c r="DSY2" s="10"/>
      <c r="DSZ2" s="10"/>
      <c r="DTA2" s="10"/>
      <c r="DTB2" s="10"/>
      <c r="DTC2" s="10"/>
      <c r="DTD2" s="10"/>
      <c r="DTE2" s="10"/>
      <c r="DTF2" s="10"/>
      <c r="DTG2" s="10"/>
      <c r="DTH2" s="10"/>
      <c r="DTI2" s="10"/>
      <c r="DTJ2" s="10"/>
      <c r="DTK2" s="10"/>
      <c r="DTL2" s="10"/>
      <c r="DTM2" s="10"/>
      <c r="DTN2" s="10"/>
      <c r="DTO2" s="10"/>
      <c r="DTP2" s="10"/>
      <c r="DTQ2" s="10"/>
      <c r="DTR2" s="10"/>
      <c r="DTS2" s="10"/>
      <c r="DTT2" s="10"/>
      <c r="DTU2" s="10"/>
      <c r="DTV2" s="10"/>
      <c r="DTW2" s="10"/>
      <c r="DTX2" s="10"/>
      <c r="DTY2" s="10"/>
      <c r="DTZ2" s="10"/>
      <c r="DUA2" s="10"/>
      <c r="DUB2" s="10"/>
      <c r="DUC2" s="10"/>
      <c r="DUD2" s="10"/>
      <c r="DUE2" s="10"/>
      <c r="DUF2" s="10"/>
      <c r="DUG2" s="10"/>
      <c r="DUH2" s="10"/>
      <c r="DUI2" s="10"/>
      <c r="DUJ2" s="10"/>
      <c r="DUK2" s="10"/>
      <c r="DUL2" s="10"/>
      <c r="DUM2" s="10"/>
      <c r="DUN2" s="10"/>
      <c r="DUO2" s="10"/>
      <c r="DUP2" s="10"/>
      <c r="DUQ2" s="10"/>
      <c r="DUR2" s="10"/>
      <c r="DUS2" s="10"/>
      <c r="DUT2" s="10"/>
      <c r="DUU2" s="10"/>
      <c r="DUV2" s="10"/>
      <c r="DUW2" s="10"/>
      <c r="DUX2" s="10"/>
      <c r="DUY2" s="10"/>
      <c r="DUZ2" s="10"/>
      <c r="DVA2" s="10"/>
      <c r="DVB2" s="10"/>
      <c r="DVC2" s="10"/>
      <c r="DVD2" s="10"/>
      <c r="DVE2" s="10"/>
      <c r="DVF2" s="10"/>
      <c r="DVG2" s="10"/>
      <c r="DVH2" s="10"/>
      <c r="DVI2" s="10"/>
      <c r="DVJ2" s="10"/>
      <c r="DVK2" s="10"/>
      <c r="DVL2" s="10"/>
      <c r="DVM2" s="10"/>
      <c r="DVN2" s="10"/>
      <c r="DVO2" s="10"/>
      <c r="DVP2" s="10"/>
      <c r="DVQ2" s="10"/>
      <c r="DVR2" s="10"/>
      <c r="DVS2" s="10"/>
      <c r="DVT2" s="10"/>
      <c r="DVU2" s="10"/>
      <c r="DVV2" s="10"/>
      <c r="DVW2" s="10"/>
      <c r="DVX2" s="10"/>
      <c r="DVY2" s="10"/>
      <c r="DVZ2" s="10"/>
      <c r="DWA2" s="10"/>
      <c r="DWB2" s="10"/>
      <c r="DWC2" s="10"/>
      <c r="DWD2" s="10"/>
      <c r="DWE2" s="10"/>
      <c r="DWF2" s="10"/>
      <c r="DWG2" s="10"/>
      <c r="DWH2" s="10"/>
      <c r="DWI2" s="10"/>
      <c r="DWJ2" s="10"/>
      <c r="DWK2" s="10"/>
      <c r="DWL2" s="10"/>
      <c r="DWM2" s="10"/>
      <c r="DWN2" s="10"/>
      <c r="DWO2" s="10"/>
      <c r="DWP2" s="10"/>
      <c r="DWQ2" s="10"/>
      <c r="DWR2" s="10"/>
      <c r="DWS2" s="10"/>
      <c r="DWT2" s="10"/>
      <c r="DWU2" s="10"/>
      <c r="DWV2" s="10"/>
      <c r="DWW2" s="10"/>
      <c r="DWX2" s="10"/>
      <c r="DWY2" s="10"/>
      <c r="DWZ2" s="10"/>
      <c r="DXA2" s="10"/>
      <c r="DXB2" s="10"/>
      <c r="DXC2" s="10"/>
      <c r="DXD2" s="10"/>
      <c r="DXE2" s="10"/>
      <c r="DXF2" s="10"/>
      <c r="DXG2" s="10"/>
      <c r="DXH2" s="10"/>
      <c r="DXI2" s="10"/>
      <c r="DXJ2" s="10"/>
      <c r="DXK2" s="10"/>
      <c r="DXL2" s="10"/>
      <c r="DXM2" s="10"/>
      <c r="DXN2" s="10"/>
      <c r="DXO2" s="10"/>
      <c r="DXP2" s="10"/>
      <c r="DXQ2" s="10"/>
      <c r="DXR2" s="10"/>
      <c r="DXS2" s="10"/>
      <c r="DXT2" s="10"/>
      <c r="DXU2" s="10"/>
      <c r="DXV2" s="10"/>
      <c r="DXW2" s="10"/>
      <c r="DXX2" s="10"/>
      <c r="DXY2" s="10"/>
      <c r="DXZ2" s="10"/>
      <c r="DYA2" s="10"/>
      <c r="DYB2" s="10"/>
      <c r="DYC2" s="10"/>
      <c r="DYD2" s="10"/>
      <c r="DYE2" s="10"/>
      <c r="DYF2" s="10"/>
      <c r="DYG2" s="10"/>
      <c r="DYH2" s="10"/>
      <c r="DYI2" s="10"/>
      <c r="DYJ2" s="10"/>
      <c r="DYK2" s="10"/>
      <c r="DYL2" s="10"/>
      <c r="DYM2" s="10"/>
      <c r="DYN2" s="10"/>
      <c r="DYO2" s="10"/>
      <c r="DYP2" s="10"/>
      <c r="DYQ2" s="10"/>
      <c r="DYR2" s="10"/>
      <c r="DYS2" s="10"/>
      <c r="DYT2" s="10"/>
      <c r="DYU2" s="10"/>
      <c r="DYV2" s="10"/>
      <c r="DYW2" s="10"/>
      <c r="DYX2" s="10"/>
      <c r="DYY2" s="10"/>
      <c r="DYZ2" s="10"/>
      <c r="DZA2" s="10"/>
      <c r="DZB2" s="10"/>
      <c r="DZC2" s="10"/>
      <c r="DZD2" s="10"/>
      <c r="DZE2" s="10"/>
      <c r="DZF2" s="10"/>
      <c r="DZG2" s="10"/>
      <c r="DZH2" s="10"/>
      <c r="DZI2" s="10"/>
      <c r="DZJ2" s="10"/>
      <c r="DZK2" s="10"/>
      <c r="DZL2" s="10"/>
      <c r="DZM2" s="10"/>
      <c r="DZN2" s="10"/>
      <c r="DZO2" s="10"/>
      <c r="DZP2" s="10"/>
      <c r="DZQ2" s="10"/>
      <c r="DZR2" s="10"/>
      <c r="DZS2" s="10"/>
      <c r="DZT2" s="10"/>
      <c r="DZU2" s="10"/>
      <c r="DZV2" s="10"/>
      <c r="DZW2" s="10"/>
      <c r="DZX2" s="10"/>
      <c r="DZY2" s="10"/>
      <c r="DZZ2" s="10"/>
      <c r="EAA2" s="10"/>
      <c r="EAB2" s="10"/>
      <c r="EAC2" s="10"/>
      <c r="EAD2" s="10"/>
      <c r="EAE2" s="10"/>
      <c r="EAF2" s="10"/>
      <c r="EAG2" s="10"/>
      <c r="EAH2" s="10"/>
      <c r="EAI2" s="10"/>
      <c r="EAJ2" s="10"/>
      <c r="EAK2" s="10"/>
      <c r="EAL2" s="10"/>
      <c r="EAM2" s="10"/>
      <c r="EAN2" s="10"/>
      <c r="EAO2" s="10"/>
      <c r="EAP2" s="10"/>
      <c r="EAQ2" s="10"/>
      <c r="EAR2" s="10"/>
      <c r="EAS2" s="10"/>
      <c r="EAT2" s="10"/>
      <c r="EAU2" s="10"/>
      <c r="EAV2" s="10"/>
      <c r="EAW2" s="10"/>
      <c r="EAX2" s="10"/>
      <c r="EAY2" s="10"/>
      <c r="EAZ2" s="10"/>
      <c r="EBA2" s="10"/>
      <c r="EBB2" s="10"/>
      <c r="EBC2" s="10"/>
      <c r="EBD2" s="10"/>
      <c r="EBE2" s="10"/>
      <c r="EBF2" s="10"/>
      <c r="EBG2" s="10"/>
      <c r="EBH2" s="10"/>
      <c r="EBI2" s="10"/>
      <c r="EBJ2" s="10"/>
      <c r="EBK2" s="10"/>
      <c r="EBL2" s="10"/>
      <c r="EBM2" s="10"/>
      <c r="EBN2" s="10"/>
      <c r="EBO2" s="10"/>
      <c r="EBP2" s="10"/>
      <c r="EBQ2" s="10"/>
      <c r="EBR2" s="10"/>
      <c r="EBS2" s="10"/>
      <c r="EBT2" s="10"/>
      <c r="EBU2" s="10"/>
      <c r="EBV2" s="10"/>
      <c r="EBW2" s="10"/>
      <c r="EBX2" s="10"/>
      <c r="EBY2" s="10"/>
      <c r="EBZ2" s="10"/>
      <c r="ECA2" s="10"/>
      <c r="ECB2" s="10"/>
      <c r="ECC2" s="10"/>
      <c r="ECD2" s="10"/>
      <c r="ECE2" s="10"/>
      <c r="ECF2" s="10"/>
      <c r="ECG2" s="10"/>
      <c r="ECH2" s="10"/>
      <c r="ECI2" s="10"/>
      <c r="ECJ2" s="10"/>
      <c r="ECK2" s="10"/>
      <c r="ECL2" s="10"/>
      <c r="ECM2" s="10"/>
      <c r="ECN2" s="10"/>
      <c r="ECO2" s="10"/>
      <c r="ECP2" s="10"/>
      <c r="ECQ2" s="10"/>
      <c r="ECR2" s="10"/>
      <c r="ECS2" s="10"/>
      <c r="ECT2" s="10"/>
      <c r="ECU2" s="10"/>
      <c r="ECV2" s="10"/>
      <c r="ECW2" s="10"/>
      <c r="ECX2" s="10"/>
      <c r="ECY2" s="10"/>
      <c r="ECZ2" s="10"/>
      <c r="EDA2" s="10"/>
      <c r="EDB2" s="10"/>
      <c r="EDC2" s="10"/>
      <c r="EDD2" s="10"/>
      <c r="EDE2" s="10"/>
      <c r="EDF2" s="10"/>
      <c r="EDG2" s="10"/>
      <c r="EDH2" s="10"/>
      <c r="EDI2" s="10"/>
      <c r="EDJ2" s="10"/>
      <c r="EDK2" s="10"/>
      <c r="EDL2" s="10"/>
      <c r="EDM2" s="10"/>
      <c r="EDN2" s="10"/>
      <c r="EDO2" s="10"/>
      <c r="EDP2" s="10"/>
      <c r="EDQ2" s="10"/>
      <c r="EDR2" s="10"/>
      <c r="EDS2" s="10"/>
      <c r="EDT2" s="10"/>
      <c r="EDU2" s="10"/>
      <c r="EDV2" s="10"/>
      <c r="EDW2" s="10"/>
      <c r="EDX2" s="10"/>
      <c r="EDY2" s="10"/>
      <c r="EDZ2" s="10"/>
      <c r="EEA2" s="10"/>
      <c r="EEB2" s="10"/>
      <c r="EEC2" s="10"/>
      <c r="EED2" s="10"/>
      <c r="EEE2" s="10"/>
      <c r="EEF2" s="10"/>
      <c r="EEG2" s="10"/>
      <c r="EEH2" s="10"/>
      <c r="EEI2" s="10"/>
      <c r="EEJ2" s="10"/>
      <c r="EEK2" s="10"/>
      <c r="EEL2" s="10"/>
      <c r="EEM2" s="10"/>
      <c r="EEN2" s="10"/>
      <c r="EEO2" s="10"/>
      <c r="EEP2" s="10"/>
      <c r="EEQ2" s="10"/>
      <c r="EER2" s="10"/>
      <c r="EES2" s="10"/>
      <c r="EET2" s="10"/>
      <c r="EEU2" s="10"/>
      <c r="EEV2" s="10"/>
      <c r="EEW2" s="10"/>
      <c r="EEX2" s="10"/>
      <c r="EEY2" s="10"/>
      <c r="EEZ2" s="10"/>
      <c r="EFA2" s="10"/>
      <c r="EFB2" s="10"/>
      <c r="EFC2" s="10"/>
      <c r="EFD2" s="10"/>
      <c r="EFE2" s="10"/>
      <c r="EFF2" s="10"/>
      <c r="EFG2" s="10"/>
      <c r="EFH2" s="10"/>
      <c r="EFI2" s="10"/>
      <c r="EFJ2" s="10"/>
      <c r="EFK2" s="10"/>
      <c r="EFL2" s="10"/>
      <c r="EFM2" s="10"/>
      <c r="EFN2" s="10"/>
      <c r="EFO2" s="10"/>
      <c r="EFP2" s="10"/>
      <c r="EFQ2" s="10"/>
      <c r="EFR2" s="10"/>
      <c r="EFS2" s="10"/>
      <c r="EFT2" s="10"/>
      <c r="EFU2" s="10"/>
      <c r="EFV2" s="10"/>
      <c r="EFW2" s="10"/>
      <c r="EFX2" s="10"/>
      <c r="EFY2" s="10"/>
      <c r="EFZ2" s="10"/>
      <c r="EGA2" s="10"/>
      <c r="EGB2" s="10"/>
      <c r="EGC2" s="10"/>
      <c r="EGD2" s="10"/>
      <c r="EGE2" s="10"/>
      <c r="EGF2" s="10"/>
      <c r="EGG2" s="10"/>
      <c r="EGH2" s="10"/>
      <c r="EGI2" s="10"/>
      <c r="EGJ2" s="10"/>
      <c r="EGK2" s="10"/>
      <c r="EGL2" s="10"/>
      <c r="EGM2" s="10"/>
      <c r="EGN2" s="10"/>
      <c r="EGO2" s="10"/>
      <c r="EGP2" s="10"/>
      <c r="EGQ2" s="10"/>
      <c r="EGR2" s="10"/>
      <c r="EGS2" s="10"/>
      <c r="EGT2" s="10"/>
      <c r="EGU2" s="10"/>
      <c r="EGV2" s="10"/>
      <c r="EGW2" s="10"/>
      <c r="EGX2" s="10"/>
      <c r="EGY2" s="10"/>
      <c r="EGZ2" s="10"/>
      <c r="EHA2" s="10"/>
      <c r="EHB2" s="10"/>
      <c r="EHC2" s="10"/>
      <c r="EHD2" s="10"/>
      <c r="EHE2" s="10"/>
      <c r="EHF2" s="10"/>
      <c r="EHG2" s="10"/>
      <c r="EHH2" s="10"/>
      <c r="EHI2" s="10"/>
      <c r="EHJ2" s="10"/>
      <c r="EHK2" s="10"/>
      <c r="EHL2" s="10"/>
      <c r="EHM2" s="10"/>
      <c r="EHN2" s="10"/>
      <c r="EHO2" s="10"/>
      <c r="EHP2" s="10"/>
      <c r="EHQ2" s="10"/>
      <c r="EHR2" s="10"/>
      <c r="EHS2" s="10"/>
      <c r="EHT2" s="10"/>
      <c r="EHU2" s="10"/>
      <c r="EHV2" s="10"/>
      <c r="EHW2" s="10"/>
      <c r="EHX2" s="10"/>
      <c r="EHY2" s="10"/>
      <c r="EHZ2" s="10"/>
      <c r="EIA2" s="10"/>
      <c r="EIB2" s="10"/>
      <c r="EIC2" s="10"/>
      <c r="EID2" s="10"/>
      <c r="EIE2" s="10"/>
      <c r="EIF2" s="10"/>
      <c r="EIG2" s="10"/>
      <c r="EIH2" s="10"/>
      <c r="EII2" s="10"/>
      <c r="EIJ2" s="10"/>
      <c r="EIK2" s="10"/>
      <c r="EIL2" s="10"/>
      <c r="EIM2" s="10"/>
      <c r="EIN2" s="10"/>
      <c r="EIO2" s="10"/>
      <c r="EIP2" s="10"/>
      <c r="EIQ2" s="10"/>
      <c r="EIR2" s="10"/>
      <c r="EIS2" s="10"/>
      <c r="EIT2" s="10"/>
      <c r="EIU2" s="10"/>
      <c r="EIV2" s="10"/>
      <c r="EIW2" s="10"/>
      <c r="EIX2" s="10"/>
      <c r="EIY2" s="10"/>
      <c r="EIZ2" s="10"/>
      <c r="EJA2" s="10"/>
      <c r="EJB2" s="10"/>
      <c r="EJC2" s="10"/>
      <c r="EJD2" s="10"/>
      <c r="EJE2" s="10"/>
      <c r="EJF2" s="10"/>
      <c r="EJG2" s="10"/>
      <c r="EJH2" s="10"/>
      <c r="EJI2" s="10"/>
      <c r="EJJ2" s="10"/>
      <c r="EJK2" s="10"/>
      <c r="EJL2" s="10"/>
      <c r="EJM2" s="10"/>
      <c r="EJN2" s="10"/>
      <c r="EJO2" s="10"/>
      <c r="EJP2" s="10"/>
      <c r="EJQ2" s="10"/>
      <c r="EJR2" s="10"/>
      <c r="EJS2" s="10"/>
      <c r="EJT2" s="10"/>
      <c r="EJU2" s="10"/>
      <c r="EJV2" s="10"/>
      <c r="EJW2" s="10"/>
      <c r="EJX2" s="10"/>
      <c r="EJY2" s="10"/>
      <c r="EJZ2" s="10"/>
      <c r="EKA2" s="10"/>
      <c r="EKB2" s="10"/>
      <c r="EKC2" s="10"/>
      <c r="EKD2" s="10"/>
      <c r="EKE2" s="10"/>
      <c r="EKF2" s="10"/>
      <c r="EKG2" s="10"/>
      <c r="EKH2" s="10"/>
      <c r="EKI2" s="10"/>
      <c r="EKJ2" s="10"/>
      <c r="EKK2" s="10"/>
      <c r="EKL2" s="10"/>
      <c r="EKM2" s="10"/>
      <c r="EKN2" s="10"/>
      <c r="EKO2" s="10"/>
      <c r="EKP2" s="10"/>
      <c r="EKQ2" s="10"/>
      <c r="EKR2" s="10"/>
      <c r="EKS2" s="10"/>
      <c r="EKT2" s="10"/>
      <c r="EKU2" s="10"/>
      <c r="EKV2" s="10"/>
      <c r="EKW2" s="10"/>
      <c r="EKX2" s="10"/>
      <c r="EKY2" s="10"/>
      <c r="EKZ2" s="10"/>
      <c r="ELA2" s="10"/>
      <c r="ELB2" s="10"/>
      <c r="ELC2" s="10"/>
      <c r="ELD2" s="10"/>
      <c r="ELE2" s="10"/>
      <c r="ELF2" s="10"/>
      <c r="ELG2" s="10"/>
      <c r="ELH2" s="10"/>
      <c r="ELI2" s="10"/>
      <c r="ELJ2" s="10"/>
      <c r="ELK2" s="10"/>
      <c r="ELL2" s="10"/>
      <c r="ELM2" s="10"/>
      <c r="ELN2" s="10"/>
      <c r="ELO2" s="10"/>
      <c r="ELP2" s="10"/>
      <c r="ELQ2" s="10"/>
      <c r="ELR2" s="10"/>
      <c r="ELS2" s="10"/>
      <c r="ELT2" s="10"/>
      <c r="ELU2" s="10"/>
      <c r="ELV2" s="10"/>
      <c r="ELW2" s="10"/>
      <c r="ELX2" s="10"/>
      <c r="ELY2" s="10"/>
      <c r="ELZ2" s="10"/>
      <c r="EMA2" s="10"/>
      <c r="EMB2" s="10"/>
      <c r="EMC2" s="10"/>
      <c r="EMD2" s="10"/>
      <c r="EME2" s="10"/>
      <c r="EMF2" s="10"/>
      <c r="EMG2" s="10"/>
      <c r="EMH2" s="10"/>
      <c r="EMI2" s="10"/>
      <c r="EMJ2" s="10"/>
      <c r="EMK2" s="10"/>
      <c r="EML2" s="10"/>
      <c r="EMM2" s="10"/>
      <c r="EMN2" s="10"/>
      <c r="EMO2" s="10"/>
      <c r="EMP2" s="10"/>
      <c r="EMQ2" s="10"/>
      <c r="EMR2" s="10"/>
      <c r="EMS2" s="10"/>
      <c r="EMT2" s="10"/>
      <c r="EMU2" s="10"/>
      <c r="EMV2" s="10"/>
      <c r="EMW2" s="10"/>
      <c r="EMX2" s="10"/>
      <c r="EMY2" s="10"/>
      <c r="EMZ2" s="10"/>
      <c r="ENA2" s="10"/>
      <c r="ENB2" s="10"/>
      <c r="ENC2" s="10"/>
      <c r="END2" s="10"/>
      <c r="ENE2" s="10"/>
      <c r="ENF2" s="10"/>
      <c r="ENG2" s="10"/>
      <c r="ENH2" s="10"/>
      <c r="ENI2" s="10"/>
      <c r="ENJ2" s="10"/>
      <c r="ENK2" s="10"/>
      <c r="ENL2" s="10"/>
      <c r="ENM2" s="10"/>
      <c r="ENN2" s="10"/>
      <c r="ENO2" s="10"/>
      <c r="ENP2" s="10"/>
      <c r="ENQ2" s="10"/>
      <c r="ENR2" s="10"/>
      <c r="ENS2" s="10"/>
      <c r="ENT2" s="10"/>
      <c r="ENU2" s="10"/>
      <c r="ENV2" s="10"/>
      <c r="ENW2" s="10"/>
      <c r="ENX2" s="10"/>
      <c r="ENY2" s="10"/>
      <c r="ENZ2" s="10"/>
      <c r="EOA2" s="10"/>
      <c r="EOB2" s="10"/>
      <c r="EOC2" s="10"/>
      <c r="EOD2" s="10"/>
      <c r="EOE2" s="10"/>
      <c r="EOF2" s="10"/>
      <c r="EOG2" s="10"/>
      <c r="EOH2" s="10"/>
      <c r="EOI2" s="10"/>
      <c r="EOJ2" s="10"/>
      <c r="EOK2" s="10"/>
      <c r="EOL2" s="10"/>
      <c r="EOM2" s="10"/>
      <c r="EON2" s="10"/>
      <c r="EOO2" s="10"/>
      <c r="EOP2" s="10"/>
      <c r="EOQ2" s="10"/>
      <c r="EOR2" s="10"/>
      <c r="EOS2" s="10"/>
      <c r="EOT2" s="10"/>
      <c r="EOU2" s="10"/>
      <c r="EOV2" s="10"/>
      <c r="EOW2" s="10"/>
      <c r="EOX2" s="10"/>
      <c r="EOY2" s="10"/>
      <c r="EOZ2" s="10"/>
      <c r="EPA2" s="10"/>
      <c r="EPB2" s="10"/>
      <c r="EPC2" s="10"/>
      <c r="EPD2" s="10"/>
      <c r="EPE2" s="10"/>
      <c r="EPF2" s="10"/>
      <c r="EPG2" s="10"/>
      <c r="EPH2" s="10"/>
      <c r="EPI2" s="10"/>
      <c r="EPJ2" s="10"/>
      <c r="EPK2" s="10"/>
      <c r="EPL2" s="10"/>
      <c r="EPM2" s="10"/>
      <c r="EPN2" s="10"/>
      <c r="EPO2" s="10"/>
      <c r="EPP2" s="10"/>
      <c r="EPQ2" s="10"/>
      <c r="EPR2" s="10"/>
      <c r="EPS2" s="10"/>
      <c r="EPT2" s="10"/>
      <c r="EPU2" s="10"/>
      <c r="EPV2" s="10"/>
      <c r="EPW2" s="10"/>
      <c r="EPX2" s="10"/>
      <c r="EPY2" s="10"/>
      <c r="EPZ2" s="10"/>
      <c r="EQA2" s="10"/>
      <c r="EQB2" s="10"/>
      <c r="EQC2" s="10"/>
      <c r="EQD2" s="10"/>
      <c r="EQE2" s="10"/>
      <c r="EQF2" s="10"/>
      <c r="EQG2" s="10"/>
      <c r="EQH2" s="10"/>
      <c r="EQI2" s="10"/>
      <c r="EQJ2" s="10"/>
      <c r="EQK2" s="10"/>
      <c r="EQL2" s="10"/>
      <c r="EQM2" s="10"/>
      <c r="EQN2" s="10"/>
      <c r="EQO2" s="10"/>
      <c r="EQP2" s="10"/>
      <c r="EQQ2" s="10"/>
      <c r="EQR2" s="10"/>
      <c r="EQS2" s="10"/>
      <c r="EQT2" s="10"/>
      <c r="EQU2" s="10"/>
      <c r="EQV2" s="10"/>
      <c r="EQW2" s="10"/>
      <c r="EQX2" s="10"/>
      <c r="EQY2" s="10"/>
      <c r="EQZ2" s="10"/>
      <c r="ERA2" s="10"/>
      <c r="ERB2" s="10"/>
      <c r="ERC2" s="10"/>
      <c r="ERD2" s="10"/>
      <c r="ERE2" s="10"/>
      <c r="ERF2" s="10"/>
      <c r="ERG2" s="10"/>
      <c r="ERH2" s="10"/>
      <c r="ERI2" s="10"/>
      <c r="ERJ2" s="10"/>
      <c r="ERK2" s="10"/>
      <c r="ERL2" s="10"/>
      <c r="ERM2" s="10"/>
      <c r="ERN2" s="10"/>
      <c r="ERO2" s="10"/>
      <c r="ERP2" s="10"/>
      <c r="ERQ2" s="10"/>
      <c r="ERR2" s="10"/>
      <c r="ERS2" s="10"/>
      <c r="ERT2" s="10"/>
      <c r="ERU2" s="10"/>
      <c r="ERV2" s="10"/>
      <c r="ERW2" s="10"/>
      <c r="ERX2" s="10"/>
      <c r="ERY2" s="10"/>
      <c r="ERZ2" s="10"/>
      <c r="ESA2" s="10"/>
      <c r="ESB2" s="10"/>
      <c r="ESC2" s="10"/>
      <c r="ESD2" s="10"/>
      <c r="ESE2" s="10"/>
      <c r="ESF2" s="10"/>
      <c r="ESG2" s="10"/>
      <c r="ESH2" s="10"/>
      <c r="ESI2" s="10"/>
      <c r="ESJ2" s="10"/>
      <c r="ESK2" s="10"/>
      <c r="ESL2" s="10"/>
      <c r="ESM2" s="10"/>
      <c r="ESN2" s="10"/>
      <c r="ESO2" s="10"/>
      <c r="ESP2" s="10"/>
      <c r="ESQ2" s="10"/>
      <c r="ESR2" s="10"/>
      <c r="ESS2" s="10"/>
      <c r="EST2" s="10"/>
      <c r="ESU2" s="10"/>
      <c r="ESV2" s="10"/>
      <c r="ESW2" s="10"/>
      <c r="ESX2" s="10"/>
      <c r="ESY2" s="10"/>
      <c r="ESZ2" s="10"/>
      <c r="ETA2" s="10"/>
      <c r="ETB2" s="10"/>
      <c r="ETC2" s="10"/>
      <c r="ETD2" s="10"/>
      <c r="ETE2" s="10"/>
      <c r="ETF2" s="10"/>
      <c r="ETG2" s="10"/>
      <c r="ETH2" s="10"/>
      <c r="ETI2" s="10"/>
      <c r="ETJ2" s="10"/>
      <c r="ETK2" s="10"/>
      <c r="ETL2" s="10"/>
      <c r="ETM2" s="10"/>
      <c r="ETN2" s="10"/>
      <c r="ETO2" s="10"/>
      <c r="ETP2" s="10"/>
      <c r="ETQ2" s="10"/>
      <c r="ETR2" s="10"/>
      <c r="ETS2" s="10"/>
      <c r="ETT2" s="10"/>
      <c r="ETU2" s="10"/>
      <c r="ETV2" s="10"/>
      <c r="ETW2" s="10"/>
      <c r="ETX2" s="10"/>
      <c r="ETY2" s="10"/>
      <c r="ETZ2" s="10"/>
      <c r="EUA2" s="10"/>
      <c r="EUB2" s="10"/>
      <c r="EUC2" s="10"/>
      <c r="EUD2" s="10"/>
      <c r="EUE2" s="10"/>
      <c r="EUF2" s="10"/>
      <c r="EUG2" s="10"/>
      <c r="EUH2" s="10"/>
      <c r="EUI2" s="10"/>
      <c r="EUJ2" s="10"/>
      <c r="EUK2" s="10"/>
      <c r="EUL2" s="10"/>
      <c r="EUM2" s="10"/>
      <c r="EUN2" s="10"/>
      <c r="EUO2" s="10"/>
      <c r="EUP2" s="10"/>
      <c r="EUQ2" s="10"/>
      <c r="EUR2" s="10"/>
      <c r="EUS2" s="10"/>
      <c r="EUT2" s="10"/>
      <c r="EUU2" s="10"/>
      <c r="EUV2" s="10"/>
      <c r="EUW2" s="10"/>
      <c r="EUX2" s="10"/>
      <c r="EUY2" s="10"/>
      <c r="EUZ2" s="10"/>
      <c r="EVA2" s="10"/>
      <c r="EVB2" s="10"/>
      <c r="EVC2" s="10"/>
      <c r="EVD2" s="10"/>
      <c r="EVE2" s="10"/>
      <c r="EVF2" s="10"/>
      <c r="EVG2" s="10"/>
      <c r="EVH2" s="10"/>
      <c r="EVI2" s="10"/>
      <c r="EVJ2" s="10"/>
      <c r="EVK2" s="10"/>
      <c r="EVL2" s="10"/>
      <c r="EVM2" s="10"/>
      <c r="EVN2" s="10"/>
      <c r="EVO2" s="10"/>
      <c r="EVP2" s="10"/>
      <c r="EVQ2" s="10"/>
      <c r="EVR2" s="10"/>
      <c r="EVS2" s="10"/>
      <c r="EVT2" s="10"/>
      <c r="EVU2" s="10"/>
      <c r="EVV2" s="10"/>
      <c r="EVW2" s="10"/>
      <c r="EVX2" s="10"/>
      <c r="EVY2" s="10"/>
      <c r="EVZ2" s="10"/>
      <c r="EWA2" s="10"/>
      <c r="EWB2" s="10"/>
      <c r="EWC2" s="10"/>
      <c r="EWD2" s="10"/>
      <c r="EWE2" s="10"/>
      <c r="EWF2" s="10"/>
      <c r="EWG2" s="10"/>
      <c r="EWH2" s="10"/>
      <c r="EWI2" s="10"/>
      <c r="EWJ2" s="10"/>
      <c r="EWK2" s="10"/>
      <c r="EWL2" s="10"/>
      <c r="EWM2" s="10"/>
      <c r="EWN2" s="10"/>
      <c r="EWO2" s="10"/>
      <c r="EWP2" s="10"/>
      <c r="EWQ2" s="10"/>
      <c r="EWR2" s="10"/>
      <c r="EWS2" s="10"/>
      <c r="EWT2" s="10"/>
      <c r="EWU2" s="10"/>
      <c r="EWV2" s="10"/>
      <c r="EWW2" s="10"/>
      <c r="EWX2" s="10"/>
      <c r="EWY2" s="10"/>
      <c r="EWZ2" s="10"/>
      <c r="EXA2" s="10"/>
      <c r="EXB2" s="10"/>
      <c r="EXC2" s="10"/>
      <c r="EXD2" s="10"/>
      <c r="EXE2" s="10"/>
      <c r="EXF2" s="10"/>
      <c r="EXG2" s="10"/>
      <c r="EXH2" s="10"/>
      <c r="EXI2" s="10"/>
      <c r="EXJ2" s="10"/>
      <c r="EXK2" s="10"/>
      <c r="EXL2" s="10"/>
      <c r="EXM2" s="10"/>
      <c r="EXN2" s="10"/>
      <c r="EXO2" s="10"/>
      <c r="EXP2" s="10"/>
      <c r="EXQ2" s="10"/>
      <c r="EXR2" s="10"/>
      <c r="EXS2" s="10"/>
      <c r="EXT2" s="10"/>
      <c r="EXU2" s="10"/>
      <c r="EXV2" s="10"/>
      <c r="EXW2" s="10"/>
      <c r="EXX2" s="10"/>
      <c r="EXY2" s="10"/>
      <c r="EXZ2" s="10"/>
      <c r="EYA2" s="10"/>
      <c r="EYB2" s="10"/>
      <c r="EYC2" s="10"/>
      <c r="EYD2" s="10"/>
      <c r="EYE2" s="10"/>
      <c r="EYF2" s="10"/>
      <c r="EYG2" s="10"/>
      <c r="EYH2" s="10"/>
      <c r="EYI2" s="10"/>
      <c r="EYJ2" s="10"/>
      <c r="EYK2" s="10"/>
      <c r="EYL2" s="10"/>
      <c r="EYM2" s="10"/>
      <c r="EYN2" s="10"/>
      <c r="EYO2" s="10"/>
      <c r="EYP2" s="10"/>
      <c r="EYQ2" s="10"/>
      <c r="EYR2" s="10"/>
      <c r="EYS2" s="10"/>
      <c r="EYT2" s="10"/>
      <c r="EYU2" s="10"/>
      <c r="EYV2" s="10"/>
      <c r="EYW2" s="10"/>
      <c r="EYX2" s="10"/>
      <c r="EYY2" s="10"/>
      <c r="EYZ2" s="10"/>
      <c r="EZA2" s="10"/>
      <c r="EZB2" s="10"/>
      <c r="EZC2" s="10"/>
      <c r="EZD2" s="10"/>
      <c r="EZE2" s="10"/>
      <c r="EZF2" s="10"/>
      <c r="EZG2" s="10"/>
      <c r="EZH2" s="10"/>
      <c r="EZI2" s="10"/>
      <c r="EZJ2" s="10"/>
      <c r="EZK2" s="10"/>
      <c r="EZL2" s="10"/>
      <c r="EZM2" s="10"/>
      <c r="EZN2" s="10"/>
      <c r="EZO2" s="10"/>
      <c r="EZP2" s="10"/>
      <c r="EZQ2" s="10"/>
      <c r="EZR2" s="10"/>
      <c r="EZS2" s="10"/>
      <c r="EZT2" s="10"/>
      <c r="EZU2" s="10"/>
      <c r="EZV2" s="10"/>
      <c r="EZW2" s="10"/>
      <c r="EZX2" s="10"/>
      <c r="EZY2" s="10"/>
      <c r="EZZ2" s="10"/>
      <c r="FAA2" s="10"/>
      <c r="FAB2" s="10"/>
      <c r="FAC2" s="10"/>
      <c r="FAD2" s="10"/>
      <c r="FAE2" s="10"/>
      <c r="FAF2" s="10"/>
      <c r="FAG2" s="10"/>
      <c r="FAH2" s="10"/>
      <c r="FAI2" s="10"/>
      <c r="FAJ2" s="10"/>
      <c r="FAK2" s="10"/>
      <c r="FAL2" s="10"/>
      <c r="FAM2" s="10"/>
      <c r="FAN2" s="10"/>
      <c r="FAO2" s="10"/>
      <c r="FAP2" s="10"/>
      <c r="FAQ2" s="10"/>
      <c r="FAR2" s="10"/>
      <c r="FAS2" s="10"/>
      <c r="FAT2" s="10"/>
      <c r="FAU2" s="10"/>
      <c r="FAV2" s="10"/>
      <c r="FAW2" s="10"/>
      <c r="FAX2" s="10"/>
      <c r="FAY2" s="10"/>
      <c r="FAZ2" s="10"/>
      <c r="FBA2" s="10"/>
      <c r="FBB2" s="10"/>
      <c r="FBC2" s="10"/>
      <c r="FBD2" s="10"/>
      <c r="FBE2" s="10"/>
      <c r="FBF2" s="10"/>
      <c r="FBG2" s="10"/>
      <c r="FBH2" s="10"/>
      <c r="FBI2" s="10"/>
      <c r="FBJ2" s="10"/>
      <c r="FBK2" s="10"/>
      <c r="FBL2" s="10"/>
      <c r="FBM2" s="10"/>
      <c r="FBN2" s="10"/>
      <c r="FBO2" s="10"/>
      <c r="FBP2" s="10"/>
      <c r="FBQ2" s="10"/>
      <c r="FBR2" s="10"/>
      <c r="FBS2" s="10"/>
      <c r="FBT2" s="10"/>
      <c r="FBU2" s="10"/>
      <c r="FBV2" s="10"/>
      <c r="FBW2" s="10"/>
      <c r="FBX2" s="10"/>
      <c r="FBY2" s="10"/>
      <c r="FBZ2" s="10"/>
      <c r="FCA2" s="10"/>
      <c r="FCB2" s="10"/>
      <c r="FCC2" s="10"/>
      <c r="FCD2" s="10"/>
      <c r="FCE2" s="10"/>
      <c r="FCF2" s="10"/>
      <c r="FCG2" s="10"/>
      <c r="FCH2" s="10"/>
      <c r="FCI2" s="10"/>
      <c r="FCJ2" s="10"/>
      <c r="FCK2" s="10"/>
      <c r="FCL2" s="10"/>
      <c r="FCM2" s="10"/>
      <c r="FCN2" s="10"/>
      <c r="FCO2" s="10"/>
      <c r="FCP2" s="10"/>
      <c r="FCQ2" s="10"/>
      <c r="FCR2" s="10"/>
      <c r="FCS2" s="10"/>
      <c r="FCT2" s="10"/>
      <c r="FCU2" s="10"/>
      <c r="FCV2" s="10"/>
      <c r="FCW2" s="10"/>
      <c r="FCX2" s="10"/>
      <c r="FCY2" s="10"/>
      <c r="FCZ2" s="10"/>
      <c r="FDA2" s="10"/>
      <c r="FDB2" s="10"/>
      <c r="FDC2" s="10"/>
      <c r="FDD2" s="10"/>
      <c r="FDE2" s="10"/>
      <c r="FDF2" s="10"/>
      <c r="FDG2" s="10"/>
      <c r="FDH2" s="10"/>
      <c r="FDI2" s="10"/>
      <c r="FDJ2" s="10"/>
      <c r="FDK2" s="10"/>
      <c r="FDL2" s="10"/>
      <c r="FDM2" s="10"/>
      <c r="FDN2" s="10"/>
      <c r="FDO2" s="10"/>
      <c r="FDP2" s="10"/>
      <c r="FDQ2" s="10"/>
      <c r="FDR2" s="10"/>
      <c r="FDS2" s="10"/>
      <c r="FDT2" s="10"/>
      <c r="FDU2" s="10"/>
      <c r="FDV2" s="10"/>
      <c r="FDW2" s="10"/>
      <c r="FDX2" s="10"/>
      <c r="FDY2" s="10"/>
      <c r="FDZ2" s="10"/>
      <c r="FEA2" s="10"/>
      <c r="FEB2" s="10"/>
      <c r="FEC2" s="10"/>
      <c r="FED2" s="10"/>
      <c r="FEE2" s="10"/>
      <c r="FEF2" s="10"/>
      <c r="FEG2" s="10"/>
      <c r="FEH2" s="10"/>
      <c r="FEI2" s="10"/>
      <c r="FEJ2" s="10"/>
      <c r="FEK2" s="10"/>
      <c r="FEL2" s="10"/>
      <c r="FEM2" s="10"/>
      <c r="FEN2" s="10"/>
      <c r="FEO2" s="10"/>
      <c r="FEP2" s="10"/>
      <c r="FEQ2" s="10"/>
      <c r="FER2" s="10"/>
      <c r="FES2" s="10"/>
      <c r="FET2" s="10"/>
      <c r="FEU2" s="10"/>
      <c r="FEV2" s="10"/>
      <c r="FEW2" s="10"/>
      <c r="FEX2" s="10"/>
      <c r="FEY2" s="10"/>
      <c r="FEZ2" s="10"/>
      <c r="FFA2" s="10"/>
      <c r="FFB2" s="10"/>
      <c r="FFC2" s="10"/>
      <c r="FFD2" s="10"/>
      <c r="FFE2" s="10"/>
      <c r="FFF2" s="10"/>
      <c r="FFG2" s="10"/>
      <c r="FFH2" s="10"/>
      <c r="FFI2" s="10"/>
      <c r="FFJ2" s="10"/>
      <c r="FFK2" s="10"/>
      <c r="FFL2" s="10"/>
      <c r="FFM2" s="10"/>
      <c r="FFN2" s="10"/>
      <c r="FFO2" s="10"/>
      <c r="FFP2" s="10"/>
      <c r="FFQ2" s="10"/>
      <c r="FFR2" s="10"/>
      <c r="FFS2" s="10"/>
      <c r="FFT2" s="10"/>
      <c r="FFU2" s="10"/>
      <c r="FFV2" s="10"/>
      <c r="FFW2" s="10"/>
      <c r="FFX2" s="10"/>
      <c r="FFY2" s="10"/>
      <c r="FFZ2" s="10"/>
      <c r="FGA2" s="10"/>
      <c r="FGB2" s="10"/>
      <c r="FGC2" s="10"/>
      <c r="FGD2" s="10"/>
      <c r="FGE2" s="10"/>
      <c r="FGF2" s="10"/>
      <c r="FGG2" s="10"/>
      <c r="FGH2" s="10"/>
      <c r="FGI2" s="10"/>
      <c r="FGJ2" s="10"/>
      <c r="FGK2" s="10"/>
      <c r="FGL2" s="10"/>
      <c r="FGM2" s="10"/>
      <c r="FGN2" s="10"/>
      <c r="FGO2" s="10"/>
      <c r="FGP2" s="10"/>
      <c r="FGQ2" s="10"/>
      <c r="FGR2" s="10"/>
      <c r="FGS2" s="10"/>
      <c r="FGT2" s="10"/>
      <c r="FGU2" s="10"/>
      <c r="FGV2" s="10"/>
      <c r="FGW2" s="10"/>
      <c r="FGX2" s="10"/>
      <c r="FGY2" s="10"/>
      <c r="FGZ2" s="10"/>
      <c r="FHA2" s="10"/>
      <c r="FHB2" s="10"/>
      <c r="FHC2" s="10"/>
      <c r="FHD2" s="10"/>
      <c r="FHE2" s="10"/>
      <c r="FHF2" s="10"/>
      <c r="FHG2" s="10"/>
      <c r="FHH2" s="10"/>
      <c r="FHI2" s="10"/>
      <c r="FHJ2" s="10"/>
      <c r="FHK2" s="10"/>
      <c r="FHL2" s="10"/>
      <c r="FHM2" s="10"/>
      <c r="FHN2" s="10"/>
      <c r="FHO2" s="10"/>
      <c r="FHP2" s="10"/>
      <c r="FHQ2" s="10"/>
      <c r="FHR2" s="10"/>
      <c r="FHS2" s="10"/>
      <c r="FHT2" s="10"/>
      <c r="FHU2" s="10"/>
      <c r="FHV2" s="10"/>
      <c r="FHW2" s="10"/>
      <c r="FHX2" s="10"/>
      <c r="FHY2" s="10"/>
      <c r="FHZ2" s="10"/>
      <c r="FIA2" s="10"/>
      <c r="FIB2" s="10"/>
      <c r="FIC2" s="10"/>
      <c r="FID2" s="10"/>
      <c r="FIE2" s="10"/>
      <c r="FIF2" s="10"/>
      <c r="FIG2" s="10"/>
      <c r="FIH2" s="10"/>
      <c r="FII2" s="10"/>
      <c r="FIJ2" s="10"/>
      <c r="FIK2" s="10"/>
      <c r="FIL2" s="10"/>
      <c r="FIM2" s="10"/>
      <c r="FIN2" s="10"/>
      <c r="FIO2" s="10"/>
      <c r="FIP2" s="10"/>
      <c r="FIQ2" s="10"/>
      <c r="FIR2" s="10"/>
      <c r="FIS2" s="10"/>
      <c r="FIT2" s="10"/>
      <c r="FIU2" s="10"/>
      <c r="FIV2" s="10"/>
      <c r="FIW2" s="10"/>
      <c r="FIX2" s="10"/>
      <c r="FIY2" s="10"/>
      <c r="FIZ2" s="10"/>
      <c r="FJA2" s="10"/>
      <c r="FJB2" s="10"/>
      <c r="FJC2" s="10"/>
      <c r="FJD2" s="10"/>
      <c r="FJE2" s="10"/>
      <c r="FJF2" s="10"/>
      <c r="FJG2" s="10"/>
      <c r="FJH2" s="10"/>
      <c r="FJI2" s="10"/>
      <c r="FJJ2" s="10"/>
      <c r="FJK2" s="10"/>
      <c r="FJL2" s="10"/>
      <c r="FJM2" s="10"/>
      <c r="FJN2" s="10"/>
      <c r="FJO2" s="10"/>
      <c r="FJP2" s="10"/>
      <c r="FJQ2" s="10"/>
      <c r="FJR2" s="10"/>
      <c r="FJS2" s="10"/>
      <c r="FJT2" s="10"/>
      <c r="FJU2" s="10"/>
      <c r="FJV2" s="10"/>
      <c r="FJW2" s="10"/>
      <c r="FJX2" s="10"/>
      <c r="FJY2" s="10"/>
      <c r="FJZ2" s="10"/>
      <c r="FKA2" s="10"/>
      <c r="FKB2" s="10"/>
      <c r="FKC2" s="10"/>
      <c r="FKD2" s="10"/>
      <c r="FKE2" s="10"/>
      <c r="FKF2" s="10"/>
      <c r="FKG2" s="10"/>
      <c r="FKH2" s="10"/>
      <c r="FKI2" s="10"/>
      <c r="FKJ2" s="10"/>
      <c r="FKK2" s="10"/>
      <c r="FKL2" s="10"/>
      <c r="FKM2" s="10"/>
      <c r="FKN2" s="10"/>
      <c r="FKO2" s="10"/>
      <c r="FKP2" s="10"/>
      <c r="FKQ2" s="10"/>
      <c r="FKR2" s="10"/>
      <c r="FKS2" s="10"/>
      <c r="FKT2" s="10"/>
      <c r="FKU2" s="10"/>
      <c r="FKV2" s="10"/>
      <c r="FKW2" s="10"/>
      <c r="FKX2" s="10"/>
      <c r="FKY2" s="10"/>
      <c r="FKZ2" s="10"/>
      <c r="FLA2" s="10"/>
      <c r="FLB2" s="10"/>
      <c r="FLC2" s="10"/>
      <c r="FLD2" s="10"/>
      <c r="FLE2" s="10"/>
      <c r="FLF2" s="10"/>
      <c r="FLG2" s="10"/>
      <c r="FLH2" s="10"/>
      <c r="FLI2" s="10"/>
      <c r="FLJ2" s="10"/>
      <c r="FLK2" s="10"/>
      <c r="FLL2" s="10"/>
      <c r="FLM2" s="10"/>
      <c r="FLN2" s="10"/>
      <c r="FLO2" s="10"/>
      <c r="FLP2" s="10"/>
      <c r="FLQ2" s="10"/>
      <c r="FLR2" s="10"/>
      <c r="FLS2" s="10"/>
      <c r="FLT2" s="10"/>
      <c r="FLU2" s="10"/>
      <c r="FLV2" s="10"/>
      <c r="FLW2" s="10"/>
      <c r="FLX2" s="10"/>
      <c r="FLY2" s="10"/>
      <c r="FLZ2" s="10"/>
      <c r="FMA2" s="10"/>
      <c r="FMB2" s="10"/>
      <c r="FMC2" s="10"/>
      <c r="FMD2" s="10"/>
      <c r="FME2" s="10"/>
      <c r="FMF2" s="10"/>
      <c r="FMG2" s="10"/>
      <c r="FMH2" s="10"/>
      <c r="FMI2" s="10"/>
      <c r="FMJ2" s="10"/>
      <c r="FMK2" s="10"/>
      <c r="FML2" s="10"/>
      <c r="FMM2" s="10"/>
      <c r="FMN2" s="10"/>
      <c r="FMO2" s="10"/>
      <c r="FMP2" s="10"/>
      <c r="FMQ2" s="10"/>
      <c r="FMR2" s="10"/>
      <c r="FMS2" s="10"/>
      <c r="FMT2" s="10"/>
      <c r="FMU2" s="10"/>
      <c r="FMV2" s="10"/>
      <c r="FMW2" s="10"/>
      <c r="FMX2" s="10"/>
      <c r="FMY2" s="10"/>
      <c r="FMZ2" s="10"/>
      <c r="FNA2" s="10"/>
      <c r="FNB2" s="10"/>
      <c r="FNC2" s="10"/>
      <c r="FND2" s="10"/>
      <c r="FNE2" s="10"/>
      <c r="FNF2" s="10"/>
      <c r="FNG2" s="10"/>
      <c r="FNH2" s="10"/>
      <c r="FNI2" s="10"/>
      <c r="FNJ2" s="10"/>
      <c r="FNK2" s="10"/>
      <c r="FNL2" s="10"/>
      <c r="FNM2" s="10"/>
      <c r="FNN2" s="10"/>
      <c r="FNO2" s="10"/>
      <c r="FNP2" s="10"/>
      <c r="FNQ2" s="10"/>
      <c r="FNR2" s="10"/>
      <c r="FNS2" s="10"/>
      <c r="FNT2" s="10"/>
      <c r="FNU2" s="10"/>
      <c r="FNV2" s="10"/>
      <c r="FNW2" s="10"/>
      <c r="FNX2" s="10"/>
      <c r="FNY2" s="10"/>
      <c r="FNZ2" s="10"/>
      <c r="FOA2" s="10"/>
      <c r="FOB2" s="10"/>
      <c r="FOC2" s="10"/>
      <c r="FOD2" s="10"/>
      <c r="FOE2" s="10"/>
      <c r="FOF2" s="10"/>
      <c r="FOG2" s="10"/>
      <c r="FOH2" s="10"/>
      <c r="FOI2" s="10"/>
      <c r="FOJ2" s="10"/>
      <c r="FOK2" s="10"/>
      <c r="FOL2" s="10"/>
      <c r="FOM2" s="10"/>
      <c r="FON2" s="10"/>
      <c r="FOO2" s="10"/>
      <c r="FOP2" s="10"/>
      <c r="FOQ2" s="10"/>
      <c r="FOR2" s="10"/>
      <c r="FOS2" s="10"/>
      <c r="FOT2" s="10"/>
      <c r="FOU2" s="10"/>
      <c r="FOV2" s="10"/>
      <c r="FOW2" s="10"/>
      <c r="FOX2" s="10"/>
      <c r="FOY2" s="10"/>
      <c r="FOZ2" s="10"/>
      <c r="FPA2" s="10"/>
      <c r="FPB2" s="10"/>
      <c r="FPC2" s="10"/>
      <c r="FPD2" s="10"/>
      <c r="FPE2" s="10"/>
      <c r="FPF2" s="10"/>
      <c r="FPG2" s="10"/>
      <c r="FPH2" s="10"/>
      <c r="FPI2" s="10"/>
      <c r="FPJ2" s="10"/>
      <c r="FPK2" s="10"/>
      <c r="FPL2" s="10"/>
      <c r="FPM2" s="10"/>
      <c r="FPN2" s="10"/>
      <c r="FPO2" s="10"/>
      <c r="FPP2" s="10"/>
      <c r="FPQ2" s="10"/>
      <c r="FPR2" s="10"/>
      <c r="FPS2" s="10"/>
      <c r="FPT2" s="10"/>
      <c r="FPU2" s="10"/>
      <c r="FPV2" s="10"/>
      <c r="FPW2" s="10"/>
      <c r="FPX2" s="10"/>
      <c r="FPY2" s="10"/>
      <c r="FPZ2" s="10"/>
      <c r="FQA2" s="10"/>
      <c r="FQB2" s="10"/>
      <c r="FQC2" s="10"/>
      <c r="FQD2" s="10"/>
      <c r="FQE2" s="10"/>
      <c r="FQF2" s="10"/>
      <c r="FQG2" s="10"/>
      <c r="FQH2" s="10"/>
      <c r="FQI2" s="10"/>
      <c r="FQJ2" s="10"/>
      <c r="FQK2" s="10"/>
      <c r="FQL2" s="10"/>
      <c r="FQM2" s="10"/>
      <c r="FQN2" s="10"/>
      <c r="FQO2" s="10"/>
      <c r="FQP2" s="10"/>
      <c r="FQQ2" s="10"/>
      <c r="FQR2" s="10"/>
      <c r="FQS2" s="10"/>
      <c r="FQT2" s="10"/>
      <c r="FQU2" s="10"/>
      <c r="FQV2" s="10"/>
      <c r="FQW2" s="10"/>
      <c r="FQX2" s="10"/>
      <c r="FQY2" s="10"/>
      <c r="FQZ2" s="10"/>
      <c r="FRA2" s="10"/>
      <c r="FRB2" s="10"/>
      <c r="FRC2" s="10"/>
      <c r="FRD2" s="10"/>
      <c r="FRE2" s="10"/>
      <c r="FRF2" s="10"/>
      <c r="FRG2" s="10"/>
      <c r="FRH2" s="10"/>
      <c r="FRI2" s="10"/>
      <c r="FRJ2" s="10"/>
      <c r="FRK2" s="10"/>
      <c r="FRL2" s="10"/>
      <c r="FRM2" s="10"/>
      <c r="FRN2" s="10"/>
      <c r="FRO2" s="10"/>
      <c r="FRP2" s="10"/>
      <c r="FRQ2" s="10"/>
      <c r="FRR2" s="10"/>
      <c r="FRS2" s="10"/>
      <c r="FRT2" s="10"/>
      <c r="FRU2" s="10"/>
      <c r="FRV2" s="10"/>
      <c r="FRW2" s="10"/>
      <c r="FRX2" s="10"/>
      <c r="FRY2" s="10"/>
      <c r="FRZ2" s="10"/>
      <c r="FSA2" s="10"/>
      <c r="FSB2" s="10"/>
      <c r="FSC2" s="10"/>
      <c r="FSD2" s="10"/>
      <c r="FSE2" s="10"/>
      <c r="FSF2" s="10"/>
      <c r="FSG2" s="10"/>
      <c r="FSH2" s="10"/>
      <c r="FSI2" s="10"/>
      <c r="FSJ2" s="10"/>
      <c r="FSK2" s="10"/>
      <c r="FSL2" s="10"/>
      <c r="FSM2" s="10"/>
      <c r="FSN2" s="10"/>
      <c r="FSO2" s="10"/>
      <c r="FSP2" s="10"/>
      <c r="FSQ2" s="10"/>
      <c r="FSR2" s="10"/>
      <c r="FSS2" s="10"/>
      <c r="FST2" s="10"/>
      <c r="FSU2" s="10"/>
      <c r="FSV2" s="10"/>
      <c r="FSW2" s="10"/>
      <c r="FSX2" s="10"/>
      <c r="FSY2" s="10"/>
      <c r="FSZ2" s="10"/>
      <c r="FTA2" s="10"/>
      <c r="FTB2" s="10"/>
      <c r="FTC2" s="10"/>
      <c r="FTD2" s="10"/>
      <c r="FTE2" s="10"/>
      <c r="FTF2" s="10"/>
      <c r="FTG2" s="10"/>
      <c r="FTH2" s="10"/>
      <c r="FTI2" s="10"/>
      <c r="FTJ2" s="10"/>
      <c r="FTK2" s="10"/>
      <c r="FTL2" s="10"/>
      <c r="FTM2" s="10"/>
      <c r="FTN2" s="10"/>
      <c r="FTO2" s="10"/>
      <c r="FTP2" s="10"/>
      <c r="FTQ2" s="10"/>
      <c r="FTR2" s="10"/>
      <c r="FTS2" s="10"/>
      <c r="FTT2" s="10"/>
      <c r="FTU2" s="10"/>
      <c r="FTV2" s="10"/>
      <c r="FTW2" s="10"/>
      <c r="FTX2" s="10"/>
      <c r="FTY2" s="10"/>
      <c r="FTZ2" s="10"/>
      <c r="FUA2" s="10"/>
      <c r="FUB2" s="10"/>
      <c r="FUC2" s="10"/>
      <c r="FUD2" s="10"/>
      <c r="FUE2" s="10"/>
      <c r="FUF2" s="10"/>
      <c r="FUG2" s="10"/>
      <c r="FUH2" s="10"/>
      <c r="FUI2" s="10"/>
      <c r="FUJ2" s="10"/>
      <c r="FUK2" s="10"/>
      <c r="FUL2" s="10"/>
      <c r="FUM2" s="10"/>
      <c r="FUN2" s="10"/>
      <c r="FUO2" s="10"/>
      <c r="FUP2" s="10"/>
      <c r="FUQ2" s="10"/>
      <c r="FUR2" s="10"/>
      <c r="FUS2" s="10"/>
      <c r="FUT2" s="10"/>
      <c r="FUU2" s="10"/>
      <c r="FUV2" s="10"/>
      <c r="FUW2" s="10"/>
      <c r="FUX2" s="10"/>
      <c r="FUY2" s="10"/>
      <c r="FUZ2" s="10"/>
      <c r="FVA2" s="10"/>
      <c r="FVB2" s="10"/>
      <c r="FVC2" s="10"/>
      <c r="FVD2" s="10"/>
      <c r="FVE2" s="10"/>
      <c r="FVF2" s="10"/>
      <c r="FVG2" s="10"/>
      <c r="FVH2" s="10"/>
      <c r="FVI2" s="10"/>
      <c r="FVJ2" s="10"/>
      <c r="FVK2" s="10"/>
      <c r="FVL2" s="10"/>
      <c r="FVM2" s="10"/>
      <c r="FVN2" s="10"/>
      <c r="FVO2" s="10"/>
      <c r="FVP2" s="10"/>
      <c r="FVQ2" s="10"/>
      <c r="FVR2" s="10"/>
      <c r="FVS2" s="10"/>
      <c r="FVT2" s="10"/>
      <c r="FVU2" s="10"/>
      <c r="FVV2" s="10"/>
      <c r="FVW2" s="10"/>
      <c r="FVX2" s="10"/>
      <c r="FVY2" s="10"/>
      <c r="FVZ2" s="10"/>
      <c r="FWA2" s="10"/>
      <c r="FWB2" s="10"/>
      <c r="FWC2" s="10"/>
      <c r="FWD2" s="10"/>
      <c r="FWE2" s="10"/>
      <c r="FWF2" s="10"/>
      <c r="FWG2" s="10"/>
      <c r="FWH2" s="10"/>
      <c r="FWI2" s="10"/>
      <c r="FWJ2" s="10"/>
      <c r="FWK2" s="10"/>
      <c r="FWL2" s="10"/>
      <c r="FWM2" s="10"/>
      <c r="FWN2" s="10"/>
      <c r="FWO2" s="10"/>
      <c r="FWP2" s="10"/>
      <c r="FWQ2" s="10"/>
      <c r="FWR2" s="10"/>
      <c r="FWS2" s="10"/>
      <c r="FWT2" s="10"/>
      <c r="FWU2" s="10"/>
      <c r="FWV2" s="10"/>
      <c r="FWW2" s="10"/>
      <c r="FWX2" s="10"/>
      <c r="FWY2" s="10"/>
      <c r="FWZ2" s="10"/>
      <c r="FXA2" s="10"/>
      <c r="FXB2" s="10"/>
      <c r="FXC2" s="10"/>
      <c r="FXD2" s="10"/>
      <c r="FXE2" s="10"/>
      <c r="FXF2" s="10"/>
      <c r="FXG2" s="10"/>
      <c r="FXH2" s="10"/>
      <c r="FXI2" s="10"/>
      <c r="FXJ2" s="10"/>
      <c r="FXK2" s="10"/>
      <c r="FXL2" s="10"/>
      <c r="FXM2" s="10"/>
      <c r="FXN2" s="10"/>
      <c r="FXO2" s="10"/>
      <c r="FXP2" s="10"/>
      <c r="FXQ2" s="10"/>
      <c r="FXR2" s="10"/>
      <c r="FXS2" s="10"/>
      <c r="FXT2" s="10"/>
      <c r="FXU2" s="10"/>
      <c r="FXV2" s="10"/>
      <c r="FXW2" s="10"/>
      <c r="FXX2" s="10"/>
      <c r="FXY2" s="10"/>
      <c r="FXZ2" s="10"/>
      <c r="FYA2" s="10"/>
      <c r="FYB2" s="10"/>
      <c r="FYC2" s="10"/>
      <c r="FYD2" s="10"/>
      <c r="FYE2" s="10"/>
      <c r="FYF2" s="10"/>
      <c r="FYG2" s="10"/>
      <c r="FYH2" s="10"/>
      <c r="FYI2" s="10"/>
      <c r="FYJ2" s="10"/>
      <c r="FYK2" s="10"/>
      <c r="FYL2" s="10"/>
      <c r="FYM2" s="10"/>
      <c r="FYN2" s="10"/>
      <c r="FYO2" s="10"/>
      <c r="FYP2" s="10"/>
      <c r="FYQ2" s="10"/>
      <c r="FYR2" s="10"/>
      <c r="FYS2" s="10"/>
      <c r="FYT2" s="10"/>
      <c r="FYU2" s="10"/>
      <c r="FYV2" s="10"/>
      <c r="FYW2" s="10"/>
      <c r="FYX2" s="10"/>
      <c r="FYY2" s="10"/>
      <c r="FYZ2" s="10"/>
      <c r="FZA2" s="10"/>
      <c r="FZB2" s="10"/>
      <c r="FZC2" s="10"/>
      <c r="FZD2" s="10"/>
      <c r="FZE2" s="10"/>
      <c r="FZF2" s="10"/>
      <c r="FZG2" s="10"/>
      <c r="FZH2" s="10"/>
      <c r="FZI2" s="10"/>
      <c r="FZJ2" s="10"/>
      <c r="FZK2" s="10"/>
      <c r="FZL2" s="10"/>
      <c r="FZM2" s="10"/>
      <c r="FZN2" s="10"/>
      <c r="FZO2" s="10"/>
      <c r="FZP2" s="10"/>
      <c r="FZQ2" s="10"/>
      <c r="FZR2" s="10"/>
      <c r="FZS2" s="10"/>
      <c r="FZT2" s="10"/>
      <c r="FZU2" s="10"/>
      <c r="FZV2" s="10"/>
      <c r="FZW2" s="10"/>
      <c r="FZX2" s="10"/>
      <c r="FZY2" s="10"/>
      <c r="FZZ2" s="10"/>
      <c r="GAA2" s="10"/>
      <c r="GAB2" s="10"/>
      <c r="GAC2" s="10"/>
      <c r="GAD2" s="10"/>
      <c r="GAE2" s="10"/>
      <c r="GAF2" s="10"/>
      <c r="GAG2" s="10"/>
      <c r="GAH2" s="10"/>
      <c r="GAI2" s="10"/>
      <c r="GAJ2" s="10"/>
      <c r="GAK2" s="10"/>
      <c r="GAL2" s="10"/>
      <c r="GAM2" s="10"/>
      <c r="GAN2" s="10"/>
      <c r="GAO2" s="10"/>
      <c r="GAP2" s="10"/>
      <c r="GAQ2" s="10"/>
      <c r="GAR2" s="10"/>
      <c r="GAS2" s="10"/>
      <c r="GAT2" s="10"/>
      <c r="GAU2" s="10"/>
      <c r="GAV2" s="10"/>
      <c r="GAW2" s="10"/>
      <c r="GAX2" s="10"/>
      <c r="GAY2" s="10"/>
      <c r="GAZ2" s="10"/>
      <c r="GBA2" s="10"/>
      <c r="GBB2" s="10"/>
      <c r="GBC2" s="10"/>
      <c r="GBD2" s="10"/>
      <c r="GBE2" s="10"/>
      <c r="GBF2" s="10"/>
      <c r="GBG2" s="10"/>
      <c r="GBH2" s="10"/>
      <c r="GBI2" s="10"/>
      <c r="GBJ2" s="10"/>
      <c r="GBK2" s="10"/>
      <c r="GBL2" s="10"/>
      <c r="GBM2" s="10"/>
      <c r="GBN2" s="10"/>
      <c r="GBO2" s="10"/>
      <c r="GBP2" s="10"/>
      <c r="GBQ2" s="10"/>
      <c r="GBR2" s="10"/>
      <c r="GBS2" s="10"/>
      <c r="GBT2" s="10"/>
      <c r="GBU2" s="10"/>
      <c r="GBV2" s="10"/>
      <c r="GBW2" s="10"/>
      <c r="GBX2" s="10"/>
      <c r="GBY2" s="10"/>
      <c r="GBZ2" s="10"/>
      <c r="GCA2" s="10"/>
      <c r="GCB2" s="10"/>
      <c r="GCC2" s="10"/>
      <c r="GCD2" s="10"/>
      <c r="GCE2" s="10"/>
      <c r="GCF2" s="10"/>
      <c r="GCG2" s="10"/>
      <c r="GCH2" s="10"/>
      <c r="GCI2" s="10"/>
      <c r="GCJ2" s="10"/>
      <c r="GCK2" s="10"/>
      <c r="GCL2" s="10"/>
      <c r="GCM2" s="10"/>
      <c r="GCN2" s="10"/>
      <c r="GCO2" s="10"/>
      <c r="GCP2" s="10"/>
      <c r="GCQ2" s="10"/>
      <c r="GCR2" s="10"/>
      <c r="GCS2" s="10"/>
      <c r="GCT2" s="10"/>
      <c r="GCU2" s="10"/>
      <c r="GCV2" s="10"/>
      <c r="GCW2" s="10"/>
      <c r="GCX2" s="10"/>
      <c r="GCY2" s="10"/>
      <c r="GCZ2" s="10"/>
      <c r="GDA2" s="10"/>
      <c r="GDB2" s="10"/>
      <c r="GDC2" s="10"/>
      <c r="GDD2" s="10"/>
      <c r="GDE2" s="10"/>
      <c r="GDF2" s="10"/>
      <c r="GDG2" s="10"/>
      <c r="GDH2" s="10"/>
      <c r="GDI2" s="10"/>
      <c r="GDJ2" s="10"/>
      <c r="GDK2" s="10"/>
      <c r="GDL2" s="10"/>
      <c r="GDM2" s="10"/>
      <c r="GDN2" s="10"/>
      <c r="GDO2" s="10"/>
      <c r="GDP2" s="10"/>
      <c r="GDQ2" s="10"/>
      <c r="GDR2" s="10"/>
      <c r="GDS2" s="10"/>
      <c r="GDT2" s="10"/>
      <c r="GDU2" s="10"/>
      <c r="GDV2" s="10"/>
      <c r="GDW2" s="10"/>
      <c r="GDX2" s="10"/>
      <c r="GDY2" s="10"/>
      <c r="GDZ2" s="10"/>
      <c r="GEA2" s="10"/>
      <c r="GEB2" s="10"/>
      <c r="GEC2" s="10"/>
      <c r="GED2" s="10"/>
      <c r="GEE2" s="10"/>
      <c r="GEF2" s="10"/>
      <c r="GEG2" s="10"/>
      <c r="GEH2" s="10"/>
      <c r="GEI2" s="10"/>
      <c r="GEJ2" s="10"/>
      <c r="GEK2" s="10"/>
      <c r="GEL2" s="10"/>
      <c r="GEM2" s="10"/>
      <c r="GEN2" s="10"/>
      <c r="GEO2" s="10"/>
      <c r="GEP2" s="10"/>
      <c r="GEQ2" s="10"/>
      <c r="GER2" s="10"/>
      <c r="GES2" s="10"/>
      <c r="GET2" s="10"/>
      <c r="GEU2" s="10"/>
      <c r="GEV2" s="10"/>
      <c r="GEW2" s="10"/>
      <c r="GEX2" s="10"/>
      <c r="GEY2" s="10"/>
      <c r="GEZ2" s="10"/>
      <c r="GFA2" s="10"/>
      <c r="GFB2" s="10"/>
      <c r="GFC2" s="10"/>
      <c r="GFD2" s="10"/>
      <c r="GFE2" s="10"/>
      <c r="GFF2" s="10"/>
      <c r="GFG2" s="10"/>
      <c r="GFH2" s="10"/>
      <c r="GFI2" s="10"/>
      <c r="GFJ2" s="10"/>
      <c r="GFK2" s="10"/>
      <c r="GFL2" s="10"/>
      <c r="GFM2" s="10"/>
      <c r="GFN2" s="10"/>
      <c r="GFO2" s="10"/>
      <c r="GFP2" s="10"/>
      <c r="GFQ2" s="10"/>
      <c r="GFR2" s="10"/>
      <c r="GFS2" s="10"/>
      <c r="GFT2" s="10"/>
      <c r="GFU2" s="10"/>
      <c r="GFV2" s="10"/>
      <c r="GFW2" s="10"/>
      <c r="GFX2" s="10"/>
      <c r="GFY2" s="10"/>
      <c r="GFZ2" s="10"/>
      <c r="GGA2" s="10"/>
      <c r="GGB2" s="10"/>
      <c r="GGC2" s="10"/>
      <c r="GGD2" s="10"/>
      <c r="GGE2" s="10"/>
      <c r="GGF2" s="10"/>
      <c r="GGG2" s="10"/>
      <c r="GGH2" s="10"/>
      <c r="GGI2" s="10"/>
      <c r="GGJ2" s="10"/>
      <c r="GGK2" s="10"/>
      <c r="GGL2" s="10"/>
      <c r="GGM2" s="10"/>
      <c r="GGN2" s="10"/>
      <c r="GGO2" s="10"/>
      <c r="GGP2" s="10"/>
      <c r="GGQ2" s="10"/>
      <c r="GGR2" s="10"/>
      <c r="GGS2" s="10"/>
      <c r="GGT2" s="10"/>
      <c r="GGU2" s="10"/>
      <c r="GGV2" s="10"/>
      <c r="GGW2" s="10"/>
      <c r="GGX2" s="10"/>
      <c r="GGY2" s="10"/>
      <c r="GGZ2" s="10"/>
      <c r="GHA2" s="10"/>
      <c r="GHB2" s="10"/>
      <c r="GHC2" s="10"/>
      <c r="GHD2" s="10"/>
      <c r="GHE2" s="10"/>
      <c r="GHF2" s="10"/>
      <c r="GHG2" s="10"/>
      <c r="GHH2" s="10"/>
      <c r="GHI2" s="10"/>
      <c r="GHJ2" s="10"/>
      <c r="GHK2" s="10"/>
      <c r="GHL2" s="10"/>
      <c r="GHM2" s="10"/>
      <c r="GHN2" s="10"/>
      <c r="GHO2" s="10"/>
      <c r="GHP2" s="10"/>
      <c r="GHQ2" s="10"/>
      <c r="GHR2" s="10"/>
      <c r="GHS2" s="10"/>
      <c r="GHT2" s="10"/>
      <c r="GHU2" s="10"/>
      <c r="GHV2" s="10"/>
      <c r="GHW2" s="10"/>
      <c r="GHX2" s="10"/>
      <c r="GHY2" s="10"/>
      <c r="GHZ2" s="10"/>
      <c r="GIA2" s="10"/>
      <c r="GIB2" s="10"/>
      <c r="GIC2" s="10"/>
      <c r="GID2" s="10"/>
      <c r="GIE2" s="10"/>
      <c r="GIF2" s="10"/>
      <c r="GIG2" s="10"/>
      <c r="GIH2" s="10"/>
      <c r="GII2" s="10"/>
      <c r="GIJ2" s="10"/>
      <c r="GIK2" s="10"/>
      <c r="GIL2" s="10"/>
      <c r="GIM2" s="10"/>
      <c r="GIN2" s="10"/>
      <c r="GIO2" s="10"/>
      <c r="GIP2" s="10"/>
      <c r="GIQ2" s="10"/>
      <c r="GIR2" s="10"/>
      <c r="GIS2" s="10"/>
      <c r="GIT2" s="10"/>
      <c r="GIU2" s="10"/>
      <c r="GIV2" s="10"/>
      <c r="GIW2" s="10"/>
      <c r="GIX2" s="10"/>
      <c r="GIY2" s="10"/>
      <c r="GIZ2" s="10"/>
      <c r="GJA2" s="10"/>
      <c r="GJB2" s="10"/>
      <c r="GJC2" s="10"/>
      <c r="GJD2" s="10"/>
      <c r="GJE2" s="10"/>
      <c r="GJF2" s="10"/>
      <c r="GJG2" s="10"/>
      <c r="GJH2" s="10"/>
      <c r="GJI2" s="10"/>
      <c r="GJJ2" s="10"/>
      <c r="GJK2" s="10"/>
      <c r="GJL2" s="10"/>
      <c r="GJM2" s="10"/>
      <c r="GJN2" s="10"/>
      <c r="GJO2" s="10"/>
      <c r="GJP2" s="10"/>
      <c r="GJQ2" s="10"/>
      <c r="GJR2" s="10"/>
      <c r="GJS2" s="10"/>
      <c r="GJT2" s="10"/>
      <c r="GJU2" s="10"/>
      <c r="GJV2" s="10"/>
      <c r="GJW2" s="10"/>
      <c r="GJX2" s="10"/>
      <c r="GJY2" s="10"/>
      <c r="GJZ2" s="10"/>
      <c r="GKA2" s="10"/>
      <c r="GKB2" s="10"/>
      <c r="GKC2" s="10"/>
      <c r="GKD2" s="10"/>
      <c r="GKE2" s="10"/>
      <c r="GKF2" s="10"/>
      <c r="GKG2" s="10"/>
      <c r="GKH2" s="10"/>
      <c r="GKI2" s="10"/>
      <c r="GKJ2" s="10"/>
      <c r="GKK2" s="10"/>
      <c r="GKL2" s="10"/>
      <c r="GKM2" s="10"/>
      <c r="GKN2" s="10"/>
      <c r="GKO2" s="10"/>
      <c r="GKP2" s="10"/>
      <c r="GKQ2" s="10"/>
      <c r="GKR2" s="10"/>
      <c r="GKS2" s="10"/>
      <c r="GKT2" s="10"/>
      <c r="GKU2" s="10"/>
      <c r="GKV2" s="10"/>
      <c r="GKW2" s="10"/>
      <c r="GKX2" s="10"/>
      <c r="GKY2" s="10"/>
      <c r="GKZ2" s="10"/>
      <c r="GLA2" s="10"/>
      <c r="GLB2" s="10"/>
      <c r="GLC2" s="10"/>
      <c r="GLD2" s="10"/>
      <c r="GLE2" s="10"/>
      <c r="GLF2" s="10"/>
      <c r="GLG2" s="10"/>
      <c r="GLH2" s="10"/>
      <c r="GLI2" s="10"/>
      <c r="GLJ2" s="10"/>
      <c r="GLK2" s="10"/>
      <c r="GLL2" s="10"/>
      <c r="GLM2" s="10"/>
      <c r="GLN2" s="10"/>
      <c r="GLO2" s="10"/>
      <c r="GLP2" s="10"/>
      <c r="GLQ2" s="10"/>
      <c r="GLR2" s="10"/>
      <c r="GLS2" s="10"/>
      <c r="GLT2" s="10"/>
      <c r="GLU2" s="10"/>
      <c r="GLV2" s="10"/>
      <c r="GLW2" s="10"/>
      <c r="GLX2" s="10"/>
      <c r="GLY2" s="10"/>
      <c r="GLZ2" s="10"/>
      <c r="GMA2" s="10"/>
      <c r="GMB2" s="10"/>
      <c r="GMC2" s="10"/>
      <c r="GMD2" s="10"/>
      <c r="GME2" s="10"/>
      <c r="GMF2" s="10"/>
      <c r="GMG2" s="10"/>
      <c r="GMH2" s="10"/>
      <c r="GMI2" s="10"/>
      <c r="GMJ2" s="10"/>
      <c r="GMK2" s="10"/>
      <c r="GML2" s="10"/>
      <c r="GMM2" s="10"/>
      <c r="GMN2" s="10"/>
      <c r="GMO2" s="10"/>
      <c r="GMP2" s="10"/>
      <c r="GMQ2" s="10"/>
      <c r="GMR2" s="10"/>
      <c r="GMS2" s="10"/>
      <c r="GMT2" s="10"/>
      <c r="GMU2" s="10"/>
      <c r="GMV2" s="10"/>
      <c r="GMW2" s="10"/>
      <c r="GMX2" s="10"/>
      <c r="GMY2" s="10"/>
      <c r="GMZ2" s="10"/>
      <c r="GNA2" s="10"/>
      <c r="GNB2" s="10"/>
      <c r="GNC2" s="10"/>
      <c r="GND2" s="10"/>
      <c r="GNE2" s="10"/>
      <c r="GNF2" s="10"/>
      <c r="GNG2" s="10"/>
      <c r="GNH2" s="10"/>
      <c r="GNI2" s="10"/>
      <c r="GNJ2" s="10"/>
      <c r="GNK2" s="10"/>
      <c r="GNL2" s="10"/>
      <c r="GNM2" s="10"/>
      <c r="GNN2" s="10"/>
      <c r="GNO2" s="10"/>
      <c r="GNP2" s="10"/>
      <c r="GNQ2" s="10"/>
      <c r="GNR2" s="10"/>
      <c r="GNS2" s="10"/>
      <c r="GNT2" s="10"/>
      <c r="GNU2" s="10"/>
      <c r="GNV2" s="10"/>
      <c r="GNW2" s="10"/>
      <c r="GNX2" s="10"/>
      <c r="GNY2" s="10"/>
      <c r="GNZ2" s="10"/>
      <c r="GOA2" s="10"/>
      <c r="GOB2" s="10"/>
      <c r="GOC2" s="10"/>
      <c r="GOD2" s="10"/>
      <c r="GOE2" s="10"/>
      <c r="GOF2" s="10"/>
      <c r="GOG2" s="10"/>
      <c r="GOH2" s="10"/>
      <c r="GOI2" s="10"/>
      <c r="GOJ2" s="10"/>
      <c r="GOK2" s="10"/>
      <c r="GOL2" s="10"/>
      <c r="GOM2" s="10"/>
      <c r="GON2" s="10"/>
      <c r="GOO2" s="10"/>
      <c r="GOP2" s="10"/>
      <c r="GOQ2" s="10"/>
      <c r="GOR2" s="10"/>
      <c r="GOS2" s="10"/>
      <c r="GOT2" s="10"/>
      <c r="GOU2" s="10"/>
      <c r="GOV2" s="10"/>
      <c r="GOW2" s="10"/>
      <c r="GOX2" s="10"/>
      <c r="GOY2" s="10"/>
      <c r="GOZ2" s="10"/>
      <c r="GPA2" s="10"/>
      <c r="GPB2" s="10"/>
      <c r="GPC2" s="10"/>
      <c r="GPD2" s="10"/>
      <c r="GPE2" s="10"/>
      <c r="GPF2" s="10"/>
      <c r="GPG2" s="10"/>
      <c r="GPH2" s="10"/>
      <c r="GPI2" s="10"/>
      <c r="GPJ2" s="10"/>
      <c r="GPK2" s="10"/>
      <c r="GPL2" s="10"/>
      <c r="GPM2" s="10"/>
      <c r="GPN2" s="10"/>
      <c r="GPO2" s="10"/>
      <c r="GPP2" s="10"/>
      <c r="GPQ2" s="10"/>
      <c r="GPR2" s="10"/>
      <c r="GPS2" s="10"/>
      <c r="GPT2" s="10"/>
      <c r="GPU2" s="10"/>
      <c r="GPV2" s="10"/>
      <c r="GPW2" s="10"/>
      <c r="GPX2" s="10"/>
      <c r="GPY2" s="10"/>
      <c r="GPZ2" s="10"/>
      <c r="GQA2" s="10"/>
      <c r="GQB2" s="10"/>
      <c r="GQC2" s="10"/>
      <c r="GQD2" s="10"/>
      <c r="GQE2" s="10"/>
      <c r="GQF2" s="10"/>
      <c r="GQG2" s="10"/>
      <c r="GQH2" s="10"/>
      <c r="GQI2" s="10"/>
      <c r="GQJ2" s="10"/>
      <c r="GQK2" s="10"/>
      <c r="GQL2" s="10"/>
      <c r="GQM2" s="10"/>
      <c r="GQN2" s="10"/>
      <c r="GQO2" s="10"/>
      <c r="GQP2" s="10"/>
      <c r="GQQ2" s="10"/>
      <c r="GQR2" s="10"/>
      <c r="GQS2" s="10"/>
      <c r="GQT2" s="10"/>
      <c r="GQU2" s="10"/>
      <c r="GQV2" s="10"/>
      <c r="GQW2" s="10"/>
      <c r="GQX2" s="10"/>
      <c r="GQY2" s="10"/>
      <c r="GQZ2" s="10"/>
      <c r="GRA2" s="10"/>
      <c r="GRB2" s="10"/>
      <c r="GRC2" s="10"/>
      <c r="GRD2" s="10"/>
      <c r="GRE2" s="10"/>
      <c r="GRF2" s="10"/>
      <c r="GRG2" s="10"/>
      <c r="GRH2" s="10"/>
      <c r="GRI2" s="10"/>
      <c r="GRJ2" s="10"/>
      <c r="GRK2" s="10"/>
      <c r="GRL2" s="10"/>
      <c r="GRM2" s="10"/>
      <c r="GRN2" s="10"/>
      <c r="GRO2" s="10"/>
      <c r="GRP2" s="10"/>
      <c r="GRQ2" s="10"/>
      <c r="GRR2" s="10"/>
      <c r="GRS2" s="10"/>
      <c r="GRT2" s="10"/>
      <c r="GRU2" s="10"/>
      <c r="GRV2" s="10"/>
      <c r="GRW2" s="10"/>
      <c r="GRX2" s="10"/>
      <c r="GRY2" s="10"/>
      <c r="GRZ2" s="10"/>
      <c r="GSA2" s="10"/>
      <c r="GSB2" s="10"/>
      <c r="GSC2" s="10"/>
      <c r="GSD2" s="10"/>
      <c r="GSE2" s="10"/>
      <c r="GSF2" s="10"/>
      <c r="GSG2" s="10"/>
      <c r="GSH2" s="10"/>
      <c r="GSI2" s="10"/>
      <c r="GSJ2" s="10"/>
      <c r="GSK2" s="10"/>
      <c r="GSL2" s="10"/>
      <c r="GSM2" s="10"/>
      <c r="GSN2" s="10"/>
      <c r="GSO2" s="10"/>
      <c r="GSP2" s="10"/>
      <c r="GSQ2" s="10"/>
      <c r="GSR2" s="10"/>
      <c r="GSS2" s="10"/>
      <c r="GST2" s="10"/>
      <c r="GSU2" s="10"/>
      <c r="GSV2" s="10"/>
      <c r="GSW2" s="10"/>
      <c r="GSX2" s="10"/>
      <c r="GSY2" s="10"/>
      <c r="GSZ2" s="10"/>
      <c r="GTA2" s="10"/>
      <c r="GTB2" s="10"/>
      <c r="GTC2" s="10"/>
      <c r="GTD2" s="10"/>
      <c r="GTE2" s="10"/>
      <c r="GTF2" s="10"/>
      <c r="GTG2" s="10"/>
      <c r="GTH2" s="10"/>
      <c r="GTI2" s="10"/>
      <c r="GTJ2" s="10"/>
      <c r="GTK2" s="10"/>
      <c r="GTL2" s="10"/>
      <c r="GTM2" s="10"/>
      <c r="GTN2" s="10"/>
      <c r="GTO2" s="10"/>
      <c r="GTP2" s="10"/>
      <c r="GTQ2" s="10"/>
      <c r="GTR2" s="10"/>
      <c r="GTS2" s="10"/>
      <c r="GTT2" s="10"/>
      <c r="GTU2" s="10"/>
      <c r="GTV2" s="10"/>
      <c r="GTW2" s="10"/>
      <c r="GTX2" s="10"/>
      <c r="GTY2" s="10"/>
      <c r="GTZ2" s="10"/>
      <c r="GUA2" s="10"/>
      <c r="GUB2" s="10"/>
      <c r="GUC2" s="10"/>
      <c r="GUD2" s="10"/>
      <c r="GUE2" s="10"/>
      <c r="GUF2" s="10"/>
      <c r="GUG2" s="10"/>
      <c r="GUH2" s="10"/>
      <c r="GUI2" s="10"/>
      <c r="GUJ2" s="10"/>
      <c r="GUK2" s="10"/>
      <c r="GUL2" s="10"/>
      <c r="GUM2" s="10"/>
      <c r="GUN2" s="10"/>
      <c r="GUO2" s="10"/>
      <c r="GUP2" s="10"/>
      <c r="GUQ2" s="10"/>
      <c r="GUR2" s="10"/>
      <c r="GUS2" s="10"/>
      <c r="GUT2" s="10"/>
      <c r="GUU2" s="10"/>
      <c r="GUV2" s="10"/>
      <c r="GUW2" s="10"/>
      <c r="GUX2" s="10"/>
      <c r="GUY2" s="10"/>
      <c r="GUZ2" s="10"/>
      <c r="GVA2" s="10"/>
      <c r="GVB2" s="10"/>
      <c r="GVC2" s="10"/>
      <c r="GVD2" s="10"/>
      <c r="GVE2" s="10"/>
      <c r="GVF2" s="10"/>
      <c r="GVG2" s="10"/>
      <c r="GVH2" s="10"/>
      <c r="GVI2" s="10"/>
      <c r="GVJ2" s="10"/>
      <c r="GVK2" s="10"/>
      <c r="GVL2" s="10"/>
      <c r="GVM2" s="10"/>
      <c r="GVN2" s="10"/>
      <c r="GVO2" s="10"/>
      <c r="GVP2" s="10"/>
      <c r="GVQ2" s="10"/>
      <c r="GVR2" s="10"/>
      <c r="GVS2" s="10"/>
      <c r="GVT2" s="10"/>
      <c r="GVU2" s="10"/>
      <c r="GVV2" s="10"/>
      <c r="GVW2" s="10"/>
      <c r="GVX2" s="10"/>
      <c r="GVY2" s="10"/>
      <c r="GVZ2" s="10"/>
      <c r="GWA2" s="10"/>
      <c r="GWB2" s="10"/>
      <c r="GWC2" s="10"/>
      <c r="GWD2" s="10"/>
      <c r="GWE2" s="10"/>
      <c r="GWF2" s="10"/>
      <c r="GWG2" s="10"/>
      <c r="GWH2" s="10"/>
      <c r="GWI2" s="10"/>
      <c r="GWJ2" s="10"/>
      <c r="GWK2" s="10"/>
      <c r="GWL2" s="10"/>
      <c r="GWM2" s="10"/>
      <c r="GWN2" s="10"/>
      <c r="GWO2" s="10"/>
      <c r="GWP2" s="10"/>
      <c r="GWQ2" s="10"/>
      <c r="GWR2" s="10"/>
      <c r="GWS2" s="10"/>
      <c r="GWT2" s="10"/>
      <c r="GWU2" s="10"/>
      <c r="GWV2" s="10"/>
      <c r="GWW2" s="10"/>
      <c r="GWX2" s="10"/>
      <c r="GWY2" s="10"/>
      <c r="GWZ2" s="10"/>
      <c r="GXA2" s="10"/>
      <c r="GXB2" s="10"/>
      <c r="GXC2" s="10"/>
      <c r="GXD2" s="10"/>
      <c r="GXE2" s="10"/>
      <c r="GXF2" s="10"/>
      <c r="GXG2" s="10"/>
      <c r="GXH2" s="10"/>
      <c r="GXI2" s="10"/>
      <c r="GXJ2" s="10"/>
      <c r="GXK2" s="10"/>
      <c r="GXL2" s="10"/>
      <c r="GXM2" s="10"/>
      <c r="GXN2" s="10"/>
      <c r="GXO2" s="10"/>
      <c r="GXP2" s="10"/>
      <c r="GXQ2" s="10"/>
      <c r="GXR2" s="10"/>
      <c r="GXS2" s="10"/>
      <c r="GXT2" s="10"/>
      <c r="GXU2" s="10"/>
      <c r="GXV2" s="10"/>
      <c r="GXW2" s="10"/>
      <c r="GXX2" s="10"/>
      <c r="GXY2" s="10"/>
      <c r="GXZ2" s="10"/>
      <c r="GYA2" s="10"/>
      <c r="GYB2" s="10"/>
      <c r="GYC2" s="10"/>
      <c r="GYD2" s="10"/>
      <c r="GYE2" s="10"/>
      <c r="GYF2" s="10"/>
      <c r="GYG2" s="10"/>
      <c r="GYH2" s="10"/>
      <c r="GYI2" s="10"/>
      <c r="GYJ2" s="10"/>
      <c r="GYK2" s="10"/>
      <c r="GYL2" s="10"/>
      <c r="GYM2" s="10"/>
      <c r="GYN2" s="10"/>
      <c r="GYO2" s="10"/>
      <c r="GYP2" s="10"/>
      <c r="GYQ2" s="10"/>
      <c r="GYR2" s="10"/>
      <c r="GYS2" s="10"/>
      <c r="GYT2" s="10"/>
      <c r="GYU2" s="10"/>
      <c r="GYV2" s="10"/>
      <c r="GYW2" s="10"/>
      <c r="GYX2" s="10"/>
      <c r="GYY2" s="10"/>
      <c r="GYZ2" s="10"/>
      <c r="GZA2" s="10"/>
      <c r="GZB2" s="10"/>
      <c r="GZC2" s="10"/>
      <c r="GZD2" s="10"/>
      <c r="GZE2" s="10"/>
      <c r="GZF2" s="10"/>
      <c r="GZG2" s="10"/>
      <c r="GZH2" s="10"/>
      <c r="GZI2" s="10"/>
      <c r="GZJ2" s="10"/>
      <c r="GZK2" s="10"/>
      <c r="GZL2" s="10"/>
      <c r="GZM2" s="10"/>
      <c r="GZN2" s="10"/>
      <c r="GZO2" s="10"/>
      <c r="GZP2" s="10"/>
      <c r="GZQ2" s="10"/>
      <c r="GZR2" s="10"/>
      <c r="GZS2" s="10"/>
      <c r="GZT2" s="10"/>
      <c r="GZU2" s="10"/>
      <c r="GZV2" s="10"/>
      <c r="GZW2" s="10"/>
      <c r="GZX2" s="10"/>
      <c r="GZY2" s="10"/>
      <c r="GZZ2" s="10"/>
      <c r="HAA2" s="10"/>
      <c r="HAB2" s="10"/>
      <c r="HAC2" s="10"/>
      <c r="HAD2" s="10"/>
      <c r="HAE2" s="10"/>
      <c r="HAF2" s="10"/>
      <c r="HAG2" s="10"/>
      <c r="HAH2" s="10"/>
      <c r="HAI2" s="10"/>
      <c r="HAJ2" s="10"/>
      <c r="HAK2" s="10"/>
      <c r="HAL2" s="10"/>
      <c r="HAM2" s="10"/>
      <c r="HAN2" s="10"/>
      <c r="HAO2" s="10"/>
      <c r="HAP2" s="10"/>
      <c r="HAQ2" s="10"/>
      <c r="HAR2" s="10"/>
      <c r="HAS2" s="10"/>
      <c r="HAT2" s="10"/>
      <c r="HAU2" s="10"/>
      <c r="HAV2" s="10"/>
      <c r="HAW2" s="10"/>
      <c r="HAX2" s="10"/>
      <c r="HAY2" s="10"/>
      <c r="HAZ2" s="10"/>
      <c r="HBA2" s="10"/>
      <c r="HBB2" s="10"/>
      <c r="HBC2" s="10"/>
      <c r="HBD2" s="10"/>
      <c r="HBE2" s="10"/>
      <c r="HBF2" s="10"/>
      <c r="HBG2" s="10"/>
      <c r="HBH2" s="10"/>
      <c r="HBI2" s="10"/>
      <c r="HBJ2" s="10"/>
      <c r="HBK2" s="10"/>
      <c r="HBL2" s="10"/>
      <c r="HBM2" s="10"/>
      <c r="HBN2" s="10"/>
      <c r="HBO2" s="10"/>
      <c r="HBP2" s="10"/>
      <c r="HBQ2" s="10"/>
      <c r="HBR2" s="10"/>
      <c r="HBS2" s="10"/>
      <c r="HBT2" s="10"/>
      <c r="HBU2" s="10"/>
      <c r="HBV2" s="10"/>
      <c r="HBW2" s="10"/>
      <c r="HBX2" s="10"/>
      <c r="HBY2" s="10"/>
      <c r="HBZ2" s="10"/>
      <c r="HCA2" s="10"/>
      <c r="HCB2" s="10"/>
      <c r="HCC2" s="10"/>
      <c r="HCD2" s="10"/>
      <c r="HCE2" s="10"/>
      <c r="HCF2" s="10"/>
      <c r="HCG2" s="10"/>
      <c r="HCH2" s="10"/>
      <c r="HCI2" s="10"/>
      <c r="HCJ2" s="10"/>
      <c r="HCK2" s="10"/>
      <c r="HCL2" s="10"/>
      <c r="HCM2" s="10"/>
      <c r="HCN2" s="10"/>
      <c r="HCO2" s="10"/>
      <c r="HCP2" s="10"/>
      <c r="HCQ2" s="10"/>
      <c r="HCR2" s="10"/>
      <c r="HCS2" s="10"/>
      <c r="HCT2" s="10"/>
      <c r="HCU2" s="10"/>
      <c r="HCV2" s="10"/>
      <c r="HCW2" s="10"/>
      <c r="HCX2" s="10"/>
      <c r="HCY2" s="10"/>
      <c r="HCZ2" s="10"/>
      <c r="HDA2" s="10"/>
      <c r="HDB2" s="10"/>
      <c r="HDC2" s="10"/>
      <c r="HDD2" s="10"/>
      <c r="HDE2" s="10"/>
      <c r="HDF2" s="10"/>
      <c r="HDG2" s="10"/>
      <c r="HDH2" s="10"/>
      <c r="HDI2" s="10"/>
      <c r="HDJ2" s="10"/>
      <c r="HDK2" s="10"/>
      <c r="HDL2" s="10"/>
      <c r="HDM2" s="10"/>
      <c r="HDN2" s="10"/>
      <c r="HDO2" s="10"/>
      <c r="HDP2" s="10"/>
      <c r="HDQ2" s="10"/>
      <c r="HDR2" s="10"/>
      <c r="HDS2" s="10"/>
      <c r="HDT2" s="10"/>
      <c r="HDU2" s="10"/>
      <c r="HDV2" s="10"/>
      <c r="HDW2" s="10"/>
      <c r="HDX2" s="10"/>
      <c r="HDY2" s="10"/>
      <c r="HDZ2" s="10"/>
      <c r="HEA2" s="10"/>
      <c r="HEB2" s="10"/>
      <c r="HEC2" s="10"/>
      <c r="HED2" s="10"/>
      <c r="HEE2" s="10"/>
      <c r="HEF2" s="10"/>
      <c r="HEG2" s="10"/>
      <c r="HEH2" s="10"/>
      <c r="HEI2" s="10"/>
      <c r="HEJ2" s="10"/>
      <c r="HEK2" s="10"/>
      <c r="HEL2" s="10"/>
      <c r="HEM2" s="10"/>
      <c r="HEN2" s="10"/>
      <c r="HEO2" s="10"/>
      <c r="HEP2" s="10"/>
      <c r="HEQ2" s="10"/>
      <c r="HER2" s="10"/>
      <c r="HES2" s="10"/>
      <c r="HET2" s="10"/>
      <c r="HEU2" s="10"/>
      <c r="HEV2" s="10"/>
      <c r="HEW2" s="10"/>
      <c r="HEX2" s="10"/>
      <c r="HEY2" s="10"/>
      <c r="HEZ2" s="10"/>
      <c r="HFA2" s="10"/>
      <c r="HFB2" s="10"/>
      <c r="HFC2" s="10"/>
      <c r="HFD2" s="10"/>
      <c r="HFE2" s="10"/>
      <c r="HFF2" s="10"/>
      <c r="HFG2" s="10"/>
      <c r="HFH2" s="10"/>
      <c r="HFI2" s="10"/>
      <c r="HFJ2" s="10"/>
      <c r="HFK2" s="10"/>
      <c r="HFL2" s="10"/>
      <c r="HFM2" s="10"/>
      <c r="HFN2" s="10"/>
      <c r="HFO2" s="10"/>
      <c r="HFP2" s="10"/>
      <c r="HFQ2" s="10"/>
      <c r="HFR2" s="10"/>
      <c r="HFS2" s="10"/>
      <c r="HFT2" s="10"/>
      <c r="HFU2" s="10"/>
      <c r="HFV2" s="10"/>
      <c r="HFW2" s="10"/>
      <c r="HFX2" s="10"/>
      <c r="HFY2" s="10"/>
      <c r="HFZ2" s="10"/>
      <c r="HGA2" s="10"/>
      <c r="HGB2" s="10"/>
      <c r="HGC2" s="10"/>
      <c r="HGD2" s="10"/>
      <c r="HGE2" s="10"/>
      <c r="HGF2" s="10"/>
      <c r="HGG2" s="10"/>
      <c r="HGH2" s="10"/>
      <c r="HGI2" s="10"/>
      <c r="HGJ2" s="10"/>
      <c r="HGK2" s="10"/>
      <c r="HGL2" s="10"/>
      <c r="HGM2" s="10"/>
      <c r="HGN2" s="10"/>
      <c r="HGO2" s="10"/>
      <c r="HGP2" s="10"/>
      <c r="HGQ2" s="10"/>
      <c r="HGR2" s="10"/>
      <c r="HGS2" s="10"/>
      <c r="HGT2" s="10"/>
      <c r="HGU2" s="10"/>
      <c r="HGV2" s="10"/>
      <c r="HGW2" s="10"/>
      <c r="HGX2" s="10"/>
      <c r="HGY2" s="10"/>
      <c r="HGZ2" s="10"/>
      <c r="HHA2" s="10"/>
      <c r="HHB2" s="10"/>
      <c r="HHC2" s="10"/>
      <c r="HHD2" s="10"/>
      <c r="HHE2" s="10"/>
      <c r="HHF2" s="10"/>
      <c r="HHG2" s="10"/>
      <c r="HHH2" s="10"/>
      <c r="HHI2" s="10"/>
      <c r="HHJ2" s="10"/>
      <c r="HHK2" s="10"/>
      <c r="HHL2" s="10"/>
      <c r="HHM2" s="10"/>
      <c r="HHN2" s="10"/>
      <c r="HHO2" s="10"/>
      <c r="HHP2" s="10"/>
      <c r="HHQ2" s="10"/>
      <c r="HHR2" s="10"/>
      <c r="HHS2" s="10"/>
      <c r="HHT2" s="10"/>
      <c r="HHU2" s="10"/>
      <c r="HHV2" s="10"/>
      <c r="HHW2" s="10"/>
      <c r="HHX2" s="10"/>
      <c r="HHY2" s="10"/>
      <c r="HHZ2" s="10"/>
      <c r="HIA2" s="10"/>
      <c r="HIB2" s="10"/>
      <c r="HIC2" s="10"/>
      <c r="HID2" s="10"/>
      <c r="HIE2" s="10"/>
      <c r="HIF2" s="10"/>
      <c r="HIG2" s="10"/>
      <c r="HIH2" s="10"/>
      <c r="HII2" s="10"/>
      <c r="HIJ2" s="10"/>
      <c r="HIK2" s="10"/>
      <c r="HIL2" s="10"/>
      <c r="HIM2" s="10"/>
      <c r="HIN2" s="10"/>
      <c r="HIO2" s="10"/>
      <c r="HIP2" s="10"/>
      <c r="HIQ2" s="10"/>
      <c r="HIR2" s="10"/>
      <c r="HIS2" s="10"/>
      <c r="HIT2" s="10"/>
      <c r="HIU2" s="10"/>
      <c r="HIV2" s="10"/>
      <c r="HIW2" s="10"/>
      <c r="HIX2" s="10"/>
      <c r="HIY2" s="10"/>
      <c r="HIZ2" s="10"/>
      <c r="HJA2" s="10"/>
      <c r="HJB2" s="10"/>
      <c r="HJC2" s="10"/>
      <c r="HJD2" s="10"/>
      <c r="HJE2" s="10"/>
      <c r="HJF2" s="10"/>
      <c r="HJG2" s="10"/>
      <c r="HJH2" s="10"/>
      <c r="HJI2" s="10"/>
      <c r="HJJ2" s="10"/>
      <c r="HJK2" s="10"/>
      <c r="HJL2" s="10"/>
      <c r="HJM2" s="10"/>
      <c r="HJN2" s="10"/>
      <c r="HJO2" s="10"/>
      <c r="HJP2" s="10"/>
      <c r="HJQ2" s="10"/>
      <c r="HJR2" s="10"/>
      <c r="HJS2" s="10"/>
      <c r="HJT2" s="10"/>
      <c r="HJU2" s="10"/>
      <c r="HJV2" s="10"/>
      <c r="HJW2" s="10"/>
      <c r="HJX2" s="10"/>
      <c r="HJY2" s="10"/>
      <c r="HJZ2" s="10"/>
      <c r="HKA2" s="10"/>
      <c r="HKB2" s="10"/>
      <c r="HKC2" s="10"/>
      <c r="HKD2" s="10"/>
      <c r="HKE2" s="10"/>
      <c r="HKF2" s="10"/>
      <c r="HKG2" s="10"/>
      <c r="HKH2" s="10"/>
      <c r="HKI2" s="10"/>
      <c r="HKJ2" s="10"/>
      <c r="HKK2" s="10"/>
      <c r="HKL2" s="10"/>
      <c r="HKM2" s="10"/>
      <c r="HKN2" s="10"/>
      <c r="HKO2" s="10"/>
      <c r="HKP2" s="10"/>
      <c r="HKQ2" s="10"/>
      <c r="HKR2" s="10"/>
      <c r="HKS2" s="10"/>
      <c r="HKT2" s="10"/>
      <c r="HKU2" s="10"/>
      <c r="HKV2" s="10"/>
      <c r="HKW2" s="10"/>
      <c r="HKX2" s="10"/>
      <c r="HKY2" s="10"/>
      <c r="HKZ2" s="10"/>
      <c r="HLA2" s="10"/>
      <c r="HLB2" s="10"/>
      <c r="HLC2" s="10"/>
      <c r="HLD2" s="10"/>
      <c r="HLE2" s="10"/>
      <c r="HLF2" s="10"/>
      <c r="HLG2" s="10"/>
      <c r="HLH2" s="10"/>
      <c r="HLI2" s="10"/>
      <c r="HLJ2" s="10"/>
      <c r="HLK2" s="10"/>
      <c r="HLL2" s="10"/>
      <c r="HLM2" s="10"/>
      <c r="HLN2" s="10"/>
      <c r="HLO2" s="10"/>
      <c r="HLP2" s="10"/>
      <c r="HLQ2" s="10"/>
      <c r="HLR2" s="10"/>
      <c r="HLS2" s="10"/>
      <c r="HLT2" s="10"/>
      <c r="HLU2" s="10"/>
      <c r="HLV2" s="10"/>
      <c r="HLW2" s="10"/>
      <c r="HLX2" s="10"/>
      <c r="HLY2" s="10"/>
      <c r="HLZ2" s="10"/>
      <c r="HMA2" s="10"/>
      <c r="HMB2" s="10"/>
      <c r="HMC2" s="10"/>
      <c r="HMD2" s="10"/>
      <c r="HME2" s="10"/>
      <c r="HMF2" s="10"/>
      <c r="HMG2" s="10"/>
      <c r="HMH2" s="10"/>
      <c r="HMI2" s="10"/>
      <c r="HMJ2" s="10"/>
      <c r="HMK2" s="10"/>
      <c r="HML2" s="10"/>
      <c r="HMM2" s="10"/>
      <c r="HMN2" s="10"/>
      <c r="HMO2" s="10"/>
      <c r="HMP2" s="10"/>
      <c r="HMQ2" s="10"/>
      <c r="HMR2" s="10"/>
      <c r="HMS2" s="10"/>
      <c r="HMT2" s="10"/>
      <c r="HMU2" s="10"/>
      <c r="HMV2" s="10"/>
      <c r="HMW2" s="10"/>
      <c r="HMX2" s="10"/>
      <c r="HMY2" s="10"/>
      <c r="HMZ2" s="10"/>
      <c r="HNA2" s="10"/>
      <c r="HNB2" s="10"/>
      <c r="HNC2" s="10"/>
      <c r="HND2" s="10"/>
      <c r="HNE2" s="10"/>
      <c r="HNF2" s="10"/>
      <c r="HNG2" s="10"/>
      <c r="HNH2" s="10"/>
      <c r="HNI2" s="10"/>
      <c r="HNJ2" s="10"/>
      <c r="HNK2" s="10"/>
      <c r="HNL2" s="10"/>
      <c r="HNM2" s="10"/>
      <c r="HNN2" s="10"/>
      <c r="HNO2" s="10"/>
      <c r="HNP2" s="10"/>
      <c r="HNQ2" s="10"/>
      <c r="HNR2" s="10"/>
      <c r="HNS2" s="10"/>
      <c r="HNT2" s="10"/>
      <c r="HNU2" s="10"/>
      <c r="HNV2" s="10"/>
      <c r="HNW2" s="10"/>
      <c r="HNX2" s="10"/>
      <c r="HNY2" s="10"/>
      <c r="HNZ2" s="10"/>
      <c r="HOA2" s="10"/>
      <c r="HOB2" s="10"/>
      <c r="HOC2" s="10"/>
      <c r="HOD2" s="10"/>
      <c r="HOE2" s="10"/>
      <c r="HOF2" s="10"/>
      <c r="HOG2" s="10"/>
      <c r="HOH2" s="10"/>
      <c r="HOI2" s="10"/>
      <c r="HOJ2" s="10"/>
      <c r="HOK2" s="10"/>
      <c r="HOL2" s="10"/>
      <c r="HOM2" s="10"/>
      <c r="HON2" s="10"/>
      <c r="HOO2" s="10"/>
      <c r="HOP2" s="10"/>
      <c r="HOQ2" s="10"/>
      <c r="HOR2" s="10"/>
      <c r="HOS2" s="10"/>
      <c r="HOT2" s="10"/>
      <c r="HOU2" s="10"/>
      <c r="HOV2" s="10"/>
      <c r="HOW2" s="10"/>
      <c r="HOX2" s="10"/>
      <c r="HOY2" s="10"/>
      <c r="HOZ2" s="10"/>
      <c r="HPA2" s="10"/>
      <c r="HPB2" s="10"/>
      <c r="HPC2" s="10"/>
      <c r="HPD2" s="10"/>
      <c r="HPE2" s="10"/>
      <c r="HPF2" s="10"/>
      <c r="HPG2" s="10"/>
      <c r="HPH2" s="10"/>
      <c r="HPI2" s="10"/>
      <c r="HPJ2" s="10"/>
      <c r="HPK2" s="10"/>
      <c r="HPL2" s="10"/>
      <c r="HPM2" s="10"/>
      <c r="HPN2" s="10"/>
      <c r="HPO2" s="10"/>
      <c r="HPP2" s="10"/>
      <c r="HPQ2" s="10"/>
      <c r="HPR2" s="10"/>
      <c r="HPS2" s="10"/>
      <c r="HPT2" s="10"/>
      <c r="HPU2" s="10"/>
      <c r="HPV2" s="10"/>
      <c r="HPW2" s="10"/>
      <c r="HPX2" s="10"/>
      <c r="HPY2" s="10"/>
      <c r="HPZ2" s="10"/>
      <c r="HQA2" s="10"/>
      <c r="HQB2" s="10"/>
      <c r="HQC2" s="10"/>
      <c r="HQD2" s="10"/>
      <c r="HQE2" s="10"/>
      <c r="HQF2" s="10"/>
      <c r="HQG2" s="10"/>
      <c r="HQH2" s="10"/>
      <c r="HQI2" s="10"/>
      <c r="HQJ2" s="10"/>
      <c r="HQK2" s="10"/>
      <c r="HQL2" s="10"/>
      <c r="HQM2" s="10"/>
      <c r="HQN2" s="10"/>
      <c r="HQO2" s="10"/>
      <c r="HQP2" s="10"/>
      <c r="HQQ2" s="10"/>
      <c r="HQR2" s="10"/>
      <c r="HQS2" s="10"/>
      <c r="HQT2" s="10"/>
      <c r="HQU2" s="10"/>
      <c r="HQV2" s="10"/>
      <c r="HQW2" s="10"/>
      <c r="HQX2" s="10"/>
      <c r="HQY2" s="10"/>
      <c r="HQZ2" s="10"/>
      <c r="HRA2" s="10"/>
      <c r="HRB2" s="10"/>
      <c r="HRC2" s="10"/>
      <c r="HRD2" s="10"/>
      <c r="HRE2" s="10"/>
      <c r="HRF2" s="10"/>
      <c r="HRG2" s="10"/>
      <c r="HRH2" s="10"/>
      <c r="HRI2" s="10"/>
      <c r="HRJ2" s="10"/>
      <c r="HRK2" s="10"/>
      <c r="HRL2" s="10"/>
      <c r="HRM2" s="10"/>
      <c r="HRN2" s="10"/>
      <c r="HRO2" s="10"/>
      <c r="HRP2" s="10"/>
      <c r="HRQ2" s="10"/>
      <c r="HRR2" s="10"/>
      <c r="HRS2" s="10"/>
      <c r="HRT2" s="10"/>
      <c r="HRU2" s="10"/>
      <c r="HRV2" s="10"/>
      <c r="HRW2" s="10"/>
      <c r="HRX2" s="10"/>
      <c r="HRY2" s="10"/>
      <c r="HRZ2" s="10"/>
      <c r="HSA2" s="10"/>
      <c r="HSB2" s="10"/>
      <c r="HSC2" s="10"/>
      <c r="HSD2" s="10"/>
      <c r="HSE2" s="10"/>
      <c r="HSF2" s="10"/>
      <c r="HSG2" s="10"/>
      <c r="HSH2" s="10"/>
      <c r="HSI2" s="10"/>
      <c r="HSJ2" s="10"/>
      <c r="HSK2" s="10"/>
      <c r="HSL2" s="10"/>
      <c r="HSM2" s="10"/>
      <c r="HSN2" s="10"/>
      <c r="HSO2" s="10"/>
      <c r="HSP2" s="10"/>
      <c r="HSQ2" s="10"/>
      <c r="HSR2" s="10"/>
      <c r="HSS2" s="10"/>
      <c r="HST2" s="10"/>
      <c r="HSU2" s="10"/>
      <c r="HSV2" s="10"/>
      <c r="HSW2" s="10"/>
      <c r="HSX2" s="10"/>
      <c r="HSY2" s="10"/>
      <c r="HSZ2" s="10"/>
      <c r="HTA2" s="10"/>
      <c r="HTB2" s="10"/>
      <c r="HTC2" s="10"/>
      <c r="HTD2" s="10"/>
      <c r="HTE2" s="10"/>
      <c r="HTF2" s="10"/>
      <c r="HTG2" s="10"/>
      <c r="HTH2" s="10"/>
      <c r="HTI2" s="10"/>
      <c r="HTJ2" s="10"/>
      <c r="HTK2" s="10"/>
      <c r="HTL2" s="10"/>
      <c r="HTM2" s="10"/>
      <c r="HTN2" s="10"/>
      <c r="HTO2" s="10"/>
      <c r="HTP2" s="10"/>
      <c r="HTQ2" s="10"/>
      <c r="HTR2" s="10"/>
      <c r="HTS2" s="10"/>
      <c r="HTT2" s="10"/>
      <c r="HTU2" s="10"/>
      <c r="HTV2" s="10"/>
      <c r="HTW2" s="10"/>
      <c r="HTX2" s="10"/>
      <c r="HTY2" s="10"/>
      <c r="HTZ2" s="10"/>
      <c r="HUA2" s="10"/>
      <c r="HUB2" s="10"/>
      <c r="HUC2" s="10"/>
      <c r="HUD2" s="10"/>
      <c r="HUE2" s="10"/>
      <c r="HUF2" s="10"/>
      <c r="HUG2" s="10"/>
      <c r="HUH2" s="10"/>
      <c r="HUI2" s="10"/>
      <c r="HUJ2" s="10"/>
      <c r="HUK2" s="10"/>
      <c r="HUL2" s="10"/>
      <c r="HUM2" s="10"/>
      <c r="HUN2" s="10"/>
      <c r="HUO2" s="10"/>
      <c r="HUP2" s="10"/>
      <c r="HUQ2" s="10"/>
      <c r="HUR2" s="10"/>
      <c r="HUS2" s="10"/>
      <c r="HUT2" s="10"/>
      <c r="HUU2" s="10"/>
      <c r="HUV2" s="10"/>
      <c r="HUW2" s="10"/>
      <c r="HUX2" s="10"/>
      <c r="HUY2" s="10"/>
      <c r="HUZ2" s="10"/>
      <c r="HVA2" s="10"/>
      <c r="HVB2" s="10"/>
      <c r="HVC2" s="10"/>
      <c r="HVD2" s="10"/>
      <c r="HVE2" s="10"/>
      <c r="HVF2" s="10"/>
      <c r="HVG2" s="10"/>
      <c r="HVH2" s="10"/>
      <c r="HVI2" s="10"/>
      <c r="HVJ2" s="10"/>
      <c r="HVK2" s="10"/>
      <c r="HVL2" s="10"/>
      <c r="HVM2" s="10"/>
      <c r="HVN2" s="10"/>
      <c r="HVO2" s="10"/>
      <c r="HVP2" s="10"/>
      <c r="HVQ2" s="10"/>
      <c r="HVR2" s="10"/>
      <c r="HVS2" s="10"/>
      <c r="HVT2" s="10"/>
      <c r="HVU2" s="10"/>
      <c r="HVV2" s="10"/>
      <c r="HVW2" s="10"/>
      <c r="HVX2" s="10"/>
      <c r="HVY2" s="10"/>
      <c r="HVZ2" s="10"/>
      <c r="HWA2" s="10"/>
      <c r="HWB2" s="10"/>
      <c r="HWC2" s="10"/>
      <c r="HWD2" s="10"/>
      <c r="HWE2" s="10"/>
      <c r="HWF2" s="10"/>
      <c r="HWG2" s="10"/>
      <c r="HWH2" s="10"/>
      <c r="HWI2" s="10"/>
      <c r="HWJ2" s="10"/>
      <c r="HWK2" s="10"/>
      <c r="HWL2" s="10"/>
      <c r="HWM2" s="10"/>
      <c r="HWN2" s="10"/>
      <c r="HWO2" s="10"/>
      <c r="HWP2" s="10"/>
      <c r="HWQ2" s="10"/>
      <c r="HWR2" s="10"/>
      <c r="HWS2" s="10"/>
      <c r="HWT2" s="10"/>
      <c r="HWU2" s="10"/>
      <c r="HWV2" s="10"/>
      <c r="HWW2" s="10"/>
      <c r="HWX2" s="10"/>
      <c r="HWY2" s="10"/>
      <c r="HWZ2" s="10"/>
      <c r="HXA2" s="10"/>
      <c r="HXB2" s="10"/>
      <c r="HXC2" s="10"/>
      <c r="HXD2" s="10"/>
      <c r="HXE2" s="10"/>
      <c r="HXF2" s="10"/>
      <c r="HXG2" s="10"/>
      <c r="HXH2" s="10"/>
      <c r="HXI2" s="10"/>
      <c r="HXJ2" s="10"/>
      <c r="HXK2" s="10"/>
      <c r="HXL2" s="10"/>
      <c r="HXM2" s="10"/>
      <c r="HXN2" s="10"/>
      <c r="HXO2" s="10"/>
      <c r="HXP2" s="10"/>
      <c r="HXQ2" s="10"/>
      <c r="HXR2" s="10"/>
      <c r="HXS2" s="10"/>
      <c r="HXT2" s="10"/>
      <c r="HXU2" s="10"/>
      <c r="HXV2" s="10"/>
      <c r="HXW2" s="10"/>
      <c r="HXX2" s="10"/>
      <c r="HXY2" s="10"/>
      <c r="HXZ2" s="10"/>
      <c r="HYA2" s="10"/>
      <c r="HYB2" s="10"/>
      <c r="HYC2" s="10"/>
      <c r="HYD2" s="10"/>
      <c r="HYE2" s="10"/>
      <c r="HYF2" s="10"/>
      <c r="HYG2" s="10"/>
      <c r="HYH2" s="10"/>
      <c r="HYI2" s="10"/>
      <c r="HYJ2" s="10"/>
      <c r="HYK2" s="10"/>
      <c r="HYL2" s="10"/>
      <c r="HYM2" s="10"/>
      <c r="HYN2" s="10"/>
      <c r="HYO2" s="10"/>
      <c r="HYP2" s="10"/>
      <c r="HYQ2" s="10"/>
      <c r="HYR2" s="10"/>
      <c r="HYS2" s="10"/>
      <c r="HYT2" s="10"/>
      <c r="HYU2" s="10"/>
      <c r="HYV2" s="10"/>
      <c r="HYW2" s="10"/>
      <c r="HYX2" s="10"/>
      <c r="HYY2" s="10"/>
      <c r="HYZ2" s="10"/>
      <c r="HZA2" s="10"/>
      <c r="HZB2" s="10"/>
      <c r="HZC2" s="10"/>
      <c r="HZD2" s="10"/>
      <c r="HZE2" s="10"/>
      <c r="HZF2" s="10"/>
      <c r="HZG2" s="10"/>
      <c r="HZH2" s="10"/>
      <c r="HZI2" s="10"/>
      <c r="HZJ2" s="10"/>
      <c r="HZK2" s="10"/>
      <c r="HZL2" s="10"/>
      <c r="HZM2" s="10"/>
      <c r="HZN2" s="10"/>
      <c r="HZO2" s="10"/>
      <c r="HZP2" s="10"/>
      <c r="HZQ2" s="10"/>
      <c r="HZR2" s="10"/>
      <c r="HZS2" s="10"/>
      <c r="HZT2" s="10"/>
      <c r="HZU2" s="10"/>
      <c r="HZV2" s="10"/>
      <c r="HZW2" s="10"/>
      <c r="HZX2" s="10"/>
      <c r="HZY2" s="10"/>
      <c r="HZZ2" s="10"/>
      <c r="IAA2" s="10"/>
      <c r="IAB2" s="10"/>
      <c r="IAC2" s="10"/>
      <c r="IAD2" s="10"/>
      <c r="IAE2" s="10"/>
      <c r="IAF2" s="10"/>
      <c r="IAG2" s="10"/>
      <c r="IAH2" s="10"/>
      <c r="IAI2" s="10"/>
      <c r="IAJ2" s="10"/>
      <c r="IAK2" s="10"/>
      <c r="IAL2" s="10"/>
      <c r="IAM2" s="10"/>
      <c r="IAN2" s="10"/>
      <c r="IAO2" s="10"/>
      <c r="IAP2" s="10"/>
      <c r="IAQ2" s="10"/>
      <c r="IAR2" s="10"/>
      <c r="IAS2" s="10"/>
      <c r="IAT2" s="10"/>
      <c r="IAU2" s="10"/>
      <c r="IAV2" s="10"/>
      <c r="IAW2" s="10"/>
      <c r="IAX2" s="10"/>
      <c r="IAY2" s="10"/>
      <c r="IAZ2" s="10"/>
      <c r="IBA2" s="10"/>
      <c r="IBB2" s="10"/>
      <c r="IBC2" s="10"/>
      <c r="IBD2" s="10"/>
      <c r="IBE2" s="10"/>
      <c r="IBF2" s="10"/>
      <c r="IBG2" s="10"/>
      <c r="IBH2" s="10"/>
      <c r="IBI2" s="10"/>
      <c r="IBJ2" s="10"/>
      <c r="IBK2" s="10"/>
      <c r="IBL2" s="10"/>
      <c r="IBM2" s="10"/>
      <c r="IBN2" s="10"/>
      <c r="IBO2" s="10"/>
      <c r="IBP2" s="10"/>
      <c r="IBQ2" s="10"/>
      <c r="IBR2" s="10"/>
      <c r="IBS2" s="10"/>
      <c r="IBT2" s="10"/>
      <c r="IBU2" s="10"/>
      <c r="IBV2" s="10"/>
      <c r="IBW2" s="10"/>
      <c r="IBX2" s="10"/>
      <c r="IBY2" s="10"/>
      <c r="IBZ2" s="10"/>
      <c r="ICA2" s="10"/>
      <c r="ICB2" s="10"/>
      <c r="ICC2" s="10"/>
      <c r="ICD2" s="10"/>
      <c r="ICE2" s="10"/>
      <c r="ICF2" s="10"/>
      <c r="ICG2" s="10"/>
      <c r="ICH2" s="10"/>
      <c r="ICI2" s="10"/>
      <c r="ICJ2" s="10"/>
      <c r="ICK2" s="10"/>
      <c r="ICL2" s="10"/>
      <c r="ICM2" s="10"/>
      <c r="ICN2" s="10"/>
      <c r="ICO2" s="10"/>
      <c r="ICP2" s="10"/>
      <c r="ICQ2" s="10"/>
      <c r="ICR2" s="10"/>
      <c r="ICS2" s="10"/>
      <c r="ICT2" s="10"/>
      <c r="ICU2" s="10"/>
      <c r="ICV2" s="10"/>
      <c r="ICW2" s="10"/>
      <c r="ICX2" s="10"/>
      <c r="ICY2" s="10"/>
      <c r="ICZ2" s="10"/>
      <c r="IDA2" s="10"/>
      <c r="IDB2" s="10"/>
      <c r="IDC2" s="10"/>
      <c r="IDD2" s="10"/>
      <c r="IDE2" s="10"/>
      <c r="IDF2" s="10"/>
      <c r="IDG2" s="10"/>
      <c r="IDH2" s="10"/>
      <c r="IDI2" s="10"/>
      <c r="IDJ2" s="10"/>
      <c r="IDK2" s="10"/>
      <c r="IDL2" s="10"/>
      <c r="IDM2" s="10"/>
      <c r="IDN2" s="10"/>
      <c r="IDO2" s="10"/>
      <c r="IDP2" s="10"/>
      <c r="IDQ2" s="10"/>
      <c r="IDR2" s="10"/>
      <c r="IDS2" s="10"/>
      <c r="IDT2" s="10"/>
      <c r="IDU2" s="10"/>
      <c r="IDV2" s="10"/>
      <c r="IDW2" s="10"/>
      <c r="IDX2" s="10"/>
      <c r="IDY2" s="10"/>
      <c r="IDZ2" s="10"/>
      <c r="IEA2" s="10"/>
      <c r="IEB2" s="10"/>
      <c r="IEC2" s="10"/>
      <c r="IED2" s="10"/>
      <c r="IEE2" s="10"/>
      <c r="IEF2" s="10"/>
      <c r="IEG2" s="10"/>
      <c r="IEH2" s="10"/>
      <c r="IEI2" s="10"/>
      <c r="IEJ2" s="10"/>
      <c r="IEK2" s="10"/>
      <c r="IEL2" s="10"/>
      <c r="IEM2" s="10"/>
      <c r="IEN2" s="10"/>
      <c r="IEO2" s="10"/>
      <c r="IEP2" s="10"/>
      <c r="IEQ2" s="10"/>
      <c r="IER2" s="10"/>
      <c r="IES2" s="10"/>
      <c r="IET2" s="10"/>
      <c r="IEU2" s="10"/>
      <c r="IEV2" s="10"/>
      <c r="IEW2" s="10"/>
      <c r="IEX2" s="10"/>
      <c r="IEY2" s="10"/>
      <c r="IEZ2" s="10"/>
      <c r="IFA2" s="10"/>
      <c r="IFB2" s="10"/>
      <c r="IFC2" s="10"/>
      <c r="IFD2" s="10"/>
      <c r="IFE2" s="10"/>
      <c r="IFF2" s="10"/>
      <c r="IFG2" s="10"/>
      <c r="IFH2" s="10"/>
      <c r="IFI2" s="10"/>
      <c r="IFJ2" s="10"/>
      <c r="IFK2" s="10"/>
      <c r="IFL2" s="10"/>
      <c r="IFM2" s="10"/>
      <c r="IFN2" s="10"/>
      <c r="IFO2" s="10"/>
      <c r="IFP2" s="10"/>
      <c r="IFQ2" s="10"/>
      <c r="IFR2" s="10"/>
      <c r="IFS2" s="10"/>
      <c r="IFT2" s="10"/>
      <c r="IFU2" s="10"/>
      <c r="IFV2" s="10"/>
      <c r="IFW2" s="10"/>
      <c r="IFX2" s="10"/>
      <c r="IFY2" s="10"/>
      <c r="IFZ2" s="10"/>
      <c r="IGA2" s="10"/>
      <c r="IGB2" s="10"/>
      <c r="IGC2" s="10"/>
      <c r="IGD2" s="10"/>
      <c r="IGE2" s="10"/>
      <c r="IGF2" s="10"/>
      <c r="IGG2" s="10"/>
      <c r="IGH2" s="10"/>
      <c r="IGI2" s="10"/>
      <c r="IGJ2" s="10"/>
      <c r="IGK2" s="10"/>
      <c r="IGL2" s="10"/>
      <c r="IGM2" s="10"/>
      <c r="IGN2" s="10"/>
      <c r="IGO2" s="10"/>
      <c r="IGP2" s="10"/>
      <c r="IGQ2" s="10"/>
      <c r="IGR2" s="10"/>
      <c r="IGS2" s="10"/>
      <c r="IGT2" s="10"/>
      <c r="IGU2" s="10"/>
      <c r="IGV2" s="10"/>
      <c r="IGW2" s="10"/>
      <c r="IGX2" s="10"/>
      <c r="IGY2" s="10"/>
      <c r="IGZ2" s="10"/>
      <c r="IHA2" s="10"/>
      <c r="IHB2" s="10"/>
      <c r="IHC2" s="10"/>
      <c r="IHD2" s="10"/>
      <c r="IHE2" s="10"/>
      <c r="IHF2" s="10"/>
      <c r="IHG2" s="10"/>
      <c r="IHH2" s="10"/>
      <c r="IHI2" s="10"/>
      <c r="IHJ2" s="10"/>
      <c r="IHK2" s="10"/>
      <c r="IHL2" s="10"/>
      <c r="IHM2" s="10"/>
      <c r="IHN2" s="10"/>
      <c r="IHO2" s="10"/>
      <c r="IHP2" s="10"/>
      <c r="IHQ2" s="10"/>
      <c r="IHR2" s="10"/>
      <c r="IHS2" s="10"/>
      <c r="IHT2" s="10"/>
      <c r="IHU2" s="10"/>
      <c r="IHV2" s="10"/>
      <c r="IHW2" s="10"/>
      <c r="IHX2" s="10"/>
      <c r="IHY2" s="10"/>
      <c r="IHZ2" s="10"/>
      <c r="IIA2" s="10"/>
      <c r="IIB2" s="10"/>
      <c r="IIC2" s="10"/>
      <c r="IID2" s="10"/>
      <c r="IIE2" s="10"/>
      <c r="IIF2" s="10"/>
      <c r="IIG2" s="10"/>
      <c r="IIH2" s="10"/>
      <c r="III2" s="10"/>
      <c r="IIJ2" s="10"/>
      <c r="IIK2" s="10"/>
      <c r="IIL2" s="10"/>
      <c r="IIM2" s="10"/>
      <c r="IIN2" s="10"/>
      <c r="IIO2" s="10"/>
      <c r="IIP2" s="10"/>
      <c r="IIQ2" s="10"/>
      <c r="IIR2" s="10"/>
      <c r="IIS2" s="10"/>
      <c r="IIT2" s="10"/>
      <c r="IIU2" s="10"/>
      <c r="IIV2" s="10"/>
      <c r="IIW2" s="10"/>
      <c r="IIX2" s="10"/>
      <c r="IIY2" s="10"/>
      <c r="IIZ2" s="10"/>
      <c r="IJA2" s="10"/>
      <c r="IJB2" s="10"/>
      <c r="IJC2" s="10"/>
      <c r="IJD2" s="10"/>
      <c r="IJE2" s="10"/>
      <c r="IJF2" s="10"/>
      <c r="IJG2" s="10"/>
      <c r="IJH2" s="10"/>
      <c r="IJI2" s="10"/>
      <c r="IJJ2" s="10"/>
      <c r="IJK2" s="10"/>
      <c r="IJL2" s="10"/>
      <c r="IJM2" s="10"/>
      <c r="IJN2" s="10"/>
      <c r="IJO2" s="10"/>
      <c r="IJP2" s="10"/>
      <c r="IJQ2" s="10"/>
      <c r="IJR2" s="10"/>
      <c r="IJS2" s="10"/>
      <c r="IJT2" s="10"/>
      <c r="IJU2" s="10"/>
      <c r="IJV2" s="10"/>
      <c r="IJW2" s="10"/>
      <c r="IJX2" s="10"/>
      <c r="IJY2" s="10"/>
      <c r="IJZ2" s="10"/>
      <c r="IKA2" s="10"/>
      <c r="IKB2" s="10"/>
      <c r="IKC2" s="10"/>
      <c r="IKD2" s="10"/>
      <c r="IKE2" s="10"/>
      <c r="IKF2" s="10"/>
      <c r="IKG2" s="10"/>
      <c r="IKH2" s="10"/>
      <c r="IKI2" s="10"/>
      <c r="IKJ2" s="10"/>
      <c r="IKK2" s="10"/>
      <c r="IKL2" s="10"/>
      <c r="IKM2" s="10"/>
      <c r="IKN2" s="10"/>
      <c r="IKO2" s="10"/>
      <c r="IKP2" s="10"/>
      <c r="IKQ2" s="10"/>
      <c r="IKR2" s="10"/>
      <c r="IKS2" s="10"/>
      <c r="IKT2" s="10"/>
      <c r="IKU2" s="10"/>
      <c r="IKV2" s="10"/>
      <c r="IKW2" s="10"/>
      <c r="IKX2" s="10"/>
      <c r="IKY2" s="10"/>
      <c r="IKZ2" s="10"/>
      <c r="ILA2" s="10"/>
      <c r="ILB2" s="10"/>
      <c r="ILC2" s="10"/>
      <c r="ILD2" s="10"/>
      <c r="ILE2" s="10"/>
      <c r="ILF2" s="10"/>
      <c r="ILG2" s="10"/>
      <c r="ILH2" s="10"/>
      <c r="ILI2" s="10"/>
      <c r="ILJ2" s="10"/>
      <c r="ILK2" s="10"/>
      <c r="ILL2" s="10"/>
      <c r="ILM2" s="10"/>
      <c r="ILN2" s="10"/>
      <c r="ILO2" s="10"/>
      <c r="ILP2" s="10"/>
      <c r="ILQ2" s="10"/>
      <c r="ILR2" s="10"/>
      <c r="ILS2" s="10"/>
      <c r="ILT2" s="10"/>
      <c r="ILU2" s="10"/>
      <c r="ILV2" s="10"/>
      <c r="ILW2" s="10"/>
      <c r="ILX2" s="10"/>
      <c r="ILY2" s="10"/>
      <c r="ILZ2" s="10"/>
      <c r="IMA2" s="10"/>
      <c r="IMB2" s="10"/>
      <c r="IMC2" s="10"/>
      <c r="IMD2" s="10"/>
      <c r="IME2" s="10"/>
      <c r="IMF2" s="10"/>
      <c r="IMG2" s="10"/>
      <c r="IMH2" s="10"/>
      <c r="IMI2" s="10"/>
      <c r="IMJ2" s="10"/>
      <c r="IMK2" s="10"/>
      <c r="IML2" s="10"/>
      <c r="IMM2" s="10"/>
      <c r="IMN2" s="10"/>
      <c r="IMO2" s="10"/>
      <c r="IMP2" s="10"/>
      <c r="IMQ2" s="10"/>
      <c r="IMR2" s="10"/>
      <c r="IMS2" s="10"/>
      <c r="IMT2" s="10"/>
      <c r="IMU2" s="10"/>
      <c r="IMV2" s="10"/>
      <c r="IMW2" s="10"/>
      <c r="IMX2" s="10"/>
      <c r="IMY2" s="10"/>
      <c r="IMZ2" s="10"/>
      <c r="INA2" s="10"/>
      <c r="INB2" s="10"/>
      <c r="INC2" s="10"/>
      <c r="IND2" s="10"/>
      <c r="INE2" s="10"/>
      <c r="INF2" s="10"/>
      <c r="ING2" s="10"/>
      <c r="INH2" s="10"/>
      <c r="INI2" s="10"/>
      <c r="INJ2" s="10"/>
      <c r="INK2" s="10"/>
      <c r="INL2" s="10"/>
      <c r="INM2" s="10"/>
      <c r="INN2" s="10"/>
      <c r="INO2" s="10"/>
      <c r="INP2" s="10"/>
      <c r="INQ2" s="10"/>
      <c r="INR2" s="10"/>
      <c r="INS2" s="10"/>
      <c r="INT2" s="10"/>
      <c r="INU2" s="10"/>
      <c r="INV2" s="10"/>
      <c r="INW2" s="10"/>
      <c r="INX2" s="10"/>
      <c r="INY2" s="10"/>
      <c r="INZ2" s="10"/>
      <c r="IOA2" s="10"/>
      <c r="IOB2" s="10"/>
      <c r="IOC2" s="10"/>
      <c r="IOD2" s="10"/>
      <c r="IOE2" s="10"/>
      <c r="IOF2" s="10"/>
      <c r="IOG2" s="10"/>
      <c r="IOH2" s="10"/>
      <c r="IOI2" s="10"/>
      <c r="IOJ2" s="10"/>
      <c r="IOK2" s="10"/>
      <c r="IOL2" s="10"/>
      <c r="IOM2" s="10"/>
      <c r="ION2" s="10"/>
      <c r="IOO2" s="10"/>
      <c r="IOP2" s="10"/>
      <c r="IOQ2" s="10"/>
      <c r="IOR2" s="10"/>
      <c r="IOS2" s="10"/>
      <c r="IOT2" s="10"/>
      <c r="IOU2" s="10"/>
      <c r="IOV2" s="10"/>
      <c r="IOW2" s="10"/>
      <c r="IOX2" s="10"/>
      <c r="IOY2" s="10"/>
      <c r="IOZ2" s="10"/>
      <c r="IPA2" s="10"/>
      <c r="IPB2" s="10"/>
      <c r="IPC2" s="10"/>
      <c r="IPD2" s="10"/>
      <c r="IPE2" s="10"/>
      <c r="IPF2" s="10"/>
      <c r="IPG2" s="10"/>
      <c r="IPH2" s="10"/>
      <c r="IPI2" s="10"/>
      <c r="IPJ2" s="10"/>
      <c r="IPK2" s="10"/>
      <c r="IPL2" s="10"/>
      <c r="IPM2" s="10"/>
      <c r="IPN2" s="10"/>
      <c r="IPO2" s="10"/>
      <c r="IPP2" s="10"/>
      <c r="IPQ2" s="10"/>
      <c r="IPR2" s="10"/>
      <c r="IPS2" s="10"/>
      <c r="IPT2" s="10"/>
      <c r="IPU2" s="10"/>
      <c r="IPV2" s="10"/>
      <c r="IPW2" s="10"/>
      <c r="IPX2" s="10"/>
      <c r="IPY2" s="10"/>
      <c r="IPZ2" s="10"/>
      <c r="IQA2" s="10"/>
      <c r="IQB2" s="10"/>
      <c r="IQC2" s="10"/>
      <c r="IQD2" s="10"/>
      <c r="IQE2" s="10"/>
      <c r="IQF2" s="10"/>
      <c r="IQG2" s="10"/>
      <c r="IQH2" s="10"/>
      <c r="IQI2" s="10"/>
      <c r="IQJ2" s="10"/>
      <c r="IQK2" s="10"/>
      <c r="IQL2" s="10"/>
      <c r="IQM2" s="10"/>
      <c r="IQN2" s="10"/>
      <c r="IQO2" s="10"/>
      <c r="IQP2" s="10"/>
      <c r="IQQ2" s="10"/>
      <c r="IQR2" s="10"/>
      <c r="IQS2" s="10"/>
      <c r="IQT2" s="10"/>
      <c r="IQU2" s="10"/>
      <c r="IQV2" s="10"/>
      <c r="IQW2" s="10"/>
      <c r="IQX2" s="10"/>
      <c r="IQY2" s="10"/>
      <c r="IQZ2" s="10"/>
      <c r="IRA2" s="10"/>
      <c r="IRB2" s="10"/>
      <c r="IRC2" s="10"/>
      <c r="IRD2" s="10"/>
      <c r="IRE2" s="10"/>
      <c r="IRF2" s="10"/>
      <c r="IRG2" s="10"/>
      <c r="IRH2" s="10"/>
      <c r="IRI2" s="10"/>
      <c r="IRJ2" s="10"/>
      <c r="IRK2" s="10"/>
      <c r="IRL2" s="10"/>
      <c r="IRM2" s="10"/>
      <c r="IRN2" s="10"/>
      <c r="IRO2" s="10"/>
      <c r="IRP2" s="10"/>
      <c r="IRQ2" s="10"/>
      <c r="IRR2" s="10"/>
      <c r="IRS2" s="10"/>
      <c r="IRT2" s="10"/>
      <c r="IRU2" s="10"/>
      <c r="IRV2" s="10"/>
      <c r="IRW2" s="10"/>
      <c r="IRX2" s="10"/>
      <c r="IRY2" s="10"/>
      <c r="IRZ2" s="10"/>
      <c r="ISA2" s="10"/>
      <c r="ISB2" s="10"/>
      <c r="ISC2" s="10"/>
      <c r="ISD2" s="10"/>
      <c r="ISE2" s="10"/>
      <c r="ISF2" s="10"/>
      <c r="ISG2" s="10"/>
      <c r="ISH2" s="10"/>
      <c r="ISI2" s="10"/>
      <c r="ISJ2" s="10"/>
      <c r="ISK2" s="10"/>
      <c r="ISL2" s="10"/>
      <c r="ISM2" s="10"/>
      <c r="ISN2" s="10"/>
      <c r="ISO2" s="10"/>
      <c r="ISP2" s="10"/>
      <c r="ISQ2" s="10"/>
      <c r="ISR2" s="10"/>
      <c r="ISS2" s="10"/>
      <c r="IST2" s="10"/>
      <c r="ISU2" s="10"/>
      <c r="ISV2" s="10"/>
      <c r="ISW2" s="10"/>
      <c r="ISX2" s="10"/>
      <c r="ISY2" s="10"/>
      <c r="ISZ2" s="10"/>
      <c r="ITA2" s="10"/>
      <c r="ITB2" s="10"/>
      <c r="ITC2" s="10"/>
      <c r="ITD2" s="10"/>
      <c r="ITE2" s="10"/>
      <c r="ITF2" s="10"/>
      <c r="ITG2" s="10"/>
      <c r="ITH2" s="10"/>
      <c r="ITI2" s="10"/>
      <c r="ITJ2" s="10"/>
      <c r="ITK2" s="10"/>
      <c r="ITL2" s="10"/>
      <c r="ITM2" s="10"/>
      <c r="ITN2" s="10"/>
      <c r="ITO2" s="10"/>
      <c r="ITP2" s="10"/>
      <c r="ITQ2" s="10"/>
      <c r="ITR2" s="10"/>
      <c r="ITS2" s="10"/>
      <c r="ITT2" s="10"/>
      <c r="ITU2" s="10"/>
      <c r="ITV2" s="10"/>
      <c r="ITW2" s="10"/>
      <c r="ITX2" s="10"/>
      <c r="ITY2" s="10"/>
      <c r="ITZ2" s="10"/>
      <c r="IUA2" s="10"/>
      <c r="IUB2" s="10"/>
      <c r="IUC2" s="10"/>
      <c r="IUD2" s="10"/>
      <c r="IUE2" s="10"/>
      <c r="IUF2" s="10"/>
      <c r="IUG2" s="10"/>
      <c r="IUH2" s="10"/>
      <c r="IUI2" s="10"/>
      <c r="IUJ2" s="10"/>
      <c r="IUK2" s="10"/>
      <c r="IUL2" s="10"/>
      <c r="IUM2" s="10"/>
      <c r="IUN2" s="10"/>
      <c r="IUO2" s="10"/>
      <c r="IUP2" s="10"/>
      <c r="IUQ2" s="10"/>
      <c r="IUR2" s="10"/>
      <c r="IUS2" s="10"/>
      <c r="IUT2" s="10"/>
      <c r="IUU2" s="10"/>
      <c r="IUV2" s="10"/>
      <c r="IUW2" s="10"/>
      <c r="IUX2" s="10"/>
      <c r="IUY2" s="10"/>
      <c r="IUZ2" s="10"/>
      <c r="IVA2" s="10"/>
      <c r="IVB2" s="10"/>
      <c r="IVC2" s="10"/>
      <c r="IVD2" s="10"/>
      <c r="IVE2" s="10"/>
      <c r="IVF2" s="10"/>
      <c r="IVG2" s="10"/>
      <c r="IVH2" s="10"/>
      <c r="IVI2" s="10"/>
      <c r="IVJ2" s="10"/>
      <c r="IVK2" s="10"/>
      <c r="IVL2" s="10"/>
      <c r="IVM2" s="10"/>
      <c r="IVN2" s="10"/>
      <c r="IVO2" s="10"/>
      <c r="IVP2" s="10"/>
      <c r="IVQ2" s="10"/>
      <c r="IVR2" s="10"/>
      <c r="IVS2" s="10"/>
      <c r="IVT2" s="10"/>
      <c r="IVU2" s="10"/>
      <c r="IVV2" s="10"/>
      <c r="IVW2" s="10"/>
      <c r="IVX2" s="10"/>
      <c r="IVY2" s="10"/>
      <c r="IVZ2" s="10"/>
      <c r="IWA2" s="10"/>
      <c r="IWB2" s="10"/>
      <c r="IWC2" s="10"/>
      <c r="IWD2" s="10"/>
      <c r="IWE2" s="10"/>
      <c r="IWF2" s="10"/>
      <c r="IWG2" s="10"/>
      <c r="IWH2" s="10"/>
      <c r="IWI2" s="10"/>
      <c r="IWJ2" s="10"/>
      <c r="IWK2" s="10"/>
      <c r="IWL2" s="10"/>
      <c r="IWM2" s="10"/>
      <c r="IWN2" s="10"/>
      <c r="IWO2" s="10"/>
      <c r="IWP2" s="10"/>
      <c r="IWQ2" s="10"/>
      <c r="IWR2" s="10"/>
      <c r="IWS2" s="10"/>
      <c r="IWT2" s="10"/>
      <c r="IWU2" s="10"/>
      <c r="IWV2" s="10"/>
      <c r="IWW2" s="10"/>
      <c r="IWX2" s="10"/>
      <c r="IWY2" s="10"/>
      <c r="IWZ2" s="10"/>
      <c r="IXA2" s="10"/>
      <c r="IXB2" s="10"/>
      <c r="IXC2" s="10"/>
      <c r="IXD2" s="10"/>
      <c r="IXE2" s="10"/>
      <c r="IXF2" s="10"/>
      <c r="IXG2" s="10"/>
      <c r="IXH2" s="10"/>
      <c r="IXI2" s="10"/>
      <c r="IXJ2" s="10"/>
      <c r="IXK2" s="10"/>
      <c r="IXL2" s="10"/>
      <c r="IXM2" s="10"/>
      <c r="IXN2" s="10"/>
      <c r="IXO2" s="10"/>
      <c r="IXP2" s="10"/>
      <c r="IXQ2" s="10"/>
      <c r="IXR2" s="10"/>
      <c r="IXS2" s="10"/>
      <c r="IXT2" s="10"/>
      <c r="IXU2" s="10"/>
      <c r="IXV2" s="10"/>
      <c r="IXW2" s="10"/>
      <c r="IXX2" s="10"/>
      <c r="IXY2" s="10"/>
      <c r="IXZ2" s="10"/>
      <c r="IYA2" s="10"/>
      <c r="IYB2" s="10"/>
      <c r="IYC2" s="10"/>
      <c r="IYD2" s="10"/>
      <c r="IYE2" s="10"/>
      <c r="IYF2" s="10"/>
      <c r="IYG2" s="10"/>
      <c r="IYH2" s="10"/>
      <c r="IYI2" s="10"/>
      <c r="IYJ2" s="10"/>
      <c r="IYK2" s="10"/>
      <c r="IYL2" s="10"/>
      <c r="IYM2" s="10"/>
      <c r="IYN2" s="10"/>
      <c r="IYO2" s="10"/>
      <c r="IYP2" s="10"/>
      <c r="IYQ2" s="10"/>
      <c r="IYR2" s="10"/>
      <c r="IYS2" s="10"/>
      <c r="IYT2" s="10"/>
      <c r="IYU2" s="10"/>
      <c r="IYV2" s="10"/>
      <c r="IYW2" s="10"/>
      <c r="IYX2" s="10"/>
      <c r="IYY2" s="10"/>
      <c r="IYZ2" s="10"/>
      <c r="IZA2" s="10"/>
      <c r="IZB2" s="10"/>
      <c r="IZC2" s="10"/>
      <c r="IZD2" s="10"/>
      <c r="IZE2" s="10"/>
      <c r="IZF2" s="10"/>
      <c r="IZG2" s="10"/>
      <c r="IZH2" s="10"/>
      <c r="IZI2" s="10"/>
      <c r="IZJ2" s="10"/>
      <c r="IZK2" s="10"/>
      <c r="IZL2" s="10"/>
      <c r="IZM2" s="10"/>
      <c r="IZN2" s="10"/>
      <c r="IZO2" s="10"/>
      <c r="IZP2" s="10"/>
      <c r="IZQ2" s="10"/>
      <c r="IZR2" s="10"/>
      <c r="IZS2" s="10"/>
      <c r="IZT2" s="10"/>
      <c r="IZU2" s="10"/>
      <c r="IZV2" s="10"/>
      <c r="IZW2" s="10"/>
      <c r="IZX2" s="10"/>
      <c r="IZY2" s="10"/>
      <c r="IZZ2" s="10"/>
      <c r="JAA2" s="10"/>
      <c r="JAB2" s="10"/>
      <c r="JAC2" s="10"/>
      <c r="JAD2" s="10"/>
      <c r="JAE2" s="10"/>
      <c r="JAF2" s="10"/>
      <c r="JAG2" s="10"/>
      <c r="JAH2" s="10"/>
      <c r="JAI2" s="10"/>
      <c r="JAJ2" s="10"/>
      <c r="JAK2" s="10"/>
      <c r="JAL2" s="10"/>
      <c r="JAM2" s="10"/>
      <c r="JAN2" s="10"/>
      <c r="JAO2" s="10"/>
      <c r="JAP2" s="10"/>
      <c r="JAQ2" s="10"/>
      <c r="JAR2" s="10"/>
      <c r="JAS2" s="10"/>
      <c r="JAT2" s="10"/>
      <c r="JAU2" s="10"/>
      <c r="JAV2" s="10"/>
      <c r="JAW2" s="10"/>
      <c r="JAX2" s="10"/>
      <c r="JAY2" s="10"/>
      <c r="JAZ2" s="10"/>
      <c r="JBA2" s="10"/>
      <c r="JBB2" s="10"/>
      <c r="JBC2" s="10"/>
      <c r="JBD2" s="10"/>
      <c r="JBE2" s="10"/>
      <c r="JBF2" s="10"/>
      <c r="JBG2" s="10"/>
      <c r="JBH2" s="10"/>
      <c r="JBI2" s="10"/>
      <c r="JBJ2" s="10"/>
      <c r="JBK2" s="10"/>
      <c r="JBL2" s="10"/>
      <c r="JBM2" s="10"/>
      <c r="JBN2" s="10"/>
      <c r="JBO2" s="10"/>
      <c r="JBP2" s="10"/>
      <c r="JBQ2" s="10"/>
      <c r="JBR2" s="10"/>
      <c r="JBS2" s="10"/>
      <c r="JBT2" s="10"/>
      <c r="JBU2" s="10"/>
      <c r="JBV2" s="10"/>
      <c r="JBW2" s="10"/>
      <c r="JBX2" s="10"/>
      <c r="JBY2" s="10"/>
      <c r="JBZ2" s="10"/>
      <c r="JCA2" s="10"/>
      <c r="JCB2" s="10"/>
      <c r="JCC2" s="10"/>
      <c r="JCD2" s="10"/>
      <c r="JCE2" s="10"/>
      <c r="JCF2" s="10"/>
      <c r="JCG2" s="10"/>
      <c r="JCH2" s="10"/>
      <c r="JCI2" s="10"/>
      <c r="JCJ2" s="10"/>
      <c r="JCK2" s="10"/>
      <c r="JCL2" s="10"/>
      <c r="JCM2" s="10"/>
      <c r="JCN2" s="10"/>
      <c r="JCO2" s="10"/>
      <c r="JCP2" s="10"/>
      <c r="JCQ2" s="10"/>
      <c r="JCR2" s="10"/>
      <c r="JCS2" s="10"/>
      <c r="JCT2" s="10"/>
      <c r="JCU2" s="10"/>
      <c r="JCV2" s="10"/>
      <c r="JCW2" s="10"/>
      <c r="JCX2" s="10"/>
      <c r="JCY2" s="10"/>
      <c r="JCZ2" s="10"/>
      <c r="JDA2" s="10"/>
      <c r="JDB2" s="10"/>
      <c r="JDC2" s="10"/>
      <c r="JDD2" s="10"/>
      <c r="JDE2" s="10"/>
      <c r="JDF2" s="10"/>
      <c r="JDG2" s="10"/>
      <c r="JDH2" s="10"/>
      <c r="JDI2" s="10"/>
      <c r="JDJ2" s="10"/>
      <c r="JDK2" s="10"/>
      <c r="JDL2" s="10"/>
      <c r="JDM2" s="10"/>
      <c r="JDN2" s="10"/>
      <c r="JDO2" s="10"/>
      <c r="JDP2" s="10"/>
      <c r="JDQ2" s="10"/>
      <c r="JDR2" s="10"/>
      <c r="JDS2" s="10"/>
      <c r="JDT2" s="10"/>
      <c r="JDU2" s="10"/>
      <c r="JDV2" s="10"/>
      <c r="JDW2" s="10"/>
      <c r="JDX2" s="10"/>
      <c r="JDY2" s="10"/>
      <c r="JDZ2" s="10"/>
      <c r="JEA2" s="10"/>
      <c r="JEB2" s="10"/>
      <c r="JEC2" s="10"/>
      <c r="JED2" s="10"/>
      <c r="JEE2" s="10"/>
      <c r="JEF2" s="10"/>
      <c r="JEG2" s="10"/>
      <c r="JEH2" s="10"/>
      <c r="JEI2" s="10"/>
      <c r="JEJ2" s="10"/>
      <c r="JEK2" s="10"/>
      <c r="JEL2" s="10"/>
      <c r="JEM2" s="10"/>
      <c r="JEN2" s="10"/>
      <c r="JEO2" s="10"/>
      <c r="JEP2" s="10"/>
      <c r="JEQ2" s="10"/>
      <c r="JER2" s="10"/>
      <c r="JES2" s="10"/>
      <c r="JET2" s="10"/>
      <c r="JEU2" s="10"/>
      <c r="JEV2" s="10"/>
      <c r="JEW2" s="10"/>
      <c r="JEX2" s="10"/>
      <c r="JEY2" s="10"/>
      <c r="JEZ2" s="10"/>
      <c r="JFA2" s="10"/>
      <c r="JFB2" s="10"/>
      <c r="JFC2" s="10"/>
      <c r="JFD2" s="10"/>
      <c r="JFE2" s="10"/>
      <c r="JFF2" s="10"/>
      <c r="JFG2" s="10"/>
      <c r="JFH2" s="10"/>
      <c r="JFI2" s="10"/>
      <c r="JFJ2" s="10"/>
      <c r="JFK2" s="10"/>
      <c r="JFL2" s="10"/>
      <c r="JFM2" s="10"/>
      <c r="JFN2" s="10"/>
      <c r="JFO2" s="10"/>
      <c r="JFP2" s="10"/>
      <c r="JFQ2" s="10"/>
      <c r="JFR2" s="10"/>
      <c r="JFS2" s="10"/>
      <c r="JFT2" s="10"/>
      <c r="JFU2" s="10"/>
      <c r="JFV2" s="10"/>
      <c r="JFW2" s="10"/>
      <c r="JFX2" s="10"/>
      <c r="JFY2" s="10"/>
      <c r="JFZ2" s="10"/>
      <c r="JGA2" s="10"/>
      <c r="JGB2" s="10"/>
      <c r="JGC2" s="10"/>
      <c r="JGD2" s="10"/>
      <c r="JGE2" s="10"/>
      <c r="JGF2" s="10"/>
      <c r="JGG2" s="10"/>
      <c r="JGH2" s="10"/>
      <c r="JGI2" s="10"/>
      <c r="JGJ2" s="10"/>
      <c r="JGK2" s="10"/>
      <c r="JGL2" s="10"/>
      <c r="JGM2" s="10"/>
      <c r="JGN2" s="10"/>
      <c r="JGO2" s="10"/>
      <c r="JGP2" s="10"/>
      <c r="JGQ2" s="10"/>
      <c r="JGR2" s="10"/>
      <c r="JGS2" s="10"/>
      <c r="JGT2" s="10"/>
      <c r="JGU2" s="10"/>
      <c r="JGV2" s="10"/>
      <c r="JGW2" s="10"/>
      <c r="JGX2" s="10"/>
      <c r="JGY2" s="10"/>
      <c r="JGZ2" s="10"/>
      <c r="JHA2" s="10"/>
      <c r="JHB2" s="10"/>
      <c r="JHC2" s="10"/>
      <c r="JHD2" s="10"/>
      <c r="JHE2" s="10"/>
      <c r="JHF2" s="10"/>
      <c r="JHG2" s="10"/>
      <c r="JHH2" s="10"/>
      <c r="JHI2" s="10"/>
      <c r="JHJ2" s="10"/>
      <c r="JHK2" s="10"/>
      <c r="JHL2" s="10"/>
      <c r="JHM2" s="10"/>
      <c r="JHN2" s="10"/>
      <c r="JHO2" s="10"/>
      <c r="JHP2" s="10"/>
      <c r="JHQ2" s="10"/>
      <c r="JHR2" s="10"/>
      <c r="JHS2" s="10"/>
      <c r="JHT2" s="10"/>
      <c r="JHU2" s="10"/>
      <c r="JHV2" s="10"/>
      <c r="JHW2" s="10"/>
      <c r="JHX2" s="10"/>
      <c r="JHY2" s="10"/>
      <c r="JHZ2" s="10"/>
      <c r="JIA2" s="10"/>
      <c r="JIB2" s="10"/>
      <c r="JIC2" s="10"/>
      <c r="JID2" s="10"/>
      <c r="JIE2" s="10"/>
      <c r="JIF2" s="10"/>
      <c r="JIG2" s="10"/>
      <c r="JIH2" s="10"/>
      <c r="JII2" s="10"/>
      <c r="JIJ2" s="10"/>
      <c r="JIK2" s="10"/>
      <c r="JIL2" s="10"/>
      <c r="JIM2" s="10"/>
      <c r="JIN2" s="10"/>
      <c r="JIO2" s="10"/>
      <c r="JIP2" s="10"/>
      <c r="JIQ2" s="10"/>
      <c r="JIR2" s="10"/>
      <c r="JIS2" s="10"/>
      <c r="JIT2" s="10"/>
      <c r="JIU2" s="10"/>
      <c r="JIV2" s="10"/>
      <c r="JIW2" s="10"/>
      <c r="JIX2" s="10"/>
      <c r="JIY2" s="10"/>
      <c r="JIZ2" s="10"/>
      <c r="JJA2" s="10"/>
      <c r="JJB2" s="10"/>
      <c r="JJC2" s="10"/>
      <c r="JJD2" s="10"/>
      <c r="JJE2" s="10"/>
      <c r="JJF2" s="10"/>
      <c r="JJG2" s="10"/>
      <c r="JJH2" s="10"/>
      <c r="JJI2" s="10"/>
      <c r="JJJ2" s="10"/>
      <c r="JJK2" s="10"/>
      <c r="JJL2" s="10"/>
      <c r="JJM2" s="10"/>
      <c r="JJN2" s="10"/>
      <c r="JJO2" s="10"/>
      <c r="JJP2" s="10"/>
      <c r="JJQ2" s="10"/>
      <c r="JJR2" s="10"/>
      <c r="JJS2" s="10"/>
      <c r="JJT2" s="10"/>
      <c r="JJU2" s="10"/>
      <c r="JJV2" s="10"/>
      <c r="JJW2" s="10"/>
      <c r="JJX2" s="10"/>
      <c r="JJY2" s="10"/>
      <c r="JJZ2" s="10"/>
      <c r="JKA2" s="10"/>
      <c r="JKB2" s="10"/>
      <c r="JKC2" s="10"/>
      <c r="JKD2" s="10"/>
      <c r="JKE2" s="10"/>
      <c r="JKF2" s="10"/>
      <c r="JKG2" s="10"/>
      <c r="JKH2" s="10"/>
      <c r="JKI2" s="10"/>
      <c r="JKJ2" s="10"/>
      <c r="JKK2" s="10"/>
      <c r="JKL2" s="10"/>
      <c r="JKM2" s="10"/>
      <c r="JKN2" s="10"/>
      <c r="JKO2" s="10"/>
      <c r="JKP2" s="10"/>
      <c r="JKQ2" s="10"/>
      <c r="JKR2" s="10"/>
      <c r="JKS2" s="10"/>
      <c r="JKT2" s="10"/>
      <c r="JKU2" s="10"/>
      <c r="JKV2" s="10"/>
      <c r="JKW2" s="10"/>
      <c r="JKX2" s="10"/>
      <c r="JKY2" s="10"/>
      <c r="JKZ2" s="10"/>
      <c r="JLA2" s="10"/>
      <c r="JLB2" s="10"/>
      <c r="JLC2" s="10"/>
      <c r="JLD2" s="10"/>
      <c r="JLE2" s="10"/>
      <c r="JLF2" s="10"/>
      <c r="JLG2" s="10"/>
      <c r="JLH2" s="10"/>
      <c r="JLI2" s="10"/>
      <c r="JLJ2" s="10"/>
      <c r="JLK2" s="10"/>
      <c r="JLL2" s="10"/>
      <c r="JLM2" s="10"/>
      <c r="JLN2" s="10"/>
      <c r="JLO2" s="10"/>
      <c r="JLP2" s="10"/>
      <c r="JLQ2" s="10"/>
      <c r="JLR2" s="10"/>
      <c r="JLS2" s="10"/>
      <c r="JLT2" s="10"/>
      <c r="JLU2" s="10"/>
      <c r="JLV2" s="10"/>
      <c r="JLW2" s="10"/>
      <c r="JLX2" s="10"/>
      <c r="JLY2" s="10"/>
      <c r="JLZ2" s="10"/>
      <c r="JMA2" s="10"/>
      <c r="JMB2" s="10"/>
      <c r="JMC2" s="10"/>
      <c r="JMD2" s="10"/>
      <c r="JME2" s="10"/>
      <c r="JMF2" s="10"/>
      <c r="JMG2" s="10"/>
      <c r="JMH2" s="10"/>
      <c r="JMI2" s="10"/>
      <c r="JMJ2" s="10"/>
      <c r="JMK2" s="10"/>
      <c r="JML2" s="10"/>
      <c r="JMM2" s="10"/>
      <c r="JMN2" s="10"/>
      <c r="JMO2" s="10"/>
      <c r="JMP2" s="10"/>
      <c r="JMQ2" s="10"/>
      <c r="JMR2" s="10"/>
      <c r="JMS2" s="10"/>
      <c r="JMT2" s="10"/>
      <c r="JMU2" s="10"/>
      <c r="JMV2" s="10"/>
      <c r="JMW2" s="10"/>
      <c r="JMX2" s="10"/>
      <c r="JMY2" s="10"/>
      <c r="JMZ2" s="10"/>
      <c r="JNA2" s="10"/>
      <c r="JNB2" s="10"/>
      <c r="JNC2" s="10"/>
      <c r="JND2" s="10"/>
      <c r="JNE2" s="10"/>
      <c r="JNF2" s="10"/>
      <c r="JNG2" s="10"/>
      <c r="JNH2" s="10"/>
      <c r="JNI2" s="10"/>
      <c r="JNJ2" s="10"/>
      <c r="JNK2" s="10"/>
      <c r="JNL2" s="10"/>
      <c r="JNM2" s="10"/>
      <c r="JNN2" s="10"/>
      <c r="JNO2" s="10"/>
      <c r="JNP2" s="10"/>
      <c r="JNQ2" s="10"/>
      <c r="JNR2" s="10"/>
      <c r="JNS2" s="10"/>
      <c r="JNT2" s="10"/>
      <c r="JNU2" s="10"/>
      <c r="JNV2" s="10"/>
      <c r="JNW2" s="10"/>
      <c r="JNX2" s="10"/>
      <c r="JNY2" s="10"/>
      <c r="JNZ2" s="10"/>
      <c r="JOA2" s="10"/>
      <c r="JOB2" s="10"/>
      <c r="JOC2" s="10"/>
      <c r="JOD2" s="10"/>
      <c r="JOE2" s="10"/>
      <c r="JOF2" s="10"/>
      <c r="JOG2" s="10"/>
      <c r="JOH2" s="10"/>
      <c r="JOI2" s="10"/>
      <c r="JOJ2" s="10"/>
      <c r="JOK2" s="10"/>
      <c r="JOL2" s="10"/>
      <c r="JOM2" s="10"/>
      <c r="JON2" s="10"/>
      <c r="JOO2" s="10"/>
      <c r="JOP2" s="10"/>
      <c r="JOQ2" s="10"/>
      <c r="JOR2" s="10"/>
      <c r="JOS2" s="10"/>
      <c r="JOT2" s="10"/>
      <c r="JOU2" s="10"/>
      <c r="JOV2" s="10"/>
      <c r="JOW2" s="10"/>
      <c r="JOX2" s="10"/>
      <c r="JOY2" s="10"/>
      <c r="JOZ2" s="10"/>
      <c r="JPA2" s="10"/>
      <c r="JPB2" s="10"/>
      <c r="JPC2" s="10"/>
      <c r="JPD2" s="10"/>
      <c r="JPE2" s="10"/>
      <c r="JPF2" s="10"/>
      <c r="JPG2" s="10"/>
      <c r="JPH2" s="10"/>
      <c r="JPI2" s="10"/>
      <c r="JPJ2" s="10"/>
      <c r="JPK2" s="10"/>
      <c r="JPL2" s="10"/>
      <c r="JPM2" s="10"/>
      <c r="JPN2" s="10"/>
      <c r="JPO2" s="10"/>
      <c r="JPP2" s="10"/>
      <c r="JPQ2" s="10"/>
      <c r="JPR2" s="10"/>
      <c r="JPS2" s="10"/>
      <c r="JPT2" s="10"/>
      <c r="JPU2" s="10"/>
      <c r="JPV2" s="10"/>
      <c r="JPW2" s="10"/>
      <c r="JPX2" s="10"/>
      <c r="JPY2" s="10"/>
      <c r="JPZ2" s="10"/>
      <c r="JQA2" s="10"/>
      <c r="JQB2" s="10"/>
      <c r="JQC2" s="10"/>
      <c r="JQD2" s="10"/>
      <c r="JQE2" s="10"/>
      <c r="JQF2" s="10"/>
      <c r="JQG2" s="10"/>
      <c r="JQH2" s="10"/>
      <c r="JQI2" s="10"/>
      <c r="JQJ2" s="10"/>
      <c r="JQK2" s="10"/>
      <c r="JQL2" s="10"/>
      <c r="JQM2" s="10"/>
      <c r="JQN2" s="10"/>
      <c r="JQO2" s="10"/>
      <c r="JQP2" s="10"/>
      <c r="JQQ2" s="10"/>
      <c r="JQR2" s="10"/>
      <c r="JQS2" s="10"/>
      <c r="JQT2" s="10"/>
      <c r="JQU2" s="10"/>
      <c r="JQV2" s="10"/>
      <c r="JQW2" s="10"/>
      <c r="JQX2" s="10"/>
      <c r="JQY2" s="10"/>
      <c r="JQZ2" s="10"/>
      <c r="JRA2" s="10"/>
      <c r="JRB2" s="10"/>
      <c r="JRC2" s="10"/>
      <c r="JRD2" s="10"/>
      <c r="JRE2" s="10"/>
      <c r="JRF2" s="10"/>
      <c r="JRG2" s="10"/>
      <c r="JRH2" s="10"/>
      <c r="JRI2" s="10"/>
      <c r="JRJ2" s="10"/>
      <c r="JRK2" s="10"/>
      <c r="JRL2" s="10"/>
      <c r="JRM2" s="10"/>
      <c r="JRN2" s="10"/>
      <c r="JRO2" s="10"/>
      <c r="JRP2" s="10"/>
      <c r="JRQ2" s="10"/>
      <c r="JRR2" s="10"/>
      <c r="JRS2" s="10"/>
      <c r="JRT2" s="10"/>
      <c r="JRU2" s="10"/>
      <c r="JRV2" s="10"/>
      <c r="JRW2" s="10"/>
      <c r="JRX2" s="10"/>
      <c r="JRY2" s="10"/>
      <c r="JRZ2" s="10"/>
      <c r="JSA2" s="10"/>
      <c r="JSB2" s="10"/>
      <c r="JSC2" s="10"/>
      <c r="JSD2" s="10"/>
      <c r="JSE2" s="10"/>
      <c r="JSF2" s="10"/>
      <c r="JSG2" s="10"/>
      <c r="JSH2" s="10"/>
      <c r="JSI2" s="10"/>
      <c r="JSJ2" s="10"/>
      <c r="JSK2" s="10"/>
      <c r="JSL2" s="10"/>
      <c r="JSM2" s="10"/>
      <c r="JSN2" s="10"/>
      <c r="JSO2" s="10"/>
      <c r="JSP2" s="10"/>
      <c r="JSQ2" s="10"/>
      <c r="JSR2" s="10"/>
      <c r="JSS2" s="10"/>
      <c r="JST2" s="10"/>
      <c r="JSU2" s="10"/>
      <c r="JSV2" s="10"/>
      <c r="JSW2" s="10"/>
      <c r="JSX2" s="10"/>
      <c r="JSY2" s="10"/>
      <c r="JSZ2" s="10"/>
      <c r="JTA2" s="10"/>
      <c r="JTB2" s="10"/>
      <c r="JTC2" s="10"/>
      <c r="JTD2" s="10"/>
      <c r="JTE2" s="10"/>
      <c r="JTF2" s="10"/>
      <c r="JTG2" s="10"/>
      <c r="JTH2" s="10"/>
      <c r="JTI2" s="10"/>
      <c r="JTJ2" s="10"/>
      <c r="JTK2" s="10"/>
      <c r="JTL2" s="10"/>
      <c r="JTM2" s="10"/>
      <c r="JTN2" s="10"/>
      <c r="JTO2" s="10"/>
      <c r="JTP2" s="10"/>
      <c r="JTQ2" s="10"/>
      <c r="JTR2" s="10"/>
      <c r="JTS2" s="10"/>
      <c r="JTT2" s="10"/>
      <c r="JTU2" s="10"/>
      <c r="JTV2" s="10"/>
      <c r="JTW2" s="10"/>
      <c r="JTX2" s="10"/>
      <c r="JTY2" s="10"/>
      <c r="JTZ2" s="10"/>
      <c r="JUA2" s="10"/>
      <c r="JUB2" s="10"/>
      <c r="JUC2" s="10"/>
      <c r="JUD2" s="10"/>
      <c r="JUE2" s="10"/>
      <c r="JUF2" s="10"/>
      <c r="JUG2" s="10"/>
      <c r="JUH2" s="10"/>
      <c r="JUI2" s="10"/>
      <c r="JUJ2" s="10"/>
      <c r="JUK2" s="10"/>
      <c r="JUL2" s="10"/>
      <c r="JUM2" s="10"/>
      <c r="JUN2" s="10"/>
      <c r="JUO2" s="10"/>
      <c r="JUP2" s="10"/>
      <c r="JUQ2" s="10"/>
      <c r="JUR2" s="10"/>
      <c r="JUS2" s="10"/>
      <c r="JUT2" s="10"/>
      <c r="JUU2" s="10"/>
      <c r="JUV2" s="10"/>
      <c r="JUW2" s="10"/>
      <c r="JUX2" s="10"/>
      <c r="JUY2" s="10"/>
      <c r="JUZ2" s="10"/>
      <c r="JVA2" s="10"/>
      <c r="JVB2" s="10"/>
      <c r="JVC2" s="10"/>
      <c r="JVD2" s="10"/>
      <c r="JVE2" s="10"/>
      <c r="JVF2" s="10"/>
      <c r="JVG2" s="10"/>
      <c r="JVH2" s="10"/>
      <c r="JVI2" s="10"/>
      <c r="JVJ2" s="10"/>
      <c r="JVK2" s="10"/>
      <c r="JVL2" s="10"/>
      <c r="JVM2" s="10"/>
      <c r="JVN2" s="10"/>
      <c r="JVO2" s="10"/>
      <c r="JVP2" s="10"/>
      <c r="JVQ2" s="10"/>
      <c r="JVR2" s="10"/>
      <c r="JVS2" s="10"/>
      <c r="JVT2" s="10"/>
      <c r="JVU2" s="10"/>
      <c r="JVV2" s="10"/>
      <c r="JVW2" s="10"/>
      <c r="JVX2" s="10"/>
      <c r="JVY2" s="10"/>
      <c r="JVZ2" s="10"/>
      <c r="JWA2" s="10"/>
      <c r="JWB2" s="10"/>
      <c r="JWC2" s="10"/>
      <c r="JWD2" s="10"/>
      <c r="JWE2" s="10"/>
      <c r="JWF2" s="10"/>
      <c r="JWG2" s="10"/>
      <c r="JWH2" s="10"/>
      <c r="JWI2" s="10"/>
      <c r="JWJ2" s="10"/>
      <c r="JWK2" s="10"/>
      <c r="JWL2" s="10"/>
      <c r="JWM2" s="10"/>
      <c r="JWN2" s="10"/>
      <c r="JWO2" s="10"/>
      <c r="JWP2" s="10"/>
      <c r="JWQ2" s="10"/>
      <c r="JWR2" s="10"/>
      <c r="JWS2" s="10"/>
      <c r="JWT2" s="10"/>
      <c r="JWU2" s="10"/>
      <c r="JWV2" s="10"/>
      <c r="JWW2" s="10"/>
      <c r="JWX2" s="10"/>
      <c r="JWY2" s="10"/>
      <c r="JWZ2" s="10"/>
      <c r="JXA2" s="10"/>
      <c r="JXB2" s="10"/>
      <c r="JXC2" s="10"/>
      <c r="JXD2" s="10"/>
      <c r="JXE2" s="10"/>
      <c r="JXF2" s="10"/>
      <c r="JXG2" s="10"/>
      <c r="JXH2" s="10"/>
      <c r="JXI2" s="10"/>
      <c r="JXJ2" s="10"/>
      <c r="JXK2" s="10"/>
      <c r="JXL2" s="10"/>
      <c r="JXM2" s="10"/>
      <c r="JXN2" s="10"/>
      <c r="JXO2" s="10"/>
      <c r="JXP2" s="10"/>
      <c r="JXQ2" s="10"/>
      <c r="JXR2" s="10"/>
      <c r="JXS2" s="10"/>
      <c r="JXT2" s="10"/>
      <c r="JXU2" s="10"/>
      <c r="JXV2" s="10"/>
      <c r="JXW2" s="10"/>
      <c r="JXX2" s="10"/>
      <c r="JXY2" s="10"/>
      <c r="JXZ2" s="10"/>
      <c r="JYA2" s="10"/>
      <c r="JYB2" s="10"/>
      <c r="JYC2" s="10"/>
      <c r="JYD2" s="10"/>
      <c r="JYE2" s="10"/>
      <c r="JYF2" s="10"/>
      <c r="JYG2" s="10"/>
      <c r="JYH2" s="10"/>
      <c r="JYI2" s="10"/>
      <c r="JYJ2" s="10"/>
      <c r="JYK2" s="10"/>
      <c r="JYL2" s="10"/>
      <c r="JYM2" s="10"/>
      <c r="JYN2" s="10"/>
      <c r="JYO2" s="10"/>
      <c r="JYP2" s="10"/>
      <c r="JYQ2" s="10"/>
      <c r="JYR2" s="10"/>
      <c r="JYS2" s="10"/>
      <c r="JYT2" s="10"/>
      <c r="JYU2" s="10"/>
      <c r="JYV2" s="10"/>
      <c r="JYW2" s="10"/>
      <c r="JYX2" s="10"/>
      <c r="JYY2" s="10"/>
      <c r="JYZ2" s="10"/>
      <c r="JZA2" s="10"/>
      <c r="JZB2" s="10"/>
      <c r="JZC2" s="10"/>
      <c r="JZD2" s="10"/>
      <c r="JZE2" s="10"/>
      <c r="JZF2" s="10"/>
      <c r="JZG2" s="10"/>
      <c r="JZH2" s="10"/>
      <c r="JZI2" s="10"/>
      <c r="JZJ2" s="10"/>
      <c r="JZK2" s="10"/>
      <c r="JZL2" s="10"/>
      <c r="JZM2" s="10"/>
      <c r="JZN2" s="10"/>
      <c r="JZO2" s="10"/>
      <c r="JZP2" s="10"/>
      <c r="JZQ2" s="10"/>
      <c r="JZR2" s="10"/>
      <c r="JZS2" s="10"/>
      <c r="JZT2" s="10"/>
      <c r="JZU2" s="10"/>
      <c r="JZV2" s="10"/>
      <c r="JZW2" s="10"/>
      <c r="JZX2" s="10"/>
      <c r="JZY2" s="10"/>
      <c r="JZZ2" s="10"/>
      <c r="KAA2" s="10"/>
      <c r="KAB2" s="10"/>
      <c r="KAC2" s="10"/>
      <c r="KAD2" s="10"/>
      <c r="KAE2" s="10"/>
      <c r="KAF2" s="10"/>
      <c r="KAG2" s="10"/>
      <c r="KAH2" s="10"/>
      <c r="KAI2" s="10"/>
      <c r="KAJ2" s="10"/>
      <c r="KAK2" s="10"/>
      <c r="KAL2" s="10"/>
      <c r="KAM2" s="10"/>
      <c r="KAN2" s="10"/>
      <c r="KAO2" s="10"/>
      <c r="KAP2" s="10"/>
      <c r="KAQ2" s="10"/>
      <c r="KAR2" s="10"/>
      <c r="KAS2" s="10"/>
      <c r="KAT2" s="10"/>
      <c r="KAU2" s="10"/>
      <c r="KAV2" s="10"/>
      <c r="KAW2" s="10"/>
      <c r="KAX2" s="10"/>
      <c r="KAY2" s="10"/>
      <c r="KAZ2" s="10"/>
      <c r="KBA2" s="10"/>
      <c r="KBB2" s="10"/>
      <c r="KBC2" s="10"/>
      <c r="KBD2" s="10"/>
      <c r="KBE2" s="10"/>
      <c r="KBF2" s="10"/>
      <c r="KBG2" s="10"/>
      <c r="KBH2" s="10"/>
      <c r="KBI2" s="10"/>
      <c r="KBJ2" s="10"/>
      <c r="KBK2" s="10"/>
      <c r="KBL2" s="10"/>
      <c r="KBM2" s="10"/>
      <c r="KBN2" s="10"/>
      <c r="KBO2" s="10"/>
      <c r="KBP2" s="10"/>
      <c r="KBQ2" s="10"/>
      <c r="KBR2" s="10"/>
      <c r="KBS2" s="10"/>
      <c r="KBT2" s="10"/>
      <c r="KBU2" s="10"/>
      <c r="KBV2" s="10"/>
      <c r="KBW2" s="10"/>
      <c r="KBX2" s="10"/>
      <c r="KBY2" s="10"/>
      <c r="KBZ2" s="10"/>
      <c r="KCA2" s="10"/>
      <c r="KCB2" s="10"/>
      <c r="KCC2" s="10"/>
      <c r="KCD2" s="10"/>
      <c r="KCE2" s="10"/>
      <c r="KCF2" s="10"/>
      <c r="KCG2" s="10"/>
      <c r="KCH2" s="10"/>
      <c r="KCI2" s="10"/>
      <c r="KCJ2" s="10"/>
      <c r="KCK2" s="10"/>
      <c r="KCL2" s="10"/>
      <c r="KCM2" s="10"/>
      <c r="KCN2" s="10"/>
      <c r="KCO2" s="10"/>
      <c r="KCP2" s="10"/>
      <c r="KCQ2" s="10"/>
      <c r="KCR2" s="10"/>
      <c r="KCS2" s="10"/>
      <c r="KCT2" s="10"/>
      <c r="KCU2" s="10"/>
      <c r="KCV2" s="10"/>
      <c r="KCW2" s="10"/>
      <c r="KCX2" s="10"/>
      <c r="KCY2" s="10"/>
      <c r="KCZ2" s="10"/>
      <c r="KDA2" s="10"/>
      <c r="KDB2" s="10"/>
      <c r="KDC2" s="10"/>
      <c r="KDD2" s="10"/>
      <c r="KDE2" s="10"/>
      <c r="KDF2" s="10"/>
      <c r="KDG2" s="10"/>
      <c r="KDH2" s="10"/>
      <c r="KDI2" s="10"/>
      <c r="KDJ2" s="10"/>
      <c r="KDK2" s="10"/>
      <c r="KDL2" s="10"/>
      <c r="KDM2" s="10"/>
      <c r="KDN2" s="10"/>
      <c r="KDO2" s="10"/>
      <c r="KDP2" s="10"/>
      <c r="KDQ2" s="10"/>
      <c r="KDR2" s="10"/>
      <c r="KDS2" s="10"/>
      <c r="KDT2" s="10"/>
      <c r="KDU2" s="10"/>
      <c r="KDV2" s="10"/>
      <c r="KDW2" s="10"/>
      <c r="KDX2" s="10"/>
      <c r="KDY2" s="10"/>
      <c r="KDZ2" s="10"/>
      <c r="KEA2" s="10"/>
      <c r="KEB2" s="10"/>
      <c r="KEC2" s="10"/>
      <c r="KED2" s="10"/>
      <c r="KEE2" s="10"/>
      <c r="KEF2" s="10"/>
      <c r="KEG2" s="10"/>
      <c r="KEH2" s="10"/>
      <c r="KEI2" s="10"/>
      <c r="KEJ2" s="10"/>
      <c r="KEK2" s="10"/>
      <c r="KEL2" s="10"/>
      <c r="KEM2" s="10"/>
      <c r="KEN2" s="10"/>
      <c r="KEO2" s="10"/>
      <c r="KEP2" s="10"/>
      <c r="KEQ2" s="10"/>
      <c r="KER2" s="10"/>
      <c r="KES2" s="10"/>
      <c r="KET2" s="10"/>
      <c r="KEU2" s="10"/>
      <c r="KEV2" s="10"/>
      <c r="KEW2" s="10"/>
      <c r="KEX2" s="10"/>
      <c r="KEY2" s="10"/>
      <c r="KEZ2" s="10"/>
      <c r="KFA2" s="10"/>
      <c r="KFB2" s="10"/>
      <c r="KFC2" s="10"/>
      <c r="KFD2" s="10"/>
      <c r="KFE2" s="10"/>
      <c r="KFF2" s="10"/>
      <c r="KFG2" s="10"/>
      <c r="KFH2" s="10"/>
      <c r="KFI2" s="10"/>
      <c r="KFJ2" s="10"/>
      <c r="KFK2" s="10"/>
      <c r="KFL2" s="10"/>
      <c r="KFM2" s="10"/>
      <c r="KFN2" s="10"/>
      <c r="KFO2" s="10"/>
      <c r="KFP2" s="10"/>
      <c r="KFQ2" s="10"/>
      <c r="KFR2" s="10"/>
      <c r="KFS2" s="10"/>
      <c r="KFT2" s="10"/>
      <c r="KFU2" s="10"/>
      <c r="KFV2" s="10"/>
      <c r="KFW2" s="10"/>
      <c r="KFX2" s="10"/>
      <c r="KFY2" s="10"/>
      <c r="KFZ2" s="10"/>
      <c r="KGA2" s="10"/>
      <c r="KGB2" s="10"/>
      <c r="KGC2" s="10"/>
      <c r="KGD2" s="10"/>
      <c r="KGE2" s="10"/>
      <c r="KGF2" s="10"/>
      <c r="KGG2" s="10"/>
      <c r="KGH2" s="10"/>
      <c r="KGI2" s="10"/>
      <c r="KGJ2" s="10"/>
      <c r="KGK2" s="10"/>
      <c r="KGL2" s="10"/>
      <c r="KGM2" s="10"/>
      <c r="KGN2" s="10"/>
      <c r="KGO2" s="10"/>
      <c r="KGP2" s="10"/>
      <c r="KGQ2" s="10"/>
      <c r="KGR2" s="10"/>
      <c r="KGS2" s="10"/>
      <c r="KGT2" s="10"/>
      <c r="KGU2" s="10"/>
      <c r="KGV2" s="10"/>
      <c r="KGW2" s="10"/>
      <c r="KGX2" s="10"/>
      <c r="KGY2" s="10"/>
      <c r="KGZ2" s="10"/>
      <c r="KHA2" s="10"/>
      <c r="KHB2" s="10"/>
      <c r="KHC2" s="10"/>
      <c r="KHD2" s="10"/>
      <c r="KHE2" s="10"/>
      <c r="KHF2" s="10"/>
      <c r="KHG2" s="10"/>
      <c r="KHH2" s="10"/>
      <c r="KHI2" s="10"/>
      <c r="KHJ2" s="10"/>
      <c r="KHK2" s="10"/>
      <c r="KHL2" s="10"/>
      <c r="KHM2" s="10"/>
      <c r="KHN2" s="10"/>
      <c r="KHO2" s="10"/>
      <c r="KHP2" s="10"/>
      <c r="KHQ2" s="10"/>
      <c r="KHR2" s="10"/>
      <c r="KHS2" s="10"/>
      <c r="KHT2" s="10"/>
      <c r="KHU2" s="10"/>
      <c r="KHV2" s="10"/>
      <c r="KHW2" s="10"/>
      <c r="KHX2" s="10"/>
      <c r="KHY2" s="10"/>
      <c r="KHZ2" s="10"/>
      <c r="KIA2" s="10"/>
      <c r="KIB2" s="10"/>
      <c r="KIC2" s="10"/>
      <c r="KID2" s="10"/>
      <c r="KIE2" s="10"/>
      <c r="KIF2" s="10"/>
      <c r="KIG2" s="10"/>
      <c r="KIH2" s="10"/>
      <c r="KII2" s="10"/>
      <c r="KIJ2" s="10"/>
      <c r="KIK2" s="10"/>
      <c r="KIL2" s="10"/>
      <c r="KIM2" s="10"/>
      <c r="KIN2" s="10"/>
      <c r="KIO2" s="10"/>
      <c r="KIP2" s="10"/>
      <c r="KIQ2" s="10"/>
      <c r="KIR2" s="10"/>
      <c r="KIS2" s="10"/>
      <c r="KIT2" s="10"/>
      <c r="KIU2" s="10"/>
      <c r="KIV2" s="10"/>
      <c r="KIW2" s="10"/>
      <c r="KIX2" s="10"/>
      <c r="KIY2" s="10"/>
      <c r="KIZ2" s="10"/>
      <c r="KJA2" s="10"/>
      <c r="KJB2" s="10"/>
      <c r="KJC2" s="10"/>
      <c r="KJD2" s="10"/>
      <c r="KJE2" s="10"/>
      <c r="KJF2" s="10"/>
      <c r="KJG2" s="10"/>
      <c r="KJH2" s="10"/>
      <c r="KJI2" s="10"/>
      <c r="KJJ2" s="10"/>
      <c r="KJK2" s="10"/>
      <c r="KJL2" s="10"/>
      <c r="KJM2" s="10"/>
      <c r="KJN2" s="10"/>
      <c r="KJO2" s="10"/>
      <c r="KJP2" s="10"/>
      <c r="KJQ2" s="10"/>
      <c r="KJR2" s="10"/>
      <c r="KJS2" s="10"/>
      <c r="KJT2" s="10"/>
      <c r="KJU2" s="10"/>
      <c r="KJV2" s="10"/>
      <c r="KJW2" s="10"/>
      <c r="KJX2" s="10"/>
      <c r="KJY2" s="10"/>
      <c r="KJZ2" s="10"/>
      <c r="KKA2" s="10"/>
      <c r="KKB2" s="10"/>
      <c r="KKC2" s="10"/>
      <c r="KKD2" s="10"/>
      <c r="KKE2" s="10"/>
      <c r="KKF2" s="10"/>
      <c r="KKG2" s="10"/>
      <c r="KKH2" s="10"/>
      <c r="KKI2" s="10"/>
      <c r="KKJ2" s="10"/>
      <c r="KKK2" s="10"/>
      <c r="KKL2" s="10"/>
      <c r="KKM2" s="10"/>
      <c r="KKN2" s="10"/>
      <c r="KKO2" s="10"/>
      <c r="KKP2" s="10"/>
      <c r="KKQ2" s="10"/>
      <c r="KKR2" s="10"/>
      <c r="KKS2" s="10"/>
      <c r="KKT2" s="10"/>
      <c r="KKU2" s="10"/>
      <c r="KKV2" s="10"/>
      <c r="KKW2" s="10"/>
      <c r="KKX2" s="10"/>
      <c r="KKY2" s="10"/>
      <c r="KKZ2" s="10"/>
      <c r="KLA2" s="10"/>
      <c r="KLB2" s="10"/>
      <c r="KLC2" s="10"/>
      <c r="KLD2" s="10"/>
      <c r="KLE2" s="10"/>
      <c r="KLF2" s="10"/>
      <c r="KLG2" s="10"/>
      <c r="KLH2" s="10"/>
      <c r="KLI2" s="10"/>
      <c r="KLJ2" s="10"/>
      <c r="KLK2" s="10"/>
      <c r="KLL2" s="10"/>
      <c r="KLM2" s="10"/>
      <c r="KLN2" s="10"/>
      <c r="KLO2" s="10"/>
      <c r="KLP2" s="10"/>
      <c r="KLQ2" s="10"/>
      <c r="KLR2" s="10"/>
      <c r="KLS2" s="10"/>
      <c r="KLT2" s="10"/>
      <c r="KLU2" s="10"/>
      <c r="KLV2" s="10"/>
      <c r="KLW2" s="10"/>
      <c r="KLX2" s="10"/>
      <c r="KLY2" s="10"/>
      <c r="KLZ2" s="10"/>
      <c r="KMA2" s="10"/>
      <c r="KMB2" s="10"/>
      <c r="KMC2" s="10"/>
      <c r="KMD2" s="10"/>
      <c r="KME2" s="10"/>
      <c r="KMF2" s="10"/>
      <c r="KMG2" s="10"/>
      <c r="KMH2" s="10"/>
      <c r="KMI2" s="10"/>
      <c r="KMJ2" s="10"/>
      <c r="KMK2" s="10"/>
      <c r="KML2" s="10"/>
      <c r="KMM2" s="10"/>
      <c r="KMN2" s="10"/>
      <c r="KMO2" s="10"/>
      <c r="KMP2" s="10"/>
      <c r="KMQ2" s="10"/>
      <c r="KMR2" s="10"/>
      <c r="KMS2" s="10"/>
      <c r="KMT2" s="10"/>
      <c r="KMU2" s="10"/>
      <c r="KMV2" s="10"/>
      <c r="KMW2" s="10"/>
      <c r="KMX2" s="10"/>
      <c r="KMY2" s="10"/>
      <c r="KMZ2" s="10"/>
      <c r="KNA2" s="10"/>
      <c r="KNB2" s="10"/>
      <c r="KNC2" s="10"/>
      <c r="KND2" s="10"/>
      <c r="KNE2" s="10"/>
      <c r="KNF2" s="10"/>
      <c r="KNG2" s="10"/>
      <c r="KNH2" s="10"/>
      <c r="KNI2" s="10"/>
      <c r="KNJ2" s="10"/>
      <c r="KNK2" s="10"/>
      <c r="KNL2" s="10"/>
      <c r="KNM2" s="10"/>
      <c r="KNN2" s="10"/>
      <c r="KNO2" s="10"/>
      <c r="KNP2" s="10"/>
      <c r="KNQ2" s="10"/>
      <c r="KNR2" s="10"/>
      <c r="KNS2" s="10"/>
      <c r="KNT2" s="10"/>
      <c r="KNU2" s="10"/>
      <c r="KNV2" s="10"/>
      <c r="KNW2" s="10"/>
      <c r="KNX2" s="10"/>
      <c r="KNY2" s="10"/>
      <c r="KNZ2" s="10"/>
      <c r="KOA2" s="10"/>
      <c r="KOB2" s="10"/>
      <c r="KOC2" s="10"/>
      <c r="KOD2" s="10"/>
      <c r="KOE2" s="10"/>
      <c r="KOF2" s="10"/>
      <c r="KOG2" s="10"/>
      <c r="KOH2" s="10"/>
      <c r="KOI2" s="10"/>
      <c r="KOJ2" s="10"/>
      <c r="KOK2" s="10"/>
      <c r="KOL2" s="10"/>
      <c r="KOM2" s="10"/>
      <c r="KON2" s="10"/>
      <c r="KOO2" s="10"/>
      <c r="KOP2" s="10"/>
      <c r="KOQ2" s="10"/>
      <c r="KOR2" s="10"/>
      <c r="KOS2" s="10"/>
      <c r="KOT2" s="10"/>
      <c r="KOU2" s="10"/>
      <c r="KOV2" s="10"/>
      <c r="KOW2" s="10"/>
      <c r="KOX2" s="10"/>
      <c r="KOY2" s="10"/>
      <c r="KOZ2" s="10"/>
      <c r="KPA2" s="10"/>
      <c r="KPB2" s="10"/>
      <c r="KPC2" s="10"/>
      <c r="KPD2" s="10"/>
      <c r="KPE2" s="10"/>
      <c r="KPF2" s="10"/>
      <c r="KPG2" s="10"/>
      <c r="KPH2" s="10"/>
      <c r="KPI2" s="10"/>
      <c r="KPJ2" s="10"/>
      <c r="KPK2" s="10"/>
      <c r="KPL2" s="10"/>
      <c r="KPM2" s="10"/>
      <c r="KPN2" s="10"/>
      <c r="KPO2" s="10"/>
      <c r="KPP2" s="10"/>
      <c r="KPQ2" s="10"/>
      <c r="KPR2" s="10"/>
      <c r="KPS2" s="10"/>
      <c r="KPT2" s="10"/>
      <c r="KPU2" s="10"/>
      <c r="KPV2" s="10"/>
      <c r="KPW2" s="10"/>
      <c r="KPX2" s="10"/>
      <c r="KPY2" s="10"/>
      <c r="KPZ2" s="10"/>
      <c r="KQA2" s="10"/>
      <c r="KQB2" s="10"/>
      <c r="KQC2" s="10"/>
      <c r="KQD2" s="10"/>
      <c r="KQE2" s="10"/>
      <c r="KQF2" s="10"/>
      <c r="KQG2" s="10"/>
      <c r="KQH2" s="10"/>
      <c r="KQI2" s="10"/>
      <c r="KQJ2" s="10"/>
      <c r="KQK2" s="10"/>
      <c r="KQL2" s="10"/>
      <c r="KQM2" s="10"/>
      <c r="KQN2" s="10"/>
      <c r="KQO2" s="10"/>
      <c r="KQP2" s="10"/>
      <c r="KQQ2" s="10"/>
      <c r="KQR2" s="10"/>
      <c r="KQS2" s="10"/>
      <c r="KQT2" s="10"/>
      <c r="KQU2" s="10"/>
      <c r="KQV2" s="10"/>
      <c r="KQW2" s="10"/>
      <c r="KQX2" s="10"/>
      <c r="KQY2" s="10"/>
      <c r="KQZ2" s="10"/>
      <c r="KRA2" s="10"/>
      <c r="KRB2" s="10"/>
      <c r="KRC2" s="10"/>
      <c r="KRD2" s="10"/>
      <c r="KRE2" s="10"/>
      <c r="KRF2" s="10"/>
      <c r="KRG2" s="10"/>
      <c r="KRH2" s="10"/>
      <c r="KRI2" s="10"/>
      <c r="KRJ2" s="10"/>
      <c r="KRK2" s="10"/>
      <c r="KRL2" s="10"/>
      <c r="KRM2" s="10"/>
      <c r="KRN2" s="10"/>
      <c r="KRO2" s="10"/>
      <c r="KRP2" s="10"/>
      <c r="KRQ2" s="10"/>
      <c r="KRR2" s="10"/>
      <c r="KRS2" s="10"/>
      <c r="KRT2" s="10"/>
      <c r="KRU2" s="10"/>
      <c r="KRV2" s="10"/>
      <c r="KRW2" s="10"/>
      <c r="KRX2" s="10"/>
      <c r="KRY2" s="10"/>
      <c r="KRZ2" s="10"/>
      <c r="KSA2" s="10"/>
      <c r="KSB2" s="10"/>
      <c r="KSC2" s="10"/>
      <c r="KSD2" s="10"/>
      <c r="KSE2" s="10"/>
      <c r="KSF2" s="10"/>
      <c r="KSG2" s="10"/>
      <c r="KSH2" s="10"/>
      <c r="KSI2" s="10"/>
      <c r="KSJ2" s="10"/>
      <c r="KSK2" s="10"/>
      <c r="KSL2" s="10"/>
      <c r="KSM2" s="10"/>
      <c r="KSN2" s="10"/>
      <c r="KSO2" s="10"/>
      <c r="KSP2" s="10"/>
      <c r="KSQ2" s="10"/>
      <c r="KSR2" s="10"/>
      <c r="KSS2" s="10"/>
      <c r="KST2" s="10"/>
      <c r="KSU2" s="10"/>
      <c r="KSV2" s="10"/>
      <c r="KSW2" s="10"/>
      <c r="KSX2" s="10"/>
      <c r="KSY2" s="10"/>
      <c r="KSZ2" s="10"/>
      <c r="KTA2" s="10"/>
      <c r="KTB2" s="10"/>
      <c r="KTC2" s="10"/>
      <c r="KTD2" s="10"/>
      <c r="KTE2" s="10"/>
      <c r="KTF2" s="10"/>
      <c r="KTG2" s="10"/>
      <c r="KTH2" s="10"/>
      <c r="KTI2" s="10"/>
      <c r="KTJ2" s="10"/>
      <c r="KTK2" s="10"/>
      <c r="KTL2" s="10"/>
      <c r="KTM2" s="10"/>
      <c r="KTN2" s="10"/>
      <c r="KTO2" s="10"/>
      <c r="KTP2" s="10"/>
      <c r="KTQ2" s="10"/>
      <c r="KTR2" s="10"/>
      <c r="KTS2" s="10"/>
      <c r="KTT2" s="10"/>
      <c r="KTU2" s="10"/>
      <c r="KTV2" s="10"/>
      <c r="KTW2" s="10"/>
      <c r="KTX2" s="10"/>
      <c r="KTY2" s="10"/>
      <c r="KTZ2" s="10"/>
      <c r="KUA2" s="10"/>
      <c r="KUB2" s="10"/>
      <c r="KUC2" s="10"/>
      <c r="KUD2" s="10"/>
      <c r="KUE2" s="10"/>
      <c r="KUF2" s="10"/>
      <c r="KUG2" s="10"/>
      <c r="KUH2" s="10"/>
      <c r="KUI2" s="10"/>
      <c r="KUJ2" s="10"/>
      <c r="KUK2" s="10"/>
      <c r="KUL2" s="10"/>
      <c r="KUM2" s="10"/>
      <c r="KUN2" s="10"/>
      <c r="KUO2" s="10"/>
      <c r="KUP2" s="10"/>
      <c r="KUQ2" s="10"/>
      <c r="KUR2" s="10"/>
      <c r="KUS2" s="10"/>
      <c r="KUT2" s="10"/>
      <c r="KUU2" s="10"/>
      <c r="KUV2" s="10"/>
      <c r="KUW2" s="10"/>
      <c r="KUX2" s="10"/>
      <c r="KUY2" s="10"/>
      <c r="KUZ2" s="10"/>
      <c r="KVA2" s="10"/>
      <c r="KVB2" s="10"/>
      <c r="KVC2" s="10"/>
      <c r="KVD2" s="10"/>
      <c r="KVE2" s="10"/>
      <c r="KVF2" s="10"/>
      <c r="KVG2" s="10"/>
      <c r="KVH2" s="10"/>
      <c r="KVI2" s="10"/>
      <c r="KVJ2" s="10"/>
      <c r="KVK2" s="10"/>
      <c r="KVL2" s="10"/>
      <c r="KVM2" s="10"/>
      <c r="KVN2" s="10"/>
      <c r="KVO2" s="10"/>
      <c r="KVP2" s="10"/>
      <c r="KVQ2" s="10"/>
      <c r="KVR2" s="10"/>
      <c r="KVS2" s="10"/>
      <c r="KVT2" s="10"/>
      <c r="KVU2" s="10"/>
      <c r="KVV2" s="10"/>
      <c r="KVW2" s="10"/>
      <c r="KVX2" s="10"/>
      <c r="KVY2" s="10"/>
      <c r="KVZ2" s="10"/>
      <c r="KWA2" s="10"/>
      <c r="KWB2" s="10"/>
      <c r="KWC2" s="10"/>
      <c r="KWD2" s="10"/>
      <c r="KWE2" s="10"/>
      <c r="KWF2" s="10"/>
      <c r="KWG2" s="10"/>
      <c r="KWH2" s="10"/>
      <c r="KWI2" s="10"/>
      <c r="KWJ2" s="10"/>
      <c r="KWK2" s="10"/>
      <c r="KWL2" s="10"/>
      <c r="KWM2" s="10"/>
      <c r="KWN2" s="10"/>
      <c r="KWO2" s="10"/>
      <c r="KWP2" s="10"/>
      <c r="KWQ2" s="10"/>
      <c r="KWR2" s="10"/>
      <c r="KWS2" s="10"/>
      <c r="KWT2" s="10"/>
      <c r="KWU2" s="10"/>
      <c r="KWV2" s="10"/>
      <c r="KWW2" s="10"/>
      <c r="KWX2" s="10"/>
      <c r="KWY2" s="10"/>
      <c r="KWZ2" s="10"/>
      <c r="KXA2" s="10"/>
      <c r="KXB2" s="10"/>
      <c r="KXC2" s="10"/>
      <c r="KXD2" s="10"/>
      <c r="KXE2" s="10"/>
      <c r="KXF2" s="10"/>
      <c r="KXG2" s="10"/>
      <c r="KXH2" s="10"/>
      <c r="KXI2" s="10"/>
      <c r="KXJ2" s="10"/>
      <c r="KXK2" s="10"/>
      <c r="KXL2" s="10"/>
      <c r="KXM2" s="10"/>
      <c r="KXN2" s="10"/>
      <c r="KXO2" s="10"/>
      <c r="KXP2" s="10"/>
      <c r="KXQ2" s="10"/>
      <c r="KXR2" s="10"/>
      <c r="KXS2" s="10"/>
      <c r="KXT2" s="10"/>
      <c r="KXU2" s="10"/>
      <c r="KXV2" s="10"/>
      <c r="KXW2" s="10"/>
      <c r="KXX2" s="10"/>
      <c r="KXY2" s="10"/>
      <c r="KXZ2" s="10"/>
      <c r="KYA2" s="10"/>
      <c r="KYB2" s="10"/>
      <c r="KYC2" s="10"/>
      <c r="KYD2" s="10"/>
      <c r="KYE2" s="10"/>
      <c r="KYF2" s="10"/>
      <c r="KYG2" s="10"/>
      <c r="KYH2" s="10"/>
      <c r="KYI2" s="10"/>
      <c r="KYJ2" s="10"/>
      <c r="KYK2" s="10"/>
      <c r="KYL2" s="10"/>
      <c r="KYM2" s="10"/>
      <c r="KYN2" s="10"/>
      <c r="KYO2" s="10"/>
      <c r="KYP2" s="10"/>
      <c r="KYQ2" s="10"/>
      <c r="KYR2" s="10"/>
      <c r="KYS2" s="10"/>
      <c r="KYT2" s="10"/>
      <c r="KYU2" s="10"/>
      <c r="KYV2" s="10"/>
      <c r="KYW2" s="10"/>
      <c r="KYX2" s="10"/>
      <c r="KYY2" s="10"/>
      <c r="KYZ2" s="10"/>
      <c r="KZA2" s="10"/>
      <c r="KZB2" s="10"/>
      <c r="KZC2" s="10"/>
      <c r="KZD2" s="10"/>
      <c r="KZE2" s="10"/>
      <c r="KZF2" s="10"/>
      <c r="KZG2" s="10"/>
      <c r="KZH2" s="10"/>
      <c r="KZI2" s="10"/>
      <c r="KZJ2" s="10"/>
      <c r="KZK2" s="10"/>
      <c r="KZL2" s="10"/>
      <c r="KZM2" s="10"/>
      <c r="KZN2" s="10"/>
      <c r="KZO2" s="10"/>
      <c r="KZP2" s="10"/>
      <c r="KZQ2" s="10"/>
      <c r="KZR2" s="10"/>
      <c r="KZS2" s="10"/>
      <c r="KZT2" s="10"/>
      <c r="KZU2" s="10"/>
      <c r="KZV2" s="10"/>
      <c r="KZW2" s="10"/>
      <c r="KZX2" s="10"/>
      <c r="KZY2" s="10"/>
      <c r="KZZ2" s="10"/>
      <c r="LAA2" s="10"/>
      <c r="LAB2" s="10"/>
      <c r="LAC2" s="10"/>
      <c r="LAD2" s="10"/>
      <c r="LAE2" s="10"/>
      <c r="LAF2" s="10"/>
      <c r="LAG2" s="10"/>
      <c r="LAH2" s="10"/>
      <c r="LAI2" s="10"/>
      <c r="LAJ2" s="10"/>
      <c r="LAK2" s="10"/>
      <c r="LAL2" s="10"/>
      <c r="LAM2" s="10"/>
      <c r="LAN2" s="10"/>
      <c r="LAO2" s="10"/>
      <c r="LAP2" s="10"/>
      <c r="LAQ2" s="10"/>
      <c r="LAR2" s="10"/>
      <c r="LAS2" s="10"/>
      <c r="LAT2" s="10"/>
      <c r="LAU2" s="10"/>
      <c r="LAV2" s="10"/>
      <c r="LAW2" s="10"/>
      <c r="LAX2" s="10"/>
      <c r="LAY2" s="10"/>
      <c r="LAZ2" s="10"/>
      <c r="LBA2" s="10"/>
      <c r="LBB2" s="10"/>
      <c r="LBC2" s="10"/>
      <c r="LBD2" s="10"/>
      <c r="LBE2" s="10"/>
      <c r="LBF2" s="10"/>
      <c r="LBG2" s="10"/>
      <c r="LBH2" s="10"/>
      <c r="LBI2" s="10"/>
      <c r="LBJ2" s="10"/>
      <c r="LBK2" s="10"/>
      <c r="LBL2" s="10"/>
      <c r="LBM2" s="10"/>
      <c r="LBN2" s="10"/>
      <c r="LBO2" s="10"/>
      <c r="LBP2" s="10"/>
      <c r="LBQ2" s="10"/>
      <c r="LBR2" s="10"/>
      <c r="LBS2" s="10"/>
      <c r="LBT2" s="10"/>
      <c r="LBU2" s="10"/>
      <c r="LBV2" s="10"/>
      <c r="LBW2" s="10"/>
      <c r="LBX2" s="10"/>
      <c r="LBY2" s="10"/>
      <c r="LBZ2" s="10"/>
      <c r="LCA2" s="10"/>
      <c r="LCB2" s="10"/>
      <c r="LCC2" s="10"/>
      <c r="LCD2" s="10"/>
      <c r="LCE2" s="10"/>
      <c r="LCF2" s="10"/>
      <c r="LCG2" s="10"/>
      <c r="LCH2" s="10"/>
      <c r="LCI2" s="10"/>
      <c r="LCJ2" s="10"/>
      <c r="LCK2" s="10"/>
      <c r="LCL2" s="10"/>
      <c r="LCM2" s="10"/>
      <c r="LCN2" s="10"/>
      <c r="LCO2" s="10"/>
      <c r="LCP2" s="10"/>
      <c r="LCQ2" s="10"/>
      <c r="LCR2" s="10"/>
      <c r="LCS2" s="10"/>
      <c r="LCT2" s="10"/>
      <c r="LCU2" s="10"/>
      <c r="LCV2" s="10"/>
      <c r="LCW2" s="10"/>
      <c r="LCX2" s="10"/>
      <c r="LCY2" s="10"/>
      <c r="LCZ2" s="10"/>
      <c r="LDA2" s="10"/>
      <c r="LDB2" s="10"/>
      <c r="LDC2" s="10"/>
      <c r="LDD2" s="10"/>
      <c r="LDE2" s="10"/>
      <c r="LDF2" s="10"/>
      <c r="LDG2" s="10"/>
      <c r="LDH2" s="10"/>
      <c r="LDI2" s="10"/>
      <c r="LDJ2" s="10"/>
      <c r="LDK2" s="10"/>
      <c r="LDL2" s="10"/>
      <c r="LDM2" s="10"/>
      <c r="LDN2" s="10"/>
      <c r="LDO2" s="10"/>
      <c r="LDP2" s="10"/>
      <c r="LDQ2" s="10"/>
      <c r="LDR2" s="10"/>
      <c r="LDS2" s="10"/>
      <c r="LDT2" s="10"/>
      <c r="LDU2" s="10"/>
      <c r="LDV2" s="10"/>
      <c r="LDW2" s="10"/>
      <c r="LDX2" s="10"/>
      <c r="LDY2" s="10"/>
      <c r="LDZ2" s="10"/>
      <c r="LEA2" s="10"/>
      <c r="LEB2" s="10"/>
      <c r="LEC2" s="10"/>
      <c r="LED2" s="10"/>
      <c r="LEE2" s="10"/>
      <c r="LEF2" s="10"/>
      <c r="LEG2" s="10"/>
      <c r="LEH2" s="10"/>
      <c r="LEI2" s="10"/>
      <c r="LEJ2" s="10"/>
      <c r="LEK2" s="10"/>
      <c r="LEL2" s="10"/>
      <c r="LEM2" s="10"/>
      <c r="LEN2" s="10"/>
      <c r="LEO2" s="10"/>
      <c r="LEP2" s="10"/>
      <c r="LEQ2" s="10"/>
      <c r="LER2" s="10"/>
      <c r="LES2" s="10"/>
      <c r="LET2" s="10"/>
      <c r="LEU2" s="10"/>
      <c r="LEV2" s="10"/>
      <c r="LEW2" s="10"/>
      <c r="LEX2" s="10"/>
      <c r="LEY2" s="10"/>
      <c r="LEZ2" s="10"/>
      <c r="LFA2" s="10"/>
      <c r="LFB2" s="10"/>
      <c r="LFC2" s="10"/>
      <c r="LFD2" s="10"/>
      <c r="LFE2" s="10"/>
      <c r="LFF2" s="10"/>
      <c r="LFG2" s="10"/>
      <c r="LFH2" s="10"/>
      <c r="LFI2" s="10"/>
      <c r="LFJ2" s="10"/>
      <c r="LFK2" s="10"/>
      <c r="LFL2" s="10"/>
      <c r="LFM2" s="10"/>
      <c r="LFN2" s="10"/>
      <c r="LFO2" s="10"/>
      <c r="LFP2" s="10"/>
      <c r="LFQ2" s="10"/>
      <c r="LFR2" s="10"/>
      <c r="LFS2" s="10"/>
      <c r="LFT2" s="10"/>
      <c r="LFU2" s="10"/>
      <c r="LFV2" s="10"/>
      <c r="LFW2" s="10"/>
      <c r="LFX2" s="10"/>
      <c r="LFY2" s="10"/>
      <c r="LFZ2" s="10"/>
      <c r="LGA2" s="10"/>
      <c r="LGB2" s="10"/>
      <c r="LGC2" s="10"/>
      <c r="LGD2" s="10"/>
      <c r="LGE2" s="10"/>
      <c r="LGF2" s="10"/>
      <c r="LGG2" s="10"/>
      <c r="LGH2" s="10"/>
      <c r="LGI2" s="10"/>
      <c r="LGJ2" s="10"/>
      <c r="LGK2" s="10"/>
      <c r="LGL2" s="10"/>
      <c r="LGM2" s="10"/>
      <c r="LGN2" s="10"/>
      <c r="LGO2" s="10"/>
      <c r="LGP2" s="10"/>
      <c r="LGQ2" s="10"/>
      <c r="LGR2" s="10"/>
      <c r="LGS2" s="10"/>
      <c r="LGT2" s="10"/>
      <c r="LGU2" s="10"/>
      <c r="LGV2" s="10"/>
      <c r="LGW2" s="10"/>
      <c r="LGX2" s="10"/>
      <c r="LGY2" s="10"/>
      <c r="LGZ2" s="10"/>
      <c r="LHA2" s="10"/>
      <c r="LHB2" s="10"/>
      <c r="LHC2" s="10"/>
      <c r="LHD2" s="10"/>
      <c r="LHE2" s="10"/>
      <c r="LHF2" s="10"/>
      <c r="LHG2" s="10"/>
      <c r="LHH2" s="10"/>
      <c r="LHI2" s="10"/>
      <c r="LHJ2" s="10"/>
      <c r="LHK2" s="10"/>
      <c r="LHL2" s="10"/>
      <c r="LHM2" s="10"/>
      <c r="LHN2" s="10"/>
      <c r="LHO2" s="10"/>
      <c r="LHP2" s="10"/>
      <c r="LHQ2" s="10"/>
      <c r="LHR2" s="10"/>
      <c r="LHS2" s="10"/>
      <c r="LHT2" s="10"/>
      <c r="LHU2" s="10"/>
      <c r="LHV2" s="10"/>
      <c r="LHW2" s="10"/>
      <c r="LHX2" s="10"/>
      <c r="LHY2" s="10"/>
      <c r="LHZ2" s="10"/>
      <c r="LIA2" s="10"/>
      <c r="LIB2" s="10"/>
      <c r="LIC2" s="10"/>
      <c r="LID2" s="10"/>
      <c r="LIE2" s="10"/>
      <c r="LIF2" s="10"/>
      <c r="LIG2" s="10"/>
      <c r="LIH2" s="10"/>
      <c r="LII2" s="10"/>
      <c r="LIJ2" s="10"/>
      <c r="LIK2" s="10"/>
      <c r="LIL2" s="10"/>
      <c r="LIM2" s="10"/>
      <c r="LIN2" s="10"/>
      <c r="LIO2" s="10"/>
      <c r="LIP2" s="10"/>
      <c r="LIQ2" s="10"/>
      <c r="LIR2" s="10"/>
      <c r="LIS2" s="10"/>
      <c r="LIT2" s="10"/>
      <c r="LIU2" s="10"/>
      <c r="LIV2" s="10"/>
      <c r="LIW2" s="10"/>
      <c r="LIX2" s="10"/>
      <c r="LIY2" s="10"/>
      <c r="LIZ2" s="10"/>
      <c r="LJA2" s="10"/>
      <c r="LJB2" s="10"/>
      <c r="LJC2" s="10"/>
      <c r="LJD2" s="10"/>
      <c r="LJE2" s="10"/>
      <c r="LJF2" s="10"/>
      <c r="LJG2" s="10"/>
      <c r="LJH2" s="10"/>
      <c r="LJI2" s="10"/>
      <c r="LJJ2" s="10"/>
      <c r="LJK2" s="10"/>
      <c r="LJL2" s="10"/>
      <c r="LJM2" s="10"/>
      <c r="LJN2" s="10"/>
      <c r="LJO2" s="10"/>
      <c r="LJP2" s="10"/>
      <c r="LJQ2" s="10"/>
      <c r="LJR2" s="10"/>
      <c r="LJS2" s="10"/>
      <c r="LJT2" s="10"/>
      <c r="LJU2" s="10"/>
      <c r="LJV2" s="10"/>
      <c r="LJW2" s="10"/>
      <c r="LJX2" s="10"/>
      <c r="LJY2" s="10"/>
      <c r="LJZ2" s="10"/>
      <c r="LKA2" s="10"/>
      <c r="LKB2" s="10"/>
      <c r="LKC2" s="10"/>
      <c r="LKD2" s="10"/>
      <c r="LKE2" s="10"/>
      <c r="LKF2" s="10"/>
      <c r="LKG2" s="10"/>
      <c r="LKH2" s="10"/>
      <c r="LKI2" s="10"/>
      <c r="LKJ2" s="10"/>
      <c r="LKK2" s="10"/>
      <c r="LKL2" s="10"/>
      <c r="LKM2" s="10"/>
      <c r="LKN2" s="10"/>
      <c r="LKO2" s="10"/>
      <c r="LKP2" s="10"/>
      <c r="LKQ2" s="10"/>
      <c r="LKR2" s="10"/>
      <c r="LKS2" s="10"/>
      <c r="LKT2" s="10"/>
      <c r="LKU2" s="10"/>
      <c r="LKV2" s="10"/>
      <c r="LKW2" s="10"/>
      <c r="LKX2" s="10"/>
      <c r="LKY2" s="10"/>
      <c r="LKZ2" s="10"/>
      <c r="LLA2" s="10"/>
      <c r="LLB2" s="10"/>
      <c r="LLC2" s="10"/>
      <c r="LLD2" s="10"/>
      <c r="LLE2" s="10"/>
      <c r="LLF2" s="10"/>
      <c r="LLG2" s="10"/>
      <c r="LLH2" s="10"/>
      <c r="LLI2" s="10"/>
      <c r="LLJ2" s="10"/>
      <c r="LLK2" s="10"/>
      <c r="LLL2" s="10"/>
      <c r="LLM2" s="10"/>
      <c r="LLN2" s="10"/>
      <c r="LLO2" s="10"/>
      <c r="LLP2" s="10"/>
      <c r="LLQ2" s="10"/>
      <c r="LLR2" s="10"/>
      <c r="LLS2" s="10"/>
      <c r="LLT2" s="10"/>
      <c r="LLU2" s="10"/>
      <c r="LLV2" s="10"/>
      <c r="LLW2" s="10"/>
      <c r="LLX2" s="10"/>
      <c r="LLY2" s="10"/>
      <c r="LLZ2" s="10"/>
      <c r="LMA2" s="10"/>
      <c r="LMB2" s="10"/>
      <c r="LMC2" s="10"/>
      <c r="LMD2" s="10"/>
      <c r="LME2" s="10"/>
      <c r="LMF2" s="10"/>
      <c r="LMG2" s="10"/>
      <c r="LMH2" s="10"/>
      <c r="LMI2" s="10"/>
      <c r="LMJ2" s="10"/>
      <c r="LMK2" s="10"/>
      <c r="LML2" s="10"/>
      <c r="LMM2" s="10"/>
      <c r="LMN2" s="10"/>
      <c r="LMO2" s="10"/>
      <c r="LMP2" s="10"/>
      <c r="LMQ2" s="10"/>
      <c r="LMR2" s="10"/>
      <c r="LMS2" s="10"/>
      <c r="LMT2" s="10"/>
      <c r="LMU2" s="10"/>
      <c r="LMV2" s="10"/>
      <c r="LMW2" s="10"/>
      <c r="LMX2" s="10"/>
      <c r="LMY2" s="10"/>
      <c r="LMZ2" s="10"/>
      <c r="LNA2" s="10"/>
      <c r="LNB2" s="10"/>
      <c r="LNC2" s="10"/>
      <c r="LND2" s="10"/>
      <c r="LNE2" s="10"/>
      <c r="LNF2" s="10"/>
      <c r="LNG2" s="10"/>
      <c r="LNH2" s="10"/>
      <c r="LNI2" s="10"/>
      <c r="LNJ2" s="10"/>
      <c r="LNK2" s="10"/>
      <c r="LNL2" s="10"/>
      <c r="LNM2" s="10"/>
      <c r="LNN2" s="10"/>
      <c r="LNO2" s="10"/>
      <c r="LNP2" s="10"/>
      <c r="LNQ2" s="10"/>
      <c r="LNR2" s="10"/>
      <c r="LNS2" s="10"/>
      <c r="LNT2" s="10"/>
      <c r="LNU2" s="10"/>
      <c r="LNV2" s="10"/>
      <c r="LNW2" s="10"/>
      <c r="LNX2" s="10"/>
      <c r="LNY2" s="10"/>
      <c r="LNZ2" s="10"/>
      <c r="LOA2" s="10"/>
      <c r="LOB2" s="10"/>
      <c r="LOC2" s="10"/>
      <c r="LOD2" s="10"/>
      <c r="LOE2" s="10"/>
      <c r="LOF2" s="10"/>
      <c r="LOG2" s="10"/>
      <c r="LOH2" s="10"/>
      <c r="LOI2" s="10"/>
      <c r="LOJ2" s="10"/>
      <c r="LOK2" s="10"/>
      <c r="LOL2" s="10"/>
      <c r="LOM2" s="10"/>
      <c r="LON2" s="10"/>
      <c r="LOO2" s="10"/>
      <c r="LOP2" s="10"/>
      <c r="LOQ2" s="10"/>
      <c r="LOR2" s="10"/>
      <c r="LOS2" s="10"/>
      <c r="LOT2" s="10"/>
      <c r="LOU2" s="10"/>
      <c r="LOV2" s="10"/>
      <c r="LOW2" s="10"/>
      <c r="LOX2" s="10"/>
      <c r="LOY2" s="10"/>
      <c r="LOZ2" s="10"/>
      <c r="LPA2" s="10"/>
      <c r="LPB2" s="10"/>
      <c r="LPC2" s="10"/>
      <c r="LPD2" s="10"/>
      <c r="LPE2" s="10"/>
      <c r="LPF2" s="10"/>
      <c r="LPG2" s="10"/>
      <c r="LPH2" s="10"/>
      <c r="LPI2" s="10"/>
      <c r="LPJ2" s="10"/>
      <c r="LPK2" s="10"/>
      <c r="LPL2" s="10"/>
      <c r="LPM2" s="10"/>
      <c r="LPN2" s="10"/>
      <c r="LPO2" s="10"/>
      <c r="LPP2" s="10"/>
      <c r="LPQ2" s="10"/>
      <c r="LPR2" s="10"/>
      <c r="LPS2" s="10"/>
      <c r="LPT2" s="10"/>
      <c r="LPU2" s="10"/>
      <c r="LPV2" s="10"/>
      <c r="LPW2" s="10"/>
      <c r="LPX2" s="10"/>
      <c r="LPY2" s="10"/>
      <c r="LPZ2" s="10"/>
      <c r="LQA2" s="10"/>
      <c r="LQB2" s="10"/>
      <c r="LQC2" s="10"/>
      <c r="LQD2" s="10"/>
      <c r="LQE2" s="10"/>
      <c r="LQF2" s="10"/>
      <c r="LQG2" s="10"/>
      <c r="LQH2" s="10"/>
      <c r="LQI2" s="10"/>
      <c r="LQJ2" s="10"/>
      <c r="LQK2" s="10"/>
      <c r="LQL2" s="10"/>
      <c r="LQM2" s="10"/>
      <c r="LQN2" s="10"/>
      <c r="LQO2" s="10"/>
      <c r="LQP2" s="10"/>
      <c r="LQQ2" s="10"/>
      <c r="LQR2" s="10"/>
      <c r="LQS2" s="10"/>
      <c r="LQT2" s="10"/>
      <c r="LQU2" s="10"/>
      <c r="LQV2" s="10"/>
      <c r="LQW2" s="10"/>
      <c r="LQX2" s="10"/>
      <c r="LQY2" s="10"/>
      <c r="LQZ2" s="10"/>
      <c r="LRA2" s="10"/>
      <c r="LRB2" s="10"/>
      <c r="LRC2" s="10"/>
      <c r="LRD2" s="10"/>
      <c r="LRE2" s="10"/>
      <c r="LRF2" s="10"/>
      <c r="LRG2" s="10"/>
      <c r="LRH2" s="10"/>
      <c r="LRI2" s="10"/>
      <c r="LRJ2" s="10"/>
      <c r="LRK2" s="10"/>
      <c r="LRL2" s="10"/>
      <c r="LRM2" s="10"/>
      <c r="LRN2" s="10"/>
      <c r="LRO2" s="10"/>
      <c r="LRP2" s="10"/>
      <c r="LRQ2" s="10"/>
      <c r="LRR2" s="10"/>
      <c r="LRS2" s="10"/>
      <c r="LRT2" s="10"/>
      <c r="LRU2" s="10"/>
      <c r="LRV2" s="10"/>
      <c r="LRW2" s="10"/>
      <c r="LRX2" s="10"/>
      <c r="LRY2" s="10"/>
      <c r="LRZ2" s="10"/>
      <c r="LSA2" s="10"/>
      <c r="LSB2" s="10"/>
      <c r="LSC2" s="10"/>
      <c r="LSD2" s="10"/>
      <c r="LSE2" s="10"/>
      <c r="LSF2" s="10"/>
      <c r="LSG2" s="10"/>
      <c r="LSH2" s="10"/>
      <c r="LSI2" s="10"/>
      <c r="LSJ2" s="10"/>
      <c r="LSK2" s="10"/>
      <c r="LSL2" s="10"/>
      <c r="LSM2" s="10"/>
      <c r="LSN2" s="10"/>
      <c r="LSO2" s="10"/>
      <c r="LSP2" s="10"/>
      <c r="LSQ2" s="10"/>
      <c r="LSR2" s="10"/>
      <c r="LSS2" s="10"/>
      <c r="LST2" s="10"/>
      <c r="LSU2" s="10"/>
      <c r="LSV2" s="10"/>
      <c r="LSW2" s="10"/>
      <c r="LSX2" s="10"/>
      <c r="LSY2" s="10"/>
      <c r="LSZ2" s="10"/>
      <c r="LTA2" s="10"/>
      <c r="LTB2" s="10"/>
      <c r="LTC2" s="10"/>
      <c r="LTD2" s="10"/>
      <c r="LTE2" s="10"/>
      <c r="LTF2" s="10"/>
      <c r="LTG2" s="10"/>
      <c r="LTH2" s="10"/>
      <c r="LTI2" s="10"/>
      <c r="LTJ2" s="10"/>
      <c r="LTK2" s="10"/>
      <c r="LTL2" s="10"/>
      <c r="LTM2" s="10"/>
      <c r="LTN2" s="10"/>
      <c r="LTO2" s="10"/>
      <c r="LTP2" s="10"/>
      <c r="LTQ2" s="10"/>
      <c r="LTR2" s="10"/>
      <c r="LTS2" s="10"/>
      <c r="LTT2" s="10"/>
      <c r="LTU2" s="10"/>
      <c r="LTV2" s="10"/>
      <c r="LTW2" s="10"/>
      <c r="LTX2" s="10"/>
      <c r="LTY2" s="10"/>
      <c r="LTZ2" s="10"/>
      <c r="LUA2" s="10"/>
      <c r="LUB2" s="10"/>
      <c r="LUC2" s="10"/>
      <c r="LUD2" s="10"/>
      <c r="LUE2" s="10"/>
      <c r="LUF2" s="10"/>
      <c r="LUG2" s="10"/>
      <c r="LUH2" s="10"/>
      <c r="LUI2" s="10"/>
      <c r="LUJ2" s="10"/>
      <c r="LUK2" s="10"/>
      <c r="LUL2" s="10"/>
      <c r="LUM2" s="10"/>
      <c r="LUN2" s="10"/>
      <c r="LUO2" s="10"/>
      <c r="LUP2" s="10"/>
      <c r="LUQ2" s="10"/>
      <c r="LUR2" s="10"/>
      <c r="LUS2" s="10"/>
      <c r="LUT2" s="10"/>
      <c r="LUU2" s="10"/>
      <c r="LUV2" s="10"/>
      <c r="LUW2" s="10"/>
      <c r="LUX2" s="10"/>
      <c r="LUY2" s="10"/>
      <c r="LUZ2" s="10"/>
      <c r="LVA2" s="10"/>
      <c r="LVB2" s="10"/>
      <c r="LVC2" s="10"/>
      <c r="LVD2" s="10"/>
      <c r="LVE2" s="10"/>
      <c r="LVF2" s="10"/>
      <c r="LVG2" s="10"/>
      <c r="LVH2" s="10"/>
      <c r="LVI2" s="10"/>
      <c r="LVJ2" s="10"/>
      <c r="LVK2" s="10"/>
      <c r="LVL2" s="10"/>
      <c r="LVM2" s="10"/>
      <c r="LVN2" s="10"/>
      <c r="LVO2" s="10"/>
      <c r="LVP2" s="10"/>
      <c r="LVQ2" s="10"/>
      <c r="LVR2" s="10"/>
      <c r="LVS2" s="10"/>
      <c r="LVT2" s="10"/>
      <c r="LVU2" s="10"/>
      <c r="LVV2" s="10"/>
      <c r="LVW2" s="10"/>
      <c r="LVX2" s="10"/>
      <c r="LVY2" s="10"/>
      <c r="LVZ2" s="10"/>
      <c r="LWA2" s="10"/>
      <c r="LWB2" s="10"/>
      <c r="LWC2" s="10"/>
      <c r="LWD2" s="10"/>
      <c r="LWE2" s="10"/>
      <c r="LWF2" s="10"/>
      <c r="LWG2" s="10"/>
      <c r="LWH2" s="10"/>
      <c r="LWI2" s="10"/>
      <c r="LWJ2" s="10"/>
      <c r="LWK2" s="10"/>
      <c r="LWL2" s="10"/>
      <c r="LWM2" s="10"/>
      <c r="LWN2" s="10"/>
      <c r="LWO2" s="10"/>
      <c r="LWP2" s="10"/>
      <c r="LWQ2" s="10"/>
      <c r="LWR2" s="10"/>
      <c r="LWS2" s="10"/>
      <c r="LWT2" s="10"/>
      <c r="LWU2" s="10"/>
      <c r="LWV2" s="10"/>
      <c r="LWW2" s="10"/>
      <c r="LWX2" s="10"/>
      <c r="LWY2" s="10"/>
      <c r="LWZ2" s="10"/>
      <c r="LXA2" s="10"/>
      <c r="LXB2" s="10"/>
      <c r="LXC2" s="10"/>
      <c r="LXD2" s="10"/>
      <c r="LXE2" s="10"/>
      <c r="LXF2" s="10"/>
      <c r="LXG2" s="10"/>
      <c r="LXH2" s="10"/>
      <c r="LXI2" s="10"/>
      <c r="LXJ2" s="10"/>
      <c r="LXK2" s="10"/>
      <c r="LXL2" s="10"/>
      <c r="LXM2" s="10"/>
      <c r="LXN2" s="10"/>
      <c r="LXO2" s="10"/>
      <c r="LXP2" s="10"/>
      <c r="LXQ2" s="10"/>
      <c r="LXR2" s="10"/>
      <c r="LXS2" s="10"/>
      <c r="LXT2" s="10"/>
      <c r="LXU2" s="10"/>
      <c r="LXV2" s="10"/>
      <c r="LXW2" s="10"/>
      <c r="LXX2" s="10"/>
      <c r="LXY2" s="10"/>
      <c r="LXZ2" s="10"/>
      <c r="LYA2" s="10"/>
      <c r="LYB2" s="10"/>
      <c r="LYC2" s="10"/>
      <c r="LYD2" s="10"/>
      <c r="LYE2" s="10"/>
      <c r="LYF2" s="10"/>
      <c r="LYG2" s="10"/>
      <c r="LYH2" s="10"/>
      <c r="LYI2" s="10"/>
      <c r="LYJ2" s="10"/>
      <c r="LYK2" s="10"/>
      <c r="LYL2" s="10"/>
      <c r="LYM2" s="10"/>
      <c r="LYN2" s="10"/>
      <c r="LYO2" s="10"/>
      <c r="LYP2" s="10"/>
      <c r="LYQ2" s="10"/>
      <c r="LYR2" s="10"/>
      <c r="LYS2" s="10"/>
      <c r="LYT2" s="10"/>
      <c r="LYU2" s="10"/>
      <c r="LYV2" s="10"/>
      <c r="LYW2" s="10"/>
      <c r="LYX2" s="10"/>
      <c r="LYY2" s="10"/>
      <c r="LYZ2" s="10"/>
      <c r="LZA2" s="10"/>
      <c r="LZB2" s="10"/>
      <c r="LZC2" s="10"/>
      <c r="LZD2" s="10"/>
      <c r="LZE2" s="10"/>
      <c r="LZF2" s="10"/>
      <c r="LZG2" s="10"/>
      <c r="LZH2" s="10"/>
      <c r="LZI2" s="10"/>
      <c r="LZJ2" s="10"/>
      <c r="LZK2" s="10"/>
      <c r="LZL2" s="10"/>
      <c r="LZM2" s="10"/>
      <c r="LZN2" s="10"/>
      <c r="LZO2" s="10"/>
      <c r="LZP2" s="10"/>
      <c r="LZQ2" s="10"/>
      <c r="LZR2" s="10"/>
      <c r="LZS2" s="10"/>
      <c r="LZT2" s="10"/>
      <c r="LZU2" s="10"/>
      <c r="LZV2" s="10"/>
      <c r="LZW2" s="10"/>
      <c r="LZX2" s="10"/>
      <c r="LZY2" s="10"/>
      <c r="LZZ2" s="10"/>
      <c r="MAA2" s="10"/>
      <c r="MAB2" s="10"/>
      <c r="MAC2" s="10"/>
      <c r="MAD2" s="10"/>
      <c r="MAE2" s="10"/>
      <c r="MAF2" s="10"/>
      <c r="MAG2" s="10"/>
      <c r="MAH2" s="10"/>
      <c r="MAI2" s="10"/>
      <c r="MAJ2" s="10"/>
      <c r="MAK2" s="10"/>
      <c r="MAL2" s="10"/>
      <c r="MAM2" s="10"/>
      <c r="MAN2" s="10"/>
      <c r="MAO2" s="10"/>
      <c r="MAP2" s="10"/>
      <c r="MAQ2" s="10"/>
      <c r="MAR2" s="10"/>
      <c r="MAS2" s="10"/>
      <c r="MAT2" s="10"/>
      <c r="MAU2" s="10"/>
      <c r="MAV2" s="10"/>
      <c r="MAW2" s="10"/>
      <c r="MAX2" s="10"/>
      <c r="MAY2" s="10"/>
      <c r="MAZ2" s="10"/>
      <c r="MBA2" s="10"/>
      <c r="MBB2" s="10"/>
      <c r="MBC2" s="10"/>
      <c r="MBD2" s="10"/>
      <c r="MBE2" s="10"/>
      <c r="MBF2" s="10"/>
      <c r="MBG2" s="10"/>
      <c r="MBH2" s="10"/>
      <c r="MBI2" s="10"/>
      <c r="MBJ2" s="10"/>
      <c r="MBK2" s="10"/>
      <c r="MBL2" s="10"/>
      <c r="MBM2" s="10"/>
      <c r="MBN2" s="10"/>
      <c r="MBO2" s="10"/>
      <c r="MBP2" s="10"/>
      <c r="MBQ2" s="10"/>
      <c r="MBR2" s="10"/>
      <c r="MBS2" s="10"/>
      <c r="MBT2" s="10"/>
      <c r="MBU2" s="10"/>
      <c r="MBV2" s="10"/>
      <c r="MBW2" s="10"/>
      <c r="MBX2" s="10"/>
      <c r="MBY2" s="10"/>
      <c r="MBZ2" s="10"/>
      <c r="MCA2" s="10"/>
      <c r="MCB2" s="10"/>
      <c r="MCC2" s="10"/>
      <c r="MCD2" s="10"/>
      <c r="MCE2" s="10"/>
      <c r="MCF2" s="10"/>
      <c r="MCG2" s="10"/>
      <c r="MCH2" s="10"/>
      <c r="MCI2" s="10"/>
      <c r="MCJ2" s="10"/>
      <c r="MCK2" s="10"/>
      <c r="MCL2" s="10"/>
      <c r="MCM2" s="10"/>
      <c r="MCN2" s="10"/>
      <c r="MCO2" s="10"/>
      <c r="MCP2" s="10"/>
      <c r="MCQ2" s="10"/>
      <c r="MCR2" s="10"/>
      <c r="MCS2" s="10"/>
      <c r="MCT2" s="10"/>
      <c r="MCU2" s="10"/>
      <c r="MCV2" s="10"/>
      <c r="MCW2" s="10"/>
      <c r="MCX2" s="10"/>
      <c r="MCY2" s="10"/>
      <c r="MCZ2" s="10"/>
      <c r="MDA2" s="10"/>
      <c r="MDB2" s="10"/>
      <c r="MDC2" s="10"/>
      <c r="MDD2" s="10"/>
      <c r="MDE2" s="10"/>
      <c r="MDF2" s="10"/>
      <c r="MDG2" s="10"/>
      <c r="MDH2" s="10"/>
      <c r="MDI2" s="10"/>
      <c r="MDJ2" s="10"/>
      <c r="MDK2" s="10"/>
      <c r="MDL2" s="10"/>
      <c r="MDM2" s="10"/>
      <c r="MDN2" s="10"/>
      <c r="MDO2" s="10"/>
      <c r="MDP2" s="10"/>
      <c r="MDQ2" s="10"/>
      <c r="MDR2" s="10"/>
      <c r="MDS2" s="10"/>
      <c r="MDT2" s="10"/>
      <c r="MDU2" s="10"/>
      <c r="MDV2" s="10"/>
      <c r="MDW2" s="10"/>
      <c r="MDX2" s="10"/>
      <c r="MDY2" s="10"/>
      <c r="MDZ2" s="10"/>
      <c r="MEA2" s="10"/>
      <c r="MEB2" s="10"/>
      <c r="MEC2" s="10"/>
      <c r="MED2" s="10"/>
      <c r="MEE2" s="10"/>
      <c r="MEF2" s="10"/>
      <c r="MEG2" s="10"/>
      <c r="MEH2" s="10"/>
      <c r="MEI2" s="10"/>
      <c r="MEJ2" s="10"/>
      <c r="MEK2" s="10"/>
      <c r="MEL2" s="10"/>
      <c r="MEM2" s="10"/>
      <c r="MEN2" s="10"/>
      <c r="MEO2" s="10"/>
      <c r="MEP2" s="10"/>
      <c r="MEQ2" s="10"/>
      <c r="MER2" s="10"/>
      <c r="MES2" s="10"/>
      <c r="MET2" s="10"/>
      <c r="MEU2" s="10"/>
      <c r="MEV2" s="10"/>
      <c r="MEW2" s="10"/>
      <c r="MEX2" s="10"/>
      <c r="MEY2" s="10"/>
      <c r="MEZ2" s="10"/>
      <c r="MFA2" s="10"/>
      <c r="MFB2" s="10"/>
      <c r="MFC2" s="10"/>
      <c r="MFD2" s="10"/>
      <c r="MFE2" s="10"/>
      <c r="MFF2" s="10"/>
      <c r="MFG2" s="10"/>
      <c r="MFH2" s="10"/>
      <c r="MFI2" s="10"/>
      <c r="MFJ2" s="10"/>
      <c r="MFK2" s="10"/>
      <c r="MFL2" s="10"/>
      <c r="MFM2" s="10"/>
      <c r="MFN2" s="10"/>
      <c r="MFO2" s="10"/>
      <c r="MFP2" s="10"/>
      <c r="MFQ2" s="10"/>
      <c r="MFR2" s="10"/>
      <c r="MFS2" s="10"/>
      <c r="MFT2" s="10"/>
      <c r="MFU2" s="10"/>
      <c r="MFV2" s="10"/>
      <c r="MFW2" s="10"/>
      <c r="MFX2" s="10"/>
      <c r="MFY2" s="10"/>
      <c r="MFZ2" s="10"/>
      <c r="MGA2" s="10"/>
      <c r="MGB2" s="10"/>
      <c r="MGC2" s="10"/>
      <c r="MGD2" s="10"/>
      <c r="MGE2" s="10"/>
      <c r="MGF2" s="10"/>
      <c r="MGG2" s="10"/>
      <c r="MGH2" s="10"/>
      <c r="MGI2" s="10"/>
      <c r="MGJ2" s="10"/>
      <c r="MGK2" s="10"/>
      <c r="MGL2" s="10"/>
      <c r="MGM2" s="10"/>
      <c r="MGN2" s="10"/>
      <c r="MGO2" s="10"/>
      <c r="MGP2" s="10"/>
      <c r="MGQ2" s="10"/>
      <c r="MGR2" s="10"/>
      <c r="MGS2" s="10"/>
      <c r="MGT2" s="10"/>
      <c r="MGU2" s="10"/>
      <c r="MGV2" s="10"/>
      <c r="MGW2" s="10"/>
      <c r="MGX2" s="10"/>
      <c r="MGY2" s="10"/>
      <c r="MGZ2" s="10"/>
      <c r="MHA2" s="10"/>
      <c r="MHB2" s="10"/>
      <c r="MHC2" s="10"/>
      <c r="MHD2" s="10"/>
      <c r="MHE2" s="10"/>
      <c r="MHF2" s="10"/>
      <c r="MHG2" s="10"/>
      <c r="MHH2" s="10"/>
      <c r="MHI2" s="10"/>
      <c r="MHJ2" s="10"/>
      <c r="MHK2" s="10"/>
      <c r="MHL2" s="10"/>
      <c r="MHM2" s="10"/>
      <c r="MHN2" s="10"/>
      <c r="MHO2" s="10"/>
      <c r="MHP2" s="10"/>
      <c r="MHQ2" s="10"/>
      <c r="MHR2" s="10"/>
      <c r="MHS2" s="10"/>
      <c r="MHT2" s="10"/>
      <c r="MHU2" s="10"/>
      <c r="MHV2" s="10"/>
      <c r="MHW2" s="10"/>
      <c r="MHX2" s="10"/>
      <c r="MHY2" s="10"/>
      <c r="MHZ2" s="10"/>
      <c r="MIA2" s="10"/>
      <c r="MIB2" s="10"/>
      <c r="MIC2" s="10"/>
      <c r="MID2" s="10"/>
      <c r="MIE2" s="10"/>
      <c r="MIF2" s="10"/>
      <c r="MIG2" s="10"/>
      <c r="MIH2" s="10"/>
      <c r="MII2" s="10"/>
      <c r="MIJ2" s="10"/>
      <c r="MIK2" s="10"/>
      <c r="MIL2" s="10"/>
      <c r="MIM2" s="10"/>
      <c r="MIN2" s="10"/>
      <c r="MIO2" s="10"/>
      <c r="MIP2" s="10"/>
      <c r="MIQ2" s="10"/>
      <c r="MIR2" s="10"/>
      <c r="MIS2" s="10"/>
      <c r="MIT2" s="10"/>
      <c r="MIU2" s="10"/>
      <c r="MIV2" s="10"/>
      <c r="MIW2" s="10"/>
      <c r="MIX2" s="10"/>
      <c r="MIY2" s="10"/>
      <c r="MIZ2" s="10"/>
      <c r="MJA2" s="10"/>
      <c r="MJB2" s="10"/>
      <c r="MJC2" s="10"/>
      <c r="MJD2" s="10"/>
      <c r="MJE2" s="10"/>
      <c r="MJF2" s="10"/>
      <c r="MJG2" s="10"/>
      <c r="MJH2" s="10"/>
      <c r="MJI2" s="10"/>
      <c r="MJJ2" s="10"/>
      <c r="MJK2" s="10"/>
      <c r="MJL2" s="10"/>
      <c r="MJM2" s="10"/>
      <c r="MJN2" s="10"/>
      <c r="MJO2" s="10"/>
      <c r="MJP2" s="10"/>
      <c r="MJQ2" s="10"/>
      <c r="MJR2" s="10"/>
      <c r="MJS2" s="10"/>
      <c r="MJT2" s="10"/>
      <c r="MJU2" s="10"/>
      <c r="MJV2" s="10"/>
      <c r="MJW2" s="10"/>
      <c r="MJX2" s="10"/>
      <c r="MJY2" s="10"/>
      <c r="MJZ2" s="10"/>
      <c r="MKA2" s="10"/>
      <c r="MKB2" s="10"/>
      <c r="MKC2" s="10"/>
      <c r="MKD2" s="10"/>
      <c r="MKE2" s="10"/>
      <c r="MKF2" s="10"/>
      <c r="MKG2" s="10"/>
      <c r="MKH2" s="10"/>
      <c r="MKI2" s="10"/>
      <c r="MKJ2" s="10"/>
      <c r="MKK2" s="10"/>
      <c r="MKL2" s="10"/>
      <c r="MKM2" s="10"/>
      <c r="MKN2" s="10"/>
      <c r="MKO2" s="10"/>
      <c r="MKP2" s="10"/>
      <c r="MKQ2" s="10"/>
      <c r="MKR2" s="10"/>
      <c r="MKS2" s="10"/>
      <c r="MKT2" s="10"/>
      <c r="MKU2" s="10"/>
      <c r="MKV2" s="10"/>
      <c r="MKW2" s="10"/>
      <c r="MKX2" s="10"/>
      <c r="MKY2" s="10"/>
      <c r="MKZ2" s="10"/>
      <c r="MLA2" s="10"/>
      <c r="MLB2" s="10"/>
      <c r="MLC2" s="10"/>
      <c r="MLD2" s="10"/>
      <c r="MLE2" s="10"/>
      <c r="MLF2" s="10"/>
      <c r="MLG2" s="10"/>
      <c r="MLH2" s="10"/>
      <c r="MLI2" s="10"/>
      <c r="MLJ2" s="10"/>
      <c r="MLK2" s="10"/>
      <c r="MLL2" s="10"/>
      <c r="MLM2" s="10"/>
      <c r="MLN2" s="10"/>
      <c r="MLO2" s="10"/>
      <c r="MLP2" s="10"/>
      <c r="MLQ2" s="10"/>
      <c r="MLR2" s="10"/>
      <c r="MLS2" s="10"/>
      <c r="MLT2" s="10"/>
      <c r="MLU2" s="10"/>
      <c r="MLV2" s="10"/>
      <c r="MLW2" s="10"/>
      <c r="MLX2" s="10"/>
      <c r="MLY2" s="10"/>
      <c r="MLZ2" s="10"/>
      <c r="MMA2" s="10"/>
      <c r="MMB2" s="10"/>
      <c r="MMC2" s="10"/>
      <c r="MMD2" s="10"/>
      <c r="MME2" s="10"/>
      <c r="MMF2" s="10"/>
      <c r="MMG2" s="10"/>
      <c r="MMH2" s="10"/>
      <c r="MMI2" s="10"/>
      <c r="MMJ2" s="10"/>
      <c r="MMK2" s="10"/>
      <c r="MML2" s="10"/>
      <c r="MMM2" s="10"/>
      <c r="MMN2" s="10"/>
      <c r="MMO2" s="10"/>
      <c r="MMP2" s="10"/>
      <c r="MMQ2" s="10"/>
      <c r="MMR2" s="10"/>
      <c r="MMS2" s="10"/>
      <c r="MMT2" s="10"/>
      <c r="MMU2" s="10"/>
      <c r="MMV2" s="10"/>
      <c r="MMW2" s="10"/>
      <c r="MMX2" s="10"/>
      <c r="MMY2" s="10"/>
      <c r="MMZ2" s="10"/>
      <c r="MNA2" s="10"/>
      <c r="MNB2" s="10"/>
      <c r="MNC2" s="10"/>
      <c r="MND2" s="10"/>
      <c r="MNE2" s="10"/>
      <c r="MNF2" s="10"/>
      <c r="MNG2" s="10"/>
      <c r="MNH2" s="10"/>
      <c r="MNI2" s="10"/>
      <c r="MNJ2" s="10"/>
      <c r="MNK2" s="10"/>
      <c r="MNL2" s="10"/>
      <c r="MNM2" s="10"/>
      <c r="MNN2" s="10"/>
      <c r="MNO2" s="10"/>
      <c r="MNP2" s="10"/>
      <c r="MNQ2" s="10"/>
      <c r="MNR2" s="10"/>
      <c r="MNS2" s="10"/>
      <c r="MNT2" s="10"/>
      <c r="MNU2" s="10"/>
      <c r="MNV2" s="10"/>
      <c r="MNW2" s="10"/>
      <c r="MNX2" s="10"/>
      <c r="MNY2" s="10"/>
      <c r="MNZ2" s="10"/>
      <c r="MOA2" s="10"/>
      <c r="MOB2" s="10"/>
      <c r="MOC2" s="10"/>
      <c r="MOD2" s="10"/>
      <c r="MOE2" s="10"/>
      <c r="MOF2" s="10"/>
      <c r="MOG2" s="10"/>
      <c r="MOH2" s="10"/>
      <c r="MOI2" s="10"/>
      <c r="MOJ2" s="10"/>
      <c r="MOK2" s="10"/>
      <c r="MOL2" s="10"/>
      <c r="MOM2" s="10"/>
      <c r="MON2" s="10"/>
      <c r="MOO2" s="10"/>
      <c r="MOP2" s="10"/>
      <c r="MOQ2" s="10"/>
      <c r="MOR2" s="10"/>
      <c r="MOS2" s="10"/>
      <c r="MOT2" s="10"/>
      <c r="MOU2" s="10"/>
      <c r="MOV2" s="10"/>
      <c r="MOW2" s="10"/>
      <c r="MOX2" s="10"/>
      <c r="MOY2" s="10"/>
      <c r="MOZ2" s="10"/>
      <c r="MPA2" s="10"/>
      <c r="MPB2" s="10"/>
      <c r="MPC2" s="10"/>
      <c r="MPD2" s="10"/>
      <c r="MPE2" s="10"/>
      <c r="MPF2" s="10"/>
      <c r="MPG2" s="10"/>
      <c r="MPH2" s="10"/>
      <c r="MPI2" s="10"/>
      <c r="MPJ2" s="10"/>
      <c r="MPK2" s="10"/>
      <c r="MPL2" s="10"/>
      <c r="MPM2" s="10"/>
      <c r="MPN2" s="10"/>
      <c r="MPO2" s="10"/>
      <c r="MPP2" s="10"/>
      <c r="MPQ2" s="10"/>
      <c r="MPR2" s="10"/>
      <c r="MPS2" s="10"/>
      <c r="MPT2" s="10"/>
      <c r="MPU2" s="10"/>
      <c r="MPV2" s="10"/>
      <c r="MPW2" s="10"/>
      <c r="MPX2" s="10"/>
      <c r="MPY2" s="10"/>
      <c r="MPZ2" s="10"/>
      <c r="MQA2" s="10"/>
      <c r="MQB2" s="10"/>
      <c r="MQC2" s="10"/>
      <c r="MQD2" s="10"/>
      <c r="MQE2" s="10"/>
      <c r="MQF2" s="10"/>
      <c r="MQG2" s="10"/>
      <c r="MQH2" s="10"/>
      <c r="MQI2" s="10"/>
      <c r="MQJ2" s="10"/>
      <c r="MQK2" s="10"/>
      <c r="MQL2" s="10"/>
      <c r="MQM2" s="10"/>
      <c r="MQN2" s="10"/>
      <c r="MQO2" s="10"/>
      <c r="MQP2" s="10"/>
      <c r="MQQ2" s="10"/>
      <c r="MQR2" s="10"/>
      <c r="MQS2" s="10"/>
      <c r="MQT2" s="10"/>
      <c r="MQU2" s="10"/>
      <c r="MQV2" s="10"/>
      <c r="MQW2" s="10"/>
      <c r="MQX2" s="10"/>
      <c r="MQY2" s="10"/>
      <c r="MQZ2" s="10"/>
      <c r="MRA2" s="10"/>
      <c r="MRB2" s="10"/>
      <c r="MRC2" s="10"/>
      <c r="MRD2" s="10"/>
      <c r="MRE2" s="10"/>
      <c r="MRF2" s="10"/>
      <c r="MRG2" s="10"/>
      <c r="MRH2" s="10"/>
      <c r="MRI2" s="10"/>
      <c r="MRJ2" s="10"/>
      <c r="MRK2" s="10"/>
      <c r="MRL2" s="10"/>
      <c r="MRM2" s="10"/>
      <c r="MRN2" s="10"/>
      <c r="MRO2" s="10"/>
      <c r="MRP2" s="10"/>
      <c r="MRQ2" s="10"/>
      <c r="MRR2" s="10"/>
      <c r="MRS2" s="10"/>
      <c r="MRT2" s="10"/>
      <c r="MRU2" s="10"/>
      <c r="MRV2" s="10"/>
      <c r="MRW2" s="10"/>
      <c r="MRX2" s="10"/>
      <c r="MRY2" s="10"/>
      <c r="MRZ2" s="10"/>
      <c r="MSA2" s="10"/>
      <c r="MSB2" s="10"/>
      <c r="MSC2" s="10"/>
      <c r="MSD2" s="10"/>
      <c r="MSE2" s="10"/>
      <c r="MSF2" s="10"/>
      <c r="MSG2" s="10"/>
      <c r="MSH2" s="10"/>
      <c r="MSI2" s="10"/>
      <c r="MSJ2" s="10"/>
      <c r="MSK2" s="10"/>
      <c r="MSL2" s="10"/>
      <c r="MSM2" s="10"/>
      <c r="MSN2" s="10"/>
      <c r="MSO2" s="10"/>
      <c r="MSP2" s="10"/>
      <c r="MSQ2" s="10"/>
      <c r="MSR2" s="10"/>
      <c r="MSS2" s="10"/>
      <c r="MST2" s="10"/>
      <c r="MSU2" s="10"/>
      <c r="MSV2" s="10"/>
      <c r="MSW2" s="10"/>
      <c r="MSX2" s="10"/>
      <c r="MSY2" s="10"/>
      <c r="MSZ2" s="10"/>
      <c r="MTA2" s="10"/>
      <c r="MTB2" s="10"/>
      <c r="MTC2" s="10"/>
      <c r="MTD2" s="10"/>
      <c r="MTE2" s="10"/>
      <c r="MTF2" s="10"/>
      <c r="MTG2" s="10"/>
      <c r="MTH2" s="10"/>
      <c r="MTI2" s="10"/>
      <c r="MTJ2" s="10"/>
      <c r="MTK2" s="10"/>
      <c r="MTL2" s="10"/>
      <c r="MTM2" s="10"/>
      <c r="MTN2" s="10"/>
      <c r="MTO2" s="10"/>
      <c r="MTP2" s="10"/>
      <c r="MTQ2" s="10"/>
      <c r="MTR2" s="10"/>
      <c r="MTS2" s="10"/>
      <c r="MTT2" s="10"/>
      <c r="MTU2" s="10"/>
      <c r="MTV2" s="10"/>
      <c r="MTW2" s="10"/>
      <c r="MTX2" s="10"/>
      <c r="MTY2" s="10"/>
      <c r="MTZ2" s="10"/>
      <c r="MUA2" s="10"/>
      <c r="MUB2" s="10"/>
      <c r="MUC2" s="10"/>
      <c r="MUD2" s="10"/>
      <c r="MUE2" s="10"/>
      <c r="MUF2" s="10"/>
      <c r="MUG2" s="10"/>
      <c r="MUH2" s="10"/>
      <c r="MUI2" s="10"/>
      <c r="MUJ2" s="10"/>
      <c r="MUK2" s="10"/>
      <c r="MUL2" s="10"/>
      <c r="MUM2" s="10"/>
      <c r="MUN2" s="10"/>
      <c r="MUO2" s="10"/>
      <c r="MUP2" s="10"/>
      <c r="MUQ2" s="10"/>
      <c r="MUR2" s="10"/>
      <c r="MUS2" s="10"/>
      <c r="MUT2" s="10"/>
      <c r="MUU2" s="10"/>
      <c r="MUV2" s="10"/>
      <c r="MUW2" s="10"/>
      <c r="MUX2" s="10"/>
      <c r="MUY2" s="10"/>
      <c r="MUZ2" s="10"/>
      <c r="MVA2" s="10"/>
      <c r="MVB2" s="10"/>
      <c r="MVC2" s="10"/>
      <c r="MVD2" s="10"/>
      <c r="MVE2" s="10"/>
      <c r="MVF2" s="10"/>
      <c r="MVG2" s="10"/>
      <c r="MVH2" s="10"/>
      <c r="MVI2" s="10"/>
      <c r="MVJ2" s="10"/>
      <c r="MVK2" s="10"/>
      <c r="MVL2" s="10"/>
      <c r="MVM2" s="10"/>
      <c r="MVN2" s="10"/>
      <c r="MVO2" s="10"/>
      <c r="MVP2" s="10"/>
      <c r="MVQ2" s="10"/>
      <c r="MVR2" s="10"/>
      <c r="MVS2" s="10"/>
      <c r="MVT2" s="10"/>
      <c r="MVU2" s="10"/>
      <c r="MVV2" s="10"/>
      <c r="MVW2" s="10"/>
      <c r="MVX2" s="10"/>
      <c r="MVY2" s="10"/>
      <c r="MVZ2" s="10"/>
      <c r="MWA2" s="10"/>
      <c r="MWB2" s="10"/>
      <c r="MWC2" s="10"/>
      <c r="MWD2" s="10"/>
      <c r="MWE2" s="10"/>
      <c r="MWF2" s="10"/>
      <c r="MWG2" s="10"/>
      <c r="MWH2" s="10"/>
      <c r="MWI2" s="10"/>
      <c r="MWJ2" s="10"/>
      <c r="MWK2" s="10"/>
      <c r="MWL2" s="10"/>
      <c r="MWM2" s="10"/>
      <c r="MWN2" s="10"/>
      <c r="MWO2" s="10"/>
      <c r="MWP2" s="10"/>
      <c r="MWQ2" s="10"/>
      <c r="MWR2" s="10"/>
      <c r="MWS2" s="10"/>
      <c r="MWT2" s="10"/>
      <c r="MWU2" s="10"/>
      <c r="MWV2" s="10"/>
      <c r="MWW2" s="10"/>
      <c r="MWX2" s="10"/>
      <c r="MWY2" s="10"/>
      <c r="MWZ2" s="10"/>
      <c r="MXA2" s="10"/>
      <c r="MXB2" s="10"/>
      <c r="MXC2" s="10"/>
      <c r="MXD2" s="10"/>
      <c r="MXE2" s="10"/>
      <c r="MXF2" s="10"/>
      <c r="MXG2" s="10"/>
      <c r="MXH2" s="10"/>
      <c r="MXI2" s="10"/>
      <c r="MXJ2" s="10"/>
      <c r="MXK2" s="10"/>
      <c r="MXL2" s="10"/>
      <c r="MXM2" s="10"/>
      <c r="MXN2" s="10"/>
      <c r="MXO2" s="10"/>
      <c r="MXP2" s="10"/>
      <c r="MXQ2" s="10"/>
      <c r="MXR2" s="10"/>
      <c r="MXS2" s="10"/>
      <c r="MXT2" s="10"/>
      <c r="MXU2" s="10"/>
      <c r="MXV2" s="10"/>
      <c r="MXW2" s="10"/>
      <c r="MXX2" s="10"/>
      <c r="MXY2" s="10"/>
      <c r="MXZ2" s="10"/>
      <c r="MYA2" s="10"/>
      <c r="MYB2" s="10"/>
      <c r="MYC2" s="10"/>
      <c r="MYD2" s="10"/>
      <c r="MYE2" s="10"/>
      <c r="MYF2" s="10"/>
      <c r="MYG2" s="10"/>
      <c r="MYH2" s="10"/>
      <c r="MYI2" s="10"/>
      <c r="MYJ2" s="10"/>
      <c r="MYK2" s="10"/>
      <c r="MYL2" s="10"/>
      <c r="MYM2" s="10"/>
      <c r="MYN2" s="10"/>
      <c r="MYO2" s="10"/>
      <c r="MYP2" s="10"/>
      <c r="MYQ2" s="10"/>
      <c r="MYR2" s="10"/>
      <c r="MYS2" s="10"/>
      <c r="MYT2" s="10"/>
      <c r="MYU2" s="10"/>
      <c r="MYV2" s="10"/>
      <c r="MYW2" s="10"/>
      <c r="MYX2" s="10"/>
      <c r="MYY2" s="10"/>
      <c r="MYZ2" s="10"/>
      <c r="MZA2" s="10"/>
      <c r="MZB2" s="10"/>
      <c r="MZC2" s="10"/>
      <c r="MZD2" s="10"/>
      <c r="MZE2" s="10"/>
      <c r="MZF2" s="10"/>
      <c r="MZG2" s="10"/>
      <c r="MZH2" s="10"/>
      <c r="MZI2" s="10"/>
      <c r="MZJ2" s="10"/>
      <c r="MZK2" s="10"/>
      <c r="MZL2" s="10"/>
      <c r="MZM2" s="10"/>
      <c r="MZN2" s="10"/>
      <c r="MZO2" s="10"/>
      <c r="MZP2" s="10"/>
      <c r="MZQ2" s="10"/>
      <c r="MZR2" s="10"/>
      <c r="MZS2" s="10"/>
      <c r="MZT2" s="10"/>
      <c r="MZU2" s="10"/>
      <c r="MZV2" s="10"/>
      <c r="MZW2" s="10"/>
      <c r="MZX2" s="10"/>
      <c r="MZY2" s="10"/>
      <c r="MZZ2" s="10"/>
      <c r="NAA2" s="10"/>
      <c r="NAB2" s="10"/>
      <c r="NAC2" s="10"/>
      <c r="NAD2" s="10"/>
      <c r="NAE2" s="10"/>
      <c r="NAF2" s="10"/>
      <c r="NAG2" s="10"/>
      <c r="NAH2" s="10"/>
      <c r="NAI2" s="10"/>
      <c r="NAJ2" s="10"/>
      <c r="NAK2" s="10"/>
      <c r="NAL2" s="10"/>
      <c r="NAM2" s="10"/>
      <c r="NAN2" s="10"/>
      <c r="NAO2" s="10"/>
      <c r="NAP2" s="10"/>
      <c r="NAQ2" s="10"/>
      <c r="NAR2" s="10"/>
      <c r="NAS2" s="10"/>
      <c r="NAT2" s="10"/>
      <c r="NAU2" s="10"/>
      <c r="NAV2" s="10"/>
      <c r="NAW2" s="10"/>
      <c r="NAX2" s="10"/>
      <c r="NAY2" s="10"/>
      <c r="NAZ2" s="10"/>
      <c r="NBA2" s="10"/>
      <c r="NBB2" s="10"/>
      <c r="NBC2" s="10"/>
      <c r="NBD2" s="10"/>
      <c r="NBE2" s="10"/>
      <c r="NBF2" s="10"/>
      <c r="NBG2" s="10"/>
      <c r="NBH2" s="10"/>
      <c r="NBI2" s="10"/>
      <c r="NBJ2" s="10"/>
      <c r="NBK2" s="10"/>
      <c r="NBL2" s="10"/>
      <c r="NBM2" s="10"/>
      <c r="NBN2" s="10"/>
      <c r="NBO2" s="10"/>
      <c r="NBP2" s="10"/>
      <c r="NBQ2" s="10"/>
      <c r="NBR2" s="10"/>
      <c r="NBS2" s="10"/>
      <c r="NBT2" s="10"/>
      <c r="NBU2" s="10"/>
      <c r="NBV2" s="10"/>
      <c r="NBW2" s="10"/>
      <c r="NBX2" s="10"/>
      <c r="NBY2" s="10"/>
      <c r="NBZ2" s="10"/>
      <c r="NCA2" s="10"/>
      <c r="NCB2" s="10"/>
      <c r="NCC2" s="10"/>
      <c r="NCD2" s="10"/>
      <c r="NCE2" s="10"/>
      <c r="NCF2" s="10"/>
      <c r="NCG2" s="10"/>
      <c r="NCH2" s="10"/>
      <c r="NCI2" s="10"/>
      <c r="NCJ2" s="10"/>
      <c r="NCK2" s="10"/>
      <c r="NCL2" s="10"/>
      <c r="NCM2" s="10"/>
      <c r="NCN2" s="10"/>
      <c r="NCO2" s="10"/>
      <c r="NCP2" s="10"/>
      <c r="NCQ2" s="10"/>
      <c r="NCR2" s="10"/>
      <c r="NCS2" s="10"/>
      <c r="NCT2" s="10"/>
      <c r="NCU2" s="10"/>
      <c r="NCV2" s="10"/>
      <c r="NCW2" s="10"/>
      <c r="NCX2" s="10"/>
      <c r="NCY2" s="10"/>
      <c r="NCZ2" s="10"/>
      <c r="NDA2" s="10"/>
      <c r="NDB2" s="10"/>
      <c r="NDC2" s="10"/>
      <c r="NDD2" s="10"/>
      <c r="NDE2" s="10"/>
      <c r="NDF2" s="10"/>
      <c r="NDG2" s="10"/>
      <c r="NDH2" s="10"/>
      <c r="NDI2" s="10"/>
      <c r="NDJ2" s="10"/>
      <c r="NDK2" s="10"/>
      <c r="NDL2" s="10"/>
      <c r="NDM2" s="10"/>
      <c r="NDN2" s="10"/>
      <c r="NDO2" s="10"/>
      <c r="NDP2" s="10"/>
      <c r="NDQ2" s="10"/>
      <c r="NDR2" s="10"/>
      <c r="NDS2" s="10"/>
      <c r="NDT2" s="10"/>
      <c r="NDU2" s="10"/>
      <c r="NDV2" s="10"/>
      <c r="NDW2" s="10"/>
      <c r="NDX2" s="10"/>
      <c r="NDY2" s="10"/>
      <c r="NDZ2" s="10"/>
      <c r="NEA2" s="10"/>
      <c r="NEB2" s="10"/>
      <c r="NEC2" s="10"/>
      <c r="NED2" s="10"/>
      <c r="NEE2" s="10"/>
      <c r="NEF2" s="10"/>
      <c r="NEG2" s="10"/>
      <c r="NEH2" s="10"/>
      <c r="NEI2" s="10"/>
      <c r="NEJ2" s="10"/>
      <c r="NEK2" s="10"/>
      <c r="NEL2" s="10"/>
      <c r="NEM2" s="10"/>
      <c r="NEN2" s="10"/>
      <c r="NEO2" s="10"/>
      <c r="NEP2" s="10"/>
      <c r="NEQ2" s="10"/>
      <c r="NER2" s="10"/>
      <c r="NES2" s="10"/>
      <c r="NET2" s="10"/>
      <c r="NEU2" s="10"/>
      <c r="NEV2" s="10"/>
      <c r="NEW2" s="10"/>
      <c r="NEX2" s="10"/>
      <c r="NEY2" s="10"/>
      <c r="NEZ2" s="10"/>
      <c r="NFA2" s="10"/>
      <c r="NFB2" s="10"/>
      <c r="NFC2" s="10"/>
      <c r="NFD2" s="10"/>
      <c r="NFE2" s="10"/>
      <c r="NFF2" s="10"/>
      <c r="NFG2" s="10"/>
      <c r="NFH2" s="10"/>
      <c r="NFI2" s="10"/>
      <c r="NFJ2" s="10"/>
      <c r="NFK2" s="10"/>
      <c r="NFL2" s="10"/>
      <c r="NFM2" s="10"/>
      <c r="NFN2" s="10"/>
      <c r="NFO2" s="10"/>
      <c r="NFP2" s="10"/>
      <c r="NFQ2" s="10"/>
      <c r="NFR2" s="10"/>
      <c r="NFS2" s="10"/>
      <c r="NFT2" s="10"/>
      <c r="NFU2" s="10"/>
      <c r="NFV2" s="10"/>
      <c r="NFW2" s="10"/>
      <c r="NFX2" s="10"/>
      <c r="NFY2" s="10"/>
      <c r="NFZ2" s="10"/>
      <c r="NGA2" s="10"/>
      <c r="NGB2" s="10"/>
      <c r="NGC2" s="10"/>
      <c r="NGD2" s="10"/>
      <c r="NGE2" s="10"/>
      <c r="NGF2" s="10"/>
      <c r="NGG2" s="10"/>
      <c r="NGH2" s="10"/>
      <c r="NGI2" s="10"/>
      <c r="NGJ2" s="10"/>
      <c r="NGK2" s="10"/>
      <c r="NGL2" s="10"/>
      <c r="NGM2" s="10"/>
      <c r="NGN2" s="10"/>
      <c r="NGO2" s="10"/>
      <c r="NGP2" s="10"/>
      <c r="NGQ2" s="10"/>
      <c r="NGR2" s="10"/>
      <c r="NGS2" s="10"/>
      <c r="NGT2" s="10"/>
      <c r="NGU2" s="10"/>
      <c r="NGV2" s="10"/>
      <c r="NGW2" s="10"/>
      <c r="NGX2" s="10"/>
      <c r="NGY2" s="10"/>
      <c r="NGZ2" s="10"/>
      <c r="NHA2" s="10"/>
      <c r="NHB2" s="10"/>
      <c r="NHC2" s="10"/>
      <c r="NHD2" s="10"/>
      <c r="NHE2" s="10"/>
      <c r="NHF2" s="10"/>
      <c r="NHG2" s="10"/>
      <c r="NHH2" s="10"/>
      <c r="NHI2" s="10"/>
      <c r="NHJ2" s="10"/>
      <c r="NHK2" s="10"/>
      <c r="NHL2" s="10"/>
      <c r="NHM2" s="10"/>
      <c r="NHN2" s="10"/>
      <c r="NHO2" s="10"/>
      <c r="NHP2" s="10"/>
      <c r="NHQ2" s="10"/>
      <c r="NHR2" s="10"/>
      <c r="NHS2" s="10"/>
      <c r="NHT2" s="10"/>
      <c r="NHU2" s="10"/>
      <c r="NHV2" s="10"/>
      <c r="NHW2" s="10"/>
      <c r="NHX2" s="10"/>
      <c r="NHY2" s="10"/>
      <c r="NHZ2" s="10"/>
      <c r="NIA2" s="10"/>
      <c r="NIB2" s="10"/>
      <c r="NIC2" s="10"/>
      <c r="NID2" s="10"/>
      <c r="NIE2" s="10"/>
      <c r="NIF2" s="10"/>
      <c r="NIG2" s="10"/>
      <c r="NIH2" s="10"/>
      <c r="NII2" s="10"/>
      <c r="NIJ2" s="10"/>
      <c r="NIK2" s="10"/>
      <c r="NIL2" s="10"/>
      <c r="NIM2" s="10"/>
      <c r="NIN2" s="10"/>
      <c r="NIO2" s="10"/>
      <c r="NIP2" s="10"/>
      <c r="NIQ2" s="10"/>
      <c r="NIR2" s="10"/>
      <c r="NIS2" s="10"/>
      <c r="NIT2" s="10"/>
      <c r="NIU2" s="10"/>
      <c r="NIV2" s="10"/>
      <c r="NIW2" s="10"/>
      <c r="NIX2" s="10"/>
      <c r="NIY2" s="10"/>
      <c r="NIZ2" s="10"/>
      <c r="NJA2" s="10"/>
      <c r="NJB2" s="10"/>
      <c r="NJC2" s="10"/>
      <c r="NJD2" s="10"/>
      <c r="NJE2" s="10"/>
      <c r="NJF2" s="10"/>
      <c r="NJG2" s="10"/>
      <c r="NJH2" s="10"/>
      <c r="NJI2" s="10"/>
      <c r="NJJ2" s="10"/>
      <c r="NJK2" s="10"/>
      <c r="NJL2" s="10"/>
      <c r="NJM2" s="10"/>
      <c r="NJN2" s="10"/>
      <c r="NJO2" s="10"/>
      <c r="NJP2" s="10"/>
      <c r="NJQ2" s="10"/>
      <c r="NJR2" s="10"/>
      <c r="NJS2" s="10"/>
      <c r="NJT2" s="10"/>
      <c r="NJU2" s="10"/>
      <c r="NJV2" s="10"/>
      <c r="NJW2" s="10"/>
      <c r="NJX2" s="10"/>
      <c r="NJY2" s="10"/>
      <c r="NJZ2" s="10"/>
      <c r="NKA2" s="10"/>
      <c r="NKB2" s="10"/>
      <c r="NKC2" s="10"/>
      <c r="NKD2" s="10"/>
      <c r="NKE2" s="10"/>
      <c r="NKF2" s="10"/>
      <c r="NKG2" s="10"/>
      <c r="NKH2" s="10"/>
      <c r="NKI2" s="10"/>
      <c r="NKJ2" s="10"/>
      <c r="NKK2" s="10"/>
      <c r="NKL2" s="10"/>
      <c r="NKM2" s="10"/>
      <c r="NKN2" s="10"/>
      <c r="NKO2" s="10"/>
      <c r="NKP2" s="10"/>
      <c r="NKQ2" s="10"/>
      <c r="NKR2" s="10"/>
      <c r="NKS2" s="10"/>
      <c r="NKT2" s="10"/>
      <c r="NKU2" s="10"/>
      <c r="NKV2" s="10"/>
      <c r="NKW2" s="10"/>
      <c r="NKX2" s="10"/>
      <c r="NKY2" s="10"/>
      <c r="NKZ2" s="10"/>
      <c r="NLA2" s="10"/>
      <c r="NLB2" s="10"/>
      <c r="NLC2" s="10"/>
      <c r="NLD2" s="10"/>
      <c r="NLE2" s="10"/>
      <c r="NLF2" s="10"/>
      <c r="NLG2" s="10"/>
      <c r="NLH2" s="10"/>
      <c r="NLI2" s="10"/>
      <c r="NLJ2" s="10"/>
      <c r="NLK2" s="10"/>
      <c r="NLL2" s="10"/>
      <c r="NLM2" s="10"/>
      <c r="NLN2" s="10"/>
      <c r="NLO2" s="10"/>
      <c r="NLP2" s="10"/>
      <c r="NLQ2" s="10"/>
      <c r="NLR2" s="10"/>
      <c r="NLS2" s="10"/>
      <c r="NLT2" s="10"/>
      <c r="NLU2" s="10"/>
      <c r="NLV2" s="10"/>
      <c r="NLW2" s="10"/>
      <c r="NLX2" s="10"/>
      <c r="NLY2" s="10"/>
      <c r="NLZ2" s="10"/>
      <c r="NMA2" s="10"/>
      <c r="NMB2" s="10"/>
      <c r="NMC2" s="10"/>
      <c r="NMD2" s="10"/>
      <c r="NME2" s="10"/>
      <c r="NMF2" s="10"/>
      <c r="NMG2" s="10"/>
      <c r="NMH2" s="10"/>
      <c r="NMI2" s="10"/>
      <c r="NMJ2" s="10"/>
      <c r="NMK2" s="10"/>
      <c r="NML2" s="10"/>
      <c r="NMM2" s="10"/>
      <c r="NMN2" s="10"/>
      <c r="NMO2" s="10"/>
      <c r="NMP2" s="10"/>
      <c r="NMQ2" s="10"/>
      <c r="NMR2" s="10"/>
      <c r="NMS2" s="10"/>
      <c r="NMT2" s="10"/>
      <c r="NMU2" s="10"/>
      <c r="NMV2" s="10"/>
      <c r="NMW2" s="10"/>
      <c r="NMX2" s="10"/>
      <c r="NMY2" s="10"/>
      <c r="NMZ2" s="10"/>
      <c r="NNA2" s="10"/>
      <c r="NNB2" s="10"/>
      <c r="NNC2" s="10"/>
      <c r="NND2" s="10"/>
      <c r="NNE2" s="10"/>
      <c r="NNF2" s="10"/>
      <c r="NNG2" s="10"/>
      <c r="NNH2" s="10"/>
      <c r="NNI2" s="10"/>
      <c r="NNJ2" s="10"/>
      <c r="NNK2" s="10"/>
      <c r="NNL2" s="10"/>
      <c r="NNM2" s="10"/>
      <c r="NNN2" s="10"/>
      <c r="NNO2" s="10"/>
      <c r="NNP2" s="10"/>
      <c r="NNQ2" s="10"/>
      <c r="NNR2" s="10"/>
      <c r="NNS2" s="10"/>
      <c r="NNT2" s="10"/>
      <c r="NNU2" s="10"/>
      <c r="NNV2" s="10"/>
      <c r="NNW2" s="10"/>
      <c r="NNX2" s="10"/>
      <c r="NNY2" s="10"/>
      <c r="NNZ2" s="10"/>
      <c r="NOA2" s="10"/>
      <c r="NOB2" s="10"/>
      <c r="NOC2" s="10"/>
      <c r="NOD2" s="10"/>
      <c r="NOE2" s="10"/>
      <c r="NOF2" s="10"/>
      <c r="NOG2" s="10"/>
      <c r="NOH2" s="10"/>
      <c r="NOI2" s="10"/>
      <c r="NOJ2" s="10"/>
      <c r="NOK2" s="10"/>
      <c r="NOL2" s="10"/>
      <c r="NOM2" s="10"/>
      <c r="NON2" s="10"/>
      <c r="NOO2" s="10"/>
      <c r="NOP2" s="10"/>
      <c r="NOQ2" s="10"/>
      <c r="NOR2" s="10"/>
      <c r="NOS2" s="10"/>
      <c r="NOT2" s="10"/>
      <c r="NOU2" s="10"/>
      <c r="NOV2" s="10"/>
      <c r="NOW2" s="10"/>
      <c r="NOX2" s="10"/>
      <c r="NOY2" s="10"/>
      <c r="NOZ2" s="10"/>
      <c r="NPA2" s="10"/>
      <c r="NPB2" s="10"/>
      <c r="NPC2" s="10"/>
      <c r="NPD2" s="10"/>
      <c r="NPE2" s="10"/>
      <c r="NPF2" s="10"/>
      <c r="NPG2" s="10"/>
      <c r="NPH2" s="10"/>
      <c r="NPI2" s="10"/>
      <c r="NPJ2" s="10"/>
      <c r="NPK2" s="10"/>
      <c r="NPL2" s="10"/>
      <c r="NPM2" s="10"/>
      <c r="NPN2" s="10"/>
      <c r="NPO2" s="10"/>
      <c r="NPP2" s="10"/>
      <c r="NPQ2" s="10"/>
      <c r="NPR2" s="10"/>
      <c r="NPS2" s="10"/>
      <c r="NPT2" s="10"/>
      <c r="NPU2" s="10"/>
      <c r="NPV2" s="10"/>
      <c r="NPW2" s="10"/>
      <c r="NPX2" s="10"/>
      <c r="NPY2" s="10"/>
      <c r="NPZ2" s="10"/>
      <c r="NQA2" s="10"/>
      <c r="NQB2" s="10"/>
      <c r="NQC2" s="10"/>
      <c r="NQD2" s="10"/>
      <c r="NQE2" s="10"/>
      <c r="NQF2" s="10"/>
      <c r="NQG2" s="10"/>
      <c r="NQH2" s="10"/>
      <c r="NQI2" s="10"/>
      <c r="NQJ2" s="10"/>
      <c r="NQK2" s="10"/>
      <c r="NQL2" s="10"/>
      <c r="NQM2" s="10"/>
      <c r="NQN2" s="10"/>
      <c r="NQO2" s="10"/>
      <c r="NQP2" s="10"/>
      <c r="NQQ2" s="10"/>
      <c r="NQR2" s="10"/>
      <c r="NQS2" s="10"/>
      <c r="NQT2" s="10"/>
      <c r="NQU2" s="10"/>
      <c r="NQV2" s="10"/>
      <c r="NQW2" s="10"/>
      <c r="NQX2" s="10"/>
      <c r="NQY2" s="10"/>
      <c r="NQZ2" s="10"/>
      <c r="NRA2" s="10"/>
      <c r="NRB2" s="10"/>
      <c r="NRC2" s="10"/>
      <c r="NRD2" s="10"/>
      <c r="NRE2" s="10"/>
      <c r="NRF2" s="10"/>
      <c r="NRG2" s="10"/>
      <c r="NRH2" s="10"/>
      <c r="NRI2" s="10"/>
      <c r="NRJ2" s="10"/>
      <c r="NRK2" s="10"/>
      <c r="NRL2" s="10"/>
      <c r="NRM2" s="10"/>
      <c r="NRN2" s="10"/>
      <c r="NRO2" s="10"/>
      <c r="NRP2" s="10"/>
      <c r="NRQ2" s="10"/>
      <c r="NRR2" s="10"/>
      <c r="NRS2" s="10"/>
      <c r="NRT2" s="10"/>
      <c r="NRU2" s="10"/>
      <c r="NRV2" s="10"/>
      <c r="NRW2" s="10"/>
      <c r="NRX2" s="10"/>
      <c r="NRY2" s="10"/>
      <c r="NRZ2" s="10"/>
      <c r="NSA2" s="10"/>
      <c r="NSB2" s="10"/>
      <c r="NSC2" s="10"/>
      <c r="NSD2" s="10"/>
      <c r="NSE2" s="10"/>
      <c r="NSF2" s="10"/>
      <c r="NSG2" s="10"/>
      <c r="NSH2" s="10"/>
      <c r="NSI2" s="10"/>
      <c r="NSJ2" s="10"/>
      <c r="NSK2" s="10"/>
      <c r="NSL2" s="10"/>
      <c r="NSM2" s="10"/>
      <c r="NSN2" s="10"/>
      <c r="NSO2" s="10"/>
      <c r="NSP2" s="10"/>
      <c r="NSQ2" s="10"/>
      <c r="NSR2" s="10"/>
      <c r="NSS2" s="10"/>
      <c r="NST2" s="10"/>
      <c r="NSU2" s="10"/>
      <c r="NSV2" s="10"/>
      <c r="NSW2" s="10"/>
      <c r="NSX2" s="10"/>
      <c r="NSY2" s="10"/>
      <c r="NSZ2" s="10"/>
      <c r="NTA2" s="10"/>
      <c r="NTB2" s="10"/>
      <c r="NTC2" s="10"/>
      <c r="NTD2" s="10"/>
      <c r="NTE2" s="10"/>
      <c r="NTF2" s="10"/>
      <c r="NTG2" s="10"/>
      <c r="NTH2" s="10"/>
      <c r="NTI2" s="10"/>
      <c r="NTJ2" s="10"/>
      <c r="NTK2" s="10"/>
      <c r="NTL2" s="10"/>
      <c r="NTM2" s="10"/>
      <c r="NTN2" s="10"/>
      <c r="NTO2" s="10"/>
      <c r="NTP2" s="10"/>
      <c r="NTQ2" s="10"/>
      <c r="NTR2" s="10"/>
      <c r="NTS2" s="10"/>
      <c r="NTT2" s="10"/>
      <c r="NTU2" s="10"/>
      <c r="NTV2" s="10"/>
      <c r="NTW2" s="10"/>
      <c r="NTX2" s="10"/>
      <c r="NTY2" s="10"/>
      <c r="NTZ2" s="10"/>
      <c r="NUA2" s="10"/>
      <c r="NUB2" s="10"/>
      <c r="NUC2" s="10"/>
      <c r="NUD2" s="10"/>
      <c r="NUE2" s="10"/>
      <c r="NUF2" s="10"/>
      <c r="NUG2" s="10"/>
      <c r="NUH2" s="10"/>
      <c r="NUI2" s="10"/>
      <c r="NUJ2" s="10"/>
      <c r="NUK2" s="10"/>
      <c r="NUL2" s="10"/>
      <c r="NUM2" s="10"/>
      <c r="NUN2" s="10"/>
      <c r="NUO2" s="10"/>
      <c r="NUP2" s="10"/>
      <c r="NUQ2" s="10"/>
      <c r="NUR2" s="10"/>
      <c r="NUS2" s="10"/>
      <c r="NUT2" s="10"/>
      <c r="NUU2" s="10"/>
      <c r="NUV2" s="10"/>
      <c r="NUW2" s="10"/>
      <c r="NUX2" s="10"/>
      <c r="NUY2" s="10"/>
      <c r="NUZ2" s="10"/>
      <c r="NVA2" s="10"/>
      <c r="NVB2" s="10"/>
      <c r="NVC2" s="10"/>
      <c r="NVD2" s="10"/>
      <c r="NVE2" s="10"/>
      <c r="NVF2" s="10"/>
      <c r="NVG2" s="10"/>
      <c r="NVH2" s="10"/>
      <c r="NVI2" s="10"/>
      <c r="NVJ2" s="10"/>
      <c r="NVK2" s="10"/>
      <c r="NVL2" s="10"/>
      <c r="NVM2" s="10"/>
      <c r="NVN2" s="10"/>
      <c r="NVO2" s="10"/>
      <c r="NVP2" s="10"/>
      <c r="NVQ2" s="10"/>
      <c r="NVR2" s="10"/>
      <c r="NVS2" s="10"/>
      <c r="NVT2" s="10"/>
      <c r="NVU2" s="10"/>
      <c r="NVV2" s="10"/>
      <c r="NVW2" s="10"/>
      <c r="NVX2" s="10"/>
      <c r="NVY2" s="10"/>
      <c r="NVZ2" s="10"/>
      <c r="NWA2" s="10"/>
      <c r="NWB2" s="10"/>
      <c r="NWC2" s="10"/>
      <c r="NWD2" s="10"/>
      <c r="NWE2" s="10"/>
      <c r="NWF2" s="10"/>
      <c r="NWG2" s="10"/>
      <c r="NWH2" s="10"/>
      <c r="NWI2" s="10"/>
      <c r="NWJ2" s="10"/>
      <c r="NWK2" s="10"/>
      <c r="NWL2" s="10"/>
      <c r="NWM2" s="10"/>
      <c r="NWN2" s="10"/>
      <c r="NWO2" s="10"/>
      <c r="NWP2" s="10"/>
      <c r="NWQ2" s="10"/>
      <c r="NWR2" s="10"/>
      <c r="NWS2" s="10"/>
      <c r="NWT2" s="10"/>
      <c r="NWU2" s="10"/>
      <c r="NWV2" s="10"/>
      <c r="NWW2" s="10"/>
      <c r="NWX2" s="10"/>
      <c r="NWY2" s="10"/>
      <c r="NWZ2" s="10"/>
      <c r="NXA2" s="10"/>
      <c r="NXB2" s="10"/>
      <c r="NXC2" s="10"/>
      <c r="NXD2" s="10"/>
      <c r="NXE2" s="10"/>
      <c r="NXF2" s="10"/>
      <c r="NXG2" s="10"/>
      <c r="NXH2" s="10"/>
      <c r="NXI2" s="10"/>
      <c r="NXJ2" s="10"/>
      <c r="NXK2" s="10"/>
      <c r="NXL2" s="10"/>
      <c r="NXM2" s="10"/>
      <c r="NXN2" s="10"/>
      <c r="NXO2" s="10"/>
      <c r="NXP2" s="10"/>
      <c r="NXQ2" s="10"/>
      <c r="NXR2" s="10"/>
      <c r="NXS2" s="10"/>
      <c r="NXT2" s="10"/>
      <c r="NXU2" s="10"/>
      <c r="NXV2" s="10"/>
      <c r="NXW2" s="10"/>
      <c r="NXX2" s="10"/>
      <c r="NXY2" s="10"/>
      <c r="NXZ2" s="10"/>
      <c r="NYA2" s="10"/>
      <c r="NYB2" s="10"/>
      <c r="NYC2" s="10"/>
      <c r="NYD2" s="10"/>
      <c r="NYE2" s="10"/>
      <c r="NYF2" s="10"/>
      <c r="NYG2" s="10"/>
      <c r="NYH2" s="10"/>
      <c r="NYI2" s="10"/>
      <c r="NYJ2" s="10"/>
      <c r="NYK2" s="10"/>
      <c r="NYL2" s="10"/>
      <c r="NYM2" s="10"/>
      <c r="NYN2" s="10"/>
      <c r="NYO2" s="10"/>
      <c r="NYP2" s="10"/>
      <c r="NYQ2" s="10"/>
      <c r="NYR2" s="10"/>
      <c r="NYS2" s="10"/>
      <c r="NYT2" s="10"/>
      <c r="NYU2" s="10"/>
      <c r="NYV2" s="10"/>
      <c r="NYW2" s="10"/>
      <c r="NYX2" s="10"/>
      <c r="NYY2" s="10"/>
      <c r="NYZ2" s="10"/>
      <c r="NZA2" s="10"/>
      <c r="NZB2" s="10"/>
      <c r="NZC2" s="10"/>
      <c r="NZD2" s="10"/>
      <c r="NZE2" s="10"/>
      <c r="NZF2" s="10"/>
      <c r="NZG2" s="10"/>
      <c r="NZH2" s="10"/>
      <c r="NZI2" s="10"/>
      <c r="NZJ2" s="10"/>
      <c r="NZK2" s="10"/>
      <c r="NZL2" s="10"/>
      <c r="NZM2" s="10"/>
      <c r="NZN2" s="10"/>
      <c r="NZO2" s="10"/>
      <c r="NZP2" s="10"/>
      <c r="NZQ2" s="10"/>
      <c r="NZR2" s="10"/>
      <c r="NZS2" s="10"/>
      <c r="NZT2" s="10"/>
      <c r="NZU2" s="10"/>
      <c r="NZV2" s="10"/>
      <c r="NZW2" s="10"/>
      <c r="NZX2" s="10"/>
      <c r="NZY2" s="10"/>
      <c r="NZZ2" s="10"/>
      <c r="OAA2" s="10"/>
      <c r="OAB2" s="10"/>
      <c r="OAC2" s="10"/>
      <c r="OAD2" s="10"/>
      <c r="OAE2" s="10"/>
      <c r="OAF2" s="10"/>
      <c r="OAG2" s="10"/>
      <c r="OAH2" s="10"/>
      <c r="OAI2" s="10"/>
      <c r="OAJ2" s="10"/>
      <c r="OAK2" s="10"/>
      <c r="OAL2" s="10"/>
      <c r="OAM2" s="10"/>
      <c r="OAN2" s="10"/>
      <c r="OAO2" s="10"/>
      <c r="OAP2" s="10"/>
      <c r="OAQ2" s="10"/>
      <c r="OAR2" s="10"/>
      <c r="OAS2" s="10"/>
      <c r="OAT2" s="10"/>
      <c r="OAU2" s="10"/>
      <c r="OAV2" s="10"/>
      <c r="OAW2" s="10"/>
      <c r="OAX2" s="10"/>
      <c r="OAY2" s="10"/>
      <c r="OAZ2" s="10"/>
      <c r="OBA2" s="10"/>
      <c r="OBB2" s="10"/>
      <c r="OBC2" s="10"/>
      <c r="OBD2" s="10"/>
      <c r="OBE2" s="10"/>
      <c r="OBF2" s="10"/>
      <c r="OBG2" s="10"/>
      <c r="OBH2" s="10"/>
      <c r="OBI2" s="10"/>
      <c r="OBJ2" s="10"/>
      <c r="OBK2" s="10"/>
      <c r="OBL2" s="10"/>
      <c r="OBM2" s="10"/>
      <c r="OBN2" s="10"/>
      <c r="OBO2" s="10"/>
      <c r="OBP2" s="10"/>
      <c r="OBQ2" s="10"/>
      <c r="OBR2" s="10"/>
      <c r="OBS2" s="10"/>
      <c r="OBT2" s="10"/>
      <c r="OBU2" s="10"/>
      <c r="OBV2" s="10"/>
      <c r="OBW2" s="10"/>
      <c r="OBX2" s="10"/>
      <c r="OBY2" s="10"/>
      <c r="OBZ2" s="10"/>
      <c r="OCA2" s="10"/>
      <c r="OCB2" s="10"/>
      <c r="OCC2" s="10"/>
      <c r="OCD2" s="10"/>
      <c r="OCE2" s="10"/>
      <c r="OCF2" s="10"/>
      <c r="OCG2" s="10"/>
      <c r="OCH2" s="10"/>
      <c r="OCI2" s="10"/>
      <c r="OCJ2" s="10"/>
      <c r="OCK2" s="10"/>
      <c r="OCL2" s="10"/>
      <c r="OCM2" s="10"/>
      <c r="OCN2" s="10"/>
      <c r="OCO2" s="10"/>
      <c r="OCP2" s="10"/>
      <c r="OCQ2" s="10"/>
      <c r="OCR2" s="10"/>
      <c r="OCS2" s="10"/>
      <c r="OCT2" s="10"/>
      <c r="OCU2" s="10"/>
      <c r="OCV2" s="10"/>
      <c r="OCW2" s="10"/>
      <c r="OCX2" s="10"/>
      <c r="OCY2" s="10"/>
      <c r="OCZ2" s="10"/>
      <c r="ODA2" s="10"/>
      <c r="ODB2" s="10"/>
      <c r="ODC2" s="10"/>
      <c r="ODD2" s="10"/>
      <c r="ODE2" s="10"/>
      <c r="ODF2" s="10"/>
      <c r="ODG2" s="10"/>
      <c r="ODH2" s="10"/>
      <c r="ODI2" s="10"/>
      <c r="ODJ2" s="10"/>
      <c r="ODK2" s="10"/>
      <c r="ODL2" s="10"/>
      <c r="ODM2" s="10"/>
      <c r="ODN2" s="10"/>
      <c r="ODO2" s="10"/>
      <c r="ODP2" s="10"/>
      <c r="ODQ2" s="10"/>
      <c r="ODR2" s="10"/>
      <c r="ODS2" s="10"/>
      <c r="ODT2" s="10"/>
      <c r="ODU2" s="10"/>
      <c r="ODV2" s="10"/>
      <c r="ODW2" s="10"/>
      <c r="ODX2" s="10"/>
      <c r="ODY2" s="10"/>
      <c r="ODZ2" s="10"/>
      <c r="OEA2" s="10"/>
      <c r="OEB2" s="10"/>
      <c r="OEC2" s="10"/>
      <c r="OED2" s="10"/>
      <c r="OEE2" s="10"/>
      <c r="OEF2" s="10"/>
      <c r="OEG2" s="10"/>
      <c r="OEH2" s="10"/>
      <c r="OEI2" s="10"/>
      <c r="OEJ2" s="10"/>
      <c r="OEK2" s="10"/>
      <c r="OEL2" s="10"/>
      <c r="OEM2" s="10"/>
      <c r="OEN2" s="10"/>
      <c r="OEO2" s="10"/>
      <c r="OEP2" s="10"/>
      <c r="OEQ2" s="10"/>
      <c r="OER2" s="10"/>
      <c r="OES2" s="10"/>
      <c r="OET2" s="10"/>
      <c r="OEU2" s="10"/>
      <c r="OEV2" s="10"/>
      <c r="OEW2" s="10"/>
      <c r="OEX2" s="10"/>
      <c r="OEY2" s="10"/>
      <c r="OEZ2" s="10"/>
      <c r="OFA2" s="10"/>
      <c r="OFB2" s="10"/>
      <c r="OFC2" s="10"/>
      <c r="OFD2" s="10"/>
      <c r="OFE2" s="10"/>
      <c r="OFF2" s="10"/>
      <c r="OFG2" s="10"/>
      <c r="OFH2" s="10"/>
      <c r="OFI2" s="10"/>
      <c r="OFJ2" s="10"/>
      <c r="OFK2" s="10"/>
      <c r="OFL2" s="10"/>
      <c r="OFM2" s="10"/>
      <c r="OFN2" s="10"/>
      <c r="OFO2" s="10"/>
      <c r="OFP2" s="10"/>
      <c r="OFQ2" s="10"/>
      <c r="OFR2" s="10"/>
      <c r="OFS2" s="10"/>
      <c r="OFT2" s="10"/>
      <c r="OFU2" s="10"/>
      <c r="OFV2" s="10"/>
      <c r="OFW2" s="10"/>
      <c r="OFX2" s="10"/>
      <c r="OFY2" s="10"/>
      <c r="OFZ2" s="10"/>
      <c r="OGA2" s="10"/>
      <c r="OGB2" s="10"/>
      <c r="OGC2" s="10"/>
      <c r="OGD2" s="10"/>
      <c r="OGE2" s="10"/>
      <c r="OGF2" s="10"/>
      <c r="OGG2" s="10"/>
      <c r="OGH2" s="10"/>
      <c r="OGI2" s="10"/>
      <c r="OGJ2" s="10"/>
      <c r="OGK2" s="10"/>
      <c r="OGL2" s="10"/>
      <c r="OGM2" s="10"/>
      <c r="OGN2" s="10"/>
      <c r="OGO2" s="10"/>
      <c r="OGP2" s="10"/>
      <c r="OGQ2" s="10"/>
      <c r="OGR2" s="10"/>
      <c r="OGS2" s="10"/>
      <c r="OGT2" s="10"/>
      <c r="OGU2" s="10"/>
      <c r="OGV2" s="10"/>
      <c r="OGW2" s="10"/>
      <c r="OGX2" s="10"/>
      <c r="OGY2" s="10"/>
      <c r="OGZ2" s="10"/>
      <c r="OHA2" s="10"/>
      <c r="OHB2" s="10"/>
      <c r="OHC2" s="10"/>
      <c r="OHD2" s="10"/>
      <c r="OHE2" s="10"/>
      <c r="OHF2" s="10"/>
      <c r="OHG2" s="10"/>
      <c r="OHH2" s="10"/>
      <c r="OHI2" s="10"/>
      <c r="OHJ2" s="10"/>
      <c r="OHK2" s="10"/>
      <c r="OHL2" s="10"/>
      <c r="OHM2" s="10"/>
      <c r="OHN2" s="10"/>
      <c r="OHO2" s="10"/>
      <c r="OHP2" s="10"/>
      <c r="OHQ2" s="10"/>
      <c r="OHR2" s="10"/>
      <c r="OHS2" s="10"/>
      <c r="OHT2" s="10"/>
      <c r="OHU2" s="10"/>
      <c r="OHV2" s="10"/>
      <c r="OHW2" s="10"/>
      <c r="OHX2" s="10"/>
      <c r="OHY2" s="10"/>
      <c r="OHZ2" s="10"/>
      <c r="OIA2" s="10"/>
      <c r="OIB2" s="10"/>
      <c r="OIC2" s="10"/>
      <c r="OID2" s="10"/>
      <c r="OIE2" s="10"/>
      <c r="OIF2" s="10"/>
      <c r="OIG2" s="10"/>
      <c r="OIH2" s="10"/>
      <c r="OII2" s="10"/>
      <c r="OIJ2" s="10"/>
      <c r="OIK2" s="10"/>
      <c r="OIL2" s="10"/>
      <c r="OIM2" s="10"/>
      <c r="OIN2" s="10"/>
      <c r="OIO2" s="10"/>
      <c r="OIP2" s="10"/>
      <c r="OIQ2" s="10"/>
      <c r="OIR2" s="10"/>
      <c r="OIS2" s="10"/>
      <c r="OIT2" s="10"/>
      <c r="OIU2" s="10"/>
      <c r="OIV2" s="10"/>
      <c r="OIW2" s="10"/>
      <c r="OIX2" s="10"/>
      <c r="OIY2" s="10"/>
      <c r="OIZ2" s="10"/>
      <c r="OJA2" s="10"/>
      <c r="OJB2" s="10"/>
      <c r="OJC2" s="10"/>
      <c r="OJD2" s="10"/>
      <c r="OJE2" s="10"/>
      <c r="OJF2" s="10"/>
      <c r="OJG2" s="10"/>
      <c r="OJH2" s="10"/>
      <c r="OJI2" s="10"/>
      <c r="OJJ2" s="10"/>
      <c r="OJK2" s="10"/>
      <c r="OJL2" s="10"/>
      <c r="OJM2" s="10"/>
      <c r="OJN2" s="10"/>
      <c r="OJO2" s="10"/>
      <c r="OJP2" s="10"/>
      <c r="OJQ2" s="10"/>
      <c r="OJR2" s="10"/>
      <c r="OJS2" s="10"/>
      <c r="OJT2" s="10"/>
      <c r="OJU2" s="10"/>
      <c r="OJV2" s="10"/>
      <c r="OJW2" s="10"/>
      <c r="OJX2" s="10"/>
      <c r="OJY2" s="10"/>
      <c r="OJZ2" s="10"/>
      <c r="OKA2" s="10"/>
      <c r="OKB2" s="10"/>
      <c r="OKC2" s="10"/>
      <c r="OKD2" s="10"/>
      <c r="OKE2" s="10"/>
      <c r="OKF2" s="10"/>
      <c r="OKG2" s="10"/>
      <c r="OKH2" s="10"/>
      <c r="OKI2" s="10"/>
      <c r="OKJ2" s="10"/>
      <c r="OKK2" s="10"/>
      <c r="OKL2" s="10"/>
      <c r="OKM2" s="10"/>
      <c r="OKN2" s="10"/>
      <c r="OKO2" s="10"/>
      <c r="OKP2" s="10"/>
      <c r="OKQ2" s="10"/>
      <c r="OKR2" s="10"/>
      <c r="OKS2" s="10"/>
      <c r="OKT2" s="10"/>
      <c r="OKU2" s="10"/>
      <c r="OKV2" s="10"/>
      <c r="OKW2" s="10"/>
      <c r="OKX2" s="10"/>
      <c r="OKY2" s="10"/>
      <c r="OKZ2" s="10"/>
      <c r="OLA2" s="10"/>
      <c r="OLB2" s="10"/>
      <c r="OLC2" s="10"/>
      <c r="OLD2" s="10"/>
      <c r="OLE2" s="10"/>
      <c r="OLF2" s="10"/>
      <c r="OLG2" s="10"/>
      <c r="OLH2" s="10"/>
      <c r="OLI2" s="10"/>
      <c r="OLJ2" s="10"/>
      <c r="OLK2" s="10"/>
      <c r="OLL2" s="10"/>
      <c r="OLM2" s="10"/>
      <c r="OLN2" s="10"/>
      <c r="OLO2" s="10"/>
      <c r="OLP2" s="10"/>
      <c r="OLQ2" s="10"/>
      <c r="OLR2" s="10"/>
      <c r="OLS2" s="10"/>
      <c r="OLT2" s="10"/>
      <c r="OLU2" s="10"/>
      <c r="OLV2" s="10"/>
      <c r="OLW2" s="10"/>
      <c r="OLX2" s="10"/>
      <c r="OLY2" s="10"/>
      <c r="OLZ2" s="10"/>
      <c r="OMA2" s="10"/>
      <c r="OMB2" s="10"/>
      <c r="OMC2" s="10"/>
      <c r="OMD2" s="10"/>
      <c r="OME2" s="10"/>
      <c r="OMF2" s="10"/>
      <c r="OMG2" s="10"/>
      <c r="OMH2" s="10"/>
      <c r="OMI2" s="10"/>
      <c r="OMJ2" s="10"/>
      <c r="OMK2" s="10"/>
      <c r="OML2" s="10"/>
      <c r="OMM2" s="10"/>
      <c r="OMN2" s="10"/>
      <c r="OMO2" s="10"/>
      <c r="OMP2" s="10"/>
      <c r="OMQ2" s="10"/>
      <c r="OMR2" s="10"/>
      <c r="OMS2" s="10"/>
      <c r="OMT2" s="10"/>
      <c r="OMU2" s="10"/>
      <c r="OMV2" s="10"/>
      <c r="OMW2" s="10"/>
      <c r="OMX2" s="10"/>
      <c r="OMY2" s="10"/>
      <c r="OMZ2" s="10"/>
      <c r="ONA2" s="10"/>
      <c r="ONB2" s="10"/>
      <c r="ONC2" s="10"/>
      <c r="OND2" s="10"/>
      <c r="ONE2" s="10"/>
      <c r="ONF2" s="10"/>
      <c r="ONG2" s="10"/>
      <c r="ONH2" s="10"/>
      <c r="ONI2" s="10"/>
      <c r="ONJ2" s="10"/>
      <c r="ONK2" s="10"/>
      <c r="ONL2" s="10"/>
      <c r="ONM2" s="10"/>
      <c r="ONN2" s="10"/>
      <c r="ONO2" s="10"/>
      <c r="ONP2" s="10"/>
      <c r="ONQ2" s="10"/>
      <c r="ONR2" s="10"/>
      <c r="ONS2" s="10"/>
      <c r="ONT2" s="10"/>
      <c r="ONU2" s="10"/>
      <c r="ONV2" s="10"/>
      <c r="ONW2" s="10"/>
      <c r="ONX2" s="10"/>
      <c r="ONY2" s="10"/>
      <c r="ONZ2" s="10"/>
      <c r="OOA2" s="10"/>
      <c r="OOB2" s="10"/>
      <c r="OOC2" s="10"/>
      <c r="OOD2" s="10"/>
      <c r="OOE2" s="10"/>
      <c r="OOF2" s="10"/>
      <c r="OOG2" s="10"/>
      <c r="OOH2" s="10"/>
      <c r="OOI2" s="10"/>
      <c r="OOJ2" s="10"/>
      <c r="OOK2" s="10"/>
      <c r="OOL2" s="10"/>
      <c r="OOM2" s="10"/>
      <c r="OON2" s="10"/>
      <c r="OOO2" s="10"/>
      <c r="OOP2" s="10"/>
      <c r="OOQ2" s="10"/>
      <c r="OOR2" s="10"/>
      <c r="OOS2" s="10"/>
      <c r="OOT2" s="10"/>
      <c r="OOU2" s="10"/>
      <c r="OOV2" s="10"/>
      <c r="OOW2" s="10"/>
      <c r="OOX2" s="10"/>
      <c r="OOY2" s="10"/>
      <c r="OOZ2" s="10"/>
      <c r="OPA2" s="10"/>
      <c r="OPB2" s="10"/>
      <c r="OPC2" s="10"/>
      <c r="OPD2" s="10"/>
      <c r="OPE2" s="10"/>
      <c r="OPF2" s="10"/>
      <c r="OPG2" s="10"/>
      <c r="OPH2" s="10"/>
      <c r="OPI2" s="10"/>
      <c r="OPJ2" s="10"/>
      <c r="OPK2" s="10"/>
      <c r="OPL2" s="10"/>
      <c r="OPM2" s="10"/>
      <c r="OPN2" s="10"/>
      <c r="OPO2" s="10"/>
      <c r="OPP2" s="10"/>
      <c r="OPQ2" s="10"/>
      <c r="OPR2" s="10"/>
      <c r="OPS2" s="10"/>
      <c r="OPT2" s="10"/>
      <c r="OPU2" s="10"/>
      <c r="OPV2" s="10"/>
      <c r="OPW2" s="10"/>
      <c r="OPX2" s="10"/>
      <c r="OPY2" s="10"/>
      <c r="OPZ2" s="10"/>
      <c r="OQA2" s="10"/>
      <c r="OQB2" s="10"/>
      <c r="OQC2" s="10"/>
      <c r="OQD2" s="10"/>
      <c r="OQE2" s="10"/>
      <c r="OQF2" s="10"/>
      <c r="OQG2" s="10"/>
      <c r="OQH2" s="10"/>
      <c r="OQI2" s="10"/>
      <c r="OQJ2" s="10"/>
      <c r="OQK2" s="10"/>
      <c r="OQL2" s="10"/>
      <c r="OQM2" s="10"/>
      <c r="OQN2" s="10"/>
      <c r="OQO2" s="10"/>
      <c r="OQP2" s="10"/>
      <c r="OQQ2" s="10"/>
      <c r="OQR2" s="10"/>
      <c r="OQS2" s="10"/>
      <c r="OQT2" s="10"/>
      <c r="OQU2" s="10"/>
      <c r="OQV2" s="10"/>
      <c r="OQW2" s="10"/>
      <c r="OQX2" s="10"/>
      <c r="OQY2" s="10"/>
      <c r="OQZ2" s="10"/>
      <c r="ORA2" s="10"/>
      <c r="ORB2" s="10"/>
      <c r="ORC2" s="10"/>
      <c r="ORD2" s="10"/>
      <c r="ORE2" s="10"/>
      <c r="ORF2" s="10"/>
      <c r="ORG2" s="10"/>
      <c r="ORH2" s="10"/>
      <c r="ORI2" s="10"/>
      <c r="ORJ2" s="10"/>
      <c r="ORK2" s="10"/>
      <c r="ORL2" s="10"/>
      <c r="ORM2" s="10"/>
      <c r="ORN2" s="10"/>
      <c r="ORO2" s="10"/>
      <c r="ORP2" s="10"/>
      <c r="ORQ2" s="10"/>
      <c r="ORR2" s="10"/>
      <c r="ORS2" s="10"/>
      <c r="ORT2" s="10"/>
      <c r="ORU2" s="10"/>
      <c r="ORV2" s="10"/>
      <c r="ORW2" s="10"/>
      <c r="ORX2" s="10"/>
      <c r="ORY2" s="10"/>
      <c r="ORZ2" s="10"/>
      <c r="OSA2" s="10"/>
      <c r="OSB2" s="10"/>
      <c r="OSC2" s="10"/>
      <c r="OSD2" s="10"/>
      <c r="OSE2" s="10"/>
      <c r="OSF2" s="10"/>
      <c r="OSG2" s="10"/>
      <c r="OSH2" s="10"/>
      <c r="OSI2" s="10"/>
      <c r="OSJ2" s="10"/>
      <c r="OSK2" s="10"/>
      <c r="OSL2" s="10"/>
      <c r="OSM2" s="10"/>
      <c r="OSN2" s="10"/>
      <c r="OSO2" s="10"/>
      <c r="OSP2" s="10"/>
      <c r="OSQ2" s="10"/>
      <c r="OSR2" s="10"/>
      <c r="OSS2" s="10"/>
      <c r="OST2" s="10"/>
      <c r="OSU2" s="10"/>
      <c r="OSV2" s="10"/>
      <c r="OSW2" s="10"/>
      <c r="OSX2" s="10"/>
      <c r="OSY2" s="10"/>
      <c r="OSZ2" s="10"/>
      <c r="OTA2" s="10"/>
      <c r="OTB2" s="10"/>
      <c r="OTC2" s="10"/>
      <c r="OTD2" s="10"/>
      <c r="OTE2" s="10"/>
      <c r="OTF2" s="10"/>
      <c r="OTG2" s="10"/>
      <c r="OTH2" s="10"/>
      <c r="OTI2" s="10"/>
      <c r="OTJ2" s="10"/>
      <c r="OTK2" s="10"/>
      <c r="OTL2" s="10"/>
      <c r="OTM2" s="10"/>
      <c r="OTN2" s="10"/>
      <c r="OTO2" s="10"/>
      <c r="OTP2" s="10"/>
      <c r="OTQ2" s="10"/>
      <c r="OTR2" s="10"/>
      <c r="OTS2" s="10"/>
      <c r="OTT2" s="10"/>
      <c r="OTU2" s="10"/>
      <c r="OTV2" s="10"/>
      <c r="OTW2" s="10"/>
      <c r="OTX2" s="10"/>
      <c r="OTY2" s="10"/>
      <c r="OTZ2" s="10"/>
      <c r="OUA2" s="10"/>
      <c r="OUB2" s="10"/>
      <c r="OUC2" s="10"/>
      <c r="OUD2" s="10"/>
      <c r="OUE2" s="10"/>
      <c r="OUF2" s="10"/>
      <c r="OUG2" s="10"/>
      <c r="OUH2" s="10"/>
      <c r="OUI2" s="10"/>
      <c r="OUJ2" s="10"/>
      <c r="OUK2" s="10"/>
      <c r="OUL2" s="10"/>
      <c r="OUM2" s="10"/>
      <c r="OUN2" s="10"/>
      <c r="OUO2" s="10"/>
      <c r="OUP2" s="10"/>
      <c r="OUQ2" s="10"/>
      <c r="OUR2" s="10"/>
      <c r="OUS2" s="10"/>
      <c r="OUT2" s="10"/>
      <c r="OUU2" s="10"/>
      <c r="OUV2" s="10"/>
      <c r="OUW2" s="10"/>
      <c r="OUX2" s="10"/>
      <c r="OUY2" s="10"/>
      <c r="OUZ2" s="10"/>
      <c r="OVA2" s="10"/>
      <c r="OVB2" s="10"/>
      <c r="OVC2" s="10"/>
      <c r="OVD2" s="10"/>
      <c r="OVE2" s="10"/>
      <c r="OVF2" s="10"/>
      <c r="OVG2" s="10"/>
      <c r="OVH2" s="10"/>
      <c r="OVI2" s="10"/>
      <c r="OVJ2" s="10"/>
      <c r="OVK2" s="10"/>
      <c r="OVL2" s="10"/>
      <c r="OVM2" s="10"/>
      <c r="OVN2" s="10"/>
      <c r="OVO2" s="10"/>
      <c r="OVP2" s="10"/>
      <c r="OVQ2" s="10"/>
      <c r="OVR2" s="10"/>
      <c r="OVS2" s="10"/>
      <c r="OVT2" s="10"/>
      <c r="OVU2" s="10"/>
      <c r="OVV2" s="10"/>
      <c r="OVW2" s="10"/>
      <c r="OVX2" s="10"/>
      <c r="OVY2" s="10"/>
      <c r="OVZ2" s="10"/>
      <c r="OWA2" s="10"/>
      <c r="OWB2" s="10"/>
      <c r="OWC2" s="10"/>
      <c r="OWD2" s="10"/>
      <c r="OWE2" s="10"/>
      <c r="OWF2" s="10"/>
      <c r="OWG2" s="10"/>
      <c r="OWH2" s="10"/>
      <c r="OWI2" s="10"/>
      <c r="OWJ2" s="10"/>
      <c r="OWK2" s="10"/>
      <c r="OWL2" s="10"/>
      <c r="OWM2" s="10"/>
      <c r="OWN2" s="10"/>
      <c r="OWO2" s="10"/>
      <c r="OWP2" s="10"/>
      <c r="OWQ2" s="10"/>
      <c r="OWR2" s="10"/>
      <c r="OWS2" s="10"/>
      <c r="OWT2" s="10"/>
      <c r="OWU2" s="10"/>
      <c r="OWV2" s="10"/>
      <c r="OWW2" s="10"/>
      <c r="OWX2" s="10"/>
      <c r="OWY2" s="10"/>
      <c r="OWZ2" s="10"/>
      <c r="OXA2" s="10"/>
      <c r="OXB2" s="10"/>
      <c r="OXC2" s="10"/>
      <c r="OXD2" s="10"/>
      <c r="OXE2" s="10"/>
      <c r="OXF2" s="10"/>
      <c r="OXG2" s="10"/>
      <c r="OXH2" s="10"/>
      <c r="OXI2" s="10"/>
      <c r="OXJ2" s="10"/>
      <c r="OXK2" s="10"/>
      <c r="OXL2" s="10"/>
      <c r="OXM2" s="10"/>
      <c r="OXN2" s="10"/>
      <c r="OXO2" s="10"/>
      <c r="OXP2" s="10"/>
      <c r="OXQ2" s="10"/>
      <c r="OXR2" s="10"/>
      <c r="OXS2" s="10"/>
      <c r="OXT2" s="10"/>
      <c r="OXU2" s="10"/>
      <c r="OXV2" s="10"/>
      <c r="OXW2" s="10"/>
      <c r="OXX2" s="10"/>
      <c r="OXY2" s="10"/>
      <c r="OXZ2" s="10"/>
      <c r="OYA2" s="10"/>
      <c r="OYB2" s="10"/>
      <c r="OYC2" s="10"/>
      <c r="OYD2" s="10"/>
      <c r="OYE2" s="10"/>
      <c r="OYF2" s="10"/>
      <c r="OYG2" s="10"/>
      <c r="OYH2" s="10"/>
      <c r="OYI2" s="10"/>
      <c r="OYJ2" s="10"/>
      <c r="OYK2" s="10"/>
      <c r="OYL2" s="10"/>
      <c r="OYM2" s="10"/>
      <c r="OYN2" s="10"/>
      <c r="OYO2" s="10"/>
      <c r="OYP2" s="10"/>
      <c r="OYQ2" s="10"/>
      <c r="OYR2" s="10"/>
      <c r="OYS2" s="10"/>
      <c r="OYT2" s="10"/>
      <c r="OYU2" s="10"/>
      <c r="OYV2" s="10"/>
      <c r="OYW2" s="10"/>
      <c r="OYX2" s="10"/>
      <c r="OYY2" s="10"/>
      <c r="OYZ2" s="10"/>
      <c r="OZA2" s="10"/>
      <c r="OZB2" s="10"/>
      <c r="OZC2" s="10"/>
      <c r="OZD2" s="10"/>
      <c r="OZE2" s="10"/>
      <c r="OZF2" s="10"/>
      <c r="OZG2" s="10"/>
      <c r="OZH2" s="10"/>
      <c r="OZI2" s="10"/>
      <c r="OZJ2" s="10"/>
      <c r="OZK2" s="10"/>
      <c r="OZL2" s="10"/>
      <c r="OZM2" s="10"/>
      <c r="OZN2" s="10"/>
      <c r="OZO2" s="10"/>
      <c r="OZP2" s="10"/>
      <c r="OZQ2" s="10"/>
      <c r="OZR2" s="10"/>
      <c r="OZS2" s="10"/>
      <c r="OZT2" s="10"/>
      <c r="OZU2" s="10"/>
      <c r="OZV2" s="10"/>
      <c r="OZW2" s="10"/>
      <c r="OZX2" s="10"/>
      <c r="OZY2" s="10"/>
      <c r="OZZ2" s="10"/>
      <c r="PAA2" s="10"/>
      <c r="PAB2" s="10"/>
      <c r="PAC2" s="10"/>
      <c r="PAD2" s="10"/>
      <c r="PAE2" s="10"/>
      <c r="PAF2" s="10"/>
      <c r="PAG2" s="10"/>
      <c r="PAH2" s="10"/>
      <c r="PAI2" s="10"/>
      <c r="PAJ2" s="10"/>
      <c r="PAK2" s="10"/>
      <c r="PAL2" s="10"/>
      <c r="PAM2" s="10"/>
      <c r="PAN2" s="10"/>
      <c r="PAO2" s="10"/>
      <c r="PAP2" s="10"/>
      <c r="PAQ2" s="10"/>
      <c r="PAR2" s="10"/>
      <c r="PAS2" s="10"/>
      <c r="PAT2" s="10"/>
      <c r="PAU2" s="10"/>
      <c r="PAV2" s="10"/>
      <c r="PAW2" s="10"/>
      <c r="PAX2" s="10"/>
      <c r="PAY2" s="10"/>
      <c r="PAZ2" s="10"/>
      <c r="PBA2" s="10"/>
      <c r="PBB2" s="10"/>
      <c r="PBC2" s="10"/>
      <c r="PBD2" s="10"/>
      <c r="PBE2" s="10"/>
      <c r="PBF2" s="10"/>
      <c r="PBG2" s="10"/>
      <c r="PBH2" s="10"/>
      <c r="PBI2" s="10"/>
      <c r="PBJ2" s="10"/>
      <c r="PBK2" s="10"/>
      <c r="PBL2" s="10"/>
      <c r="PBM2" s="10"/>
      <c r="PBN2" s="10"/>
      <c r="PBO2" s="10"/>
      <c r="PBP2" s="10"/>
      <c r="PBQ2" s="10"/>
      <c r="PBR2" s="10"/>
      <c r="PBS2" s="10"/>
      <c r="PBT2" s="10"/>
      <c r="PBU2" s="10"/>
      <c r="PBV2" s="10"/>
      <c r="PBW2" s="10"/>
      <c r="PBX2" s="10"/>
      <c r="PBY2" s="10"/>
      <c r="PBZ2" s="10"/>
      <c r="PCA2" s="10"/>
      <c r="PCB2" s="10"/>
      <c r="PCC2" s="10"/>
      <c r="PCD2" s="10"/>
      <c r="PCE2" s="10"/>
      <c r="PCF2" s="10"/>
      <c r="PCG2" s="10"/>
      <c r="PCH2" s="10"/>
      <c r="PCI2" s="10"/>
      <c r="PCJ2" s="10"/>
      <c r="PCK2" s="10"/>
      <c r="PCL2" s="10"/>
      <c r="PCM2" s="10"/>
      <c r="PCN2" s="10"/>
      <c r="PCO2" s="10"/>
      <c r="PCP2" s="10"/>
      <c r="PCQ2" s="10"/>
      <c r="PCR2" s="10"/>
      <c r="PCS2" s="10"/>
      <c r="PCT2" s="10"/>
      <c r="PCU2" s="10"/>
      <c r="PCV2" s="10"/>
      <c r="PCW2" s="10"/>
      <c r="PCX2" s="10"/>
      <c r="PCY2" s="10"/>
      <c r="PCZ2" s="10"/>
      <c r="PDA2" s="10"/>
      <c r="PDB2" s="10"/>
      <c r="PDC2" s="10"/>
      <c r="PDD2" s="10"/>
      <c r="PDE2" s="10"/>
      <c r="PDF2" s="10"/>
      <c r="PDG2" s="10"/>
      <c r="PDH2" s="10"/>
      <c r="PDI2" s="10"/>
      <c r="PDJ2" s="10"/>
      <c r="PDK2" s="10"/>
      <c r="PDL2" s="10"/>
      <c r="PDM2" s="10"/>
      <c r="PDN2" s="10"/>
      <c r="PDO2" s="10"/>
      <c r="PDP2" s="10"/>
      <c r="PDQ2" s="10"/>
      <c r="PDR2" s="10"/>
      <c r="PDS2" s="10"/>
      <c r="PDT2" s="10"/>
      <c r="PDU2" s="10"/>
      <c r="PDV2" s="10"/>
      <c r="PDW2" s="10"/>
      <c r="PDX2" s="10"/>
      <c r="PDY2" s="10"/>
      <c r="PDZ2" s="10"/>
      <c r="PEA2" s="10"/>
      <c r="PEB2" s="10"/>
      <c r="PEC2" s="10"/>
      <c r="PED2" s="10"/>
      <c r="PEE2" s="10"/>
      <c r="PEF2" s="10"/>
      <c r="PEG2" s="10"/>
      <c r="PEH2" s="10"/>
      <c r="PEI2" s="10"/>
      <c r="PEJ2" s="10"/>
      <c r="PEK2" s="10"/>
      <c r="PEL2" s="10"/>
      <c r="PEM2" s="10"/>
      <c r="PEN2" s="10"/>
      <c r="PEO2" s="10"/>
      <c r="PEP2" s="10"/>
      <c r="PEQ2" s="10"/>
      <c r="PER2" s="10"/>
      <c r="PES2" s="10"/>
      <c r="PET2" s="10"/>
      <c r="PEU2" s="10"/>
      <c r="PEV2" s="10"/>
      <c r="PEW2" s="10"/>
      <c r="PEX2" s="10"/>
      <c r="PEY2" s="10"/>
      <c r="PEZ2" s="10"/>
      <c r="PFA2" s="10"/>
      <c r="PFB2" s="10"/>
      <c r="PFC2" s="10"/>
      <c r="PFD2" s="10"/>
      <c r="PFE2" s="10"/>
      <c r="PFF2" s="10"/>
      <c r="PFG2" s="10"/>
      <c r="PFH2" s="10"/>
      <c r="PFI2" s="10"/>
      <c r="PFJ2" s="10"/>
      <c r="PFK2" s="10"/>
      <c r="PFL2" s="10"/>
      <c r="PFM2" s="10"/>
      <c r="PFN2" s="10"/>
      <c r="PFO2" s="10"/>
      <c r="PFP2" s="10"/>
      <c r="PFQ2" s="10"/>
      <c r="PFR2" s="10"/>
      <c r="PFS2" s="10"/>
      <c r="PFT2" s="10"/>
      <c r="PFU2" s="10"/>
      <c r="PFV2" s="10"/>
      <c r="PFW2" s="10"/>
      <c r="PFX2" s="10"/>
      <c r="PFY2" s="10"/>
      <c r="PFZ2" s="10"/>
      <c r="PGA2" s="10"/>
      <c r="PGB2" s="10"/>
      <c r="PGC2" s="10"/>
      <c r="PGD2" s="10"/>
      <c r="PGE2" s="10"/>
      <c r="PGF2" s="10"/>
      <c r="PGG2" s="10"/>
      <c r="PGH2" s="10"/>
      <c r="PGI2" s="10"/>
      <c r="PGJ2" s="10"/>
      <c r="PGK2" s="10"/>
      <c r="PGL2" s="10"/>
      <c r="PGM2" s="10"/>
      <c r="PGN2" s="10"/>
      <c r="PGO2" s="10"/>
      <c r="PGP2" s="10"/>
      <c r="PGQ2" s="10"/>
      <c r="PGR2" s="10"/>
      <c r="PGS2" s="10"/>
      <c r="PGT2" s="10"/>
      <c r="PGU2" s="10"/>
      <c r="PGV2" s="10"/>
      <c r="PGW2" s="10"/>
      <c r="PGX2" s="10"/>
      <c r="PGY2" s="10"/>
      <c r="PGZ2" s="10"/>
      <c r="PHA2" s="10"/>
      <c r="PHB2" s="10"/>
      <c r="PHC2" s="10"/>
      <c r="PHD2" s="10"/>
      <c r="PHE2" s="10"/>
      <c r="PHF2" s="10"/>
      <c r="PHG2" s="10"/>
      <c r="PHH2" s="10"/>
      <c r="PHI2" s="10"/>
      <c r="PHJ2" s="10"/>
      <c r="PHK2" s="10"/>
      <c r="PHL2" s="10"/>
      <c r="PHM2" s="10"/>
      <c r="PHN2" s="10"/>
      <c r="PHO2" s="10"/>
      <c r="PHP2" s="10"/>
      <c r="PHQ2" s="10"/>
      <c r="PHR2" s="10"/>
      <c r="PHS2" s="10"/>
      <c r="PHT2" s="10"/>
      <c r="PHU2" s="10"/>
      <c r="PHV2" s="10"/>
      <c r="PHW2" s="10"/>
      <c r="PHX2" s="10"/>
      <c r="PHY2" s="10"/>
      <c r="PHZ2" s="10"/>
      <c r="PIA2" s="10"/>
      <c r="PIB2" s="10"/>
      <c r="PIC2" s="10"/>
      <c r="PID2" s="10"/>
      <c r="PIE2" s="10"/>
      <c r="PIF2" s="10"/>
      <c r="PIG2" s="10"/>
      <c r="PIH2" s="10"/>
      <c r="PII2" s="10"/>
      <c r="PIJ2" s="10"/>
      <c r="PIK2" s="10"/>
      <c r="PIL2" s="10"/>
      <c r="PIM2" s="10"/>
      <c r="PIN2" s="10"/>
      <c r="PIO2" s="10"/>
      <c r="PIP2" s="10"/>
      <c r="PIQ2" s="10"/>
      <c r="PIR2" s="10"/>
      <c r="PIS2" s="10"/>
      <c r="PIT2" s="10"/>
      <c r="PIU2" s="10"/>
      <c r="PIV2" s="10"/>
      <c r="PIW2" s="10"/>
      <c r="PIX2" s="10"/>
      <c r="PIY2" s="10"/>
      <c r="PIZ2" s="10"/>
      <c r="PJA2" s="10"/>
      <c r="PJB2" s="10"/>
      <c r="PJC2" s="10"/>
      <c r="PJD2" s="10"/>
      <c r="PJE2" s="10"/>
      <c r="PJF2" s="10"/>
      <c r="PJG2" s="10"/>
      <c r="PJH2" s="10"/>
      <c r="PJI2" s="10"/>
      <c r="PJJ2" s="10"/>
      <c r="PJK2" s="10"/>
      <c r="PJL2" s="10"/>
      <c r="PJM2" s="10"/>
      <c r="PJN2" s="10"/>
      <c r="PJO2" s="10"/>
      <c r="PJP2" s="10"/>
      <c r="PJQ2" s="10"/>
      <c r="PJR2" s="10"/>
      <c r="PJS2" s="10"/>
      <c r="PJT2" s="10"/>
      <c r="PJU2" s="10"/>
      <c r="PJV2" s="10"/>
      <c r="PJW2" s="10"/>
      <c r="PJX2" s="10"/>
      <c r="PJY2" s="10"/>
      <c r="PJZ2" s="10"/>
      <c r="PKA2" s="10"/>
      <c r="PKB2" s="10"/>
      <c r="PKC2" s="10"/>
      <c r="PKD2" s="10"/>
      <c r="PKE2" s="10"/>
      <c r="PKF2" s="10"/>
      <c r="PKG2" s="10"/>
      <c r="PKH2" s="10"/>
      <c r="PKI2" s="10"/>
      <c r="PKJ2" s="10"/>
      <c r="PKK2" s="10"/>
      <c r="PKL2" s="10"/>
      <c r="PKM2" s="10"/>
      <c r="PKN2" s="10"/>
      <c r="PKO2" s="10"/>
      <c r="PKP2" s="10"/>
      <c r="PKQ2" s="10"/>
      <c r="PKR2" s="10"/>
      <c r="PKS2" s="10"/>
      <c r="PKT2" s="10"/>
      <c r="PKU2" s="10"/>
      <c r="PKV2" s="10"/>
      <c r="PKW2" s="10"/>
      <c r="PKX2" s="10"/>
      <c r="PKY2" s="10"/>
      <c r="PKZ2" s="10"/>
      <c r="PLA2" s="10"/>
      <c r="PLB2" s="10"/>
      <c r="PLC2" s="10"/>
      <c r="PLD2" s="10"/>
      <c r="PLE2" s="10"/>
      <c r="PLF2" s="10"/>
      <c r="PLG2" s="10"/>
      <c r="PLH2" s="10"/>
      <c r="PLI2" s="10"/>
      <c r="PLJ2" s="10"/>
      <c r="PLK2" s="10"/>
      <c r="PLL2" s="10"/>
      <c r="PLM2" s="10"/>
      <c r="PLN2" s="10"/>
      <c r="PLO2" s="10"/>
      <c r="PLP2" s="10"/>
      <c r="PLQ2" s="10"/>
      <c r="PLR2" s="10"/>
      <c r="PLS2" s="10"/>
      <c r="PLT2" s="10"/>
      <c r="PLU2" s="10"/>
      <c r="PLV2" s="10"/>
      <c r="PLW2" s="10"/>
      <c r="PLX2" s="10"/>
      <c r="PLY2" s="10"/>
      <c r="PLZ2" s="10"/>
      <c r="PMA2" s="10"/>
      <c r="PMB2" s="10"/>
      <c r="PMC2" s="10"/>
      <c r="PMD2" s="10"/>
      <c r="PME2" s="10"/>
      <c r="PMF2" s="10"/>
      <c r="PMG2" s="10"/>
      <c r="PMH2" s="10"/>
      <c r="PMI2" s="10"/>
      <c r="PMJ2" s="10"/>
      <c r="PMK2" s="10"/>
      <c r="PML2" s="10"/>
      <c r="PMM2" s="10"/>
      <c r="PMN2" s="10"/>
      <c r="PMO2" s="10"/>
      <c r="PMP2" s="10"/>
      <c r="PMQ2" s="10"/>
      <c r="PMR2" s="10"/>
      <c r="PMS2" s="10"/>
      <c r="PMT2" s="10"/>
      <c r="PMU2" s="10"/>
      <c r="PMV2" s="10"/>
      <c r="PMW2" s="10"/>
      <c r="PMX2" s="10"/>
      <c r="PMY2" s="10"/>
      <c r="PMZ2" s="10"/>
      <c r="PNA2" s="10"/>
      <c r="PNB2" s="10"/>
      <c r="PNC2" s="10"/>
      <c r="PND2" s="10"/>
      <c r="PNE2" s="10"/>
      <c r="PNF2" s="10"/>
      <c r="PNG2" s="10"/>
      <c r="PNH2" s="10"/>
      <c r="PNI2" s="10"/>
      <c r="PNJ2" s="10"/>
      <c r="PNK2" s="10"/>
      <c r="PNL2" s="10"/>
      <c r="PNM2" s="10"/>
      <c r="PNN2" s="10"/>
      <c r="PNO2" s="10"/>
      <c r="PNP2" s="10"/>
      <c r="PNQ2" s="10"/>
      <c r="PNR2" s="10"/>
      <c r="PNS2" s="10"/>
      <c r="PNT2" s="10"/>
      <c r="PNU2" s="10"/>
      <c r="PNV2" s="10"/>
      <c r="PNW2" s="10"/>
      <c r="PNX2" s="10"/>
      <c r="PNY2" s="10"/>
      <c r="PNZ2" s="10"/>
      <c r="POA2" s="10"/>
      <c r="POB2" s="10"/>
      <c r="POC2" s="10"/>
      <c r="POD2" s="10"/>
      <c r="POE2" s="10"/>
      <c r="POF2" s="10"/>
      <c r="POG2" s="10"/>
      <c r="POH2" s="10"/>
      <c r="POI2" s="10"/>
      <c r="POJ2" s="10"/>
      <c r="POK2" s="10"/>
      <c r="POL2" s="10"/>
      <c r="POM2" s="10"/>
      <c r="PON2" s="10"/>
      <c r="POO2" s="10"/>
      <c r="POP2" s="10"/>
      <c r="POQ2" s="10"/>
      <c r="POR2" s="10"/>
      <c r="POS2" s="10"/>
      <c r="POT2" s="10"/>
      <c r="POU2" s="10"/>
      <c r="POV2" s="10"/>
      <c r="POW2" s="10"/>
      <c r="POX2" s="10"/>
      <c r="POY2" s="10"/>
      <c r="POZ2" s="10"/>
      <c r="PPA2" s="10"/>
      <c r="PPB2" s="10"/>
      <c r="PPC2" s="10"/>
      <c r="PPD2" s="10"/>
      <c r="PPE2" s="10"/>
      <c r="PPF2" s="10"/>
      <c r="PPG2" s="10"/>
      <c r="PPH2" s="10"/>
      <c r="PPI2" s="10"/>
      <c r="PPJ2" s="10"/>
      <c r="PPK2" s="10"/>
      <c r="PPL2" s="10"/>
      <c r="PPM2" s="10"/>
      <c r="PPN2" s="10"/>
      <c r="PPO2" s="10"/>
      <c r="PPP2" s="10"/>
      <c r="PPQ2" s="10"/>
      <c r="PPR2" s="10"/>
      <c r="PPS2" s="10"/>
      <c r="PPT2" s="10"/>
      <c r="PPU2" s="10"/>
      <c r="PPV2" s="10"/>
      <c r="PPW2" s="10"/>
      <c r="PPX2" s="10"/>
      <c r="PPY2" s="10"/>
      <c r="PPZ2" s="10"/>
      <c r="PQA2" s="10"/>
      <c r="PQB2" s="10"/>
      <c r="PQC2" s="10"/>
      <c r="PQD2" s="10"/>
      <c r="PQE2" s="10"/>
      <c r="PQF2" s="10"/>
      <c r="PQG2" s="10"/>
      <c r="PQH2" s="10"/>
      <c r="PQI2" s="10"/>
      <c r="PQJ2" s="10"/>
      <c r="PQK2" s="10"/>
      <c r="PQL2" s="10"/>
      <c r="PQM2" s="10"/>
      <c r="PQN2" s="10"/>
      <c r="PQO2" s="10"/>
      <c r="PQP2" s="10"/>
      <c r="PQQ2" s="10"/>
      <c r="PQR2" s="10"/>
      <c r="PQS2" s="10"/>
      <c r="PQT2" s="10"/>
      <c r="PQU2" s="10"/>
      <c r="PQV2" s="10"/>
      <c r="PQW2" s="10"/>
      <c r="PQX2" s="10"/>
      <c r="PQY2" s="10"/>
      <c r="PQZ2" s="10"/>
      <c r="PRA2" s="10"/>
      <c r="PRB2" s="10"/>
      <c r="PRC2" s="10"/>
      <c r="PRD2" s="10"/>
      <c r="PRE2" s="10"/>
      <c r="PRF2" s="10"/>
      <c r="PRG2" s="10"/>
      <c r="PRH2" s="10"/>
      <c r="PRI2" s="10"/>
      <c r="PRJ2" s="10"/>
      <c r="PRK2" s="10"/>
      <c r="PRL2" s="10"/>
      <c r="PRM2" s="10"/>
      <c r="PRN2" s="10"/>
      <c r="PRO2" s="10"/>
      <c r="PRP2" s="10"/>
      <c r="PRQ2" s="10"/>
      <c r="PRR2" s="10"/>
      <c r="PRS2" s="10"/>
      <c r="PRT2" s="10"/>
      <c r="PRU2" s="10"/>
      <c r="PRV2" s="10"/>
      <c r="PRW2" s="10"/>
      <c r="PRX2" s="10"/>
      <c r="PRY2" s="10"/>
      <c r="PRZ2" s="10"/>
      <c r="PSA2" s="10"/>
      <c r="PSB2" s="10"/>
      <c r="PSC2" s="10"/>
      <c r="PSD2" s="10"/>
      <c r="PSE2" s="10"/>
      <c r="PSF2" s="10"/>
      <c r="PSG2" s="10"/>
      <c r="PSH2" s="10"/>
      <c r="PSI2" s="10"/>
      <c r="PSJ2" s="10"/>
      <c r="PSK2" s="10"/>
      <c r="PSL2" s="10"/>
      <c r="PSM2" s="10"/>
      <c r="PSN2" s="10"/>
      <c r="PSO2" s="10"/>
      <c r="PSP2" s="10"/>
      <c r="PSQ2" s="10"/>
      <c r="PSR2" s="10"/>
      <c r="PSS2" s="10"/>
      <c r="PST2" s="10"/>
      <c r="PSU2" s="10"/>
      <c r="PSV2" s="10"/>
      <c r="PSW2" s="10"/>
      <c r="PSX2" s="10"/>
      <c r="PSY2" s="10"/>
      <c r="PSZ2" s="10"/>
      <c r="PTA2" s="10"/>
      <c r="PTB2" s="10"/>
      <c r="PTC2" s="10"/>
      <c r="PTD2" s="10"/>
      <c r="PTE2" s="10"/>
      <c r="PTF2" s="10"/>
      <c r="PTG2" s="10"/>
      <c r="PTH2" s="10"/>
      <c r="PTI2" s="10"/>
      <c r="PTJ2" s="10"/>
      <c r="PTK2" s="10"/>
      <c r="PTL2" s="10"/>
      <c r="PTM2" s="10"/>
      <c r="PTN2" s="10"/>
      <c r="PTO2" s="10"/>
      <c r="PTP2" s="10"/>
      <c r="PTQ2" s="10"/>
      <c r="PTR2" s="10"/>
      <c r="PTS2" s="10"/>
      <c r="PTT2" s="10"/>
      <c r="PTU2" s="10"/>
      <c r="PTV2" s="10"/>
      <c r="PTW2" s="10"/>
      <c r="PTX2" s="10"/>
      <c r="PTY2" s="10"/>
      <c r="PTZ2" s="10"/>
      <c r="PUA2" s="10"/>
      <c r="PUB2" s="10"/>
      <c r="PUC2" s="10"/>
      <c r="PUD2" s="10"/>
      <c r="PUE2" s="10"/>
      <c r="PUF2" s="10"/>
      <c r="PUG2" s="10"/>
      <c r="PUH2" s="10"/>
      <c r="PUI2" s="10"/>
      <c r="PUJ2" s="10"/>
      <c r="PUK2" s="10"/>
      <c r="PUL2" s="10"/>
      <c r="PUM2" s="10"/>
      <c r="PUN2" s="10"/>
      <c r="PUO2" s="10"/>
      <c r="PUP2" s="10"/>
      <c r="PUQ2" s="10"/>
      <c r="PUR2" s="10"/>
      <c r="PUS2" s="10"/>
      <c r="PUT2" s="10"/>
      <c r="PUU2" s="10"/>
      <c r="PUV2" s="10"/>
      <c r="PUW2" s="10"/>
      <c r="PUX2" s="10"/>
      <c r="PUY2" s="10"/>
      <c r="PUZ2" s="10"/>
      <c r="PVA2" s="10"/>
      <c r="PVB2" s="10"/>
      <c r="PVC2" s="10"/>
      <c r="PVD2" s="10"/>
      <c r="PVE2" s="10"/>
      <c r="PVF2" s="10"/>
      <c r="PVG2" s="10"/>
      <c r="PVH2" s="10"/>
      <c r="PVI2" s="10"/>
      <c r="PVJ2" s="10"/>
      <c r="PVK2" s="10"/>
      <c r="PVL2" s="10"/>
      <c r="PVM2" s="10"/>
      <c r="PVN2" s="10"/>
      <c r="PVO2" s="10"/>
      <c r="PVP2" s="10"/>
      <c r="PVQ2" s="10"/>
      <c r="PVR2" s="10"/>
      <c r="PVS2" s="10"/>
      <c r="PVT2" s="10"/>
      <c r="PVU2" s="10"/>
      <c r="PVV2" s="10"/>
      <c r="PVW2" s="10"/>
      <c r="PVX2" s="10"/>
      <c r="PVY2" s="10"/>
      <c r="PVZ2" s="10"/>
      <c r="PWA2" s="10"/>
      <c r="PWB2" s="10"/>
      <c r="PWC2" s="10"/>
      <c r="PWD2" s="10"/>
      <c r="PWE2" s="10"/>
      <c r="PWF2" s="10"/>
      <c r="PWG2" s="10"/>
      <c r="PWH2" s="10"/>
      <c r="PWI2" s="10"/>
      <c r="PWJ2" s="10"/>
      <c r="PWK2" s="10"/>
      <c r="PWL2" s="10"/>
      <c r="PWM2" s="10"/>
      <c r="PWN2" s="10"/>
      <c r="PWO2" s="10"/>
      <c r="PWP2" s="10"/>
      <c r="PWQ2" s="10"/>
      <c r="PWR2" s="10"/>
      <c r="PWS2" s="10"/>
      <c r="PWT2" s="10"/>
      <c r="PWU2" s="10"/>
      <c r="PWV2" s="10"/>
      <c r="PWW2" s="10"/>
      <c r="PWX2" s="10"/>
      <c r="PWY2" s="10"/>
      <c r="PWZ2" s="10"/>
      <c r="PXA2" s="10"/>
      <c r="PXB2" s="10"/>
      <c r="PXC2" s="10"/>
      <c r="PXD2" s="10"/>
      <c r="PXE2" s="10"/>
      <c r="PXF2" s="10"/>
      <c r="PXG2" s="10"/>
      <c r="PXH2" s="10"/>
      <c r="PXI2" s="10"/>
      <c r="PXJ2" s="10"/>
      <c r="PXK2" s="10"/>
      <c r="PXL2" s="10"/>
      <c r="PXM2" s="10"/>
      <c r="PXN2" s="10"/>
      <c r="PXO2" s="10"/>
      <c r="PXP2" s="10"/>
      <c r="PXQ2" s="10"/>
      <c r="PXR2" s="10"/>
      <c r="PXS2" s="10"/>
      <c r="PXT2" s="10"/>
      <c r="PXU2" s="10"/>
      <c r="PXV2" s="10"/>
      <c r="PXW2" s="10"/>
      <c r="PXX2" s="10"/>
      <c r="PXY2" s="10"/>
      <c r="PXZ2" s="10"/>
      <c r="PYA2" s="10"/>
      <c r="PYB2" s="10"/>
      <c r="PYC2" s="10"/>
      <c r="PYD2" s="10"/>
      <c r="PYE2" s="10"/>
      <c r="PYF2" s="10"/>
      <c r="PYG2" s="10"/>
      <c r="PYH2" s="10"/>
      <c r="PYI2" s="10"/>
      <c r="PYJ2" s="10"/>
      <c r="PYK2" s="10"/>
      <c r="PYL2" s="10"/>
      <c r="PYM2" s="10"/>
      <c r="PYN2" s="10"/>
      <c r="PYO2" s="10"/>
      <c r="PYP2" s="10"/>
      <c r="PYQ2" s="10"/>
      <c r="PYR2" s="10"/>
      <c r="PYS2" s="10"/>
      <c r="PYT2" s="10"/>
      <c r="PYU2" s="10"/>
      <c r="PYV2" s="10"/>
      <c r="PYW2" s="10"/>
      <c r="PYX2" s="10"/>
      <c r="PYY2" s="10"/>
      <c r="PYZ2" s="10"/>
      <c r="PZA2" s="10"/>
      <c r="PZB2" s="10"/>
      <c r="PZC2" s="10"/>
      <c r="PZD2" s="10"/>
      <c r="PZE2" s="10"/>
      <c r="PZF2" s="10"/>
      <c r="PZG2" s="10"/>
      <c r="PZH2" s="10"/>
      <c r="PZI2" s="10"/>
      <c r="PZJ2" s="10"/>
      <c r="PZK2" s="10"/>
      <c r="PZL2" s="10"/>
      <c r="PZM2" s="10"/>
      <c r="PZN2" s="10"/>
      <c r="PZO2" s="10"/>
      <c r="PZP2" s="10"/>
      <c r="PZQ2" s="10"/>
      <c r="PZR2" s="10"/>
      <c r="PZS2" s="10"/>
      <c r="PZT2" s="10"/>
      <c r="PZU2" s="10"/>
      <c r="PZV2" s="10"/>
      <c r="PZW2" s="10"/>
      <c r="PZX2" s="10"/>
      <c r="PZY2" s="10"/>
      <c r="PZZ2" s="10"/>
      <c r="QAA2" s="10"/>
      <c r="QAB2" s="10"/>
      <c r="QAC2" s="10"/>
      <c r="QAD2" s="10"/>
      <c r="QAE2" s="10"/>
      <c r="QAF2" s="10"/>
      <c r="QAG2" s="10"/>
      <c r="QAH2" s="10"/>
      <c r="QAI2" s="10"/>
      <c r="QAJ2" s="10"/>
      <c r="QAK2" s="10"/>
      <c r="QAL2" s="10"/>
      <c r="QAM2" s="10"/>
      <c r="QAN2" s="10"/>
      <c r="QAO2" s="10"/>
      <c r="QAP2" s="10"/>
      <c r="QAQ2" s="10"/>
      <c r="QAR2" s="10"/>
      <c r="QAS2" s="10"/>
      <c r="QAT2" s="10"/>
      <c r="QAU2" s="10"/>
      <c r="QAV2" s="10"/>
      <c r="QAW2" s="10"/>
      <c r="QAX2" s="10"/>
      <c r="QAY2" s="10"/>
      <c r="QAZ2" s="10"/>
      <c r="QBA2" s="10"/>
      <c r="QBB2" s="10"/>
      <c r="QBC2" s="10"/>
      <c r="QBD2" s="10"/>
      <c r="QBE2" s="10"/>
      <c r="QBF2" s="10"/>
      <c r="QBG2" s="10"/>
      <c r="QBH2" s="10"/>
      <c r="QBI2" s="10"/>
      <c r="QBJ2" s="10"/>
      <c r="QBK2" s="10"/>
      <c r="QBL2" s="10"/>
      <c r="QBM2" s="10"/>
      <c r="QBN2" s="10"/>
      <c r="QBO2" s="10"/>
      <c r="QBP2" s="10"/>
      <c r="QBQ2" s="10"/>
      <c r="QBR2" s="10"/>
      <c r="QBS2" s="10"/>
      <c r="QBT2" s="10"/>
      <c r="QBU2" s="10"/>
      <c r="QBV2" s="10"/>
      <c r="QBW2" s="10"/>
      <c r="QBX2" s="10"/>
      <c r="QBY2" s="10"/>
      <c r="QBZ2" s="10"/>
      <c r="QCA2" s="10"/>
      <c r="QCB2" s="10"/>
      <c r="QCC2" s="10"/>
      <c r="QCD2" s="10"/>
      <c r="QCE2" s="10"/>
      <c r="QCF2" s="10"/>
      <c r="QCG2" s="10"/>
      <c r="QCH2" s="10"/>
      <c r="QCI2" s="10"/>
      <c r="QCJ2" s="10"/>
      <c r="QCK2" s="10"/>
      <c r="QCL2" s="10"/>
      <c r="QCM2" s="10"/>
      <c r="QCN2" s="10"/>
      <c r="QCO2" s="10"/>
      <c r="QCP2" s="10"/>
      <c r="QCQ2" s="10"/>
      <c r="QCR2" s="10"/>
      <c r="QCS2" s="10"/>
      <c r="QCT2" s="10"/>
      <c r="QCU2" s="10"/>
      <c r="QCV2" s="10"/>
      <c r="QCW2" s="10"/>
      <c r="QCX2" s="10"/>
      <c r="QCY2" s="10"/>
      <c r="QCZ2" s="10"/>
      <c r="QDA2" s="10"/>
      <c r="QDB2" s="10"/>
      <c r="QDC2" s="10"/>
      <c r="QDD2" s="10"/>
      <c r="QDE2" s="10"/>
      <c r="QDF2" s="10"/>
      <c r="QDG2" s="10"/>
      <c r="QDH2" s="10"/>
      <c r="QDI2" s="10"/>
      <c r="QDJ2" s="10"/>
      <c r="QDK2" s="10"/>
      <c r="QDL2" s="10"/>
      <c r="QDM2" s="10"/>
      <c r="QDN2" s="10"/>
      <c r="QDO2" s="10"/>
      <c r="QDP2" s="10"/>
      <c r="QDQ2" s="10"/>
      <c r="QDR2" s="10"/>
      <c r="QDS2" s="10"/>
      <c r="QDT2" s="10"/>
      <c r="QDU2" s="10"/>
      <c r="QDV2" s="10"/>
      <c r="QDW2" s="10"/>
      <c r="QDX2" s="10"/>
      <c r="QDY2" s="10"/>
      <c r="QDZ2" s="10"/>
      <c r="QEA2" s="10"/>
      <c r="QEB2" s="10"/>
      <c r="QEC2" s="10"/>
      <c r="QED2" s="10"/>
      <c r="QEE2" s="10"/>
      <c r="QEF2" s="10"/>
      <c r="QEG2" s="10"/>
      <c r="QEH2" s="10"/>
      <c r="QEI2" s="10"/>
      <c r="QEJ2" s="10"/>
      <c r="QEK2" s="10"/>
      <c r="QEL2" s="10"/>
      <c r="QEM2" s="10"/>
      <c r="QEN2" s="10"/>
      <c r="QEO2" s="10"/>
      <c r="QEP2" s="10"/>
      <c r="QEQ2" s="10"/>
      <c r="QER2" s="10"/>
      <c r="QES2" s="10"/>
      <c r="QET2" s="10"/>
      <c r="QEU2" s="10"/>
      <c r="QEV2" s="10"/>
      <c r="QEW2" s="10"/>
      <c r="QEX2" s="10"/>
      <c r="QEY2" s="10"/>
      <c r="QEZ2" s="10"/>
      <c r="QFA2" s="10"/>
      <c r="QFB2" s="10"/>
      <c r="QFC2" s="10"/>
      <c r="QFD2" s="10"/>
      <c r="QFE2" s="10"/>
      <c r="QFF2" s="10"/>
      <c r="QFG2" s="10"/>
      <c r="QFH2" s="10"/>
      <c r="QFI2" s="10"/>
      <c r="QFJ2" s="10"/>
      <c r="QFK2" s="10"/>
      <c r="QFL2" s="10"/>
      <c r="QFM2" s="10"/>
      <c r="QFN2" s="10"/>
      <c r="QFO2" s="10"/>
      <c r="QFP2" s="10"/>
      <c r="QFQ2" s="10"/>
      <c r="QFR2" s="10"/>
      <c r="QFS2" s="10"/>
      <c r="QFT2" s="10"/>
      <c r="QFU2" s="10"/>
      <c r="QFV2" s="10"/>
      <c r="QFW2" s="10"/>
      <c r="QFX2" s="10"/>
      <c r="QFY2" s="10"/>
      <c r="QFZ2" s="10"/>
      <c r="QGA2" s="10"/>
      <c r="QGB2" s="10"/>
      <c r="QGC2" s="10"/>
      <c r="QGD2" s="10"/>
      <c r="QGE2" s="10"/>
      <c r="QGF2" s="10"/>
      <c r="QGG2" s="10"/>
      <c r="QGH2" s="10"/>
      <c r="QGI2" s="10"/>
      <c r="QGJ2" s="10"/>
      <c r="QGK2" s="10"/>
      <c r="QGL2" s="10"/>
      <c r="QGM2" s="10"/>
      <c r="QGN2" s="10"/>
      <c r="QGO2" s="10"/>
      <c r="QGP2" s="10"/>
      <c r="QGQ2" s="10"/>
      <c r="QGR2" s="10"/>
      <c r="QGS2" s="10"/>
      <c r="QGT2" s="10"/>
      <c r="QGU2" s="10"/>
      <c r="QGV2" s="10"/>
      <c r="QGW2" s="10"/>
      <c r="QGX2" s="10"/>
      <c r="QGY2" s="10"/>
      <c r="QGZ2" s="10"/>
      <c r="QHA2" s="10"/>
      <c r="QHB2" s="10"/>
      <c r="QHC2" s="10"/>
      <c r="QHD2" s="10"/>
      <c r="QHE2" s="10"/>
      <c r="QHF2" s="10"/>
      <c r="QHG2" s="10"/>
      <c r="QHH2" s="10"/>
      <c r="QHI2" s="10"/>
      <c r="QHJ2" s="10"/>
      <c r="QHK2" s="10"/>
      <c r="QHL2" s="10"/>
      <c r="QHM2" s="10"/>
      <c r="QHN2" s="10"/>
      <c r="QHO2" s="10"/>
      <c r="QHP2" s="10"/>
      <c r="QHQ2" s="10"/>
      <c r="QHR2" s="10"/>
      <c r="QHS2" s="10"/>
      <c r="QHT2" s="10"/>
      <c r="QHU2" s="10"/>
      <c r="QHV2" s="10"/>
      <c r="QHW2" s="10"/>
      <c r="QHX2" s="10"/>
      <c r="QHY2" s="10"/>
      <c r="QHZ2" s="10"/>
      <c r="QIA2" s="10"/>
      <c r="QIB2" s="10"/>
      <c r="QIC2" s="10"/>
      <c r="QID2" s="10"/>
      <c r="QIE2" s="10"/>
      <c r="QIF2" s="10"/>
      <c r="QIG2" s="10"/>
      <c r="QIH2" s="10"/>
      <c r="QII2" s="10"/>
      <c r="QIJ2" s="10"/>
      <c r="QIK2" s="10"/>
      <c r="QIL2" s="10"/>
      <c r="QIM2" s="10"/>
      <c r="QIN2" s="10"/>
      <c r="QIO2" s="10"/>
      <c r="QIP2" s="10"/>
      <c r="QIQ2" s="10"/>
      <c r="QIR2" s="10"/>
      <c r="QIS2" s="10"/>
      <c r="QIT2" s="10"/>
      <c r="QIU2" s="10"/>
      <c r="QIV2" s="10"/>
      <c r="QIW2" s="10"/>
      <c r="QIX2" s="10"/>
      <c r="QIY2" s="10"/>
      <c r="QIZ2" s="10"/>
      <c r="QJA2" s="10"/>
      <c r="QJB2" s="10"/>
      <c r="QJC2" s="10"/>
      <c r="QJD2" s="10"/>
      <c r="QJE2" s="10"/>
      <c r="QJF2" s="10"/>
      <c r="QJG2" s="10"/>
      <c r="QJH2" s="10"/>
      <c r="QJI2" s="10"/>
      <c r="QJJ2" s="10"/>
      <c r="QJK2" s="10"/>
      <c r="QJL2" s="10"/>
      <c r="QJM2" s="10"/>
      <c r="QJN2" s="10"/>
      <c r="QJO2" s="10"/>
      <c r="QJP2" s="10"/>
      <c r="QJQ2" s="10"/>
      <c r="QJR2" s="10"/>
      <c r="QJS2" s="10"/>
      <c r="QJT2" s="10"/>
      <c r="QJU2" s="10"/>
      <c r="QJV2" s="10"/>
      <c r="QJW2" s="10"/>
      <c r="QJX2" s="10"/>
      <c r="QJY2" s="10"/>
      <c r="QJZ2" s="10"/>
      <c r="QKA2" s="10"/>
      <c r="QKB2" s="10"/>
      <c r="QKC2" s="10"/>
      <c r="QKD2" s="10"/>
      <c r="QKE2" s="10"/>
      <c r="QKF2" s="10"/>
      <c r="QKG2" s="10"/>
      <c r="QKH2" s="10"/>
      <c r="QKI2" s="10"/>
      <c r="QKJ2" s="10"/>
      <c r="QKK2" s="10"/>
      <c r="QKL2" s="10"/>
      <c r="QKM2" s="10"/>
      <c r="QKN2" s="10"/>
      <c r="QKO2" s="10"/>
      <c r="QKP2" s="10"/>
      <c r="QKQ2" s="10"/>
      <c r="QKR2" s="10"/>
      <c r="QKS2" s="10"/>
      <c r="QKT2" s="10"/>
      <c r="QKU2" s="10"/>
      <c r="QKV2" s="10"/>
      <c r="QKW2" s="10"/>
      <c r="QKX2" s="10"/>
      <c r="QKY2" s="10"/>
      <c r="QKZ2" s="10"/>
      <c r="QLA2" s="10"/>
      <c r="QLB2" s="10"/>
      <c r="QLC2" s="10"/>
      <c r="QLD2" s="10"/>
      <c r="QLE2" s="10"/>
      <c r="QLF2" s="10"/>
      <c r="QLG2" s="10"/>
      <c r="QLH2" s="10"/>
      <c r="QLI2" s="10"/>
      <c r="QLJ2" s="10"/>
      <c r="QLK2" s="10"/>
      <c r="QLL2" s="10"/>
      <c r="QLM2" s="10"/>
      <c r="QLN2" s="10"/>
      <c r="QLO2" s="10"/>
      <c r="QLP2" s="10"/>
      <c r="QLQ2" s="10"/>
      <c r="QLR2" s="10"/>
      <c r="QLS2" s="10"/>
      <c r="QLT2" s="10"/>
      <c r="QLU2" s="10"/>
      <c r="QLV2" s="10"/>
      <c r="QLW2" s="10"/>
      <c r="QLX2" s="10"/>
      <c r="QLY2" s="10"/>
      <c r="QLZ2" s="10"/>
      <c r="QMA2" s="10"/>
      <c r="QMB2" s="10"/>
      <c r="QMC2" s="10"/>
      <c r="QMD2" s="10"/>
      <c r="QME2" s="10"/>
      <c r="QMF2" s="10"/>
      <c r="QMG2" s="10"/>
      <c r="QMH2" s="10"/>
      <c r="QMI2" s="10"/>
      <c r="QMJ2" s="10"/>
      <c r="QMK2" s="10"/>
      <c r="QML2" s="10"/>
      <c r="QMM2" s="10"/>
      <c r="QMN2" s="10"/>
      <c r="QMO2" s="10"/>
      <c r="QMP2" s="10"/>
      <c r="QMQ2" s="10"/>
      <c r="QMR2" s="10"/>
      <c r="QMS2" s="10"/>
      <c r="QMT2" s="10"/>
      <c r="QMU2" s="10"/>
      <c r="QMV2" s="10"/>
      <c r="QMW2" s="10"/>
      <c r="QMX2" s="10"/>
      <c r="QMY2" s="10"/>
      <c r="QMZ2" s="10"/>
      <c r="QNA2" s="10"/>
      <c r="QNB2" s="10"/>
      <c r="QNC2" s="10"/>
      <c r="QND2" s="10"/>
      <c r="QNE2" s="10"/>
      <c r="QNF2" s="10"/>
      <c r="QNG2" s="10"/>
      <c r="QNH2" s="10"/>
      <c r="QNI2" s="10"/>
      <c r="QNJ2" s="10"/>
      <c r="QNK2" s="10"/>
      <c r="QNL2" s="10"/>
      <c r="QNM2" s="10"/>
      <c r="QNN2" s="10"/>
      <c r="QNO2" s="10"/>
      <c r="QNP2" s="10"/>
      <c r="QNQ2" s="10"/>
      <c r="QNR2" s="10"/>
      <c r="QNS2" s="10"/>
      <c r="QNT2" s="10"/>
      <c r="QNU2" s="10"/>
      <c r="QNV2" s="10"/>
      <c r="QNW2" s="10"/>
      <c r="QNX2" s="10"/>
      <c r="QNY2" s="10"/>
      <c r="QNZ2" s="10"/>
      <c r="QOA2" s="10"/>
      <c r="QOB2" s="10"/>
      <c r="QOC2" s="10"/>
      <c r="QOD2" s="10"/>
      <c r="QOE2" s="10"/>
      <c r="QOF2" s="10"/>
      <c r="QOG2" s="10"/>
      <c r="QOH2" s="10"/>
      <c r="QOI2" s="10"/>
      <c r="QOJ2" s="10"/>
      <c r="QOK2" s="10"/>
      <c r="QOL2" s="10"/>
      <c r="QOM2" s="10"/>
      <c r="QON2" s="10"/>
      <c r="QOO2" s="10"/>
      <c r="QOP2" s="10"/>
      <c r="QOQ2" s="10"/>
      <c r="QOR2" s="10"/>
      <c r="QOS2" s="10"/>
      <c r="QOT2" s="10"/>
      <c r="QOU2" s="10"/>
      <c r="QOV2" s="10"/>
      <c r="QOW2" s="10"/>
      <c r="QOX2" s="10"/>
      <c r="QOY2" s="10"/>
      <c r="QOZ2" s="10"/>
      <c r="QPA2" s="10"/>
      <c r="QPB2" s="10"/>
      <c r="QPC2" s="10"/>
      <c r="QPD2" s="10"/>
      <c r="QPE2" s="10"/>
      <c r="QPF2" s="10"/>
      <c r="QPG2" s="10"/>
      <c r="QPH2" s="10"/>
      <c r="QPI2" s="10"/>
      <c r="QPJ2" s="10"/>
      <c r="QPK2" s="10"/>
      <c r="QPL2" s="10"/>
      <c r="QPM2" s="10"/>
      <c r="QPN2" s="10"/>
      <c r="QPO2" s="10"/>
      <c r="QPP2" s="10"/>
      <c r="QPQ2" s="10"/>
      <c r="QPR2" s="10"/>
      <c r="QPS2" s="10"/>
      <c r="QPT2" s="10"/>
      <c r="QPU2" s="10"/>
      <c r="QPV2" s="10"/>
      <c r="QPW2" s="10"/>
      <c r="QPX2" s="10"/>
      <c r="QPY2" s="10"/>
      <c r="QPZ2" s="10"/>
      <c r="QQA2" s="10"/>
      <c r="QQB2" s="10"/>
      <c r="QQC2" s="10"/>
      <c r="QQD2" s="10"/>
      <c r="QQE2" s="10"/>
      <c r="QQF2" s="10"/>
      <c r="QQG2" s="10"/>
      <c r="QQH2" s="10"/>
      <c r="QQI2" s="10"/>
      <c r="QQJ2" s="10"/>
      <c r="QQK2" s="10"/>
      <c r="QQL2" s="10"/>
      <c r="QQM2" s="10"/>
      <c r="QQN2" s="10"/>
      <c r="QQO2" s="10"/>
      <c r="QQP2" s="10"/>
      <c r="QQQ2" s="10"/>
      <c r="QQR2" s="10"/>
      <c r="QQS2" s="10"/>
      <c r="QQT2" s="10"/>
      <c r="QQU2" s="10"/>
      <c r="QQV2" s="10"/>
      <c r="QQW2" s="10"/>
      <c r="QQX2" s="10"/>
      <c r="QQY2" s="10"/>
      <c r="QQZ2" s="10"/>
      <c r="QRA2" s="10"/>
      <c r="QRB2" s="10"/>
      <c r="QRC2" s="10"/>
      <c r="QRD2" s="10"/>
      <c r="QRE2" s="10"/>
      <c r="QRF2" s="10"/>
      <c r="QRG2" s="10"/>
      <c r="QRH2" s="10"/>
      <c r="QRI2" s="10"/>
      <c r="QRJ2" s="10"/>
      <c r="QRK2" s="10"/>
      <c r="QRL2" s="10"/>
      <c r="QRM2" s="10"/>
      <c r="QRN2" s="10"/>
      <c r="QRO2" s="10"/>
      <c r="QRP2" s="10"/>
      <c r="QRQ2" s="10"/>
      <c r="QRR2" s="10"/>
      <c r="QRS2" s="10"/>
      <c r="QRT2" s="10"/>
      <c r="QRU2" s="10"/>
      <c r="QRV2" s="10"/>
      <c r="QRW2" s="10"/>
      <c r="QRX2" s="10"/>
      <c r="QRY2" s="10"/>
      <c r="QRZ2" s="10"/>
      <c r="QSA2" s="10"/>
      <c r="QSB2" s="10"/>
      <c r="QSC2" s="10"/>
      <c r="QSD2" s="10"/>
      <c r="QSE2" s="10"/>
      <c r="QSF2" s="10"/>
      <c r="QSG2" s="10"/>
      <c r="QSH2" s="10"/>
      <c r="QSI2" s="10"/>
      <c r="QSJ2" s="10"/>
      <c r="QSK2" s="10"/>
      <c r="QSL2" s="10"/>
      <c r="QSM2" s="10"/>
      <c r="QSN2" s="10"/>
      <c r="QSO2" s="10"/>
      <c r="QSP2" s="10"/>
      <c r="QSQ2" s="10"/>
      <c r="QSR2" s="10"/>
      <c r="QSS2" s="10"/>
      <c r="QST2" s="10"/>
      <c r="QSU2" s="10"/>
      <c r="QSV2" s="10"/>
      <c r="QSW2" s="10"/>
      <c r="QSX2" s="10"/>
      <c r="QSY2" s="10"/>
      <c r="QSZ2" s="10"/>
      <c r="QTA2" s="10"/>
      <c r="QTB2" s="10"/>
      <c r="QTC2" s="10"/>
      <c r="QTD2" s="10"/>
      <c r="QTE2" s="10"/>
      <c r="QTF2" s="10"/>
      <c r="QTG2" s="10"/>
      <c r="QTH2" s="10"/>
      <c r="QTI2" s="10"/>
      <c r="QTJ2" s="10"/>
      <c r="QTK2" s="10"/>
      <c r="QTL2" s="10"/>
      <c r="QTM2" s="10"/>
      <c r="QTN2" s="10"/>
      <c r="QTO2" s="10"/>
      <c r="QTP2" s="10"/>
      <c r="QTQ2" s="10"/>
      <c r="QTR2" s="10"/>
      <c r="QTS2" s="10"/>
      <c r="QTT2" s="10"/>
      <c r="QTU2" s="10"/>
      <c r="QTV2" s="10"/>
      <c r="QTW2" s="10"/>
      <c r="QTX2" s="10"/>
      <c r="QTY2" s="10"/>
      <c r="QTZ2" s="10"/>
      <c r="QUA2" s="10"/>
      <c r="QUB2" s="10"/>
      <c r="QUC2" s="10"/>
      <c r="QUD2" s="10"/>
      <c r="QUE2" s="10"/>
      <c r="QUF2" s="10"/>
      <c r="QUG2" s="10"/>
      <c r="QUH2" s="10"/>
      <c r="QUI2" s="10"/>
      <c r="QUJ2" s="10"/>
      <c r="QUK2" s="10"/>
      <c r="QUL2" s="10"/>
      <c r="QUM2" s="10"/>
      <c r="QUN2" s="10"/>
      <c r="QUO2" s="10"/>
      <c r="QUP2" s="10"/>
      <c r="QUQ2" s="10"/>
      <c r="QUR2" s="10"/>
      <c r="QUS2" s="10"/>
      <c r="QUT2" s="10"/>
      <c r="QUU2" s="10"/>
      <c r="QUV2" s="10"/>
      <c r="QUW2" s="10"/>
      <c r="QUX2" s="10"/>
      <c r="QUY2" s="10"/>
      <c r="QUZ2" s="10"/>
      <c r="QVA2" s="10"/>
      <c r="QVB2" s="10"/>
      <c r="QVC2" s="10"/>
      <c r="QVD2" s="10"/>
      <c r="QVE2" s="10"/>
      <c r="QVF2" s="10"/>
      <c r="QVG2" s="10"/>
      <c r="QVH2" s="10"/>
      <c r="QVI2" s="10"/>
      <c r="QVJ2" s="10"/>
      <c r="QVK2" s="10"/>
      <c r="QVL2" s="10"/>
      <c r="QVM2" s="10"/>
      <c r="QVN2" s="10"/>
      <c r="QVO2" s="10"/>
      <c r="QVP2" s="10"/>
      <c r="QVQ2" s="10"/>
      <c r="QVR2" s="10"/>
      <c r="QVS2" s="10"/>
      <c r="QVT2" s="10"/>
      <c r="QVU2" s="10"/>
      <c r="QVV2" s="10"/>
      <c r="QVW2" s="10"/>
      <c r="QVX2" s="10"/>
      <c r="QVY2" s="10"/>
      <c r="QVZ2" s="10"/>
      <c r="QWA2" s="10"/>
      <c r="QWB2" s="10"/>
      <c r="QWC2" s="10"/>
      <c r="QWD2" s="10"/>
      <c r="QWE2" s="10"/>
      <c r="QWF2" s="10"/>
      <c r="QWG2" s="10"/>
      <c r="QWH2" s="10"/>
      <c r="QWI2" s="10"/>
      <c r="QWJ2" s="10"/>
      <c r="QWK2" s="10"/>
      <c r="QWL2" s="10"/>
      <c r="QWM2" s="10"/>
      <c r="QWN2" s="10"/>
      <c r="QWO2" s="10"/>
      <c r="QWP2" s="10"/>
      <c r="QWQ2" s="10"/>
      <c r="QWR2" s="10"/>
      <c r="QWS2" s="10"/>
      <c r="QWT2" s="10"/>
      <c r="QWU2" s="10"/>
      <c r="QWV2" s="10"/>
      <c r="QWW2" s="10"/>
      <c r="QWX2" s="10"/>
      <c r="QWY2" s="10"/>
      <c r="QWZ2" s="10"/>
      <c r="QXA2" s="10"/>
      <c r="QXB2" s="10"/>
      <c r="QXC2" s="10"/>
      <c r="QXD2" s="10"/>
      <c r="QXE2" s="10"/>
      <c r="QXF2" s="10"/>
      <c r="QXG2" s="10"/>
      <c r="QXH2" s="10"/>
      <c r="QXI2" s="10"/>
      <c r="QXJ2" s="10"/>
      <c r="QXK2" s="10"/>
      <c r="QXL2" s="10"/>
      <c r="QXM2" s="10"/>
      <c r="QXN2" s="10"/>
      <c r="QXO2" s="10"/>
      <c r="QXP2" s="10"/>
      <c r="QXQ2" s="10"/>
      <c r="QXR2" s="10"/>
      <c r="QXS2" s="10"/>
      <c r="QXT2" s="10"/>
      <c r="QXU2" s="10"/>
      <c r="QXV2" s="10"/>
      <c r="QXW2" s="10"/>
      <c r="QXX2" s="10"/>
      <c r="QXY2" s="10"/>
      <c r="QXZ2" s="10"/>
      <c r="QYA2" s="10"/>
      <c r="QYB2" s="10"/>
      <c r="QYC2" s="10"/>
      <c r="QYD2" s="10"/>
      <c r="QYE2" s="10"/>
      <c r="QYF2" s="10"/>
      <c r="QYG2" s="10"/>
      <c r="QYH2" s="10"/>
      <c r="QYI2" s="10"/>
      <c r="QYJ2" s="10"/>
      <c r="QYK2" s="10"/>
      <c r="QYL2" s="10"/>
      <c r="QYM2" s="10"/>
      <c r="QYN2" s="10"/>
      <c r="QYO2" s="10"/>
      <c r="QYP2" s="10"/>
      <c r="QYQ2" s="10"/>
      <c r="QYR2" s="10"/>
      <c r="QYS2" s="10"/>
      <c r="QYT2" s="10"/>
      <c r="QYU2" s="10"/>
      <c r="QYV2" s="10"/>
      <c r="QYW2" s="10"/>
      <c r="QYX2" s="10"/>
      <c r="QYY2" s="10"/>
      <c r="QYZ2" s="10"/>
      <c r="QZA2" s="10"/>
      <c r="QZB2" s="10"/>
      <c r="QZC2" s="10"/>
      <c r="QZD2" s="10"/>
      <c r="QZE2" s="10"/>
      <c r="QZF2" s="10"/>
      <c r="QZG2" s="10"/>
      <c r="QZH2" s="10"/>
      <c r="QZI2" s="10"/>
      <c r="QZJ2" s="10"/>
      <c r="QZK2" s="10"/>
      <c r="QZL2" s="10"/>
      <c r="QZM2" s="10"/>
      <c r="QZN2" s="10"/>
      <c r="QZO2" s="10"/>
      <c r="QZP2" s="10"/>
      <c r="QZQ2" s="10"/>
      <c r="QZR2" s="10"/>
      <c r="QZS2" s="10"/>
      <c r="QZT2" s="10"/>
      <c r="QZU2" s="10"/>
      <c r="QZV2" s="10"/>
      <c r="QZW2" s="10"/>
      <c r="QZX2" s="10"/>
      <c r="QZY2" s="10"/>
      <c r="QZZ2" s="10"/>
      <c r="RAA2" s="10"/>
      <c r="RAB2" s="10"/>
      <c r="RAC2" s="10"/>
      <c r="RAD2" s="10"/>
      <c r="RAE2" s="10"/>
      <c r="RAF2" s="10"/>
      <c r="RAG2" s="10"/>
      <c r="RAH2" s="10"/>
      <c r="RAI2" s="10"/>
      <c r="RAJ2" s="10"/>
      <c r="RAK2" s="10"/>
      <c r="RAL2" s="10"/>
      <c r="RAM2" s="10"/>
      <c r="RAN2" s="10"/>
      <c r="RAO2" s="10"/>
      <c r="RAP2" s="10"/>
      <c r="RAQ2" s="10"/>
      <c r="RAR2" s="10"/>
      <c r="RAS2" s="10"/>
      <c r="RAT2" s="10"/>
      <c r="RAU2" s="10"/>
      <c r="RAV2" s="10"/>
      <c r="RAW2" s="10"/>
      <c r="RAX2" s="10"/>
      <c r="RAY2" s="10"/>
      <c r="RAZ2" s="10"/>
      <c r="RBA2" s="10"/>
      <c r="RBB2" s="10"/>
      <c r="RBC2" s="10"/>
      <c r="RBD2" s="10"/>
      <c r="RBE2" s="10"/>
      <c r="RBF2" s="10"/>
      <c r="RBG2" s="10"/>
      <c r="RBH2" s="10"/>
      <c r="RBI2" s="10"/>
      <c r="RBJ2" s="10"/>
      <c r="RBK2" s="10"/>
      <c r="RBL2" s="10"/>
      <c r="RBM2" s="10"/>
      <c r="RBN2" s="10"/>
      <c r="RBO2" s="10"/>
      <c r="RBP2" s="10"/>
      <c r="RBQ2" s="10"/>
      <c r="RBR2" s="10"/>
      <c r="RBS2" s="10"/>
      <c r="RBT2" s="10"/>
      <c r="RBU2" s="10"/>
      <c r="RBV2" s="10"/>
      <c r="RBW2" s="10"/>
      <c r="RBX2" s="10"/>
      <c r="RBY2" s="10"/>
      <c r="RBZ2" s="10"/>
      <c r="RCA2" s="10"/>
      <c r="RCB2" s="10"/>
      <c r="RCC2" s="10"/>
      <c r="RCD2" s="10"/>
      <c r="RCE2" s="10"/>
      <c r="RCF2" s="10"/>
      <c r="RCG2" s="10"/>
      <c r="RCH2" s="10"/>
      <c r="RCI2" s="10"/>
      <c r="RCJ2" s="10"/>
      <c r="RCK2" s="10"/>
      <c r="RCL2" s="10"/>
      <c r="RCM2" s="10"/>
      <c r="RCN2" s="10"/>
      <c r="RCO2" s="10"/>
      <c r="RCP2" s="10"/>
      <c r="RCQ2" s="10"/>
      <c r="RCR2" s="10"/>
      <c r="RCS2" s="10"/>
      <c r="RCT2" s="10"/>
      <c r="RCU2" s="10"/>
      <c r="RCV2" s="10"/>
      <c r="RCW2" s="10"/>
      <c r="RCX2" s="10"/>
      <c r="RCY2" s="10"/>
      <c r="RCZ2" s="10"/>
      <c r="RDA2" s="10"/>
      <c r="RDB2" s="10"/>
      <c r="RDC2" s="10"/>
      <c r="RDD2" s="10"/>
      <c r="RDE2" s="10"/>
      <c r="RDF2" s="10"/>
      <c r="RDG2" s="10"/>
      <c r="RDH2" s="10"/>
      <c r="RDI2" s="10"/>
      <c r="RDJ2" s="10"/>
      <c r="RDK2" s="10"/>
      <c r="RDL2" s="10"/>
      <c r="RDM2" s="10"/>
      <c r="RDN2" s="10"/>
      <c r="RDO2" s="10"/>
      <c r="RDP2" s="10"/>
      <c r="RDQ2" s="10"/>
      <c r="RDR2" s="10"/>
      <c r="RDS2" s="10"/>
      <c r="RDT2" s="10"/>
      <c r="RDU2" s="10"/>
      <c r="RDV2" s="10"/>
      <c r="RDW2" s="10"/>
      <c r="RDX2" s="10"/>
      <c r="RDY2" s="10"/>
      <c r="RDZ2" s="10"/>
      <c r="REA2" s="10"/>
      <c r="REB2" s="10"/>
      <c r="REC2" s="10"/>
      <c r="RED2" s="10"/>
      <c r="REE2" s="10"/>
      <c r="REF2" s="10"/>
      <c r="REG2" s="10"/>
      <c r="REH2" s="10"/>
      <c r="REI2" s="10"/>
      <c r="REJ2" s="10"/>
      <c r="REK2" s="10"/>
      <c r="REL2" s="10"/>
      <c r="REM2" s="10"/>
      <c r="REN2" s="10"/>
      <c r="REO2" s="10"/>
      <c r="REP2" s="10"/>
      <c r="REQ2" s="10"/>
      <c r="RER2" s="10"/>
      <c r="RES2" s="10"/>
      <c r="RET2" s="10"/>
      <c r="REU2" s="10"/>
      <c r="REV2" s="10"/>
      <c r="REW2" s="10"/>
      <c r="REX2" s="10"/>
      <c r="REY2" s="10"/>
      <c r="REZ2" s="10"/>
      <c r="RFA2" s="10"/>
      <c r="RFB2" s="10"/>
      <c r="RFC2" s="10"/>
      <c r="RFD2" s="10"/>
      <c r="RFE2" s="10"/>
      <c r="RFF2" s="10"/>
      <c r="RFG2" s="10"/>
      <c r="RFH2" s="10"/>
      <c r="RFI2" s="10"/>
      <c r="RFJ2" s="10"/>
      <c r="RFK2" s="10"/>
      <c r="RFL2" s="10"/>
      <c r="RFM2" s="10"/>
      <c r="RFN2" s="10"/>
      <c r="RFO2" s="10"/>
      <c r="RFP2" s="10"/>
      <c r="RFQ2" s="10"/>
      <c r="RFR2" s="10"/>
      <c r="RFS2" s="10"/>
      <c r="RFT2" s="10"/>
      <c r="RFU2" s="10"/>
      <c r="RFV2" s="10"/>
      <c r="RFW2" s="10"/>
      <c r="RFX2" s="10"/>
      <c r="RFY2" s="10"/>
      <c r="RFZ2" s="10"/>
      <c r="RGA2" s="10"/>
      <c r="RGB2" s="10"/>
      <c r="RGC2" s="10"/>
      <c r="RGD2" s="10"/>
      <c r="RGE2" s="10"/>
      <c r="RGF2" s="10"/>
      <c r="RGG2" s="10"/>
      <c r="RGH2" s="10"/>
      <c r="RGI2" s="10"/>
      <c r="RGJ2" s="10"/>
      <c r="RGK2" s="10"/>
      <c r="RGL2" s="10"/>
      <c r="RGM2" s="10"/>
      <c r="RGN2" s="10"/>
      <c r="RGO2" s="10"/>
      <c r="RGP2" s="10"/>
      <c r="RGQ2" s="10"/>
      <c r="RGR2" s="10"/>
      <c r="RGS2" s="10"/>
      <c r="RGT2" s="10"/>
      <c r="RGU2" s="10"/>
      <c r="RGV2" s="10"/>
      <c r="RGW2" s="10"/>
      <c r="RGX2" s="10"/>
      <c r="RGY2" s="10"/>
      <c r="RGZ2" s="10"/>
      <c r="RHA2" s="10"/>
      <c r="RHB2" s="10"/>
      <c r="RHC2" s="10"/>
      <c r="RHD2" s="10"/>
      <c r="RHE2" s="10"/>
      <c r="RHF2" s="10"/>
      <c r="RHG2" s="10"/>
      <c r="RHH2" s="10"/>
      <c r="RHI2" s="10"/>
      <c r="RHJ2" s="10"/>
      <c r="RHK2" s="10"/>
      <c r="RHL2" s="10"/>
      <c r="RHM2" s="10"/>
      <c r="RHN2" s="10"/>
      <c r="RHO2" s="10"/>
      <c r="RHP2" s="10"/>
      <c r="RHQ2" s="10"/>
      <c r="RHR2" s="10"/>
      <c r="RHS2" s="10"/>
      <c r="RHT2" s="10"/>
      <c r="RHU2" s="10"/>
      <c r="RHV2" s="10"/>
      <c r="RHW2" s="10"/>
      <c r="RHX2" s="10"/>
      <c r="RHY2" s="10"/>
      <c r="RHZ2" s="10"/>
      <c r="RIA2" s="10"/>
      <c r="RIB2" s="10"/>
      <c r="RIC2" s="10"/>
      <c r="RID2" s="10"/>
      <c r="RIE2" s="10"/>
      <c r="RIF2" s="10"/>
      <c r="RIG2" s="10"/>
      <c r="RIH2" s="10"/>
      <c r="RII2" s="10"/>
      <c r="RIJ2" s="10"/>
      <c r="RIK2" s="10"/>
      <c r="RIL2" s="10"/>
      <c r="RIM2" s="10"/>
      <c r="RIN2" s="10"/>
      <c r="RIO2" s="10"/>
      <c r="RIP2" s="10"/>
      <c r="RIQ2" s="10"/>
      <c r="RIR2" s="10"/>
      <c r="RIS2" s="10"/>
      <c r="RIT2" s="10"/>
      <c r="RIU2" s="10"/>
      <c r="RIV2" s="10"/>
      <c r="RIW2" s="10"/>
      <c r="RIX2" s="10"/>
      <c r="RIY2" s="10"/>
      <c r="RIZ2" s="10"/>
      <c r="RJA2" s="10"/>
      <c r="RJB2" s="10"/>
      <c r="RJC2" s="10"/>
      <c r="RJD2" s="10"/>
      <c r="RJE2" s="10"/>
      <c r="RJF2" s="10"/>
      <c r="RJG2" s="10"/>
      <c r="RJH2" s="10"/>
      <c r="RJI2" s="10"/>
      <c r="RJJ2" s="10"/>
      <c r="RJK2" s="10"/>
      <c r="RJL2" s="10"/>
      <c r="RJM2" s="10"/>
      <c r="RJN2" s="10"/>
      <c r="RJO2" s="10"/>
      <c r="RJP2" s="10"/>
      <c r="RJQ2" s="10"/>
      <c r="RJR2" s="10"/>
      <c r="RJS2" s="10"/>
      <c r="RJT2" s="10"/>
      <c r="RJU2" s="10"/>
      <c r="RJV2" s="10"/>
      <c r="RJW2" s="10"/>
      <c r="RJX2" s="10"/>
      <c r="RJY2" s="10"/>
      <c r="RJZ2" s="10"/>
      <c r="RKA2" s="10"/>
      <c r="RKB2" s="10"/>
      <c r="RKC2" s="10"/>
      <c r="RKD2" s="10"/>
      <c r="RKE2" s="10"/>
      <c r="RKF2" s="10"/>
      <c r="RKG2" s="10"/>
      <c r="RKH2" s="10"/>
      <c r="RKI2" s="10"/>
      <c r="RKJ2" s="10"/>
      <c r="RKK2" s="10"/>
      <c r="RKL2" s="10"/>
      <c r="RKM2" s="10"/>
      <c r="RKN2" s="10"/>
      <c r="RKO2" s="10"/>
      <c r="RKP2" s="10"/>
      <c r="RKQ2" s="10"/>
      <c r="RKR2" s="10"/>
      <c r="RKS2" s="10"/>
      <c r="RKT2" s="10"/>
      <c r="RKU2" s="10"/>
      <c r="RKV2" s="10"/>
      <c r="RKW2" s="10"/>
      <c r="RKX2" s="10"/>
      <c r="RKY2" s="10"/>
      <c r="RKZ2" s="10"/>
      <c r="RLA2" s="10"/>
      <c r="RLB2" s="10"/>
      <c r="RLC2" s="10"/>
      <c r="RLD2" s="10"/>
      <c r="RLE2" s="10"/>
      <c r="RLF2" s="10"/>
      <c r="RLG2" s="10"/>
      <c r="RLH2" s="10"/>
      <c r="RLI2" s="10"/>
      <c r="RLJ2" s="10"/>
      <c r="RLK2" s="10"/>
      <c r="RLL2" s="10"/>
      <c r="RLM2" s="10"/>
      <c r="RLN2" s="10"/>
      <c r="RLO2" s="10"/>
      <c r="RLP2" s="10"/>
      <c r="RLQ2" s="10"/>
      <c r="RLR2" s="10"/>
      <c r="RLS2" s="10"/>
      <c r="RLT2" s="10"/>
      <c r="RLU2" s="10"/>
      <c r="RLV2" s="10"/>
      <c r="RLW2" s="10"/>
      <c r="RLX2" s="10"/>
      <c r="RLY2" s="10"/>
      <c r="RLZ2" s="10"/>
      <c r="RMA2" s="10"/>
      <c r="RMB2" s="10"/>
      <c r="RMC2" s="10"/>
      <c r="RMD2" s="10"/>
      <c r="RME2" s="10"/>
      <c r="RMF2" s="10"/>
      <c r="RMG2" s="10"/>
      <c r="RMH2" s="10"/>
      <c r="RMI2" s="10"/>
      <c r="RMJ2" s="10"/>
      <c r="RMK2" s="10"/>
      <c r="RML2" s="10"/>
      <c r="RMM2" s="10"/>
      <c r="RMN2" s="10"/>
      <c r="RMO2" s="10"/>
      <c r="RMP2" s="10"/>
      <c r="RMQ2" s="10"/>
      <c r="RMR2" s="10"/>
      <c r="RMS2" s="10"/>
      <c r="RMT2" s="10"/>
      <c r="RMU2" s="10"/>
      <c r="RMV2" s="10"/>
      <c r="RMW2" s="10"/>
      <c r="RMX2" s="10"/>
      <c r="RMY2" s="10"/>
      <c r="RMZ2" s="10"/>
      <c r="RNA2" s="10"/>
      <c r="RNB2" s="10"/>
      <c r="RNC2" s="10"/>
      <c r="RND2" s="10"/>
      <c r="RNE2" s="10"/>
      <c r="RNF2" s="10"/>
      <c r="RNG2" s="10"/>
      <c r="RNH2" s="10"/>
      <c r="RNI2" s="10"/>
      <c r="RNJ2" s="10"/>
      <c r="RNK2" s="10"/>
      <c r="RNL2" s="10"/>
      <c r="RNM2" s="10"/>
      <c r="RNN2" s="10"/>
      <c r="RNO2" s="10"/>
      <c r="RNP2" s="10"/>
      <c r="RNQ2" s="10"/>
      <c r="RNR2" s="10"/>
      <c r="RNS2" s="10"/>
      <c r="RNT2" s="10"/>
      <c r="RNU2" s="10"/>
      <c r="RNV2" s="10"/>
      <c r="RNW2" s="10"/>
      <c r="RNX2" s="10"/>
      <c r="RNY2" s="10"/>
      <c r="RNZ2" s="10"/>
      <c r="ROA2" s="10"/>
      <c r="ROB2" s="10"/>
      <c r="ROC2" s="10"/>
      <c r="ROD2" s="10"/>
      <c r="ROE2" s="10"/>
      <c r="ROF2" s="10"/>
      <c r="ROG2" s="10"/>
      <c r="ROH2" s="10"/>
      <c r="ROI2" s="10"/>
      <c r="ROJ2" s="10"/>
      <c r="ROK2" s="10"/>
      <c r="ROL2" s="10"/>
      <c r="ROM2" s="10"/>
      <c r="RON2" s="10"/>
      <c r="ROO2" s="10"/>
      <c r="ROP2" s="10"/>
      <c r="ROQ2" s="10"/>
      <c r="ROR2" s="10"/>
      <c r="ROS2" s="10"/>
      <c r="ROT2" s="10"/>
      <c r="ROU2" s="10"/>
      <c r="ROV2" s="10"/>
      <c r="ROW2" s="10"/>
      <c r="ROX2" s="10"/>
      <c r="ROY2" s="10"/>
      <c r="ROZ2" s="10"/>
      <c r="RPA2" s="10"/>
      <c r="RPB2" s="10"/>
      <c r="RPC2" s="10"/>
      <c r="RPD2" s="10"/>
      <c r="RPE2" s="10"/>
      <c r="RPF2" s="10"/>
      <c r="RPG2" s="10"/>
      <c r="RPH2" s="10"/>
      <c r="RPI2" s="10"/>
      <c r="RPJ2" s="10"/>
      <c r="RPK2" s="10"/>
      <c r="RPL2" s="10"/>
      <c r="RPM2" s="10"/>
      <c r="RPN2" s="10"/>
      <c r="RPO2" s="10"/>
      <c r="RPP2" s="10"/>
      <c r="RPQ2" s="10"/>
      <c r="RPR2" s="10"/>
      <c r="RPS2" s="10"/>
      <c r="RPT2" s="10"/>
      <c r="RPU2" s="10"/>
      <c r="RPV2" s="10"/>
      <c r="RPW2" s="10"/>
      <c r="RPX2" s="10"/>
      <c r="RPY2" s="10"/>
      <c r="RPZ2" s="10"/>
      <c r="RQA2" s="10"/>
      <c r="RQB2" s="10"/>
      <c r="RQC2" s="10"/>
      <c r="RQD2" s="10"/>
      <c r="RQE2" s="10"/>
      <c r="RQF2" s="10"/>
      <c r="RQG2" s="10"/>
      <c r="RQH2" s="10"/>
      <c r="RQI2" s="10"/>
      <c r="RQJ2" s="10"/>
      <c r="RQK2" s="10"/>
      <c r="RQL2" s="10"/>
      <c r="RQM2" s="10"/>
      <c r="RQN2" s="10"/>
      <c r="RQO2" s="10"/>
      <c r="RQP2" s="10"/>
      <c r="RQQ2" s="10"/>
      <c r="RQR2" s="10"/>
      <c r="RQS2" s="10"/>
      <c r="RQT2" s="10"/>
      <c r="RQU2" s="10"/>
      <c r="RQV2" s="10"/>
      <c r="RQW2" s="10"/>
      <c r="RQX2" s="10"/>
      <c r="RQY2" s="10"/>
      <c r="RQZ2" s="10"/>
      <c r="RRA2" s="10"/>
      <c r="RRB2" s="10"/>
      <c r="RRC2" s="10"/>
      <c r="RRD2" s="10"/>
      <c r="RRE2" s="10"/>
      <c r="RRF2" s="10"/>
      <c r="RRG2" s="10"/>
      <c r="RRH2" s="10"/>
      <c r="RRI2" s="10"/>
      <c r="RRJ2" s="10"/>
      <c r="RRK2" s="10"/>
      <c r="RRL2" s="10"/>
      <c r="RRM2" s="10"/>
      <c r="RRN2" s="10"/>
      <c r="RRO2" s="10"/>
      <c r="RRP2" s="10"/>
      <c r="RRQ2" s="10"/>
      <c r="RRR2" s="10"/>
      <c r="RRS2" s="10"/>
      <c r="RRT2" s="10"/>
      <c r="RRU2" s="10"/>
      <c r="RRV2" s="10"/>
      <c r="RRW2" s="10"/>
      <c r="RRX2" s="10"/>
      <c r="RRY2" s="10"/>
      <c r="RRZ2" s="10"/>
      <c r="RSA2" s="10"/>
      <c r="RSB2" s="10"/>
      <c r="RSC2" s="10"/>
      <c r="RSD2" s="10"/>
      <c r="RSE2" s="10"/>
      <c r="RSF2" s="10"/>
      <c r="RSG2" s="10"/>
      <c r="RSH2" s="10"/>
      <c r="RSI2" s="10"/>
      <c r="RSJ2" s="10"/>
      <c r="RSK2" s="10"/>
      <c r="RSL2" s="10"/>
      <c r="RSM2" s="10"/>
      <c r="RSN2" s="10"/>
      <c r="RSO2" s="10"/>
      <c r="RSP2" s="10"/>
      <c r="RSQ2" s="10"/>
      <c r="RSR2" s="10"/>
      <c r="RSS2" s="10"/>
      <c r="RST2" s="10"/>
      <c r="RSU2" s="10"/>
      <c r="RSV2" s="10"/>
      <c r="RSW2" s="10"/>
      <c r="RSX2" s="10"/>
      <c r="RSY2" s="10"/>
      <c r="RSZ2" s="10"/>
      <c r="RTA2" s="10"/>
      <c r="RTB2" s="10"/>
      <c r="RTC2" s="10"/>
      <c r="RTD2" s="10"/>
      <c r="RTE2" s="10"/>
      <c r="RTF2" s="10"/>
      <c r="RTG2" s="10"/>
      <c r="RTH2" s="10"/>
      <c r="RTI2" s="10"/>
      <c r="RTJ2" s="10"/>
      <c r="RTK2" s="10"/>
      <c r="RTL2" s="10"/>
      <c r="RTM2" s="10"/>
      <c r="RTN2" s="10"/>
      <c r="RTO2" s="10"/>
      <c r="RTP2" s="10"/>
      <c r="RTQ2" s="10"/>
      <c r="RTR2" s="10"/>
      <c r="RTS2" s="10"/>
      <c r="RTT2" s="10"/>
      <c r="RTU2" s="10"/>
      <c r="RTV2" s="10"/>
      <c r="RTW2" s="10"/>
      <c r="RTX2" s="10"/>
      <c r="RTY2" s="10"/>
      <c r="RTZ2" s="10"/>
      <c r="RUA2" s="10"/>
      <c r="RUB2" s="10"/>
      <c r="RUC2" s="10"/>
      <c r="RUD2" s="10"/>
      <c r="RUE2" s="10"/>
      <c r="RUF2" s="10"/>
      <c r="RUG2" s="10"/>
      <c r="RUH2" s="10"/>
      <c r="RUI2" s="10"/>
      <c r="RUJ2" s="10"/>
      <c r="RUK2" s="10"/>
      <c r="RUL2" s="10"/>
      <c r="RUM2" s="10"/>
      <c r="RUN2" s="10"/>
      <c r="RUO2" s="10"/>
      <c r="RUP2" s="10"/>
      <c r="RUQ2" s="10"/>
      <c r="RUR2" s="10"/>
      <c r="RUS2" s="10"/>
      <c r="RUT2" s="10"/>
      <c r="RUU2" s="10"/>
      <c r="RUV2" s="10"/>
      <c r="RUW2" s="10"/>
      <c r="RUX2" s="10"/>
      <c r="RUY2" s="10"/>
      <c r="RUZ2" s="10"/>
      <c r="RVA2" s="10"/>
      <c r="RVB2" s="10"/>
      <c r="RVC2" s="10"/>
      <c r="RVD2" s="10"/>
      <c r="RVE2" s="10"/>
      <c r="RVF2" s="10"/>
      <c r="RVG2" s="10"/>
      <c r="RVH2" s="10"/>
      <c r="RVI2" s="10"/>
      <c r="RVJ2" s="10"/>
      <c r="RVK2" s="10"/>
      <c r="RVL2" s="10"/>
      <c r="RVM2" s="10"/>
      <c r="RVN2" s="10"/>
      <c r="RVO2" s="10"/>
      <c r="RVP2" s="10"/>
      <c r="RVQ2" s="10"/>
      <c r="RVR2" s="10"/>
      <c r="RVS2" s="10"/>
      <c r="RVT2" s="10"/>
      <c r="RVU2" s="10"/>
      <c r="RVV2" s="10"/>
      <c r="RVW2" s="10"/>
      <c r="RVX2" s="10"/>
      <c r="RVY2" s="10"/>
      <c r="RVZ2" s="10"/>
      <c r="RWA2" s="10"/>
      <c r="RWB2" s="10"/>
      <c r="RWC2" s="10"/>
      <c r="RWD2" s="10"/>
      <c r="RWE2" s="10"/>
      <c r="RWF2" s="10"/>
      <c r="RWG2" s="10"/>
      <c r="RWH2" s="10"/>
      <c r="RWI2" s="10"/>
      <c r="RWJ2" s="10"/>
      <c r="RWK2" s="10"/>
      <c r="RWL2" s="10"/>
      <c r="RWM2" s="10"/>
      <c r="RWN2" s="10"/>
      <c r="RWO2" s="10"/>
      <c r="RWP2" s="10"/>
      <c r="RWQ2" s="10"/>
      <c r="RWR2" s="10"/>
      <c r="RWS2" s="10"/>
      <c r="RWT2" s="10"/>
      <c r="RWU2" s="10"/>
      <c r="RWV2" s="10"/>
      <c r="RWW2" s="10"/>
      <c r="RWX2" s="10"/>
      <c r="RWY2" s="10"/>
      <c r="RWZ2" s="10"/>
      <c r="RXA2" s="10"/>
      <c r="RXB2" s="10"/>
      <c r="RXC2" s="10"/>
      <c r="RXD2" s="10"/>
      <c r="RXE2" s="10"/>
      <c r="RXF2" s="10"/>
      <c r="RXG2" s="10"/>
      <c r="RXH2" s="10"/>
      <c r="RXI2" s="10"/>
      <c r="RXJ2" s="10"/>
      <c r="RXK2" s="10"/>
      <c r="RXL2" s="10"/>
      <c r="RXM2" s="10"/>
      <c r="RXN2" s="10"/>
      <c r="RXO2" s="10"/>
      <c r="RXP2" s="10"/>
      <c r="RXQ2" s="10"/>
      <c r="RXR2" s="10"/>
      <c r="RXS2" s="10"/>
      <c r="RXT2" s="10"/>
      <c r="RXU2" s="10"/>
      <c r="RXV2" s="10"/>
      <c r="RXW2" s="10"/>
      <c r="RXX2" s="10"/>
      <c r="RXY2" s="10"/>
      <c r="RXZ2" s="10"/>
      <c r="RYA2" s="10"/>
      <c r="RYB2" s="10"/>
      <c r="RYC2" s="10"/>
      <c r="RYD2" s="10"/>
      <c r="RYE2" s="10"/>
      <c r="RYF2" s="10"/>
      <c r="RYG2" s="10"/>
      <c r="RYH2" s="10"/>
      <c r="RYI2" s="10"/>
      <c r="RYJ2" s="10"/>
      <c r="RYK2" s="10"/>
      <c r="RYL2" s="10"/>
      <c r="RYM2" s="10"/>
      <c r="RYN2" s="10"/>
      <c r="RYO2" s="10"/>
      <c r="RYP2" s="10"/>
      <c r="RYQ2" s="10"/>
      <c r="RYR2" s="10"/>
      <c r="RYS2" s="10"/>
      <c r="RYT2" s="10"/>
      <c r="RYU2" s="10"/>
      <c r="RYV2" s="10"/>
      <c r="RYW2" s="10"/>
      <c r="RYX2" s="10"/>
      <c r="RYY2" s="10"/>
      <c r="RYZ2" s="10"/>
      <c r="RZA2" s="10"/>
      <c r="RZB2" s="10"/>
      <c r="RZC2" s="10"/>
      <c r="RZD2" s="10"/>
      <c r="RZE2" s="10"/>
      <c r="RZF2" s="10"/>
      <c r="RZG2" s="10"/>
      <c r="RZH2" s="10"/>
      <c r="RZI2" s="10"/>
      <c r="RZJ2" s="10"/>
      <c r="RZK2" s="10"/>
      <c r="RZL2" s="10"/>
      <c r="RZM2" s="10"/>
      <c r="RZN2" s="10"/>
      <c r="RZO2" s="10"/>
      <c r="RZP2" s="10"/>
      <c r="RZQ2" s="10"/>
      <c r="RZR2" s="10"/>
      <c r="RZS2" s="10"/>
      <c r="RZT2" s="10"/>
      <c r="RZU2" s="10"/>
      <c r="RZV2" s="10"/>
      <c r="RZW2" s="10"/>
      <c r="RZX2" s="10"/>
      <c r="RZY2" s="10"/>
      <c r="RZZ2" s="10"/>
      <c r="SAA2" s="10"/>
      <c r="SAB2" s="10"/>
      <c r="SAC2" s="10"/>
      <c r="SAD2" s="10"/>
      <c r="SAE2" s="10"/>
      <c r="SAF2" s="10"/>
      <c r="SAG2" s="10"/>
      <c r="SAH2" s="10"/>
      <c r="SAI2" s="10"/>
      <c r="SAJ2" s="10"/>
      <c r="SAK2" s="10"/>
      <c r="SAL2" s="10"/>
      <c r="SAM2" s="10"/>
      <c r="SAN2" s="10"/>
      <c r="SAO2" s="10"/>
      <c r="SAP2" s="10"/>
      <c r="SAQ2" s="10"/>
      <c r="SAR2" s="10"/>
      <c r="SAS2" s="10"/>
      <c r="SAT2" s="10"/>
      <c r="SAU2" s="10"/>
      <c r="SAV2" s="10"/>
      <c r="SAW2" s="10"/>
      <c r="SAX2" s="10"/>
      <c r="SAY2" s="10"/>
      <c r="SAZ2" s="10"/>
      <c r="SBA2" s="10"/>
      <c r="SBB2" s="10"/>
      <c r="SBC2" s="10"/>
      <c r="SBD2" s="10"/>
      <c r="SBE2" s="10"/>
      <c r="SBF2" s="10"/>
      <c r="SBG2" s="10"/>
      <c r="SBH2" s="10"/>
      <c r="SBI2" s="10"/>
      <c r="SBJ2" s="10"/>
      <c r="SBK2" s="10"/>
      <c r="SBL2" s="10"/>
      <c r="SBM2" s="10"/>
      <c r="SBN2" s="10"/>
      <c r="SBO2" s="10"/>
      <c r="SBP2" s="10"/>
      <c r="SBQ2" s="10"/>
      <c r="SBR2" s="10"/>
      <c r="SBS2" s="10"/>
      <c r="SBT2" s="10"/>
      <c r="SBU2" s="10"/>
      <c r="SBV2" s="10"/>
      <c r="SBW2" s="10"/>
      <c r="SBX2" s="10"/>
      <c r="SBY2" s="10"/>
      <c r="SBZ2" s="10"/>
      <c r="SCA2" s="10"/>
      <c r="SCB2" s="10"/>
      <c r="SCC2" s="10"/>
      <c r="SCD2" s="10"/>
      <c r="SCE2" s="10"/>
      <c r="SCF2" s="10"/>
      <c r="SCG2" s="10"/>
      <c r="SCH2" s="10"/>
      <c r="SCI2" s="10"/>
      <c r="SCJ2" s="10"/>
      <c r="SCK2" s="10"/>
      <c r="SCL2" s="10"/>
      <c r="SCM2" s="10"/>
      <c r="SCN2" s="10"/>
      <c r="SCO2" s="10"/>
      <c r="SCP2" s="10"/>
      <c r="SCQ2" s="10"/>
      <c r="SCR2" s="10"/>
      <c r="SCS2" s="10"/>
      <c r="SCT2" s="10"/>
      <c r="SCU2" s="10"/>
      <c r="SCV2" s="10"/>
      <c r="SCW2" s="10"/>
      <c r="SCX2" s="10"/>
      <c r="SCY2" s="10"/>
      <c r="SCZ2" s="10"/>
      <c r="SDA2" s="10"/>
      <c r="SDB2" s="10"/>
      <c r="SDC2" s="10"/>
      <c r="SDD2" s="10"/>
      <c r="SDE2" s="10"/>
      <c r="SDF2" s="10"/>
      <c r="SDG2" s="10"/>
      <c r="SDH2" s="10"/>
      <c r="SDI2" s="10"/>
      <c r="SDJ2" s="10"/>
      <c r="SDK2" s="10"/>
      <c r="SDL2" s="10"/>
      <c r="SDM2" s="10"/>
      <c r="SDN2" s="10"/>
      <c r="SDO2" s="10"/>
      <c r="SDP2" s="10"/>
      <c r="SDQ2" s="10"/>
      <c r="SDR2" s="10"/>
      <c r="SDS2" s="10"/>
      <c r="SDT2" s="10"/>
      <c r="SDU2" s="10"/>
      <c r="SDV2" s="10"/>
      <c r="SDW2" s="10"/>
      <c r="SDX2" s="10"/>
      <c r="SDY2" s="10"/>
      <c r="SDZ2" s="10"/>
      <c r="SEA2" s="10"/>
      <c r="SEB2" s="10"/>
      <c r="SEC2" s="10"/>
      <c r="SED2" s="10"/>
      <c r="SEE2" s="10"/>
      <c r="SEF2" s="10"/>
      <c r="SEG2" s="10"/>
      <c r="SEH2" s="10"/>
      <c r="SEI2" s="10"/>
      <c r="SEJ2" s="10"/>
      <c r="SEK2" s="10"/>
      <c r="SEL2" s="10"/>
      <c r="SEM2" s="10"/>
      <c r="SEN2" s="10"/>
      <c r="SEO2" s="10"/>
      <c r="SEP2" s="10"/>
      <c r="SEQ2" s="10"/>
      <c r="SER2" s="10"/>
      <c r="SES2" s="10"/>
      <c r="SET2" s="10"/>
      <c r="SEU2" s="10"/>
      <c r="SEV2" s="10"/>
      <c r="SEW2" s="10"/>
      <c r="SEX2" s="10"/>
      <c r="SEY2" s="10"/>
      <c r="SEZ2" s="10"/>
      <c r="SFA2" s="10"/>
      <c r="SFB2" s="10"/>
      <c r="SFC2" s="10"/>
      <c r="SFD2" s="10"/>
      <c r="SFE2" s="10"/>
      <c r="SFF2" s="10"/>
      <c r="SFG2" s="10"/>
      <c r="SFH2" s="10"/>
      <c r="SFI2" s="10"/>
      <c r="SFJ2" s="10"/>
      <c r="SFK2" s="10"/>
      <c r="SFL2" s="10"/>
      <c r="SFM2" s="10"/>
      <c r="SFN2" s="10"/>
      <c r="SFO2" s="10"/>
      <c r="SFP2" s="10"/>
      <c r="SFQ2" s="10"/>
      <c r="SFR2" s="10"/>
      <c r="SFS2" s="10"/>
      <c r="SFT2" s="10"/>
      <c r="SFU2" s="10"/>
      <c r="SFV2" s="10"/>
      <c r="SFW2" s="10"/>
      <c r="SFX2" s="10"/>
      <c r="SFY2" s="10"/>
      <c r="SFZ2" s="10"/>
      <c r="SGA2" s="10"/>
      <c r="SGB2" s="10"/>
      <c r="SGC2" s="10"/>
      <c r="SGD2" s="10"/>
      <c r="SGE2" s="10"/>
      <c r="SGF2" s="10"/>
      <c r="SGG2" s="10"/>
      <c r="SGH2" s="10"/>
      <c r="SGI2" s="10"/>
      <c r="SGJ2" s="10"/>
      <c r="SGK2" s="10"/>
      <c r="SGL2" s="10"/>
      <c r="SGM2" s="10"/>
      <c r="SGN2" s="10"/>
      <c r="SGO2" s="10"/>
      <c r="SGP2" s="10"/>
      <c r="SGQ2" s="10"/>
      <c r="SGR2" s="10"/>
      <c r="SGS2" s="10"/>
      <c r="SGT2" s="10"/>
      <c r="SGU2" s="10"/>
      <c r="SGV2" s="10"/>
      <c r="SGW2" s="10"/>
      <c r="SGX2" s="10"/>
      <c r="SGY2" s="10"/>
      <c r="SGZ2" s="10"/>
      <c r="SHA2" s="10"/>
      <c r="SHB2" s="10"/>
      <c r="SHC2" s="10"/>
      <c r="SHD2" s="10"/>
      <c r="SHE2" s="10"/>
      <c r="SHF2" s="10"/>
      <c r="SHG2" s="10"/>
      <c r="SHH2" s="10"/>
      <c r="SHI2" s="10"/>
      <c r="SHJ2" s="10"/>
      <c r="SHK2" s="10"/>
      <c r="SHL2" s="10"/>
      <c r="SHM2" s="10"/>
      <c r="SHN2" s="10"/>
      <c r="SHO2" s="10"/>
      <c r="SHP2" s="10"/>
      <c r="SHQ2" s="10"/>
      <c r="SHR2" s="10"/>
      <c r="SHS2" s="10"/>
      <c r="SHT2" s="10"/>
      <c r="SHU2" s="10"/>
      <c r="SHV2" s="10"/>
      <c r="SHW2" s="10"/>
      <c r="SHX2" s="10"/>
      <c r="SHY2" s="10"/>
      <c r="SHZ2" s="10"/>
      <c r="SIA2" s="10"/>
      <c r="SIB2" s="10"/>
      <c r="SIC2" s="10"/>
      <c r="SID2" s="10"/>
      <c r="SIE2" s="10"/>
      <c r="SIF2" s="10"/>
      <c r="SIG2" s="10"/>
      <c r="SIH2" s="10"/>
      <c r="SII2" s="10"/>
      <c r="SIJ2" s="10"/>
      <c r="SIK2" s="10"/>
      <c r="SIL2" s="10"/>
      <c r="SIM2" s="10"/>
      <c r="SIN2" s="10"/>
      <c r="SIO2" s="10"/>
      <c r="SIP2" s="10"/>
      <c r="SIQ2" s="10"/>
      <c r="SIR2" s="10"/>
      <c r="SIS2" s="10"/>
      <c r="SIT2" s="10"/>
      <c r="SIU2" s="10"/>
      <c r="SIV2" s="10"/>
      <c r="SIW2" s="10"/>
      <c r="SIX2" s="10"/>
      <c r="SIY2" s="10"/>
      <c r="SIZ2" s="10"/>
      <c r="SJA2" s="10"/>
      <c r="SJB2" s="10"/>
      <c r="SJC2" s="10"/>
      <c r="SJD2" s="10"/>
      <c r="SJE2" s="10"/>
      <c r="SJF2" s="10"/>
      <c r="SJG2" s="10"/>
      <c r="SJH2" s="10"/>
      <c r="SJI2" s="10"/>
      <c r="SJJ2" s="10"/>
      <c r="SJK2" s="10"/>
      <c r="SJL2" s="10"/>
      <c r="SJM2" s="10"/>
      <c r="SJN2" s="10"/>
      <c r="SJO2" s="10"/>
      <c r="SJP2" s="10"/>
      <c r="SJQ2" s="10"/>
      <c r="SJR2" s="10"/>
      <c r="SJS2" s="10"/>
      <c r="SJT2" s="10"/>
      <c r="SJU2" s="10"/>
      <c r="SJV2" s="10"/>
      <c r="SJW2" s="10"/>
      <c r="SJX2" s="10"/>
      <c r="SJY2" s="10"/>
      <c r="SJZ2" s="10"/>
      <c r="SKA2" s="10"/>
      <c r="SKB2" s="10"/>
      <c r="SKC2" s="10"/>
      <c r="SKD2" s="10"/>
      <c r="SKE2" s="10"/>
      <c r="SKF2" s="10"/>
      <c r="SKG2" s="10"/>
      <c r="SKH2" s="10"/>
      <c r="SKI2" s="10"/>
      <c r="SKJ2" s="10"/>
      <c r="SKK2" s="10"/>
      <c r="SKL2" s="10"/>
      <c r="SKM2" s="10"/>
      <c r="SKN2" s="10"/>
      <c r="SKO2" s="10"/>
      <c r="SKP2" s="10"/>
      <c r="SKQ2" s="10"/>
      <c r="SKR2" s="10"/>
      <c r="SKS2" s="10"/>
      <c r="SKT2" s="10"/>
      <c r="SKU2" s="10"/>
      <c r="SKV2" s="10"/>
      <c r="SKW2" s="10"/>
      <c r="SKX2" s="10"/>
      <c r="SKY2" s="10"/>
      <c r="SKZ2" s="10"/>
      <c r="SLA2" s="10"/>
      <c r="SLB2" s="10"/>
      <c r="SLC2" s="10"/>
      <c r="SLD2" s="10"/>
      <c r="SLE2" s="10"/>
      <c r="SLF2" s="10"/>
      <c r="SLG2" s="10"/>
      <c r="SLH2" s="10"/>
      <c r="SLI2" s="10"/>
      <c r="SLJ2" s="10"/>
      <c r="SLK2" s="10"/>
      <c r="SLL2" s="10"/>
      <c r="SLM2" s="10"/>
      <c r="SLN2" s="10"/>
      <c r="SLO2" s="10"/>
      <c r="SLP2" s="10"/>
      <c r="SLQ2" s="10"/>
      <c r="SLR2" s="10"/>
      <c r="SLS2" s="10"/>
      <c r="SLT2" s="10"/>
      <c r="SLU2" s="10"/>
      <c r="SLV2" s="10"/>
      <c r="SLW2" s="10"/>
      <c r="SLX2" s="10"/>
      <c r="SLY2" s="10"/>
      <c r="SLZ2" s="10"/>
      <c r="SMA2" s="10"/>
      <c r="SMB2" s="10"/>
      <c r="SMC2" s="10"/>
      <c r="SMD2" s="10"/>
      <c r="SME2" s="10"/>
      <c r="SMF2" s="10"/>
      <c r="SMG2" s="10"/>
      <c r="SMH2" s="10"/>
      <c r="SMI2" s="10"/>
      <c r="SMJ2" s="10"/>
      <c r="SMK2" s="10"/>
      <c r="SML2" s="10"/>
      <c r="SMM2" s="10"/>
      <c r="SMN2" s="10"/>
      <c r="SMO2" s="10"/>
      <c r="SMP2" s="10"/>
      <c r="SMQ2" s="10"/>
      <c r="SMR2" s="10"/>
      <c r="SMS2" s="10"/>
      <c r="SMT2" s="10"/>
      <c r="SMU2" s="10"/>
      <c r="SMV2" s="10"/>
      <c r="SMW2" s="10"/>
      <c r="SMX2" s="10"/>
      <c r="SMY2" s="10"/>
      <c r="SMZ2" s="10"/>
      <c r="SNA2" s="10"/>
      <c r="SNB2" s="10"/>
      <c r="SNC2" s="10"/>
      <c r="SND2" s="10"/>
      <c r="SNE2" s="10"/>
      <c r="SNF2" s="10"/>
      <c r="SNG2" s="10"/>
      <c r="SNH2" s="10"/>
      <c r="SNI2" s="10"/>
      <c r="SNJ2" s="10"/>
      <c r="SNK2" s="10"/>
      <c r="SNL2" s="10"/>
      <c r="SNM2" s="10"/>
      <c r="SNN2" s="10"/>
      <c r="SNO2" s="10"/>
      <c r="SNP2" s="10"/>
      <c r="SNQ2" s="10"/>
      <c r="SNR2" s="10"/>
      <c r="SNS2" s="10"/>
      <c r="SNT2" s="10"/>
      <c r="SNU2" s="10"/>
      <c r="SNV2" s="10"/>
      <c r="SNW2" s="10"/>
      <c r="SNX2" s="10"/>
      <c r="SNY2" s="10"/>
      <c r="SNZ2" s="10"/>
      <c r="SOA2" s="10"/>
      <c r="SOB2" s="10"/>
      <c r="SOC2" s="10"/>
      <c r="SOD2" s="10"/>
      <c r="SOE2" s="10"/>
      <c r="SOF2" s="10"/>
      <c r="SOG2" s="10"/>
      <c r="SOH2" s="10"/>
      <c r="SOI2" s="10"/>
      <c r="SOJ2" s="10"/>
      <c r="SOK2" s="10"/>
      <c r="SOL2" s="10"/>
      <c r="SOM2" s="10"/>
      <c r="SON2" s="10"/>
      <c r="SOO2" s="10"/>
      <c r="SOP2" s="10"/>
      <c r="SOQ2" s="10"/>
      <c r="SOR2" s="10"/>
      <c r="SOS2" s="10"/>
      <c r="SOT2" s="10"/>
      <c r="SOU2" s="10"/>
      <c r="SOV2" s="10"/>
      <c r="SOW2" s="10"/>
      <c r="SOX2" s="10"/>
      <c r="SOY2" s="10"/>
      <c r="SOZ2" s="10"/>
      <c r="SPA2" s="10"/>
      <c r="SPB2" s="10"/>
      <c r="SPC2" s="10"/>
      <c r="SPD2" s="10"/>
      <c r="SPE2" s="10"/>
      <c r="SPF2" s="10"/>
      <c r="SPG2" s="10"/>
      <c r="SPH2" s="10"/>
      <c r="SPI2" s="10"/>
      <c r="SPJ2" s="10"/>
      <c r="SPK2" s="10"/>
      <c r="SPL2" s="10"/>
      <c r="SPM2" s="10"/>
      <c r="SPN2" s="10"/>
      <c r="SPO2" s="10"/>
      <c r="SPP2" s="10"/>
      <c r="SPQ2" s="10"/>
      <c r="SPR2" s="10"/>
      <c r="SPS2" s="10"/>
      <c r="SPT2" s="10"/>
      <c r="SPU2" s="10"/>
      <c r="SPV2" s="10"/>
      <c r="SPW2" s="10"/>
      <c r="SPX2" s="10"/>
      <c r="SPY2" s="10"/>
      <c r="SPZ2" s="10"/>
      <c r="SQA2" s="10"/>
      <c r="SQB2" s="10"/>
      <c r="SQC2" s="10"/>
      <c r="SQD2" s="10"/>
      <c r="SQE2" s="10"/>
      <c r="SQF2" s="10"/>
      <c r="SQG2" s="10"/>
      <c r="SQH2" s="10"/>
      <c r="SQI2" s="10"/>
      <c r="SQJ2" s="10"/>
      <c r="SQK2" s="10"/>
      <c r="SQL2" s="10"/>
      <c r="SQM2" s="10"/>
      <c r="SQN2" s="10"/>
      <c r="SQO2" s="10"/>
      <c r="SQP2" s="10"/>
      <c r="SQQ2" s="10"/>
      <c r="SQR2" s="10"/>
      <c r="SQS2" s="10"/>
      <c r="SQT2" s="10"/>
      <c r="SQU2" s="10"/>
      <c r="SQV2" s="10"/>
      <c r="SQW2" s="10"/>
      <c r="SQX2" s="10"/>
      <c r="SQY2" s="10"/>
      <c r="SQZ2" s="10"/>
      <c r="SRA2" s="10"/>
      <c r="SRB2" s="10"/>
      <c r="SRC2" s="10"/>
      <c r="SRD2" s="10"/>
      <c r="SRE2" s="10"/>
      <c r="SRF2" s="10"/>
      <c r="SRG2" s="10"/>
      <c r="SRH2" s="10"/>
      <c r="SRI2" s="10"/>
      <c r="SRJ2" s="10"/>
      <c r="SRK2" s="10"/>
      <c r="SRL2" s="10"/>
      <c r="SRM2" s="10"/>
      <c r="SRN2" s="10"/>
      <c r="SRO2" s="10"/>
      <c r="SRP2" s="10"/>
      <c r="SRQ2" s="10"/>
      <c r="SRR2" s="10"/>
      <c r="SRS2" s="10"/>
      <c r="SRT2" s="10"/>
      <c r="SRU2" s="10"/>
      <c r="SRV2" s="10"/>
      <c r="SRW2" s="10"/>
      <c r="SRX2" s="10"/>
      <c r="SRY2" s="10"/>
      <c r="SRZ2" s="10"/>
      <c r="SSA2" s="10"/>
      <c r="SSB2" s="10"/>
      <c r="SSC2" s="10"/>
      <c r="SSD2" s="10"/>
      <c r="SSE2" s="10"/>
      <c r="SSF2" s="10"/>
      <c r="SSG2" s="10"/>
      <c r="SSH2" s="10"/>
      <c r="SSI2" s="10"/>
      <c r="SSJ2" s="10"/>
      <c r="SSK2" s="10"/>
      <c r="SSL2" s="10"/>
      <c r="SSM2" s="10"/>
      <c r="SSN2" s="10"/>
      <c r="SSO2" s="10"/>
      <c r="SSP2" s="10"/>
      <c r="SSQ2" s="10"/>
      <c r="SSR2" s="10"/>
      <c r="SSS2" s="10"/>
      <c r="SST2" s="10"/>
      <c r="SSU2" s="10"/>
      <c r="SSV2" s="10"/>
      <c r="SSW2" s="10"/>
      <c r="SSX2" s="10"/>
      <c r="SSY2" s="10"/>
      <c r="SSZ2" s="10"/>
      <c r="STA2" s="10"/>
      <c r="STB2" s="10"/>
      <c r="STC2" s="10"/>
      <c r="STD2" s="10"/>
      <c r="STE2" s="10"/>
      <c r="STF2" s="10"/>
      <c r="STG2" s="10"/>
      <c r="STH2" s="10"/>
      <c r="STI2" s="10"/>
      <c r="STJ2" s="10"/>
      <c r="STK2" s="10"/>
      <c r="STL2" s="10"/>
      <c r="STM2" s="10"/>
      <c r="STN2" s="10"/>
      <c r="STO2" s="10"/>
      <c r="STP2" s="10"/>
      <c r="STQ2" s="10"/>
      <c r="STR2" s="10"/>
      <c r="STS2" s="10"/>
      <c r="STT2" s="10"/>
      <c r="STU2" s="10"/>
      <c r="STV2" s="10"/>
      <c r="STW2" s="10"/>
      <c r="STX2" s="10"/>
      <c r="STY2" s="10"/>
      <c r="STZ2" s="10"/>
      <c r="SUA2" s="10"/>
      <c r="SUB2" s="10"/>
      <c r="SUC2" s="10"/>
      <c r="SUD2" s="10"/>
      <c r="SUE2" s="10"/>
      <c r="SUF2" s="10"/>
      <c r="SUG2" s="10"/>
      <c r="SUH2" s="10"/>
      <c r="SUI2" s="10"/>
      <c r="SUJ2" s="10"/>
      <c r="SUK2" s="10"/>
      <c r="SUL2" s="10"/>
      <c r="SUM2" s="10"/>
      <c r="SUN2" s="10"/>
      <c r="SUO2" s="10"/>
      <c r="SUP2" s="10"/>
      <c r="SUQ2" s="10"/>
      <c r="SUR2" s="10"/>
      <c r="SUS2" s="10"/>
      <c r="SUT2" s="10"/>
      <c r="SUU2" s="10"/>
      <c r="SUV2" s="10"/>
      <c r="SUW2" s="10"/>
      <c r="SUX2" s="10"/>
      <c r="SUY2" s="10"/>
      <c r="SUZ2" s="10"/>
      <c r="SVA2" s="10"/>
      <c r="SVB2" s="10"/>
      <c r="SVC2" s="10"/>
      <c r="SVD2" s="10"/>
      <c r="SVE2" s="10"/>
      <c r="SVF2" s="10"/>
      <c r="SVG2" s="10"/>
      <c r="SVH2" s="10"/>
      <c r="SVI2" s="10"/>
      <c r="SVJ2" s="10"/>
      <c r="SVK2" s="10"/>
      <c r="SVL2" s="10"/>
      <c r="SVM2" s="10"/>
      <c r="SVN2" s="10"/>
      <c r="SVO2" s="10"/>
      <c r="SVP2" s="10"/>
      <c r="SVQ2" s="10"/>
      <c r="SVR2" s="10"/>
      <c r="SVS2" s="10"/>
      <c r="SVT2" s="10"/>
      <c r="SVU2" s="10"/>
      <c r="SVV2" s="10"/>
      <c r="SVW2" s="10"/>
      <c r="SVX2" s="10"/>
      <c r="SVY2" s="10"/>
      <c r="SVZ2" s="10"/>
      <c r="SWA2" s="10"/>
      <c r="SWB2" s="10"/>
      <c r="SWC2" s="10"/>
      <c r="SWD2" s="10"/>
      <c r="SWE2" s="10"/>
      <c r="SWF2" s="10"/>
      <c r="SWG2" s="10"/>
      <c r="SWH2" s="10"/>
      <c r="SWI2" s="10"/>
      <c r="SWJ2" s="10"/>
      <c r="SWK2" s="10"/>
      <c r="SWL2" s="10"/>
      <c r="SWM2" s="10"/>
      <c r="SWN2" s="10"/>
      <c r="SWO2" s="10"/>
      <c r="SWP2" s="10"/>
      <c r="SWQ2" s="10"/>
      <c r="SWR2" s="10"/>
      <c r="SWS2" s="10"/>
      <c r="SWT2" s="10"/>
      <c r="SWU2" s="10"/>
      <c r="SWV2" s="10"/>
      <c r="SWW2" s="10"/>
      <c r="SWX2" s="10"/>
      <c r="SWY2" s="10"/>
      <c r="SWZ2" s="10"/>
      <c r="SXA2" s="10"/>
      <c r="SXB2" s="10"/>
      <c r="SXC2" s="10"/>
      <c r="SXD2" s="10"/>
      <c r="SXE2" s="10"/>
      <c r="SXF2" s="10"/>
      <c r="SXG2" s="10"/>
      <c r="SXH2" s="10"/>
      <c r="SXI2" s="10"/>
      <c r="SXJ2" s="10"/>
      <c r="SXK2" s="10"/>
      <c r="SXL2" s="10"/>
      <c r="SXM2" s="10"/>
      <c r="SXN2" s="10"/>
      <c r="SXO2" s="10"/>
      <c r="SXP2" s="10"/>
      <c r="SXQ2" s="10"/>
      <c r="SXR2" s="10"/>
      <c r="SXS2" s="10"/>
      <c r="SXT2" s="10"/>
      <c r="SXU2" s="10"/>
      <c r="SXV2" s="10"/>
      <c r="SXW2" s="10"/>
      <c r="SXX2" s="10"/>
      <c r="SXY2" s="10"/>
      <c r="SXZ2" s="10"/>
      <c r="SYA2" s="10"/>
      <c r="SYB2" s="10"/>
      <c r="SYC2" s="10"/>
      <c r="SYD2" s="10"/>
      <c r="SYE2" s="10"/>
      <c r="SYF2" s="10"/>
      <c r="SYG2" s="10"/>
      <c r="SYH2" s="10"/>
      <c r="SYI2" s="10"/>
      <c r="SYJ2" s="10"/>
      <c r="SYK2" s="10"/>
      <c r="SYL2" s="10"/>
      <c r="SYM2" s="10"/>
      <c r="SYN2" s="10"/>
      <c r="SYO2" s="10"/>
      <c r="SYP2" s="10"/>
      <c r="SYQ2" s="10"/>
      <c r="SYR2" s="10"/>
      <c r="SYS2" s="10"/>
      <c r="SYT2" s="10"/>
      <c r="SYU2" s="10"/>
      <c r="SYV2" s="10"/>
      <c r="SYW2" s="10"/>
      <c r="SYX2" s="10"/>
      <c r="SYY2" s="10"/>
      <c r="SYZ2" s="10"/>
      <c r="SZA2" s="10"/>
      <c r="SZB2" s="10"/>
      <c r="SZC2" s="10"/>
      <c r="SZD2" s="10"/>
      <c r="SZE2" s="10"/>
      <c r="SZF2" s="10"/>
      <c r="SZG2" s="10"/>
      <c r="SZH2" s="10"/>
      <c r="SZI2" s="10"/>
      <c r="SZJ2" s="10"/>
      <c r="SZK2" s="10"/>
      <c r="SZL2" s="10"/>
      <c r="SZM2" s="10"/>
      <c r="SZN2" s="10"/>
      <c r="SZO2" s="10"/>
      <c r="SZP2" s="10"/>
      <c r="SZQ2" s="10"/>
      <c r="SZR2" s="10"/>
      <c r="SZS2" s="10"/>
      <c r="SZT2" s="10"/>
      <c r="SZU2" s="10"/>
      <c r="SZV2" s="10"/>
      <c r="SZW2" s="10"/>
      <c r="SZX2" s="10"/>
      <c r="SZY2" s="10"/>
      <c r="SZZ2" s="10"/>
      <c r="TAA2" s="10"/>
      <c r="TAB2" s="10"/>
      <c r="TAC2" s="10"/>
      <c r="TAD2" s="10"/>
      <c r="TAE2" s="10"/>
      <c r="TAF2" s="10"/>
      <c r="TAG2" s="10"/>
      <c r="TAH2" s="10"/>
      <c r="TAI2" s="10"/>
      <c r="TAJ2" s="10"/>
      <c r="TAK2" s="10"/>
      <c r="TAL2" s="10"/>
      <c r="TAM2" s="10"/>
      <c r="TAN2" s="10"/>
      <c r="TAO2" s="10"/>
      <c r="TAP2" s="10"/>
      <c r="TAQ2" s="10"/>
      <c r="TAR2" s="10"/>
      <c r="TAS2" s="10"/>
      <c r="TAT2" s="10"/>
      <c r="TAU2" s="10"/>
      <c r="TAV2" s="10"/>
      <c r="TAW2" s="10"/>
      <c r="TAX2" s="10"/>
      <c r="TAY2" s="10"/>
      <c r="TAZ2" s="10"/>
      <c r="TBA2" s="10"/>
      <c r="TBB2" s="10"/>
      <c r="TBC2" s="10"/>
      <c r="TBD2" s="10"/>
      <c r="TBE2" s="10"/>
      <c r="TBF2" s="10"/>
      <c r="TBG2" s="10"/>
      <c r="TBH2" s="10"/>
      <c r="TBI2" s="10"/>
      <c r="TBJ2" s="10"/>
      <c r="TBK2" s="10"/>
      <c r="TBL2" s="10"/>
      <c r="TBM2" s="10"/>
      <c r="TBN2" s="10"/>
      <c r="TBO2" s="10"/>
      <c r="TBP2" s="10"/>
      <c r="TBQ2" s="10"/>
      <c r="TBR2" s="10"/>
      <c r="TBS2" s="10"/>
      <c r="TBT2" s="10"/>
      <c r="TBU2" s="10"/>
      <c r="TBV2" s="10"/>
      <c r="TBW2" s="10"/>
      <c r="TBX2" s="10"/>
      <c r="TBY2" s="10"/>
      <c r="TBZ2" s="10"/>
      <c r="TCA2" s="10"/>
      <c r="TCB2" s="10"/>
      <c r="TCC2" s="10"/>
      <c r="TCD2" s="10"/>
      <c r="TCE2" s="10"/>
      <c r="TCF2" s="10"/>
      <c r="TCG2" s="10"/>
      <c r="TCH2" s="10"/>
      <c r="TCI2" s="10"/>
      <c r="TCJ2" s="10"/>
      <c r="TCK2" s="10"/>
      <c r="TCL2" s="10"/>
      <c r="TCM2" s="10"/>
      <c r="TCN2" s="10"/>
      <c r="TCO2" s="10"/>
      <c r="TCP2" s="10"/>
      <c r="TCQ2" s="10"/>
      <c r="TCR2" s="10"/>
      <c r="TCS2" s="10"/>
      <c r="TCT2" s="10"/>
      <c r="TCU2" s="10"/>
      <c r="TCV2" s="10"/>
      <c r="TCW2" s="10"/>
      <c r="TCX2" s="10"/>
      <c r="TCY2" s="10"/>
      <c r="TCZ2" s="10"/>
      <c r="TDA2" s="10"/>
      <c r="TDB2" s="10"/>
      <c r="TDC2" s="10"/>
      <c r="TDD2" s="10"/>
      <c r="TDE2" s="10"/>
      <c r="TDF2" s="10"/>
      <c r="TDG2" s="10"/>
      <c r="TDH2" s="10"/>
      <c r="TDI2" s="10"/>
      <c r="TDJ2" s="10"/>
      <c r="TDK2" s="10"/>
      <c r="TDL2" s="10"/>
      <c r="TDM2" s="10"/>
      <c r="TDN2" s="10"/>
      <c r="TDO2" s="10"/>
      <c r="TDP2" s="10"/>
      <c r="TDQ2" s="10"/>
      <c r="TDR2" s="10"/>
      <c r="TDS2" s="10"/>
      <c r="TDT2" s="10"/>
      <c r="TDU2" s="10"/>
      <c r="TDV2" s="10"/>
      <c r="TDW2" s="10"/>
      <c r="TDX2" s="10"/>
      <c r="TDY2" s="10"/>
      <c r="TDZ2" s="10"/>
      <c r="TEA2" s="10"/>
      <c r="TEB2" s="10"/>
      <c r="TEC2" s="10"/>
      <c r="TED2" s="10"/>
      <c r="TEE2" s="10"/>
      <c r="TEF2" s="10"/>
      <c r="TEG2" s="10"/>
      <c r="TEH2" s="10"/>
      <c r="TEI2" s="10"/>
      <c r="TEJ2" s="10"/>
      <c r="TEK2" s="10"/>
      <c r="TEL2" s="10"/>
      <c r="TEM2" s="10"/>
      <c r="TEN2" s="10"/>
      <c r="TEO2" s="10"/>
      <c r="TEP2" s="10"/>
      <c r="TEQ2" s="10"/>
      <c r="TER2" s="10"/>
      <c r="TES2" s="10"/>
      <c r="TET2" s="10"/>
      <c r="TEU2" s="10"/>
      <c r="TEV2" s="10"/>
      <c r="TEW2" s="10"/>
      <c r="TEX2" s="10"/>
      <c r="TEY2" s="10"/>
      <c r="TEZ2" s="10"/>
      <c r="TFA2" s="10"/>
      <c r="TFB2" s="10"/>
      <c r="TFC2" s="10"/>
      <c r="TFD2" s="10"/>
      <c r="TFE2" s="10"/>
      <c r="TFF2" s="10"/>
      <c r="TFG2" s="10"/>
      <c r="TFH2" s="10"/>
      <c r="TFI2" s="10"/>
      <c r="TFJ2" s="10"/>
      <c r="TFK2" s="10"/>
      <c r="TFL2" s="10"/>
      <c r="TFM2" s="10"/>
      <c r="TFN2" s="10"/>
      <c r="TFO2" s="10"/>
      <c r="TFP2" s="10"/>
      <c r="TFQ2" s="10"/>
      <c r="TFR2" s="10"/>
      <c r="TFS2" s="10"/>
      <c r="TFT2" s="10"/>
      <c r="TFU2" s="10"/>
      <c r="TFV2" s="10"/>
      <c r="TFW2" s="10"/>
      <c r="TFX2" s="10"/>
      <c r="TFY2" s="10"/>
      <c r="TFZ2" s="10"/>
      <c r="TGA2" s="10"/>
      <c r="TGB2" s="10"/>
      <c r="TGC2" s="10"/>
      <c r="TGD2" s="10"/>
      <c r="TGE2" s="10"/>
      <c r="TGF2" s="10"/>
      <c r="TGG2" s="10"/>
      <c r="TGH2" s="10"/>
      <c r="TGI2" s="10"/>
      <c r="TGJ2" s="10"/>
      <c r="TGK2" s="10"/>
      <c r="TGL2" s="10"/>
      <c r="TGM2" s="10"/>
      <c r="TGN2" s="10"/>
      <c r="TGO2" s="10"/>
      <c r="TGP2" s="10"/>
      <c r="TGQ2" s="10"/>
      <c r="TGR2" s="10"/>
      <c r="TGS2" s="10"/>
      <c r="TGT2" s="10"/>
      <c r="TGU2" s="10"/>
      <c r="TGV2" s="10"/>
      <c r="TGW2" s="10"/>
      <c r="TGX2" s="10"/>
      <c r="TGY2" s="10"/>
      <c r="TGZ2" s="10"/>
      <c r="THA2" s="10"/>
      <c r="THB2" s="10"/>
      <c r="THC2" s="10"/>
      <c r="THD2" s="10"/>
      <c r="THE2" s="10"/>
      <c r="THF2" s="10"/>
      <c r="THG2" s="10"/>
      <c r="THH2" s="10"/>
      <c r="THI2" s="10"/>
      <c r="THJ2" s="10"/>
      <c r="THK2" s="10"/>
      <c r="THL2" s="10"/>
      <c r="THM2" s="10"/>
      <c r="THN2" s="10"/>
      <c r="THO2" s="10"/>
      <c r="THP2" s="10"/>
      <c r="THQ2" s="10"/>
      <c r="THR2" s="10"/>
      <c r="THS2" s="10"/>
      <c r="THT2" s="10"/>
      <c r="THU2" s="10"/>
      <c r="THV2" s="10"/>
      <c r="THW2" s="10"/>
      <c r="THX2" s="10"/>
      <c r="THY2" s="10"/>
      <c r="THZ2" s="10"/>
      <c r="TIA2" s="10"/>
      <c r="TIB2" s="10"/>
      <c r="TIC2" s="10"/>
      <c r="TID2" s="10"/>
      <c r="TIE2" s="10"/>
      <c r="TIF2" s="10"/>
      <c r="TIG2" s="10"/>
      <c r="TIH2" s="10"/>
      <c r="TII2" s="10"/>
      <c r="TIJ2" s="10"/>
      <c r="TIK2" s="10"/>
      <c r="TIL2" s="10"/>
      <c r="TIM2" s="10"/>
      <c r="TIN2" s="10"/>
      <c r="TIO2" s="10"/>
      <c r="TIP2" s="10"/>
      <c r="TIQ2" s="10"/>
      <c r="TIR2" s="10"/>
      <c r="TIS2" s="10"/>
      <c r="TIT2" s="10"/>
      <c r="TIU2" s="10"/>
      <c r="TIV2" s="10"/>
      <c r="TIW2" s="10"/>
      <c r="TIX2" s="10"/>
      <c r="TIY2" s="10"/>
      <c r="TIZ2" s="10"/>
      <c r="TJA2" s="10"/>
      <c r="TJB2" s="10"/>
      <c r="TJC2" s="10"/>
      <c r="TJD2" s="10"/>
      <c r="TJE2" s="10"/>
      <c r="TJF2" s="10"/>
      <c r="TJG2" s="10"/>
      <c r="TJH2" s="10"/>
      <c r="TJI2" s="10"/>
      <c r="TJJ2" s="10"/>
      <c r="TJK2" s="10"/>
      <c r="TJL2" s="10"/>
      <c r="TJM2" s="10"/>
      <c r="TJN2" s="10"/>
      <c r="TJO2" s="10"/>
      <c r="TJP2" s="10"/>
      <c r="TJQ2" s="10"/>
      <c r="TJR2" s="10"/>
      <c r="TJS2" s="10"/>
      <c r="TJT2" s="10"/>
      <c r="TJU2" s="10"/>
      <c r="TJV2" s="10"/>
      <c r="TJW2" s="10"/>
      <c r="TJX2" s="10"/>
      <c r="TJY2" s="10"/>
      <c r="TJZ2" s="10"/>
      <c r="TKA2" s="10"/>
      <c r="TKB2" s="10"/>
      <c r="TKC2" s="10"/>
      <c r="TKD2" s="10"/>
      <c r="TKE2" s="10"/>
      <c r="TKF2" s="10"/>
      <c r="TKG2" s="10"/>
      <c r="TKH2" s="10"/>
      <c r="TKI2" s="10"/>
      <c r="TKJ2" s="10"/>
      <c r="TKK2" s="10"/>
      <c r="TKL2" s="10"/>
      <c r="TKM2" s="10"/>
      <c r="TKN2" s="10"/>
      <c r="TKO2" s="10"/>
      <c r="TKP2" s="10"/>
      <c r="TKQ2" s="10"/>
      <c r="TKR2" s="10"/>
      <c r="TKS2" s="10"/>
      <c r="TKT2" s="10"/>
      <c r="TKU2" s="10"/>
      <c r="TKV2" s="10"/>
      <c r="TKW2" s="10"/>
      <c r="TKX2" s="10"/>
      <c r="TKY2" s="10"/>
      <c r="TKZ2" s="10"/>
      <c r="TLA2" s="10"/>
      <c r="TLB2" s="10"/>
      <c r="TLC2" s="10"/>
      <c r="TLD2" s="10"/>
      <c r="TLE2" s="10"/>
      <c r="TLF2" s="10"/>
      <c r="TLG2" s="10"/>
      <c r="TLH2" s="10"/>
      <c r="TLI2" s="10"/>
      <c r="TLJ2" s="10"/>
      <c r="TLK2" s="10"/>
      <c r="TLL2" s="10"/>
      <c r="TLM2" s="10"/>
      <c r="TLN2" s="10"/>
      <c r="TLO2" s="10"/>
      <c r="TLP2" s="10"/>
      <c r="TLQ2" s="10"/>
      <c r="TLR2" s="10"/>
      <c r="TLS2" s="10"/>
      <c r="TLT2" s="10"/>
      <c r="TLU2" s="10"/>
      <c r="TLV2" s="10"/>
      <c r="TLW2" s="10"/>
      <c r="TLX2" s="10"/>
      <c r="TLY2" s="10"/>
      <c r="TLZ2" s="10"/>
      <c r="TMA2" s="10"/>
      <c r="TMB2" s="10"/>
      <c r="TMC2" s="10"/>
      <c r="TMD2" s="10"/>
      <c r="TME2" s="10"/>
      <c r="TMF2" s="10"/>
      <c r="TMG2" s="10"/>
      <c r="TMH2" s="10"/>
      <c r="TMI2" s="10"/>
      <c r="TMJ2" s="10"/>
      <c r="TMK2" s="10"/>
      <c r="TML2" s="10"/>
      <c r="TMM2" s="10"/>
      <c r="TMN2" s="10"/>
      <c r="TMO2" s="10"/>
      <c r="TMP2" s="10"/>
      <c r="TMQ2" s="10"/>
      <c r="TMR2" s="10"/>
      <c r="TMS2" s="10"/>
      <c r="TMT2" s="10"/>
      <c r="TMU2" s="10"/>
      <c r="TMV2" s="10"/>
      <c r="TMW2" s="10"/>
      <c r="TMX2" s="10"/>
      <c r="TMY2" s="10"/>
      <c r="TMZ2" s="10"/>
      <c r="TNA2" s="10"/>
      <c r="TNB2" s="10"/>
      <c r="TNC2" s="10"/>
      <c r="TND2" s="10"/>
      <c r="TNE2" s="10"/>
      <c r="TNF2" s="10"/>
      <c r="TNG2" s="10"/>
      <c r="TNH2" s="10"/>
      <c r="TNI2" s="10"/>
      <c r="TNJ2" s="10"/>
      <c r="TNK2" s="10"/>
      <c r="TNL2" s="10"/>
      <c r="TNM2" s="10"/>
      <c r="TNN2" s="10"/>
      <c r="TNO2" s="10"/>
      <c r="TNP2" s="10"/>
      <c r="TNQ2" s="10"/>
      <c r="TNR2" s="10"/>
      <c r="TNS2" s="10"/>
      <c r="TNT2" s="10"/>
      <c r="TNU2" s="10"/>
      <c r="TNV2" s="10"/>
      <c r="TNW2" s="10"/>
      <c r="TNX2" s="10"/>
      <c r="TNY2" s="10"/>
      <c r="TNZ2" s="10"/>
      <c r="TOA2" s="10"/>
      <c r="TOB2" s="10"/>
      <c r="TOC2" s="10"/>
      <c r="TOD2" s="10"/>
      <c r="TOE2" s="10"/>
      <c r="TOF2" s="10"/>
      <c r="TOG2" s="10"/>
      <c r="TOH2" s="10"/>
      <c r="TOI2" s="10"/>
      <c r="TOJ2" s="10"/>
      <c r="TOK2" s="10"/>
      <c r="TOL2" s="10"/>
      <c r="TOM2" s="10"/>
      <c r="TON2" s="10"/>
      <c r="TOO2" s="10"/>
      <c r="TOP2" s="10"/>
      <c r="TOQ2" s="10"/>
      <c r="TOR2" s="10"/>
      <c r="TOS2" s="10"/>
      <c r="TOT2" s="10"/>
      <c r="TOU2" s="10"/>
      <c r="TOV2" s="10"/>
      <c r="TOW2" s="10"/>
      <c r="TOX2" s="10"/>
      <c r="TOY2" s="10"/>
      <c r="TOZ2" s="10"/>
      <c r="TPA2" s="10"/>
      <c r="TPB2" s="10"/>
      <c r="TPC2" s="10"/>
      <c r="TPD2" s="10"/>
      <c r="TPE2" s="10"/>
      <c r="TPF2" s="10"/>
      <c r="TPG2" s="10"/>
      <c r="TPH2" s="10"/>
      <c r="TPI2" s="10"/>
      <c r="TPJ2" s="10"/>
      <c r="TPK2" s="10"/>
      <c r="TPL2" s="10"/>
      <c r="TPM2" s="10"/>
      <c r="TPN2" s="10"/>
      <c r="TPO2" s="10"/>
      <c r="TPP2" s="10"/>
      <c r="TPQ2" s="10"/>
      <c r="TPR2" s="10"/>
      <c r="TPS2" s="10"/>
      <c r="TPT2" s="10"/>
      <c r="TPU2" s="10"/>
      <c r="TPV2" s="10"/>
      <c r="TPW2" s="10"/>
      <c r="TPX2" s="10"/>
      <c r="TPY2" s="10"/>
      <c r="TPZ2" s="10"/>
      <c r="TQA2" s="10"/>
      <c r="TQB2" s="10"/>
      <c r="TQC2" s="10"/>
      <c r="TQD2" s="10"/>
      <c r="TQE2" s="10"/>
      <c r="TQF2" s="10"/>
      <c r="TQG2" s="10"/>
      <c r="TQH2" s="10"/>
      <c r="TQI2" s="10"/>
      <c r="TQJ2" s="10"/>
      <c r="TQK2" s="10"/>
      <c r="TQL2" s="10"/>
      <c r="TQM2" s="10"/>
      <c r="TQN2" s="10"/>
      <c r="TQO2" s="10"/>
      <c r="TQP2" s="10"/>
      <c r="TQQ2" s="10"/>
      <c r="TQR2" s="10"/>
      <c r="TQS2" s="10"/>
      <c r="TQT2" s="10"/>
      <c r="TQU2" s="10"/>
      <c r="TQV2" s="10"/>
      <c r="TQW2" s="10"/>
      <c r="TQX2" s="10"/>
      <c r="TQY2" s="10"/>
      <c r="TQZ2" s="10"/>
      <c r="TRA2" s="10"/>
      <c r="TRB2" s="10"/>
      <c r="TRC2" s="10"/>
      <c r="TRD2" s="10"/>
      <c r="TRE2" s="10"/>
      <c r="TRF2" s="10"/>
      <c r="TRG2" s="10"/>
      <c r="TRH2" s="10"/>
      <c r="TRI2" s="10"/>
      <c r="TRJ2" s="10"/>
      <c r="TRK2" s="10"/>
      <c r="TRL2" s="10"/>
      <c r="TRM2" s="10"/>
      <c r="TRN2" s="10"/>
      <c r="TRO2" s="10"/>
      <c r="TRP2" s="10"/>
      <c r="TRQ2" s="10"/>
      <c r="TRR2" s="10"/>
      <c r="TRS2" s="10"/>
      <c r="TRT2" s="10"/>
      <c r="TRU2" s="10"/>
      <c r="TRV2" s="10"/>
      <c r="TRW2" s="10"/>
      <c r="TRX2" s="10"/>
      <c r="TRY2" s="10"/>
      <c r="TRZ2" s="10"/>
      <c r="TSA2" s="10"/>
      <c r="TSB2" s="10"/>
      <c r="TSC2" s="10"/>
      <c r="TSD2" s="10"/>
      <c r="TSE2" s="10"/>
      <c r="TSF2" s="10"/>
      <c r="TSG2" s="10"/>
      <c r="TSH2" s="10"/>
      <c r="TSI2" s="10"/>
      <c r="TSJ2" s="10"/>
      <c r="TSK2" s="10"/>
      <c r="TSL2" s="10"/>
      <c r="TSM2" s="10"/>
      <c r="TSN2" s="10"/>
      <c r="TSO2" s="10"/>
      <c r="TSP2" s="10"/>
      <c r="TSQ2" s="10"/>
      <c r="TSR2" s="10"/>
      <c r="TSS2" s="10"/>
      <c r="TST2" s="10"/>
      <c r="TSU2" s="10"/>
      <c r="TSV2" s="10"/>
      <c r="TSW2" s="10"/>
      <c r="TSX2" s="10"/>
      <c r="TSY2" s="10"/>
      <c r="TSZ2" s="10"/>
      <c r="TTA2" s="10"/>
      <c r="TTB2" s="10"/>
      <c r="TTC2" s="10"/>
      <c r="TTD2" s="10"/>
      <c r="TTE2" s="10"/>
      <c r="TTF2" s="10"/>
      <c r="TTG2" s="10"/>
      <c r="TTH2" s="10"/>
      <c r="TTI2" s="10"/>
      <c r="TTJ2" s="10"/>
      <c r="TTK2" s="10"/>
      <c r="TTL2" s="10"/>
      <c r="TTM2" s="10"/>
      <c r="TTN2" s="10"/>
      <c r="TTO2" s="10"/>
      <c r="TTP2" s="10"/>
      <c r="TTQ2" s="10"/>
      <c r="TTR2" s="10"/>
      <c r="TTS2" s="10"/>
      <c r="TTT2" s="10"/>
      <c r="TTU2" s="10"/>
      <c r="TTV2" s="10"/>
      <c r="TTW2" s="10"/>
      <c r="TTX2" s="10"/>
      <c r="TTY2" s="10"/>
      <c r="TTZ2" s="10"/>
      <c r="TUA2" s="10"/>
      <c r="TUB2" s="10"/>
      <c r="TUC2" s="10"/>
      <c r="TUD2" s="10"/>
      <c r="TUE2" s="10"/>
      <c r="TUF2" s="10"/>
      <c r="TUG2" s="10"/>
      <c r="TUH2" s="10"/>
      <c r="TUI2" s="10"/>
      <c r="TUJ2" s="10"/>
      <c r="TUK2" s="10"/>
      <c r="TUL2" s="10"/>
      <c r="TUM2" s="10"/>
      <c r="TUN2" s="10"/>
      <c r="TUO2" s="10"/>
      <c r="TUP2" s="10"/>
      <c r="TUQ2" s="10"/>
      <c r="TUR2" s="10"/>
      <c r="TUS2" s="10"/>
      <c r="TUT2" s="10"/>
      <c r="TUU2" s="10"/>
      <c r="TUV2" s="10"/>
      <c r="TUW2" s="10"/>
      <c r="TUX2" s="10"/>
      <c r="TUY2" s="10"/>
      <c r="TUZ2" s="10"/>
      <c r="TVA2" s="10"/>
      <c r="TVB2" s="10"/>
      <c r="TVC2" s="10"/>
      <c r="TVD2" s="10"/>
      <c r="TVE2" s="10"/>
      <c r="TVF2" s="10"/>
      <c r="TVG2" s="10"/>
      <c r="TVH2" s="10"/>
      <c r="TVI2" s="10"/>
      <c r="TVJ2" s="10"/>
      <c r="TVK2" s="10"/>
      <c r="TVL2" s="10"/>
      <c r="TVM2" s="10"/>
      <c r="TVN2" s="10"/>
      <c r="TVO2" s="10"/>
      <c r="TVP2" s="10"/>
      <c r="TVQ2" s="10"/>
      <c r="TVR2" s="10"/>
      <c r="TVS2" s="10"/>
      <c r="TVT2" s="10"/>
      <c r="TVU2" s="10"/>
      <c r="TVV2" s="10"/>
      <c r="TVW2" s="10"/>
      <c r="TVX2" s="10"/>
      <c r="TVY2" s="10"/>
      <c r="TVZ2" s="10"/>
      <c r="TWA2" s="10"/>
      <c r="TWB2" s="10"/>
      <c r="TWC2" s="10"/>
      <c r="TWD2" s="10"/>
      <c r="TWE2" s="10"/>
      <c r="TWF2" s="10"/>
      <c r="TWG2" s="10"/>
      <c r="TWH2" s="10"/>
      <c r="TWI2" s="10"/>
      <c r="TWJ2" s="10"/>
      <c r="TWK2" s="10"/>
      <c r="TWL2" s="10"/>
      <c r="TWM2" s="10"/>
      <c r="TWN2" s="10"/>
      <c r="TWO2" s="10"/>
      <c r="TWP2" s="10"/>
      <c r="TWQ2" s="10"/>
      <c r="TWR2" s="10"/>
      <c r="TWS2" s="10"/>
      <c r="TWT2" s="10"/>
      <c r="TWU2" s="10"/>
      <c r="TWV2" s="10"/>
      <c r="TWW2" s="10"/>
      <c r="TWX2" s="10"/>
      <c r="TWY2" s="10"/>
      <c r="TWZ2" s="10"/>
      <c r="TXA2" s="10"/>
      <c r="TXB2" s="10"/>
      <c r="TXC2" s="10"/>
      <c r="TXD2" s="10"/>
      <c r="TXE2" s="10"/>
      <c r="TXF2" s="10"/>
      <c r="TXG2" s="10"/>
      <c r="TXH2" s="10"/>
      <c r="TXI2" s="10"/>
      <c r="TXJ2" s="10"/>
      <c r="TXK2" s="10"/>
      <c r="TXL2" s="10"/>
      <c r="TXM2" s="10"/>
      <c r="TXN2" s="10"/>
      <c r="TXO2" s="10"/>
      <c r="TXP2" s="10"/>
      <c r="TXQ2" s="10"/>
      <c r="TXR2" s="10"/>
      <c r="TXS2" s="10"/>
      <c r="TXT2" s="10"/>
      <c r="TXU2" s="10"/>
      <c r="TXV2" s="10"/>
      <c r="TXW2" s="10"/>
      <c r="TXX2" s="10"/>
      <c r="TXY2" s="10"/>
      <c r="TXZ2" s="10"/>
      <c r="TYA2" s="10"/>
      <c r="TYB2" s="10"/>
      <c r="TYC2" s="10"/>
      <c r="TYD2" s="10"/>
      <c r="TYE2" s="10"/>
      <c r="TYF2" s="10"/>
      <c r="TYG2" s="10"/>
      <c r="TYH2" s="10"/>
      <c r="TYI2" s="10"/>
      <c r="TYJ2" s="10"/>
      <c r="TYK2" s="10"/>
      <c r="TYL2" s="10"/>
      <c r="TYM2" s="10"/>
      <c r="TYN2" s="10"/>
      <c r="TYO2" s="10"/>
      <c r="TYP2" s="10"/>
      <c r="TYQ2" s="10"/>
      <c r="TYR2" s="10"/>
      <c r="TYS2" s="10"/>
      <c r="TYT2" s="10"/>
      <c r="TYU2" s="10"/>
      <c r="TYV2" s="10"/>
      <c r="TYW2" s="10"/>
      <c r="TYX2" s="10"/>
      <c r="TYY2" s="10"/>
      <c r="TYZ2" s="10"/>
      <c r="TZA2" s="10"/>
      <c r="TZB2" s="10"/>
      <c r="TZC2" s="10"/>
      <c r="TZD2" s="10"/>
      <c r="TZE2" s="10"/>
      <c r="TZF2" s="10"/>
      <c r="TZG2" s="10"/>
      <c r="TZH2" s="10"/>
      <c r="TZI2" s="10"/>
      <c r="TZJ2" s="10"/>
      <c r="TZK2" s="10"/>
      <c r="TZL2" s="10"/>
      <c r="TZM2" s="10"/>
      <c r="TZN2" s="10"/>
      <c r="TZO2" s="10"/>
      <c r="TZP2" s="10"/>
      <c r="TZQ2" s="10"/>
      <c r="TZR2" s="10"/>
      <c r="TZS2" s="10"/>
      <c r="TZT2" s="10"/>
      <c r="TZU2" s="10"/>
      <c r="TZV2" s="10"/>
      <c r="TZW2" s="10"/>
      <c r="TZX2" s="10"/>
      <c r="TZY2" s="10"/>
      <c r="TZZ2" s="10"/>
      <c r="UAA2" s="10"/>
      <c r="UAB2" s="10"/>
      <c r="UAC2" s="10"/>
      <c r="UAD2" s="10"/>
      <c r="UAE2" s="10"/>
      <c r="UAF2" s="10"/>
      <c r="UAG2" s="10"/>
      <c r="UAH2" s="10"/>
      <c r="UAI2" s="10"/>
      <c r="UAJ2" s="10"/>
      <c r="UAK2" s="10"/>
      <c r="UAL2" s="10"/>
      <c r="UAM2" s="10"/>
      <c r="UAN2" s="10"/>
      <c r="UAO2" s="10"/>
      <c r="UAP2" s="10"/>
      <c r="UAQ2" s="10"/>
      <c r="UAR2" s="10"/>
      <c r="UAS2" s="10"/>
      <c r="UAT2" s="10"/>
      <c r="UAU2" s="10"/>
      <c r="UAV2" s="10"/>
      <c r="UAW2" s="10"/>
      <c r="UAX2" s="10"/>
      <c r="UAY2" s="10"/>
      <c r="UAZ2" s="10"/>
      <c r="UBA2" s="10"/>
      <c r="UBB2" s="10"/>
      <c r="UBC2" s="10"/>
      <c r="UBD2" s="10"/>
      <c r="UBE2" s="10"/>
      <c r="UBF2" s="10"/>
      <c r="UBG2" s="10"/>
      <c r="UBH2" s="10"/>
      <c r="UBI2" s="10"/>
      <c r="UBJ2" s="10"/>
      <c r="UBK2" s="10"/>
      <c r="UBL2" s="10"/>
      <c r="UBM2" s="10"/>
      <c r="UBN2" s="10"/>
      <c r="UBO2" s="10"/>
      <c r="UBP2" s="10"/>
      <c r="UBQ2" s="10"/>
      <c r="UBR2" s="10"/>
      <c r="UBS2" s="10"/>
      <c r="UBT2" s="10"/>
      <c r="UBU2" s="10"/>
      <c r="UBV2" s="10"/>
      <c r="UBW2" s="10"/>
      <c r="UBX2" s="10"/>
      <c r="UBY2" s="10"/>
      <c r="UBZ2" s="10"/>
      <c r="UCA2" s="10"/>
      <c r="UCB2" s="10"/>
      <c r="UCC2" s="10"/>
      <c r="UCD2" s="10"/>
      <c r="UCE2" s="10"/>
      <c r="UCF2" s="10"/>
      <c r="UCG2" s="10"/>
      <c r="UCH2" s="10"/>
      <c r="UCI2" s="10"/>
      <c r="UCJ2" s="10"/>
      <c r="UCK2" s="10"/>
      <c r="UCL2" s="10"/>
      <c r="UCM2" s="10"/>
      <c r="UCN2" s="10"/>
      <c r="UCO2" s="10"/>
      <c r="UCP2" s="10"/>
      <c r="UCQ2" s="10"/>
      <c r="UCR2" s="10"/>
      <c r="UCS2" s="10"/>
      <c r="UCT2" s="10"/>
      <c r="UCU2" s="10"/>
      <c r="UCV2" s="10"/>
      <c r="UCW2" s="10"/>
      <c r="UCX2" s="10"/>
      <c r="UCY2" s="10"/>
      <c r="UCZ2" s="10"/>
      <c r="UDA2" s="10"/>
      <c r="UDB2" s="10"/>
      <c r="UDC2" s="10"/>
      <c r="UDD2" s="10"/>
      <c r="UDE2" s="10"/>
      <c r="UDF2" s="10"/>
      <c r="UDG2" s="10"/>
      <c r="UDH2" s="10"/>
      <c r="UDI2" s="10"/>
      <c r="UDJ2" s="10"/>
      <c r="UDK2" s="10"/>
      <c r="UDL2" s="10"/>
      <c r="UDM2" s="10"/>
      <c r="UDN2" s="10"/>
      <c r="UDO2" s="10"/>
      <c r="UDP2" s="10"/>
      <c r="UDQ2" s="10"/>
      <c r="UDR2" s="10"/>
      <c r="UDS2" s="10"/>
      <c r="UDT2" s="10"/>
      <c r="UDU2" s="10"/>
      <c r="UDV2" s="10"/>
      <c r="UDW2" s="10"/>
      <c r="UDX2" s="10"/>
      <c r="UDY2" s="10"/>
      <c r="UDZ2" s="10"/>
      <c r="UEA2" s="10"/>
      <c r="UEB2" s="10"/>
      <c r="UEC2" s="10"/>
      <c r="UED2" s="10"/>
      <c r="UEE2" s="10"/>
      <c r="UEF2" s="10"/>
      <c r="UEG2" s="10"/>
      <c r="UEH2" s="10"/>
      <c r="UEI2" s="10"/>
      <c r="UEJ2" s="10"/>
      <c r="UEK2" s="10"/>
      <c r="UEL2" s="10"/>
      <c r="UEM2" s="10"/>
      <c r="UEN2" s="10"/>
      <c r="UEO2" s="10"/>
      <c r="UEP2" s="10"/>
      <c r="UEQ2" s="10"/>
      <c r="UER2" s="10"/>
      <c r="UES2" s="10"/>
      <c r="UET2" s="10"/>
      <c r="UEU2" s="10"/>
      <c r="UEV2" s="10"/>
      <c r="UEW2" s="10"/>
      <c r="UEX2" s="10"/>
      <c r="UEY2" s="10"/>
      <c r="UEZ2" s="10"/>
      <c r="UFA2" s="10"/>
      <c r="UFB2" s="10"/>
      <c r="UFC2" s="10"/>
      <c r="UFD2" s="10"/>
      <c r="UFE2" s="10"/>
      <c r="UFF2" s="10"/>
      <c r="UFG2" s="10"/>
      <c r="UFH2" s="10"/>
      <c r="UFI2" s="10"/>
      <c r="UFJ2" s="10"/>
      <c r="UFK2" s="10"/>
      <c r="UFL2" s="10"/>
      <c r="UFM2" s="10"/>
      <c r="UFN2" s="10"/>
      <c r="UFO2" s="10"/>
      <c r="UFP2" s="10"/>
      <c r="UFQ2" s="10"/>
      <c r="UFR2" s="10"/>
      <c r="UFS2" s="10"/>
      <c r="UFT2" s="10"/>
      <c r="UFU2" s="10"/>
      <c r="UFV2" s="10"/>
      <c r="UFW2" s="10"/>
      <c r="UFX2" s="10"/>
      <c r="UFY2" s="10"/>
      <c r="UFZ2" s="10"/>
      <c r="UGA2" s="10"/>
      <c r="UGB2" s="10"/>
      <c r="UGC2" s="10"/>
      <c r="UGD2" s="10"/>
      <c r="UGE2" s="10"/>
      <c r="UGF2" s="10"/>
      <c r="UGG2" s="10"/>
      <c r="UGH2" s="10"/>
      <c r="UGI2" s="10"/>
      <c r="UGJ2" s="10"/>
      <c r="UGK2" s="10"/>
      <c r="UGL2" s="10"/>
      <c r="UGM2" s="10"/>
      <c r="UGN2" s="10"/>
      <c r="UGO2" s="10"/>
      <c r="UGP2" s="10"/>
      <c r="UGQ2" s="10"/>
      <c r="UGR2" s="10"/>
      <c r="UGS2" s="10"/>
      <c r="UGT2" s="10"/>
      <c r="UGU2" s="10"/>
      <c r="UGV2" s="10"/>
      <c r="UGW2" s="10"/>
      <c r="UGX2" s="10"/>
      <c r="UGY2" s="10"/>
      <c r="UGZ2" s="10"/>
      <c r="UHA2" s="10"/>
      <c r="UHB2" s="10"/>
      <c r="UHC2" s="10"/>
      <c r="UHD2" s="10"/>
      <c r="UHE2" s="10"/>
      <c r="UHF2" s="10"/>
      <c r="UHG2" s="10"/>
      <c r="UHH2" s="10"/>
      <c r="UHI2" s="10"/>
      <c r="UHJ2" s="10"/>
      <c r="UHK2" s="10"/>
      <c r="UHL2" s="10"/>
      <c r="UHM2" s="10"/>
      <c r="UHN2" s="10"/>
      <c r="UHO2" s="10"/>
      <c r="UHP2" s="10"/>
      <c r="UHQ2" s="10"/>
      <c r="UHR2" s="10"/>
      <c r="UHS2" s="10"/>
      <c r="UHT2" s="10"/>
      <c r="UHU2" s="10"/>
      <c r="UHV2" s="10"/>
      <c r="UHW2" s="10"/>
      <c r="UHX2" s="10"/>
      <c r="UHY2" s="10"/>
      <c r="UHZ2" s="10"/>
      <c r="UIA2" s="10"/>
      <c r="UIB2" s="10"/>
      <c r="UIC2" s="10"/>
      <c r="UID2" s="10"/>
      <c r="UIE2" s="10"/>
      <c r="UIF2" s="10"/>
      <c r="UIG2" s="10"/>
      <c r="UIH2" s="10"/>
      <c r="UII2" s="10"/>
      <c r="UIJ2" s="10"/>
      <c r="UIK2" s="10"/>
      <c r="UIL2" s="10"/>
      <c r="UIM2" s="10"/>
      <c r="UIN2" s="10"/>
      <c r="UIO2" s="10"/>
      <c r="UIP2" s="10"/>
      <c r="UIQ2" s="10"/>
      <c r="UIR2" s="10"/>
      <c r="UIS2" s="10"/>
      <c r="UIT2" s="10"/>
      <c r="UIU2" s="10"/>
      <c r="UIV2" s="10"/>
      <c r="UIW2" s="10"/>
      <c r="UIX2" s="10"/>
      <c r="UIY2" s="10"/>
      <c r="UIZ2" s="10"/>
      <c r="UJA2" s="10"/>
      <c r="UJB2" s="10"/>
      <c r="UJC2" s="10"/>
      <c r="UJD2" s="10"/>
      <c r="UJE2" s="10"/>
      <c r="UJF2" s="10"/>
      <c r="UJG2" s="10"/>
      <c r="UJH2" s="10"/>
      <c r="UJI2" s="10"/>
      <c r="UJJ2" s="10"/>
      <c r="UJK2" s="10"/>
      <c r="UJL2" s="10"/>
      <c r="UJM2" s="10"/>
      <c r="UJN2" s="10"/>
      <c r="UJO2" s="10"/>
      <c r="UJP2" s="10"/>
      <c r="UJQ2" s="10"/>
      <c r="UJR2" s="10"/>
      <c r="UJS2" s="10"/>
      <c r="UJT2" s="10"/>
      <c r="UJU2" s="10"/>
      <c r="UJV2" s="10"/>
      <c r="UJW2" s="10"/>
      <c r="UJX2" s="10"/>
      <c r="UJY2" s="10"/>
      <c r="UJZ2" s="10"/>
      <c r="UKA2" s="10"/>
      <c r="UKB2" s="10"/>
      <c r="UKC2" s="10"/>
      <c r="UKD2" s="10"/>
      <c r="UKE2" s="10"/>
      <c r="UKF2" s="10"/>
      <c r="UKG2" s="10"/>
      <c r="UKH2" s="10"/>
      <c r="UKI2" s="10"/>
      <c r="UKJ2" s="10"/>
      <c r="UKK2" s="10"/>
      <c r="UKL2" s="10"/>
      <c r="UKM2" s="10"/>
      <c r="UKN2" s="10"/>
      <c r="UKO2" s="10"/>
      <c r="UKP2" s="10"/>
      <c r="UKQ2" s="10"/>
      <c r="UKR2" s="10"/>
      <c r="UKS2" s="10"/>
      <c r="UKT2" s="10"/>
      <c r="UKU2" s="10"/>
      <c r="UKV2" s="10"/>
      <c r="UKW2" s="10"/>
      <c r="UKX2" s="10"/>
      <c r="UKY2" s="10"/>
      <c r="UKZ2" s="10"/>
      <c r="ULA2" s="10"/>
      <c r="ULB2" s="10"/>
      <c r="ULC2" s="10"/>
      <c r="ULD2" s="10"/>
      <c r="ULE2" s="10"/>
      <c r="ULF2" s="10"/>
      <c r="ULG2" s="10"/>
      <c r="ULH2" s="10"/>
      <c r="ULI2" s="10"/>
      <c r="ULJ2" s="10"/>
      <c r="ULK2" s="10"/>
      <c r="ULL2" s="10"/>
      <c r="ULM2" s="10"/>
      <c r="ULN2" s="10"/>
      <c r="ULO2" s="10"/>
      <c r="ULP2" s="10"/>
      <c r="ULQ2" s="10"/>
      <c r="ULR2" s="10"/>
      <c r="ULS2" s="10"/>
      <c r="ULT2" s="10"/>
      <c r="ULU2" s="10"/>
      <c r="ULV2" s="10"/>
      <c r="ULW2" s="10"/>
      <c r="ULX2" s="10"/>
      <c r="ULY2" s="10"/>
      <c r="ULZ2" s="10"/>
      <c r="UMA2" s="10"/>
      <c r="UMB2" s="10"/>
      <c r="UMC2" s="10"/>
      <c r="UMD2" s="10"/>
      <c r="UME2" s="10"/>
      <c r="UMF2" s="10"/>
      <c r="UMG2" s="10"/>
      <c r="UMH2" s="10"/>
      <c r="UMI2" s="10"/>
      <c r="UMJ2" s="10"/>
      <c r="UMK2" s="10"/>
      <c r="UML2" s="10"/>
      <c r="UMM2" s="10"/>
      <c r="UMN2" s="10"/>
      <c r="UMO2" s="10"/>
      <c r="UMP2" s="10"/>
      <c r="UMQ2" s="10"/>
      <c r="UMR2" s="10"/>
      <c r="UMS2" s="10"/>
      <c r="UMT2" s="10"/>
      <c r="UMU2" s="10"/>
      <c r="UMV2" s="10"/>
      <c r="UMW2" s="10"/>
      <c r="UMX2" s="10"/>
      <c r="UMY2" s="10"/>
      <c r="UMZ2" s="10"/>
      <c r="UNA2" s="10"/>
      <c r="UNB2" s="10"/>
      <c r="UNC2" s="10"/>
      <c r="UND2" s="10"/>
      <c r="UNE2" s="10"/>
      <c r="UNF2" s="10"/>
      <c r="UNG2" s="10"/>
      <c r="UNH2" s="10"/>
      <c r="UNI2" s="10"/>
      <c r="UNJ2" s="10"/>
      <c r="UNK2" s="10"/>
      <c r="UNL2" s="10"/>
      <c r="UNM2" s="10"/>
      <c r="UNN2" s="10"/>
      <c r="UNO2" s="10"/>
      <c r="UNP2" s="10"/>
      <c r="UNQ2" s="10"/>
      <c r="UNR2" s="10"/>
      <c r="UNS2" s="10"/>
      <c r="UNT2" s="10"/>
      <c r="UNU2" s="10"/>
      <c r="UNV2" s="10"/>
      <c r="UNW2" s="10"/>
      <c r="UNX2" s="10"/>
      <c r="UNY2" s="10"/>
      <c r="UNZ2" s="10"/>
      <c r="UOA2" s="10"/>
      <c r="UOB2" s="10"/>
      <c r="UOC2" s="10"/>
      <c r="UOD2" s="10"/>
      <c r="UOE2" s="10"/>
      <c r="UOF2" s="10"/>
      <c r="UOG2" s="10"/>
      <c r="UOH2" s="10"/>
      <c r="UOI2" s="10"/>
      <c r="UOJ2" s="10"/>
      <c r="UOK2" s="10"/>
      <c r="UOL2" s="10"/>
      <c r="UOM2" s="10"/>
      <c r="UON2" s="10"/>
      <c r="UOO2" s="10"/>
      <c r="UOP2" s="10"/>
      <c r="UOQ2" s="10"/>
      <c r="UOR2" s="10"/>
      <c r="UOS2" s="10"/>
      <c r="UOT2" s="10"/>
      <c r="UOU2" s="10"/>
      <c r="UOV2" s="10"/>
      <c r="UOW2" s="10"/>
      <c r="UOX2" s="10"/>
      <c r="UOY2" s="10"/>
      <c r="UOZ2" s="10"/>
      <c r="UPA2" s="10"/>
      <c r="UPB2" s="10"/>
      <c r="UPC2" s="10"/>
      <c r="UPD2" s="10"/>
      <c r="UPE2" s="10"/>
      <c r="UPF2" s="10"/>
      <c r="UPG2" s="10"/>
      <c r="UPH2" s="10"/>
      <c r="UPI2" s="10"/>
      <c r="UPJ2" s="10"/>
      <c r="UPK2" s="10"/>
      <c r="UPL2" s="10"/>
      <c r="UPM2" s="10"/>
      <c r="UPN2" s="10"/>
      <c r="UPO2" s="10"/>
      <c r="UPP2" s="10"/>
      <c r="UPQ2" s="10"/>
      <c r="UPR2" s="10"/>
      <c r="UPS2" s="10"/>
      <c r="UPT2" s="10"/>
      <c r="UPU2" s="10"/>
      <c r="UPV2" s="10"/>
      <c r="UPW2" s="10"/>
      <c r="UPX2" s="10"/>
      <c r="UPY2" s="10"/>
      <c r="UPZ2" s="10"/>
      <c r="UQA2" s="10"/>
      <c r="UQB2" s="10"/>
      <c r="UQC2" s="10"/>
      <c r="UQD2" s="10"/>
      <c r="UQE2" s="10"/>
      <c r="UQF2" s="10"/>
      <c r="UQG2" s="10"/>
      <c r="UQH2" s="10"/>
      <c r="UQI2" s="10"/>
      <c r="UQJ2" s="10"/>
      <c r="UQK2" s="10"/>
      <c r="UQL2" s="10"/>
      <c r="UQM2" s="10"/>
      <c r="UQN2" s="10"/>
      <c r="UQO2" s="10"/>
      <c r="UQP2" s="10"/>
      <c r="UQQ2" s="10"/>
      <c r="UQR2" s="10"/>
      <c r="UQS2" s="10"/>
      <c r="UQT2" s="10"/>
      <c r="UQU2" s="10"/>
      <c r="UQV2" s="10"/>
      <c r="UQW2" s="10"/>
      <c r="UQX2" s="10"/>
      <c r="UQY2" s="10"/>
      <c r="UQZ2" s="10"/>
      <c r="URA2" s="10"/>
      <c r="URB2" s="10"/>
      <c r="URC2" s="10"/>
      <c r="URD2" s="10"/>
      <c r="URE2" s="10"/>
      <c r="URF2" s="10"/>
      <c r="URG2" s="10"/>
      <c r="URH2" s="10"/>
      <c r="URI2" s="10"/>
      <c r="URJ2" s="10"/>
      <c r="URK2" s="10"/>
      <c r="URL2" s="10"/>
      <c r="URM2" s="10"/>
      <c r="URN2" s="10"/>
      <c r="URO2" s="10"/>
      <c r="URP2" s="10"/>
      <c r="URQ2" s="10"/>
      <c r="URR2" s="10"/>
      <c r="URS2" s="10"/>
      <c r="URT2" s="10"/>
      <c r="URU2" s="10"/>
      <c r="URV2" s="10"/>
      <c r="URW2" s="10"/>
      <c r="URX2" s="10"/>
      <c r="URY2" s="10"/>
      <c r="URZ2" s="10"/>
      <c r="USA2" s="10"/>
      <c r="USB2" s="10"/>
      <c r="USC2" s="10"/>
      <c r="USD2" s="10"/>
      <c r="USE2" s="10"/>
      <c r="USF2" s="10"/>
      <c r="USG2" s="10"/>
      <c r="USH2" s="10"/>
      <c r="USI2" s="10"/>
      <c r="USJ2" s="10"/>
      <c r="USK2" s="10"/>
      <c r="USL2" s="10"/>
      <c r="USM2" s="10"/>
      <c r="USN2" s="10"/>
      <c r="USO2" s="10"/>
      <c r="USP2" s="10"/>
      <c r="USQ2" s="10"/>
      <c r="USR2" s="10"/>
      <c r="USS2" s="10"/>
      <c r="UST2" s="10"/>
      <c r="USU2" s="10"/>
      <c r="USV2" s="10"/>
      <c r="USW2" s="10"/>
      <c r="USX2" s="10"/>
      <c r="USY2" s="10"/>
      <c r="USZ2" s="10"/>
      <c r="UTA2" s="10"/>
      <c r="UTB2" s="10"/>
      <c r="UTC2" s="10"/>
      <c r="UTD2" s="10"/>
      <c r="UTE2" s="10"/>
      <c r="UTF2" s="10"/>
      <c r="UTG2" s="10"/>
      <c r="UTH2" s="10"/>
      <c r="UTI2" s="10"/>
      <c r="UTJ2" s="10"/>
      <c r="UTK2" s="10"/>
      <c r="UTL2" s="10"/>
      <c r="UTM2" s="10"/>
      <c r="UTN2" s="10"/>
      <c r="UTO2" s="10"/>
      <c r="UTP2" s="10"/>
      <c r="UTQ2" s="10"/>
      <c r="UTR2" s="10"/>
      <c r="UTS2" s="10"/>
      <c r="UTT2" s="10"/>
      <c r="UTU2" s="10"/>
      <c r="UTV2" s="10"/>
      <c r="UTW2" s="10"/>
      <c r="UTX2" s="10"/>
      <c r="UTY2" s="10"/>
      <c r="UTZ2" s="10"/>
      <c r="UUA2" s="10"/>
      <c r="UUB2" s="10"/>
      <c r="UUC2" s="10"/>
      <c r="UUD2" s="10"/>
      <c r="UUE2" s="10"/>
      <c r="UUF2" s="10"/>
      <c r="UUG2" s="10"/>
      <c r="UUH2" s="10"/>
      <c r="UUI2" s="10"/>
      <c r="UUJ2" s="10"/>
      <c r="UUK2" s="10"/>
      <c r="UUL2" s="10"/>
      <c r="UUM2" s="10"/>
      <c r="UUN2" s="10"/>
      <c r="UUO2" s="10"/>
      <c r="UUP2" s="10"/>
      <c r="UUQ2" s="10"/>
      <c r="UUR2" s="10"/>
      <c r="UUS2" s="10"/>
      <c r="UUT2" s="10"/>
      <c r="UUU2" s="10"/>
      <c r="UUV2" s="10"/>
      <c r="UUW2" s="10"/>
      <c r="UUX2" s="10"/>
      <c r="UUY2" s="10"/>
      <c r="UUZ2" s="10"/>
      <c r="UVA2" s="10"/>
      <c r="UVB2" s="10"/>
      <c r="UVC2" s="10"/>
      <c r="UVD2" s="10"/>
      <c r="UVE2" s="10"/>
      <c r="UVF2" s="10"/>
      <c r="UVG2" s="10"/>
      <c r="UVH2" s="10"/>
      <c r="UVI2" s="10"/>
      <c r="UVJ2" s="10"/>
      <c r="UVK2" s="10"/>
      <c r="UVL2" s="10"/>
      <c r="UVM2" s="10"/>
      <c r="UVN2" s="10"/>
      <c r="UVO2" s="10"/>
      <c r="UVP2" s="10"/>
      <c r="UVQ2" s="10"/>
      <c r="UVR2" s="10"/>
      <c r="UVS2" s="10"/>
      <c r="UVT2" s="10"/>
      <c r="UVU2" s="10"/>
      <c r="UVV2" s="10"/>
      <c r="UVW2" s="10"/>
      <c r="UVX2" s="10"/>
      <c r="UVY2" s="10"/>
      <c r="UVZ2" s="10"/>
      <c r="UWA2" s="10"/>
      <c r="UWB2" s="10"/>
      <c r="UWC2" s="10"/>
      <c r="UWD2" s="10"/>
      <c r="UWE2" s="10"/>
      <c r="UWF2" s="10"/>
      <c r="UWG2" s="10"/>
      <c r="UWH2" s="10"/>
      <c r="UWI2" s="10"/>
      <c r="UWJ2" s="10"/>
      <c r="UWK2" s="10"/>
      <c r="UWL2" s="10"/>
      <c r="UWM2" s="10"/>
      <c r="UWN2" s="10"/>
      <c r="UWO2" s="10"/>
      <c r="UWP2" s="10"/>
      <c r="UWQ2" s="10"/>
      <c r="UWR2" s="10"/>
      <c r="UWS2" s="10"/>
      <c r="UWT2" s="10"/>
      <c r="UWU2" s="10"/>
      <c r="UWV2" s="10"/>
      <c r="UWW2" s="10"/>
      <c r="UWX2" s="10"/>
      <c r="UWY2" s="10"/>
      <c r="UWZ2" s="10"/>
      <c r="UXA2" s="10"/>
      <c r="UXB2" s="10"/>
      <c r="UXC2" s="10"/>
      <c r="UXD2" s="10"/>
      <c r="UXE2" s="10"/>
      <c r="UXF2" s="10"/>
      <c r="UXG2" s="10"/>
      <c r="UXH2" s="10"/>
      <c r="UXI2" s="10"/>
      <c r="UXJ2" s="10"/>
      <c r="UXK2" s="10"/>
      <c r="UXL2" s="10"/>
      <c r="UXM2" s="10"/>
      <c r="UXN2" s="10"/>
      <c r="UXO2" s="10"/>
      <c r="UXP2" s="10"/>
      <c r="UXQ2" s="10"/>
      <c r="UXR2" s="10"/>
      <c r="UXS2" s="10"/>
      <c r="UXT2" s="10"/>
      <c r="UXU2" s="10"/>
      <c r="UXV2" s="10"/>
      <c r="UXW2" s="10"/>
      <c r="UXX2" s="10"/>
      <c r="UXY2" s="10"/>
      <c r="UXZ2" s="10"/>
      <c r="UYA2" s="10"/>
      <c r="UYB2" s="10"/>
      <c r="UYC2" s="10"/>
      <c r="UYD2" s="10"/>
      <c r="UYE2" s="10"/>
      <c r="UYF2" s="10"/>
      <c r="UYG2" s="10"/>
      <c r="UYH2" s="10"/>
      <c r="UYI2" s="10"/>
      <c r="UYJ2" s="10"/>
      <c r="UYK2" s="10"/>
      <c r="UYL2" s="10"/>
      <c r="UYM2" s="10"/>
      <c r="UYN2" s="10"/>
      <c r="UYO2" s="10"/>
      <c r="UYP2" s="10"/>
      <c r="UYQ2" s="10"/>
      <c r="UYR2" s="10"/>
      <c r="UYS2" s="10"/>
      <c r="UYT2" s="10"/>
      <c r="UYU2" s="10"/>
      <c r="UYV2" s="10"/>
      <c r="UYW2" s="10"/>
      <c r="UYX2" s="10"/>
      <c r="UYY2" s="10"/>
      <c r="UYZ2" s="10"/>
      <c r="UZA2" s="10"/>
      <c r="UZB2" s="10"/>
      <c r="UZC2" s="10"/>
      <c r="UZD2" s="10"/>
      <c r="UZE2" s="10"/>
      <c r="UZF2" s="10"/>
      <c r="UZG2" s="10"/>
      <c r="UZH2" s="10"/>
      <c r="UZI2" s="10"/>
      <c r="UZJ2" s="10"/>
      <c r="UZK2" s="10"/>
      <c r="UZL2" s="10"/>
      <c r="UZM2" s="10"/>
      <c r="UZN2" s="10"/>
      <c r="UZO2" s="10"/>
      <c r="UZP2" s="10"/>
      <c r="UZQ2" s="10"/>
      <c r="UZR2" s="10"/>
      <c r="UZS2" s="10"/>
      <c r="UZT2" s="10"/>
      <c r="UZU2" s="10"/>
      <c r="UZV2" s="10"/>
      <c r="UZW2" s="10"/>
      <c r="UZX2" s="10"/>
      <c r="UZY2" s="10"/>
      <c r="UZZ2" s="10"/>
      <c r="VAA2" s="10"/>
      <c r="VAB2" s="10"/>
      <c r="VAC2" s="10"/>
      <c r="VAD2" s="10"/>
      <c r="VAE2" s="10"/>
      <c r="VAF2" s="10"/>
      <c r="VAG2" s="10"/>
      <c r="VAH2" s="10"/>
      <c r="VAI2" s="10"/>
      <c r="VAJ2" s="10"/>
      <c r="VAK2" s="10"/>
      <c r="VAL2" s="10"/>
      <c r="VAM2" s="10"/>
      <c r="VAN2" s="10"/>
      <c r="VAO2" s="10"/>
      <c r="VAP2" s="10"/>
      <c r="VAQ2" s="10"/>
      <c r="VAR2" s="10"/>
      <c r="VAS2" s="10"/>
      <c r="VAT2" s="10"/>
      <c r="VAU2" s="10"/>
      <c r="VAV2" s="10"/>
      <c r="VAW2" s="10"/>
      <c r="VAX2" s="10"/>
      <c r="VAY2" s="10"/>
      <c r="VAZ2" s="10"/>
      <c r="VBA2" s="10"/>
      <c r="VBB2" s="10"/>
      <c r="VBC2" s="10"/>
      <c r="VBD2" s="10"/>
      <c r="VBE2" s="10"/>
      <c r="VBF2" s="10"/>
      <c r="VBG2" s="10"/>
      <c r="VBH2" s="10"/>
      <c r="VBI2" s="10"/>
      <c r="VBJ2" s="10"/>
      <c r="VBK2" s="10"/>
      <c r="VBL2" s="10"/>
      <c r="VBM2" s="10"/>
      <c r="VBN2" s="10"/>
      <c r="VBO2" s="10"/>
      <c r="VBP2" s="10"/>
      <c r="VBQ2" s="10"/>
      <c r="VBR2" s="10"/>
      <c r="VBS2" s="10"/>
      <c r="VBT2" s="10"/>
      <c r="VBU2" s="10"/>
      <c r="VBV2" s="10"/>
      <c r="VBW2" s="10"/>
      <c r="VBX2" s="10"/>
      <c r="VBY2" s="10"/>
      <c r="VBZ2" s="10"/>
      <c r="VCA2" s="10"/>
      <c r="VCB2" s="10"/>
      <c r="VCC2" s="10"/>
      <c r="VCD2" s="10"/>
      <c r="VCE2" s="10"/>
      <c r="VCF2" s="10"/>
      <c r="VCG2" s="10"/>
      <c r="VCH2" s="10"/>
      <c r="VCI2" s="10"/>
      <c r="VCJ2" s="10"/>
      <c r="VCK2" s="10"/>
      <c r="VCL2" s="10"/>
      <c r="VCM2" s="10"/>
      <c r="VCN2" s="10"/>
      <c r="VCO2" s="10"/>
      <c r="VCP2" s="10"/>
      <c r="VCQ2" s="10"/>
      <c r="VCR2" s="10"/>
      <c r="VCS2" s="10"/>
      <c r="VCT2" s="10"/>
      <c r="VCU2" s="10"/>
      <c r="VCV2" s="10"/>
      <c r="VCW2" s="10"/>
      <c r="VCX2" s="10"/>
      <c r="VCY2" s="10"/>
      <c r="VCZ2" s="10"/>
      <c r="VDA2" s="10"/>
      <c r="VDB2" s="10"/>
      <c r="VDC2" s="10"/>
      <c r="VDD2" s="10"/>
      <c r="VDE2" s="10"/>
      <c r="VDF2" s="10"/>
      <c r="VDG2" s="10"/>
      <c r="VDH2" s="10"/>
      <c r="VDI2" s="10"/>
      <c r="VDJ2" s="10"/>
      <c r="VDK2" s="10"/>
      <c r="VDL2" s="10"/>
      <c r="VDM2" s="10"/>
      <c r="VDN2" s="10"/>
      <c r="VDO2" s="10"/>
      <c r="VDP2" s="10"/>
      <c r="VDQ2" s="10"/>
      <c r="VDR2" s="10"/>
      <c r="VDS2" s="10"/>
      <c r="VDT2" s="10"/>
      <c r="VDU2" s="10"/>
      <c r="VDV2" s="10"/>
      <c r="VDW2" s="10"/>
      <c r="VDX2" s="10"/>
      <c r="VDY2" s="10"/>
      <c r="VDZ2" s="10"/>
      <c r="VEA2" s="10"/>
      <c r="VEB2" s="10"/>
      <c r="VEC2" s="10"/>
      <c r="VED2" s="10"/>
      <c r="VEE2" s="10"/>
      <c r="VEF2" s="10"/>
      <c r="VEG2" s="10"/>
      <c r="VEH2" s="10"/>
      <c r="VEI2" s="10"/>
      <c r="VEJ2" s="10"/>
      <c r="VEK2" s="10"/>
      <c r="VEL2" s="10"/>
      <c r="VEM2" s="10"/>
      <c r="VEN2" s="10"/>
      <c r="VEO2" s="10"/>
      <c r="VEP2" s="10"/>
      <c r="VEQ2" s="10"/>
      <c r="VER2" s="10"/>
      <c r="VES2" s="10"/>
      <c r="VET2" s="10"/>
      <c r="VEU2" s="10"/>
      <c r="VEV2" s="10"/>
      <c r="VEW2" s="10"/>
      <c r="VEX2" s="10"/>
      <c r="VEY2" s="10"/>
      <c r="VEZ2" s="10"/>
      <c r="VFA2" s="10"/>
      <c r="VFB2" s="10"/>
      <c r="VFC2" s="10"/>
      <c r="VFD2" s="10"/>
      <c r="VFE2" s="10"/>
      <c r="VFF2" s="10"/>
      <c r="VFG2" s="10"/>
      <c r="VFH2" s="10"/>
      <c r="VFI2" s="10"/>
      <c r="VFJ2" s="10"/>
      <c r="VFK2" s="10"/>
      <c r="VFL2" s="10"/>
      <c r="VFM2" s="10"/>
      <c r="VFN2" s="10"/>
      <c r="VFO2" s="10"/>
      <c r="VFP2" s="10"/>
      <c r="VFQ2" s="10"/>
      <c r="VFR2" s="10"/>
      <c r="VFS2" s="10"/>
      <c r="VFT2" s="10"/>
      <c r="VFU2" s="10"/>
      <c r="VFV2" s="10"/>
      <c r="VFW2" s="10"/>
      <c r="VFX2" s="10"/>
      <c r="VFY2" s="10"/>
      <c r="VFZ2" s="10"/>
      <c r="VGA2" s="10"/>
      <c r="VGB2" s="10"/>
      <c r="VGC2" s="10"/>
      <c r="VGD2" s="10"/>
      <c r="VGE2" s="10"/>
      <c r="VGF2" s="10"/>
      <c r="VGG2" s="10"/>
      <c r="VGH2" s="10"/>
      <c r="VGI2" s="10"/>
      <c r="VGJ2" s="10"/>
      <c r="VGK2" s="10"/>
      <c r="VGL2" s="10"/>
      <c r="VGM2" s="10"/>
      <c r="VGN2" s="10"/>
      <c r="VGO2" s="10"/>
      <c r="VGP2" s="10"/>
      <c r="VGQ2" s="10"/>
      <c r="VGR2" s="10"/>
      <c r="VGS2" s="10"/>
      <c r="VGT2" s="10"/>
      <c r="VGU2" s="10"/>
      <c r="VGV2" s="10"/>
      <c r="VGW2" s="10"/>
      <c r="VGX2" s="10"/>
      <c r="VGY2" s="10"/>
      <c r="VGZ2" s="10"/>
      <c r="VHA2" s="10"/>
      <c r="VHB2" s="10"/>
      <c r="VHC2" s="10"/>
      <c r="VHD2" s="10"/>
      <c r="VHE2" s="10"/>
      <c r="VHF2" s="10"/>
      <c r="VHG2" s="10"/>
      <c r="VHH2" s="10"/>
      <c r="VHI2" s="10"/>
      <c r="VHJ2" s="10"/>
      <c r="VHK2" s="10"/>
      <c r="VHL2" s="10"/>
      <c r="VHM2" s="10"/>
      <c r="VHN2" s="10"/>
      <c r="VHO2" s="10"/>
      <c r="VHP2" s="10"/>
      <c r="VHQ2" s="10"/>
      <c r="VHR2" s="10"/>
      <c r="VHS2" s="10"/>
      <c r="VHT2" s="10"/>
      <c r="VHU2" s="10"/>
      <c r="VHV2" s="10"/>
      <c r="VHW2" s="10"/>
      <c r="VHX2" s="10"/>
      <c r="VHY2" s="10"/>
      <c r="VHZ2" s="10"/>
      <c r="VIA2" s="10"/>
      <c r="VIB2" s="10"/>
      <c r="VIC2" s="10"/>
      <c r="VID2" s="10"/>
      <c r="VIE2" s="10"/>
      <c r="VIF2" s="10"/>
      <c r="VIG2" s="10"/>
      <c r="VIH2" s="10"/>
      <c r="VII2" s="10"/>
      <c r="VIJ2" s="10"/>
      <c r="VIK2" s="10"/>
      <c r="VIL2" s="10"/>
      <c r="VIM2" s="10"/>
      <c r="VIN2" s="10"/>
      <c r="VIO2" s="10"/>
      <c r="VIP2" s="10"/>
      <c r="VIQ2" s="10"/>
      <c r="VIR2" s="10"/>
      <c r="VIS2" s="10"/>
      <c r="VIT2" s="10"/>
      <c r="VIU2" s="10"/>
      <c r="VIV2" s="10"/>
      <c r="VIW2" s="10"/>
      <c r="VIX2" s="10"/>
      <c r="VIY2" s="10"/>
      <c r="VIZ2" s="10"/>
      <c r="VJA2" s="10"/>
      <c r="VJB2" s="10"/>
      <c r="VJC2" s="10"/>
      <c r="VJD2" s="10"/>
      <c r="VJE2" s="10"/>
      <c r="VJF2" s="10"/>
      <c r="VJG2" s="10"/>
      <c r="VJH2" s="10"/>
      <c r="VJI2" s="10"/>
      <c r="VJJ2" s="10"/>
      <c r="VJK2" s="10"/>
      <c r="VJL2" s="10"/>
      <c r="VJM2" s="10"/>
      <c r="VJN2" s="10"/>
      <c r="VJO2" s="10"/>
      <c r="VJP2" s="10"/>
      <c r="VJQ2" s="10"/>
      <c r="VJR2" s="10"/>
      <c r="VJS2" s="10"/>
      <c r="VJT2" s="10"/>
      <c r="VJU2" s="10"/>
      <c r="VJV2" s="10"/>
      <c r="VJW2" s="10"/>
      <c r="VJX2" s="10"/>
      <c r="VJY2" s="10"/>
      <c r="VJZ2" s="10"/>
      <c r="VKA2" s="10"/>
      <c r="VKB2" s="10"/>
      <c r="VKC2" s="10"/>
      <c r="VKD2" s="10"/>
      <c r="VKE2" s="10"/>
      <c r="VKF2" s="10"/>
      <c r="VKG2" s="10"/>
      <c r="VKH2" s="10"/>
      <c r="VKI2" s="10"/>
      <c r="VKJ2" s="10"/>
      <c r="VKK2" s="10"/>
      <c r="VKL2" s="10"/>
      <c r="VKM2" s="10"/>
      <c r="VKN2" s="10"/>
      <c r="VKO2" s="10"/>
      <c r="VKP2" s="10"/>
      <c r="VKQ2" s="10"/>
      <c r="VKR2" s="10"/>
      <c r="VKS2" s="10"/>
      <c r="VKT2" s="10"/>
      <c r="VKU2" s="10"/>
      <c r="VKV2" s="10"/>
      <c r="VKW2" s="10"/>
      <c r="VKX2" s="10"/>
      <c r="VKY2" s="10"/>
      <c r="VKZ2" s="10"/>
      <c r="VLA2" s="10"/>
      <c r="VLB2" s="10"/>
      <c r="VLC2" s="10"/>
      <c r="VLD2" s="10"/>
      <c r="VLE2" s="10"/>
      <c r="VLF2" s="10"/>
      <c r="VLG2" s="10"/>
      <c r="VLH2" s="10"/>
      <c r="VLI2" s="10"/>
      <c r="VLJ2" s="10"/>
      <c r="VLK2" s="10"/>
      <c r="VLL2" s="10"/>
      <c r="VLM2" s="10"/>
      <c r="VLN2" s="10"/>
      <c r="VLO2" s="10"/>
      <c r="VLP2" s="10"/>
      <c r="VLQ2" s="10"/>
      <c r="VLR2" s="10"/>
      <c r="VLS2" s="10"/>
      <c r="VLT2" s="10"/>
      <c r="VLU2" s="10"/>
      <c r="VLV2" s="10"/>
      <c r="VLW2" s="10"/>
      <c r="VLX2" s="10"/>
      <c r="VLY2" s="10"/>
      <c r="VLZ2" s="10"/>
      <c r="VMA2" s="10"/>
      <c r="VMB2" s="10"/>
      <c r="VMC2" s="10"/>
      <c r="VMD2" s="10"/>
      <c r="VME2" s="10"/>
      <c r="VMF2" s="10"/>
      <c r="VMG2" s="10"/>
      <c r="VMH2" s="10"/>
      <c r="VMI2" s="10"/>
      <c r="VMJ2" s="10"/>
      <c r="VMK2" s="10"/>
      <c r="VML2" s="10"/>
      <c r="VMM2" s="10"/>
      <c r="VMN2" s="10"/>
      <c r="VMO2" s="10"/>
      <c r="VMP2" s="10"/>
      <c r="VMQ2" s="10"/>
      <c r="VMR2" s="10"/>
      <c r="VMS2" s="10"/>
      <c r="VMT2" s="10"/>
      <c r="VMU2" s="10"/>
      <c r="VMV2" s="10"/>
      <c r="VMW2" s="10"/>
      <c r="VMX2" s="10"/>
      <c r="VMY2" s="10"/>
      <c r="VMZ2" s="10"/>
      <c r="VNA2" s="10"/>
      <c r="VNB2" s="10"/>
      <c r="VNC2" s="10"/>
      <c r="VND2" s="10"/>
      <c r="VNE2" s="10"/>
      <c r="VNF2" s="10"/>
      <c r="VNG2" s="10"/>
      <c r="VNH2" s="10"/>
      <c r="VNI2" s="10"/>
      <c r="VNJ2" s="10"/>
      <c r="VNK2" s="10"/>
      <c r="VNL2" s="10"/>
      <c r="VNM2" s="10"/>
      <c r="VNN2" s="10"/>
      <c r="VNO2" s="10"/>
      <c r="VNP2" s="10"/>
      <c r="VNQ2" s="10"/>
      <c r="VNR2" s="10"/>
      <c r="VNS2" s="10"/>
      <c r="VNT2" s="10"/>
      <c r="VNU2" s="10"/>
      <c r="VNV2" s="10"/>
      <c r="VNW2" s="10"/>
      <c r="VNX2" s="10"/>
      <c r="VNY2" s="10"/>
      <c r="VNZ2" s="10"/>
      <c r="VOA2" s="10"/>
      <c r="VOB2" s="10"/>
      <c r="VOC2" s="10"/>
      <c r="VOD2" s="10"/>
      <c r="VOE2" s="10"/>
      <c r="VOF2" s="10"/>
      <c r="VOG2" s="10"/>
      <c r="VOH2" s="10"/>
      <c r="VOI2" s="10"/>
      <c r="VOJ2" s="10"/>
      <c r="VOK2" s="10"/>
      <c r="VOL2" s="10"/>
      <c r="VOM2" s="10"/>
      <c r="VON2" s="10"/>
      <c r="VOO2" s="10"/>
      <c r="VOP2" s="10"/>
      <c r="VOQ2" s="10"/>
      <c r="VOR2" s="10"/>
      <c r="VOS2" s="10"/>
      <c r="VOT2" s="10"/>
      <c r="VOU2" s="10"/>
      <c r="VOV2" s="10"/>
      <c r="VOW2" s="10"/>
      <c r="VOX2" s="10"/>
      <c r="VOY2" s="10"/>
      <c r="VOZ2" s="10"/>
      <c r="VPA2" s="10"/>
      <c r="VPB2" s="10"/>
      <c r="VPC2" s="10"/>
      <c r="VPD2" s="10"/>
      <c r="VPE2" s="10"/>
      <c r="VPF2" s="10"/>
      <c r="VPG2" s="10"/>
      <c r="VPH2" s="10"/>
      <c r="VPI2" s="10"/>
      <c r="VPJ2" s="10"/>
      <c r="VPK2" s="10"/>
      <c r="VPL2" s="10"/>
      <c r="VPM2" s="10"/>
      <c r="VPN2" s="10"/>
      <c r="VPO2" s="10"/>
      <c r="VPP2" s="10"/>
      <c r="VPQ2" s="10"/>
      <c r="VPR2" s="10"/>
      <c r="VPS2" s="10"/>
      <c r="VPT2" s="10"/>
      <c r="VPU2" s="10"/>
      <c r="VPV2" s="10"/>
      <c r="VPW2" s="10"/>
      <c r="VPX2" s="10"/>
      <c r="VPY2" s="10"/>
      <c r="VPZ2" s="10"/>
      <c r="VQA2" s="10"/>
      <c r="VQB2" s="10"/>
      <c r="VQC2" s="10"/>
      <c r="VQD2" s="10"/>
      <c r="VQE2" s="10"/>
      <c r="VQF2" s="10"/>
      <c r="VQG2" s="10"/>
      <c r="VQH2" s="10"/>
      <c r="VQI2" s="10"/>
      <c r="VQJ2" s="10"/>
      <c r="VQK2" s="10"/>
      <c r="VQL2" s="10"/>
      <c r="VQM2" s="10"/>
      <c r="VQN2" s="10"/>
      <c r="VQO2" s="10"/>
      <c r="VQP2" s="10"/>
      <c r="VQQ2" s="10"/>
      <c r="VQR2" s="10"/>
      <c r="VQS2" s="10"/>
      <c r="VQT2" s="10"/>
      <c r="VQU2" s="10"/>
      <c r="VQV2" s="10"/>
      <c r="VQW2" s="10"/>
      <c r="VQX2" s="10"/>
      <c r="VQY2" s="10"/>
      <c r="VQZ2" s="10"/>
      <c r="VRA2" s="10"/>
      <c r="VRB2" s="10"/>
      <c r="VRC2" s="10"/>
      <c r="VRD2" s="10"/>
      <c r="VRE2" s="10"/>
      <c r="VRF2" s="10"/>
      <c r="VRG2" s="10"/>
      <c r="VRH2" s="10"/>
      <c r="VRI2" s="10"/>
      <c r="VRJ2" s="10"/>
      <c r="VRK2" s="10"/>
      <c r="VRL2" s="10"/>
      <c r="VRM2" s="10"/>
      <c r="VRN2" s="10"/>
      <c r="VRO2" s="10"/>
      <c r="VRP2" s="10"/>
      <c r="VRQ2" s="10"/>
      <c r="VRR2" s="10"/>
      <c r="VRS2" s="10"/>
      <c r="VRT2" s="10"/>
      <c r="VRU2" s="10"/>
      <c r="VRV2" s="10"/>
      <c r="VRW2" s="10"/>
      <c r="VRX2" s="10"/>
      <c r="VRY2" s="10"/>
      <c r="VRZ2" s="10"/>
      <c r="VSA2" s="10"/>
      <c r="VSB2" s="10"/>
      <c r="VSC2" s="10"/>
      <c r="VSD2" s="10"/>
      <c r="VSE2" s="10"/>
      <c r="VSF2" s="10"/>
      <c r="VSG2" s="10"/>
      <c r="VSH2" s="10"/>
      <c r="VSI2" s="10"/>
      <c r="VSJ2" s="10"/>
      <c r="VSK2" s="10"/>
      <c r="VSL2" s="10"/>
      <c r="VSM2" s="10"/>
      <c r="VSN2" s="10"/>
      <c r="VSO2" s="10"/>
      <c r="VSP2" s="10"/>
      <c r="VSQ2" s="10"/>
      <c r="VSR2" s="10"/>
      <c r="VSS2" s="10"/>
      <c r="VST2" s="10"/>
      <c r="VSU2" s="10"/>
      <c r="VSV2" s="10"/>
      <c r="VSW2" s="10"/>
      <c r="VSX2" s="10"/>
      <c r="VSY2" s="10"/>
      <c r="VSZ2" s="10"/>
      <c r="VTA2" s="10"/>
      <c r="VTB2" s="10"/>
      <c r="VTC2" s="10"/>
      <c r="VTD2" s="10"/>
      <c r="VTE2" s="10"/>
      <c r="VTF2" s="10"/>
      <c r="VTG2" s="10"/>
      <c r="VTH2" s="10"/>
      <c r="VTI2" s="10"/>
      <c r="VTJ2" s="10"/>
      <c r="VTK2" s="10"/>
      <c r="VTL2" s="10"/>
      <c r="VTM2" s="10"/>
      <c r="VTN2" s="10"/>
      <c r="VTO2" s="10"/>
      <c r="VTP2" s="10"/>
      <c r="VTQ2" s="10"/>
      <c r="VTR2" s="10"/>
      <c r="VTS2" s="10"/>
      <c r="VTT2" s="10"/>
      <c r="VTU2" s="10"/>
      <c r="VTV2" s="10"/>
      <c r="VTW2" s="10"/>
      <c r="VTX2" s="10"/>
      <c r="VTY2" s="10"/>
      <c r="VTZ2" s="10"/>
      <c r="VUA2" s="10"/>
      <c r="VUB2" s="10"/>
      <c r="VUC2" s="10"/>
      <c r="VUD2" s="10"/>
      <c r="VUE2" s="10"/>
      <c r="VUF2" s="10"/>
      <c r="VUG2" s="10"/>
      <c r="VUH2" s="10"/>
      <c r="VUI2" s="10"/>
      <c r="VUJ2" s="10"/>
      <c r="VUK2" s="10"/>
      <c r="VUL2" s="10"/>
      <c r="VUM2" s="10"/>
      <c r="VUN2" s="10"/>
      <c r="VUO2" s="10"/>
      <c r="VUP2" s="10"/>
      <c r="VUQ2" s="10"/>
      <c r="VUR2" s="10"/>
      <c r="VUS2" s="10"/>
      <c r="VUT2" s="10"/>
      <c r="VUU2" s="10"/>
      <c r="VUV2" s="10"/>
      <c r="VUW2" s="10"/>
      <c r="VUX2" s="10"/>
      <c r="VUY2" s="10"/>
      <c r="VUZ2" s="10"/>
      <c r="VVA2" s="10"/>
      <c r="VVB2" s="10"/>
      <c r="VVC2" s="10"/>
      <c r="VVD2" s="10"/>
      <c r="VVE2" s="10"/>
      <c r="VVF2" s="10"/>
      <c r="VVG2" s="10"/>
      <c r="VVH2" s="10"/>
      <c r="VVI2" s="10"/>
      <c r="VVJ2" s="10"/>
      <c r="VVK2" s="10"/>
      <c r="VVL2" s="10"/>
      <c r="VVM2" s="10"/>
      <c r="VVN2" s="10"/>
      <c r="VVO2" s="10"/>
      <c r="VVP2" s="10"/>
      <c r="VVQ2" s="10"/>
      <c r="VVR2" s="10"/>
      <c r="VVS2" s="10"/>
      <c r="VVT2" s="10"/>
      <c r="VVU2" s="10"/>
      <c r="VVV2" s="10"/>
      <c r="VVW2" s="10"/>
      <c r="VVX2" s="10"/>
      <c r="VVY2" s="10"/>
      <c r="VVZ2" s="10"/>
      <c r="VWA2" s="10"/>
      <c r="VWB2" s="10"/>
      <c r="VWC2" s="10"/>
      <c r="VWD2" s="10"/>
      <c r="VWE2" s="10"/>
      <c r="VWF2" s="10"/>
      <c r="VWG2" s="10"/>
      <c r="VWH2" s="10"/>
      <c r="VWI2" s="10"/>
      <c r="VWJ2" s="10"/>
      <c r="VWK2" s="10"/>
      <c r="VWL2" s="10"/>
      <c r="VWM2" s="10"/>
      <c r="VWN2" s="10"/>
      <c r="VWO2" s="10"/>
      <c r="VWP2" s="10"/>
      <c r="VWQ2" s="10"/>
      <c r="VWR2" s="10"/>
      <c r="VWS2" s="10"/>
      <c r="VWT2" s="10"/>
      <c r="VWU2" s="10"/>
      <c r="VWV2" s="10"/>
      <c r="VWW2" s="10"/>
      <c r="VWX2" s="10"/>
      <c r="VWY2" s="10"/>
      <c r="VWZ2" s="10"/>
      <c r="VXA2" s="10"/>
      <c r="VXB2" s="10"/>
      <c r="VXC2" s="10"/>
      <c r="VXD2" s="10"/>
      <c r="VXE2" s="10"/>
      <c r="VXF2" s="10"/>
      <c r="VXG2" s="10"/>
      <c r="VXH2" s="10"/>
      <c r="VXI2" s="10"/>
      <c r="VXJ2" s="10"/>
      <c r="VXK2" s="10"/>
      <c r="VXL2" s="10"/>
      <c r="VXM2" s="10"/>
      <c r="VXN2" s="10"/>
      <c r="VXO2" s="10"/>
      <c r="VXP2" s="10"/>
      <c r="VXQ2" s="10"/>
      <c r="VXR2" s="10"/>
      <c r="VXS2" s="10"/>
      <c r="VXT2" s="10"/>
      <c r="VXU2" s="10"/>
      <c r="VXV2" s="10"/>
      <c r="VXW2" s="10"/>
      <c r="VXX2" s="10"/>
      <c r="VXY2" s="10"/>
      <c r="VXZ2" s="10"/>
      <c r="VYA2" s="10"/>
      <c r="VYB2" s="10"/>
      <c r="VYC2" s="10"/>
      <c r="VYD2" s="10"/>
      <c r="VYE2" s="10"/>
      <c r="VYF2" s="10"/>
      <c r="VYG2" s="10"/>
      <c r="VYH2" s="10"/>
      <c r="VYI2" s="10"/>
      <c r="VYJ2" s="10"/>
      <c r="VYK2" s="10"/>
      <c r="VYL2" s="10"/>
      <c r="VYM2" s="10"/>
      <c r="VYN2" s="10"/>
      <c r="VYO2" s="10"/>
      <c r="VYP2" s="10"/>
      <c r="VYQ2" s="10"/>
      <c r="VYR2" s="10"/>
      <c r="VYS2" s="10"/>
      <c r="VYT2" s="10"/>
      <c r="VYU2" s="10"/>
      <c r="VYV2" s="10"/>
      <c r="VYW2" s="10"/>
      <c r="VYX2" s="10"/>
      <c r="VYY2" s="10"/>
      <c r="VYZ2" s="10"/>
      <c r="VZA2" s="10"/>
      <c r="VZB2" s="10"/>
      <c r="VZC2" s="10"/>
      <c r="VZD2" s="10"/>
      <c r="VZE2" s="10"/>
      <c r="VZF2" s="10"/>
      <c r="VZG2" s="10"/>
      <c r="VZH2" s="10"/>
      <c r="VZI2" s="10"/>
      <c r="VZJ2" s="10"/>
      <c r="VZK2" s="10"/>
      <c r="VZL2" s="10"/>
      <c r="VZM2" s="10"/>
      <c r="VZN2" s="10"/>
      <c r="VZO2" s="10"/>
      <c r="VZP2" s="10"/>
      <c r="VZQ2" s="10"/>
      <c r="VZR2" s="10"/>
      <c r="VZS2" s="10"/>
      <c r="VZT2" s="10"/>
      <c r="VZU2" s="10"/>
      <c r="VZV2" s="10"/>
      <c r="VZW2" s="10"/>
      <c r="VZX2" s="10"/>
      <c r="VZY2" s="10"/>
      <c r="VZZ2" s="10"/>
      <c r="WAA2" s="10"/>
      <c r="WAB2" s="10"/>
      <c r="WAC2" s="10"/>
      <c r="WAD2" s="10"/>
      <c r="WAE2" s="10"/>
      <c r="WAF2" s="10"/>
      <c r="WAG2" s="10"/>
      <c r="WAH2" s="10"/>
      <c r="WAI2" s="10"/>
      <c r="WAJ2" s="10"/>
      <c r="WAK2" s="10"/>
      <c r="WAL2" s="10"/>
      <c r="WAM2" s="10"/>
      <c r="WAN2" s="10"/>
      <c r="WAO2" s="10"/>
      <c r="WAP2" s="10"/>
      <c r="WAQ2" s="10"/>
      <c r="WAR2" s="10"/>
      <c r="WAS2" s="10"/>
      <c r="WAT2" s="10"/>
      <c r="WAU2" s="10"/>
      <c r="WAV2" s="10"/>
      <c r="WAW2" s="10"/>
      <c r="WAX2" s="10"/>
      <c r="WAY2" s="10"/>
      <c r="WAZ2" s="10"/>
      <c r="WBA2" s="10"/>
      <c r="WBB2" s="10"/>
      <c r="WBC2" s="10"/>
      <c r="WBD2" s="10"/>
      <c r="WBE2" s="10"/>
      <c r="WBF2" s="10"/>
      <c r="WBG2" s="10"/>
      <c r="WBH2" s="10"/>
      <c r="WBI2" s="10"/>
      <c r="WBJ2" s="10"/>
      <c r="WBK2" s="10"/>
      <c r="WBL2" s="10"/>
      <c r="WBM2" s="10"/>
      <c r="WBN2" s="10"/>
      <c r="WBO2" s="10"/>
      <c r="WBP2" s="10"/>
      <c r="WBQ2" s="10"/>
      <c r="WBR2" s="10"/>
      <c r="WBS2" s="10"/>
      <c r="WBT2" s="10"/>
      <c r="WBU2" s="10"/>
      <c r="WBV2" s="10"/>
      <c r="WBW2" s="10"/>
      <c r="WBX2" s="10"/>
      <c r="WBY2" s="10"/>
      <c r="WBZ2" s="10"/>
      <c r="WCA2" s="10"/>
      <c r="WCB2" s="10"/>
      <c r="WCC2" s="10"/>
      <c r="WCD2" s="10"/>
      <c r="WCE2" s="10"/>
      <c r="WCF2" s="10"/>
      <c r="WCG2" s="10"/>
      <c r="WCH2" s="10"/>
      <c r="WCI2" s="10"/>
      <c r="WCJ2" s="10"/>
      <c r="WCK2" s="10"/>
      <c r="WCL2" s="10"/>
      <c r="WCM2" s="10"/>
      <c r="WCN2" s="10"/>
      <c r="WCO2" s="10"/>
      <c r="WCP2" s="10"/>
      <c r="WCQ2" s="10"/>
      <c r="WCR2" s="10"/>
      <c r="WCS2" s="10"/>
      <c r="WCT2" s="10"/>
      <c r="WCU2" s="10"/>
      <c r="WCV2" s="10"/>
      <c r="WCW2" s="10"/>
      <c r="WCX2" s="10"/>
      <c r="WCY2" s="10"/>
      <c r="WCZ2" s="10"/>
      <c r="WDA2" s="10"/>
      <c r="WDB2" s="10"/>
      <c r="WDC2" s="10"/>
      <c r="WDD2" s="10"/>
      <c r="WDE2" s="10"/>
      <c r="WDF2" s="10"/>
      <c r="WDG2" s="10"/>
      <c r="WDH2" s="10"/>
      <c r="WDI2" s="10"/>
      <c r="WDJ2" s="10"/>
      <c r="WDK2" s="10"/>
      <c r="WDL2" s="10"/>
      <c r="WDM2" s="10"/>
      <c r="WDN2" s="10"/>
      <c r="WDO2" s="10"/>
      <c r="WDP2" s="10"/>
      <c r="WDQ2" s="10"/>
      <c r="WDR2" s="10"/>
      <c r="WDS2" s="10"/>
      <c r="WDT2" s="10"/>
      <c r="WDU2" s="10"/>
      <c r="WDV2" s="10"/>
      <c r="WDW2" s="10"/>
      <c r="WDX2" s="10"/>
      <c r="WDY2" s="10"/>
      <c r="WDZ2" s="10"/>
      <c r="WEA2" s="10"/>
      <c r="WEB2" s="10"/>
      <c r="WEC2" s="10"/>
      <c r="WED2" s="10"/>
      <c r="WEE2" s="10"/>
      <c r="WEF2" s="10"/>
      <c r="WEG2" s="10"/>
      <c r="WEH2" s="10"/>
      <c r="WEI2" s="10"/>
      <c r="WEJ2" s="10"/>
      <c r="WEK2" s="10"/>
      <c r="WEL2" s="10"/>
      <c r="WEM2" s="10"/>
      <c r="WEN2" s="10"/>
      <c r="WEO2" s="10"/>
      <c r="WEP2" s="10"/>
      <c r="WEQ2" s="10"/>
      <c r="WER2" s="10"/>
      <c r="WES2" s="10"/>
      <c r="WET2" s="10"/>
      <c r="WEU2" s="10"/>
      <c r="WEV2" s="10"/>
      <c r="WEW2" s="10"/>
      <c r="WEX2" s="10"/>
      <c r="WEY2" s="10"/>
      <c r="WEZ2" s="10"/>
      <c r="WFA2" s="10"/>
      <c r="WFB2" s="10"/>
      <c r="WFC2" s="10"/>
      <c r="WFD2" s="10"/>
      <c r="WFE2" s="10"/>
      <c r="WFF2" s="10"/>
      <c r="WFG2" s="10"/>
      <c r="WFH2" s="10"/>
      <c r="WFI2" s="10"/>
      <c r="WFJ2" s="10"/>
      <c r="WFK2" s="10"/>
      <c r="WFL2" s="10"/>
      <c r="WFM2" s="10"/>
      <c r="WFN2" s="10"/>
      <c r="WFO2" s="10"/>
      <c r="WFP2" s="10"/>
      <c r="WFQ2" s="10"/>
      <c r="WFR2" s="10"/>
      <c r="WFS2" s="10"/>
      <c r="WFT2" s="10"/>
      <c r="WFU2" s="10"/>
      <c r="WFV2" s="10"/>
      <c r="WFW2" s="10"/>
      <c r="WFX2" s="10"/>
      <c r="WFY2" s="10"/>
      <c r="WFZ2" s="10"/>
      <c r="WGA2" s="10"/>
      <c r="WGB2" s="10"/>
      <c r="WGC2" s="10"/>
      <c r="WGD2" s="10"/>
      <c r="WGE2" s="10"/>
      <c r="WGF2" s="10"/>
      <c r="WGG2" s="10"/>
      <c r="WGH2" s="10"/>
      <c r="WGI2" s="10"/>
      <c r="WGJ2" s="10"/>
      <c r="WGK2" s="10"/>
      <c r="WGL2" s="10"/>
      <c r="WGM2" s="10"/>
      <c r="WGN2" s="10"/>
      <c r="WGO2" s="10"/>
      <c r="WGP2" s="10"/>
      <c r="WGQ2" s="10"/>
      <c r="WGR2" s="10"/>
      <c r="WGS2" s="10"/>
      <c r="WGT2" s="10"/>
      <c r="WGU2" s="10"/>
      <c r="WGV2" s="10"/>
      <c r="WGW2" s="10"/>
      <c r="WGX2" s="10"/>
      <c r="WGY2" s="10"/>
      <c r="WGZ2" s="10"/>
      <c r="WHA2" s="10"/>
      <c r="WHB2" s="10"/>
      <c r="WHC2" s="10"/>
      <c r="WHD2" s="10"/>
      <c r="WHE2" s="10"/>
      <c r="WHF2" s="10"/>
      <c r="WHG2" s="10"/>
      <c r="WHH2" s="10"/>
      <c r="WHI2" s="10"/>
      <c r="WHJ2" s="10"/>
      <c r="WHK2" s="10"/>
      <c r="WHL2" s="10"/>
      <c r="WHM2" s="10"/>
      <c r="WHN2" s="10"/>
      <c r="WHO2" s="10"/>
      <c r="WHP2" s="10"/>
      <c r="WHQ2" s="10"/>
      <c r="WHR2" s="10"/>
      <c r="WHS2" s="10"/>
      <c r="WHT2" s="10"/>
      <c r="WHU2" s="10"/>
      <c r="WHV2" s="10"/>
      <c r="WHW2" s="10"/>
      <c r="WHX2" s="10"/>
      <c r="WHY2" s="10"/>
      <c r="WHZ2" s="10"/>
      <c r="WIA2" s="10"/>
      <c r="WIB2" s="10"/>
      <c r="WIC2" s="10"/>
      <c r="WID2" s="10"/>
      <c r="WIE2" s="10"/>
      <c r="WIF2" s="10"/>
      <c r="WIG2" s="10"/>
      <c r="WIH2" s="10"/>
      <c r="WII2" s="10"/>
      <c r="WIJ2" s="10"/>
      <c r="WIK2" s="10"/>
      <c r="WIL2" s="10"/>
      <c r="WIM2" s="10"/>
      <c r="WIN2" s="10"/>
      <c r="WIO2" s="10"/>
      <c r="WIP2" s="10"/>
      <c r="WIQ2" s="10"/>
      <c r="WIR2" s="10"/>
      <c r="WIS2" s="10"/>
      <c r="WIT2" s="10"/>
      <c r="WIU2" s="10"/>
      <c r="WIV2" s="10"/>
      <c r="WIW2" s="10"/>
      <c r="WIX2" s="10"/>
      <c r="WIY2" s="10"/>
      <c r="WIZ2" s="10"/>
      <c r="WJA2" s="10"/>
      <c r="WJB2" s="10"/>
      <c r="WJC2" s="10"/>
      <c r="WJD2" s="10"/>
      <c r="WJE2" s="10"/>
      <c r="WJF2" s="10"/>
      <c r="WJG2" s="10"/>
      <c r="WJH2" s="10"/>
      <c r="WJI2" s="10"/>
      <c r="WJJ2" s="10"/>
      <c r="WJK2" s="10"/>
      <c r="WJL2" s="10"/>
      <c r="WJM2" s="10"/>
      <c r="WJN2" s="10"/>
      <c r="WJO2" s="10"/>
      <c r="WJP2" s="10"/>
      <c r="WJQ2" s="10"/>
      <c r="WJR2" s="10"/>
      <c r="WJS2" s="10"/>
      <c r="WJT2" s="10"/>
      <c r="WJU2" s="10"/>
      <c r="WJV2" s="10"/>
      <c r="WJW2" s="10"/>
      <c r="WJX2" s="10"/>
      <c r="WJY2" s="10"/>
      <c r="WJZ2" s="10"/>
      <c r="WKA2" s="10"/>
      <c r="WKB2" s="10"/>
      <c r="WKC2" s="10"/>
      <c r="WKD2" s="10"/>
      <c r="WKE2" s="10"/>
      <c r="WKF2" s="10"/>
      <c r="WKG2" s="10"/>
      <c r="WKH2" s="10"/>
      <c r="WKI2" s="10"/>
      <c r="WKJ2" s="10"/>
      <c r="WKK2" s="10"/>
      <c r="WKL2" s="10"/>
      <c r="WKM2" s="10"/>
      <c r="WKN2" s="10"/>
      <c r="WKO2" s="10"/>
      <c r="WKP2" s="10"/>
      <c r="WKQ2" s="10"/>
      <c r="WKR2" s="10"/>
      <c r="WKS2" s="10"/>
      <c r="WKT2" s="10"/>
      <c r="WKU2" s="10"/>
      <c r="WKV2" s="10"/>
      <c r="WKW2" s="10"/>
      <c r="WKX2" s="10"/>
      <c r="WKY2" s="10"/>
      <c r="WKZ2" s="10"/>
      <c r="WLA2" s="10"/>
      <c r="WLB2" s="10"/>
      <c r="WLC2" s="10"/>
      <c r="WLD2" s="10"/>
      <c r="WLE2" s="10"/>
      <c r="WLF2" s="10"/>
      <c r="WLG2" s="10"/>
      <c r="WLH2" s="10"/>
      <c r="WLI2" s="10"/>
      <c r="WLJ2" s="10"/>
      <c r="WLK2" s="10"/>
      <c r="WLL2" s="10"/>
      <c r="WLM2" s="10"/>
      <c r="WLN2" s="10"/>
      <c r="WLO2" s="10"/>
      <c r="WLP2" s="10"/>
      <c r="WLQ2" s="10"/>
      <c r="WLR2" s="10"/>
      <c r="WLS2" s="10"/>
      <c r="WLT2" s="10"/>
      <c r="WLU2" s="10"/>
      <c r="WLV2" s="10"/>
      <c r="WLW2" s="10"/>
      <c r="WLX2" s="10"/>
      <c r="WLY2" s="10"/>
      <c r="WLZ2" s="10"/>
      <c r="WMA2" s="10"/>
      <c r="WMB2" s="10"/>
      <c r="WMC2" s="10"/>
      <c r="WMD2" s="10"/>
      <c r="WME2" s="10"/>
      <c r="WMF2" s="10"/>
      <c r="WMG2" s="10"/>
      <c r="WMH2" s="10"/>
      <c r="WMI2" s="10"/>
      <c r="WMJ2" s="10"/>
      <c r="WMK2" s="10"/>
      <c r="WML2" s="10"/>
      <c r="WMM2" s="10"/>
      <c r="WMN2" s="10"/>
      <c r="WMO2" s="10"/>
      <c r="WMP2" s="10"/>
      <c r="WMQ2" s="10"/>
      <c r="WMR2" s="10"/>
      <c r="WMS2" s="10"/>
      <c r="WMT2" s="10"/>
      <c r="WMU2" s="10"/>
      <c r="WMV2" s="10"/>
      <c r="WMW2" s="10"/>
      <c r="WMX2" s="10"/>
      <c r="WMY2" s="10"/>
      <c r="WMZ2" s="10"/>
      <c r="WNA2" s="10"/>
      <c r="WNB2" s="10"/>
      <c r="WNC2" s="10"/>
      <c r="WND2" s="10"/>
      <c r="WNE2" s="10"/>
      <c r="WNF2" s="10"/>
      <c r="WNG2" s="10"/>
      <c r="WNH2" s="10"/>
      <c r="WNI2" s="10"/>
      <c r="WNJ2" s="10"/>
      <c r="WNK2" s="10"/>
      <c r="WNL2" s="10"/>
      <c r="WNM2" s="10"/>
      <c r="WNN2" s="10"/>
      <c r="WNO2" s="10"/>
      <c r="WNP2" s="10"/>
      <c r="WNQ2" s="10"/>
      <c r="WNR2" s="10"/>
      <c r="WNS2" s="10"/>
      <c r="WNT2" s="10"/>
      <c r="WNU2" s="10"/>
      <c r="WNV2" s="10"/>
      <c r="WNW2" s="10"/>
      <c r="WNX2" s="10"/>
      <c r="WNY2" s="10"/>
      <c r="WNZ2" s="10"/>
      <c r="WOA2" s="10"/>
      <c r="WOB2" s="10"/>
      <c r="WOC2" s="10"/>
      <c r="WOD2" s="10"/>
      <c r="WOE2" s="10"/>
      <c r="WOF2" s="10"/>
      <c r="WOG2" s="10"/>
      <c r="WOH2" s="10"/>
      <c r="WOI2" s="10"/>
      <c r="WOJ2" s="10"/>
      <c r="WOK2" s="10"/>
      <c r="WOL2" s="10"/>
      <c r="WOM2" s="10"/>
      <c r="WON2" s="10"/>
      <c r="WOO2" s="10"/>
      <c r="WOP2" s="10"/>
      <c r="WOQ2" s="10"/>
      <c r="WOR2" s="10"/>
      <c r="WOS2" s="10"/>
      <c r="WOT2" s="10"/>
      <c r="WOU2" s="10"/>
      <c r="WOV2" s="10"/>
      <c r="WOW2" s="10"/>
      <c r="WOX2" s="10"/>
      <c r="WOY2" s="10"/>
      <c r="WOZ2" s="10"/>
      <c r="WPA2" s="10"/>
      <c r="WPB2" s="10"/>
      <c r="WPC2" s="10"/>
      <c r="WPD2" s="10"/>
      <c r="WPE2" s="10"/>
      <c r="WPF2" s="10"/>
      <c r="WPG2" s="10"/>
      <c r="WPH2" s="10"/>
      <c r="WPI2" s="10"/>
      <c r="WPJ2" s="10"/>
      <c r="WPK2" s="10"/>
      <c r="WPL2" s="10"/>
      <c r="WPM2" s="10"/>
      <c r="WPN2" s="10"/>
      <c r="WPO2" s="10"/>
      <c r="WPP2" s="10"/>
      <c r="WPQ2" s="10"/>
      <c r="WPR2" s="10"/>
      <c r="WPS2" s="10"/>
      <c r="WPT2" s="10"/>
      <c r="WPU2" s="10"/>
      <c r="WPV2" s="10"/>
      <c r="WPW2" s="10"/>
      <c r="WPX2" s="10"/>
      <c r="WPY2" s="10"/>
      <c r="WPZ2" s="10"/>
      <c r="WQA2" s="10"/>
      <c r="WQB2" s="10"/>
      <c r="WQC2" s="10"/>
      <c r="WQD2" s="10"/>
      <c r="WQE2" s="10"/>
      <c r="WQF2" s="10"/>
      <c r="WQG2" s="10"/>
      <c r="WQH2" s="10"/>
      <c r="WQI2" s="10"/>
      <c r="WQJ2" s="10"/>
      <c r="WQK2" s="10"/>
      <c r="WQL2" s="10"/>
      <c r="WQM2" s="10"/>
      <c r="WQN2" s="10"/>
      <c r="WQO2" s="10"/>
      <c r="WQP2" s="10"/>
      <c r="WQQ2" s="10"/>
      <c r="WQR2" s="10"/>
      <c r="WQS2" s="10"/>
      <c r="WQT2" s="10"/>
      <c r="WQU2" s="10"/>
      <c r="WQV2" s="10"/>
      <c r="WQW2" s="10"/>
      <c r="WQX2" s="10"/>
      <c r="WQY2" s="10"/>
      <c r="WQZ2" s="10"/>
      <c r="WRA2" s="10"/>
      <c r="WRB2" s="10"/>
      <c r="WRC2" s="10"/>
      <c r="WRD2" s="10"/>
      <c r="WRE2" s="10"/>
      <c r="WRF2" s="10"/>
      <c r="WRG2" s="10"/>
      <c r="WRH2" s="10"/>
      <c r="WRI2" s="10"/>
      <c r="WRJ2" s="10"/>
      <c r="WRK2" s="10"/>
      <c r="WRL2" s="10"/>
      <c r="WRM2" s="10"/>
      <c r="WRN2" s="10"/>
      <c r="WRO2" s="10"/>
      <c r="WRP2" s="10"/>
      <c r="WRQ2" s="10"/>
      <c r="WRR2" s="10"/>
      <c r="WRS2" s="10"/>
      <c r="WRT2" s="10"/>
      <c r="WRU2" s="10"/>
      <c r="WRV2" s="10"/>
      <c r="WRW2" s="10"/>
      <c r="WRX2" s="10"/>
      <c r="WRY2" s="10"/>
      <c r="WRZ2" s="10"/>
      <c r="WSA2" s="10"/>
      <c r="WSB2" s="10"/>
      <c r="WSC2" s="10"/>
      <c r="WSD2" s="10"/>
      <c r="WSE2" s="10"/>
      <c r="WSF2" s="10"/>
      <c r="WSG2" s="10"/>
      <c r="WSH2" s="10"/>
      <c r="WSI2" s="10"/>
      <c r="WSJ2" s="10"/>
      <c r="WSK2" s="10"/>
      <c r="WSL2" s="10"/>
      <c r="WSM2" s="10"/>
      <c r="WSN2" s="10"/>
      <c r="WSO2" s="10"/>
      <c r="WSP2" s="10"/>
      <c r="WSQ2" s="10"/>
      <c r="WSR2" s="10"/>
      <c r="WSS2" s="10"/>
      <c r="WST2" s="10"/>
      <c r="WSU2" s="10"/>
      <c r="WSV2" s="10"/>
      <c r="WSW2" s="10"/>
      <c r="WSX2" s="10"/>
      <c r="WSY2" s="10"/>
      <c r="WSZ2" s="10"/>
      <c r="WTA2" s="10"/>
      <c r="WTB2" s="10"/>
      <c r="WTC2" s="10"/>
      <c r="WTD2" s="10"/>
      <c r="WTE2" s="10"/>
      <c r="WTF2" s="10"/>
      <c r="WTG2" s="10"/>
      <c r="WTH2" s="10"/>
      <c r="WTI2" s="10"/>
      <c r="WTJ2" s="10"/>
      <c r="WTK2" s="10"/>
      <c r="WTL2" s="10"/>
      <c r="WTM2" s="10"/>
      <c r="WTN2" s="10"/>
      <c r="WTO2" s="10"/>
      <c r="WTP2" s="10"/>
      <c r="WTQ2" s="10"/>
      <c r="WTR2" s="10"/>
      <c r="WTS2" s="10"/>
      <c r="WTT2" s="10"/>
      <c r="WTU2" s="10"/>
      <c r="WTV2" s="10"/>
      <c r="WTW2" s="10"/>
      <c r="WTX2" s="10"/>
      <c r="WTY2" s="10"/>
      <c r="WTZ2" s="10"/>
      <c r="WUA2" s="10"/>
      <c r="WUB2" s="10"/>
      <c r="WUC2" s="10"/>
      <c r="WUD2" s="10"/>
      <c r="WUE2" s="10"/>
      <c r="WUF2" s="10"/>
      <c r="WUG2" s="10"/>
      <c r="WUH2" s="10"/>
      <c r="WUI2" s="10"/>
      <c r="WUJ2" s="10"/>
      <c r="WUK2" s="10"/>
      <c r="WUL2" s="10"/>
      <c r="WUM2" s="10"/>
      <c r="WUN2" s="10"/>
      <c r="WUO2" s="10"/>
      <c r="WUP2" s="10"/>
      <c r="WUQ2" s="10"/>
      <c r="WUR2" s="10"/>
      <c r="WUS2" s="10"/>
      <c r="WUT2" s="10"/>
      <c r="WUU2" s="10"/>
      <c r="WUV2" s="10"/>
      <c r="WUW2" s="10"/>
      <c r="WUX2" s="10"/>
      <c r="WUY2" s="10"/>
      <c r="WUZ2" s="10"/>
      <c r="WVA2" s="10"/>
      <c r="WVB2" s="10"/>
      <c r="WVC2" s="10"/>
      <c r="WVD2" s="10"/>
      <c r="WVE2" s="10"/>
      <c r="WVF2" s="10"/>
      <c r="WVG2" s="10"/>
      <c r="WVH2" s="10"/>
      <c r="WVI2" s="10"/>
      <c r="WVJ2" s="10"/>
      <c r="WVK2" s="10"/>
      <c r="WVL2" s="10"/>
      <c r="WVM2" s="10"/>
      <c r="WVN2" s="10"/>
      <c r="WVO2" s="10"/>
      <c r="WVP2" s="10"/>
      <c r="WVQ2" s="10"/>
      <c r="WVR2" s="10"/>
      <c r="WVS2" s="10"/>
      <c r="WVT2" s="10"/>
      <c r="WVU2" s="10"/>
      <c r="WVV2" s="10"/>
      <c r="WVW2" s="10"/>
      <c r="WVX2" s="10"/>
      <c r="WVY2" s="10"/>
      <c r="WVZ2" s="10"/>
      <c r="WWA2" s="10"/>
      <c r="WWB2" s="10"/>
      <c r="WWC2" s="10"/>
      <c r="WWD2" s="10"/>
      <c r="WWE2" s="10"/>
      <c r="WWF2" s="10"/>
      <c r="WWG2" s="10"/>
      <c r="WWH2" s="10"/>
      <c r="WWI2" s="10"/>
      <c r="WWJ2" s="10"/>
      <c r="WWK2" s="10"/>
      <c r="WWL2" s="10"/>
      <c r="WWM2" s="10"/>
      <c r="WWN2" s="10"/>
      <c r="WWO2" s="10"/>
      <c r="WWP2" s="10"/>
      <c r="WWQ2" s="10"/>
      <c r="WWR2" s="10"/>
      <c r="WWS2" s="10"/>
      <c r="WWT2" s="10"/>
      <c r="WWU2" s="10"/>
      <c r="WWV2" s="10"/>
      <c r="WWW2" s="10"/>
      <c r="WWX2" s="10"/>
      <c r="WWY2" s="10"/>
      <c r="WWZ2" s="10"/>
      <c r="WXA2" s="10"/>
      <c r="WXB2" s="10"/>
      <c r="WXC2" s="10"/>
      <c r="WXD2" s="10"/>
      <c r="WXE2" s="10"/>
      <c r="WXF2" s="10"/>
      <c r="WXG2" s="10"/>
      <c r="WXH2" s="10"/>
      <c r="WXI2" s="10"/>
      <c r="WXJ2" s="10"/>
      <c r="WXK2" s="10"/>
      <c r="WXL2" s="10"/>
      <c r="WXM2" s="10"/>
      <c r="WXN2" s="10"/>
      <c r="WXO2" s="10"/>
      <c r="WXP2" s="10"/>
      <c r="WXQ2" s="10"/>
      <c r="WXR2" s="10"/>
      <c r="WXS2" s="10"/>
      <c r="WXT2" s="10"/>
      <c r="WXU2" s="10"/>
      <c r="WXV2" s="10"/>
      <c r="WXW2" s="10"/>
      <c r="WXX2" s="10"/>
      <c r="WXY2" s="10"/>
      <c r="WXZ2" s="10"/>
      <c r="WYA2" s="10"/>
      <c r="WYB2" s="10"/>
      <c r="WYC2" s="10"/>
      <c r="WYD2" s="10"/>
      <c r="WYE2" s="10"/>
      <c r="WYF2" s="10"/>
      <c r="WYG2" s="10"/>
      <c r="WYH2" s="10"/>
      <c r="WYI2" s="10"/>
      <c r="WYJ2" s="10"/>
      <c r="WYK2" s="10"/>
      <c r="WYL2" s="10"/>
      <c r="WYM2" s="10"/>
      <c r="WYN2" s="10"/>
      <c r="WYO2" s="10"/>
      <c r="WYP2" s="10"/>
      <c r="WYQ2" s="10"/>
      <c r="WYR2" s="10"/>
      <c r="WYS2" s="10"/>
      <c r="WYT2" s="10"/>
      <c r="WYU2" s="10"/>
      <c r="WYV2" s="10"/>
      <c r="WYW2" s="10"/>
      <c r="WYX2" s="10"/>
      <c r="WYY2" s="10"/>
      <c r="WYZ2" s="10"/>
      <c r="WZA2" s="10"/>
      <c r="WZB2" s="10"/>
      <c r="WZC2" s="10"/>
      <c r="WZD2" s="10"/>
      <c r="WZE2" s="10"/>
      <c r="WZF2" s="10"/>
      <c r="WZG2" s="10"/>
      <c r="WZH2" s="10"/>
      <c r="WZI2" s="10"/>
      <c r="WZJ2" s="10"/>
      <c r="WZK2" s="10"/>
      <c r="WZL2" s="10"/>
      <c r="WZM2" s="10"/>
      <c r="WZN2" s="10"/>
      <c r="WZO2" s="10"/>
      <c r="WZP2" s="10"/>
      <c r="WZQ2" s="10"/>
      <c r="WZR2" s="10"/>
      <c r="WZS2" s="10"/>
      <c r="WZT2" s="10"/>
      <c r="WZU2" s="10"/>
      <c r="WZV2" s="10"/>
      <c r="WZW2" s="10"/>
      <c r="WZX2" s="10"/>
      <c r="WZY2" s="10"/>
      <c r="WZZ2" s="10"/>
      <c r="XAA2" s="10"/>
      <c r="XAB2" s="10"/>
      <c r="XAC2" s="10"/>
      <c r="XAD2" s="10"/>
      <c r="XAE2" s="10"/>
      <c r="XAF2" s="10"/>
      <c r="XAG2" s="10"/>
      <c r="XAH2" s="10"/>
      <c r="XAI2" s="10"/>
      <c r="XAJ2" s="10"/>
      <c r="XAK2" s="10"/>
      <c r="XAL2" s="10"/>
      <c r="XAM2" s="10"/>
      <c r="XAN2" s="10"/>
      <c r="XAO2" s="10"/>
      <c r="XAP2" s="10"/>
      <c r="XAQ2" s="10"/>
      <c r="XAR2" s="10"/>
      <c r="XAS2" s="10"/>
      <c r="XAT2" s="10"/>
      <c r="XAU2" s="10"/>
      <c r="XAV2" s="10"/>
      <c r="XAW2" s="10"/>
      <c r="XAX2" s="10"/>
      <c r="XAY2" s="10"/>
      <c r="XAZ2" s="10"/>
      <c r="XBA2" s="10"/>
      <c r="XBB2" s="10"/>
      <c r="XBC2" s="10"/>
      <c r="XBD2" s="10"/>
      <c r="XBE2" s="10"/>
      <c r="XBF2" s="10"/>
      <c r="XBG2" s="10"/>
      <c r="XBH2" s="10"/>
      <c r="XBI2" s="10"/>
      <c r="XBJ2" s="10"/>
      <c r="XBK2" s="10"/>
      <c r="XBL2" s="10"/>
      <c r="XBM2" s="10"/>
      <c r="XBN2" s="10"/>
      <c r="XBO2" s="10"/>
      <c r="XBP2" s="10"/>
      <c r="XBQ2" s="10"/>
      <c r="XBR2" s="10"/>
      <c r="XBS2" s="10"/>
      <c r="XBT2" s="10"/>
      <c r="XBU2" s="10"/>
      <c r="XBV2" s="10"/>
      <c r="XBW2" s="10"/>
      <c r="XBX2" s="10"/>
      <c r="XBY2" s="10"/>
      <c r="XBZ2" s="10"/>
      <c r="XCA2" s="10"/>
      <c r="XCB2" s="10"/>
      <c r="XCC2" s="10"/>
      <c r="XCD2" s="10"/>
      <c r="XCE2" s="10"/>
      <c r="XCF2" s="10"/>
      <c r="XCG2" s="10"/>
      <c r="XCH2" s="10"/>
      <c r="XCI2" s="10"/>
      <c r="XCJ2" s="10"/>
      <c r="XCK2" s="10"/>
      <c r="XCL2" s="10"/>
      <c r="XCM2" s="10"/>
      <c r="XCN2" s="10"/>
      <c r="XCO2" s="10"/>
      <c r="XCP2" s="10"/>
      <c r="XCQ2" s="10"/>
      <c r="XCR2" s="10"/>
      <c r="XCS2" s="10"/>
      <c r="XCT2" s="10"/>
      <c r="XCU2" s="10"/>
      <c r="XCV2" s="10"/>
      <c r="XCW2" s="10"/>
      <c r="XCX2" s="10"/>
      <c r="XCY2" s="10"/>
      <c r="XCZ2" s="10"/>
      <c r="XDA2" s="10"/>
      <c r="XDB2" s="10"/>
      <c r="XDC2" s="10"/>
      <c r="XDD2" s="10"/>
      <c r="XDE2" s="10"/>
      <c r="XDF2" s="10"/>
      <c r="XDG2" s="10"/>
      <c r="XDH2" s="10"/>
      <c r="XDI2" s="10"/>
      <c r="XDJ2" s="10"/>
      <c r="XDK2" s="10"/>
      <c r="XDL2" s="10"/>
      <c r="XDM2" s="10"/>
      <c r="XDN2" s="10"/>
      <c r="XDO2" s="10"/>
      <c r="XDP2" s="10"/>
      <c r="XDQ2" s="10"/>
      <c r="XDR2" s="10"/>
      <c r="XDS2" s="10"/>
      <c r="XDT2" s="10"/>
      <c r="XDU2" s="10"/>
      <c r="XDV2" s="10"/>
      <c r="XDW2" s="10"/>
      <c r="XDX2" s="10"/>
      <c r="XDY2" s="10"/>
      <c r="XDZ2" s="10"/>
      <c r="XEA2" s="10"/>
      <c r="XEB2" s="10"/>
      <c r="XEC2" s="10"/>
      <c r="XED2" s="10"/>
      <c r="XEE2" s="10"/>
      <c r="XEF2" s="10"/>
      <c r="XEG2" s="10"/>
      <c r="XEH2" s="10"/>
      <c r="XEI2" s="10"/>
      <c r="XEJ2" s="10"/>
      <c r="XEK2" s="10"/>
      <c r="XEL2" s="10"/>
      <c r="XEM2" s="10"/>
      <c r="XEN2" s="10"/>
      <c r="XEO2" s="10"/>
      <c r="XEP2" s="10"/>
      <c r="XEQ2" s="10"/>
      <c r="XER2" s="10"/>
      <c r="XES2" s="10"/>
      <c r="XET2" s="10"/>
      <c r="XEU2" s="10"/>
      <c r="XEV2" s="10"/>
      <c r="XEW2" s="10"/>
      <c r="XEX2" s="10"/>
      <c r="XEY2" s="10"/>
      <c r="XEZ2" s="10"/>
      <c r="XFA2" s="10"/>
    </row>
    <row r="3" s="2" customFormat="1" ht="48" spans="1:1024 1025:16381">
      <c r="A3" s="11">
        <v>14</v>
      </c>
      <c r="B3" s="11" t="s">
        <v>1141</v>
      </c>
      <c r="C3" s="11" t="s">
        <v>10381</v>
      </c>
      <c r="D3" s="11" t="s">
        <v>10382</v>
      </c>
      <c r="E3" s="11">
        <v>23</v>
      </c>
      <c r="F3" s="12" t="s">
        <v>10383</v>
      </c>
      <c r="G3" s="12" t="s">
        <v>10384</v>
      </c>
      <c r="H3" s="12" t="s">
        <v>10385</v>
      </c>
      <c r="I3" s="11" t="s">
        <v>10386</v>
      </c>
      <c r="J3" s="11" t="s">
        <v>10387</v>
      </c>
      <c r="K3" s="11" t="s">
        <v>10388</v>
      </c>
      <c r="L3" s="11" t="s">
        <v>10389</v>
      </c>
      <c r="M3" s="6"/>
    </row>
    <row r="4" s="2" customFormat="1" ht="24" spans="1:1024 1025:16381">
      <c r="A4" s="11">
        <v>16</v>
      </c>
      <c r="B4" s="11" t="s">
        <v>10390</v>
      </c>
      <c r="C4" s="11" t="s">
        <v>10391</v>
      </c>
      <c r="D4" s="11" t="s">
        <v>10382</v>
      </c>
      <c r="E4" s="11">
        <v>77</v>
      </c>
      <c r="F4" s="13" t="s">
        <v>10383</v>
      </c>
      <c r="G4" s="13" t="s">
        <v>10392</v>
      </c>
      <c r="H4" s="12" t="s">
        <v>10393</v>
      </c>
      <c r="I4" s="11" t="s">
        <v>1561</v>
      </c>
      <c r="J4" s="11" t="s">
        <v>10394</v>
      </c>
      <c r="K4" s="11" t="s">
        <v>10395</v>
      </c>
      <c r="L4" s="11" t="s">
        <v>10389</v>
      </c>
      <c r="M4" s="6"/>
    </row>
    <row r="5" s="2" customFormat="1" ht="108" spans="1:1024 1025:16381">
      <c r="A5" s="11">
        <v>17</v>
      </c>
      <c r="B5" s="11" t="s">
        <v>1141</v>
      </c>
      <c r="C5" s="11" t="s">
        <v>10396</v>
      </c>
      <c r="D5" s="11" t="s">
        <v>10382</v>
      </c>
      <c r="E5" s="11">
        <v>8</v>
      </c>
      <c r="F5" s="12" t="s">
        <v>10397</v>
      </c>
      <c r="G5" s="12" t="s">
        <v>10398</v>
      </c>
      <c r="H5" s="12" t="s">
        <v>10399</v>
      </c>
      <c r="I5" s="11" t="s">
        <v>1561</v>
      </c>
      <c r="J5" s="11" t="s">
        <v>10387</v>
      </c>
      <c r="K5" s="11" t="s">
        <v>10395</v>
      </c>
      <c r="L5" s="11" t="s">
        <v>10389</v>
      </c>
      <c r="M5" s="6"/>
    </row>
    <row r="6" s="2" customFormat="1" ht="60" spans="1:1024 1025:16381">
      <c r="A6" s="11">
        <v>23</v>
      </c>
      <c r="B6" s="11" t="s">
        <v>1141</v>
      </c>
      <c r="C6" s="11" t="s">
        <v>10400</v>
      </c>
      <c r="D6" s="11" t="s">
        <v>10382</v>
      </c>
      <c r="E6" s="11">
        <v>30</v>
      </c>
      <c r="F6" s="12" t="s">
        <v>10401</v>
      </c>
      <c r="G6" s="12" t="s">
        <v>10402</v>
      </c>
      <c r="H6" s="12" t="s">
        <v>10403</v>
      </c>
      <c r="I6" s="11" t="s">
        <v>1561</v>
      </c>
      <c r="J6" s="11" t="s">
        <v>10404</v>
      </c>
      <c r="K6" s="11" t="s">
        <v>10395</v>
      </c>
      <c r="L6" s="11" t="s">
        <v>10389</v>
      </c>
      <c r="M6" s="6"/>
    </row>
    <row r="7" s="2" customFormat="1" ht="72" spans="1:1024 1025:16381">
      <c r="A7" s="11">
        <v>24</v>
      </c>
      <c r="B7" s="11" t="s">
        <v>1141</v>
      </c>
      <c r="C7" s="11" t="s">
        <v>10405</v>
      </c>
      <c r="D7" s="11" t="s">
        <v>10382</v>
      </c>
      <c r="E7" s="11">
        <v>9</v>
      </c>
      <c r="F7" s="12" t="s">
        <v>10383</v>
      </c>
      <c r="G7" s="12" t="s">
        <v>10406</v>
      </c>
      <c r="H7" s="12" t="s">
        <v>10407</v>
      </c>
      <c r="I7" s="11" t="s">
        <v>1561</v>
      </c>
      <c r="J7" s="11" t="s">
        <v>10387</v>
      </c>
      <c r="K7" s="11" t="s">
        <v>10395</v>
      </c>
      <c r="L7" s="11" t="s">
        <v>10389</v>
      </c>
      <c r="M7" s="6"/>
    </row>
    <row r="8" s="2" customFormat="1" ht="60" spans="1:1024 1025:16381">
      <c r="A8" s="11">
        <v>28</v>
      </c>
      <c r="B8" s="11" t="s">
        <v>1141</v>
      </c>
      <c r="C8" s="11" t="s">
        <v>10400</v>
      </c>
      <c r="D8" s="11" t="s">
        <v>10382</v>
      </c>
      <c r="E8" s="11">
        <v>23</v>
      </c>
      <c r="F8" s="12" t="s">
        <v>10408</v>
      </c>
      <c r="G8" s="12" t="s">
        <v>10409</v>
      </c>
      <c r="H8" s="12" t="s">
        <v>10410</v>
      </c>
      <c r="I8" s="11" t="s">
        <v>1561</v>
      </c>
      <c r="J8" s="11" t="s">
        <v>10387</v>
      </c>
      <c r="K8" s="11" t="s">
        <v>10395</v>
      </c>
      <c r="L8" s="11" t="s">
        <v>10389</v>
      </c>
      <c r="M8" s="6"/>
    </row>
    <row r="9" s="2" customFormat="1" ht="13.5" spans="1:1024 1025:16381">
      <c r="A9" s="11">
        <v>41</v>
      </c>
      <c r="B9" s="11" t="s">
        <v>1141</v>
      </c>
      <c r="C9" s="11" t="s">
        <v>10411</v>
      </c>
      <c r="D9" s="11" t="s">
        <v>10382</v>
      </c>
      <c r="E9" s="11">
        <v>34</v>
      </c>
      <c r="F9" s="12" t="s">
        <v>10412</v>
      </c>
      <c r="G9" s="12" t="s">
        <v>10411</v>
      </c>
      <c r="H9" s="12" t="s">
        <v>10413</v>
      </c>
      <c r="I9" s="11" t="s">
        <v>1561</v>
      </c>
      <c r="J9" s="11" t="s">
        <v>10404</v>
      </c>
      <c r="K9" s="11" t="s">
        <v>10395</v>
      </c>
      <c r="L9" s="11" t="s">
        <v>10389</v>
      </c>
      <c r="M9" s="6"/>
    </row>
    <row r="10" s="2" customFormat="1" ht="13.5" spans="1:1024 1025:16381">
      <c r="A10" s="11">
        <v>42</v>
      </c>
      <c r="B10" s="11" t="s">
        <v>1141</v>
      </c>
      <c r="C10" s="11" t="s">
        <v>10414</v>
      </c>
      <c r="D10" s="11" t="s">
        <v>10382</v>
      </c>
      <c r="E10" s="11">
        <v>30</v>
      </c>
      <c r="F10" s="12" t="s">
        <v>10415</v>
      </c>
      <c r="G10" s="12" t="s">
        <v>10414</v>
      </c>
      <c r="H10" s="12" t="s">
        <v>10416</v>
      </c>
      <c r="I10" s="11" t="s">
        <v>1561</v>
      </c>
      <c r="J10" s="11" t="s">
        <v>90</v>
      </c>
      <c r="K10" s="11" t="s">
        <v>10395</v>
      </c>
      <c r="L10" s="11" t="s">
        <v>10389</v>
      </c>
      <c r="M10" s="6"/>
    </row>
    <row r="11" s="2" customFormat="1" ht="24" spans="1:1024 1025:16381">
      <c r="A11" s="11">
        <v>45</v>
      </c>
      <c r="B11" s="11" t="s">
        <v>1141</v>
      </c>
      <c r="C11" s="11" t="s">
        <v>10417</v>
      </c>
      <c r="D11" s="11" t="s">
        <v>10382</v>
      </c>
      <c r="E11" s="11">
        <v>73</v>
      </c>
      <c r="F11" s="12" t="s">
        <v>10383</v>
      </c>
      <c r="G11" s="12" t="s">
        <v>10417</v>
      </c>
      <c r="H11" s="12" t="s">
        <v>10418</v>
      </c>
      <c r="I11" s="11" t="s">
        <v>1561</v>
      </c>
      <c r="J11" s="11" t="s">
        <v>10387</v>
      </c>
      <c r="K11" s="11" t="s">
        <v>10395</v>
      </c>
      <c r="L11" s="11" t="s">
        <v>10389</v>
      </c>
      <c r="M11" s="6"/>
    </row>
    <row r="12" s="2" customFormat="1" ht="72" spans="1:1024 1025:16381">
      <c r="A12" s="11">
        <v>46</v>
      </c>
      <c r="B12" s="11" t="s">
        <v>1141</v>
      </c>
      <c r="C12" s="11" t="s">
        <v>10419</v>
      </c>
      <c r="D12" s="11" t="s">
        <v>10382</v>
      </c>
      <c r="E12" s="11">
        <v>136</v>
      </c>
      <c r="F12" s="12" t="s">
        <v>10412</v>
      </c>
      <c r="G12" s="12" t="s">
        <v>10419</v>
      </c>
      <c r="H12" s="12" t="s">
        <v>10420</v>
      </c>
      <c r="I12" s="11" t="s">
        <v>1561</v>
      </c>
      <c r="J12" s="11" t="s">
        <v>10404</v>
      </c>
      <c r="K12" s="11" t="s">
        <v>10395</v>
      </c>
      <c r="L12" s="11" t="s">
        <v>10389</v>
      </c>
      <c r="M12" s="6"/>
    </row>
    <row r="13" s="2" customFormat="1" ht="13.5" spans="1:1024 1025:16381">
      <c r="A13" s="11">
        <v>47</v>
      </c>
      <c r="B13" s="11" t="s">
        <v>10390</v>
      </c>
      <c r="C13" s="11" t="s">
        <v>10421</v>
      </c>
      <c r="D13" s="11" t="s">
        <v>10382</v>
      </c>
      <c r="E13" s="11">
        <v>32</v>
      </c>
      <c r="F13" s="12" t="s">
        <v>10415</v>
      </c>
      <c r="G13" s="12" t="s">
        <v>10421</v>
      </c>
      <c r="H13" s="12" t="s">
        <v>10416</v>
      </c>
      <c r="I13" s="11" t="s">
        <v>1561</v>
      </c>
      <c r="J13" s="11" t="s">
        <v>90</v>
      </c>
      <c r="K13" s="11" t="s">
        <v>10395</v>
      </c>
      <c r="L13" s="11" t="s">
        <v>10389</v>
      </c>
      <c r="M13" s="6"/>
    </row>
    <row r="14" s="2" customFormat="1" ht="96" spans="1:1024 1025:16381">
      <c r="A14" s="11">
        <v>61</v>
      </c>
      <c r="B14" s="11" t="s">
        <v>10422</v>
      </c>
      <c r="C14" s="14" t="s">
        <v>10423</v>
      </c>
      <c r="D14" s="15" t="s">
        <v>10382</v>
      </c>
      <c r="E14" s="16">
        <v>2</v>
      </c>
      <c r="F14" s="12" t="s">
        <v>10424</v>
      </c>
      <c r="G14" s="12" t="s">
        <v>10425</v>
      </c>
      <c r="H14" s="12" t="s">
        <v>10426</v>
      </c>
      <c r="I14" s="11" t="s">
        <v>10427</v>
      </c>
      <c r="J14" s="11" t="s">
        <v>10428</v>
      </c>
      <c r="K14" s="11" t="s">
        <v>10395</v>
      </c>
      <c r="L14" s="11" t="s">
        <v>10389</v>
      </c>
      <c r="M14" s="6"/>
    </row>
    <row r="15" s="2" customFormat="1" ht="132" spans="1:1024 1025:16381">
      <c r="A15" s="11">
        <v>62</v>
      </c>
      <c r="B15" s="11" t="s">
        <v>10422</v>
      </c>
      <c r="C15" s="14" t="s">
        <v>10429</v>
      </c>
      <c r="D15" s="15" t="s">
        <v>10382</v>
      </c>
      <c r="E15" s="16">
        <v>2</v>
      </c>
      <c r="F15" s="12" t="s">
        <v>10430</v>
      </c>
      <c r="G15" s="12" t="s">
        <v>10431</v>
      </c>
      <c r="H15" s="12" t="s">
        <v>10432</v>
      </c>
      <c r="I15" s="11" t="s">
        <v>10427</v>
      </c>
      <c r="J15" s="11" t="s">
        <v>10433</v>
      </c>
      <c r="K15" s="11" t="s">
        <v>10395</v>
      </c>
      <c r="L15" s="11" t="s">
        <v>10389</v>
      </c>
      <c r="M15" s="6"/>
    </row>
    <row r="16" s="2" customFormat="1" ht="99.75" spans="1:1024 1025:16381">
      <c r="A16" s="11">
        <v>65</v>
      </c>
      <c r="B16" s="11" t="s">
        <v>10422</v>
      </c>
      <c r="C16" s="14" t="s">
        <v>10434</v>
      </c>
      <c r="D16" s="15" t="s">
        <v>10382</v>
      </c>
      <c r="E16" s="16">
        <v>1</v>
      </c>
      <c r="F16" s="12" t="s">
        <v>10435</v>
      </c>
      <c r="G16" s="17" t="s">
        <v>10436</v>
      </c>
      <c r="H16" s="18" t="s">
        <v>10437</v>
      </c>
      <c r="I16" s="11" t="s">
        <v>10438</v>
      </c>
      <c r="J16" s="11" t="s">
        <v>10428</v>
      </c>
      <c r="K16" s="11" t="s">
        <v>10395</v>
      </c>
      <c r="L16" s="11" t="s">
        <v>10389</v>
      </c>
      <c r="M16" s="6"/>
    </row>
    <row r="17" s="2" customFormat="1" ht="84" spans="1:13">
      <c r="A17" s="11">
        <v>66</v>
      </c>
      <c r="B17" s="11" t="s">
        <v>1147</v>
      </c>
      <c r="C17" s="11" t="s">
        <v>10439</v>
      </c>
      <c r="D17" s="11" t="s">
        <v>10382</v>
      </c>
      <c r="E17" s="11">
        <v>2</v>
      </c>
      <c r="F17" s="12" t="s">
        <v>10440</v>
      </c>
      <c r="G17" s="12" t="s">
        <v>10441</v>
      </c>
      <c r="H17" s="12" t="s">
        <v>10442</v>
      </c>
      <c r="I17" s="11" t="s">
        <v>10443</v>
      </c>
      <c r="J17" s="11" t="s">
        <v>10444</v>
      </c>
      <c r="K17" s="11" t="s">
        <v>10395</v>
      </c>
      <c r="L17" s="11" t="s">
        <v>10445</v>
      </c>
      <c r="M17" s="6"/>
    </row>
    <row r="18" s="2" customFormat="1" ht="60" spans="1:13">
      <c r="A18" s="11">
        <v>67</v>
      </c>
      <c r="B18" s="11" t="s">
        <v>1147</v>
      </c>
      <c r="C18" s="11" t="s">
        <v>10446</v>
      </c>
      <c r="D18" s="11" t="s">
        <v>10382</v>
      </c>
      <c r="E18" s="11">
        <v>2</v>
      </c>
      <c r="F18" s="12" t="s">
        <v>10447</v>
      </c>
      <c r="G18" s="12" t="s">
        <v>10448</v>
      </c>
      <c r="H18" s="12" t="s">
        <v>10449</v>
      </c>
      <c r="I18" s="11" t="s">
        <v>1561</v>
      </c>
      <c r="J18" s="11" t="s">
        <v>10444</v>
      </c>
      <c r="K18" s="11" t="s">
        <v>10395</v>
      </c>
      <c r="L18" s="11" t="s">
        <v>10450</v>
      </c>
      <c r="M18" s="6"/>
    </row>
    <row r="19" s="2" customFormat="1" ht="72" spans="1:13">
      <c r="A19" s="11">
        <v>68</v>
      </c>
      <c r="B19" s="11" t="s">
        <v>1147</v>
      </c>
      <c r="C19" s="11" t="s">
        <v>10451</v>
      </c>
      <c r="D19" s="11" t="s">
        <v>10382</v>
      </c>
      <c r="E19" s="11">
        <v>2</v>
      </c>
      <c r="F19" s="12" t="s">
        <v>10452</v>
      </c>
      <c r="G19" s="12" t="s">
        <v>10453</v>
      </c>
      <c r="H19" s="12" t="s">
        <v>10454</v>
      </c>
      <c r="I19" s="11" t="s">
        <v>1561</v>
      </c>
      <c r="J19" s="11" t="s">
        <v>10444</v>
      </c>
      <c r="K19" s="11" t="s">
        <v>10395</v>
      </c>
      <c r="L19" s="11" t="s">
        <v>10455</v>
      </c>
      <c r="M19" s="6"/>
    </row>
    <row r="20" s="2" customFormat="1" ht="84" spans="1:13">
      <c r="A20" s="11">
        <v>69</v>
      </c>
      <c r="B20" s="11" t="s">
        <v>1147</v>
      </c>
      <c r="C20" s="11" t="s">
        <v>10456</v>
      </c>
      <c r="D20" s="11" t="s">
        <v>10382</v>
      </c>
      <c r="E20" s="11">
        <v>2</v>
      </c>
      <c r="F20" s="12" t="s">
        <v>10457</v>
      </c>
      <c r="G20" s="12" t="s">
        <v>10458</v>
      </c>
      <c r="H20" s="12" t="s">
        <v>10459</v>
      </c>
      <c r="I20" s="11" t="s">
        <v>1561</v>
      </c>
      <c r="J20" s="11" t="s">
        <v>10444</v>
      </c>
      <c r="K20" s="11" t="s">
        <v>10395</v>
      </c>
      <c r="L20" s="11" t="s">
        <v>10460</v>
      </c>
      <c r="M20" s="6"/>
    </row>
    <row r="21" s="2" customFormat="1" ht="72" spans="1:13">
      <c r="A21" s="11">
        <v>70</v>
      </c>
      <c r="B21" s="11" t="s">
        <v>1147</v>
      </c>
      <c r="C21" s="11" t="s">
        <v>10461</v>
      </c>
      <c r="D21" s="11" t="s">
        <v>10382</v>
      </c>
      <c r="E21" s="11">
        <v>2</v>
      </c>
      <c r="F21" s="12" t="s">
        <v>10462</v>
      </c>
      <c r="G21" s="12" t="s">
        <v>10463</v>
      </c>
      <c r="H21" s="12" t="s">
        <v>10464</v>
      </c>
      <c r="I21" s="11" t="s">
        <v>1561</v>
      </c>
      <c r="J21" s="11" t="s">
        <v>10444</v>
      </c>
      <c r="K21" s="11" t="s">
        <v>10395</v>
      </c>
      <c r="L21" s="11" t="s">
        <v>10465</v>
      </c>
      <c r="M21" s="6"/>
    </row>
    <row r="22" s="2" customFormat="1" ht="60" spans="1:13">
      <c r="A22" s="11">
        <v>71</v>
      </c>
      <c r="B22" s="11" t="s">
        <v>1147</v>
      </c>
      <c r="C22" s="11" t="s">
        <v>10466</v>
      </c>
      <c r="D22" s="11" t="s">
        <v>10382</v>
      </c>
      <c r="E22" s="11">
        <v>4</v>
      </c>
      <c r="F22" s="12" t="s">
        <v>10467</v>
      </c>
      <c r="G22" s="12" t="s">
        <v>10468</v>
      </c>
      <c r="H22" s="12" t="s">
        <v>10469</v>
      </c>
      <c r="I22" s="11" t="s">
        <v>1561</v>
      </c>
      <c r="J22" s="11" t="s">
        <v>10444</v>
      </c>
      <c r="K22" s="11" t="s">
        <v>10395</v>
      </c>
      <c r="L22" s="11" t="s">
        <v>10470</v>
      </c>
      <c r="M22" s="6"/>
    </row>
    <row r="23" s="2" customFormat="1" ht="60" spans="1:13">
      <c r="A23" s="11">
        <v>72</v>
      </c>
      <c r="B23" s="11" t="s">
        <v>1147</v>
      </c>
      <c r="C23" s="11" t="s">
        <v>10471</v>
      </c>
      <c r="D23" s="11" t="s">
        <v>10382</v>
      </c>
      <c r="E23" s="11">
        <v>4</v>
      </c>
      <c r="F23" s="12" t="s">
        <v>10472</v>
      </c>
      <c r="G23" s="12" t="s">
        <v>10473</v>
      </c>
      <c r="H23" s="12" t="s">
        <v>10474</v>
      </c>
      <c r="I23" s="11" t="s">
        <v>1561</v>
      </c>
      <c r="J23" s="11" t="s">
        <v>10444</v>
      </c>
      <c r="K23" s="11" t="s">
        <v>10395</v>
      </c>
      <c r="L23" s="11" t="s">
        <v>10475</v>
      </c>
      <c r="M23" s="6"/>
    </row>
    <row r="24" s="2" customFormat="1" ht="120" spans="1:13">
      <c r="A24" s="11">
        <v>73</v>
      </c>
      <c r="B24" s="11" t="s">
        <v>1147</v>
      </c>
      <c r="C24" s="11" t="s">
        <v>10476</v>
      </c>
      <c r="D24" s="11" t="s">
        <v>10382</v>
      </c>
      <c r="E24" s="11">
        <v>1</v>
      </c>
      <c r="F24" s="12" t="s">
        <v>10477</v>
      </c>
      <c r="G24" s="12" t="s">
        <v>10478</v>
      </c>
      <c r="H24" s="12" t="s">
        <v>10479</v>
      </c>
      <c r="I24" s="11" t="s">
        <v>1561</v>
      </c>
      <c r="J24" s="11" t="s">
        <v>10444</v>
      </c>
      <c r="K24" s="11" t="s">
        <v>10395</v>
      </c>
      <c r="L24" s="11" t="s">
        <v>10389</v>
      </c>
      <c r="M24" s="6"/>
    </row>
    <row r="25" s="2" customFormat="1" ht="84" spans="1:13">
      <c r="A25" s="11">
        <v>74</v>
      </c>
      <c r="B25" s="11" t="s">
        <v>1147</v>
      </c>
      <c r="C25" s="11" t="s">
        <v>10480</v>
      </c>
      <c r="D25" s="11" t="s">
        <v>10382</v>
      </c>
      <c r="E25" s="11">
        <v>2</v>
      </c>
      <c r="F25" s="12" t="s">
        <v>10481</v>
      </c>
      <c r="G25" s="12" t="s">
        <v>10482</v>
      </c>
      <c r="H25" s="12" t="s">
        <v>10483</v>
      </c>
      <c r="I25" s="11" t="s">
        <v>1561</v>
      </c>
      <c r="J25" s="11" t="s">
        <v>10444</v>
      </c>
      <c r="K25" s="11" t="s">
        <v>10395</v>
      </c>
      <c r="L25" s="11" t="s">
        <v>10389</v>
      </c>
      <c r="M25" s="6"/>
    </row>
    <row r="26" s="2" customFormat="1" ht="144" spans="1:13">
      <c r="A26" s="11">
        <v>75</v>
      </c>
      <c r="B26" s="11" t="s">
        <v>1147</v>
      </c>
      <c r="C26" s="11" t="s">
        <v>10484</v>
      </c>
      <c r="D26" s="11" t="s">
        <v>10382</v>
      </c>
      <c r="E26" s="11">
        <v>2</v>
      </c>
      <c r="F26" s="12" t="s">
        <v>10485</v>
      </c>
      <c r="G26" s="12" t="s">
        <v>10486</v>
      </c>
      <c r="H26" s="12" t="s">
        <v>10487</v>
      </c>
      <c r="I26" s="11" t="s">
        <v>1561</v>
      </c>
      <c r="J26" s="11" t="s">
        <v>10444</v>
      </c>
      <c r="K26" s="11" t="s">
        <v>10395</v>
      </c>
      <c r="L26" s="11" t="s">
        <v>10389</v>
      </c>
      <c r="M26" s="6"/>
    </row>
    <row r="27" s="2" customFormat="1" ht="120" spans="1:13">
      <c r="A27" s="11">
        <v>76</v>
      </c>
      <c r="B27" s="11" t="s">
        <v>1147</v>
      </c>
      <c r="C27" s="11" t="s">
        <v>10488</v>
      </c>
      <c r="D27" s="11" t="s">
        <v>10382</v>
      </c>
      <c r="E27" s="11">
        <v>2</v>
      </c>
      <c r="F27" s="12" t="s">
        <v>10489</v>
      </c>
      <c r="G27" s="12" t="s">
        <v>10490</v>
      </c>
      <c r="H27" s="12" t="s">
        <v>10491</v>
      </c>
      <c r="I27" s="11" t="s">
        <v>1561</v>
      </c>
      <c r="J27" s="11" t="s">
        <v>10444</v>
      </c>
      <c r="K27" s="11" t="s">
        <v>10395</v>
      </c>
      <c r="L27" s="11" t="s">
        <v>10389</v>
      </c>
      <c r="M27" s="6"/>
    </row>
    <row r="28" s="2" customFormat="1" ht="144" spans="1:13">
      <c r="A28" s="11">
        <v>77</v>
      </c>
      <c r="B28" s="11" t="s">
        <v>1147</v>
      </c>
      <c r="C28" s="11" t="s">
        <v>10492</v>
      </c>
      <c r="D28" s="11" t="s">
        <v>10382</v>
      </c>
      <c r="E28" s="11">
        <v>2</v>
      </c>
      <c r="F28" s="12" t="s">
        <v>10489</v>
      </c>
      <c r="G28" s="12" t="s">
        <v>10493</v>
      </c>
      <c r="H28" s="12" t="s">
        <v>10494</v>
      </c>
      <c r="I28" s="11" t="s">
        <v>1561</v>
      </c>
      <c r="J28" s="11" t="s">
        <v>10444</v>
      </c>
      <c r="K28" s="11" t="s">
        <v>10395</v>
      </c>
      <c r="L28" s="11" t="s">
        <v>10389</v>
      </c>
      <c r="M28" s="6"/>
    </row>
    <row r="29" s="2" customFormat="1" ht="72" spans="1:13">
      <c r="A29" s="11">
        <v>78</v>
      </c>
      <c r="B29" s="11" t="s">
        <v>1147</v>
      </c>
      <c r="C29" s="11" t="s">
        <v>10495</v>
      </c>
      <c r="D29" s="11" t="s">
        <v>10382</v>
      </c>
      <c r="E29" s="11">
        <v>2</v>
      </c>
      <c r="F29" s="12" t="s">
        <v>10496</v>
      </c>
      <c r="G29" s="12" t="s">
        <v>10497</v>
      </c>
      <c r="H29" s="12" t="s">
        <v>10498</v>
      </c>
      <c r="I29" s="11" t="s">
        <v>1561</v>
      </c>
      <c r="J29" s="11" t="s">
        <v>10444</v>
      </c>
      <c r="K29" s="11" t="s">
        <v>10395</v>
      </c>
      <c r="L29" s="11" t="s">
        <v>10389</v>
      </c>
      <c r="M29" s="6"/>
    </row>
    <row r="30" s="2" customFormat="1" ht="84" spans="1:13">
      <c r="A30" s="11">
        <v>79</v>
      </c>
      <c r="B30" s="11" t="s">
        <v>1147</v>
      </c>
      <c r="C30" s="11" t="s">
        <v>10499</v>
      </c>
      <c r="D30" s="11" t="s">
        <v>10382</v>
      </c>
      <c r="E30" s="11">
        <v>2</v>
      </c>
      <c r="F30" s="12" t="s">
        <v>10500</v>
      </c>
      <c r="G30" s="12" t="s">
        <v>10501</v>
      </c>
      <c r="H30" s="12" t="s">
        <v>10502</v>
      </c>
      <c r="I30" s="11" t="s">
        <v>1561</v>
      </c>
      <c r="J30" s="11" t="s">
        <v>10444</v>
      </c>
      <c r="K30" s="11" t="s">
        <v>10395</v>
      </c>
      <c r="L30" s="11" t="s">
        <v>10389</v>
      </c>
      <c r="M30" s="6"/>
    </row>
    <row r="31" s="2" customFormat="1" ht="144" spans="1:13">
      <c r="A31" s="11">
        <v>80</v>
      </c>
      <c r="B31" s="11" t="s">
        <v>1147</v>
      </c>
      <c r="C31" s="11" t="s">
        <v>10503</v>
      </c>
      <c r="D31" s="11" t="s">
        <v>10382</v>
      </c>
      <c r="E31" s="11">
        <v>1</v>
      </c>
      <c r="F31" s="12" t="s">
        <v>10504</v>
      </c>
      <c r="G31" s="12" t="s">
        <v>10505</v>
      </c>
      <c r="H31" s="12" t="s">
        <v>10506</v>
      </c>
      <c r="I31" s="11" t="s">
        <v>1561</v>
      </c>
      <c r="J31" s="11" t="s">
        <v>10444</v>
      </c>
      <c r="K31" s="11" t="s">
        <v>10395</v>
      </c>
      <c r="L31" s="11" t="s">
        <v>10389</v>
      </c>
      <c r="M31" s="6"/>
    </row>
    <row r="32" s="2" customFormat="1" ht="180" spans="1:13">
      <c r="A32" s="11">
        <v>81</v>
      </c>
      <c r="B32" s="11" t="s">
        <v>1147</v>
      </c>
      <c r="C32" s="11" t="s">
        <v>10507</v>
      </c>
      <c r="D32" s="11" t="s">
        <v>10382</v>
      </c>
      <c r="E32" s="11">
        <v>1</v>
      </c>
      <c r="F32" s="12" t="s">
        <v>10508</v>
      </c>
      <c r="G32" s="12" t="s">
        <v>10509</v>
      </c>
      <c r="H32" s="12" t="s">
        <v>10510</v>
      </c>
      <c r="I32" s="11" t="s">
        <v>1561</v>
      </c>
      <c r="J32" s="11" t="s">
        <v>10444</v>
      </c>
      <c r="K32" s="11" t="s">
        <v>10395</v>
      </c>
      <c r="L32" s="11" t="s">
        <v>10389</v>
      </c>
      <c r="M32" s="6"/>
    </row>
    <row r="33" s="2" customFormat="1" ht="156" spans="1:13">
      <c r="A33" s="11">
        <v>82</v>
      </c>
      <c r="B33" s="11" t="s">
        <v>1147</v>
      </c>
      <c r="C33" s="11" t="s">
        <v>10511</v>
      </c>
      <c r="D33" s="11" t="s">
        <v>10382</v>
      </c>
      <c r="E33" s="11">
        <v>1</v>
      </c>
      <c r="F33" s="12" t="s">
        <v>10512</v>
      </c>
      <c r="G33" s="12" t="s">
        <v>10513</v>
      </c>
      <c r="H33" s="12" t="s">
        <v>10514</v>
      </c>
      <c r="I33" s="11" t="s">
        <v>1561</v>
      </c>
      <c r="J33" s="11" t="s">
        <v>10444</v>
      </c>
      <c r="K33" s="11" t="s">
        <v>10395</v>
      </c>
      <c r="L33" s="11" t="s">
        <v>10389</v>
      </c>
      <c r="M33" s="6"/>
    </row>
    <row r="34" s="2" customFormat="1" ht="168" spans="1:13">
      <c r="A34" s="11">
        <v>83</v>
      </c>
      <c r="B34" s="11" t="s">
        <v>1147</v>
      </c>
      <c r="C34" s="11" t="s">
        <v>10515</v>
      </c>
      <c r="D34" s="11" t="s">
        <v>10382</v>
      </c>
      <c r="E34" s="11">
        <v>1</v>
      </c>
      <c r="F34" s="12" t="s">
        <v>10516</v>
      </c>
      <c r="G34" s="12" t="s">
        <v>10517</v>
      </c>
      <c r="H34" s="12" t="s">
        <v>10518</v>
      </c>
      <c r="I34" s="11" t="s">
        <v>1561</v>
      </c>
      <c r="J34" s="11" t="s">
        <v>10444</v>
      </c>
      <c r="K34" s="11" t="s">
        <v>10395</v>
      </c>
      <c r="L34" s="11" t="s">
        <v>10389</v>
      </c>
      <c r="M34" s="6"/>
    </row>
    <row r="35" s="2" customFormat="1" ht="156" spans="1:13">
      <c r="A35" s="11">
        <v>84</v>
      </c>
      <c r="B35" s="11" t="s">
        <v>1147</v>
      </c>
      <c r="C35" s="11" t="s">
        <v>10519</v>
      </c>
      <c r="D35" s="11" t="s">
        <v>10382</v>
      </c>
      <c r="E35" s="11">
        <v>1</v>
      </c>
      <c r="F35" s="12" t="s">
        <v>10520</v>
      </c>
      <c r="G35" s="12" t="s">
        <v>10521</v>
      </c>
      <c r="H35" s="12" t="s">
        <v>10522</v>
      </c>
      <c r="I35" s="11" t="s">
        <v>1561</v>
      </c>
      <c r="J35" s="11" t="s">
        <v>10444</v>
      </c>
      <c r="K35" s="11" t="s">
        <v>10395</v>
      </c>
      <c r="L35" s="11" t="s">
        <v>10389</v>
      </c>
      <c r="M35" s="6"/>
    </row>
    <row r="36" s="2" customFormat="1" ht="60" spans="1:13">
      <c r="A36" s="11">
        <v>88</v>
      </c>
      <c r="B36" s="11" t="s">
        <v>1147</v>
      </c>
      <c r="C36" s="19" t="s">
        <v>10523</v>
      </c>
      <c r="D36" s="11" t="s">
        <v>10382</v>
      </c>
      <c r="E36" s="19">
        <v>1</v>
      </c>
      <c r="F36" s="20" t="s">
        <v>10524</v>
      </c>
      <c r="G36" s="20" t="s">
        <v>10525</v>
      </c>
      <c r="H36" s="20" t="s">
        <v>10526</v>
      </c>
      <c r="I36" s="19" t="s">
        <v>10527</v>
      </c>
      <c r="J36" s="19" t="s">
        <v>10444</v>
      </c>
      <c r="K36" s="19" t="s">
        <v>10395</v>
      </c>
      <c r="L36" s="19" t="s">
        <v>10528</v>
      </c>
      <c r="M36" s="6"/>
    </row>
    <row r="37" s="2" customFormat="1" ht="48" spans="1:13">
      <c r="A37" s="11">
        <v>89</v>
      </c>
      <c r="B37" s="11" t="s">
        <v>1147</v>
      </c>
      <c r="C37" s="19" t="s">
        <v>10529</v>
      </c>
      <c r="D37" s="11" t="s">
        <v>10382</v>
      </c>
      <c r="E37" s="19">
        <v>2</v>
      </c>
      <c r="F37" s="20" t="s">
        <v>10530</v>
      </c>
      <c r="G37" s="20" t="s">
        <v>10531</v>
      </c>
      <c r="H37" s="20" t="s">
        <v>10532</v>
      </c>
      <c r="I37" s="19" t="s">
        <v>1561</v>
      </c>
      <c r="J37" s="19" t="s">
        <v>10444</v>
      </c>
      <c r="K37" s="19" t="s">
        <v>10395</v>
      </c>
      <c r="L37" s="19" t="s">
        <v>10533</v>
      </c>
      <c r="M37" s="6"/>
    </row>
    <row r="38" s="2" customFormat="1" ht="72" spans="1:13">
      <c r="A38" s="11">
        <v>92</v>
      </c>
      <c r="B38" s="11" t="s">
        <v>1147</v>
      </c>
      <c r="C38" s="19" t="s">
        <v>10534</v>
      </c>
      <c r="D38" s="11" t="s">
        <v>10382</v>
      </c>
      <c r="E38" s="19">
        <v>1</v>
      </c>
      <c r="F38" s="20" t="s">
        <v>10535</v>
      </c>
      <c r="G38" s="20" t="s">
        <v>10536</v>
      </c>
      <c r="H38" s="20" t="s">
        <v>10537</v>
      </c>
      <c r="I38" s="19" t="s">
        <v>10527</v>
      </c>
      <c r="J38" s="19" t="s">
        <v>10444</v>
      </c>
      <c r="K38" s="19" t="s">
        <v>10395</v>
      </c>
      <c r="L38" s="19" t="s">
        <v>10538</v>
      </c>
      <c r="M38" s="6"/>
    </row>
    <row r="39" s="2" customFormat="1" ht="36" spans="1:13">
      <c r="A39" s="11">
        <v>97</v>
      </c>
      <c r="B39" s="11" t="s">
        <v>981</v>
      </c>
      <c r="C39" s="11" t="s">
        <v>9923</v>
      </c>
      <c r="D39" s="11" t="s">
        <v>10382</v>
      </c>
      <c r="E39" s="11">
        <v>2</v>
      </c>
      <c r="F39" s="12" t="s">
        <v>10539</v>
      </c>
      <c r="G39" s="12" t="s">
        <v>9923</v>
      </c>
      <c r="H39" s="12" t="s">
        <v>10540</v>
      </c>
      <c r="I39" s="11" t="s">
        <v>10541</v>
      </c>
      <c r="J39" s="11" t="s">
        <v>10542</v>
      </c>
      <c r="K39" s="11" t="s">
        <v>10395</v>
      </c>
      <c r="L39" s="11" t="s">
        <v>10389</v>
      </c>
      <c r="M39" s="6"/>
    </row>
    <row r="40" s="2" customFormat="1" ht="60" spans="1:13">
      <c r="A40" s="11">
        <v>102</v>
      </c>
      <c r="B40" s="11" t="s">
        <v>10543</v>
      </c>
      <c r="C40" s="11" t="s">
        <v>10544</v>
      </c>
      <c r="D40" s="11" t="s">
        <v>10382</v>
      </c>
      <c r="E40" s="21">
        <v>8</v>
      </c>
      <c r="F40" s="13" t="s">
        <v>10545</v>
      </c>
      <c r="G40" s="13" t="s">
        <v>10546</v>
      </c>
      <c r="H40" s="13" t="s">
        <v>10547</v>
      </c>
      <c r="I40" s="11" t="s">
        <v>1561</v>
      </c>
      <c r="J40" s="11" t="s">
        <v>10548</v>
      </c>
      <c r="K40" s="11" t="s">
        <v>10395</v>
      </c>
      <c r="L40" s="11" t="s">
        <v>10389</v>
      </c>
      <c r="M40" s="6"/>
    </row>
    <row r="41" s="2" customFormat="1" ht="36" spans="1:13">
      <c r="A41" s="11">
        <v>107</v>
      </c>
      <c r="B41" s="11" t="s">
        <v>846</v>
      </c>
      <c r="C41" s="11" t="s">
        <v>10549</v>
      </c>
      <c r="D41" s="11" t="s">
        <v>10382</v>
      </c>
      <c r="E41" s="11">
        <v>2</v>
      </c>
      <c r="F41" s="12" t="s">
        <v>10550</v>
      </c>
      <c r="G41" s="12" t="s">
        <v>10549</v>
      </c>
      <c r="H41" s="12" t="s">
        <v>10551</v>
      </c>
      <c r="I41" s="11" t="s">
        <v>10552</v>
      </c>
      <c r="J41" s="11" t="s">
        <v>846</v>
      </c>
      <c r="K41" s="11" t="s">
        <v>10395</v>
      </c>
      <c r="L41" s="11" t="s">
        <v>10389</v>
      </c>
      <c r="M41" s="6"/>
    </row>
    <row r="42" s="2" customFormat="1" ht="48" spans="1:13">
      <c r="A42" s="11">
        <v>109</v>
      </c>
      <c r="B42" s="11" t="s">
        <v>846</v>
      </c>
      <c r="C42" s="11" t="s">
        <v>10134</v>
      </c>
      <c r="D42" s="11" t="s">
        <v>10382</v>
      </c>
      <c r="E42" s="11">
        <v>1</v>
      </c>
      <c r="F42" s="12" t="s">
        <v>10553</v>
      </c>
      <c r="G42" s="12" t="s">
        <v>10554</v>
      </c>
      <c r="H42" s="12" t="s">
        <v>10555</v>
      </c>
      <c r="I42" s="11" t="s">
        <v>10552</v>
      </c>
      <c r="J42" s="11" t="s">
        <v>846</v>
      </c>
      <c r="K42" s="11" t="s">
        <v>10388</v>
      </c>
      <c r="L42" s="11" t="s">
        <v>10389</v>
      </c>
      <c r="M42" s="6"/>
    </row>
    <row r="43" s="2" customFormat="1" ht="16" customHeight="1" spans="1:13">
      <c r="A43" s="11">
        <v>110</v>
      </c>
      <c r="B43" s="11" t="s">
        <v>10556</v>
      </c>
      <c r="C43" s="11" t="s">
        <v>10557</v>
      </c>
      <c r="D43" s="11" t="s">
        <v>10382</v>
      </c>
      <c r="E43" s="11">
        <v>2</v>
      </c>
      <c r="F43" s="12" t="s">
        <v>10558</v>
      </c>
      <c r="G43" s="12" t="s">
        <v>10559</v>
      </c>
      <c r="H43" s="12" t="s">
        <v>10560</v>
      </c>
      <c r="I43" s="11" t="s">
        <v>10561</v>
      </c>
      <c r="J43" s="11" t="s">
        <v>10548</v>
      </c>
      <c r="K43" s="11" t="s">
        <v>10395</v>
      </c>
      <c r="L43" s="11" t="s">
        <v>10389</v>
      </c>
      <c r="M43" s="6"/>
    </row>
    <row r="44" s="2" customFormat="1" ht="24" spans="1:13">
      <c r="A44" s="11">
        <v>111</v>
      </c>
      <c r="B44" s="11" t="s">
        <v>10556</v>
      </c>
      <c r="C44" s="11" t="s">
        <v>10562</v>
      </c>
      <c r="D44" s="11" t="s">
        <v>10382</v>
      </c>
      <c r="E44" s="11">
        <v>5</v>
      </c>
      <c r="F44" s="12" t="s">
        <v>10558</v>
      </c>
      <c r="G44" s="12" t="s">
        <v>10563</v>
      </c>
      <c r="H44" s="12" t="s">
        <v>10564</v>
      </c>
      <c r="I44" s="11" t="s">
        <v>10561</v>
      </c>
      <c r="J44" s="11" t="s">
        <v>10548</v>
      </c>
      <c r="K44" s="11" t="s">
        <v>10395</v>
      </c>
      <c r="L44" s="11" t="s">
        <v>10389</v>
      </c>
      <c r="M44" s="6"/>
    </row>
    <row r="45" s="2" customFormat="1" ht="36" spans="1:13">
      <c r="A45" s="11">
        <v>112</v>
      </c>
      <c r="B45" s="11" t="s">
        <v>10556</v>
      </c>
      <c r="C45" s="11" t="s">
        <v>10565</v>
      </c>
      <c r="D45" s="11" t="s">
        <v>10382</v>
      </c>
      <c r="E45" s="11">
        <v>5</v>
      </c>
      <c r="F45" s="12" t="s">
        <v>10558</v>
      </c>
      <c r="G45" s="12" t="s">
        <v>10566</v>
      </c>
      <c r="H45" s="12" t="s">
        <v>10567</v>
      </c>
      <c r="I45" s="11" t="s">
        <v>10561</v>
      </c>
      <c r="J45" s="11" t="s">
        <v>10548</v>
      </c>
      <c r="K45" s="11" t="s">
        <v>10395</v>
      </c>
      <c r="L45" s="11" t="s">
        <v>10389</v>
      </c>
      <c r="M45" s="6"/>
    </row>
    <row r="46" s="2" customFormat="1" ht="24" spans="1:13">
      <c r="A46" s="11">
        <v>113</v>
      </c>
      <c r="B46" s="11" t="s">
        <v>10556</v>
      </c>
      <c r="C46" s="11" t="s">
        <v>10568</v>
      </c>
      <c r="D46" s="11" t="s">
        <v>10382</v>
      </c>
      <c r="E46" s="11">
        <v>5</v>
      </c>
      <c r="F46" s="12" t="s">
        <v>10558</v>
      </c>
      <c r="G46" s="12" t="s">
        <v>10569</v>
      </c>
      <c r="H46" s="12" t="s">
        <v>10570</v>
      </c>
      <c r="I46" s="11" t="s">
        <v>10561</v>
      </c>
      <c r="J46" s="11" t="s">
        <v>10548</v>
      </c>
      <c r="K46" s="11" t="s">
        <v>10395</v>
      </c>
      <c r="L46" s="11" t="s">
        <v>10389</v>
      </c>
      <c r="M46" s="6"/>
    </row>
    <row r="47" s="2" customFormat="1" ht="24" spans="1:13">
      <c r="A47" s="11">
        <v>123</v>
      </c>
      <c r="B47" s="11" t="s">
        <v>10571</v>
      </c>
      <c r="C47" s="11" t="s">
        <v>10572</v>
      </c>
      <c r="D47" s="11" t="s">
        <v>10382</v>
      </c>
      <c r="E47" s="11">
        <v>4</v>
      </c>
      <c r="F47" s="12" t="s">
        <v>10573</v>
      </c>
      <c r="G47" s="22" t="s">
        <v>10574</v>
      </c>
      <c r="H47" s="22" t="s">
        <v>10575</v>
      </c>
      <c r="I47" s="11" t="s">
        <v>1561</v>
      </c>
      <c r="J47" s="11" t="s">
        <v>10548</v>
      </c>
      <c r="K47" s="11" t="s">
        <v>10395</v>
      </c>
      <c r="L47" s="11" t="s">
        <v>10389</v>
      </c>
      <c r="M47" s="6"/>
    </row>
    <row r="48" s="2" customFormat="1" ht="24" spans="1:13">
      <c r="A48" s="11">
        <v>124</v>
      </c>
      <c r="B48" s="11" t="s">
        <v>10571</v>
      </c>
      <c r="C48" s="11" t="s">
        <v>10576</v>
      </c>
      <c r="D48" s="11" t="s">
        <v>10382</v>
      </c>
      <c r="E48" s="11">
        <v>4</v>
      </c>
      <c r="F48" s="12" t="s">
        <v>10573</v>
      </c>
      <c r="G48" s="22" t="s">
        <v>10574</v>
      </c>
      <c r="H48" s="22" t="s">
        <v>10575</v>
      </c>
      <c r="I48" s="11" t="s">
        <v>1561</v>
      </c>
      <c r="J48" s="11" t="s">
        <v>10548</v>
      </c>
      <c r="K48" s="11" t="s">
        <v>10395</v>
      </c>
      <c r="L48" s="11" t="s">
        <v>10389</v>
      </c>
      <c r="M48" s="6"/>
    </row>
    <row r="1048483" s="3" customFormat="1" ht="13.5"/>
    <row r="1048484" s="3" customFormat="1" ht="13.5"/>
    <row r="1048485" s="3" customFormat="1" ht="13.5"/>
    <row r="1048486" s="3" customFormat="1" ht="13.5"/>
    <row r="1048487" s="3" customFormat="1" ht="13.5"/>
    <row r="1048488" s="3" customFormat="1" ht="13.5"/>
    <row r="1048489" s="3" customFormat="1" ht="13.5"/>
    <row r="1048490" s="3" customFormat="1" ht="13.5"/>
    <row r="1048491" s="3" customFormat="1" ht="13.5"/>
    <row r="1048492" s="3" customFormat="1" ht="13.5"/>
    <row r="1048493" s="3" customFormat="1" ht="13.5"/>
    <row r="1048494" s="3" customFormat="1" ht="13.5"/>
    <row r="1048495" s="3" customFormat="1" ht="13.5"/>
    <row r="1048496" s="3" customFormat="1" ht="13.5"/>
    <row r="1048497" s="3" customFormat="1" ht="13.5"/>
    <row r="1048498" s="3" customFormat="1" ht="13.5"/>
    <row r="1048499" s="3" customFormat="1" ht="13.5"/>
    <row r="1048500" s="3" customFormat="1" ht="13.5"/>
    <row r="1048501" s="3" customFormat="1" ht="13.5"/>
    <row r="1048502" s="3" customFormat="1" ht="13.5"/>
    <row r="1048503" s="3" customFormat="1" ht="13.5"/>
    <row r="1048504" s="3" customFormat="1" ht="13.5"/>
    <row r="1048505" s="3" customFormat="1" ht="13.5"/>
    <row r="1048506" s="3" customFormat="1" ht="13.5"/>
    <row r="1048507" s="3" customFormat="1" ht="13.5"/>
    <row r="1048508" s="3" customFormat="1" ht="13.5"/>
    <row r="1048509" s="3" customFormat="1" ht="13.5"/>
    <row r="1048510" s="3" customFormat="1" ht="13.5"/>
    <row r="1048511" s="3" customFormat="1" ht="13.5"/>
    <row r="1048512" s="3" customFormat="1" ht="13.5"/>
    <row r="1048513" s="3" customFormat="1" ht="13.5"/>
    <row r="1048514" s="3" customFormat="1" ht="13.5"/>
    <row r="1048515" s="3" customFormat="1" ht="13.5"/>
    <row r="1048516" s="3" customFormat="1" ht="13.5"/>
    <row r="1048517" s="3" customFormat="1" ht="13.5"/>
    <row r="1048518" s="3" customFormat="1" ht="13.5"/>
    <row r="1048519" s="3" customFormat="1" ht="13.5"/>
    <row r="1048520" s="3" customFormat="1" ht="13.5"/>
    <row r="1048521" s="3" customFormat="1" ht="13.5"/>
    <row r="1048522" s="3" customFormat="1" ht="13.5"/>
    <row r="1048523" s="3" customFormat="1" ht="13.5"/>
    <row r="1048524" s="3" customFormat="1" ht="13.5"/>
    <row r="1048525" s="3" customFormat="1" ht="13.5"/>
    <row r="1048526" s="3" customFormat="1" ht="13.5"/>
    <row r="1048527" s="3" customFormat="1" ht="13.5"/>
    <row r="1048528" s="3" customFormat="1" ht="13.5"/>
    <row r="1048529" s="3" customFormat="1" ht="13.5"/>
    <row r="1048530" s="3" customFormat="1" ht="13.5"/>
    <row r="1048531" s="3" customFormat="1" ht="13.5"/>
    <row r="1048532" s="3" customFormat="1" ht="13.5"/>
    <row r="1048533" s="3" customFormat="1" ht="13.5"/>
    <row r="1048534" s="3" customFormat="1" ht="13.5"/>
    <row r="1048535" s="3" customFormat="1" ht="13.5"/>
    <row r="1048536" s="3" customFormat="1" ht="13.5"/>
    <row r="1048537" s="3" customFormat="1" ht="13.5"/>
    <row r="1048538" s="3" customFormat="1" ht="13.5"/>
    <row r="1048539" s="3" customFormat="1" ht="13.5"/>
    <row r="1048540" s="3" customFormat="1" ht="13.5"/>
    <row r="1048541" s="3" customFormat="1" ht="13.5"/>
    <row r="1048542" s="3" customFormat="1" ht="13.5"/>
    <row r="1048543" s="3" customFormat="1" ht="13.5"/>
    <row r="1048544" s="3" customFormat="1" ht="13.5"/>
    <row r="1048545" s="3" customFormat="1" ht="13.5"/>
    <row r="1048546" s="3" customFormat="1" ht="13.5"/>
    <row r="1048547" s="3" customFormat="1" ht="13.5"/>
    <row r="1048548" s="3" customFormat="1" ht="13.5"/>
    <row r="1048549" s="3" customFormat="1" ht="13.5"/>
    <row r="1048550" s="3" customFormat="1" ht="13.5"/>
    <row r="1048551" s="3" customFormat="1" ht="13.5"/>
    <row r="1048552" s="3" customFormat="1" ht="13.5"/>
    <row r="1048553" s="3" customFormat="1" ht="13.5"/>
    <row r="1048554" s="3" customFormat="1" ht="13.5"/>
    <row r="1048555" s="3" customFormat="1" ht="13.5"/>
    <row r="1048556" s="3" customFormat="1" ht="13.5"/>
    <row r="1048557" s="3" customFormat="1" ht="13.5"/>
    <row r="1048558" s="3" customFormat="1" ht="13.5"/>
    <row r="1048559" s="3" customFormat="1" ht="13.5"/>
    <row r="1048560" s="3" customFormat="1" ht="13.5"/>
    <row r="1048561" s="3" customFormat="1" ht="13.5"/>
    <row r="1048562" s="3" customFormat="1" ht="13.5"/>
    <row r="1048563" s="3" customFormat="1" ht="13.5"/>
    <row r="1048564" s="3" customFormat="1" ht="13.5"/>
    <row r="1048565" s="3" customFormat="1" ht="13.5"/>
    <row r="1048566" s="3" customFormat="1" ht="13.5"/>
    <row r="1048567" s="3" customFormat="1" ht="13.5"/>
    <row r="1048568" s="3" customFormat="1" ht="13.5"/>
  </sheetData>
  <autoFilter xmlns:etc="http://www.wps.cn/officeDocument/2017/etCustomData" ref="A2:XFA48" etc:filterBottomFollowUsedRange="0">
    <extLst/>
  </autoFilter>
  <mergeCells count="1">
    <mergeCell ref="A1:L1"/>
  </mergeCells>
  <printOptions gridLines="1"/>
  <pageMargins left="0.275" right="0.118055555555556" top="0.236111111111111" bottom="0.314583333333333" header="0.275" footer="0.236111111111111"/>
  <pageSetup paperSize="8"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���U\��bt�0�yxYe���0�R���y�bt��bt�0o�f[��bt�0�yxYe����R���y0�bt�
</file>

<file path=customXml/item2.xml>��penc�Ɖh�penc�Ɖh�penc�Ɖh�penc�Ɖh�penc�Ɖh�penc�Ɖh�penc�Ɖh�penc�Ɖh�penc�Ɖh�penc�Ɖh�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53</vt:i4>
      </vt:variant>
    </vt:vector>
  </HeadingPairs>
  <TitlesOfParts>
    <vt:vector size="53" baseType="lpstr">
      <vt:lpstr>开办费汇总表（改扩建工程+质子）</vt:lpstr>
      <vt:lpstr>医疗设备、信息化、开办费汇总投资</vt:lpstr>
      <vt:lpstr>开办费汇总表（改扩建工程）702床</vt:lpstr>
      <vt:lpstr>功能用房数量</vt:lpstr>
      <vt:lpstr>开办费资金使用计划</vt:lpstr>
      <vt:lpstr>开办费资金分期使用计划</vt:lpstr>
      <vt:lpstr>附表1-1办公家具汇总表2</vt:lpstr>
      <vt:lpstr>办公家具透视表</vt:lpstr>
      <vt:lpstr>Sheet1</vt:lpstr>
      <vt:lpstr>办公家具702透视表</vt:lpstr>
      <vt:lpstr>附表1-1办公家具汇总表702床（未分类）</vt:lpstr>
      <vt:lpstr>附表1-2办公家具明细表702床(已复核小数）</vt:lpstr>
      <vt:lpstr>附表2-2窗帘明细表（1200床）</vt:lpstr>
      <vt:lpstr>附表2-1窗帘汇总表702床</vt:lpstr>
      <vt:lpstr>办公家具配置标准</vt:lpstr>
      <vt:lpstr>办公设备透视表</vt:lpstr>
      <vt:lpstr>办公设备702透视表</vt:lpstr>
      <vt:lpstr>附表3-1办公设备汇总表702床（未分类）</vt:lpstr>
      <vt:lpstr>附表3-2办公设备明细表702床</vt:lpstr>
      <vt:lpstr>附表4-1厨房终端设备（含食堂）汇总表2</vt:lpstr>
      <vt:lpstr>Sheet6</vt:lpstr>
      <vt:lpstr>厨房设备透视表702床</vt:lpstr>
      <vt:lpstr>附表4-1厨房终端设备（含食堂）汇总表702床</vt:lpstr>
      <vt:lpstr>附表4-2厨房终端设备（含食堂）明细表702床</vt:lpstr>
      <vt:lpstr>厨房设备透视表702</vt:lpstr>
      <vt:lpstr>办公设备配置标准</vt:lpstr>
      <vt:lpstr>附表4-1 会议设备汇总表</vt:lpstr>
      <vt:lpstr>附表4-2 会议设备明细表</vt:lpstr>
      <vt:lpstr>会议设备配置标准</vt:lpstr>
      <vt:lpstr>附表4厨房终端设备（含食堂） (未删除其他房间)</vt:lpstr>
      <vt:lpstr>厨房设备配置标准</vt:lpstr>
      <vt:lpstr>附表4-1厨房终端设备（含食堂）汇总表3</vt:lpstr>
      <vt:lpstr>附表4-2厨房终端设备（含食堂）明细表4</vt:lpstr>
      <vt:lpstr>附表4-2厨房终端设备（含食堂）明细表3</vt:lpstr>
      <vt:lpstr>附表6小型医疗器械1</vt:lpstr>
      <vt:lpstr>附表5小型医疗器械 702床</vt:lpstr>
      <vt:lpstr>附表6 低值易耗物品汇总表</vt:lpstr>
      <vt:lpstr>低值易耗物品配置标准</vt:lpstr>
      <vt:lpstr>附表7低值易耗物品汇总表</vt:lpstr>
      <vt:lpstr>附表6低值易耗物品汇总表2</vt:lpstr>
      <vt:lpstr>附表6低值易耗物品汇总表702床</vt:lpstr>
      <vt:lpstr>附表7安防设备及消防器材 702床</vt:lpstr>
      <vt:lpstr>附表7-2安防、消防点位图</vt:lpstr>
      <vt:lpstr>后勤保障用品透视图</vt:lpstr>
      <vt:lpstr>后勤保障用品透视表702床</vt:lpstr>
      <vt:lpstr>附表8-1后勤保障用品汇总表（未分类）</vt:lpstr>
      <vt:lpstr>附表8-2后勤保障用品明细表702床</vt:lpstr>
      <vt:lpstr>附表10地巾布巾汇总表</vt:lpstr>
      <vt:lpstr>附表9院内转运设备702床</vt:lpstr>
      <vt:lpstr>附表10-1数字化设备设施汇总表702床</vt:lpstr>
      <vt:lpstr>附表10-2数字化设备设施明细表702床</vt:lpstr>
      <vt:lpstr>附表13 医院文化建设</vt:lpstr>
      <vt:lpstr>二次挂网采购需求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Nada</cp:lastModifiedBy>
  <dcterms:created xsi:type="dcterms:W3CDTF">2006-10-30T16:00:00Z</dcterms:created>
  <dcterms:modified xsi:type="dcterms:W3CDTF">2026-10-16T06:07:13Z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E3023F8908CF4013AAC7CBCA57617E9A_13</vt:lpwstr>
  </property>
  <property fmtid="{D5CDD505-2E9C-101B-9397-08002B2CF9AE}" pid="3" name="KSOProductBuildVer">
    <vt:lpwstr>2052-12.1.0.29161</vt:lpwstr>
  </property>
  <property fmtid="{D5CDD505-2E9C-101B-9397-08002B2CF9AE}" pid="4" name="KSOReadingLayout">
    <vt:bool>false</vt:bool>
  </property>
  <property fmtid="{D5CDD505-2E9C-101B-9397-08002B2CF9AE}" pid="5" name="CalculationRule">
    <vt:i4>0</vt:i4>
  </property>
</Properties>
</file>